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MOJE DOKUMENTY\A_IČO_rozpočty\AFRY\RNR_Ostrava\RNR_Ostrava_DIc10_20250210\excel\"/>
    </mc:Choice>
  </mc:AlternateContent>
  <bookViews>
    <workbookView xWindow="0" yWindow="0" windowWidth="0" windowHeight="0"/>
  </bookViews>
  <sheets>
    <sheet name="Rekapitulace stavby" sheetId="1" r:id="rId1"/>
    <sheet name="SO 001 - Příprava území" sheetId="2" r:id="rId2"/>
    <sheet name="SO 002.1 - Demolice-rušen..." sheetId="3" r:id="rId3"/>
    <sheet name="SO 002.2 - Demolice-rušen..." sheetId="4" r:id="rId4"/>
    <sheet name="SO 002.3 - Demolice - obj..." sheetId="5" r:id="rId5"/>
    <sheet name="SO 002.4 - Demolice - obj..." sheetId="6" r:id="rId6"/>
    <sheet name="SO 002.5 - Demolice-objek..." sheetId="7" r:id="rId7"/>
    <sheet name="SO 002.7 - Demolice-objek..." sheetId="8" r:id="rId8"/>
    <sheet name="SO 002.8 - Demolice-objek..." sheetId="9" r:id="rId9"/>
    <sheet name="SO 002.9 - Demolice-objek..." sheetId="10" r:id="rId10"/>
    <sheet name="SO 108 - Úprava vjezdu na..." sheetId="11" r:id="rId11"/>
    <sheet name="SO 109 - Obnova povrchu p..." sheetId="12" r:id="rId12"/>
    <sheet name="SO 120.1 - Komunikace pro..." sheetId="13" r:id="rId13"/>
    <sheet name="SO 120.2 - Komunikace pro..." sheetId="14" r:id="rId14"/>
    <sheet name="SO 130.1 - Definitivní do..." sheetId="15" r:id="rId15"/>
    <sheet name="SO 130.2 - Definitivní do..." sheetId="16" r:id="rId16"/>
    <sheet name="SO 130.3 - Definitivní do..." sheetId="17" r:id="rId17"/>
    <sheet name="SO 302 - Úprava dešťové k..." sheetId="18" r:id="rId18"/>
    <sheet name="SO 330 - Úprava kanalizace" sheetId="19" r:id="rId19"/>
    <sheet name="SO 351 - Přeložka vodovod..." sheetId="20" r:id="rId20"/>
    <sheet name="SO 431.1.1 - Úprava SSZ -..." sheetId="21" r:id="rId21"/>
    <sheet name="SO 431.1.2 - Úprava SSZ -..." sheetId="22" r:id="rId22"/>
    <sheet name="SO 451 - Veřejné osvětlení" sheetId="23" r:id="rId23"/>
    <sheet name="SO 452 - Areálové osvětlení" sheetId="24" r:id="rId24"/>
    <sheet name="SO 453 - Osvětlení spojov..." sheetId="25" r:id="rId25"/>
    <sheet name="SO 462 - Kamerový dohled" sheetId="26" r:id="rId26"/>
    <sheet name="SO 466 - IT zastávek MHD" sheetId="27" r:id="rId27"/>
    <sheet name="01 - Stavební část" sheetId="28" r:id="rId28"/>
    <sheet name="02 - Zdravotně technické ..." sheetId="29" r:id="rId29"/>
    <sheet name="03 - Zařízení pro vytápěn..." sheetId="30" r:id="rId30"/>
    <sheet name="04 - Vzduchotechnika" sheetId="31" r:id="rId31"/>
    <sheet name="05 - Elektroinstalace" sheetId="32" r:id="rId32"/>
    <sheet name="06 - Slaboproud" sheetId="33" r:id="rId33"/>
    <sheet name="07 - Travelátory, výtah" sheetId="34" r:id="rId34"/>
    <sheet name="SO 602.1 - Prostor podcho..." sheetId="35" r:id="rId35"/>
    <sheet name="SO 603.1 - Podchod směr T..." sheetId="36" r:id="rId36"/>
    <sheet name="01 - Stavební část_01" sheetId="37" r:id="rId37"/>
    <sheet name="02 - Elektroinstalace" sheetId="38" r:id="rId38"/>
    <sheet name="SO 604 - Podchod ČSAD+výs..." sheetId="39" r:id="rId39"/>
    <sheet name="SO 660.1 - Úprava tramvaj..." sheetId="40" r:id="rId40"/>
    <sheet name="SO 660.2 - Úprava tramvaj..." sheetId="41" r:id="rId41"/>
    <sheet name="SO 661 - Přeložka trolejo..." sheetId="42" r:id="rId42"/>
    <sheet name="SO 662 - Nástupiště" sheetId="43" r:id="rId43"/>
    <sheet name="SO 663 - EOV" sheetId="44" r:id="rId44"/>
    <sheet name="01 - Stavební část_02" sheetId="45" r:id="rId45"/>
    <sheet name="02 - Elektroinstalace_01" sheetId="46" r:id="rId46"/>
    <sheet name="SO 665.1 - Rekonstrukce t..." sheetId="47" r:id="rId47"/>
    <sheet name="SO 665.2 - Rekonstrukce t..." sheetId="48" r:id="rId48"/>
    <sheet name="SO 666 - Spojovací chodní..." sheetId="49" r:id="rId49"/>
    <sheet name="SO 667 - Osvětlení nástup..." sheetId="50" r:id="rId50"/>
    <sheet name="SO 668 - OO POTV" sheetId="51" r:id="rId51"/>
    <sheet name="SO 801.1 -  Vegetační úpr..." sheetId="52" r:id="rId52"/>
    <sheet name="SO 801.2A - Výsadba v pod..." sheetId="53" r:id="rId53"/>
    <sheet name="SO 801.2B - Výsadba na po..." sheetId="54" r:id="rId54"/>
    <sheet name="SO 901.1 - Zastávkové pří..." sheetId="55" r:id="rId55"/>
    <sheet name="SO 901.2 - Zastávkové pří..." sheetId="56" r:id="rId56"/>
    <sheet name="SO 902.1 - Mobiliář (vyjm..." sheetId="57" r:id="rId57"/>
    <sheet name="SO 902.2 - Mobiliář (tram..." sheetId="58" r:id="rId58"/>
    <sheet name="SO 902.3 - Mobiliář (ÚAN)" sheetId="59" r:id="rId59"/>
    <sheet name="SO 903 - Orientační a inf..." sheetId="60" r:id="rId60"/>
    <sheet name="SO 905 - Jízdenkové automaty" sheetId="61" r:id="rId61"/>
    <sheet name="SO 910 - Provizorní tramv..." sheetId="62" r:id="rId62"/>
    <sheet name="Pokyny pro vyplnění" sheetId="63" r:id="rId63"/>
  </sheets>
  <definedNames>
    <definedName name="_xlnm.Print_Area" localSheetId="0">'Rekapitulace stavby'!$D$4:$AO$36,'Rekapitulace stavby'!$C$42:$AQ$123</definedName>
    <definedName name="_xlnm.Print_Titles" localSheetId="0">'Rekapitulace stavby'!$52:$52</definedName>
    <definedName name="_xlnm._FilterDatabase" localSheetId="1" hidden="1">'SO 001 - Příprava území'!$C$86:$K$161</definedName>
    <definedName name="_xlnm.Print_Area" localSheetId="1">'SO 001 - Příprava území'!$C$4:$J$41,'SO 001 - Příprava území'!$C$47:$J$66,'SO 001 - Příprava území'!$C$72:$K$161</definedName>
    <definedName name="_xlnm.Print_Titles" localSheetId="1">'SO 001 - Příprava území'!$86:$86</definedName>
    <definedName name="_xlnm._FilterDatabase" localSheetId="2" hidden="1">'SO 002.1 - Demolice-rušen...'!$C$89:$K$163</definedName>
    <definedName name="_xlnm.Print_Area" localSheetId="2">'SO 002.1 - Demolice-rušen...'!$C$4:$J$41,'SO 002.1 - Demolice-rušen...'!$C$47:$J$69,'SO 002.1 - Demolice-rušen...'!$C$75:$K$163</definedName>
    <definedName name="_xlnm.Print_Titles" localSheetId="2">'SO 002.1 - Demolice-rušen...'!$89:$89</definedName>
    <definedName name="_xlnm._FilterDatabase" localSheetId="3" hidden="1">'SO 002.2 - Demolice-rušen...'!$C$88:$K$130</definedName>
    <definedName name="_xlnm.Print_Area" localSheetId="3">'SO 002.2 - Demolice-rušen...'!$C$4:$J$41,'SO 002.2 - Demolice-rušen...'!$C$47:$J$68,'SO 002.2 - Demolice-rušen...'!$C$74:$K$130</definedName>
    <definedName name="_xlnm.Print_Titles" localSheetId="3">'SO 002.2 - Demolice-rušen...'!$88:$88</definedName>
    <definedName name="_xlnm._FilterDatabase" localSheetId="4" hidden="1">'SO 002.3 - Demolice - obj...'!$C$90:$K$178</definedName>
    <definedName name="_xlnm.Print_Area" localSheetId="4">'SO 002.3 - Demolice - obj...'!$C$4:$J$41,'SO 002.3 - Demolice - obj...'!$C$47:$J$70,'SO 002.3 - Demolice - obj...'!$C$76:$K$178</definedName>
    <definedName name="_xlnm.Print_Titles" localSheetId="4">'SO 002.3 - Demolice - obj...'!$90:$90</definedName>
    <definedName name="_xlnm._FilterDatabase" localSheetId="5" hidden="1">'SO 002.4 - Demolice - obj...'!$C$97:$K$346</definedName>
    <definedName name="_xlnm.Print_Area" localSheetId="5">'SO 002.4 - Demolice - obj...'!$C$4:$J$41,'SO 002.4 - Demolice - obj...'!$C$47:$J$77,'SO 002.4 - Demolice - obj...'!$C$83:$K$346</definedName>
    <definedName name="_xlnm.Print_Titles" localSheetId="5">'SO 002.4 - Demolice - obj...'!$97:$97</definedName>
    <definedName name="_xlnm._FilterDatabase" localSheetId="6" hidden="1">'SO 002.5 - Demolice-objek...'!$C$91:$K$155</definedName>
    <definedName name="_xlnm.Print_Area" localSheetId="6">'SO 002.5 - Demolice-objek...'!$C$4:$J$41,'SO 002.5 - Demolice-objek...'!$C$47:$J$71,'SO 002.5 - Demolice-objek...'!$C$77:$K$155</definedName>
    <definedName name="_xlnm.Print_Titles" localSheetId="6">'SO 002.5 - Demolice-objek...'!$91:$91</definedName>
    <definedName name="_xlnm._FilterDatabase" localSheetId="7" hidden="1">'SO 002.7 - Demolice-objek...'!$C$92:$K$167</definedName>
    <definedName name="_xlnm.Print_Area" localSheetId="7">'SO 002.7 - Demolice-objek...'!$C$4:$J$41,'SO 002.7 - Demolice-objek...'!$C$47:$J$72,'SO 002.7 - Demolice-objek...'!$C$78:$K$167</definedName>
    <definedName name="_xlnm.Print_Titles" localSheetId="7">'SO 002.7 - Demolice-objek...'!$92:$92</definedName>
    <definedName name="_xlnm._FilterDatabase" localSheetId="8" hidden="1">'SO 002.8 - Demolice-objek...'!$C$92:$K$163</definedName>
    <definedName name="_xlnm.Print_Area" localSheetId="8">'SO 002.8 - Demolice-objek...'!$C$4:$J$41,'SO 002.8 - Demolice-objek...'!$C$47:$J$72,'SO 002.8 - Demolice-objek...'!$C$78:$K$163</definedName>
    <definedName name="_xlnm.Print_Titles" localSheetId="8">'SO 002.8 - Demolice-objek...'!$92:$92</definedName>
    <definedName name="_xlnm._FilterDatabase" localSheetId="9" hidden="1">'SO 002.9 - Demolice-objek...'!$C$90:$K$162</definedName>
    <definedName name="_xlnm.Print_Area" localSheetId="9">'SO 002.9 - Demolice-objek...'!$C$4:$J$41,'SO 002.9 - Demolice-objek...'!$C$47:$J$70,'SO 002.9 - Demolice-objek...'!$C$76:$K$162</definedName>
    <definedName name="_xlnm.Print_Titles" localSheetId="9">'SO 002.9 - Demolice-objek...'!$90:$90</definedName>
    <definedName name="_xlnm._FilterDatabase" localSheetId="10" hidden="1">'SO 108 - Úprava vjezdu na...'!$C$91:$K$377</definedName>
    <definedName name="_xlnm.Print_Area" localSheetId="10">'SO 108 - Úprava vjezdu na...'!$C$4:$J$41,'SO 108 - Úprava vjezdu na...'!$C$47:$J$71,'SO 108 - Úprava vjezdu na...'!$C$77:$K$377</definedName>
    <definedName name="_xlnm.Print_Titles" localSheetId="10">'SO 108 - Úprava vjezdu na...'!$91:$91</definedName>
    <definedName name="_xlnm._FilterDatabase" localSheetId="11" hidden="1">'SO 109 - Obnova povrchu p...'!$C$93:$K$538</definedName>
    <definedName name="_xlnm.Print_Area" localSheetId="11">'SO 109 - Obnova povrchu p...'!$C$4:$J$41,'SO 109 - Obnova povrchu p...'!$C$47:$J$73,'SO 109 - Obnova povrchu p...'!$C$79:$K$538</definedName>
    <definedName name="_xlnm.Print_Titles" localSheetId="11">'SO 109 - Obnova povrchu p...'!$93:$93</definedName>
    <definedName name="_xlnm._FilterDatabase" localSheetId="12" hidden="1">'SO 120.1 - Komunikace pro...'!$C$93:$K$238</definedName>
    <definedName name="_xlnm.Print_Area" localSheetId="12">'SO 120.1 - Komunikace pro...'!$C$4:$J$41,'SO 120.1 - Komunikace pro...'!$C$47:$J$73,'SO 120.1 - Komunikace pro...'!$C$79:$K$238</definedName>
    <definedName name="_xlnm.Print_Titles" localSheetId="12">'SO 120.1 - Komunikace pro...'!$93:$93</definedName>
    <definedName name="_xlnm._FilterDatabase" localSheetId="13" hidden="1">'SO 120.2 - Komunikace pro...'!$C$92:$K$246</definedName>
    <definedName name="_xlnm.Print_Area" localSheetId="13">'SO 120.2 - Komunikace pro...'!$C$4:$J$41,'SO 120.2 - Komunikace pro...'!$C$47:$J$72,'SO 120.2 - Komunikace pro...'!$C$78:$K$246</definedName>
    <definedName name="_xlnm.Print_Titles" localSheetId="13">'SO 120.2 - Komunikace pro...'!$92:$92</definedName>
    <definedName name="_xlnm._FilterDatabase" localSheetId="14" hidden="1">'SO 130.1 - Definitivní do...'!$C$89:$K$287</definedName>
    <definedName name="_xlnm.Print_Area" localSheetId="14">'SO 130.1 - Definitivní do...'!$C$4:$J$41,'SO 130.1 - Definitivní do...'!$C$47:$J$69,'SO 130.1 - Definitivní do...'!$C$75:$K$287</definedName>
    <definedName name="_xlnm.Print_Titles" localSheetId="14">'SO 130.1 - Definitivní do...'!$89:$89</definedName>
    <definedName name="_xlnm._FilterDatabase" localSheetId="15" hidden="1">'SO 130.2 - Definitivní do...'!$C$90:$K$267</definedName>
    <definedName name="_xlnm.Print_Area" localSheetId="15">'SO 130.2 - Definitivní do...'!$C$4:$J$41,'SO 130.2 - Definitivní do...'!$C$47:$J$70,'SO 130.2 - Definitivní do...'!$C$76:$K$267</definedName>
    <definedName name="_xlnm.Print_Titles" localSheetId="15">'SO 130.2 - Definitivní do...'!$90:$90</definedName>
    <definedName name="_xlnm._FilterDatabase" localSheetId="16" hidden="1">'SO 130.3 - Definitivní do...'!$C$90:$K$175</definedName>
    <definedName name="_xlnm.Print_Area" localSheetId="16">'SO 130.3 - Definitivní do...'!$C$4:$J$41,'SO 130.3 - Definitivní do...'!$C$47:$J$70,'SO 130.3 - Definitivní do...'!$C$76:$K$175</definedName>
    <definedName name="_xlnm.Print_Titles" localSheetId="16">'SO 130.3 - Definitivní do...'!$90:$90</definedName>
    <definedName name="_xlnm._FilterDatabase" localSheetId="17" hidden="1">'SO 302 - Úprava dešťové k...'!$C$91:$K$236</definedName>
    <definedName name="_xlnm.Print_Area" localSheetId="17">'SO 302 - Úprava dešťové k...'!$C$4:$J$41,'SO 302 - Úprava dešťové k...'!$C$47:$J$71,'SO 302 - Úprava dešťové k...'!$C$77:$K$236</definedName>
    <definedName name="_xlnm.Print_Titles" localSheetId="17">'SO 302 - Úprava dešťové k...'!$91:$91</definedName>
    <definedName name="_xlnm._FilterDatabase" localSheetId="18" hidden="1">'SO 330 - Úprava kanalizace'!$C$95:$K$453</definedName>
    <definedName name="_xlnm.Print_Area" localSheetId="18">'SO 330 - Úprava kanalizace'!$C$4:$J$41,'SO 330 - Úprava kanalizace'!$C$47:$J$75,'SO 330 - Úprava kanalizace'!$C$81:$K$453</definedName>
    <definedName name="_xlnm.Print_Titles" localSheetId="18">'SO 330 - Úprava kanalizace'!$95:$95</definedName>
    <definedName name="_xlnm._FilterDatabase" localSheetId="19" hidden="1">'SO 351 - Přeložka vodovod...'!$C$90:$K$264</definedName>
    <definedName name="_xlnm.Print_Area" localSheetId="19">'SO 351 - Přeložka vodovod...'!$C$4:$J$41,'SO 351 - Přeložka vodovod...'!$C$47:$J$70,'SO 351 - Přeložka vodovod...'!$C$76:$K$264</definedName>
    <definedName name="_xlnm.Print_Titles" localSheetId="19">'SO 351 - Přeložka vodovod...'!$90:$90</definedName>
    <definedName name="_xlnm._FilterDatabase" localSheetId="20" hidden="1">'SO 431.1.1 - Úprava SSZ -...'!$C$106:$K$1755</definedName>
    <definedName name="_xlnm.Print_Area" localSheetId="20">'SO 431.1.1 - Úprava SSZ -...'!$C$4:$J$43,'SO 431.1.1 - Úprava SSZ -...'!$C$49:$J$84,'SO 431.1.1 - Úprava SSZ -...'!$C$90:$K$1755</definedName>
    <definedName name="_xlnm.Print_Titles" localSheetId="20">'SO 431.1.1 - Úprava SSZ -...'!$106:$106</definedName>
    <definedName name="_xlnm._FilterDatabase" localSheetId="21" hidden="1">'SO 431.1.2 - Úprava SSZ -...'!$C$99:$K$389</definedName>
    <definedName name="_xlnm.Print_Area" localSheetId="21">'SO 431.1.2 - Úprava SSZ -...'!$C$4:$J$43,'SO 431.1.2 - Úprava SSZ -...'!$C$49:$J$77,'SO 431.1.2 - Úprava SSZ -...'!$C$83:$K$389</definedName>
    <definedName name="_xlnm.Print_Titles" localSheetId="21">'SO 431.1.2 - Úprava SSZ -...'!$99:$99</definedName>
    <definedName name="_xlnm._FilterDatabase" localSheetId="22" hidden="1">'SO 451 - Veřejné osvětlení'!$C$93:$K$244</definedName>
    <definedName name="_xlnm.Print_Area" localSheetId="22">'SO 451 - Veřejné osvětlení'!$C$4:$J$41,'SO 451 - Veřejné osvětlení'!$C$47:$J$73,'SO 451 - Veřejné osvětlení'!$C$79:$K$244</definedName>
    <definedName name="_xlnm.Print_Titles" localSheetId="22">'SO 451 - Veřejné osvětlení'!$93:$93</definedName>
    <definedName name="_xlnm._FilterDatabase" localSheetId="23" hidden="1">'SO 452 - Areálové osvětlení'!$C$93:$K$233</definedName>
    <definedName name="_xlnm.Print_Area" localSheetId="23">'SO 452 - Areálové osvětlení'!$C$4:$J$41,'SO 452 - Areálové osvětlení'!$C$47:$J$73,'SO 452 - Areálové osvětlení'!$C$79:$K$233</definedName>
    <definedName name="_xlnm.Print_Titles" localSheetId="23">'SO 452 - Areálové osvětlení'!$93:$93</definedName>
    <definedName name="_xlnm._FilterDatabase" localSheetId="24" hidden="1">'SO 453 - Osvětlení spojov...'!$C$89:$K$126</definedName>
    <definedName name="_xlnm.Print_Area" localSheetId="24">'SO 453 - Osvětlení spojov...'!$C$4:$J$41,'SO 453 - Osvětlení spojov...'!$C$47:$J$69,'SO 453 - Osvětlení spojov...'!$C$75:$K$126</definedName>
    <definedName name="_xlnm.Print_Titles" localSheetId="24">'SO 453 - Osvětlení spojov...'!$89:$89</definedName>
    <definedName name="_xlnm._FilterDatabase" localSheetId="25" hidden="1">'SO 462 - Kamerový dohled'!$C$93:$K$166</definedName>
    <definedName name="_xlnm.Print_Area" localSheetId="25">'SO 462 - Kamerový dohled'!$C$4:$J$41,'SO 462 - Kamerový dohled'!$C$47:$J$73,'SO 462 - Kamerový dohled'!$C$79:$K$166</definedName>
    <definedName name="_xlnm.Print_Titles" localSheetId="25">'SO 462 - Kamerový dohled'!$93:$93</definedName>
    <definedName name="_xlnm._FilterDatabase" localSheetId="26" hidden="1">'SO 466 - IT zastávek MHD'!$C$87:$K$104</definedName>
    <definedName name="_xlnm.Print_Area" localSheetId="26">'SO 466 - IT zastávek MHD'!$C$4:$J$41,'SO 466 - IT zastávek MHD'!$C$47:$J$67,'SO 466 - IT zastávek MHD'!$C$73:$K$104</definedName>
    <definedName name="_xlnm.Print_Titles" localSheetId="26">'SO 466 - IT zastávek MHD'!$87:$87</definedName>
    <definedName name="_xlnm._FilterDatabase" localSheetId="27" hidden="1">'01 - Stavební část'!$C$113:$K$1091</definedName>
    <definedName name="_xlnm.Print_Area" localSheetId="27">'01 - Stavební část'!$C$4:$J$43,'01 - Stavební část'!$C$49:$J$91,'01 - Stavební část'!$C$97:$K$1091</definedName>
    <definedName name="_xlnm.Print_Titles" localSheetId="27">'01 - Stavební část'!$113:$113</definedName>
    <definedName name="_xlnm._FilterDatabase" localSheetId="28" hidden="1">'02 - Zdravotně technické ...'!$C$106:$K$892</definedName>
    <definedName name="_xlnm.Print_Area" localSheetId="28">'02 - Zdravotně technické ...'!$C$4:$J$43,'02 - Zdravotně technické ...'!$C$49:$J$84,'02 - Zdravotně technické ...'!$C$90:$K$892</definedName>
    <definedName name="_xlnm.Print_Titles" localSheetId="28">'02 - Zdravotně technické ...'!$106:$106</definedName>
    <definedName name="_xlnm._FilterDatabase" localSheetId="29" hidden="1">'03 - Zařízení pro vytápěn...'!$C$92:$K$104</definedName>
    <definedName name="_xlnm.Print_Area" localSheetId="29">'03 - Zařízení pro vytápěn...'!$C$4:$J$43,'03 - Zařízení pro vytápěn...'!$C$49:$J$70,'03 - Zařízení pro vytápěn...'!$C$76:$K$104</definedName>
    <definedName name="_xlnm.Print_Titles" localSheetId="29">'03 - Zařízení pro vytápěn...'!$92:$92</definedName>
    <definedName name="_xlnm._FilterDatabase" localSheetId="30" hidden="1">'04 - Vzduchotechnika'!$C$96:$K$607</definedName>
    <definedName name="_xlnm.Print_Area" localSheetId="30">'04 - Vzduchotechnika'!$C$4:$J$43,'04 - Vzduchotechnika'!$C$49:$J$74,'04 - Vzduchotechnika'!$C$80:$K$607</definedName>
    <definedName name="_xlnm.Print_Titles" localSheetId="30">'04 - Vzduchotechnika'!$96:$96</definedName>
    <definedName name="_xlnm._FilterDatabase" localSheetId="31" hidden="1">'05 - Elektroinstalace'!$C$104:$K$501</definedName>
    <definedName name="_xlnm.Print_Area" localSheetId="31">'05 - Elektroinstalace'!$C$4:$J$43,'05 - Elektroinstalace'!$C$49:$J$82,'05 - Elektroinstalace'!$C$88:$K$501</definedName>
    <definedName name="_xlnm.Print_Titles" localSheetId="31">'05 - Elektroinstalace'!$104:$104</definedName>
    <definedName name="_xlnm._FilterDatabase" localSheetId="32" hidden="1">'06 - Slaboproud'!$C$98:$K$177</definedName>
    <definedName name="_xlnm.Print_Area" localSheetId="32">'06 - Slaboproud'!$C$4:$J$43,'06 - Slaboproud'!$C$49:$J$76,'06 - Slaboproud'!$C$82:$K$177</definedName>
    <definedName name="_xlnm.Print_Titles" localSheetId="32">'06 - Slaboproud'!$98:$98</definedName>
    <definedName name="_xlnm._FilterDatabase" localSheetId="33" hidden="1">'07 - Travelátory, výtah'!$C$92:$K$99</definedName>
    <definedName name="_xlnm.Print_Area" localSheetId="33">'07 - Travelátory, výtah'!$C$4:$J$43,'07 - Travelátory, výtah'!$C$49:$J$70,'07 - Travelátory, výtah'!$C$76:$K$99</definedName>
    <definedName name="_xlnm.Print_Titles" localSheetId="33">'07 - Travelátory, výtah'!$92:$92</definedName>
    <definedName name="_xlnm._FilterDatabase" localSheetId="34" hidden="1">'SO 602.1 - Prostor podcho...'!$C$96:$K$628</definedName>
    <definedName name="_xlnm.Print_Area" localSheetId="34">'SO 602.1 - Prostor podcho...'!$C$4:$J$41,'SO 602.1 - Prostor podcho...'!$C$47:$J$76,'SO 602.1 - Prostor podcho...'!$C$82:$K$628</definedName>
    <definedName name="_xlnm.Print_Titles" localSheetId="34">'SO 602.1 - Prostor podcho...'!$96:$96</definedName>
    <definedName name="_xlnm._FilterDatabase" localSheetId="35" hidden="1">'SO 603.1 - Podchod směr T...'!$C$95:$K$402</definedName>
    <definedName name="_xlnm.Print_Area" localSheetId="35">'SO 603.1 - Podchod směr T...'!$C$4:$J$41,'SO 603.1 - Podchod směr T...'!$C$47:$J$75,'SO 603.1 - Podchod směr T...'!$C$81:$K$402</definedName>
    <definedName name="_xlnm.Print_Titles" localSheetId="35">'SO 603.1 - Podchod směr T...'!$95:$95</definedName>
    <definedName name="_xlnm._FilterDatabase" localSheetId="36" hidden="1">'01 - Stavební část_01'!$C$102:$K$218</definedName>
    <definedName name="_xlnm.Print_Area" localSheetId="36">'01 - Stavební část_01'!$C$4:$J$43,'01 - Stavební část_01'!$C$49:$J$80,'01 - Stavební část_01'!$C$86:$K$218</definedName>
    <definedName name="_xlnm.Print_Titles" localSheetId="36">'01 - Stavební část_01'!$102:$102</definedName>
    <definedName name="_xlnm._FilterDatabase" localSheetId="37" hidden="1">'02 - Elektroinstalace'!$C$92:$K$125</definedName>
    <definedName name="_xlnm.Print_Area" localSheetId="37">'02 - Elektroinstalace'!$C$4:$J$43,'02 - Elektroinstalace'!$C$49:$J$70,'02 - Elektroinstalace'!$C$76:$K$125</definedName>
    <definedName name="_xlnm.Print_Titles" localSheetId="37">'02 - Elektroinstalace'!$92:$92</definedName>
    <definedName name="_xlnm._FilterDatabase" localSheetId="38" hidden="1">'SO 604 - Podchod ČSAD+výs...'!$C$95:$K$316</definedName>
    <definedName name="_xlnm.Print_Area" localSheetId="38">'SO 604 - Podchod ČSAD+výs...'!$C$4:$J$41,'SO 604 - Podchod ČSAD+výs...'!$C$47:$J$75,'SO 604 - Podchod ČSAD+výs...'!$C$81:$K$316</definedName>
    <definedName name="_xlnm.Print_Titles" localSheetId="38">'SO 604 - Podchod ČSAD+výs...'!$95:$95</definedName>
    <definedName name="_xlnm._FilterDatabase" localSheetId="39" hidden="1">'SO 660.1 - Úprava tramvaj...'!$C$93:$K$530</definedName>
    <definedName name="_xlnm.Print_Area" localSheetId="39">'SO 660.1 - Úprava tramvaj...'!$C$4:$J$41,'SO 660.1 - Úprava tramvaj...'!$C$47:$J$73,'SO 660.1 - Úprava tramvaj...'!$C$79:$K$530</definedName>
    <definedName name="_xlnm.Print_Titles" localSheetId="39">'SO 660.1 - Úprava tramvaj...'!$93:$93</definedName>
    <definedName name="_xlnm._FilterDatabase" localSheetId="40" hidden="1">'SO 660.2 - Úprava tramvaj...'!$C$92:$K$519</definedName>
    <definedName name="_xlnm.Print_Area" localSheetId="40">'SO 660.2 - Úprava tramvaj...'!$C$4:$J$41,'SO 660.2 - Úprava tramvaj...'!$C$47:$J$72,'SO 660.2 - Úprava tramvaj...'!$C$78:$K$519</definedName>
    <definedName name="_xlnm.Print_Titles" localSheetId="40">'SO 660.2 - Úprava tramvaj...'!$92:$92</definedName>
    <definedName name="_xlnm._FilterDatabase" localSheetId="41" hidden="1">'SO 661 - Přeložka trolejo...'!$C$93:$K$367</definedName>
    <definedName name="_xlnm.Print_Area" localSheetId="41">'SO 661 - Přeložka trolejo...'!$C$4:$J$41,'SO 661 - Přeložka trolejo...'!$C$47:$J$73,'SO 661 - Přeložka trolejo...'!$C$79:$K$367</definedName>
    <definedName name="_xlnm.Print_Titles" localSheetId="41">'SO 661 - Přeložka trolejo...'!$93:$93</definedName>
    <definedName name="_xlnm._FilterDatabase" localSheetId="42" hidden="1">'SO 662 - Nástupiště'!$C$90:$K$201</definedName>
    <definedName name="_xlnm.Print_Area" localSheetId="42">'SO 662 - Nástupiště'!$C$4:$J$41,'SO 662 - Nástupiště'!$C$47:$J$70,'SO 662 - Nástupiště'!$C$76:$K$201</definedName>
    <definedName name="_xlnm.Print_Titles" localSheetId="42">'SO 662 - Nástupiště'!$90:$90</definedName>
    <definedName name="_xlnm._FilterDatabase" localSheetId="43" hidden="1">'SO 663 - EOV'!$C$89:$K$234</definedName>
    <definedName name="_xlnm.Print_Area" localSheetId="43">'SO 663 - EOV'!$C$4:$J$41,'SO 663 - EOV'!$C$47:$J$69,'SO 663 - EOV'!$C$75:$K$234</definedName>
    <definedName name="_xlnm.Print_Titles" localSheetId="43">'SO 663 - EOV'!$89:$89</definedName>
    <definedName name="_xlnm._FilterDatabase" localSheetId="44" hidden="1">'01 - Stavební část_02'!$C$102:$K$377</definedName>
    <definedName name="_xlnm.Print_Area" localSheetId="44">'01 - Stavební část_02'!$C$4:$J$43,'01 - Stavební část_02'!$C$49:$J$80,'01 - Stavební část_02'!$C$86:$K$377</definedName>
    <definedName name="_xlnm.Print_Titles" localSheetId="44">'01 - Stavební část_02'!$102:$102</definedName>
    <definedName name="_xlnm._FilterDatabase" localSheetId="45" hidden="1">'02 - Elektroinstalace_01'!$C$92:$K$126</definedName>
    <definedName name="_xlnm.Print_Area" localSheetId="45">'02 - Elektroinstalace_01'!$C$4:$J$43,'02 - Elektroinstalace_01'!$C$49:$J$70,'02 - Elektroinstalace_01'!$C$76:$K$126</definedName>
    <definedName name="_xlnm.Print_Titles" localSheetId="45">'02 - Elektroinstalace_01'!$92:$92</definedName>
    <definedName name="_xlnm._FilterDatabase" localSheetId="46" hidden="1">'SO 665.1 - Rekonstrukce t...'!$C$94:$K$377</definedName>
    <definedName name="_xlnm.Print_Area" localSheetId="46">'SO 665.1 - Rekonstrukce t...'!$C$4:$J$41,'SO 665.1 - Rekonstrukce t...'!$C$47:$J$74,'SO 665.1 - Rekonstrukce t...'!$C$80:$K$377</definedName>
    <definedName name="_xlnm.Print_Titles" localSheetId="46">'SO 665.1 - Rekonstrukce t...'!$94:$94</definedName>
    <definedName name="_xlnm._FilterDatabase" localSheetId="47" hidden="1">'SO 665.2 - Rekonstrukce t...'!$C$86:$K$112</definedName>
    <definedName name="_xlnm.Print_Area" localSheetId="47">'SO 665.2 - Rekonstrukce t...'!$C$4:$J$41,'SO 665.2 - Rekonstrukce t...'!$C$47:$J$66,'SO 665.2 - Rekonstrukce t...'!$C$72:$K$112</definedName>
    <definedName name="_xlnm.Print_Titles" localSheetId="47">'SO 665.2 - Rekonstrukce t...'!$86:$86</definedName>
    <definedName name="_xlnm._FilterDatabase" localSheetId="48" hidden="1">'SO 666 - Spojovací chodní...'!$C$95:$K$256</definedName>
    <definedName name="_xlnm.Print_Area" localSheetId="48">'SO 666 - Spojovací chodní...'!$C$4:$J$41,'SO 666 - Spojovací chodní...'!$C$47:$J$75,'SO 666 - Spojovací chodní...'!$C$81:$K$256</definedName>
    <definedName name="_xlnm.Print_Titles" localSheetId="48">'SO 666 - Spojovací chodní...'!$95:$95</definedName>
    <definedName name="_xlnm._FilterDatabase" localSheetId="49" hidden="1">'SO 667 - Osvětlení nástup...'!$C$89:$K$226</definedName>
    <definedName name="_xlnm.Print_Area" localSheetId="49">'SO 667 - Osvětlení nástup...'!$C$4:$J$41,'SO 667 - Osvětlení nástup...'!$C$47:$J$69,'SO 667 - Osvětlení nástup...'!$C$75:$K$226</definedName>
    <definedName name="_xlnm.Print_Titles" localSheetId="49">'SO 667 - Osvětlení nástup...'!$89:$89</definedName>
    <definedName name="_xlnm._FilterDatabase" localSheetId="50" hidden="1">'SO 668 - OO POTV'!$C$89:$K$126</definedName>
    <definedName name="_xlnm.Print_Area" localSheetId="50">'SO 668 - OO POTV'!$C$4:$J$41,'SO 668 - OO POTV'!$C$47:$J$69,'SO 668 - OO POTV'!$C$75:$K$126</definedName>
    <definedName name="_xlnm.Print_Titles" localSheetId="50">'SO 668 - OO POTV'!$89:$89</definedName>
    <definedName name="_xlnm._FilterDatabase" localSheetId="51" hidden="1">'SO 801.1 -  Vegetační úpr...'!$C$89:$K$130</definedName>
    <definedName name="_xlnm.Print_Area" localSheetId="51">'SO 801.1 -  Vegetační úpr...'!$C$4:$J$41,'SO 801.1 -  Vegetační úpr...'!$C$47:$J$69,'SO 801.1 -  Vegetační úpr...'!$C$75:$K$130</definedName>
    <definedName name="_xlnm.Print_Titles" localSheetId="51">'SO 801.1 -  Vegetační úpr...'!$89:$89</definedName>
    <definedName name="_xlnm._FilterDatabase" localSheetId="52" hidden="1">'SO 801.2A - Výsadba v pod...'!$C$96:$K$143</definedName>
    <definedName name="_xlnm.Print_Area" localSheetId="52">'SO 801.2A - Výsadba v pod...'!$C$4:$J$43,'SO 801.2A - Výsadba v pod...'!$C$49:$J$74,'SO 801.2A - Výsadba v pod...'!$C$80:$K$143</definedName>
    <definedName name="_xlnm.Print_Titles" localSheetId="52">'SO 801.2A - Výsadba v pod...'!$96:$96</definedName>
    <definedName name="_xlnm._FilterDatabase" localSheetId="53" hidden="1">'SO 801.2B - Výsadba na po...'!$C$96:$K$153</definedName>
    <definedName name="_xlnm.Print_Area" localSheetId="53">'SO 801.2B - Výsadba na po...'!$C$4:$J$43,'SO 801.2B - Výsadba na po...'!$C$49:$J$74,'SO 801.2B - Výsadba na po...'!$C$80:$K$153</definedName>
    <definedName name="_xlnm.Print_Titles" localSheetId="53">'SO 801.2B - Výsadba na po...'!$96:$96</definedName>
    <definedName name="_xlnm._FilterDatabase" localSheetId="54" hidden="1">'SO 901.1 - Zastávkové pří...'!$C$92:$K$178</definedName>
    <definedName name="_xlnm.Print_Area" localSheetId="54">'SO 901.1 - Zastávkové pří...'!$C$4:$J$41,'SO 901.1 - Zastávkové pří...'!$C$47:$J$72,'SO 901.1 - Zastávkové pří...'!$C$78:$K$178</definedName>
    <definedName name="_xlnm.Print_Titles" localSheetId="54">'SO 901.1 - Zastávkové pří...'!$92:$92</definedName>
    <definedName name="_xlnm._FilterDatabase" localSheetId="55" hidden="1">'SO 901.2 - Zastávkové pří...'!$C$92:$K$178</definedName>
    <definedName name="_xlnm.Print_Area" localSheetId="55">'SO 901.2 - Zastávkové pří...'!$C$4:$J$41,'SO 901.2 - Zastávkové pří...'!$C$47:$J$72,'SO 901.2 - Zastávkové pří...'!$C$78:$K$178</definedName>
    <definedName name="_xlnm.Print_Titles" localSheetId="55">'SO 901.2 - Zastávkové pří...'!$92:$92</definedName>
    <definedName name="_xlnm._FilterDatabase" localSheetId="56" hidden="1">'SO 902.1 - Mobiliář (vyjm...'!$C$95:$K$141</definedName>
    <definedName name="_xlnm.Print_Area" localSheetId="56">'SO 902.1 - Mobiliář (vyjm...'!$C$4:$J$43,'SO 902.1 - Mobiliář (vyjm...'!$C$49:$J$73,'SO 902.1 - Mobiliář (vyjm...'!$C$79:$K$141</definedName>
    <definedName name="_xlnm.Print_Titles" localSheetId="56">'SO 902.1 - Mobiliář (vyjm...'!$95:$95</definedName>
    <definedName name="_xlnm._FilterDatabase" localSheetId="57" hidden="1">'SO 902.2 - Mobiliář (tram...'!$C$95:$K$122</definedName>
    <definedName name="_xlnm.Print_Area" localSheetId="57">'SO 902.2 - Mobiliář (tram...'!$C$4:$J$43,'SO 902.2 - Mobiliář (tram...'!$C$49:$J$73,'SO 902.2 - Mobiliář (tram...'!$C$79:$K$122</definedName>
    <definedName name="_xlnm.Print_Titles" localSheetId="57">'SO 902.2 - Mobiliář (tram...'!$95:$95</definedName>
    <definedName name="_xlnm._FilterDatabase" localSheetId="58" hidden="1">'SO 902.3 - Mobiliář (ÚAN)'!$C$95:$K$134</definedName>
    <definedName name="_xlnm.Print_Area" localSheetId="58">'SO 902.3 - Mobiliář (ÚAN)'!$C$4:$J$43,'SO 902.3 - Mobiliář (ÚAN)'!$C$49:$J$73,'SO 902.3 - Mobiliář (ÚAN)'!$C$79:$K$134</definedName>
    <definedName name="_xlnm.Print_Titles" localSheetId="58">'SO 902.3 - Mobiliář (ÚAN)'!$95:$95</definedName>
    <definedName name="_xlnm._FilterDatabase" localSheetId="59" hidden="1">'SO 903 - Orientační a inf...'!$C$87:$K$118</definedName>
    <definedName name="_xlnm.Print_Area" localSheetId="59">'SO 903 - Orientační a inf...'!$C$4:$J$41,'SO 903 - Orientační a inf...'!$C$47:$J$67,'SO 903 - Orientační a inf...'!$C$73:$K$118</definedName>
    <definedName name="_xlnm.Print_Titles" localSheetId="59">'SO 903 - Orientační a inf...'!$87:$87</definedName>
    <definedName name="_xlnm._FilterDatabase" localSheetId="60" hidden="1">'SO 905 - Jízdenkové automaty'!$C$93:$K$138</definedName>
    <definedName name="_xlnm.Print_Area" localSheetId="60">'SO 905 - Jízdenkové automaty'!$C$4:$J$41,'SO 905 - Jízdenkové automaty'!$C$47:$J$73,'SO 905 - Jízdenkové automaty'!$C$79:$K$138</definedName>
    <definedName name="_xlnm.Print_Titles" localSheetId="60">'SO 905 - Jízdenkové automaty'!$93:$93</definedName>
    <definedName name="_xlnm._FilterDatabase" localSheetId="61" hidden="1">'SO 910 - Provizorní tramv...'!$C$91:$K$193</definedName>
    <definedName name="_xlnm.Print_Area" localSheetId="61">'SO 910 - Provizorní tramv...'!$C$4:$J$41,'SO 910 - Provizorní tramv...'!$C$47:$J$71,'SO 910 - Provizorní tramv...'!$C$77:$K$193</definedName>
    <definedName name="_xlnm.Print_Titles" localSheetId="61">'SO 910 - Provizorní tramv...'!$91:$91</definedName>
    <definedName name="_xlnm.Print_Area" localSheetId="62">'Pokyny pro vyplnění'!$B$2:$K$71,'Pokyny pro vyplnění'!$B$74:$K$118,'Pokyny pro vyplnění'!$B$121:$K$161,'Pokyny pro vyplnění'!$B$164:$K$219</definedName>
  </definedNames>
  <calcPr/>
</workbook>
</file>

<file path=xl/calcChain.xml><?xml version="1.0" encoding="utf-8"?>
<calcChain xmlns="http://schemas.openxmlformats.org/spreadsheetml/2006/main">
  <c i="62" l="1" r="J39"/>
  <c r="J38"/>
  <c i="1" r="AY122"/>
  <c i="62" r="J37"/>
  <c i="1" r="AX122"/>
  <c i="62" r="BI192"/>
  <c r="BH192"/>
  <c r="BG192"/>
  <c r="BF192"/>
  <c r="T192"/>
  <c r="T191"/>
  <c r="R192"/>
  <c r="R191"/>
  <c r="P192"/>
  <c r="P191"/>
  <c r="BI188"/>
  <c r="BH188"/>
  <c r="BG188"/>
  <c r="BF188"/>
  <c r="T188"/>
  <c r="R188"/>
  <c r="P188"/>
  <c r="BI184"/>
  <c r="BH184"/>
  <c r="BG184"/>
  <c r="BF184"/>
  <c r="T184"/>
  <c r="R184"/>
  <c r="P184"/>
  <c r="BI181"/>
  <c r="BH181"/>
  <c r="BG181"/>
  <c r="BF181"/>
  <c r="T181"/>
  <c r="R181"/>
  <c r="P181"/>
  <c r="BI174"/>
  <c r="BH174"/>
  <c r="BG174"/>
  <c r="BF174"/>
  <c r="T174"/>
  <c r="R174"/>
  <c r="P174"/>
  <c r="BI171"/>
  <c r="BH171"/>
  <c r="BG171"/>
  <c r="BF171"/>
  <c r="T171"/>
  <c r="R171"/>
  <c r="P171"/>
  <c r="BI168"/>
  <c r="BH168"/>
  <c r="BG168"/>
  <c r="BF168"/>
  <c r="T168"/>
  <c r="R168"/>
  <c r="P168"/>
  <c r="BI162"/>
  <c r="BH162"/>
  <c r="BG162"/>
  <c r="BF162"/>
  <c r="T162"/>
  <c r="R162"/>
  <c r="P162"/>
  <c r="BI153"/>
  <c r="BH153"/>
  <c r="BG153"/>
  <c r="BF153"/>
  <c r="T153"/>
  <c r="R153"/>
  <c r="P153"/>
  <c r="BI147"/>
  <c r="BH147"/>
  <c r="BG147"/>
  <c r="BF147"/>
  <c r="T147"/>
  <c r="R147"/>
  <c r="P147"/>
  <c r="BI144"/>
  <c r="BH144"/>
  <c r="BG144"/>
  <c r="BF144"/>
  <c r="T144"/>
  <c r="R144"/>
  <c r="P144"/>
  <c r="BI139"/>
  <c r="BH139"/>
  <c r="BG139"/>
  <c r="BF139"/>
  <c r="T139"/>
  <c r="R139"/>
  <c r="P139"/>
  <c r="BI132"/>
  <c r="BH132"/>
  <c r="BG132"/>
  <c r="BF132"/>
  <c r="T132"/>
  <c r="R132"/>
  <c r="P132"/>
  <c r="BI124"/>
  <c r="BH124"/>
  <c r="BG124"/>
  <c r="BF124"/>
  <c r="T124"/>
  <c r="R124"/>
  <c r="P124"/>
  <c r="BI118"/>
  <c r="BH118"/>
  <c r="BG118"/>
  <c r="BF118"/>
  <c r="T118"/>
  <c r="R118"/>
  <c r="P118"/>
  <c r="BI112"/>
  <c r="BH112"/>
  <c r="BG112"/>
  <c r="BF112"/>
  <c r="T112"/>
  <c r="R112"/>
  <c r="P112"/>
  <c r="BI106"/>
  <c r="BH106"/>
  <c r="BG106"/>
  <c r="BF106"/>
  <c r="T106"/>
  <c r="R106"/>
  <c r="P106"/>
  <c r="BI101"/>
  <c r="BH101"/>
  <c r="BG101"/>
  <c r="BF101"/>
  <c r="T101"/>
  <c r="R101"/>
  <c r="P101"/>
  <c r="BI95"/>
  <c r="BH95"/>
  <c r="BG95"/>
  <c r="BF95"/>
  <c r="T95"/>
  <c r="T94"/>
  <c r="R95"/>
  <c r="R94"/>
  <c r="P95"/>
  <c r="P94"/>
  <c r="F86"/>
  <c r="E84"/>
  <c r="F56"/>
  <c r="E54"/>
  <c r="J26"/>
  <c r="E26"/>
  <c r="J59"/>
  <c r="J25"/>
  <c r="J23"/>
  <c r="E23"/>
  <c r="J58"/>
  <c r="J22"/>
  <c r="J20"/>
  <c r="E20"/>
  <c r="F89"/>
  <c r="J19"/>
  <c r="J17"/>
  <c r="E17"/>
  <c r="F58"/>
  <c r="J16"/>
  <c r="J14"/>
  <c r="J86"/>
  <c r="E7"/>
  <c r="E80"/>
  <c i="61" r="J39"/>
  <c r="J38"/>
  <c i="1" r="AY121"/>
  <c i="61" r="J37"/>
  <c i="1" r="AX121"/>
  <c i="61"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7"/>
  <c r="BH117"/>
  <c r="BG117"/>
  <c r="BF117"/>
  <c r="T117"/>
  <c r="R117"/>
  <c r="P117"/>
  <c r="BI115"/>
  <c r="BH115"/>
  <c r="BG115"/>
  <c r="BF115"/>
  <c r="T115"/>
  <c r="R115"/>
  <c r="P115"/>
  <c r="BI113"/>
  <c r="BH113"/>
  <c r="BG113"/>
  <c r="BF113"/>
  <c r="T113"/>
  <c r="R113"/>
  <c r="P113"/>
  <c r="BI110"/>
  <c r="BH110"/>
  <c r="BG110"/>
  <c r="BF110"/>
  <c r="T110"/>
  <c r="R110"/>
  <c r="P110"/>
  <c r="BI108"/>
  <c r="BH108"/>
  <c r="BG108"/>
  <c r="BF108"/>
  <c r="T108"/>
  <c r="R108"/>
  <c r="P108"/>
  <c r="BI106"/>
  <c r="BH106"/>
  <c r="BG106"/>
  <c r="BF106"/>
  <c r="T106"/>
  <c r="R106"/>
  <c r="P106"/>
  <c r="BI104"/>
  <c r="BH104"/>
  <c r="BG104"/>
  <c r="BF104"/>
  <c r="T104"/>
  <c r="R104"/>
  <c r="P104"/>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59"/>
  <c r="J19"/>
  <c r="J17"/>
  <c r="E17"/>
  <c r="F58"/>
  <c r="J16"/>
  <c r="J14"/>
  <c r="J88"/>
  <c r="E7"/>
  <c r="E50"/>
  <c i="60" r="J39"/>
  <c r="J38"/>
  <c i="1" r="AY120"/>
  <c i="60" r="J37"/>
  <c i="1" r="AX120"/>
  <c i="60" r="BI118"/>
  <c r="BH118"/>
  <c r="BG118"/>
  <c r="BF118"/>
  <c r="T118"/>
  <c r="R118"/>
  <c r="P118"/>
  <c r="BI113"/>
  <c r="BH113"/>
  <c r="BG113"/>
  <c r="BF113"/>
  <c r="T113"/>
  <c r="R113"/>
  <c r="P113"/>
  <c r="BI108"/>
  <c r="BH108"/>
  <c r="BG108"/>
  <c r="BF108"/>
  <c r="T108"/>
  <c r="R108"/>
  <c r="P108"/>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F82"/>
  <c r="E80"/>
  <c r="F56"/>
  <c r="E54"/>
  <c r="J26"/>
  <c r="E26"/>
  <c r="J85"/>
  <c r="J25"/>
  <c r="J23"/>
  <c r="E23"/>
  <c r="J84"/>
  <c r="J22"/>
  <c r="J20"/>
  <c r="E20"/>
  <c r="F59"/>
  <c r="J19"/>
  <c r="J17"/>
  <c r="E17"/>
  <c r="F58"/>
  <c r="J16"/>
  <c r="J14"/>
  <c r="J82"/>
  <c r="E7"/>
  <c r="E76"/>
  <c i="59" r="J41"/>
  <c r="J40"/>
  <c i="1" r="AY119"/>
  <c i="59" r="J39"/>
  <c i="1" r="AX119"/>
  <c i="59" r="BI133"/>
  <c r="BH133"/>
  <c r="BG133"/>
  <c r="BF133"/>
  <c r="T133"/>
  <c r="T132"/>
  <c r="R133"/>
  <c r="R132"/>
  <c r="P133"/>
  <c r="P132"/>
  <c r="BI131"/>
  <c r="BH131"/>
  <c r="BG131"/>
  <c r="BF131"/>
  <c r="T131"/>
  <c r="R131"/>
  <c r="P131"/>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15"/>
  <c r="BH115"/>
  <c r="BG115"/>
  <c r="BF115"/>
  <c r="T115"/>
  <c r="T114"/>
  <c r="R115"/>
  <c r="R114"/>
  <c r="P115"/>
  <c r="P114"/>
  <c r="BI110"/>
  <c r="BH110"/>
  <c r="BG110"/>
  <c r="BF110"/>
  <c r="T110"/>
  <c r="R110"/>
  <c r="P110"/>
  <c r="BI108"/>
  <c r="BH108"/>
  <c r="BG108"/>
  <c r="BF108"/>
  <c r="T108"/>
  <c r="R108"/>
  <c r="P108"/>
  <c r="BI106"/>
  <c r="BH106"/>
  <c r="BG106"/>
  <c r="BF106"/>
  <c r="T106"/>
  <c r="R106"/>
  <c r="P106"/>
  <c r="BI99"/>
  <c r="BH99"/>
  <c r="BG99"/>
  <c r="BF99"/>
  <c r="T99"/>
  <c r="R99"/>
  <c r="P99"/>
  <c r="F90"/>
  <c r="E88"/>
  <c r="F60"/>
  <c r="E58"/>
  <c r="J28"/>
  <c r="E28"/>
  <c r="J63"/>
  <c r="J27"/>
  <c r="J25"/>
  <c r="E25"/>
  <c r="J92"/>
  <c r="J24"/>
  <c r="J22"/>
  <c r="E22"/>
  <c r="F93"/>
  <c r="J21"/>
  <c r="J19"/>
  <c r="E19"/>
  <c r="F92"/>
  <c r="J18"/>
  <c r="J16"/>
  <c r="J90"/>
  <c r="E7"/>
  <c r="E52"/>
  <c i="58" r="J41"/>
  <c r="J40"/>
  <c i="1" r="AY118"/>
  <c i="58" r="J39"/>
  <c i="1" r="AX118"/>
  <c i="58" r="BI121"/>
  <c r="BH121"/>
  <c r="BG121"/>
  <c r="BF121"/>
  <c r="T121"/>
  <c r="T120"/>
  <c r="R121"/>
  <c r="R120"/>
  <c r="P121"/>
  <c r="P120"/>
  <c r="BI119"/>
  <c r="BH119"/>
  <c r="BG119"/>
  <c r="BF119"/>
  <c r="T119"/>
  <c r="R119"/>
  <c r="P119"/>
  <c r="BI117"/>
  <c r="BH117"/>
  <c r="BG117"/>
  <c r="BF117"/>
  <c r="T117"/>
  <c r="R117"/>
  <c r="P117"/>
  <c r="BI112"/>
  <c r="BH112"/>
  <c r="BG112"/>
  <c r="BF112"/>
  <c r="T112"/>
  <c r="T111"/>
  <c r="R112"/>
  <c r="R111"/>
  <c r="P112"/>
  <c r="P111"/>
  <c r="BI107"/>
  <c r="BH107"/>
  <c r="BG107"/>
  <c r="BF107"/>
  <c r="T107"/>
  <c r="R107"/>
  <c r="P107"/>
  <c r="BI105"/>
  <c r="BH105"/>
  <c r="BG105"/>
  <c r="BF105"/>
  <c r="T105"/>
  <c r="R105"/>
  <c r="P105"/>
  <c r="BI103"/>
  <c r="BH103"/>
  <c r="BG103"/>
  <c r="BF103"/>
  <c r="T103"/>
  <c r="R103"/>
  <c r="P103"/>
  <c r="BI99"/>
  <c r="BH99"/>
  <c r="BG99"/>
  <c r="BF99"/>
  <c r="T99"/>
  <c r="R99"/>
  <c r="P99"/>
  <c r="F90"/>
  <c r="E88"/>
  <c r="F60"/>
  <c r="E58"/>
  <c r="J28"/>
  <c r="E28"/>
  <c r="J63"/>
  <c r="J27"/>
  <c r="J25"/>
  <c r="E25"/>
  <c r="J92"/>
  <c r="J24"/>
  <c r="J22"/>
  <c r="E22"/>
  <c r="F93"/>
  <c r="J21"/>
  <c r="J19"/>
  <c r="E19"/>
  <c r="F92"/>
  <c r="J18"/>
  <c r="J16"/>
  <c r="J60"/>
  <c r="E7"/>
  <c r="E52"/>
  <c i="57" r="J41"/>
  <c r="J40"/>
  <c i="1" r="AY117"/>
  <c i="57" r="J39"/>
  <c i="1" r="AX117"/>
  <c i="57" r="BI140"/>
  <c r="BH140"/>
  <c r="BG140"/>
  <c r="BF140"/>
  <c r="T140"/>
  <c r="T139"/>
  <c r="R140"/>
  <c r="R139"/>
  <c r="P140"/>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29"/>
  <c r="BH129"/>
  <c r="BG129"/>
  <c r="BF129"/>
  <c r="T129"/>
  <c r="R129"/>
  <c r="P129"/>
  <c r="BI118"/>
  <c r="BH118"/>
  <c r="BG118"/>
  <c r="BF118"/>
  <c r="T118"/>
  <c r="T117"/>
  <c r="R118"/>
  <c r="R117"/>
  <c r="P118"/>
  <c r="P117"/>
  <c r="BI113"/>
  <c r="BH113"/>
  <c r="BG113"/>
  <c r="BF113"/>
  <c r="T113"/>
  <c r="R113"/>
  <c r="P113"/>
  <c r="BI111"/>
  <c r="BH111"/>
  <c r="BG111"/>
  <c r="BF111"/>
  <c r="T111"/>
  <c r="R111"/>
  <c r="P111"/>
  <c r="BI109"/>
  <c r="BH109"/>
  <c r="BG109"/>
  <c r="BF109"/>
  <c r="T109"/>
  <c r="R109"/>
  <c r="P109"/>
  <c r="BI99"/>
  <c r="BH99"/>
  <c r="BG99"/>
  <c r="BF99"/>
  <c r="T99"/>
  <c r="R99"/>
  <c r="P99"/>
  <c r="F90"/>
  <c r="E88"/>
  <c r="F60"/>
  <c r="E58"/>
  <c r="J28"/>
  <c r="E28"/>
  <c r="J93"/>
  <c r="J27"/>
  <c r="J25"/>
  <c r="E25"/>
  <c r="J62"/>
  <c r="J24"/>
  <c r="J22"/>
  <c r="E22"/>
  <c r="F63"/>
  <c r="J21"/>
  <c r="J19"/>
  <c r="E19"/>
  <c r="F92"/>
  <c r="J18"/>
  <c r="J16"/>
  <c r="J90"/>
  <c r="E7"/>
  <c r="E82"/>
  <c i="56" r="J39"/>
  <c r="J38"/>
  <c i="1" r="AY115"/>
  <c i="56" r="J37"/>
  <c i="1" r="AX115"/>
  <c i="56"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89"/>
  <c r="J22"/>
  <c r="J20"/>
  <c r="E20"/>
  <c r="F90"/>
  <c r="J19"/>
  <c r="J17"/>
  <c r="E17"/>
  <c r="F89"/>
  <c r="J16"/>
  <c r="J14"/>
  <c r="J56"/>
  <c r="E7"/>
  <c r="E81"/>
  <c i="55" r="J39"/>
  <c r="J38"/>
  <c i="1" r="AY114"/>
  <c i="55" r="J37"/>
  <c i="1" r="AX114"/>
  <c i="55" r="BI177"/>
  <c r="BH177"/>
  <c r="BG177"/>
  <c r="BF177"/>
  <c r="T177"/>
  <c r="R177"/>
  <c r="P177"/>
  <c r="BI172"/>
  <c r="BH172"/>
  <c r="BG172"/>
  <c r="BF172"/>
  <c r="T172"/>
  <c r="R172"/>
  <c r="P172"/>
  <c r="BI167"/>
  <c r="BH167"/>
  <c r="BG167"/>
  <c r="BF167"/>
  <c r="T167"/>
  <c r="R167"/>
  <c r="P167"/>
  <c r="BI162"/>
  <c r="BH162"/>
  <c r="BG162"/>
  <c r="BF162"/>
  <c r="T162"/>
  <c r="R162"/>
  <c r="P162"/>
  <c r="BI157"/>
  <c r="BH157"/>
  <c r="BG157"/>
  <c r="BF157"/>
  <c r="T157"/>
  <c r="R157"/>
  <c r="P157"/>
  <c r="BI152"/>
  <c r="BH152"/>
  <c r="BG152"/>
  <c r="BF152"/>
  <c r="T152"/>
  <c r="R152"/>
  <c r="P152"/>
  <c r="BI148"/>
  <c r="BH148"/>
  <c r="BG148"/>
  <c r="BF148"/>
  <c r="T148"/>
  <c r="R148"/>
  <c r="P148"/>
  <c r="BI147"/>
  <c r="BH147"/>
  <c r="BG147"/>
  <c r="BF147"/>
  <c r="T147"/>
  <c r="R147"/>
  <c r="P147"/>
  <c r="BI144"/>
  <c r="BH144"/>
  <c r="BG144"/>
  <c r="BF144"/>
  <c r="T144"/>
  <c r="R144"/>
  <c r="P144"/>
  <c r="BI140"/>
  <c r="BH140"/>
  <c r="BG140"/>
  <c r="BF140"/>
  <c r="T140"/>
  <c r="R140"/>
  <c r="P140"/>
  <c r="BI138"/>
  <c r="BH138"/>
  <c r="BG138"/>
  <c r="BF138"/>
  <c r="T138"/>
  <c r="R138"/>
  <c r="P138"/>
  <c r="BI136"/>
  <c r="BH136"/>
  <c r="BG136"/>
  <c r="BF136"/>
  <c r="T136"/>
  <c r="R136"/>
  <c r="P136"/>
  <c r="BI133"/>
  <c r="BH133"/>
  <c r="BG133"/>
  <c r="BF133"/>
  <c r="T133"/>
  <c r="R133"/>
  <c r="P133"/>
  <c r="BI132"/>
  <c r="BH132"/>
  <c r="BG132"/>
  <c r="BF132"/>
  <c r="T132"/>
  <c r="R132"/>
  <c r="P132"/>
  <c r="BI128"/>
  <c r="BH128"/>
  <c r="BG128"/>
  <c r="BF128"/>
  <c r="T128"/>
  <c r="T127"/>
  <c r="R128"/>
  <c r="R127"/>
  <c r="P128"/>
  <c r="P127"/>
  <c r="BI121"/>
  <c r="BH121"/>
  <c r="BG121"/>
  <c r="BF121"/>
  <c r="T121"/>
  <c r="R121"/>
  <c r="P121"/>
  <c r="BI115"/>
  <c r="BH115"/>
  <c r="BG115"/>
  <c r="BF115"/>
  <c r="T115"/>
  <c r="R115"/>
  <c r="P115"/>
  <c r="BI110"/>
  <c r="BH110"/>
  <c r="BG110"/>
  <c r="BF110"/>
  <c r="T110"/>
  <c r="R110"/>
  <c r="P110"/>
  <c r="BI108"/>
  <c r="BH108"/>
  <c r="BG108"/>
  <c r="BF108"/>
  <c r="T108"/>
  <c r="R108"/>
  <c r="P108"/>
  <c r="BI104"/>
  <c r="BH104"/>
  <c r="BG104"/>
  <c r="BF104"/>
  <c r="T104"/>
  <c r="R104"/>
  <c r="P104"/>
  <c r="BI102"/>
  <c r="BH102"/>
  <c r="BG102"/>
  <c r="BF102"/>
  <c r="T102"/>
  <c r="R102"/>
  <c r="P102"/>
  <c r="BI96"/>
  <c r="BH96"/>
  <c r="BG96"/>
  <c r="BF96"/>
  <c r="T96"/>
  <c r="R96"/>
  <c r="P96"/>
  <c r="F87"/>
  <c r="E85"/>
  <c r="F56"/>
  <c r="E54"/>
  <c r="J26"/>
  <c r="E26"/>
  <c r="J90"/>
  <c r="J25"/>
  <c r="J23"/>
  <c r="E23"/>
  <c r="J89"/>
  <c r="J22"/>
  <c r="J20"/>
  <c r="E20"/>
  <c r="F90"/>
  <c r="J19"/>
  <c r="J17"/>
  <c r="E17"/>
  <c r="F58"/>
  <c r="J16"/>
  <c r="J14"/>
  <c r="J87"/>
  <c r="E7"/>
  <c r="E50"/>
  <c i="54" r="J41"/>
  <c r="J40"/>
  <c i="1" r="AY113"/>
  <c i="54" r="J39"/>
  <c i="1" r="AX113"/>
  <c i="54"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94"/>
  <c r="J21"/>
  <c r="J19"/>
  <c r="E19"/>
  <c r="F62"/>
  <c r="J18"/>
  <c r="J16"/>
  <c r="J91"/>
  <c r="E7"/>
  <c r="E83"/>
  <c i="53" r="J41"/>
  <c r="J40"/>
  <c i="1" r="AY112"/>
  <c i="53" r="J39"/>
  <c i="1" r="AX112"/>
  <c i="53"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F91"/>
  <c r="E89"/>
  <c r="F60"/>
  <c r="E58"/>
  <c r="J28"/>
  <c r="E28"/>
  <c r="J94"/>
  <c r="J27"/>
  <c r="J25"/>
  <c r="E25"/>
  <c r="J93"/>
  <c r="J24"/>
  <c r="J22"/>
  <c r="E22"/>
  <c r="F63"/>
  <c r="J21"/>
  <c r="J19"/>
  <c r="E19"/>
  <c r="F93"/>
  <c r="J18"/>
  <c r="J16"/>
  <c r="J91"/>
  <c r="E7"/>
  <c r="E83"/>
  <c i="52" r="J39"/>
  <c r="J38"/>
  <c i="1" r="AY110"/>
  <c i="52" r="J37"/>
  <c i="1" r="AX110"/>
  <c i="52"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7"/>
  <c r="BH97"/>
  <c r="BG97"/>
  <c r="BF97"/>
  <c r="T97"/>
  <c r="R97"/>
  <c r="P97"/>
  <c r="BI96"/>
  <c r="BH96"/>
  <c r="BG96"/>
  <c r="BF96"/>
  <c r="T96"/>
  <c r="R96"/>
  <c r="P96"/>
  <c r="BI95"/>
  <c r="BH95"/>
  <c r="BG95"/>
  <c r="BF95"/>
  <c r="T95"/>
  <c r="R95"/>
  <c r="P95"/>
  <c r="BI94"/>
  <c r="BH94"/>
  <c r="BG94"/>
  <c r="BF94"/>
  <c r="T94"/>
  <c r="R94"/>
  <c r="P94"/>
  <c r="BI93"/>
  <c r="BH93"/>
  <c r="BG93"/>
  <c r="BF93"/>
  <c r="T93"/>
  <c r="R93"/>
  <c r="P93"/>
  <c r="F84"/>
  <c r="E82"/>
  <c r="F56"/>
  <c r="E54"/>
  <c r="J26"/>
  <c r="E26"/>
  <c r="J59"/>
  <c r="J25"/>
  <c r="J23"/>
  <c r="E23"/>
  <c r="J86"/>
  <c r="J22"/>
  <c r="J20"/>
  <c r="E20"/>
  <c r="F87"/>
  <c r="J19"/>
  <c r="J17"/>
  <c r="E17"/>
  <c r="F86"/>
  <c r="J16"/>
  <c r="J14"/>
  <c r="J84"/>
  <c r="E7"/>
  <c r="E78"/>
  <c i="51" r="J39"/>
  <c r="J38"/>
  <c i="1" r="AY109"/>
  <c i="51" r="J37"/>
  <c i="1" r="AX109"/>
  <c i="51" r="BI126"/>
  <c r="BH126"/>
  <c r="BG126"/>
  <c r="BF126"/>
  <c r="T126"/>
  <c r="R126"/>
  <c r="P126"/>
  <c r="BI125"/>
  <c r="BH125"/>
  <c r="BG125"/>
  <c r="BF125"/>
  <c r="T125"/>
  <c r="R125"/>
  <c r="P125"/>
  <c r="BI121"/>
  <c r="BH121"/>
  <c r="BG121"/>
  <c r="BF121"/>
  <c r="T121"/>
  <c r="R121"/>
  <c r="P121"/>
  <c r="BI119"/>
  <c r="BH119"/>
  <c r="BG119"/>
  <c r="BF119"/>
  <c r="T119"/>
  <c r="R119"/>
  <c r="P119"/>
  <c r="BI116"/>
  <c r="BH116"/>
  <c r="BG116"/>
  <c r="BF116"/>
  <c r="T116"/>
  <c r="R116"/>
  <c r="P116"/>
  <c r="BI114"/>
  <c r="BH114"/>
  <c r="BG114"/>
  <c r="BF114"/>
  <c r="T114"/>
  <c r="R114"/>
  <c r="P114"/>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8"/>
  <c r="BH98"/>
  <c r="BG98"/>
  <c r="BF98"/>
  <c r="T98"/>
  <c r="R98"/>
  <c r="P98"/>
  <c r="BI96"/>
  <c r="BH96"/>
  <c r="BG96"/>
  <c r="BF96"/>
  <c r="T96"/>
  <c r="R96"/>
  <c r="P96"/>
  <c r="BI93"/>
  <c r="BH93"/>
  <c r="BG93"/>
  <c r="BF93"/>
  <c r="T93"/>
  <c r="R93"/>
  <c r="P93"/>
  <c r="J87"/>
  <c r="J86"/>
  <c r="F84"/>
  <c r="E82"/>
  <c r="J59"/>
  <c r="J58"/>
  <c r="F56"/>
  <c r="E54"/>
  <c r="J20"/>
  <c r="E20"/>
  <c r="F87"/>
  <c r="J19"/>
  <c r="J17"/>
  <c r="E17"/>
  <c r="F86"/>
  <c r="J16"/>
  <c r="J14"/>
  <c r="J84"/>
  <c r="E7"/>
  <c r="E78"/>
  <c i="50" r="J39"/>
  <c r="J38"/>
  <c i="1" r="AY108"/>
  <c i="50" r="J37"/>
  <c i="1" r="AX108"/>
  <c i="50" r="BI226"/>
  <c r="BH226"/>
  <c r="BG226"/>
  <c r="BF226"/>
  <c r="T226"/>
  <c r="R226"/>
  <c r="P226"/>
  <c r="BI224"/>
  <c r="BH224"/>
  <c r="BG224"/>
  <c r="BF224"/>
  <c r="T224"/>
  <c r="R224"/>
  <c r="P224"/>
  <c r="BI221"/>
  <c r="BH221"/>
  <c r="BG221"/>
  <c r="BF221"/>
  <c r="T221"/>
  <c r="R221"/>
  <c r="P221"/>
  <c r="BI219"/>
  <c r="BH219"/>
  <c r="BG219"/>
  <c r="BF219"/>
  <c r="T219"/>
  <c r="R219"/>
  <c r="P219"/>
  <c r="BI217"/>
  <c r="BH217"/>
  <c r="BG217"/>
  <c r="BF217"/>
  <c r="T217"/>
  <c r="R217"/>
  <c r="P217"/>
  <c r="BI216"/>
  <c r="BH216"/>
  <c r="BG216"/>
  <c r="BF216"/>
  <c r="T216"/>
  <c r="R216"/>
  <c r="P216"/>
  <c r="BI212"/>
  <c r="BH212"/>
  <c r="BG212"/>
  <c r="BF212"/>
  <c r="T212"/>
  <c r="R212"/>
  <c r="P212"/>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2"/>
  <c r="BH192"/>
  <c r="BG192"/>
  <c r="BF192"/>
  <c r="T192"/>
  <c r="R192"/>
  <c r="P192"/>
  <c r="BI189"/>
  <c r="BH189"/>
  <c r="BG189"/>
  <c r="BF189"/>
  <c r="T189"/>
  <c r="R189"/>
  <c r="P189"/>
  <c r="BI187"/>
  <c r="BH187"/>
  <c r="BG187"/>
  <c r="BF187"/>
  <c r="T187"/>
  <c r="R187"/>
  <c r="P187"/>
  <c r="BI184"/>
  <c r="BH184"/>
  <c r="BG184"/>
  <c r="BF184"/>
  <c r="T184"/>
  <c r="R184"/>
  <c r="P184"/>
  <c r="BI181"/>
  <c r="BH181"/>
  <c r="BG181"/>
  <c r="BF181"/>
  <c r="T181"/>
  <c r="R181"/>
  <c r="P181"/>
  <c r="BI179"/>
  <c r="BH179"/>
  <c r="BG179"/>
  <c r="BF179"/>
  <c r="T179"/>
  <c r="R179"/>
  <c r="P179"/>
  <c r="BI176"/>
  <c r="BH176"/>
  <c r="BG176"/>
  <c r="BF176"/>
  <c r="T176"/>
  <c r="R176"/>
  <c r="P176"/>
  <c r="BI173"/>
  <c r="BH173"/>
  <c r="BG173"/>
  <c r="BF173"/>
  <c r="T173"/>
  <c r="R173"/>
  <c r="P173"/>
  <c r="BI171"/>
  <c r="BH171"/>
  <c r="BG171"/>
  <c r="BF171"/>
  <c r="T171"/>
  <c r="R171"/>
  <c r="P171"/>
  <c r="BI169"/>
  <c r="BH169"/>
  <c r="BG169"/>
  <c r="BF169"/>
  <c r="T169"/>
  <c r="R169"/>
  <c r="P169"/>
  <c r="BI166"/>
  <c r="BH166"/>
  <c r="BG166"/>
  <c r="BF166"/>
  <c r="T166"/>
  <c r="R166"/>
  <c r="P166"/>
  <c r="BI164"/>
  <c r="BH164"/>
  <c r="BG164"/>
  <c r="BF164"/>
  <c r="T164"/>
  <c r="R164"/>
  <c r="P164"/>
  <c r="BI161"/>
  <c r="BH161"/>
  <c r="BG161"/>
  <c r="BF161"/>
  <c r="T161"/>
  <c r="R161"/>
  <c r="P161"/>
  <c r="BI158"/>
  <c r="BH158"/>
  <c r="BG158"/>
  <c r="BF158"/>
  <c r="T158"/>
  <c r="R158"/>
  <c r="P158"/>
  <c r="BI155"/>
  <c r="BH155"/>
  <c r="BG155"/>
  <c r="BF155"/>
  <c r="T155"/>
  <c r="R155"/>
  <c r="P155"/>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19"/>
  <c r="BH119"/>
  <c r="BG119"/>
  <c r="BF119"/>
  <c r="T119"/>
  <c r="R119"/>
  <c r="P119"/>
  <c r="BI117"/>
  <c r="BH117"/>
  <c r="BG117"/>
  <c r="BF117"/>
  <c r="T117"/>
  <c r="R117"/>
  <c r="P117"/>
  <c r="BI116"/>
  <c r="BH116"/>
  <c r="BG116"/>
  <c r="BF116"/>
  <c r="T116"/>
  <c r="R116"/>
  <c r="P116"/>
  <c r="BI114"/>
  <c r="BH114"/>
  <c r="BG114"/>
  <c r="BF114"/>
  <c r="T114"/>
  <c r="R114"/>
  <c r="P114"/>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J87"/>
  <c r="J86"/>
  <c r="F84"/>
  <c r="E82"/>
  <c r="J59"/>
  <c r="J58"/>
  <c r="F56"/>
  <c r="E54"/>
  <c r="J20"/>
  <c r="E20"/>
  <c r="F87"/>
  <c r="J19"/>
  <c r="J17"/>
  <c r="E17"/>
  <c r="F86"/>
  <c r="J16"/>
  <c r="J14"/>
  <c r="J84"/>
  <c r="E7"/>
  <c r="E50"/>
  <c i="49" r="J39"/>
  <c r="J38"/>
  <c i="1" r="AY107"/>
  <c i="49" r="J37"/>
  <c i="1" r="AX107"/>
  <c i="49" r="BI255"/>
  <c r="BH255"/>
  <c r="BG255"/>
  <c r="BF255"/>
  <c r="T255"/>
  <c r="T254"/>
  <c r="T253"/>
  <c r="R255"/>
  <c r="R254"/>
  <c r="R253"/>
  <c r="P255"/>
  <c r="P254"/>
  <c r="P253"/>
  <c r="BI251"/>
  <c r="BH251"/>
  <c r="BG251"/>
  <c r="BF251"/>
  <c r="T251"/>
  <c r="T250"/>
  <c r="R251"/>
  <c r="R250"/>
  <c r="P251"/>
  <c r="P250"/>
  <c r="BI246"/>
  <c r="BH246"/>
  <c r="BG246"/>
  <c r="BF246"/>
  <c r="T246"/>
  <c r="R246"/>
  <c r="P246"/>
  <c r="BI242"/>
  <c r="BH242"/>
  <c r="BG242"/>
  <c r="BF242"/>
  <c r="T242"/>
  <c r="R242"/>
  <c r="P242"/>
  <c r="BI238"/>
  <c r="BH238"/>
  <c r="BG238"/>
  <c r="BF238"/>
  <c r="T238"/>
  <c r="R238"/>
  <c r="P238"/>
  <c r="BI236"/>
  <c r="BH236"/>
  <c r="BG236"/>
  <c r="BF236"/>
  <c r="T236"/>
  <c r="R236"/>
  <c r="P236"/>
  <c r="BI234"/>
  <c r="BH234"/>
  <c r="BG234"/>
  <c r="BF234"/>
  <c r="T234"/>
  <c r="R234"/>
  <c r="P234"/>
  <c r="BI233"/>
  <c r="BH233"/>
  <c r="BG233"/>
  <c r="BF233"/>
  <c r="T233"/>
  <c r="R233"/>
  <c r="P233"/>
  <c r="BI228"/>
  <c r="BH228"/>
  <c r="BG228"/>
  <c r="BF228"/>
  <c r="T228"/>
  <c r="R228"/>
  <c r="P228"/>
  <c r="BI227"/>
  <c r="BH227"/>
  <c r="BG227"/>
  <c r="BF227"/>
  <c r="T227"/>
  <c r="R227"/>
  <c r="P227"/>
  <c r="BI223"/>
  <c r="BH223"/>
  <c r="BG223"/>
  <c r="BF223"/>
  <c r="T223"/>
  <c r="R223"/>
  <c r="P223"/>
  <c r="BI222"/>
  <c r="BH222"/>
  <c r="BG222"/>
  <c r="BF222"/>
  <c r="T222"/>
  <c r="R222"/>
  <c r="P222"/>
  <c r="BI218"/>
  <c r="BH218"/>
  <c r="BG218"/>
  <c r="BF218"/>
  <c r="T218"/>
  <c r="R218"/>
  <c r="P218"/>
  <c r="BI215"/>
  <c r="BH215"/>
  <c r="BG215"/>
  <c r="BF215"/>
  <c r="T215"/>
  <c r="R215"/>
  <c r="P215"/>
  <c r="BI205"/>
  <c r="BH205"/>
  <c r="BG205"/>
  <c r="BF205"/>
  <c r="T205"/>
  <c r="R205"/>
  <c r="P205"/>
  <c r="BI203"/>
  <c r="BH203"/>
  <c r="BG203"/>
  <c r="BF203"/>
  <c r="T203"/>
  <c r="R203"/>
  <c r="P203"/>
  <c r="BI199"/>
  <c r="BH199"/>
  <c r="BG199"/>
  <c r="BF199"/>
  <c r="T199"/>
  <c r="R199"/>
  <c r="P199"/>
  <c r="BI197"/>
  <c r="BH197"/>
  <c r="BG197"/>
  <c r="BF197"/>
  <c r="T197"/>
  <c r="R197"/>
  <c r="P197"/>
  <c r="BI193"/>
  <c r="BH193"/>
  <c r="BG193"/>
  <c r="BF193"/>
  <c r="T193"/>
  <c r="R193"/>
  <c r="P193"/>
  <c r="BI189"/>
  <c r="BH189"/>
  <c r="BG189"/>
  <c r="BF189"/>
  <c r="T189"/>
  <c r="R189"/>
  <c r="P189"/>
  <c r="BI186"/>
  <c r="BH186"/>
  <c r="BG186"/>
  <c r="BF186"/>
  <c r="T186"/>
  <c r="R186"/>
  <c r="P186"/>
  <c r="BI181"/>
  <c r="BH181"/>
  <c r="BG181"/>
  <c r="BF181"/>
  <c r="T181"/>
  <c r="R181"/>
  <c r="P181"/>
  <c r="BI178"/>
  <c r="BH178"/>
  <c r="BG178"/>
  <c r="BF178"/>
  <c r="T178"/>
  <c r="R178"/>
  <c r="P178"/>
  <c r="BI175"/>
  <c r="BH175"/>
  <c r="BG175"/>
  <c r="BF175"/>
  <c r="T175"/>
  <c r="R175"/>
  <c r="P175"/>
  <c r="BI173"/>
  <c r="BH173"/>
  <c r="BG173"/>
  <c r="BF173"/>
  <c r="T173"/>
  <c r="R173"/>
  <c r="P173"/>
  <c r="BI171"/>
  <c r="BH171"/>
  <c r="BG171"/>
  <c r="BF171"/>
  <c r="T171"/>
  <c r="R171"/>
  <c r="P171"/>
  <c r="BI168"/>
  <c r="BH168"/>
  <c r="BG168"/>
  <c r="BF168"/>
  <c r="T168"/>
  <c r="R168"/>
  <c r="P168"/>
  <c r="BI164"/>
  <c r="BH164"/>
  <c r="BG164"/>
  <c r="BF164"/>
  <c r="T164"/>
  <c r="R164"/>
  <c r="P164"/>
  <c r="BI160"/>
  <c r="BH160"/>
  <c r="BG160"/>
  <c r="BF160"/>
  <c r="T160"/>
  <c r="R160"/>
  <c r="P160"/>
  <c r="BI157"/>
  <c r="BH157"/>
  <c r="BG157"/>
  <c r="BF157"/>
  <c r="T157"/>
  <c r="R157"/>
  <c r="P157"/>
  <c r="BI153"/>
  <c r="BH153"/>
  <c r="BG153"/>
  <c r="BF153"/>
  <c r="T153"/>
  <c r="R153"/>
  <c r="P153"/>
  <c r="BI149"/>
  <c r="BH149"/>
  <c r="BG149"/>
  <c r="BF149"/>
  <c r="T149"/>
  <c r="R149"/>
  <c r="P149"/>
  <c r="BI145"/>
  <c r="BH145"/>
  <c r="BG145"/>
  <c r="BF145"/>
  <c r="T145"/>
  <c r="R145"/>
  <c r="P145"/>
  <c r="BI137"/>
  <c r="BH137"/>
  <c r="BG137"/>
  <c r="BF137"/>
  <c r="T137"/>
  <c r="R137"/>
  <c r="P137"/>
  <c r="BI132"/>
  <c r="BH132"/>
  <c r="BG132"/>
  <c r="BF132"/>
  <c r="T132"/>
  <c r="T131"/>
  <c r="R132"/>
  <c r="R131"/>
  <c r="P132"/>
  <c r="P131"/>
  <c r="BI130"/>
  <c r="BH130"/>
  <c r="BG130"/>
  <c r="BF130"/>
  <c r="T130"/>
  <c r="R130"/>
  <c r="P130"/>
  <c r="BI127"/>
  <c r="BH127"/>
  <c r="BG127"/>
  <c r="BF127"/>
  <c r="T127"/>
  <c r="R127"/>
  <c r="P127"/>
  <c r="BI119"/>
  <c r="BH119"/>
  <c r="BG119"/>
  <c r="BF119"/>
  <c r="T119"/>
  <c r="T118"/>
  <c r="R119"/>
  <c r="R118"/>
  <c r="P119"/>
  <c r="P118"/>
  <c r="BI110"/>
  <c r="BH110"/>
  <c r="BG110"/>
  <c r="BF110"/>
  <c r="T110"/>
  <c r="R110"/>
  <c r="P110"/>
  <c r="BI107"/>
  <c r="BH107"/>
  <c r="BG107"/>
  <c r="BF107"/>
  <c r="T107"/>
  <c r="R107"/>
  <c r="P107"/>
  <c r="BI99"/>
  <c r="BH99"/>
  <c r="BG99"/>
  <c r="BF99"/>
  <c r="T99"/>
  <c r="R99"/>
  <c r="P99"/>
  <c r="F90"/>
  <c r="E88"/>
  <c r="F56"/>
  <c r="E54"/>
  <c r="J26"/>
  <c r="E26"/>
  <c r="J59"/>
  <c r="J25"/>
  <c r="J23"/>
  <c r="E23"/>
  <c r="J92"/>
  <c r="J22"/>
  <c r="J20"/>
  <c r="E20"/>
  <c r="F93"/>
  <c r="J19"/>
  <c r="J17"/>
  <c r="E17"/>
  <c r="F92"/>
  <c r="J16"/>
  <c r="J14"/>
  <c r="J56"/>
  <c r="E7"/>
  <c r="E84"/>
  <c i="48" r="J39"/>
  <c r="J38"/>
  <c i="1" r="AY106"/>
  <c i="48" r="J37"/>
  <c i="1" r="AX106"/>
  <c i="48" r="BI111"/>
  <c r="BH111"/>
  <c r="BG111"/>
  <c r="BF111"/>
  <c r="T111"/>
  <c r="R111"/>
  <c r="P111"/>
  <c r="BI108"/>
  <c r="BH108"/>
  <c r="BG108"/>
  <c r="BF108"/>
  <c r="T108"/>
  <c r="R108"/>
  <c r="P108"/>
  <c r="BI105"/>
  <c r="BH105"/>
  <c r="BG105"/>
  <c r="BF105"/>
  <c r="T105"/>
  <c r="R105"/>
  <c r="P105"/>
  <c r="BI100"/>
  <c r="BH100"/>
  <c r="BG100"/>
  <c r="BF100"/>
  <c r="T100"/>
  <c r="R100"/>
  <c r="P100"/>
  <c r="BI95"/>
  <c r="BH95"/>
  <c r="BG95"/>
  <c r="BF95"/>
  <c r="T95"/>
  <c r="R95"/>
  <c r="P95"/>
  <c r="BI90"/>
  <c r="BH90"/>
  <c r="BG90"/>
  <c r="BF90"/>
  <c r="T90"/>
  <c r="R90"/>
  <c r="P90"/>
  <c r="F81"/>
  <c r="E79"/>
  <c r="F56"/>
  <c r="E54"/>
  <c r="J26"/>
  <c r="E26"/>
  <c r="J84"/>
  <c r="J25"/>
  <c r="J23"/>
  <c r="E23"/>
  <c r="J83"/>
  <c r="J22"/>
  <c r="J20"/>
  <c r="E20"/>
  <c r="F84"/>
  <c r="J19"/>
  <c r="J17"/>
  <c r="E17"/>
  <c r="F83"/>
  <c r="J16"/>
  <c r="J14"/>
  <c r="J81"/>
  <c r="E7"/>
  <c r="E75"/>
  <c i="47" r="J39"/>
  <c r="J38"/>
  <c i="1" r="AY105"/>
  <c i="47" r="J37"/>
  <c i="1" r="AX105"/>
  <c i="47" r="BI372"/>
  <c r="BH372"/>
  <c r="BG372"/>
  <c r="BF372"/>
  <c r="T372"/>
  <c r="R372"/>
  <c r="P372"/>
  <c r="BI366"/>
  <c r="BH366"/>
  <c r="BG366"/>
  <c r="BF366"/>
  <c r="T366"/>
  <c r="R366"/>
  <c r="P366"/>
  <c r="BI360"/>
  <c r="BH360"/>
  <c r="BG360"/>
  <c r="BF360"/>
  <c r="T360"/>
  <c r="R360"/>
  <c r="P360"/>
  <c r="BI354"/>
  <c r="BH354"/>
  <c r="BG354"/>
  <c r="BF354"/>
  <c r="T354"/>
  <c r="R354"/>
  <c r="P354"/>
  <c r="BI351"/>
  <c r="BH351"/>
  <c r="BG351"/>
  <c r="BF351"/>
  <c r="T351"/>
  <c r="R351"/>
  <c r="P351"/>
  <c r="BI345"/>
  <c r="BH345"/>
  <c r="BG345"/>
  <c r="BF345"/>
  <c r="T345"/>
  <c r="R345"/>
  <c r="P345"/>
  <c r="BI342"/>
  <c r="BH342"/>
  <c r="BG342"/>
  <c r="BF342"/>
  <c r="T342"/>
  <c r="R342"/>
  <c r="P342"/>
  <c r="BI339"/>
  <c r="BH339"/>
  <c r="BG339"/>
  <c r="BF339"/>
  <c r="T339"/>
  <c r="R339"/>
  <c r="P339"/>
  <c r="BI336"/>
  <c r="BH336"/>
  <c r="BG336"/>
  <c r="BF336"/>
  <c r="T336"/>
  <c r="R336"/>
  <c r="P336"/>
  <c r="BI333"/>
  <c r="BH333"/>
  <c r="BG333"/>
  <c r="BF333"/>
  <c r="T333"/>
  <c r="R333"/>
  <c r="P333"/>
  <c r="BI330"/>
  <c r="BH330"/>
  <c r="BG330"/>
  <c r="BF330"/>
  <c r="T330"/>
  <c r="R330"/>
  <c r="P330"/>
  <c r="BI326"/>
  <c r="BH326"/>
  <c r="BG326"/>
  <c r="BF326"/>
  <c r="T326"/>
  <c r="R326"/>
  <c r="P326"/>
  <c r="BI320"/>
  <c r="BH320"/>
  <c r="BG320"/>
  <c r="BF320"/>
  <c r="T320"/>
  <c r="R320"/>
  <c r="P320"/>
  <c r="BI314"/>
  <c r="BH314"/>
  <c r="BG314"/>
  <c r="BF314"/>
  <c r="T314"/>
  <c r="R314"/>
  <c r="P314"/>
  <c r="BI306"/>
  <c r="BH306"/>
  <c r="BG306"/>
  <c r="BF306"/>
  <c r="T306"/>
  <c r="R306"/>
  <c r="P306"/>
  <c r="BI301"/>
  <c r="BH301"/>
  <c r="BG301"/>
  <c r="BF301"/>
  <c r="T301"/>
  <c r="R301"/>
  <c r="P301"/>
  <c r="BI289"/>
  <c r="BH289"/>
  <c r="BG289"/>
  <c r="BF289"/>
  <c r="T289"/>
  <c r="R289"/>
  <c r="P289"/>
  <c r="BI286"/>
  <c r="BH286"/>
  <c r="BG286"/>
  <c r="BF286"/>
  <c r="T286"/>
  <c r="R286"/>
  <c r="P286"/>
  <c r="BI282"/>
  <c r="BH282"/>
  <c r="BG282"/>
  <c r="BF282"/>
  <c r="T282"/>
  <c r="R282"/>
  <c r="P282"/>
  <c r="BI278"/>
  <c r="BH278"/>
  <c r="BG278"/>
  <c r="BF278"/>
  <c r="T278"/>
  <c r="T277"/>
  <c r="R278"/>
  <c r="R277"/>
  <c r="P278"/>
  <c r="P277"/>
  <c r="BI273"/>
  <c r="BH273"/>
  <c r="BG273"/>
  <c r="BF273"/>
  <c r="T273"/>
  <c r="R273"/>
  <c r="P273"/>
  <c r="BI269"/>
  <c r="BH269"/>
  <c r="BG269"/>
  <c r="BF269"/>
  <c r="T269"/>
  <c r="R269"/>
  <c r="P269"/>
  <c r="BI265"/>
  <c r="BH265"/>
  <c r="BG265"/>
  <c r="BF265"/>
  <c r="T265"/>
  <c r="R265"/>
  <c r="P265"/>
  <c r="BI258"/>
  <c r="BH258"/>
  <c r="BG258"/>
  <c r="BF258"/>
  <c r="T258"/>
  <c r="R258"/>
  <c r="P258"/>
  <c r="BI255"/>
  <c r="BH255"/>
  <c r="BG255"/>
  <c r="BF255"/>
  <c r="T255"/>
  <c r="R255"/>
  <c r="P255"/>
  <c r="BI247"/>
  <c r="BH247"/>
  <c r="BG247"/>
  <c r="BF247"/>
  <c r="T247"/>
  <c r="R247"/>
  <c r="P247"/>
  <c r="BI243"/>
  <c r="BH243"/>
  <c r="BG243"/>
  <c r="BF243"/>
  <c r="T243"/>
  <c r="R243"/>
  <c r="P243"/>
  <c r="BI240"/>
  <c r="BH240"/>
  <c r="BG240"/>
  <c r="BF240"/>
  <c r="T240"/>
  <c r="R240"/>
  <c r="P240"/>
  <c r="BI236"/>
  <c r="BH236"/>
  <c r="BG236"/>
  <c r="BF236"/>
  <c r="T236"/>
  <c r="R236"/>
  <c r="P236"/>
  <c r="BI232"/>
  <c r="BH232"/>
  <c r="BG232"/>
  <c r="BF232"/>
  <c r="T232"/>
  <c r="R232"/>
  <c r="P232"/>
  <c r="BI229"/>
  <c r="BH229"/>
  <c r="BG229"/>
  <c r="BF229"/>
  <c r="T229"/>
  <c r="R229"/>
  <c r="P229"/>
  <c r="BI226"/>
  <c r="BH226"/>
  <c r="BG226"/>
  <c r="BF226"/>
  <c r="T226"/>
  <c r="R226"/>
  <c r="P226"/>
  <c r="BI224"/>
  <c r="BH224"/>
  <c r="BG224"/>
  <c r="BF224"/>
  <c r="T224"/>
  <c r="R224"/>
  <c r="P224"/>
  <c r="BI221"/>
  <c r="BH221"/>
  <c r="BG221"/>
  <c r="BF221"/>
  <c r="T221"/>
  <c r="R221"/>
  <c r="P221"/>
  <c r="BI217"/>
  <c r="BH217"/>
  <c r="BG217"/>
  <c r="BF217"/>
  <c r="T217"/>
  <c r="R217"/>
  <c r="P217"/>
  <c r="BI215"/>
  <c r="BH215"/>
  <c r="BG215"/>
  <c r="BF215"/>
  <c r="T215"/>
  <c r="R215"/>
  <c r="P215"/>
  <c r="BI212"/>
  <c r="BH212"/>
  <c r="BG212"/>
  <c r="BF212"/>
  <c r="T212"/>
  <c r="R212"/>
  <c r="P212"/>
  <c r="BI209"/>
  <c r="BH209"/>
  <c r="BG209"/>
  <c r="BF209"/>
  <c r="T209"/>
  <c r="R209"/>
  <c r="P209"/>
  <c r="BI206"/>
  <c r="BH206"/>
  <c r="BG206"/>
  <c r="BF206"/>
  <c r="T206"/>
  <c r="R206"/>
  <c r="P206"/>
  <c r="BI204"/>
  <c r="BH204"/>
  <c r="BG204"/>
  <c r="BF204"/>
  <c r="T204"/>
  <c r="R204"/>
  <c r="P204"/>
  <c r="BI202"/>
  <c r="BH202"/>
  <c r="BG202"/>
  <c r="BF202"/>
  <c r="T202"/>
  <c r="R202"/>
  <c r="P202"/>
  <c r="BI199"/>
  <c r="BH199"/>
  <c r="BG199"/>
  <c r="BF199"/>
  <c r="T199"/>
  <c r="R199"/>
  <c r="P199"/>
  <c r="BI193"/>
  <c r="BH193"/>
  <c r="BG193"/>
  <c r="BF193"/>
  <c r="T193"/>
  <c r="R193"/>
  <c r="P193"/>
  <c r="BI191"/>
  <c r="BH191"/>
  <c r="BG191"/>
  <c r="BF191"/>
  <c r="T191"/>
  <c r="R191"/>
  <c r="P191"/>
  <c r="BI189"/>
  <c r="BH189"/>
  <c r="BG189"/>
  <c r="BF189"/>
  <c r="T189"/>
  <c r="R189"/>
  <c r="P189"/>
  <c r="BI186"/>
  <c r="BH186"/>
  <c r="BG186"/>
  <c r="BF186"/>
  <c r="T186"/>
  <c r="R186"/>
  <c r="P186"/>
  <c r="BI183"/>
  <c r="BH183"/>
  <c r="BG183"/>
  <c r="BF183"/>
  <c r="T183"/>
  <c r="R183"/>
  <c r="P183"/>
  <c r="BI181"/>
  <c r="BH181"/>
  <c r="BG181"/>
  <c r="BF181"/>
  <c r="T181"/>
  <c r="R181"/>
  <c r="P181"/>
  <c r="BI177"/>
  <c r="BH177"/>
  <c r="BG177"/>
  <c r="BF177"/>
  <c r="T177"/>
  <c r="R177"/>
  <c r="P177"/>
  <c r="BI173"/>
  <c r="BH173"/>
  <c r="BG173"/>
  <c r="BF173"/>
  <c r="T173"/>
  <c r="R173"/>
  <c r="P173"/>
  <c r="BI170"/>
  <c r="BH170"/>
  <c r="BG170"/>
  <c r="BF170"/>
  <c r="T170"/>
  <c r="R170"/>
  <c r="P170"/>
  <c r="BI167"/>
  <c r="BH167"/>
  <c r="BG167"/>
  <c r="BF167"/>
  <c r="T167"/>
  <c r="R167"/>
  <c r="P167"/>
  <c r="BI162"/>
  <c r="BH162"/>
  <c r="BG162"/>
  <c r="BF162"/>
  <c r="T162"/>
  <c r="R162"/>
  <c r="P162"/>
  <c r="BI159"/>
  <c r="BH159"/>
  <c r="BG159"/>
  <c r="BF159"/>
  <c r="T159"/>
  <c r="R159"/>
  <c r="P159"/>
  <c r="BI156"/>
  <c r="BH156"/>
  <c r="BG156"/>
  <c r="BF156"/>
  <c r="T156"/>
  <c r="R156"/>
  <c r="P156"/>
  <c r="BI152"/>
  <c r="BH152"/>
  <c r="BG152"/>
  <c r="BF152"/>
  <c r="T152"/>
  <c r="R152"/>
  <c r="P152"/>
  <c r="BI146"/>
  <c r="BH146"/>
  <c r="BG146"/>
  <c r="BF146"/>
  <c r="T146"/>
  <c r="R146"/>
  <c r="P146"/>
  <c r="BI140"/>
  <c r="BH140"/>
  <c r="BG140"/>
  <c r="BF140"/>
  <c r="T140"/>
  <c r="R140"/>
  <c r="P140"/>
  <c r="BI137"/>
  <c r="BH137"/>
  <c r="BG137"/>
  <c r="BF137"/>
  <c r="T137"/>
  <c r="R137"/>
  <c r="P137"/>
  <c r="BI134"/>
  <c r="BH134"/>
  <c r="BG134"/>
  <c r="BF134"/>
  <c r="T134"/>
  <c r="R134"/>
  <c r="P134"/>
  <c r="BI130"/>
  <c r="BH130"/>
  <c r="BG130"/>
  <c r="BF130"/>
  <c r="T130"/>
  <c r="R130"/>
  <c r="P130"/>
  <c r="BI128"/>
  <c r="BH128"/>
  <c r="BG128"/>
  <c r="BF128"/>
  <c r="T128"/>
  <c r="R128"/>
  <c r="P128"/>
  <c r="BI125"/>
  <c r="BH125"/>
  <c r="BG125"/>
  <c r="BF125"/>
  <c r="T125"/>
  <c r="R125"/>
  <c r="P125"/>
  <c r="BI121"/>
  <c r="BH121"/>
  <c r="BG121"/>
  <c r="BF121"/>
  <c r="T121"/>
  <c r="R121"/>
  <c r="P121"/>
  <c r="BI118"/>
  <c r="BH118"/>
  <c r="BG118"/>
  <c r="BF118"/>
  <c r="T118"/>
  <c r="R118"/>
  <c r="P118"/>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8"/>
  <c r="BH98"/>
  <c r="BG98"/>
  <c r="BF98"/>
  <c r="T98"/>
  <c r="R98"/>
  <c r="P98"/>
  <c r="F89"/>
  <c r="E87"/>
  <c r="F56"/>
  <c r="E54"/>
  <c r="J26"/>
  <c r="E26"/>
  <c r="J92"/>
  <c r="J25"/>
  <c r="J23"/>
  <c r="E23"/>
  <c r="J58"/>
  <c r="J22"/>
  <c r="J20"/>
  <c r="E20"/>
  <c r="F92"/>
  <c r="J19"/>
  <c r="J17"/>
  <c r="E17"/>
  <c r="F58"/>
  <c r="J16"/>
  <c r="J14"/>
  <c r="J89"/>
  <c r="E7"/>
  <c r="E83"/>
  <c i="46" r="J41"/>
  <c r="J40"/>
  <c i="1" r="AY104"/>
  <c i="46" r="J39"/>
  <c i="1" r="AX104"/>
  <c i="46" r="BI126"/>
  <c r="BH126"/>
  <c r="BG126"/>
  <c r="BF126"/>
  <c r="T126"/>
  <c r="R126"/>
  <c r="P126"/>
  <c r="BI125"/>
  <c r="BH125"/>
  <c r="BG125"/>
  <c r="BF125"/>
  <c r="T125"/>
  <c r="R125"/>
  <c r="P125"/>
  <c r="BI124"/>
  <c r="BH124"/>
  <c r="BG124"/>
  <c r="BF124"/>
  <c r="T124"/>
  <c r="R124"/>
  <c r="P124"/>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63"/>
  <c r="J27"/>
  <c r="J25"/>
  <c r="E25"/>
  <c r="J89"/>
  <c r="J24"/>
  <c r="J22"/>
  <c r="E22"/>
  <c r="F63"/>
  <c r="J21"/>
  <c r="J19"/>
  <c r="E19"/>
  <c r="F89"/>
  <c r="J18"/>
  <c r="J16"/>
  <c r="J60"/>
  <c r="E7"/>
  <c r="E52"/>
  <c i="45" r="J41"/>
  <c r="J40"/>
  <c i="1" r="AY103"/>
  <c i="45" r="J39"/>
  <c i="1" r="AX103"/>
  <c i="45" r="BI377"/>
  <c r="BH377"/>
  <c r="BG377"/>
  <c r="BF377"/>
  <c r="T377"/>
  <c r="R377"/>
  <c r="P377"/>
  <c r="BI372"/>
  <c r="BH372"/>
  <c r="BG372"/>
  <c r="BF372"/>
  <c r="T372"/>
  <c r="R372"/>
  <c r="P372"/>
  <c r="BI367"/>
  <c r="BH367"/>
  <c r="BG367"/>
  <c r="BF367"/>
  <c r="T367"/>
  <c r="R367"/>
  <c r="P367"/>
  <c r="BI365"/>
  <c r="BH365"/>
  <c r="BG365"/>
  <c r="BF365"/>
  <c r="T365"/>
  <c r="R365"/>
  <c r="P365"/>
  <c r="BI357"/>
  <c r="BH357"/>
  <c r="BG357"/>
  <c r="BF357"/>
  <c r="T357"/>
  <c r="R357"/>
  <c r="P357"/>
  <c r="BI356"/>
  <c r="BH356"/>
  <c r="BG356"/>
  <c r="BF356"/>
  <c r="T356"/>
  <c r="R356"/>
  <c r="P356"/>
  <c r="BI352"/>
  <c r="BH352"/>
  <c r="BG352"/>
  <c r="BF352"/>
  <c r="T352"/>
  <c r="R352"/>
  <c r="P352"/>
  <c r="BI350"/>
  <c r="BH350"/>
  <c r="BG350"/>
  <c r="BF350"/>
  <c r="T350"/>
  <c r="R350"/>
  <c r="P350"/>
  <c r="BI347"/>
  <c r="BH347"/>
  <c r="BG347"/>
  <c r="BF347"/>
  <c r="T347"/>
  <c r="R347"/>
  <c r="P347"/>
  <c r="BI346"/>
  <c r="BH346"/>
  <c r="BG346"/>
  <c r="BF346"/>
  <c r="T346"/>
  <c r="R346"/>
  <c r="P346"/>
  <c r="BI343"/>
  <c r="BH343"/>
  <c r="BG343"/>
  <c r="BF343"/>
  <c r="T343"/>
  <c r="R343"/>
  <c r="P343"/>
  <c r="BI334"/>
  <c r="BH334"/>
  <c r="BG334"/>
  <c r="BF334"/>
  <c r="T334"/>
  <c r="R334"/>
  <c r="P334"/>
  <c r="BI326"/>
  <c r="BH326"/>
  <c r="BG326"/>
  <c r="BF326"/>
  <c r="T326"/>
  <c r="R326"/>
  <c r="P326"/>
  <c r="BI322"/>
  <c r="BH322"/>
  <c r="BG322"/>
  <c r="BF322"/>
  <c r="T322"/>
  <c r="R322"/>
  <c r="P322"/>
  <c r="BI319"/>
  <c r="BH319"/>
  <c r="BG319"/>
  <c r="BF319"/>
  <c r="T319"/>
  <c r="T318"/>
  <c r="R319"/>
  <c r="R318"/>
  <c r="P319"/>
  <c r="P318"/>
  <c r="BI317"/>
  <c r="BH317"/>
  <c r="BG317"/>
  <c r="BF317"/>
  <c r="T317"/>
  <c r="R317"/>
  <c r="P317"/>
  <c r="BI313"/>
  <c r="BH313"/>
  <c r="BG313"/>
  <c r="BF313"/>
  <c r="T313"/>
  <c r="R313"/>
  <c r="P313"/>
  <c r="BI308"/>
  <c r="BH308"/>
  <c r="BG308"/>
  <c r="BF308"/>
  <c r="T308"/>
  <c r="T307"/>
  <c r="R308"/>
  <c r="R307"/>
  <c r="P308"/>
  <c r="P307"/>
  <c r="BI304"/>
  <c r="BH304"/>
  <c r="BG304"/>
  <c r="BF304"/>
  <c r="T304"/>
  <c r="R304"/>
  <c r="P304"/>
  <c r="BI295"/>
  <c r="BH295"/>
  <c r="BG295"/>
  <c r="BF295"/>
  <c r="T295"/>
  <c r="R295"/>
  <c r="P295"/>
  <c r="BI293"/>
  <c r="BH293"/>
  <c r="BG293"/>
  <c r="BF293"/>
  <c r="T293"/>
  <c r="R293"/>
  <c r="P293"/>
  <c r="BI290"/>
  <c r="BH290"/>
  <c r="BG290"/>
  <c r="BF290"/>
  <c r="T290"/>
  <c r="R290"/>
  <c r="P290"/>
  <c r="BI280"/>
  <c r="BH280"/>
  <c r="BG280"/>
  <c r="BF280"/>
  <c r="T280"/>
  <c r="R280"/>
  <c r="P280"/>
  <c r="BI272"/>
  <c r="BH272"/>
  <c r="BG272"/>
  <c r="BF272"/>
  <c r="T272"/>
  <c r="R272"/>
  <c r="P272"/>
  <c r="BI264"/>
  <c r="BH264"/>
  <c r="BG264"/>
  <c r="BF264"/>
  <c r="T264"/>
  <c r="R264"/>
  <c r="P264"/>
  <c r="BI260"/>
  <c r="BH260"/>
  <c r="BG260"/>
  <c r="BF260"/>
  <c r="T260"/>
  <c r="R260"/>
  <c r="P260"/>
  <c r="BI259"/>
  <c r="BH259"/>
  <c r="BG259"/>
  <c r="BF259"/>
  <c r="T259"/>
  <c r="R259"/>
  <c r="P259"/>
  <c r="BI258"/>
  <c r="BH258"/>
  <c r="BG258"/>
  <c r="BF258"/>
  <c r="T258"/>
  <c r="R258"/>
  <c r="P258"/>
  <c r="BI248"/>
  <c r="BH248"/>
  <c r="BG248"/>
  <c r="BF248"/>
  <c r="T248"/>
  <c r="R248"/>
  <c r="P248"/>
  <c r="BI236"/>
  <c r="BH236"/>
  <c r="BG236"/>
  <c r="BF236"/>
  <c r="T236"/>
  <c r="R236"/>
  <c r="P236"/>
  <c r="BI217"/>
  <c r="BH217"/>
  <c r="BG217"/>
  <c r="BF217"/>
  <c r="T217"/>
  <c r="R217"/>
  <c r="P217"/>
  <c r="BI200"/>
  <c r="BH200"/>
  <c r="BG200"/>
  <c r="BF200"/>
  <c r="T200"/>
  <c r="R200"/>
  <c r="P200"/>
  <c r="BI199"/>
  <c r="BH199"/>
  <c r="BG199"/>
  <c r="BF199"/>
  <c r="T199"/>
  <c r="R199"/>
  <c r="P199"/>
  <c r="BI183"/>
  <c r="BH183"/>
  <c r="BG183"/>
  <c r="BF183"/>
  <c r="T183"/>
  <c r="R183"/>
  <c r="P183"/>
  <c r="BI167"/>
  <c r="BH167"/>
  <c r="BG167"/>
  <c r="BF167"/>
  <c r="T167"/>
  <c r="R167"/>
  <c r="P167"/>
  <c r="BI150"/>
  <c r="BH150"/>
  <c r="BG150"/>
  <c r="BF150"/>
  <c r="T150"/>
  <c r="R150"/>
  <c r="P150"/>
  <c r="BI145"/>
  <c r="BH145"/>
  <c r="BG145"/>
  <c r="BF145"/>
  <c r="T145"/>
  <c r="R145"/>
  <c r="P145"/>
  <c r="BI144"/>
  <c r="BH144"/>
  <c r="BG144"/>
  <c r="BF144"/>
  <c r="T144"/>
  <c r="R144"/>
  <c r="P144"/>
  <c r="BI141"/>
  <c r="BH141"/>
  <c r="BG141"/>
  <c r="BF141"/>
  <c r="T141"/>
  <c r="R141"/>
  <c r="P141"/>
  <c r="BI139"/>
  <c r="BH139"/>
  <c r="BG139"/>
  <c r="BF139"/>
  <c r="T139"/>
  <c r="R139"/>
  <c r="P139"/>
  <c r="BI135"/>
  <c r="BH135"/>
  <c r="BG135"/>
  <c r="BF135"/>
  <c r="T135"/>
  <c r="R135"/>
  <c r="P135"/>
  <c r="BI134"/>
  <c r="BH134"/>
  <c r="BG134"/>
  <c r="BF134"/>
  <c r="T134"/>
  <c r="R134"/>
  <c r="P134"/>
  <c r="BI131"/>
  <c r="BH131"/>
  <c r="BG131"/>
  <c r="BF131"/>
  <c r="T131"/>
  <c r="R131"/>
  <c r="P131"/>
  <c r="BI121"/>
  <c r="BH121"/>
  <c r="BG121"/>
  <c r="BF121"/>
  <c r="T121"/>
  <c r="R121"/>
  <c r="P121"/>
  <c r="BI106"/>
  <c r="BH106"/>
  <c r="BG106"/>
  <c r="BF106"/>
  <c r="T106"/>
  <c r="R106"/>
  <c r="P106"/>
  <c r="F97"/>
  <c r="E95"/>
  <c r="F60"/>
  <c r="E58"/>
  <c r="J28"/>
  <c r="E28"/>
  <c r="J63"/>
  <c r="J27"/>
  <c r="J25"/>
  <c r="E25"/>
  <c r="J62"/>
  <c r="J24"/>
  <c r="J22"/>
  <c r="E22"/>
  <c r="F100"/>
  <c r="J21"/>
  <c r="J19"/>
  <c r="E19"/>
  <c r="F62"/>
  <c r="J18"/>
  <c r="J16"/>
  <c r="J97"/>
  <c r="E7"/>
  <c r="E89"/>
  <c i="44" r="J39"/>
  <c r="J38"/>
  <c i="1" r="AY101"/>
  <c i="44" r="J37"/>
  <c i="1" r="AX101"/>
  <c i="44" r="BI233"/>
  <c r="BH233"/>
  <c r="BG233"/>
  <c r="BF233"/>
  <c r="T233"/>
  <c r="R233"/>
  <c r="P233"/>
  <c r="BI231"/>
  <c r="BH231"/>
  <c r="BG231"/>
  <c r="BF231"/>
  <c r="T231"/>
  <c r="R231"/>
  <c r="P231"/>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4"/>
  <c r="BH214"/>
  <c r="BG214"/>
  <c r="BF214"/>
  <c r="T214"/>
  <c r="R214"/>
  <c r="P214"/>
  <c r="BI211"/>
  <c r="BH211"/>
  <c r="BG211"/>
  <c r="BF211"/>
  <c r="T211"/>
  <c r="R211"/>
  <c r="P211"/>
  <c r="BI208"/>
  <c r="BH208"/>
  <c r="BG208"/>
  <c r="BF208"/>
  <c r="T208"/>
  <c r="R208"/>
  <c r="P208"/>
  <c r="BI203"/>
  <c r="BH203"/>
  <c r="BG203"/>
  <c r="BF203"/>
  <c r="T203"/>
  <c r="R203"/>
  <c r="P203"/>
  <c r="BI198"/>
  <c r="BH198"/>
  <c r="BG198"/>
  <c r="BF198"/>
  <c r="T198"/>
  <c r="R198"/>
  <c r="P198"/>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5"/>
  <c r="BH175"/>
  <c r="BG175"/>
  <c r="BF175"/>
  <c r="T175"/>
  <c r="R175"/>
  <c r="P175"/>
  <c r="BI171"/>
  <c r="BH171"/>
  <c r="BG171"/>
  <c r="BF171"/>
  <c r="T171"/>
  <c r="R171"/>
  <c r="P171"/>
  <c r="BI167"/>
  <c r="BH167"/>
  <c r="BG167"/>
  <c r="BF167"/>
  <c r="T167"/>
  <c r="R167"/>
  <c r="P167"/>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39"/>
  <c r="BH139"/>
  <c r="BG139"/>
  <c r="BF139"/>
  <c r="T139"/>
  <c r="R139"/>
  <c r="P139"/>
  <c r="BI136"/>
  <c r="BH136"/>
  <c r="BG136"/>
  <c r="BF136"/>
  <c r="T136"/>
  <c r="R136"/>
  <c r="P136"/>
  <c r="BI134"/>
  <c r="BH134"/>
  <c r="BG134"/>
  <c r="BF134"/>
  <c r="T134"/>
  <c r="R134"/>
  <c r="P134"/>
  <c r="BI132"/>
  <c r="BH132"/>
  <c r="BG132"/>
  <c r="BF132"/>
  <c r="T132"/>
  <c r="R132"/>
  <c r="P132"/>
  <c r="BI129"/>
  <c r="BH129"/>
  <c r="BG129"/>
  <c r="BF129"/>
  <c r="T129"/>
  <c r="R129"/>
  <c r="P129"/>
  <c r="BI123"/>
  <c r="BH123"/>
  <c r="BG123"/>
  <c r="BF123"/>
  <c r="T123"/>
  <c r="R123"/>
  <c r="P123"/>
  <c r="BI121"/>
  <c r="BH121"/>
  <c r="BG121"/>
  <c r="BF121"/>
  <c r="T121"/>
  <c r="R121"/>
  <c r="P121"/>
  <c r="BI119"/>
  <c r="BH119"/>
  <c r="BG119"/>
  <c r="BF119"/>
  <c r="T119"/>
  <c r="R119"/>
  <c r="P119"/>
  <c r="BI114"/>
  <c r="BH114"/>
  <c r="BG114"/>
  <c r="BF114"/>
  <c r="T114"/>
  <c r="R114"/>
  <c r="P114"/>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BI95"/>
  <c r="BH95"/>
  <c r="BG95"/>
  <c r="BF95"/>
  <c r="T95"/>
  <c r="R95"/>
  <c r="P95"/>
  <c r="BI93"/>
  <c r="BH93"/>
  <c r="BG93"/>
  <c r="BF93"/>
  <c r="T93"/>
  <c r="R93"/>
  <c r="P93"/>
  <c r="J87"/>
  <c r="J86"/>
  <c r="F84"/>
  <c r="E82"/>
  <c r="J59"/>
  <c r="J58"/>
  <c r="F56"/>
  <c r="E54"/>
  <c r="J20"/>
  <c r="E20"/>
  <c r="F59"/>
  <c r="J19"/>
  <c r="J17"/>
  <c r="E17"/>
  <c r="F86"/>
  <c r="J16"/>
  <c r="J14"/>
  <c r="J56"/>
  <c r="E7"/>
  <c r="E50"/>
  <c i="43" r="J39"/>
  <c r="J38"/>
  <c i="1" r="AY100"/>
  <c i="43" r="J37"/>
  <c i="1" r="AX100"/>
  <c i="43" r="BI197"/>
  <c r="BH197"/>
  <c r="BG197"/>
  <c r="BF197"/>
  <c r="T197"/>
  <c r="T196"/>
  <c r="R197"/>
  <c r="R196"/>
  <c r="P197"/>
  <c r="P196"/>
  <c r="BI193"/>
  <c r="BH193"/>
  <c r="BG193"/>
  <c r="BF193"/>
  <c r="T193"/>
  <c r="R193"/>
  <c r="P193"/>
  <c r="BI190"/>
  <c r="BH190"/>
  <c r="BG190"/>
  <c r="BF190"/>
  <c r="T190"/>
  <c r="R190"/>
  <c r="P190"/>
  <c r="BI187"/>
  <c r="BH187"/>
  <c r="BG187"/>
  <c r="BF187"/>
  <c r="T187"/>
  <c r="R187"/>
  <c r="P187"/>
  <c r="BI184"/>
  <c r="BH184"/>
  <c r="BG184"/>
  <c r="BF184"/>
  <c r="T184"/>
  <c r="R184"/>
  <c r="P184"/>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61"/>
  <c r="BH161"/>
  <c r="BG161"/>
  <c r="BF161"/>
  <c r="T161"/>
  <c r="R161"/>
  <c r="P161"/>
  <c r="BI158"/>
  <c r="BH158"/>
  <c r="BG158"/>
  <c r="BF158"/>
  <c r="T158"/>
  <c r="R158"/>
  <c r="P158"/>
  <c r="BI157"/>
  <c r="BH157"/>
  <c r="BG157"/>
  <c r="BF157"/>
  <c r="T157"/>
  <c r="R157"/>
  <c r="P157"/>
  <c r="BI154"/>
  <c r="BH154"/>
  <c r="BG154"/>
  <c r="BF154"/>
  <c r="T154"/>
  <c r="R154"/>
  <c r="P154"/>
  <c r="BI152"/>
  <c r="BH152"/>
  <c r="BG152"/>
  <c r="BF152"/>
  <c r="T152"/>
  <c r="R152"/>
  <c r="P152"/>
  <c r="BI150"/>
  <c r="BH150"/>
  <c r="BG150"/>
  <c r="BF150"/>
  <c r="T150"/>
  <c r="R150"/>
  <c r="P150"/>
  <c r="BI147"/>
  <c r="BH147"/>
  <c r="BG147"/>
  <c r="BF147"/>
  <c r="T147"/>
  <c r="R147"/>
  <c r="P147"/>
  <c r="BI142"/>
  <c r="BH142"/>
  <c r="BG142"/>
  <c r="BF142"/>
  <c r="T142"/>
  <c r="R142"/>
  <c r="P142"/>
  <c r="BI140"/>
  <c r="BH140"/>
  <c r="BG140"/>
  <c r="BF140"/>
  <c r="T140"/>
  <c r="R140"/>
  <c r="P140"/>
  <c r="BI135"/>
  <c r="BH135"/>
  <c r="BG135"/>
  <c r="BF135"/>
  <c r="T135"/>
  <c r="R135"/>
  <c r="P135"/>
  <c r="BI132"/>
  <c r="BH132"/>
  <c r="BG132"/>
  <c r="BF132"/>
  <c r="T132"/>
  <c r="R132"/>
  <c r="P132"/>
  <c r="BI127"/>
  <c r="BH127"/>
  <c r="BG127"/>
  <c r="BF127"/>
  <c r="T127"/>
  <c r="R127"/>
  <c r="P127"/>
  <c r="BI121"/>
  <c r="BH121"/>
  <c r="BG121"/>
  <c r="BF121"/>
  <c r="T121"/>
  <c r="R121"/>
  <c r="P121"/>
  <c r="BI116"/>
  <c r="BH116"/>
  <c r="BG116"/>
  <c r="BF116"/>
  <c r="T116"/>
  <c r="R116"/>
  <c r="P116"/>
  <c r="BI114"/>
  <c r="BH114"/>
  <c r="BG114"/>
  <c r="BF114"/>
  <c r="T114"/>
  <c r="R114"/>
  <c r="P114"/>
  <c r="BI112"/>
  <c r="BH112"/>
  <c r="BG112"/>
  <c r="BF112"/>
  <c r="T112"/>
  <c r="R112"/>
  <c r="P112"/>
  <c r="BI107"/>
  <c r="BH107"/>
  <c r="BG107"/>
  <c r="BF107"/>
  <c r="T107"/>
  <c r="R107"/>
  <c r="P107"/>
  <c r="BI104"/>
  <c r="BH104"/>
  <c r="BG104"/>
  <c r="BF104"/>
  <c r="T104"/>
  <c r="R104"/>
  <c r="P104"/>
  <c r="BI100"/>
  <c r="BH100"/>
  <c r="BG100"/>
  <c r="BF100"/>
  <c r="T100"/>
  <c r="R100"/>
  <c r="P100"/>
  <c r="BI97"/>
  <c r="BH97"/>
  <c r="BG97"/>
  <c r="BF97"/>
  <c r="T97"/>
  <c r="R97"/>
  <c r="P97"/>
  <c r="BI94"/>
  <c r="BH94"/>
  <c r="BG94"/>
  <c r="BF94"/>
  <c r="T94"/>
  <c r="R94"/>
  <c r="P94"/>
  <c r="F85"/>
  <c r="E83"/>
  <c r="F56"/>
  <c r="E54"/>
  <c r="J26"/>
  <c r="E26"/>
  <c r="J59"/>
  <c r="J25"/>
  <c r="J23"/>
  <c r="E23"/>
  <c r="J87"/>
  <c r="J22"/>
  <c r="J20"/>
  <c r="E20"/>
  <c r="F59"/>
  <c r="J19"/>
  <c r="J17"/>
  <c r="E17"/>
  <c r="F87"/>
  <c r="J16"/>
  <c r="J14"/>
  <c r="J56"/>
  <c r="E7"/>
  <c r="E50"/>
  <c i="42" r="J39"/>
  <c r="J38"/>
  <c i="1" r="AY99"/>
  <c i="42" r="J37"/>
  <c i="1" r="AX99"/>
  <c i="42"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0"/>
  <c r="BH340"/>
  <c r="BG340"/>
  <c r="BF340"/>
  <c r="T340"/>
  <c r="R340"/>
  <c r="P340"/>
  <c r="BI336"/>
  <c r="BH336"/>
  <c r="BG336"/>
  <c r="BF336"/>
  <c r="T336"/>
  <c r="R336"/>
  <c r="P336"/>
  <c r="BI331"/>
  <c r="BH331"/>
  <c r="BG331"/>
  <c r="BF331"/>
  <c r="T331"/>
  <c r="R331"/>
  <c r="P331"/>
  <c r="BI327"/>
  <c r="BH327"/>
  <c r="BG327"/>
  <c r="BF327"/>
  <c r="T327"/>
  <c r="R327"/>
  <c r="P327"/>
  <c r="BI321"/>
  <c r="BH321"/>
  <c r="BG321"/>
  <c r="BF321"/>
  <c r="T321"/>
  <c r="R321"/>
  <c r="P321"/>
  <c r="BI315"/>
  <c r="BH315"/>
  <c r="BG315"/>
  <c r="BF315"/>
  <c r="T315"/>
  <c r="R315"/>
  <c r="P315"/>
  <c r="BI312"/>
  <c r="BH312"/>
  <c r="BG312"/>
  <c r="BF312"/>
  <c r="T312"/>
  <c r="R312"/>
  <c r="P312"/>
  <c r="BI306"/>
  <c r="BH306"/>
  <c r="BG306"/>
  <c r="BF306"/>
  <c r="T306"/>
  <c r="R306"/>
  <c r="P306"/>
  <c r="BI303"/>
  <c r="BH303"/>
  <c r="BG303"/>
  <c r="BF303"/>
  <c r="T303"/>
  <c r="R303"/>
  <c r="P303"/>
  <c r="BI301"/>
  <c r="BH301"/>
  <c r="BG301"/>
  <c r="BF301"/>
  <c r="T301"/>
  <c r="R301"/>
  <c r="P301"/>
  <c r="BI299"/>
  <c r="BH299"/>
  <c r="BG299"/>
  <c r="BF299"/>
  <c r="T299"/>
  <c r="R299"/>
  <c r="P299"/>
  <c r="BI297"/>
  <c r="BH297"/>
  <c r="BG297"/>
  <c r="BF297"/>
  <c r="T297"/>
  <c r="R297"/>
  <c r="P297"/>
  <c r="BI293"/>
  <c r="BH293"/>
  <c r="BG293"/>
  <c r="BF293"/>
  <c r="T293"/>
  <c r="R293"/>
  <c r="P293"/>
  <c r="BI290"/>
  <c r="BH290"/>
  <c r="BG290"/>
  <c r="BF290"/>
  <c r="T290"/>
  <c r="R290"/>
  <c r="P290"/>
  <c r="BI288"/>
  <c r="BH288"/>
  <c r="BG288"/>
  <c r="BF288"/>
  <c r="T288"/>
  <c r="R288"/>
  <c r="P288"/>
  <c r="BI285"/>
  <c r="BH285"/>
  <c r="BG285"/>
  <c r="BF285"/>
  <c r="T285"/>
  <c r="R285"/>
  <c r="P285"/>
  <c r="BI284"/>
  <c r="BH284"/>
  <c r="BG284"/>
  <c r="BF284"/>
  <c r="T284"/>
  <c r="R284"/>
  <c r="P284"/>
  <c r="BI282"/>
  <c r="BH282"/>
  <c r="BG282"/>
  <c r="BF282"/>
  <c r="T282"/>
  <c r="R282"/>
  <c r="P282"/>
  <c r="BI280"/>
  <c r="BH280"/>
  <c r="BG280"/>
  <c r="BF280"/>
  <c r="T280"/>
  <c r="R280"/>
  <c r="P280"/>
  <c r="BI276"/>
  <c r="BH276"/>
  <c r="BG276"/>
  <c r="BF276"/>
  <c r="T276"/>
  <c r="R276"/>
  <c r="P276"/>
  <c r="BI273"/>
  <c r="BH273"/>
  <c r="BG273"/>
  <c r="BF273"/>
  <c r="T273"/>
  <c r="R273"/>
  <c r="P273"/>
  <c r="BI271"/>
  <c r="BH271"/>
  <c r="BG271"/>
  <c r="BF271"/>
  <c r="T271"/>
  <c r="R271"/>
  <c r="P271"/>
  <c r="BI269"/>
  <c r="BH269"/>
  <c r="BG269"/>
  <c r="BF269"/>
  <c r="T269"/>
  <c r="R269"/>
  <c r="P269"/>
  <c r="BI267"/>
  <c r="BH267"/>
  <c r="BG267"/>
  <c r="BF267"/>
  <c r="T267"/>
  <c r="R267"/>
  <c r="P267"/>
  <c r="BI266"/>
  <c r="BH266"/>
  <c r="BG266"/>
  <c r="BF266"/>
  <c r="T266"/>
  <c r="R266"/>
  <c r="P266"/>
  <c r="BI264"/>
  <c r="BH264"/>
  <c r="BG264"/>
  <c r="BF264"/>
  <c r="T264"/>
  <c r="R264"/>
  <c r="P264"/>
  <c r="BI261"/>
  <c r="BH261"/>
  <c r="BG261"/>
  <c r="BF261"/>
  <c r="T261"/>
  <c r="R261"/>
  <c r="P261"/>
  <c r="BI258"/>
  <c r="BH258"/>
  <c r="BG258"/>
  <c r="BF258"/>
  <c r="T258"/>
  <c r="R258"/>
  <c r="P258"/>
  <c r="BI252"/>
  <c r="BH252"/>
  <c r="BG252"/>
  <c r="BF252"/>
  <c r="T252"/>
  <c r="R252"/>
  <c r="P252"/>
  <c r="BI248"/>
  <c r="BH248"/>
  <c r="BG248"/>
  <c r="BF248"/>
  <c r="T248"/>
  <c r="R248"/>
  <c r="P248"/>
  <c r="BI244"/>
  <c r="BH244"/>
  <c r="BG244"/>
  <c r="BF244"/>
  <c r="T244"/>
  <c r="R244"/>
  <c r="P244"/>
  <c r="BI237"/>
  <c r="BH237"/>
  <c r="BG237"/>
  <c r="BF237"/>
  <c r="T237"/>
  <c r="R237"/>
  <c r="P237"/>
  <c r="BI233"/>
  <c r="BH233"/>
  <c r="BG233"/>
  <c r="BF233"/>
  <c r="T233"/>
  <c r="R233"/>
  <c r="P233"/>
  <c r="BI227"/>
  <c r="BH227"/>
  <c r="BG227"/>
  <c r="BF227"/>
  <c r="T227"/>
  <c r="R227"/>
  <c r="P227"/>
  <c r="BI225"/>
  <c r="BH225"/>
  <c r="BG225"/>
  <c r="BF225"/>
  <c r="T225"/>
  <c r="R225"/>
  <c r="P225"/>
  <c r="BI222"/>
  <c r="BH222"/>
  <c r="BG222"/>
  <c r="BF222"/>
  <c r="T222"/>
  <c r="R222"/>
  <c r="P222"/>
  <c r="BI219"/>
  <c r="BH219"/>
  <c r="BG219"/>
  <c r="BF219"/>
  <c r="T219"/>
  <c r="R219"/>
  <c r="P219"/>
  <c r="BI214"/>
  <c r="BH214"/>
  <c r="BG214"/>
  <c r="BF214"/>
  <c r="T214"/>
  <c r="R214"/>
  <c r="P214"/>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7"/>
  <c r="BH197"/>
  <c r="BG197"/>
  <c r="BF197"/>
  <c r="T197"/>
  <c r="R197"/>
  <c r="P197"/>
  <c r="BI193"/>
  <c r="BH193"/>
  <c r="BG193"/>
  <c r="BF193"/>
  <c r="T193"/>
  <c r="R193"/>
  <c r="P193"/>
  <c r="BI191"/>
  <c r="BH191"/>
  <c r="BG191"/>
  <c r="BF191"/>
  <c r="T191"/>
  <c r="R191"/>
  <c r="P191"/>
  <c r="BI190"/>
  <c r="BH190"/>
  <c r="BG190"/>
  <c r="BF190"/>
  <c r="T190"/>
  <c r="R190"/>
  <c r="P190"/>
  <c r="BI187"/>
  <c r="BH187"/>
  <c r="BG187"/>
  <c r="BF187"/>
  <c r="T187"/>
  <c r="R187"/>
  <c r="P187"/>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1"/>
  <c r="BH171"/>
  <c r="BG171"/>
  <c r="BF171"/>
  <c r="T171"/>
  <c r="R171"/>
  <c r="P171"/>
  <c r="BI167"/>
  <c r="BH167"/>
  <c r="BG167"/>
  <c r="BF167"/>
  <c r="T167"/>
  <c r="R167"/>
  <c r="P167"/>
  <c r="BI166"/>
  <c r="BH166"/>
  <c r="BG166"/>
  <c r="BF166"/>
  <c r="T166"/>
  <c r="R166"/>
  <c r="P166"/>
  <c r="BI165"/>
  <c r="BH165"/>
  <c r="BG165"/>
  <c r="BF165"/>
  <c r="T165"/>
  <c r="R165"/>
  <c r="P165"/>
  <c r="BI163"/>
  <c r="BH163"/>
  <c r="BG163"/>
  <c r="BF163"/>
  <c r="T163"/>
  <c r="R163"/>
  <c r="P163"/>
  <c r="BI162"/>
  <c r="BH162"/>
  <c r="BG162"/>
  <c r="BF162"/>
  <c r="T162"/>
  <c r="R162"/>
  <c r="P162"/>
  <c r="BI160"/>
  <c r="BH160"/>
  <c r="BG160"/>
  <c r="BF160"/>
  <c r="T160"/>
  <c r="R160"/>
  <c r="P160"/>
  <c r="BI158"/>
  <c r="BH158"/>
  <c r="BG158"/>
  <c r="BF158"/>
  <c r="T158"/>
  <c r="R158"/>
  <c r="P158"/>
  <c r="BI157"/>
  <c r="BH157"/>
  <c r="BG157"/>
  <c r="BF157"/>
  <c r="T157"/>
  <c r="R157"/>
  <c r="P157"/>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7"/>
  <c r="BH147"/>
  <c r="BG147"/>
  <c r="BF147"/>
  <c r="T147"/>
  <c r="R147"/>
  <c r="P147"/>
  <c r="BI145"/>
  <c r="BH145"/>
  <c r="BG145"/>
  <c r="BF145"/>
  <c r="T145"/>
  <c r="R145"/>
  <c r="P145"/>
  <c r="BI144"/>
  <c r="BH144"/>
  <c r="BG144"/>
  <c r="BF144"/>
  <c r="T144"/>
  <c r="R144"/>
  <c r="P144"/>
  <c r="BI143"/>
  <c r="BH143"/>
  <c r="BG143"/>
  <c r="BF143"/>
  <c r="T143"/>
  <c r="R143"/>
  <c r="P143"/>
  <c r="BI139"/>
  <c r="BH139"/>
  <c r="BG139"/>
  <c r="BF139"/>
  <c r="T139"/>
  <c r="R139"/>
  <c r="P139"/>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3"/>
  <c r="BH123"/>
  <c r="BG123"/>
  <c r="BF123"/>
  <c r="T123"/>
  <c r="R123"/>
  <c r="P123"/>
  <c r="BI122"/>
  <c r="BH122"/>
  <c r="BG122"/>
  <c r="BF122"/>
  <c r="T122"/>
  <c r="R122"/>
  <c r="P122"/>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J91"/>
  <c r="J90"/>
  <c r="F88"/>
  <c r="E86"/>
  <c r="J59"/>
  <c r="J58"/>
  <c r="F56"/>
  <c r="E54"/>
  <c r="J20"/>
  <c r="E20"/>
  <c r="F91"/>
  <c r="J19"/>
  <c r="J17"/>
  <c r="E17"/>
  <c r="F58"/>
  <c r="J16"/>
  <c r="J14"/>
  <c r="J88"/>
  <c r="E7"/>
  <c r="E82"/>
  <c i="41" r="J39"/>
  <c r="J38"/>
  <c i="1" r="AY98"/>
  <c i="41" r="J37"/>
  <c i="1" r="AX98"/>
  <c i="41" r="BI518"/>
  <c r="BH518"/>
  <c r="BG518"/>
  <c r="BF518"/>
  <c r="T518"/>
  <c r="R518"/>
  <c r="P518"/>
  <c r="BI513"/>
  <c r="BH513"/>
  <c r="BG513"/>
  <c r="BF513"/>
  <c r="T513"/>
  <c r="R513"/>
  <c r="P513"/>
  <c r="BI509"/>
  <c r="BH509"/>
  <c r="BG509"/>
  <c r="BF509"/>
  <c r="T509"/>
  <c r="R509"/>
  <c r="P509"/>
  <c r="BI506"/>
  <c r="BH506"/>
  <c r="BG506"/>
  <c r="BF506"/>
  <c r="T506"/>
  <c r="R506"/>
  <c r="P506"/>
  <c r="BI501"/>
  <c r="BH501"/>
  <c r="BG501"/>
  <c r="BF501"/>
  <c r="T501"/>
  <c r="R501"/>
  <c r="P501"/>
  <c r="BI497"/>
  <c r="BH497"/>
  <c r="BG497"/>
  <c r="BF497"/>
  <c r="T497"/>
  <c r="R497"/>
  <c r="P497"/>
  <c r="BI493"/>
  <c r="BH493"/>
  <c r="BG493"/>
  <c r="BF493"/>
  <c r="T493"/>
  <c r="R493"/>
  <c r="P493"/>
  <c r="BI490"/>
  <c r="BH490"/>
  <c r="BG490"/>
  <c r="BF490"/>
  <c r="T490"/>
  <c r="R490"/>
  <c r="P490"/>
  <c r="BI487"/>
  <c r="BH487"/>
  <c r="BG487"/>
  <c r="BF487"/>
  <c r="T487"/>
  <c r="R487"/>
  <c r="P487"/>
  <c r="BI484"/>
  <c r="BH484"/>
  <c r="BG484"/>
  <c r="BF484"/>
  <c r="T484"/>
  <c r="R484"/>
  <c r="P484"/>
  <c r="BI481"/>
  <c r="BH481"/>
  <c r="BG481"/>
  <c r="BF481"/>
  <c r="T481"/>
  <c r="R481"/>
  <c r="P481"/>
  <c r="BI480"/>
  <c r="BH480"/>
  <c r="BG480"/>
  <c r="BF480"/>
  <c r="T480"/>
  <c r="R480"/>
  <c r="P480"/>
  <c r="BI478"/>
  <c r="BH478"/>
  <c r="BG478"/>
  <c r="BF478"/>
  <c r="T478"/>
  <c r="R478"/>
  <c r="P478"/>
  <c r="BI474"/>
  <c r="BH474"/>
  <c r="BG474"/>
  <c r="BF474"/>
  <c r="T474"/>
  <c r="T473"/>
  <c r="R474"/>
  <c r="R473"/>
  <c r="P474"/>
  <c r="P473"/>
  <c r="BI465"/>
  <c r="BH465"/>
  <c r="BG465"/>
  <c r="BF465"/>
  <c r="T465"/>
  <c r="R465"/>
  <c r="P465"/>
  <c r="BI458"/>
  <c r="BH458"/>
  <c r="BG458"/>
  <c r="BF458"/>
  <c r="T458"/>
  <c r="R458"/>
  <c r="P458"/>
  <c r="BI449"/>
  <c r="BH449"/>
  <c r="BG449"/>
  <c r="BF449"/>
  <c r="T449"/>
  <c r="R449"/>
  <c r="P449"/>
  <c r="BI442"/>
  <c r="BH442"/>
  <c r="BG442"/>
  <c r="BF442"/>
  <c r="T442"/>
  <c r="R442"/>
  <c r="P442"/>
  <c r="BI435"/>
  <c r="BH435"/>
  <c r="BG435"/>
  <c r="BF435"/>
  <c r="T435"/>
  <c r="R435"/>
  <c r="P435"/>
  <c r="BI428"/>
  <c r="BH428"/>
  <c r="BG428"/>
  <c r="BF428"/>
  <c r="T428"/>
  <c r="R428"/>
  <c r="P428"/>
  <c r="BI421"/>
  <c r="BH421"/>
  <c r="BG421"/>
  <c r="BF421"/>
  <c r="T421"/>
  <c r="R421"/>
  <c r="P421"/>
  <c r="BI414"/>
  <c r="BH414"/>
  <c r="BG414"/>
  <c r="BF414"/>
  <c r="T414"/>
  <c r="R414"/>
  <c r="P414"/>
  <c r="BI407"/>
  <c r="BH407"/>
  <c r="BG407"/>
  <c r="BF407"/>
  <c r="T407"/>
  <c r="R407"/>
  <c r="P407"/>
  <c r="BI400"/>
  <c r="BH400"/>
  <c r="BG400"/>
  <c r="BF400"/>
  <c r="T400"/>
  <c r="R400"/>
  <c r="P400"/>
  <c r="BI393"/>
  <c r="BH393"/>
  <c r="BG393"/>
  <c r="BF393"/>
  <c r="T393"/>
  <c r="R393"/>
  <c r="P393"/>
  <c r="BI386"/>
  <c r="BH386"/>
  <c r="BG386"/>
  <c r="BF386"/>
  <c r="T386"/>
  <c r="R386"/>
  <c r="P386"/>
  <c r="BI379"/>
  <c r="BH379"/>
  <c r="BG379"/>
  <c r="BF379"/>
  <c r="T379"/>
  <c r="R379"/>
  <c r="P379"/>
  <c r="BI373"/>
  <c r="BH373"/>
  <c r="BG373"/>
  <c r="BF373"/>
  <c r="T373"/>
  <c r="R373"/>
  <c r="P373"/>
  <c r="BI367"/>
  <c r="BH367"/>
  <c r="BG367"/>
  <c r="BF367"/>
  <c r="T367"/>
  <c r="R367"/>
  <c r="P367"/>
  <c r="BI360"/>
  <c r="BH360"/>
  <c r="BG360"/>
  <c r="BF360"/>
  <c r="T360"/>
  <c r="R360"/>
  <c r="P360"/>
  <c r="BI353"/>
  <c r="BH353"/>
  <c r="BG353"/>
  <c r="BF353"/>
  <c r="T353"/>
  <c r="R353"/>
  <c r="P353"/>
  <c r="BI348"/>
  <c r="BH348"/>
  <c r="BG348"/>
  <c r="BF348"/>
  <c r="T348"/>
  <c r="R348"/>
  <c r="P348"/>
  <c r="BI340"/>
  <c r="BH340"/>
  <c r="BG340"/>
  <c r="BF340"/>
  <c r="T340"/>
  <c r="R340"/>
  <c r="P340"/>
  <c r="BI332"/>
  <c r="BH332"/>
  <c r="BG332"/>
  <c r="BF332"/>
  <c r="T332"/>
  <c r="R332"/>
  <c r="P332"/>
  <c r="BI331"/>
  <c r="BH331"/>
  <c r="BG331"/>
  <c r="BF331"/>
  <c r="T331"/>
  <c r="R331"/>
  <c r="P331"/>
  <c r="BI325"/>
  <c r="BH325"/>
  <c r="BG325"/>
  <c r="BF325"/>
  <c r="T325"/>
  <c r="R325"/>
  <c r="P325"/>
  <c r="BI320"/>
  <c r="BH320"/>
  <c r="BG320"/>
  <c r="BF320"/>
  <c r="T320"/>
  <c r="R320"/>
  <c r="P320"/>
  <c r="BI318"/>
  <c r="BH318"/>
  <c r="BG318"/>
  <c r="BF318"/>
  <c r="T318"/>
  <c r="R318"/>
  <c r="P318"/>
  <c r="BI313"/>
  <c r="BH313"/>
  <c r="BG313"/>
  <c r="BF313"/>
  <c r="T313"/>
  <c r="R313"/>
  <c r="P313"/>
  <c r="BI312"/>
  <c r="BH312"/>
  <c r="BG312"/>
  <c r="BF312"/>
  <c r="T312"/>
  <c r="R312"/>
  <c r="P312"/>
  <c r="BI306"/>
  <c r="BH306"/>
  <c r="BG306"/>
  <c r="BF306"/>
  <c r="T306"/>
  <c r="R306"/>
  <c r="P306"/>
  <c r="BI305"/>
  <c r="BH305"/>
  <c r="BG305"/>
  <c r="BF305"/>
  <c r="T305"/>
  <c r="R305"/>
  <c r="P305"/>
  <c r="BI302"/>
  <c r="BH302"/>
  <c r="BG302"/>
  <c r="BF302"/>
  <c r="T302"/>
  <c r="R302"/>
  <c r="P302"/>
  <c r="BI301"/>
  <c r="BH301"/>
  <c r="BG301"/>
  <c r="BF301"/>
  <c r="T301"/>
  <c r="R301"/>
  <c r="P301"/>
  <c r="BI296"/>
  <c r="BH296"/>
  <c r="BG296"/>
  <c r="BF296"/>
  <c r="T296"/>
  <c r="R296"/>
  <c r="P296"/>
  <c r="BI295"/>
  <c r="BH295"/>
  <c r="BG295"/>
  <c r="BF295"/>
  <c r="T295"/>
  <c r="R295"/>
  <c r="P295"/>
  <c r="BI289"/>
  <c r="BH289"/>
  <c r="BG289"/>
  <c r="BF289"/>
  <c r="T289"/>
  <c r="R289"/>
  <c r="P289"/>
  <c r="BI284"/>
  <c r="BH284"/>
  <c r="BG284"/>
  <c r="BF284"/>
  <c r="T284"/>
  <c r="R284"/>
  <c r="P284"/>
  <c r="BI279"/>
  <c r="BH279"/>
  <c r="BG279"/>
  <c r="BF279"/>
  <c r="T279"/>
  <c r="R279"/>
  <c r="P279"/>
  <c r="BI274"/>
  <c r="BH274"/>
  <c r="BG274"/>
  <c r="BF274"/>
  <c r="T274"/>
  <c r="R274"/>
  <c r="P274"/>
  <c r="BI269"/>
  <c r="BH269"/>
  <c r="BG269"/>
  <c r="BF269"/>
  <c r="T269"/>
  <c r="R269"/>
  <c r="P269"/>
  <c r="BI266"/>
  <c r="BH266"/>
  <c r="BG266"/>
  <c r="BF266"/>
  <c r="T266"/>
  <c r="R266"/>
  <c r="P266"/>
  <c r="BI263"/>
  <c r="BH263"/>
  <c r="BG263"/>
  <c r="BF263"/>
  <c r="T263"/>
  <c r="R263"/>
  <c r="P263"/>
  <c r="BI258"/>
  <c r="BH258"/>
  <c r="BG258"/>
  <c r="BF258"/>
  <c r="T258"/>
  <c r="R258"/>
  <c r="P258"/>
  <c r="BI253"/>
  <c r="BH253"/>
  <c r="BG253"/>
  <c r="BF253"/>
  <c r="T253"/>
  <c r="R253"/>
  <c r="P253"/>
  <c r="BI250"/>
  <c r="BH250"/>
  <c r="BG250"/>
  <c r="BF250"/>
  <c r="T250"/>
  <c r="R250"/>
  <c r="P250"/>
  <c r="BI244"/>
  <c r="BH244"/>
  <c r="BG244"/>
  <c r="BF244"/>
  <c r="T244"/>
  <c r="R244"/>
  <c r="P244"/>
  <c r="BI238"/>
  <c r="BH238"/>
  <c r="BG238"/>
  <c r="BF238"/>
  <c r="T238"/>
  <c r="R238"/>
  <c r="P238"/>
  <c r="BI236"/>
  <c r="BH236"/>
  <c r="BG236"/>
  <c r="BF236"/>
  <c r="T236"/>
  <c r="R236"/>
  <c r="P236"/>
  <c r="BI230"/>
  <c r="BH230"/>
  <c r="BG230"/>
  <c r="BF230"/>
  <c r="T230"/>
  <c r="R230"/>
  <c r="P230"/>
  <c r="BI228"/>
  <c r="BH228"/>
  <c r="BG228"/>
  <c r="BF228"/>
  <c r="T228"/>
  <c r="R228"/>
  <c r="P228"/>
  <c r="BI222"/>
  <c r="BH222"/>
  <c r="BG222"/>
  <c r="BF222"/>
  <c r="T222"/>
  <c r="R222"/>
  <c r="P222"/>
  <c r="BI216"/>
  <c r="BH216"/>
  <c r="BG216"/>
  <c r="BF216"/>
  <c r="T216"/>
  <c r="R216"/>
  <c r="P216"/>
  <c r="BI214"/>
  <c r="BH214"/>
  <c r="BG214"/>
  <c r="BF214"/>
  <c r="T214"/>
  <c r="R214"/>
  <c r="P214"/>
  <c r="BI205"/>
  <c r="BH205"/>
  <c r="BG205"/>
  <c r="BF205"/>
  <c r="T205"/>
  <c r="R205"/>
  <c r="P205"/>
  <c r="BI197"/>
  <c r="BH197"/>
  <c r="BG197"/>
  <c r="BF197"/>
  <c r="T197"/>
  <c r="R197"/>
  <c r="P197"/>
  <c r="BI194"/>
  <c r="BH194"/>
  <c r="BG194"/>
  <c r="BF194"/>
  <c r="T194"/>
  <c r="R194"/>
  <c r="P194"/>
  <c r="BI191"/>
  <c r="BH191"/>
  <c r="BG191"/>
  <c r="BF191"/>
  <c r="T191"/>
  <c r="R191"/>
  <c r="P191"/>
  <c r="BI189"/>
  <c r="BH189"/>
  <c r="BG189"/>
  <c r="BF189"/>
  <c r="T189"/>
  <c r="R189"/>
  <c r="P189"/>
  <c r="BI176"/>
  <c r="BH176"/>
  <c r="BG176"/>
  <c r="BF176"/>
  <c r="T176"/>
  <c r="R176"/>
  <c r="P176"/>
  <c r="BI174"/>
  <c r="BH174"/>
  <c r="BG174"/>
  <c r="BF174"/>
  <c r="T174"/>
  <c r="R174"/>
  <c r="P174"/>
  <c r="BI164"/>
  <c r="BH164"/>
  <c r="BG164"/>
  <c r="BF164"/>
  <c r="T164"/>
  <c r="R164"/>
  <c r="P164"/>
  <c r="BI162"/>
  <c r="BH162"/>
  <c r="BG162"/>
  <c r="BF162"/>
  <c r="T162"/>
  <c r="R162"/>
  <c r="P162"/>
  <c r="BI156"/>
  <c r="BH156"/>
  <c r="BG156"/>
  <c r="BF156"/>
  <c r="T156"/>
  <c r="R156"/>
  <c r="P156"/>
  <c r="BI147"/>
  <c r="BH147"/>
  <c r="BG147"/>
  <c r="BF147"/>
  <c r="T147"/>
  <c r="R147"/>
  <c r="P147"/>
  <c r="BI140"/>
  <c r="BH140"/>
  <c r="BG140"/>
  <c r="BF140"/>
  <c r="T140"/>
  <c r="R140"/>
  <c r="P140"/>
  <c r="BI138"/>
  <c r="BH138"/>
  <c r="BG138"/>
  <c r="BF138"/>
  <c r="T138"/>
  <c r="R138"/>
  <c r="P138"/>
  <c r="BI134"/>
  <c r="BH134"/>
  <c r="BG134"/>
  <c r="BF134"/>
  <c r="T134"/>
  <c r="R134"/>
  <c r="P134"/>
  <c r="BI132"/>
  <c r="BH132"/>
  <c r="BG132"/>
  <c r="BF132"/>
  <c r="T132"/>
  <c r="R132"/>
  <c r="P132"/>
  <c r="BI130"/>
  <c r="BH130"/>
  <c r="BG130"/>
  <c r="BF130"/>
  <c r="T130"/>
  <c r="R130"/>
  <c r="P130"/>
  <c r="BI126"/>
  <c r="BH126"/>
  <c r="BG126"/>
  <c r="BF126"/>
  <c r="T126"/>
  <c r="R126"/>
  <c r="P126"/>
  <c r="BI124"/>
  <c r="BH124"/>
  <c r="BG124"/>
  <c r="BF124"/>
  <c r="T124"/>
  <c r="R124"/>
  <c r="P124"/>
  <c r="BI116"/>
  <c r="BH116"/>
  <c r="BG116"/>
  <c r="BF116"/>
  <c r="T116"/>
  <c r="R116"/>
  <c r="P116"/>
  <c r="BI113"/>
  <c r="BH113"/>
  <c r="BG113"/>
  <c r="BF113"/>
  <c r="T113"/>
  <c r="R113"/>
  <c r="P113"/>
  <c r="BI108"/>
  <c r="BH108"/>
  <c r="BG108"/>
  <c r="BF108"/>
  <c r="T108"/>
  <c r="R108"/>
  <c r="P108"/>
  <c r="BI102"/>
  <c r="BH102"/>
  <c r="BG102"/>
  <c r="BF102"/>
  <c r="T102"/>
  <c r="R102"/>
  <c r="P102"/>
  <c r="BI96"/>
  <c r="BH96"/>
  <c r="BG96"/>
  <c r="BF96"/>
  <c r="T96"/>
  <c r="R96"/>
  <c r="P96"/>
  <c r="F87"/>
  <c r="E85"/>
  <c r="F56"/>
  <c r="E54"/>
  <c r="J26"/>
  <c r="E26"/>
  <c r="J90"/>
  <c r="J25"/>
  <c r="J23"/>
  <c r="E23"/>
  <c r="J89"/>
  <c r="J22"/>
  <c r="J20"/>
  <c r="E20"/>
  <c r="F59"/>
  <c r="J19"/>
  <c r="J17"/>
  <c r="E17"/>
  <c r="F89"/>
  <c r="J16"/>
  <c r="J14"/>
  <c r="J56"/>
  <c r="E7"/>
  <c r="E81"/>
  <c i="40" r="J39"/>
  <c r="J38"/>
  <c i="1" r="AY97"/>
  <c i="40" r="J37"/>
  <c i="1" r="AX97"/>
  <c i="40" r="BI529"/>
  <c r="BH529"/>
  <c r="BG529"/>
  <c r="BF529"/>
  <c r="T529"/>
  <c r="R529"/>
  <c r="P529"/>
  <c r="BI525"/>
  <c r="BH525"/>
  <c r="BG525"/>
  <c r="BF525"/>
  <c r="T525"/>
  <c r="R525"/>
  <c r="P525"/>
  <c r="BI523"/>
  <c r="BH523"/>
  <c r="BG523"/>
  <c r="BF523"/>
  <c r="T523"/>
  <c r="R523"/>
  <c r="P523"/>
  <c r="BI520"/>
  <c r="BH520"/>
  <c r="BG520"/>
  <c r="BF520"/>
  <c r="T520"/>
  <c r="R520"/>
  <c r="P520"/>
  <c r="BI516"/>
  <c r="BH516"/>
  <c r="BG516"/>
  <c r="BF516"/>
  <c r="T516"/>
  <c r="R516"/>
  <c r="P516"/>
  <c r="BI511"/>
  <c r="BH511"/>
  <c r="BG511"/>
  <c r="BF511"/>
  <c r="T511"/>
  <c r="R511"/>
  <c r="P511"/>
  <c r="BI506"/>
  <c r="BH506"/>
  <c r="BG506"/>
  <c r="BF506"/>
  <c r="T506"/>
  <c r="R506"/>
  <c r="P506"/>
  <c r="BI502"/>
  <c r="BH502"/>
  <c r="BG502"/>
  <c r="BF502"/>
  <c r="T502"/>
  <c r="R502"/>
  <c r="P502"/>
  <c r="BI499"/>
  <c r="BH499"/>
  <c r="BG499"/>
  <c r="BF499"/>
  <c r="T499"/>
  <c r="R499"/>
  <c r="P499"/>
  <c r="BI496"/>
  <c r="BH496"/>
  <c r="BG496"/>
  <c r="BF496"/>
  <c r="T496"/>
  <c r="R496"/>
  <c r="P496"/>
  <c r="BI493"/>
  <c r="BH493"/>
  <c r="BG493"/>
  <c r="BF493"/>
  <c r="T493"/>
  <c r="R493"/>
  <c r="P493"/>
  <c r="BI490"/>
  <c r="BH490"/>
  <c r="BG490"/>
  <c r="BF490"/>
  <c r="T490"/>
  <c r="R490"/>
  <c r="P490"/>
  <c r="BI485"/>
  <c r="BH485"/>
  <c r="BG485"/>
  <c r="BF485"/>
  <c r="T485"/>
  <c r="R485"/>
  <c r="P485"/>
  <c r="BI479"/>
  <c r="BH479"/>
  <c r="BG479"/>
  <c r="BF479"/>
  <c r="T479"/>
  <c r="R479"/>
  <c r="P479"/>
  <c r="BI476"/>
  <c r="BH476"/>
  <c r="BG476"/>
  <c r="BF476"/>
  <c r="T476"/>
  <c r="R476"/>
  <c r="P476"/>
  <c r="BI471"/>
  <c r="BH471"/>
  <c r="BG471"/>
  <c r="BF471"/>
  <c r="T471"/>
  <c r="R471"/>
  <c r="P471"/>
  <c r="BI468"/>
  <c r="BH468"/>
  <c r="BG468"/>
  <c r="BF468"/>
  <c r="T468"/>
  <c r="R468"/>
  <c r="P468"/>
  <c r="BI465"/>
  <c r="BH465"/>
  <c r="BG465"/>
  <c r="BF465"/>
  <c r="T465"/>
  <c r="R465"/>
  <c r="P465"/>
  <c r="BI462"/>
  <c r="BH462"/>
  <c r="BG462"/>
  <c r="BF462"/>
  <c r="T462"/>
  <c r="R462"/>
  <c r="P462"/>
  <c r="BI459"/>
  <c r="BH459"/>
  <c r="BG459"/>
  <c r="BF459"/>
  <c r="T459"/>
  <c r="R459"/>
  <c r="P459"/>
  <c r="BI455"/>
  <c r="BH455"/>
  <c r="BG455"/>
  <c r="BF455"/>
  <c r="T455"/>
  <c r="R455"/>
  <c r="P455"/>
  <c r="BI451"/>
  <c r="BH451"/>
  <c r="BG451"/>
  <c r="BF451"/>
  <c r="T451"/>
  <c r="R451"/>
  <c r="P451"/>
  <c r="BI449"/>
  <c r="BH449"/>
  <c r="BG449"/>
  <c r="BF449"/>
  <c r="T449"/>
  <c r="R449"/>
  <c r="P449"/>
  <c r="BI446"/>
  <c r="BH446"/>
  <c r="BG446"/>
  <c r="BF446"/>
  <c r="T446"/>
  <c r="R446"/>
  <c r="P446"/>
  <c r="BI443"/>
  <c r="BH443"/>
  <c r="BG443"/>
  <c r="BF443"/>
  <c r="T443"/>
  <c r="R443"/>
  <c r="P443"/>
  <c r="BI438"/>
  <c r="BH438"/>
  <c r="BG438"/>
  <c r="BF438"/>
  <c r="T438"/>
  <c r="R438"/>
  <c r="P438"/>
  <c r="BI435"/>
  <c r="BH435"/>
  <c r="BG435"/>
  <c r="BF435"/>
  <c r="T435"/>
  <c r="R435"/>
  <c r="P435"/>
  <c r="BI432"/>
  <c r="BH432"/>
  <c r="BG432"/>
  <c r="BF432"/>
  <c r="T432"/>
  <c r="R432"/>
  <c r="P432"/>
  <c r="BI425"/>
  <c r="BH425"/>
  <c r="BG425"/>
  <c r="BF425"/>
  <c r="T425"/>
  <c r="R425"/>
  <c r="P425"/>
  <c r="BI420"/>
  <c r="BH420"/>
  <c r="BG420"/>
  <c r="BF420"/>
  <c r="T420"/>
  <c r="R420"/>
  <c r="P420"/>
  <c r="BI415"/>
  <c r="BH415"/>
  <c r="BG415"/>
  <c r="BF415"/>
  <c r="T415"/>
  <c r="R415"/>
  <c r="P415"/>
  <c r="BI410"/>
  <c r="BH410"/>
  <c r="BG410"/>
  <c r="BF410"/>
  <c r="T410"/>
  <c r="R410"/>
  <c r="P410"/>
  <c r="BI406"/>
  <c r="BH406"/>
  <c r="BG406"/>
  <c r="BF406"/>
  <c r="T406"/>
  <c r="R406"/>
  <c r="P406"/>
  <c r="BI404"/>
  <c r="BH404"/>
  <c r="BG404"/>
  <c r="BF404"/>
  <c r="T404"/>
  <c r="R404"/>
  <c r="P404"/>
  <c r="BI399"/>
  <c r="BH399"/>
  <c r="BG399"/>
  <c r="BF399"/>
  <c r="T399"/>
  <c r="R399"/>
  <c r="P399"/>
  <c r="BI397"/>
  <c r="BH397"/>
  <c r="BG397"/>
  <c r="BF397"/>
  <c r="T397"/>
  <c r="R397"/>
  <c r="P397"/>
  <c r="BI394"/>
  <c r="BH394"/>
  <c r="BG394"/>
  <c r="BF394"/>
  <c r="T394"/>
  <c r="R394"/>
  <c r="P394"/>
  <c r="BI393"/>
  <c r="BH393"/>
  <c r="BG393"/>
  <c r="BF393"/>
  <c r="T393"/>
  <c r="R393"/>
  <c r="P393"/>
  <c r="BI390"/>
  <c r="BH390"/>
  <c r="BG390"/>
  <c r="BF390"/>
  <c r="T390"/>
  <c r="R390"/>
  <c r="P390"/>
  <c r="BI380"/>
  <c r="BH380"/>
  <c r="BG380"/>
  <c r="BF380"/>
  <c r="T380"/>
  <c r="R380"/>
  <c r="P380"/>
  <c r="BI377"/>
  <c r="BH377"/>
  <c r="BG377"/>
  <c r="BF377"/>
  <c r="T377"/>
  <c r="R377"/>
  <c r="P377"/>
  <c r="BI368"/>
  <c r="BH368"/>
  <c r="BG368"/>
  <c r="BF368"/>
  <c r="T368"/>
  <c r="R368"/>
  <c r="P368"/>
  <c r="BI359"/>
  <c r="BH359"/>
  <c r="BG359"/>
  <c r="BF359"/>
  <c r="T359"/>
  <c r="R359"/>
  <c r="P359"/>
  <c r="BI356"/>
  <c r="BH356"/>
  <c r="BG356"/>
  <c r="BF356"/>
  <c r="T356"/>
  <c r="R356"/>
  <c r="P356"/>
  <c r="BI350"/>
  <c r="BH350"/>
  <c r="BG350"/>
  <c r="BF350"/>
  <c r="T350"/>
  <c r="R350"/>
  <c r="P350"/>
  <c r="BI346"/>
  <c r="BH346"/>
  <c r="BG346"/>
  <c r="BF346"/>
  <c r="T346"/>
  <c r="R346"/>
  <c r="P346"/>
  <c r="BI335"/>
  <c r="BH335"/>
  <c r="BG335"/>
  <c r="BF335"/>
  <c r="T335"/>
  <c r="R335"/>
  <c r="P335"/>
  <c r="BI329"/>
  <c r="BH329"/>
  <c r="BG329"/>
  <c r="BF329"/>
  <c r="T329"/>
  <c r="R329"/>
  <c r="P329"/>
  <c r="BI325"/>
  <c r="BH325"/>
  <c r="BG325"/>
  <c r="BF325"/>
  <c r="T325"/>
  <c r="R325"/>
  <c r="P325"/>
  <c r="BI320"/>
  <c r="BH320"/>
  <c r="BG320"/>
  <c r="BF320"/>
  <c r="T320"/>
  <c r="R320"/>
  <c r="P320"/>
  <c r="BI315"/>
  <c r="BH315"/>
  <c r="BG315"/>
  <c r="BF315"/>
  <c r="T315"/>
  <c r="R315"/>
  <c r="P315"/>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8"/>
  <c r="BH298"/>
  <c r="BG298"/>
  <c r="BF298"/>
  <c r="T298"/>
  <c r="R298"/>
  <c r="P298"/>
  <c r="BI297"/>
  <c r="BH297"/>
  <c r="BG297"/>
  <c r="BF297"/>
  <c r="T297"/>
  <c r="R297"/>
  <c r="P297"/>
  <c r="BI295"/>
  <c r="BH295"/>
  <c r="BG295"/>
  <c r="BF295"/>
  <c r="T295"/>
  <c r="R295"/>
  <c r="P295"/>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5"/>
  <c r="BH275"/>
  <c r="BG275"/>
  <c r="BF275"/>
  <c r="T275"/>
  <c r="R275"/>
  <c r="P275"/>
  <c r="BI268"/>
  <c r="BH268"/>
  <c r="BG268"/>
  <c r="BF268"/>
  <c r="T268"/>
  <c r="R268"/>
  <c r="P268"/>
  <c r="BI262"/>
  <c r="BH262"/>
  <c r="BG262"/>
  <c r="BF262"/>
  <c r="T262"/>
  <c r="R262"/>
  <c r="P262"/>
  <c r="BI256"/>
  <c r="BH256"/>
  <c r="BG256"/>
  <c r="BF256"/>
  <c r="T256"/>
  <c r="R256"/>
  <c r="P256"/>
  <c r="BI247"/>
  <c r="BH247"/>
  <c r="BG247"/>
  <c r="BF247"/>
  <c r="T247"/>
  <c r="R247"/>
  <c r="P247"/>
  <c r="BI245"/>
  <c r="BH245"/>
  <c r="BG245"/>
  <c r="BF245"/>
  <c r="T245"/>
  <c r="R245"/>
  <c r="P245"/>
  <c r="BI240"/>
  <c r="BH240"/>
  <c r="BG240"/>
  <c r="BF240"/>
  <c r="T240"/>
  <c r="R240"/>
  <c r="P240"/>
  <c r="BI237"/>
  <c r="BH237"/>
  <c r="BG237"/>
  <c r="BF237"/>
  <c r="T237"/>
  <c r="R237"/>
  <c r="P237"/>
  <c r="BI234"/>
  <c r="BH234"/>
  <c r="BG234"/>
  <c r="BF234"/>
  <c r="T234"/>
  <c r="R234"/>
  <c r="P234"/>
  <c r="BI231"/>
  <c r="BH231"/>
  <c r="BG231"/>
  <c r="BF231"/>
  <c r="T231"/>
  <c r="R231"/>
  <c r="P231"/>
  <c r="BI223"/>
  <c r="BH223"/>
  <c r="BG223"/>
  <c r="BF223"/>
  <c r="T223"/>
  <c r="R223"/>
  <c r="P223"/>
  <c r="BI217"/>
  <c r="BH217"/>
  <c r="BG217"/>
  <c r="BF217"/>
  <c r="T217"/>
  <c r="R217"/>
  <c r="P217"/>
  <c r="BI213"/>
  <c r="BH213"/>
  <c r="BG213"/>
  <c r="BF213"/>
  <c r="T213"/>
  <c r="R213"/>
  <c r="P213"/>
  <c r="BI206"/>
  <c r="BH206"/>
  <c r="BG206"/>
  <c r="BF206"/>
  <c r="T206"/>
  <c r="R206"/>
  <c r="P206"/>
  <c r="BI199"/>
  <c r="BH199"/>
  <c r="BG199"/>
  <c r="BF199"/>
  <c r="T199"/>
  <c r="R199"/>
  <c r="P199"/>
  <c r="BI188"/>
  <c r="BH188"/>
  <c r="BG188"/>
  <c r="BF188"/>
  <c r="T188"/>
  <c r="R188"/>
  <c r="P188"/>
  <c r="BI184"/>
  <c r="BH184"/>
  <c r="BG184"/>
  <c r="BF184"/>
  <c r="T184"/>
  <c r="R184"/>
  <c r="P184"/>
  <c r="BI181"/>
  <c r="BH181"/>
  <c r="BG181"/>
  <c r="BF181"/>
  <c r="T181"/>
  <c r="R181"/>
  <c r="P181"/>
  <c r="BI175"/>
  <c r="BH175"/>
  <c r="BG175"/>
  <c r="BF175"/>
  <c r="T175"/>
  <c r="R175"/>
  <c r="P175"/>
  <c r="BI164"/>
  <c r="BH164"/>
  <c r="BG164"/>
  <c r="BF164"/>
  <c r="T164"/>
  <c r="R164"/>
  <c r="P164"/>
  <c r="BI158"/>
  <c r="BH158"/>
  <c r="BG158"/>
  <c r="BF158"/>
  <c r="T158"/>
  <c r="R158"/>
  <c r="P158"/>
  <c r="BI148"/>
  <c r="BH148"/>
  <c r="BG148"/>
  <c r="BF148"/>
  <c r="T148"/>
  <c r="R148"/>
  <c r="P148"/>
  <c r="BI140"/>
  <c r="BH140"/>
  <c r="BG140"/>
  <c r="BF140"/>
  <c r="T140"/>
  <c r="R140"/>
  <c r="P140"/>
  <c r="BI136"/>
  <c r="BH136"/>
  <c r="BG136"/>
  <c r="BF136"/>
  <c r="T136"/>
  <c r="R136"/>
  <c r="P136"/>
  <c r="BI132"/>
  <c r="BH132"/>
  <c r="BG132"/>
  <c r="BF132"/>
  <c r="T132"/>
  <c r="R132"/>
  <c r="P132"/>
  <c r="BI128"/>
  <c r="BH128"/>
  <c r="BG128"/>
  <c r="BF128"/>
  <c r="T128"/>
  <c r="R128"/>
  <c r="P128"/>
  <c r="BI125"/>
  <c r="BH125"/>
  <c r="BG125"/>
  <c r="BF125"/>
  <c r="T125"/>
  <c r="R125"/>
  <c r="P125"/>
  <c r="BI122"/>
  <c r="BH122"/>
  <c r="BG122"/>
  <c r="BF122"/>
  <c r="T122"/>
  <c r="R122"/>
  <c r="P122"/>
  <c r="BI116"/>
  <c r="BH116"/>
  <c r="BG116"/>
  <c r="BF116"/>
  <c r="T116"/>
  <c r="R116"/>
  <c r="P116"/>
  <c r="BI112"/>
  <c r="BH112"/>
  <c r="BG112"/>
  <c r="BF112"/>
  <c r="T112"/>
  <c r="R112"/>
  <c r="P112"/>
  <c r="BI106"/>
  <c r="BH106"/>
  <c r="BG106"/>
  <c r="BF106"/>
  <c r="T106"/>
  <c r="R106"/>
  <c r="P106"/>
  <c r="BI100"/>
  <c r="BH100"/>
  <c r="BG100"/>
  <c r="BF100"/>
  <c r="T100"/>
  <c r="R100"/>
  <c r="P100"/>
  <c r="BI97"/>
  <c r="BH97"/>
  <c r="BG97"/>
  <c r="BF97"/>
  <c r="T97"/>
  <c r="R97"/>
  <c r="P97"/>
  <c r="F88"/>
  <c r="E86"/>
  <c r="F56"/>
  <c r="E54"/>
  <c r="J26"/>
  <c r="E26"/>
  <c r="J91"/>
  <c r="J25"/>
  <c r="J23"/>
  <c r="E23"/>
  <c r="J90"/>
  <c r="J22"/>
  <c r="J20"/>
  <c r="E20"/>
  <c r="F91"/>
  <c r="J19"/>
  <c r="J17"/>
  <c r="E17"/>
  <c r="F90"/>
  <c r="J16"/>
  <c r="J14"/>
  <c r="J88"/>
  <c r="E7"/>
  <c r="E50"/>
  <c i="39" r="J39"/>
  <c r="J38"/>
  <c i="1" r="AY96"/>
  <c i="39" r="J37"/>
  <c i="1" r="AX96"/>
  <c i="39" r="BI315"/>
  <c r="BH315"/>
  <c r="BG315"/>
  <c r="BF315"/>
  <c r="T315"/>
  <c r="R315"/>
  <c r="P315"/>
  <c r="BI314"/>
  <c r="BH314"/>
  <c r="BG314"/>
  <c r="BF314"/>
  <c r="T314"/>
  <c r="R314"/>
  <c r="P314"/>
  <c r="BI311"/>
  <c r="BH311"/>
  <c r="BG311"/>
  <c r="BF311"/>
  <c r="T311"/>
  <c r="R311"/>
  <c r="P311"/>
  <c r="BI308"/>
  <c r="BH308"/>
  <c r="BG308"/>
  <c r="BF308"/>
  <c r="T308"/>
  <c r="R308"/>
  <c r="P308"/>
  <c r="BI305"/>
  <c r="BH305"/>
  <c r="BG305"/>
  <c r="BF305"/>
  <c r="T305"/>
  <c r="R305"/>
  <c r="P305"/>
  <c r="BI301"/>
  <c r="BH301"/>
  <c r="BG301"/>
  <c r="BF301"/>
  <c r="T301"/>
  <c r="R301"/>
  <c r="P301"/>
  <c r="BI298"/>
  <c r="BH298"/>
  <c r="BG298"/>
  <c r="BF298"/>
  <c r="T298"/>
  <c r="R298"/>
  <c r="P298"/>
  <c r="BI295"/>
  <c r="BH295"/>
  <c r="BG295"/>
  <c r="BF295"/>
  <c r="T295"/>
  <c r="R295"/>
  <c r="P295"/>
  <c r="BI292"/>
  <c r="BH292"/>
  <c r="BG292"/>
  <c r="BF292"/>
  <c r="T292"/>
  <c r="R292"/>
  <c r="P292"/>
  <c r="BI288"/>
  <c r="BH288"/>
  <c r="BG288"/>
  <c r="BF288"/>
  <c r="T288"/>
  <c r="R288"/>
  <c r="P288"/>
  <c r="BI284"/>
  <c r="BH284"/>
  <c r="BG284"/>
  <c r="BF284"/>
  <c r="T284"/>
  <c r="R284"/>
  <c r="P284"/>
  <c r="BI280"/>
  <c r="BH280"/>
  <c r="BG280"/>
  <c r="BF280"/>
  <c r="T280"/>
  <c r="R280"/>
  <c r="P280"/>
  <c r="BI276"/>
  <c r="BH276"/>
  <c r="BG276"/>
  <c r="BF276"/>
  <c r="T276"/>
  <c r="R276"/>
  <c r="P276"/>
  <c r="BI271"/>
  <c r="BH271"/>
  <c r="BG271"/>
  <c r="BF271"/>
  <c r="T271"/>
  <c r="R271"/>
  <c r="P271"/>
  <c r="BI267"/>
  <c r="BH267"/>
  <c r="BG267"/>
  <c r="BF267"/>
  <c r="T267"/>
  <c r="R267"/>
  <c r="P267"/>
  <c r="BI263"/>
  <c r="BH263"/>
  <c r="BG263"/>
  <c r="BF263"/>
  <c r="T263"/>
  <c r="R263"/>
  <c r="P263"/>
  <c r="BI259"/>
  <c r="BH259"/>
  <c r="BG259"/>
  <c r="BF259"/>
  <c r="T259"/>
  <c r="R259"/>
  <c r="P259"/>
  <c r="BI255"/>
  <c r="BH255"/>
  <c r="BG255"/>
  <c r="BF255"/>
  <c r="T255"/>
  <c r="T254"/>
  <c r="R255"/>
  <c r="R254"/>
  <c r="P255"/>
  <c r="P254"/>
  <c r="BI247"/>
  <c r="BH247"/>
  <c r="BG247"/>
  <c r="BF247"/>
  <c r="T247"/>
  <c r="R247"/>
  <c r="P247"/>
  <c r="BI244"/>
  <c r="BH244"/>
  <c r="BG244"/>
  <c r="BF244"/>
  <c r="T244"/>
  <c r="R244"/>
  <c r="P244"/>
  <c r="BI238"/>
  <c r="BH238"/>
  <c r="BG238"/>
  <c r="BF238"/>
  <c r="T238"/>
  <c r="R238"/>
  <c r="P238"/>
  <c r="BI235"/>
  <c r="BH235"/>
  <c r="BG235"/>
  <c r="BF235"/>
  <c r="T235"/>
  <c r="R235"/>
  <c r="P235"/>
  <c r="BI231"/>
  <c r="BH231"/>
  <c r="BG231"/>
  <c r="BF231"/>
  <c r="T231"/>
  <c r="R231"/>
  <c r="P231"/>
  <c r="BI228"/>
  <c r="BH228"/>
  <c r="BG228"/>
  <c r="BF228"/>
  <c r="T228"/>
  <c r="R228"/>
  <c r="P228"/>
  <c r="BI226"/>
  <c r="BH226"/>
  <c r="BG226"/>
  <c r="BF226"/>
  <c r="T226"/>
  <c r="R226"/>
  <c r="P226"/>
  <c r="BI223"/>
  <c r="BH223"/>
  <c r="BG223"/>
  <c r="BF223"/>
  <c r="T223"/>
  <c r="R223"/>
  <c r="P223"/>
  <c r="BI218"/>
  <c r="BH218"/>
  <c r="BG218"/>
  <c r="BF218"/>
  <c r="T218"/>
  <c r="R218"/>
  <c r="P218"/>
  <c r="BI215"/>
  <c r="BH215"/>
  <c r="BG215"/>
  <c r="BF215"/>
  <c r="T215"/>
  <c r="R215"/>
  <c r="P215"/>
  <c r="BI212"/>
  <c r="BH212"/>
  <c r="BG212"/>
  <c r="BF212"/>
  <c r="T212"/>
  <c r="R212"/>
  <c r="P212"/>
  <c r="BI208"/>
  <c r="BH208"/>
  <c r="BG208"/>
  <c r="BF208"/>
  <c r="T208"/>
  <c r="R208"/>
  <c r="P208"/>
  <c r="BI205"/>
  <c r="BH205"/>
  <c r="BG205"/>
  <c r="BF205"/>
  <c r="T205"/>
  <c r="R205"/>
  <c r="P205"/>
  <c r="BI202"/>
  <c r="BH202"/>
  <c r="BG202"/>
  <c r="BF202"/>
  <c r="T202"/>
  <c r="R202"/>
  <c r="P202"/>
  <c r="BI199"/>
  <c r="BH199"/>
  <c r="BG199"/>
  <c r="BF199"/>
  <c r="T199"/>
  <c r="R199"/>
  <c r="P199"/>
  <c r="BI195"/>
  <c r="BH195"/>
  <c r="BG195"/>
  <c r="BF195"/>
  <c r="T195"/>
  <c r="R195"/>
  <c r="P195"/>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1"/>
  <c r="BH171"/>
  <c r="BG171"/>
  <c r="BF171"/>
  <c r="T171"/>
  <c r="R171"/>
  <c r="P171"/>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48"/>
  <c r="BH148"/>
  <c r="BG148"/>
  <c r="BF148"/>
  <c r="T148"/>
  <c r="R148"/>
  <c r="P148"/>
  <c r="BI145"/>
  <c r="BH145"/>
  <c r="BG145"/>
  <c r="BF145"/>
  <c r="T145"/>
  <c r="R145"/>
  <c r="P145"/>
  <c r="BI142"/>
  <c r="BH142"/>
  <c r="BG142"/>
  <c r="BF142"/>
  <c r="T142"/>
  <c r="R142"/>
  <c r="P142"/>
  <c r="BI139"/>
  <c r="BH139"/>
  <c r="BG139"/>
  <c r="BF139"/>
  <c r="T139"/>
  <c r="R139"/>
  <c r="P139"/>
  <c r="BI133"/>
  <c r="BH133"/>
  <c r="BG133"/>
  <c r="BF133"/>
  <c r="T133"/>
  <c r="R133"/>
  <c r="P133"/>
  <c r="BI127"/>
  <c r="BH127"/>
  <c r="BG127"/>
  <c r="BF127"/>
  <c r="T127"/>
  <c r="R127"/>
  <c r="P127"/>
  <c r="BI123"/>
  <c r="BH123"/>
  <c r="BG123"/>
  <c r="BF123"/>
  <c r="T123"/>
  <c r="R123"/>
  <c r="P123"/>
  <c r="BI118"/>
  <c r="BH118"/>
  <c r="BG118"/>
  <c r="BF118"/>
  <c r="T118"/>
  <c r="R118"/>
  <c r="P118"/>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58"/>
  <c r="J22"/>
  <c r="J20"/>
  <c r="E20"/>
  <c r="F93"/>
  <c r="J19"/>
  <c r="J17"/>
  <c r="E17"/>
  <c r="F92"/>
  <c r="J16"/>
  <c r="J14"/>
  <c r="J90"/>
  <c r="E7"/>
  <c r="E84"/>
  <c i="38" r="J41"/>
  <c r="J40"/>
  <c i="1" r="AY95"/>
  <c i="38" r="J39"/>
  <c i="1" r="AX95"/>
  <c i="38"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89"/>
  <c r="J24"/>
  <c r="J22"/>
  <c r="E22"/>
  <c r="F90"/>
  <c r="J21"/>
  <c r="J19"/>
  <c r="E19"/>
  <c r="F62"/>
  <c r="J18"/>
  <c r="J16"/>
  <c r="J60"/>
  <c r="E7"/>
  <c r="E52"/>
  <c i="37" r="J41"/>
  <c r="J40"/>
  <c i="1" r="AY94"/>
  <c i="37" r="J39"/>
  <c i="1" r="AX94"/>
  <c i="37" r="BI217"/>
  <c r="BH217"/>
  <c r="BG217"/>
  <c r="BF217"/>
  <c r="T217"/>
  <c r="R217"/>
  <c r="P217"/>
  <c r="BI212"/>
  <c r="BH212"/>
  <c r="BG212"/>
  <c r="BF212"/>
  <c r="T212"/>
  <c r="R212"/>
  <c r="P212"/>
  <c r="BI207"/>
  <c r="BH207"/>
  <c r="BG207"/>
  <c r="BF207"/>
  <c r="T207"/>
  <c r="R207"/>
  <c r="P207"/>
  <c r="BI204"/>
  <c r="BH204"/>
  <c r="BG204"/>
  <c r="BF204"/>
  <c r="T204"/>
  <c r="R204"/>
  <c r="P204"/>
  <c r="BI201"/>
  <c r="BH201"/>
  <c r="BG201"/>
  <c r="BF201"/>
  <c r="T201"/>
  <c r="R201"/>
  <c r="P201"/>
  <c r="BI197"/>
  <c r="BH197"/>
  <c r="BG197"/>
  <c r="BF197"/>
  <c r="T197"/>
  <c r="R197"/>
  <c r="P197"/>
  <c r="BI196"/>
  <c r="BH196"/>
  <c r="BG196"/>
  <c r="BF196"/>
  <c r="T196"/>
  <c r="R196"/>
  <c r="P196"/>
  <c r="BI195"/>
  <c r="BH195"/>
  <c r="BG195"/>
  <c r="BF195"/>
  <c r="T195"/>
  <c r="R195"/>
  <c r="P195"/>
  <c r="BI192"/>
  <c r="BH192"/>
  <c r="BG192"/>
  <c r="BF192"/>
  <c r="T192"/>
  <c r="R192"/>
  <c r="P192"/>
  <c r="BI191"/>
  <c r="BH191"/>
  <c r="BG191"/>
  <c r="BF191"/>
  <c r="T191"/>
  <c r="R191"/>
  <c r="P191"/>
  <c r="BI188"/>
  <c r="BH188"/>
  <c r="BG188"/>
  <c r="BF188"/>
  <c r="T188"/>
  <c r="R188"/>
  <c r="P188"/>
  <c r="BI185"/>
  <c r="BH185"/>
  <c r="BG185"/>
  <c r="BF185"/>
  <c r="T185"/>
  <c r="R185"/>
  <c r="P185"/>
  <c r="BI182"/>
  <c r="BH182"/>
  <c r="BG182"/>
  <c r="BF182"/>
  <c r="T182"/>
  <c r="R182"/>
  <c r="P182"/>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T165"/>
  <c r="R166"/>
  <c r="R165"/>
  <c r="P166"/>
  <c r="P165"/>
  <c r="BI163"/>
  <c r="BH163"/>
  <c r="BG163"/>
  <c r="BF163"/>
  <c r="T163"/>
  <c r="T162"/>
  <c r="R163"/>
  <c r="R162"/>
  <c r="P163"/>
  <c r="P162"/>
  <c r="BI159"/>
  <c r="BH159"/>
  <c r="BG159"/>
  <c r="BF159"/>
  <c r="T159"/>
  <c r="R159"/>
  <c r="P159"/>
  <c r="BI153"/>
  <c r="BH153"/>
  <c r="BG153"/>
  <c r="BF153"/>
  <c r="T153"/>
  <c r="R153"/>
  <c r="P153"/>
  <c r="BI151"/>
  <c r="BH151"/>
  <c r="BG151"/>
  <c r="BF151"/>
  <c r="T151"/>
  <c r="R151"/>
  <c r="P151"/>
  <c r="BI148"/>
  <c r="BH148"/>
  <c r="BG148"/>
  <c r="BF148"/>
  <c r="T148"/>
  <c r="R148"/>
  <c r="P148"/>
  <c r="BI139"/>
  <c r="BH139"/>
  <c r="BG139"/>
  <c r="BF139"/>
  <c r="T139"/>
  <c r="R139"/>
  <c r="P139"/>
  <c r="BI132"/>
  <c r="BH132"/>
  <c r="BG132"/>
  <c r="BF132"/>
  <c r="T132"/>
  <c r="R132"/>
  <c r="P132"/>
  <c r="BI127"/>
  <c r="BH127"/>
  <c r="BG127"/>
  <c r="BF127"/>
  <c r="T127"/>
  <c r="R127"/>
  <c r="P127"/>
  <c r="BI121"/>
  <c r="BH121"/>
  <c r="BG121"/>
  <c r="BF121"/>
  <c r="T121"/>
  <c r="R121"/>
  <c r="P121"/>
  <c r="BI119"/>
  <c r="BH119"/>
  <c r="BG119"/>
  <c r="BF119"/>
  <c r="T119"/>
  <c r="R119"/>
  <c r="P119"/>
  <c r="BI115"/>
  <c r="BH115"/>
  <c r="BG115"/>
  <c r="BF115"/>
  <c r="T115"/>
  <c r="R115"/>
  <c r="P115"/>
  <c r="BI111"/>
  <c r="BH111"/>
  <c r="BG111"/>
  <c r="BF111"/>
  <c r="T111"/>
  <c r="R111"/>
  <c r="P111"/>
  <c r="BI106"/>
  <c r="BH106"/>
  <c r="BG106"/>
  <c r="BF106"/>
  <c r="T106"/>
  <c r="R106"/>
  <c r="P106"/>
  <c r="F97"/>
  <c r="E95"/>
  <c r="F60"/>
  <c r="E58"/>
  <c r="J28"/>
  <c r="E28"/>
  <c r="J100"/>
  <c r="J27"/>
  <c r="J25"/>
  <c r="E25"/>
  <c r="J99"/>
  <c r="J24"/>
  <c r="J22"/>
  <c r="E22"/>
  <c r="F100"/>
  <c r="J21"/>
  <c r="J19"/>
  <c r="E19"/>
  <c r="F62"/>
  <c r="J18"/>
  <c r="J16"/>
  <c r="J97"/>
  <c r="E7"/>
  <c r="E89"/>
  <c i="36" r="J39"/>
  <c r="J38"/>
  <c i="1" r="AY92"/>
  <c i="36" r="J37"/>
  <c i="1" r="AX92"/>
  <c i="36" r="BI401"/>
  <c r="BH401"/>
  <c r="BG401"/>
  <c r="BF401"/>
  <c r="T401"/>
  <c r="R401"/>
  <c r="P401"/>
  <c r="BI398"/>
  <c r="BH398"/>
  <c r="BG398"/>
  <c r="BF398"/>
  <c r="T398"/>
  <c r="R398"/>
  <c r="P398"/>
  <c r="BI394"/>
  <c r="BH394"/>
  <c r="BG394"/>
  <c r="BF394"/>
  <c r="T394"/>
  <c r="R394"/>
  <c r="P394"/>
  <c r="BI391"/>
  <c r="BH391"/>
  <c r="BG391"/>
  <c r="BF391"/>
  <c r="T391"/>
  <c r="R391"/>
  <c r="P391"/>
  <c r="BI387"/>
  <c r="BH387"/>
  <c r="BG387"/>
  <c r="BF387"/>
  <c r="T387"/>
  <c r="R387"/>
  <c r="P387"/>
  <c r="BI384"/>
  <c r="BH384"/>
  <c r="BG384"/>
  <c r="BF384"/>
  <c r="T384"/>
  <c r="R384"/>
  <c r="P384"/>
  <c r="BI380"/>
  <c r="BH380"/>
  <c r="BG380"/>
  <c r="BF380"/>
  <c r="T380"/>
  <c r="R380"/>
  <c r="P380"/>
  <c r="BI377"/>
  <c r="BH377"/>
  <c r="BG377"/>
  <c r="BF377"/>
  <c r="T377"/>
  <c r="R377"/>
  <c r="P377"/>
  <c r="BI373"/>
  <c r="BH373"/>
  <c r="BG373"/>
  <c r="BF373"/>
  <c r="T373"/>
  <c r="R373"/>
  <c r="P373"/>
  <c r="BI369"/>
  <c r="BH369"/>
  <c r="BG369"/>
  <c r="BF369"/>
  <c r="T369"/>
  <c r="R369"/>
  <c r="P369"/>
  <c r="BI365"/>
  <c r="BH365"/>
  <c r="BG365"/>
  <c r="BF365"/>
  <c r="T365"/>
  <c r="R365"/>
  <c r="P365"/>
  <c r="BI361"/>
  <c r="BH361"/>
  <c r="BG361"/>
  <c r="BF361"/>
  <c r="T361"/>
  <c r="R361"/>
  <c r="P361"/>
  <c r="BI356"/>
  <c r="BH356"/>
  <c r="BG356"/>
  <c r="BF356"/>
  <c r="T356"/>
  <c r="R356"/>
  <c r="P356"/>
  <c r="BI352"/>
  <c r="BH352"/>
  <c r="BG352"/>
  <c r="BF352"/>
  <c r="T352"/>
  <c r="R352"/>
  <c r="P352"/>
  <c r="BI348"/>
  <c r="BH348"/>
  <c r="BG348"/>
  <c r="BF348"/>
  <c r="T348"/>
  <c r="R348"/>
  <c r="P348"/>
  <c r="BI344"/>
  <c r="BH344"/>
  <c r="BG344"/>
  <c r="BF344"/>
  <c r="T344"/>
  <c r="R344"/>
  <c r="P344"/>
  <c r="BI340"/>
  <c r="BH340"/>
  <c r="BG340"/>
  <c r="BF340"/>
  <c r="T340"/>
  <c r="T339"/>
  <c r="R340"/>
  <c r="R339"/>
  <c r="P340"/>
  <c r="P339"/>
  <c r="BI336"/>
  <c r="BH336"/>
  <c r="BG336"/>
  <c r="BF336"/>
  <c r="T336"/>
  <c r="R336"/>
  <c r="P336"/>
  <c r="BI334"/>
  <c r="BH334"/>
  <c r="BG334"/>
  <c r="BF334"/>
  <c r="T334"/>
  <c r="R334"/>
  <c r="P334"/>
  <c r="BI331"/>
  <c r="BH331"/>
  <c r="BG331"/>
  <c r="BF331"/>
  <c r="T331"/>
  <c r="R331"/>
  <c r="P331"/>
  <c r="BI328"/>
  <c r="BH328"/>
  <c r="BG328"/>
  <c r="BF328"/>
  <c r="T328"/>
  <c r="R328"/>
  <c r="P328"/>
  <c r="BI325"/>
  <c r="BH325"/>
  <c r="BG325"/>
  <c r="BF325"/>
  <c r="T325"/>
  <c r="R325"/>
  <c r="P325"/>
  <c r="BI320"/>
  <c r="BH320"/>
  <c r="BG320"/>
  <c r="BF320"/>
  <c r="T320"/>
  <c r="R320"/>
  <c r="P320"/>
  <c r="BI317"/>
  <c r="BH317"/>
  <c r="BG317"/>
  <c r="BF317"/>
  <c r="T317"/>
  <c r="R317"/>
  <c r="P317"/>
  <c r="BI314"/>
  <c r="BH314"/>
  <c r="BG314"/>
  <c r="BF314"/>
  <c r="T314"/>
  <c r="R314"/>
  <c r="P314"/>
  <c r="BI312"/>
  <c r="BH312"/>
  <c r="BG312"/>
  <c r="BF312"/>
  <c r="T312"/>
  <c r="R312"/>
  <c r="P312"/>
  <c r="BI308"/>
  <c r="BH308"/>
  <c r="BG308"/>
  <c r="BF308"/>
  <c r="T308"/>
  <c r="R308"/>
  <c r="P308"/>
  <c r="BI304"/>
  <c r="BH304"/>
  <c r="BG304"/>
  <c r="BF304"/>
  <c r="T304"/>
  <c r="T303"/>
  <c r="R304"/>
  <c r="R303"/>
  <c r="P304"/>
  <c r="P303"/>
  <c r="BI299"/>
  <c r="BH299"/>
  <c r="BG299"/>
  <c r="BF299"/>
  <c r="T299"/>
  <c r="R299"/>
  <c r="P299"/>
  <c r="BI296"/>
  <c r="BH296"/>
  <c r="BG296"/>
  <c r="BF296"/>
  <c r="T296"/>
  <c r="R296"/>
  <c r="P296"/>
  <c r="BI293"/>
  <c r="BH293"/>
  <c r="BG293"/>
  <c r="BF293"/>
  <c r="T293"/>
  <c r="R293"/>
  <c r="P293"/>
  <c r="BI287"/>
  <c r="BH287"/>
  <c r="BG287"/>
  <c r="BF287"/>
  <c r="T287"/>
  <c r="R287"/>
  <c r="P287"/>
  <c r="BI283"/>
  <c r="BH283"/>
  <c r="BG283"/>
  <c r="BF283"/>
  <c r="T283"/>
  <c r="R283"/>
  <c r="P283"/>
  <c r="BI279"/>
  <c r="BH279"/>
  <c r="BG279"/>
  <c r="BF279"/>
  <c r="T279"/>
  <c r="R279"/>
  <c r="P279"/>
  <c r="BI275"/>
  <c r="BH275"/>
  <c r="BG275"/>
  <c r="BF275"/>
  <c r="T275"/>
  <c r="R275"/>
  <c r="P275"/>
  <c r="BI271"/>
  <c r="BH271"/>
  <c r="BG271"/>
  <c r="BF271"/>
  <c r="T271"/>
  <c r="R271"/>
  <c r="P271"/>
  <c r="BI265"/>
  <c r="BH265"/>
  <c r="BG265"/>
  <c r="BF265"/>
  <c r="T265"/>
  <c r="R265"/>
  <c r="P265"/>
  <c r="BI261"/>
  <c r="BH261"/>
  <c r="BG261"/>
  <c r="BF261"/>
  <c r="T261"/>
  <c r="R261"/>
  <c r="P261"/>
  <c r="BI258"/>
  <c r="BH258"/>
  <c r="BG258"/>
  <c r="BF258"/>
  <c r="T258"/>
  <c r="R258"/>
  <c r="P258"/>
  <c r="BI254"/>
  <c r="BH254"/>
  <c r="BG254"/>
  <c r="BF254"/>
  <c r="T254"/>
  <c r="R254"/>
  <c r="P254"/>
  <c r="BI246"/>
  <c r="BH246"/>
  <c r="BG246"/>
  <c r="BF246"/>
  <c r="T246"/>
  <c r="R246"/>
  <c r="P246"/>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17"/>
  <c r="BH217"/>
  <c r="BG217"/>
  <c r="BF217"/>
  <c r="T217"/>
  <c r="R217"/>
  <c r="P217"/>
  <c r="BI211"/>
  <c r="BH211"/>
  <c r="BG211"/>
  <c r="BF211"/>
  <c r="T211"/>
  <c r="R211"/>
  <c r="P211"/>
  <c r="BI206"/>
  <c r="BH206"/>
  <c r="BG206"/>
  <c r="BF206"/>
  <c r="T206"/>
  <c r="R206"/>
  <c r="P206"/>
  <c r="BI201"/>
  <c r="BH201"/>
  <c r="BG201"/>
  <c r="BF201"/>
  <c r="T201"/>
  <c r="R201"/>
  <c r="P201"/>
  <c r="BI197"/>
  <c r="BH197"/>
  <c r="BG197"/>
  <c r="BF197"/>
  <c r="T197"/>
  <c r="R197"/>
  <c r="P197"/>
  <c r="BI194"/>
  <c r="BH194"/>
  <c r="BG194"/>
  <c r="BF194"/>
  <c r="T194"/>
  <c r="R194"/>
  <c r="P194"/>
  <c r="BI189"/>
  <c r="BH189"/>
  <c r="BG189"/>
  <c r="BF189"/>
  <c r="T189"/>
  <c r="R189"/>
  <c r="P189"/>
  <c r="BI186"/>
  <c r="BH186"/>
  <c r="BG186"/>
  <c r="BF186"/>
  <c r="T186"/>
  <c r="R186"/>
  <c r="P186"/>
  <c r="BI182"/>
  <c r="BH182"/>
  <c r="BG182"/>
  <c r="BF182"/>
  <c r="T182"/>
  <c r="R182"/>
  <c r="P182"/>
  <c r="BI179"/>
  <c r="BH179"/>
  <c r="BG179"/>
  <c r="BF179"/>
  <c r="T179"/>
  <c r="R179"/>
  <c r="P179"/>
  <c r="BI174"/>
  <c r="BH174"/>
  <c r="BG174"/>
  <c r="BF174"/>
  <c r="T174"/>
  <c r="R174"/>
  <c r="P174"/>
  <c r="BI171"/>
  <c r="BH171"/>
  <c r="BG171"/>
  <c r="BF171"/>
  <c r="T171"/>
  <c r="R171"/>
  <c r="P171"/>
  <c r="BI168"/>
  <c r="BH168"/>
  <c r="BG168"/>
  <c r="BF168"/>
  <c r="T168"/>
  <c r="R168"/>
  <c r="P168"/>
  <c r="BI165"/>
  <c r="BH165"/>
  <c r="BG165"/>
  <c r="BF165"/>
  <c r="T165"/>
  <c r="R165"/>
  <c r="P165"/>
  <c r="BI160"/>
  <c r="BH160"/>
  <c r="BG160"/>
  <c r="BF160"/>
  <c r="T160"/>
  <c r="R160"/>
  <c r="P160"/>
  <c r="BI155"/>
  <c r="BH155"/>
  <c r="BG155"/>
  <c r="BF155"/>
  <c r="T155"/>
  <c r="R155"/>
  <c r="P155"/>
  <c r="BI150"/>
  <c r="BH150"/>
  <c r="BG150"/>
  <c r="BF150"/>
  <c r="T150"/>
  <c r="R150"/>
  <c r="P150"/>
  <c r="BI143"/>
  <c r="BH143"/>
  <c r="BG143"/>
  <c r="BF143"/>
  <c r="T143"/>
  <c r="R143"/>
  <c r="P143"/>
  <c r="BI140"/>
  <c r="BH140"/>
  <c r="BG140"/>
  <c r="BF140"/>
  <c r="T140"/>
  <c r="R140"/>
  <c r="P140"/>
  <c r="BI133"/>
  <c r="BH133"/>
  <c r="BG133"/>
  <c r="BF133"/>
  <c r="T133"/>
  <c r="R133"/>
  <c r="P133"/>
  <c r="BI127"/>
  <c r="BH127"/>
  <c r="BG127"/>
  <c r="BF127"/>
  <c r="T127"/>
  <c r="R127"/>
  <c r="P127"/>
  <c r="BI122"/>
  <c r="BH122"/>
  <c r="BG122"/>
  <c r="BF122"/>
  <c r="T122"/>
  <c r="R122"/>
  <c r="P122"/>
  <c r="BI119"/>
  <c r="BH119"/>
  <c r="BG119"/>
  <c r="BF119"/>
  <c r="T119"/>
  <c r="R119"/>
  <c r="P119"/>
  <c r="BI112"/>
  <c r="BH112"/>
  <c r="BG112"/>
  <c r="BF112"/>
  <c r="T112"/>
  <c r="R112"/>
  <c r="P112"/>
  <c r="BI109"/>
  <c r="BH109"/>
  <c r="BG109"/>
  <c r="BF109"/>
  <c r="T109"/>
  <c r="R109"/>
  <c r="P109"/>
  <c r="BI106"/>
  <c r="BH106"/>
  <c r="BG106"/>
  <c r="BF106"/>
  <c r="T106"/>
  <c r="R106"/>
  <c r="P106"/>
  <c r="BI102"/>
  <c r="BH102"/>
  <c r="BG102"/>
  <c r="BF102"/>
  <c r="T102"/>
  <c r="R102"/>
  <c r="P102"/>
  <c r="BI99"/>
  <c r="BH99"/>
  <c r="BG99"/>
  <c r="BF99"/>
  <c r="T99"/>
  <c r="R99"/>
  <c r="P99"/>
  <c r="F90"/>
  <c r="E88"/>
  <c r="F56"/>
  <c r="E54"/>
  <c r="J26"/>
  <c r="E26"/>
  <c r="J93"/>
  <c r="J25"/>
  <c r="J23"/>
  <c r="E23"/>
  <c r="J58"/>
  <c r="J22"/>
  <c r="J20"/>
  <c r="E20"/>
  <c r="F93"/>
  <c r="J19"/>
  <c r="J17"/>
  <c r="E17"/>
  <c r="F92"/>
  <c r="J16"/>
  <c r="J14"/>
  <c r="J56"/>
  <c r="E7"/>
  <c r="E84"/>
  <c i="35" r="J39"/>
  <c r="J38"/>
  <c i="1" r="AY91"/>
  <c i="35" r="J37"/>
  <c i="1" r="AX91"/>
  <c i="35" r="BI622"/>
  <c r="BH622"/>
  <c r="BG622"/>
  <c r="BF622"/>
  <c r="T622"/>
  <c r="T621"/>
  <c r="R622"/>
  <c r="R621"/>
  <c r="P622"/>
  <c r="P621"/>
  <c r="BI619"/>
  <c r="BH619"/>
  <c r="BG619"/>
  <c r="BF619"/>
  <c r="T619"/>
  <c r="R619"/>
  <c r="P619"/>
  <c r="BI617"/>
  <c r="BH617"/>
  <c r="BG617"/>
  <c r="BF617"/>
  <c r="T617"/>
  <c r="R617"/>
  <c r="P617"/>
  <c r="BI614"/>
  <c r="BH614"/>
  <c r="BG614"/>
  <c r="BF614"/>
  <c r="T614"/>
  <c r="R614"/>
  <c r="P614"/>
  <c r="BI611"/>
  <c r="BH611"/>
  <c r="BG611"/>
  <c r="BF611"/>
  <c r="T611"/>
  <c r="R611"/>
  <c r="P611"/>
  <c r="BI607"/>
  <c r="BH607"/>
  <c r="BG607"/>
  <c r="BF607"/>
  <c r="T607"/>
  <c r="R607"/>
  <c r="P607"/>
  <c r="BI604"/>
  <c r="BH604"/>
  <c r="BG604"/>
  <c r="BF604"/>
  <c r="T604"/>
  <c r="R604"/>
  <c r="P604"/>
  <c r="BI600"/>
  <c r="BH600"/>
  <c r="BG600"/>
  <c r="BF600"/>
  <c r="T600"/>
  <c r="R600"/>
  <c r="P600"/>
  <c r="BI595"/>
  <c r="BH595"/>
  <c r="BG595"/>
  <c r="BF595"/>
  <c r="T595"/>
  <c r="R595"/>
  <c r="P595"/>
  <c r="BI592"/>
  <c r="BH592"/>
  <c r="BG592"/>
  <c r="BF592"/>
  <c r="T592"/>
  <c r="R592"/>
  <c r="P592"/>
  <c r="BI589"/>
  <c r="BH589"/>
  <c r="BG589"/>
  <c r="BF589"/>
  <c r="T589"/>
  <c r="R589"/>
  <c r="P589"/>
  <c r="BI584"/>
  <c r="BH584"/>
  <c r="BG584"/>
  <c r="BF584"/>
  <c r="T584"/>
  <c r="R584"/>
  <c r="P584"/>
  <c r="BI581"/>
  <c r="BH581"/>
  <c r="BG581"/>
  <c r="BF581"/>
  <c r="T581"/>
  <c r="R581"/>
  <c r="P581"/>
  <c r="BI575"/>
  <c r="BH575"/>
  <c r="BG575"/>
  <c r="BF575"/>
  <c r="T575"/>
  <c r="R575"/>
  <c r="P575"/>
  <c r="BI570"/>
  <c r="BH570"/>
  <c r="BG570"/>
  <c r="BF570"/>
  <c r="T570"/>
  <c r="R570"/>
  <c r="P570"/>
  <c r="BI565"/>
  <c r="BH565"/>
  <c r="BG565"/>
  <c r="BF565"/>
  <c r="T565"/>
  <c r="R565"/>
  <c r="P565"/>
  <c r="BI560"/>
  <c r="BH560"/>
  <c r="BG560"/>
  <c r="BF560"/>
  <c r="T560"/>
  <c r="R560"/>
  <c r="P560"/>
  <c r="BI548"/>
  <c r="BH548"/>
  <c r="BG548"/>
  <c r="BF548"/>
  <c r="T548"/>
  <c r="R548"/>
  <c r="P548"/>
  <c r="BI543"/>
  <c r="BH543"/>
  <c r="BG543"/>
  <c r="BF543"/>
  <c r="T543"/>
  <c r="R543"/>
  <c r="P543"/>
  <c r="BI538"/>
  <c r="BH538"/>
  <c r="BG538"/>
  <c r="BF538"/>
  <c r="T538"/>
  <c r="R538"/>
  <c r="P538"/>
  <c r="BI530"/>
  <c r="BH530"/>
  <c r="BG530"/>
  <c r="BF530"/>
  <c r="T530"/>
  <c r="R530"/>
  <c r="P530"/>
  <c r="BI526"/>
  <c r="BH526"/>
  <c r="BG526"/>
  <c r="BF526"/>
  <c r="T526"/>
  <c r="R526"/>
  <c r="P526"/>
  <c r="BI522"/>
  <c r="BH522"/>
  <c r="BG522"/>
  <c r="BF522"/>
  <c r="T522"/>
  <c r="R522"/>
  <c r="P522"/>
  <c r="BI518"/>
  <c r="BH518"/>
  <c r="BG518"/>
  <c r="BF518"/>
  <c r="T518"/>
  <c r="R518"/>
  <c r="P518"/>
  <c r="BI515"/>
  <c r="BH515"/>
  <c r="BG515"/>
  <c r="BF515"/>
  <c r="T515"/>
  <c r="R515"/>
  <c r="P515"/>
  <c r="BI512"/>
  <c r="BH512"/>
  <c r="BG512"/>
  <c r="BF512"/>
  <c r="T512"/>
  <c r="R512"/>
  <c r="P512"/>
  <c r="BI508"/>
  <c r="BH508"/>
  <c r="BG508"/>
  <c r="BF508"/>
  <c r="T508"/>
  <c r="R508"/>
  <c r="P508"/>
  <c r="BI505"/>
  <c r="BH505"/>
  <c r="BG505"/>
  <c r="BF505"/>
  <c r="T505"/>
  <c r="R505"/>
  <c r="P505"/>
  <c r="BI501"/>
  <c r="BH501"/>
  <c r="BG501"/>
  <c r="BF501"/>
  <c r="T501"/>
  <c r="R501"/>
  <c r="P501"/>
  <c r="BI498"/>
  <c r="BH498"/>
  <c r="BG498"/>
  <c r="BF498"/>
  <c r="T498"/>
  <c r="R498"/>
  <c r="P498"/>
  <c r="BI494"/>
  <c r="BH494"/>
  <c r="BG494"/>
  <c r="BF494"/>
  <c r="T494"/>
  <c r="T493"/>
  <c r="R494"/>
  <c r="R493"/>
  <c r="P494"/>
  <c r="P493"/>
  <c r="BI489"/>
  <c r="BH489"/>
  <c r="BG489"/>
  <c r="BF489"/>
  <c r="T489"/>
  <c r="R489"/>
  <c r="P489"/>
  <c r="BI486"/>
  <c r="BH486"/>
  <c r="BG486"/>
  <c r="BF486"/>
  <c r="T486"/>
  <c r="R486"/>
  <c r="P486"/>
  <c r="BI482"/>
  <c r="BH482"/>
  <c r="BG482"/>
  <c r="BF482"/>
  <c r="T482"/>
  <c r="R482"/>
  <c r="P482"/>
  <c r="BI476"/>
  <c r="BH476"/>
  <c r="BG476"/>
  <c r="BF476"/>
  <c r="T476"/>
  <c r="R476"/>
  <c r="P476"/>
  <c r="BI473"/>
  <c r="BH473"/>
  <c r="BG473"/>
  <c r="BF473"/>
  <c r="T473"/>
  <c r="R473"/>
  <c r="P473"/>
  <c r="BI467"/>
  <c r="BH467"/>
  <c r="BG467"/>
  <c r="BF467"/>
  <c r="T467"/>
  <c r="R467"/>
  <c r="P467"/>
  <c r="BI461"/>
  <c r="BH461"/>
  <c r="BG461"/>
  <c r="BF461"/>
  <c r="T461"/>
  <c r="R461"/>
  <c r="P461"/>
  <c r="BI455"/>
  <c r="BH455"/>
  <c r="BG455"/>
  <c r="BF455"/>
  <c r="T455"/>
  <c r="R455"/>
  <c r="P455"/>
  <c r="BI448"/>
  <c r="BH448"/>
  <c r="BG448"/>
  <c r="BF448"/>
  <c r="T448"/>
  <c r="R448"/>
  <c r="P448"/>
  <c r="BI444"/>
  <c r="BH444"/>
  <c r="BG444"/>
  <c r="BF444"/>
  <c r="T444"/>
  <c r="R444"/>
  <c r="P444"/>
  <c r="BI442"/>
  <c r="BH442"/>
  <c r="BG442"/>
  <c r="BF442"/>
  <c r="T442"/>
  <c r="R442"/>
  <c r="P442"/>
  <c r="BI439"/>
  <c r="BH439"/>
  <c r="BG439"/>
  <c r="BF439"/>
  <c r="T439"/>
  <c r="R439"/>
  <c r="P439"/>
  <c r="BI436"/>
  <c r="BH436"/>
  <c r="BG436"/>
  <c r="BF436"/>
  <c r="T436"/>
  <c r="R436"/>
  <c r="P436"/>
  <c r="BI430"/>
  <c r="BH430"/>
  <c r="BG430"/>
  <c r="BF430"/>
  <c r="T430"/>
  <c r="R430"/>
  <c r="P430"/>
  <c r="BI428"/>
  <c r="BH428"/>
  <c r="BG428"/>
  <c r="BF428"/>
  <c r="T428"/>
  <c r="R428"/>
  <c r="P428"/>
  <c r="BI423"/>
  <c r="BH423"/>
  <c r="BG423"/>
  <c r="BF423"/>
  <c r="T423"/>
  <c r="R423"/>
  <c r="P423"/>
  <c r="BI420"/>
  <c r="BH420"/>
  <c r="BG420"/>
  <c r="BF420"/>
  <c r="T420"/>
  <c r="R420"/>
  <c r="P420"/>
  <c r="BI416"/>
  <c r="BH416"/>
  <c r="BG416"/>
  <c r="BF416"/>
  <c r="T416"/>
  <c r="R416"/>
  <c r="P416"/>
  <c r="BI412"/>
  <c r="BH412"/>
  <c r="BG412"/>
  <c r="BF412"/>
  <c r="T412"/>
  <c r="R412"/>
  <c r="P412"/>
  <c r="BI407"/>
  <c r="BH407"/>
  <c r="BG407"/>
  <c r="BF407"/>
  <c r="T407"/>
  <c r="R407"/>
  <c r="P407"/>
  <c r="BI401"/>
  <c r="BH401"/>
  <c r="BG401"/>
  <c r="BF401"/>
  <c r="T401"/>
  <c r="R401"/>
  <c r="P401"/>
  <c r="BI395"/>
  <c r="BH395"/>
  <c r="BG395"/>
  <c r="BF395"/>
  <c r="T395"/>
  <c r="R395"/>
  <c r="P395"/>
  <c r="BI392"/>
  <c r="BH392"/>
  <c r="BG392"/>
  <c r="BF392"/>
  <c r="T392"/>
  <c r="R392"/>
  <c r="P392"/>
  <c r="BI389"/>
  <c r="BH389"/>
  <c r="BG389"/>
  <c r="BF389"/>
  <c r="T389"/>
  <c r="R389"/>
  <c r="P389"/>
  <c r="BI385"/>
  <c r="BH385"/>
  <c r="BG385"/>
  <c r="BF385"/>
  <c r="T385"/>
  <c r="R385"/>
  <c r="P385"/>
  <c r="BI374"/>
  <c r="BH374"/>
  <c r="BG374"/>
  <c r="BF374"/>
  <c r="T374"/>
  <c r="R374"/>
  <c r="P374"/>
  <c r="BI365"/>
  <c r="BH365"/>
  <c r="BG365"/>
  <c r="BF365"/>
  <c r="T365"/>
  <c r="R365"/>
  <c r="P365"/>
  <c r="BI356"/>
  <c r="BH356"/>
  <c r="BG356"/>
  <c r="BF356"/>
  <c r="T356"/>
  <c r="R356"/>
  <c r="P356"/>
  <c r="BI339"/>
  <c r="BH339"/>
  <c r="BG339"/>
  <c r="BF339"/>
  <c r="T339"/>
  <c r="R339"/>
  <c r="P339"/>
  <c r="BI322"/>
  <c r="BH322"/>
  <c r="BG322"/>
  <c r="BF322"/>
  <c r="T322"/>
  <c r="R322"/>
  <c r="P322"/>
  <c r="BI317"/>
  <c r="BH317"/>
  <c r="BG317"/>
  <c r="BF317"/>
  <c r="T317"/>
  <c r="R317"/>
  <c r="P317"/>
  <c r="BI302"/>
  <c r="BH302"/>
  <c r="BG302"/>
  <c r="BF302"/>
  <c r="T302"/>
  <c r="R302"/>
  <c r="P302"/>
  <c r="BI298"/>
  <c r="BH298"/>
  <c r="BG298"/>
  <c r="BF298"/>
  <c r="T298"/>
  <c r="R298"/>
  <c r="P298"/>
  <c r="BI295"/>
  <c r="BH295"/>
  <c r="BG295"/>
  <c r="BF295"/>
  <c r="T295"/>
  <c r="R295"/>
  <c r="P295"/>
  <c r="BI290"/>
  <c r="BH290"/>
  <c r="BG290"/>
  <c r="BF290"/>
  <c r="T290"/>
  <c r="R290"/>
  <c r="P290"/>
  <c r="BI285"/>
  <c r="BH285"/>
  <c r="BG285"/>
  <c r="BF285"/>
  <c r="T285"/>
  <c r="R285"/>
  <c r="P285"/>
  <c r="BI279"/>
  <c r="BH279"/>
  <c r="BG279"/>
  <c r="BF279"/>
  <c r="T279"/>
  <c r="R279"/>
  <c r="P279"/>
  <c r="BI274"/>
  <c r="BH274"/>
  <c r="BG274"/>
  <c r="BF274"/>
  <c r="T274"/>
  <c r="R274"/>
  <c r="P274"/>
  <c r="BI270"/>
  <c r="BH270"/>
  <c r="BG270"/>
  <c r="BF270"/>
  <c r="T270"/>
  <c r="R270"/>
  <c r="P270"/>
  <c r="BI265"/>
  <c r="BH265"/>
  <c r="BG265"/>
  <c r="BF265"/>
  <c r="T265"/>
  <c r="R265"/>
  <c r="P265"/>
  <c r="BI261"/>
  <c r="BH261"/>
  <c r="BG261"/>
  <c r="BF261"/>
  <c r="T261"/>
  <c r="R261"/>
  <c r="P261"/>
  <c r="BI250"/>
  <c r="BH250"/>
  <c r="BG250"/>
  <c r="BF250"/>
  <c r="T250"/>
  <c r="R250"/>
  <c r="P250"/>
  <c r="BI235"/>
  <c r="BH235"/>
  <c r="BG235"/>
  <c r="BF235"/>
  <c r="T235"/>
  <c r="R235"/>
  <c r="P235"/>
  <c r="BI220"/>
  <c r="BH220"/>
  <c r="BG220"/>
  <c r="BF220"/>
  <c r="T220"/>
  <c r="R220"/>
  <c r="P220"/>
  <c r="BI216"/>
  <c r="BH216"/>
  <c r="BG216"/>
  <c r="BF216"/>
  <c r="T216"/>
  <c r="R216"/>
  <c r="P216"/>
  <c r="BI205"/>
  <c r="BH205"/>
  <c r="BG205"/>
  <c r="BF205"/>
  <c r="T205"/>
  <c r="R205"/>
  <c r="P205"/>
  <c r="BI202"/>
  <c r="BH202"/>
  <c r="BG202"/>
  <c r="BF202"/>
  <c r="T202"/>
  <c r="R202"/>
  <c r="P202"/>
  <c r="BI199"/>
  <c r="BH199"/>
  <c r="BG199"/>
  <c r="BF199"/>
  <c r="T199"/>
  <c r="R199"/>
  <c r="P199"/>
  <c r="BI196"/>
  <c r="BH196"/>
  <c r="BG196"/>
  <c r="BF196"/>
  <c r="T196"/>
  <c r="R196"/>
  <c r="P196"/>
  <c r="BI193"/>
  <c r="BH193"/>
  <c r="BG193"/>
  <c r="BF193"/>
  <c r="T193"/>
  <c r="R193"/>
  <c r="P193"/>
  <c r="BI190"/>
  <c r="BH190"/>
  <c r="BG190"/>
  <c r="BF190"/>
  <c r="T190"/>
  <c r="R190"/>
  <c r="P190"/>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2"/>
  <c r="BH162"/>
  <c r="BG162"/>
  <c r="BF162"/>
  <c r="T162"/>
  <c r="R162"/>
  <c r="P162"/>
  <c r="BI159"/>
  <c r="BH159"/>
  <c r="BG159"/>
  <c r="BF159"/>
  <c r="T159"/>
  <c r="R159"/>
  <c r="P159"/>
  <c r="BI153"/>
  <c r="BH153"/>
  <c r="BG153"/>
  <c r="BF153"/>
  <c r="T153"/>
  <c r="R153"/>
  <c r="P153"/>
  <c r="BI147"/>
  <c r="BH147"/>
  <c r="BG147"/>
  <c r="BF147"/>
  <c r="T147"/>
  <c r="R147"/>
  <c r="P147"/>
  <c r="BI141"/>
  <c r="BH141"/>
  <c r="BG141"/>
  <c r="BF141"/>
  <c r="T141"/>
  <c r="R141"/>
  <c r="P141"/>
  <c r="BI135"/>
  <c r="BH135"/>
  <c r="BG135"/>
  <c r="BF135"/>
  <c r="T135"/>
  <c r="R135"/>
  <c r="P135"/>
  <c r="BI132"/>
  <c r="BH132"/>
  <c r="BG132"/>
  <c r="BF132"/>
  <c r="T132"/>
  <c r="R132"/>
  <c r="P132"/>
  <c r="BI129"/>
  <c r="BH129"/>
  <c r="BG129"/>
  <c r="BF129"/>
  <c r="T129"/>
  <c r="R129"/>
  <c r="P129"/>
  <c r="BI123"/>
  <c r="BH123"/>
  <c r="BG123"/>
  <c r="BF123"/>
  <c r="T123"/>
  <c r="R123"/>
  <c r="P123"/>
  <c r="BI118"/>
  <c r="BH118"/>
  <c r="BG118"/>
  <c r="BF118"/>
  <c r="T118"/>
  <c r="R118"/>
  <c r="P118"/>
  <c r="BI115"/>
  <c r="BH115"/>
  <c r="BG115"/>
  <c r="BF115"/>
  <c r="T115"/>
  <c r="R115"/>
  <c r="P115"/>
  <c r="BI112"/>
  <c r="BH112"/>
  <c r="BG112"/>
  <c r="BF112"/>
  <c r="T112"/>
  <c r="R112"/>
  <c r="P112"/>
  <c r="BI109"/>
  <c r="BH109"/>
  <c r="BG109"/>
  <c r="BF109"/>
  <c r="T109"/>
  <c r="R109"/>
  <c r="P109"/>
  <c r="BI103"/>
  <c r="BH103"/>
  <c r="BG103"/>
  <c r="BF103"/>
  <c r="T103"/>
  <c r="R103"/>
  <c r="P103"/>
  <c r="BI100"/>
  <c r="BH100"/>
  <c r="BG100"/>
  <c r="BF100"/>
  <c r="T100"/>
  <c r="R100"/>
  <c r="P100"/>
  <c r="F91"/>
  <c r="E89"/>
  <c r="F56"/>
  <c r="E54"/>
  <c r="J26"/>
  <c r="E26"/>
  <c r="J94"/>
  <c r="J25"/>
  <c r="J23"/>
  <c r="E23"/>
  <c r="J93"/>
  <c r="J22"/>
  <c r="J20"/>
  <c r="E20"/>
  <c r="F59"/>
  <c r="J19"/>
  <c r="J17"/>
  <c r="E17"/>
  <c r="F58"/>
  <c r="J16"/>
  <c r="J14"/>
  <c r="J56"/>
  <c r="E7"/>
  <c r="E50"/>
  <c i="34" r="J41"/>
  <c r="J40"/>
  <c i="1" r="AY90"/>
  <c i="34" r="J39"/>
  <c i="1" r="AX90"/>
  <c i="34" r="BI99"/>
  <c r="BH99"/>
  <c r="BG99"/>
  <c r="BF99"/>
  <c r="T99"/>
  <c r="R99"/>
  <c r="P99"/>
  <c r="BI98"/>
  <c r="BH98"/>
  <c r="BG98"/>
  <c r="BF98"/>
  <c r="T98"/>
  <c r="R98"/>
  <c r="P98"/>
  <c r="BI97"/>
  <c r="BH97"/>
  <c r="BG97"/>
  <c r="BF97"/>
  <c r="T97"/>
  <c r="R97"/>
  <c r="P97"/>
  <c r="BI96"/>
  <c r="BH96"/>
  <c r="BG96"/>
  <c r="BF96"/>
  <c r="T96"/>
  <c r="R96"/>
  <c r="P96"/>
  <c r="F87"/>
  <c r="E85"/>
  <c r="F60"/>
  <c r="E58"/>
  <c r="J28"/>
  <c r="E28"/>
  <c r="J90"/>
  <c r="J27"/>
  <c r="J25"/>
  <c r="E25"/>
  <c r="J62"/>
  <c r="J24"/>
  <c r="J22"/>
  <c r="E22"/>
  <c r="F90"/>
  <c r="J21"/>
  <c r="J19"/>
  <c r="E19"/>
  <c r="F89"/>
  <c r="J18"/>
  <c r="J16"/>
  <c r="J87"/>
  <c r="E7"/>
  <c r="E79"/>
  <c i="33" r="J41"/>
  <c r="J40"/>
  <c i="1" r="AY89"/>
  <c i="33" r="J39"/>
  <c i="1" r="AX89"/>
  <c i="33"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3"/>
  <c r="BH153"/>
  <c r="BG153"/>
  <c r="BF153"/>
  <c r="T153"/>
  <c r="R153"/>
  <c r="P153"/>
  <c r="BI151"/>
  <c r="BH151"/>
  <c r="BG151"/>
  <c r="BF151"/>
  <c r="T151"/>
  <c r="R151"/>
  <c r="P151"/>
  <c r="BI150"/>
  <c r="BH150"/>
  <c r="BG150"/>
  <c r="BF150"/>
  <c r="T150"/>
  <c r="R150"/>
  <c r="P150"/>
  <c r="BI148"/>
  <c r="BH148"/>
  <c r="BG148"/>
  <c r="BF148"/>
  <c r="T148"/>
  <c r="R148"/>
  <c r="P148"/>
  <c r="BI145"/>
  <c r="BH145"/>
  <c r="BG145"/>
  <c r="BF145"/>
  <c r="T145"/>
  <c r="R145"/>
  <c r="P145"/>
  <c r="BI144"/>
  <c r="BH144"/>
  <c r="BG144"/>
  <c r="BF144"/>
  <c r="T144"/>
  <c r="R144"/>
  <c r="P144"/>
  <c r="BI142"/>
  <c r="BH142"/>
  <c r="BG142"/>
  <c r="BF142"/>
  <c r="T142"/>
  <c r="R142"/>
  <c r="P142"/>
  <c r="BI141"/>
  <c r="BH141"/>
  <c r="BG141"/>
  <c r="BF141"/>
  <c r="T141"/>
  <c r="R141"/>
  <c r="P141"/>
  <c r="BI139"/>
  <c r="BH139"/>
  <c r="BG139"/>
  <c r="BF139"/>
  <c r="T139"/>
  <c r="R139"/>
  <c r="P139"/>
  <c r="BI138"/>
  <c r="BH138"/>
  <c r="BG138"/>
  <c r="BF138"/>
  <c r="T138"/>
  <c r="R138"/>
  <c r="P138"/>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1"/>
  <c r="BH121"/>
  <c r="BG121"/>
  <c r="BF121"/>
  <c r="T121"/>
  <c r="R121"/>
  <c r="P121"/>
  <c r="BI120"/>
  <c r="BH120"/>
  <c r="BG120"/>
  <c r="BF120"/>
  <c r="T120"/>
  <c r="R120"/>
  <c r="P120"/>
  <c r="BI118"/>
  <c r="BH118"/>
  <c r="BG118"/>
  <c r="BF118"/>
  <c r="T118"/>
  <c r="R118"/>
  <c r="P118"/>
  <c r="BI117"/>
  <c r="BH117"/>
  <c r="BG117"/>
  <c r="BF117"/>
  <c r="T117"/>
  <c r="R117"/>
  <c r="P117"/>
  <c r="BI115"/>
  <c r="BH115"/>
  <c r="BG115"/>
  <c r="BF115"/>
  <c r="T115"/>
  <c r="R115"/>
  <c r="P115"/>
  <c r="BI112"/>
  <c r="BH112"/>
  <c r="BG112"/>
  <c r="BF112"/>
  <c r="T112"/>
  <c r="R112"/>
  <c r="P112"/>
  <c r="BI110"/>
  <c r="BH110"/>
  <c r="BG110"/>
  <c r="BF110"/>
  <c r="T110"/>
  <c r="R110"/>
  <c r="P110"/>
  <c r="BI108"/>
  <c r="BH108"/>
  <c r="BG108"/>
  <c r="BF108"/>
  <c r="T108"/>
  <c r="R108"/>
  <c r="P108"/>
  <c r="BI106"/>
  <c r="BH106"/>
  <c r="BG106"/>
  <c r="BF106"/>
  <c r="T106"/>
  <c r="R106"/>
  <c r="P106"/>
  <c r="BI102"/>
  <c r="BH102"/>
  <c r="BG102"/>
  <c r="BF102"/>
  <c r="T102"/>
  <c r="T101"/>
  <c r="T100"/>
  <c r="R102"/>
  <c r="R101"/>
  <c r="R100"/>
  <c r="P102"/>
  <c r="P101"/>
  <c r="P100"/>
  <c r="F93"/>
  <c r="E91"/>
  <c r="F60"/>
  <c r="E58"/>
  <c r="J28"/>
  <c r="E28"/>
  <c r="J63"/>
  <c r="J27"/>
  <c r="J25"/>
  <c r="E25"/>
  <c r="J95"/>
  <c r="J24"/>
  <c r="J22"/>
  <c r="E22"/>
  <c r="F63"/>
  <c r="J21"/>
  <c r="J19"/>
  <c r="E19"/>
  <c r="F95"/>
  <c r="J18"/>
  <c r="J16"/>
  <c r="J93"/>
  <c r="E7"/>
  <c r="E52"/>
  <c i="32" r="J41"/>
  <c r="J40"/>
  <c i="1" r="AY88"/>
  <c i="32" r="J39"/>
  <c i="1" r="AX88"/>
  <c i="32" r="BI501"/>
  <c r="BH501"/>
  <c r="BG501"/>
  <c r="BF501"/>
  <c r="T501"/>
  <c r="R501"/>
  <c r="P501"/>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5"/>
  <c r="BH495"/>
  <c r="BG495"/>
  <c r="BF495"/>
  <c r="T495"/>
  <c r="R495"/>
  <c r="P495"/>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8"/>
  <c r="BH488"/>
  <c r="BG488"/>
  <c r="BF488"/>
  <c r="T488"/>
  <c r="R488"/>
  <c r="P488"/>
  <c r="BI487"/>
  <c r="BH487"/>
  <c r="BG487"/>
  <c r="BF487"/>
  <c r="T487"/>
  <c r="R487"/>
  <c r="P487"/>
  <c r="BI486"/>
  <c r="BH486"/>
  <c r="BG486"/>
  <c r="BF486"/>
  <c r="T486"/>
  <c r="R486"/>
  <c r="P486"/>
  <c r="BI485"/>
  <c r="BH485"/>
  <c r="BG485"/>
  <c r="BF485"/>
  <c r="T485"/>
  <c r="R485"/>
  <c r="P485"/>
  <c r="BI484"/>
  <c r="BH484"/>
  <c r="BG484"/>
  <c r="BF484"/>
  <c r="T484"/>
  <c r="R484"/>
  <c r="P484"/>
  <c r="BI483"/>
  <c r="BH483"/>
  <c r="BG483"/>
  <c r="BF483"/>
  <c r="T483"/>
  <c r="R483"/>
  <c r="P483"/>
  <c r="BI482"/>
  <c r="BH482"/>
  <c r="BG482"/>
  <c r="BF482"/>
  <c r="T482"/>
  <c r="R482"/>
  <c r="P482"/>
  <c r="BI481"/>
  <c r="BH481"/>
  <c r="BG481"/>
  <c r="BF481"/>
  <c r="T481"/>
  <c r="R481"/>
  <c r="P481"/>
  <c r="BI480"/>
  <c r="BH480"/>
  <c r="BG480"/>
  <c r="BF480"/>
  <c r="T480"/>
  <c r="R480"/>
  <c r="P480"/>
  <c r="BI479"/>
  <c r="BH479"/>
  <c r="BG479"/>
  <c r="BF479"/>
  <c r="T479"/>
  <c r="R479"/>
  <c r="P479"/>
  <c r="BI478"/>
  <c r="BH478"/>
  <c r="BG478"/>
  <c r="BF478"/>
  <c r="T478"/>
  <c r="R478"/>
  <c r="P478"/>
  <c r="BI477"/>
  <c r="BH477"/>
  <c r="BG477"/>
  <c r="BF477"/>
  <c r="T477"/>
  <c r="R477"/>
  <c r="P477"/>
  <c r="BI476"/>
  <c r="BH476"/>
  <c r="BG476"/>
  <c r="BF476"/>
  <c r="T476"/>
  <c r="R476"/>
  <c r="P476"/>
  <c r="BI475"/>
  <c r="BH475"/>
  <c r="BG475"/>
  <c r="BF475"/>
  <c r="T475"/>
  <c r="R475"/>
  <c r="P475"/>
  <c r="BI474"/>
  <c r="BH474"/>
  <c r="BG474"/>
  <c r="BF474"/>
  <c r="T474"/>
  <c r="R474"/>
  <c r="P474"/>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7"/>
  <c r="BH467"/>
  <c r="BG467"/>
  <c r="BF467"/>
  <c r="T467"/>
  <c r="R467"/>
  <c r="P467"/>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9"/>
  <c r="BH459"/>
  <c r="BG459"/>
  <c r="BF459"/>
  <c r="T459"/>
  <c r="R459"/>
  <c r="P459"/>
  <c r="BI458"/>
  <c r="BH458"/>
  <c r="BG458"/>
  <c r="BF458"/>
  <c r="T458"/>
  <c r="R458"/>
  <c r="P458"/>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50"/>
  <c r="BH450"/>
  <c r="BG450"/>
  <c r="BF450"/>
  <c r="T450"/>
  <c r="R450"/>
  <c r="P450"/>
  <c r="BI449"/>
  <c r="BH449"/>
  <c r="BG449"/>
  <c r="BF449"/>
  <c r="T449"/>
  <c r="R449"/>
  <c r="P449"/>
  <c r="BI448"/>
  <c r="BH448"/>
  <c r="BG448"/>
  <c r="BF448"/>
  <c r="T448"/>
  <c r="R448"/>
  <c r="P448"/>
  <c r="BI447"/>
  <c r="BH447"/>
  <c r="BG447"/>
  <c r="BF447"/>
  <c r="T447"/>
  <c r="R447"/>
  <c r="P447"/>
  <c r="BI446"/>
  <c r="BH446"/>
  <c r="BG446"/>
  <c r="BF446"/>
  <c r="T446"/>
  <c r="R446"/>
  <c r="P446"/>
  <c r="BI445"/>
  <c r="BH445"/>
  <c r="BG445"/>
  <c r="BF445"/>
  <c r="T445"/>
  <c r="R445"/>
  <c r="P445"/>
  <c r="BI444"/>
  <c r="BH444"/>
  <c r="BG444"/>
  <c r="BF444"/>
  <c r="T444"/>
  <c r="R444"/>
  <c r="P444"/>
  <c r="BI443"/>
  <c r="BH443"/>
  <c r="BG443"/>
  <c r="BF443"/>
  <c r="T443"/>
  <c r="R443"/>
  <c r="P443"/>
  <c r="BI442"/>
  <c r="BH442"/>
  <c r="BG442"/>
  <c r="BF442"/>
  <c r="T442"/>
  <c r="R442"/>
  <c r="P442"/>
  <c r="BI441"/>
  <c r="BH441"/>
  <c r="BG441"/>
  <c r="BF441"/>
  <c r="T441"/>
  <c r="R441"/>
  <c r="P441"/>
  <c r="BI440"/>
  <c r="BH440"/>
  <c r="BG440"/>
  <c r="BF440"/>
  <c r="T440"/>
  <c r="R440"/>
  <c r="P440"/>
  <c r="BI439"/>
  <c r="BH439"/>
  <c r="BG439"/>
  <c r="BF439"/>
  <c r="T439"/>
  <c r="R439"/>
  <c r="P439"/>
  <c r="BI438"/>
  <c r="BH438"/>
  <c r="BG438"/>
  <c r="BF438"/>
  <c r="T438"/>
  <c r="R438"/>
  <c r="P438"/>
  <c r="BI437"/>
  <c r="BH437"/>
  <c r="BG437"/>
  <c r="BF437"/>
  <c r="T437"/>
  <c r="R437"/>
  <c r="P437"/>
  <c r="BI436"/>
  <c r="BH436"/>
  <c r="BG436"/>
  <c r="BF436"/>
  <c r="T436"/>
  <c r="R436"/>
  <c r="P436"/>
  <c r="BI435"/>
  <c r="BH435"/>
  <c r="BG435"/>
  <c r="BF435"/>
  <c r="T435"/>
  <c r="R435"/>
  <c r="P435"/>
  <c r="BI434"/>
  <c r="BH434"/>
  <c r="BG434"/>
  <c r="BF434"/>
  <c r="T434"/>
  <c r="R434"/>
  <c r="P434"/>
  <c r="BI433"/>
  <c r="BH433"/>
  <c r="BG433"/>
  <c r="BF433"/>
  <c r="T433"/>
  <c r="R433"/>
  <c r="P433"/>
  <c r="BI432"/>
  <c r="BH432"/>
  <c r="BG432"/>
  <c r="BF432"/>
  <c r="T432"/>
  <c r="R432"/>
  <c r="P432"/>
  <c r="BI431"/>
  <c r="BH431"/>
  <c r="BG431"/>
  <c r="BF431"/>
  <c r="T431"/>
  <c r="R431"/>
  <c r="P431"/>
  <c r="BI430"/>
  <c r="BH430"/>
  <c r="BG430"/>
  <c r="BF430"/>
  <c r="T430"/>
  <c r="R430"/>
  <c r="P430"/>
  <c r="BI429"/>
  <c r="BH429"/>
  <c r="BG429"/>
  <c r="BF429"/>
  <c r="T429"/>
  <c r="R429"/>
  <c r="P429"/>
  <c r="BI428"/>
  <c r="BH428"/>
  <c r="BG428"/>
  <c r="BF428"/>
  <c r="T428"/>
  <c r="R428"/>
  <c r="P428"/>
  <c r="BI427"/>
  <c r="BH427"/>
  <c r="BG427"/>
  <c r="BF427"/>
  <c r="T427"/>
  <c r="R427"/>
  <c r="P427"/>
  <c r="BI426"/>
  <c r="BH426"/>
  <c r="BG426"/>
  <c r="BF426"/>
  <c r="T426"/>
  <c r="R426"/>
  <c r="P426"/>
  <c r="BI425"/>
  <c r="BH425"/>
  <c r="BG425"/>
  <c r="BF425"/>
  <c r="T425"/>
  <c r="R425"/>
  <c r="P425"/>
  <c r="BI424"/>
  <c r="BH424"/>
  <c r="BG424"/>
  <c r="BF424"/>
  <c r="T424"/>
  <c r="R424"/>
  <c r="P424"/>
  <c r="BI423"/>
  <c r="BH423"/>
  <c r="BG423"/>
  <c r="BF423"/>
  <c r="T423"/>
  <c r="R423"/>
  <c r="P423"/>
  <c r="BI422"/>
  <c r="BH422"/>
  <c r="BG422"/>
  <c r="BF422"/>
  <c r="T422"/>
  <c r="R422"/>
  <c r="P422"/>
  <c r="BI420"/>
  <c r="BH420"/>
  <c r="BG420"/>
  <c r="BF420"/>
  <c r="T420"/>
  <c r="R420"/>
  <c r="P420"/>
  <c r="BI419"/>
  <c r="BH419"/>
  <c r="BG419"/>
  <c r="BF419"/>
  <c r="T419"/>
  <c r="R419"/>
  <c r="P419"/>
  <c r="BI418"/>
  <c r="BH418"/>
  <c r="BG418"/>
  <c r="BF418"/>
  <c r="T418"/>
  <c r="R418"/>
  <c r="P418"/>
  <c r="BI417"/>
  <c r="BH417"/>
  <c r="BG417"/>
  <c r="BF417"/>
  <c r="T417"/>
  <c r="R417"/>
  <c r="P417"/>
  <c r="BI416"/>
  <c r="BH416"/>
  <c r="BG416"/>
  <c r="BF416"/>
  <c r="T416"/>
  <c r="R416"/>
  <c r="P416"/>
  <c r="BI415"/>
  <c r="BH415"/>
  <c r="BG415"/>
  <c r="BF415"/>
  <c r="T415"/>
  <c r="R415"/>
  <c r="P415"/>
  <c r="BI414"/>
  <c r="BH414"/>
  <c r="BG414"/>
  <c r="BF414"/>
  <c r="T414"/>
  <c r="R414"/>
  <c r="P414"/>
  <c r="BI413"/>
  <c r="BH413"/>
  <c r="BG413"/>
  <c r="BF413"/>
  <c r="T413"/>
  <c r="R413"/>
  <c r="P413"/>
  <c r="BI412"/>
  <c r="BH412"/>
  <c r="BG412"/>
  <c r="BF412"/>
  <c r="T412"/>
  <c r="R412"/>
  <c r="P412"/>
  <c r="BI411"/>
  <c r="BH411"/>
  <c r="BG411"/>
  <c r="BF411"/>
  <c r="T411"/>
  <c r="R411"/>
  <c r="P411"/>
  <c r="BI410"/>
  <c r="BH410"/>
  <c r="BG410"/>
  <c r="BF410"/>
  <c r="T410"/>
  <c r="R410"/>
  <c r="P410"/>
  <c r="BI409"/>
  <c r="BH409"/>
  <c r="BG409"/>
  <c r="BF409"/>
  <c r="T409"/>
  <c r="R409"/>
  <c r="P409"/>
  <c r="BI408"/>
  <c r="BH408"/>
  <c r="BG408"/>
  <c r="BF408"/>
  <c r="T408"/>
  <c r="R408"/>
  <c r="P408"/>
  <c r="BI407"/>
  <c r="BH407"/>
  <c r="BG407"/>
  <c r="BF407"/>
  <c r="T407"/>
  <c r="R407"/>
  <c r="P407"/>
  <c r="BI406"/>
  <c r="BH406"/>
  <c r="BG406"/>
  <c r="BF406"/>
  <c r="T406"/>
  <c r="R406"/>
  <c r="P406"/>
  <c r="BI405"/>
  <c r="BH405"/>
  <c r="BG405"/>
  <c r="BF405"/>
  <c r="T405"/>
  <c r="R405"/>
  <c r="P405"/>
  <c r="BI404"/>
  <c r="BH404"/>
  <c r="BG404"/>
  <c r="BF404"/>
  <c r="T404"/>
  <c r="R404"/>
  <c r="P404"/>
  <c r="BI403"/>
  <c r="BH403"/>
  <c r="BG403"/>
  <c r="BF403"/>
  <c r="T403"/>
  <c r="R403"/>
  <c r="P403"/>
  <c r="BI402"/>
  <c r="BH402"/>
  <c r="BG402"/>
  <c r="BF402"/>
  <c r="T402"/>
  <c r="R402"/>
  <c r="P402"/>
  <c r="BI401"/>
  <c r="BH401"/>
  <c r="BG401"/>
  <c r="BF401"/>
  <c r="T401"/>
  <c r="R401"/>
  <c r="P401"/>
  <c r="BI400"/>
  <c r="BH400"/>
  <c r="BG400"/>
  <c r="BF400"/>
  <c r="T400"/>
  <c r="R400"/>
  <c r="P400"/>
  <c r="BI399"/>
  <c r="BH399"/>
  <c r="BG399"/>
  <c r="BF399"/>
  <c r="T399"/>
  <c r="R399"/>
  <c r="P399"/>
  <c r="BI398"/>
  <c r="BH398"/>
  <c r="BG398"/>
  <c r="BF398"/>
  <c r="T398"/>
  <c r="R398"/>
  <c r="P398"/>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2"/>
  <c r="BH392"/>
  <c r="BG392"/>
  <c r="BF392"/>
  <c r="T392"/>
  <c r="R392"/>
  <c r="P392"/>
  <c r="BI391"/>
  <c r="BH391"/>
  <c r="BG391"/>
  <c r="BF391"/>
  <c r="T391"/>
  <c r="R391"/>
  <c r="P391"/>
  <c r="BI390"/>
  <c r="BH390"/>
  <c r="BG390"/>
  <c r="BF390"/>
  <c r="T390"/>
  <c r="R390"/>
  <c r="P390"/>
  <c r="BI388"/>
  <c r="BH388"/>
  <c r="BG388"/>
  <c r="BF388"/>
  <c r="T388"/>
  <c r="R388"/>
  <c r="P388"/>
  <c r="BI387"/>
  <c r="BH387"/>
  <c r="BG387"/>
  <c r="BF387"/>
  <c r="T387"/>
  <c r="R387"/>
  <c r="P387"/>
  <c r="BI386"/>
  <c r="BH386"/>
  <c r="BG386"/>
  <c r="BF386"/>
  <c r="T386"/>
  <c r="R386"/>
  <c r="P386"/>
  <c r="BI385"/>
  <c r="BH385"/>
  <c r="BG385"/>
  <c r="BF385"/>
  <c r="T385"/>
  <c r="R385"/>
  <c r="P385"/>
  <c r="BI384"/>
  <c r="BH384"/>
  <c r="BG384"/>
  <c r="BF384"/>
  <c r="T384"/>
  <c r="R384"/>
  <c r="P384"/>
  <c r="BI383"/>
  <c r="BH383"/>
  <c r="BG383"/>
  <c r="BF383"/>
  <c r="T383"/>
  <c r="R383"/>
  <c r="P383"/>
  <c r="BI382"/>
  <c r="BH382"/>
  <c r="BG382"/>
  <c r="BF382"/>
  <c r="T382"/>
  <c r="R382"/>
  <c r="P382"/>
  <c r="BI381"/>
  <c r="BH381"/>
  <c r="BG381"/>
  <c r="BF381"/>
  <c r="T381"/>
  <c r="R381"/>
  <c r="P381"/>
  <c r="BI380"/>
  <c r="BH380"/>
  <c r="BG380"/>
  <c r="BF380"/>
  <c r="T380"/>
  <c r="R380"/>
  <c r="P380"/>
  <c r="BI379"/>
  <c r="BH379"/>
  <c r="BG379"/>
  <c r="BF379"/>
  <c r="T379"/>
  <c r="R379"/>
  <c r="P379"/>
  <c r="BI378"/>
  <c r="BH378"/>
  <c r="BG378"/>
  <c r="BF378"/>
  <c r="T378"/>
  <c r="R378"/>
  <c r="P378"/>
  <c r="BI377"/>
  <c r="BH377"/>
  <c r="BG377"/>
  <c r="BF377"/>
  <c r="T377"/>
  <c r="R377"/>
  <c r="P377"/>
  <c r="BI376"/>
  <c r="BH376"/>
  <c r="BG376"/>
  <c r="BF376"/>
  <c r="T376"/>
  <c r="R376"/>
  <c r="P376"/>
  <c r="BI375"/>
  <c r="BH375"/>
  <c r="BG375"/>
  <c r="BF375"/>
  <c r="T375"/>
  <c r="R375"/>
  <c r="P375"/>
  <c r="BI374"/>
  <c r="BH374"/>
  <c r="BG374"/>
  <c r="BF374"/>
  <c r="T374"/>
  <c r="R374"/>
  <c r="P374"/>
  <c r="BI373"/>
  <c r="BH373"/>
  <c r="BG373"/>
  <c r="BF373"/>
  <c r="T373"/>
  <c r="R373"/>
  <c r="P373"/>
  <c r="BI372"/>
  <c r="BH372"/>
  <c r="BG372"/>
  <c r="BF372"/>
  <c r="T372"/>
  <c r="R372"/>
  <c r="P372"/>
  <c r="BI371"/>
  <c r="BH371"/>
  <c r="BG371"/>
  <c r="BF371"/>
  <c r="T371"/>
  <c r="R371"/>
  <c r="P371"/>
  <c r="BI370"/>
  <c r="BH370"/>
  <c r="BG370"/>
  <c r="BF370"/>
  <c r="T370"/>
  <c r="R370"/>
  <c r="P370"/>
  <c r="BI369"/>
  <c r="BH369"/>
  <c r="BG369"/>
  <c r="BF369"/>
  <c r="T369"/>
  <c r="R369"/>
  <c r="P369"/>
  <c r="BI368"/>
  <c r="BH368"/>
  <c r="BG368"/>
  <c r="BF368"/>
  <c r="T368"/>
  <c r="R368"/>
  <c r="P368"/>
  <c r="BI367"/>
  <c r="BH367"/>
  <c r="BG367"/>
  <c r="BF367"/>
  <c r="T367"/>
  <c r="R367"/>
  <c r="P367"/>
  <c r="BI366"/>
  <c r="BH366"/>
  <c r="BG366"/>
  <c r="BF366"/>
  <c r="T366"/>
  <c r="R366"/>
  <c r="P366"/>
  <c r="BI365"/>
  <c r="BH365"/>
  <c r="BG365"/>
  <c r="BF365"/>
  <c r="T365"/>
  <c r="R365"/>
  <c r="P365"/>
  <c r="BI364"/>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50"/>
  <c r="BH350"/>
  <c r="BG350"/>
  <c r="BF350"/>
  <c r="T350"/>
  <c r="R350"/>
  <c r="P350"/>
  <c r="BI349"/>
  <c r="BH349"/>
  <c r="BG349"/>
  <c r="BF349"/>
  <c r="T349"/>
  <c r="R349"/>
  <c r="P349"/>
  <c r="BI348"/>
  <c r="BH348"/>
  <c r="BG348"/>
  <c r="BF348"/>
  <c r="T348"/>
  <c r="R348"/>
  <c r="P348"/>
  <c r="BI347"/>
  <c r="BH347"/>
  <c r="BG347"/>
  <c r="BF347"/>
  <c r="T347"/>
  <c r="R347"/>
  <c r="P347"/>
  <c r="BI346"/>
  <c r="BH346"/>
  <c r="BG346"/>
  <c r="BF346"/>
  <c r="T346"/>
  <c r="R346"/>
  <c r="P346"/>
  <c r="BI345"/>
  <c r="BH345"/>
  <c r="BG345"/>
  <c r="BF345"/>
  <c r="T345"/>
  <c r="R345"/>
  <c r="P345"/>
  <c r="BI344"/>
  <c r="BH344"/>
  <c r="BG344"/>
  <c r="BF344"/>
  <c r="T344"/>
  <c r="R344"/>
  <c r="P344"/>
  <c r="BI343"/>
  <c r="BH343"/>
  <c r="BG343"/>
  <c r="BF343"/>
  <c r="T343"/>
  <c r="R343"/>
  <c r="P343"/>
  <c r="BI342"/>
  <c r="BH342"/>
  <c r="BG342"/>
  <c r="BF342"/>
  <c r="T342"/>
  <c r="R342"/>
  <c r="P342"/>
  <c r="BI341"/>
  <c r="BH341"/>
  <c r="BG341"/>
  <c r="BF341"/>
  <c r="T341"/>
  <c r="R341"/>
  <c r="P341"/>
  <c r="BI340"/>
  <c r="BH340"/>
  <c r="BG340"/>
  <c r="BF340"/>
  <c r="T340"/>
  <c r="R340"/>
  <c r="P340"/>
  <c r="BI339"/>
  <c r="BH339"/>
  <c r="BG339"/>
  <c r="BF339"/>
  <c r="T339"/>
  <c r="R339"/>
  <c r="P339"/>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8"/>
  <c r="BH178"/>
  <c r="BG178"/>
  <c r="BF178"/>
  <c r="T178"/>
  <c r="R178"/>
  <c r="P178"/>
  <c r="BI177"/>
  <c r="BH177"/>
  <c r="BG177"/>
  <c r="BF177"/>
  <c r="T177"/>
  <c r="R177"/>
  <c r="P177"/>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F99"/>
  <c r="E97"/>
  <c r="F60"/>
  <c r="E58"/>
  <c r="J28"/>
  <c r="E28"/>
  <c r="J102"/>
  <c r="J27"/>
  <c r="J25"/>
  <c r="E25"/>
  <c r="J101"/>
  <c r="J24"/>
  <c r="J22"/>
  <c r="E22"/>
  <c r="F63"/>
  <c r="J21"/>
  <c r="J19"/>
  <c r="E19"/>
  <c r="F62"/>
  <c r="J18"/>
  <c r="J16"/>
  <c r="J99"/>
  <c r="E7"/>
  <c r="E91"/>
  <c i="31" r="J41"/>
  <c r="J40"/>
  <c i="1" r="AY87"/>
  <c i="31" r="J39"/>
  <c i="1" r="AX87"/>
  <c i="31" r="BI606"/>
  <c r="BH606"/>
  <c r="BG606"/>
  <c r="BF606"/>
  <c r="T606"/>
  <c r="R606"/>
  <c r="P606"/>
  <c r="BI605"/>
  <c r="BH605"/>
  <c r="BG605"/>
  <c r="BF605"/>
  <c r="T605"/>
  <c r="R605"/>
  <c r="P605"/>
  <c r="BI603"/>
  <c r="BH603"/>
  <c r="BG603"/>
  <c r="BF603"/>
  <c r="T603"/>
  <c r="R603"/>
  <c r="P603"/>
  <c r="BI602"/>
  <c r="BH602"/>
  <c r="BG602"/>
  <c r="BF602"/>
  <c r="T602"/>
  <c r="R602"/>
  <c r="P602"/>
  <c r="BI600"/>
  <c r="BH600"/>
  <c r="BG600"/>
  <c r="BF600"/>
  <c r="T600"/>
  <c r="R600"/>
  <c r="P600"/>
  <c r="BI598"/>
  <c r="BH598"/>
  <c r="BG598"/>
  <c r="BF598"/>
  <c r="T598"/>
  <c r="R598"/>
  <c r="P598"/>
  <c r="BI597"/>
  <c r="BH597"/>
  <c r="BG597"/>
  <c r="BF597"/>
  <c r="T597"/>
  <c r="R597"/>
  <c r="P597"/>
  <c r="BI595"/>
  <c r="BH595"/>
  <c r="BG595"/>
  <c r="BF595"/>
  <c r="T595"/>
  <c r="R595"/>
  <c r="P595"/>
  <c r="BI594"/>
  <c r="BH594"/>
  <c r="BG594"/>
  <c r="BF594"/>
  <c r="T594"/>
  <c r="R594"/>
  <c r="P594"/>
  <c r="BI593"/>
  <c r="BH593"/>
  <c r="BG593"/>
  <c r="BF593"/>
  <c r="T593"/>
  <c r="R593"/>
  <c r="P593"/>
  <c r="BI591"/>
  <c r="BH591"/>
  <c r="BG591"/>
  <c r="BF591"/>
  <c r="T591"/>
  <c r="R591"/>
  <c r="P591"/>
  <c r="BI590"/>
  <c r="BH590"/>
  <c r="BG590"/>
  <c r="BF590"/>
  <c r="T590"/>
  <c r="R590"/>
  <c r="P590"/>
  <c r="BI589"/>
  <c r="BH589"/>
  <c r="BG589"/>
  <c r="BF589"/>
  <c r="T589"/>
  <c r="R589"/>
  <c r="P589"/>
  <c r="BI587"/>
  <c r="BH587"/>
  <c r="BG587"/>
  <c r="BF587"/>
  <c r="T587"/>
  <c r="R587"/>
  <c r="P587"/>
  <c r="BI586"/>
  <c r="BH586"/>
  <c r="BG586"/>
  <c r="BF586"/>
  <c r="T586"/>
  <c r="R586"/>
  <c r="P586"/>
  <c r="BI584"/>
  <c r="BH584"/>
  <c r="BG584"/>
  <c r="BF584"/>
  <c r="T584"/>
  <c r="R584"/>
  <c r="P584"/>
  <c r="BI583"/>
  <c r="BH583"/>
  <c r="BG583"/>
  <c r="BF583"/>
  <c r="T583"/>
  <c r="R583"/>
  <c r="P583"/>
  <c r="BI581"/>
  <c r="BH581"/>
  <c r="BG581"/>
  <c r="BF581"/>
  <c r="T581"/>
  <c r="R581"/>
  <c r="P581"/>
  <c r="BI580"/>
  <c r="BH580"/>
  <c r="BG580"/>
  <c r="BF580"/>
  <c r="T580"/>
  <c r="R580"/>
  <c r="P580"/>
  <c r="BI578"/>
  <c r="BH578"/>
  <c r="BG578"/>
  <c r="BF578"/>
  <c r="T578"/>
  <c r="R578"/>
  <c r="P578"/>
  <c r="BI577"/>
  <c r="BH577"/>
  <c r="BG577"/>
  <c r="BF577"/>
  <c r="T577"/>
  <c r="R577"/>
  <c r="P577"/>
  <c r="BI575"/>
  <c r="BH575"/>
  <c r="BG575"/>
  <c r="BF575"/>
  <c r="T575"/>
  <c r="R575"/>
  <c r="P575"/>
  <c r="BI570"/>
  <c r="BH570"/>
  <c r="BG570"/>
  <c r="BF570"/>
  <c r="T570"/>
  <c r="R570"/>
  <c r="P570"/>
  <c r="BI568"/>
  <c r="BH568"/>
  <c r="BG568"/>
  <c r="BF568"/>
  <c r="T568"/>
  <c r="R568"/>
  <c r="P568"/>
  <c r="BI563"/>
  <c r="BH563"/>
  <c r="BG563"/>
  <c r="BF563"/>
  <c r="T563"/>
  <c r="R563"/>
  <c r="P563"/>
  <c r="BI561"/>
  <c r="BH561"/>
  <c r="BG561"/>
  <c r="BF561"/>
  <c r="T561"/>
  <c r="R561"/>
  <c r="P561"/>
  <c r="BI560"/>
  <c r="BH560"/>
  <c r="BG560"/>
  <c r="BF560"/>
  <c r="T560"/>
  <c r="R560"/>
  <c r="P560"/>
  <c r="BI558"/>
  <c r="BH558"/>
  <c r="BG558"/>
  <c r="BF558"/>
  <c r="T558"/>
  <c r="R558"/>
  <c r="P558"/>
  <c r="BI557"/>
  <c r="BH557"/>
  <c r="BG557"/>
  <c r="BF557"/>
  <c r="T557"/>
  <c r="R557"/>
  <c r="P557"/>
  <c r="BI555"/>
  <c r="BH555"/>
  <c r="BG555"/>
  <c r="BF555"/>
  <c r="T555"/>
  <c r="R555"/>
  <c r="P555"/>
  <c r="BI554"/>
  <c r="BH554"/>
  <c r="BG554"/>
  <c r="BF554"/>
  <c r="T554"/>
  <c r="R554"/>
  <c r="P554"/>
  <c r="BI552"/>
  <c r="BH552"/>
  <c r="BG552"/>
  <c r="BF552"/>
  <c r="T552"/>
  <c r="R552"/>
  <c r="P552"/>
  <c r="BI550"/>
  <c r="BH550"/>
  <c r="BG550"/>
  <c r="BF550"/>
  <c r="T550"/>
  <c r="R550"/>
  <c r="P550"/>
  <c r="BI548"/>
  <c r="BH548"/>
  <c r="BG548"/>
  <c r="BF548"/>
  <c r="T548"/>
  <c r="R548"/>
  <c r="P548"/>
  <c r="BI543"/>
  <c r="BH543"/>
  <c r="BG543"/>
  <c r="BF543"/>
  <c r="T543"/>
  <c r="R543"/>
  <c r="P543"/>
  <c r="BI541"/>
  <c r="BH541"/>
  <c r="BG541"/>
  <c r="BF541"/>
  <c r="T541"/>
  <c r="R541"/>
  <c r="P541"/>
  <c r="BI538"/>
  <c r="BH538"/>
  <c r="BG538"/>
  <c r="BF538"/>
  <c r="T538"/>
  <c r="R538"/>
  <c r="P538"/>
  <c r="BI537"/>
  <c r="BH537"/>
  <c r="BG537"/>
  <c r="BF537"/>
  <c r="T537"/>
  <c r="R537"/>
  <c r="P537"/>
  <c r="BI535"/>
  <c r="BH535"/>
  <c r="BG535"/>
  <c r="BF535"/>
  <c r="T535"/>
  <c r="R535"/>
  <c r="P535"/>
  <c r="BI534"/>
  <c r="BH534"/>
  <c r="BG534"/>
  <c r="BF534"/>
  <c r="T534"/>
  <c r="R534"/>
  <c r="P534"/>
  <c r="BI532"/>
  <c r="BH532"/>
  <c r="BG532"/>
  <c r="BF532"/>
  <c r="T532"/>
  <c r="R532"/>
  <c r="P532"/>
  <c r="BI530"/>
  <c r="BH530"/>
  <c r="BG530"/>
  <c r="BF530"/>
  <c r="T530"/>
  <c r="R530"/>
  <c r="P530"/>
  <c r="BI528"/>
  <c r="BH528"/>
  <c r="BG528"/>
  <c r="BF528"/>
  <c r="T528"/>
  <c r="R528"/>
  <c r="P528"/>
  <c r="BI524"/>
  <c r="BH524"/>
  <c r="BG524"/>
  <c r="BF524"/>
  <c r="T524"/>
  <c r="R524"/>
  <c r="P524"/>
  <c r="BI520"/>
  <c r="BH520"/>
  <c r="BG520"/>
  <c r="BF520"/>
  <c r="T520"/>
  <c r="R520"/>
  <c r="P520"/>
  <c r="BI518"/>
  <c r="BH518"/>
  <c r="BG518"/>
  <c r="BF518"/>
  <c r="T518"/>
  <c r="R518"/>
  <c r="P518"/>
  <c r="BI513"/>
  <c r="BH513"/>
  <c r="BG513"/>
  <c r="BF513"/>
  <c r="T513"/>
  <c r="R513"/>
  <c r="P513"/>
  <c r="BI511"/>
  <c r="BH511"/>
  <c r="BG511"/>
  <c r="BF511"/>
  <c r="T511"/>
  <c r="R511"/>
  <c r="P511"/>
  <c r="BI506"/>
  <c r="BH506"/>
  <c r="BG506"/>
  <c r="BF506"/>
  <c r="T506"/>
  <c r="R506"/>
  <c r="P506"/>
  <c r="BI504"/>
  <c r="BH504"/>
  <c r="BG504"/>
  <c r="BF504"/>
  <c r="T504"/>
  <c r="R504"/>
  <c r="P504"/>
  <c r="BI503"/>
  <c r="BH503"/>
  <c r="BG503"/>
  <c r="BF503"/>
  <c r="T503"/>
  <c r="R503"/>
  <c r="P503"/>
  <c r="BI502"/>
  <c r="BH502"/>
  <c r="BG502"/>
  <c r="BF502"/>
  <c r="T502"/>
  <c r="R502"/>
  <c r="P502"/>
  <c r="BI500"/>
  <c r="BH500"/>
  <c r="BG500"/>
  <c r="BF500"/>
  <c r="T500"/>
  <c r="R500"/>
  <c r="P500"/>
  <c r="BI499"/>
  <c r="BH499"/>
  <c r="BG499"/>
  <c r="BF499"/>
  <c r="T499"/>
  <c r="R499"/>
  <c r="P499"/>
  <c r="BI498"/>
  <c r="BH498"/>
  <c r="BG498"/>
  <c r="BF498"/>
  <c r="T498"/>
  <c r="R498"/>
  <c r="P498"/>
  <c r="BI497"/>
  <c r="BH497"/>
  <c r="BG497"/>
  <c r="BF497"/>
  <c r="T497"/>
  <c r="R497"/>
  <c r="P497"/>
  <c r="BI496"/>
  <c r="BH496"/>
  <c r="BG496"/>
  <c r="BF496"/>
  <c r="T496"/>
  <c r="R496"/>
  <c r="P496"/>
  <c r="BI494"/>
  <c r="BH494"/>
  <c r="BG494"/>
  <c r="BF494"/>
  <c r="T494"/>
  <c r="R494"/>
  <c r="P494"/>
  <c r="BI493"/>
  <c r="BH493"/>
  <c r="BG493"/>
  <c r="BF493"/>
  <c r="T493"/>
  <c r="R493"/>
  <c r="P493"/>
  <c r="BI492"/>
  <c r="BH492"/>
  <c r="BG492"/>
  <c r="BF492"/>
  <c r="T492"/>
  <c r="R492"/>
  <c r="P492"/>
  <c r="BI491"/>
  <c r="BH491"/>
  <c r="BG491"/>
  <c r="BF491"/>
  <c r="T491"/>
  <c r="R491"/>
  <c r="P491"/>
  <c r="BI490"/>
  <c r="BH490"/>
  <c r="BG490"/>
  <c r="BF490"/>
  <c r="T490"/>
  <c r="R490"/>
  <c r="P490"/>
  <c r="BI489"/>
  <c r="BH489"/>
  <c r="BG489"/>
  <c r="BF489"/>
  <c r="T489"/>
  <c r="R489"/>
  <c r="P489"/>
  <c r="BI488"/>
  <c r="BH488"/>
  <c r="BG488"/>
  <c r="BF488"/>
  <c r="T488"/>
  <c r="R488"/>
  <c r="P488"/>
  <c r="BI487"/>
  <c r="BH487"/>
  <c r="BG487"/>
  <c r="BF487"/>
  <c r="T487"/>
  <c r="R487"/>
  <c r="P487"/>
  <c r="BI485"/>
  <c r="BH485"/>
  <c r="BG485"/>
  <c r="BF485"/>
  <c r="T485"/>
  <c r="R485"/>
  <c r="P485"/>
  <c r="BI484"/>
  <c r="BH484"/>
  <c r="BG484"/>
  <c r="BF484"/>
  <c r="T484"/>
  <c r="R484"/>
  <c r="P484"/>
  <c r="BI483"/>
  <c r="BH483"/>
  <c r="BG483"/>
  <c r="BF483"/>
  <c r="T483"/>
  <c r="R483"/>
  <c r="P483"/>
  <c r="BI482"/>
  <c r="BH482"/>
  <c r="BG482"/>
  <c r="BF482"/>
  <c r="T482"/>
  <c r="R482"/>
  <c r="P482"/>
  <c r="BI480"/>
  <c r="BH480"/>
  <c r="BG480"/>
  <c r="BF480"/>
  <c r="T480"/>
  <c r="R480"/>
  <c r="P480"/>
  <c r="BI479"/>
  <c r="BH479"/>
  <c r="BG479"/>
  <c r="BF479"/>
  <c r="T479"/>
  <c r="R479"/>
  <c r="P479"/>
  <c r="BI478"/>
  <c r="BH478"/>
  <c r="BG478"/>
  <c r="BF478"/>
  <c r="T478"/>
  <c r="R478"/>
  <c r="P478"/>
  <c r="BI476"/>
  <c r="BH476"/>
  <c r="BG476"/>
  <c r="BF476"/>
  <c r="T476"/>
  <c r="R476"/>
  <c r="P476"/>
  <c r="BI475"/>
  <c r="BH475"/>
  <c r="BG475"/>
  <c r="BF475"/>
  <c r="T475"/>
  <c r="R475"/>
  <c r="P475"/>
  <c r="BI473"/>
  <c r="BH473"/>
  <c r="BG473"/>
  <c r="BF473"/>
  <c r="T473"/>
  <c r="R473"/>
  <c r="P473"/>
  <c r="BI472"/>
  <c r="BH472"/>
  <c r="BG472"/>
  <c r="BF472"/>
  <c r="T472"/>
  <c r="R472"/>
  <c r="P472"/>
  <c r="BI471"/>
  <c r="BH471"/>
  <c r="BG471"/>
  <c r="BF471"/>
  <c r="T471"/>
  <c r="R471"/>
  <c r="P471"/>
  <c r="BI470"/>
  <c r="BH470"/>
  <c r="BG470"/>
  <c r="BF470"/>
  <c r="T470"/>
  <c r="R470"/>
  <c r="P470"/>
  <c r="BI469"/>
  <c r="BH469"/>
  <c r="BG469"/>
  <c r="BF469"/>
  <c r="T469"/>
  <c r="R469"/>
  <c r="P469"/>
  <c r="BI468"/>
  <c r="BH468"/>
  <c r="BG468"/>
  <c r="BF468"/>
  <c r="T468"/>
  <c r="R468"/>
  <c r="P468"/>
  <c r="BI466"/>
  <c r="BH466"/>
  <c r="BG466"/>
  <c r="BF466"/>
  <c r="T466"/>
  <c r="R466"/>
  <c r="P466"/>
  <c r="BI465"/>
  <c r="BH465"/>
  <c r="BG465"/>
  <c r="BF465"/>
  <c r="T465"/>
  <c r="R465"/>
  <c r="P465"/>
  <c r="BI464"/>
  <c r="BH464"/>
  <c r="BG464"/>
  <c r="BF464"/>
  <c r="T464"/>
  <c r="R464"/>
  <c r="P464"/>
  <c r="BI463"/>
  <c r="BH463"/>
  <c r="BG463"/>
  <c r="BF463"/>
  <c r="T463"/>
  <c r="R463"/>
  <c r="P463"/>
  <c r="BI462"/>
  <c r="BH462"/>
  <c r="BG462"/>
  <c r="BF462"/>
  <c r="T462"/>
  <c r="R462"/>
  <c r="P462"/>
  <c r="BI461"/>
  <c r="BH461"/>
  <c r="BG461"/>
  <c r="BF461"/>
  <c r="T461"/>
  <c r="R461"/>
  <c r="P461"/>
  <c r="BI460"/>
  <c r="BH460"/>
  <c r="BG460"/>
  <c r="BF460"/>
  <c r="T460"/>
  <c r="R460"/>
  <c r="P460"/>
  <c r="BI458"/>
  <c r="BH458"/>
  <c r="BG458"/>
  <c r="BF458"/>
  <c r="T458"/>
  <c r="R458"/>
  <c r="P458"/>
  <c r="BI457"/>
  <c r="BH457"/>
  <c r="BG457"/>
  <c r="BF457"/>
  <c r="T457"/>
  <c r="R457"/>
  <c r="P457"/>
  <c r="BI456"/>
  <c r="BH456"/>
  <c r="BG456"/>
  <c r="BF456"/>
  <c r="T456"/>
  <c r="R456"/>
  <c r="P456"/>
  <c r="BI454"/>
  <c r="BH454"/>
  <c r="BG454"/>
  <c r="BF454"/>
  <c r="T454"/>
  <c r="R454"/>
  <c r="P454"/>
  <c r="BI453"/>
  <c r="BH453"/>
  <c r="BG453"/>
  <c r="BF453"/>
  <c r="T453"/>
  <c r="R453"/>
  <c r="P453"/>
  <c r="BI452"/>
  <c r="BH452"/>
  <c r="BG452"/>
  <c r="BF452"/>
  <c r="T452"/>
  <c r="R452"/>
  <c r="P452"/>
  <c r="BI451"/>
  <c r="BH451"/>
  <c r="BG451"/>
  <c r="BF451"/>
  <c r="T451"/>
  <c r="R451"/>
  <c r="P451"/>
  <c r="BI449"/>
  <c r="BH449"/>
  <c r="BG449"/>
  <c r="BF449"/>
  <c r="T449"/>
  <c r="R449"/>
  <c r="P449"/>
  <c r="BI448"/>
  <c r="BH448"/>
  <c r="BG448"/>
  <c r="BF448"/>
  <c r="T448"/>
  <c r="R448"/>
  <c r="P448"/>
  <c r="BI446"/>
  <c r="BH446"/>
  <c r="BG446"/>
  <c r="BF446"/>
  <c r="T446"/>
  <c r="R446"/>
  <c r="P446"/>
  <c r="BI441"/>
  <c r="BH441"/>
  <c r="BG441"/>
  <c r="BF441"/>
  <c r="T441"/>
  <c r="R441"/>
  <c r="P441"/>
  <c r="BI436"/>
  <c r="BH436"/>
  <c r="BG436"/>
  <c r="BF436"/>
  <c r="T436"/>
  <c r="R436"/>
  <c r="P436"/>
  <c r="BI432"/>
  <c r="BH432"/>
  <c r="BG432"/>
  <c r="BF432"/>
  <c r="T432"/>
  <c r="R432"/>
  <c r="P432"/>
  <c r="BI427"/>
  <c r="BH427"/>
  <c r="BG427"/>
  <c r="BF427"/>
  <c r="T427"/>
  <c r="R427"/>
  <c r="P427"/>
  <c r="BI422"/>
  <c r="BH422"/>
  <c r="BG422"/>
  <c r="BF422"/>
  <c r="T422"/>
  <c r="R422"/>
  <c r="P422"/>
  <c r="BI417"/>
  <c r="BH417"/>
  <c r="BG417"/>
  <c r="BF417"/>
  <c r="T417"/>
  <c r="R417"/>
  <c r="P417"/>
  <c r="BI412"/>
  <c r="BH412"/>
  <c r="BG412"/>
  <c r="BF412"/>
  <c r="T412"/>
  <c r="R412"/>
  <c r="P412"/>
  <c r="BI408"/>
  <c r="BH408"/>
  <c r="BG408"/>
  <c r="BF408"/>
  <c r="T408"/>
  <c r="R408"/>
  <c r="P408"/>
  <c r="BI403"/>
  <c r="BH403"/>
  <c r="BG403"/>
  <c r="BF403"/>
  <c r="T403"/>
  <c r="R403"/>
  <c r="P403"/>
  <c r="BI401"/>
  <c r="BH401"/>
  <c r="BG401"/>
  <c r="BF401"/>
  <c r="T401"/>
  <c r="R401"/>
  <c r="P401"/>
  <c r="BI400"/>
  <c r="BH400"/>
  <c r="BG400"/>
  <c r="BF400"/>
  <c r="T400"/>
  <c r="R400"/>
  <c r="P400"/>
  <c r="BI399"/>
  <c r="BH399"/>
  <c r="BG399"/>
  <c r="BF399"/>
  <c r="T399"/>
  <c r="R399"/>
  <c r="P399"/>
  <c r="BI397"/>
  <c r="BH397"/>
  <c r="BG397"/>
  <c r="BF397"/>
  <c r="T397"/>
  <c r="R397"/>
  <c r="P397"/>
  <c r="BI396"/>
  <c r="BH396"/>
  <c r="BG396"/>
  <c r="BF396"/>
  <c r="T396"/>
  <c r="R396"/>
  <c r="P396"/>
  <c r="BI395"/>
  <c r="BH395"/>
  <c r="BG395"/>
  <c r="BF395"/>
  <c r="T395"/>
  <c r="R395"/>
  <c r="P395"/>
  <c r="BI394"/>
  <c r="BH394"/>
  <c r="BG394"/>
  <c r="BF394"/>
  <c r="T394"/>
  <c r="R394"/>
  <c r="P394"/>
  <c r="BI393"/>
  <c r="BH393"/>
  <c r="BG393"/>
  <c r="BF393"/>
  <c r="T393"/>
  <c r="R393"/>
  <c r="P393"/>
  <c r="BI391"/>
  <c r="BH391"/>
  <c r="BG391"/>
  <c r="BF391"/>
  <c r="T391"/>
  <c r="R391"/>
  <c r="P391"/>
  <c r="BI390"/>
  <c r="BH390"/>
  <c r="BG390"/>
  <c r="BF390"/>
  <c r="T390"/>
  <c r="R390"/>
  <c r="P390"/>
  <c r="BI389"/>
  <c r="BH389"/>
  <c r="BG389"/>
  <c r="BF389"/>
  <c r="T389"/>
  <c r="R389"/>
  <c r="P389"/>
  <c r="BI388"/>
  <c r="BH388"/>
  <c r="BG388"/>
  <c r="BF388"/>
  <c r="T388"/>
  <c r="R388"/>
  <c r="P388"/>
  <c r="BI386"/>
  <c r="BH386"/>
  <c r="BG386"/>
  <c r="BF386"/>
  <c r="T386"/>
  <c r="R386"/>
  <c r="P386"/>
  <c r="BI381"/>
  <c r="BH381"/>
  <c r="BG381"/>
  <c r="BF381"/>
  <c r="T381"/>
  <c r="R381"/>
  <c r="P381"/>
  <c r="BI379"/>
  <c r="BH379"/>
  <c r="BG379"/>
  <c r="BF379"/>
  <c r="T379"/>
  <c r="R379"/>
  <c r="P379"/>
  <c r="BI372"/>
  <c r="BH372"/>
  <c r="BG372"/>
  <c r="BF372"/>
  <c r="T372"/>
  <c r="R372"/>
  <c r="P372"/>
  <c r="BI370"/>
  <c r="BH370"/>
  <c r="BG370"/>
  <c r="BF370"/>
  <c r="T370"/>
  <c r="R370"/>
  <c r="P370"/>
  <c r="BI367"/>
  <c r="BH367"/>
  <c r="BG367"/>
  <c r="BF367"/>
  <c r="T367"/>
  <c r="R367"/>
  <c r="P367"/>
  <c r="BI366"/>
  <c r="BH366"/>
  <c r="BG366"/>
  <c r="BF366"/>
  <c r="T366"/>
  <c r="R366"/>
  <c r="P366"/>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7"/>
  <c r="BH347"/>
  <c r="BG347"/>
  <c r="BF347"/>
  <c r="T347"/>
  <c r="R347"/>
  <c r="P347"/>
  <c r="BI345"/>
  <c r="BH345"/>
  <c r="BG345"/>
  <c r="BF345"/>
  <c r="T345"/>
  <c r="R345"/>
  <c r="P345"/>
  <c r="BI343"/>
  <c r="BH343"/>
  <c r="BG343"/>
  <c r="BF343"/>
  <c r="T343"/>
  <c r="R343"/>
  <c r="P343"/>
  <c r="BI341"/>
  <c r="BH341"/>
  <c r="BG341"/>
  <c r="BF341"/>
  <c r="T341"/>
  <c r="R341"/>
  <c r="P341"/>
  <c r="BI336"/>
  <c r="BH336"/>
  <c r="BG336"/>
  <c r="BF336"/>
  <c r="T336"/>
  <c r="R336"/>
  <c r="P336"/>
  <c r="BI331"/>
  <c r="BH331"/>
  <c r="BG331"/>
  <c r="BF331"/>
  <c r="T331"/>
  <c r="R331"/>
  <c r="P331"/>
  <c r="BI329"/>
  <c r="BH329"/>
  <c r="BG329"/>
  <c r="BF329"/>
  <c r="T329"/>
  <c r="R329"/>
  <c r="P329"/>
  <c r="BI324"/>
  <c r="BH324"/>
  <c r="BG324"/>
  <c r="BF324"/>
  <c r="T324"/>
  <c r="R324"/>
  <c r="P324"/>
  <c r="BI322"/>
  <c r="BH322"/>
  <c r="BG322"/>
  <c r="BF322"/>
  <c r="T322"/>
  <c r="R322"/>
  <c r="P322"/>
  <c r="BI317"/>
  <c r="BH317"/>
  <c r="BG317"/>
  <c r="BF317"/>
  <c r="T317"/>
  <c r="R317"/>
  <c r="P317"/>
  <c r="BI315"/>
  <c r="BH315"/>
  <c r="BG315"/>
  <c r="BF315"/>
  <c r="T315"/>
  <c r="R315"/>
  <c r="P315"/>
  <c r="BI314"/>
  <c r="BH314"/>
  <c r="BG314"/>
  <c r="BF314"/>
  <c r="T314"/>
  <c r="R314"/>
  <c r="P314"/>
  <c r="BI313"/>
  <c r="BH313"/>
  <c r="BG313"/>
  <c r="BF313"/>
  <c r="T313"/>
  <c r="R313"/>
  <c r="P313"/>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1"/>
  <c r="BH301"/>
  <c r="BG301"/>
  <c r="BF301"/>
  <c r="T301"/>
  <c r="R301"/>
  <c r="P301"/>
  <c r="BI300"/>
  <c r="BH300"/>
  <c r="BG300"/>
  <c r="BF300"/>
  <c r="T300"/>
  <c r="R300"/>
  <c r="P300"/>
  <c r="BI299"/>
  <c r="BH299"/>
  <c r="BG299"/>
  <c r="BF299"/>
  <c r="T299"/>
  <c r="R299"/>
  <c r="P299"/>
  <c r="BI298"/>
  <c r="BH298"/>
  <c r="BG298"/>
  <c r="BF298"/>
  <c r="T298"/>
  <c r="R298"/>
  <c r="P298"/>
  <c r="BI296"/>
  <c r="BH296"/>
  <c r="BG296"/>
  <c r="BF296"/>
  <c r="T296"/>
  <c r="R296"/>
  <c r="P296"/>
  <c r="BI295"/>
  <c r="BH295"/>
  <c r="BG295"/>
  <c r="BF295"/>
  <c r="T295"/>
  <c r="R295"/>
  <c r="P295"/>
  <c r="BI294"/>
  <c r="BH294"/>
  <c r="BG294"/>
  <c r="BF294"/>
  <c r="T294"/>
  <c r="R294"/>
  <c r="P294"/>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79"/>
  <c r="BH279"/>
  <c r="BG279"/>
  <c r="BF279"/>
  <c r="T279"/>
  <c r="R279"/>
  <c r="P279"/>
  <c r="BI278"/>
  <c r="BH278"/>
  <c r="BG278"/>
  <c r="BF278"/>
  <c r="T278"/>
  <c r="R278"/>
  <c r="P278"/>
  <c r="BI277"/>
  <c r="BH277"/>
  <c r="BG277"/>
  <c r="BF277"/>
  <c r="T277"/>
  <c r="R277"/>
  <c r="P277"/>
  <c r="BI275"/>
  <c r="BH275"/>
  <c r="BG275"/>
  <c r="BF275"/>
  <c r="T275"/>
  <c r="R275"/>
  <c r="P275"/>
  <c r="BI274"/>
  <c r="BH274"/>
  <c r="BG274"/>
  <c r="BF274"/>
  <c r="T274"/>
  <c r="R274"/>
  <c r="P274"/>
  <c r="BI272"/>
  <c r="BH272"/>
  <c r="BG272"/>
  <c r="BF272"/>
  <c r="T272"/>
  <c r="R272"/>
  <c r="P272"/>
  <c r="BI271"/>
  <c r="BH271"/>
  <c r="BG271"/>
  <c r="BF271"/>
  <c r="T271"/>
  <c r="R271"/>
  <c r="P271"/>
  <c r="BI270"/>
  <c r="BH270"/>
  <c r="BG270"/>
  <c r="BF270"/>
  <c r="T270"/>
  <c r="R270"/>
  <c r="P270"/>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2"/>
  <c r="BH262"/>
  <c r="BG262"/>
  <c r="BF262"/>
  <c r="T262"/>
  <c r="R262"/>
  <c r="P262"/>
  <c r="BI261"/>
  <c r="BH261"/>
  <c r="BG261"/>
  <c r="BF261"/>
  <c r="T261"/>
  <c r="R261"/>
  <c r="P261"/>
  <c r="BI259"/>
  <c r="BH259"/>
  <c r="BG259"/>
  <c r="BF259"/>
  <c r="T259"/>
  <c r="R259"/>
  <c r="P259"/>
  <c r="BI258"/>
  <c r="BH258"/>
  <c r="BG258"/>
  <c r="BF258"/>
  <c r="T258"/>
  <c r="R258"/>
  <c r="P258"/>
  <c r="BI256"/>
  <c r="BH256"/>
  <c r="BG256"/>
  <c r="BF256"/>
  <c r="T256"/>
  <c r="R256"/>
  <c r="P256"/>
  <c r="BI255"/>
  <c r="BH255"/>
  <c r="BG255"/>
  <c r="BF255"/>
  <c r="T255"/>
  <c r="R255"/>
  <c r="P255"/>
  <c r="BI253"/>
  <c r="BH253"/>
  <c r="BG253"/>
  <c r="BF253"/>
  <c r="T253"/>
  <c r="R253"/>
  <c r="P253"/>
  <c r="BI252"/>
  <c r="BH252"/>
  <c r="BG252"/>
  <c r="BF252"/>
  <c r="T252"/>
  <c r="R252"/>
  <c r="P252"/>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4"/>
  <c r="BH214"/>
  <c r="BG214"/>
  <c r="BF214"/>
  <c r="T214"/>
  <c r="R214"/>
  <c r="P214"/>
  <c r="BI213"/>
  <c r="BH213"/>
  <c r="BG213"/>
  <c r="BF213"/>
  <c r="T213"/>
  <c r="R213"/>
  <c r="P213"/>
  <c r="BI211"/>
  <c r="BH211"/>
  <c r="BG211"/>
  <c r="BF211"/>
  <c r="T211"/>
  <c r="R211"/>
  <c r="P211"/>
  <c r="BI206"/>
  <c r="BH206"/>
  <c r="BG206"/>
  <c r="BF206"/>
  <c r="T206"/>
  <c r="R206"/>
  <c r="P206"/>
  <c r="BI204"/>
  <c r="BH204"/>
  <c r="BG204"/>
  <c r="BF204"/>
  <c r="T204"/>
  <c r="R204"/>
  <c r="P204"/>
  <c r="BI199"/>
  <c r="BH199"/>
  <c r="BG199"/>
  <c r="BF199"/>
  <c r="T199"/>
  <c r="R199"/>
  <c r="P199"/>
  <c r="BI197"/>
  <c r="BH197"/>
  <c r="BG197"/>
  <c r="BF197"/>
  <c r="T197"/>
  <c r="R197"/>
  <c r="P197"/>
  <c r="BI192"/>
  <c r="BH192"/>
  <c r="BG192"/>
  <c r="BF192"/>
  <c r="T192"/>
  <c r="R192"/>
  <c r="P192"/>
  <c r="BI187"/>
  <c r="BH187"/>
  <c r="BG187"/>
  <c r="BF187"/>
  <c r="T187"/>
  <c r="R187"/>
  <c r="P187"/>
  <c r="BI182"/>
  <c r="BH182"/>
  <c r="BG182"/>
  <c r="BF182"/>
  <c r="T182"/>
  <c r="R182"/>
  <c r="P182"/>
  <c r="BI177"/>
  <c r="BH177"/>
  <c r="BG177"/>
  <c r="BF177"/>
  <c r="T177"/>
  <c r="R177"/>
  <c r="P177"/>
  <c r="BI173"/>
  <c r="BH173"/>
  <c r="BG173"/>
  <c r="BF173"/>
  <c r="T173"/>
  <c r="R173"/>
  <c r="P173"/>
  <c r="BI168"/>
  <c r="BH168"/>
  <c r="BG168"/>
  <c r="BF168"/>
  <c r="T168"/>
  <c r="R168"/>
  <c r="P168"/>
  <c r="BI166"/>
  <c r="BH166"/>
  <c r="BG166"/>
  <c r="BF166"/>
  <c r="T166"/>
  <c r="R166"/>
  <c r="P166"/>
  <c r="BI161"/>
  <c r="BH161"/>
  <c r="BG161"/>
  <c r="BF161"/>
  <c r="T161"/>
  <c r="R161"/>
  <c r="P161"/>
  <c r="BI159"/>
  <c r="BH159"/>
  <c r="BG159"/>
  <c r="BF159"/>
  <c r="T159"/>
  <c r="R159"/>
  <c r="P159"/>
  <c r="BI154"/>
  <c r="BH154"/>
  <c r="BG154"/>
  <c r="BF154"/>
  <c r="T154"/>
  <c r="R154"/>
  <c r="P154"/>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2"/>
  <c r="BH142"/>
  <c r="BG142"/>
  <c r="BF142"/>
  <c r="T142"/>
  <c r="R142"/>
  <c r="P142"/>
  <c r="BI141"/>
  <c r="BH141"/>
  <c r="BG141"/>
  <c r="BF141"/>
  <c r="T141"/>
  <c r="R141"/>
  <c r="P141"/>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BI124"/>
  <c r="BH124"/>
  <c r="BG124"/>
  <c r="BF124"/>
  <c r="T124"/>
  <c r="R124"/>
  <c r="P124"/>
  <c r="BI123"/>
  <c r="BH123"/>
  <c r="BG123"/>
  <c r="BF123"/>
  <c r="T123"/>
  <c r="R123"/>
  <c r="P123"/>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4"/>
  <c r="BH104"/>
  <c r="BG104"/>
  <c r="BF104"/>
  <c r="T104"/>
  <c r="R104"/>
  <c r="P104"/>
  <c r="BI100"/>
  <c r="BH100"/>
  <c r="BG100"/>
  <c r="BF100"/>
  <c r="T100"/>
  <c r="T99"/>
  <c r="T98"/>
  <c r="R100"/>
  <c r="R99"/>
  <c r="R98"/>
  <c r="P100"/>
  <c r="P99"/>
  <c r="P98"/>
  <c r="F91"/>
  <c r="E89"/>
  <c r="F60"/>
  <c r="E58"/>
  <c r="J28"/>
  <c r="E28"/>
  <c r="J94"/>
  <c r="J27"/>
  <c r="J25"/>
  <c r="E25"/>
  <c r="J93"/>
  <c r="J24"/>
  <c r="J22"/>
  <c r="E22"/>
  <c r="F63"/>
  <c r="J21"/>
  <c r="J19"/>
  <c r="E19"/>
  <c r="F93"/>
  <c r="J18"/>
  <c r="J16"/>
  <c r="J91"/>
  <c r="E7"/>
  <c r="E52"/>
  <c i="30" r="J41"/>
  <c r="J40"/>
  <c i="1" r="AY86"/>
  <c i="30" r="J39"/>
  <c i="1" r="AX86"/>
  <c i="30"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F87"/>
  <c r="E85"/>
  <c r="F60"/>
  <c r="E58"/>
  <c r="J28"/>
  <c r="E28"/>
  <c r="J63"/>
  <c r="J27"/>
  <c r="J25"/>
  <c r="E25"/>
  <c r="J62"/>
  <c r="J24"/>
  <c r="J22"/>
  <c r="E22"/>
  <c r="F90"/>
  <c r="J21"/>
  <c r="J19"/>
  <c r="E19"/>
  <c r="F89"/>
  <c r="J18"/>
  <c r="J16"/>
  <c r="J87"/>
  <c r="E7"/>
  <c r="E79"/>
  <c i="29" r="J41"/>
  <c r="J40"/>
  <c i="1" r="AY85"/>
  <c i="29" r="J39"/>
  <c i="1" r="AX85"/>
  <c i="29" r="BI891"/>
  <c r="BH891"/>
  <c r="BG891"/>
  <c r="BF891"/>
  <c r="T891"/>
  <c r="R891"/>
  <c r="P891"/>
  <c r="BI890"/>
  <c r="BH890"/>
  <c r="BG890"/>
  <c r="BF890"/>
  <c r="T890"/>
  <c r="R890"/>
  <c r="P890"/>
  <c r="BI888"/>
  <c r="BH888"/>
  <c r="BG888"/>
  <c r="BF888"/>
  <c r="T888"/>
  <c r="R888"/>
  <c r="P888"/>
  <c r="BI885"/>
  <c r="BH885"/>
  <c r="BG885"/>
  <c r="BF885"/>
  <c r="T885"/>
  <c r="R885"/>
  <c r="P885"/>
  <c r="BI884"/>
  <c r="BH884"/>
  <c r="BG884"/>
  <c r="BF884"/>
  <c r="T884"/>
  <c r="R884"/>
  <c r="P884"/>
  <c r="BI883"/>
  <c r="BH883"/>
  <c r="BG883"/>
  <c r="BF883"/>
  <c r="T883"/>
  <c r="R883"/>
  <c r="P883"/>
  <c r="BI881"/>
  <c r="BH881"/>
  <c r="BG881"/>
  <c r="BF881"/>
  <c r="T881"/>
  <c r="R881"/>
  <c r="P881"/>
  <c r="BI879"/>
  <c r="BH879"/>
  <c r="BG879"/>
  <c r="BF879"/>
  <c r="T879"/>
  <c r="R879"/>
  <c r="P879"/>
  <c r="BI877"/>
  <c r="BH877"/>
  <c r="BG877"/>
  <c r="BF877"/>
  <c r="T877"/>
  <c r="R877"/>
  <c r="P877"/>
  <c r="BI875"/>
  <c r="BH875"/>
  <c r="BG875"/>
  <c r="BF875"/>
  <c r="T875"/>
  <c r="R875"/>
  <c r="P875"/>
  <c r="BI872"/>
  <c r="BH872"/>
  <c r="BG872"/>
  <c r="BF872"/>
  <c r="T872"/>
  <c r="R872"/>
  <c r="P872"/>
  <c r="BI871"/>
  <c r="BH871"/>
  <c r="BG871"/>
  <c r="BF871"/>
  <c r="T871"/>
  <c r="R871"/>
  <c r="P871"/>
  <c r="BI869"/>
  <c r="BH869"/>
  <c r="BG869"/>
  <c r="BF869"/>
  <c r="T869"/>
  <c r="R869"/>
  <c r="P869"/>
  <c r="BI865"/>
  <c r="BH865"/>
  <c r="BG865"/>
  <c r="BF865"/>
  <c r="T865"/>
  <c r="R865"/>
  <c r="P865"/>
  <c r="BI864"/>
  <c r="BH864"/>
  <c r="BG864"/>
  <c r="BF864"/>
  <c r="T864"/>
  <c r="R864"/>
  <c r="P864"/>
  <c r="BI863"/>
  <c r="BH863"/>
  <c r="BG863"/>
  <c r="BF863"/>
  <c r="T863"/>
  <c r="R863"/>
  <c r="P863"/>
  <c r="BI862"/>
  <c r="BH862"/>
  <c r="BG862"/>
  <c r="BF862"/>
  <c r="T862"/>
  <c r="R862"/>
  <c r="P862"/>
  <c r="BI860"/>
  <c r="BH860"/>
  <c r="BG860"/>
  <c r="BF860"/>
  <c r="T860"/>
  <c r="R860"/>
  <c r="P860"/>
  <c r="BI859"/>
  <c r="BH859"/>
  <c r="BG859"/>
  <c r="BF859"/>
  <c r="T859"/>
  <c r="R859"/>
  <c r="P859"/>
  <c r="BI858"/>
  <c r="BH858"/>
  <c r="BG858"/>
  <c r="BF858"/>
  <c r="T858"/>
  <c r="R858"/>
  <c r="P858"/>
  <c r="BI856"/>
  <c r="BH856"/>
  <c r="BG856"/>
  <c r="BF856"/>
  <c r="T856"/>
  <c r="R856"/>
  <c r="P856"/>
  <c r="BI855"/>
  <c r="BH855"/>
  <c r="BG855"/>
  <c r="BF855"/>
  <c r="T855"/>
  <c r="R855"/>
  <c r="P855"/>
  <c r="BI854"/>
  <c r="BH854"/>
  <c r="BG854"/>
  <c r="BF854"/>
  <c r="T854"/>
  <c r="R854"/>
  <c r="P854"/>
  <c r="BI852"/>
  <c r="BH852"/>
  <c r="BG852"/>
  <c r="BF852"/>
  <c r="T852"/>
  <c r="R852"/>
  <c r="P852"/>
  <c r="BI851"/>
  <c r="BH851"/>
  <c r="BG851"/>
  <c r="BF851"/>
  <c r="T851"/>
  <c r="R851"/>
  <c r="P851"/>
  <c r="BI850"/>
  <c r="BH850"/>
  <c r="BG850"/>
  <c r="BF850"/>
  <c r="T850"/>
  <c r="R850"/>
  <c r="P850"/>
  <c r="BI849"/>
  <c r="BH849"/>
  <c r="BG849"/>
  <c r="BF849"/>
  <c r="T849"/>
  <c r="R849"/>
  <c r="P849"/>
  <c r="BI847"/>
  <c r="BH847"/>
  <c r="BG847"/>
  <c r="BF847"/>
  <c r="T847"/>
  <c r="R847"/>
  <c r="P847"/>
  <c r="BI843"/>
  <c r="BH843"/>
  <c r="BG843"/>
  <c r="BF843"/>
  <c r="T843"/>
  <c r="R843"/>
  <c r="P843"/>
  <c r="BI838"/>
  <c r="BH838"/>
  <c r="BG838"/>
  <c r="BF838"/>
  <c r="T838"/>
  <c r="R838"/>
  <c r="P838"/>
  <c r="BI837"/>
  <c r="BH837"/>
  <c r="BG837"/>
  <c r="BF837"/>
  <c r="T837"/>
  <c r="R837"/>
  <c r="P837"/>
  <c r="BI832"/>
  <c r="BH832"/>
  <c r="BG832"/>
  <c r="BF832"/>
  <c r="T832"/>
  <c r="R832"/>
  <c r="P832"/>
  <c r="BI830"/>
  <c r="BH830"/>
  <c r="BG830"/>
  <c r="BF830"/>
  <c r="T830"/>
  <c r="R830"/>
  <c r="P830"/>
  <c r="BI828"/>
  <c r="BH828"/>
  <c r="BG828"/>
  <c r="BF828"/>
  <c r="T828"/>
  <c r="R828"/>
  <c r="P828"/>
  <c r="BI827"/>
  <c r="BH827"/>
  <c r="BG827"/>
  <c r="BF827"/>
  <c r="T827"/>
  <c r="R827"/>
  <c r="P827"/>
  <c r="BI825"/>
  <c r="BH825"/>
  <c r="BG825"/>
  <c r="BF825"/>
  <c r="T825"/>
  <c r="R825"/>
  <c r="P825"/>
  <c r="BI824"/>
  <c r="BH824"/>
  <c r="BG824"/>
  <c r="BF824"/>
  <c r="T824"/>
  <c r="R824"/>
  <c r="P824"/>
  <c r="BI823"/>
  <c r="BH823"/>
  <c r="BG823"/>
  <c r="BF823"/>
  <c r="T823"/>
  <c r="R823"/>
  <c r="P823"/>
  <c r="BI821"/>
  <c r="BH821"/>
  <c r="BG821"/>
  <c r="BF821"/>
  <c r="T821"/>
  <c r="R821"/>
  <c r="P821"/>
  <c r="BI820"/>
  <c r="BH820"/>
  <c r="BG820"/>
  <c r="BF820"/>
  <c r="T820"/>
  <c r="R820"/>
  <c r="P820"/>
  <c r="BI819"/>
  <c r="BH819"/>
  <c r="BG819"/>
  <c r="BF819"/>
  <c r="T819"/>
  <c r="R819"/>
  <c r="P819"/>
  <c r="BI817"/>
  <c r="BH817"/>
  <c r="BG817"/>
  <c r="BF817"/>
  <c r="T817"/>
  <c r="R817"/>
  <c r="P817"/>
  <c r="BI816"/>
  <c r="BH816"/>
  <c r="BG816"/>
  <c r="BF816"/>
  <c r="T816"/>
  <c r="R816"/>
  <c r="P816"/>
  <c r="BI814"/>
  <c r="BH814"/>
  <c r="BG814"/>
  <c r="BF814"/>
  <c r="T814"/>
  <c r="R814"/>
  <c r="P814"/>
  <c r="BI813"/>
  <c r="BH813"/>
  <c r="BG813"/>
  <c r="BF813"/>
  <c r="T813"/>
  <c r="R813"/>
  <c r="P813"/>
  <c r="BI811"/>
  <c r="BH811"/>
  <c r="BG811"/>
  <c r="BF811"/>
  <c r="T811"/>
  <c r="R811"/>
  <c r="P811"/>
  <c r="BI810"/>
  <c r="BH810"/>
  <c r="BG810"/>
  <c r="BF810"/>
  <c r="T810"/>
  <c r="R810"/>
  <c r="P810"/>
  <c r="BI808"/>
  <c r="BH808"/>
  <c r="BG808"/>
  <c r="BF808"/>
  <c r="T808"/>
  <c r="R808"/>
  <c r="P808"/>
  <c r="BI807"/>
  <c r="BH807"/>
  <c r="BG807"/>
  <c r="BF807"/>
  <c r="T807"/>
  <c r="R807"/>
  <c r="P807"/>
  <c r="BI805"/>
  <c r="BH805"/>
  <c r="BG805"/>
  <c r="BF805"/>
  <c r="T805"/>
  <c r="R805"/>
  <c r="P805"/>
  <c r="BI804"/>
  <c r="BH804"/>
  <c r="BG804"/>
  <c r="BF804"/>
  <c r="T804"/>
  <c r="R804"/>
  <c r="P804"/>
  <c r="BI803"/>
  <c r="BH803"/>
  <c r="BG803"/>
  <c r="BF803"/>
  <c r="T803"/>
  <c r="R803"/>
  <c r="P803"/>
  <c r="BI801"/>
  <c r="BH801"/>
  <c r="BG801"/>
  <c r="BF801"/>
  <c r="T801"/>
  <c r="R801"/>
  <c r="P801"/>
  <c r="BI800"/>
  <c r="BH800"/>
  <c r="BG800"/>
  <c r="BF800"/>
  <c r="T800"/>
  <c r="R800"/>
  <c r="P800"/>
  <c r="BI799"/>
  <c r="BH799"/>
  <c r="BG799"/>
  <c r="BF799"/>
  <c r="T799"/>
  <c r="R799"/>
  <c r="P799"/>
  <c r="BI797"/>
  <c r="BH797"/>
  <c r="BG797"/>
  <c r="BF797"/>
  <c r="T797"/>
  <c r="R797"/>
  <c r="P797"/>
  <c r="BI796"/>
  <c r="BH796"/>
  <c r="BG796"/>
  <c r="BF796"/>
  <c r="T796"/>
  <c r="R796"/>
  <c r="P796"/>
  <c r="BI794"/>
  <c r="BH794"/>
  <c r="BG794"/>
  <c r="BF794"/>
  <c r="T794"/>
  <c r="R794"/>
  <c r="P794"/>
  <c r="BI793"/>
  <c r="BH793"/>
  <c r="BG793"/>
  <c r="BF793"/>
  <c r="T793"/>
  <c r="R793"/>
  <c r="P793"/>
  <c r="BI791"/>
  <c r="BH791"/>
  <c r="BG791"/>
  <c r="BF791"/>
  <c r="T791"/>
  <c r="R791"/>
  <c r="P791"/>
  <c r="BI790"/>
  <c r="BH790"/>
  <c r="BG790"/>
  <c r="BF790"/>
  <c r="T790"/>
  <c r="R790"/>
  <c r="P790"/>
  <c r="BI788"/>
  <c r="BH788"/>
  <c r="BG788"/>
  <c r="BF788"/>
  <c r="T788"/>
  <c r="R788"/>
  <c r="P788"/>
  <c r="BI787"/>
  <c r="BH787"/>
  <c r="BG787"/>
  <c r="BF787"/>
  <c r="T787"/>
  <c r="R787"/>
  <c r="P787"/>
  <c r="BI786"/>
  <c r="BH786"/>
  <c r="BG786"/>
  <c r="BF786"/>
  <c r="T786"/>
  <c r="R786"/>
  <c r="P786"/>
  <c r="BI784"/>
  <c r="BH784"/>
  <c r="BG784"/>
  <c r="BF784"/>
  <c r="T784"/>
  <c r="R784"/>
  <c r="P784"/>
  <c r="BI783"/>
  <c r="BH783"/>
  <c r="BG783"/>
  <c r="BF783"/>
  <c r="T783"/>
  <c r="R783"/>
  <c r="P783"/>
  <c r="BI781"/>
  <c r="BH781"/>
  <c r="BG781"/>
  <c r="BF781"/>
  <c r="T781"/>
  <c r="R781"/>
  <c r="P781"/>
  <c r="BI780"/>
  <c r="BH780"/>
  <c r="BG780"/>
  <c r="BF780"/>
  <c r="T780"/>
  <c r="R780"/>
  <c r="P780"/>
  <c r="BI779"/>
  <c r="BH779"/>
  <c r="BG779"/>
  <c r="BF779"/>
  <c r="T779"/>
  <c r="R779"/>
  <c r="P779"/>
  <c r="BI777"/>
  <c r="BH777"/>
  <c r="BG777"/>
  <c r="BF777"/>
  <c r="T777"/>
  <c r="R777"/>
  <c r="P777"/>
  <c r="BI776"/>
  <c r="BH776"/>
  <c r="BG776"/>
  <c r="BF776"/>
  <c r="T776"/>
  <c r="R776"/>
  <c r="P776"/>
  <c r="BI775"/>
  <c r="BH775"/>
  <c r="BG775"/>
  <c r="BF775"/>
  <c r="T775"/>
  <c r="R775"/>
  <c r="P775"/>
  <c r="BI773"/>
  <c r="BH773"/>
  <c r="BG773"/>
  <c r="BF773"/>
  <c r="T773"/>
  <c r="R773"/>
  <c r="P773"/>
  <c r="BI770"/>
  <c r="BH770"/>
  <c r="BG770"/>
  <c r="BF770"/>
  <c r="T770"/>
  <c r="R770"/>
  <c r="P770"/>
  <c r="BI768"/>
  <c r="BH768"/>
  <c r="BG768"/>
  <c r="BF768"/>
  <c r="T768"/>
  <c r="R768"/>
  <c r="P768"/>
  <c r="BI766"/>
  <c r="BH766"/>
  <c r="BG766"/>
  <c r="BF766"/>
  <c r="T766"/>
  <c r="R766"/>
  <c r="P766"/>
  <c r="BI762"/>
  <c r="BH762"/>
  <c r="BG762"/>
  <c r="BF762"/>
  <c r="T762"/>
  <c r="R762"/>
  <c r="P762"/>
  <c r="BI761"/>
  <c r="BH761"/>
  <c r="BG761"/>
  <c r="BF761"/>
  <c r="T761"/>
  <c r="R761"/>
  <c r="P761"/>
  <c r="BI760"/>
  <c r="BH760"/>
  <c r="BG760"/>
  <c r="BF760"/>
  <c r="T760"/>
  <c r="R760"/>
  <c r="P760"/>
  <c r="BI759"/>
  <c r="BH759"/>
  <c r="BG759"/>
  <c r="BF759"/>
  <c r="T759"/>
  <c r="R759"/>
  <c r="P759"/>
  <c r="BI757"/>
  <c r="BH757"/>
  <c r="BG757"/>
  <c r="BF757"/>
  <c r="T757"/>
  <c r="R757"/>
  <c r="P757"/>
  <c r="BI755"/>
  <c r="BH755"/>
  <c r="BG755"/>
  <c r="BF755"/>
  <c r="T755"/>
  <c r="R755"/>
  <c r="P755"/>
  <c r="BI753"/>
  <c r="BH753"/>
  <c r="BG753"/>
  <c r="BF753"/>
  <c r="T753"/>
  <c r="R753"/>
  <c r="P753"/>
  <c r="BI751"/>
  <c r="BH751"/>
  <c r="BG751"/>
  <c r="BF751"/>
  <c r="T751"/>
  <c r="R751"/>
  <c r="P751"/>
  <c r="BI749"/>
  <c r="BH749"/>
  <c r="BG749"/>
  <c r="BF749"/>
  <c r="T749"/>
  <c r="R749"/>
  <c r="P749"/>
  <c r="BI747"/>
  <c r="BH747"/>
  <c r="BG747"/>
  <c r="BF747"/>
  <c r="T747"/>
  <c r="R747"/>
  <c r="P747"/>
  <c r="BI745"/>
  <c r="BH745"/>
  <c r="BG745"/>
  <c r="BF745"/>
  <c r="T745"/>
  <c r="R745"/>
  <c r="P745"/>
  <c r="BI743"/>
  <c r="BH743"/>
  <c r="BG743"/>
  <c r="BF743"/>
  <c r="T743"/>
  <c r="R743"/>
  <c r="P743"/>
  <c r="BI741"/>
  <c r="BH741"/>
  <c r="BG741"/>
  <c r="BF741"/>
  <c r="T741"/>
  <c r="R741"/>
  <c r="P741"/>
  <c r="BI739"/>
  <c r="BH739"/>
  <c r="BG739"/>
  <c r="BF739"/>
  <c r="T739"/>
  <c r="R739"/>
  <c r="P739"/>
  <c r="BI737"/>
  <c r="BH737"/>
  <c r="BG737"/>
  <c r="BF737"/>
  <c r="T737"/>
  <c r="R737"/>
  <c r="P737"/>
  <c r="BI735"/>
  <c r="BH735"/>
  <c r="BG735"/>
  <c r="BF735"/>
  <c r="T735"/>
  <c r="R735"/>
  <c r="P735"/>
  <c r="BI733"/>
  <c r="BH733"/>
  <c r="BG733"/>
  <c r="BF733"/>
  <c r="T733"/>
  <c r="R733"/>
  <c r="P733"/>
  <c r="BI731"/>
  <c r="BH731"/>
  <c r="BG731"/>
  <c r="BF731"/>
  <c r="T731"/>
  <c r="R731"/>
  <c r="P731"/>
  <c r="BI729"/>
  <c r="BH729"/>
  <c r="BG729"/>
  <c r="BF729"/>
  <c r="T729"/>
  <c r="R729"/>
  <c r="P729"/>
  <c r="BI727"/>
  <c r="BH727"/>
  <c r="BG727"/>
  <c r="BF727"/>
  <c r="T727"/>
  <c r="R727"/>
  <c r="P727"/>
  <c r="BI725"/>
  <c r="BH725"/>
  <c r="BG725"/>
  <c r="BF725"/>
  <c r="T725"/>
  <c r="R725"/>
  <c r="P725"/>
  <c r="BI723"/>
  <c r="BH723"/>
  <c r="BG723"/>
  <c r="BF723"/>
  <c r="T723"/>
  <c r="R723"/>
  <c r="P723"/>
  <c r="BI720"/>
  <c r="BH720"/>
  <c r="BG720"/>
  <c r="BF720"/>
  <c r="T720"/>
  <c r="R720"/>
  <c r="P720"/>
  <c r="BI718"/>
  <c r="BH718"/>
  <c r="BG718"/>
  <c r="BF718"/>
  <c r="T718"/>
  <c r="R718"/>
  <c r="P718"/>
  <c r="BI716"/>
  <c r="BH716"/>
  <c r="BG716"/>
  <c r="BF716"/>
  <c r="T716"/>
  <c r="R716"/>
  <c r="P716"/>
  <c r="BI714"/>
  <c r="BH714"/>
  <c r="BG714"/>
  <c r="BF714"/>
  <c r="T714"/>
  <c r="R714"/>
  <c r="P714"/>
  <c r="BI712"/>
  <c r="BH712"/>
  <c r="BG712"/>
  <c r="BF712"/>
  <c r="T712"/>
  <c r="R712"/>
  <c r="P712"/>
  <c r="BI710"/>
  <c r="BH710"/>
  <c r="BG710"/>
  <c r="BF710"/>
  <c r="T710"/>
  <c r="R710"/>
  <c r="P710"/>
  <c r="BI708"/>
  <c r="BH708"/>
  <c r="BG708"/>
  <c r="BF708"/>
  <c r="T708"/>
  <c r="R708"/>
  <c r="P708"/>
  <c r="BI706"/>
  <c r="BH706"/>
  <c r="BG706"/>
  <c r="BF706"/>
  <c r="T706"/>
  <c r="R706"/>
  <c r="P706"/>
  <c r="BI704"/>
  <c r="BH704"/>
  <c r="BG704"/>
  <c r="BF704"/>
  <c r="T704"/>
  <c r="R704"/>
  <c r="P704"/>
  <c r="BI702"/>
  <c r="BH702"/>
  <c r="BG702"/>
  <c r="BF702"/>
  <c r="T702"/>
  <c r="R702"/>
  <c r="P702"/>
  <c r="BI700"/>
  <c r="BH700"/>
  <c r="BG700"/>
  <c r="BF700"/>
  <c r="T700"/>
  <c r="R700"/>
  <c r="P700"/>
  <c r="BI698"/>
  <c r="BH698"/>
  <c r="BG698"/>
  <c r="BF698"/>
  <c r="T698"/>
  <c r="R698"/>
  <c r="P698"/>
  <c r="BI696"/>
  <c r="BH696"/>
  <c r="BG696"/>
  <c r="BF696"/>
  <c r="T696"/>
  <c r="R696"/>
  <c r="P696"/>
  <c r="BI694"/>
  <c r="BH694"/>
  <c r="BG694"/>
  <c r="BF694"/>
  <c r="T694"/>
  <c r="R694"/>
  <c r="P694"/>
  <c r="BI692"/>
  <c r="BH692"/>
  <c r="BG692"/>
  <c r="BF692"/>
  <c r="T692"/>
  <c r="R692"/>
  <c r="P692"/>
  <c r="BI691"/>
  <c r="BH691"/>
  <c r="BG691"/>
  <c r="BF691"/>
  <c r="T691"/>
  <c r="R691"/>
  <c r="P691"/>
  <c r="BI687"/>
  <c r="BH687"/>
  <c r="BG687"/>
  <c r="BF687"/>
  <c r="T687"/>
  <c r="T686"/>
  <c r="R687"/>
  <c r="R686"/>
  <c r="P687"/>
  <c r="P686"/>
  <c r="BI684"/>
  <c r="BH684"/>
  <c r="BG684"/>
  <c r="BF684"/>
  <c r="T684"/>
  <c r="R684"/>
  <c r="P684"/>
  <c r="BI679"/>
  <c r="BH679"/>
  <c r="BG679"/>
  <c r="BF679"/>
  <c r="T679"/>
  <c r="R679"/>
  <c r="P679"/>
  <c r="BI677"/>
  <c r="BH677"/>
  <c r="BG677"/>
  <c r="BF677"/>
  <c r="T677"/>
  <c r="R677"/>
  <c r="P677"/>
  <c r="BI672"/>
  <c r="BH672"/>
  <c r="BG672"/>
  <c r="BF672"/>
  <c r="T672"/>
  <c r="R672"/>
  <c r="P672"/>
  <c r="BI670"/>
  <c r="BH670"/>
  <c r="BG670"/>
  <c r="BF670"/>
  <c r="T670"/>
  <c r="R670"/>
  <c r="P670"/>
  <c r="BI667"/>
  <c r="BH667"/>
  <c r="BG667"/>
  <c r="BF667"/>
  <c r="T667"/>
  <c r="R667"/>
  <c r="P667"/>
  <c r="BI665"/>
  <c r="BH665"/>
  <c r="BG665"/>
  <c r="BF665"/>
  <c r="T665"/>
  <c r="R665"/>
  <c r="P665"/>
  <c r="BI663"/>
  <c r="BH663"/>
  <c r="BG663"/>
  <c r="BF663"/>
  <c r="T663"/>
  <c r="R663"/>
  <c r="P663"/>
  <c r="BI660"/>
  <c r="BH660"/>
  <c r="BG660"/>
  <c r="BF660"/>
  <c r="T660"/>
  <c r="T659"/>
  <c r="R660"/>
  <c r="R659"/>
  <c r="P660"/>
  <c r="P659"/>
  <c r="BI653"/>
  <c r="BH653"/>
  <c r="BG653"/>
  <c r="BF653"/>
  <c r="T653"/>
  <c r="R653"/>
  <c r="P653"/>
  <c r="BI647"/>
  <c r="BH647"/>
  <c r="BG647"/>
  <c r="BF647"/>
  <c r="T647"/>
  <c r="R647"/>
  <c r="P647"/>
  <c r="BI642"/>
  <c r="BH642"/>
  <c r="BG642"/>
  <c r="BF642"/>
  <c r="T642"/>
  <c r="R642"/>
  <c r="P642"/>
  <c r="BI636"/>
  <c r="BH636"/>
  <c r="BG636"/>
  <c r="BF636"/>
  <c r="T636"/>
  <c r="R636"/>
  <c r="P636"/>
  <c r="BI630"/>
  <c r="BH630"/>
  <c r="BG630"/>
  <c r="BF630"/>
  <c r="T630"/>
  <c r="R630"/>
  <c r="P630"/>
  <c r="BI624"/>
  <c r="BH624"/>
  <c r="BG624"/>
  <c r="BF624"/>
  <c r="T624"/>
  <c r="R624"/>
  <c r="P624"/>
  <c r="BI618"/>
  <c r="BH618"/>
  <c r="BG618"/>
  <c r="BF618"/>
  <c r="T618"/>
  <c r="R618"/>
  <c r="P618"/>
  <c r="BI612"/>
  <c r="BH612"/>
  <c r="BG612"/>
  <c r="BF612"/>
  <c r="T612"/>
  <c r="R612"/>
  <c r="P612"/>
  <c r="BI606"/>
  <c r="BH606"/>
  <c r="BG606"/>
  <c r="BF606"/>
  <c r="T606"/>
  <c r="R606"/>
  <c r="P606"/>
  <c r="BI600"/>
  <c r="BH600"/>
  <c r="BG600"/>
  <c r="BF600"/>
  <c r="T600"/>
  <c r="R600"/>
  <c r="P600"/>
  <c r="BI594"/>
  <c r="BH594"/>
  <c r="BG594"/>
  <c r="BF594"/>
  <c r="T594"/>
  <c r="R594"/>
  <c r="P594"/>
  <c r="BI588"/>
  <c r="BH588"/>
  <c r="BG588"/>
  <c r="BF588"/>
  <c r="T588"/>
  <c r="R588"/>
  <c r="P588"/>
  <c r="BI583"/>
  <c r="BH583"/>
  <c r="BG583"/>
  <c r="BF583"/>
  <c r="T583"/>
  <c r="R583"/>
  <c r="P583"/>
  <c r="BI581"/>
  <c r="BH581"/>
  <c r="BG581"/>
  <c r="BF581"/>
  <c r="T581"/>
  <c r="R581"/>
  <c r="P581"/>
  <c r="BI580"/>
  <c r="BH580"/>
  <c r="BG580"/>
  <c r="BF580"/>
  <c r="T580"/>
  <c r="R580"/>
  <c r="P580"/>
  <c r="BI578"/>
  <c r="BH578"/>
  <c r="BG578"/>
  <c r="BF578"/>
  <c r="T578"/>
  <c r="R578"/>
  <c r="P578"/>
  <c r="BI574"/>
  <c r="BH574"/>
  <c r="BG574"/>
  <c r="BF574"/>
  <c r="T574"/>
  <c r="R574"/>
  <c r="P574"/>
  <c r="BI569"/>
  <c r="BH569"/>
  <c r="BG569"/>
  <c r="BF569"/>
  <c r="T569"/>
  <c r="R569"/>
  <c r="P569"/>
  <c r="BI565"/>
  <c r="BH565"/>
  <c r="BG565"/>
  <c r="BF565"/>
  <c r="T565"/>
  <c r="R565"/>
  <c r="P565"/>
  <c r="BI563"/>
  <c r="BH563"/>
  <c r="BG563"/>
  <c r="BF563"/>
  <c r="T563"/>
  <c r="R563"/>
  <c r="P563"/>
  <c r="BI558"/>
  <c r="BH558"/>
  <c r="BG558"/>
  <c r="BF558"/>
  <c r="T558"/>
  <c r="R558"/>
  <c r="P558"/>
  <c r="BI556"/>
  <c r="BH556"/>
  <c r="BG556"/>
  <c r="BF556"/>
  <c r="T556"/>
  <c r="R556"/>
  <c r="P556"/>
  <c r="BI552"/>
  <c r="BH552"/>
  <c r="BG552"/>
  <c r="BF552"/>
  <c r="T552"/>
  <c r="R552"/>
  <c r="P552"/>
  <c r="BI551"/>
  <c r="BH551"/>
  <c r="BG551"/>
  <c r="BF551"/>
  <c r="T551"/>
  <c r="R551"/>
  <c r="P551"/>
  <c r="BI547"/>
  <c r="BH547"/>
  <c r="BG547"/>
  <c r="BF547"/>
  <c r="T547"/>
  <c r="R547"/>
  <c r="P547"/>
  <c r="BI545"/>
  <c r="BH545"/>
  <c r="BG545"/>
  <c r="BF545"/>
  <c r="T545"/>
  <c r="R545"/>
  <c r="P545"/>
  <c r="BI543"/>
  <c r="BH543"/>
  <c r="BG543"/>
  <c r="BF543"/>
  <c r="T543"/>
  <c r="R543"/>
  <c r="P543"/>
  <c r="BI541"/>
  <c r="BH541"/>
  <c r="BG541"/>
  <c r="BF541"/>
  <c r="T541"/>
  <c r="R541"/>
  <c r="P541"/>
  <c r="BI537"/>
  <c r="BH537"/>
  <c r="BG537"/>
  <c r="BF537"/>
  <c r="T537"/>
  <c r="R537"/>
  <c r="P537"/>
  <c r="BI536"/>
  <c r="BH536"/>
  <c r="BG536"/>
  <c r="BF536"/>
  <c r="T536"/>
  <c r="R536"/>
  <c r="P536"/>
  <c r="BI532"/>
  <c r="BH532"/>
  <c r="BG532"/>
  <c r="BF532"/>
  <c r="T532"/>
  <c r="R532"/>
  <c r="P532"/>
  <c r="BI528"/>
  <c r="BH528"/>
  <c r="BG528"/>
  <c r="BF528"/>
  <c r="T528"/>
  <c r="R528"/>
  <c r="P528"/>
  <c r="BI526"/>
  <c r="BH526"/>
  <c r="BG526"/>
  <c r="BF526"/>
  <c r="T526"/>
  <c r="R526"/>
  <c r="P526"/>
  <c r="BI524"/>
  <c r="BH524"/>
  <c r="BG524"/>
  <c r="BF524"/>
  <c r="T524"/>
  <c r="R524"/>
  <c r="P524"/>
  <c r="BI522"/>
  <c r="BH522"/>
  <c r="BG522"/>
  <c r="BF522"/>
  <c r="T522"/>
  <c r="R522"/>
  <c r="P522"/>
  <c r="BI520"/>
  <c r="BH520"/>
  <c r="BG520"/>
  <c r="BF520"/>
  <c r="T520"/>
  <c r="R520"/>
  <c r="P520"/>
  <c r="BI518"/>
  <c r="BH518"/>
  <c r="BG518"/>
  <c r="BF518"/>
  <c r="T518"/>
  <c r="R518"/>
  <c r="P518"/>
  <c r="BI514"/>
  <c r="BH514"/>
  <c r="BG514"/>
  <c r="BF514"/>
  <c r="T514"/>
  <c r="R514"/>
  <c r="P514"/>
  <c r="BI509"/>
  <c r="BH509"/>
  <c r="BG509"/>
  <c r="BF509"/>
  <c r="T509"/>
  <c r="R509"/>
  <c r="P509"/>
  <c r="BI504"/>
  <c r="BH504"/>
  <c r="BG504"/>
  <c r="BF504"/>
  <c r="T504"/>
  <c r="R504"/>
  <c r="P504"/>
  <c r="BI499"/>
  <c r="BH499"/>
  <c r="BG499"/>
  <c r="BF499"/>
  <c r="T499"/>
  <c r="R499"/>
  <c r="P499"/>
  <c r="BI494"/>
  <c r="BH494"/>
  <c r="BG494"/>
  <c r="BF494"/>
  <c r="T494"/>
  <c r="R494"/>
  <c r="P494"/>
  <c r="BI489"/>
  <c r="BH489"/>
  <c r="BG489"/>
  <c r="BF489"/>
  <c r="T489"/>
  <c r="R489"/>
  <c r="P489"/>
  <c r="BI484"/>
  <c r="BH484"/>
  <c r="BG484"/>
  <c r="BF484"/>
  <c r="T484"/>
  <c r="R484"/>
  <c r="P484"/>
  <c r="BI479"/>
  <c r="BH479"/>
  <c r="BG479"/>
  <c r="BF479"/>
  <c r="T479"/>
  <c r="R479"/>
  <c r="P479"/>
  <c r="BI477"/>
  <c r="BH477"/>
  <c r="BG477"/>
  <c r="BF477"/>
  <c r="T477"/>
  <c r="R477"/>
  <c r="P477"/>
  <c r="BI472"/>
  <c r="BH472"/>
  <c r="BG472"/>
  <c r="BF472"/>
  <c r="T472"/>
  <c r="R472"/>
  <c r="P472"/>
  <c r="BI470"/>
  <c r="BH470"/>
  <c r="BG470"/>
  <c r="BF470"/>
  <c r="T470"/>
  <c r="R470"/>
  <c r="P470"/>
  <c r="BI465"/>
  <c r="BH465"/>
  <c r="BG465"/>
  <c r="BF465"/>
  <c r="T465"/>
  <c r="R465"/>
  <c r="P465"/>
  <c r="BI460"/>
  <c r="BH460"/>
  <c r="BG460"/>
  <c r="BF460"/>
  <c r="T460"/>
  <c r="R460"/>
  <c r="P460"/>
  <c r="BI458"/>
  <c r="BH458"/>
  <c r="BG458"/>
  <c r="BF458"/>
  <c r="T458"/>
  <c r="R458"/>
  <c r="P458"/>
  <c r="BI453"/>
  <c r="BH453"/>
  <c r="BG453"/>
  <c r="BF453"/>
  <c r="T453"/>
  <c r="R453"/>
  <c r="P453"/>
  <c r="BI451"/>
  <c r="BH451"/>
  <c r="BG451"/>
  <c r="BF451"/>
  <c r="T451"/>
  <c r="R451"/>
  <c r="P451"/>
  <c r="BI446"/>
  <c r="BH446"/>
  <c r="BG446"/>
  <c r="BF446"/>
  <c r="T446"/>
  <c r="R446"/>
  <c r="P446"/>
  <c r="BI441"/>
  <c r="BH441"/>
  <c r="BG441"/>
  <c r="BF441"/>
  <c r="T441"/>
  <c r="R441"/>
  <c r="P441"/>
  <c r="BI439"/>
  <c r="BH439"/>
  <c r="BG439"/>
  <c r="BF439"/>
  <c r="T439"/>
  <c r="R439"/>
  <c r="P439"/>
  <c r="BI434"/>
  <c r="BH434"/>
  <c r="BG434"/>
  <c r="BF434"/>
  <c r="T434"/>
  <c r="R434"/>
  <c r="P434"/>
  <c r="BI432"/>
  <c r="BH432"/>
  <c r="BG432"/>
  <c r="BF432"/>
  <c r="T432"/>
  <c r="R432"/>
  <c r="P432"/>
  <c r="BI427"/>
  <c r="BH427"/>
  <c r="BG427"/>
  <c r="BF427"/>
  <c r="T427"/>
  <c r="R427"/>
  <c r="P427"/>
  <c r="BI425"/>
  <c r="BH425"/>
  <c r="BG425"/>
  <c r="BF425"/>
  <c r="T425"/>
  <c r="R425"/>
  <c r="P425"/>
  <c r="BI420"/>
  <c r="BH420"/>
  <c r="BG420"/>
  <c r="BF420"/>
  <c r="T420"/>
  <c r="R420"/>
  <c r="P420"/>
  <c r="BI415"/>
  <c r="BH415"/>
  <c r="BG415"/>
  <c r="BF415"/>
  <c r="T415"/>
  <c r="R415"/>
  <c r="P415"/>
  <c r="BI413"/>
  <c r="BH413"/>
  <c r="BG413"/>
  <c r="BF413"/>
  <c r="T413"/>
  <c r="R413"/>
  <c r="P413"/>
  <c r="BI408"/>
  <c r="BH408"/>
  <c r="BG408"/>
  <c r="BF408"/>
  <c r="T408"/>
  <c r="R408"/>
  <c r="P408"/>
  <c r="BI403"/>
  <c r="BH403"/>
  <c r="BG403"/>
  <c r="BF403"/>
  <c r="T403"/>
  <c r="R403"/>
  <c r="P403"/>
  <c r="BI401"/>
  <c r="BH401"/>
  <c r="BG401"/>
  <c r="BF401"/>
  <c r="T401"/>
  <c r="R401"/>
  <c r="P401"/>
  <c r="BI396"/>
  <c r="BH396"/>
  <c r="BG396"/>
  <c r="BF396"/>
  <c r="T396"/>
  <c r="R396"/>
  <c r="P396"/>
  <c r="BI394"/>
  <c r="BH394"/>
  <c r="BG394"/>
  <c r="BF394"/>
  <c r="T394"/>
  <c r="R394"/>
  <c r="P394"/>
  <c r="BI389"/>
  <c r="BH389"/>
  <c r="BG389"/>
  <c r="BF389"/>
  <c r="T389"/>
  <c r="R389"/>
  <c r="P389"/>
  <c r="BI387"/>
  <c r="BH387"/>
  <c r="BG387"/>
  <c r="BF387"/>
  <c r="T387"/>
  <c r="R387"/>
  <c r="P387"/>
  <c r="BI382"/>
  <c r="BH382"/>
  <c r="BG382"/>
  <c r="BF382"/>
  <c r="T382"/>
  <c r="R382"/>
  <c r="P382"/>
  <c r="BI380"/>
  <c r="BH380"/>
  <c r="BG380"/>
  <c r="BF380"/>
  <c r="T380"/>
  <c r="R380"/>
  <c r="P380"/>
  <c r="BI375"/>
  <c r="BH375"/>
  <c r="BG375"/>
  <c r="BF375"/>
  <c r="T375"/>
  <c r="R375"/>
  <c r="P375"/>
  <c r="BI373"/>
  <c r="BH373"/>
  <c r="BG373"/>
  <c r="BF373"/>
  <c r="T373"/>
  <c r="R373"/>
  <c r="P373"/>
  <c r="BI368"/>
  <c r="BH368"/>
  <c r="BG368"/>
  <c r="BF368"/>
  <c r="T368"/>
  <c r="R368"/>
  <c r="P368"/>
  <c r="BI363"/>
  <c r="BH363"/>
  <c r="BG363"/>
  <c r="BF363"/>
  <c r="T363"/>
  <c r="R363"/>
  <c r="P363"/>
  <c r="BI361"/>
  <c r="BH361"/>
  <c r="BG361"/>
  <c r="BF361"/>
  <c r="T361"/>
  <c r="R361"/>
  <c r="P361"/>
  <c r="BI356"/>
  <c r="BH356"/>
  <c r="BG356"/>
  <c r="BF356"/>
  <c r="T356"/>
  <c r="R356"/>
  <c r="P356"/>
  <c r="BI354"/>
  <c r="BH354"/>
  <c r="BG354"/>
  <c r="BF354"/>
  <c r="T354"/>
  <c r="R354"/>
  <c r="P354"/>
  <c r="BI349"/>
  <c r="BH349"/>
  <c r="BG349"/>
  <c r="BF349"/>
  <c r="T349"/>
  <c r="R349"/>
  <c r="P349"/>
  <c r="BI347"/>
  <c r="BH347"/>
  <c r="BG347"/>
  <c r="BF347"/>
  <c r="T347"/>
  <c r="R347"/>
  <c r="P347"/>
  <c r="BI342"/>
  <c r="BH342"/>
  <c r="BG342"/>
  <c r="BF342"/>
  <c r="T342"/>
  <c r="R342"/>
  <c r="P342"/>
  <c r="BI337"/>
  <c r="BH337"/>
  <c r="BG337"/>
  <c r="BF337"/>
  <c r="T337"/>
  <c r="R337"/>
  <c r="P337"/>
  <c r="BI332"/>
  <c r="BH332"/>
  <c r="BG332"/>
  <c r="BF332"/>
  <c r="T332"/>
  <c r="R332"/>
  <c r="P332"/>
  <c r="BI327"/>
  <c r="BH327"/>
  <c r="BG327"/>
  <c r="BF327"/>
  <c r="T327"/>
  <c r="R327"/>
  <c r="P327"/>
  <c r="BI325"/>
  <c r="BH325"/>
  <c r="BG325"/>
  <c r="BF325"/>
  <c r="T325"/>
  <c r="R325"/>
  <c r="P325"/>
  <c r="BI320"/>
  <c r="BH320"/>
  <c r="BG320"/>
  <c r="BF320"/>
  <c r="T320"/>
  <c r="R320"/>
  <c r="P320"/>
  <c r="BI315"/>
  <c r="BH315"/>
  <c r="BG315"/>
  <c r="BF315"/>
  <c r="T315"/>
  <c r="R315"/>
  <c r="P315"/>
  <c r="BI313"/>
  <c r="BH313"/>
  <c r="BG313"/>
  <c r="BF313"/>
  <c r="T313"/>
  <c r="R313"/>
  <c r="P313"/>
  <c r="BI308"/>
  <c r="BH308"/>
  <c r="BG308"/>
  <c r="BF308"/>
  <c r="T308"/>
  <c r="R308"/>
  <c r="P308"/>
  <c r="BI303"/>
  <c r="BH303"/>
  <c r="BG303"/>
  <c r="BF303"/>
  <c r="T303"/>
  <c r="R303"/>
  <c r="P303"/>
  <c r="BI298"/>
  <c r="BH298"/>
  <c r="BG298"/>
  <c r="BF298"/>
  <c r="T298"/>
  <c r="R298"/>
  <c r="P298"/>
  <c r="BI293"/>
  <c r="BH293"/>
  <c r="BG293"/>
  <c r="BF293"/>
  <c r="T293"/>
  <c r="R293"/>
  <c r="P293"/>
  <c r="BI291"/>
  <c r="BH291"/>
  <c r="BG291"/>
  <c r="BF291"/>
  <c r="T291"/>
  <c r="R291"/>
  <c r="P291"/>
  <c r="BI286"/>
  <c r="BH286"/>
  <c r="BG286"/>
  <c r="BF286"/>
  <c r="T286"/>
  <c r="R286"/>
  <c r="P286"/>
  <c r="BI284"/>
  <c r="BH284"/>
  <c r="BG284"/>
  <c r="BF284"/>
  <c r="T284"/>
  <c r="R284"/>
  <c r="P284"/>
  <c r="BI279"/>
  <c r="BH279"/>
  <c r="BG279"/>
  <c r="BF279"/>
  <c r="T279"/>
  <c r="R279"/>
  <c r="P279"/>
  <c r="BI277"/>
  <c r="BH277"/>
  <c r="BG277"/>
  <c r="BF277"/>
  <c r="T277"/>
  <c r="R277"/>
  <c r="P277"/>
  <c r="BI272"/>
  <c r="BH272"/>
  <c r="BG272"/>
  <c r="BF272"/>
  <c r="T272"/>
  <c r="R272"/>
  <c r="P272"/>
  <c r="BI267"/>
  <c r="BH267"/>
  <c r="BG267"/>
  <c r="BF267"/>
  <c r="T267"/>
  <c r="R267"/>
  <c r="P267"/>
  <c r="BI263"/>
  <c r="BH263"/>
  <c r="BG263"/>
  <c r="BF263"/>
  <c r="T263"/>
  <c r="R263"/>
  <c r="P263"/>
  <c r="BI258"/>
  <c r="BH258"/>
  <c r="BG258"/>
  <c r="BF258"/>
  <c r="T258"/>
  <c r="R258"/>
  <c r="P258"/>
  <c r="BI256"/>
  <c r="BH256"/>
  <c r="BG256"/>
  <c r="BF256"/>
  <c r="T256"/>
  <c r="R256"/>
  <c r="P256"/>
  <c r="BI251"/>
  <c r="BH251"/>
  <c r="BG251"/>
  <c r="BF251"/>
  <c r="T251"/>
  <c r="R251"/>
  <c r="P251"/>
  <c r="BI246"/>
  <c r="BH246"/>
  <c r="BG246"/>
  <c r="BF246"/>
  <c r="T246"/>
  <c r="R246"/>
  <c r="P246"/>
  <c r="BI244"/>
  <c r="BH244"/>
  <c r="BG244"/>
  <c r="BF244"/>
  <c r="T244"/>
  <c r="R244"/>
  <c r="P244"/>
  <c r="BI239"/>
  <c r="BH239"/>
  <c r="BG239"/>
  <c r="BF239"/>
  <c r="T239"/>
  <c r="R239"/>
  <c r="P239"/>
  <c r="BI234"/>
  <c r="BH234"/>
  <c r="BG234"/>
  <c r="BF234"/>
  <c r="T234"/>
  <c r="R234"/>
  <c r="P234"/>
  <c r="BI229"/>
  <c r="BH229"/>
  <c r="BG229"/>
  <c r="BF229"/>
  <c r="T229"/>
  <c r="R229"/>
  <c r="P229"/>
  <c r="BI227"/>
  <c r="BH227"/>
  <c r="BG227"/>
  <c r="BF227"/>
  <c r="T227"/>
  <c r="R227"/>
  <c r="P227"/>
  <c r="BI222"/>
  <c r="BH222"/>
  <c r="BG222"/>
  <c r="BF222"/>
  <c r="T222"/>
  <c r="R222"/>
  <c r="P222"/>
  <c r="BI217"/>
  <c r="BH217"/>
  <c r="BG217"/>
  <c r="BF217"/>
  <c r="T217"/>
  <c r="R217"/>
  <c r="P217"/>
  <c r="BI213"/>
  <c r="BH213"/>
  <c r="BG213"/>
  <c r="BF213"/>
  <c r="T213"/>
  <c r="R213"/>
  <c r="P213"/>
  <c r="BI208"/>
  <c r="BH208"/>
  <c r="BG208"/>
  <c r="BF208"/>
  <c r="T208"/>
  <c r="R208"/>
  <c r="P208"/>
  <c r="BI203"/>
  <c r="BH203"/>
  <c r="BG203"/>
  <c r="BF203"/>
  <c r="T203"/>
  <c r="R203"/>
  <c r="P203"/>
  <c r="BI198"/>
  <c r="BH198"/>
  <c r="BG198"/>
  <c r="BF198"/>
  <c r="T198"/>
  <c r="R198"/>
  <c r="P198"/>
  <c r="BI193"/>
  <c r="BH193"/>
  <c r="BG193"/>
  <c r="BF193"/>
  <c r="T193"/>
  <c r="R193"/>
  <c r="P193"/>
  <c r="BI191"/>
  <c r="BH191"/>
  <c r="BG191"/>
  <c r="BF191"/>
  <c r="T191"/>
  <c r="R191"/>
  <c r="P191"/>
  <c r="BI185"/>
  <c r="BH185"/>
  <c r="BG185"/>
  <c r="BF185"/>
  <c r="T185"/>
  <c r="R185"/>
  <c r="P185"/>
  <c r="BI181"/>
  <c r="BH181"/>
  <c r="BG181"/>
  <c r="BF181"/>
  <c r="T181"/>
  <c r="R181"/>
  <c r="P181"/>
  <c r="BI179"/>
  <c r="BH179"/>
  <c r="BG179"/>
  <c r="BF179"/>
  <c r="T179"/>
  <c r="R179"/>
  <c r="P179"/>
  <c r="BI178"/>
  <c r="BH178"/>
  <c r="BG178"/>
  <c r="BF178"/>
  <c r="T178"/>
  <c r="R178"/>
  <c r="P178"/>
  <c r="BI177"/>
  <c r="BH177"/>
  <c r="BG177"/>
  <c r="BF177"/>
  <c r="T177"/>
  <c r="R177"/>
  <c r="P177"/>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2"/>
  <c r="BH162"/>
  <c r="BG162"/>
  <c r="BF162"/>
  <c r="T162"/>
  <c r="R162"/>
  <c r="P162"/>
  <c r="BI155"/>
  <c r="BH155"/>
  <c r="BG155"/>
  <c r="BF155"/>
  <c r="T155"/>
  <c r="R155"/>
  <c r="P155"/>
  <c r="BI150"/>
  <c r="BH150"/>
  <c r="BG150"/>
  <c r="BF150"/>
  <c r="T150"/>
  <c r="R150"/>
  <c r="P150"/>
  <c r="BI145"/>
  <c r="BH145"/>
  <c r="BG145"/>
  <c r="BF145"/>
  <c r="T145"/>
  <c r="R145"/>
  <c r="P145"/>
  <c r="BI140"/>
  <c r="BH140"/>
  <c r="BG140"/>
  <c r="BF140"/>
  <c r="T140"/>
  <c r="R140"/>
  <c r="P140"/>
  <c r="BI135"/>
  <c r="BH135"/>
  <c r="BG135"/>
  <c r="BF135"/>
  <c r="T135"/>
  <c r="R135"/>
  <c r="P135"/>
  <c r="BI130"/>
  <c r="BH130"/>
  <c r="BG130"/>
  <c r="BF130"/>
  <c r="T130"/>
  <c r="R130"/>
  <c r="P130"/>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0"/>
  <c r="BH110"/>
  <c r="BG110"/>
  <c r="BF110"/>
  <c r="T110"/>
  <c r="R110"/>
  <c r="P110"/>
  <c r="F101"/>
  <c r="E99"/>
  <c r="F60"/>
  <c r="E58"/>
  <c r="J28"/>
  <c r="E28"/>
  <c r="J104"/>
  <c r="J27"/>
  <c r="J25"/>
  <c r="E25"/>
  <c r="J103"/>
  <c r="J24"/>
  <c r="J22"/>
  <c r="E22"/>
  <c r="F104"/>
  <c r="J21"/>
  <c r="J19"/>
  <c r="E19"/>
  <c r="F103"/>
  <c r="J18"/>
  <c r="J16"/>
  <c r="J60"/>
  <c r="E7"/>
  <c r="E93"/>
  <c i="28" r="J41"/>
  <c r="J40"/>
  <c i="1" r="AY84"/>
  <c i="28" r="J39"/>
  <c i="1" r="AX84"/>
  <c i="28" r="BI1087"/>
  <c r="BH1087"/>
  <c r="BG1087"/>
  <c r="BF1087"/>
  <c r="T1087"/>
  <c r="T1086"/>
  <c r="R1087"/>
  <c r="R1086"/>
  <c r="P1087"/>
  <c r="P1086"/>
  <c r="BI1076"/>
  <c r="BH1076"/>
  <c r="BG1076"/>
  <c r="BF1076"/>
  <c r="T1076"/>
  <c r="R1076"/>
  <c r="P1076"/>
  <c r="BI1050"/>
  <c r="BH1050"/>
  <c r="BG1050"/>
  <c r="BF1050"/>
  <c r="T1050"/>
  <c r="R1050"/>
  <c r="P1050"/>
  <c r="BI1048"/>
  <c r="BH1048"/>
  <c r="BG1048"/>
  <c r="BF1048"/>
  <c r="T1048"/>
  <c r="R1048"/>
  <c r="P1048"/>
  <c r="BI1041"/>
  <c r="BH1041"/>
  <c r="BG1041"/>
  <c r="BF1041"/>
  <c r="T1041"/>
  <c r="R1041"/>
  <c r="P1041"/>
  <c r="BI1040"/>
  <c r="BH1040"/>
  <c r="BG1040"/>
  <c r="BF1040"/>
  <c r="T1040"/>
  <c r="R1040"/>
  <c r="P1040"/>
  <c r="BI1039"/>
  <c r="BH1039"/>
  <c r="BG1039"/>
  <c r="BF1039"/>
  <c r="T1039"/>
  <c r="R1039"/>
  <c r="P1039"/>
  <c r="BI1038"/>
  <c r="BH1038"/>
  <c r="BG1038"/>
  <c r="BF1038"/>
  <c r="T1038"/>
  <c r="R1038"/>
  <c r="P1038"/>
  <c r="BI1035"/>
  <c r="BH1035"/>
  <c r="BG1035"/>
  <c r="BF1035"/>
  <c r="T1035"/>
  <c r="R1035"/>
  <c r="P1035"/>
  <c r="BI1029"/>
  <c r="BH1029"/>
  <c r="BG1029"/>
  <c r="BF1029"/>
  <c r="T1029"/>
  <c r="R1029"/>
  <c r="P1029"/>
  <c r="BI1026"/>
  <c r="BH1026"/>
  <c r="BG1026"/>
  <c r="BF1026"/>
  <c r="T1026"/>
  <c r="R1026"/>
  <c r="P1026"/>
  <c r="BI1024"/>
  <c r="BH1024"/>
  <c r="BG1024"/>
  <c r="BF1024"/>
  <c r="T1024"/>
  <c r="R1024"/>
  <c r="P1024"/>
  <c r="BI1021"/>
  <c r="BH1021"/>
  <c r="BG1021"/>
  <c r="BF1021"/>
  <c r="T1021"/>
  <c r="R1021"/>
  <c r="P1021"/>
  <c r="BI996"/>
  <c r="BH996"/>
  <c r="BG996"/>
  <c r="BF996"/>
  <c r="T996"/>
  <c r="R996"/>
  <c r="P996"/>
  <c r="BI994"/>
  <c r="BH994"/>
  <c r="BG994"/>
  <c r="BF994"/>
  <c r="T994"/>
  <c r="R994"/>
  <c r="P994"/>
  <c r="BI991"/>
  <c r="BH991"/>
  <c r="BG991"/>
  <c r="BF991"/>
  <c r="T991"/>
  <c r="R991"/>
  <c r="P991"/>
  <c r="BI985"/>
  <c r="BH985"/>
  <c r="BG985"/>
  <c r="BF985"/>
  <c r="T985"/>
  <c r="R985"/>
  <c r="P985"/>
  <c r="BI982"/>
  <c r="BH982"/>
  <c r="BG982"/>
  <c r="BF982"/>
  <c r="T982"/>
  <c r="R982"/>
  <c r="P982"/>
  <c r="BI971"/>
  <c r="BH971"/>
  <c r="BG971"/>
  <c r="BF971"/>
  <c r="T971"/>
  <c r="R971"/>
  <c r="P971"/>
  <c r="BI970"/>
  <c r="BH970"/>
  <c r="BG970"/>
  <c r="BF970"/>
  <c r="T970"/>
  <c r="R970"/>
  <c r="P970"/>
  <c r="BI961"/>
  <c r="BH961"/>
  <c r="BG961"/>
  <c r="BF961"/>
  <c r="T961"/>
  <c r="R961"/>
  <c r="P961"/>
  <c r="BI958"/>
  <c r="BH958"/>
  <c r="BG958"/>
  <c r="BF958"/>
  <c r="T958"/>
  <c r="R958"/>
  <c r="P958"/>
  <c r="BI956"/>
  <c r="BH956"/>
  <c r="BG956"/>
  <c r="BF956"/>
  <c r="T956"/>
  <c r="R956"/>
  <c r="P956"/>
  <c r="BI955"/>
  <c r="BH955"/>
  <c r="BG955"/>
  <c r="BF955"/>
  <c r="T955"/>
  <c r="R955"/>
  <c r="P955"/>
  <c r="BI947"/>
  <c r="BH947"/>
  <c r="BG947"/>
  <c r="BF947"/>
  <c r="T947"/>
  <c r="R947"/>
  <c r="P947"/>
  <c r="BI944"/>
  <c r="BH944"/>
  <c r="BG944"/>
  <c r="BF944"/>
  <c r="T944"/>
  <c r="R944"/>
  <c r="P944"/>
  <c r="BI942"/>
  <c r="BH942"/>
  <c r="BG942"/>
  <c r="BF942"/>
  <c r="T942"/>
  <c r="R942"/>
  <c r="P942"/>
  <c r="BI917"/>
  <c r="BH917"/>
  <c r="BG917"/>
  <c r="BF917"/>
  <c r="T917"/>
  <c r="R917"/>
  <c r="P917"/>
  <c r="BI888"/>
  <c r="BH888"/>
  <c r="BG888"/>
  <c r="BF888"/>
  <c r="T888"/>
  <c r="R888"/>
  <c r="P888"/>
  <c r="BI885"/>
  <c r="BH885"/>
  <c r="BG885"/>
  <c r="BF885"/>
  <c r="T885"/>
  <c r="R885"/>
  <c r="P885"/>
  <c r="BI877"/>
  <c r="BH877"/>
  <c r="BG877"/>
  <c r="BF877"/>
  <c r="T877"/>
  <c r="R877"/>
  <c r="P877"/>
  <c r="BI874"/>
  <c r="BH874"/>
  <c r="BG874"/>
  <c r="BF874"/>
  <c r="T874"/>
  <c r="R874"/>
  <c r="P874"/>
  <c r="BI851"/>
  <c r="BH851"/>
  <c r="BG851"/>
  <c r="BF851"/>
  <c r="T851"/>
  <c r="R851"/>
  <c r="P851"/>
  <c r="BI849"/>
  <c r="BH849"/>
  <c r="BG849"/>
  <c r="BF849"/>
  <c r="T849"/>
  <c r="R849"/>
  <c r="P849"/>
  <c r="BI845"/>
  <c r="BH845"/>
  <c r="BG845"/>
  <c r="BF845"/>
  <c r="T845"/>
  <c r="R845"/>
  <c r="P845"/>
  <c r="BI842"/>
  <c r="BH842"/>
  <c r="BG842"/>
  <c r="BF842"/>
  <c r="T842"/>
  <c r="R842"/>
  <c r="P842"/>
  <c r="BI837"/>
  <c r="BH837"/>
  <c r="BG837"/>
  <c r="BF837"/>
  <c r="T837"/>
  <c r="R837"/>
  <c r="P837"/>
  <c r="BI836"/>
  <c r="BH836"/>
  <c r="BG836"/>
  <c r="BF836"/>
  <c r="T836"/>
  <c r="R836"/>
  <c r="P836"/>
  <c r="BI832"/>
  <c r="BH832"/>
  <c r="BG832"/>
  <c r="BF832"/>
  <c r="T832"/>
  <c r="R832"/>
  <c r="P832"/>
  <c r="BI828"/>
  <c r="BH828"/>
  <c r="BG828"/>
  <c r="BF828"/>
  <c r="T828"/>
  <c r="R828"/>
  <c r="P828"/>
  <c r="BI824"/>
  <c r="BH824"/>
  <c r="BG824"/>
  <c r="BF824"/>
  <c r="T824"/>
  <c r="R824"/>
  <c r="P824"/>
  <c r="BI820"/>
  <c r="BH820"/>
  <c r="BG820"/>
  <c r="BF820"/>
  <c r="T820"/>
  <c r="R820"/>
  <c r="P820"/>
  <c r="BI810"/>
  <c r="BH810"/>
  <c r="BG810"/>
  <c r="BF810"/>
  <c r="T810"/>
  <c r="R810"/>
  <c r="P810"/>
  <c r="BI809"/>
  <c r="BH809"/>
  <c r="BG809"/>
  <c r="BF809"/>
  <c r="T809"/>
  <c r="R809"/>
  <c r="P809"/>
  <c r="BI808"/>
  <c r="BH808"/>
  <c r="BG808"/>
  <c r="BF808"/>
  <c r="T808"/>
  <c r="R808"/>
  <c r="P808"/>
  <c r="BI807"/>
  <c r="BH807"/>
  <c r="BG807"/>
  <c r="BF807"/>
  <c r="T807"/>
  <c r="R807"/>
  <c r="P807"/>
  <c r="BI806"/>
  <c r="BH806"/>
  <c r="BG806"/>
  <c r="BF806"/>
  <c r="T806"/>
  <c r="R806"/>
  <c r="P806"/>
  <c r="BI805"/>
  <c r="BH805"/>
  <c r="BG805"/>
  <c r="BF805"/>
  <c r="T805"/>
  <c r="R805"/>
  <c r="P805"/>
  <c r="BI804"/>
  <c r="BH804"/>
  <c r="BG804"/>
  <c r="BF804"/>
  <c r="T804"/>
  <c r="R804"/>
  <c r="P804"/>
  <c r="BI803"/>
  <c r="BH803"/>
  <c r="BG803"/>
  <c r="BF803"/>
  <c r="T803"/>
  <c r="R803"/>
  <c r="P803"/>
  <c r="BI802"/>
  <c r="BH802"/>
  <c r="BG802"/>
  <c r="BF802"/>
  <c r="T802"/>
  <c r="R802"/>
  <c r="P802"/>
  <c r="BI801"/>
  <c r="BH801"/>
  <c r="BG801"/>
  <c r="BF801"/>
  <c r="T801"/>
  <c r="R801"/>
  <c r="P801"/>
  <c r="BI800"/>
  <c r="BH800"/>
  <c r="BG800"/>
  <c r="BF800"/>
  <c r="T800"/>
  <c r="R800"/>
  <c r="P800"/>
  <c r="BI799"/>
  <c r="BH799"/>
  <c r="BG799"/>
  <c r="BF799"/>
  <c r="T799"/>
  <c r="R799"/>
  <c r="P799"/>
  <c r="BI798"/>
  <c r="BH798"/>
  <c r="BG798"/>
  <c r="BF798"/>
  <c r="T798"/>
  <c r="R798"/>
  <c r="P798"/>
  <c r="BI797"/>
  <c r="BH797"/>
  <c r="BG797"/>
  <c r="BF797"/>
  <c r="T797"/>
  <c r="R797"/>
  <c r="P797"/>
  <c r="BI796"/>
  <c r="BH796"/>
  <c r="BG796"/>
  <c r="BF796"/>
  <c r="T796"/>
  <c r="R796"/>
  <c r="P796"/>
  <c r="BI795"/>
  <c r="BH795"/>
  <c r="BG795"/>
  <c r="BF795"/>
  <c r="T795"/>
  <c r="R795"/>
  <c r="P795"/>
  <c r="BI794"/>
  <c r="BH794"/>
  <c r="BG794"/>
  <c r="BF794"/>
  <c r="T794"/>
  <c r="R794"/>
  <c r="P794"/>
  <c r="BI793"/>
  <c r="BH793"/>
  <c r="BG793"/>
  <c r="BF793"/>
  <c r="T793"/>
  <c r="R793"/>
  <c r="P793"/>
  <c r="BI792"/>
  <c r="BH792"/>
  <c r="BG792"/>
  <c r="BF792"/>
  <c r="T792"/>
  <c r="R792"/>
  <c r="P792"/>
  <c r="BI791"/>
  <c r="BH791"/>
  <c r="BG791"/>
  <c r="BF791"/>
  <c r="T791"/>
  <c r="R791"/>
  <c r="P791"/>
  <c r="BI790"/>
  <c r="BH790"/>
  <c r="BG790"/>
  <c r="BF790"/>
  <c r="T790"/>
  <c r="R790"/>
  <c r="P790"/>
  <c r="BI789"/>
  <c r="BH789"/>
  <c r="BG789"/>
  <c r="BF789"/>
  <c r="T789"/>
  <c r="R789"/>
  <c r="P789"/>
  <c r="BI788"/>
  <c r="BH788"/>
  <c r="BG788"/>
  <c r="BF788"/>
  <c r="T788"/>
  <c r="R788"/>
  <c r="P788"/>
  <c r="BI783"/>
  <c r="BH783"/>
  <c r="BG783"/>
  <c r="BF783"/>
  <c r="T783"/>
  <c r="R783"/>
  <c r="P783"/>
  <c r="BI782"/>
  <c r="BH782"/>
  <c r="BG782"/>
  <c r="BF782"/>
  <c r="T782"/>
  <c r="R782"/>
  <c r="P782"/>
  <c r="BI781"/>
  <c r="BH781"/>
  <c r="BG781"/>
  <c r="BF781"/>
  <c r="T781"/>
  <c r="R781"/>
  <c r="P781"/>
  <c r="BI776"/>
  <c r="BH776"/>
  <c r="BG776"/>
  <c r="BF776"/>
  <c r="T776"/>
  <c r="R776"/>
  <c r="P776"/>
  <c r="BI773"/>
  <c r="BH773"/>
  <c r="BG773"/>
  <c r="BF773"/>
  <c r="T773"/>
  <c r="R773"/>
  <c r="P773"/>
  <c r="BI768"/>
  <c r="BH768"/>
  <c r="BG768"/>
  <c r="BF768"/>
  <c r="T768"/>
  <c r="R768"/>
  <c r="P768"/>
  <c r="BI763"/>
  <c r="BH763"/>
  <c r="BG763"/>
  <c r="BF763"/>
  <c r="T763"/>
  <c r="R763"/>
  <c r="P763"/>
  <c r="BI758"/>
  <c r="BH758"/>
  <c r="BG758"/>
  <c r="BF758"/>
  <c r="T758"/>
  <c r="R758"/>
  <c r="P758"/>
  <c r="BI755"/>
  <c r="BH755"/>
  <c r="BG755"/>
  <c r="BF755"/>
  <c r="T755"/>
  <c r="R755"/>
  <c r="P755"/>
  <c r="BI752"/>
  <c r="BH752"/>
  <c r="BG752"/>
  <c r="BF752"/>
  <c r="T752"/>
  <c r="R752"/>
  <c r="P752"/>
  <c r="BI745"/>
  <c r="BH745"/>
  <c r="BG745"/>
  <c r="BF745"/>
  <c r="T745"/>
  <c r="R745"/>
  <c r="P745"/>
  <c r="BI742"/>
  <c r="BH742"/>
  <c r="BG742"/>
  <c r="BF742"/>
  <c r="T742"/>
  <c r="R742"/>
  <c r="P742"/>
  <c r="BI730"/>
  <c r="BH730"/>
  <c r="BG730"/>
  <c r="BF730"/>
  <c r="T730"/>
  <c r="R730"/>
  <c r="P730"/>
  <c r="BI723"/>
  <c r="BH723"/>
  <c r="BG723"/>
  <c r="BF723"/>
  <c r="T723"/>
  <c r="R723"/>
  <c r="P723"/>
  <c r="BI717"/>
  <c r="BH717"/>
  <c r="BG717"/>
  <c r="BF717"/>
  <c r="T717"/>
  <c r="R717"/>
  <c r="P717"/>
  <c r="BI708"/>
  <c r="BH708"/>
  <c r="BG708"/>
  <c r="BF708"/>
  <c r="T708"/>
  <c r="R708"/>
  <c r="P708"/>
  <c r="BI700"/>
  <c r="BH700"/>
  <c r="BG700"/>
  <c r="BF700"/>
  <c r="T700"/>
  <c r="R700"/>
  <c r="P700"/>
  <c r="BI695"/>
  <c r="BH695"/>
  <c r="BG695"/>
  <c r="BF695"/>
  <c r="T695"/>
  <c r="R695"/>
  <c r="P695"/>
  <c r="BI687"/>
  <c r="BH687"/>
  <c r="BG687"/>
  <c r="BF687"/>
  <c r="T687"/>
  <c r="R687"/>
  <c r="P687"/>
  <c r="BI669"/>
  <c r="BH669"/>
  <c r="BG669"/>
  <c r="BF669"/>
  <c r="T669"/>
  <c r="R669"/>
  <c r="P669"/>
  <c r="BI666"/>
  <c r="BH666"/>
  <c r="BG666"/>
  <c r="BF666"/>
  <c r="T666"/>
  <c r="R666"/>
  <c r="P666"/>
  <c r="BI664"/>
  <c r="BH664"/>
  <c r="BG664"/>
  <c r="BF664"/>
  <c r="T664"/>
  <c r="R664"/>
  <c r="P664"/>
  <c r="BI658"/>
  <c r="BH658"/>
  <c r="BG658"/>
  <c r="BF658"/>
  <c r="T658"/>
  <c r="R658"/>
  <c r="P658"/>
  <c r="BI655"/>
  <c r="BH655"/>
  <c r="BG655"/>
  <c r="BF655"/>
  <c r="T655"/>
  <c r="R655"/>
  <c r="P655"/>
  <c r="BI652"/>
  <c r="BH652"/>
  <c r="BG652"/>
  <c r="BF652"/>
  <c r="T652"/>
  <c r="R652"/>
  <c r="P652"/>
  <c r="BI644"/>
  <c r="BH644"/>
  <c r="BG644"/>
  <c r="BF644"/>
  <c r="T644"/>
  <c r="R644"/>
  <c r="P644"/>
  <c r="BI641"/>
  <c r="BH641"/>
  <c r="BG641"/>
  <c r="BF641"/>
  <c r="T641"/>
  <c r="R641"/>
  <c r="P641"/>
  <c r="BI637"/>
  <c r="BH637"/>
  <c r="BG637"/>
  <c r="BF637"/>
  <c r="T637"/>
  <c r="R637"/>
  <c r="P637"/>
  <c r="BI628"/>
  <c r="BH628"/>
  <c r="BG628"/>
  <c r="BF628"/>
  <c r="T628"/>
  <c r="R628"/>
  <c r="P628"/>
  <c r="BI608"/>
  <c r="BH608"/>
  <c r="BG608"/>
  <c r="BF608"/>
  <c r="T608"/>
  <c r="R608"/>
  <c r="P608"/>
  <c r="BI605"/>
  <c r="BH605"/>
  <c r="BG605"/>
  <c r="BF605"/>
  <c r="T605"/>
  <c r="R605"/>
  <c r="P605"/>
  <c r="BI603"/>
  <c r="BH603"/>
  <c r="BG603"/>
  <c r="BF603"/>
  <c r="T603"/>
  <c r="R603"/>
  <c r="P603"/>
  <c r="BI601"/>
  <c r="BH601"/>
  <c r="BG601"/>
  <c r="BF601"/>
  <c r="T601"/>
  <c r="R601"/>
  <c r="P601"/>
  <c r="BI597"/>
  <c r="BH597"/>
  <c r="BG597"/>
  <c r="BF597"/>
  <c r="T597"/>
  <c r="T596"/>
  <c r="R597"/>
  <c r="R596"/>
  <c r="P597"/>
  <c r="P596"/>
  <c r="BI591"/>
  <c r="BH591"/>
  <c r="BG591"/>
  <c r="BF591"/>
  <c r="T591"/>
  <c r="R591"/>
  <c r="P591"/>
  <c r="BI585"/>
  <c r="BH585"/>
  <c r="BG585"/>
  <c r="BF585"/>
  <c r="T585"/>
  <c r="R585"/>
  <c r="P585"/>
  <c r="BI575"/>
  <c r="BH575"/>
  <c r="BG575"/>
  <c r="BF575"/>
  <c r="T575"/>
  <c r="R575"/>
  <c r="P575"/>
  <c r="BI568"/>
  <c r="BH568"/>
  <c r="BG568"/>
  <c r="BF568"/>
  <c r="T568"/>
  <c r="R568"/>
  <c r="P568"/>
  <c r="BI560"/>
  <c r="BH560"/>
  <c r="BG560"/>
  <c r="BF560"/>
  <c r="T560"/>
  <c r="R560"/>
  <c r="P560"/>
  <c r="BI553"/>
  <c r="BH553"/>
  <c r="BG553"/>
  <c r="BF553"/>
  <c r="T553"/>
  <c r="R553"/>
  <c r="P553"/>
  <c r="BI547"/>
  <c r="BH547"/>
  <c r="BG547"/>
  <c r="BF547"/>
  <c r="T547"/>
  <c r="R547"/>
  <c r="P547"/>
  <c r="BI541"/>
  <c r="BH541"/>
  <c r="BG541"/>
  <c r="BF541"/>
  <c r="T541"/>
  <c r="R541"/>
  <c r="P541"/>
  <c r="BI533"/>
  <c r="BH533"/>
  <c r="BG533"/>
  <c r="BF533"/>
  <c r="T533"/>
  <c r="R533"/>
  <c r="P533"/>
  <c r="BI527"/>
  <c r="BH527"/>
  <c r="BG527"/>
  <c r="BF527"/>
  <c r="T527"/>
  <c r="R527"/>
  <c r="P527"/>
  <c r="BI519"/>
  <c r="BH519"/>
  <c r="BG519"/>
  <c r="BF519"/>
  <c r="T519"/>
  <c r="R519"/>
  <c r="P519"/>
  <c r="BI518"/>
  <c r="BH518"/>
  <c r="BG518"/>
  <c r="BF518"/>
  <c r="T518"/>
  <c r="R518"/>
  <c r="P518"/>
  <c r="BI513"/>
  <c r="BH513"/>
  <c r="BG513"/>
  <c r="BF513"/>
  <c r="T513"/>
  <c r="R513"/>
  <c r="P513"/>
  <c r="BI508"/>
  <c r="BH508"/>
  <c r="BG508"/>
  <c r="BF508"/>
  <c r="T508"/>
  <c r="R508"/>
  <c r="P508"/>
  <c r="BI506"/>
  <c r="BH506"/>
  <c r="BG506"/>
  <c r="BF506"/>
  <c r="T506"/>
  <c r="R506"/>
  <c r="P506"/>
  <c r="BI505"/>
  <c r="BH505"/>
  <c r="BG505"/>
  <c r="BF505"/>
  <c r="T505"/>
  <c r="R505"/>
  <c r="P505"/>
  <c r="BI503"/>
  <c r="BH503"/>
  <c r="BG503"/>
  <c r="BF503"/>
  <c r="T503"/>
  <c r="R503"/>
  <c r="P503"/>
  <c r="BI502"/>
  <c r="BH502"/>
  <c r="BG502"/>
  <c r="BF502"/>
  <c r="T502"/>
  <c r="R502"/>
  <c r="P502"/>
  <c r="BI501"/>
  <c r="BH501"/>
  <c r="BG501"/>
  <c r="BF501"/>
  <c r="T501"/>
  <c r="R501"/>
  <c r="P501"/>
  <c r="BI495"/>
  <c r="BH495"/>
  <c r="BG495"/>
  <c r="BF495"/>
  <c r="T495"/>
  <c r="R495"/>
  <c r="P495"/>
  <c r="BI451"/>
  <c r="BH451"/>
  <c r="BG451"/>
  <c r="BF451"/>
  <c r="T451"/>
  <c r="R451"/>
  <c r="P451"/>
  <c r="BI449"/>
  <c r="BH449"/>
  <c r="BG449"/>
  <c r="BF449"/>
  <c r="T449"/>
  <c r="R449"/>
  <c r="P449"/>
  <c r="BI443"/>
  <c r="BH443"/>
  <c r="BG443"/>
  <c r="BF443"/>
  <c r="T443"/>
  <c r="R443"/>
  <c r="P443"/>
  <c r="BI433"/>
  <c r="BH433"/>
  <c r="BG433"/>
  <c r="BF433"/>
  <c r="T433"/>
  <c r="R433"/>
  <c r="P433"/>
  <c r="BI427"/>
  <c r="BH427"/>
  <c r="BG427"/>
  <c r="BF427"/>
  <c r="T427"/>
  <c r="R427"/>
  <c r="P427"/>
  <c r="BI425"/>
  <c r="BH425"/>
  <c r="BG425"/>
  <c r="BF425"/>
  <c r="T425"/>
  <c r="R425"/>
  <c r="P425"/>
  <c r="BI421"/>
  <c r="BH421"/>
  <c r="BG421"/>
  <c r="BF421"/>
  <c r="T421"/>
  <c r="R421"/>
  <c r="P421"/>
  <c r="BI415"/>
  <c r="BH415"/>
  <c r="BG415"/>
  <c r="BF415"/>
  <c r="T415"/>
  <c r="R415"/>
  <c r="P415"/>
  <c r="BI411"/>
  <c r="BH411"/>
  <c r="BG411"/>
  <c r="BF411"/>
  <c r="T411"/>
  <c r="R411"/>
  <c r="P411"/>
  <c r="BI403"/>
  <c r="BH403"/>
  <c r="BG403"/>
  <c r="BF403"/>
  <c r="T403"/>
  <c r="R403"/>
  <c r="P403"/>
  <c r="BI399"/>
  <c r="BH399"/>
  <c r="BG399"/>
  <c r="BF399"/>
  <c r="T399"/>
  <c r="R399"/>
  <c r="P399"/>
  <c r="BI391"/>
  <c r="BH391"/>
  <c r="BG391"/>
  <c r="BF391"/>
  <c r="T391"/>
  <c r="R391"/>
  <c r="P391"/>
  <c r="BI388"/>
  <c r="BH388"/>
  <c r="BG388"/>
  <c r="BF388"/>
  <c r="T388"/>
  <c r="R388"/>
  <c r="P388"/>
  <c r="BI379"/>
  <c r="BH379"/>
  <c r="BG379"/>
  <c r="BF379"/>
  <c r="T379"/>
  <c r="R379"/>
  <c r="P379"/>
  <c r="BI378"/>
  <c r="BH378"/>
  <c r="BG378"/>
  <c r="BF378"/>
  <c r="T378"/>
  <c r="R378"/>
  <c r="P378"/>
  <c r="BI375"/>
  <c r="BH375"/>
  <c r="BG375"/>
  <c r="BF375"/>
  <c r="T375"/>
  <c r="R375"/>
  <c r="P375"/>
  <c r="BI367"/>
  <c r="BH367"/>
  <c r="BG367"/>
  <c r="BF367"/>
  <c r="T367"/>
  <c r="R367"/>
  <c r="P367"/>
  <c r="BI361"/>
  <c r="BH361"/>
  <c r="BG361"/>
  <c r="BF361"/>
  <c r="T361"/>
  <c r="R361"/>
  <c r="P361"/>
  <c r="BI359"/>
  <c r="BH359"/>
  <c r="BG359"/>
  <c r="BF359"/>
  <c r="T359"/>
  <c r="R359"/>
  <c r="P359"/>
  <c r="BI351"/>
  <c r="BH351"/>
  <c r="BG351"/>
  <c r="BF351"/>
  <c r="T351"/>
  <c r="R351"/>
  <c r="P351"/>
  <c r="BI343"/>
  <c r="BH343"/>
  <c r="BG343"/>
  <c r="BF343"/>
  <c r="T343"/>
  <c r="R343"/>
  <c r="P343"/>
  <c r="BI338"/>
  <c r="BH338"/>
  <c r="BG338"/>
  <c r="BF338"/>
  <c r="T338"/>
  <c r="R338"/>
  <c r="P338"/>
  <c r="BI333"/>
  <c r="BH333"/>
  <c r="BG333"/>
  <c r="BF333"/>
  <c r="T333"/>
  <c r="R333"/>
  <c r="P333"/>
  <c r="BI320"/>
  <c r="BH320"/>
  <c r="BG320"/>
  <c r="BF320"/>
  <c r="T320"/>
  <c r="R320"/>
  <c r="P320"/>
  <c r="BI315"/>
  <c r="BH315"/>
  <c r="BG315"/>
  <c r="BF315"/>
  <c r="T315"/>
  <c r="R315"/>
  <c r="P315"/>
  <c r="BI313"/>
  <c r="BH313"/>
  <c r="BG313"/>
  <c r="BF313"/>
  <c r="T313"/>
  <c r="R313"/>
  <c r="P313"/>
  <c r="BI303"/>
  <c r="BH303"/>
  <c r="BG303"/>
  <c r="BF303"/>
  <c r="T303"/>
  <c r="R303"/>
  <c r="P303"/>
  <c r="BI289"/>
  <c r="BH289"/>
  <c r="BG289"/>
  <c r="BF289"/>
  <c r="T289"/>
  <c r="R289"/>
  <c r="P289"/>
  <c r="BI274"/>
  <c r="BH274"/>
  <c r="BG274"/>
  <c r="BF274"/>
  <c r="T274"/>
  <c r="R274"/>
  <c r="P274"/>
  <c r="BI256"/>
  <c r="BH256"/>
  <c r="BG256"/>
  <c r="BF256"/>
  <c r="T256"/>
  <c r="R256"/>
  <c r="P256"/>
  <c r="BI249"/>
  <c r="BH249"/>
  <c r="BG249"/>
  <c r="BF249"/>
  <c r="T249"/>
  <c r="R249"/>
  <c r="P249"/>
  <c r="BI243"/>
  <c r="BH243"/>
  <c r="BG243"/>
  <c r="BF243"/>
  <c r="T243"/>
  <c r="R243"/>
  <c r="P243"/>
  <c r="BI230"/>
  <c r="BH230"/>
  <c r="BG230"/>
  <c r="BF230"/>
  <c r="T230"/>
  <c r="R230"/>
  <c r="P230"/>
  <c r="BI217"/>
  <c r="BH217"/>
  <c r="BG217"/>
  <c r="BF217"/>
  <c r="T217"/>
  <c r="R217"/>
  <c r="P217"/>
  <c r="BI207"/>
  <c r="BH207"/>
  <c r="BG207"/>
  <c r="BF207"/>
  <c r="T207"/>
  <c r="R207"/>
  <c r="P207"/>
  <c r="BI194"/>
  <c r="BH194"/>
  <c r="BG194"/>
  <c r="BF194"/>
  <c r="T194"/>
  <c r="R194"/>
  <c r="P194"/>
  <c r="BI184"/>
  <c r="BH184"/>
  <c r="BG184"/>
  <c r="BF184"/>
  <c r="T184"/>
  <c r="R184"/>
  <c r="P184"/>
  <c r="BI173"/>
  <c r="BH173"/>
  <c r="BG173"/>
  <c r="BF173"/>
  <c r="T173"/>
  <c r="R173"/>
  <c r="P173"/>
  <c r="BI170"/>
  <c r="BH170"/>
  <c r="BG170"/>
  <c r="BF170"/>
  <c r="T170"/>
  <c r="R170"/>
  <c r="P170"/>
  <c r="BI164"/>
  <c r="BH164"/>
  <c r="BG164"/>
  <c r="BF164"/>
  <c r="T164"/>
  <c r="R164"/>
  <c r="P164"/>
  <c r="BI159"/>
  <c r="BH159"/>
  <c r="BG159"/>
  <c r="BF159"/>
  <c r="T159"/>
  <c r="R159"/>
  <c r="P159"/>
  <c r="BI157"/>
  <c r="BH157"/>
  <c r="BG157"/>
  <c r="BF157"/>
  <c r="T157"/>
  <c r="R157"/>
  <c r="P157"/>
  <c r="BI153"/>
  <c r="BH153"/>
  <c r="BG153"/>
  <c r="BF153"/>
  <c r="T153"/>
  <c r="R153"/>
  <c r="P153"/>
  <c r="BI149"/>
  <c r="BH149"/>
  <c r="BG149"/>
  <c r="BF149"/>
  <c r="T149"/>
  <c r="R149"/>
  <c r="P149"/>
  <c r="BI123"/>
  <c r="BH123"/>
  <c r="BG123"/>
  <c r="BF123"/>
  <c r="T123"/>
  <c r="R123"/>
  <c r="P123"/>
  <c r="BI117"/>
  <c r="BH117"/>
  <c r="BG117"/>
  <c r="BF117"/>
  <c r="T117"/>
  <c r="R117"/>
  <c r="P117"/>
  <c r="F108"/>
  <c r="E106"/>
  <c r="F60"/>
  <c r="E58"/>
  <c r="J28"/>
  <c r="E28"/>
  <c r="J63"/>
  <c r="J27"/>
  <c r="J25"/>
  <c r="E25"/>
  <c r="J110"/>
  <c r="J24"/>
  <c r="J22"/>
  <c r="E22"/>
  <c r="F63"/>
  <c r="J21"/>
  <c r="J19"/>
  <c r="E19"/>
  <c r="F62"/>
  <c r="J18"/>
  <c r="J16"/>
  <c r="J108"/>
  <c r="E7"/>
  <c r="E52"/>
  <c i="27" r="J39"/>
  <c r="J38"/>
  <c i="1" r="AY82"/>
  <c i="27" r="J37"/>
  <c i="1" r="AX82"/>
  <c i="27" r="BI103"/>
  <c r="BH103"/>
  <c r="BG103"/>
  <c r="BF103"/>
  <c r="T103"/>
  <c r="R103"/>
  <c r="P103"/>
  <c r="BI101"/>
  <c r="BH101"/>
  <c r="BG101"/>
  <c r="BF101"/>
  <c r="T101"/>
  <c r="R101"/>
  <c r="P101"/>
  <c r="BI99"/>
  <c r="BH99"/>
  <c r="BG99"/>
  <c r="BF99"/>
  <c r="T99"/>
  <c r="R99"/>
  <c r="P99"/>
  <c r="BI97"/>
  <c r="BH97"/>
  <c r="BG97"/>
  <c r="BF97"/>
  <c r="T97"/>
  <c r="R97"/>
  <c r="P97"/>
  <c r="BI95"/>
  <c r="BH95"/>
  <c r="BG95"/>
  <c r="BF95"/>
  <c r="T95"/>
  <c r="R95"/>
  <c r="P95"/>
  <c r="BI93"/>
  <c r="BH93"/>
  <c r="BG93"/>
  <c r="BF93"/>
  <c r="T93"/>
  <c r="R93"/>
  <c r="P93"/>
  <c r="BI91"/>
  <c r="BH91"/>
  <c r="BG91"/>
  <c r="BF91"/>
  <c r="T91"/>
  <c r="R91"/>
  <c r="P91"/>
  <c r="F82"/>
  <c r="E80"/>
  <c r="F56"/>
  <c r="E54"/>
  <c r="J26"/>
  <c r="E26"/>
  <c r="J85"/>
  <c r="J25"/>
  <c r="J23"/>
  <c r="E23"/>
  <c r="J58"/>
  <c r="J22"/>
  <c r="J20"/>
  <c r="E20"/>
  <c r="F85"/>
  <c r="J19"/>
  <c r="J17"/>
  <c r="E17"/>
  <c r="F84"/>
  <c r="J16"/>
  <c r="J14"/>
  <c r="J82"/>
  <c r="E7"/>
  <c r="E50"/>
  <c i="26" r="J39"/>
  <c r="J38"/>
  <c i="1" r="AY81"/>
  <c i="26" r="J37"/>
  <c i="1" r="AX81"/>
  <c i="26"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1"/>
  <c r="BH121"/>
  <c r="BG121"/>
  <c r="BF121"/>
  <c r="T121"/>
  <c r="R121"/>
  <c r="P121"/>
  <c r="BI119"/>
  <c r="BH119"/>
  <c r="BG119"/>
  <c r="BF119"/>
  <c r="T119"/>
  <c r="R119"/>
  <c r="P119"/>
  <c r="BI118"/>
  <c r="BH118"/>
  <c r="BG118"/>
  <c r="BF118"/>
  <c r="T118"/>
  <c r="R118"/>
  <c r="P118"/>
  <c r="BI116"/>
  <c r="BH116"/>
  <c r="BG116"/>
  <c r="BF116"/>
  <c r="T116"/>
  <c r="R116"/>
  <c r="P116"/>
  <c r="BI113"/>
  <c r="BH113"/>
  <c r="BG113"/>
  <c r="BF113"/>
  <c r="T113"/>
  <c r="R113"/>
  <c r="P113"/>
  <c r="BI111"/>
  <c r="BH111"/>
  <c r="BG111"/>
  <c r="BF111"/>
  <c r="T111"/>
  <c r="R111"/>
  <c r="P111"/>
  <c r="BI110"/>
  <c r="BH110"/>
  <c r="BG110"/>
  <c r="BF110"/>
  <c r="T110"/>
  <c r="R110"/>
  <c r="P110"/>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BI97"/>
  <c r="BH97"/>
  <c r="BG97"/>
  <c r="BF97"/>
  <c r="T97"/>
  <c r="T96"/>
  <c r="T95"/>
  <c r="R97"/>
  <c r="R96"/>
  <c r="R95"/>
  <c r="P97"/>
  <c r="P96"/>
  <c r="P95"/>
  <c r="F88"/>
  <c r="E86"/>
  <c r="F56"/>
  <c r="E54"/>
  <c r="J26"/>
  <c r="E26"/>
  <c r="J91"/>
  <c r="J25"/>
  <c r="J23"/>
  <c r="E23"/>
  <c r="J90"/>
  <c r="J22"/>
  <c r="J20"/>
  <c r="E20"/>
  <c r="F91"/>
  <c r="J19"/>
  <c r="J17"/>
  <c r="E17"/>
  <c r="F90"/>
  <c r="J16"/>
  <c r="J14"/>
  <c r="J56"/>
  <c r="E7"/>
  <c r="E50"/>
  <c i="25" r="J39"/>
  <c r="J38"/>
  <c i="1" r="AY80"/>
  <c i="25" r="J37"/>
  <c i="1" r="AX80"/>
  <c i="25" r="BI126"/>
  <c r="BH126"/>
  <c r="BG126"/>
  <c r="BF126"/>
  <c r="T126"/>
  <c r="R126"/>
  <c r="P126"/>
  <c r="BI125"/>
  <c r="BH125"/>
  <c r="BG125"/>
  <c r="BF125"/>
  <c r="T125"/>
  <c r="R125"/>
  <c r="P125"/>
  <c r="BI123"/>
  <c r="BH123"/>
  <c r="BG123"/>
  <c r="BF123"/>
  <c r="T123"/>
  <c r="R123"/>
  <c r="P123"/>
  <c r="BI121"/>
  <c r="BH121"/>
  <c r="BG121"/>
  <c r="BF121"/>
  <c r="T121"/>
  <c r="R121"/>
  <c r="P121"/>
  <c r="BI118"/>
  <c r="BH118"/>
  <c r="BG118"/>
  <c r="BF118"/>
  <c r="T118"/>
  <c r="R118"/>
  <c r="P118"/>
  <c r="BI116"/>
  <c r="BH116"/>
  <c r="BG116"/>
  <c r="BF116"/>
  <c r="T116"/>
  <c r="R116"/>
  <c r="P116"/>
  <c r="BI115"/>
  <c r="BH115"/>
  <c r="BG115"/>
  <c r="BF115"/>
  <c r="T115"/>
  <c r="R115"/>
  <c r="P115"/>
  <c r="BI114"/>
  <c r="BH114"/>
  <c r="BG114"/>
  <c r="BF114"/>
  <c r="T114"/>
  <c r="R114"/>
  <c r="P114"/>
  <c r="BI112"/>
  <c r="BH112"/>
  <c r="BG112"/>
  <c r="BF112"/>
  <c r="T112"/>
  <c r="R112"/>
  <c r="P112"/>
  <c r="BI110"/>
  <c r="BH110"/>
  <c r="BG110"/>
  <c r="BF110"/>
  <c r="T110"/>
  <c r="R110"/>
  <c r="P110"/>
  <c r="BI109"/>
  <c r="BH109"/>
  <c r="BG109"/>
  <c r="BF109"/>
  <c r="T109"/>
  <c r="R109"/>
  <c r="P109"/>
  <c r="BI107"/>
  <c r="BH107"/>
  <c r="BG107"/>
  <c r="BF107"/>
  <c r="T107"/>
  <c r="R107"/>
  <c r="P107"/>
  <c r="BI105"/>
  <c r="BH105"/>
  <c r="BG105"/>
  <c r="BF105"/>
  <c r="T105"/>
  <c r="R105"/>
  <c r="P105"/>
  <c r="BI102"/>
  <c r="BH102"/>
  <c r="BG102"/>
  <c r="BF102"/>
  <c r="T102"/>
  <c r="R102"/>
  <c r="P102"/>
  <c r="BI99"/>
  <c r="BH99"/>
  <c r="BG99"/>
  <c r="BF99"/>
  <c r="T99"/>
  <c r="R99"/>
  <c r="P99"/>
  <c r="BI97"/>
  <c r="BH97"/>
  <c r="BG97"/>
  <c r="BF97"/>
  <c r="T97"/>
  <c r="R97"/>
  <c r="P97"/>
  <c r="BI95"/>
  <c r="BH95"/>
  <c r="BG95"/>
  <c r="BF95"/>
  <c r="T95"/>
  <c r="R95"/>
  <c r="P95"/>
  <c r="BI93"/>
  <c r="BH93"/>
  <c r="BG93"/>
  <c r="BF93"/>
  <c r="T93"/>
  <c r="R93"/>
  <c r="P93"/>
  <c r="J87"/>
  <c r="J86"/>
  <c r="F86"/>
  <c r="F84"/>
  <c r="E82"/>
  <c r="J59"/>
  <c r="J58"/>
  <c r="F58"/>
  <c r="F56"/>
  <c r="E54"/>
  <c r="J20"/>
  <c r="E20"/>
  <c r="F87"/>
  <c r="J19"/>
  <c r="J14"/>
  <c r="J84"/>
  <c r="E7"/>
  <c r="E78"/>
  <c i="24" r="J39"/>
  <c r="J38"/>
  <c i="1" r="AY79"/>
  <c i="24" r="J37"/>
  <c i="1" r="AX79"/>
  <c i="24" r="BI233"/>
  <c r="BH233"/>
  <c r="BG233"/>
  <c r="BF233"/>
  <c r="T233"/>
  <c r="R233"/>
  <c r="P233"/>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1"/>
  <c r="BH221"/>
  <c r="BG221"/>
  <c r="BF221"/>
  <c r="T221"/>
  <c r="R221"/>
  <c r="P221"/>
  <c r="BI219"/>
  <c r="BH219"/>
  <c r="BG219"/>
  <c r="BF219"/>
  <c r="T219"/>
  <c r="R219"/>
  <c r="P219"/>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8"/>
  <c r="BH198"/>
  <c r="BG198"/>
  <c r="BF198"/>
  <c r="T198"/>
  <c r="R198"/>
  <c r="P198"/>
  <c r="BI197"/>
  <c r="BH197"/>
  <c r="BG197"/>
  <c r="BF197"/>
  <c r="T197"/>
  <c r="R197"/>
  <c r="P197"/>
  <c r="BI195"/>
  <c r="BH195"/>
  <c r="BG195"/>
  <c r="BF195"/>
  <c r="T195"/>
  <c r="R195"/>
  <c r="P195"/>
  <c r="BI193"/>
  <c r="BH193"/>
  <c r="BG193"/>
  <c r="BF193"/>
  <c r="T193"/>
  <c r="R193"/>
  <c r="P193"/>
  <c r="BI192"/>
  <c r="BH192"/>
  <c r="BG192"/>
  <c r="BF192"/>
  <c r="T192"/>
  <c r="R192"/>
  <c r="P192"/>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8"/>
  <c r="BH178"/>
  <c r="BG178"/>
  <c r="BF178"/>
  <c r="T178"/>
  <c r="R178"/>
  <c r="P178"/>
  <c r="BI177"/>
  <c r="BH177"/>
  <c r="BG177"/>
  <c r="BF177"/>
  <c r="T177"/>
  <c r="R177"/>
  <c r="P177"/>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10"/>
  <c r="BH110"/>
  <c r="BG110"/>
  <c r="BF110"/>
  <c r="T110"/>
  <c r="R110"/>
  <c r="P110"/>
  <c r="BI107"/>
  <c r="BH107"/>
  <c r="BG107"/>
  <c r="BF107"/>
  <c r="T107"/>
  <c r="R107"/>
  <c r="P107"/>
  <c r="BI105"/>
  <c r="BH105"/>
  <c r="BG105"/>
  <c r="BF105"/>
  <c r="T105"/>
  <c r="R105"/>
  <c r="P105"/>
  <c r="BI103"/>
  <c r="BH103"/>
  <c r="BG103"/>
  <c r="BF103"/>
  <c r="T103"/>
  <c r="R103"/>
  <c r="P103"/>
  <c r="BI101"/>
  <c r="BH101"/>
  <c r="BG101"/>
  <c r="BF101"/>
  <c r="T101"/>
  <c r="R101"/>
  <c r="P101"/>
  <c r="BI99"/>
  <c r="BH99"/>
  <c r="BG99"/>
  <c r="BF99"/>
  <c r="T99"/>
  <c r="R99"/>
  <c r="P99"/>
  <c r="BI97"/>
  <c r="BH97"/>
  <c r="BG97"/>
  <c r="BF97"/>
  <c r="T97"/>
  <c r="R97"/>
  <c r="P97"/>
  <c r="J91"/>
  <c r="J90"/>
  <c r="F90"/>
  <c r="F88"/>
  <c r="E86"/>
  <c r="J59"/>
  <c r="J58"/>
  <c r="F58"/>
  <c r="F56"/>
  <c r="E54"/>
  <c r="J20"/>
  <c r="E20"/>
  <c r="F59"/>
  <c r="J19"/>
  <c r="J14"/>
  <c r="J56"/>
  <c r="E7"/>
  <c r="E82"/>
  <c i="23" r="J39"/>
  <c r="J38"/>
  <c i="1" r="AY78"/>
  <c i="23" r="J37"/>
  <c i="1" r="AX78"/>
  <c i="23"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0"/>
  <c r="BH230"/>
  <c r="BG230"/>
  <c r="BF230"/>
  <c r="T230"/>
  <c r="R230"/>
  <c r="P230"/>
  <c r="BI228"/>
  <c r="BH228"/>
  <c r="BG228"/>
  <c r="BF228"/>
  <c r="T228"/>
  <c r="R228"/>
  <c r="P228"/>
  <c r="BI227"/>
  <c r="BH227"/>
  <c r="BG227"/>
  <c r="BF227"/>
  <c r="T227"/>
  <c r="R227"/>
  <c r="P227"/>
  <c r="BI226"/>
  <c r="BH226"/>
  <c r="BG226"/>
  <c r="BF226"/>
  <c r="T226"/>
  <c r="R226"/>
  <c r="P226"/>
  <c r="BI224"/>
  <c r="BH224"/>
  <c r="BG224"/>
  <c r="BF224"/>
  <c r="T224"/>
  <c r="R224"/>
  <c r="P224"/>
  <c r="BI223"/>
  <c r="BH223"/>
  <c r="BG223"/>
  <c r="BF223"/>
  <c r="T223"/>
  <c r="R223"/>
  <c r="P223"/>
  <c r="BI221"/>
  <c r="BH221"/>
  <c r="BG221"/>
  <c r="BF221"/>
  <c r="T221"/>
  <c r="R221"/>
  <c r="P221"/>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3"/>
  <c r="BH203"/>
  <c r="BG203"/>
  <c r="BF203"/>
  <c r="T203"/>
  <c r="R203"/>
  <c r="P203"/>
  <c r="BI201"/>
  <c r="BH201"/>
  <c r="BG201"/>
  <c r="BF201"/>
  <c r="T201"/>
  <c r="R201"/>
  <c r="P201"/>
  <c r="BI198"/>
  <c r="BH198"/>
  <c r="BG198"/>
  <c r="BF198"/>
  <c r="T198"/>
  <c r="R198"/>
  <c r="P198"/>
  <c r="BI196"/>
  <c r="BH196"/>
  <c r="BG196"/>
  <c r="BF196"/>
  <c r="T196"/>
  <c r="R196"/>
  <c r="P196"/>
  <c r="BI195"/>
  <c r="BH195"/>
  <c r="BG195"/>
  <c r="BF195"/>
  <c r="T195"/>
  <c r="R195"/>
  <c r="P195"/>
  <c r="BI194"/>
  <c r="BH194"/>
  <c r="BG194"/>
  <c r="BF194"/>
  <c r="T194"/>
  <c r="R194"/>
  <c r="P194"/>
  <c r="BI192"/>
  <c r="BH192"/>
  <c r="BG192"/>
  <c r="BF192"/>
  <c r="T192"/>
  <c r="R192"/>
  <c r="P192"/>
  <c r="BI190"/>
  <c r="BH190"/>
  <c r="BG190"/>
  <c r="BF190"/>
  <c r="T190"/>
  <c r="R190"/>
  <c r="P190"/>
  <c r="BI189"/>
  <c r="BH189"/>
  <c r="BG189"/>
  <c r="BF189"/>
  <c r="T189"/>
  <c r="R189"/>
  <c r="P189"/>
  <c r="BI187"/>
  <c r="BH187"/>
  <c r="BG187"/>
  <c r="BF187"/>
  <c r="T187"/>
  <c r="R187"/>
  <c r="P187"/>
  <c r="BI186"/>
  <c r="BH186"/>
  <c r="BG186"/>
  <c r="BF186"/>
  <c r="T186"/>
  <c r="R186"/>
  <c r="P186"/>
  <c r="BI184"/>
  <c r="BH184"/>
  <c r="BG184"/>
  <c r="BF184"/>
  <c r="T184"/>
  <c r="R184"/>
  <c r="P184"/>
  <c r="BI183"/>
  <c r="BH183"/>
  <c r="BG183"/>
  <c r="BF183"/>
  <c r="T183"/>
  <c r="R183"/>
  <c r="P183"/>
  <c r="BI181"/>
  <c r="BH181"/>
  <c r="BG181"/>
  <c r="BF181"/>
  <c r="T181"/>
  <c r="R181"/>
  <c r="P181"/>
  <c r="BI179"/>
  <c r="BH179"/>
  <c r="BG179"/>
  <c r="BF179"/>
  <c r="T179"/>
  <c r="R179"/>
  <c r="P179"/>
  <c r="BI178"/>
  <c r="BH178"/>
  <c r="BG178"/>
  <c r="BF178"/>
  <c r="T178"/>
  <c r="R178"/>
  <c r="P178"/>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5"/>
  <c r="BH165"/>
  <c r="BG165"/>
  <c r="BF165"/>
  <c r="T165"/>
  <c r="R165"/>
  <c r="P165"/>
  <c r="BI161"/>
  <c r="BH161"/>
  <c r="BG161"/>
  <c r="BF161"/>
  <c r="T161"/>
  <c r="R161"/>
  <c r="P161"/>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3"/>
  <c r="BH143"/>
  <c r="BG143"/>
  <c r="BF143"/>
  <c r="T143"/>
  <c r="R143"/>
  <c r="P143"/>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5"/>
  <c r="BH115"/>
  <c r="BG115"/>
  <c r="BF115"/>
  <c r="T115"/>
  <c r="R115"/>
  <c r="P115"/>
  <c r="BI113"/>
  <c r="BH113"/>
  <c r="BG113"/>
  <c r="BF113"/>
  <c r="T113"/>
  <c r="R113"/>
  <c r="P113"/>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7"/>
  <c r="BH97"/>
  <c r="BG97"/>
  <c r="BF97"/>
  <c r="T97"/>
  <c r="R97"/>
  <c r="P97"/>
  <c r="J91"/>
  <c r="J90"/>
  <c r="F90"/>
  <c r="F88"/>
  <c r="E86"/>
  <c r="J59"/>
  <c r="J58"/>
  <c r="F58"/>
  <c r="F56"/>
  <c r="E54"/>
  <c r="J20"/>
  <c r="E20"/>
  <c r="F59"/>
  <c r="J19"/>
  <c r="J14"/>
  <c r="J56"/>
  <c r="E7"/>
  <c r="E82"/>
  <c i="22" r="J41"/>
  <c r="J40"/>
  <c i="1" r="AY77"/>
  <c i="22" r="J39"/>
  <c i="1" r="AX77"/>
  <c i="22" r="BI386"/>
  <c r="BH386"/>
  <c r="BG386"/>
  <c r="BF386"/>
  <c r="T386"/>
  <c r="R386"/>
  <c r="P386"/>
  <c r="BI381"/>
  <c r="BH381"/>
  <c r="BG381"/>
  <c r="BF381"/>
  <c r="T381"/>
  <c r="R381"/>
  <c r="P381"/>
  <c r="BI376"/>
  <c r="BH376"/>
  <c r="BG376"/>
  <c r="BF376"/>
  <c r="T376"/>
  <c r="R376"/>
  <c r="P376"/>
  <c r="BI371"/>
  <c r="BH371"/>
  <c r="BG371"/>
  <c r="BF371"/>
  <c r="T371"/>
  <c r="R371"/>
  <c r="P371"/>
  <c r="BI367"/>
  <c r="BH367"/>
  <c r="BG367"/>
  <c r="BF367"/>
  <c r="T367"/>
  <c r="R367"/>
  <c r="P367"/>
  <c r="BI363"/>
  <c r="BH363"/>
  <c r="BG363"/>
  <c r="BF363"/>
  <c r="T363"/>
  <c r="R363"/>
  <c r="P363"/>
  <c r="BI358"/>
  <c r="BH358"/>
  <c r="BG358"/>
  <c r="BF358"/>
  <c r="T358"/>
  <c r="R358"/>
  <c r="P358"/>
  <c r="BI353"/>
  <c r="BH353"/>
  <c r="BG353"/>
  <c r="BF353"/>
  <c r="T353"/>
  <c r="R353"/>
  <c r="P353"/>
  <c r="BI348"/>
  <c r="BH348"/>
  <c r="BG348"/>
  <c r="BF348"/>
  <c r="T348"/>
  <c r="R348"/>
  <c r="P348"/>
  <c r="BI343"/>
  <c r="BH343"/>
  <c r="BG343"/>
  <c r="BF343"/>
  <c r="T343"/>
  <c r="R343"/>
  <c r="P343"/>
  <c r="BI335"/>
  <c r="BH335"/>
  <c r="BG335"/>
  <c r="BF335"/>
  <c r="T335"/>
  <c r="R335"/>
  <c r="P335"/>
  <c r="BI327"/>
  <c r="BH327"/>
  <c r="BG327"/>
  <c r="BF327"/>
  <c r="T327"/>
  <c r="R327"/>
  <c r="P327"/>
  <c r="BI321"/>
  <c r="BH321"/>
  <c r="BG321"/>
  <c r="BF321"/>
  <c r="T321"/>
  <c r="R321"/>
  <c r="P321"/>
  <c r="BI316"/>
  <c r="BH316"/>
  <c r="BG316"/>
  <c r="BF316"/>
  <c r="T316"/>
  <c r="R316"/>
  <c r="P316"/>
  <c r="BI311"/>
  <c r="BH311"/>
  <c r="BG311"/>
  <c r="BF311"/>
  <c r="T311"/>
  <c r="R311"/>
  <c r="P311"/>
  <c r="BI305"/>
  <c r="BH305"/>
  <c r="BG305"/>
  <c r="BF305"/>
  <c r="T305"/>
  <c r="R305"/>
  <c r="P305"/>
  <c r="BI301"/>
  <c r="BH301"/>
  <c r="BG301"/>
  <c r="BF301"/>
  <c r="T301"/>
  <c r="R301"/>
  <c r="P301"/>
  <c r="BI296"/>
  <c r="BH296"/>
  <c r="BG296"/>
  <c r="BF296"/>
  <c r="T296"/>
  <c r="R296"/>
  <c r="P296"/>
  <c r="BI291"/>
  <c r="BH291"/>
  <c r="BG291"/>
  <c r="BF291"/>
  <c r="T291"/>
  <c r="R291"/>
  <c r="P291"/>
  <c r="BI285"/>
  <c r="BH285"/>
  <c r="BG285"/>
  <c r="BF285"/>
  <c r="T285"/>
  <c r="R285"/>
  <c r="P285"/>
  <c r="BI279"/>
  <c r="BH279"/>
  <c r="BG279"/>
  <c r="BF279"/>
  <c r="T279"/>
  <c r="R279"/>
  <c r="P279"/>
  <c r="BI274"/>
  <c r="BH274"/>
  <c r="BG274"/>
  <c r="BF274"/>
  <c r="T274"/>
  <c r="R274"/>
  <c r="P274"/>
  <c r="BI267"/>
  <c r="BH267"/>
  <c r="BG267"/>
  <c r="BF267"/>
  <c r="T267"/>
  <c r="R267"/>
  <c r="P267"/>
  <c r="BI259"/>
  <c r="BH259"/>
  <c r="BG259"/>
  <c r="BF259"/>
  <c r="T259"/>
  <c r="R259"/>
  <c r="P259"/>
  <c r="BI254"/>
  <c r="BH254"/>
  <c r="BG254"/>
  <c r="BF254"/>
  <c r="T254"/>
  <c r="R254"/>
  <c r="P254"/>
  <c r="BI248"/>
  <c r="BH248"/>
  <c r="BG248"/>
  <c r="BF248"/>
  <c r="T248"/>
  <c r="R248"/>
  <c r="P248"/>
  <c r="BI242"/>
  <c r="BH242"/>
  <c r="BG242"/>
  <c r="BF242"/>
  <c r="T242"/>
  <c r="R242"/>
  <c r="P242"/>
  <c r="BI237"/>
  <c r="BH237"/>
  <c r="BG237"/>
  <c r="BF237"/>
  <c r="T237"/>
  <c r="R237"/>
  <c r="P237"/>
  <c r="BI232"/>
  <c r="BH232"/>
  <c r="BG232"/>
  <c r="BF232"/>
  <c r="T232"/>
  <c r="R232"/>
  <c r="P232"/>
  <c r="BI227"/>
  <c r="BH227"/>
  <c r="BG227"/>
  <c r="BF227"/>
  <c r="T227"/>
  <c r="R227"/>
  <c r="P227"/>
  <c r="BI223"/>
  <c r="BH223"/>
  <c r="BG223"/>
  <c r="BF223"/>
  <c r="T223"/>
  <c r="R223"/>
  <c r="P223"/>
  <c r="BI218"/>
  <c r="BH218"/>
  <c r="BG218"/>
  <c r="BF218"/>
  <c r="T218"/>
  <c r="R218"/>
  <c r="P218"/>
  <c r="BI214"/>
  <c r="BH214"/>
  <c r="BG214"/>
  <c r="BF214"/>
  <c r="T214"/>
  <c r="T213"/>
  <c r="R214"/>
  <c r="R213"/>
  <c r="P214"/>
  <c r="P213"/>
  <c r="BI205"/>
  <c r="BH205"/>
  <c r="BG205"/>
  <c r="BF205"/>
  <c r="T205"/>
  <c r="R205"/>
  <c r="P205"/>
  <c r="BI197"/>
  <c r="BH197"/>
  <c r="BG197"/>
  <c r="BF197"/>
  <c r="T197"/>
  <c r="R197"/>
  <c r="P197"/>
  <c r="BI191"/>
  <c r="BH191"/>
  <c r="BG191"/>
  <c r="BF191"/>
  <c r="T191"/>
  <c r="R191"/>
  <c r="P191"/>
  <c r="BI186"/>
  <c r="BH186"/>
  <c r="BG186"/>
  <c r="BF186"/>
  <c r="T186"/>
  <c r="R186"/>
  <c r="P186"/>
  <c r="BI177"/>
  <c r="BH177"/>
  <c r="BG177"/>
  <c r="BF177"/>
  <c r="T177"/>
  <c r="R177"/>
  <c r="P177"/>
  <c r="BI169"/>
  <c r="BH169"/>
  <c r="BG169"/>
  <c r="BF169"/>
  <c r="T169"/>
  <c r="R169"/>
  <c r="P169"/>
  <c r="BI161"/>
  <c r="BH161"/>
  <c r="BG161"/>
  <c r="BF161"/>
  <c r="T161"/>
  <c r="R161"/>
  <c r="P161"/>
  <c r="BI155"/>
  <c r="BH155"/>
  <c r="BG155"/>
  <c r="BF155"/>
  <c r="T155"/>
  <c r="R155"/>
  <c r="P155"/>
  <c r="BI149"/>
  <c r="BH149"/>
  <c r="BG149"/>
  <c r="BF149"/>
  <c r="T149"/>
  <c r="R149"/>
  <c r="P149"/>
  <c r="BI144"/>
  <c r="BH144"/>
  <c r="BG144"/>
  <c r="BF144"/>
  <c r="T144"/>
  <c r="R144"/>
  <c r="P144"/>
  <c r="BI138"/>
  <c r="BH138"/>
  <c r="BG138"/>
  <c r="BF138"/>
  <c r="T138"/>
  <c r="R138"/>
  <c r="P138"/>
  <c r="BI133"/>
  <c r="BH133"/>
  <c r="BG133"/>
  <c r="BF133"/>
  <c r="T133"/>
  <c r="R133"/>
  <c r="P133"/>
  <c r="BI128"/>
  <c r="BH128"/>
  <c r="BG128"/>
  <c r="BF128"/>
  <c r="T128"/>
  <c r="R128"/>
  <c r="P128"/>
  <c r="BI123"/>
  <c r="BH123"/>
  <c r="BG123"/>
  <c r="BF123"/>
  <c r="T123"/>
  <c r="R123"/>
  <c r="P123"/>
  <c r="BI118"/>
  <c r="BH118"/>
  <c r="BG118"/>
  <c r="BF118"/>
  <c r="T118"/>
  <c r="R118"/>
  <c r="P118"/>
  <c r="BI113"/>
  <c r="BH113"/>
  <c r="BG113"/>
  <c r="BF113"/>
  <c r="T113"/>
  <c r="R113"/>
  <c r="P113"/>
  <c r="BI108"/>
  <c r="BH108"/>
  <c r="BG108"/>
  <c r="BF108"/>
  <c r="T108"/>
  <c r="R108"/>
  <c r="P108"/>
  <c r="BI103"/>
  <c r="BH103"/>
  <c r="BG103"/>
  <c r="BF103"/>
  <c r="T103"/>
  <c r="R103"/>
  <c r="P103"/>
  <c r="J97"/>
  <c r="J96"/>
  <c r="F96"/>
  <c r="F94"/>
  <c r="E92"/>
  <c r="J63"/>
  <c r="J62"/>
  <c r="F62"/>
  <c r="F60"/>
  <c r="E58"/>
  <c r="J22"/>
  <c r="E22"/>
  <c r="F97"/>
  <c r="J21"/>
  <c r="J16"/>
  <c r="J60"/>
  <c r="E7"/>
  <c r="E52"/>
  <c i="21" r="J41"/>
  <c r="J40"/>
  <c i="1" r="AY76"/>
  <c i="21" r="J39"/>
  <c i="1" r="AX76"/>
  <c i="21" r="BI1751"/>
  <c r="BH1751"/>
  <c r="BG1751"/>
  <c r="BF1751"/>
  <c r="T1751"/>
  <c r="R1751"/>
  <c r="P1751"/>
  <c r="BI1743"/>
  <c r="BH1743"/>
  <c r="BG1743"/>
  <c r="BF1743"/>
  <c r="T1743"/>
  <c r="R1743"/>
  <c r="P1743"/>
  <c r="BI1738"/>
  <c r="BH1738"/>
  <c r="BG1738"/>
  <c r="BF1738"/>
  <c r="T1738"/>
  <c r="R1738"/>
  <c r="P1738"/>
  <c r="BI1734"/>
  <c r="BH1734"/>
  <c r="BG1734"/>
  <c r="BF1734"/>
  <c r="T1734"/>
  <c r="R1734"/>
  <c r="P1734"/>
  <c r="BI1730"/>
  <c r="BH1730"/>
  <c r="BG1730"/>
  <c r="BF1730"/>
  <c r="T1730"/>
  <c r="R1730"/>
  <c r="P1730"/>
  <c r="BI1725"/>
  <c r="BH1725"/>
  <c r="BG1725"/>
  <c r="BF1725"/>
  <c r="T1725"/>
  <c r="R1725"/>
  <c r="P1725"/>
  <c r="BI1721"/>
  <c r="BH1721"/>
  <c r="BG1721"/>
  <c r="BF1721"/>
  <c r="T1721"/>
  <c r="R1721"/>
  <c r="P1721"/>
  <c r="BI1716"/>
  <c r="BH1716"/>
  <c r="BG1716"/>
  <c r="BF1716"/>
  <c r="T1716"/>
  <c r="R1716"/>
  <c r="P1716"/>
  <c r="BI1704"/>
  <c r="BH1704"/>
  <c r="BG1704"/>
  <c r="BF1704"/>
  <c r="T1704"/>
  <c r="R1704"/>
  <c r="P1704"/>
  <c r="BI1692"/>
  <c r="BH1692"/>
  <c r="BG1692"/>
  <c r="BF1692"/>
  <c r="T1692"/>
  <c r="R1692"/>
  <c r="P1692"/>
  <c r="BI1687"/>
  <c r="BH1687"/>
  <c r="BG1687"/>
  <c r="BF1687"/>
  <c r="T1687"/>
  <c r="R1687"/>
  <c r="P1687"/>
  <c r="BI1681"/>
  <c r="BH1681"/>
  <c r="BG1681"/>
  <c r="BF1681"/>
  <c r="T1681"/>
  <c r="R1681"/>
  <c r="P1681"/>
  <c r="BI1671"/>
  <c r="BH1671"/>
  <c r="BG1671"/>
  <c r="BF1671"/>
  <c r="T1671"/>
  <c r="R1671"/>
  <c r="P1671"/>
  <c r="BI1666"/>
  <c r="BH1666"/>
  <c r="BG1666"/>
  <c r="BF1666"/>
  <c r="T1666"/>
  <c r="R1666"/>
  <c r="P1666"/>
  <c r="BI1661"/>
  <c r="BH1661"/>
  <c r="BG1661"/>
  <c r="BF1661"/>
  <c r="T1661"/>
  <c r="R1661"/>
  <c r="P1661"/>
  <c r="BI1657"/>
  <c r="BH1657"/>
  <c r="BG1657"/>
  <c r="BF1657"/>
  <c r="T1657"/>
  <c r="R1657"/>
  <c r="P1657"/>
  <c r="BI1652"/>
  <c r="BH1652"/>
  <c r="BG1652"/>
  <c r="BF1652"/>
  <c r="T1652"/>
  <c r="R1652"/>
  <c r="P1652"/>
  <c r="BI1647"/>
  <c r="BH1647"/>
  <c r="BG1647"/>
  <c r="BF1647"/>
  <c r="T1647"/>
  <c r="R1647"/>
  <c r="P1647"/>
  <c r="BI1642"/>
  <c r="BH1642"/>
  <c r="BG1642"/>
  <c r="BF1642"/>
  <c r="T1642"/>
  <c r="R1642"/>
  <c r="P1642"/>
  <c r="BI1637"/>
  <c r="BH1637"/>
  <c r="BG1637"/>
  <c r="BF1637"/>
  <c r="T1637"/>
  <c r="R1637"/>
  <c r="P1637"/>
  <c r="BI1633"/>
  <c r="BH1633"/>
  <c r="BG1633"/>
  <c r="BF1633"/>
  <c r="T1633"/>
  <c r="R1633"/>
  <c r="P1633"/>
  <c r="BI1629"/>
  <c r="BH1629"/>
  <c r="BG1629"/>
  <c r="BF1629"/>
  <c r="T1629"/>
  <c r="R1629"/>
  <c r="P1629"/>
  <c r="BI1621"/>
  <c r="BH1621"/>
  <c r="BG1621"/>
  <c r="BF1621"/>
  <c r="T1621"/>
  <c r="R1621"/>
  <c r="P1621"/>
  <c r="BI1613"/>
  <c r="BH1613"/>
  <c r="BG1613"/>
  <c r="BF1613"/>
  <c r="T1613"/>
  <c r="R1613"/>
  <c r="P1613"/>
  <c r="BI1603"/>
  <c r="BH1603"/>
  <c r="BG1603"/>
  <c r="BF1603"/>
  <c r="T1603"/>
  <c r="R1603"/>
  <c r="P1603"/>
  <c r="BI1593"/>
  <c r="BH1593"/>
  <c r="BG1593"/>
  <c r="BF1593"/>
  <c r="T1593"/>
  <c r="R1593"/>
  <c r="P1593"/>
  <c r="BI1588"/>
  <c r="BH1588"/>
  <c r="BG1588"/>
  <c r="BF1588"/>
  <c r="T1588"/>
  <c r="R1588"/>
  <c r="P1588"/>
  <c r="BI1583"/>
  <c r="BH1583"/>
  <c r="BG1583"/>
  <c r="BF1583"/>
  <c r="T1583"/>
  <c r="R1583"/>
  <c r="P1583"/>
  <c r="BI1578"/>
  <c r="BH1578"/>
  <c r="BG1578"/>
  <c r="BF1578"/>
  <c r="T1578"/>
  <c r="R1578"/>
  <c r="P1578"/>
  <c r="BI1566"/>
  <c r="BH1566"/>
  <c r="BG1566"/>
  <c r="BF1566"/>
  <c r="T1566"/>
  <c r="R1566"/>
  <c r="P1566"/>
  <c r="BI1556"/>
  <c r="BH1556"/>
  <c r="BG1556"/>
  <c r="BF1556"/>
  <c r="T1556"/>
  <c r="R1556"/>
  <c r="P1556"/>
  <c r="BI1546"/>
  <c r="BH1546"/>
  <c r="BG1546"/>
  <c r="BF1546"/>
  <c r="T1546"/>
  <c r="R1546"/>
  <c r="P1546"/>
  <c r="BI1540"/>
  <c r="BH1540"/>
  <c r="BG1540"/>
  <c r="BF1540"/>
  <c r="T1540"/>
  <c r="R1540"/>
  <c r="P1540"/>
  <c r="BI1535"/>
  <c r="BH1535"/>
  <c r="BG1535"/>
  <c r="BF1535"/>
  <c r="T1535"/>
  <c r="R1535"/>
  <c r="P1535"/>
  <c r="BI1530"/>
  <c r="BH1530"/>
  <c r="BG1530"/>
  <c r="BF1530"/>
  <c r="T1530"/>
  <c r="R1530"/>
  <c r="P1530"/>
  <c r="BI1525"/>
  <c r="BH1525"/>
  <c r="BG1525"/>
  <c r="BF1525"/>
  <c r="T1525"/>
  <c r="R1525"/>
  <c r="P1525"/>
  <c r="BI1520"/>
  <c r="BH1520"/>
  <c r="BG1520"/>
  <c r="BF1520"/>
  <c r="T1520"/>
  <c r="R1520"/>
  <c r="P1520"/>
  <c r="BI1515"/>
  <c r="BH1515"/>
  <c r="BG1515"/>
  <c r="BF1515"/>
  <c r="T1515"/>
  <c r="R1515"/>
  <c r="P1515"/>
  <c r="BI1510"/>
  <c r="BH1510"/>
  <c r="BG1510"/>
  <c r="BF1510"/>
  <c r="T1510"/>
  <c r="R1510"/>
  <c r="P1510"/>
  <c r="BI1505"/>
  <c r="BH1505"/>
  <c r="BG1505"/>
  <c r="BF1505"/>
  <c r="T1505"/>
  <c r="R1505"/>
  <c r="P1505"/>
  <c r="BI1500"/>
  <c r="BH1500"/>
  <c r="BG1500"/>
  <c r="BF1500"/>
  <c r="T1500"/>
  <c r="R1500"/>
  <c r="P1500"/>
  <c r="BI1483"/>
  <c r="BH1483"/>
  <c r="BG1483"/>
  <c r="BF1483"/>
  <c r="T1483"/>
  <c r="R1483"/>
  <c r="P1483"/>
  <c r="BI1465"/>
  <c r="BH1465"/>
  <c r="BG1465"/>
  <c r="BF1465"/>
  <c r="T1465"/>
  <c r="R1465"/>
  <c r="P1465"/>
  <c r="BI1448"/>
  <c r="BH1448"/>
  <c r="BG1448"/>
  <c r="BF1448"/>
  <c r="T1448"/>
  <c r="R1448"/>
  <c r="P1448"/>
  <c r="BI1444"/>
  <c r="BH1444"/>
  <c r="BG1444"/>
  <c r="BF1444"/>
  <c r="T1444"/>
  <c r="R1444"/>
  <c r="P1444"/>
  <c r="BI1432"/>
  <c r="BH1432"/>
  <c r="BG1432"/>
  <c r="BF1432"/>
  <c r="T1432"/>
  <c r="R1432"/>
  <c r="P1432"/>
  <c r="BI1415"/>
  <c r="BH1415"/>
  <c r="BG1415"/>
  <c r="BF1415"/>
  <c r="T1415"/>
  <c r="R1415"/>
  <c r="P1415"/>
  <c r="BI1398"/>
  <c r="BH1398"/>
  <c r="BG1398"/>
  <c r="BF1398"/>
  <c r="T1398"/>
  <c r="R1398"/>
  <c r="P1398"/>
  <c r="BI1386"/>
  <c r="BH1386"/>
  <c r="BG1386"/>
  <c r="BF1386"/>
  <c r="T1386"/>
  <c r="R1386"/>
  <c r="P1386"/>
  <c r="BI1374"/>
  <c r="BH1374"/>
  <c r="BG1374"/>
  <c r="BF1374"/>
  <c r="T1374"/>
  <c r="R1374"/>
  <c r="P1374"/>
  <c r="BI1370"/>
  <c r="BH1370"/>
  <c r="BG1370"/>
  <c r="BF1370"/>
  <c r="T1370"/>
  <c r="R1370"/>
  <c r="P1370"/>
  <c r="BI1352"/>
  <c r="BH1352"/>
  <c r="BG1352"/>
  <c r="BF1352"/>
  <c r="T1352"/>
  <c r="R1352"/>
  <c r="P1352"/>
  <c r="BI1334"/>
  <c r="BH1334"/>
  <c r="BG1334"/>
  <c r="BF1334"/>
  <c r="T1334"/>
  <c r="R1334"/>
  <c r="P1334"/>
  <c r="BI1329"/>
  <c r="BH1329"/>
  <c r="BG1329"/>
  <c r="BF1329"/>
  <c r="T1329"/>
  <c r="R1329"/>
  <c r="P1329"/>
  <c r="BI1323"/>
  <c r="BH1323"/>
  <c r="BG1323"/>
  <c r="BF1323"/>
  <c r="T1323"/>
  <c r="R1323"/>
  <c r="P1323"/>
  <c r="BI1317"/>
  <c r="BH1317"/>
  <c r="BG1317"/>
  <c r="BF1317"/>
  <c r="T1317"/>
  <c r="R1317"/>
  <c r="P1317"/>
  <c r="BI1300"/>
  <c r="BH1300"/>
  <c r="BG1300"/>
  <c r="BF1300"/>
  <c r="T1300"/>
  <c r="R1300"/>
  <c r="P1300"/>
  <c r="BI1282"/>
  <c r="BH1282"/>
  <c r="BG1282"/>
  <c r="BF1282"/>
  <c r="T1282"/>
  <c r="R1282"/>
  <c r="P1282"/>
  <c r="BI1278"/>
  <c r="BH1278"/>
  <c r="BG1278"/>
  <c r="BF1278"/>
  <c r="T1278"/>
  <c r="R1278"/>
  <c r="P1278"/>
  <c r="BI1273"/>
  <c r="BH1273"/>
  <c r="BG1273"/>
  <c r="BF1273"/>
  <c r="T1273"/>
  <c r="R1273"/>
  <c r="P1273"/>
  <c r="BI1268"/>
  <c r="BH1268"/>
  <c r="BG1268"/>
  <c r="BF1268"/>
  <c r="T1268"/>
  <c r="R1268"/>
  <c r="P1268"/>
  <c r="BI1250"/>
  <c r="BH1250"/>
  <c r="BG1250"/>
  <c r="BF1250"/>
  <c r="T1250"/>
  <c r="R1250"/>
  <c r="P1250"/>
  <c r="BI1232"/>
  <c r="BH1232"/>
  <c r="BG1232"/>
  <c r="BF1232"/>
  <c r="T1232"/>
  <c r="R1232"/>
  <c r="P1232"/>
  <c r="BI1228"/>
  <c r="BH1228"/>
  <c r="BG1228"/>
  <c r="BF1228"/>
  <c r="T1228"/>
  <c r="R1228"/>
  <c r="P1228"/>
  <c r="BI1223"/>
  <c r="BH1223"/>
  <c r="BG1223"/>
  <c r="BF1223"/>
  <c r="T1223"/>
  <c r="R1223"/>
  <c r="P1223"/>
  <c r="BI1218"/>
  <c r="BH1218"/>
  <c r="BG1218"/>
  <c r="BF1218"/>
  <c r="T1218"/>
  <c r="R1218"/>
  <c r="P1218"/>
  <c r="BI1199"/>
  <c r="BH1199"/>
  <c r="BG1199"/>
  <c r="BF1199"/>
  <c r="T1199"/>
  <c r="T1180"/>
  <c r="R1199"/>
  <c r="R1180"/>
  <c r="P1199"/>
  <c r="P1180"/>
  <c r="BI1181"/>
  <c r="BH1181"/>
  <c r="BG1181"/>
  <c r="BF1181"/>
  <c r="T1181"/>
  <c r="R1181"/>
  <c r="P1181"/>
  <c r="BI1175"/>
  <c r="BH1175"/>
  <c r="BG1175"/>
  <c r="BF1175"/>
  <c r="T1175"/>
  <c r="R1175"/>
  <c r="P1175"/>
  <c r="BI1170"/>
  <c r="BH1170"/>
  <c r="BG1170"/>
  <c r="BF1170"/>
  <c r="T1170"/>
  <c r="R1170"/>
  <c r="P1170"/>
  <c r="BI1165"/>
  <c r="BH1165"/>
  <c r="BG1165"/>
  <c r="BF1165"/>
  <c r="T1165"/>
  <c r="R1165"/>
  <c r="P1165"/>
  <c r="BI1160"/>
  <c r="BH1160"/>
  <c r="BG1160"/>
  <c r="BF1160"/>
  <c r="T1160"/>
  <c r="R1160"/>
  <c r="P1160"/>
  <c r="BI1155"/>
  <c r="BH1155"/>
  <c r="BG1155"/>
  <c r="BF1155"/>
  <c r="T1155"/>
  <c r="R1155"/>
  <c r="P1155"/>
  <c r="BI1150"/>
  <c r="BH1150"/>
  <c r="BG1150"/>
  <c r="BF1150"/>
  <c r="T1150"/>
  <c r="R1150"/>
  <c r="P1150"/>
  <c r="BI1145"/>
  <c r="BH1145"/>
  <c r="BG1145"/>
  <c r="BF1145"/>
  <c r="T1145"/>
  <c r="R1145"/>
  <c r="P1145"/>
  <c r="BI1140"/>
  <c r="BH1140"/>
  <c r="BG1140"/>
  <c r="BF1140"/>
  <c r="T1140"/>
  <c r="R1140"/>
  <c r="P1140"/>
  <c r="BI1135"/>
  <c r="BH1135"/>
  <c r="BG1135"/>
  <c r="BF1135"/>
  <c r="T1135"/>
  <c r="R1135"/>
  <c r="P1135"/>
  <c r="BI1130"/>
  <c r="BH1130"/>
  <c r="BG1130"/>
  <c r="BF1130"/>
  <c r="T1130"/>
  <c r="R1130"/>
  <c r="P1130"/>
  <c r="BI1125"/>
  <c r="BH1125"/>
  <c r="BG1125"/>
  <c r="BF1125"/>
  <c r="T1125"/>
  <c r="R1125"/>
  <c r="P1125"/>
  <c r="BI1120"/>
  <c r="BH1120"/>
  <c r="BG1120"/>
  <c r="BF1120"/>
  <c r="T1120"/>
  <c r="R1120"/>
  <c r="P1120"/>
  <c r="BI1115"/>
  <c r="BH1115"/>
  <c r="BG1115"/>
  <c r="BF1115"/>
  <c r="T1115"/>
  <c r="R1115"/>
  <c r="P1115"/>
  <c r="BI1110"/>
  <c r="BH1110"/>
  <c r="BG1110"/>
  <c r="BF1110"/>
  <c r="T1110"/>
  <c r="R1110"/>
  <c r="P1110"/>
  <c r="BI1104"/>
  <c r="BH1104"/>
  <c r="BG1104"/>
  <c r="BF1104"/>
  <c r="T1104"/>
  <c r="R1104"/>
  <c r="P1104"/>
  <c r="BI1099"/>
  <c r="BH1099"/>
  <c r="BG1099"/>
  <c r="BF1099"/>
  <c r="T1099"/>
  <c r="R1099"/>
  <c r="P1099"/>
  <c r="BI1094"/>
  <c r="BH1094"/>
  <c r="BG1094"/>
  <c r="BF1094"/>
  <c r="T1094"/>
  <c r="R1094"/>
  <c r="P1094"/>
  <c r="BI1090"/>
  <c r="BH1090"/>
  <c r="BG1090"/>
  <c r="BF1090"/>
  <c r="T1090"/>
  <c r="R1090"/>
  <c r="P1090"/>
  <c r="BI1085"/>
  <c r="BH1085"/>
  <c r="BG1085"/>
  <c r="BF1085"/>
  <c r="T1085"/>
  <c r="R1085"/>
  <c r="P1085"/>
  <c r="BI1080"/>
  <c r="BH1080"/>
  <c r="BG1080"/>
  <c r="BF1080"/>
  <c r="T1080"/>
  <c r="R1080"/>
  <c r="P1080"/>
  <c r="BI1075"/>
  <c r="BH1075"/>
  <c r="BG1075"/>
  <c r="BF1075"/>
  <c r="T1075"/>
  <c r="R1075"/>
  <c r="P1075"/>
  <c r="BI1070"/>
  <c r="BH1070"/>
  <c r="BG1070"/>
  <c r="BF1070"/>
  <c r="T1070"/>
  <c r="R1070"/>
  <c r="P1070"/>
  <c r="BI1064"/>
  <c r="BH1064"/>
  <c r="BG1064"/>
  <c r="BF1064"/>
  <c r="T1064"/>
  <c r="R1064"/>
  <c r="P1064"/>
  <c r="BI1058"/>
  <c r="BH1058"/>
  <c r="BG1058"/>
  <c r="BF1058"/>
  <c r="T1058"/>
  <c r="R1058"/>
  <c r="P1058"/>
  <c r="BI1051"/>
  <c r="BH1051"/>
  <c r="BG1051"/>
  <c r="BF1051"/>
  <c r="T1051"/>
  <c r="R1051"/>
  <c r="P1051"/>
  <c r="BI1047"/>
  <c r="BH1047"/>
  <c r="BG1047"/>
  <c r="BF1047"/>
  <c r="T1047"/>
  <c r="R1047"/>
  <c r="P1047"/>
  <c r="BI1042"/>
  <c r="BH1042"/>
  <c r="BG1042"/>
  <c r="BF1042"/>
  <c r="T1042"/>
  <c r="R1042"/>
  <c r="P1042"/>
  <c r="BI1037"/>
  <c r="BH1037"/>
  <c r="BG1037"/>
  <c r="BF1037"/>
  <c r="T1037"/>
  <c r="R1037"/>
  <c r="P1037"/>
  <c r="BI1031"/>
  <c r="BH1031"/>
  <c r="BG1031"/>
  <c r="BF1031"/>
  <c r="T1031"/>
  <c r="R1031"/>
  <c r="P1031"/>
  <c r="BI1021"/>
  <c r="BH1021"/>
  <c r="BG1021"/>
  <c r="BF1021"/>
  <c r="T1021"/>
  <c r="R1021"/>
  <c r="P1021"/>
  <c r="BI1010"/>
  <c r="BH1010"/>
  <c r="BG1010"/>
  <c r="BF1010"/>
  <c r="T1010"/>
  <c r="R1010"/>
  <c r="P1010"/>
  <c r="BI1002"/>
  <c r="BH1002"/>
  <c r="BG1002"/>
  <c r="BF1002"/>
  <c r="T1002"/>
  <c r="R1002"/>
  <c r="P1002"/>
  <c r="BI993"/>
  <c r="BH993"/>
  <c r="BG993"/>
  <c r="BF993"/>
  <c r="T993"/>
  <c r="R993"/>
  <c r="P993"/>
  <c r="BI987"/>
  <c r="BH987"/>
  <c r="BG987"/>
  <c r="BF987"/>
  <c r="T987"/>
  <c r="R987"/>
  <c r="P987"/>
  <c r="BI981"/>
  <c r="BH981"/>
  <c r="BG981"/>
  <c r="BF981"/>
  <c r="T981"/>
  <c r="R981"/>
  <c r="P981"/>
  <c r="BI973"/>
  <c r="BH973"/>
  <c r="BG973"/>
  <c r="BF973"/>
  <c r="T973"/>
  <c r="R973"/>
  <c r="P973"/>
  <c r="BI959"/>
  <c r="BH959"/>
  <c r="BG959"/>
  <c r="BF959"/>
  <c r="T959"/>
  <c r="R959"/>
  <c r="P959"/>
  <c r="BI950"/>
  <c r="BH950"/>
  <c r="BG950"/>
  <c r="BF950"/>
  <c r="T950"/>
  <c r="R950"/>
  <c r="P950"/>
  <c r="BI939"/>
  <c r="BH939"/>
  <c r="BG939"/>
  <c r="BF939"/>
  <c r="T939"/>
  <c r="R939"/>
  <c r="P939"/>
  <c r="BI929"/>
  <c r="BH929"/>
  <c r="BG929"/>
  <c r="BF929"/>
  <c r="T929"/>
  <c r="R929"/>
  <c r="P929"/>
  <c r="BI919"/>
  <c r="BH919"/>
  <c r="BG919"/>
  <c r="BF919"/>
  <c r="T919"/>
  <c r="R919"/>
  <c r="P919"/>
  <c r="BI914"/>
  <c r="BH914"/>
  <c r="BG914"/>
  <c r="BF914"/>
  <c r="T914"/>
  <c r="R914"/>
  <c r="P914"/>
  <c r="BI909"/>
  <c r="BH909"/>
  <c r="BG909"/>
  <c r="BF909"/>
  <c r="T909"/>
  <c r="R909"/>
  <c r="P909"/>
  <c r="BI898"/>
  <c r="BH898"/>
  <c r="BG898"/>
  <c r="BF898"/>
  <c r="T898"/>
  <c r="R898"/>
  <c r="P898"/>
  <c r="BI887"/>
  <c r="BH887"/>
  <c r="BG887"/>
  <c r="BF887"/>
  <c r="T887"/>
  <c r="R887"/>
  <c r="P887"/>
  <c r="BI876"/>
  <c r="BH876"/>
  <c r="BG876"/>
  <c r="BF876"/>
  <c r="T876"/>
  <c r="R876"/>
  <c r="P876"/>
  <c r="BI865"/>
  <c r="BH865"/>
  <c r="BG865"/>
  <c r="BF865"/>
  <c r="T865"/>
  <c r="R865"/>
  <c r="P865"/>
  <c r="BI857"/>
  <c r="BH857"/>
  <c r="BG857"/>
  <c r="BF857"/>
  <c r="T857"/>
  <c r="R857"/>
  <c r="P857"/>
  <c r="BI849"/>
  <c r="BH849"/>
  <c r="BG849"/>
  <c r="BF849"/>
  <c r="T849"/>
  <c r="R849"/>
  <c r="P849"/>
  <c r="BI840"/>
  <c r="BH840"/>
  <c r="BG840"/>
  <c r="BF840"/>
  <c r="T840"/>
  <c r="R840"/>
  <c r="P840"/>
  <c r="BI831"/>
  <c r="BH831"/>
  <c r="BG831"/>
  <c r="BF831"/>
  <c r="T831"/>
  <c r="R831"/>
  <c r="P831"/>
  <c r="BI814"/>
  <c r="BH814"/>
  <c r="BG814"/>
  <c r="BF814"/>
  <c r="T814"/>
  <c r="R814"/>
  <c r="P814"/>
  <c r="BI796"/>
  <c r="BH796"/>
  <c r="BG796"/>
  <c r="BF796"/>
  <c r="T796"/>
  <c r="R796"/>
  <c r="P796"/>
  <c r="BI792"/>
  <c r="BH792"/>
  <c r="BG792"/>
  <c r="BF792"/>
  <c r="T792"/>
  <c r="R792"/>
  <c r="P792"/>
  <c r="BI787"/>
  <c r="BH787"/>
  <c r="BG787"/>
  <c r="BF787"/>
  <c r="T787"/>
  <c r="R787"/>
  <c r="P787"/>
  <c r="BI769"/>
  <c r="BH769"/>
  <c r="BG769"/>
  <c r="BF769"/>
  <c r="T769"/>
  <c r="R769"/>
  <c r="P769"/>
  <c r="BI765"/>
  <c r="BH765"/>
  <c r="BG765"/>
  <c r="BF765"/>
  <c r="T765"/>
  <c r="R765"/>
  <c r="P765"/>
  <c r="BI760"/>
  <c r="BH760"/>
  <c r="BG760"/>
  <c r="BF760"/>
  <c r="T760"/>
  <c r="R760"/>
  <c r="P760"/>
  <c r="BI756"/>
  <c r="BH756"/>
  <c r="BG756"/>
  <c r="BF756"/>
  <c r="T756"/>
  <c r="R756"/>
  <c r="P756"/>
  <c r="BI751"/>
  <c r="BH751"/>
  <c r="BG751"/>
  <c r="BF751"/>
  <c r="T751"/>
  <c r="R751"/>
  <c r="P751"/>
  <c r="BI747"/>
  <c r="BH747"/>
  <c r="BG747"/>
  <c r="BF747"/>
  <c r="T747"/>
  <c r="R747"/>
  <c r="P747"/>
  <c r="BI742"/>
  <c r="BH742"/>
  <c r="BG742"/>
  <c r="BF742"/>
  <c r="T742"/>
  <c r="R742"/>
  <c r="P742"/>
  <c r="BI724"/>
  <c r="BH724"/>
  <c r="BG724"/>
  <c r="BF724"/>
  <c r="T724"/>
  <c r="R724"/>
  <c r="P724"/>
  <c r="BI720"/>
  <c r="BH720"/>
  <c r="BG720"/>
  <c r="BF720"/>
  <c r="T720"/>
  <c r="R720"/>
  <c r="P720"/>
  <c r="BI716"/>
  <c r="BH716"/>
  <c r="BG716"/>
  <c r="BF716"/>
  <c r="T716"/>
  <c r="R716"/>
  <c r="P716"/>
  <c r="BI712"/>
  <c r="BH712"/>
  <c r="BG712"/>
  <c r="BF712"/>
  <c r="T712"/>
  <c r="R712"/>
  <c r="P712"/>
  <c r="BI707"/>
  <c r="BH707"/>
  <c r="BG707"/>
  <c r="BF707"/>
  <c r="T707"/>
  <c r="R707"/>
  <c r="P707"/>
  <c r="BI703"/>
  <c r="BH703"/>
  <c r="BG703"/>
  <c r="BF703"/>
  <c r="T703"/>
  <c r="R703"/>
  <c r="P703"/>
  <c r="BI698"/>
  <c r="BH698"/>
  <c r="BG698"/>
  <c r="BF698"/>
  <c r="T698"/>
  <c r="R698"/>
  <c r="P698"/>
  <c r="BI691"/>
  <c r="BH691"/>
  <c r="BG691"/>
  <c r="BF691"/>
  <c r="T691"/>
  <c r="R691"/>
  <c r="P691"/>
  <c r="BI683"/>
  <c r="BH683"/>
  <c r="BG683"/>
  <c r="BF683"/>
  <c r="T683"/>
  <c r="R683"/>
  <c r="P683"/>
  <c r="BI675"/>
  <c r="BH675"/>
  <c r="BG675"/>
  <c r="BF675"/>
  <c r="T675"/>
  <c r="R675"/>
  <c r="P675"/>
  <c r="BI671"/>
  <c r="BH671"/>
  <c r="BG671"/>
  <c r="BF671"/>
  <c r="T671"/>
  <c r="R671"/>
  <c r="P671"/>
  <c r="BI666"/>
  <c r="BH666"/>
  <c r="BG666"/>
  <c r="BF666"/>
  <c r="T666"/>
  <c r="R666"/>
  <c r="P666"/>
  <c r="BI662"/>
  <c r="BH662"/>
  <c r="BG662"/>
  <c r="BF662"/>
  <c r="T662"/>
  <c r="R662"/>
  <c r="P662"/>
  <c r="BI657"/>
  <c r="BH657"/>
  <c r="BG657"/>
  <c r="BF657"/>
  <c r="T657"/>
  <c r="R657"/>
  <c r="P657"/>
  <c r="BI652"/>
  <c r="BH652"/>
  <c r="BG652"/>
  <c r="BF652"/>
  <c r="T652"/>
  <c r="R652"/>
  <c r="P652"/>
  <c r="BI648"/>
  <c r="BH648"/>
  <c r="BG648"/>
  <c r="BF648"/>
  <c r="T648"/>
  <c r="R648"/>
  <c r="P648"/>
  <c r="BI643"/>
  <c r="BH643"/>
  <c r="BG643"/>
  <c r="BF643"/>
  <c r="T643"/>
  <c r="R643"/>
  <c r="P643"/>
  <c r="BI638"/>
  <c r="BH638"/>
  <c r="BG638"/>
  <c r="BF638"/>
  <c r="T638"/>
  <c r="R638"/>
  <c r="P638"/>
  <c r="BI632"/>
  <c r="BH632"/>
  <c r="BG632"/>
  <c r="BF632"/>
  <c r="T632"/>
  <c r="R632"/>
  <c r="P632"/>
  <c r="BI628"/>
  <c r="BH628"/>
  <c r="BG628"/>
  <c r="BF628"/>
  <c r="T628"/>
  <c r="R628"/>
  <c r="P628"/>
  <c r="BI623"/>
  <c r="BH623"/>
  <c r="BG623"/>
  <c r="BF623"/>
  <c r="T623"/>
  <c r="R623"/>
  <c r="P623"/>
  <c r="BI618"/>
  <c r="BH618"/>
  <c r="BG618"/>
  <c r="BF618"/>
  <c r="T618"/>
  <c r="R618"/>
  <c r="P618"/>
  <c r="BI614"/>
  <c r="BH614"/>
  <c r="BG614"/>
  <c r="BF614"/>
  <c r="T614"/>
  <c r="R614"/>
  <c r="P614"/>
  <c r="BI609"/>
  <c r="BH609"/>
  <c r="BG609"/>
  <c r="BF609"/>
  <c r="T609"/>
  <c r="R609"/>
  <c r="P609"/>
  <c r="BI605"/>
  <c r="BH605"/>
  <c r="BG605"/>
  <c r="BF605"/>
  <c r="T605"/>
  <c r="R605"/>
  <c r="P605"/>
  <c r="BI601"/>
  <c r="BH601"/>
  <c r="BG601"/>
  <c r="BF601"/>
  <c r="T601"/>
  <c r="R601"/>
  <c r="P601"/>
  <c r="BI593"/>
  <c r="BH593"/>
  <c r="BG593"/>
  <c r="BF593"/>
  <c r="T593"/>
  <c r="R593"/>
  <c r="P593"/>
  <c r="BI587"/>
  <c r="BH587"/>
  <c r="BG587"/>
  <c r="BF587"/>
  <c r="T587"/>
  <c r="R587"/>
  <c r="P587"/>
  <c r="BI582"/>
  <c r="BH582"/>
  <c r="BG582"/>
  <c r="BF582"/>
  <c r="T582"/>
  <c r="R582"/>
  <c r="P582"/>
  <c r="BI577"/>
  <c r="BH577"/>
  <c r="BG577"/>
  <c r="BF577"/>
  <c r="T577"/>
  <c r="R577"/>
  <c r="P577"/>
  <c r="BI572"/>
  <c r="BH572"/>
  <c r="BG572"/>
  <c r="BF572"/>
  <c r="T572"/>
  <c r="R572"/>
  <c r="P572"/>
  <c r="BI562"/>
  <c r="BH562"/>
  <c r="BG562"/>
  <c r="BF562"/>
  <c r="T562"/>
  <c r="R562"/>
  <c r="P562"/>
  <c r="BI558"/>
  <c r="BH558"/>
  <c r="BG558"/>
  <c r="BF558"/>
  <c r="T558"/>
  <c r="R558"/>
  <c r="P558"/>
  <c r="BI553"/>
  <c r="BH553"/>
  <c r="BG553"/>
  <c r="BF553"/>
  <c r="T553"/>
  <c r="R553"/>
  <c r="P553"/>
  <c r="BI549"/>
  <c r="BH549"/>
  <c r="BG549"/>
  <c r="BF549"/>
  <c r="T549"/>
  <c r="R549"/>
  <c r="P549"/>
  <c r="BI544"/>
  <c r="BH544"/>
  <c r="BG544"/>
  <c r="BF544"/>
  <c r="T544"/>
  <c r="R544"/>
  <c r="P544"/>
  <c r="BI540"/>
  <c r="BH540"/>
  <c r="BG540"/>
  <c r="BF540"/>
  <c r="T540"/>
  <c r="R540"/>
  <c r="P540"/>
  <c r="BI535"/>
  <c r="BH535"/>
  <c r="BG535"/>
  <c r="BF535"/>
  <c r="T535"/>
  <c r="R535"/>
  <c r="P535"/>
  <c r="BI531"/>
  <c r="BH531"/>
  <c r="BG531"/>
  <c r="BF531"/>
  <c r="T531"/>
  <c r="R531"/>
  <c r="P531"/>
  <c r="BI526"/>
  <c r="BH526"/>
  <c r="BG526"/>
  <c r="BF526"/>
  <c r="T526"/>
  <c r="R526"/>
  <c r="P526"/>
  <c r="BI522"/>
  <c r="BH522"/>
  <c r="BG522"/>
  <c r="BF522"/>
  <c r="T522"/>
  <c r="R522"/>
  <c r="P522"/>
  <c r="BI517"/>
  <c r="BH517"/>
  <c r="BG517"/>
  <c r="BF517"/>
  <c r="T517"/>
  <c r="R517"/>
  <c r="P517"/>
  <c r="BI513"/>
  <c r="BH513"/>
  <c r="BG513"/>
  <c r="BF513"/>
  <c r="T513"/>
  <c r="R513"/>
  <c r="P513"/>
  <c r="BI508"/>
  <c r="BH508"/>
  <c r="BG508"/>
  <c r="BF508"/>
  <c r="T508"/>
  <c r="R508"/>
  <c r="P508"/>
  <c r="BI494"/>
  <c r="BH494"/>
  <c r="BG494"/>
  <c r="BF494"/>
  <c r="T494"/>
  <c r="R494"/>
  <c r="P494"/>
  <c r="BI480"/>
  <c r="BH480"/>
  <c r="BG480"/>
  <c r="BF480"/>
  <c r="T480"/>
  <c r="R480"/>
  <c r="P480"/>
  <c r="BI471"/>
  <c r="BH471"/>
  <c r="BG471"/>
  <c r="BF471"/>
  <c r="T471"/>
  <c r="R471"/>
  <c r="P471"/>
  <c r="BI461"/>
  <c r="BH461"/>
  <c r="BG461"/>
  <c r="BF461"/>
  <c r="T461"/>
  <c r="R461"/>
  <c r="P461"/>
  <c r="BI457"/>
  <c r="BH457"/>
  <c r="BG457"/>
  <c r="BF457"/>
  <c r="T457"/>
  <c r="R457"/>
  <c r="P457"/>
  <c r="BI452"/>
  <c r="BH452"/>
  <c r="BG452"/>
  <c r="BF452"/>
  <c r="T452"/>
  <c r="R452"/>
  <c r="P452"/>
  <c r="BI447"/>
  <c r="BH447"/>
  <c r="BG447"/>
  <c r="BF447"/>
  <c r="T447"/>
  <c r="R447"/>
  <c r="P447"/>
  <c r="BI441"/>
  <c r="BH441"/>
  <c r="BG441"/>
  <c r="BF441"/>
  <c r="T441"/>
  <c r="R441"/>
  <c r="P441"/>
  <c r="BI438"/>
  <c r="BH438"/>
  <c r="BG438"/>
  <c r="BF438"/>
  <c r="T438"/>
  <c r="R438"/>
  <c r="P438"/>
  <c r="BI434"/>
  <c r="BH434"/>
  <c r="BG434"/>
  <c r="BF434"/>
  <c r="T434"/>
  <c r="R434"/>
  <c r="P434"/>
  <c r="BI430"/>
  <c r="BH430"/>
  <c r="BG430"/>
  <c r="BF430"/>
  <c r="T430"/>
  <c r="R430"/>
  <c r="P430"/>
  <c r="BI422"/>
  <c r="BH422"/>
  <c r="BG422"/>
  <c r="BF422"/>
  <c r="T422"/>
  <c r="R422"/>
  <c r="P422"/>
  <c r="BI417"/>
  <c r="BH417"/>
  <c r="BG417"/>
  <c r="BF417"/>
  <c r="T417"/>
  <c r="R417"/>
  <c r="P417"/>
  <c r="BI412"/>
  <c r="BH412"/>
  <c r="BG412"/>
  <c r="BF412"/>
  <c r="T412"/>
  <c r="R412"/>
  <c r="P412"/>
  <c r="BI406"/>
  <c r="BH406"/>
  <c r="BG406"/>
  <c r="BF406"/>
  <c r="T406"/>
  <c r="R406"/>
  <c r="P406"/>
  <c r="BI401"/>
  <c r="BH401"/>
  <c r="BG401"/>
  <c r="BF401"/>
  <c r="T401"/>
  <c r="R401"/>
  <c r="P401"/>
  <c r="BI397"/>
  <c r="BH397"/>
  <c r="BG397"/>
  <c r="BF397"/>
  <c r="T397"/>
  <c r="T396"/>
  <c r="R397"/>
  <c r="R396"/>
  <c r="P397"/>
  <c r="P396"/>
  <c r="BI391"/>
  <c r="BH391"/>
  <c r="BG391"/>
  <c r="BF391"/>
  <c r="T391"/>
  <c r="R391"/>
  <c r="P391"/>
  <c r="BI381"/>
  <c r="BH381"/>
  <c r="BG381"/>
  <c r="BF381"/>
  <c r="T381"/>
  <c r="R381"/>
  <c r="P381"/>
  <c r="BI369"/>
  <c r="BH369"/>
  <c r="BG369"/>
  <c r="BF369"/>
  <c r="T369"/>
  <c r="R369"/>
  <c r="P369"/>
  <c r="BI357"/>
  <c r="BH357"/>
  <c r="BG357"/>
  <c r="BF357"/>
  <c r="T357"/>
  <c r="R357"/>
  <c r="P357"/>
  <c r="BI345"/>
  <c r="BH345"/>
  <c r="BG345"/>
  <c r="BF345"/>
  <c r="T345"/>
  <c r="R345"/>
  <c r="P345"/>
  <c r="BI328"/>
  <c r="BH328"/>
  <c r="BG328"/>
  <c r="BF328"/>
  <c r="T328"/>
  <c r="R328"/>
  <c r="P328"/>
  <c r="BI311"/>
  <c r="BH311"/>
  <c r="BG311"/>
  <c r="BF311"/>
  <c r="T311"/>
  <c r="R311"/>
  <c r="P311"/>
  <c r="BI305"/>
  <c r="BH305"/>
  <c r="BG305"/>
  <c r="BF305"/>
  <c r="T305"/>
  <c r="R305"/>
  <c r="P305"/>
  <c r="BI300"/>
  <c r="BH300"/>
  <c r="BG300"/>
  <c r="BF300"/>
  <c r="T300"/>
  <c r="R300"/>
  <c r="P300"/>
  <c r="BI295"/>
  <c r="BH295"/>
  <c r="BG295"/>
  <c r="BF295"/>
  <c r="T295"/>
  <c r="R295"/>
  <c r="P295"/>
  <c r="BI290"/>
  <c r="BH290"/>
  <c r="BG290"/>
  <c r="BF290"/>
  <c r="T290"/>
  <c r="R290"/>
  <c r="P290"/>
  <c r="BI286"/>
  <c r="BH286"/>
  <c r="BG286"/>
  <c r="BF286"/>
  <c r="T286"/>
  <c r="R286"/>
  <c r="P286"/>
  <c r="BI281"/>
  <c r="BH281"/>
  <c r="BG281"/>
  <c r="BF281"/>
  <c r="T281"/>
  <c r="R281"/>
  <c r="P281"/>
  <c r="BI276"/>
  <c r="BH276"/>
  <c r="BG276"/>
  <c r="BF276"/>
  <c r="T276"/>
  <c r="R276"/>
  <c r="P276"/>
  <c r="BI271"/>
  <c r="BH271"/>
  <c r="BG271"/>
  <c r="BF271"/>
  <c r="T271"/>
  <c r="R271"/>
  <c r="P271"/>
  <c r="BI265"/>
  <c r="BH265"/>
  <c r="BG265"/>
  <c r="BF265"/>
  <c r="T265"/>
  <c r="R265"/>
  <c r="P265"/>
  <c r="BI260"/>
  <c r="BH260"/>
  <c r="BG260"/>
  <c r="BF260"/>
  <c r="T260"/>
  <c r="R260"/>
  <c r="P260"/>
  <c r="BI255"/>
  <c r="BH255"/>
  <c r="BG255"/>
  <c r="BF255"/>
  <c r="T255"/>
  <c r="R255"/>
  <c r="P255"/>
  <c r="BI250"/>
  <c r="BH250"/>
  <c r="BG250"/>
  <c r="BF250"/>
  <c r="T250"/>
  <c r="R250"/>
  <c r="P250"/>
  <c r="BI245"/>
  <c r="BH245"/>
  <c r="BG245"/>
  <c r="BF245"/>
  <c r="T245"/>
  <c r="R245"/>
  <c r="P245"/>
  <c r="BI240"/>
  <c r="BH240"/>
  <c r="BG240"/>
  <c r="BF240"/>
  <c r="T240"/>
  <c r="R240"/>
  <c r="P240"/>
  <c r="BI235"/>
  <c r="BH235"/>
  <c r="BG235"/>
  <c r="BF235"/>
  <c r="T235"/>
  <c r="R235"/>
  <c r="P235"/>
  <c r="BI230"/>
  <c r="BH230"/>
  <c r="BG230"/>
  <c r="BF230"/>
  <c r="T230"/>
  <c r="R230"/>
  <c r="P230"/>
  <c r="BI223"/>
  <c r="BH223"/>
  <c r="BG223"/>
  <c r="BF223"/>
  <c r="T223"/>
  <c r="R223"/>
  <c r="P223"/>
  <c r="BI217"/>
  <c r="BH217"/>
  <c r="BG217"/>
  <c r="BF217"/>
  <c r="T217"/>
  <c r="R217"/>
  <c r="P217"/>
  <c r="BI212"/>
  <c r="BH212"/>
  <c r="BG212"/>
  <c r="BF212"/>
  <c r="T212"/>
  <c r="R212"/>
  <c r="P212"/>
  <c r="BI206"/>
  <c r="BH206"/>
  <c r="BG206"/>
  <c r="BF206"/>
  <c r="T206"/>
  <c r="R206"/>
  <c r="P206"/>
  <c r="BI201"/>
  <c r="BH201"/>
  <c r="BG201"/>
  <c r="BF201"/>
  <c r="T201"/>
  <c r="R201"/>
  <c r="P201"/>
  <c r="BI196"/>
  <c r="BH196"/>
  <c r="BG196"/>
  <c r="BF196"/>
  <c r="T196"/>
  <c r="R196"/>
  <c r="P196"/>
  <c r="BI191"/>
  <c r="BH191"/>
  <c r="BG191"/>
  <c r="BF191"/>
  <c r="T191"/>
  <c r="R191"/>
  <c r="P191"/>
  <c r="BI186"/>
  <c r="BH186"/>
  <c r="BG186"/>
  <c r="BF186"/>
  <c r="T186"/>
  <c r="R186"/>
  <c r="P186"/>
  <c r="BI181"/>
  <c r="BH181"/>
  <c r="BG181"/>
  <c r="BF181"/>
  <c r="T181"/>
  <c r="R181"/>
  <c r="P181"/>
  <c r="BI176"/>
  <c r="BH176"/>
  <c r="BG176"/>
  <c r="BF176"/>
  <c r="T176"/>
  <c r="R176"/>
  <c r="P176"/>
  <c r="BI171"/>
  <c r="BH171"/>
  <c r="BG171"/>
  <c r="BF171"/>
  <c r="T171"/>
  <c r="R171"/>
  <c r="P171"/>
  <c r="BI154"/>
  <c r="BH154"/>
  <c r="BG154"/>
  <c r="BF154"/>
  <c r="T154"/>
  <c r="R154"/>
  <c r="P154"/>
  <c r="BI137"/>
  <c r="BH137"/>
  <c r="BG137"/>
  <c r="BF137"/>
  <c r="T137"/>
  <c r="R137"/>
  <c r="P137"/>
  <c r="BI120"/>
  <c r="BH120"/>
  <c r="BG120"/>
  <c r="BF120"/>
  <c r="T120"/>
  <c r="R120"/>
  <c r="P120"/>
  <c r="BI115"/>
  <c r="BH115"/>
  <c r="BG115"/>
  <c r="BF115"/>
  <c r="T115"/>
  <c r="R115"/>
  <c r="P115"/>
  <c r="BI110"/>
  <c r="BH110"/>
  <c r="BG110"/>
  <c r="BF110"/>
  <c r="T110"/>
  <c r="R110"/>
  <c r="P110"/>
  <c r="J104"/>
  <c r="J103"/>
  <c r="F103"/>
  <c r="F101"/>
  <c r="E99"/>
  <c r="J63"/>
  <c r="J62"/>
  <c r="F62"/>
  <c r="F60"/>
  <c r="E58"/>
  <c r="J22"/>
  <c r="E22"/>
  <c r="F104"/>
  <c r="J21"/>
  <c r="J16"/>
  <c r="J101"/>
  <c r="E7"/>
  <c r="E52"/>
  <c i="20" r="J39"/>
  <c r="J38"/>
  <c i="1" r="AY74"/>
  <c i="20" r="J37"/>
  <c i="1" r="AX74"/>
  <c i="20" r="BI263"/>
  <c r="BH263"/>
  <c r="BG263"/>
  <c r="BF263"/>
  <c r="T263"/>
  <c r="T262"/>
  <c r="R263"/>
  <c r="R262"/>
  <c r="P263"/>
  <c r="P262"/>
  <c r="BI258"/>
  <c r="BH258"/>
  <c r="BG258"/>
  <c r="BF258"/>
  <c r="T258"/>
  <c r="R258"/>
  <c r="P258"/>
  <c r="BI254"/>
  <c r="BH254"/>
  <c r="BG254"/>
  <c r="BF254"/>
  <c r="T254"/>
  <c r="R254"/>
  <c r="P254"/>
  <c r="BI251"/>
  <c r="BH251"/>
  <c r="BG251"/>
  <c r="BF251"/>
  <c r="T251"/>
  <c r="R251"/>
  <c r="P251"/>
  <c r="BI249"/>
  <c r="BH249"/>
  <c r="BG249"/>
  <c r="BF249"/>
  <c r="T249"/>
  <c r="R249"/>
  <c r="P249"/>
  <c r="BI246"/>
  <c r="BH246"/>
  <c r="BG246"/>
  <c r="BF246"/>
  <c r="T246"/>
  <c r="R246"/>
  <c r="P246"/>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30"/>
  <c r="BH230"/>
  <c r="BG230"/>
  <c r="BF230"/>
  <c r="T230"/>
  <c r="R230"/>
  <c r="P230"/>
  <c r="BI227"/>
  <c r="BH227"/>
  <c r="BG227"/>
  <c r="BF227"/>
  <c r="T227"/>
  <c r="R227"/>
  <c r="P227"/>
  <c r="BI225"/>
  <c r="BH225"/>
  <c r="BG225"/>
  <c r="BF225"/>
  <c r="T225"/>
  <c r="R225"/>
  <c r="P225"/>
  <c r="BI222"/>
  <c r="BH222"/>
  <c r="BG222"/>
  <c r="BF222"/>
  <c r="T222"/>
  <c r="R222"/>
  <c r="P222"/>
  <c r="BI220"/>
  <c r="BH220"/>
  <c r="BG220"/>
  <c r="BF220"/>
  <c r="T220"/>
  <c r="R220"/>
  <c r="P220"/>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49"/>
  <c r="BH149"/>
  <c r="BG149"/>
  <c r="BF149"/>
  <c r="T149"/>
  <c r="R149"/>
  <c r="P149"/>
  <c r="BI143"/>
  <c r="BH143"/>
  <c r="BG143"/>
  <c r="BF143"/>
  <c r="T143"/>
  <c r="R143"/>
  <c r="P143"/>
  <c r="BI140"/>
  <c r="BH140"/>
  <c r="BG140"/>
  <c r="BF140"/>
  <c r="T140"/>
  <c r="R140"/>
  <c r="P140"/>
  <c r="BI135"/>
  <c r="BH135"/>
  <c r="BG135"/>
  <c r="BF135"/>
  <c r="T135"/>
  <c r="R135"/>
  <c r="P135"/>
  <c r="BI131"/>
  <c r="BH131"/>
  <c r="BG131"/>
  <c r="BF131"/>
  <c r="T131"/>
  <c r="R131"/>
  <c r="P131"/>
  <c r="BI126"/>
  <c r="BH126"/>
  <c r="BG126"/>
  <c r="BF126"/>
  <c r="T126"/>
  <c r="R126"/>
  <c r="P126"/>
  <c r="BI123"/>
  <c r="BH123"/>
  <c r="BG123"/>
  <c r="BF123"/>
  <c r="T123"/>
  <c r="R123"/>
  <c r="P123"/>
  <c r="BI115"/>
  <c r="BH115"/>
  <c r="BG115"/>
  <c r="BF115"/>
  <c r="T115"/>
  <c r="R115"/>
  <c r="P115"/>
  <c r="BI110"/>
  <c r="BH110"/>
  <c r="BG110"/>
  <c r="BF110"/>
  <c r="T110"/>
  <c r="R110"/>
  <c r="P110"/>
  <c r="BI107"/>
  <c r="BH107"/>
  <c r="BG107"/>
  <c r="BF107"/>
  <c r="T107"/>
  <c r="R107"/>
  <c r="P107"/>
  <c r="BI104"/>
  <c r="BH104"/>
  <c r="BG104"/>
  <c r="BF104"/>
  <c r="T104"/>
  <c r="R104"/>
  <c r="P104"/>
  <c r="BI100"/>
  <c r="BH100"/>
  <c r="BG100"/>
  <c r="BF100"/>
  <c r="T100"/>
  <c r="R100"/>
  <c r="P100"/>
  <c r="BI94"/>
  <c r="BH94"/>
  <c r="BG94"/>
  <c r="BF94"/>
  <c r="T94"/>
  <c r="R94"/>
  <c r="P94"/>
  <c r="F85"/>
  <c r="E83"/>
  <c r="F56"/>
  <c r="E54"/>
  <c r="J26"/>
  <c r="E26"/>
  <c r="J88"/>
  <c r="J25"/>
  <c r="J23"/>
  <c r="E23"/>
  <c r="J87"/>
  <c r="J22"/>
  <c r="J20"/>
  <c r="E20"/>
  <c r="F59"/>
  <c r="J19"/>
  <c r="J17"/>
  <c r="E17"/>
  <c r="F87"/>
  <c r="J16"/>
  <c r="J14"/>
  <c r="J56"/>
  <c r="E7"/>
  <c r="E79"/>
  <c i="19" r="J39"/>
  <c r="J38"/>
  <c i="1" r="AY73"/>
  <c i="19" r="J37"/>
  <c i="1" r="AX73"/>
  <c i="19" r="BI452"/>
  <c r="BH452"/>
  <c r="BG452"/>
  <c r="BF452"/>
  <c r="T452"/>
  <c r="R452"/>
  <c r="P452"/>
  <c r="BI449"/>
  <c r="BH449"/>
  <c r="BG449"/>
  <c r="BF449"/>
  <c r="T449"/>
  <c r="R449"/>
  <c r="P449"/>
  <c r="BI443"/>
  <c r="BH443"/>
  <c r="BG443"/>
  <c r="BF443"/>
  <c r="T443"/>
  <c r="R443"/>
  <c r="P443"/>
  <c r="BI441"/>
  <c r="BH441"/>
  <c r="BG441"/>
  <c r="BF441"/>
  <c r="T441"/>
  <c r="R441"/>
  <c r="P441"/>
  <c r="BI436"/>
  <c r="BH436"/>
  <c r="BG436"/>
  <c r="BF436"/>
  <c r="T436"/>
  <c r="R436"/>
  <c r="P436"/>
  <c r="BI434"/>
  <c r="BH434"/>
  <c r="BG434"/>
  <c r="BF434"/>
  <c r="T434"/>
  <c r="R434"/>
  <c r="P434"/>
  <c r="BI429"/>
  <c r="BH429"/>
  <c r="BG429"/>
  <c r="BF429"/>
  <c r="T429"/>
  <c r="R429"/>
  <c r="P429"/>
  <c r="BI425"/>
  <c r="BH425"/>
  <c r="BG425"/>
  <c r="BF425"/>
  <c r="T425"/>
  <c r="T424"/>
  <c r="R425"/>
  <c r="R424"/>
  <c r="P425"/>
  <c r="P424"/>
  <c r="BI421"/>
  <c r="BH421"/>
  <c r="BG421"/>
  <c r="BF421"/>
  <c r="T421"/>
  <c r="R421"/>
  <c r="P421"/>
  <c r="BI417"/>
  <c r="BH417"/>
  <c r="BG417"/>
  <c r="BF417"/>
  <c r="T417"/>
  <c r="R417"/>
  <c r="P417"/>
  <c r="BI413"/>
  <c r="BH413"/>
  <c r="BG413"/>
  <c r="BF413"/>
  <c r="T413"/>
  <c r="R413"/>
  <c r="P413"/>
  <c r="BI409"/>
  <c r="BH409"/>
  <c r="BG409"/>
  <c r="BF409"/>
  <c r="T409"/>
  <c r="R409"/>
  <c r="P409"/>
  <c r="BI405"/>
  <c r="BH405"/>
  <c r="BG405"/>
  <c r="BF405"/>
  <c r="T405"/>
  <c r="R405"/>
  <c r="P405"/>
  <c r="BI399"/>
  <c r="BH399"/>
  <c r="BG399"/>
  <c r="BF399"/>
  <c r="T399"/>
  <c r="R399"/>
  <c r="P399"/>
  <c r="BI395"/>
  <c r="BH395"/>
  <c r="BG395"/>
  <c r="BF395"/>
  <c r="T395"/>
  <c r="R395"/>
  <c r="P395"/>
  <c r="BI392"/>
  <c r="BH392"/>
  <c r="BG392"/>
  <c r="BF392"/>
  <c r="T392"/>
  <c r="R392"/>
  <c r="P392"/>
  <c r="BI389"/>
  <c r="BH389"/>
  <c r="BG389"/>
  <c r="BF389"/>
  <c r="T389"/>
  <c r="R389"/>
  <c r="P389"/>
  <c r="BI386"/>
  <c r="BH386"/>
  <c r="BG386"/>
  <c r="BF386"/>
  <c r="T386"/>
  <c r="R386"/>
  <c r="P386"/>
  <c r="BI383"/>
  <c r="BH383"/>
  <c r="BG383"/>
  <c r="BF383"/>
  <c r="T383"/>
  <c r="R383"/>
  <c r="P383"/>
  <c r="BI379"/>
  <c r="BH379"/>
  <c r="BG379"/>
  <c r="BF379"/>
  <c r="T379"/>
  <c r="R379"/>
  <c r="P379"/>
  <c r="BI371"/>
  <c r="BH371"/>
  <c r="BG371"/>
  <c r="BF371"/>
  <c r="T371"/>
  <c r="R371"/>
  <c r="P371"/>
  <c r="BI367"/>
  <c r="BH367"/>
  <c r="BG367"/>
  <c r="BF367"/>
  <c r="T367"/>
  <c r="R367"/>
  <c r="P367"/>
  <c r="BI363"/>
  <c r="BH363"/>
  <c r="BG363"/>
  <c r="BF363"/>
  <c r="T363"/>
  <c r="R363"/>
  <c r="P363"/>
  <c r="BI359"/>
  <c r="BH359"/>
  <c r="BG359"/>
  <c r="BF359"/>
  <c r="T359"/>
  <c r="R359"/>
  <c r="P359"/>
  <c r="BI355"/>
  <c r="BH355"/>
  <c r="BG355"/>
  <c r="BF355"/>
  <c r="T355"/>
  <c r="R355"/>
  <c r="P355"/>
  <c r="BI351"/>
  <c r="BH351"/>
  <c r="BG351"/>
  <c r="BF351"/>
  <c r="T351"/>
  <c r="R351"/>
  <c r="P351"/>
  <c r="BI350"/>
  <c r="BH350"/>
  <c r="BG350"/>
  <c r="BF350"/>
  <c r="T350"/>
  <c r="R350"/>
  <c r="P350"/>
  <c r="BI347"/>
  <c r="BH347"/>
  <c r="BG347"/>
  <c r="BF347"/>
  <c r="T347"/>
  <c r="R347"/>
  <c r="P347"/>
  <c r="BI345"/>
  <c r="BH345"/>
  <c r="BG345"/>
  <c r="BF345"/>
  <c r="T345"/>
  <c r="R345"/>
  <c r="P345"/>
  <c r="BI343"/>
  <c r="BH343"/>
  <c r="BG343"/>
  <c r="BF343"/>
  <c r="T343"/>
  <c r="R343"/>
  <c r="P343"/>
  <c r="BI340"/>
  <c r="BH340"/>
  <c r="BG340"/>
  <c r="BF340"/>
  <c r="T340"/>
  <c r="R340"/>
  <c r="P340"/>
  <c r="BI338"/>
  <c r="BH338"/>
  <c r="BG338"/>
  <c r="BF338"/>
  <c r="T338"/>
  <c r="R338"/>
  <c r="P338"/>
  <c r="BI336"/>
  <c r="BH336"/>
  <c r="BG336"/>
  <c r="BF336"/>
  <c r="T336"/>
  <c r="R336"/>
  <c r="P336"/>
  <c r="BI334"/>
  <c r="BH334"/>
  <c r="BG334"/>
  <c r="BF334"/>
  <c r="T334"/>
  <c r="R334"/>
  <c r="P334"/>
  <c r="BI329"/>
  <c r="BH329"/>
  <c r="BG329"/>
  <c r="BF329"/>
  <c r="T329"/>
  <c r="R329"/>
  <c r="P329"/>
  <c r="BI323"/>
  <c r="BH323"/>
  <c r="BG323"/>
  <c r="BF323"/>
  <c r="T323"/>
  <c r="R323"/>
  <c r="P323"/>
  <c r="BI317"/>
  <c r="BH317"/>
  <c r="BG317"/>
  <c r="BF317"/>
  <c r="T317"/>
  <c r="R317"/>
  <c r="P317"/>
  <c r="BI311"/>
  <c r="BH311"/>
  <c r="BG311"/>
  <c r="BF311"/>
  <c r="T311"/>
  <c r="R311"/>
  <c r="P311"/>
  <c r="BI305"/>
  <c r="BH305"/>
  <c r="BG305"/>
  <c r="BF305"/>
  <c r="T305"/>
  <c r="R305"/>
  <c r="P305"/>
  <c r="BI298"/>
  <c r="BH298"/>
  <c r="BG298"/>
  <c r="BF298"/>
  <c r="T298"/>
  <c r="R298"/>
  <c r="P298"/>
  <c r="BI290"/>
  <c r="BH290"/>
  <c r="BG290"/>
  <c r="BF290"/>
  <c r="T290"/>
  <c r="R290"/>
  <c r="P290"/>
  <c r="BI287"/>
  <c r="BH287"/>
  <c r="BG287"/>
  <c r="BF287"/>
  <c r="T287"/>
  <c r="R287"/>
  <c r="P287"/>
  <c r="BI284"/>
  <c r="BH284"/>
  <c r="BG284"/>
  <c r="BF284"/>
  <c r="T284"/>
  <c r="R284"/>
  <c r="P284"/>
  <c r="BI279"/>
  <c r="BH279"/>
  <c r="BG279"/>
  <c r="BF279"/>
  <c r="T279"/>
  <c r="R279"/>
  <c r="P279"/>
  <c r="BI276"/>
  <c r="BH276"/>
  <c r="BG276"/>
  <c r="BF276"/>
  <c r="T276"/>
  <c r="R276"/>
  <c r="P276"/>
  <c r="BI273"/>
  <c r="BH273"/>
  <c r="BG273"/>
  <c r="BF273"/>
  <c r="T273"/>
  <c r="R273"/>
  <c r="P273"/>
  <c r="BI270"/>
  <c r="BH270"/>
  <c r="BG270"/>
  <c r="BF270"/>
  <c r="T270"/>
  <c r="R270"/>
  <c r="P270"/>
  <c r="BI267"/>
  <c r="BH267"/>
  <c r="BG267"/>
  <c r="BF267"/>
  <c r="T267"/>
  <c r="R267"/>
  <c r="P267"/>
  <c r="BI260"/>
  <c r="BH260"/>
  <c r="BG260"/>
  <c r="BF260"/>
  <c r="T260"/>
  <c r="R260"/>
  <c r="P260"/>
  <c r="BI253"/>
  <c r="BH253"/>
  <c r="BG253"/>
  <c r="BF253"/>
  <c r="T253"/>
  <c r="R253"/>
  <c r="P253"/>
  <c r="BI246"/>
  <c r="BH246"/>
  <c r="BG246"/>
  <c r="BF246"/>
  <c r="T246"/>
  <c r="R246"/>
  <c r="P246"/>
  <c r="BI239"/>
  <c r="BH239"/>
  <c r="BG239"/>
  <c r="BF239"/>
  <c r="T239"/>
  <c r="R239"/>
  <c r="P239"/>
  <c r="BI236"/>
  <c r="BH236"/>
  <c r="BG236"/>
  <c r="BF236"/>
  <c r="T236"/>
  <c r="R236"/>
  <c r="P236"/>
  <c r="BI233"/>
  <c r="BH233"/>
  <c r="BG233"/>
  <c r="BF233"/>
  <c r="T233"/>
  <c r="R233"/>
  <c r="P233"/>
  <c r="BI230"/>
  <c r="BH230"/>
  <c r="BG230"/>
  <c r="BF230"/>
  <c r="T230"/>
  <c r="R230"/>
  <c r="P230"/>
  <c r="BI227"/>
  <c r="BH227"/>
  <c r="BG227"/>
  <c r="BF227"/>
  <c r="T227"/>
  <c r="R227"/>
  <c r="P227"/>
  <c r="BI220"/>
  <c r="BH220"/>
  <c r="BG220"/>
  <c r="BF220"/>
  <c r="T220"/>
  <c r="R220"/>
  <c r="P220"/>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198"/>
  <c r="BH198"/>
  <c r="BG198"/>
  <c r="BF198"/>
  <c r="T198"/>
  <c r="T197"/>
  <c r="R198"/>
  <c r="R197"/>
  <c r="P198"/>
  <c r="P197"/>
  <c r="BI194"/>
  <c r="BH194"/>
  <c r="BG194"/>
  <c r="BF194"/>
  <c r="T194"/>
  <c r="R194"/>
  <c r="P194"/>
  <c r="BI191"/>
  <c r="BH191"/>
  <c r="BG191"/>
  <c r="BF191"/>
  <c r="T191"/>
  <c r="R191"/>
  <c r="P191"/>
  <c r="BI184"/>
  <c r="BH184"/>
  <c r="BG184"/>
  <c r="BF184"/>
  <c r="T184"/>
  <c r="R184"/>
  <c r="P184"/>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4"/>
  <c r="BH164"/>
  <c r="BG164"/>
  <c r="BF164"/>
  <c r="T164"/>
  <c r="R164"/>
  <c r="P164"/>
  <c r="BI161"/>
  <c r="BH161"/>
  <c r="BG161"/>
  <c r="BF161"/>
  <c r="T161"/>
  <c r="R161"/>
  <c r="P161"/>
  <c r="BI154"/>
  <c r="BH154"/>
  <c r="BG154"/>
  <c r="BF154"/>
  <c r="T154"/>
  <c r="R154"/>
  <c r="P154"/>
  <c r="BI151"/>
  <c r="BH151"/>
  <c r="BG151"/>
  <c r="BF151"/>
  <c r="T151"/>
  <c r="R151"/>
  <c r="P151"/>
  <c r="BI144"/>
  <c r="BH144"/>
  <c r="BG144"/>
  <c r="BF144"/>
  <c r="T144"/>
  <c r="R144"/>
  <c r="P144"/>
  <c r="BI137"/>
  <c r="BH137"/>
  <c r="BG137"/>
  <c r="BF137"/>
  <c r="T137"/>
  <c r="R137"/>
  <c r="P137"/>
  <c r="BI134"/>
  <c r="BH134"/>
  <c r="BG134"/>
  <c r="BF134"/>
  <c r="T134"/>
  <c r="R134"/>
  <c r="P134"/>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J92"/>
  <c r="F90"/>
  <c r="E88"/>
  <c r="J58"/>
  <c r="F56"/>
  <c r="E54"/>
  <c r="J26"/>
  <c r="E26"/>
  <c r="J93"/>
  <c r="J25"/>
  <c r="J20"/>
  <c r="E20"/>
  <c r="F59"/>
  <c r="J19"/>
  <c r="J17"/>
  <c r="E17"/>
  <c r="F92"/>
  <c r="J16"/>
  <c r="J14"/>
  <c r="J56"/>
  <c r="E7"/>
  <c r="E84"/>
  <c i="18" r="J39"/>
  <c r="J38"/>
  <c i="1" r="AY72"/>
  <c i="18" r="J37"/>
  <c i="1" r="AX72"/>
  <c i="18" r="BI235"/>
  <c r="BH235"/>
  <c r="BG235"/>
  <c r="BF235"/>
  <c r="T235"/>
  <c r="T234"/>
  <c r="R235"/>
  <c r="R234"/>
  <c r="P235"/>
  <c r="P234"/>
  <c r="BI231"/>
  <c r="BH231"/>
  <c r="BG231"/>
  <c r="BF231"/>
  <c r="T231"/>
  <c r="R231"/>
  <c r="P231"/>
  <c r="BI229"/>
  <c r="BH229"/>
  <c r="BG229"/>
  <c r="BF229"/>
  <c r="T229"/>
  <c r="R229"/>
  <c r="P229"/>
  <c r="BI226"/>
  <c r="BH226"/>
  <c r="BG226"/>
  <c r="BF226"/>
  <c r="T226"/>
  <c r="R226"/>
  <c r="P226"/>
  <c r="BI223"/>
  <c r="BH223"/>
  <c r="BG223"/>
  <c r="BF223"/>
  <c r="T223"/>
  <c r="R223"/>
  <c r="P223"/>
  <c r="BI220"/>
  <c r="BH220"/>
  <c r="BG220"/>
  <c r="BF220"/>
  <c r="T220"/>
  <c r="R220"/>
  <c r="P220"/>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2"/>
  <c r="BH202"/>
  <c r="BG202"/>
  <c r="BF202"/>
  <c r="T202"/>
  <c r="R202"/>
  <c r="P202"/>
  <c r="BI200"/>
  <c r="BH200"/>
  <c r="BG200"/>
  <c r="BF200"/>
  <c r="T200"/>
  <c r="R200"/>
  <c r="P200"/>
  <c r="BI198"/>
  <c r="BH198"/>
  <c r="BG198"/>
  <c r="BF198"/>
  <c r="T198"/>
  <c r="R198"/>
  <c r="P198"/>
  <c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0"/>
  <c r="BH170"/>
  <c r="BG170"/>
  <c r="BF170"/>
  <c r="T170"/>
  <c r="T169"/>
  <c r="R170"/>
  <c r="R169"/>
  <c r="P170"/>
  <c r="P169"/>
  <c r="BI164"/>
  <c r="BH164"/>
  <c r="BG164"/>
  <c r="BF164"/>
  <c r="T164"/>
  <c r="T163"/>
  <c r="R164"/>
  <c r="R163"/>
  <c r="P164"/>
  <c r="P163"/>
  <c r="BI158"/>
  <c r="BH158"/>
  <c r="BG158"/>
  <c r="BF158"/>
  <c r="T158"/>
  <c r="R158"/>
  <c r="P158"/>
  <c r="BI155"/>
  <c r="BH155"/>
  <c r="BG155"/>
  <c r="BF155"/>
  <c r="T155"/>
  <c r="R155"/>
  <c r="P155"/>
  <c r="BI150"/>
  <c r="BH150"/>
  <c r="BG150"/>
  <c r="BF150"/>
  <c r="T150"/>
  <c r="R150"/>
  <c r="P150"/>
  <c r="BI146"/>
  <c r="BH146"/>
  <c r="BG146"/>
  <c r="BF146"/>
  <c r="T146"/>
  <c r="R146"/>
  <c r="P146"/>
  <c r="BI140"/>
  <c r="BH140"/>
  <c r="BG140"/>
  <c r="BF140"/>
  <c r="T140"/>
  <c r="R140"/>
  <c r="P140"/>
  <c r="BI137"/>
  <c r="BH137"/>
  <c r="BG137"/>
  <c r="BF137"/>
  <c r="T137"/>
  <c r="R137"/>
  <c r="P137"/>
  <c r="BI129"/>
  <c r="BH129"/>
  <c r="BG129"/>
  <c r="BF129"/>
  <c r="T129"/>
  <c r="R129"/>
  <c r="P129"/>
  <c r="BI124"/>
  <c r="BH124"/>
  <c r="BG124"/>
  <c r="BF124"/>
  <c r="T124"/>
  <c r="R124"/>
  <c r="P124"/>
  <c r="BI121"/>
  <c r="BH121"/>
  <c r="BG121"/>
  <c r="BF121"/>
  <c r="T121"/>
  <c r="R121"/>
  <c r="P121"/>
  <c r="BI118"/>
  <c r="BH118"/>
  <c r="BG118"/>
  <c r="BF118"/>
  <c r="T118"/>
  <c r="R118"/>
  <c r="P118"/>
  <c r="BI114"/>
  <c r="BH114"/>
  <c r="BG114"/>
  <c r="BF114"/>
  <c r="T114"/>
  <c r="R114"/>
  <c r="P114"/>
  <c r="BI108"/>
  <c r="BH108"/>
  <c r="BG108"/>
  <c r="BF108"/>
  <c r="T108"/>
  <c r="R108"/>
  <c r="P108"/>
  <c r="BI102"/>
  <c r="BH102"/>
  <c r="BG102"/>
  <c r="BF102"/>
  <c r="T102"/>
  <c r="R102"/>
  <c r="P102"/>
  <c r="BI95"/>
  <c r="BH95"/>
  <c r="BG95"/>
  <c r="BF95"/>
  <c r="T95"/>
  <c r="R95"/>
  <c r="P95"/>
  <c r="F86"/>
  <c r="E84"/>
  <c r="F56"/>
  <c r="E54"/>
  <c r="J26"/>
  <c r="E26"/>
  <c r="J59"/>
  <c r="J25"/>
  <c r="J23"/>
  <c r="E23"/>
  <c r="J58"/>
  <c r="J22"/>
  <c r="J20"/>
  <c r="E20"/>
  <c r="F59"/>
  <c r="J19"/>
  <c r="J17"/>
  <c r="E17"/>
  <c r="F88"/>
  <c r="J16"/>
  <c r="J14"/>
  <c r="J56"/>
  <c r="E7"/>
  <c r="E80"/>
  <c i="17" r="J39"/>
  <c r="J38"/>
  <c i="1" r="AY71"/>
  <c i="17" r="J37"/>
  <c i="1" r="AX71"/>
  <c i="17" r="BI174"/>
  <c r="BH174"/>
  <c r="BG174"/>
  <c r="BF174"/>
  <c r="T174"/>
  <c r="T173"/>
  <c r="R174"/>
  <c r="R173"/>
  <c r="P174"/>
  <c r="P173"/>
  <c r="BI168"/>
  <c r="BH168"/>
  <c r="BG168"/>
  <c r="BF168"/>
  <c r="T168"/>
  <c r="R168"/>
  <c r="P168"/>
  <c r="BI158"/>
  <c r="BH158"/>
  <c r="BG158"/>
  <c r="BF158"/>
  <c r="T158"/>
  <c r="R158"/>
  <c r="P158"/>
  <c r="BI148"/>
  <c r="BH148"/>
  <c r="BG148"/>
  <c r="BF148"/>
  <c r="T148"/>
  <c r="R148"/>
  <c r="P148"/>
  <c r="BI142"/>
  <c r="BH142"/>
  <c r="BG142"/>
  <c r="BF142"/>
  <c r="T142"/>
  <c r="R142"/>
  <c r="P142"/>
  <c r="BI138"/>
  <c r="BH138"/>
  <c r="BG138"/>
  <c r="BF138"/>
  <c r="T138"/>
  <c r="R138"/>
  <c r="P138"/>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88"/>
  <c r="J25"/>
  <c r="J23"/>
  <c r="E23"/>
  <c r="J87"/>
  <c r="J22"/>
  <c r="J20"/>
  <c r="E20"/>
  <c r="F59"/>
  <c r="J19"/>
  <c r="J17"/>
  <c r="E17"/>
  <c r="F87"/>
  <c r="J16"/>
  <c r="J14"/>
  <c r="J56"/>
  <c r="E7"/>
  <c r="E50"/>
  <c i="16" r="J39"/>
  <c r="J38"/>
  <c i="1" r="AY70"/>
  <c i="16" r="J37"/>
  <c i="1" r="AX70"/>
  <c i="16" r="BI266"/>
  <c r="BH266"/>
  <c r="BG266"/>
  <c r="BF266"/>
  <c r="T266"/>
  <c r="T265"/>
  <c r="R266"/>
  <c r="R265"/>
  <c r="P266"/>
  <c r="P265"/>
  <c r="BI261"/>
  <c r="BH261"/>
  <c r="BG261"/>
  <c r="BF261"/>
  <c r="T261"/>
  <c r="R261"/>
  <c r="P261"/>
  <c r="BI252"/>
  <c r="BH252"/>
  <c r="BG252"/>
  <c r="BF252"/>
  <c r="T252"/>
  <c r="R252"/>
  <c r="P252"/>
  <c r="BI243"/>
  <c r="BH243"/>
  <c r="BG243"/>
  <c r="BF243"/>
  <c r="T243"/>
  <c r="R243"/>
  <c r="P243"/>
  <c r="BI231"/>
  <c r="BH231"/>
  <c r="BG231"/>
  <c r="BF231"/>
  <c r="T231"/>
  <c r="R231"/>
  <c r="P231"/>
  <c r="BI227"/>
  <c r="BH227"/>
  <c r="BG227"/>
  <c r="BF227"/>
  <c r="T227"/>
  <c r="R227"/>
  <c r="P227"/>
  <c r="BI222"/>
  <c r="BH222"/>
  <c r="BG222"/>
  <c r="BF222"/>
  <c r="T222"/>
  <c r="R222"/>
  <c r="P222"/>
  <c r="BI217"/>
  <c r="BH217"/>
  <c r="BG217"/>
  <c r="BF217"/>
  <c r="T217"/>
  <c r="R217"/>
  <c r="P217"/>
  <c r="BI209"/>
  <c r="BH209"/>
  <c r="BG209"/>
  <c r="BF209"/>
  <c r="T209"/>
  <c r="R209"/>
  <c r="P209"/>
  <c r="BI203"/>
  <c r="BH203"/>
  <c r="BG203"/>
  <c r="BF203"/>
  <c r="T203"/>
  <c r="R203"/>
  <c r="P203"/>
  <c r="BI197"/>
  <c r="BH197"/>
  <c r="BG197"/>
  <c r="BF197"/>
  <c r="T197"/>
  <c r="R197"/>
  <c r="P197"/>
  <c r="BI191"/>
  <c r="BH191"/>
  <c r="BG191"/>
  <c r="BF191"/>
  <c r="T191"/>
  <c r="R191"/>
  <c r="P191"/>
  <c r="BI187"/>
  <c r="BH187"/>
  <c r="BG187"/>
  <c r="BF187"/>
  <c r="T187"/>
  <c r="R187"/>
  <c r="P187"/>
  <c r="BI182"/>
  <c r="BH182"/>
  <c r="BG182"/>
  <c r="BF182"/>
  <c r="T182"/>
  <c r="R182"/>
  <c r="P182"/>
  <c r="BI177"/>
  <c r="BH177"/>
  <c r="BG177"/>
  <c r="BF177"/>
  <c r="T177"/>
  <c r="R177"/>
  <c r="P177"/>
  <c r="BI172"/>
  <c r="BH172"/>
  <c r="BG172"/>
  <c r="BF172"/>
  <c r="T172"/>
  <c r="R172"/>
  <c r="P172"/>
  <c r="BI169"/>
  <c r="BH169"/>
  <c r="BG169"/>
  <c r="BF169"/>
  <c r="T169"/>
  <c r="R169"/>
  <c r="P169"/>
  <c r="BI167"/>
  <c r="BH167"/>
  <c r="BG167"/>
  <c r="BF167"/>
  <c r="T167"/>
  <c r="R167"/>
  <c r="P167"/>
  <c r="BI163"/>
  <c r="BH163"/>
  <c r="BG163"/>
  <c r="BF163"/>
  <c r="T163"/>
  <c r="R163"/>
  <c r="P163"/>
  <c r="BI161"/>
  <c r="BH161"/>
  <c r="BG161"/>
  <c r="BF161"/>
  <c r="T161"/>
  <c r="R161"/>
  <c r="P161"/>
  <c r="BI159"/>
  <c r="BH159"/>
  <c r="BG159"/>
  <c r="BF159"/>
  <c r="T159"/>
  <c r="R159"/>
  <c r="P159"/>
  <c r="BI153"/>
  <c r="BH153"/>
  <c r="BG153"/>
  <c r="BF153"/>
  <c r="T153"/>
  <c r="R153"/>
  <c r="P153"/>
  <c r="BI151"/>
  <c r="BH151"/>
  <c r="BG151"/>
  <c r="BF151"/>
  <c r="T151"/>
  <c r="R151"/>
  <c r="P151"/>
  <c r="BI147"/>
  <c r="BH147"/>
  <c r="BG147"/>
  <c r="BF147"/>
  <c r="T147"/>
  <c r="R147"/>
  <c r="P147"/>
  <c r="BI143"/>
  <c r="BH143"/>
  <c r="BG143"/>
  <c r="BF143"/>
  <c r="T143"/>
  <c r="R143"/>
  <c r="P143"/>
  <c r="BI141"/>
  <c r="BH141"/>
  <c r="BG141"/>
  <c r="BF141"/>
  <c r="T141"/>
  <c r="R141"/>
  <c r="P141"/>
  <c r="BI139"/>
  <c r="BH139"/>
  <c r="BG139"/>
  <c r="BF139"/>
  <c r="T139"/>
  <c r="R139"/>
  <c r="P139"/>
  <c r="BI134"/>
  <c r="BH134"/>
  <c r="BG134"/>
  <c r="BF134"/>
  <c r="T134"/>
  <c r="R134"/>
  <c r="P134"/>
  <c r="BI132"/>
  <c r="BH132"/>
  <c r="BG132"/>
  <c r="BF132"/>
  <c r="T132"/>
  <c r="R132"/>
  <c r="P132"/>
  <c r="BI130"/>
  <c r="BH130"/>
  <c r="BG130"/>
  <c r="BF130"/>
  <c r="T130"/>
  <c r="R130"/>
  <c r="P130"/>
  <c r="BI117"/>
  <c r="BH117"/>
  <c r="BG117"/>
  <c r="BF117"/>
  <c r="T117"/>
  <c r="R117"/>
  <c r="P117"/>
  <c r="BI115"/>
  <c r="BH115"/>
  <c r="BG115"/>
  <c r="BF115"/>
  <c r="T115"/>
  <c r="R115"/>
  <c r="P115"/>
  <c r="BI111"/>
  <c r="BH111"/>
  <c r="BG111"/>
  <c r="BF111"/>
  <c r="T111"/>
  <c r="T110"/>
  <c r="R111"/>
  <c r="R110"/>
  <c r="P111"/>
  <c r="P110"/>
  <c r="BI107"/>
  <c r="BH107"/>
  <c r="BG107"/>
  <c r="BF107"/>
  <c r="T107"/>
  <c r="R107"/>
  <c r="P107"/>
  <c r="BI103"/>
  <c r="BH103"/>
  <c r="BG103"/>
  <c r="BF103"/>
  <c r="T103"/>
  <c r="R103"/>
  <c r="P103"/>
  <c r="BI100"/>
  <c r="BH100"/>
  <c r="BG100"/>
  <c r="BF100"/>
  <c r="T100"/>
  <c r="R100"/>
  <c r="P100"/>
  <c r="BI97"/>
  <c r="BH97"/>
  <c r="BG97"/>
  <c r="BF97"/>
  <c r="T97"/>
  <c r="R97"/>
  <c r="P97"/>
  <c r="BI94"/>
  <c r="BH94"/>
  <c r="BG94"/>
  <c r="BF94"/>
  <c r="T94"/>
  <c r="R94"/>
  <c r="P94"/>
  <c r="F85"/>
  <c r="E83"/>
  <c r="F56"/>
  <c r="E54"/>
  <c r="J26"/>
  <c r="E26"/>
  <c r="J59"/>
  <c r="J25"/>
  <c r="J23"/>
  <c r="E23"/>
  <c r="J87"/>
  <c r="J22"/>
  <c r="J20"/>
  <c r="E20"/>
  <c r="F88"/>
  <c r="J19"/>
  <c r="J17"/>
  <c r="E17"/>
  <c r="F87"/>
  <c r="J16"/>
  <c r="J14"/>
  <c r="J85"/>
  <c r="E7"/>
  <c r="E79"/>
  <c i="15" r="J39"/>
  <c r="J38"/>
  <c i="1" r="AY69"/>
  <c i="15" r="J37"/>
  <c i="1" r="AX69"/>
  <c i="15" r="BI286"/>
  <c r="BH286"/>
  <c r="BG286"/>
  <c r="BF286"/>
  <c r="T286"/>
  <c r="T285"/>
  <c r="R286"/>
  <c r="R285"/>
  <c r="P286"/>
  <c r="P285"/>
  <c r="BI281"/>
  <c r="BH281"/>
  <c r="BG281"/>
  <c r="BF281"/>
  <c r="T281"/>
  <c r="R281"/>
  <c r="P281"/>
  <c r="BI276"/>
  <c r="BH276"/>
  <c r="BG276"/>
  <c r="BF276"/>
  <c r="T276"/>
  <c r="R276"/>
  <c r="P276"/>
  <c r="BI266"/>
  <c r="BH266"/>
  <c r="BG266"/>
  <c r="BF266"/>
  <c r="T266"/>
  <c r="R266"/>
  <c r="P266"/>
  <c r="BI253"/>
  <c r="BH253"/>
  <c r="BG253"/>
  <c r="BF253"/>
  <c r="T253"/>
  <c r="R253"/>
  <c r="P253"/>
  <c r="BI249"/>
  <c r="BH249"/>
  <c r="BG249"/>
  <c r="BF249"/>
  <c r="T249"/>
  <c r="R249"/>
  <c r="P249"/>
  <c r="BI243"/>
  <c r="BH243"/>
  <c r="BG243"/>
  <c r="BF243"/>
  <c r="T243"/>
  <c r="R243"/>
  <c r="P243"/>
  <c r="BI235"/>
  <c r="BH235"/>
  <c r="BG235"/>
  <c r="BF235"/>
  <c r="T235"/>
  <c r="R235"/>
  <c r="P235"/>
  <c r="BI229"/>
  <c r="BH229"/>
  <c r="BG229"/>
  <c r="BF229"/>
  <c r="T229"/>
  <c r="R229"/>
  <c r="P229"/>
  <c r="BI222"/>
  <c r="BH222"/>
  <c r="BG222"/>
  <c r="BF222"/>
  <c r="T222"/>
  <c r="R222"/>
  <c r="P222"/>
  <c r="BI214"/>
  <c r="BH214"/>
  <c r="BG214"/>
  <c r="BF214"/>
  <c r="T214"/>
  <c r="R214"/>
  <c r="P214"/>
  <c r="BI202"/>
  <c r="BH202"/>
  <c r="BG202"/>
  <c r="BF202"/>
  <c r="T202"/>
  <c r="R202"/>
  <c r="P202"/>
  <c r="BI199"/>
  <c r="BH199"/>
  <c r="BG199"/>
  <c r="BF199"/>
  <c r="T199"/>
  <c r="R199"/>
  <c r="P199"/>
  <c r="BI191"/>
  <c r="BH191"/>
  <c r="BG191"/>
  <c r="BF191"/>
  <c r="T191"/>
  <c r="R191"/>
  <c r="P191"/>
  <c r="BI187"/>
  <c r="BH187"/>
  <c r="BG187"/>
  <c r="BF187"/>
  <c r="T187"/>
  <c r="R187"/>
  <c r="P187"/>
  <c r="BI181"/>
  <c r="BH181"/>
  <c r="BG181"/>
  <c r="BF181"/>
  <c r="T181"/>
  <c r="R181"/>
  <c r="P181"/>
  <c r="BI175"/>
  <c r="BH175"/>
  <c r="BG175"/>
  <c r="BF175"/>
  <c r="T175"/>
  <c r="R175"/>
  <c r="P175"/>
  <c r="BI167"/>
  <c r="BH167"/>
  <c r="BG167"/>
  <c r="BF167"/>
  <c r="T167"/>
  <c r="R167"/>
  <c r="P167"/>
  <c r="BI165"/>
  <c r="BH165"/>
  <c r="BG165"/>
  <c r="BF165"/>
  <c r="T165"/>
  <c r="R165"/>
  <c r="P165"/>
  <c r="BI158"/>
  <c r="BH158"/>
  <c r="BG158"/>
  <c r="BF158"/>
  <c r="T158"/>
  <c r="R158"/>
  <c r="P158"/>
  <c r="BI154"/>
  <c r="BH154"/>
  <c r="BG154"/>
  <c r="BF154"/>
  <c r="T154"/>
  <c r="R154"/>
  <c r="P154"/>
  <c r="BI149"/>
  <c r="BH149"/>
  <c r="BG149"/>
  <c r="BF149"/>
  <c r="T149"/>
  <c r="R149"/>
  <c r="P149"/>
  <c r="BI144"/>
  <c r="BH144"/>
  <c r="BG144"/>
  <c r="BF144"/>
  <c r="T144"/>
  <c r="R144"/>
  <c r="P144"/>
  <c r="BI137"/>
  <c r="BH137"/>
  <c r="BG137"/>
  <c r="BF137"/>
  <c r="T137"/>
  <c r="R137"/>
  <c r="P137"/>
  <c r="BI135"/>
  <c r="BH135"/>
  <c r="BG135"/>
  <c r="BF135"/>
  <c r="T135"/>
  <c r="R135"/>
  <c r="P135"/>
  <c r="BI133"/>
  <c r="BH133"/>
  <c r="BG133"/>
  <c r="BF133"/>
  <c r="T133"/>
  <c r="R133"/>
  <c r="P133"/>
  <c r="BI126"/>
  <c r="BH126"/>
  <c r="BG126"/>
  <c r="BF126"/>
  <c r="T126"/>
  <c r="R126"/>
  <c r="P126"/>
  <c r="BI124"/>
  <c r="BH124"/>
  <c r="BG124"/>
  <c r="BF124"/>
  <c r="T124"/>
  <c r="R124"/>
  <c r="P124"/>
  <c r="BI118"/>
  <c r="BH118"/>
  <c r="BG118"/>
  <c r="BF118"/>
  <c r="T118"/>
  <c r="R118"/>
  <c r="P118"/>
  <c r="BI116"/>
  <c r="BH116"/>
  <c r="BG116"/>
  <c r="BF116"/>
  <c r="T116"/>
  <c r="R116"/>
  <c r="P116"/>
  <c r="BI114"/>
  <c r="BH114"/>
  <c r="BG114"/>
  <c r="BF114"/>
  <c r="T114"/>
  <c r="R114"/>
  <c r="P114"/>
  <c r="BI107"/>
  <c r="BH107"/>
  <c r="BG107"/>
  <c r="BF107"/>
  <c r="T107"/>
  <c r="R107"/>
  <c r="P107"/>
  <c r="BI103"/>
  <c r="BH103"/>
  <c r="BG103"/>
  <c r="BF103"/>
  <c r="T103"/>
  <c r="R103"/>
  <c r="P103"/>
  <c r="BI99"/>
  <c r="BH99"/>
  <c r="BG99"/>
  <c r="BF99"/>
  <c r="T99"/>
  <c r="R99"/>
  <c r="P99"/>
  <c r="BI96"/>
  <c r="BH96"/>
  <c r="BG96"/>
  <c r="BF96"/>
  <c r="T96"/>
  <c r="R96"/>
  <c r="P96"/>
  <c r="BI93"/>
  <c r="BH93"/>
  <c r="BG93"/>
  <c r="BF93"/>
  <c r="T93"/>
  <c r="R93"/>
  <c r="P93"/>
  <c r="F84"/>
  <c r="E82"/>
  <c r="F56"/>
  <c r="E54"/>
  <c r="J26"/>
  <c r="E26"/>
  <c r="J59"/>
  <c r="J25"/>
  <c r="J23"/>
  <c r="E23"/>
  <c r="J86"/>
  <c r="J22"/>
  <c r="J20"/>
  <c r="E20"/>
  <c r="F87"/>
  <c r="J19"/>
  <c r="J17"/>
  <c r="E17"/>
  <c r="F86"/>
  <c r="J16"/>
  <c r="J14"/>
  <c r="J56"/>
  <c r="E7"/>
  <c r="E50"/>
  <c i="14" r="J39"/>
  <c r="J38"/>
  <c i="1" r="AY68"/>
  <c i="14" r="J37"/>
  <c i="1" r="AX68"/>
  <c i="14" r="BI245"/>
  <c r="BH245"/>
  <c r="BG245"/>
  <c r="BF245"/>
  <c r="T245"/>
  <c r="R245"/>
  <c r="P245"/>
  <c r="BI242"/>
  <c r="BH242"/>
  <c r="BG242"/>
  <c r="BF242"/>
  <c r="T242"/>
  <c r="R242"/>
  <c r="P242"/>
  <c r="BI238"/>
  <c r="BH238"/>
  <c r="BG238"/>
  <c r="BF238"/>
  <c r="T238"/>
  <c r="T237"/>
  <c r="R238"/>
  <c r="R237"/>
  <c r="P238"/>
  <c r="P237"/>
  <c r="BI231"/>
  <c r="BH231"/>
  <c r="BG231"/>
  <c r="BF231"/>
  <c r="T231"/>
  <c r="R231"/>
  <c r="P231"/>
  <c r="BI226"/>
  <c r="BH226"/>
  <c r="BG226"/>
  <c r="BF226"/>
  <c r="T226"/>
  <c r="R226"/>
  <c r="P226"/>
  <c r="BI222"/>
  <c r="BH222"/>
  <c r="BG222"/>
  <c r="BF222"/>
  <c r="T222"/>
  <c r="R222"/>
  <c r="P222"/>
  <c r="BI216"/>
  <c r="BH216"/>
  <c r="BG216"/>
  <c r="BF216"/>
  <c r="T216"/>
  <c r="R216"/>
  <c r="P216"/>
  <c r="BI211"/>
  <c r="BH211"/>
  <c r="BG211"/>
  <c r="BF211"/>
  <c r="T211"/>
  <c r="R211"/>
  <c r="P211"/>
  <c r="BI206"/>
  <c r="BH206"/>
  <c r="BG206"/>
  <c r="BF206"/>
  <c r="T206"/>
  <c r="R206"/>
  <c r="P206"/>
  <c r="BI202"/>
  <c r="BH202"/>
  <c r="BG202"/>
  <c r="BF202"/>
  <c r="T202"/>
  <c r="R202"/>
  <c r="P202"/>
  <c r="BI199"/>
  <c r="BH199"/>
  <c r="BG199"/>
  <c r="BF199"/>
  <c r="T199"/>
  <c r="R199"/>
  <c r="P199"/>
  <c r="BI195"/>
  <c r="BH195"/>
  <c r="BG195"/>
  <c r="BF195"/>
  <c r="T195"/>
  <c r="R195"/>
  <c r="P195"/>
  <c r="BI191"/>
  <c r="BH191"/>
  <c r="BG191"/>
  <c r="BF191"/>
  <c r="T191"/>
  <c r="R191"/>
  <c r="P191"/>
  <c r="BI188"/>
  <c r="BH188"/>
  <c r="BG188"/>
  <c r="BF188"/>
  <c r="T188"/>
  <c r="R188"/>
  <c r="P188"/>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6"/>
  <c r="BH166"/>
  <c r="BG166"/>
  <c r="BF166"/>
  <c r="T166"/>
  <c r="R166"/>
  <c r="P166"/>
  <c r="BI163"/>
  <c r="BH163"/>
  <c r="BG163"/>
  <c r="BF163"/>
  <c r="T163"/>
  <c r="R163"/>
  <c r="P163"/>
  <c r="BI160"/>
  <c r="BH160"/>
  <c r="BG160"/>
  <c r="BF160"/>
  <c r="T160"/>
  <c r="R160"/>
  <c r="P160"/>
  <c r="BI157"/>
  <c r="BH157"/>
  <c r="BG157"/>
  <c r="BF157"/>
  <c r="T157"/>
  <c r="R157"/>
  <c r="P157"/>
  <c r="BI155"/>
  <c r="BH155"/>
  <c r="BG155"/>
  <c r="BF155"/>
  <c r="T155"/>
  <c r="R155"/>
  <c r="P155"/>
  <c r="BI152"/>
  <c r="BH152"/>
  <c r="BG152"/>
  <c r="BF152"/>
  <c r="T152"/>
  <c r="R152"/>
  <c r="P152"/>
  <c r="BI147"/>
  <c r="BH147"/>
  <c r="BG147"/>
  <c r="BF147"/>
  <c r="T147"/>
  <c r="R147"/>
  <c r="P147"/>
  <c r="BI144"/>
  <c r="BH144"/>
  <c r="BG144"/>
  <c r="BF144"/>
  <c r="T144"/>
  <c r="R144"/>
  <c r="P144"/>
  <c r="BI141"/>
  <c r="BH141"/>
  <c r="BG141"/>
  <c r="BF141"/>
  <c r="T141"/>
  <c r="R141"/>
  <c r="P141"/>
  <c r="BI136"/>
  <c r="BH136"/>
  <c r="BG136"/>
  <c r="BF136"/>
  <c r="T136"/>
  <c r="R136"/>
  <c r="P136"/>
  <c r="BI133"/>
  <c r="BH133"/>
  <c r="BG133"/>
  <c r="BF133"/>
  <c r="T133"/>
  <c r="R133"/>
  <c r="P133"/>
  <c r="BI130"/>
  <c r="BH130"/>
  <c r="BG130"/>
  <c r="BF130"/>
  <c r="T130"/>
  <c r="R130"/>
  <c r="P130"/>
  <c r="BI126"/>
  <c r="BH126"/>
  <c r="BG126"/>
  <c r="BF126"/>
  <c r="T126"/>
  <c r="R126"/>
  <c r="P126"/>
  <c r="BI122"/>
  <c r="BH122"/>
  <c r="BG122"/>
  <c r="BF122"/>
  <c r="T122"/>
  <c r="R122"/>
  <c r="P122"/>
  <c r="BI119"/>
  <c r="BH119"/>
  <c r="BG119"/>
  <c r="BF119"/>
  <c r="T119"/>
  <c r="R119"/>
  <c r="P119"/>
  <c r="BI116"/>
  <c r="BH116"/>
  <c r="BG116"/>
  <c r="BF116"/>
  <c r="T116"/>
  <c r="R116"/>
  <c r="P116"/>
  <c r="BI112"/>
  <c r="BH112"/>
  <c r="BG112"/>
  <c r="BF112"/>
  <c r="T112"/>
  <c r="R112"/>
  <c r="P112"/>
  <c r="BI108"/>
  <c r="BH108"/>
  <c r="BG108"/>
  <c r="BF108"/>
  <c r="T108"/>
  <c r="R108"/>
  <c r="P108"/>
  <c r="BI104"/>
  <c r="BH104"/>
  <c r="BG104"/>
  <c r="BF104"/>
  <c r="T104"/>
  <c r="R104"/>
  <c r="P104"/>
  <c r="BI101"/>
  <c r="BH101"/>
  <c r="BG101"/>
  <c r="BF101"/>
  <c r="T101"/>
  <c r="R101"/>
  <c r="P101"/>
  <c r="BI98"/>
  <c r="BH98"/>
  <c r="BG98"/>
  <c r="BF98"/>
  <c r="T98"/>
  <c r="R98"/>
  <c r="P98"/>
  <c r="BI96"/>
  <c r="BH96"/>
  <c r="BG96"/>
  <c r="BF96"/>
  <c r="T96"/>
  <c r="R96"/>
  <c r="P96"/>
  <c r="F87"/>
  <c r="E85"/>
  <c r="F56"/>
  <c r="E54"/>
  <c r="J26"/>
  <c r="E26"/>
  <c r="J90"/>
  <c r="J25"/>
  <c r="J23"/>
  <c r="E23"/>
  <c r="J58"/>
  <c r="J22"/>
  <c r="J20"/>
  <c r="E20"/>
  <c r="F59"/>
  <c r="J19"/>
  <c r="J17"/>
  <c r="E17"/>
  <c r="F89"/>
  <c r="J16"/>
  <c r="J14"/>
  <c r="J87"/>
  <c r="E7"/>
  <c r="E50"/>
  <c i="13" r="J39"/>
  <c r="J38"/>
  <c i="1" r="AY67"/>
  <c i="13" r="J37"/>
  <c i="1" r="AX67"/>
  <c i="13" r="BI237"/>
  <c r="BH237"/>
  <c r="BG237"/>
  <c r="BF237"/>
  <c r="T237"/>
  <c r="R237"/>
  <c r="P237"/>
  <c r="BI234"/>
  <c r="BH234"/>
  <c r="BG234"/>
  <c r="BF234"/>
  <c r="T234"/>
  <c r="R234"/>
  <c r="P234"/>
  <c r="BI230"/>
  <c r="BH230"/>
  <c r="BG230"/>
  <c r="BF230"/>
  <c r="T230"/>
  <c r="T229"/>
  <c r="R230"/>
  <c r="R229"/>
  <c r="P230"/>
  <c r="P229"/>
  <c r="BI224"/>
  <c r="BH224"/>
  <c r="BG224"/>
  <c r="BF224"/>
  <c r="T224"/>
  <c r="R224"/>
  <c r="P224"/>
  <c r="BI218"/>
  <c r="BH218"/>
  <c r="BG218"/>
  <c r="BF218"/>
  <c r="T218"/>
  <c r="R218"/>
  <c r="P218"/>
  <c r="BI213"/>
  <c r="BH213"/>
  <c r="BG213"/>
  <c r="BF213"/>
  <c r="T213"/>
  <c r="R213"/>
  <c r="P213"/>
  <c r="BI206"/>
  <c r="BH206"/>
  <c r="BG206"/>
  <c r="BF206"/>
  <c r="T206"/>
  <c r="R206"/>
  <c r="P206"/>
  <c r="BI203"/>
  <c r="BH203"/>
  <c r="BG203"/>
  <c r="BF203"/>
  <c r="T203"/>
  <c r="R203"/>
  <c r="P203"/>
  <c r="BI199"/>
  <c r="BH199"/>
  <c r="BG199"/>
  <c r="BF199"/>
  <c r="T199"/>
  <c r="R199"/>
  <c r="P199"/>
  <c r="BI195"/>
  <c r="BH195"/>
  <c r="BG195"/>
  <c r="BF195"/>
  <c r="T195"/>
  <c r="R195"/>
  <c r="P195"/>
  <c r="BI192"/>
  <c r="BH192"/>
  <c r="BG192"/>
  <c r="BF192"/>
  <c r="T192"/>
  <c r="R192"/>
  <c r="P192"/>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2"/>
  <c r="BH172"/>
  <c r="BG172"/>
  <c r="BF172"/>
  <c r="T172"/>
  <c r="R172"/>
  <c r="P172"/>
  <c r="BI167"/>
  <c r="BH167"/>
  <c r="BG167"/>
  <c r="BF167"/>
  <c r="T167"/>
  <c r="R167"/>
  <c r="P167"/>
  <c r="BI164"/>
  <c r="BH164"/>
  <c r="BG164"/>
  <c r="BF164"/>
  <c r="T164"/>
  <c r="R164"/>
  <c r="P164"/>
  <c r="BI160"/>
  <c r="BH160"/>
  <c r="BG160"/>
  <c r="BF160"/>
  <c r="T160"/>
  <c r="R160"/>
  <c r="P160"/>
  <c r="BI155"/>
  <c r="BH155"/>
  <c r="BG155"/>
  <c r="BF155"/>
  <c r="T155"/>
  <c r="R155"/>
  <c r="P155"/>
  <c r="BI152"/>
  <c r="BH152"/>
  <c r="BG152"/>
  <c r="BF152"/>
  <c r="T152"/>
  <c r="R152"/>
  <c r="P152"/>
  <c r="BI149"/>
  <c r="BH149"/>
  <c r="BG149"/>
  <c r="BF149"/>
  <c r="T149"/>
  <c r="R149"/>
  <c r="P149"/>
  <c r="BI147"/>
  <c r="BH147"/>
  <c r="BG147"/>
  <c r="BF147"/>
  <c r="T147"/>
  <c r="R147"/>
  <c r="P147"/>
  <c r="BI144"/>
  <c r="BH144"/>
  <c r="BG144"/>
  <c r="BF144"/>
  <c r="T144"/>
  <c r="R144"/>
  <c r="P144"/>
  <c r="BI139"/>
  <c r="BH139"/>
  <c r="BG139"/>
  <c r="BF139"/>
  <c r="T139"/>
  <c r="R139"/>
  <c r="P139"/>
  <c r="BI136"/>
  <c r="BH136"/>
  <c r="BG136"/>
  <c r="BF136"/>
  <c r="T136"/>
  <c r="R136"/>
  <c r="P136"/>
  <c r="BI133"/>
  <c r="BH133"/>
  <c r="BG133"/>
  <c r="BF133"/>
  <c r="T133"/>
  <c r="R133"/>
  <c r="P133"/>
  <c r="BI127"/>
  <c r="BH127"/>
  <c r="BG127"/>
  <c r="BF127"/>
  <c r="T127"/>
  <c r="R127"/>
  <c r="P127"/>
  <c r="BI123"/>
  <c r="BH123"/>
  <c r="BG123"/>
  <c r="BF123"/>
  <c r="T123"/>
  <c r="R123"/>
  <c r="P123"/>
  <c r="BI119"/>
  <c r="BH119"/>
  <c r="BG119"/>
  <c r="BF119"/>
  <c r="T119"/>
  <c r="R119"/>
  <c r="P119"/>
  <c r="BI116"/>
  <c r="BH116"/>
  <c r="BG116"/>
  <c r="BF116"/>
  <c r="T116"/>
  <c r="R116"/>
  <c r="P116"/>
  <c r="BI113"/>
  <c r="BH113"/>
  <c r="BG113"/>
  <c r="BF113"/>
  <c r="T113"/>
  <c r="R113"/>
  <c r="P113"/>
  <c r="BI109"/>
  <c r="BH109"/>
  <c r="BG109"/>
  <c r="BF109"/>
  <c r="T109"/>
  <c r="R109"/>
  <c r="P109"/>
  <c r="BI105"/>
  <c r="BH105"/>
  <c r="BG105"/>
  <c r="BF105"/>
  <c r="T105"/>
  <c r="R105"/>
  <c r="P105"/>
  <c r="BI102"/>
  <c r="BH102"/>
  <c r="BG102"/>
  <c r="BF102"/>
  <c r="T102"/>
  <c r="R102"/>
  <c r="P102"/>
  <c r="BI99"/>
  <c r="BH99"/>
  <c r="BG99"/>
  <c r="BF99"/>
  <c r="T99"/>
  <c r="R99"/>
  <c r="P99"/>
  <c r="BI97"/>
  <c r="BH97"/>
  <c r="BG97"/>
  <c r="BF97"/>
  <c r="T97"/>
  <c r="R97"/>
  <c r="P97"/>
  <c r="F88"/>
  <c r="E86"/>
  <c r="F56"/>
  <c r="E54"/>
  <c r="J26"/>
  <c r="E26"/>
  <c r="J91"/>
  <c r="J25"/>
  <c r="J23"/>
  <c r="E23"/>
  <c r="J58"/>
  <c r="J22"/>
  <c r="J20"/>
  <c r="E20"/>
  <c r="F59"/>
  <c r="J19"/>
  <c r="J17"/>
  <c r="E17"/>
  <c r="F90"/>
  <c r="J16"/>
  <c r="J14"/>
  <c r="J88"/>
  <c r="E7"/>
  <c r="E50"/>
  <c i="12" r="J39"/>
  <c r="J38"/>
  <c i="1" r="AY66"/>
  <c i="12" r="J37"/>
  <c i="1" r="AX66"/>
  <c i="12" r="BI537"/>
  <c r="BH537"/>
  <c r="BG537"/>
  <c r="BF537"/>
  <c r="T537"/>
  <c r="T536"/>
  <c r="R537"/>
  <c r="R536"/>
  <c r="P537"/>
  <c r="P536"/>
  <c r="BI533"/>
  <c r="BH533"/>
  <c r="BG533"/>
  <c r="BF533"/>
  <c r="T533"/>
  <c r="R533"/>
  <c r="P533"/>
  <c r="BI523"/>
  <c r="BH523"/>
  <c r="BG523"/>
  <c r="BF523"/>
  <c r="T523"/>
  <c r="R523"/>
  <c r="P523"/>
  <c r="BI517"/>
  <c r="BH517"/>
  <c r="BG517"/>
  <c r="BF517"/>
  <c r="T517"/>
  <c r="R517"/>
  <c r="P517"/>
  <c r="BI500"/>
  <c r="BH500"/>
  <c r="BG500"/>
  <c r="BF500"/>
  <c r="T500"/>
  <c r="R500"/>
  <c r="P500"/>
  <c r="BI485"/>
  <c r="BH485"/>
  <c r="BG485"/>
  <c r="BF485"/>
  <c r="T485"/>
  <c r="R485"/>
  <c r="P485"/>
  <c r="BI480"/>
  <c r="BH480"/>
  <c r="BG480"/>
  <c r="BF480"/>
  <c r="T480"/>
  <c r="R480"/>
  <c r="P480"/>
  <c r="BI472"/>
  <c r="BH472"/>
  <c r="BG472"/>
  <c r="BF472"/>
  <c r="T472"/>
  <c r="R472"/>
  <c r="P472"/>
  <c r="BI468"/>
  <c r="BH468"/>
  <c r="BG468"/>
  <c r="BF468"/>
  <c r="T468"/>
  <c r="R468"/>
  <c r="P468"/>
  <c r="BI465"/>
  <c r="BH465"/>
  <c r="BG465"/>
  <c r="BF465"/>
  <c r="T465"/>
  <c r="R465"/>
  <c r="P465"/>
  <c r="BI461"/>
  <c r="BH461"/>
  <c r="BG461"/>
  <c r="BF461"/>
  <c r="T461"/>
  <c r="R461"/>
  <c r="P461"/>
  <c r="BI457"/>
  <c r="BH457"/>
  <c r="BG457"/>
  <c r="BF457"/>
  <c r="T457"/>
  <c r="R457"/>
  <c r="P457"/>
  <c r="BI454"/>
  <c r="BH454"/>
  <c r="BG454"/>
  <c r="BF454"/>
  <c r="T454"/>
  <c r="R454"/>
  <c r="P454"/>
  <c r="BI448"/>
  <c r="BH448"/>
  <c r="BG448"/>
  <c r="BF448"/>
  <c r="T448"/>
  <c r="R448"/>
  <c r="P448"/>
  <c r="BI442"/>
  <c r="BH442"/>
  <c r="BG442"/>
  <c r="BF442"/>
  <c r="T442"/>
  <c r="R442"/>
  <c r="P442"/>
  <c r="BI438"/>
  <c r="BH438"/>
  <c r="BG438"/>
  <c r="BF438"/>
  <c r="T438"/>
  <c r="R438"/>
  <c r="P438"/>
  <c r="BI431"/>
  <c r="BH431"/>
  <c r="BG431"/>
  <c r="BF431"/>
  <c r="T431"/>
  <c r="R431"/>
  <c r="P431"/>
  <c r="BI426"/>
  <c r="BH426"/>
  <c r="BG426"/>
  <c r="BF426"/>
  <c r="T426"/>
  <c r="R426"/>
  <c r="P426"/>
  <c r="BI418"/>
  <c r="BH418"/>
  <c r="BG418"/>
  <c r="BF418"/>
  <c r="T418"/>
  <c r="R418"/>
  <c r="P418"/>
  <c r="BI415"/>
  <c r="BH415"/>
  <c r="BG415"/>
  <c r="BF415"/>
  <c r="T415"/>
  <c r="R415"/>
  <c r="P415"/>
  <c r="BI413"/>
  <c r="BH413"/>
  <c r="BG413"/>
  <c r="BF413"/>
  <c r="T413"/>
  <c r="R413"/>
  <c r="P413"/>
  <c r="BI411"/>
  <c r="BH411"/>
  <c r="BG411"/>
  <c r="BF411"/>
  <c r="T411"/>
  <c r="R411"/>
  <c r="P411"/>
  <c r="BI408"/>
  <c r="BH408"/>
  <c r="BG408"/>
  <c r="BF408"/>
  <c r="T408"/>
  <c r="R408"/>
  <c r="P408"/>
  <c r="BI402"/>
  <c r="BH402"/>
  <c r="BG402"/>
  <c r="BF402"/>
  <c r="T402"/>
  <c r="R402"/>
  <c r="P402"/>
  <c r="BI397"/>
  <c r="BH397"/>
  <c r="BG397"/>
  <c r="BF397"/>
  <c r="T397"/>
  <c r="R397"/>
  <c r="P397"/>
  <c r="BI390"/>
  <c r="BH390"/>
  <c r="BG390"/>
  <c r="BF390"/>
  <c r="T390"/>
  <c r="R390"/>
  <c r="P390"/>
  <c r="BI388"/>
  <c r="BH388"/>
  <c r="BG388"/>
  <c r="BF388"/>
  <c r="T388"/>
  <c r="R388"/>
  <c r="P388"/>
  <c r="BI384"/>
  <c r="BH384"/>
  <c r="BG384"/>
  <c r="BF384"/>
  <c r="T384"/>
  <c r="R384"/>
  <c r="P384"/>
  <c r="BI373"/>
  <c r="BH373"/>
  <c r="BG373"/>
  <c r="BF373"/>
  <c r="T373"/>
  <c r="R373"/>
  <c r="P373"/>
  <c r="BI369"/>
  <c r="BH369"/>
  <c r="BG369"/>
  <c r="BF369"/>
  <c r="T369"/>
  <c r="R369"/>
  <c r="P369"/>
  <c r="BI364"/>
  <c r="BH364"/>
  <c r="BG364"/>
  <c r="BF364"/>
  <c r="T364"/>
  <c r="R364"/>
  <c r="P364"/>
  <c r="BI361"/>
  <c r="BH361"/>
  <c r="BG361"/>
  <c r="BF361"/>
  <c r="T361"/>
  <c r="R361"/>
  <c r="P361"/>
  <c r="BI356"/>
  <c r="BH356"/>
  <c r="BG356"/>
  <c r="BF356"/>
  <c r="T356"/>
  <c r="R356"/>
  <c r="P356"/>
  <c r="BI351"/>
  <c r="BH351"/>
  <c r="BG351"/>
  <c r="BF351"/>
  <c r="T351"/>
  <c r="R351"/>
  <c r="P351"/>
  <c r="BI346"/>
  <c r="BH346"/>
  <c r="BG346"/>
  <c r="BF346"/>
  <c r="T346"/>
  <c r="R346"/>
  <c r="P346"/>
  <c r="BI337"/>
  <c r="BH337"/>
  <c r="BG337"/>
  <c r="BF337"/>
  <c r="T337"/>
  <c r="R337"/>
  <c r="P337"/>
  <c r="BI331"/>
  <c r="BH331"/>
  <c r="BG331"/>
  <c r="BF331"/>
  <c r="T331"/>
  <c r="R331"/>
  <c r="P331"/>
  <c r="BI328"/>
  <c r="BH328"/>
  <c r="BG328"/>
  <c r="BF328"/>
  <c r="T328"/>
  <c r="R328"/>
  <c r="P328"/>
  <c r="BI322"/>
  <c r="BH322"/>
  <c r="BG322"/>
  <c r="BF322"/>
  <c r="T322"/>
  <c r="R322"/>
  <c r="P322"/>
  <c r="BI316"/>
  <c r="BH316"/>
  <c r="BG316"/>
  <c r="BF316"/>
  <c r="T316"/>
  <c r="R316"/>
  <c r="P316"/>
  <c r="BI313"/>
  <c r="BH313"/>
  <c r="BG313"/>
  <c r="BF313"/>
  <c r="T313"/>
  <c r="R313"/>
  <c r="P313"/>
  <c r="BI307"/>
  <c r="BH307"/>
  <c r="BG307"/>
  <c r="BF307"/>
  <c r="T307"/>
  <c r="R307"/>
  <c r="P307"/>
  <c r="BI301"/>
  <c r="BH301"/>
  <c r="BG301"/>
  <c r="BF301"/>
  <c r="T301"/>
  <c r="R301"/>
  <c r="P301"/>
  <c r="BI296"/>
  <c r="BH296"/>
  <c r="BG296"/>
  <c r="BF296"/>
  <c r="T296"/>
  <c r="R296"/>
  <c r="P296"/>
  <c r="BI290"/>
  <c r="BH290"/>
  <c r="BG290"/>
  <c r="BF290"/>
  <c r="T290"/>
  <c r="R290"/>
  <c r="P290"/>
  <c r="BI284"/>
  <c r="BH284"/>
  <c r="BG284"/>
  <c r="BF284"/>
  <c r="T284"/>
  <c r="R284"/>
  <c r="P284"/>
  <c r="BI278"/>
  <c r="BH278"/>
  <c r="BG278"/>
  <c r="BF278"/>
  <c r="T278"/>
  <c r="R278"/>
  <c r="P278"/>
  <c r="BI272"/>
  <c r="BH272"/>
  <c r="BG272"/>
  <c r="BF272"/>
  <c r="T272"/>
  <c r="R272"/>
  <c r="P272"/>
  <c r="BI268"/>
  <c r="BH268"/>
  <c r="BG268"/>
  <c r="BF268"/>
  <c r="T268"/>
  <c r="R268"/>
  <c r="P268"/>
  <c r="BI262"/>
  <c r="BH262"/>
  <c r="BG262"/>
  <c r="BF262"/>
  <c r="T262"/>
  <c r="R262"/>
  <c r="P262"/>
  <c r="BI257"/>
  <c r="BH257"/>
  <c r="BG257"/>
  <c r="BF257"/>
  <c r="T257"/>
  <c r="R257"/>
  <c r="P257"/>
  <c r="BI251"/>
  <c r="BH251"/>
  <c r="BG251"/>
  <c r="BF251"/>
  <c r="T251"/>
  <c r="R251"/>
  <c r="P251"/>
  <c r="BI246"/>
  <c r="BH246"/>
  <c r="BG246"/>
  <c r="BF246"/>
  <c r="T246"/>
  <c r="R246"/>
  <c r="P246"/>
  <c r="BI241"/>
  <c r="BH241"/>
  <c r="BG241"/>
  <c r="BF241"/>
  <c r="T241"/>
  <c r="T240"/>
  <c r="R241"/>
  <c r="R240"/>
  <c r="P241"/>
  <c r="P240"/>
  <c r="BI236"/>
  <c r="BH236"/>
  <c r="BG236"/>
  <c r="BF236"/>
  <c r="T236"/>
  <c r="R236"/>
  <c r="P236"/>
  <c r="BI233"/>
  <c r="BH233"/>
  <c r="BG233"/>
  <c r="BF233"/>
  <c r="T233"/>
  <c r="R233"/>
  <c r="P233"/>
  <c r="BI230"/>
  <c r="BH230"/>
  <c r="BG230"/>
  <c r="BF230"/>
  <c r="T230"/>
  <c r="R230"/>
  <c r="P230"/>
  <c r="BI226"/>
  <c r="BH226"/>
  <c r="BG226"/>
  <c r="BF226"/>
  <c r="T226"/>
  <c r="R226"/>
  <c r="P226"/>
  <c r="BI220"/>
  <c r="BH220"/>
  <c r="BG220"/>
  <c r="BF220"/>
  <c r="T220"/>
  <c r="R220"/>
  <c r="P220"/>
  <c r="BI217"/>
  <c r="BH217"/>
  <c r="BG217"/>
  <c r="BF217"/>
  <c r="T217"/>
  <c r="R217"/>
  <c r="P217"/>
  <c r="BI214"/>
  <c r="BH214"/>
  <c r="BG214"/>
  <c r="BF214"/>
  <c r="T214"/>
  <c r="R214"/>
  <c r="P214"/>
  <c r="BI211"/>
  <c r="BH211"/>
  <c r="BG211"/>
  <c r="BF211"/>
  <c r="T211"/>
  <c r="R211"/>
  <c r="P211"/>
  <c r="BI207"/>
  <c r="BH207"/>
  <c r="BG207"/>
  <c r="BF207"/>
  <c r="T207"/>
  <c r="R207"/>
  <c r="P207"/>
  <c r="BI204"/>
  <c r="BH204"/>
  <c r="BG204"/>
  <c r="BF204"/>
  <c r="T204"/>
  <c r="R204"/>
  <c r="P204"/>
  <c r="BI199"/>
  <c r="BH199"/>
  <c r="BG199"/>
  <c r="BF199"/>
  <c r="T199"/>
  <c r="R199"/>
  <c r="P199"/>
  <c r="BI196"/>
  <c r="BH196"/>
  <c r="BG196"/>
  <c r="BF196"/>
  <c r="T196"/>
  <c r="R196"/>
  <c r="P196"/>
  <c r="BI191"/>
  <c r="BH191"/>
  <c r="BG191"/>
  <c r="BF191"/>
  <c r="T191"/>
  <c r="R191"/>
  <c r="P191"/>
  <c r="BI185"/>
  <c r="BH185"/>
  <c r="BG185"/>
  <c r="BF185"/>
  <c r="T185"/>
  <c r="R185"/>
  <c r="P185"/>
  <c r="BI182"/>
  <c r="BH182"/>
  <c r="BG182"/>
  <c r="BF182"/>
  <c r="T182"/>
  <c r="R182"/>
  <c r="P182"/>
  <c r="BI179"/>
  <c r="BH179"/>
  <c r="BG179"/>
  <c r="BF179"/>
  <c r="T179"/>
  <c r="R179"/>
  <c r="P179"/>
  <c r="BI171"/>
  <c r="BH171"/>
  <c r="BG171"/>
  <c r="BF171"/>
  <c r="T171"/>
  <c r="R171"/>
  <c r="P171"/>
  <c r="BI165"/>
  <c r="BH165"/>
  <c r="BG165"/>
  <c r="BF165"/>
  <c r="T165"/>
  <c r="R165"/>
  <c r="P165"/>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9"/>
  <c r="BH139"/>
  <c r="BG139"/>
  <c r="BF139"/>
  <c r="T139"/>
  <c r="R139"/>
  <c r="P139"/>
  <c r="BI135"/>
  <c r="BH135"/>
  <c r="BG135"/>
  <c r="BF135"/>
  <c r="T135"/>
  <c r="R135"/>
  <c r="P135"/>
  <c r="BI124"/>
  <c r="BH124"/>
  <c r="BG124"/>
  <c r="BF124"/>
  <c r="T124"/>
  <c r="R124"/>
  <c r="P124"/>
  <c r="BI120"/>
  <c r="BH120"/>
  <c r="BG120"/>
  <c r="BF120"/>
  <c r="T120"/>
  <c r="R120"/>
  <c r="P120"/>
  <c r="BI117"/>
  <c r="BH117"/>
  <c r="BG117"/>
  <c r="BF117"/>
  <c r="T117"/>
  <c r="R117"/>
  <c r="P117"/>
  <c r="BI111"/>
  <c r="BH111"/>
  <c r="BG111"/>
  <c r="BF111"/>
  <c r="T111"/>
  <c r="R111"/>
  <c r="P111"/>
  <c r="BI108"/>
  <c r="BH108"/>
  <c r="BG108"/>
  <c r="BF108"/>
  <c r="T108"/>
  <c r="R108"/>
  <c r="P108"/>
  <c r="BI103"/>
  <c r="BH103"/>
  <c r="BG103"/>
  <c r="BF103"/>
  <c r="T103"/>
  <c r="R103"/>
  <c r="P103"/>
  <c r="BI99"/>
  <c r="BH99"/>
  <c r="BG99"/>
  <c r="BF99"/>
  <c r="T99"/>
  <c r="R99"/>
  <c r="P99"/>
  <c r="BI97"/>
  <c r="BH97"/>
  <c r="BG97"/>
  <c r="BF97"/>
  <c r="T97"/>
  <c r="R97"/>
  <c r="P97"/>
  <c r="F88"/>
  <c r="E86"/>
  <c r="F56"/>
  <c r="E54"/>
  <c r="J26"/>
  <c r="E26"/>
  <c r="J91"/>
  <c r="J25"/>
  <c r="J23"/>
  <c r="E23"/>
  <c r="J58"/>
  <c r="J22"/>
  <c r="J20"/>
  <c r="E20"/>
  <c r="F91"/>
  <c r="J19"/>
  <c r="J17"/>
  <c r="E17"/>
  <c r="F90"/>
  <c r="J16"/>
  <c r="J14"/>
  <c r="J88"/>
  <c r="E7"/>
  <c r="E82"/>
  <c i="11" r="J39"/>
  <c r="J38"/>
  <c i="1" r="AY65"/>
  <c i="11" r="J37"/>
  <c i="1" r="AX65"/>
  <c i="11" r="BI376"/>
  <c r="BH376"/>
  <c r="BG376"/>
  <c r="BF376"/>
  <c r="T376"/>
  <c r="T375"/>
  <c r="R376"/>
  <c r="R375"/>
  <c r="P376"/>
  <c r="P375"/>
  <c r="BI372"/>
  <c r="BH372"/>
  <c r="BG372"/>
  <c r="BF372"/>
  <c r="T372"/>
  <c r="R372"/>
  <c r="P372"/>
  <c r="BI369"/>
  <c r="BH369"/>
  <c r="BG369"/>
  <c r="BF369"/>
  <c r="T369"/>
  <c r="R369"/>
  <c r="P369"/>
  <c r="BI362"/>
  <c r="BH362"/>
  <c r="BG362"/>
  <c r="BF362"/>
  <c r="T362"/>
  <c r="R362"/>
  <c r="P362"/>
  <c r="BI356"/>
  <c r="BH356"/>
  <c r="BG356"/>
  <c r="BF356"/>
  <c r="T356"/>
  <c r="R356"/>
  <c r="P356"/>
  <c r="BI351"/>
  <c r="BH351"/>
  <c r="BG351"/>
  <c r="BF351"/>
  <c r="T351"/>
  <c r="R351"/>
  <c r="P351"/>
  <c r="BI344"/>
  <c r="BH344"/>
  <c r="BG344"/>
  <c r="BF344"/>
  <c r="T344"/>
  <c r="R344"/>
  <c r="P344"/>
  <c r="BI338"/>
  <c r="BH338"/>
  <c r="BG338"/>
  <c r="BF338"/>
  <c r="T338"/>
  <c r="R338"/>
  <c r="P338"/>
  <c r="BI334"/>
  <c r="BH334"/>
  <c r="BG334"/>
  <c r="BF334"/>
  <c r="T334"/>
  <c r="R334"/>
  <c r="P334"/>
  <c r="BI331"/>
  <c r="BH331"/>
  <c r="BG331"/>
  <c r="BF331"/>
  <c r="T331"/>
  <c r="R331"/>
  <c r="P331"/>
  <c r="BI326"/>
  <c r="BH326"/>
  <c r="BG326"/>
  <c r="BF326"/>
  <c r="T326"/>
  <c r="R326"/>
  <c r="P326"/>
  <c r="BI322"/>
  <c r="BH322"/>
  <c r="BG322"/>
  <c r="BF322"/>
  <c r="T322"/>
  <c r="R322"/>
  <c r="P322"/>
  <c r="BI318"/>
  <c r="BH318"/>
  <c r="BG318"/>
  <c r="BF318"/>
  <c r="T318"/>
  <c r="R318"/>
  <c r="P318"/>
  <c r="BI311"/>
  <c r="BH311"/>
  <c r="BG311"/>
  <c r="BF311"/>
  <c r="T311"/>
  <c r="R311"/>
  <c r="P311"/>
  <c r="BI307"/>
  <c r="BH307"/>
  <c r="BG307"/>
  <c r="BF307"/>
  <c r="T307"/>
  <c r="R307"/>
  <c r="P307"/>
  <c r="BI304"/>
  <c r="BH304"/>
  <c r="BG304"/>
  <c r="BF304"/>
  <c r="T304"/>
  <c r="R304"/>
  <c r="P304"/>
  <c r="BI297"/>
  <c r="BH297"/>
  <c r="BG297"/>
  <c r="BF297"/>
  <c r="T297"/>
  <c r="R297"/>
  <c r="P297"/>
  <c r="BI294"/>
  <c r="BH294"/>
  <c r="BG294"/>
  <c r="BF294"/>
  <c r="T294"/>
  <c r="R294"/>
  <c r="P294"/>
  <c r="BI292"/>
  <c r="BH292"/>
  <c r="BG292"/>
  <c r="BF292"/>
  <c r="T292"/>
  <c r="R292"/>
  <c r="P292"/>
  <c r="BI290"/>
  <c r="BH290"/>
  <c r="BG290"/>
  <c r="BF290"/>
  <c r="T290"/>
  <c r="R290"/>
  <c r="P290"/>
  <c r="BI287"/>
  <c r="BH287"/>
  <c r="BG287"/>
  <c r="BF287"/>
  <c r="T287"/>
  <c r="R287"/>
  <c r="P287"/>
  <c r="BI284"/>
  <c r="BH284"/>
  <c r="BG284"/>
  <c r="BF284"/>
  <c r="T284"/>
  <c r="R284"/>
  <c r="P284"/>
  <c r="BI280"/>
  <c r="BH280"/>
  <c r="BG280"/>
  <c r="BF280"/>
  <c r="T280"/>
  <c r="R280"/>
  <c r="P280"/>
  <c r="BI277"/>
  <c r="BH277"/>
  <c r="BG277"/>
  <c r="BF277"/>
  <c r="T277"/>
  <c r="R277"/>
  <c r="P277"/>
  <c r="BI274"/>
  <c r="BH274"/>
  <c r="BG274"/>
  <c r="BF274"/>
  <c r="T274"/>
  <c r="R274"/>
  <c r="P274"/>
  <c r="BI271"/>
  <c r="BH271"/>
  <c r="BG271"/>
  <c r="BF271"/>
  <c r="T271"/>
  <c r="R271"/>
  <c r="P271"/>
  <c r="BI264"/>
  <c r="BH264"/>
  <c r="BG264"/>
  <c r="BF264"/>
  <c r="T264"/>
  <c r="R264"/>
  <c r="P264"/>
  <c r="BI261"/>
  <c r="BH261"/>
  <c r="BG261"/>
  <c r="BF261"/>
  <c r="T261"/>
  <c r="R261"/>
  <c r="P261"/>
  <c r="BI257"/>
  <c r="BH257"/>
  <c r="BG257"/>
  <c r="BF257"/>
  <c r="T257"/>
  <c r="R257"/>
  <c r="P257"/>
  <c r="BI252"/>
  <c r="BH252"/>
  <c r="BG252"/>
  <c r="BF252"/>
  <c r="T252"/>
  <c r="R252"/>
  <c r="P252"/>
  <c r="BI248"/>
  <c r="BH248"/>
  <c r="BG248"/>
  <c r="BF248"/>
  <c r="T248"/>
  <c r="R248"/>
  <c r="P248"/>
  <c r="BI245"/>
  <c r="BH245"/>
  <c r="BG245"/>
  <c r="BF245"/>
  <c r="T245"/>
  <c r="R245"/>
  <c r="P245"/>
  <c r="BI242"/>
  <c r="BH242"/>
  <c r="BG242"/>
  <c r="BF242"/>
  <c r="T242"/>
  <c r="R242"/>
  <c r="P242"/>
  <c r="BI239"/>
  <c r="BH239"/>
  <c r="BG239"/>
  <c r="BF239"/>
  <c r="T239"/>
  <c r="R239"/>
  <c r="P239"/>
  <c r="BI235"/>
  <c r="BH235"/>
  <c r="BG235"/>
  <c r="BF235"/>
  <c r="T235"/>
  <c r="R235"/>
  <c r="P235"/>
  <c r="BI231"/>
  <c r="BH231"/>
  <c r="BG231"/>
  <c r="BF231"/>
  <c r="T231"/>
  <c r="R231"/>
  <c r="P231"/>
  <c r="BI228"/>
  <c r="BH228"/>
  <c r="BG228"/>
  <c r="BF228"/>
  <c r="T228"/>
  <c r="R228"/>
  <c r="P228"/>
  <c r="BI225"/>
  <c r="BH225"/>
  <c r="BG225"/>
  <c r="BF225"/>
  <c r="T225"/>
  <c r="R225"/>
  <c r="P225"/>
  <c r="BI221"/>
  <c r="BH221"/>
  <c r="BG221"/>
  <c r="BF221"/>
  <c r="T221"/>
  <c r="R221"/>
  <c r="P221"/>
  <c r="BI217"/>
  <c r="BH217"/>
  <c r="BG217"/>
  <c r="BF217"/>
  <c r="T217"/>
  <c r="R217"/>
  <c r="P217"/>
  <c r="BI214"/>
  <c r="BH214"/>
  <c r="BG214"/>
  <c r="BF214"/>
  <c r="T214"/>
  <c r="R214"/>
  <c r="P214"/>
  <c r="BI211"/>
  <c r="BH211"/>
  <c r="BG211"/>
  <c r="BF211"/>
  <c r="T211"/>
  <c r="R211"/>
  <c r="P211"/>
  <c r="BI207"/>
  <c r="BH207"/>
  <c r="BG207"/>
  <c r="BF207"/>
  <c r="T207"/>
  <c r="R207"/>
  <c r="P207"/>
  <c r="BI202"/>
  <c r="BH202"/>
  <c r="BG202"/>
  <c r="BF202"/>
  <c r="T202"/>
  <c r="R202"/>
  <c r="P202"/>
  <c r="BI196"/>
  <c r="BH196"/>
  <c r="BG196"/>
  <c r="BF196"/>
  <c r="T196"/>
  <c r="R196"/>
  <c r="P196"/>
  <c r="BI191"/>
  <c r="BH191"/>
  <c r="BG191"/>
  <c r="BF191"/>
  <c r="T191"/>
  <c r="R191"/>
  <c r="P191"/>
  <c r="BI188"/>
  <c r="BH188"/>
  <c r="BG188"/>
  <c r="BF188"/>
  <c r="T188"/>
  <c r="R188"/>
  <c r="P188"/>
  <c r="BI185"/>
  <c r="BH185"/>
  <c r="BG185"/>
  <c r="BF185"/>
  <c r="T185"/>
  <c r="R185"/>
  <c r="P185"/>
  <c r="BI181"/>
  <c r="BH181"/>
  <c r="BG181"/>
  <c r="BF181"/>
  <c r="T181"/>
  <c r="R181"/>
  <c r="P181"/>
  <c r="BI175"/>
  <c r="BH175"/>
  <c r="BG175"/>
  <c r="BF175"/>
  <c r="T175"/>
  <c r="R175"/>
  <c r="P175"/>
  <c r="BI172"/>
  <c r="BH172"/>
  <c r="BG172"/>
  <c r="BF172"/>
  <c r="T172"/>
  <c r="R172"/>
  <c r="P172"/>
  <c r="BI169"/>
  <c r="BH169"/>
  <c r="BG169"/>
  <c r="BF169"/>
  <c r="T169"/>
  <c r="R169"/>
  <c r="P169"/>
  <c r="BI166"/>
  <c r="BH166"/>
  <c r="BG166"/>
  <c r="BF166"/>
  <c r="T166"/>
  <c r="R166"/>
  <c r="P166"/>
  <c r="BI163"/>
  <c r="BH163"/>
  <c r="BG163"/>
  <c r="BF163"/>
  <c r="T163"/>
  <c r="R163"/>
  <c r="P163"/>
  <c r="BI157"/>
  <c r="BH157"/>
  <c r="BG157"/>
  <c r="BF157"/>
  <c r="T157"/>
  <c r="R157"/>
  <c r="P157"/>
  <c r="BI154"/>
  <c r="BH154"/>
  <c r="BG154"/>
  <c r="BF154"/>
  <c r="T154"/>
  <c r="R154"/>
  <c r="P154"/>
  <c r="BI151"/>
  <c r="BH151"/>
  <c r="BG151"/>
  <c r="BF151"/>
  <c r="T151"/>
  <c r="R151"/>
  <c r="P151"/>
  <c r="BI144"/>
  <c r="BH144"/>
  <c r="BG144"/>
  <c r="BF144"/>
  <c r="T144"/>
  <c r="R144"/>
  <c r="P144"/>
  <c r="BI139"/>
  <c r="BH139"/>
  <c r="BG139"/>
  <c r="BF139"/>
  <c r="T139"/>
  <c r="R139"/>
  <c r="P139"/>
  <c r="BI134"/>
  <c r="BH134"/>
  <c r="BG134"/>
  <c r="BF134"/>
  <c r="T134"/>
  <c r="R134"/>
  <c r="P134"/>
  <c r="BI131"/>
  <c r="BH131"/>
  <c r="BG131"/>
  <c r="BF131"/>
  <c r="T131"/>
  <c r="R131"/>
  <c r="P131"/>
  <c r="BI128"/>
  <c r="BH128"/>
  <c r="BG128"/>
  <c r="BF128"/>
  <c r="T128"/>
  <c r="R128"/>
  <c r="P128"/>
  <c r="BI125"/>
  <c r="BH125"/>
  <c r="BG125"/>
  <c r="BF125"/>
  <c r="T125"/>
  <c r="R125"/>
  <c r="P125"/>
  <c r="BI121"/>
  <c r="BH121"/>
  <c r="BG121"/>
  <c r="BF121"/>
  <c r="T121"/>
  <c r="R121"/>
  <c r="P121"/>
  <c r="BI118"/>
  <c r="BH118"/>
  <c r="BG118"/>
  <c r="BF118"/>
  <c r="T118"/>
  <c r="R118"/>
  <c r="P118"/>
  <c r="BI115"/>
  <c r="BH115"/>
  <c r="BG115"/>
  <c r="BF115"/>
  <c r="T115"/>
  <c r="R115"/>
  <c r="P115"/>
  <c r="BI112"/>
  <c r="BH112"/>
  <c r="BG112"/>
  <c r="BF112"/>
  <c r="T112"/>
  <c r="R112"/>
  <c r="P112"/>
  <c r="BI109"/>
  <c r="BH109"/>
  <c r="BG109"/>
  <c r="BF109"/>
  <c r="T109"/>
  <c r="R109"/>
  <c r="P109"/>
  <c r="BI106"/>
  <c r="BH106"/>
  <c r="BG106"/>
  <c r="BF106"/>
  <c r="T106"/>
  <c r="R106"/>
  <c r="P106"/>
  <c r="BI103"/>
  <c r="BH103"/>
  <c r="BG103"/>
  <c r="BF103"/>
  <c r="T103"/>
  <c r="R103"/>
  <c r="P103"/>
  <c r="BI97"/>
  <c r="BH97"/>
  <c r="BG97"/>
  <c r="BF97"/>
  <c r="T97"/>
  <c r="R97"/>
  <c r="P97"/>
  <c r="BI95"/>
  <c r="BH95"/>
  <c r="BG95"/>
  <c r="BF95"/>
  <c r="T95"/>
  <c r="R95"/>
  <c r="P95"/>
  <c r="F86"/>
  <c r="E84"/>
  <c r="F56"/>
  <c r="E54"/>
  <c r="J26"/>
  <c r="E26"/>
  <c r="J89"/>
  <c r="J25"/>
  <c r="J23"/>
  <c r="E23"/>
  <c r="J88"/>
  <c r="J22"/>
  <c r="J20"/>
  <c r="E20"/>
  <c r="F89"/>
  <c r="J19"/>
  <c r="J17"/>
  <c r="E17"/>
  <c r="F58"/>
  <c r="J16"/>
  <c r="J14"/>
  <c r="J56"/>
  <c r="E7"/>
  <c r="E80"/>
  <c i="10" r="J39"/>
  <c r="J38"/>
  <c i="1" r="AY64"/>
  <c i="10" r="J37"/>
  <c i="1" r="AX64"/>
  <c i="10" r="BI159"/>
  <c r="BH159"/>
  <c r="BG159"/>
  <c r="BF159"/>
  <c r="T159"/>
  <c r="T158"/>
  <c r="T157"/>
  <c r="R159"/>
  <c r="R158"/>
  <c r="R157"/>
  <c r="P159"/>
  <c r="P158"/>
  <c r="P157"/>
  <c r="BI152"/>
  <c r="BH152"/>
  <c r="BG152"/>
  <c r="BF152"/>
  <c r="T152"/>
  <c r="R152"/>
  <c r="P152"/>
  <c r="BI146"/>
  <c r="BH146"/>
  <c r="BG146"/>
  <c r="BF146"/>
  <c r="T146"/>
  <c r="R146"/>
  <c r="P146"/>
  <c r="BI141"/>
  <c r="BH141"/>
  <c r="BG141"/>
  <c r="BF141"/>
  <c r="T141"/>
  <c r="R141"/>
  <c r="P141"/>
  <c r="BI136"/>
  <c r="BH136"/>
  <c r="BG136"/>
  <c r="BF136"/>
  <c r="T136"/>
  <c r="R136"/>
  <c r="P136"/>
  <c r="BI130"/>
  <c r="BH130"/>
  <c r="BG130"/>
  <c r="BF130"/>
  <c r="T130"/>
  <c r="R130"/>
  <c r="P130"/>
  <c r="BI125"/>
  <c r="BH125"/>
  <c r="BG125"/>
  <c r="BF125"/>
  <c r="T125"/>
  <c r="R125"/>
  <c r="P125"/>
  <c r="BI119"/>
  <c r="BH119"/>
  <c r="BG119"/>
  <c r="BF119"/>
  <c r="T119"/>
  <c r="R119"/>
  <c r="P119"/>
  <c r="BI114"/>
  <c r="BH114"/>
  <c r="BG114"/>
  <c r="BF114"/>
  <c r="T114"/>
  <c r="R114"/>
  <c r="P114"/>
  <c r="BI109"/>
  <c r="BH109"/>
  <c r="BG109"/>
  <c r="BF109"/>
  <c r="T109"/>
  <c r="T108"/>
  <c r="R109"/>
  <c r="R108"/>
  <c r="P109"/>
  <c r="P108"/>
  <c r="BI105"/>
  <c r="BH105"/>
  <c r="BG105"/>
  <c r="BF105"/>
  <c r="T105"/>
  <c r="R105"/>
  <c r="P105"/>
  <c r="BI101"/>
  <c r="BH101"/>
  <c r="BG101"/>
  <c r="BF101"/>
  <c r="T101"/>
  <c r="R101"/>
  <c r="P101"/>
  <c r="BI97"/>
  <c r="BH97"/>
  <c r="BG97"/>
  <c r="BF97"/>
  <c r="T97"/>
  <c r="R97"/>
  <c r="P97"/>
  <c r="BI94"/>
  <c r="BH94"/>
  <c r="BG94"/>
  <c r="BF94"/>
  <c r="T94"/>
  <c r="R94"/>
  <c r="P94"/>
  <c r="F85"/>
  <c r="E83"/>
  <c r="F56"/>
  <c r="E54"/>
  <c r="J26"/>
  <c r="E26"/>
  <c r="J59"/>
  <c r="J25"/>
  <c r="J23"/>
  <c r="E23"/>
  <c r="J58"/>
  <c r="J22"/>
  <c r="J20"/>
  <c r="E20"/>
  <c r="F88"/>
  <c r="J19"/>
  <c r="J17"/>
  <c r="E17"/>
  <c r="F87"/>
  <c r="J16"/>
  <c r="J14"/>
  <c r="J85"/>
  <c r="E7"/>
  <c r="E79"/>
  <c i="9" r="J39"/>
  <c r="J38"/>
  <c i="1" r="AY63"/>
  <c i="9" r="J37"/>
  <c i="1" r="AX63"/>
  <c i="9"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9"/>
  <c r="BH149"/>
  <c r="BG149"/>
  <c r="BF149"/>
  <c r="T149"/>
  <c r="T148"/>
  <c r="R149"/>
  <c r="R148"/>
  <c r="P149"/>
  <c r="P148"/>
  <c r="BI140"/>
  <c r="BH140"/>
  <c r="BG140"/>
  <c r="BF140"/>
  <c r="T140"/>
  <c r="R140"/>
  <c r="P140"/>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8"/>
  <c r="BH118"/>
  <c r="BG118"/>
  <c r="BF118"/>
  <c r="T118"/>
  <c r="R118"/>
  <c r="P118"/>
  <c r="BI115"/>
  <c r="BH115"/>
  <c r="BG115"/>
  <c r="BF115"/>
  <c r="T115"/>
  <c r="R115"/>
  <c r="P115"/>
  <c r="BI112"/>
  <c r="BH112"/>
  <c r="BG112"/>
  <c r="BF112"/>
  <c r="T112"/>
  <c r="R112"/>
  <c r="P112"/>
  <c r="BI106"/>
  <c r="BH106"/>
  <c r="BG106"/>
  <c r="BF106"/>
  <c r="T106"/>
  <c r="R106"/>
  <c r="P106"/>
  <c r="BI100"/>
  <c r="BH100"/>
  <c r="BG100"/>
  <c r="BF100"/>
  <c r="T100"/>
  <c r="R100"/>
  <c r="P100"/>
  <c r="BI96"/>
  <c r="BH96"/>
  <c r="BG96"/>
  <c r="BF96"/>
  <c r="T96"/>
  <c r="R96"/>
  <c r="P96"/>
  <c r="F87"/>
  <c r="E85"/>
  <c r="F56"/>
  <c r="E54"/>
  <c r="J26"/>
  <c r="E26"/>
  <c r="J90"/>
  <c r="J25"/>
  <c r="J23"/>
  <c r="E23"/>
  <c r="J89"/>
  <c r="J22"/>
  <c r="J20"/>
  <c r="E20"/>
  <c r="F59"/>
  <c r="J19"/>
  <c r="J17"/>
  <c r="E17"/>
  <c r="F89"/>
  <c r="J16"/>
  <c r="J14"/>
  <c r="J87"/>
  <c r="E7"/>
  <c r="E81"/>
  <c i="8" r="J39"/>
  <c r="J38"/>
  <c i="1" r="AY62"/>
  <c i="8" r="J37"/>
  <c i="1" r="AX62"/>
  <c i="8" r="BI165"/>
  <c r="BH165"/>
  <c r="BG165"/>
  <c r="BF165"/>
  <c r="T165"/>
  <c r="T164"/>
  <c r="R165"/>
  <c r="R164"/>
  <c r="P165"/>
  <c r="P164"/>
  <c r="BI161"/>
  <c r="BH161"/>
  <c r="BG161"/>
  <c r="BF161"/>
  <c r="T161"/>
  <c r="T160"/>
  <c r="R161"/>
  <c r="R160"/>
  <c r="P161"/>
  <c r="P160"/>
  <c r="BI157"/>
  <c r="BH157"/>
  <c r="BG157"/>
  <c r="BF157"/>
  <c r="T157"/>
  <c r="T156"/>
  <c r="R157"/>
  <c r="R156"/>
  <c r="P157"/>
  <c r="P156"/>
  <c r="BI153"/>
  <c r="BH153"/>
  <c r="BG153"/>
  <c r="BF153"/>
  <c r="T153"/>
  <c r="T152"/>
  <c r="T151"/>
  <c r="R153"/>
  <c r="R152"/>
  <c r="R151"/>
  <c r="P153"/>
  <c r="P152"/>
  <c r="P151"/>
  <c r="BI142"/>
  <c r="BH142"/>
  <c r="BG142"/>
  <c r="BF142"/>
  <c r="T142"/>
  <c r="R142"/>
  <c r="P142"/>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BI118"/>
  <c r="BH118"/>
  <c r="BG118"/>
  <c r="BF118"/>
  <c r="T118"/>
  <c r="R118"/>
  <c r="P118"/>
  <c r="BI116"/>
  <c r="BH116"/>
  <c r="BG116"/>
  <c r="BF116"/>
  <c r="T116"/>
  <c r="R116"/>
  <c r="P116"/>
  <c r="BI113"/>
  <c r="BH113"/>
  <c r="BG113"/>
  <c r="BF113"/>
  <c r="T113"/>
  <c r="R113"/>
  <c r="P113"/>
  <c r="BI110"/>
  <c r="BH110"/>
  <c r="BG110"/>
  <c r="BF110"/>
  <c r="T110"/>
  <c r="R110"/>
  <c r="P110"/>
  <c r="BI104"/>
  <c r="BH104"/>
  <c r="BG104"/>
  <c r="BF104"/>
  <c r="T104"/>
  <c r="R104"/>
  <c r="P104"/>
  <c r="BI100"/>
  <c r="BH100"/>
  <c r="BG100"/>
  <c r="BF100"/>
  <c r="T100"/>
  <c r="R100"/>
  <c r="P100"/>
  <c r="BI96"/>
  <c r="BH96"/>
  <c r="BG96"/>
  <c r="BF96"/>
  <c r="T96"/>
  <c r="R96"/>
  <c r="P96"/>
  <c r="F87"/>
  <c r="E85"/>
  <c r="F56"/>
  <c r="E54"/>
  <c r="J26"/>
  <c r="E26"/>
  <c r="J59"/>
  <c r="J25"/>
  <c r="J23"/>
  <c r="E23"/>
  <c r="J89"/>
  <c r="J22"/>
  <c r="J20"/>
  <c r="E20"/>
  <c r="F90"/>
  <c r="J19"/>
  <c r="J17"/>
  <c r="E17"/>
  <c r="F58"/>
  <c r="J16"/>
  <c r="J14"/>
  <c r="J87"/>
  <c r="E7"/>
  <c r="E50"/>
  <c i="7" r="J39"/>
  <c r="J38"/>
  <c i="1" r="AY61"/>
  <c i="7" r="J37"/>
  <c i="1" r="AX61"/>
  <c i="7" r="BI153"/>
  <c r="BH153"/>
  <c r="BG153"/>
  <c r="BF153"/>
  <c r="T153"/>
  <c r="T152"/>
  <c r="T151"/>
  <c r="R153"/>
  <c r="R152"/>
  <c r="R151"/>
  <c r="P153"/>
  <c r="P152"/>
  <c r="P151"/>
  <c r="BI149"/>
  <c r="BH149"/>
  <c r="BG149"/>
  <c r="BF149"/>
  <c r="T149"/>
  <c r="T148"/>
  <c r="R149"/>
  <c r="R148"/>
  <c r="P149"/>
  <c r="P148"/>
  <c r="BI141"/>
  <c r="BH141"/>
  <c r="BG141"/>
  <c r="BF141"/>
  <c r="T141"/>
  <c r="R141"/>
  <c r="P141"/>
  <c r="BI134"/>
  <c r="BH134"/>
  <c r="BG134"/>
  <c r="BF134"/>
  <c r="T134"/>
  <c r="R134"/>
  <c r="P134"/>
  <c r="BI131"/>
  <c r="BH131"/>
  <c r="BG131"/>
  <c r="BF131"/>
  <c r="T131"/>
  <c r="R131"/>
  <c r="P131"/>
  <c r="BI126"/>
  <c r="BH126"/>
  <c r="BG126"/>
  <c r="BF126"/>
  <c r="T126"/>
  <c r="R126"/>
  <c r="P126"/>
  <c r="BI123"/>
  <c r="BH123"/>
  <c r="BG123"/>
  <c r="BF123"/>
  <c r="T123"/>
  <c r="R123"/>
  <c r="P123"/>
  <c r="BI121"/>
  <c r="BH121"/>
  <c r="BG121"/>
  <c r="BF121"/>
  <c r="T121"/>
  <c r="R121"/>
  <c r="P121"/>
  <c r="BI118"/>
  <c r="BH118"/>
  <c r="BG118"/>
  <c r="BF118"/>
  <c r="T118"/>
  <c r="R118"/>
  <c r="P118"/>
  <c r="BI115"/>
  <c r="BH115"/>
  <c r="BG115"/>
  <c r="BF115"/>
  <c r="T115"/>
  <c r="R115"/>
  <c r="P115"/>
  <c r="BI109"/>
  <c r="BH109"/>
  <c r="BG109"/>
  <c r="BF109"/>
  <c r="T109"/>
  <c r="R109"/>
  <c r="P109"/>
  <c r="BI107"/>
  <c r="BH107"/>
  <c r="BG107"/>
  <c r="BF107"/>
  <c r="T107"/>
  <c r="R107"/>
  <c r="P107"/>
  <c r="BI103"/>
  <c r="BH103"/>
  <c r="BG103"/>
  <c r="BF103"/>
  <c r="T103"/>
  <c r="R103"/>
  <c r="P103"/>
  <c r="BI99"/>
  <c r="BH99"/>
  <c r="BG99"/>
  <c r="BF99"/>
  <c r="T99"/>
  <c r="R99"/>
  <c r="P99"/>
  <c r="BI95"/>
  <c r="BH95"/>
  <c r="BG95"/>
  <c r="BF95"/>
  <c r="T95"/>
  <c r="T94"/>
  <c r="R95"/>
  <c r="R94"/>
  <c r="P95"/>
  <c r="P94"/>
  <c r="F86"/>
  <c r="E84"/>
  <c r="F56"/>
  <c r="E54"/>
  <c r="J26"/>
  <c r="E26"/>
  <c r="J59"/>
  <c r="J25"/>
  <c r="J23"/>
  <c r="E23"/>
  <c r="J88"/>
  <c r="J22"/>
  <c r="J20"/>
  <c r="E20"/>
  <c r="F89"/>
  <c r="J19"/>
  <c r="J17"/>
  <c r="E17"/>
  <c r="F88"/>
  <c r="J16"/>
  <c r="J14"/>
  <c r="J56"/>
  <c r="E7"/>
  <c r="E80"/>
  <c i="6" r="J39"/>
  <c r="J38"/>
  <c i="1" r="AY60"/>
  <c i="6" r="J37"/>
  <c i="1" r="AX60"/>
  <c i="6" r="BI342"/>
  <c r="BH342"/>
  <c r="BG342"/>
  <c r="BF342"/>
  <c r="T342"/>
  <c r="T341"/>
  <c r="R342"/>
  <c r="R341"/>
  <c r="P342"/>
  <c r="P341"/>
  <c r="BI332"/>
  <c r="BH332"/>
  <c r="BG332"/>
  <c r="BF332"/>
  <c r="T332"/>
  <c r="T331"/>
  <c r="R332"/>
  <c r="R331"/>
  <c r="P332"/>
  <c r="P331"/>
  <c r="BI326"/>
  <c r="BH326"/>
  <c r="BG326"/>
  <c r="BF326"/>
  <c r="T326"/>
  <c r="T325"/>
  <c r="R326"/>
  <c r="R325"/>
  <c r="P326"/>
  <c r="P325"/>
  <c r="BI318"/>
  <c r="BH318"/>
  <c r="BG318"/>
  <c r="BF318"/>
  <c r="T318"/>
  <c r="R318"/>
  <c r="P318"/>
  <c r="BI311"/>
  <c r="BH311"/>
  <c r="BG311"/>
  <c r="BF311"/>
  <c r="T311"/>
  <c r="R311"/>
  <c r="P311"/>
  <c r="BI304"/>
  <c r="BH304"/>
  <c r="BG304"/>
  <c r="BF304"/>
  <c r="T304"/>
  <c r="R304"/>
  <c r="P304"/>
  <c r="BI298"/>
  <c r="BH298"/>
  <c r="BG298"/>
  <c r="BF298"/>
  <c r="T298"/>
  <c r="R298"/>
  <c r="P298"/>
  <c r="BI294"/>
  <c r="BH294"/>
  <c r="BG294"/>
  <c r="BF294"/>
  <c r="T294"/>
  <c r="R294"/>
  <c r="P294"/>
  <c r="BI288"/>
  <c r="BH288"/>
  <c r="BG288"/>
  <c r="BF288"/>
  <c r="T288"/>
  <c r="R288"/>
  <c r="P288"/>
  <c r="BI282"/>
  <c r="BH282"/>
  <c r="BG282"/>
  <c r="BF282"/>
  <c r="T282"/>
  <c r="R282"/>
  <c r="P282"/>
  <c r="BI277"/>
  <c r="BH277"/>
  <c r="BG277"/>
  <c r="BF277"/>
  <c r="T277"/>
  <c r="R277"/>
  <c r="P277"/>
  <c r="BI271"/>
  <c r="BH271"/>
  <c r="BG271"/>
  <c r="BF271"/>
  <c r="T271"/>
  <c r="R271"/>
  <c r="P271"/>
  <c r="BI263"/>
  <c r="BH263"/>
  <c r="BG263"/>
  <c r="BF263"/>
  <c r="T263"/>
  <c r="R263"/>
  <c r="P263"/>
  <c r="BI256"/>
  <c r="BH256"/>
  <c r="BG256"/>
  <c r="BF256"/>
  <c r="T256"/>
  <c r="T255"/>
  <c r="R256"/>
  <c r="R255"/>
  <c r="P256"/>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4"/>
  <c r="BH244"/>
  <c r="BG244"/>
  <c r="BF244"/>
  <c r="T244"/>
  <c r="R244"/>
  <c r="P244"/>
  <c r="BI238"/>
  <c r="BH238"/>
  <c r="BG238"/>
  <c r="BF238"/>
  <c r="T238"/>
  <c r="T237"/>
  <c r="R238"/>
  <c r="R237"/>
  <c r="P238"/>
  <c r="P237"/>
  <c r="BI235"/>
  <c r="BH235"/>
  <c r="BG235"/>
  <c r="BF235"/>
  <c r="T235"/>
  <c r="R235"/>
  <c r="P235"/>
  <c r="BI233"/>
  <c r="BH233"/>
  <c r="BG233"/>
  <c r="BF233"/>
  <c r="T233"/>
  <c r="R233"/>
  <c r="P233"/>
  <c r="BI231"/>
  <c r="BH231"/>
  <c r="BG231"/>
  <c r="BF231"/>
  <c r="T231"/>
  <c r="R231"/>
  <c r="P231"/>
  <c r="BI227"/>
  <c r="BH227"/>
  <c r="BG227"/>
  <c r="BF227"/>
  <c r="T227"/>
  <c r="R227"/>
  <c r="P227"/>
  <c r="BI225"/>
  <c r="BH225"/>
  <c r="BG225"/>
  <c r="BF225"/>
  <c r="T225"/>
  <c r="R225"/>
  <c r="P225"/>
  <c r="BI223"/>
  <c r="BH223"/>
  <c r="BG223"/>
  <c r="BF223"/>
  <c r="T223"/>
  <c r="R223"/>
  <c r="P223"/>
  <c r="BI218"/>
  <c r="BH218"/>
  <c r="BG218"/>
  <c r="BF218"/>
  <c r="T218"/>
  <c r="R218"/>
  <c r="P218"/>
  <c r="BI212"/>
  <c r="BH212"/>
  <c r="BG212"/>
  <c r="BF212"/>
  <c r="T212"/>
  <c r="R212"/>
  <c r="P212"/>
  <c r="BI207"/>
  <c r="BH207"/>
  <c r="BG207"/>
  <c r="BF207"/>
  <c r="T207"/>
  <c r="R207"/>
  <c r="P207"/>
  <c r="BI202"/>
  <c r="BH202"/>
  <c r="BG202"/>
  <c r="BF202"/>
  <c r="T202"/>
  <c r="R202"/>
  <c r="P202"/>
  <c r="BI197"/>
  <c r="BH197"/>
  <c r="BG197"/>
  <c r="BF197"/>
  <c r="T197"/>
  <c r="R197"/>
  <c r="P197"/>
  <c r="BI190"/>
  <c r="BH190"/>
  <c r="BG190"/>
  <c r="BF190"/>
  <c r="T190"/>
  <c r="R190"/>
  <c r="P190"/>
  <c r="BI180"/>
  <c r="BH180"/>
  <c r="BG180"/>
  <c r="BF180"/>
  <c r="T180"/>
  <c r="R180"/>
  <c r="P180"/>
  <c r="BI174"/>
  <c r="BH174"/>
  <c r="BG174"/>
  <c r="BF174"/>
  <c r="T174"/>
  <c r="R174"/>
  <c r="P174"/>
  <c r="BI169"/>
  <c r="BH169"/>
  <c r="BG169"/>
  <c r="BF169"/>
  <c r="T169"/>
  <c r="R169"/>
  <c r="P169"/>
  <c r="BI165"/>
  <c r="BH165"/>
  <c r="BG165"/>
  <c r="BF165"/>
  <c r="T165"/>
  <c r="R165"/>
  <c r="P165"/>
  <c r="BI158"/>
  <c r="BH158"/>
  <c r="BG158"/>
  <c r="BF158"/>
  <c r="T158"/>
  <c r="R158"/>
  <c r="P158"/>
  <c r="BI144"/>
  <c r="BH144"/>
  <c r="BG144"/>
  <c r="BF144"/>
  <c r="T144"/>
  <c r="R144"/>
  <c r="P144"/>
  <c r="BI134"/>
  <c r="BH134"/>
  <c r="BG134"/>
  <c r="BF134"/>
  <c r="T134"/>
  <c r="R134"/>
  <c r="P134"/>
  <c r="BI129"/>
  <c r="BH129"/>
  <c r="BG129"/>
  <c r="BF129"/>
  <c r="T129"/>
  <c r="R129"/>
  <c r="P129"/>
  <c r="BI127"/>
  <c r="BH127"/>
  <c r="BG127"/>
  <c r="BF127"/>
  <c r="T127"/>
  <c r="R127"/>
  <c r="P127"/>
  <c r="BI125"/>
  <c r="BH125"/>
  <c r="BG125"/>
  <c r="BF125"/>
  <c r="T125"/>
  <c r="R125"/>
  <c r="P125"/>
  <c r="BI121"/>
  <c r="BH121"/>
  <c r="BG121"/>
  <c r="BF121"/>
  <c r="T121"/>
  <c r="R121"/>
  <c r="P121"/>
  <c r="BI119"/>
  <c r="BH119"/>
  <c r="BG119"/>
  <c r="BF119"/>
  <c r="T119"/>
  <c r="R119"/>
  <c r="P119"/>
  <c r="BI115"/>
  <c r="BH115"/>
  <c r="BG115"/>
  <c r="BF115"/>
  <c r="T115"/>
  <c r="R115"/>
  <c r="P115"/>
  <c r="BI107"/>
  <c r="BH107"/>
  <c r="BG107"/>
  <c r="BF107"/>
  <c r="T107"/>
  <c r="R107"/>
  <c r="P107"/>
  <c r="BI101"/>
  <c r="BH101"/>
  <c r="BG101"/>
  <c r="BF101"/>
  <c r="T101"/>
  <c r="R101"/>
  <c r="P101"/>
  <c r="F92"/>
  <c r="E90"/>
  <c r="F56"/>
  <c r="E54"/>
  <c r="J26"/>
  <c r="E26"/>
  <c r="J59"/>
  <c r="J25"/>
  <c r="J23"/>
  <c r="E23"/>
  <c r="J94"/>
  <c r="J22"/>
  <c r="J20"/>
  <c r="E20"/>
  <c r="F59"/>
  <c r="J19"/>
  <c r="J17"/>
  <c r="E17"/>
  <c r="F94"/>
  <c r="J16"/>
  <c r="J14"/>
  <c r="J92"/>
  <c r="E7"/>
  <c r="E50"/>
  <c i="5" r="J39"/>
  <c r="J38"/>
  <c i="1" r="AY59"/>
  <c i="5" r="J37"/>
  <c i="1" r="AX59"/>
  <c i="5" r="BI174"/>
  <c r="BH174"/>
  <c r="BG174"/>
  <c r="BF174"/>
  <c r="T174"/>
  <c r="R174"/>
  <c r="P174"/>
  <c r="BI167"/>
  <c r="BH167"/>
  <c r="BG167"/>
  <c r="BF167"/>
  <c r="T167"/>
  <c r="R167"/>
  <c r="P167"/>
  <c r="BI160"/>
  <c r="BH160"/>
  <c r="BG160"/>
  <c r="BF160"/>
  <c r="T160"/>
  <c r="R160"/>
  <c r="P160"/>
  <c r="BI155"/>
  <c r="BH155"/>
  <c r="BG155"/>
  <c r="BF155"/>
  <c r="T155"/>
  <c r="R155"/>
  <c r="P155"/>
  <c r="BI150"/>
  <c r="BH150"/>
  <c r="BG150"/>
  <c r="BF150"/>
  <c r="T150"/>
  <c r="R150"/>
  <c r="P150"/>
  <c r="BI142"/>
  <c r="BH142"/>
  <c r="BG142"/>
  <c r="BF142"/>
  <c r="T142"/>
  <c r="T141"/>
  <c r="R142"/>
  <c r="R141"/>
  <c r="P142"/>
  <c r="P141"/>
  <c r="BI139"/>
  <c r="BH139"/>
  <c r="BG139"/>
  <c r="BF139"/>
  <c r="T139"/>
  <c r="R139"/>
  <c r="P139"/>
  <c r="BI135"/>
  <c r="BH135"/>
  <c r="BG135"/>
  <c r="BF135"/>
  <c r="T135"/>
  <c r="R135"/>
  <c r="P135"/>
  <c r="BI131"/>
  <c r="BH131"/>
  <c r="BG131"/>
  <c r="BF131"/>
  <c r="T131"/>
  <c r="R131"/>
  <c r="P131"/>
  <c r="BI129"/>
  <c r="BH129"/>
  <c r="BG129"/>
  <c r="BF129"/>
  <c r="T129"/>
  <c r="R129"/>
  <c r="P129"/>
  <c r="BI127"/>
  <c r="BH127"/>
  <c r="BG127"/>
  <c r="BF127"/>
  <c r="T127"/>
  <c r="R127"/>
  <c r="P127"/>
  <c r="BI125"/>
  <c r="BH125"/>
  <c r="BG125"/>
  <c r="BF125"/>
  <c r="T125"/>
  <c r="R125"/>
  <c r="P125"/>
  <c r="BI124"/>
  <c r="BH124"/>
  <c r="BG124"/>
  <c r="BF124"/>
  <c r="T124"/>
  <c r="R124"/>
  <c r="P124"/>
  <c r="BI117"/>
  <c r="BH117"/>
  <c r="BG117"/>
  <c r="BF117"/>
  <c r="T117"/>
  <c r="R117"/>
  <c r="P117"/>
  <c r="BI111"/>
  <c r="BH111"/>
  <c r="BG111"/>
  <c r="BF111"/>
  <c r="T111"/>
  <c r="R111"/>
  <c r="P111"/>
  <c r="BI105"/>
  <c r="BH105"/>
  <c r="BG105"/>
  <c r="BF105"/>
  <c r="T105"/>
  <c r="R105"/>
  <c r="P105"/>
  <c r="BI103"/>
  <c r="BH103"/>
  <c r="BG103"/>
  <c r="BF103"/>
  <c r="T103"/>
  <c r="R103"/>
  <c r="P103"/>
  <c r="BI94"/>
  <c r="BH94"/>
  <c r="BG94"/>
  <c r="BF94"/>
  <c r="T94"/>
  <c r="R94"/>
  <c r="P94"/>
  <c r="F85"/>
  <c r="E83"/>
  <c r="F56"/>
  <c r="E54"/>
  <c r="J26"/>
  <c r="E26"/>
  <c r="J59"/>
  <c r="J25"/>
  <c r="J23"/>
  <c r="E23"/>
  <c r="J87"/>
  <c r="J22"/>
  <c r="J20"/>
  <c r="E20"/>
  <c r="F88"/>
  <c r="J19"/>
  <c r="J17"/>
  <c r="E17"/>
  <c r="F58"/>
  <c r="J16"/>
  <c r="J14"/>
  <c r="J85"/>
  <c r="E7"/>
  <c r="E50"/>
  <c i="4" r="J39"/>
  <c r="J38"/>
  <c i="1" r="AY58"/>
  <c i="4" r="J37"/>
  <c i="1" r="AX58"/>
  <c i="4" r="BI126"/>
  <c r="BH126"/>
  <c r="BG126"/>
  <c r="BF126"/>
  <c r="T126"/>
  <c r="R126"/>
  <c r="P126"/>
  <c r="BI120"/>
  <c r="BH120"/>
  <c r="BG120"/>
  <c r="BF120"/>
  <c r="T120"/>
  <c r="R120"/>
  <c r="P120"/>
  <c r="BI115"/>
  <c r="BH115"/>
  <c r="BG115"/>
  <c r="BF115"/>
  <c r="T115"/>
  <c r="R115"/>
  <c r="P115"/>
  <c r="BI111"/>
  <c r="BH111"/>
  <c r="BG111"/>
  <c r="BF111"/>
  <c r="T111"/>
  <c r="T110"/>
  <c r="R111"/>
  <c r="R110"/>
  <c r="P111"/>
  <c r="P110"/>
  <c r="BI104"/>
  <c r="BH104"/>
  <c r="BG104"/>
  <c r="BF104"/>
  <c r="T104"/>
  <c r="R104"/>
  <c r="P104"/>
  <c r="BI98"/>
  <c r="BH98"/>
  <c r="BG98"/>
  <c r="BF98"/>
  <c r="T98"/>
  <c r="R98"/>
  <c r="P98"/>
  <c r="BI92"/>
  <c r="BH92"/>
  <c r="BG92"/>
  <c r="BF92"/>
  <c r="T92"/>
  <c r="R92"/>
  <c r="P92"/>
  <c r="F83"/>
  <c r="E81"/>
  <c r="F56"/>
  <c r="E54"/>
  <c r="J26"/>
  <c r="E26"/>
  <c r="J59"/>
  <c r="J25"/>
  <c r="J23"/>
  <c r="E23"/>
  <c r="J58"/>
  <c r="J22"/>
  <c r="J20"/>
  <c r="E20"/>
  <c r="F86"/>
  <c r="J19"/>
  <c r="J17"/>
  <c r="E17"/>
  <c r="F85"/>
  <c r="J16"/>
  <c r="J14"/>
  <c r="J83"/>
  <c r="E7"/>
  <c r="E77"/>
  <c i="3" r="J39"/>
  <c r="J38"/>
  <c i="1" r="AY57"/>
  <c i="3" r="J37"/>
  <c i="1" r="AX57"/>
  <c i="3" r="BI162"/>
  <c r="BH162"/>
  <c r="BG162"/>
  <c r="BF162"/>
  <c r="T162"/>
  <c r="T161"/>
  <c r="R162"/>
  <c r="R161"/>
  <c r="P162"/>
  <c r="P161"/>
  <c r="BI157"/>
  <c r="BH157"/>
  <c r="BG157"/>
  <c r="BF157"/>
  <c r="T157"/>
  <c r="R157"/>
  <c r="P157"/>
  <c r="BI151"/>
  <c r="BH151"/>
  <c r="BG151"/>
  <c r="BF151"/>
  <c r="T151"/>
  <c r="R151"/>
  <c r="P151"/>
  <c r="BI142"/>
  <c r="BH142"/>
  <c r="BG142"/>
  <c r="BF142"/>
  <c r="T142"/>
  <c r="R142"/>
  <c r="P142"/>
  <c r="BI134"/>
  <c r="BH134"/>
  <c r="BG134"/>
  <c r="BF134"/>
  <c r="T134"/>
  <c r="R134"/>
  <c r="P134"/>
  <c r="BI128"/>
  <c r="BH128"/>
  <c r="BG128"/>
  <c r="BF128"/>
  <c r="T128"/>
  <c r="R128"/>
  <c r="P128"/>
  <c r="BI125"/>
  <c r="BH125"/>
  <c r="BG125"/>
  <c r="BF125"/>
  <c r="T125"/>
  <c r="R125"/>
  <c r="P125"/>
  <c r="BI122"/>
  <c r="BH122"/>
  <c r="BG122"/>
  <c r="BF122"/>
  <c r="T122"/>
  <c r="R122"/>
  <c r="P122"/>
  <c r="BI115"/>
  <c r="BH115"/>
  <c r="BG115"/>
  <c r="BF115"/>
  <c r="T115"/>
  <c r="R115"/>
  <c r="P115"/>
  <c r="BI109"/>
  <c r="BH109"/>
  <c r="BG109"/>
  <c r="BF109"/>
  <c r="T109"/>
  <c r="R109"/>
  <c r="P109"/>
  <c r="BI104"/>
  <c r="BH104"/>
  <c r="BG104"/>
  <c r="BF104"/>
  <c r="T104"/>
  <c r="R104"/>
  <c r="P104"/>
  <c r="BI99"/>
  <c r="BH99"/>
  <c r="BG99"/>
  <c r="BF99"/>
  <c r="T99"/>
  <c r="R99"/>
  <c r="P99"/>
  <c r="BI93"/>
  <c r="BH93"/>
  <c r="BG93"/>
  <c r="BF93"/>
  <c r="T93"/>
  <c r="R93"/>
  <c r="P93"/>
  <c r="F84"/>
  <c r="E82"/>
  <c r="F56"/>
  <c r="E54"/>
  <c r="J26"/>
  <c r="E26"/>
  <c r="J87"/>
  <c r="J25"/>
  <c r="J23"/>
  <c r="E23"/>
  <c r="J86"/>
  <c r="J22"/>
  <c r="J20"/>
  <c r="E20"/>
  <c r="F59"/>
  <c r="J19"/>
  <c r="J17"/>
  <c r="E17"/>
  <c r="F86"/>
  <c r="J16"/>
  <c r="J14"/>
  <c r="J56"/>
  <c r="E7"/>
  <c r="E78"/>
  <c i="2" r="J39"/>
  <c r="J38"/>
  <c i="1" r="AY56"/>
  <c i="2" r="J37"/>
  <c i="1" r="AX56"/>
  <c i="2"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BI90"/>
  <c r="BH90"/>
  <c r="BG90"/>
  <c r="BF90"/>
  <c r="T90"/>
  <c r="R90"/>
  <c r="P90"/>
  <c r="F81"/>
  <c r="E79"/>
  <c r="F56"/>
  <c r="E54"/>
  <c r="J26"/>
  <c r="E26"/>
  <c r="J84"/>
  <c r="J25"/>
  <c r="J23"/>
  <c r="E23"/>
  <c r="J83"/>
  <c r="J22"/>
  <c r="J20"/>
  <c r="E20"/>
  <c r="F59"/>
  <c r="J19"/>
  <c r="J17"/>
  <c r="E17"/>
  <c r="F58"/>
  <c r="J16"/>
  <c r="J14"/>
  <c r="J81"/>
  <c r="E7"/>
  <c r="E50"/>
  <c i="1" r="L50"/>
  <c r="AM50"/>
  <c r="AM49"/>
  <c r="L49"/>
  <c r="AM47"/>
  <c r="L47"/>
  <c r="L45"/>
  <c r="L44"/>
  <c i="2" r="J132"/>
  <c r="J123"/>
  <c r="BK159"/>
  <c r="J108"/>
  <c i="3" r="BK157"/>
  <c r="J115"/>
  <c i="4" r="BK126"/>
  <c r="J98"/>
  <c i="5" r="J129"/>
  <c r="BK131"/>
  <c i="6" r="BK256"/>
  <c r="J197"/>
  <c r="J298"/>
  <c r="BK180"/>
  <c r="J101"/>
  <c r="J180"/>
  <c i="7" r="J153"/>
  <c r="BK107"/>
  <c i="8" r="BK161"/>
  <c r="J100"/>
  <c r="J96"/>
  <c i="9" r="BK115"/>
  <c r="J153"/>
  <c i="10" r="J97"/>
  <c i="11" r="J356"/>
  <c r="BK231"/>
  <c r="J125"/>
  <c r="J287"/>
  <c r="J191"/>
  <c r="BK338"/>
  <c r="J202"/>
  <c r="J372"/>
  <c r="J257"/>
  <c r="BK118"/>
  <c i="12" r="J500"/>
  <c r="BK397"/>
  <c r="J199"/>
  <c r="J426"/>
  <c r="J284"/>
  <c r="BK159"/>
  <c r="BK413"/>
  <c r="J268"/>
  <c r="J179"/>
  <c r="BK418"/>
  <c r="J301"/>
  <c r="BK147"/>
  <c i="13" r="BK160"/>
  <c r="BK199"/>
  <c r="J203"/>
  <c r="BK237"/>
  <c i="14" r="BK245"/>
  <c r="J163"/>
  <c r="J155"/>
  <c r="BK199"/>
  <c r="J104"/>
  <c r="J116"/>
  <c i="15" r="BK175"/>
  <c r="BK266"/>
  <c r="BK124"/>
  <c r="BK107"/>
  <c r="J137"/>
  <c i="16" r="BK143"/>
  <c r="J151"/>
  <c r="BK161"/>
  <c r="BK100"/>
  <c r="J163"/>
  <c i="17" r="J138"/>
  <c r="J103"/>
  <c r="BK100"/>
  <c i="18" r="BK140"/>
  <c r="J204"/>
  <c r="BK204"/>
  <c r="J229"/>
  <c r="BK137"/>
  <c i="19" r="BK334"/>
  <c r="BK194"/>
  <c r="BK436"/>
  <c r="BK287"/>
  <c r="BK134"/>
  <c r="J383"/>
  <c r="J253"/>
  <c r="J122"/>
  <c r="BK338"/>
  <c r="J194"/>
  <c r="BK122"/>
  <c i="20" r="J209"/>
  <c r="BK123"/>
  <c r="BK187"/>
  <c r="BK232"/>
  <c r="BK235"/>
  <c r="J126"/>
  <c i="21" r="BK1540"/>
  <c r="BK1181"/>
  <c r="J939"/>
  <c r="J657"/>
  <c r="J471"/>
  <c r="BK154"/>
  <c r="J1386"/>
  <c r="J1125"/>
  <c r="J1037"/>
  <c r="J792"/>
  <c r="BK657"/>
  <c r="J540"/>
  <c r="J181"/>
  <c r="BK1520"/>
  <c r="J1273"/>
  <c r="BK1130"/>
  <c r="BK1010"/>
  <c r="BK840"/>
  <c r="BK549"/>
  <c r="BK328"/>
  <c r="BK206"/>
  <c r="BK1721"/>
  <c r="J1661"/>
  <c r="BK1535"/>
  <c r="J1150"/>
  <c r="BK987"/>
  <c r="BK618"/>
  <c r="BK517"/>
  <c r="BK417"/>
  <c r="J250"/>
  <c i="22" r="BK363"/>
  <c r="J177"/>
  <c r="BK285"/>
  <c r="J363"/>
  <c r="BK197"/>
  <c r="BK223"/>
  <c i="23" r="J243"/>
  <c r="BK194"/>
  <c r="J138"/>
  <c r="BK206"/>
  <c r="BK136"/>
  <c r="BK226"/>
  <c r="BK134"/>
  <c r="J140"/>
  <c i="24" r="BK233"/>
  <c r="J172"/>
  <c r="J133"/>
  <c r="J188"/>
  <c r="BK115"/>
  <c r="BK203"/>
  <c r="J174"/>
  <c r="J207"/>
  <c r="BK174"/>
  <c r="J142"/>
  <c r="J105"/>
  <c i="25" r="J110"/>
  <c r="BK95"/>
  <c i="26" r="BK139"/>
  <c r="BK152"/>
  <c r="J166"/>
  <c r="J162"/>
  <c r="BK105"/>
  <c i="27" r="BK93"/>
  <c i="28" r="BK809"/>
  <c r="J717"/>
  <c r="J591"/>
  <c r="BK443"/>
  <c r="BK315"/>
  <c r="J971"/>
  <c r="J809"/>
  <c r="BK755"/>
  <c r="BK533"/>
  <c r="BK256"/>
  <c r="BK1041"/>
  <c r="J845"/>
  <c r="BK781"/>
  <c r="BK505"/>
  <c r="BK313"/>
  <c r="BK117"/>
  <c r="J824"/>
  <c r="BK782"/>
  <c r="J637"/>
  <c r="J495"/>
  <c r="BK303"/>
  <c i="29" r="J883"/>
  <c r="J850"/>
  <c r="J813"/>
  <c r="J761"/>
  <c r="J739"/>
  <c r="BK684"/>
  <c r="BK536"/>
  <c r="BK427"/>
  <c r="J325"/>
  <c r="BK246"/>
  <c r="J135"/>
  <c r="J830"/>
  <c r="BK787"/>
  <c r="BK760"/>
  <c r="J684"/>
  <c r="J569"/>
  <c r="BK484"/>
  <c r="BK396"/>
  <c r="J263"/>
  <c r="BK166"/>
  <c r="BK883"/>
  <c r="BK847"/>
  <c r="J793"/>
  <c r="J723"/>
  <c r="J660"/>
  <c r="BK569"/>
  <c r="J489"/>
  <c r="J286"/>
  <c r="BK168"/>
  <c r="J708"/>
  <c r="BK583"/>
  <c r="BK403"/>
  <c r="J291"/>
  <c r="J140"/>
  <c i="30" r="J103"/>
  <c i="31" r="J528"/>
  <c r="J489"/>
  <c r="BK456"/>
  <c r="BK390"/>
  <c r="BK315"/>
  <c r="BK264"/>
  <c r="BK227"/>
  <c r="BK206"/>
  <c r="BK166"/>
  <c r="J126"/>
  <c r="BK605"/>
  <c r="J578"/>
  <c r="BK532"/>
  <c r="J466"/>
  <c r="J353"/>
  <c r="J281"/>
  <c r="J250"/>
  <c r="J224"/>
  <c r="J130"/>
  <c r="BK563"/>
  <c r="BK483"/>
  <c r="BK417"/>
  <c r="BK353"/>
  <c r="BK309"/>
  <c r="BK255"/>
  <c r="BK222"/>
  <c r="BK144"/>
  <c r="BK109"/>
  <c r="J563"/>
  <c r="J484"/>
  <c r="BK449"/>
  <c r="BK386"/>
  <c r="BK304"/>
  <c r="BK270"/>
  <c r="BK236"/>
  <c r="BK187"/>
  <c r="J123"/>
  <c i="32" r="J483"/>
  <c r="BK442"/>
  <c r="J412"/>
  <c r="BK377"/>
  <c r="BK351"/>
  <c r="BK313"/>
  <c r="BK252"/>
  <c r="BK225"/>
  <c r="BK164"/>
  <c r="BK125"/>
  <c r="BK108"/>
  <c r="BK480"/>
  <c r="J433"/>
  <c r="J402"/>
  <c r="J371"/>
  <c r="J339"/>
  <c r="J308"/>
  <c r="J281"/>
  <c r="BK261"/>
  <c r="J225"/>
  <c r="BK204"/>
  <c r="J180"/>
  <c r="J140"/>
  <c r="J480"/>
  <c r="BK439"/>
  <c r="J413"/>
  <c r="BK371"/>
  <c r="J348"/>
  <c r="J333"/>
  <c r="BK302"/>
  <c r="J271"/>
  <c r="J240"/>
  <c r="BK192"/>
  <c r="J130"/>
  <c r="J484"/>
  <c r="BK458"/>
  <c r="BK433"/>
  <c r="BK398"/>
  <c r="BK345"/>
  <c r="BK288"/>
  <c r="J255"/>
  <c r="BK219"/>
  <c r="J192"/>
  <c r="J142"/>
  <c i="33" r="BK169"/>
  <c r="J112"/>
  <c r="J108"/>
  <c r="J133"/>
  <c r="BK165"/>
  <c r="BK106"/>
  <c i="35" r="J515"/>
  <c r="BK356"/>
  <c r="J193"/>
  <c r="J622"/>
  <c r="BK498"/>
  <c r="J365"/>
  <c r="BK170"/>
  <c r="J530"/>
  <c r="J389"/>
  <c r="BK196"/>
  <c r="J560"/>
  <c r="J428"/>
  <c r="BK153"/>
  <c i="36" r="BK174"/>
  <c r="J296"/>
  <c r="BK179"/>
  <c r="J340"/>
  <c r="J155"/>
  <c r="J352"/>
  <c r="J238"/>
  <c i="37" r="BK185"/>
  <c r="J192"/>
  <c r="J115"/>
  <c r="J176"/>
  <c i="38" r="BK110"/>
  <c r="J100"/>
  <c r="J120"/>
  <c i="39" r="J305"/>
  <c r="J235"/>
  <c r="J163"/>
  <c r="J280"/>
  <c r="BK179"/>
  <c r="J288"/>
  <c r="J208"/>
  <c r="BK133"/>
  <c i="40" r="J471"/>
  <c r="BK329"/>
  <c r="BK148"/>
  <c r="BK520"/>
  <c r="J438"/>
  <c r="J231"/>
  <c r="J455"/>
  <c r="BK295"/>
  <c r="BK140"/>
  <c r="BK465"/>
  <c r="J410"/>
  <c r="BK247"/>
  <c i="41" r="J518"/>
  <c r="J414"/>
  <c r="BK269"/>
  <c r="BK140"/>
  <c r="J490"/>
  <c r="BK340"/>
  <c r="J236"/>
  <c r="J506"/>
  <c r="BK313"/>
  <c r="J108"/>
  <c r="J302"/>
  <c r="BK189"/>
  <c i="42" r="J315"/>
  <c r="BK258"/>
  <c r="BK205"/>
  <c r="J157"/>
  <c r="BK115"/>
  <c r="J306"/>
  <c r="BK204"/>
  <c r="J145"/>
  <c r="BK109"/>
  <c r="J288"/>
  <c r="J191"/>
  <c r="BK133"/>
  <c r="J359"/>
  <c r="J237"/>
  <c r="BK162"/>
  <c r="BK122"/>
  <c i="43" r="J187"/>
  <c r="BK176"/>
  <c r="J150"/>
  <c i="44" r="BK226"/>
  <c r="BK129"/>
  <c r="BK152"/>
  <c r="J222"/>
  <c r="J146"/>
  <c r="BK188"/>
  <c r="J123"/>
  <c i="45" r="BK326"/>
  <c r="J319"/>
  <c r="BK141"/>
  <c r="BK322"/>
  <c r="BK334"/>
  <c i="46" r="J111"/>
  <c r="J117"/>
  <c r="J124"/>
  <c i="47" r="BK354"/>
  <c r="BK269"/>
  <c r="BK189"/>
  <c r="BK125"/>
  <c r="BK186"/>
  <c r="J101"/>
  <c r="BK278"/>
  <c r="J206"/>
  <c r="J134"/>
  <c i="48" r="J90"/>
  <c i="49" r="J236"/>
  <c r="J233"/>
  <c r="BK251"/>
  <c r="BK110"/>
  <c r="J153"/>
  <c i="50" r="J119"/>
  <c i="51" r="BK98"/>
  <c i="52" r="J104"/>
  <c r="J130"/>
  <c r="J103"/>
  <c r="BK117"/>
  <c i="53" r="BK137"/>
  <c r="BK100"/>
  <c r="BK119"/>
  <c r="J142"/>
  <c r="BK115"/>
  <c i="54" r="J141"/>
  <c r="BK144"/>
  <c r="BK119"/>
  <c r="BK151"/>
  <c r="BK122"/>
  <c r="BK140"/>
  <c i="55" r="J147"/>
  <c r="BK172"/>
  <c r="J96"/>
  <c i="56" r="J172"/>
  <c r="BK167"/>
  <c r="J121"/>
  <c i="57" r="J111"/>
  <c r="BK109"/>
  <c i="58" r="BK99"/>
  <c i="59" r="J133"/>
  <c i="60" r="J105"/>
  <c r="BK98"/>
  <c i="61" r="BK103"/>
  <c r="BK115"/>
  <c i="62" r="J181"/>
  <c r="J162"/>
  <c r="J139"/>
  <c i="2" r="BK153"/>
  <c r="J117"/>
  <c r="J120"/>
  <c r="J99"/>
  <c i="3" r="BK115"/>
  <c r="BK142"/>
  <c r="BK109"/>
  <c i="4" r="J111"/>
  <c i="5" r="J111"/>
  <c r="J167"/>
  <c i="6" r="J277"/>
  <c r="BK190"/>
  <c r="J244"/>
  <c r="BK311"/>
  <c r="BK231"/>
  <c r="BK326"/>
  <c r="J125"/>
  <c i="7" r="BK149"/>
  <c r="J109"/>
  <c i="8" r="BK96"/>
  <c r="J110"/>
  <c i="9" r="BK126"/>
  <c r="J120"/>
  <c i="10" r="J146"/>
  <c r="J130"/>
  <c i="11" r="BK331"/>
  <c r="BK221"/>
  <c r="J118"/>
  <c r="BK290"/>
  <c r="J157"/>
  <c r="J280"/>
  <c r="BK144"/>
  <c r="J322"/>
  <c r="J207"/>
  <c i="12" r="J517"/>
  <c r="BK408"/>
  <c r="BK185"/>
  <c r="J413"/>
  <c r="BK241"/>
  <c r="BK120"/>
  <c r="J356"/>
  <c r="J230"/>
  <c r="BK485"/>
  <c r="BK284"/>
  <c r="BK142"/>
  <c i="13" r="J178"/>
  <c r="BK203"/>
  <c r="BK230"/>
  <c r="J218"/>
  <c r="J105"/>
  <c i="14" r="J183"/>
  <c r="J206"/>
  <c r="BK238"/>
  <c r="BK119"/>
  <c r="BK166"/>
  <c i="15" r="BK165"/>
  <c r="BK276"/>
  <c r="J96"/>
  <c r="BK249"/>
  <c i="16" r="J252"/>
  <c r="J231"/>
  <c r="BK231"/>
  <c r="BK139"/>
  <c r="J172"/>
  <c i="17" r="BK107"/>
  <c r="BK115"/>
  <c i="18" r="BK229"/>
  <c r="BK108"/>
  <c r="J108"/>
  <c r="BK180"/>
  <c i="19" r="BK417"/>
  <c r="BK317"/>
  <c r="BK191"/>
  <c r="BK379"/>
  <c r="J260"/>
  <c r="BK449"/>
  <c r="J329"/>
  <c r="J202"/>
  <c r="J436"/>
  <c r="J334"/>
  <c r="BK170"/>
  <c i="20" r="J212"/>
  <c r="BK135"/>
  <c r="J220"/>
  <c r="BK164"/>
  <c r="J200"/>
  <c r="BK200"/>
  <c r="J104"/>
  <c i="21" r="J1525"/>
  <c r="BK1218"/>
  <c r="J909"/>
  <c r="J666"/>
  <c r="BK513"/>
  <c r="J196"/>
  <c r="BK1282"/>
  <c r="BK1090"/>
  <c r="J796"/>
  <c r="J662"/>
  <c r="J438"/>
  <c r="J217"/>
  <c r="BK1647"/>
  <c r="J1278"/>
  <c r="J1099"/>
  <c r="J959"/>
  <c r="J648"/>
  <c r="BK526"/>
  <c r="BK276"/>
  <c r="BK120"/>
  <c r="J1716"/>
  <c r="J1520"/>
  <c r="J1165"/>
  <c r="J1075"/>
  <c r="BK865"/>
  <c r="J628"/>
  <c r="BK531"/>
  <c r="J295"/>
  <c r="J206"/>
  <c i="22" r="J285"/>
  <c r="J191"/>
  <c r="J301"/>
  <c r="J348"/>
  <c r="BK227"/>
  <c r="BK358"/>
  <c r="J214"/>
  <c i="23" r="BK244"/>
  <c r="J178"/>
  <c r="BK140"/>
  <c r="J212"/>
  <c r="BK176"/>
  <c r="BK115"/>
  <c r="J220"/>
  <c r="J145"/>
  <c r="J233"/>
  <c r="J172"/>
  <c r="J130"/>
  <c i="24" r="J211"/>
  <c r="J148"/>
  <c r="BK173"/>
  <c r="BK226"/>
  <c r="BK189"/>
  <c r="J129"/>
  <c r="J205"/>
  <c r="J160"/>
  <c r="J123"/>
  <c i="25" r="J125"/>
  <c r="J97"/>
  <c i="26" r="BK130"/>
  <c r="BK150"/>
  <c r="J158"/>
  <c r="BK156"/>
  <c r="J103"/>
  <c i="28" r="J1026"/>
  <c r="BK802"/>
  <c r="BK745"/>
  <c r="BK608"/>
  <c r="BK411"/>
  <c r="BK153"/>
  <c r="BK917"/>
  <c r="BK806"/>
  <c r="J708"/>
  <c r="J449"/>
  <c r="J249"/>
  <c r="BK1040"/>
  <c r="J802"/>
  <c r="J700"/>
  <c r="BK399"/>
  <c r="BK173"/>
  <c r="BK947"/>
  <c r="J790"/>
  <c r="BK669"/>
  <c r="BK527"/>
  <c r="J359"/>
  <c i="29" r="BK891"/>
  <c r="J862"/>
  <c r="BK825"/>
  <c r="J810"/>
  <c r="J783"/>
  <c r="J743"/>
  <c r="BK672"/>
  <c r="BK528"/>
  <c r="J458"/>
  <c r="J342"/>
  <c r="J222"/>
  <c r="J847"/>
  <c r="J796"/>
  <c r="BK766"/>
  <c r="J712"/>
  <c r="BK612"/>
  <c r="BK556"/>
  <c r="J514"/>
  <c r="BK408"/>
  <c r="BK267"/>
  <c r="J170"/>
  <c r="BK881"/>
  <c r="BK850"/>
  <c r="BK804"/>
  <c r="J751"/>
  <c r="BK663"/>
  <c r="BK558"/>
  <c r="BK439"/>
  <c r="BK298"/>
  <c r="BK181"/>
  <c r="BK696"/>
  <c r="BK588"/>
  <c r="BK446"/>
  <c r="J303"/>
  <c r="J168"/>
  <c i="30" r="BK99"/>
  <c i="31" r="BK535"/>
  <c r="J490"/>
  <c r="BK452"/>
  <c r="BK363"/>
  <c r="J287"/>
  <c r="J220"/>
  <c r="BK199"/>
  <c r="BK142"/>
  <c r="J106"/>
  <c r="J595"/>
  <c r="BK554"/>
  <c r="J500"/>
  <c r="BK463"/>
  <c r="J389"/>
  <c r="BK317"/>
  <c r="BK271"/>
  <c r="J245"/>
  <c r="BK131"/>
  <c r="J554"/>
  <c r="BK498"/>
  <c r="BK461"/>
  <c r="J351"/>
  <c r="BK301"/>
  <c r="J266"/>
  <c r="BK231"/>
  <c r="BK146"/>
  <c r="BK597"/>
  <c r="J524"/>
  <c r="BK465"/>
  <c r="BK403"/>
  <c r="J359"/>
  <c r="J299"/>
  <c r="J244"/>
  <c r="BK223"/>
  <c r="J146"/>
  <c i="32" r="J491"/>
  <c r="BK450"/>
  <c r="BK424"/>
  <c r="J380"/>
  <c r="J354"/>
  <c r="J297"/>
  <c r="J254"/>
  <c r="J224"/>
  <c r="BK152"/>
  <c r="BK121"/>
  <c r="J496"/>
  <c r="BK459"/>
  <c r="BK414"/>
  <c r="J390"/>
  <c r="BK369"/>
  <c r="J335"/>
  <c r="BK295"/>
  <c r="J242"/>
  <c r="J214"/>
  <c r="BK190"/>
  <c r="BK143"/>
  <c r="BK114"/>
  <c r="BK469"/>
  <c r="BK454"/>
  <c r="BK425"/>
  <c r="BK382"/>
  <c r="BK335"/>
  <c r="J309"/>
  <c r="BK287"/>
  <c r="J259"/>
  <c r="J235"/>
  <c r="BK158"/>
  <c r="BK113"/>
  <c r="BK494"/>
  <c r="BK464"/>
  <c r="BK438"/>
  <c r="BK409"/>
  <c r="BK370"/>
  <c r="BK331"/>
  <c r="BK296"/>
  <c r="J251"/>
  <c r="BK222"/>
  <c r="J184"/>
  <c r="J133"/>
  <c i="33" r="J165"/>
  <c r="BK118"/>
  <c r="BK167"/>
  <c r="BK123"/>
  <c r="BK159"/>
  <c i="34" r="BK98"/>
  <c i="35" r="J501"/>
  <c r="J322"/>
  <c r="J153"/>
  <c r="J614"/>
  <c r="J455"/>
  <c r="BK322"/>
  <c r="BK174"/>
  <c r="J518"/>
  <c r="J356"/>
  <c r="BK123"/>
  <c r="J467"/>
  <c r="BK295"/>
  <c i="36" r="BK398"/>
  <c r="BK317"/>
  <c r="BK211"/>
  <c r="J334"/>
  <c r="BK258"/>
  <c r="J127"/>
  <c r="J299"/>
  <c r="BK127"/>
  <c r="BK340"/>
  <c r="J179"/>
  <c i="37" r="BK188"/>
  <c r="J179"/>
  <c r="J166"/>
  <c r="J201"/>
  <c r="BK153"/>
  <c i="38" r="J113"/>
  <c r="J114"/>
  <c r="BK111"/>
  <c r="BK113"/>
  <c i="39" r="J308"/>
  <c r="J231"/>
  <c r="J118"/>
  <c r="BK271"/>
  <c r="J148"/>
  <c r="BK292"/>
  <c r="BK215"/>
  <c r="J127"/>
  <c i="40" r="BK420"/>
  <c r="BK308"/>
  <c r="J181"/>
  <c r="J525"/>
  <c r="J415"/>
  <c r="BK280"/>
  <c r="BK511"/>
  <c r="J350"/>
  <c r="J158"/>
  <c r="J462"/>
  <c r="J390"/>
  <c r="J289"/>
  <c r="J223"/>
  <c i="41" r="J474"/>
  <c r="BK302"/>
  <c r="J162"/>
  <c r="J478"/>
  <c r="J353"/>
  <c r="J134"/>
  <c r="J421"/>
  <c r="J289"/>
  <c r="BK474"/>
  <c r="J296"/>
  <c r="BK176"/>
  <c i="42" r="J365"/>
  <c r="BK271"/>
  <c r="BK184"/>
  <c r="BK139"/>
  <c r="J100"/>
  <c r="BK290"/>
  <c r="BK191"/>
  <c r="J149"/>
  <c r="BK105"/>
  <c r="BK276"/>
  <c r="BK203"/>
  <c r="BK152"/>
  <c r="J129"/>
  <c r="BK351"/>
  <c r="BK214"/>
  <c r="J116"/>
  <c i="43" r="BK181"/>
  <c r="BK193"/>
  <c r="J140"/>
  <c r="BK152"/>
  <c r="J114"/>
  <c i="44" r="BK145"/>
  <c r="BK96"/>
  <c r="BK160"/>
  <c r="BK104"/>
  <c r="J155"/>
  <c r="J171"/>
  <c r="BK119"/>
  <c i="45" r="BK319"/>
  <c r="J346"/>
  <c r="J167"/>
  <c r="J317"/>
  <c r="J347"/>
  <c r="J144"/>
  <c i="46" r="J102"/>
  <c r="J98"/>
  <c r="BK103"/>
  <c r="BK104"/>
  <c i="47" r="J314"/>
  <c r="J212"/>
  <c r="J128"/>
  <c r="BK215"/>
  <c r="BK107"/>
  <c r="BK314"/>
  <c r="BK226"/>
  <c r="J199"/>
  <c r="BK137"/>
  <c i="49" r="BK197"/>
  <c r="BK199"/>
  <c r="J228"/>
  <c r="J119"/>
  <c r="BK164"/>
  <c i="50" r="J189"/>
  <c r="J100"/>
  <c r="BK169"/>
  <c r="J140"/>
  <c r="J184"/>
  <c r="J101"/>
  <c r="BK176"/>
  <c i="51" r="J107"/>
  <c i="52" r="J129"/>
  <c r="J95"/>
  <c r="BK123"/>
  <c r="BK105"/>
  <c r="J116"/>
  <c i="53" r="J131"/>
  <c r="BK143"/>
  <c r="J126"/>
  <c r="J143"/>
  <c r="BK122"/>
  <c i="54" r="J142"/>
  <c r="BK111"/>
  <c r="J113"/>
  <c r="J134"/>
  <c r="J111"/>
  <c r="BK128"/>
  <c r="J101"/>
  <c i="55" r="BK121"/>
  <c r="BK104"/>
  <c r="BK110"/>
  <c i="56" r="BK108"/>
  <c r="J167"/>
  <c r="J102"/>
  <c i="57" r="J129"/>
  <c i="58" r="J105"/>
  <c i="59" r="J125"/>
  <c r="J115"/>
  <c i="60" r="BK103"/>
  <c r="BK113"/>
  <c i="61" r="J127"/>
  <c r="BK137"/>
  <c r="BK113"/>
  <c r="J103"/>
  <c i="62" r="BK101"/>
  <c i="2" r="J159"/>
  <c r="BK135"/>
  <c r="BK93"/>
  <c r="J111"/>
  <c i="3" r="BK162"/>
  <c r="J109"/>
  <c r="BK99"/>
  <c i="4" r="BK104"/>
  <c i="5" r="J150"/>
  <c r="J94"/>
  <c i="6" r="J288"/>
  <c r="J169"/>
  <c r="J127"/>
  <c r="J251"/>
  <c r="J121"/>
  <c r="J134"/>
  <c i="7" r="BK115"/>
  <c r="BK99"/>
  <c i="8" r="BK130"/>
  <c i="9" r="BK123"/>
  <c r="J132"/>
  <c i="10" r="J159"/>
  <c r="J119"/>
  <c i="11" r="J338"/>
  <c r="BK252"/>
  <c r="J144"/>
  <c r="BK322"/>
  <c r="BK196"/>
  <c r="BK139"/>
  <c r="BK297"/>
  <c r="J151"/>
  <c r="J112"/>
  <c i="12" r="J454"/>
  <c r="BK257"/>
  <c r="BK517"/>
  <c r="J373"/>
  <c r="BK278"/>
  <c r="J135"/>
  <c r="BK384"/>
  <c r="J272"/>
  <c r="J147"/>
  <c r="BK356"/>
  <c r="BK207"/>
  <c i="13" r="BK218"/>
  <c r="BK195"/>
  <c r="BK224"/>
  <c r="BK109"/>
  <c r="BK172"/>
  <c i="14" r="J216"/>
  <c r="J130"/>
  <c r="J170"/>
  <c r="J191"/>
  <c r="BK202"/>
  <c i="15" r="BK243"/>
  <c r="BK253"/>
  <c r="J243"/>
  <c r="J214"/>
  <c i="16" r="BK197"/>
  <c r="BK94"/>
  <c r="J94"/>
  <c r="BK163"/>
  <c r="BK227"/>
  <c i="17" r="J168"/>
  <c r="BK174"/>
  <c r="J94"/>
  <c i="18" r="BK186"/>
  <c r="J95"/>
  <c r="J200"/>
  <c r="BK177"/>
  <c i="19" r="BK392"/>
  <c r="J246"/>
  <c r="BK144"/>
  <c r="J343"/>
  <c r="J173"/>
  <c r="BK405"/>
  <c r="J317"/>
  <c r="J128"/>
  <c r="BK421"/>
  <c r="J379"/>
  <c r="BK173"/>
  <c i="20" r="BK220"/>
  <c r="J189"/>
  <c r="BK104"/>
  <c r="J197"/>
  <c r="BK209"/>
  <c r="BK222"/>
  <c r="BK115"/>
  <c i="21" r="BK1583"/>
  <c r="J1334"/>
  <c r="J950"/>
  <c r="J698"/>
  <c r="J522"/>
  <c r="BK265"/>
  <c r="J1510"/>
  <c r="BK1140"/>
  <c r="BK876"/>
  <c r="J683"/>
  <c r="J526"/>
  <c r="J412"/>
  <c r="BK1657"/>
  <c r="BK1432"/>
  <c r="J1181"/>
  <c r="BK1047"/>
  <c r="J849"/>
  <c r="BK605"/>
  <c r="J369"/>
  <c r="BK186"/>
  <c r="J1730"/>
  <c r="BK1629"/>
  <c r="BK1223"/>
  <c r="J1051"/>
  <c r="BK703"/>
  <c r="BK535"/>
  <c r="BK300"/>
  <c r="J212"/>
  <c i="22" r="BK279"/>
  <c r="BK348"/>
  <c r="BK108"/>
  <c r="BK267"/>
  <c r="J381"/>
  <c r="J133"/>
  <c i="23" r="BK223"/>
  <c r="BK167"/>
  <c r="BK106"/>
  <c r="J208"/>
  <c r="J134"/>
  <c r="J228"/>
  <c r="J171"/>
  <c r="J106"/>
  <c r="J203"/>
  <c r="BK161"/>
  <c r="BK97"/>
  <c i="24" r="J175"/>
  <c r="BK207"/>
  <c r="J97"/>
  <c r="J198"/>
  <c r="BK172"/>
  <c r="BK97"/>
  <c r="BK190"/>
  <c r="J146"/>
  <c r="J111"/>
  <c i="25" r="BK114"/>
  <c r="BK93"/>
  <c i="26" r="J150"/>
  <c r="BK166"/>
  <c r="BK137"/>
  <c r="J164"/>
  <c r="BK113"/>
  <c i="27" r="BK97"/>
  <c i="28" r="BK845"/>
  <c r="BK792"/>
  <c r="J655"/>
  <c r="J433"/>
  <c r="J1035"/>
  <c r="BK955"/>
  <c r="J805"/>
  <c r="J608"/>
  <c r="BK274"/>
  <c r="J1039"/>
  <c r="J799"/>
  <c r="BK730"/>
  <c r="J506"/>
  <c r="BK375"/>
  <c r="J153"/>
  <c r="BK874"/>
  <c r="J788"/>
  <c r="BK652"/>
  <c r="J503"/>
  <c r="J333"/>
  <c i="29" r="J888"/>
  <c r="BK863"/>
  <c r="BK814"/>
  <c r="J781"/>
  <c r="J745"/>
  <c r="J691"/>
  <c r="BK541"/>
  <c r="BK434"/>
  <c r="BK303"/>
  <c r="BK193"/>
  <c r="BK860"/>
  <c r="J814"/>
  <c r="BK791"/>
  <c r="J768"/>
  <c r="BK714"/>
  <c r="J583"/>
  <c r="BK470"/>
  <c r="BK363"/>
  <c r="BK258"/>
  <c r="BK135"/>
  <c r="BK871"/>
  <c r="J805"/>
  <c r="J766"/>
  <c r="BK710"/>
  <c r="J612"/>
  <c r="J526"/>
  <c r="BK413"/>
  <c r="J308"/>
  <c r="J169"/>
  <c r="BK636"/>
  <c r="BK465"/>
  <c r="BK368"/>
  <c r="BK234"/>
  <c r="J162"/>
  <c i="30" r="J99"/>
  <c i="31" r="J543"/>
  <c r="J487"/>
  <c r="J453"/>
  <c r="BK389"/>
  <c r="J294"/>
  <c r="BK250"/>
  <c r="BK135"/>
  <c r="BK603"/>
  <c r="J557"/>
  <c r="BK506"/>
  <c r="J446"/>
  <c r="BK359"/>
  <c r="J290"/>
  <c r="J270"/>
  <c r="J237"/>
  <c r="BK152"/>
  <c r="J115"/>
  <c r="J541"/>
  <c r="BK479"/>
  <c r="BK400"/>
  <c r="BK329"/>
  <c r="BK275"/>
  <c r="J233"/>
  <c r="BK147"/>
  <c r="BK134"/>
  <c r="BK100"/>
  <c r="BK557"/>
  <c r="J483"/>
  <c r="J451"/>
  <c r="J343"/>
  <c r="BK294"/>
  <c r="BK241"/>
  <c r="BK216"/>
  <c r="J150"/>
  <c r="BK111"/>
  <c i="32" r="BK486"/>
  <c r="J467"/>
  <c r="BK431"/>
  <c r="BK402"/>
  <c r="J365"/>
  <c r="J322"/>
  <c r="J300"/>
  <c r="J256"/>
  <c r="J222"/>
  <c r="BK182"/>
  <c r="J127"/>
  <c r="J114"/>
  <c r="J477"/>
  <c r="J423"/>
  <c r="J396"/>
  <c r="BK368"/>
  <c r="BK332"/>
  <c r="BK298"/>
  <c r="J284"/>
  <c r="BK247"/>
  <c r="BK216"/>
  <c r="J193"/>
  <c r="J161"/>
  <c r="BK488"/>
  <c r="BK468"/>
  <c r="J452"/>
  <c r="BK427"/>
  <c r="J404"/>
  <c r="J359"/>
  <c r="J340"/>
  <c r="BK317"/>
  <c r="J282"/>
  <c r="BK256"/>
  <c r="BK224"/>
  <c r="BK133"/>
  <c r="BK497"/>
  <c r="J463"/>
  <c r="J442"/>
  <c r="BK404"/>
  <c r="J368"/>
  <c r="J330"/>
  <c r="BK300"/>
  <c r="J262"/>
  <c r="BK240"/>
  <c r="BK196"/>
  <c r="BK173"/>
  <c r="J111"/>
  <c i="33" r="BK150"/>
  <c r="BK144"/>
  <c r="BK163"/>
  <c r="J117"/>
  <c r="BK130"/>
  <c i="35" r="J600"/>
  <c r="J486"/>
  <c r="BK202"/>
  <c r="BK619"/>
  <c r="J565"/>
  <c r="J416"/>
  <c r="J235"/>
  <c r="J607"/>
  <c r="BK439"/>
  <c r="J190"/>
  <c r="BK512"/>
  <c r="J339"/>
  <c r="BK147"/>
  <c i="36" r="BK348"/>
  <c r="BK296"/>
  <c r="J182"/>
  <c r="J312"/>
  <c r="J186"/>
  <c r="BK328"/>
  <c r="BK186"/>
  <c r="J344"/>
  <c r="J232"/>
  <c i="37" r="J212"/>
  <c r="BK212"/>
  <c r="BK127"/>
  <c r="BK197"/>
  <c r="BK106"/>
  <c i="38" r="J108"/>
  <c r="J98"/>
  <c r="J121"/>
  <c i="39" r="BK276"/>
  <c r="BK208"/>
  <c r="J139"/>
  <c r="J195"/>
  <c r="J298"/>
  <c r="J218"/>
  <c r="BK145"/>
  <c i="40" r="J346"/>
  <c r="J199"/>
  <c r="BK525"/>
  <c r="J465"/>
  <c r="BK292"/>
  <c r="J499"/>
  <c r="J356"/>
  <c r="BK245"/>
  <c r="BK106"/>
  <c r="BK425"/>
  <c r="BK304"/>
  <c r="BK181"/>
  <c i="41" r="BK393"/>
  <c r="J228"/>
  <c r="J497"/>
  <c r="J348"/>
  <c r="BK216"/>
  <c r="BK487"/>
  <c r="BK263"/>
  <c r="BK360"/>
  <c r="BK191"/>
  <c i="42" r="BK327"/>
  <c r="BK225"/>
  <c r="J183"/>
  <c r="BK125"/>
  <c r="J99"/>
  <c r="BK284"/>
  <c r="BK190"/>
  <c r="J165"/>
  <c r="J123"/>
  <c r="J353"/>
  <c r="BK266"/>
  <c r="J181"/>
  <c r="BK136"/>
  <c r="BK357"/>
  <c r="BK285"/>
  <c r="J202"/>
  <c r="J130"/>
  <c i="43" r="BK197"/>
  <c r="J112"/>
  <c r="J104"/>
  <c r="J100"/>
  <c r="BK104"/>
  <c i="44" r="BK134"/>
  <c r="BK222"/>
  <c r="J148"/>
  <c r="BK211"/>
  <c r="J107"/>
  <c r="J193"/>
  <c r="J114"/>
  <c i="45" r="J322"/>
  <c r="J326"/>
  <c r="J248"/>
  <c r="J308"/>
  <c r="BK343"/>
  <c r="BK139"/>
  <c i="46" r="BK124"/>
  <c r="J118"/>
  <c r="BK126"/>
  <c r="J96"/>
  <c i="47" r="J320"/>
  <c r="J236"/>
  <c r="BK152"/>
  <c r="J265"/>
  <c r="J140"/>
  <c r="BK339"/>
  <c r="J209"/>
  <c r="J177"/>
  <c r="BK130"/>
  <c i="48" r="J95"/>
  <c i="49" r="BK127"/>
  <c r="BK178"/>
  <c r="BK157"/>
  <c r="J189"/>
  <c i="50" r="J179"/>
  <c r="BK128"/>
  <c r="J224"/>
  <c r="J176"/>
  <c r="J95"/>
  <c r="J166"/>
  <c r="J93"/>
  <c r="BK155"/>
  <c i="51" r="J126"/>
  <c r="J101"/>
  <c i="52" r="J118"/>
  <c r="BK120"/>
  <c r="J112"/>
  <c r="J123"/>
  <c i="53" r="J136"/>
  <c r="BK116"/>
  <c r="J127"/>
  <c r="BK110"/>
  <c r="J123"/>
  <c i="54" r="BK143"/>
  <c r="J119"/>
  <c r="J114"/>
  <c r="J138"/>
  <c r="J109"/>
  <c r="BK135"/>
  <c i="55" r="BK167"/>
  <c r="J108"/>
  <c r="BK115"/>
  <c i="56" r="J136"/>
  <c r="BK128"/>
  <c r="BK172"/>
  <c i="57" r="J138"/>
  <c r="J131"/>
  <c i="58" r="BK103"/>
  <c i="59" r="J131"/>
  <c r="BK131"/>
  <c i="60" r="J103"/>
  <c i="61" r="J123"/>
  <c r="BK104"/>
  <c i="62" r="J153"/>
  <c r="BK153"/>
  <c r="BK181"/>
  <c i="2" r="BK132"/>
  <c r="BK96"/>
  <c r="BK117"/>
  <c i="3" r="BK151"/>
  <c r="J104"/>
  <c r="BK104"/>
  <c r="J93"/>
  <c i="5" r="BK139"/>
  <c r="J160"/>
  <c r="BK103"/>
  <c i="6" r="J202"/>
  <c r="BK233"/>
  <c r="BK294"/>
  <c r="BK202"/>
  <c r="BK251"/>
  <c i="7" r="J141"/>
  <c r="BK141"/>
  <c i="8" r="J157"/>
  <c i="9" r="BK129"/>
  <c r="J140"/>
  <c i="10" r="J94"/>
  <c r="J152"/>
  <c i="11" r="BK304"/>
  <c r="J196"/>
  <c r="BK109"/>
  <c r="J294"/>
  <c r="BK369"/>
  <c r="BK207"/>
  <c r="J95"/>
  <c r="BK217"/>
  <c r="J154"/>
  <c i="12" r="J537"/>
  <c r="BK415"/>
  <c r="J211"/>
  <c r="J438"/>
  <c r="BK322"/>
  <c r="J150"/>
  <c r="J397"/>
  <c r="BK290"/>
  <c r="J185"/>
  <c r="BK438"/>
  <c r="J278"/>
  <c r="BK139"/>
  <c i="13" r="BK147"/>
  <c r="J192"/>
  <c r="BK167"/>
  <c r="J213"/>
  <c i="14" r="BK231"/>
  <c r="BK155"/>
  <c r="BK174"/>
  <c r="BK211"/>
  <c r="BK195"/>
  <c i="15" r="J286"/>
  <c r="J135"/>
  <c r="BK191"/>
  <c r="BK135"/>
  <c r="J126"/>
  <c i="16" r="BK153"/>
  <c r="BK172"/>
  <c r="J153"/>
  <c r="BK261"/>
  <c r="J141"/>
  <c i="17" r="BK130"/>
  <c r="J115"/>
  <c i="18" r="BK121"/>
  <c r="J216"/>
  <c r="BK216"/>
  <c i="19" r="BK434"/>
  <c r="BK336"/>
  <c r="J179"/>
  <c r="J392"/>
  <c r="BK273"/>
  <c r="J452"/>
  <c r="J267"/>
  <c r="BK176"/>
  <c r="J429"/>
  <c r="J336"/>
  <c r="BK179"/>
  <c i="20" r="BK241"/>
  <c r="BK161"/>
  <c r="J241"/>
  <c r="BK178"/>
  <c r="BK203"/>
  <c r="J187"/>
  <c r="J107"/>
  <c i="21" r="BK1530"/>
  <c r="BK1352"/>
  <c r="J1042"/>
  <c r="BK712"/>
  <c r="BK540"/>
  <c r="J260"/>
  <c r="BK1637"/>
  <c r="J1588"/>
  <c r="BK1329"/>
  <c r="J1232"/>
  <c r="J1064"/>
  <c r="J887"/>
  <c r="BK747"/>
  <c r="J577"/>
  <c r="BK430"/>
  <c r="J154"/>
  <c r="J1505"/>
  <c r="BK1175"/>
  <c r="BK1037"/>
  <c r="BK796"/>
  <c r="J531"/>
  <c r="BK286"/>
  <c r="BK137"/>
  <c r="BK1716"/>
  <c r="J1642"/>
  <c r="J1155"/>
  <c r="BK1058"/>
  <c r="BK652"/>
  <c r="J549"/>
  <c r="J281"/>
  <c i="22" r="J358"/>
  <c r="BK218"/>
  <c r="BK242"/>
  <c r="BK335"/>
  <c r="BK186"/>
  <c r="J218"/>
  <c r="BK103"/>
  <c i="23" r="J187"/>
  <c r="J147"/>
  <c r="BK210"/>
  <c r="BK158"/>
  <c r="BK227"/>
  <c r="J152"/>
  <c r="J97"/>
  <c r="BK198"/>
  <c r="BK169"/>
  <c r="J124"/>
  <c i="24" r="J203"/>
  <c r="J150"/>
  <c r="BK195"/>
  <c r="BK230"/>
  <c r="BK197"/>
  <c r="J173"/>
  <c r="J101"/>
  <c r="BK192"/>
  <c r="J156"/>
  <c r="BK125"/>
  <c i="25" r="J95"/>
  <c r="J102"/>
  <c r="J115"/>
  <c i="26" r="BK116"/>
  <c r="J133"/>
  <c r="BK133"/>
  <c r="BK126"/>
  <c i="27" r="J93"/>
  <c i="28" r="J991"/>
  <c r="J836"/>
  <c r="J758"/>
  <c r="J597"/>
  <c r="BK359"/>
  <c r="J1038"/>
  <c r="J877"/>
  <c r="J783"/>
  <c r="BK605"/>
  <c r="BK451"/>
  <c r="BK1048"/>
  <c r="BK956"/>
  <c r="BK783"/>
  <c r="J547"/>
  <c r="J361"/>
  <c r="J194"/>
  <c r="BK885"/>
  <c r="J803"/>
  <c r="BK658"/>
  <c r="J533"/>
  <c r="BK361"/>
  <c r="J149"/>
  <c i="29" r="J865"/>
  <c r="BK830"/>
  <c r="J786"/>
  <c r="BK749"/>
  <c r="J706"/>
  <c r="BK580"/>
  <c r="BK499"/>
  <c r="BK387"/>
  <c r="J258"/>
  <c r="J125"/>
  <c r="J832"/>
  <c r="BK801"/>
  <c r="J779"/>
  <c r="J733"/>
  <c r="J672"/>
  <c r="J581"/>
  <c r="J477"/>
  <c r="BK315"/>
  <c r="J229"/>
  <c r="BK130"/>
  <c r="J851"/>
  <c r="BK808"/>
  <c r="BK745"/>
  <c r="BK694"/>
  <c r="BK581"/>
  <c r="J494"/>
  <c r="BK337"/>
  <c r="J217"/>
  <c r="J710"/>
  <c r="BK578"/>
  <c r="J427"/>
  <c r="J347"/>
  <c r="BK170"/>
  <c i="30" r="J98"/>
  <c i="31" r="BK587"/>
  <c r="BK537"/>
  <c r="J473"/>
  <c r="J448"/>
  <c r="BK381"/>
  <c r="J317"/>
  <c r="BK307"/>
  <c r="BK265"/>
  <c r="BK235"/>
  <c r="BK606"/>
  <c r="J598"/>
  <c r="J548"/>
  <c r="J502"/>
  <c r="J468"/>
  <c r="J370"/>
  <c r="BK291"/>
  <c r="J272"/>
  <c r="J240"/>
  <c r="J145"/>
  <c r="BK555"/>
  <c r="BK478"/>
  <c r="J396"/>
  <c r="J331"/>
  <c r="J292"/>
  <c r="BK253"/>
  <c r="BK219"/>
  <c r="J135"/>
  <c r="BK106"/>
  <c r="J568"/>
  <c r="J464"/>
  <c r="BK422"/>
  <c r="J365"/>
  <c r="J298"/>
  <c r="BK245"/>
  <c r="J213"/>
  <c r="J128"/>
  <c i="32" r="BK490"/>
  <c r="J449"/>
  <c r="J414"/>
  <c r="J378"/>
  <c r="BK353"/>
  <c r="J304"/>
  <c r="BK251"/>
  <c r="J223"/>
  <c r="J177"/>
  <c r="J124"/>
  <c r="J490"/>
  <c r="J455"/>
  <c r="BK418"/>
  <c r="BK395"/>
  <c r="J372"/>
  <c r="BK341"/>
  <c r="BK311"/>
  <c r="BK299"/>
  <c r="BK280"/>
  <c r="BK243"/>
  <c r="J219"/>
  <c r="J200"/>
  <c r="J167"/>
  <c r="BK111"/>
  <c r="J472"/>
  <c r="BK443"/>
  <c r="BK426"/>
  <c r="J398"/>
  <c r="BK367"/>
  <c r="BK344"/>
  <c r="J315"/>
  <c r="J288"/>
  <c r="J272"/>
  <c r="J236"/>
  <c r="J182"/>
  <c r="BK119"/>
  <c r="BK495"/>
  <c r="BK456"/>
  <c r="J428"/>
  <c r="BK392"/>
  <c r="BK361"/>
  <c r="J328"/>
  <c r="BK294"/>
  <c r="BK270"/>
  <c r="BK236"/>
  <c r="J204"/>
  <c r="J146"/>
  <c r="BK120"/>
  <c i="33" r="J144"/>
  <c r="J139"/>
  <c r="J177"/>
  <c r="BK129"/>
  <c r="BK148"/>
  <c i="34" r="BK97"/>
  <c i="35" r="BK530"/>
  <c r="BK416"/>
  <c r="BK216"/>
  <c r="BK622"/>
  <c r="BK548"/>
  <c r="BK407"/>
  <c r="J302"/>
  <c r="J112"/>
  <c r="J526"/>
  <c r="J395"/>
  <c r="J183"/>
  <c r="J522"/>
  <c r="BK285"/>
  <c r="BK100"/>
  <c i="36" r="BK352"/>
  <c r="BK261"/>
  <c r="J140"/>
  <c r="BK232"/>
  <c r="J171"/>
  <c r="J377"/>
  <c r="J201"/>
  <c r="J102"/>
  <c r="J293"/>
  <c r="BK182"/>
  <c i="37" r="BK176"/>
  <c r="BK204"/>
  <c r="BK115"/>
  <c i="38" r="J101"/>
  <c r="J112"/>
  <c r="BK108"/>
  <c i="39" r="J271"/>
  <c r="BK226"/>
  <c r="J171"/>
  <c r="BK259"/>
  <c r="J199"/>
  <c r="BK301"/>
  <c r="BK212"/>
  <c r="BK123"/>
  <c i="40" r="J451"/>
  <c r="BK335"/>
  <c r="BK206"/>
  <c r="BK116"/>
  <c r="BK468"/>
  <c r="BK410"/>
  <c r="J268"/>
  <c r="BK476"/>
  <c r="J335"/>
  <c r="BK262"/>
  <c r="J116"/>
  <c r="J449"/>
  <c r="BK309"/>
  <c r="J237"/>
  <c i="41" r="BK497"/>
  <c r="BK296"/>
  <c r="J205"/>
  <c r="BK113"/>
  <c r="BK400"/>
  <c r="BK250"/>
  <c r="BK509"/>
  <c r="BK318"/>
  <c r="BK138"/>
  <c r="BK386"/>
  <c r="BK222"/>
  <c r="BK124"/>
  <c i="42" r="BK306"/>
  <c r="BK252"/>
  <c r="J190"/>
  <c r="J143"/>
  <c r="BK106"/>
  <c r="BK312"/>
  <c r="J208"/>
  <c r="J166"/>
  <c r="J117"/>
  <c r="BK363"/>
  <c r="BK273"/>
  <c r="BK187"/>
  <c r="BK160"/>
  <c r="BK108"/>
  <c r="J258"/>
  <c r="J200"/>
  <c r="BK129"/>
  <c r="BK98"/>
  <c i="43" r="J127"/>
  <c r="BK127"/>
  <c r="BK147"/>
  <c r="J142"/>
  <c i="44" r="BK143"/>
  <c r="BK233"/>
  <c r="BK155"/>
  <c r="BK107"/>
  <c r="BK162"/>
  <c r="J203"/>
  <c r="J143"/>
  <c i="45" r="BK372"/>
  <c r="BK200"/>
  <c r="J264"/>
  <c r="BK352"/>
  <c r="BK150"/>
  <c r="J258"/>
  <c i="46" r="BK109"/>
  <c r="J113"/>
  <c r="BK107"/>
  <c r="BK111"/>
  <c i="47" r="J342"/>
  <c r="J247"/>
  <c r="BK199"/>
  <c r="J110"/>
  <c r="BK202"/>
  <c r="BK366"/>
  <c r="BK286"/>
  <c r="BK191"/>
  <c r="BK118"/>
  <c i="48" r="J100"/>
  <c i="49" r="J238"/>
  <c r="J137"/>
  <c r="BK175"/>
  <c r="J215"/>
  <c r="J227"/>
  <c i="50" r="BK203"/>
  <c r="BK124"/>
  <c r="BK219"/>
  <c r="BK166"/>
  <c r="BK93"/>
  <c r="BK134"/>
  <c r="J153"/>
  <c i="51" r="BK101"/>
  <c r="J121"/>
  <c i="52" r="BK94"/>
  <c r="J97"/>
  <c r="BK106"/>
  <c r="BK119"/>
  <c r="J94"/>
  <c i="53" r="J128"/>
  <c r="BK142"/>
  <c r="J113"/>
  <c r="J117"/>
  <c i="54" r="BK153"/>
  <c r="BK113"/>
  <c r="J125"/>
  <c r="BK100"/>
  <c r="BK124"/>
  <c r="J147"/>
  <c r="J122"/>
  <c i="55" r="BK152"/>
  <c r="J104"/>
  <c r="BK102"/>
  <c i="56" r="J162"/>
  <c r="BK133"/>
  <c i="57" r="J99"/>
  <c r="BK138"/>
  <c i="58" r="J117"/>
  <c i="59" r="BK125"/>
  <c r="BK129"/>
  <c i="60" r="J104"/>
  <c r="J93"/>
  <c i="61" r="BK129"/>
  <c r="J133"/>
  <c r="BK117"/>
  <c i="62" r="J174"/>
  <c r="BK168"/>
  <c i="2" r="J156"/>
  <c r="BK111"/>
  <c i="1" r="AS116"/>
  <c i="3" r="BK93"/>
  <c i="5" r="BK174"/>
  <c r="BK94"/>
  <c r="BK117"/>
  <c i="6" r="J225"/>
  <c r="BK318"/>
  <c r="J119"/>
  <c r="J227"/>
  <c r="J238"/>
  <c i="7" r="BK118"/>
  <c r="BK153"/>
  <c r="J99"/>
  <c i="8" r="J153"/>
  <c r="J116"/>
  <c i="9" r="J112"/>
  <c i="10" r="BK146"/>
  <c r="J114"/>
  <c i="11" r="BK318"/>
  <c r="BK214"/>
  <c r="BK351"/>
  <c r="BK271"/>
  <c r="BK106"/>
  <c r="J228"/>
  <c r="BK103"/>
  <c r="J264"/>
  <c r="BK185"/>
  <c i="12" r="BK533"/>
  <c r="J316"/>
  <c r="J159"/>
  <c r="J408"/>
  <c r="J236"/>
  <c r="BK500"/>
  <c r="BK296"/>
  <c r="J220"/>
  <c r="BK97"/>
  <c r="J346"/>
  <c r="BK211"/>
  <c r="J97"/>
  <c i="13" r="BK123"/>
  <c r="BK155"/>
  <c r="BK164"/>
  <c r="J190"/>
  <c r="J155"/>
  <c i="14" r="BK222"/>
  <c r="BK126"/>
  <c r="J122"/>
  <c r="J141"/>
  <c r="BK191"/>
  <c i="15" r="J253"/>
  <c r="J133"/>
  <c r="BK181"/>
  <c r="J167"/>
  <c r="J165"/>
  <c i="16" r="J191"/>
  <c r="J177"/>
  <c r="J261"/>
  <c r="J117"/>
  <c r="BK177"/>
  <c i="17" r="J111"/>
  <c r="BK158"/>
  <c r="J133"/>
  <c i="18" r="J189"/>
  <c r="BK235"/>
  <c r="J226"/>
  <c r="J210"/>
  <c r="BK118"/>
  <c i="19" r="BK363"/>
  <c r="J230"/>
  <c r="BK128"/>
  <c r="BK347"/>
  <c r="BK233"/>
  <c r="BK443"/>
  <c r="BK350"/>
  <c r="J220"/>
  <c r="J113"/>
  <c r="BK383"/>
  <c r="BK267"/>
  <c r="BK109"/>
  <c i="20" r="BK191"/>
  <c r="J140"/>
  <c r="J232"/>
  <c r="BK154"/>
  <c r="BK197"/>
  <c r="J215"/>
  <c r="BK94"/>
  <c i="21" r="J1465"/>
  <c r="J1104"/>
  <c r="J751"/>
  <c r="J618"/>
  <c r="BK412"/>
  <c r="BK110"/>
  <c r="BK1278"/>
  <c r="J1094"/>
  <c r="J857"/>
  <c r="BK558"/>
  <c r="BK422"/>
  <c r="J328"/>
  <c r="J1652"/>
  <c r="BK1323"/>
  <c r="BK1094"/>
  <c r="BK973"/>
  <c r="J724"/>
  <c r="BK381"/>
  <c r="J230"/>
  <c r="J1738"/>
  <c r="J1621"/>
  <c r="J1483"/>
  <c r="BK1125"/>
  <c r="BK831"/>
  <c r="J638"/>
  <c r="BK452"/>
  <c r="J271"/>
  <c r="BK181"/>
  <c i="22" r="BK248"/>
  <c r="J367"/>
  <c r="J103"/>
  <c r="J237"/>
  <c r="J291"/>
  <c r="J118"/>
  <c i="23" r="BK201"/>
  <c r="BK165"/>
  <c r="J120"/>
  <c r="J169"/>
  <c r="J237"/>
  <c r="BK187"/>
  <c r="J110"/>
  <c r="BK126"/>
  <c i="24" r="BK205"/>
  <c r="J151"/>
  <c r="J213"/>
  <c r="J144"/>
  <c r="BK221"/>
  <c r="J187"/>
  <c r="J137"/>
  <c r="J228"/>
  <c r="BK184"/>
  <c r="BK129"/>
  <c i="25" r="BK112"/>
  <c r="BK99"/>
  <c r="BK110"/>
  <c i="26" r="BK108"/>
  <c r="BK142"/>
  <c r="J108"/>
  <c r="J118"/>
  <c i="27" r="J101"/>
  <c i="28" r="BK851"/>
  <c r="BK794"/>
  <c r="BK666"/>
  <c r="J560"/>
  <c r="J403"/>
  <c r="BK149"/>
  <c r="J849"/>
  <c r="J792"/>
  <c r="BK603"/>
  <c r="BK391"/>
  <c r="BK1050"/>
  <c r="J955"/>
  <c r="BK791"/>
  <c r="BK644"/>
  <c r="BK379"/>
  <c r="J207"/>
  <c r="J1021"/>
  <c r="BK808"/>
  <c r="BK758"/>
  <c r="J585"/>
  <c r="BK378"/>
  <c r="BK164"/>
  <c i="29" r="BK875"/>
  <c r="BK837"/>
  <c r="BK805"/>
  <c r="BK776"/>
  <c r="BK729"/>
  <c r="BK600"/>
  <c r="BK509"/>
  <c r="J394"/>
  <c r="J208"/>
  <c r="J872"/>
  <c r="BK810"/>
  <c r="J780"/>
  <c r="BK747"/>
  <c r="BK702"/>
  <c r="J600"/>
  <c r="BK537"/>
  <c r="J425"/>
  <c r="BK320"/>
  <c r="BK217"/>
  <c r="BK110"/>
  <c r="J863"/>
  <c r="BK816"/>
  <c r="BK773"/>
  <c r="BK741"/>
  <c r="BK692"/>
  <c r="J588"/>
  <c r="J532"/>
  <c r="J408"/>
  <c r="J239"/>
  <c r="BK123"/>
  <c r="BK642"/>
  <c r="BK520"/>
  <c r="BK380"/>
  <c r="BK229"/>
  <c i="30" r="J96"/>
  <c i="31" r="J552"/>
  <c r="J504"/>
  <c r="J471"/>
  <c r="J449"/>
  <c r="BK357"/>
  <c r="J288"/>
  <c r="BK237"/>
  <c r="BK213"/>
  <c r="J152"/>
  <c r="BK123"/>
  <c r="J597"/>
  <c r="BK568"/>
  <c r="BK511"/>
  <c r="J460"/>
  <c r="J372"/>
  <c r="BK298"/>
  <c r="BK268"/>
  <c r="J235"/>
  <c r="J147"/>
  <c r="BK591"/>
  <c r="J499"/>
  <c r="BK464"/>
  <c r="J386"/>
  <c r="J304"/>
  <c r="J286"/>
  <c r="J218"/>
  <c r="BK137"/>
  <c r="J587"/>
  <c r="BK502"/>
  <c r="J475"/>
  <c r="BK436"/>
  <c r="J366"/>
  <c r="J296"/>
  <c r="J249"/>
  <c r="J227"/>
  <c r="BK161"/>
  <c r="J114"/>
  <c i="32" r="J469"/>
  <c r="J434"/>
  <c r="BK393"/>
  <c r="J356"/>
  <c r="J317"/>
  <c r="J280"/>
  <c r="J249"/>
  <c r="J221"/>
  <c r="BK142"/>
  <c r="BK122"/>
  <c r="BK475"/>
  <c r="J422"/>
  <c r="BK391"/>
  <c r="BK364"/>
  <c r="BK312"/>
  <c r="BK276"/>
  <c r="BK249"/>
  <c r="J217"/>
  <c r="J198"/>
  <c r="J170"/>
  <c r="J487"/>
  <c r="J465"/>
  <c r="BK435"/>
  <c r="BK403"/>
  <c r="BK365"/>
  <c r="BK336"/>
  <c r="BK314"/>
  <c r="BK286"/>
  <c r="BK258"/>
  <c r="BK223"/>
  <c r="J149"/>
  <c r="J125"/>
  <c r="BK501"/>
  <c r="BK496"/>
  <c r="BK466"/>
  <c r="J444"/>
  <c r="J401"/>
  <c r="J377"/>
  <c r="J334"/>
  <c r="J302"/>
  <c r="BK265"/>
  <c r="BK237"/>
  <c r="J208"/>
  <c r="J158"/>
  <c r="J119"/>
  <c i="33" r="J145"/>
  <c r="BK145"/>
  <c r="BK175"/>
  <c r="BK120"/>
  <c r="J129"/>
  <c i="34" r="BK96"/>
  <c i="35" r="BK581"/>
  <c r="BK436"/>
  <c r="J162"/>
  <c r="BK614"/>
  <c r="BK473"/>
  <c r="J298"/>
  <c r="J141"/>
  <c r="J505"/>
  <c r="BK302"/>
  <c r="BK129"/>
  <c r="J473"/>
  <c r="BK270"/>
  <c i="36" r="BK271"/>
  <c r="J112"/>
  <c r="BK265"/>
  <c r="BK155"/>
  <c r="J317"/>
  <c r="BK109"/>
  <c r="BK283"/>
  <c r="J174"/>
  <c r="BK102"/>
  <c i="37" r="BK148"/>
  <c r="J153"/>
  <c r="J204"/>
  <c r="BK159"/>
  <c i="38" r="BK115"/>
  <c r="BK121"/>
  <c r="J125"/>
  <c r="BK102"/>
  <c r="BK104"/>
  <c i="39" r="BK284"/>
  <c r="BK223"/>
  <c r="J145"/>
  <c r="J244"/>
  <c r="J106"/>
  <c r="BK263"/>
  <c r="J185"/>
  <c r="BK99"/>
  <c i="40" r="J425"/>
  <c r="J309"/>
  <c r="J247"/>
  <c r="BK529"/>
  <c r="J479"/>
  <c r="J307"/>
  <c r="J136"/>
  <c r="BK359"/>
  <c r="BK275"/>
  <c r="J125"/>
  <c r="J446"/>
  <c r="J393"/>
  <c r="J302"/>
  <c r="J234"/>
  <c i="41" r="BK506"/>
  <c r="BK353"/>
  <c r="BK258"/>
  <c r="BK130"/>
  <c r="J465"/>
  <c r="J274"/>
  <c r="J132"/>
  <c r="J373"/>
  <c r="BK236"/>
  <c r="BK367"/>
  <c r="BK238"/>
  <c i="42" r="J363"/>
  <c r="J285"/>
  <c r="J214"/>
  <c r="BK171"/>
  <c r="BK123"/>
  <c r="BK331"/>
  <c r="BK237"/>
  <c r="J182"/>
  <c r="BK130"/>
  <c r="J103"/>
  <c r="J269"/>
  <c r="BK163"/>
  <c r="J110"/>
  <c r="BK347"/>
  <c r="J211"/>
  <c r="BK131"/>
  <c r="BK102"/>
  <c i="43" r="BK107"/>
  <c r="BK187"/>
  <c r="J197"/>
  <c r="BK100"/>
  <c i="44" r="BK142"/>
  <c r="J231"/>
  <c r="J164"/>
  <c r="BK98"/>
  <c r="J175"/>
  <c r="J95"/>
  <c r="BK151"/>
  <c r="BK95"/>
  <c i="45" r="J199"/>
  <c r="J260"/>
  <c r="J372"/>
  <c r="BK199"/>
  <c r="J290"/>
  <c r="BK106"/>
  <c i="46" r="BK106"/>
  <c r="BK110"/>
  <c r="J103"/>
  <c i="47" r="J326"/>
  <c r="J240"/>
  <c r="BK162"/>
  <c r="J269"/>
  <c r="J125"/>
  <c r="J330"/>
  <c r="BK247"/>
  <c r="J193"/>
  <c r="J156"/>
  <c i="48" r="BK95"/>
  <c i="49" r="BK186"/>
  <c r="J197"/>
  <c r="J132"/>
  <c r="BK173"/>
  <c r="J223"/>
  <c r="BK171"/>
  <c i="50" r="BK194"/>
  <c r="J137"/>
  <c r="BK96"/>
  <c r="J181"/>
  <c r="BK143"/>
  <c r="BK226"/>
  <c r="J155"/>
  <c r="BK100"/>
  <c r="BK181"/>
  <c r="J96"/>
  <c i="51" r="J96"/>
  <c r="BK107"/>
  <c i="52" r="J93"/>
  <c r="BK99"/>
  <c r="BK109"/>
  <c r="BK121"/>
  <c i="53" r="BK130"/>
  <c r="J105"/>
  <c r="J124"/>
  <c r="BK138"/>
  <c r="BK107"/>
  <c i="54" r="J132"/>
  <c r="J104"/>
  <c r="BK126"/>
  <c r="J148"/>
  <c r="J121"/>
  <c i="55" r="J140"/>
  <c r="J115"/>
  <c r="BK128"/>
  <c r="BK108"/>
  <c i="56" r="BK104"/>
  <c r="BK136"/>
  <c r="J147"/>
  <c i="57" r="BK134"/>
  <c r="BK118"/>
  <c i="58" r="BK117"/>
  <c i="59" r="J126"/>
  <c r="BK106"/>
  <c i="60" r="BK105"/>
  <c r="BK118"/>
  <c i="61" r="J113"/>
  <c r="J125"/>
  <c r="BK127"/>
  <c i="62" r="J112"/>
  <c r="J192"/>
  <c i="2" r="BK147"/>
  <c r="BK99"/>
  <c r="J141"/>
  <c i="1" r="AS75"/>
  <c i="4" r="BK111"/>
  <c i="5" r="BK111"/>
  <c r="BK167"/>
  <c i="6" r="J318"/>
  <c r="J144"/>
  <c r="J190"/>
  <c r="BK238"/>
  <c r="BK127"/>
  <c r="J231"/>
  <c i="7" r="J107"/>
  <c r="J149"/>
  <c i="8" r="BK157"/>
  <c r="J165"/>
  <c r="J161"/>
  <c i="9" r="BK96"/>
  <c r="J106"/>
  <c i="10" r="J109"/>
  <c r="BK105"/>
  <c i="11" r="BK287"/>
  <c r="BK191"/>
  <c r="J344"/>
  <c r="BK257"/>
  <c r="BK125"/>
  <c r="BK242"/>
  <c r="J109"/>
  <c r="J261"/>
  <c r="J115"/>
  <c i="12" r="J442"/>
  <c r="J226"/>
  <c r="BK150"/>
  <c r="BK388"/>
  <c r="J214"/>
  <c r="J468"/>
  <c r="J307"/>
  <c r="BK165"/>
  <c r="BK411"/>
  <c r="J233"/>
  <c r="BK117"/>
  <c i="13" r="BK136"/>
  <c r="BK190"/>
  <c r="J187"/>
  <c r="BK102"/>
  <c r="J147"/>
  <c i="14" r="J202"/>
  <c r="BK147"/>
  <c r="J133"/>
  <c r="BK136"/>
  <c r="J222"/>
  <c i="15" r="BK202"/>
  <c r="BK126"/>
  <c r="BK187"/>
  <c r="J144"/>
  <c r="BK144"/>
  <c i="16" r="J134"/>
  <c r="J161"/>
  <c r="BK151"/>
  <c r="BK222"/>
  <c i="17" r="J130"/>
  <c r="J142"/>
  <c r="BK97"/>
  <c i="18" r="BK129"/>
  <c r="J146"/>
  <c r="J180"/>
  <c r="BK164"/>
  <c i="19" r="BK351"/>
  <c r="J233"/>
  <c r="BK441"/>
  <c r="BK305"/>
  <c r="J109"/>
  <c r="J371"/>
  <c r="BK260"/>
  <c r="J154"/>
  <c r="J417"/>
  <c r="BK270"/>
  <c r="J151"/>
  <c i="20" r="J235"/>
  <c r="BK157"/>
  <c r="BK230"/>
  <c r="BK143"/>
  <c r="J244"/>
  <c r="J230"/>
  <c r="BK131"/>
  <c i="21" r="J1556"/>
  <c r="BK1300"/>
  <c r="BK959"/>
  <c r="J707"/>
  <c r="J562"/>
  <c r="BK397"/>
  <c r="BK1578"/>
  <c r="J1250"/>
  <c r="J1058"/>
  <c r="J865"/>
  <c r="BK691"/>
  <c r="J494"/>
  <c r="BK295"/>
  <c r="BK1661"/>
  <c r="J1329"/>
  <c r="BK1145"/>
  <c r="BK1031"/>
  <c r="BK814"/>
  <c r="J609"/>
  <c r="BK391"/>
  <c r="J240"/>
  <c r="J1725"/>
  <c r="BK1556"/>
  <c r="J1317"/>
  <c r="BK1021"/>
  <c r="BK648"/>
  <c r="BK587"/>
  <c r="J391"/>
  <c r="BK240"/>
  <c i="22" r="J371"/>
  <c r="J227"/>
  <c r="J335"/>
  <c r="BK133"/>
  <c r="J316"/>
  <c r="BK386"/>
  <c r="BK138"/>
  <c i="23" r="BK218"/>
  <c r="J161"/>
  <c r="BK104"/>
  <c r="BK190"/>
  <c r="BK152"/>
  <c r="J235"/>
  <c r="J176"/>
  <c r="J100"/>
  <c r="J195"/>
  <c r="J158"/>
  <c i="24" r="J232"/>
  <c r="J163"/>
  <c r="BK123"/>
  <c r="BK160"/>
  <c r="BK218"/>
  <c r="J184"/>
  <c r="J113"/>
  <c r="BK186"/>
  <c r="BK144"/>
  <c r="BK107"/>
  <c i="25" r="BK115"/>
  <c r="BK102"/>
  <c i="26" r="J110"/>
  <c r="BK141"/>
  <c r="J135"/>
  <c r="J130"/>
  <c i="27" r="J99"/>
  <c i="28" r="J942"/>
  <c r="J820"/>
  <c r="J687"/>
  <c r="J518"/>
  <c r="J367"/>
  <c r="J1029"/>
  <c r="J837"/>
  <c r="BK789"/>
  <c r="BK553"/>
  <c r="J379"/>
  <c r="J1048"/>
  <c r="J842"/>
  <c r="J797"/>
  <c r="J575"/>
  <c r="J378"/>
  <c r="J217"/>
  <c r="J1024"/>
  <c r="BK805"/>
  <c r="J755"/>
  <c r="BK597"/>
  <c r="J443"/>
  <c r="J338"/>
  <c i="29" r="BK879"/>
  <c r="J838"/>
  <c r="J804"/>
  <c r="J760"/>
  <c r="BK725"/>
  <c r="J653"/>
  <c r="BK479"/>
  <c r="BK373"/>
  <c r="J251"/>
  <c r="BK117"/>
  <c r="J827"/>
  <c r="J788"/>
  <c r="J757"/>
  <c r="J665"/>
  <c r="J543"/>
  <c r="BK458"/>
  <c r="J354"/>
  <c r="BK244"/>
  <c r="J123"/>
  <c r="J877"/>
  <c r="BK824"/>
  <c r="J784"/>
  <c r="BK712"/>
  <c r="J636"/>
  <c r="J520"/>
  <c r="BK347"/>
  <c r="BK208"/>
  <c r="BK647"/>
  <c r="J472"/>
  <c r="BK356"/>
  <c r="J179"/>
  <c i="30" r="BK101"/>
  <c i="31" r="BK580"/>
  <c r="BK480"/>
  <c r="J457"/>
  <c r="J388"/>
  <c r="J305"/>
  <c r="BK256"/>
  <c r="BK211"/>
  <c r="BK154"/>
  <c r="J134"/>
  <c r="BK600"/>
  <c r="J558"/>
  <c r="J513"/>
  <c r="BK457"/>
  <c r="BK366"/>
  <c r="J295"/>
  <c r="BK266"/>
  <c r="J226"/>
  <c r="J125"/>
  <c r="BK513"/>
  <c r="J482"/>
  <c r="J412"/>
  <c r="BK336"/>
  <c r="BK295"/>
  <c r="J256"/>
  <c r="J211"/>
  <c r="BK115"/>
  <c r="J580"/>
  <c r="BK492"/>
  <c r="BK448"/>
  <c r="BK372"/>
  <c r="BK313"/>
  <c r="J265"/>
  <c r="BK214"/>
  <c r="J137"/>
  <c i="32" r="BK485"/>
  <c r="J439"/>
  <c r="BK401"/>
  <c r="BK366"/>
  <c r="J329"/>
  <c r="BK306"/>
  <c r="BK263"/>
  <c r="J234"/>
  <c r="BK207"/>
  <c r="J137"/>
  <c r="J113"/>
  <c r="BK478"/>
  <c r="BK420"/>
  <c r="J406"/>
  <c r="J374"/>
  <c r="BK350"/>
  <c r="BK301"/>
  <c r="BK262"/>
  <c r="J218"/>
  <c r="BK203"/>
  <c r="BK185"/>
  <c r="J139"/>
  <c r="BK481"/>
  <c r="BK440"/>
  <c r="BK419"/>
  <c r="BK394"/>
  <c r="J355"/>
  <c r="BK324"/>
  <c r="J295"/>
  <c r="BK269"/>
  <c r="BK221"/>
  <c r="BK187"/>
  <c r="BK124"/>
  <c r="J498"/>
  <c r="J459"/>
  <c r="J432"/>
  <c r="J395"/>
  <c r="J347"/>
  <c r="BK310"/>
  <c r="BK282"/>
  <c r="BK260"/>
  <c r="J229"/>
  <c r="BK193"/>
  <c r="BK139"/>
  <c r="J108"/>
  <c i="33" r="J130"/>
  <c r="J123"/>
  <c r="BK141"/>
  <c r="BK171"/>
  <c r="BK117"/>
  <c i="35" r="J589"/>
  <c r="J482"/>
  <c r="J285"/>
  <c r="J118"/>
  <c r="BK595"/>
  <c r="J420"/>
  <c r="BK250"/>
  <c r="J100"/>
  <c r="BK476"/>
  <c r="BK279"/>
  <c r="BK575"/>
  <c r="BK430"/>
  <c r="J165"/>
  <c i="36" r="J365"/>
  <c r="BK299"/>
  <c r="BK380"/>
  <c r="J189"/>
  <c r="J336"/>
  <c r="J150"/>
  <c r="J369"/>
  <c r="J246"/>
  <c r="J168"/>
  <c i="37" r="J170"/>
  <c r="BK139"/>
  <c r="J106"/>
  <c r="J185"/>
  <c i="38" r="BK119"/>
  <c r="J105"/>
  <c r="BK105"/>
  <c r="BK99"/>
  <c r="BK101"/>
  <c i="39" r="J263"/>
  <c r="BK182"/>
  <c r="J99"/>
  <c r="BK238"/>
  <c r="BK127"/>
  <c r="BK255"/>
  <c r="BK176"/>
  <c i="40" r="J506"/>
  <c r="BK390"/>
  <c r="J286"/>
  <c r="J140"/>
  <c r="J459"/>
  <c r="J305"/>
  <c r="BK132"/>
  <c r="BK394"/>
  <c r="BK283"/>
  <c r="J132"/>
  <c r="J485"/>
  <c r="BK399"/>
  <c r="BK305"/>
  <c r="J245"/>
  <c i="41" r="J501"/>
  <c r="J325"/>
  <c r="J214"/>
  <c r="BK96"/>
  <c r="J379"/>
  <c r="J258"/>
  <c r="J96"/>
  <c r="J320"/>
  <c r="J147"/>
  <c r="J400"/>
  <c r="BK205"/>
  <c r="J156"/>
  <c i="42" r="J293"/>
  <c r="BK219"/>
  <c r="BK180"/>
  <c r="J122"/>
  <c r="J349"/>
  <c r="BK227"/>
  <c r="BK177"/>
  <c r="BK119"/>
  <c r="BK97"/>
  <c r="J267"/>
  <c r="J185"/>
  <c r="J134"/>
  <c r="J361"/>
  <c r="BK244"/>
  <c r="BK165"/>
  <c r="BK143"/>
  <c r="BK99"/>
  <c i="43" r="J135"/>
  <c r="BK97"/>
  <c r="BK184"/>
  <c i="44" r="BK198"/>
  <c r="BK123"/>
  <c r="J214"/>
  <c r="J142"/>
  <c r="BK203"/>
  <c r="BK102"/>
  <c r="J145"/>
  <c i="45" r="BK377"/>
  <c r="BK145"/>
  <c r="BK259"/>
  <c r="J343"/>
  <c r="J139"/>
  <c r="J280"/>
  <c i="46" r="BK116"/>
  <c r="J120"/>
  <c r="BK115"/>
  <c r="BK125"/>
  <c i="47" r="BK351"/>
  <c r="J255"/>
  <c r="BK167"/>
  <c r="J273"/>
  <c r="J121"/>
  <c r="BK336"/>
  <c r="BK236"/>
  <c r="J186"/>
  <c i="48" r="BK105"/>
  <c i="49" r="J157"/>
  <c r="J186"/>
  <c r="J181"/>
  <c r="BK99"/>
  <c r="BK119"/>
  <c i="50" r="J134"/>
  <c r="J94"/>
  <c r="BK161"/>
  <c r="BK117"/>
  <c r="BK147"/>
  <c r="BK97"/>
  <c r="J105"/>
  <c i="51" r="J116"/>
  <c i="52" r="BK115"/>
  <c r="J109"/>
  <c r="J113"/>
  <c r="J125"/>
  <c r="BK101"/>
  <c i="53" r="BK124"/>
  <c r="J107"/>
  <c r="J118"/>
  <c r="J133"/>
  <c r="BK102"/>
  <c i="54" r="J126"/>
  <c r="BK127"/>
  <c r="BK106"/>
  <c r="BK121"/>
  <c r="BK136"/>
  <c r="BK118"/>
  <c i="55" r="BK136"/>
  <c r="BK140"/>
  <c i="56" r="J157"/>
  <c r="BK148"/>
  <c r="BK144"/>
  <c i="57" r="BK129"/>
  <c i="58" r="BK121"/>
  <c i="59" r="BK128"/>
  <c r="BK99"/>
  <c i="60" r="BK94"/>
  <c r="J96"/>
  <c r="J95"/>
  <c i="61" r="J101"/>
  <c r="BK106"/>
  <c i="62" r="J144"/>
  <c r="BK124"/>
  <c r="BK174"/>
  <c i="2" r="J147"/>
  <c r="J114"/>
  <c r="J126"/>
  <c i="3" r="J128"/>
  <c r="J162"/>
  <c i="4" r="BK115"/>
  <c i="5" r="BK150"/>
  <c r="BK127"/>
  <c i="6" r="J332"/>
  <c r="J129"/>
  <c r="J212"/>
  <c r="BK304"/>
  <c r="BK218"/>
  <c r="BK245"/>
  <c i="7" r="BK109"/>
  <c i="8" r="BK121"/>
  <c r="BK104"/>
  <c i="9" r="BK153"/>
  <c r="J115"/>
  <c i="10" r="BK97"/>
  <c r="BK159"/>
  <c i="11" r="J292"/>
  <c r="BK274"/>
  <c r="BK181"/>
  <c r="BK344"/>
  <c r="BK175"/>
  <c r="BK376"/>
  <c r="J307"/>
  <c r="BK211"/>
  <c i="12" r="BK537"/>
  <c r="J351"/>
  <c r="BK230"/>
  <c r="BK431"/>
  <c r="J331"/>
  <c r="J207"/>
  <c r="BK442"/>
  <c r="J217"/>
  <c r="J103"/>
  <c r="BK402"/>
  <c r="J257"/>
  <c r="BK124"/>
  <c i="13" r="J172"/>
  <c r="J109"/>
  <c r="J123"/>
  <c r="J133"/>
  <c r="BK144"/>
  <c i="14" r="J199"/>
  <c r="BK101"/>
  <c r="BK116"/>
  <c r="J147"/>
  <c r="BK108"/>
  <c r="J96"/>
  <c i="15" r="J124"/>
  <c r="J202"/>
  <c r="J181"/>
  <c r="BK154"/>
  <c i="16" r="BK117"/>
  <c r="J111"/>
  <c r="BK147"/>
  <c r="J187"/>
  <c i="17" r="J148"/>
  <c r="J107"/>
  <c i="18" r="J223"/>
  <c r="J102"/>
  <c r="J177"/>
  <c r="BK150"/>
  <c i="19" r="J359"/>
  <c r="J211"/>
  <c r="BK102"/>
  <c r="BK276"/>
  <c r="J99"/>
  <c r="BK359"/>
  <c r="BK230"/>
  <c r="BK116"/>
  <c r="BK246"/>
  <c r="BK105"/>
  <c i="20" r="J164"/>
  <c r="BK244"/>
  <c r="BK149"/>
  <c r="J180"/>
  <c r="J171"/>
  <c i="21" r="J1647"/>
  <c r="BK1386"/>
  <c r="J1080"/>
  <c r="BK720"/>
  <c r="J587"/>
  <c r="BK357"/>
  <c r="BK1546"/>
  <c r="BK1268"/>
  <c r="BK1070"/>
  <c r="J831"/>
  <c r="BK638"/>
  <c r="J345"/>
  <c r="J137"/>
  <c r="BK1515"/>
  <c r="BK1115"/>
  <c r="J981"/>
  <c r="J671"/>
  <c r="BK471"/>
  <c r="J255"/>
  <c r="BK1738"/>
  <c r="J1704"/>
  <c r="BK1566"/>
  <c r="BK1160"/>
  <c r="J1002"/>
  <c r="BK671"/>
  <c r="BK562"/>
  <c r="J406"/>
  <c r="J245"/>
  <c i="22" r="J353"/>
  <c r="BK155"/>
  <c r="J279"/>
  <c r="J343"/>
  <c r="J242"/>
  <c r="BK296"/>
  <c r="J155"/>
  <c i="23" r="BK233"/>
  <c r="BK186"/>
  <c r="J143"/>
  <c r="J230"/>
  <c r="J175"/>
  <c r="J112"/>
  <c r="BK203"/>
  <c r="J136"/>
  <c r="J241"/>
  <c r="BK181"/>
  <c r="J149"/>
  <c i="24" r="BK228"/>
  <c r="BK167"/>
  <c r="BK131"/>
  <c r="J171"/>
  <c r="J224"/>
  <c r="BK188"/>
  <c r="BK154"/>
  <c r="J197"/>
  <c r="BK182"/>
  <c r="BK133"/>
  <c r="BK103"/>
  <c i="25" r="J105"/>
  <c r="BK118"/>
  <c i="26" r="J137"/>
  <c r="J148"/>
  <c r="J142"/>
  <c r="J139"/>
  <c i="27" r="BK103"/>
  <c i="28" r="J888"/>
  <c r="BK797"/>
  <c r="J695"/>
  <c r="BK519"/>
  <c r="J320"/>
  <c r="BK991"/>
  <c r="J808"/>
  <c r="J730"/>
  <c r="BK501"/>
  <c r="J1087"/>
  <c r="BK942"/>
  <c r="J782"/>
  <c r="J451"/>
  <c r="J303"/>
  <c r="J994"/>
  <c r="BK807"/>
  <c r="J773"/>
  <c r="BK601"/>
  <c r="BK433"/>
  <c r="J274"/>
  <c i="29" r="J881"/>
  <c r="BK843"/>
  <c r="J808"/>
  <c r="BK775"/>
  <c r="J737"/>
  <c r="BK667"/>
  <c r="BK489"/>
  <c r="BK382"/>
  <c r="J244"/>
  <c r="J145"/>
  <c r="J837"/>
  <c r="J803"/>
  <c r="J777"/>
  <c r="J729"/>
  <c r="J667"/>
  <c r="J552"/>
  <c r="J432"/>
  <c r="BK332"/>
  <c r="J234"/>
  <c r="J119"/>
  <c r="J852"/>
  <c r="BK796"/>
  <c r="BK753"/>
  <c r="J670"/>
  <c r="BK565"/>
  <c r="J453"/>
  <c r="J327"/>
  <c r="BK222"/>
  <c r="BK706"/>
  <c r="BK494"/>
  <c r="BK354"/>
  <c r="J191"/>
  <c i="30" r="BK98"/>
  <c i="31" r="BK581"/>
  <c r="J506"/>
  <c r="BK469"/>
  <c r="BK367"/>
  <c r="BK283"/>
  <c r="BK238"/>
  <c r="BK145"/>
  <c r="J100"/>
  <c r="J594"/>
  <c r="BK543"/>
  <c r="J497"/>
  <c r="J397"/>
  <c r="J336"/>
  <c r="J278"/>
  <c r="BK246"/>
  <c r="J166"/>
  <c r="J560"/>
  <c r="J511"/>
  <c r="BK458"/>
  <c r="BK361"/>
  <c r="BK306"/>
  <c r="J262"/>
  <c r="BK220"/>
  <c r="J142"/>
  <c r="J119"/>
  <c r="J593"/>
  <c r="J503"/>
  <c r="BK470"/>
  <c r="BK397"/>
  <c r="BK303"/>
  <c r="J259"/>
  <c r="J177"/>
  <c r="BK129"/>
  <c i="32" r="J494"/>
  <c r="J481"/>
  <c r="J415"/>
  <c r="BK379"/>
  <c r="J350"/>
  <c r="BK315"/>
  <c r="J274"/>
  <c r="J245"/>
  <c r="BK211"/>
  <c r="BK155"/>
  <c r="J123"/>
  <c r="J497"/>
  <c r="BK434"/>
  <c r="J405"/>
  <c r="BK373"/>
  <c r="J344"/>
  <c r="J320"/>
  <c r="BK293"/>
  <c r="BK279"/>
  <c r="J238"/>
  <c r="BK210"/>
  <c r="J176"/>
  <c r="J122"/>
  <c r="J476"/>
  <c r="J464"/>
  <c r="BK422"/>
  <c r="BK396"/>
  <c r="J370"/>
  <c r="J345"/>
  <c r="J323"/>
  <c r="J292"/>
  <c r="BK264"/>
  <c r="J199"/>
  <c r="BK167"/>
  <c r="BK118"/>
  <c r="BK493"/>
  <c r="BK460"/>
  <c r="J429"/>
  <c r="BK390"/>
  <c r="BK348"/>
  <c r="J312"/>
  <c r="BK275"/>
  <c r="J233"/>
  <c r="J212"/>
  <c r="J183"/>
  <c r="J134"/>
  <c i="33" r="BK161"/>
  <c r="BK110"/>
  <c r="J102"/>
  <c r="J132"/>
  <c r="J169"/>
  <c r="BK112"/>
  <c i="35" r="BK584"/>
  <c r="BK448"/>
  <c r="BK298"/>
  <c r="J123"/>
  <c r="BK607"/>
  <c r="BK444"/>
  <c r="BK290"/>
  <c r="J132"/>
  <c r="J494"/>
  <c r="J274"/>
  <c r="J592"/>
  <c r="J407"/>
  <c r="BK103"/>
  <c i="36" r="J361"/>
  <c r="BK226"/>
  <c r="BK361"/>
  <c r="J279"/>
  <c r="J160"/>
  <c r="BK384"/>
  <c r="J211"/>
  <c r="J387"/>
  <c r="BK308"/>
  <c r="BK171"/>
  <c i="37" r="BK179"/>
  <c r="J197"/>
  <c r="BK182"/>
  <c r="J121"/>
  <c i="38" r="BK124"/>
  <c r="BK103"/>
  <c r="BK98"/>
  <c i="39" r="J314"/>
  <c r="J255"/>
  <c r="J176"/>
  <c r="BK109"/>
  <c r="J156"/>
  <c r="J284"/>
  <c r="J205"/>
  <c r="BK112"/>
  <c i="40" r="BK307"/>
  <c r="BK158"/>
  <c r="J523"/>
  <c r="BK443"/>
  <c r="BK306"/>
  <c r="BK97"/>
  <c r="BK298"/>
  <c r="J164"/>
  <c r="BK479"/>
  <c r="J359"/>
  <c r="J256"/>
  <c i="41" r="J493"/>
  <c r="BK306"/>
  <c r="J189"/>
  <c r="J481"/>
  <c r="BK305"/>
  <c r="J140"/>
  <c r="J393"/>
  <c r="J164"/>
  <c r="J442"/>
  <c r="BK228"/>
  <c i="42" r="BK353"/>
  <c r="J266"/>
  <c r="J201"/>
  <c r="BK144"/>
  <c r="BK104"/>
  <c r="J301"/>
  <c r="BK201"/>
  <c r="J136"/>
  <c r="J98"/>
  <c r="J244"/>
  <c r="J167"/>
  <c r="J132"/>
  <c r="J109"/>
  <c r="BK209"/>
  <c r="BK145"/>
  <c r="BK107"/>
  <c i="43" r="J166"/>
  <c r="BK164"/>
  <c r="BK135"/>
  <c r="BK116"/>
  <c i="44" r="J144"/>
  <c r="J233"/>
  <c r="BK191"/>
  <c r="BK93"/>
  <c r="BK149"/>
  <c r="J167"/>
  <c r="BK105"/>
  <c i="45" r="BK121"/>
  <c r="J272"/>
  <c r="BK346"/>
  <c r="BK167"/>
  <c r="BK295"/>
  <c r="J121"/>
  <c i="46" r="J100"/>
  <c r="BK97"/>
  <c r="J105"/>
  <c r="J107"/>
  <c i="47" r="BK333"/>
  <c r="BK193"/>
  <c r="J130"/>
  <c r="J224"/>
  <c r="BK110"/>
  <c r="BK289"/>
  <c r="J202"/>
  <c r="BK140"/>
  <c i="48" r="BK108"/>
  <c i="49" r="J242"/>
  <c r="BK236"/>
  <c r="J164"/>
  <c r="BK203"/>
  <c r="BK107"/>
  <c r="J160"/>
  <c i="50" r="BK105"/>
  <c r="BK187"/>
  <c r="J164"/>
  <c r="J194"/>
  <c r="J107"/>
  <c r="J187"/>
  <c r="J114"/>
  <c i="51" r="J125"/>
  <c i="52" r="BK130"/>
  <c r="BK128"/>
  <c r="BK95"/>
  <c r="BK96"/>
  <c r="BK103"/>
  <c i="53" r="J119"/>
  <c r="BK141"/>
  <c r="BK101"/>
  <c r="J116"/>
  <c i="54" r="BK150"/>
  <c r="J153"/>
  <c r="J123"/>
  <c r="BK152"/>
  <c r="BK123"/>
  <c r="BK149"/>
  <c r="J127"/>
  <c i="55" r="BK147"/>
  <c r="J157"/>
  <c r="BK157"/>
  <c i="56" r="BK140"/>
  <c r="BK157"/>
  <c r="J110"/>
  <c i="57" r="J132"/>
  <c r="J137"/>
  <c i="58" r="BK119"/>
  <c i="59" r="BK126"/>
  <c r="J123"/>
  <c i="60" r="J106"/>
  <c r="J92"/>
  <c i="61" r="J129"/>
  <c r="J97"/>
  <c i="62" r="J124"/>
  <c r="BK184"/>
  <c i="2" r="J150"/>
  <c r="BK108"/>
  <c r="BK123"/>
  <c i="1" r="AS111"/>
  <c i="4" r="J104"/>
  <c i="5" r="J139"/>
  <c r="BK160"/>
  <c i="6" r="BK298"/>
  <c r="BK158"/>
  <c r="J294"/>
  <c r="J342"/>
  <c r="J233"/>
  <c r="J311"/>
  <c r="BK212"/>
  <c i="7" r="J118"/>
  <c i="8" r="J127"/>
  <c r="BK110"/>
  <c i="9" r="J161"/>
  <c r="BK106"/>
  <c i="10" r="BK152"/>
  <c r="BK125"/>
  <c i="11" r="J242"/>
  <c r="BK131"/>
  <c r="J214"/>
  <c r="BK307"/>
  <c r="J163"/>
  <c r="J362"/>
  <c r="J245"/>
  <c r="BK97"/>
  <c i="12" r="J461"/>
  <c r="J251"/>
  <c r="J99"/>
  <c r="BK369"/>
  <c r="BK196"/>
  <c r="BK426"/>
  <c r="BK328"/>
  <c r="BK233"/>
  <c r="J108"/>
  <c r="J313"/>
  <c r="J153"/>
  <c i="13" r="BK181"/>
  <c r="J206"/>
  <c r="BK206"/>
  <c r="BK97"/>
  <c r="J160"/>
  <c i="14" r="J188"/>
  <c r="BK104"/>
  <c r="BK96"/>
  <c r="BK130"/>
  <c r="J152"/>
  <c i="15" r="J199"/>
  <c r="BK235"/>
  <c r="BK99"/>
  <c r="J187"/>
  <c i="16" r="J132"/>
  <c r="J143"/>
  <c r="BK169"/>
  <c r="BK182"/>
  <c i="17" r="J124"/>
  <c r="J121"/>
  <c r="BK94"/>
  <c i="18" r="BK170"/>
  <c r="J183"/>
  <c r="BK198"/>
  <c r="J186"/>
  <c i="19" r="BK399"/>
  <c r="BK239"/>
  <c r="BK167"/>
  <c r="J363"/>
  <c r="J239"/>
  <c r="J116"/>
  <c r="BK340"/>
  <c r="BK211"/>
  <c r="J102"/>
  <c r="J290"/>
  <c r="J164"/>
  <c i="20" r="BK225"/>
  <c r="J143"/>
  <c r="J225"/>
  <c r="J135"/>
  <c r="J176"/>
  <c r="J218"/>
  <c i="21" r="J1687"/>
  <c r="J1500"/>
  <c r="BK1085"/>
  <c r="J747"/>
  <c r="BK593"/>
  <c r="BK438"/>
  <c r="J1681"/>
  <c r="J1629"/>
  <c r="BK1444"/>
  <c r="J1120"/>
  <c r="BK1002"/>
  <c r="J787"/>
  <c r="BK643"/>
  <c r="BK508"/>
  <c r="J300"/>
  <c r="BK1642"/>
  <c r="BK1317"/>
  <c r="BK1104"/>
  <c r="J929"/>
  <c r="J703"/>
  <c r="J582"/>
  <c r="J397"/>
  <c r="BK191"/>
  <c r="BK1734"/>
  <c r="J1583"/>
  <c r="J1398"/>
  <c r="J1010"/>
  <c r="BK707"/>
  <c r="BK577"/>
  <c r="J381"/>
  <c r="BK176"/>
  <c i="22" r="BK169"/>
  <c r="J169"/>
  <c r="J296"/>
  <c r="J138"/>
  <c r="J274"/>
  <c r="BK128"/>
  <c i="23" r="J198"/>
  <c r="J156"/>
  <c r="BK102"/>
  <c r="J179"/>
  <c r="J113"/>
  <c r="BK212"/>
  <c r="J108"/>
  <c r="BK220"/>
  <c r="J173"/>
  <c r="J104"/>
  <c i="24" r="J183"/>
  <c r="J107"/>
  <c r="J169"/>
  <c r="J219"/>
  <c r="J186"/>
  <c r="BK119"/>
  <c r="BK199"/>
  <c r="BK148"/>
  <c r="BK110"/>
  <c i="25" r="J118"/>
  <c r="J114"/>
  <c i="26" r="BK158"/>
  <c r="J160"/>
  <c r="J121"/>
  <c r="J107"/>
  <c r="J119"/>
  <c i="27" r="J95"/>
  <c i="28" r="J917"/>
  <c r="BK804"/>
  <c r="BK700"/>
  <c r="J568"/>
  <c r="J256"/>
  <c r="BK970"/>
  <c r="J801"/>
  <c r="J666"/>
  <c r="J411"/>
  <c r="J173"/>
  <c r="J885"/>
  <c r="J745"/>
  <c r="BK503"/>
  <c r="J315"/>
  <c r="BK1026"/>
  <c r="BK836"/>
  <c r="J781"/>
  <c r="BK641"/>
  <c r="BK449"/>
  <c r="J184"/>
  <c i="29" r="BK890"/>
  <c r="J860"/>
  <c r="J823"/>
  <c r="J807"/>
  <c r="J762"/>
  <c r="BK723"/>
  <c r="BK660"/>
  <c r="J470"/>
  <c r="J368"/>
  <c r="BK227"/>
  <c r="J171"/>
  <c r="J849"/>
  <c r="J797"/>
  <c r="J773"/>
  <c r="J725"/>
  <c r="BK653"/>
  <c r="BK547"/>
  <c r="BK453"/>
  <c r="J382"/>
  <c r="J256"/>
  <c r="J117"/>
  <c r="BK838"/>
  <c r="BK799"/>
  <c r="BK762"/>
  <c r="BK700"/>
  <c r="BK624"/>
  <c r="BK524"/>
  <c r="J373"/>
  <c r="J246"/>
  <c r="BK140"/>
  <c r="J624"/>
  <c r="J460"/>
  <c r="J298"/>
  <c r="J155"/>
  <c i="30" r="BK100"/>
  <c i="31" r="BK550"/>
  <c r="J491"/>
  <c r="BK462"/>
  <c r="J394"/>
  <c r="BK365"/>
  <c r="J253"/>
  <c r="J222"/>
  <c r="BK130"/>
  <c r="J605"/>
  <c r="J590"/>
  <c r="BK560"/>
  <c r="BK496"/>
  <c r="J458"/>
  <c r="BK347"/>
  <c r="BK286"/>
  <c r="BK267"/>
  <c r="J230"/>
  <c r="BK168"/>
  <c r="BK595"/>
  <c r="J535"/>
  <c r="BK484"/>
  <c r="J422"/>
  <c r="J357"/>
  <c r="J307"/>
  <c r="J283"/>
  <c r="BK230"/>
  <c r="J148"/>
  <c r="J129"/>
  <c r="J584"/>
  <c r="BK471"/>
  <c r="J401"/>
  <c r="J315"/>
  <c r="BK274"/>
  <c r="BK233"/>
  <c r="J149"/>
  <c r="BK117"/>
  <c i="32" r="BK472"/>
  <c r="BK432"/>
  <c r="J394"/>
  <c r="J364"/>
  <c r="J342"/>
  <c r="J311"/>
  <c r="J264"/>
  <c r="BK229"/>
  <c r="J190"/>
  <c r="BK128"/>
  <c r="J495"/>
  <c r="J485"/>
  <c r="J440"/>
  <c r="J400"/>
  <c r="J376"/>
  <c r="J362"/>
  <c r="BK327"/>
  <c r="J285"/>
  <c r="J263"/>
  <c r="BK227"/>
  <c r="J207"/>
  <c r="J178"/>
  <c r="BK123"/>
  <c r="BK477"/>
  <c r="BK451"/>
  <c r="BK437"/>
  <c r="BK408"/>
  <c r="BK386"/>
  <c r="J349"/>
  <c r="J325"/>
  <c r="J298"/>
  <c r="J267"/>
  <c r="BK230"/>
  <c r="J164"/>
  <c r="BK129"/>
  <c r="J500"/>
  <c r="BK473"/>
  <c r="J450"/>
  <c r="BK423"/>
  <c r="J386"/>
  <c r="J346"/>
  <c r="BK318"/>
  <c r="J287"/>
  <c r="J258"/>
  <c r="J228"/>
  <c r="J186"/>
  <c r="J136"/>
  <c i="33" r="J163"/>
  <c r="J120"/>
  <c r="BK115"/>
  <c r="J148"/>
  <c r="J175"/>
  <c r="J110"/>
  <c i="35" r="J570"/>
  <c r="BK467"/>
  <c r="J374"/>
  <c r="J135"/>
  <c r="BK611"/>
  <c r="J476"/>
  <c r="BK274"/>
  <c r="BK159"/>
  <c r="J498"/>
  <c r="J290"/>
  <c r="BK109"/>
  <c r="J448"/>
  <c r="J205"/>
  <c i="36" r="J401"/>
  <c r="J320"/>
  <c r="BK229"/>
  <c r="J109"/>
  <c r="J271"/>
  <c r="BK194"/>
  <c r="BK320"/>
  <c r="BK133"/>
  <c r="BK314"/>
  <c r="BK160"/>
  <c i="37" r="BK192"/>
  <c r="J148"/>
  <c r="BK170"/>
  <c i="38" r="BK117"/>
  <c r="J106"/>
  <c r="BK100"/>
  <c i="39" r="J247"/>
  <c r="BK153"/>
  <c r="BK314"/>
  <c r="BK102"/>
  <c r="J226"/>
  <c r="J153"/>
  <c i="40" r="BK490"/>
  <c r="J368"/>
  <c r="J262"/>
  <c r="J529"/>
  <c r="BK455"/>
  <c r="J304"/>
  <c r="BK506"/>
  <c r="BK302"/>
  <c r="J213"/>
  <c r="BK516"/>
  <c r="BK435"/>
  <c r="J303"/>
  <c r="J283"/>
  <c r="J97"/>
  <c i="41" r="J435"/>
  <c r="BK156"/>
  <c r="J480"/>
  <c r="BK332"/>
  <c r="J230"/>
  <c r="BK478"/>
  <c r="J305"/>
  <c r="BK465"/>
  <c r="BK289"/>
  <c r="BK174"/>
  <c i="42" r="J273"/>
  <c r="J209"/>
  <c r="J162"/>
  <c r="J126"/>
  <c r="J340"/>
  <c r="J276"/>
  <c r="J187"/>
  <c r="J139"/>
  <c r="BK111"/>
  <c r="J290"/>
  <c r="BK197"/>
  <c r="BK120"/>
  <c r="BK100"/>
  <c r="J282"/>
  <c r="J207"/>
  <c r="J133"/>
  <c r="J105"/>
  <c i="43" r="BK150"/>
  <c r="BK157"/>
  <c r="J116"/>
  <c r="BK112"/>
  <c i="44" r="J147"/>
  <c r="BK100"/>
  <c r="BK208"/>
  <c r="BK121"/>
  <c r="J184"/>
  <c r="J96"/>
  <c r="J152"/>
  <c r="J100"/>
  <c i="45" r="BK304"/>
  <c r="J313"/>
  <c r="BK135"/>
  <c r="BK236"/>
  <c r="J293"/>
  <c i="46" r="BK117"/>
  <c r="BK100"/>
  <c r="BK96"/>
  <c r="J97"/>
  <c i="47" r="BK306"/>
  <c r="BK229"/>
  <c r="J173"/>
  <c r="J289"/>
  <c r="BK181"/>
  <c r="J333"/>
  <c r="BK258"/>
  <c r="J217"/>
  <c r="J167"/>
  <c r="J118"/>
  <c i="48" r="BK90"/>
  <c i="49" r="BK238"/>
  <c r="J145"/>
  <c r="J178"/>
  <c r="BK242"/>
  <c r="J110"/>
  <c i="50" r="BK171"/>
  <c r="BK101"/>
  <c r="BK189"/>
  <c r="BK126"/>
  <c r="J171"/>
  <c r="BK114"/>
  <c r="BK201"/>
  <c r="BK99"/>
  <c i="51" r="J93"/>
  <c i="52" r="J121"/>
  <c r="J110"/>
  <c r="BK124"/>
  <c r="J101"/>
  <c r="BK104"/>
  <c i="53" r="J139"/>
  <c r="BK104"/>
  <c r="BK136"/>
  <c r="BK106"/>
  <c r="BK134"/>
  <c r="BK109"/>
  <c i="54" r="J140"/>
  <c r="J143"/>
  <c r="BK108"/>
  <c r="BK133"/>
  <c r="J152"/>
  <c r="J106"/>
  <c i="55" r="BK144"/>
  <c r="J152"/>
  <c r="BK132"/>
  <c i="56" r="J138"/>
  <c r="J115"/>
  <c i="57" r="BK135"/>
  <c r="J113"/>
  <c i="58" r="J121"/>
  <c i="59" r="J129"/>
  <c i="60" r="J97"/>
  <c r="J91"/>
  <c r="J101"/>
  <c i="61" r="BK97"/>
  <c r="J117"/>
  <c i="62" r="BK162"/>
  <c r="BK106"/>
  <c r="J118"/>
  <c i="2" r="BK138"/>
  <c r="J90"/>
  <c r="J144"/>
  <c r="BK141"/>
  <c i="3" r="BK122"/>
  <c r="BK128"/>
  <c i="4" r="J126"/>
  <c i="5" r="J131"/>
  <c r="BK142"/>
  <c i="6" r="J326"/>
  <c r="BK174"/>
  <c r="J271"/>
  <c r="BK332"/>
  <c r="J247"/>
  <c r="BK144"/>
  <c r="BK227"/>
  <c i="7" r="BK123"/>
  <c r="BK121"/>
  <c i="8" r="BK116"/>
  <c r="BK118"/>
  <c i="9" r="BK161"/>
  <c r="BK112"/>
  <c r="BK120"/>
  <c i="10" r="BK130"/>
  <c r="BK114"/>
  <c i="11" r="BK261"/>
  <c r="BK166"/>
  <c r="J297"/>
  <c r="J172"/>
  <c r="BK294"/>
  <c r="BK154"/>
  <c r="BK326"/>
  <c r="J221"/>
  <c r="BK95"/>
  <c i="12" r="J431"/>
  <c r="J246"/>
  <c r="BK461"/>
  <c r="J337"/>
  <c r="J142"/>
  <c r="BK373"/>
  <c r="BK199"/>
  <c r="BK465"/>
  <c r="BK272"/>
  <c r="J120"/>
  <c i="13" r="J199"/>
  <c r="BK105"/>
  <c r="BK133"/>
  <c r="BK139"/>
  <c r="BK116"/>
  <c i="14" r="BK206"/>
  <c r="BK216"/>
  <c r="J136"/>
  <c r="BK122"/>
  <c r="BK170"/>
  <c i="15" r="BK229"/>
  <c r="BK114"/>
  <c r="J276"/>
  <c r="J266"/>
  <c r="BK116"/>
  <c i="16" r="J115"/>
  <c r="BK209"/>
  <c r="BK252"/>
  <c r="BK134"/>
  <c i="17" r="BK117"/>
  <c r="BK168"/>
  <c i="18" r="BK231"/>
  <c r="J155"/>
  <c r="BK183"/>
  <c r="J170"/>
  <c i="19" r="BK425"/>
  <c r="BK345"/>
  <c r="BK208"/>
  <c r="BK323"/>
  <c r="J167"/>
  <c r="J399"/>
  <c r="BK284"/>
  <c r="BK184"/>
  <c r="J441"/>
  <c r="J214"/>
  <c i="20" r="J251"/>
  <c r="BK180"/>
  <c r="J100"/>
  <c r="BK212"/>
  <c r="J263"/>
  <c r="BK249"/>
  <c r="J161"/>
  <c i="21" r="BK1621"/>
  <c r="J1323"/>
  <c r="BK849"/>
  <c r="J691"/>
  <c r="J517"/>
  <c r="J235"/>
  <c r="BK1465"/>
  <c r="BK1080"/>
  <c r="J898"/>
  <c r="J720"/>
  <c r="J452"/>
  <c r="BK271"/>
  <c r="J1637"/>
  <c r="BK1170"/>
  <c r="BK1042"/>
  <c r="BK614"/>
  <c r="BK522"/>
  <c r="BK260"/>
  <c r="J1751"/>
  <c r="BK1687"/>
  <c r="J1374"/>
  <c r="BK1099"/>
  <c r="J712"/>
  <c r="J558"/>
  <c r="BK305"/>
  <c r="J223"/>
  <c i="22" r="BK311"/>
  <c r="J123"/>
  <c r="BK237"/>
  <c r="J327"/>
  <c r="J149"/>
  <c r="J197"/>
  <c i="23" r="BK224"/>
  <c r="BK173"/>
  <c r="J221"/>
  <c r="BK178"/>
  <c r="BK110"/>
  <c r="J194"/>
  <c r="BK120"/>
  <c r="BK156"/>
  <c i="24" r="J226"/>
  <c r="BK99"/>
  <c r="BK163"/>
  <c r="BK232"/>
  <c r="J192"/>
  <c r="BK169"/>
  <c r="J103"/>
  <c r="J193"/>
  <c r="BK150"/>
  <c r="BK113"/>
  <c i="25" r="J116"/>
  <c r="J121"/>
  <c i="26" r="BK124"/>
  <c r="BK128"/>
  <c r="BK144"/>
  <c r="BK148"/>
  <c i="27" r="BK101"/>
  <c i="28" r="BK1021"/>
  <c r="BK837"/>
  <c r="BK768"/>
  <c r="J603"/>
  <c r="BK170"/>
  <c r="J947"/>
  <c r="J800"/>
  <c r="BK664"/>
  <c r="BK508"/>
  <c r="J230"/>
  <c r="J1040"/>
  <c r="J796"/>
  <c r="BK708"/>
  <c r="BK403"/>
  <c r="BK243"/>
  <c r="J958"/>
  <c r="BK799"/>
  <c r="BK717"/>
  <c r="J519"/>
  <c r="J427"/>
  <c r="BK123"/>
  <c i="29" r="J869"/>
  <c r="J824"/>
  <c r="BK790"/>
  <c r="J747"/>
  <c r="J704"/>
  <c r="J446"/>
  <c r="BK361"/>
  <c r="BK191"/>
  <c r="J859"/>
  <c r="BK800"/>
  <c r="J775"/>
  <c r="J735"/>
  <c r="J663"/>
  <c r="J524"/>
  <c r="J380"/>
  <c r="BK291"/>
  <c r="BK177"/>
  <c r="BK854"/>
  <c r="J800"/>
  <c r="J759"/>
  <c r="BK698"/>
  <c r="BK679"/>
  <c r="J551"/>
  <c r="BK432"/>
  <c r="J315"/>
  <c r="J203"/>
  <c r="J687"/>
  <c r="BK543"/>
  <c r="BK451"/>
  <c r="J332"/>
  <c r="BK169"/>
  <c i="30" r="BK96"/>
  <c i="31" r="BK538"/>
  <c r="J479"/>
  <c r="BK379"/>
  <c r="J306"/>
  <c r="J258"/>
  <c r="BK218"/>
  <c r="BK192"/>
  <c r="J136"/>
  <c r="BK104"/>
  <c r="BK602"/>
  <c r="J555"/>
  <c r="BK499"/>
  <c r="BK401"/>
  <c r="BK331"/>
  <c r="BK288"/>
  <c r="BK259"/>
  <c r="J173"/>
  <c r="BK118"/>
  <c r="BK552"/>
  <c r="BK489"/>
  <c r="J452"/>
  <c r="BK343"/>
  <c r="J279"/>
  <c r="BK234"/>
  <c r="BK149"/>
  <c r="BK598"/>
  <c r="BK530"/>
  <c r="J469"/>
  <c r="BK393"/>
  <c r="BK324"/>
  <c r="J275"/>
  <c r="J219"/>
  <c r="BK140"/>
  <c r="J104"/>
  <c i="32" r="BK461"/>
  <c r="BK416"/>
  <c r="J407"/>
  <c r="J373"/>
  <c r="J327"/>
  <c r="BK292"/>
  <c r="BK257"/>
  <c r="BK235"/>
  <c r="BK183"/>
  <c r="J129"/>
  <c r="J493"/>
  <c r="J458"/>
  <c r="J417"/>
  <c r="BK375"/>
  <c r="J343"/>
  <c r="BK325"/>
  <c r="J286"/>
  <c r="BK233"/>
  <c r="BK213"/>
  <c r="BK191"/>
  <c r="BK149"/>
  <c r="J112"/>
  <c r="J473"/>
  <c r="J453"/>
  <c r="J424"/>
  <c r="BK397"/>
  <c r="BK342"/>
  <c r="BK329"/>
  <c r="BK278"/>
  <c r="J250"/>
  <c r="J197"/>
  <c r="BK137"/>
  <c r="J474"/>
  <c r="J451"/>
  <c r="J437"/>
  <c r="BK406"/>
  <c r="J391"/>
  <c r="BK352"/>
  <c r="BK309"/>
  <c r="J277"/>
  <c r="J246"/>
  <c r="BK214"/>
  <c r="J185"/>
  <c r="J135"/>
  <c r="BK109"/>
  <c i="33" r="BK136"/>
  <c r="J135"/>
  <c r="BK157"/>
  <c r="BK173"/>
  <c r="J121"/>
  <c i="35" r="BK592"/>
  <c r="BK489"/>
  <c r="J401"/>
  <c r="J250"/>
  <c r="BK112"/>
  <c r="J584"/>
  <c r="J423"/>
  <c r="J261"/>
  <c r="J611"/>
  <c r="BK461"/>
  <c r="BK265"/>
  <c r="BK600"/>
  <c r="BK455"/>
  <c r="J202"/>
  <c i="36" r="BK238"/>
  <c r="J348"/>
  <c r="J229"/>
  <c r="BK122"/>
  <c r="J197"/>
  <c r="BK377"/>
  <c r="J331"/>
  <c r="BK206"/>
  <c i="37" r="BK195"/>
  <c r="J217"/>
  <c r="J182"/>
  <c r="BK217"/>
  <c r="J188"/>
  <c i="38" r="BK123"/>
  <c r="BK96"/>
  <c r="BK109"/>
  <c r="BK107"/>
  <c r="J111"/>
  <c i="39" r="J295"/>
  <c r="J202"/>
  <c r="J112"/>
  <c r="J215"/>
  <c r="BK308"/>
  <c r="BK244"/>
  <c r="BK171"/>
  <c r="BK118"/>
  <c i="40" r="BK446"/>
  <c r="BK356"/>
  <c r="BK268"/>
  <c r="J122"/>
  <c r="BK462"/>
  <c r="BK377"/>
  <c r="J275"/>
  <c r="J496"/>
  <c r="BK301"/>
  <c r="BK188"/>
  <c r="BK496"/>
  <c r="J432"/>
  <c r="J306"/>
  <c r="BK184"/>
  <c i="41" r="BK449"/>
  <c r="J318"/>
  <c r="J216"/>
  <c r="BK102"/>
  <c r="J367"/>
  <c r="J313"/>
  <c r="J194"/>
  <c r="BK442"/>
  <c r="BK295"/>
  <c r="BK481"/>
  <c r="BK279"/>
  <c r="BK132"/>
  <c i="42" r="BK301"/>
  <c r="J227"/>
  <c r="BK182"/>
  <c r="J131"/>
  <c r="BK359"/>
  <c r="BK261"/>
  <c r="BK176"/>
  <c r="J125"/>
  <c r="J357"/>
  <c r="J261"/>
  <c r="BK179"/>
  <c r="J118"/>
  <c r="BK297"/>
  <c r="J180"/>
  <c r="BK114"/>
  <c r="J97"/>
  <c i="43" r="BK140"/>
  <c r="BK121"/>
  <c r="BK132"/>
  <c r="J147"/>
  <c i="44" r="BK146"/>
  <c r="J98"/>
  <c r="J198"/>
  <c r="BK112"/>
  <c r="J160"/>
  <c r="BK220"/>
  <c r="BK141"/>
  <c i="45" r="BK356"/>
  <c r="BK367"/>
  <c r="BK280"/>
  <c r="BK350"/>
  <c r="J141"/>
  <c r="J236"/>
  <c i="46" r="J104"/>
  <c r="BK120"/>
  <c r="BK99"/>
  <c r="J109"/>
  <c i="47" r="J372"/>
  <c r="BK301"/>
  <c r="J204"/>
  <c r="J306"/>
  <c r="BK159"/>
  <c r="BK342"/>
  <c r="J232"/>
  <c r="J183"/>
  <c r="J107"/>
  <c i="48" r="BK100"/>
  <c i="49" r="BK149"/>
  <c r="BK181"/>
  <c r="BK222"/>
  <c r="BK160"/>
  <c r="J203"/>
  <c i="50" r="J219"/>
  <c r="BK150"/>
  <c r="BK122"/>
  <c r="BK221"/>
  <c r="BK196"/>
  <c r="J131"/>
  <c r="BK206"/>
  <c r="J128"/>
  <c r="BK94"/>
  <c r="BK137"/>
  <c i="51" r="BK104"/>
  <c r="BK125"/>
  <c i="52" r="BK114"/>
  <c r="J111"/>
  <c r="BK116"/>
  <c r="J126"/>
  <c r="BK93"/>
  <c i="53" r="BK123"/>
  <c r="J114"/>
  <c r="BK139"/>
  <c r="BK105"/>
  <c r="J125"/>
  <c r="J100"/>
  <c i="54" r="BK120"/>
  <c r="BK138"/>
  <c r="J112"/>
  <c r="BK142"/>
  <c r="BK101"/>
  <c r="J108"/>
  <c i="55" r="BK148"/>
  <c r="J148"/>
  <c r="J136"/>
  <c i="56" r="J144"/>
  <c r="BK162"/>
  <c i="57" r="BK137"/>
  <c r="J134"/>
  <c i="58" r="BK112"/>
  <c i="59" r="J110"/>
  <c i="60" r="J98"/>
  <c r="BK95"/>
  <c r="BK104"/>
  <c i="61" r="J104"/>
  <c r="J137"/>
  <c i="62" r="BK147"/>
  <c r="BK132"/>
  <c r="J171"/>
  <c i="2" r="J129"/>
  <c r="J135"/>
  <c r="BK114"/>
  <c i="3" r="J142"/>
  <c r="J157"/>
  <c i="4" r="BK120"/>
  <c i="5" r="J155"/>
  <c r="J142"/>
  <c r="BK129"/>
  <c i="6" r="BK249"/>
  <c r="BK119"/>
  <c r="BK129"/>
  <c r="BK288"/>
  <c r="BK207"/>
  <c r="BK247"/>
  <c i="7" r="J123"/>
  <c r="J95"/>
  <c r="BK95"/>
  <c i="8" r="J104"/>
  <c r="BK133"/>
  <c r="BK113"/>
  <c i="9" r="BK149"/>
  <c r="BK100"/>
  <c i="10" r="J125"/>
  <c i="11" r="BK362"/>
  <c r="J239"/>
  <c r="BK163"/>
  <c r="J217"/>
  <c r="J103"/>
  <c r="J211"/>
  <c r="J134"/>
  <c r="J290"/>
  <c r="BK157"/>
  <c i="12" r="BK472"/>
  <c r="J328"/>
  <c r="BK103"/>
  <c r="BK364"/>
  <c r="BK182"/>
  <c r="J415"/>
  <c r="BK262"/>
  <c r="J191"/>
  <c r="BK457"/>
  <c r="BK337"/>
  <c r="BK171"/>
  <c i="13" r="J195"/>
  <c r="J230"/>
  <c r="BK127"/>
  <c r="BK119"/>
  <c r="J164"/>
  <c i="14" r="BK242"/>
  <c r="J112"/>
  <c r="BK112"/>
  <c r="BK152"/>
  <c r="BK180"/>
  <c i="15" r="J281"/>
  <c r="J116"/>
  <c r="BK133"/>
  <c r="BK96"/>
  <c r="BK103"/>
  <c i="16" r="BK111"/>
  <c r="BK103"/>
  <c r="J167"/>
  <c r="BK266"/>
  <c r="BK132"/>
  <c i="17" r="BK111"/>
  <c r="BK142"/>
  <c i="18" r="J198"/>
  <c r="BK189"/>
  <c r="BK202"/>
  <c r="J213"/>
  <c r="J114"/>
  <c i="19" r="BK343"/>
  <c r="J205"/>
  <c r="BK429"/>
  <c r="BK279"/>
  <c r="BK227"/>
  <c r="J395"/>
  <c r="J287"/>
  <c r="BK125"/>
  <c r="BK389"/>
  <c r="BK220"/>
  <c r="BK113"/>
  <c i="20" r="BK194"/>
  <c r="BK110"/>
  <c r="BK206"/>
  <c r="J110"/>
  <c r="BK167"/>
  <c r="BK176"/>
  <c i="21" r="BK1652"/>
  <c r="J1448"/>
  <c r="BK1110"/>
  <c r="BK769"/>
  <c r="BK601"/>
  <c r="BK281"/>
  <c r="BK1483"/>
  <c r="BK1165"/>
  <c r="BK919"/>
  <c r="BK756"/>
  <c r="BK582"/>
  <c r="J417"/>
  <c r="BK1603"/>
  <c r="BK1398"/>
  <c r="J1199"/>
  <c r="BK993"/>
  <c r="J760"/>
  <c r="BK457"/>
  <c r="BK223"/>
  <c r="J1743"/>
  <c r="J1692"/>
  <c r="J1140"/>
  <c r="J993"/>
  <c r="BK760"/>
  <c r="J614"/>
  <c r="BK461"/>
  <c r="J276"/>
  <c r="J191"/>
  <c i="22" r="J128"/>
  <c r="J267"/>
  <c r="J376"/>
  <c r="J161"/>
  <c r="BK301"/>
  <c r="J186"/>
  <c i="23" r="J227"/>
  <c r="BK172"/>
  <c r="J122"/>
  <c r="J201"/>
  <c r="BK171"/>
  <c r="BK243"/>
  <c r="J190"/>
  <c r="BK116"/>
  <c r="J218"/>
  <c r="J167"/>
  <c r="BK112"/>
  <c i="24" r="BK201"/>
  <c r="BK137"/>
  <c r="J190"/>
  <c r="BK105"/>
  <c r="J199"/>
  <c r="J158"/>
  <c r="J221"/>
  <c r="BK180"/>
  <c r="J131"/>
  <c i="25" r="BK97"/>
  <c r="BK109"/>
  <c r="BK123"/>
  <c i="26" r="BK107"/>
  <c r="J111"/>
  <c r="J101"/>
  <c r="BK111"/>
  <c i="27" r="J91"/>
  <c i="28" r="J874"/>
  <c r="BK793"/>
  <c r="BK585"/>
  <c r="BK338"/>
  <c r="BK982"/>
  <c r="J810"/>
  <c r="BK752"/>
  <c r="BK513"/>
  <c r="J1076"/>
  <c r="BK1029"/>
  <c r="BK788"/>
  <c r="J541"/>
  <c r="J351"/>
  <c r="J123"/>
  <c r="J851"/>
  <c r="BK776"/>
  <c r="BK541"/>
  <c r="J421"/>
  <c r="J289"/>
  <c i="29" r="BK884"/>
  <c r="J858"/>
  <c r="J820"/>
  <c r="BK793"/>
  <c r="BK751"/>
  <c r="J716"/>
  <c r="J556"/>
  <c r="J439"/>
  <c r="J293"/>
  <c r="J198"/>
  <c r="BK864"/>
  <c r="J817"/>
  <c r="BK783"/>
  <c r="BK743"/>
  <c r="J694"/>
  <c r="J594"/>
  <c r="BK526"/>
  <c r="BK420"/>
  <c r="BK325"/>
  <c r="J227"/>
  <c r="BK115"/>
  <c r="J864"/>
  <c r="BK832"/>
  <c r="BK794"/>
  <c r="J727"/>
  <c r="BK687"/>
  <c r="J574"/>
  <c r="J537"/>
  <c r="BK415"/>
  <c r="BK251"/>
  <c r="BK119"/>
  <c r="J565"/>
  <c r="BK401"/>
  <c r="BK263"/>
  <c r="BK150"/>
  <c i="30" r="J102"/>
  <c i="31" r="BK548"/>
  <c r="BK494"/>
  <c r="BK466"/>
  <c r="BK395"/>
  <c r="BK311"/>
  <c r="BK262"/>
  <c r="J214"/>
  <c r="BK150"/>
  <c r="BK125"/>
  <c r="J606"/>
  <c r="J586"/>
  <c r="J538"/>
  <c r="J494"/>
  <c r="J427"/>
  <c r="J345"/>
  <c r="J284"/>
  <c r="J255"/>
  <c r="J161"/>
  <c r="J111"/>
  <c r="BK534"/>
  <c r="BK475"/>
  <c r="J393"/>
  <c r="J324"/>
  <c r="BK284"/>
  <c r="BK240"/>
  <c r="J154"/>
  <c r="J107"/>
  <c r="J561"/>
  <c r="BK488"/>
  <c r="J456"/>
  <c r="BK391"/>
  <c r="BK341"/>
  <c r="J282"/>
  <c r="J238"/>
  <c r="J192"/>
  <c r="J124"/>
  <c i="32" r="J475"/>
  <c r="BK445"/>
  <c r="BK410"/>
  <c r="BK376"/>
  <c r="BK349"/>
  <c r="J314"/>
  <c r="J269"/>
  <c r="BK242"/>
  <c r="J195"/>
  <c r="J126"/>
  <c r="BK491"/>
  <c r="J431"/>
  <c r="BK399"/>
  <c r="J382"/>
  <c r="BK363"/>
  <c r="J326"/>
  <c r="BK272"/>
  <c r="J232"/>
  <c r="BK212"/>
  <c r="BK197"/>
  <c r="J173"/>
  <c r="J120"/>
  <c r="BK474"/>
  <c r="BK449"/>
  <c r="BK415"/>
  <c r="J366"/>
  <c r="J341"/>
  <c r="J318"/>
  <c r="BK281"/>
  <c r="J252"/>
  <c r="BK198"/>
  <c r="BK134"/>
  <c r="J499"/>
  <c r="J471"/>
  <c r="J445"/>
  <c r="J427"/>
  <c r="BK387"/>
  <c r="BK355"/>
  <c r="BK321"/>
  <c r="J306"/>
  <c r="J276"/>
  <c r="J241"/>
  <c r="BK209"/>
  <c r="BK176"/>
  <c r="BK127"/>
  <c i="33" r="J153"/>
  <c r="J171"/>
  <c r="J106"/>
  <c r="BK135"/>
  <c r="BK127"/>
  <c i="35" r="J604"/>
  <c r="BK518"/>
  <c r="BK412"/>
  <c r="BK178"/>
  <c r="J619"/>
  <c r="BK526"/>
  <c r="BK389"/>
  <c r="J196"/>
  <c r="BK589"/>
  <c r="J430"/>
  <c r="J220"/>
  <c r="BK538"/>
  <c r="BK401"/>
  <c r="J115"/>
  <c i="36" r="J356"/>
  <c r="BK279"/>
  <c r="BK168"/>
  <c r="BK293"/>
  <c r="BK165"/>
  <c r="BK373"/>
  <c r="BK189"/>
  <c r="J384"/>
  <c r="BK275"/>
  <c r="BK112"/>
  <c i="37" r="J151"/>
  <c r="BK201"/>
  <c r="J207"/>
  <c r="BK173"/>
  <c i="38" r="BK116"/>
  <c r="J123"/>
  <c r="J117"/>
  <c r="BK106"/>
  <c i="39" r="BK280"/>
  <c r="BK199"/>
  <c r="BK160"/>
  <c r="J311"/>
  <c r="J182"/>
  <c r="J276"/>
  <c r="BK202"/>
  <c r="BK156"/>
  <c i="40" r="J476"/>
  <c r="BK350"/>
  <c r="BK237"/>
  <c r="J106"/>
  <c r="BK471"/>
  <c r="J320"/>
  <c r="BK213"/>
  <c r="BK449"/>
  <c r="BK297"/>
  <c r="BK199"/>
  <c r="J511"/>
  <c r="J443"/>
  <c r="J315"/>
  <c r="J280"/>
  <c r="BK164"/>
  <c i="41" r="J428"/>
  <c r="J284"/>
  <c r="J126"/>
  <c r="BK414"/>
  <c r="J279"/>
  <c r="J197"/>
  <c r="BK501"/>
  <c r="J306"/>
  <c r="J124"/>
  <c r="BK348"/>
  <c r="BK230"/>
  <c i="42" r="J321"/>
  <c r="BK233"/>
  <c r="J203"/>
  <c r="BK150"/>
  <c r="J327"/>
  <c r="J252"/>
  <c r="BK185"/>
  <c r="BK134"/>
  <c r="J351"/>
  <c r="BK248"/>
  <c r="BK166"/>
  <c r="J114"/>
  <c r="J312"/>
  <c r="J205"/>
  <c r="J150"/>
  <c r="J106"/>
  <c i="43" r="J154"/>
  <c r="BK166"/>
  <c r="J173"/>
  <c r="BK154"/>
  <c i="44" r="BK148"/>
  <c r="J104"/>
  <c r="BK196"/>
  <c r="BK114"/>
  <c r="BK180"/>
  <c r="BK228"/>
  <c r="J158"/>
  <c r="J109"/>
  <c i="45" r="BK258"/>
  <c r="J295"/>
  <c r="J357"/>
  <c r="BK293"/>
  <c r="BK313"/>
  <c r="J131"/>
  <c i="46" r="J126"/>
  <c r="J119"/>
  <c r="J115"/>
  <c i="47" r="BK372"/>
  <c r="J278"/>
  <c r="J191"/>
  <c r="J98"/>
  <c r="BK183"/>
  <c r="BK98"/>
  <c r="J282"/>
  <c r="BK212"/>
  <c r="J159"/>
  <c i="49" r="BK233"/>
  <c r="BK234"/>
  <c r="BK255"/>
  <c r="J171"/>
  <c r="J234"/>
  <c i="50" r="BK212"/>
  <c r="BK119"/>
  <c r="J217"/>
  <c r="J147"/>
  <c r="BK224"/>
  <c r="J122"/>
  <c r="BK217"/>
  <c r="J126"/>
  <c i="51" r="J98"/>
  <c r="BK114"/>
  <c i="52" r="J100"/>
  <c r="J96"/>
  <c r="BK97"/>
  <c r="J106"/>
  <c i="53" r="BK118"/>
  <c r="J138"/>
  <c r="BK120"/>
  <c r="J140"/>
  <c r="BK111"/>
  <c i="54" r="J135"/>
  <c r="BK137"/>
  <c r="BK109"/>
  <c r="BK125"/>
  <c r="BK110"/>
  <c r="J124"/>
  <c i="55" r="J162"/>
  <c r="J110"/>
  <c r="J172"/>
  <c i="56" r="J133"/>
  <c r="BK110"/>
  <c r="J108"/>
  <c i="57" r="BK113"/>
  <c r="BK111"/>
  <c i="58" r="BK107"/>
  <c i="59" r="BK123"/>
  <c i="60" r="J108"/>
  <c r="BK96"/>
  <c i="61" r="J131"/>
  <c r="BK125"/>
  <c r="BK121"/>
  <c i="62" r="J106"/>
  <c r="BK144"/>
  <c i="2" r="J153"/>
  <c r="BK105"/>
  <c r="BK90"/>
  <c r="BK102"/>
  <c i="3" r="J122"/>
  <c r="J151"/>
  <c i="4" r="J120"/>
  <c i="5" r="J117"/>
  <c r="J127"/>
  <c i="6" r="J245"/>
  <c r="J107"/>
  <c r="BK165"/>
  <c r="BK271"/>
  <c r="BK197"/>
  <c r="BK225"/>
  <c i="7" r="BK131"/>
  <c r="J121"/>
  <c i="8" r="BK124"/>
  <c r="BK142"/>
  <c i="9" r="J126"/>
  <c r="J96"/>
  <c i="10" r="J136"/>
  <c i="11" r="J369"/>
  <c r="BK228"/>
  <c r="J185"/>
  <c r="J331"/>
  <c r="J231"/>
  <c r="J106"/>
  <c r="BK280"/>
  <c r="J166"/>
  <c i="12" r="J480"/>
  <c r="BK307"/>
  <c r="BK135"/>
  <c r="J402"/>
  <c r="BK226"/>
  <c r="J465"/>
  <c r="J322"/>
  <c r="J182"/>
  <c r="J472"/>
  <c r="J290"/>
  <c r="BK179"/>
  <c i="13" r="BK192"/>
  <c r="BK213"/>
  <c r="BK178"/>
  <c r="BK234"/>
  <c r="BK99"/>
  <c i="14" r="BK157"/>
  <c r="BK141"/>
  <c r="J245"/>
  <c r="BK133"/>
  <c r="BK163"/>
  <c i="15" r="BK137"/>
  <c r="J114"/>
  <c r="BK281"/>
  <c i="16" r="J266"/>
  <c r="BK203"/>
  <c r="J227"/>
  <c r="BK115"/>
  <c r="BK167"/>
  <c i="17" r="BK121"/>
  <c r="J127"/>
  <c r="J117"/>
  <c i="18" r="BK124"/>
  <c r="J150"/>
  <c r="J137"/>
  <c r="J121"/>
  <c i="19" r="J338"/>
  <c r="BK198"/>
  <c r="J413"/>
  <c r="J298"/>
  <c r="J137"/>
  <c r="BK386"/>
  <c r="J276"/>
  <c r="J161"/>
  <c r="BK99"/>
  <c r="J279"/>
  <c r="J134"/>
  <c i="20" r="J203"/>
  <c r="BK126"/>
  <c r="BK218"/>
  <c r="J123"/>
  <c r="BK100"/>
  <c r="J194"/>
  <c i="21" r="BK1666"/>
  <c r="J1515"/>
  <c r="J1170"/>
  <c r="J756"/>
  <c r="BK628"/>
  <c r="BK441"/>
  <c r="BK115"/>
  <c r="J1300"/>
  <c r="BK950"/>
  <c r="J769"/>
  <c r="BK572"/>
  <c r="BK434"/>
  <c r="BK245"/>
  <c r="BK1334"/>
  <c r="J1268"/>
  <c r="J1090"/>
  <c r="J919"/>
  <c r="J643"/>
  <c r="BK401"/>
  <c r="BK212"/>
  <c r="J1734"/>
  <c r="J1666"/>
  <c r="J1530"/>
  <c r="BK1135"/>
  <c r="BK909"/>
  <c r="BK632"/>
  <c r="J513"/>
  <c r="J286"/>
  <c r="J186"/>
  <c i="22" r="BK254"/>
  <c r="BK118"/>
  <c r="J223"/>
  <c r="BK205"/>
  <c r="BK343"/>
  <c r="J205"/>
  <c i="23" r="J244"/>
  <c r="BK196"/>
  <c r="J154"/>
  <c r="BK100"/>
  <c r="J184"/>
  <c r="BK122"/>
  <c r="BK216"/>
  <c r="BK113"/>
  <c r="BK228"/>
  <c r="J186"/>
  <c r="J115"/>
  <c i="24" r="BK193"/>
  <c r="BK149"/>
  <c r="BK219"/>
  <c r="J149"/>
  <c r="J217"/>
  <c r="BK185"/>
  <c r="J125"/>
  <c r="J215"/>
  <c r="J154"/>
  <c r="BK127"/>
  <c i="25" r="J99"/>
  <c r="BK107"/>
  <c r="J107"/>
  <c i="26" r="BK118"/>
  <c r="J116"/>
  <c r="BK119"/>
  <c r="J122"/>
  <c i="27" r="BK99"/>
  <c i="28" r="J956"/>
  <c r="BK803"/>
  <c r="J742"/>
  <c r="BK575"/>
  <c r="BK388"/>
  <c r="J157"/>
  <c r="BK888"/>
  <c r="BK795"/>
  <c r="J669"/>
  <c r="BK421"/>
  <c r="J1050"/>
  <c r="BK994"/>
  <c r="J793"/>
  <c r="BK568"/>
  <c r="J391"/>
  <c r="BK230"/>
  <c r="J970"/>
  <c r="J804"/>
  <c r="J752"/>
  <c r="BK560"/>
  <c r="J399"/>
  <c r="BK157"/>
  <c i="29" r="BK872"/>
  <c r="J854"/>
  <c r="J821"/>
  <c r="J791"/>
  <c r="J753"/>
  <c r="J714"/>
  <c r="BK514"/>
  <c r="J401"/>
  <c r="J272"/>
  <c r="J181"/>
  <c r="BK852"/>
  <c r="J799"/>
  <c r="BK755"/>
  <c r="J698"/>
  <c r="J618"/>
  <c r="J528"/>
  <c r="J413"/>
  <c r="BK313"/>
  <c r="J193"/>
  <c r="BK888"/>
  <c r="BK828"/>
  <c r="J787"/>
  <c r="BK739"/>
  <c r="BK691"/>
  <c r="J578"/>
  <c r="J504"/>
  <c r="BK349"/>
  <c r="BK256"/>
  <c r="BK155"/>
  <c r="J580"/>
  <c r="BK441"/>
  <c r="BK293"/>
  <c r="J130"/>
  <c i="30" r="BK102"/>
  <c i="31" r="BK558"/>
  <c r="J492"/>
  <c r="J461"/>
  <c r="BK399"/>
  <c r="BK310"/>
  <c r="J261"/>
  <c r="BK159"/>
  <c r="J118"/>
  <c r="BK583"/>
  <c r="J537"/>
  <c r="J472"/>
  <c r="J408"/>
  <c r="J314"/>
  <c r="J285"/>
  <c r="BK261"/>
  <c r="BK228"/>
  <c r="BK138"/>
  <c r="BK593"/>
  <c r="J532"/>
  <c r="J485"/>
  <c r="BK427"/>
  <c r="J347"/>
  <c r="BK287"/>
  <c r="J241"/>
  <c r="BK177"/>
  <c r="J131"/>
  <c r="BK586"/>
  <c r="J498"/>
  <c r="J441"/>
  <c r="J361"/>
  <c r="BK277"/>
  <c r="J231"/>
  <c r="BK197"/>
  <c r="J141"/>
  <c r="BK120"/>
  <c i="32" r="BK446"/>
  <c r="BK441"/>
  <c r="BK411"/>
  <c r="J375"/>
  <c r="BK333"/>
  <c r="J265"/>
  <c r="BK241"/>
  <c r="BK138"/>
  <c r="J116"/>
  <c r="J486"/>
  <c r="BK448"/>
  <c r="J408"/>
  <c r="J387"/>
  <c r="J338"/>
  <c r="BK303"/>
  <c r="BK268"/>
  <c r="BK228"/>
  <c r="BK205"/>
  <c r="J188"/>
  <c r="J117"/>
  <c r="BK471"/>
  <c r="BK447"/>
  <c r="J416"/>
  <c r="J381"/>
  <c r="BK334"/>
  <c r="J299"/>
  <c r="J270"/>
  <c r="J239"/>
  <c r="J191"/>
  <c r="BK126"/>
  <c r="BK500"/>
  <c r="BK476"/>
  <c r="BK455"/>
  <c r="BK436"/>
  <c r="J397"/>
  <c r="J360"/>
  <c r="BK323"/>
  <c r="BK284"/>
  <c r="BK248"/>
  <c r="J216"/>
  <c r="BK188"/>
  <c r="J138"/>
  <c i="33" r="J173"/>
  <c r="J127"/>
  <c r="J118"/>
  <c r="J138"/>
  <c r="BK153"/>
  <c i="34" r="J99"/>
  <c i="35" r="J538"/>
  <c r="BK420"/>
  <c r="J265"/>
  <c r="J109"/>
  <c r="BK515"/>
  <c r="J385"/>
  <c r="BK193"/>
  <c r="BK565"/>
  <c r="J412"/>
  <c r="BK132"/>
  <c r="BK486"/>
  <c r="BK220"/>
  <c i="36" r="BK401"/>
  <c r="J328"/>
  <c r="J275"/>
  <c r="J122"/>
  <c r="J235"/>
  <c r="J143"/>
  <c r="BK287"/>
  <c r="J106"/>
  <c r="BK325"/>
  <c r="J194"/>
  <c i="37" r="J191"/>
  <c r="BK191"/>
  <c r="J139"/>
  <c i="38" r="BK114"/>
  <c r="BK112"/>
  <c r="J103"/>
  <c r="J102"/>
  <c i="39" r="J228"/>
  <c r="BK148"/>
  <c r="BK231"/>
  <c r="BK315"/>
  <c r="J238"/>
  <c r="BK163"/>
  <c i="40" r="J295"/>
  <c r="J112"/>
  <c r="BK406"/>
  <c r="J240"/>
  <c r="BK438"/>
  <c r="BK325"/>
  <c r="J206"/>
  <c r="BK499"/>
  <c r="J397"/>
  <c r="BK286"/>
  <c i="41" r="J513"/>
  <c r="J332"/>
  <c r="BK266"/>
  <c r="J116"/>
  <c r="J386"/>
  <c r="J244"/>
  <c r="J509"/>
  <c r="BK312"/>
  <c r="BK480"/>
  <c r="BK253"/>
  <c r="BK116"/>
  <c i="42" r="J284"/>
  <c r="BK206"/>
  <c r="J160"/>
  <c r="BK117"/>
  <c r="BK321"/>
  <c r="J233"/>
  <c r="J184"/>
  <c r="BK151"/>
  <c r="BK113"/>
  <c r="BK280"/>
  <c r="BK193"/>
  <c r="J158"/>
  <c r="J102"/>
  <c r="BK264"/>
  <c r="BK178"/>
  <c r="J119"/>
  <c i="43" r="J132"/>
  <c r="BK142"/>
  <c r="J157"/>
  <c r="BK158"/>
  <c i="44" r="BK167"/>
  <c r="J102"/>
  <c r="J211"/>
  <c r="BK139"/>
  <c r="J188"/>
  <c r="J93"/>
  <c r="J134"/>
  <c i="45" r="J367"/>
  <c r="BK308"/>
  <c r="J106"/>
  <c r="BK290"/>
  <c r="BK260"/>
  <c i="46" r="BK112"/>
  <c r="BK114"/>
  <c r="J121"/>
  <c i="47" r="BK360"/>
  <c r="J286"/>
  <c r="BK206"/>
  <c r="J104"/>
  <c r="BK209"/>
  <c r="BK326"/>
  <c r="BK224"/>
  <c r="J162"/>
  <c r="BK101"/>
  <c i="48" r="J111"/>
  <c i="49" r="BK168"/>
  <c r="J193"/>
  <c r="BK227"/>
  <c r="BK132"/>
  <c r="BK215"/>
  <c i="50" r="BK198"/>
  <c r="J117"/>
  <c r="J203"/>
  <c r="BK158"/>
  <c r="BK216"/>
  <c r="J150"/>
  <c r="J206"/>
  <c r="BK131"/>
  <c i="51" r="J99"/>
  <c r="BK96"/>
  <c i="52" r="BK112"/>
  <c r="J107"/>
  <c r="BK107"/>
  <c r="BK118"/>
  <c i="53" r="BK132"/>
  <c r="J102"/>
  <c r="J122"/>
  <c r="J137"/>
  <c r="J104"/>
  <c i="54" r="BK139"/>
  <c r="BK141"/>
  <c r="J110"/>
  <c r="BK131"/>
  <c r="BK103"/>
  <c r="BK117"/>
  <c i="55" r="BK162"/>
  <c r="J132"/>
  <c r="J102"/>
  <c i="56" r="J132"/>
  <c r="BK132"/>
  <c r="J140"/>
  <c i="57" r="BK99"/>
  <c i="58" r="J103"/>
  <c i="59" r="BK133"/>
  <c i="60" r="BK93"/>
  <c r="J94"/>
  <c r="BK106"/>
  <c i="61" r="J121"/>
  <c i="62" r="J188"/>
  <c r="J184"/>
  <c r="J147"/>
  <c i="2" r="BK129"/>
  <c r="J93"/>
  <c r="J105"/>
  <c i="3" r="BK125"/>
  <c r="J125"/>
  <c r="J134"/>
  <c i="4" r="J92"/>
  <c i="5" r="BK124"/>
  <c r="BK105"/>
  <c i="6" r="BK263"/>
  <c r="BK125"/>
  <c r="BK121"/>
  <c r="J249"/>
  <c r="J115"/>
  <c r="J223"/>
  <c i="7" r="J134"/>
  <c i="8" r="J121"/>
  <c r="BK100"/>
  <c i="9" r="J100"/>
  <c r="BK118"/>
  <c i="10" r="BK141"/>
  <c r="J101"/>
  <c i="11" r="J351"/>
  <c r="J225"/>
  <c r="BK334"/>
  <c r="J277"/>
  <c r="J175"/>
  <c r="J252"/>
  <c r="BK112"/>
  <c r="J284"/>
  <c r="BK121"/>
  <c i="12" r="J485"/>
  <c r="BK313"/>
  <c r="J165"/>
  <c r="BK390"/>
  <c r="BK220"/>
  <c r="J457"/>
  <c r="BK251"/>
  <c r="J156"/>
  <c r="J388"/>
  <c r="BK214"/>
  <c r="BK108"/>
  <c i="13" r="J119"/>
  <c r="J152"/>
  <c r="J144"/>
  <c r="J181"/>
  <c i="14" r="J211"/>
  <c r="J119"/>
  <c r="J144"/>
  <c r="BK144"/>
  <c r="BK177"/>
  <c i="15" r="J249"/>
  <c r="BK118"/>
  <c r="J149"/>
  <c r="J93"/>
  <c i="16" r="J209"/>
  <c r="J217"/>
  <c r="J222"/>
  <c r="J103"/>
  <c r="J169"/>
  <c i="17" r="BK103"/>
  <c r="J100"/>
  <c i="18" r="BK226"/>
  <c r="BK95"/>
  <c r="J140"/>
  <c r="J164"/>
  <c r="J129"/>
  <c i="19" r="J350"/>
  <c r="BK214"/>
  <c r="J125"/>
  <c r="J340"/>
  <c r="J191"/>
  <c r="J443"/>
  <c r="J355"/>
  <c r="J236"/>
  <c r="J119"/>
  <c r="J367"/>
  <c r="J208"/>
  <c i="20" r="BK263"/>
  <c r="J182"/>
  <c r="J94"/>
  <c r="J191"/>
  <c r="BK107"/>
  <c r="BK254"/>
  <c r="BK140"/>
  <c i="21" r="J1578"/>
  <c r="BK1228"/>
  <c r="BK914"/>
  <c r="BK683"/>
  <c r="BK311"/>
  <c r="J1671"/>
  <c r="BK1593"/>
  <c r="BK1505"/>
  <c r="J1145"/>
  <c r="BK929"/>
  <c r="J765"/>
  <c r="BK716"/>
  <c r="BK544"/>
  <c r="BK406"/>
  <c r="BK1671"/>
  <c r="J1352"/>
  <c r="BK1150"/>
  <c r="J987"/>
  <c r="J623"/>
  <c r="J357"/>
  <c r="BK217"/>
  <c r="BK1725"/>
  <c r="BK1681"/>
  <c r="BK1500"/>
  <c r="J1130"/>
  <c r="J973"/>
  <c r="BK609"/>
  <c r="J422"/>
  <c r="BK196"/>
  <c i="22" r="J259"/>
  <c r="J321"/>
  <c r="BK367"/>
  <c r="BK232"/>
  <c r="BK327"/>
  <c r="BK149"/>
  <c i="23" r="J216"/>
  <c r="J170"/>
  <c r="BK128"/>
  <c r="BK235"/>
  <c r="BK174"/>
  <c r="J239"/>
  <c r="BK183"/>
  <c r="J132"/>
  <c r="BK230"/>
  <c r="BK184"/>
  <c r="J160"/>
  <c i="24" r="J233"/>
  <c r="J135"/>
  <c r="BK183"/>
  <c r="BK111"/>
  <c r="J208"/>
  <c r="BK156"/>
  <c r="J230"/>
  <c r="BK178"/>
  <c r="BK135"/>
  <c r="BK101"/>
  <c i="25" r="J112"/>
  <c r="BK126"/>
  <c i="26" r="BK135"/>
  <c r="J144"/>
  <c r="BK146"/>
  <c r="J146"/>
  <c r="BK110"/>
  <c i="27" r="BK91"/>
  <c i="28" r="BK849"/>
  <c r="BK800"/>
  <c r="J664"/>
  <c r="BK506"/>
  <c r="BK333"/>
  <c r="J996"/>
  <c r="BK820"/>
  <c r="BK742"/>
  <c r="BK547"/>
  <c r="J243"/>
  <c r="BK1039"/>
  <c r="BK828"/>
  <c r="J658"/>
  <c r="J415"/>
  <c r="BK249"/>
  <c r="J985"/>
  <c r="J806"/>
  <c r="BK763"/>
  <c r="BK591"/>
  <c r="BK425"/>
  <c i="29" r="BK877"/>
  <c r="BK849"/>
  <c r="J811"/>
  <c r="BK780"/>
  <c r="J741"/>
  <c r="J700"/>
  <c r="J522"/>
  <c r="BK425"/>
  <c r="BK327"/>
  <c r="BK203"/>
  <c r="BK856"/>
  <c r="BK823"/>
  <c r="J790"/>
  <c r="BK761"/>
  <c r="J692"/>
  <c r="J558"/>
  <c r="BK518"/>
  <c r="J403"/>
  <c r="BK286"/>
  <c r="BK171"/>
  <c r="BK862"/>
  <c r="BK821"/>
  <c r="BK777"/>
  <c r="J718"/>
  <c r="J647"/>
  <c r="BK563"/>
  <c r="J420"/>
  <c r="BK272"/>
  <c r="J166"/>
  <c r="BK665"/>
  <c r="J509"/>
  <c r="J363"/>
  <c r="J213"/>
  <c i="30" r="BK103"/>
  <c i="31" r="BK561"/>
  <c r="J496"/>
  <c r="BK468"/>
  <c r="J417"/>
  <c r="BK351"/>
  <c r="BK282"/>
  <c r="BK243"/>
  <c r="J121"/>
  <c r="J602"/>
  <c r="J577"/>
  <c r="J518"/>
  <c r="J480"/>
  <c r="J399"/>
  <c r="J329"/>
  <c r="BK279"/>
  <c r="BK249"/>
  <c r="J223"/>
  <c r="J117"/>
  <c r="BK503"/>
  <c r="J470"/>
  <c r="J391"/>
  <c r="J311"/>
  <c r="J264"/>
  <c r="J199"/>
  <c r="BK132"/>
  <c r="BK590"/>
  <c r="J550"/>
  <c r="BK446"/>
  <c r="BK370"/>
  <c r="J309"/>
  <c r="J267"/>
  <c r="BK224"/>
  <c r="J138"/>
  <c i="32" r="BK484"/>
  <c r="BK444"/>
  <c r="J409"/>
  <c r="BK374"/>
  <c r="J324"/>
  <c r="BK291"/>
  <c r="J244"/>
  <c r="BK218"/>
  <c r="BK141"/>
  <c r="BK117"/>
  <c r="J470"/>
  <c r="BK412"/>
  <c r="BK388"/>
  <c r="BK346"/>
  <c r="J316"/>
  <c r="J291"/>
  <c r="BK255"/>
  <c r="J211"/>
  <c r="BK186"/>
  <c r="J152"/>
  <c r="BK483"/>
  <c r="J456"/>
  <c r="J420"/>
  <c r="J393"/>
  <c r="J358"/>
  <c r="J332"/>
  <c r="J303"/>
  <c r="BK277"/>
  <c r="BK245"/>
  <c r="J196"/>
  <c r="BK136"/>
  <c r="BK110"/>
  <c r="J479"/>
  <c r="J461"/>
  <c r="J435"/>
  <c r="J399"/>
  <c r="BK354"/>
  <c r="BK308"/>
  <c r="J279"/>
  <c r="J247"/>
  <c r="J213"/>
  <c r="BK170"/>
  <c r="J110"/>
  <c i="33" r="BK132"/>
  <c r="BK126"/>
  <c r="J136"/>
  <c r="J167"/>
  <c i="34" r="J96"/>
  <c i="35" r="J508"/>
  <c r="J270"/>
  <c r="BK115"/>
  <c r="BK501"/>
  <c r="BK374"/>
  <c r="BK183"/>
  <c r="J575"/>
  <c r="BK385"/>
  <c r="J159"/>
  <c r="J489"/>
  <c r="BK190"/>
  <c i="36" r="J398"/>
  <c r="BK304"/>
  <c r="BK197"/>
  <c r="J304"/>
  <c r="BK150"/>
  <c r="BK344"/>
  <c r="J165"/>
  <c r="BK356"/>
  <c r="J265"/>
  <c r="BK119"/>
  <c i="37" r="J159"/>
  <c r="BK132"/>
  <c r="J111"/>
  <c i="38" r="J104"/>
  <c r="J96"/>
  <c i="39" r="J301"/>
  <c r="BK205"/>
  <c r="J123"/>
  <c r="J167"/>
  <c r="BK267"/>
  <c r="J188"/>
  <c i="40" r="J520"/>
  <c r="J394"/>
  <c r="J298"/>
  <c r="BK175"/>
  <c r="J380"/>
  <c r="J217"/>
  <c r="J406"/>
  <c r="J175"/>
  <c r="J490"/>
  <c r="BK346"/>
  <c r="BK217"/>
  <c i="41" r="J484"/>
  <c r="BK320"/>
  <c r="J222"/>
  <c r="BK493"/>
  <c r="BK284"/>
  <c r="J130"/>
  <c r="J340"/>
  <c r="BK484"/>
  <c r="J312"/>
  <c r="BK197"/>
  <c i="42" r="J336"/>
  <c r="J222"/>
  <c r="BK181"/>
  <c r="J120"/>
  <c r="J297"/>
  <c r="J197"/>
  <c r="J152"/>
  <c r="BK349"/>
  <c r="J264"/>
  <c r="J144"/>
  <c r="J355"/>
  <c r="BK222"/>
  <c r="J154"/>
  <c r="BK118"/>
  <c i="43" r="BK190"/>
  <c r="BK114"/>
  <c r="BK94"/>
  <c r="J190"/>
  <c r="J94"/>
  <c i="44" r="BK132"/>
  <c r="J226"/>
  <c r="BK144"/>
  <c r="BK231"/>
  <c r="J151"/>
  <c r="BK184"/>
  <c r="J129"/>
  <c i="45" r="BK347"/>
  <c r="J350"/>
  <c r="J145"/>
  <c r="J334"/>
  <c r="BK131"/>
  <c r="J134"/>
  <c i="46" r="J125"/>
  <c r="BK113"/>
  <c r="BK119"/>
  <c i="47" r="J366"/>
  <c r="BK273"/>
  <c r="BK156"/>
  <c r="J258"/>
  <c r="BK128"/>
  <c r="BK345"/>
  <c r="BK240"/>
  <c r="BK204"/>
  <c r="J152"/>
  <c i="48" r="BK111"/>
  <c i="49" r="BK223"/>
  <c r="J222"/>
  <c r="J127"/>
  <c r="BK153"/>
  <c r="BK193"/>
  <c i="50" r="J192"/>
  <c r="BK116"/>
  <c r="J201"/>
  <c r="BK153"/>
  <c r="J212"/>
  <c r="J98"/>
  <c r="J124"/>
  <c i="51" r="J114"/>
  <c r="J104"/>
  <c r="BK93"/>
  <c i="52" r="BK129"/>
  <c r="J117"/>
  <c r="J124"/>
  <c i="53" r="J134"/>
  <c r="BK113"/>
  <c r="J130"/>
  <c r="BK103"/>
  <c r="BK128"/>
  <c i="54" r="BK147"/>
  <c r="J102"/>
  <c r="J117"/>
  <c r="J139"/>
  <c r="J107"/>
  <c r="J131"/>
  <c r="BK104"/>
  <c i="55" r="J177"/>
  <c r="J138"/>
  <c i="56" r="BK102"/>
  <c r="BK177"/>
  <c r="BK115"/>
  <c i="57" r="J109"/>
  <c i="58" r="J107"/>
  <c i="59" r="BK115"/>
  <c r="BK108"/>
  <c i="60" r="BK101"/>
  <c r="BK108"/>
  <c i="61" r="BK108"/>
  <c r="J108"/>
  <c i="62" r="BK139"/>
  <c r="BK188"/>
  <c i="2" r="BK150"/>
  <c r="J102"/>
  <c r="BK144"/>
  <c r="J96"/>
  <c i="3" r="BK134"/>
  <c r="J99"/>
  <c i="4" r="J115"/>
  <c i="5" r="BK155"/>
  <c r="J174"/>
  <c i="6" r="J282"/>
  <c r="BK134"/>
  <c r="J158"/>
  <c r="J256"/>
  <c r="BK253"/>
  <c r="BK107"/>
  <c i="7" r="BK103"/>
  <c r="J131"/>
  <c i="8" r="J142"/>
  <c r="J113"/>
  <c i="9" r="J149"/>
  <c r="J157"/>
  <c i="10" r="J105"/>
  <c r="BK136"/>
  <c i="11" r="BK284"/>
  <c r="J188"/>
  <c r="J326"/>
  <c r="BK225"/>
  <c r="J131"/>
  <c r="J248"/>
  <c r="BK115"/>
  <c r="J304"/>
  <c r="BK151"/>
  <c i="12" r="BK468"/>
  <c r="BK268"/>
  <c r="J124"/>
  <c r="J384"/>
  <c r="BK217"/>
  <c r="BK448"/>
  <c r="BK331"/>
  <c r="J241"/>
  <c r="J117"/>
  <c r="J369"/>
  <c r="BK191"/>
  <c i="13" r="BK184"/>
  <c r="J224"/>
  <c r="J102"/>
  <c r="J113"/>
  <c r="J167"/>
  <c i="14" r="BK186"/>
  <c r="J177"/>
  <c r="J242"/>
  <c r="BK160"/>
  <c r="J226"/>
  <c i="15" r="BK286"/>
  <c r="J158"/>
  <c r="BK214"/>
  <c r="BK222"/>
  <c r="J222"/>
  <c i="16" r="BK243"/>
  <c r="J243"/>
  <c r="J107"/>
  <c r="BK141"/>
  <c r="BK191"/>
  <c i="17" r="BK138"/>
  <c r="BK124"/>
  <c i="18" r="J207"/>
  <c r="J118"/>
  <c r="BK114"/>
  <c r="J158"/>
  <c r="BK158"/>
  <c i="19" r="BK395"/>
  <c r="J273"/>
  <c r="J170"/>
  <c r="J409"/>
  <c r="J270"/>
  <c r="BK452"/>
  <c r="J323"/>
  <c r="BK151"/>
  <c r="BK413"/>
  <c r="J311"/>
  <c r="BK161"/>
  <c i="20" r="J227"/>
  <c r="J159"/>
  <c r="J222"/>
  <c r="J131"/>
  <c r="J149"/>
  <c r="BK182"/>
  <c i="21" r="J1657"/>
  <c r="BK1370"/>
  <c r="J1047"/>
  <c r="J716"/>
  <c r="J572"/>
  <c r="J305"/>
  <c r="J1566"/>
  <c r="J1160"/>
  <c r="BK939"/>
  <c r="BK751"/>
  <c r="J601"/>
  <c r="J401"/>
  <c r="J110"/>
  <c r="J1370"/>
  <c r="J1218"/>
  <c r="J1070"/>
  <c r="BK898"/>
  <c r="BK666"/>
  <c r="J430"/>
  <c r="BK171"/>
  <c r="BK1704"/>
  <c r="J1593"/>
  <c r="BK1199"/>
  <c r="J1031"/>
  <c r="J675"/>
  <c r="J593"/>
  <c r="BK480"/>
  <c r="BK290"/>
  <c r="BK201"/>
  <c i="22" r="BK274"/>
  <c r="J311"/>
  <c r="BK161"/>
  <c r="BK291"/>
  <c r="BK371"/>
  <c r="J144"/>
  <c i="23" r="J214"/>
  <c r="BK145"/>
  <c r="BK239"/>
  <c r="BK192"/>
  <c r="BK118"/>
  <c r="BK214"/>
  <c r="BK160"/>
  <c r="J165"/>
  <c r="BK108"/>
  <c i="24" r="J189"/>
  <c r="BK146"/>
  <c r="J180"/>
  <c r="BK215"/>
  <c r="J182"/>
  <c r="BK121"/>
  <c r="BK198"/>
  <c r="BK158"/>
  <c r="J121"/>
  <c i="25" r="BK125"/>
  <c r="J126"/>
  <c i="26" r="BK164"/>
  <c r="J105"/>
  <c r="J113"/>
  <c r="J128"/>
  <c r="J124"/>
  <c i="27" r="J97"/>
  <c i="28" r="J944"/>
  <c r="J791"/>
  <c r="BK637"/>
  <c r="BK502"/>
  <c r="BK343"/>
  <c r="BK1024"/>
  <c r="J828"/>
  <c r="J723"/>
  <c r="BK427"/>
  <c r="BK1087"/>
  <c r="BK1038"/>
  <c r="BK801"/>
  <c r="J553"/>
  <c r="BK367"/>
  <c r="J170"/>
  <c r="BK877"/>
  <c r="J794"/>
  <c r="BK655"/>
  <c r="J505"/>
  <c r="J343"/>
  <c i="29" r="J890"/>
  <c r="J856"/>
  <c r="J819"/>
  <c r="BK797"/>
  <c r="J755"/>
  <c r="BK720"/>
  <c r="BK552"/>
  <c r="BK472"/>
  <c r="BK375"/>
  <c r="J279"/>
  <c r="BK172"/>
  <c r="J843"/>
  <c r="J794"/>
  <c r="J770"/>
  <c r="BK718"/>
  <c r="BK670"/>
  <c r="BK551"/>
  <c r="J465"/>
  <c r="J337"/>
  <c r="BK239"/>
  <c r="BK121"/>
  <c r="J879"/>
  <c r="J825"/>
  <c r="BK781"/>
  <c r="BK716"/>
  <c r="J630"/>
  <c r="BK522"/>
  <c r="BK342"/>
  <c r="J267"/>
  <c r="J150"/>
  <c r="BK618"/>
  <c r="J484"/>
  <c r="J361"/>
  <c r="BK178"/>
  <c r="J115"/>
  <c i="31" r="J583"/>
  <c r="J493"/>
  <c r="J465"/>
  <c r="J403"/>
  <c r="J341"/>
  <c r="BK278"/>
  <c r="J247"/>
  <c r="J216"/>
  <c r="J204"/>
  <c r="J144"/>
  <c r="J113"/>
  <c r="J589"/>
  <c r="BK541"/>
  <c r="J488"/>
  <c r="BK396"/>
  <c r="BK305"/>
  <c r="J274"/>
  <c r="BK244"/>
  <c r="J159"/>
  <c r="BK110"/>
  <c r="J520"/>
  <c r="BK476"/>
  <c r="BK394"/>
  <c r="J322"/>
  <c r="BK296"/>
  <c r="J246"/>
  <c r="J197"/>
  <c r="J120"/>
  <c r="J575"/>
  <c r="BK491"/>
  <c r="BK460"/>
  <c r="BK408"/>
  <c r="J363"/>
  <c r="J291"/>
  <c r="J243"/>
  <c r="BK204"/>
  <c r="J132"/>
  <c i="32" r="BK487"/>
  <c r="J447"/>
  <c r="BK429"/>
  <c r="BK381"/>
  <c r="J361"/>
  <c r="BK339"/>
  <c r="BK305"/>
  <c r="BK266"/>
  <c r="J243"/>
  <c r="J210"/>
  <c r="BK135"/>
  <c r="J115"/>
  <c r="J488"/>
  <c r="J441"/>
  <c r="J410"/>
  <c r="J384"/>
  <c r="J351"/>
  <c r="BK328"/>
  <c r="BK297"/>
  <c r="J266"/>
  <c r="BK239"/>
  <c r="J209"/>
  <c r="J187"/>
  <c r="J121"/>
  <c r="BK470"/>
  <c r="J448"/>
  <c r="J418"/>
  <c r="J383"/>
  <c r="BK356"/>
  <c r="BK320"/>
  <c r="J296"/>
  <c r="J268"/>
  <c r="BK232"/>
  <c r="BK180"/>
  <c r="BK116"/>
  <c r="BK499"/>
  <c r="BK462"/>
  <c r="J425"/>
  <c r="BK362"/>
  <c r="BK326"/>
  <c r="J293"/>
  <c r="J273"/>
  <c r="J230"/>
  <c r="BK178"/>
  <c r="BK131"/>
  <c i="33" r="J157"/>
  <c r="BK121"/>
  <c r="BK124"/>
  <c r="BK139"/>
  <c r="J151"/>
  <c i="34" r="J98"/>
  <c i="35" r="BK543"/>
  <c r="J461"/>
  <c r="J279"/>
  <c r="J129"/>
  <c r="J543"/>
  <c r="BK395"/>
  <c r="BK199"/>
  <c r="J581"/>
  <c r="BK428"/>
  <c r="J174"/>
  <c r="BK508"/>
  <c r="BK365"/>
  <c r="BK135"/>
  <c i="36" r="J206"/>
  <c r="J325"/>
  <c r="BK201"/>
  <c r="BK387"/>
  <c r="J258"/>
  <c r="J391"/>
  <c r="J261"/>
  <c r="BK140"/>
  <c i="37" r="BK166"/>
  <c r="J119"/>
  <c r="BK119"/>
  <c r="BK196"/>
  <c r="J132"/>
  <c i="38" r="J107"/>
  <c r="J119"/>
  <c r="J115"/>
  <c r="J97"/>
  <c r="BK97"/>
  <c i="39" r="J267"/>
  <c r="BK185"/>
  <c r="J315"/>
  <c r="J142"/>
  <c r="BK295"/>
  <c r="J223"/>
  <c r="J160"/>
  <c i="40" r="BK502"/>
  <c r="J404"/>
  <c r="BK300"/>
  <c r="J188"/>
  <c r="BK523"/>
  <c r="J399"/>
  <c r="BK303"/>
  <c r="J516"/>
  <c r="BK404"/>
  <c r="J329"/>
  <c r="BK223"/>
  <c r="J100"/>
  <c r="BK320"/>
  <c r="J300"/>
  <c r="BK100"/>
  <c i="41" r="BK490"/>
  <c r="BK301"/>
  <c r="J176"/>
  <c r="J407"/>
  <c r="J253"/>
  <c r="J102"/>
  <c r="J331"/>
  <c r="BK162"/>
  <c r="BK458"/>
  <c r="BK214"/>
  <c i="42" r="BK355"/>
  <c r="J280"/>
  <c r="BK200"/>
  <c r="J147"/>
  <c r="BK101"/>
  <c r="BK293"/>
  <c r="J193"/>
  <c r="BK154"/>
  <c r="J115"/>
  <c r="J331"/>
  <c r="J210"/>
  <c r="BK149"/>
  <c r="BK103"/>
  <c r="BK267"/>
  <c r="J206"/>
  <c r="BK147"/>
  <c r="BK112"/>
  <c i="43" r="J162"/>
  <c r="BK162"/>
  <c r="BK170"/>
  <c r="J170"/>
  <c i="44" r="BK175"/>
  <c r="J105"/>
  <c r="J220"/>
  <c r="J136"/>
  <c r="J191"/>
  <c r="J121"/>
  <c r="J162"/>
  <c r="BK111"/>
  <c i="45" r="BK272"/>
  <c r="J356"/>
  <c r="BK183"/>
  <c r="BK264"/>
  <c r="BK365"/>
  <c r="J135"/>
  <c i="46" r="BK98"/>
  <c r="J99"/>
  <c r="J116"/>
  <c r="BK118"/>
  <c i="47" r="J339"/>
  <c r="J221"/>
  <c r="J137"/>
  <c r="J226"/>
  <c r="J113"/>
  <c r="J301"/>
  <c r="BK221"/>
  <c r="BK170"/>
  <c r="BK121"/>
  <c i="49" r="J255"/>
  <c r="J251"/>
  <c r="J173"/>
  <c r="J199"/>
  <c r="BK137"/>
  <c i="50" r="J103"/>
  <c r="J216"/>
  <c r="BK173"/>
  <c r="BK103"/>
  <c r="BK192"/>
  <c r="J109"/>
  <c r="J221"/>
  <c i="51" r="BK116"/>
  <c r="BK111"/>
  <c i="52" r="J127"/>
  <c r="BK127"/>
  <c r="BK100"/>
  <c r="J115"/>
  <c i="53" r="BK117"/>
  <c r="J129"/>
  <c r="J111"/>
  <c r="BK131"/>
  <c i="54" r="BK148"/>
  <c r="BK112"/>
  <c r="BK130"/>
  <c r="J136"/>
  <c r="BK114"/>
  <c r="BK134"/>
  <c r="BK102"/>
  <c i="55" r="J128"/>
  <c r="J121"/>
  <c i="56" r="BK138"/>
  <c r="BK152"/>
  <c r="J96"/>
  <c r="J104"/>
  <c i="57" r="J140"/>
  <c i="58" r="J112"/>
  <c i="59" r="J108"/>
  <c r="J128"/>
  <c i="60" r="BK92"/>
  <c r="BK100"/>
  <c i="61" r="BK133"/>
  <c r="BK135"/>
  <c r="BK101"/>
  <c r="J106"/>
  <c i="62" r="J95"/>
  <c r="J132"/>
  <c i="2" r="J138"/>
  <c i="1" r="AS102"/>
  <c i="4" r="BK92"/>
  <c i="5" r="BK135"/>
  <c r="J125"/>
  <c r="J105"/>
  <c i="6" r="BK223"/>
  <c r="J304"/>
  <c r="BK115"/>
  <c r="J253"/>
  <c r="BK169"/>
  <c r="J218"/>
  <c i="7" r="J126"/>
  <c r="BK126"/>
  <c i="8" r="J133"/>
  <c r="BK165"/>
  <c r="BK127"/>
  <c i="9" r="J118"/>
  <c r="J129"/>
  <c i="10" r="BK94"/>
  <c r="BK101"/>
  <c i="11" r="BK264"/>
  <c r="J181"/>
  <c r="BK311"/>
  <c r="BK188"/>
  <c r="J334"/>
  <c r="J169"/>
  <c r="J376"/>
  <c r="BK235"/>
  <c i="12" r="J533"/>
  <c r="J296"/>
  <c r="J448"/>
  <c r="BK301"/>
  <c r="BK153"/>
  <c r="J390"/>
  <c r="BK236"/>
  <c r="BK111"/>
  <c r="BK361"/>
  <c r="J204"/>
  <c i="13" r="J237"/>
  <c r="BK113"/>
  <c r="J136"/>
  <c r="BK152"/>
  <c r="BK187"/>
  <c i="14" r="BK226"/>
  <c r="J160"/>
  <c r="J157"/>
  <c r="J195"/>
  <c r="J101"/>
  <c r="BK98"/>
  <c i="15" r="BK149"/>
  <c r="J229"/>
  <c r="BK199"/>
  <c r="J175"/>
  <c i="16" r="BK187"/>
  <c r="J182"/>
  <c r="J203"/>
  <c r="BK107"/>
  <c r="J159"/>
  <c i="17" r="BK133"/>
  <c r="J174"/>
  <c i="18" r="BK220"/>
  <c r="J231"/>
  <c r="J220"/>
  <c r="J124"/>
  <c r="BK146"/>
  <c i="19" r="J386"/>
  <c r="J284"/>
  <c r="BK164"/>
  <c r="J345"/>
  <c r="J144"/>
  <c r="J425"/>
  <c r="J351"/>
  <c r="J227"/>
  <c r="J105"/>
  <c r="BK355"/>
  <c r="J184"/>
  <c i="20" r="J258"/>
  <c r="J178"/>
  <c r="BK246"/>
  <c r="BK189"/>
  <c r="BK258"/>
  <c r="BK251"/>
  <c r="BK159"/>
  <c i="21" r="BK1588"/>
  <c r="BK1374"/>
  <c r="BK1051"/>
  <c r="BK742"/>
  <c r="J652"/>
  <c r="BK447"/>
  <c r="J120"/>
  <c r="J1415"/>
  <c r="J1135"/>
  <c r="BK981"/>
  <c r="J742"/>
  <c r="BK553"/>
  <c r="BK369"/>
  <c r="J115"/>
  <c r="BK1510"/>
  <c r="BK1250"/>
  <c r="BK1064"/>
  <c r="BK887"/>
  <c r="J544"/>
  <c r="BK345"/>
  <c r="J201"/>
  <c r="BK1730"/>
  <c r="J1603"/>
  <c r="J1444"/>
  <c r="J1115"/>
  <c r="BK698"/>
  <c r="J553"/>
  <c r="J434"/>
  <c r="BK255"/>
  <c i="22" r="BK316"/>
  <c r="J108"/>
  <c r="BK177"/>
  <c r="BK259"/>
  <c r="J254"/>
  <c r="BK123"/>
  <c i="23" r="BK208"/>
  <c r="BK195"/>
  <c r="BK149"/>
  <c r="BK237"/>
  <c r="J181"/>
  <c r="BK132"/>
  <c r="J206"/>
  <c r="J128"/>
  <c r="J223"/>
  <c r="J183"/>
  <c r="BK147"/>
  <c r="J102"/>
  <c i="24" r="BK177"/>
  <c r="BK217"/>
  <c r="J139"/>
  <c r="BK211"/>
  <c r="BK175"/>
  <c r="J99"/>
  <c r="J195"/>
  <c r="BK151"/>
  <c r="J115"/>
  <c i="25" r="J123"/>
  <c r="J109"/>
  <c i="26" r="BK154"/>
  <c r="BK162"/>
  <c r="BK122"/>
  <c r="J126"/>
  <c r="BK121"/>
  <c i="27" r="BK95"/>
  <c i="28" r="BK985"/>
  <c r="BK842"/>
  <c r="J776"/>
  <c r="J641"/>
  <c r="BK495"/>
  <c r="BK217"/>
  <c r="J961"/>
  <c r="BK796"/>
  <c r="BK628"/>
  <c r="BK415"/>
  <c r="J117"/>
  <c r="BK958"/>
  <c r="J768"/>
  <c r="J502"/>
  <c r="BK289"/>
  <c r="BK971"/>
  <c r="J798"/>
  <c r="J644"/>
  <c r="J508"/>
  <c r="BK159"/>
  <c i="29" r="J871"/>
  <c r="BK851"/>
  <c r="J816"/>
  <c r="BK768"/>
  <c r="BK735"/>
  <c r="J702"/>
  <c r="BK504"/>
  <c r="J396"/>
  <c r="BK277"/>
  <c r="BK162"/>
  <c r="J855"/>
  <c r="BK807"/>
  <c r="J776"/>
  <c r="BK731"/>
  <c r="J677"/>
  <c r="BK574"/>
  <c r="J479"/>
  <c r="J387"/>
  <c r="BK308"/>
  <c r="J178"/>
  <c r="BK885"/>
  <c r="BK858"/>
  <c r="BK813"/>
  <c r="BK770"/>
  <c r="J696"/>
  <c r="BK606"/>
  <c r="BK477"/>
  <c r="J320"/>
  <c r="BK145"/>
  <c r="BK630"/>
  <c r="J518"/>
  <c r="J375"/>
  <c r="J185"/>
  <c r="J110"/>
  <c i="31" r="J591"/>
  <c r="BK518"/>
  <c r="BK472"/>
  <c r="J436"/>
  <c r="BK322"/>
  <c r="BK281"/>
  <c r="BK217"/>
  <c r="J187"/>
  <c r="BK119"/>
  <c r="J603"/>
  <c r="BK575"/>
  <c r="BK528"/>
  <c r="J476"/>
  <c r="J400"/>
  <c r="J303"/>
  <c r="J277"/>
  <c r="J236"/>
  <c r="BK148"/>
  <c r="BK578"/>
  <c r="BK487"/>
  <c r="BK451"/>
  <c r="J381"/>
  <c r="J310"/>
  <c r="BK247"/>
  <c r="J182"/>
  <c r="BK121"/>
  <c r="BK589"/>
  <c r="BK500"/>
  <c r="BK482"/>
  <c r="BK432"/>
  <c r="J367"/>
  <c r="BK292"/>
  <c r="BK272"/>
  <c r="J228"/>
  <c r="J168"/>
  <c r="J110"/>
  <c i="32" r="BK463"/>
  <c r="BK430"/>
  <c r="BK385"/>
  <c r="BK360"/>
  <c r="J321"/>
  <c r="J289"/>
  <c r="BK246"/>
  <c r="J220"/>
  <c r="BK181"/>
  <c r="BK130"/>
  <c r="BK482"/>
  <c r="J454"/>
  <c r="J411"/>
  <c r="J385"/>
  <c r="BK340"/>
  <c r="J313"/>
  <c r="BK254"/>
  <c r="BK226"/>
  <c r="BK208"/>
  <c r="BK177"/>
  <c r="BK492"/>
  <c r="J466"/>
  <c r="J436"/>
  <c r="BK400"/>
  <c r="BK372"/>
  <c r="BK347"/>
  <c r="J331"/>
  <c r="J301"/>
  <c r="BK273"/>
  <c r="BK244"/>
  <c r="BK194"/>
  <c r="BK140"/>
  <c r="J501"/>
  <c r="J478"/>
  <c r="BK452"/>
  <c r="J403"/>
  <c r="J363"/>
  <c r="BK343"/>
  <c r="BK289"/>
  <c r="BK267"/>
  <c r="BK234"/>
  <c r="J215"/>
  <c r="BK161"/>
  <c r="J118"/>
  <c i="33" r="BK142"/>
  <c r="BK138"/>
  <c r="J159"/>
  <c r="BK102"/>
  <c r="J142"/>
  <c i="34" r="J97"/>
  <c i="35" r="J548"/>
  <c r="J439"/>
  <c r="BK261"/>
  <c r="J103"/>
  <c r="BK494"/>
  <c r="J295"/>
  <c r="J147"/>
  <c r="BK560"/>
  <c r="J392"/>
  <c r="J178"/>
  <c r="BK505"/>
  <c r="J216"/>
  <c i="36" r="BK391"/>
  <c r="BK334"/>
  <c r="J254"/>
  <c r="J314"/>
  <c r="J226"/>
  <c r="J394"/>
  <c r="J223"/>
  <c r="BK99"/>
  <c r="BK312"/>
  <c r="J217"/>
  <c i="37" r="J196"/>
  <c r="BK207"/>
  <c r="BK121"/>
  <c r="J195"/>
  <c r="BK111"/>
  <c i="38" r="J109"/>
  <c r="J99"/>
  <c r="BK125"/>
  <c i="39" r="J292"/>
  <c r="BK218"/>
  <c r="BK142"/>
  <c r="J212"/>
  <c r="BK311"/>
  <c r="BK228"/>
  <c r="J109"/>
  <c i="40" r="J435"/>
  <c r="J325"/>
  <c r="BK125"/>
  <c r="J502"/>
  <c r="BK397"/>
  <c r="BK234"/>
  <c r="BK493"/>
  <c r="J308"/>
  <c r="BK240"/>
  <c r="BK112"/>
  <c r="BK459"/>
  <c r="J420"/>
  <c r="J301"/>
  <c i="41" r="BK518"/>
  <c r="BK379"/>
  <c r="BK244"/>
  <c r="J138"/>
  <c r="J487"/>
  <c r="BK331"/>
  <c r="J238"/>
  <c r="J113"/>
  <c r="J360"/>
  <c r="J191"/>
  <c r="BK435"/>
  <c r="BK274"/>
  <c i="42" r="J347"/>
  <c r="BK282"/>
  <c r="BK208"/>
  <c r="J163"/>
  <c r="BK110"/>
  <c r="J303"/>
  <c r="BK202"/>
  <c r="BK158"/>
  <c r="J112"/>
  <c r="J299"/>
  <c r="J219"/>
  <c r="J177"/>
  <c r="J107"/>
  <c r="J271"/>
  <c r="BK183"/>
  <c r="BK128"/>
  <c i="43" r="J193"/>
  <c r="J121"/>
  <c r="J158"/>
  <c r="J107"/>
  <c r="J97"/>
  <c i="44" r="J141"/>
  <c r="J228"/>
  <c r="J149"/>
  <c r="BK224"/>
  <c r="BK136"/>
  <c r="J196"/>
  <c r="J139"/>
  <c i="45" r="J352"/>
  <c r="J365"/>
  <c r="BK144"/>
  <c r="J200"/>
  <c r="BK248"/>
  <c i="46" r="J110"/>
  <c r="BK102"/>
  <c r="J108"/>
  <c r="BK108"/>
  <c i="47" r="J336"/>
  <c r="BK232"/>
  <c r="BK146"/>
  <c r="J243"/>
  <c r="J146"/>
  <c r="J351"/>
  <c r="BK255"/>
  <c r="BK173"/>
  <c i="49" r="BK246"/>
  <c r="J99"/>
  <c r="J149"/>
  <c r="BK145"/>
  <c r="BK205"/>
  <c i="50" r="BK164"/>
  <c r="BK109"/>
  <c r="J198"/>
  <c r="BK98"/>
  <c r="J161"/>
  <c r="J196"/>
  <c i="51" r="BK119"/>
  <c r="BK126"/>
  <c i="52" r="J105"/>
  <c r="BK125"/>
  <c r="BK111"/>
  <c r="J120"/>
  <c i="53" r="BK140"/>
  <c r="J115"/>
  <c r="J132"/>
  <c r="J109"/>
  <c r="BK126"/>
  <c i="54" r="J149"/>
  <c r="J116"/>
  <c r="J118"/>
  <c r="J144"/>
  <c r="J151"/>
  <c r="BK107"/>
  <c i="55" r="BK138"/>
  <c r="BK96"/>
  <c r="BK133"/>
  <c i="56" r="J177"/>
  <c r="J128"/>
  <c i="57" r="BK140"/>
  <c r="J136"/>
  <c i="58" r="J99"/>
  <c i="59" r="J99"/>
  <c i="60" r="J113"/>
  <c r="BK99"/>
  <c r="J102"/>
  <c i="61" r="BK123"/>
  <c r="J135"/>
  <c i="62" r="J168"/>
  <c r="BK192"/>
  <c r="BK112"/>
  <c i="2" r="BK126"/>
  <c i="1" r="AS83"/>
  <c i="5" r="BK125"/>
  <c r="J135"/>
  <c i="6" r="J207"/>
  <c r="BK277"/>
  <c r="BK342"/>
  <c r="J235"/>
  <c r="BK282"/>
  <c i="7" r="BK134"/>
  <c r="J103"/>
  <c i="8" r="BK153"/>
  <c r="J124"/>
  <c i="9" r="BK157"/>
  <c r="J123"/>
  <c i="10" r="J141"/>
  <c r="BK119"/>
  <c i="11" r="J271"/>
  <c r="BK202"/>
  <c r="J97"/>
  <c r="BK292"/>
  <c r="J235"/>
  <c r="J121"/>
  <c r="J274"/>
  <c r="BK128"/>
  <c r="BK356"/>
  <c r="BK248"/>
  <c r="J128"/>
  <c i="12" r="BK523"/>
  <c r="J411"/>
  <c r="J171"/>
  <c r="BK156"/>
  <c r="BK346"/>
  <c r="BK246"/>
  <c r="BK454"/>
  <c r="BK316"/>
  <c r="BK99"/>
  <c i="13" r="J127"/>
  <c r="J149"/>
  <c r="BK149"/>
  <c r="J184"/>
  <c i="14" r="J238"/>
  <c r="J166"/>
  <c r="BK183"/>
  <c r="J231"/>
  <c r="J174"/>
  <c i="15" r="BK167"/>
  <c r="J107"/>
  <c r="BK158"/>
  <c r="J103"/>
  <c r="J118"/>
  <c i="16" r="J147"/>
  <c r="BK159"/>
  <c r="J197"/>
  <c r="BK97"/>
  <c r="J139"/>
  <c i="17" r="BK127"/>
  <c r="BK148"/>
  <c i="18" r="BK200"/>
  <c r="BK210"/>
  <c r="BK213"/>
  <c r="BK223"/>
  <c i="19" r="J421"/>
  <c r="BK311"/>
  <c r="J176"/>
  <c r="BK367"/>
  <c r="BK236"/>
  <c r="J449"/>
  <c r="J347"/>
  <c r="BK205"/>
  <c r="BK409"/>
  <c r="BK329"/>
  <c r="J198"/>
  <c i="20" r="BK238"/>
  <c r="J154"/>
  <c r="BK227"/>
  <c r="BK171"/>
  <c r="J254"/>
  <c r="J246"/>
  <c r="J157"/>
  <c i="21" r="J1546"/>
  <c r="BK1232"/>
  <c r="J876"/>
  <c r="BK662"/>
  <c r="BK494"/>
  <c r="J176"/>
  <c r="BK1448"/>
  <c r="J1223"/>
  <c r="J914"/>
  <c r="BK724"/>
  <c r="J480"/>
  <c r="J290"/>
  <c r="BK1613"/>
  <c r="J1282"/>
  <c r="BK1155"/>
  <c r="J1021"/>
  <c r="BK765"/>
  <c r="J535"/>
  <c r="J311"/>
  <c r="BK1751"/>
  <c r="J1721"/>
  <c r="J1613"/>
  <c r="BK1415"/>
  <c r="BK1120"/>
  <c r="BK787"/>
  <c r="J605"/>
  <c r="J447"/>
  <c r="J265"/>
  <c i="22" r="J386"/>
  <c r="BK214"/>
  <c r="BK305"/>
  <c r="BK353"/>
  <c r="BK321"/>
  <c r="BK144"/>
  <c r="J232"/>
  <c r="BK113"/>
  <c i="23" r="J210"/>
  <c r="J174"/>
  <c r="J126"/>
  <c r="J196"/>
  <c r="BK154"/>
  <c r="BK241"/>
  <c r="J189"/>
  <c r="BK124"/>
  <c r="BK221"/>
  <c r="BK170"/>
  <c r="BK138"/>
  <c i="24" r="BK210"/>
  <c r="BK139"/>
  <c r="BK187"/>
  <c r="J117"/>
  <c r="J210"/>
  <c r="J177"/>
  <c r="J110"/>
  <c r="J201"/>
  <c r="J167"/>
  <c r="J119"/>
  <c i="25" r="BK121"/>
  <c r="J93"/>
  <c i="26" r="J156"/>
  <c r="J154"/>
  <c r="BK97"/>
  <c r="J152"/>
  <c r="BK101"/>
  <c i="28" r="BK1035"/>
  <c r="J832"/>
  <c r="BK773"/>
  <c r="J601"/>
  <c r="J501"/>
  <c r="BK194"/>
  <c r="BK824"/>
  <c r="J763"/>
  <c r="J527"/>
  <c r="BK207"/>
  <c r="J1041"/>
  <c r="BK832"/>
  <c r="J652"/>
  <c r="BK320"/>
  <c r="BK184"/>
  <c r="BK810"/>
  <c r="J795"/>
  <c r="BK695"/>
  <c r="BK518"/>
  <c r="BK351"/>
  <c i="29" r="J891"/>
  <c r="BK859"/>
  <c r="J828"/>
  <c r="J801"/>
  <c r="BK759"/>
  <c r="BK727"/>
  <c r="BK594"/>
  <c r="BK460"/>
  <c r="J356"/>
  <c r="BK213"/>
  <c r="J875"/>
  <c r="BK819"/>
  <c r="BK786"/>
  <c r="BK737"/>
  <c r="J679"/>
  <c r="J563"/>
  <c r="J499"/>
  <c r="BK389"/>
  <c r="BK279"/>
  <c r="J172"/>
  <c r="J884"/>
  <c r="BK820"/>
  <c r="BK779"/>
  <c r="J720"/>
  <c r="J642"/>
  <c r="J547"/>
  <c r="J434"/>
  <c r="J284"/>
  <c r="BK125"/>
  <c r="J541"/>
  <c r="BK394"/>
  <c r="J177"/>
  <c i="30" r="J100"/>
  <c i="31" r="BK594"/>
  <c r="J534"/>
  <c r="J478"/>
  <c r="BK441"/>
  <c r="BK355"/>
  <c r="J271"/>
  <c r="J234"/>
  <c r="BK124"/>
  <c r="J600"/>
  <c r="J570"/>
  <c r="BK524"/>
  <c r="J462"/>
  <c r="J379"/>
  <c r="J300"/>
  <c r="BK252"/>
  <c r="J217"/>
  <c r="BK126"/>
  <c r="BK577"/>
  <c r="BK497"/>
  <c r="BK473"/>
  <c r="J390"/>
  <c r="J313"/>
  <c r="BK299"/>
  <c r="J252"/>
  <c r="J206"/>
  <c r="BK136"/>
  <c r="BK113"/>
  <c r="BK570"/>
  <c r="BK490"/>
  <c r="J463"/>
  <c r="BK412"/>
  <c r="BK314"/>
  <c r="J268"/>
  <c r="BK226"/>
  <c i="32" r="BK453"/>
  <c r="BK428"/>
  <c r="J388"/>
  <c r="BK358"/>
  <c r="J307"/>
  <c r="J290"/>
  <c r="BK250"/>
  <c r="J226"/>
  <c r="BK200"/>
  <c r="J131"/>
  <c r="J492"/>
  <c r="J460"/>
  <c r="BK413"/>
  <c r="J379"/>
  <c r="J353"/>
  <c r="J310"/>
  <c r="BK290"/>
  <c r="J260"/>
  <c r="BK220"/>
  <c r="BK199"/>
  <c r="BK184"/>
  <c r="J141"/>
  <c r="J482"/>
  <c r="J438"/>
  <c r="J392"/>
  <c r="J352"/>
  <c r="BK330"/>
  <c r="BK304"/>
  <c r="BK274"/>
  <c r="J248"/>
  <c r="BK195"/>
  <c r="BK146"/>
  <c r="BK112"/>
  <c r="J468"/>
  <c r="J446"/>
  <c r="J419"/>
  <c r="BK378"/>
  <c r="BK338"/>
  <c r="BK307"/>
  <c r="J278"/>
  <c r="BK259"/>
  <c r="J227"/>
  <c r="J155"/>
  <c r="J128"/>
  <c i="33" r="J141"/>
  <c r="BK133"/>
  <c r="J150"/>
  <c r="BK177"/>
  <c r="J126"/>
  <c i="34" r="BK99"/>
  <c i="35" r="J512"/>
  <c r="BK392"/>
  <c r="BK165"/>
  <c r="J617"/>
  <c r="BK482"/>
  <c r="J317"/>
  <c r="BK162"/>
  <c r="BK522"/>
  <c r="BK339"/>
  <c r="BK118"/>
  <c r="J444"/>
  <c r="J199"/>
  <c i="36" r="BK394"/>
  <c r="J308"/>
  <c r="BK246"/>
  <c r="BK331"/>
  <c r="BK223"/>
  <c r="J119"/>
  <c r="BK365"/>
  <c r="BK143"/>
  <c r="J373"/>
  <c r="BK254"/>
  <c r="J133"/>
  <c i="37" r="J163"/>
  <c r="BK151"/>
  <c r="BK163"/>
  <c i="38" r="BK118"/>
  <c r="BK120"/>
  <c r="J116"/>
  <c r="J110"/>
  <c i="39" r="BK298"/>
  <c r="BK195"/>
  <c r="BK305"/>
  <c r="J133"/>
  <c r="J259"/>
  <c r="J179"/>
  <c i="40" r="BK380"/>
  <c r="BK256"/>
  <c r="J128"/>
  <c r="BK485"/>
  <c r="BK368"/>
  <c r="J184"/>
  <c r="BK393"/>
  <c r="BK289"/>
  <c r="BK128"/>
  <c r="BK451"/>
  <c r="BK310"/>
  <c r="BK231"/>
  <c i="41" r="J458"/>
  <c r="J295"/>
  <c r="BK147"/>
  <c r="J449"/>
  <c r="J266"/>
  <c r="BK108"/>
  <c r="BK325"/>
  <c r="BK126"/>
  <c r="J301"/>
  <c r="BK164"/>
  <c i="42" r="BK299"/>
  <c r="BK210"/>
  <c r="J176"/>
  <c r="BK132"/>
  <c r="BK336"/>
  <c r="BK269"/>
  <c r="J179"/>
  <c r="BK126"/>
  <c r="J108"/>
  <c r="BK303"/>
  <c r="BK207"/>
  <c r="BK116"/>
  <c r="BK340"/>
  <c r="J225"/>
  <c r="BK157"/>
  <c r="J101"/>
  <c i="43" r="J152"/>
  <c r="J181"/>
  <c r="J184"/>
  <c r="J176"/>
  <c i="44" r="J224"/>
  <c r="J119"/>
  <c r="BK158"/>
  <c r="J111"/>
  <c r="BK171"/>
  <c r="BK214"/>
  <c r="BK147"/>
  <c i="45" r="J259"/>
  <c r="BK357"/>
  <c r="J150"/>
  <c r="BK134"/>
  <c r="BK217"/>
  <c i="46" r="J106"/>
  <c r="BK101"/>
  <c r="J112"/>
  <c r="J114"/>
  <c i="47" r="J345"/>
  <c r="BK265"/>
  <c r="J170"/>
  <c r="BK282"/>
  <c r="BK177"/>
  <c r="J360"/>
  <c r="BK243"/>
  <c r="J189"/>
  <c r="BK113"/>
  <c i="48" r="J105"/>
  <c i="49" r="J218"/>
  <c r="J205"/>
  <c r="J130"/>
  <c r="J168"/>
  <c r="BK228"/>
  <c r="J107"/>
  <c i="50" r="J143"/>
  <c r="J97"/>
  <c r="BK179"/>
  <c r="J116"/>
  <c r="J173"/>
  <c r="J99"/>
  <c r="J169"/>
  <c i="51" r="J111"/>
  <c r="J119"/>
  <c i="52" r="J99"/>
  <c r="J119"/>
  <c r="BK102"/>
  <c r="J114"/>
  <c i="53" r="BK127"/>
  <c r="J110"/>
  <c r="BK133"/>
  <c r="BK114"/>
  <c r="BK129"/>
  <c r="J101"/>
  <c i="54" r="J128"/>
  <c r="BK132"/>
  <c r="BK146"/>
  <c r="J120"/>
  <c r="J146"/>
  <c r="J103"/>
  <c i="55" r="J133"/>
  <c r="BK177"/>
  <c i="56" r="J152"/>
  <c r="BK96"/>
  <c r="BK147"/>
  <c i="57" r="BK136"/>
  <c r="BK131"/>
  <c r="BK132"/>
  <c i="58" r="BK105"/>
  <c i="59" r="J106"/>
  <c i="60" r="J99"/>
  <c r="BK97"/>
  <c r="J100"/>
  <c i="61" r="J110"/>
  <c r="J115"/>
  <c i="62" r="J101"/>
  <c r="BK118"/>
  <c i="2" r="BK156"/>
  <c r="BK120"/>
  <c i="1" r="AS93"/>
  <c i="4" r="BK98"/>
  <c i="5" r="J103"/>
  <c r="J124"/>
  <c i="6" r="BK244"/>
  <c r="BK101"/>
  <c r="J174"/>
  <c r="J263"/>
  <c r="J165"/>
  <c r="BK235"/>
  <c i="7" r="J115"/>
  <c i="8" r="J118"/>
  <c r="J130"/>
  <c i="9" r="BK140"/>
  <c r="BK132"/>
  <c i="10" r="BK109"/>
  <c i="11" r="BK372"/>
  <c r="BK277"/>
  <c r="BK169"/>
  <c r="J318"/>
  <c r="BK245"/>
  <c r="BK134"/>
  <c r="BK239"/>
  <c r="J139"/>
  <c r="J311"/>
  <c r="BK172"/>
  <c i="12" r="J523"/>
  <c r="J361"/>
  <c r="J139"/>
  <c r="J418"/>
  <c r="J262"/>
  <c r="J111"/>
  <c r="J364"/>
  <c r="BK204"/>
  <c r="BK480"/>
  <c r="BK351"/>
  <c r="J196"/>
  <c i="13" r="J234"/>
  <c r="J99"/>
  <c r="J97"/>
  <c r="J116"/>
  <c r="J139"/>
  <c i="14" r="J180"/>
  <c r="J186"/>
  <c r="J126"/>
  <c r="BK188"/>
  <c r="J98"/>
  <c r="J108"/>
  <c i="15" r="J154"/>
  <c r="BK93"/>
  <c r="J191"/>
  <c r="J235"/>
  <c r="J99"/>
  <c i="16" r="J97"/>
  <c r="J100"/>
  <c r="BK130"/>
  <c r="BK217"/>
  <c r="J130"/>
  <c i="17" r="J97"/>
  <c r="J158"/>
  <c i="18" r="J202"/>
  <c r="BK207"/>
  <c r="BK102"/>
  <c r="J235"/>
  <c r="BK155"/>
  <c i="19" r="BK371"/>
  <c r="BK298"/>
  <c r="BK202"/>
  <c r="J434"/>
  <c r="BK290"/>
  <c r="BK154"/>
  <c r="J389"/>
  <c r="J305"/>
  <c r="BK137"/>
  <c r="J405"/>
  <c r="BK253"/>
  <c r="BK119"/>
  <c i="20" r="J206"/>
  <c r="J115"/>
  <c r="BK215"/>
  <c r="J249"/>
  <c r="J238"/>
  <c r="J167"/>
  <c i="21" r="J1633"/>
  <c r="J1432"/>
  <c r="J1175"/>
  <c r="BK792"/>
  <c r="J632"/>
  <c r="J508"/>
  <c r="J171"/>
  <c r="BK1633"/>
  <c r="J1535"/>
  <c r="BK1273"/>
  <c r="J1085"/>
  <c r="J840"/>
  <c r="BK675"/>
  <c r="J441"/>
  <c r="BK250"/>
  <c r="BK1525"/>
  <c r="J1228"/>
  <c r="BK1075"/>
  <c r="BK857"/>
  <c r="J461"/>
  <c r="BK235"/>
  <c r="BK1743"/>
  <c r="BK1692"/>
  <c r="J1540"/>
  <c r="J1110"/>
  <c r="J814"/>
  <c r="BK623"/>
  <c r="J457"/>
  <c r="BK230"/>
  <c i="22" r="J305"/>
  <c r="BK381"/>
  <c r="J113"/>
  <c r="J248"/>
  <c r="BK376"/>
  <c r="BK191"/>
  <c i="23" r="J226"/>
  <c r="BK175"/>
  <c r="J116"/>
  <c r="BK189"/>
  <c r="BK130"/>
  <c r="J192"/>
  <c r="J118"/>
  <c r="J224"/>
  <c r="BK179"/>
  <c r="BK143"/>
  <c i="24" r="BK224"/>
  <c r="BK171"/>
  <c r="J218"/>
  <c r="BK142"/>
  <c r="BK213"/>
  <c r="J178"/>
  <c r="J127"/>
  <c r="BK208"/>
  <c r="J185"/>
  <c r="BK117"/>
  <c i="25" r="BK116"/>
  <c r="BK105"/>
  <c i="26" r="J141"/>
  <c r="J97"/>
  <c r="BK103"/>
  <c r="BK160"/>
  <c i="27" r="J103"/>
  <c i="28" r="J982"/>
  <c r="BK790"/>
  <c r="J628"/>
  <c r="J425"/>
  <c r="J159"/>
  <c r="BK944"/>
  <c r="J807"/>
  <c r="BK687"/>
  <c r="J375"/>
  <c r="BK1076"/>
  <c r="BK996"/>
  <c r="BK798"/>
  <c r="J605"/>
  <c r="J388"/>
  <c r="J164"/>
  <c r="BK961"/>
  <c r="J789"/>
  <c r="BK723"/>
  <c r="J513"/>
  <c r="J313"/>
  <c i="29" r="J885"/>
  <c r="BK855"/>
  <c r="BK817"/>
  <c r="BK803"/>
  <c r="BK757"/>
  <c r="J731"/>
  <c r="BK545"/>
  <c r="J441"/>
  <c r="BK284"/>
  <c r="BK185"/>
  <c r="BK869"/>
  <c r="BK811"/>
  <c r="BK784"/>
  <c r="J749"/>
  <c r="BK708"/>
  <c r="J606"/>
  <c r="J536"/>
  <c r="J415"/>
  <c r="J349"/>
  <c r="BK179"/>
  <c r="BK865"/>
  <c r="BK827"/>
  <c r="BK788"/>
  <c r="BK733"/>
  <c r="BK677"/>
  <c r="J545"/>
  <c r="J451"/>
  <c r="J313"/>
  <c r="BK198"/>
  <c r="BK704"/>
  <c r="BK532"/>
  <c r="J389"/>
  <c r="J277"/>
  <c r="J121"/>
  <c i="30" r="J101"/>
  <c i="31" r="BK520"/>
  <c r="BK485"/>
  <c r="J454"/>
  <c r="BK290"/>
  <c r="BK141"/>
  <c r="BK107"/>
  <c r="BK584"/>
  <c r="J530"/>
  <c r="J432"/>
  <c r="J395"/>
  <c r="J301"/>
  <c r="BK258"/>
  <c r="BK128"/>
  <c r="J581"/>
  <c r="BK493"/>
  <c r="BK453"/>
  <c r="BK345"/>
  <c r="BK300"/>
  <c r="J239"/>
  <c r="BK173"/>
  <c r="J140"/>
  <c r="BK114"/>
  <c r="BK504"/>
  <c r="BK454"/>
  <c r="BK388"/>
  <c r="J355"/>
  <c r="BK285"/>
  <c r="BK239"/>
  <c r="BK182"/>
  <c r="J109"/>
  <c i="32" r="J462"/>
  <c r="J426"/>
  <c r="BK384"/>
  <c r="BK359"/>
  <c r="BK316"/>
  <c r="BK271"/>
  <c r="BK238"/>
  <c r="J205"/>
  <c r="J132"/>
  <c r="J109"/>
  <c r="BK479"/>
  <c r="J430"/>
  <c r="BK407"/>
  <c r="BK383"/>
  <c r="J367"/>
  <c r="J336"/>
  <c r="J294"/>
  <c r="J275"/>
  <c r="J237"/>
  <c r="BK215"/>
  <c r="J194"/>
  <c r="BK115"/>
  <c r="BK467"/>
  <c r="BK417"/>
  <c r="BK380"/>
  <c r="BK337"/>
  <c r="BK322"/>
  <c r="BK285"/>
  <c r="J257"/>
  <c r="J203"/>
  <c r="J143"/>
  <c r="BK498"/>
  <c r="BK465"/>
  <c r="J443"/>
  <c r="BK405"/>
  <c r="J369"/>
  <c r="J337"/>
  <c r="J305"/>
  <c r="J261"/>
  <c r="BK217"/>
  <c r="J181"/>
  <c r="BK132"/>
  <c i="33" r="BK151"/>
  <c r="BK108"/>
  <c r="J161"/>
  <c r="J115"/>
  <c r="J124"/>
  <c i="35" r="J595"/>
  <c r="BK442"/>
  <c r="BK317"/>
  <c r="J170"/>
  <c r="BK617"/>
  <c r="J442"/>
  <c r="BK205"/>
  <c r="BK604"/>
  <c r="J436"/>
  <c r="BK235"/>
  <c r="BK570"/>
  <c r="BK423"/>
  <c r="BK141"/>
  <c i="36" r="BK369"/>
  <c r="J287"/>
  <c r="BK336"/>
  <c r="BK217"/>
  <c r="BK106"/>
  <c r="J283"/>
  <c r="J380"/>
  <c r="BK235"/>
  <c r="J99"/>
  <c i="37" r="J173"/>
  <c r="J127"/>
  <c i="38" r="J124"/>
  <c r="J118"/>
  <c i="39" r="BK288"/>
  <c r="BK188"/>
  <c r="J102"/>
  <c r="BK235"/>
  <c r="BK139"/>
  <c r="BK247"/>
  <c r="BK167"/>
  <c r="BK106"/>
  <c i="40" r="BK432"/>
  <c r="J310"/>
  <c r="BK136"/>
  <c r="J493"/>
  <c r="BK315"/>
  <c r="BK122"/>
  <c r="J377"/>
  <c r="J292"/>
  <c r="J148"/>
  <c r="J468"/>
  <c r="BK415"/>
  <c r="J297"/>
  <c i="41" r="BK513"/>
  <c r="BK373"/>
  <c r="J263"/>
  <c r="BK134"/>
  <c r="BK428"/>
  <c r="J269"/>
  <c r="J174"/>
  <c r="BK407"/>
  <c r="BK194"/>
  <c r="BK421"/>
  <c r="J250"/>
  <c i="42" r="BK361"/>
  <c r="BK288"/>
  <c r="J204"/>
  <c r="J151"/>
  <c r="BK365"/>
  <c r="J248"/>
  <c r="J178"/>
  <c r="J128"/>
  <c r="J104"/>
  <c r="BK211"/>
  <c r="J171"/>
  <c r="J111"/>
  <c r="BK315"/>
  <c r="BK167"/>
  <c r="J113"/>
  <c i="43" r="J164"/>
  <c r="BK173"/>
  <c r="BK161"/>
  <c r="J161"/>
  <c i="44" r="BK193"/>
  <c r="BK109"/>
  <c r="J180"/>
  <c r="J208"/>
  <c r="J132"/>
  <c r="BK164"/>
  <c r="J112"/>
  <c i="45" r="J377"/>
  <c r="J217"/>
  <c r="J304"/>
  <c r="BK317"/>
  <c r="J183"/>
  <c i="46" r="J101"/>
  <c r="BK121"/>
  <c r="BK105"/>
  <c i="47" r="BK330"/>
  <c r="J215"/>
  <c r="BK134"/>
  <c r="BK217"/>
  <c r="BK104"/>
  <c r="BK320"/>
  <c r="J229"/>
  <c r="J181"/>
  <c r="J354"/>
  <c i="48" r="J108"/>
  <c i="49" r="J175"/>
  <c r="BK189"/>
  <c r="J246"/>
  <c r="BK130"/>
  <c r="BK218"/>
  <c i="50" r="BK140"/>
  <c r="BK95"/>
  <c r="BK184"/>
  <c r="BK107"/>
  <c r="J158"/>
  <c r="J226"/>
  <c i="51" r="BK121"/>
  <c r="BK99"/>
  <c i="52" r="BK113"/>
  <c r="BK126"/>
  <c r="BK110"/>
  <c r="J128"/>
  <c r="J102"/>
  <c i="53" r="J120"/>
  <c r="J103"/>
  <c r="BK125"/>
  <c r="J141"/>
  <c r="J106"/>
  <c i="54" r="J130"/>
  <c r="J133"/>
  <c r="J150"/>
  <c r="BK116"/>
  <c r="J137"/>
  <c r="J100"/>
  <c i="55" r="J167"/>
  <c r="J144"/>
  <c i="56" r="BK121"/>
  <c r="J148"/>
  <c i="57" r="J135"/>
  <c r="J118"/>
  <c i="58" r="J119"/>
  <c i="59" r="BK110"/>
  <c i="60" r="J118"/>
  <c r="BK102"/>
  <c r="BK91"/>
  <c i="61" r="BK110"/>
  <c r="BK131"/>
  <c i="62" r="BK95"/>
  <c r="BK171"/>
  <c i="61" l="1" r="T100"/>
  <c i="4" r="P114"/>
  <c i="22" r="R196"/>
  <c r="R185"/>
  <c i="45" r="T294"/>
  <c i="4" r="T114"/>
  <c i="22" r="P196"/>
  <c r="P185"/>
  <c i="37" r="P126"/>
  <c i="45" r="R294"/>
  <c i="37" r="R126"/>
  <c i="4" r="R114"/>
  <c i="22" r="T196"/>
  <c r="T185"/>
  <c i="37" r="T126"/>
  <c i="45" r="P294"/>
  <c i="2" r="R89"/>
  <c r="R88"/>
  <c r="R87"/>
  <c i="3" r="T92"/>
  <c r="P121"/>
  <c r="BK133"/>
  <c r="J133"/>
  <c r="J67"/>
  <c i="4" r="BK91"/>
  <c r="J91"/>
  <c r="J65"/>
  <c i="5" r="R93"/>
  <c r="P126"/>
  <c r="P149"/>
  <c r="P140"/>
  <c i="6" r="R100"/>
  <c r="BK133"/>
  <c r="J133"/>
  <c r="J66"/>
  <c r="BK222"/>
  <c r="J222"/>
  <c r="J67"/>
  <c r="P243"/>
  <c r="BK262"/>
  <c r="J262"/>
  <c r="J72"/>
  <c r="BK303"/>
  <c r="J303"/>
  <c r="J73"/>
  <c i="7" r="BK98"/>
  <c r="J98"/>
  <c r="J66"/>
  <c r="R114"/>
  <c i="8" r="T95"/>
  <c r="P109"/>
  <c i="9" r="P95"/>
  <c r="R111"/>
  <c i="10" r="P93"/>
  <c r="P113"/>
  <c i="11" r="T94"/>
  <c r="R184"/>
  <c r="R195"/>
  <c r="BK251"/>
  <c r="J251"/>
  <c r="J68"/>
  <c r="BK330"/>
  <c r="J330"/>
  <c r="J69"/>
  <c i="12" r="BK96"/>
  <c r="J96"/>
  <c r="J65"/>
  <c r="BK229"/>
  <c r="J229"/>
  <c r="J66"/>
  <c r="R245"/>
  <c r="R321"/>
  <c r="BK396"/>
  <c r="J396"/>
  <c r="J70"/>
  <c r="P460"/>
  <c i="13" r="BK96"/>
  <c r="J96"/>
  <c r="J65"/>
  <c r="P163"/>
  <c r="T171"/>
  <c r="T198"/>
  <c r="T212"/>
  <c r="BK233"/>
  <c r="J233"/>
  <c r="J72"/>
  <c i="14" r="T95"/>
  <c r="P169"/>
  <c r="R194"/>
  <c r="R210"/>
  <c i="21" r="R109"/>
  <c r="T229"/>
  <c r="P239"/>
  <c r="P270"/>
  <c r="BK310"/>
  <c r="J310"/>
  <c r="J74"/>
  <c r="P400"/>
  <c r="P399"/>
  <c r="R411"/>
  <c r="T592"/>
  <c r="BK1217"/>
  <c r="J1217"/>
  <c r="J82"/>
  <c r="P1545"/>
  <c i="22" r="BK102"/>
  <c r="J102"/>
  <c r="J69"/>
  <c r="R217"/>
  <c r="R247"/>
  <c r="T326"/>
  <c i="23" r="T96"/>
  <c r="T117"/>
  <c r="T114"/>
  <c r="P151"/>
  <c r="P150"/>
  <c r="BK164"/>
  <c r="J164"/>
  <c r="J71"/>
  <c r="R232"/>
  <c i="24" r="BK96"/>
  <c r="J96"/>
  <c r="J65"/>
  <c r="R112"/>
  <c r="R109"/>
  <c r="R153"/>
  <c r="R152"/>
  <c r="P166"/>
  <c r="P165"/>
  <c r="BK223"/>
  <c r="J223"/>
  <c r="J72"/>
  <c i="25" r="BK92"/>
  <c r="J92"/>
  <c r="J65"/>
  <c r="P104"/>
  <c r="P103"/>
  <c r="R120"/>
  <c i="26" r="P100"/>
  <c r="R104"/>
  <c r="P115"/>
  <c r="T127"/>
  <c r="T145"/>
  <c i="27" r="T90"/>
  <c r="BK94"/>
  <c r="J94"/>
  <c r="J66"/>
  <c i="28" r="T116"/>
  <c r="P163"/>
  <c r="T319"/>
  <c r="R402"/>
  <c r="P414"/>
  <c r="R424"/>
  <c r="P504"/>
  <c r="P600"/>
  <c r="P643"/>
  <c r="BK657"/>
  <c r="J657"/>
  <c r="J80"/>
  <c r="T668"/>
  <c r="R757"/>
  <c r="P775"/>
  <c r="T844"/>
  <c r="T946"/>
  <c r="P993"/>
  <c r="P1028"/>
  <c r="P1037"/>
  <c r="P1047"/>
  <c i="29" r="P109"/>
  <c r="P165"/>
  <c r="P190"/>
  <c r="R582"/>
  <c r="R662"/>
  <c r="R669"/>
  <c r="R690"/>
  <c r="T722"/>
  <c r="T772"/>
  <c r="P874"/>
  <c r="BK887"/>
  <c r="J887"/>
  <c r="J83"/>
  <c i="30" r="P95"/>
  <c r="P94"/>
  <c r="P93"/>
  <c i="1" r="AU86"/>
  <c i="31" r="P103"/>
  <c r="R369"/>
  <c r="T540"/>
  <c i="32" r="R107"/>
  <c r="R179"/>
  <c r="T179"/>
  <c r="BK206"/>
  <c r="J206"/>
  <c r="J72"/>
  <c r="P231"/>
  <c r="P253"/>
  <c r="R283"/>
  <c r="P319"/>
  <c r="R357"/>
  <c r="P389"/>
  <c r="P421"/>
  <c r="BK457"/>
  <c r="J457"/>
  <c r="J80"/>
  <c r="BK489"/>
  <c r="J489"/>
  <c r="J81"/>
  <c i="33" r="T105"/>
  <c r="P109"/>
  <c r="T147"/>
  <c r="P156"/>
  <c i="34" r="R95"/>
  <c r="R94"/>
  <c r="R93"/>
  <c i="35" r="BK99"/>
  <c r="J99"/>
  <c r="J65"/>
  <c r="BK131"/>
  <c r="J131"/>
  <c r="J66"/>
  <c r="T182"/>
  <c r="BK301"/>
  <c r="J301"/>
  <c r="J68"/>
  <c r="BK388"/>
  <c r="J388"/>
  <c r="J69"/>
  <c r="BK411"/>
  <c r="J411"/>
  <c r="J70"/>
  <c r="P497"/>
  <c r="P496"/>
  <c r="P613"/>
  <c i="36" r="T98"/>
  <c r="T185"/>
  <c r="T216"/>
  <c r="T264"/>
  <c r="R292"/>
  <c r="R307"/>
  <c r="BK343"/>
  <c r="J343"/>
  <c r="J74"/>
  <c i="37" r="P105"/>
  <c r="P138"/>
  <c r="R152"/>
  <c r="P169"/>
  <c r="BK190"/>
  <c r="J190"/>
  <c r="J77"/>
  <c r="BK194"/>
  <c r="J194"/>
  <c r="J78"/>
  <c r="R206"/>
  <c i="38" r="R95"/>
  <c r="R94"/>
  <c r="R93"/>
  <c i="39" r="R98"/>
  <c r="BK159"/>
  <c r="J159"/>
  <c r="J66"/>
  <c r="R159"/>
  <c r="P166"/>
  <c r="BK198"/>
  <c r="J198"/>
  <c r="J68"/>
  <c r="T198"/>
  <c r="BK222"/>
  <c r="J222"/>
  <c r="J70"/>
  <c r="R222"/>
  <c r="R258"/>
  <c r="T310"/>
  <c i="40" r="BK96"/>
  <c r="J96"/>
  <c r="J65"/>
  <c r="BK139"/>
  <c r="J139"/>
  <c r="J66"/>
  <c r="T205"/>
  <c r="R442"/>
  <c r="T454"/>
  <c r="R505"/>
  <c r="BK515"/>
  <c r="J515"/>
  <c r="J72"/>
  <c i="41" r="R95"/>
  <c r="T155"/>
  <c r="T252"/>
  <c r="P477"/>
  <c r="T486"/>
  <c r="R512"/>
  <c i="42" r="T96"/>
  <c r="T175"/>
  <c r="P196"/>
  <c r="T213"/>
  <c r="BK305"/>
  <c r="J305"/>
  <c r="J70"/>
  <c r="BK348"/>
  <c r="J348"/>
  <c r="J71"/>
  <c r="BK360"/>
  <c r="J360"/>
  <c r="J72"/>
  <c i="43" r="T93"/>
  <c r="P149"/>
  <c r="BK169"/>
  <c r="J169"/>
  <c r="J67"/>
  <c r="BK175"/>
  <c r="J175"/>
  <c r="J68"/>
  <c i="44" r="T92"/>
  <c r="T91"/>
  <c r="R166"/>
  <c r="T219"/>
  <c r="T230"/>
  <c i="45" r="R105"/>
  <c r="P149"/>
  <c r="R235"/>
  <c r="R312"/>
  <c r="T321"/>
  <c r="R351"/>
  <c r="R366"/>
  <c i="46" r="R95"/>
  <c r="R94"/>
  <c r="R93"/>
  <c i="47" r="T97"/>
  <c r="R124"/>
  <c r="R151"/>
  <c r="P180"/>
  <c r="P264"/>
  <c r="T281"/>
  <c r="BK344"/>
  <c r="J344"/>
  <c r="J73"/>
  <c i="48" r="P89"/>
  <c r="P88"/>
  <c r="P87"/>
  <c i="1" r="AU106"/>
  <c i="49" r="BK98"/>
  <c r="J98"/>
  <c r="J65"/>
  <c r="BK126"/>
  <c r="J126"/>
  <c r="J67"/>
  <c r="T126"/>
  <c r="P136"/>
  <c r="P185"/>
  <c r="P192"/>
  <c i="50" r="BK92"/>
  <c r="J92"/>
  <c r="J65"/>
  <c r="R106"/>
  <c r="P168"/>
  <c r="P215"/>
  <c i="51" r="T92"/>
  <c r="T91"/>
  <c r="R124"/>
  <c r="R118"/>
  <c r="R117"/>
  <c i="52" r="T92"/>
  <c r="T98"/>
  <c r="R108"/>
  <c r="P122"/>
  <c i="53" r="T99"/>
  <c r="R108"/>
  <c r="T112"/>
  <c r="R121"/>
  <c r="T135"/>
  <c i="54" r="R99"/>
  <c r="P105"/>
  <c r="T115"/>
  <c r="R129"/>
  <c r="P145"/>
  <c i="55" r="P95"/>
  <c r="P94"/>
  <c r="P114"/>
  <c r="P131"/>
  <c r="T135"/>
  <c r="T146"/>
  <c i="56" r="BK95"/>
  <c r="BK114"/>
  <c r="J114"/>
  <c r="J66"/>
  <c r="BK131"/>
  <c r="J131"/>
  <c r="J69"/>
  <c r="BK135"/>
  <c r="J135"/>
  <c r="J70"/>
  <c r="BK146"/>
  <c r="J146"/>
  <c r="J71"/>
  <c i="57" r="T98"/>
  <c r="P128"/>
  <c i="58" r="T98"/>
  <c r="R116"/>
  <c i="59" r="P98"/>
  <c r="R122"/>
  <c i="60" r="R90"/>
  <c r="T107"/>
  <c i="61" r="R100"/>
  <c r="BK112"/>
  <c r="J112"/>
  <c r="J70"/>
  <c r="BK120"/>
  <c r="J120"/>
  <c r="J71"/>
  <c r="R120"/>
  <c r="BK124"/>
  <c r="J124"/>
  <c r="J72"/>
  <c r="T124"/>
  <c i="62" r="P100"/>
  <c i="2" r="P89"/>
  <c r="P88"/>
  <c r="P87"/>
  <c i="1" r="AU56"/>
  <c i="3" r="BK92"/>
  <c r="J92"/>
  <c r="J65"/>
  <c r="BK121"/>
  <c r="J121"/>
  <c r="J66"/>
  <c r="R133"/>
  <c i="4" r="R91"/>
  <c r="R90"/>
  <c r="R89"/>
  <c i="5" r="T93"/>
  <c r="T92"/>
  <c r="T126"/>
  <c r="R149"/>
  <c r="R140"/>
  <c i="6" r="T100"/>
  <c r="P133"/>
  <c r="T222"/>
  <c r="T243"/>
  <c r="R262"/>
  <c r="T303"/>
  <c i="7" r="T98"/>
  <c r="P114"/>
  <c i="8" r="R95"/>
  <c r="T109"/>
  <c i="9" r="R95"/>
  <c r="R94"/>
  <c r="R93"/>
  <c r="T111"/>
  <c i="10" r="BK93"/>
  <c r="J93"/>
  <c r="J65"/>
  <c r="T113"/>
  <c i="11" r="BK94"/>
  <c r="J94"/>
  <c r="J65"/>
  <c r="T184"/>
  <c r="T195"/>
  <c r="T251"/>
  <c r="R330"/>
  <c i="12" r="T96"/>
  <c r="T229"/>
  <c r="P245"/>
  <c r="T321"/>
  <c r="P396"/>
  <c r="BK460"/>
  <c r="J460"/>
  <c r="J71"/>
  <c i="13" r="T96"/>
  <c r="T95"/>
  <c r="T163"/>
  <c r="R171"/>
  <c r="P198"/>
  <c r="P212"/>
  <c r="R233"/>
  <c r="R232"/>
  <c i="14" r="BK95"/>
  <c r="J95"/>
  <c r="J65"/>
  <c r="BK169"/>
  <c r="J169"/>
  <c r="J66"/>
  <c r="BK194"/>
  <c r="J194"/>
  <c r="J67"/>
  <c r="BK210"/>
  <c r="J210"/>
  <c r="J68"/>
  <c r="R241"/>
  <c r="R240"/>
  <c i="15" r="BK106"/>
  <c r="J106"/>
  <c r="J66"/>
  <c r="P106"/>
  <c r="BK252"/>
  <c r="J252"/>
  <c r="J67"/>
  <c r="R252"/>
  <c i="16" r="BK114"/>
  <c r="J114"/>
  <c r="J67"/>
  <c r="R114"/>
  <c r="P242"/>
  <c i="17" r="BK93"/>
  <c r="J93"/>
  <c r="J65"/>
  <c r="T93"/>
  <c r="P114"/>
  <c r="BK147"/>
  <c r="J147"/>
  <c r="J68"/>
  <c r="T147"/>
  <c i="18" r="BK94"/>
  <c r="J94"/>
  <c r="J65"/>
  <c r="R94"/>
  <c r="P149"/>
  <c r="BK176"/>
  <c r="J176"/>
  <c r="J69"/>
  <c r="R176"/>
  <c i="19" r="BK98"/>
  <c r="J98"/>
  <c r="J65"/>
  <c r="T98"/>
  <c r="BK226"/>
  <c r="J226"/>
  <c r="J69"/>
  <c r="R226"/>
  <c r="P354"/>
  <c r="BK408"/>
  <c r="J408"/>
  <c r="J71"/>
  <c r="R408"/>
  <c r="R428"/>
  <c r="R427"/>
  <c i="20" r="P93"/>
  <c r="BK134"/>
  <c r="J134"/>
  <c r="J66"/>
  <c r="T134"/>
  <c r="P148"/>
  <c r="T148"/>
  <c r="R170"/>
  <c i="21" r="P109"/>
  <c r="BK229"/>
  <c r="J229"/>
  <c r="J70"/>
  <c r="BK239"/>
  <c r="J239"/>
  <c r="J71"/>
  <c r="R270"/>
  <c r="P310"/>
  <c r="P299"/>
  <c r="BK400"/>
  <c r="BK399"/>
  <c r="J399"/>
  <c r="J76"/>
  <c r="BK411"/>
  <c r="R592"/>
  <c r="T1217"/>
  <c r="BK1545"/>
  <c r="J1545"/>
  <c r="J83"/>
  <c i="22" r="T102"/>
  <c r="T101"/>
  <c r="P217"/>
  <c r="BK247"/>
  <c r="J247"/>
  <c r="J75"/>
  <c r="P326"/>
  <c i="23" r="P96"/>
  <c r="BK117"/>
  <c r="J117"/>
  <c r="J67"/>
  <c r="R151"/>
  <c r="R150"/>
  <c r="P164"/>
  <c r="P163"/>
  <c r="BK232"/>
  <c r="J232"/>
  <c r="J72"/>
  <c i="24" r="P96"/>
  <c r="P112"/>
  <c r="P109"/>
  <c r="P153"/>
  <c r="P152"/>
  <c r="BK166"/>
  <c r="BK165"/>
  <c r="P223"/>
  <c i="25" r="R92"/>
  <c r="R91"/>
  <c r="BK104"/>
  <c r="J104"/>
  <c r="J67"/>
  <c r="BK120"/>
  <c r="J120"/>
  <c r="J68"/>
  <c i="26" r="R100"/>
  <c r="R99"/>
  <c r="P104"/>
  <c r="R115"/>
  <c r="BK127"/>
  <c r="J127"/>
  <c r="J71"/>
  <c r="BK145"/>
  <c r="J145"/>
  <c r="J72"/>
  <c i="27" r="R90"/>
  <c r="R94"/>
  <c i="28" r="P116"/>
  <c r="T163"/>
  <c r="BK319"/>
  <c r="J319"/>
  <c r="J71"/>
  <c r="BK402"/>
  <c r="J402"/>
  <c r="J72"/>
  <c r="R414"/>
  <c r="T424"/>
  <c r="T504"/>
  <c r="BK600"/>
  <c r="J600"/>
  <c r="J78"/>
  <c r="T643"/>
  <c r="R657"/>
  <c r="R668"/>
  <c r="T757"/>
  <c r="BK775"/>
  <c r="J775"/>
  <c r="J83"/>
  <c r="R844"/>
  <c r="BK946"/>
  <c r="J946"/>
  <c r="J85"/>
  <c r="BK993"/>
  <c r="J993"/>
  <c r="J86"/>
  <c r="BK1028"/>
  <c r="J1028"/>
  <c r="J87"/>
  <c r="BK1037"/>
  <c r="J1037"/>
  <c r="J88"/>
  <c r="BK1047"/>
  <c r="J1047"/>
  <c r="J89"/>
  <c i="29" r="R109"/>
  <c r="R165"/>
  <c r="BK180"/>
  <c r="J180"/>
  <c r="J71"/>
  <c r="R180"/>
  <c r="T180"/>
  <c r="BK190"/>
  <c r="J190"/>
  <c r="J72"/>
  <c r="BK582"/>
  <c r="J582"/>
  <c r="J73"/>
  <c r="P662"/>
  <c r="P669"/>
  <c r="BK690"/>
  <c r="P722"/>
  <c r="P772"/>
  <c r="T874"/>
  <c r="P887"/>
  <c i="30" r="T95"/>
  <c r="T94"/>
  <c r="T93"/>
  <c i="31" r="R103"/>
  <c r="P369"/>
  <c r="P540"/>
  <c i="32" r="BK107"/>
  <c r="J107"/>
  <c r="J69"/>
  <c r="BK179"/>
  <c r="J179"/>
  <c r="J70"/>
  <c r="R189"/>
  <c r="T189"/>
  <c r="T206"/>
  <c r="BK231"/>
  <c r="J231"/>
  <c r="J73"/>
  <c r="T253"/>
  <c r="T283"/>
  <c r="T319"/>
  <c r="BK357"/>
  <c r="J357"/>
  <c r="J77"/>
  <c r="R389"/>
  <c r="T421"/>
  <c r="R457"/>
  <c r="P489"/>
  <c i="33" r="BK105"/>
  <c r="J105"/>
  <c r="J71"/>
  <c r="T109"/>
  <c r="BK147"/>
  <c r="J147"/>
  <c r="J74"/>
  <c r="T156"/>
  <c i="34" r="BK95"/>
  <c r="J95"/>
  <c r="J69"/>
  <c i="35" r="P99"/>
  <c r="T131"/>
  <c r="P182"/>
  <c r="T301"/>
  <c r="P388"/>
  <c r="R411"/>
  <c r="R497"/>
  <c r="R496"/>
  <c r="R613"/>
  <c i="36" r="R98"/>
  <c r="BK185"/>
  <c r="J185"/>
  <c r="J66"/>
  <c r="R216"/>
  <c r="P264"/>
  <c r="P292"/>
  <c r="T307"/>
  <c r="P343"/>
  <c r="P342"/>
  <c i="37" r="R105"/>
  <c r="T138"/>
  <c r="T152"/>
  <c r="T169"/>
  <c r="T190"/>
  <c r="P194"/>
  <c r="P206"/>
  <c i="38" r="T95"/>
  <c r="T94"/>
  <c r="T93"/>
  <c i="39" r="P98"/>
  <c r="P159"/>
  <c r="T159"/>
  <c r="R166"/>
  <c r="P198"/>
  <c r="BK211"/>
  <c r="J211"/>
  <c r="J69"/>
  <c r="R211"/>
  <c r="T211"/>
  <c r="T222"/>
  <c r="P258"/>
  <c r="P257"/>
  <c r="BK310"/>
  <c r="J310"/>
  <c r="J74"/>
  <c r="P310"/>
  <c i="40" r="R96"/>
  <c r="T139"/>
  <c r="BK205"/>
  <c r="J205"/>
  <c r="J67"/>
  <c r="BK442"/>
  <c r="J442"/>
  <c r="J68"/>
  <c r="P454"/>
  <c r="P505"/>
  <c r="P515"/>
  <c r="P514"/>
  <c i="41" r="BK95"/>
  <c r="J95"/>
  <c r="J65"/>
  <c r="BK155"/>
  <c r="J155"/>
  <c r="J66"/>
  <c r="BK252"/>
  <c r="J252"/>
  <c r="J67"/>
  <c r="R477"/>
  <c r="R486"/>
  <c r="BK512"/>
  <c r="J512"/>
  <c r="J71"/>
  <c i="42" r="P96"/>
  <c r="BK175"/>
  <c r="J175"/>
  <c r="J66"/>
  <c r="T196"/>
  <c r="P213"/>
  <c r="T305"/>
  <c r="T224"/>
  <c r="R348"/>
  <c r="P360"/>
  <c i="43" r="BK93"/>
  <c r="J93"/>
  <c r="J65"/>
  <c r="BK149"/>
  <c r="J149"/>
  <c r="J66"/>
  <c r="R169"/>
  <c r="P175"/>
  <c i="44" r="R92"/>
  <c r="R91"/>
  <c r="P166"/>
  <c r="P219"/>
  <c r="R230"/>
  <c i="45" r="P105"/>
  <c r="R149"/>
  <c r="BK235"/>
  <c r="J235"/>
  <c r="J71"/>
  <c r="T312"/>
  <c r="BK321"/>
  <c r="J321"/>
  <c r="J77"/>
  <c r="BK351"/>
  <c r="J351"/>
  <c r="J78"/>
  <c r="BK366"/>
  <c r="J366"/>
  <c r="J79"/>
  <c i="46" r="P95"/>
  <c r="P94"/>
  <c r="P93"/>
  <c i="1" r="AU104"/>
  <c i="47" r="P97"/>
  <c r="P124"/>
  <c r="P151"/>
  <c r="T180"/>
  <c r="T264"/>
  <c r="BK281"/>
  <c r="J281"/>
  <c r="J72"/>
  <c r="P344"/>
  <c i="48" r="BK89"/>
  <c r="J89"/>
  <c r="J65"/>
  <c i="49" r="P98"/>
  <c r="P97"/>
  <c r="P96"/>
  <c i="1" r="AU107"/>
  <c i="49" r="P126"/>
  <c r="BK136"/>
  <c r="J136"/>
  <c r="J69"/>
  <c r="R185"/>
  <c r="T192"/>
  <c i="50" r="T92"/>
  <c r="P106"/>
  <c r="R168"/>
  <c r="T215"/>
  <c i="51" r="R92"/>
  <c r="R91"/>
  <c r="P124"/>
  <c r="P118"/>
  <c r="P117"/>
  <c i="52" r="P92"/>
  <c r="P98"/>
  <c r="P108"/>
  <c r="BK122"/>
  <c r="J122"/>
  <c r="J68"/>
  <c i="53" r="P99"/>
  <c r="BK108"/>
  <c r="J108"/>
  <c r="J70"/>
  <c r="R112"/>
  <c r="T121"/>
  <c r="BK135"/>
  <c r="J135"/>
  <c r="J73"/>
  <c i="54" r="T99"/>
  <c r="BK105"/>
  <c r="J105"/>
  <c r="J70"/>
  <c r="R115"/>
  <c r="T129"/>
  <c r="R145"/>
  <c i="55" r="T95"/>
  <c r="T94"/>
  <c r="T114"/>
  <c r="R131"/>
  <c r="R135"/>
  <c r="BK146"/>
  <c r="J146"/>
  <c r="J71"/>
  <c i="56" r="T95"/>
  <c r="T114"/>
  <c r="T131"/>
  <c r="T135"/>
  <c r="R146"/>
  <c i="57" r="BK98"/>
  <c r="J98"/>
  <c r="J69"/>
  <c r="R128"/>
  <c i="58" r="P98"/>
  <c r="BK116"/>
  <c r="J116"/>
  <c r="J71"/>
  <c i="59" r="BK98"/>
  <c r="J98"/>
  <c r="J69"/>
  <c r="T98"/>
  <c r="T97"/>
  <c r="T96"/>
  <c r="BK122"/>
  <c r="J122"/>
  <c r="J71"/>
  <c r="T122"/>
  <c i="60" r="P90"/>
  <c r="P89"/>
  <c r="P88"/>
  <c i="1" r="AU120"/>
  <c i="60" r="BK107"/>
  <c r="J107"/>
  <c r="J66"/>
  <c r="P107"/>
  <c i="61" r="BK100"/>
  <c r="R107"/>
  <c r="T112"/>
  <c i="62" r="BK100"/>
  <c r="J100"/>
  <c r="J66"/>
  <c r="T100"/>
  <c i="2" r="BK89"/>
  <c r="J89"/>
  <c r="J65"/>
  <c i="3" r="P92"/>
  <c r="R121"/>
  <c r="T133"/>
  <c i="4" r="P91"/>
  <c r="P90"/>
  <c r="P89"/>
  <c i="1" r="AU58"/>
  <c i="5" r="P93"/>
  <c r="P92"/>
  <c r="R126"/>
  <c r="T149"/>
  <c r="T140"/>
  <c i="6" r="P100"/>
  <c r="T133"/>
  <c r="R222"/>
  <c r="R243"/>
  <c r="T262"/>
  <c r="R303"/>
  <c i="7" r="P98"/>
  <c r="P93"/>
  <c r="P92"/>
  <c i="1" r="AU61"/>
  <c i="7" r="T114"/>
  <c i="8" r="BK95"/>
  <c r="J95"/>
  <c r="J65"/>
  <c r="R109"/>
  <c i="9" r="BK95"/>
  <c r="J95"/>
  <c r="J65"/>
  <c r="BK111"/>
  <c r="J111"/>
  <c r="J66"/>
  <c i="10" r="R93"/>
  <c r="R113"/>
  <c i="11" r="P94"/>
  <c r="BK184"/>
  <c r="J184"/>
  <c r="J66"/>
  <c r="P195"/>
  <c r="R251"/>
  <c r="P330"/>
  <c i="12" r="R96"/>
  <c r="R229"/>
  <c r="T245"/>
  <c r="BK321"/>
  <c r="J321"/>
  <c r="J69"/>
  <c r="R396"/>
  <c r="R460"/>
  <c i="13" r="R96"/>
  <c r="R95"/>
  <c r="R94"/>
  <c r="R163"/>
  <c r="P171"/>
  <c r="R198"/>
  <c r="R212"/>
  <c r="P233"/>
  <c r="P232"/>
  <c i="14" r="R95"/>
  <c r="R94"/>
  <c r="R93"/>
  <c r="R169"/>
  <c r="P194"/>
  <c r="P210"/>
  <c r="BK241"/>
  <c r="J241"/>
  <c r="J71"/>
  <c r="T241"/>
  <c r="T240"/>
  <c i="15" r="BK92"/>
  <c r="J92"/>
  <c r="J65"/>
  <c r="R92"/>
  <c r="R106"/>
  <c r="P252"/>
  <c i="16" r="BK93"/>
  <c r="T93"/>
  <c r="T114"/>
  <c r="R242"/>
  <c i="17" r="R93"/>
  <c r="BK114"/>
  <c r="J114"/>
  <c r="J67"/>
  <c r="T114"/>
  <c r="R147"/>
  <c i="18" r="P94"/>
  <c r="BK149"/>
  <c r="J149"/>
  <c r="J66"/>
  <c r="R149"/>
  <c r="T176"/>
  <c i="19" r="R98"/>
  <c r="BK201"/>
  <c r="J201"/>
  <c r="J67"/>
  <c r="R201"/>
  <c r="BK207"/>
  <c r="J207"/>
  <c r="J68"/>
  <c r="R207"/>
  <c r="P226"/>
  <c r="BK354"/>
  <c r="J354"/>
  <c r="J70"/>
  <c r="R354"/>
  <c r="P408"/>
  <c r="P428"/>
  <c r="P427"/>
  <c i="20" r="BK93"/>
  <c r="J93"/>
  <c r="J65"/>
  <c r="T93"/>
  <c r="R134"/>
  <c r="BK148"/>
  <c r="J148"/>
  <c r="J67"/>
  <c r="R148"/>
  <c r="T170"/>
  <c i="21" r="BK109"/>
  <c r="J109"/>
  <c r="J69"/>
  <c r="P229"/>
  <c r="R239"/>
  <c r="BK270"/>
  <c r="J270"/>
  <c r="J72"/>
  <c r="R310"/>
  <c r="R299"/>
  <c r="R400"/>
  <c r="R399"/>
  <c r="P411"/>
  <c r="P592"/>
  <c r="R1217"/>
  <c r="R1545"/>
  <c i="22" r="R102"/>
  <c r="R101"/>
  <c r="T217"/>
  <c r="P247"/>
  <c r="R326"/>
  <c i="23" r="R96"/>
  <c r="P117"/>
  <c r="P114"/>
  <c r="BK151"/>
  <c r="BK150"/>
  <c r="T164"/>
  <c r="T163"/>
  <c r="T232"/>
  <c i="24" r="R96"/>
  <c r="T112"/>
  <c r="T109"/>
  <c r="T153"/>
  <c r="T152"/>
  <c r="R166"/>
  <c r="R165"/>
  <c r="T223"/>
  <c i="25" r="P92"/>
  <c r="P91"/>
  <c r="T104"/>
  <c r="T103"/>
  <c r="T120"/>
  <c i="26" r="T100"/>
  <c r="T104"/>
  <c r="BK115"/>
  <c r="J115"/>
  <c r="J70"/>
  <c r="P127"/>
  <c r="R145"/>
  <c i="27" r="P90"/>
  <c r="P94"/>
  <c i="28" r="R116"/>
  <c r="R163"/>
  <c r="P319"/>
  <c r="P402"/>
  <c r="BK414"/>
  <c r="J414"/>
  <c r="J73"/>
  <c r="P424"/>
  <c r="BK504"/>
  <c r="J504"/>
  <c r="J75"/>
  <c r="R600"/>
  <c r="BK643"/>
  <c r="J643"/>
  <c r="J79"/>
  <c r="T657"/>
  <c r="P668"/>
  <c r="P757"/>
  <c r="T775"/>
  <c r="BK844"/>
  <c r="J844"/>
  <c r="J84"/>
  <c r="P946"/>
  <c r="R993"/>
  <c r="R1028"/>
  <c r="T1037"/>
  <c r="R1047"/>
  <c i="29" r="T109"/>
  <c r="T165"/>
  <c r="P180"/>
  <c r="T190"/>
  <c r="T582"/>
  <c r="BK669"/>
  <c r="J669"/>
  <c r="J76"/>
  <c r="T690"/>
  <c r="BK722"/>
  <c r="J722"/>
  <c r="J80"/>
  <c r="BK772"/>
  <c r="J772"/>
  <c r="J81"/>
  <c r="BK874"/>
  <c r="J874"/>
  <c r="J82"/>
  <c r="R887"/>
  <c i="30" r="R95"/>
  <c r="R94"/>
  <c r="R93"/>
  <c i="31" r="T103"/>
  <c r="T102"/>
  <c r="T97"/>
  <c r="T369"/>
  <c r="BK540"/>
  <c r="J540"/>
  <c r="J73"/>
  <c i="32" r="T107"/>
  <c r="BK189"/>
  <c r="J189"/>
  <c r="J71"/>
  <c r="R206"/>
  <c r="R231"/>
  <c r="BK253"/>
  <c r="J253"/>
  <c r="J74"/>
  <c r="BK283"/>
  <c r="J283"/>
  <c r="J75"/>
  <c r="BK319"/>
  <c r="J319"/>
  <c r="J76"/>
  <c r="P357"/>
  <c r="BK389"/>
  <c r="J389"/>
  <c r="J78"/>
  <c r="BK421"/>
  <c r="J421"/>
  <c r="J79"/>
  <c r="P457"/>
  <c r="R489"/>
  <c i="33" r="R105"/>
  <c r="R109"/>
  <c r="R147"/>
  <c r="BK156"/>
  <c r="J156"/>
  <c r="J75"/>
  <c i="34" r="T95"/>
  <c r="T94"/>
  <c r="T93"/>
  <c i="35" r="T99"/>
  <c r="R131"/>
  <c r="BK182"/>
  <c r="J182"/>
  <c r="J67"/>
  <c r="P301"/>
  <c r="T388"/>
  <c r="P411"/>
  <c r="T497"/>
  <c r="T496"/>
  <c r="T613"/>
  <c i="36" r="P98"/>
  <c r="R185"/>
  <c r="P216"/>
  <c r="R264"/>
  <c r="T292"/>
  <c r="P307"/>
  <c r="T343"/>
  <c r="T342"/>
  <c i="37" r="T105"/>
  <c r="T104"/>
  <c r="R138"/>
  <c r="P152"/>
  <c r="R169"/>
  <c r="P190"/>
  <c r="T194"/>
  <c r="T206"/>
  <c i="38" r="P95"/>
  <c r="P94"/>
  <c r="P93"/>
  <c i="1" r="AU95"/>
  <c i="39" r="BK98"/>
  <c r="J98"/>
  <c r="J65"/>
  <c r="T98"/>
  <c r="BK166"/>
  <c r="J166"/>
  <c r="J67"/>
  <c r="T166"/>
  <c r="R198"/>
  <c r="P211"/>
  <c r="P222"/>
  <c r="BK258"/>
  <c r="J258"/>
  <c r="J73"/>
  <c r="T258"/>
  <c r="T257"/>
  <c r="R310"/>
  <c i="40" r="P96"/>
  <c r="R139"/>
  <c r="P205"/>
  <c r="P442"/>
  <c r="BK454"/>
  <c r="J454"/>
  <c r="J69"/>
  <c r="BK505"/>
  <c r="J505"/>
  <c r="J70"/>
  <c r="R515"/>
  <c r="R514"/>
  <c i="41" r="P95"/>
  <c r="P155"/>
  <c r="P252"/>
  <c r="T477"/>
  <c r="BK486"/>
  <c r="J486"/>
  <c r="J70"/>
  <c r="P512"/>
  <c i="42" r="BK96"/>
  <c r="P175"/>
  <c r="R196"/>
  <c r="BK213"/>
  <c r="J213"/>
  <c r="J68"/>
  <c r="R305"/>
  <c r="R224"/>
  <c r="T348"/>
  <c r="T360"/>
  <c i="43" r="R93"/>
  <c r="T149"/>
  <c r="P169"/>
  <c r="R175"/>
  <c i="44" r="BK92"/>
  <c r="BK91"/>
  <c r="BK166"/>
  <c r="J166"/>
  <c r="J66"/>
  <c r="R219"/>
  <c r="BK230"/>
  <c r="J230"/>
  <c r="J68"/>
  <c i="45" r="BK105"/>
  <c r="BK149"/>
  <c r="J149"/>
  <c r="J70"/>
  <c r="T235"/>
  <c r="BK312"/>
  <c r="J312"/>
  <c r="J74"/>
  <c r="R321"/>
  <c r="R320"/>
  <c r="P351"/>
  <c r="P366"/>
  <c i="46" r="BK95"/>
  <c r="J95"/>
  <c r="J69"/>
  <c i="47" r="BK97"/>
  <c r="J97"/>
  <c r="J65"/>
  <c r="BK124"/>
  <c r="J124"/>
  <c r="J66"/>
  <c r="BK151"/>
  <c r="J151"/>
  <c r="J67"/>
  <c r="R180"/>
  <c r="R264"/>
  <c r="P281"/>
  <c r="P280"/>
  <c r="T344"/>
  <c i="48" r="R89"/>
  <c r="R88"/>
  <c r="R87"/>
  <c i="49" r="R98"/>
  <c r="R126"/>
  <c r="R136"/>
  <c r="BK185"/>
  <c r="J185"/>
  <c r="J70"/>
  <c r="BK192"/>
  <c r="J192"/>
  <c r="J71"/>
  <c i="50" r="R92"/>
  <c r="R91"/>
  <c r="T106"/>
  <c r="T168"/>
  <c r="BK215"/>
  <c r="J215"/>
  <c r="J68"/>
  <c i="51" r="P92"/>
  <c r="P91"/>
  <c r="T124"/>
  <c r="T118"/>
  <c r="T117"/>
  <c i="52" r="BK92"/>
  <c r="J92"/>
  <c r="J65"/>
  <c r="BK98"/>
  <c r="J98"/>
  <c r="J66"/>
  <c r="BK108"/>
  <c r="J108"/>
  <c r="J67"/>
  <c r="R122"/>
  <c i="53" r="BK99"/>
  <c r="J99"/>
  <c r="J69"/>
  <c r="R99"/>
  <c r="P108"/>
  <c r="BK112"/>
  <c r="J112"/>
  <c r="J71"/>
  <c r="P121"/>
  <c r="R135"/>
  <c i="54" r="P99"/>
  <c r="T105"/>
  <c r="P115"/>
  <c r="BK129"/>
  <c r="J129"/>
  <c r="J72"/>
  <c r="BK145"/>
  <c r="J145"/>
  <c r="J73"/>
  <c i="55" r="R95"/>
  <c r="R94"/>
  <c r="R114"/>
  <c r="BK131"/>
  <c r="BK135"/>
  <c r="J135"/>
  <c r="J70"/>
  <c r="P146"/>
  <c i="56" r="R95"/>
  <c r="R94"/>
  <c r="R114"/>
  <c r="R131"/>
  <c r="R135"/>
  <c r="T146"/>
  <c i="57" r="R98"/>
  <c r="R97"/>
  <c r="R96"/>
  <c r="BK128"/>
  <c r="J128"/>
  <c r="J71"/>
  <c i="58" r="BK98"/>
  <c r="T116"/>
  <c i="59" r="R98"/>
  <c r="R97"/>
  <c r="R96"/>
  <c r="P122"/>
  <c i="60" r="BK90"/>
  <c r="J90"/>
  <c r="J65"/>
  <c r="T90"/>
  <c r="T89"/>
  <c r="T88"/>
  <c r="R107"/>
  <c i="61" r="P100"/>
  <c r="P99"/>
  <c r="P107"/>
  <c r="P112"/>
  <c r="P120"/>
  <c r="T120"/>
  <c r="P124"/>
  <c r="R124"/>
  <c i="62" r="BK117"/>
  <c r="J117"/>
  <c r="J67"/>
  <c r="T117"/>
  <c i="2" r="T89"/>
  <c r="T88"/>
  <c r="T87"/>
  <c i="3" r="R92"/>
  <c r="R91"/>
  <c r="R90"/>
  <c r="T121"/>
  <c r="T91"/>
  <c r="T90"/>
  <c r="P133"/>
  <c i="4" r="T91"/>
  <c r="T90"/>
  <c r="T89"/>
  <c i="5" r="BK93"/>
  <c r="BK92"/>
  <c r="J92"/>
  <c r="J64"/>
  <c r="BK126"/>
  <c r="J126"/>
  <c r="J66"/>
  <c r="BK149"/>
  <c r="J149"/>
  <c r="J69"/>
  <c i="6" r="BK100"/>
  <c r="J100"/>
  <c r="J65"/>
  <c r="R133"/>
  <c r="P222"/>
  <c r="BK243"/>
  <c r="J243"/>
  <c r="J70"/>
  <c r="P262"/>
  <c r="P303"/>
  <c i="7" r="R98"/>
  <c r="R93"/>
  <c r="R92"/>
  <c r="BK114"/>
  <c r="J114"/>
  <c r="J67"/>
  <c i="8" r="P95"/>
  <c r="P94"/>
  <c r="P93"/>
  <c i="1" r="AU62"/>
  <c i="8" r="BK109"/>
  <c r="J109"/>
  <c r="J66"/>
  <c i="9" r="T95"/>
  <c r="T94"/>
  <c r="T93"/>
  <c r="P111"/>
  <c i="10" r="T93"/>
  <c r="T92"/>
  <c r="T91"/>
  <c r="BK113"/>
  <c r="J113"/>
  <c r="J67"/>
  <c i="11" r="R94"/>
  <c r="R93"/>
  <c r="R92"/>
  <c r="P184"/>
  <c r="BK195"/>
  <c r="J195"/>
  <c r="J67"/>
  <c r="P251"/>
  <c r="T330"/>
  <c i="12" r="P96"/>
  <c r="P95"/>
  <c r="P94"/>
  <c i="1" r="AU66"/>
  <c i="12" r="P229"/>
  <c r="BK245"/>
  <c r="J245"/>
  <c r="J68"/>
  <c r="P321"/>
  <c r="T396"/>
  <c r="T460"/>
  <c i="13" r="P96"/>
  <c r="P95"/>
  <c r="P94"/>
  <c i="1" r="AU67"/>
  <c i="13" r="BK163"/>
  <c r="J163"/>
  <c r="J66"/>
  <c r="BK171"/>
  <c r="J171"/>
  <c r="J67"/>
  <c r="BK198"/>
  <c r="J198"/>
  <c r="J68"/>
  <c r="BK212"/>
  <c r="J212"/>
  <c r="J69"/>
  <c r="T233"/>
  <c r="T232"/>
  <c i="14" r="P95"/>
  <c r="P94"/>
  <c r="P93"/>
  <c i="1" r="AU68"/>
  <c i="14" r="T169"/>
  <c r="T194"/>
  <c r="T210"/>
  <c r="P241"/>
  <c r="P240"/>
  <c i="15" r="P92"/>
  <c r="P91"/>
  <c r="P90"/>
  <c i="1" r="AU69"/>
  <c i="15" r="T92"/>
  <c r="T106"/>
  <c r="T252"/>
  <c i="16" r="P93"/>
  <c r="R93"/>
  <c r="R92"/>
  <c r="R91"/>
  <c r="P114"/>
  <c r="BK242"/>
  <c r="J242"/>
  <c r="J68"/>
  <c r="T242"/>
  <c i="17" r="P93"/>
  <c r="R114"/>
  <c r="P147"/>
  <c i="18" r="T94"/>
  <c r="T93"/>
  <c r="T92"/>
  <c r="T149"/>
  <c r="P176"/>
  <c i="19" r="P98"/>
  <c r="P97"/>
  <c r="P96"/>
  <c i="1" r="AU73"/>
  <c i="19" r="P201"/>
  <c r="T201"/>
  <c r="P207"/>
  <c r="T207"/>
  <c r="T226"/>
  <c r="T354"/>
  <c r="T408"/>
  <c r="BK428"/>
  <c r="J428"/>
  <c r="J74"/>
  <c r="T428"/>
  <c r="T427"/>
  <c i="20" r="R93"/>
  <c r="R92"/>
  <c r="R91"/>
  <c r="P134"/>
  <c r="BK170"/>
  <c r="J170"/>
  <c r="J68"/>
  <c r="P170"/>
  <c i="21" r="T109"/>
  <c r="R229"/>
  <c r="T239"/>
  <c r="T270"/>
  <c r="T310"/>
  <c r="T299"/>
  <c r="T400"/>
  <c r="T399"/>
  <c r="T411"/>
  <c r="BK592"/>
  <c r="J592"/>
  <c r="J80"/>
  <c r="P1217"/>
  <c r="T1545"/>
  <c i="22" r="P102"/>
  <c r="P101"/>
  <c r="BK217"/>
  <c r="J217"/>
  <c r="J74"/>
  <c r="T247"/>
  <c r="BK326"/>
  <c r="J326"/>
  <c r="J76"/>
  <c i="23" r="BK96"/>
  <c r="J96"/>
  <c r="J65"/>
  <c r="R117"/>
  <c r="R114"/>
  <c r="T151"/>
  <c r="T150"/>
  <c r="R164"/>
  <c r="R163"/>
  <c r="P232"/>
  <c i="24" r="T96"/>
  <c r="BK112"/>
  <c r="J112"/>
  <c r="J67"/>
  <c r="BK153"/>
  <c r="J153"/>
  <c r="J69"/>
  <c r="T166"/>
  <c r="T165"/>
  <c r="R223"/>
  <c i="25" r="T92"/>
  <c r="T91"/>
  <c r="T90"/>
  <c r="R104"/>
  <c r="R103"/>
  <c r="P120"/>
  <c i="26" r="BK100"/>
  <c r="J100"/>
  <c r="J67"/>
  <c r="BK104"/>
  <c r="J104"/>
  <c r="J68"/>
  <c r="T115"/>
  <c r="T114"/>
  <c r="R127"/>
  <c r="P145"/>
  <c i="27" r="BK90"/>
  <c r="BK89"/>
  <c r="J89"/>
  <c r="J64"/>
  <c r="T94"/>
  <c i="28" r="BK116"/>
  <c r="J116"/>
  <c r="J69"/>
  <c r="BK163"/>
  <c r="J163"/>
  <c r="J70"/>
  <c r="R319"/>
  <c r="T402"/>
  <c r="T414"/>
  <c r="BK424"/>
  <c r="J424"/>
  <c r="J74"/>
  <c r="R504"/>
  <c r="T600"/>
  <c r="R643"/>
  <c r="P657"/>
  <c r="BK668"/>
  <c r="J668"/>
  <c r="J81"/>
  <c r="BK757"/>
  <c r="J757"/>
  <c r="J82"/>
  <c r="R775"/>
  <c r="P844"/>
  <c r="R946"/>
  <c r="T993"/>
  <c r="T1028"/>
  <c r="R1037"/>
  <c r="T1047"/>
  <c i="29" r="BK109"/>
  <c r="J109"/>
  <c r="J69"/>
  <c r="BK165"/>
  <c r="J165"/>
  <c r="J70"/>
  <c r="R190"/>
  <c r="P582"/>
  <c r="BK662"/>
  <c r="J662"/>
  <c r="J75"/>
  <c r="T662"/>
  <c r="T669"/>
  <c r="P690"/>
  <c r="P689"/>
  <c r="R722"/>
  <c r="R772"/>
  <c r="R874"/>
  <c r="T887"/>
  <c i="30" r="BK95"/>
  <c r="J95"/>
  <c r="J69"/>
  <c i="31" r="BK103"/>
  <c r="J103"/>
  <c r="J71"/>
  <c r="BK369"/>
  <c r="J369"/>
  <c r="J72"/>
  <c r="R540"/>
  <c i="32" r="P107"/>
  <c r="P179"/>
  <c r="P189"/>
  <c r="P206"/>
  <c r="T231"/>
  <c r="R253"/>
  <c r="P283"/>
  <c r="R319"/>
  <c r="T357"/>
  <c r="T389"/>
  <c r="R421"/>
  <c r="T457"/>
  <c r="T489"/>
  <c i="33" r="P105"/>
  <c r="P104"/>
  <c r="BK109"/>
  <c r="J109"/>
  <c r="J72"/>
  <c r="P147"/>
  <c r="P146"/>
  <c r="R156"/>
  <c i="34" r="P95"/>
  <c r="P94"/>
  <c r="P93"/>
  <c i="1" r="AU90"/>
  <c i="35" r="R99"/>
  <c r="P131"/>
  <c r="R182"/>
  <c r="R301"/>
  <c r="R388"/>
  <c r="T411"/>
  <c r="BK497"/>
  <c r="J497"/>
  <c r="J73"/>
  <c r="BK613"/>
  <c r="J613"/>
  <c r="J74"/>
  <c i="36" r="BK98"/>
  <c r="P185"/>
  <c r="BK216"/>
  <c r="J216"/>
  <c r="J67"/>
  <c r="BK264"/>
  <c r="J264"/>
  <c r="J68"/>
  <c r="BK292"/>
  <c r="J292"/>
  <c r="J69"/>
  <c r="BK307"/>
  <c r="J307"/>
  <c r="J71"/>
  <c r="R343"/>
  <c r="R342"/>
  <c i="37" r="BK105"/>
  <c r="J105"/>
  <c r="J69"/>
  <c r="BK138"/>
  <c r="J138"/>
  <c r="J71"/>
  <c r="BK152"/>
  <c r="J152"/>
  <c r="J72"/>
  <c r="BK169"/>
  <c r="J169"/>
  <c r="J76"/>
  <c r="R190"/>
  <c r="R194"/>
  <c r="BK206"/>
  <c r="J206"/>
  <c r="J79"/>
  <c i="38" r="BK95"/>
  <c r="J95"/>
  <c r="J69"/>
  <c i="40" r="T96"/>
  <c r="P139"/>
  <c r="R205"/>
  <c r="T442"/>
  <c r="R454"/>
  <c r="T505"/>
  <c r="T515"/>
  <c r="T514"/>
  <c i="41" r="T95"/>
  <c r="R155"/>
  <c r="R252"/>
  <c r="BK477"/>
  <c r="J477"/>
  <c r="J69"/>
  <c r="P486"/>
  <c r="T512"/>
  <c i="42" r="R96"/>
  <c r="R95"/>
  <c r="R175"/>
  <c r="BK196"/>
  <c r="J196"/>
  <c r="J67"/>
  <c r="R213"/>
  <c r="P305"/>
  <c r="P224"/>
  <c r="P348"/>
  <c r="R360"/>
  <c i="43" r="P93"/>
  <c r="P92"/>
  <c r="P91"/>
  <c i="1" r="AU100"/>
  <c i="43" r="R149"/>
  <c r="T169"/>
  <c r="T175"/>
  <c i="44" r="P92"/>
  <c r="P91"/>
  <c r="P90"/>
  <c i="1" r="AU101"/>
  <c i="44" r="T166"/>
  <c r="BK219"/>
  <c r="J219"/>
  <c r="J67"/>
  <c r="P230"/>
  <c i="45" r="T105"/>
  <c r="T149"/>
  <c r="P235"/>
  <c r="P312"/>
  <c r="P321"/>
  <c r="P320"/>
  <c r="T351"/>
  <c r="T366"/>
  <c i="46" r="T95"/>
  <c r="T94"/>
  <c r="T93"/>
  <c i="47" r="R97"/>
  <c r="R96"/>
  <c r="T124"/>
  <c r="T151"/>
  <c r="BK180"/>
  <c r="J180"/>
  <c r="J68"/>
  <c r="BK264"/>
  <c r="J264"/>
  <c r="J69"/>
  <c r="R281"/>
  <c r="R280"/>
  <c r="R344"/>
  <c i="48" r="T89"/>
  <c r="T88"/>
  <c r="T87"/>
  <c i="49" r="T98"/>
  <c r="T136"/>
  <c r="T185"/>
  <c r="R192"/>
  <c i="50" r="P92"/>
  <c r="P91"/>
  <c r="P90"/>
  <c i="1" r="AU108"/>
  <c i="50" r="BK106"/>
  <c r="J106"/>
  <c r="J66"/>
  <c r="BK168"/>
  <c r="J168"/>
  <c r="J67"/>
  <c r="R215"/>
  <c i="51" r="BK92"/>
  <c r="J92"/>
  <c r="J65"/>
  <c r="BK124"/>
  <c r="J124"/>
  <c r="J68"/>
  <c i="52" r="R92"/>
  <c r="R98"/>
  <c r="T108"/>
  <c r="T122"/>
  <c i="53" r="T108"/>
  <c r="P112"/>
  <c r="BK121"/>
  <c r="J121"/>
  <c r="J72"/>
  <c r="P135"/>
  <c i="54" r="BK99"/>
  <c r="J99"/>
  <c r="J69"/>
  <c r="R105"/>
  <c r="BK115"/>
  <c r="J115"/>
  <c r="J71"/>
  <c r="P129"/>
  <c r="T145"/>
  <c i="55" r="BK95"/>
  <c r="J95"/>
  <c r="J65"/>
  <c r="BK114"/>
  <c r="J114"/>
  <c r="J66"/>
  <c r="T131"/>
  <c r="T130"/>
  <c r="P135"/>
  <c r="R146"/>
  <c i="56" r="P95"/>
  <c r="P94"/>
  <c r="P114"/>
  <c r="P131"/>
  <c r="P135"/>
  <c r="P146"/>
  <c i="57" r="P98"/>
  <c r="P97"/>
  <c r="P96"/>
  <c i="1" r="AU117"/>
  <c i="57" r="T128"/>
  <c i="58" r="R98"/>
  <c r="R97"/>
  <c r="R96"/>
  <c r="P116"/>
  <c i="61" r="BK107"/>
  <c r="J107"/>
  <c r="J68"/>
  <c r="T107"/>
  <c r="T99"/>
  <c r="R112"/>
  <c r="R111"/>
  <c i="62" r="R100"/>
  <c r="P117"/>
  <c r="R117"/>
  <c r="BK138"/>
  <c r="J138"/>
  <c r="J68"/>
  <c r="P138"/>
  <c r="R138"/>
  <c r="T138"/>
  <c r="BK180"/>
  <c r="J180"/>
  <c r="J69"/>
  <c r="P180"/>
  <c r="R180"/>
  <c r="T180"/>
  <c i="4" r="BK110"/>
  <c r="J110"/>
  <c r="J66"/>
  <c i="6" r="BK325"/>
  <c r="J325"/>
  <c r="J74"/>
  <c r="BK331"/>
  <c r="J331"/>
  <c r="J75"/>
  <c i="9" r="BK152"/>
  <c r="J152"/>
  <c r="J69"/>
  <c r="BK156"/>
  <c r="J156"/>
  <c r="J70"/>
  <c r="BK160"/>
  <c r="J160"/>
  <c r="J71"/>
  <c i="24" r="BK109"/>
  <c r="J109"/>
  <c r="J66"/>
  <c i="26" r="BK96"/>
  <c r="J96"/>
  <c r="J65"/>
  <c i="28" r="BK596"/>
  <c r="J596"/>
  <c r="J76"/>
  <c i="29" r="BK659"/>
  <c r="J659"/>
  <c r="J74"/>
  <c i="31" r="BK99"/>
  <c r="BK98"/>
  <c i="35" r="BK621"/>
  <c r="J621"/>
  <c r="J75"/>
  <c i="39" r="BK254"/>
  <c r="J254"/>
  <c r="J71"/>
  <c i="43" r="BK196"/>
  <c r="J196"/>
  <c r="J69"/>
  <c i="45" r="BK318"/>
  <c r="J318"/>
  <c r="J75"/>
  <c i="47" r="BK277"/>
  <c r="J277"/>
  <c r="J70"/>
  <c i="51" r="BK118"/>
  <c r="BK117"/>
  <c i="7" r="BK148"/>
  <c r="J148"/>
  <c r="J68"/>
  <c i="8" r="BK152"/>
  <c r="J152"/>
  <c r="J68"/>
  <c r="BK156"/>
  <c r="J156"/>
  <c r="J69"/>
  <c r="BK160"/>
  <c r="J160"/>
  <c r="J70"/>
  <c r="BK164"/>
  <c r="J164"/>
  <c r="J71"/>
  <c i="10" r="BK108"/>
  <c r="J108"/>
  <c r="J66"/>
  <c i="12" r="BK536"/>
  <c r="J536"/>
  <c r="J72"/>
  <c i="14" r="BK237"/>
  <c r="J237"/>
  <c r="J69"/>
  <c i="16" r="BK265"/>
  <c r="J265"/>
  <c r="J69"/>
  <c i="21" r="BK396"/>
  <c r="J396"/>
  <c r="J75"/>
  <c i="22" r="BK196"/>
  <c r="J196"/>
  <c r="J71"/>
  <c i="29" r="BK686"/>
  <c r="J686"/>
  <c r="J77"/>
  <c i="33" r="BK101"/>
  <c r="J101"/>
  <c r="J69"/>
  <c i="46" r="J90"/>
  <c i="49" r="BK118"/>
  <c r="J118"/>
  <c r="J66"/>
  <c r="BK131"/>
  <c r="J131"/>
  <c r="J68"/>
  <c r="BK254"/>
  <c r="J254"/>
  <c r="J74"/>
  <c i="58" r="BK111"/>
  <c r="J111"/>
  <c r="J70"/>
  <c r="BK120"/>
  <c r="J120"/>
  <c r="J72"/>
  <c i="61" r="BK96"/>
  <c r="J96"/>
  <c r="J65"/>
  <c i="3" r="BK161"/>
  <c r="J161"/>
  <c r="J68"/>
  <c i="4" r="BK114"/>
  <c r="J114"/>
  <c r="J67"/>
  <c i="5" r="BK141"/>
  <c r="J141"/>
  <c r="J68"/>
  <c i="6" r="BK237"/>
  <c r="J237"/>
  <c r="J69"/>
  <c r="BK255"/>
  <c r="J255"/>
  <c r="J71"/>
  <c i="7" r="BK94"/>
  <c r="J94"/>
  <c r="J65"/>
  <c i="9" r="BK148"/>
  <c r="J148"/>
  <c r="J67"/>
  <c i="11" r="BK375"/>
  <c r="J375"/>
  <c r="J70"/>
  <c i="15" r="BK285"/>
  <c r="J285"/>
  <c r="J68"/>
  <c i="18" r="BK163"/>
  <c r="J163"/>
  <c r="J67"/>
  <c r="BK169"/>
  <c r="J169"/>
  <c r="J68"/>
  <c i="19" r="BK424"/>
  <c r="J424"/>
  <c r="J72"/>
  <c i="21" r="BK299"/>
  <c r="J299"/>
  <c r="J73"/>
  <c i="23" r="BK114"/>
  <c r="J114"/>
  <c r="J66"/>
  <c i="28" r="BK1086"/>
  <c r="J1086"/>
  <c r="J90"/>
  <c i="41" r="BK473"/>
  <c r="J473"/>
  <c r="J68"/>
  <c i="42" r="BK224"/>
  <c r="J224"/>
  <c r="J69"/>
  <c i="49" r="BK250"/>
  <c r="J250"/>
  <c r="J72"/>
  <c i="57" r="BK117"/>
  <c r="J117"/>
  <c r="J70"/>
  <c r="BK139"/>
  <c r="J139"/>
  <c r="J72"/>
  <c i="59" r="BK114"/>
  <c r="J114"/>
  <c r="J70"/>
  <c r="BK132"/>
  <c r="J132"/>
  <c r="J72"/>
  <c i="6" r="BK341"/>
  <c r="J341"/>
  <c r="J76"/>
  <c i="7" r="BK152"/>
  <c r="J152"/>
  <c r="J70"/>
  <c i="10" r="BK158"/>
  <c r="J158"/>
  <c r="J69"/>
  <c i="12" r="BK240"/>
  <c r="J240"/>
  <c r="J67"/>
  <c i="13" r="BK229"/>
  <c r="J229"/>
  <c r="J70"/>
  <c i="16" r="BK110"/>
  <c r="J110"/>
  <c r="J66"/>
  <c i="17" r="BK110"/>
  <c r="J110"/>
  <c r="J66"/>
  <c r="BK173"/>
  <c r="J173"/>
  <c r="J69"/>
  <c i="18" r="BK234"/>
  <c r="J234"/>
  <c r="J70"/>
  <c i="19" r="BK197"/>
  <c r="J197"/>
  <c r="J66"/>
  <c i="20" r="BK262"/>
  <c r="J262"/>
  <c r="J69"/>
  <c i="21" r="BK1180"/>
  <c r="J1180"/>
  <c r="J81"/>
  <c i="22" r="BK213"/>
  <c r="J213"/>
  <c r="J72"/>
  <c i="35" r="BK493"/>
  <c r="J493"/>
  <c r="J71"/>
  <c i="36" r="BK303"/>
  <c r="J303"/>
  <c r="J70"/>
  <c r="BK339"/>
  <c r="J339"/>
  <c r="J72"/>
  <c i="37" r="BK126"/>
  <c r="J126"/>
  <c r="J70"/>
  <c r="BK162"/>
  <c r="J162"/>
  <c r="J73"/>
  <c r="BK165"/>
  <c r="J165"/>
  <c r="J74"/>
  <c i="45" r="BK294"/>
  <c r="J294"/>
  <c r="J72"/>
  <c r="BK307"/>
  <c r="J307"/>
  <c r="J73"/>
  <c i="55" r="BK127"/>
  <c r="J127"/>
  <c r="J67"/>
  <c i="56" r="BK127"/>
  <c r="J127"/>
  <c r="J67"/>
  <c i="62" r="BK94"/>
  <c r="J94"/>
  <c r="J65"/>
  <c r="BK191"/>
  <c r="J191"/>
  <c r="J70"/>
  <c i="61" r="J100"/>
  <c r="J67"/>
  <c i="62" r="J88"/>
  <c r="BE95"/>
  <c r="BE101"/>
  <c r="BE118"/>
  <c r="BE139"/>
  <c r="BE192"/>
  <c r="E50"/>
  <c r="J56"/>
  <c r="F59"/>
  <c r="J89"/>
  <c r="BE106"/>
  <c r="BE124"/>
  <c r="BE153"/>
  <c r="BE174"/>
  <c r="BE188"/>
  <c r="F88"/>
  <c r="BE112"/>
  <c r="BE144"/>
  <c r="BE147"/>
  <c r="BE162"/>
  <c r="BE168"/>
  <c r="BE171"/>
  <c r="BE132"/>
  <c r="BE181"/>
  <c r="BE184"/>
  <c i="61" r="J58"/>
  <c r="E82"/>
  <c r="F90"/>
  <c r="BE103"/>
  <c r="BE108"/>
  <c r="BE110"/>
  <c r="J56"/>
  <c r="J59"/>
  <c r="F91"/>
  <c r="BE101"/>
  <c r="BE125"/>
  <c r="BE129"/>
  <c r="BE133"/>
  <c r="BE97"/>
  <c r="BE106"/>
  <c r="BE115"/>
  <c r="BE117"/>
  <c r="BE127"/>
  <c r="BE131"/>
  <c r="BE135"/>
  <c r="BE137"/>
  <c r="BE104"/>
  <c r="BE113"/>
  <c r="BE121"/>
  <c r="BE123"/>
  <c i="60" r="J59"/>
  <c r="F84"/>
  <c r="BE96"/>
  <c r="BE98"/>
  <c r="BE99"/>
  <c r="J56"/>
  <c r="J58"/>
  <c r="F85"/>
  <c r="BE94"/>
  <c r="BE97"/>
  <c r="BE103"/>
  <c r="BE105"/>
  <c r="E50"/>
  <c r="BE91"/>
  <c r="BE92"/>
  <c r="BE93"/>
  <c r="BE100"/>
  <c r="BE102"/>
  <c r="BE113"/>
  <c r="BE95"/>
  <c r="BE101"/>
  <c r="BE104"/>
  <c r="BE106"/>
  <c r="BE108"/>
  <c r="BE118"/>
  <c i="58" r="J98"/>
  <c r="J69"/>
  <c i="59" r="J62"/>
  <c r="J93"/>
  <c r="BE133"/>
  <c r="J60"/>
  <c r="BE129"/>
  <c r="BE131"/>
  <c r="F62"/>
  <c r="E82"/>
  <c r="BE99"/>
  <c r="BE106"/>
  <c r="BE110"/>
  <c r="BE115"/>
  <c r="BE125"/>
  <c r="BE126"/>
  <c r="BE128"/>
  <c r="F63"/>
  <c r="BE108"/>
  <c r="BE123"/>
  <c i="57" r="BK97"/>
  <c r="J97"/>
  <c r="J68"/>
  <c i="58" r="J62"/>
  <c r="J90"/>
  <c r="BE107"/>
  <c r="E82"/>
  <c r="J93"/>
  <c r="BE99"/>
  <c r="BE103"/>
  <c r="F63"/>
  <c r="BE105"/>
  <c r="BE112"/>
  <c r="BE119"/>
  <c r="BE121"/>
  <c r="F62"/>
  <c r="BE117"/>
  <c i="57" r="E52"/>
  <c r="J63"/>
  <c r="J92"/>
  <c r="BE111"/>
  <c r="BE118"/>
  <c r="BE137"/>
  <c r="BE138"/>
  <c r="BE140"/>
  <c i="56" r="J95"/>
  <c r="J65"/>
  <c i="57" r="F62"/>
  <c r="F93"/>
  <c r="BE99"/>
  <c r="BE109"/>
  <c r="BE131"/>
  <c r="BE134"/>
  <c r="BE135"/>
  <c r="BE136"/>
  <c r="J60"/>
  <c r="BE113"/>
  <c r="BE132"/>
  <c r="BE129"/>
  <c i="56" r="F58"/>
  <c r="J59"/>
  <c r="BE121"/>
  <c r="BE128"/>
  <c r="BE132"/>
  <c r="BE136"/>
  <c r="BE147"/>
  <c i="55" r="BK94"/>
  <c r="J131"/>
  <c r="J69"/>
  <c i="56" r="J58"/>
  <c r="F59"/>
  <c r="J87"/>
  <c r="BE102"/>
  <c r="BE108"/>
  <c r="BE138"/>
  <c r="BE148"/>
  <c r="BE152"/>
  <c r="BE167"/>
  <c r="BE172"/>
  <c r="BE110"/>
  <c r="BE133"/>
  <c r="BE140"/>
  <c r="BE144"/>
  <c r="BE177"/>
  <c r="E50"/>
  <c r="BE96"/>
  <c r="BE104"/>
  <c r="BE115"/>
  <c r="BE157"/>
  <c r="BE162"/>
  <c i="55" r="J58"/>
  <c r="J59"/>
  <c r="F89"/>
  <c r="BE104"/>
  <c r="BE108"/>
  <c r="BE110"/>
  <c r="BE128"/>
  <c r="BE132"/>
  <c r="BE136"/>
  <c r="BE144"/>
  <c r="BE147"/>
  <c r="BE167"/>
  <c r="J56"/>
  <c r="F59"/>
  <c r="E81"/>
  <c r="BE96"/>
  <c r="BE138"/>
  <c r="BE148"/>
  <c r="BE157"/>
  <c r="BE172"/>
  <c r="BE102"/>
  <c r="BE115"/>
  <c r="BE121"/>
  <c r="BE133"/>
  <c r="BE140"/>
  <c r="BE152"/>
  <c r="BE162"/>
  <c r="BE177"/>
  <c i="54" r="J62"/>
  <c r="F93"/>
  <c r="BE108"/>
  <c r="BE109"/>
  <c r="BE113"/>
  <c r="BE119"/>
  <c r="BE120"/>
  <c r="BE122"/>
  <c r="BE124"/>
  <c r="BE125"/>
  <c r="BE132"/>
  <c r="BE142"/>
  <c r="BE143"/>
  <c r="BE151"/>
  <c r="F63"/>
  <c r="BE100"/>
  <c r="BE104"/>
  <c r="BE106"/>
  <c r="BE107"/>
  <c r="BE111"/>
  <c r="BE112"/>
  <c r="BE118"/>
  <c r="BE127"/>
  <c r="BE128"/>
  <c r="BE136"/>
  <c r="BE140"/>
  <c r="BE153"/>
  <c r="E52"/>
  <c r="J63"/>
  <c r="BE101"/>
  <c r="BE102"/>
  <c r="BE110"/>
  <c r="BE114"/>
  <c r="BE116"/>
  <c r="BE131"/>
  <c r="BE133"/>
  <c r="BE135"/>
  <c r="BE139"/>
  <c r="BE141"/>
  <c r="BE146"/>
  <c r="BE147"/>
  <c r="BE148"/>
  <c r="BE149"/>
  <c r="BE150"/>
  <c r="BE152"/>
  <c r="J60"/>
  <c r="BE103"/>
  <c r="BE117"/>
  <c r="BE121"/>
  <c r="BE123"/>
  <c r="BE126"/>
  <c r="BE130"/>
  <c r="BE134"/>
  <c r="BE137"/>
  <c r="BE138"/>
  <c r="BE144"/>
  <c i="53" r="E52"/>
  <c r="F62"/>
  <c r="J63"/>
  <c r="F94"/>
  <c r="BE101"/>
  <c r="BE102"/>
  <c r="BE103"/>
  <c r="BE105"/>
  <c r="BE106"/>
  <c r="BE110"/>
  <c r="BE114"/>
  <c r="BE118"/>
  <c r="BE125"/>
  <c r="BE127"/>
  <c r="BE129"/>
  <c r="BE130"/>
  <c r="BE133"/>
  <c r="BE137"/>
  <c r="BE139"/>
  <c r="J62"/>
  <c r="BE100"/>
  <c r="BE109"/>
  <c r="BE113"/>
  <c r="BE119"/>
  <c r="BE120"/>
  <c r="BE124"/>
  <c r="BE128"/>
  <c r="BE134"/>
  <c r="BE138"/>
  <c r="BE140"/>
  <c r="BE141"/>
  <c r="BE142"/>
  <c r="BE143"/>
  <c r="J60"/>
  <c r="BE104"/>
  <c r="BE107"/>
  <c r="BE111"/>
  <c r="BE115"/>
  <c r="BE116"/>
  <c r="BE117"/>
  <c r="BE122"/>
  <c r="BE123"/>
  <c r="BE126"/>
  <c r="BE131"/>
  <c r="BE132"/>
  <c r="BE136"/>
  <c i="51" r="J117"/>
  <c r="J66"/>
  <c i="52" r="E50"/>
  <c r="J56"/>
  <c r="J58"/>
  <c r="J87"/>
  <c r="BE97"/>
  <c r="BE106"/>
  <c r="BE107"/>
  <c r="BE110"/>
  <c r="BE123"/>
  <c r="BE130"/>
  <c i="51" r="J118"/>
  <c r="J67"/>
  <c i="52" r="F58"/>
  <c r="BE94"/>
  <c r="BE99"/>
  <c r="BE100"/>
  <c r="BE103"/>
  <c r="BE119"/>
  <c r="BE120"/>
  <c r="BE125"/>
  <c r="BE128"/>
  <c r="BE129"/>
  <c r="BE93"/>
  <c r="BE101"/>
  <c r="BE109"/>
  <c r="BE111"/>
  <c r="BE112"/>
  <c r="BE113"/>
  <c r="BE114"/>
  <c r="BE115"/>
  <c r="BE117"/>
  <c r="BE118"/>
  <c r="BE121"/>
  <c r="F59"/>
  <c r="BE95"/>
  <c r="BE96"/>
  <c r="BE102"/>
  <c r="BE104"/>
  <c r="BE105"/>
  <c r="BE116"/>
  <c r="BE124"/>
  <c r="BE126"/>
  <c r="BE127"/>
  <c i="50" r="BK91"/>
  <c r="J91"/>
  <c r="J64"/>
  <c i="51" r="F58"/>
  <c r="BE104"/>
  <c r="E50"/>
  <c r="F59"/>
  <c r="BE96"/>
  <c r="BE107"/>
  <c r="BE121"/>
  <c r="BE125"/>
  <c r="BE126"/>
  <c r="J56"/>
  <c r="BE93"/>
  <c r="BE98"/>
  <c r="BE99"/>
  <c r="BE101"/>
  <c r="BE111"/>
  <c r="BE114"/>
  <c r="BE116"/>
  <c r="BE119"/>
  <c i="50" r="F58"/>
  <c r="F59"/>
  <c r="BE94"/>
  <c r="BE97"/>
  <c r="BE98"/>
  <c r="BE100"/>
  <c r="BE105"/>
  <c r="BE107"/>
  <c r="BE114"/>
  <c r="BE119"/>
  <c r="BE126"/>
  <c r="BE131"/>
  <c r="BE137"/>
  <c r="BE143"/>
  <c r="BE150"/>
  <c r="BE158"/>
  <c r="BE161"/>
  <c r="BE171"/>
  <c r="BE212"/>
  <c r="BE219"/>
  <c r="BE221"/>
  <c r="BE224"/>
  <c r="E78"/>
  <c r="BE95"/>
  <c r="BE101"/>
  <c r="BE124"/>
  <c r="BE128"/>
  <c r="BE140"/>
  <c r="BE164"/>
  <c r="BE166"/>
  <c r="BE176"/>
  <c r="BE179"/>
  <c r="BE187"/>
  <c r="BE194"/>
  <c r="BE196"/>
  <c r="BE96"/>
  <c r="BE99"/>
  <c r="BE109"/>
  <c r="BE116"/>
  <c r="BE117"/>
  <c r="BE122"/>
  <c r="BE134"/>
  <c r="BE147"/>
  <c r="BE153"/>
  <c r="BE155"/>
  <c r="BE189"/>
  <c r="BE192"/>
  <c r="BE201"/>
  <c r="BE206"/>
  <c r="J56"/>
  <c r="BE93"/>
  <c r="BE103"/>
  <c r="BE169"/>
  <c r="BE173"/>
  <c r="BE181"/>
  <c r="BE184"/>
  <c r="BE198"/>
  <c r="BE203"/>
  <c r="BE216"/>
  <c r="BE217"/>
  <c r="BE226"/>
  <c i="49" r="E50"/>
  <c r="F59"/>
  <c r="J90"/>
  <c r="J93"/>
  <c r="BE130"/>
  <c r="BE132"/>
  <c r="BE137"/>
  <c r="BE181"/>
  <c r="BE197"/>
  <c r="BE203"/>
  <c r="J58"/>
  <c r="BE119"/>
  <c r="BE145"/>
  <c r="BE171"/>
  <c r="BE173"/>
  <c r="BE175"/>
  <c r="BE178"/>
  <c r="BE193"/>
  <c r="BE205"/>
  <c r="BE228"/>
  <c r="BE233"/>
  <c r="BE234"/>
  <c r="BE236"/>
  <c r="BE238"/>
  <c r="BE246"/>
  <c r="BE251"/>
  <c r="F58"/>
  <c r="BE99"/>
  <c r="BE110"/>
  <c r="BE153"/>
  <c r="BE157"/>
  <c r="BE164"/>
  <c r="BE215"/>
  <c r="BE222"/>
  <c r="BE242"/>
  <c r="BE255"/>
  <c r="BE107"/>
  <c r="BE127"/>
  <c r="BE149"/>
  <c r="BE160"/>
  <c r="BE168"/>
  <c r="BE186"/>
  <c r="BE189"/>
  <c r="BE199"/>
  <c r="BE218"/>
  <c r="BE223"/>
  <c r="BE227"/>
  <c i="47" r="BK96"/>
  <c r="J96"/>
  <c r="J64"/>
  <c i="48" r="F58"/>
  <c r="F59"/>
  <c i="47" r="BK280"/>
  <c r="J280"/>
  <c r="J71"/>
  <c i="48" r="J58"/>
  <c r="J59"/>
  <c r="BE111"/>
  <c r="E50"/>
  <c r="J56"/>
  <c r="BE90"/>
  <c r="BE95"/>
  <c r="BE100"/>
  <c r="BE105"/>
  <c r="BE108"/>
  <c i="47" r="F59"/>
  <c r="J91"/>
  <c r="BE104"/>
  <c r="BE128"/>
  <c r="J56"/>
  <c r="J59"/>
  <c r="F91"/>
  <c r="BE98"/>
  <c r="BE101"/>
  <c r="BE121"/>
  <c r="BE125"/>
  <c r="BE152"/>
  <c r="BE156"/>
  <c r="BE159"/>
  <c r="BE173"/>
  <c r="BE181"/>
  <c r="BE183"/>
  <c r="BE186"/>
  <c r="BE191"/>
  <c r="BE199"/>
  <c r="BE215"/>
  <c r="BE217"/>
  <c r="BE221"/>
  <c r="BE224"/>
  <c r="BE226"/>
  <c r="BE255"/>
  <c r="BE286"/>
  <c r="BE289"/>
  <c r="BE306"/>
  <c r="BE320"/>
  <c r="BE339"/>
  <c r="BE360"/>
  <c r="E50"/>
  <c r="BE113"/>
  <c r="BE130"/>
  <c r="BE137"/>
  <c r="BE162"/>
  <c r="BE167"/>
  <c r="BE189"/>
  <c r="BE193"/>
  <c r="BE204"/>
  <c r="BE229"/>
  <c r="BE232"/>
  <c r="BE236"/>
  <c r="BE240"/>
  <c r="BE301"/>
  <c r="BE354"/>
  <c r="BE107"/>
  <c r="BE110"/>
  <c r="BE118"/>
  <c r="BE134"/>
  <c r="BE140"/>
  <c r="BE146"/>
  <c r="BE170"/>
  <c r="BE177"/>
  <c r="BE202"/>
  <c r="BE206"/>
  <c r="BE209"/>
  <c r="BE212"/>
  <c r="BE243"/>
  <c r="BE247"/>
  <c r="BE258"/>
  <c r="BE265"/>
  <c r="BE269"/>
  <c r="BE273"/>
  <c r="BE278"/>
  <c r="BE282"/>
  <c r="BE314"/>
  <c r="BE326"/>
  <c r="BE330"/>
  <c r="BE333"/>
  <c r="BE336"/>
  <c r="BE342"/>
  <c r="BE345"/>
  <c r="BE351"/>
  <c r="BE366"/>
  <c r="BE372"/>
  <c i="46" r="F62"/>
  <c r="J87"/>
  <c r="F90"/>
  <c r="BE101"/>
  <c r="BE105"/>
  <c r="BE106"/>
  <c r="BE109"/>
  <c r="BE113"/>
  <c i="45" r="J105"/>
  <c r="J69"/>
  <c i="46" r="J62"/>
  <c r="E79"/>
  <c r="BE96"/>
  <c r="BE97"/>
  <c r="BE98"/>
  <c r="BE111"/>
  <c r="BE116"/>
  <c r="BE124"/>
  <c i="45" r="BK320"/>
  <c r="J320"/>
  <c r="J76"/>
  <c i="46" r="BE108"/>
  <c r="BE110"/>
  <c r="BE112"/>
  <c r="BE115"/>
  <c r="BE117"/>
  <c r="BE99"/>
  <c r="BE100"/>
  <c r="BE102"/>
  <c r="BE103"/>
  <c r="BE104"/>
  <c r="BE107"/>
  <c r="BE114"/>
  <c r="BE118"/>
  <c r="BE119"/>
  <c r="BE120"/>
  <c r="BE121"/>
  <c r="BE125"/>
  <c r="BE126"/>
  <c i="44" r="J92"/>
  <c r="J65"/>
  <c i="45" r="F63"/>
  <c r="J100"/>
  <c r="BE167"/>
  <c r="BE264"/>
  <c r="BE304"/>
  <c r="BE346"/>
  <c r="BE350"/>
  <c r="BE352"/>
  <c r="BE356"/>
  <c r="BE377"/>
  <c i="44" r="J91"/>
  <c r="J64"/>
  <c i="45" r="J60"/>
  <c r="F99"/>
  <c r="BE106"/>
  <c r="BE145"/>
  <c r="BE183"/>
  <c r="BE200"/>
  <c r="BE258"/>
  <c r="BE259"/>
  <c r="BE272"/>
  <c r="BE295"/>
  <c r="BE313"/>
  <c r="BE319"/>
  <c r="BE322"/>
  <c r="BE367"/>
  <c r="E52"/>
  <c r="J99"/>
  <c r="BE121"/>
  <c r="BE131"/>
  <c r="BE199"/>
  <c r="BE236"/>
  <c r="BE248"/>
  <c r="BE293"/>
  <c r="BE326"/>
  <c r="BE343"/>
  <c r="BE347"/>
  <c r="BE134"/>
  <c r="BE135"/>
  <c r="BE139"/>
  <c r="BE141"/>
  <c r="BE144"/>
  <c r="BE150"/>
  <c r="BE217"/>
  <c r="BE260"/>
  <c r="BE280"/>
  <c r="BE290"/>
  <c r="BE308"/>
  <c r="BE317"/>
  <c r="BE334"/>
  <c r="BE357"/>
  <c r="BE365"/>
  <c r="BE372"/>
  <c i="44" r="J84"/>
  <c r="BE96"/>
  <c r="BE98"/>
  <c r="BE100"/>
  <c r="BE102"/>
  <c r="BE105"/>
  <c r="BE107"/>
  <c r="BE129"/>
  <c r="BE134"/>
  <c r="BE142"/>
  <c r="BE147"/>
  <c r="BE148"/>
  <c r="BE152"/>
  <c r="BE203"/>
  <c r="BE208"/>
  <c r="BE222"/>
  <c r="BE224"/>
  <c i="43" r="BK92"/>
  <c r="J92"/>
  <c r="J64"/>
  <c i="44" r="F58"/>
  <c r="E78"/>
  <c r="F87"/>
  <c r="BE109"/>
  <c r="BE121"/>
  <c r="BE132"/>
  <c r="BE139"/>
  <c r="BE141"/>
  <c r="BE143"/>
  <c r="BE144"/>
  <c r="BE146"/>
  <c r="BE164"/>
  <c r="BE191"/>
  <c r="BE193"/>
  <c r="BE196"/>
  <c r="BE220"/>
  <c r="BE226"/>
  <c r="BE95"/>
  <c r="BE104"/>
  <c r="BE123"/>
  <c r="BE145"/>
  <c r="BE167"/>
  <c r="BE171"/>
  <c r="BE175"/>
  <c r="BE198"/>
  <c r="BE233"/>
  <c r="BE93"/>
  <c r="BE111"/>
  <c r="BE112"/>
  <c r="BE114"/>
  <c r="BE119"/>
  <c r="BE136"/>
  <c r="BE149"/>
  <c r="BE151"/>
  <c r="BE155"/>
  <c r="BE158"/>
  <c r="BE160"/>
  <c r="BE162"/>
  <c r="BE180"/>
  <c r="BE184"/>
  <c r="BE188"/>
  <c r="BE211"/>
  <c r="BE214"/>
  <c r="BE228"/>
  <c r="BE231"/>
  <c i="42" r="J96"/>
  <c r="J65"/>
  <c i="43" r="J58"/>
  <c r="BE127"/>
  <c r="BE132"/>
  <c r="BE135"/>
  <c r="BE154"/>
  <c r="BE161"/>
  <c r="BE162"/>
  <c r="BE166"/>
  <c r="BE170"/>
  <c r="BE176"/>
  <c r="BE187"/>
  <c r="F58"/>
  <c r="E79"/>
  <c r="J85"/>
  <c r="F88"/>
  <c r="BE104"/>
  <c r="BE107"/>
  <c r="BE112"/>
  <c r="BE114"/>
  <c r="BE116"/>
  <c r="BE121"/>
  <c r="BE140"/>
  <c r="BE164"/>
  <c r="BE181"/>
  <c r="BE190"/>
  <c r="J88"/>
  <c r="BE147"/>
  <c r="BE150"/>
  <c r="BE152"/>
  <c r="BE184"/>
  <c r="BE94"/>
  <c r="BE97"/>
  <c r="BE100"/>
  <c r="BE142"/>
  <c r="BE157"/>
  <c r="BE158"/>
  <c r="BE173"/>
  <c r="BE193"/>
  <c r="BE197"/>
  <c i="42" r="E50"/>
  <c r="F90"/>
  <c r="BE100"/>
  <c r="BE103"/>
  <c r="BE109"/>
  <c r="BE110"/>
  <c r="BE116"/>
  <c r="BE117"/>
  <c r="BE119"/>
  <c r="BE123"/>
  <c r="BE134"/>
  <c r="BE136"/>
  <c r="BE149"/>
  <c r="BE158"/>
  <c r="BE171"/>
  <c r="BE176"/>
  <c r="BE184"/>
  <c r="BE187"/>
  <c r="BE190"/>
  <c r="BE191"/>
  <c r="BE197"/>
  <c r="BE203"/>
  <c r="BE204"/>
  <c r="BE208"/>
  <c r="BE214"/>
  <c r="BE219"/>
  <c r="BE225"/>
  <c r="BE252"/>
  <c r="BE261"/>
  <c r="BE269"/>
  <c r="BE271"/>
  <c r="BE273"/>
  <c r="BE276"/>
  <c r="BE284"/>
  <c r="BE288"/>
  <c r="BE290"/>
  <c r="BE299"/>
  <c r="BE303"/>
  <c r="BE361"/>
  <c r="BE363"/>
  <c r="J56"/>
  <c r="F59"/>
  <c r="BE98"/>
  <c r="BE99"/>
  <c r="BE104"/>
  <c r="BE105"/>
  <c r="BE112"/>
  <c r="BE114"/>
  <c r="BE120"/>
  <c r="BE122"/>
  <c r="BE125"/>
  <c r="BE126"/>
  <c r="BE130"/>
  <c r="BE139"/>
  <c r="BE144"/>
  <c r="BE181"/>
  <c r="BE183"/>
  <c r="BE200"/>
  <c r="BE201"/>
  <c r="BE205"/>
  <c r="BE207"/>
  <c r="BE209"/>
  <c r="BE227"/>
  <c r="BE233"/>
  <c r="BE282"/>
  <c r="BE293"/>
  <c r="BE306"/>
  <c r="BE315"/>
  <c r="BE321"/>
  <c r="BE355"/>
  <c r="BE359"/>
  <c r="BE365"/>
  <c r="BE101"/>
  <c r="BE106"/>
  <c r="BE115"/>
  <c r="BE128"/>
  <c r="BE131"/>
  <c r="BE132"/>
  <c r="BE143"/>
  <c r="BE145"/>
  <c r="BE150"/>
  <c r="BE160"/>
  <c r="BE162"/>
  <c r="BE167"/>
  <c r="BE178"/>
  <c r="BE179"/>
  <c r="BE180"/>
  <c r="BE182"/>
  <c r="BE206"/>
  <c r="BE266"/>
  <c r="BE280"/>
  <c r="BE285"/>
  <c r="BE297"/>
  <c r="BE312"/>
  <c r="BE327"/>
  <c r="BE340"/>
  <c r="BE353"/>
  <c r="BE97"/>
  <c r="BE102"/>
  <c r="BE107"/>
  <c r="BE108"/>
  <c r="BE111"/>
  <c r="BE113"/>
  <c r="BE118"/>
  <c r="BE129"/>
  <c r="BE133"/>
  <c r="BE147"/>
  <c r="BE151"/>
  <c r="BE152"/>
  <c r="BE154"/>
  <c r="BE157"/>
  <c r="BE163"/>
  <c r="BE165"/>
  <c r="BE166"/>
  <c r="BE177"/>
  <c r="BE185"/>
  <c r="BE193"/>
  <c r="BE202"/>
  <c r="BE210"/>
  <c r="BE211"/>
  <c r="BE222"/>
  <c r="BE237"/>
  <c r="BE244"/>
  <c r="BE248"/>
  <c r="BE258"/>
  <c r="BE264"/>
  <c r="BE267"/>
  <c r="BE301"/>
  <c r="BE331"/>
  <c r="BE336"/>
  <c r="BE347"/>
  <c r="BE349"/>
  <c r="BE351"/>
  <c r="BE357"/>
  <c i="41" r="J58"/>
  <c r="J59"/>
  <c r="J87"/>
  <c r="F90"/>
  <c r="BE108"/>
  <c r="BE126"/>
  <c r="BE138"/>
  <c r="BE140"/>
  <c r="BE263"/>
  <c r="BE295"/>
  <c r="BE302"/>
  <c r="BE306"/>
  <c r="BE331"/>
  <c r="BE348"/>
  <c r="BE373"/>
  <c r="BE379"/>
  <c r="BE386"/>
  <c r="BE407"/>
  <c r="BE421"/>
  <c r="BE487"/>
  <c r="BE493"/>
  <c r="E50"/>
  <c r="F58"/>
  <c r="BE96"/>
  <c r="BE102"/>
  <c r="BE113"/>
  <c r="BE130"/>
  <c r="BE132"/>
  <c r="BE134"/>
  <c r="BE164"/>
  <c r="BE174"/>
  <c r="BE176"/>
  <c r="BE197"/>
  <c r="BE238"/>
  <c r="BE244"/>
  <c r="BE250"/>
  <c r="BE253"/>
  <c r="BE258"/>
  <c r="BE266"/>
  <c r="BE274"/>
  <c r="BE279"/>
  <c r="BE313"/>
  <c r="BE320"/>
  <c r="BE325"/>
  <c r="BE340"/>
  <c r="BE360"/>
  <c r="BE393"/>
  <c r="BE428"/>
  <c r="BE465"/>
  <c r="BE480"/>
  <c r="BE484"/>
  <c r="BE490"/>
  <c r="BE497"/>
  <c r="BE116"/>
  <c r="BE124"/>
  <c r="BE147"/>
  <c r="BE156"/>
  <c r="BE162"/>
  <c r="BE191"/>
  <c r="BE205"/>
  <c r="BE216"/>
  <c r="BE222"/>
  <c r="BE228"/>
  <c r="BE289"/>
  <c r="BE296"/>
  <c r="BE301"/>
  <c r="BE312"/>
  <c r="BE353"/>
  <c r="BE435"/>
  <c r="BE442"/>
  <c r="BE449"/>
  <c r="BE189"/>
  <c r="BE194"/>
  <c r="BE214"/>
  <c r="BE230"/>
  <c r="BE236"/>
  <c r="BE269"/>
  <c r="BE284"/>
  <c r="BE305"/>
  <c r="BE318"/>
  <c r="BE332"/>
  <c r="BE367"/>
  <c r="BE400"/>
  <c r="BE414"/>
  <c r="BE458"/>
  <c r="BE474"/>
  <c r="BE478"/>
  <c r="BE481"/>
  <c r="BE501"/>
  <c r="BE506"/>
  <c r="BE509"/>
  <c r="BE513"/>
  <c r="BE518"/>
  <c i="40" r="F58"/>
  <c r="E82"/>
  <c r="BE106"/>
  <c r="BE116"/>
  <c r="BE122"/>
  <c r="BE125"/>
  <c r="BE128"/>
  <c r="BE136"/>
  <c r="BE148"/>
  <c r="BE158"/>
  <c r="BE164"/>
  <c r="BE188"/>
  <c r="BE262"/>
  <c r="BE268"/>
  <c r="BE292"/>
  <c r="BE297"/>
  <c r="BE303"/>
  <c r="BE307"/>
  <c r="BE320"/>
  <c r="BE325"/>
  <c r="BE329"/>
  <c r="BE346"/>
  <c r="BE350"/>
  <c r="BE356"/>
  <c r="BE359"/>
  <c r="BE377"/>
  <c r="BE393"/>
  <c r="BE399"/>
  <c r="BE404"/>
  <c r="BE435"/>
  <c r="BE446"/>
  <c r="BE471"/>
  <c r="BE520"/>
  <c r="J58"/>
  <c r="BE132"/>
  <c r="BE181"/>
  <c r="BE217"/>
  <c r="BE234"/>
  <c r="BE280"/>
  <c r="BE298"/>
  <c r="BE302"/>
  <c r="BE304"/>
  <c r="BE308"/>
  <c r="BE310"/>
  <c r="BE315"/>
  <c r="BE335"/>
  <c r="BE380"/>
  <c r="BE406"/>
  <c r="BE410"/>
  <c r="BE415"/>
  <c r="BE420"/>
  <c r="BE425"/>
  <c r="BE443"/>
  <c r="BE451"/>
  <c r="BE462"/>
  <c r="BE465"/>
  <c r="BE468"/>
  <c r="BE485"/>
  <c r="BE516"/>
  <c r="F59"/>
  <c r="BE100"/>
  <c r="BE112"/>
  <c r="BE140"/>
  <c r="BE175"/>
  <c r="BE184"/>
  <c r="BE199"/>
  <c r="BE206"/>
  <c r="BE245"/>
  <c r="BE247"/>
  <c r="BE256"/>
  <c r="BE283"/>
  <c r="BE289"/>
  <c r="BE300"/>
  <c r="BE309"/>
  <c r="BE390"/>
  <c r="BE432"/>
  <c r="BE449"/>
  <c r="BE476"/>
  <c r="BE490"/>
  <c r="BE493"/>
  <c r="BE499"/>
  <c r="BE523"/>
  <c r="BE525"/>
  <c r="BE529"/>
  <c r="J56"/>
  <c r="J59"/>
  <c r="BE97"/>
  <c r="BE213"/>
  <c r="BE223"/>
  <c r="BE231"/>
  <c r="BE237"/>
  <c r="BE240"/>
  <c r="BE275"/>
  <c r="BE286"/>
  <c r="BE295"/>
  <c r="BE301"/>
  <c r="BE305"/>
  <c r="BE306"/>
  <c r="BE368"/>
  <c r="BE394"/>
  <c r="BE397"/>
  <c r="BE438"/>
  <c r="BE455"/>
  <c r="BE459"/>
  <c r="BE479"/>
  <c r="BE496"/>
  <c r="BE502"/>
  <c r="BE506"/>
  <c r="BE511"/>
  <c i="39" r="E50"/>
  <c r="J56"/>
  <c r="F59"/>
  <c r="J92"/>
  <c r="BE102"/>
  <c r="BE106"/>
  <c r="BE112"/>
  <c r="BE127"/>
  <c r="BE153"/>
  <c r="BE156"/>
  <c r="BE176"/>
  <c r="BE205"/>
  <c r="BE212"/>
  <c r="BE218"/>
  <c r="BE223"/>
  <c r="BE231"/>
  <c r="BE235"/>
  <c r="BE247"/>
  <c r="BE255"/>
  <c r="BE263"/>
  <c r="BE280"/>
  <c r="BE284"/>
  <c r="BE308"/>
  <c r="BE311"/>
  <c r="BE314"/>
  <c r="BE315"/>
  <c r="BE109"/>
  <c r="BE118"/>
  <c r="BE160"/>
  <c r="BE163"/>
  <c r="BE171"/>
  <c r="BE185"/>
  <c r="BE202"/>
  <c r="BE226"/>
  <c r="BE276"/>
  <c r="BE288"/>
  <c r="BE295"/>
  <c i="38" r="BK94"/>
  <c r="J94"/>
  <c r="J68"/>
  <c i="39" r="F58"/>
  <c r="J59"/>
  <c r="BE99"/>
  <c r="BE123"/>
  <c r="BE133"/>
  <c r="BE139"/>
  <c r="BE142"/>
  <c r="BE145"/>
  <c r="BE148"/>
  <c r="BE167"/>
  <c r="BE179"/>
  <c r="BE182"/>
  <c r="BE188"/>
  <c r="BE195"/>
  <c r="BE199"/>
  <c r="BE208"/>
  <c r="BE215"/>
  <c r="BE228"/>
  <c r="BE238"/>
  <c r="BE244"/>
  <c r="BE259"/>
  <c r="BE267"/>
  <c r="BE271"/>
  <c r="BE292"/>
  <c r="BE298"/>
  <c r="BE301"/>
  <c r="BE305"/>
  <c i="37" r="BK104"/>
  <c i="38" r="J62"/>
  <c r="E79"/>
  <c r="F89"/>
  <c r="BE106"/>
  <c r="BE109"/>
  <c r="BE111"/>
  <c r="BE120"/>
  <c r="BE121"/>
  <c r="BE123"/>
  <c r="F63"/>
  <c r="J87"/>
  <c r="BE100"/>
  <c r="BE104"/>
  <c r="BE107"/>
  <c r="BE108"/>
  <c r="BE112"/>
  <c r="BE113"/>
  <c r="BE118"/>
  <c r="BE119"/>
  <c r="J63"/>
  <c r="BE96"/>
  <c r="BE101"/>
  <c r="BE110"/>
  <c r="BE114"/>
  <c r="BE115"/>
  <c r="BE116"/>
  <c r="BE117"/>
  <c r="BE125"/>
  <c r="BE97"/>
  <c r="BE98"/>
  <c r="BE99"/>
  <c r="BE102"/>
  <c r="BE103"/>
  <c r="BE105"/>
  <c r="BE124"/>
  <c i="37" r="J60"/>
  <c r="J63"/>
  <c r="BE119"/>
  <c r="BE166"/>
  <c r="BE176"/>
  <c r="BE188"/>
  <c r="BE217"/>
  <c r="J62"/>
  <c r="F99"/>
  <c r="BE111"/>
  <c r="BE127"/>
  <c r="BE139"/>
  <c r="BE148"/>
  <c r="BE153"/>
  <c r="BE159"/>
  <c r="BE173"/>
  <c r="BE192"/>
  <c r="BE207"/>
  <c i="36" r="J98"/>
  <c r="J65"/>
  <c i="37" r="E52"/>
  <c r="F63"/>
  <c r="BE106"/>
  <c r="BE163"/>
  <c r="BE170"/>
  <c r="BE179"/>
  <c r="BE182"/>
  <c r="BE185"/>
  <c r="BE191"/>
  <c r="BE195"/>
  <c r="BE115"/>
  <c r="BE121"/>
  <c r="BE132"/>
  <c r="BE151"/>
  <c r="BE196"/>
  <c r="BE197"/>
  <c r="BE201"/>
  <c r="BE204"/>
  <c r="BE212"/>
  <c i="35" r="BK98"/>
  <c i="36" r="F59"/>
  <c r="J92"/>
  <c r="BE106"/>
  <c r="BE109"/>
  <c r="BE122"/>
  <c r="BE150"/>
  <c r="BE165"/>
  <c r="BE182"/>
  <c r="BE186"/>
  <c r="BE197"/>
  <c r="BE226"/>
  <c r="BE265"/>
  <c r="BE296"/>
  <c r="BE299"/>
  <c r="BE334"/>
  <c r="BE361"/>
  <c r="BE102"/>
  <c r="BE112"/>
  <c r="BE119"/>
  <c r="BE168"/>
  <c r="BE174"/>
  <c r="BE179"/>
  <c r="BE194"/>
  <c r="BE201"/>
  <c r="BE211"/>
  <c r="BE217"/>
  <c r="BE223"/>
  <c r="BE229"/>
  <c r="BE238"/>
  <c r="BE254"/>
  <c r="BE258"/>
  <c r="BE261"/>
  <c r="BE275"/>
  <c r="BE293"/>
  <c r="BE308"/>
  <c r="BE312"/>
  <c r="BE317"/>
  <c r="BE331"/>
  <c r="BE348"/>
  <c r="BE356"/>
  <c r="BE377"/>
  <c r="F58"/>
  <c r="J59"/>
  <c r="J90"/>
  <c r="BE99"/>
  <c r="BE127"/>
  <c r="BE171"/>
  <c r="BE206"/>
  <c r="BE235"/>
  <c r="BE246"/>
  <c r="BE271"/>
  <c r="BE279"/>
  <c r="BE283"/>
  <c r="BE304"/>
  <c r="BE314"/>
  <c r="BE320"/>
  <c r="BE325"/>
  <c r="BE344"/>
  <c r="BE352"/>
  <c r="BE365"/>
  <c r="BE369"/>
  <c r="BE384"/>
  <c r="BE387"/>
  <c r="BE394"/>
  <c r="E50"/>
  <c r="BE133"/>
  <c r="BE140"/>
  <c r="BE143"/>
  <c r="BE155"/>
  <c r="BE160"/>
  <c r="BE189"/>
  <c r="BE232"/>
  <c r="BE287"/>
  <c r="BE328"/>
  <c r="BE336"/>
  <c r="BE340"/>
  <c r="BE373"/>
  <c r="BE380"/>
  <c r="BE391"/>
  <c r="BE398"/>
  <c r="BE401"/>
  <c i="35" r="J58"/>
  <c r="F93"/>
  <c r="F94"/>
  <c r="BE118"/>
  <c r="BE129"/>
  <c r="BE132"/>
  <c r="BE159"/>
  <c r="BE178"/>
  <c r="BE193"/>
  <c r="BE235"/>
  <c r="BE261"/>
  <c r="BE274"/>
  <c r="BE298"/>
  <c r="BE302"/>
  <c r="BE385"/>
  <c r="BE389"/>
  <c r="BE392"/>
  <c r="BE412"/>
  <c r="BE439"/>
  <c r="BE476"/>
  <c r="BE498"/>
  <c r="BE518"/>
  <c r="BE526"/>
  <c r="BE543"/>
  <c r="BE565"/>
  <c r="BE581"/>
  <c r="BE607"/>
  <c r="BE611"/>
  <c r="E85"/>
  <c r="BE100"/>
  <c r="BE103"/>
  <c r="BE109"/>
  <c r="BE112"/>
  <c r="BE135"/>
  <c r="BE162"/>
  <c r="BE165"/>
  <c r="BE190"/>
  <c r="BE199"/>
  <c r="BE202"/>
  <c r="BE205"/>
  <c r="BE250"/>
  <c r="BE290"/>
  <c r="BE295"/>
  <c r="BE317"/>
  <c r="BE356"/>
  <c r="BE374"/>
  <c r="BE395"/>
  <c r="BE401"/>
  <c r="BE416"/>
  <c r="BE420"/>
  <c r="BE442"/>
  <c r="BE467"/>
  <c r="BE482"/>
  <c r="BE489"/>
  <c r="BE501"/>
  <c r="BE505"/>
  <c r="BE508"/>
  <c r="BE512"/>
  <c r="BE515"/>
  <c r="BE538"/>
  <c r="BE570"/>
  <c r="BE592"/>
  <c r="J59"/>
  <c r="J91"/>
  <c r="BE115"/>
  <c r="BE123"/>
  <c r="BE147"/>
  <c r="BE174"/>
  <c r="BE216"/>
  <c r="BE265"/>
  <c r="BE279"/>
  <c r="BE339"/>
  <c r="BE365"/>
  <c r="BE430"/>
  <c r="BE436"/>
  <c r="BE448"/>
  <c r="BE455"/>
  <c r="BE461"/>
  <c r="BE486"/>
  <c r="BE530"/>
  <c r="BE575"/>
  <c r="BE584"/>
  <c r="BE589"/>
  <c r="BE595"/>
  <c r="BE614"/>
  <c r="BE617"/>
  <c r="BE619"/>
  <c r="BE622"/>
  <c r="BE141"/>
  <c r="BE153"/>
  <c r="BE170"/>
  <c r="BE183"/>
  <c r="BE196"/>
  <c r="BE220"/>
  <c r="BE270"/>
  <c r="BE285"/>
  <c r="BE322"/>
  <c r="BE407"/>
  <c r="BE423"/>
  <c r="BE428"/>
  <c r="BE444"/>
  <c r="BE473"/>
  <c r="BE494"/>
  <c r="BE522"/>
  <c r="BE548"/>
  <c r="BE560"/>
  <c r="BE600"/>
  <c r="BE604"/>
  <c i="34" r="F62"/>
  <c r="J63"/>
  <c r="BE98"/>
  <c r="F63"/>
  <c r="E52"/>
  <c r="J60"/>
  <c r="J89"/>
  <c r="BE97"/>
  <c r="BE96"/>
  <c r="BE99"/>
  <c i="33" r="F62"/>
  <c r="E85"/>
  <c r="J96"/>
  <c r="BE102"/>
  <c r="BE115"/>
  <c r="BE118"/>
  <c r="BE121"/>
  <c r="BE132"/>
  <c r="BE135"/>
  <c r="BE145"/>
  <c r="BE157"/>
  <c r="BE161"/>
  <c r="F96"/>
  <c r="BE106"/>
  <c r="BE108"/>
  <c r="BE112"/>
  <c r="BE124"/>
  <c r="BE126"/>
  <c r="BE127"/>
  <c r="BE142"/>
  <c r="BE144"/>
  <c r="BE150"/>
  <c r="BE169"/>
  <c r="BE171"/>
  <c r="BE177"/>
  <c r="J60"/>
  <c r="BE110"/>
  <c r="BE120"/>
  <c r="BE129"/>
  <c r="BE130"/>
  <c r="BE136"/>
  <c r="BE139"/>
  <c r="BE141"/>
  <c r="BE148"/>
  <c r="BE151"/>
  <c r="BE153"/>
  <c r="BE159"/>
  <c r="BE163"/>
  <c r="BE165"/>
  <c r="BE167"/>
  <c r="BE173"/>
  <c r="BE175"/>
  <c r="J62"/>
  <c r="BE117"/>
  <c r="BE123"/>
  <c r="BE133"/>
  <c r="BE138"/>
  <c i="31" r="J99"/>
  <c r="J69"/>
  <c i="32" r="J60"/>
  <c r="J63"/>
  <c r="F102"/>
  <c r="BE112"/>
  <c r="BE113"/>
  <c r="BE114"/>
  <c r="BE115"/>
  <c r="BE116"/>
  <c r="BE121"/>
  <c r="BE123"/>
  <c r="BE125"/>
  <c r="BE129"/>
  <c r="BE135"/>
  <c r="BE136"/>
  <c r="BE140"/>
  <c r="BE142"/>
  <c r="BE149"/>
  <c r="BE164"/>
  <c r="BE180"/>
  <c r="BE181"/>
  <c r="BE190"/>
  <c r="BE194"/>
  <c r="BE197"/>
  <c r="BE198"/>
  <c r="BE199"/>
  <c r="BE204"/>
  <c r="BE208"/>
  <c r="BE209"/>
  <c r="BE219"/>
  <c r="BE224"/>
  <c r="BE232"/>
  <c r="BE238"/>
  <c r="BE242"/>
  <c r="BE243"/>
  <c r="BE244"/>
  <c r="BE249"/>
  <c r="BE252"/>
  <c r="BE256"/>
  <c r="BE263"/>
  <c r="BE268"/>
  <c r="BE271"/>
  <c r="BE274"/>
  <c r="BE285"/>
  <c r="BE291"/>
  <c r="BE297"/>
  <c r="BE301"/>
  <c r="BE303"/>
  <c r="BE311"/>
  <c r="BE312"/>
  <c r="BE313"/>
  <c r="BE315"/>
  <c r="BE316"/>
  <c r="BE320"/>
  <c r="BE322"/>
  <c r="BE324"/>
  <c r="BE327"/>
  <c r="BE332"/>
  <c r="BE335"/>
  <c r="BE339"/>
  <c r="BE341"/>
  <c r="BE349"/>
  <c r="BE352"/>
  <c r="BE364"/>
  <c r="BE365"/>
  <c r="BE366"/>
  <c r="BE372"/>
  <c r="BE374"/>
  <c r="BE375"/>
  <c r="BE382"/>
  <c r="BE383"/>
  <c r="BE384"/>
  <c r="BE393"/>
  <c r="BE402"/>
  <c r="BE407"/>
  <c r="BE410"/>
  <c r="BE412"/>
  <c r="BE414"/>
  <c r="BE416"/>
  <c r="BE417"/>
  <c r="BE420"/>
  <c r="BE422"/>
  <c r="BE424"/>
  <c r="BE427"/>
  <c r="BE428"/>
  <c r="BE430"/>
  <c r="BE434"/>
  <c r="BE437"/>
  <c r="BE440"/>
  <c r="BE445"/>
  <c r="BE446"/>
  <c r="BE447"/>
  <c r="BE453"/>
  <c r="BE468"/>
  <c r="BE470"/>
  <c r="BE471"/>
  <c r="BE480"/>
  <c r="BE481"/>
  <c r="BE482"/>
  <c r="BE484"/>
  <c r="BE486"/>
  <c r="BE487"/>
  <c r="BE488"/>
  <c r="BE491"/>
  <c r="BE495"/>
  <c r="BE498"/>
  <c r="BE499"/>
  <c r="BE500"/>
  <c r="BE501"/>
  <c i="31" r="J98"/>
  <c r="J68"/>
  <c i="32" r="J62"/>
  <c r="BE117"/>
  <c r="BE120"/>
  <c r="BE122"/>
  <c r="BE127"/>
  <c r="BE131"/>
  <c r="BE138"/>
  <c r="BE141"/>
  <c r="BE152"/>
  <c r="BE161"/>
  <c r="BE170"/>
  <c r="BE173"/>
  <c r="BE177"/>
  <c r="BE183"/>
  <c r="BE185"/>
  <c r="BE188"/>
  <c r="BE200"/>
  <c r="BE205"/>
  <c r="BE207"/>
  <c r="BE210"/>
  <c r="BE220"/>
  <c r="BE225"/>
  <c r="BE227"/>
  <c r="BE228"/>
  <c r="BE233"/>
  <c r="BE237"/>
  <c r="BE241"/>
  <c r="BE246"/>
  <c r="BE251"/>
  <c r="BE254"/>
  <c r="BE259"/>
  <c r="BE261"/>
  <c r="BE262"/>
  <c r="BE265"/>
  <c r="BE275"/>
  <c r="BE280"/>
  <c r="BE289"/>
  <c r="BE290"/>
  <c r="BE293"/>
  <c r="BE305"/>
  <c r="BE307"/>
  <c r="BE310"/>
  <c r="BE326"/>
  <c r="BE338"/>
  <c r="BE350"/>
  <c r="BE353"/>
  <c r="BE354"/>
  <c r="BE360"/>
  <c r="BE361"/>
  <c r="BE363"/>
  <c r="BE373"/>
  <c r="BE376"/>
  <c r="BE378"/>
  <c r="BE379"/>
  <c r="BE387"/>
  <c r="BE388"/>
  <c r="BE390"/>
  <c r="BE398"/>
  <c r="BE401"/>
  <c r="BE405"/>
  <c r="BE409"/>
  <c r="BE411"/>
  <c r="BE429"/>
  <c r="BE431"/>
  <c r="BE432"/>
  <c r="BE441"/>
  <c r="BE448"/>
  <c r="BE462"/>
  <c r="BE475"/>
  <c r="BE478"/>
  <c r="BE485"/>
  <c r="BE490"/>
  <c r="E52"/>
  <c r="F101"/>
  <c r="BE108"/>
  <c r="BE109"/>
  <c r="BE124"/>
  <c r="BE126"/>
  <c r="BE128"/>
  <c r="BE130"/>
  <c r="BE132"/>
  <c r="BE134"/>
  <c r="BE137"/>
  <c r="BE143"/>
  <c r="BE155"/>
  <c r="BE182"/>
  <c r="BE192"/>
  <c r="BE195"/>
  <c r="BE211"/>
  <c r="BE212"/>
  <c r="BE218"/>
  <c r="BE221"/>
  <c r="BE222"/>
  <c r="BE223"/>
  <c r="BE226"/>
  <c r="BE229"/>
  <c r="BE234"/>
  <c r="BE235"/>
  <c r="BE240"/>
  <c r="BE245"/>
  <c r="BE248"/>
  <c r="BE250"/>
  <c r="BE257"/>
  <c r="BE258"/>
  <c r="BE264"/>
  <c r="BE266"/>
  <c r="BE269"/>
  <c r="BE270"/>
  <c r="BE273"/>
  <c r="BE277"/>
  <c r="BE288"/>
  <c r="BE292"/>
  <c r="BE300"/>
  <c r="BE304"/>
  <c r="BE306"/>
  <c r="BE308"/>
  <c r="BE314"/>
  <c r="BE317"/>
  <c r="BE321"/>
  <c r="BE323"/>
  <c r="BE329"/>
  <c r="BE330"/>
  <c r="BE333"/>
  <c r="BE334"/>
  <c r="BE336"/>
  <c r="BE342"/>
  <c r="BE343"/>
  <c r="BE347"/>
  <c r="BE351"/>
  <c r="BE355"/>
  <c r="BE356"/>
  <c r="BE358"/>
  <c r="BE359"/>
  <c r="BE370"/>
  <c r="BE377"/>
  <c r="BE380"/>
  <c r="BE381"/>
  <c r="BE385"/>
  <c r="BE392"/>
  <c r="BE394"/>
  <c r="BE397"/>
  <c r="BE400"/>
  <c r="BE403"/>
  <c r="BE408"/>
  <c r="BE415"/>
  <c r="BE425"/>
  <c r="BE435"/>
  <c r="BE438"/>
  <c r="BE442"/>
  <c r="BE444"/>
  <c r="BE449"/>
  <c r="BE450"/>
  <c r="BE452"/>
  <c r="BE460"/>
  <c r="BE461"/>
  <c r="BE463"/>
  <c r="BE465"/>
  <c r="BE466"/>
  <c r="BE467"/>
  <c r="BE472"/>
  <c r="BE474"/>
  <c r="BE483"/>
  <c r="BE494"/>
  <c r="BE496"/>
  <c r="BE497"/>
  <c r="BE110"/>
  <c r="BE111"/>
  <c r="BE118"/>
  <c r="BE119"/>
  <c r="BE133"/>
  <c r="BE139"/>
  <c r="BE146"/>
  <c r="BE158"/>
  <c r="BE167"/>
  <c r="BE176"/>
  <c r="BE178"/>
  <c r="BE184"/>
  <c r="BE186"/>
  <c r="BE187"/>
  <c r="BE191"/>
  <c r="BE193"/>
  <c r="BE196"/>
  <c r="BE203"/>
  <c r="BE213"/>
  <c r="BE214"/>
  <c r="BE215"/>
  <c r="BE216"/>
  <c r="BE217"/>
  <c r="BE230"/>
  <c r="BE236"/>
  <c r="BE239"/>
  <c r="BE247"/>
  <c r="BE255"/>
  <c r="BE260"/>
  <c r="BE267"/>
  <c r="BE272"/>
  <c r="BE276"/>
  <c r="BE278"/>
  <c r="BE279"/>
  <c r="BE281"/>
  <c r="BE282"/>
  <c r="BE284"/>
  <c r="BE286"/>
  <c r="BE287"/>
  <c r="BE294"/>
  <c r="BE295"/>
  <c r="BE296"/>
  <c r="BE298"/>
  <c r="BE299"/>
  <c r="BE302"/>
  <c r="BE309"/>
  <c r="BE318"/>
  <c r="BE325"/>
  <c r="BE328"/>
  <c r="BE331"/>
  <c r="BE337"/>
  <c r="BE340"/>
  <c r="BE344"/>
  <c r="BE345"/>
  <c r="BE346"/>
  <c r="BE348"/>
  <c r="BE362"/>
  <c r="BE367"/>
  <c r="BE368"/>
  <c r="BE369"/>
  <c r="BE371"/>
  <c r="BE386"/>
  <c r="BE391"/>
  <c r="BE395"/>
  <c r="BE396"/>
  <c r="BE399"/>
  <c r="BE404"/>
  <c r="BE406"/>
  <c r="BE413"/>
  <c r="BE418"/>
  <c r="BE419"/>
  <c r="BE423"/>
  <c r="BE426"/>
  <c r="BE433"/>
  <c r="BE436"/>
  <c r="BE439"/>
  <c r="BE443"/>
  <c r="BE451"/>
  <c r="BE454"/>
  <c r="BE455"/>
  <c r="BE456"/>
  <c r="BE458"/>
  <c r="BE459"/>
  <c r="BE464"/>
  <c r="BE469"/>
  <c r="BE473"/>
  <c r="BE476"/>
  <c r="BE477"/>
  <c r="BE479"/>
  <c r="BE492"/>
  <c r="BE493"/>
  <c i="31" r="J60"/>
  <c r="J63"/>
  <c r="F94"/>
  <c r="BE107"/>
  <c r="BE118"/>
  <c r="BE119"/>
  <c r="BE124"/>
  <c r="BE126"/>
  <c r="BE130"/>
  <c r="BE134"/>
  <c r="BE136"/>
  <c r="BE141"/>
  <c r="BE144"/>
  <c r="BE146"/>
  <c r="BE152"/>
  <c r="BE154"/>
  <c r="BE197"/>
  <c r="BE206"/>
  <c r="BE217"/>
  <c r="BE220"/>
  <c r="BE234"/>
  <c r="BE246"/>
  <c r="BE250"/>
  <c r="BE256"/>
  <c r="BE258"/>
  <c r="BE261"/>
  <c r="BE266"/>
  <c r="BE278"/>
  <c r="BE279"/>
  <c r="BE283"/>
  <c r="BE286"/>
  <c r="BE288"/>
  <c r="BE300"/>
  <c r="BE305"/>
  <c r="BE317"/>
  <c r="BE329"/>
  <c r="BE345"/>
  <c r="BE357"/>
  <c r="BE379"/>
  <c r="BE389"/>
  <c r="BE394"/>
  <c r="BE395"/>
  <c r="BE399"/>
  <c r="BE452"/>
  <c r="BE458"/>
  <c r="BE461"/>
  <c r="BE466"/>
  <c r="BE473"/>
  <c r="BE479"/>
  <c r="BE493"/>
  <c r="BE496"/>
  <c r="BE497"/>
  <c r="BE506"/>
  <c r="BE520"/>
  <c r="BE532"/>
  <c r="BE535"/>
  <c r="BE538"/>
  <c r="BE541"/>
  <c r="BE548"/>
  <c r="BE554"/>
  <c r="BE558"/>
  <c r="BE578"/>
  <c r="BE581"/>
  <c r="BE593"/>
  <c r="BE594"/>
  <c r="F62"/>
  <c r="E83"/>
  <c r="BE115"/>
  <c r="BE123"/>
  <c r="BE125"/>
  <c r="BE129"/>
  <c r="BE145"/>
  <c r="BE150"/>
  <c r="BE159"/>
  <c r="BE161"/>
  <c r="BE166"/>
  <c r="BE187"/>
  <c r="BE213"/>
  <c r="BE216"/>
  <c r="BE223"/>
  <c r="BE226"/>
  <c r="BE227"/>
  <c r="BE235"/>
  <c r="BE236"/>
  <c r="BE243"/>
  <c r="BE245"/>
  <c r="BE249"/>
  <c r="BE259"/>
  <c r="BE265"/>
  <c r="BE267"/>
  <c r="BE268"/>
  <c r="BE270"/>
  <c r="BE271"/>
  <c r="BE277"/>
  <c r="BE281"/>
  <c r="BE285"/>
  <c r="BE290"/>
  <c r="BE294"/>
  <c r="BE296"/>
  <c r="BE304"/>
  <c r="BE314"/>
  <c r="BE315"/>
  <c r="BE365"/>
  <c r="BE366"/>
  <c r="BE367"/>
  <c r="BE372"/>
  <c r="BE388"/>
  <c r="BE397"/>
  <c r="BE401"/>
  <c r="BE448"/>
  <c r="BE449"/>
  <c r="BE454"/>
  <c r="BE460"/>
  <c r="BE462"/>
  <c r="BE468"/>
  <c r="BE471"/>
  <c r="BE490"/>
  <c r="BE491"/>
  <c r="BE494"/>
  <c r="BE504"/>
  <c r="BE524"/>
  <c r="BE528"/>
  <c r="BE537"/>
  <c r="BE543"/>
  <c r="BE557"/>
  <c r="BE560"/>
  <c r="BE568"/>
  <c r="BE580"/>
  <c r="BE583"/>
  <c r="BE586"/>
  <c r="BE590"/>
  <c r="J62"/>
  <c r="BE100"/>
  <c r="BE104"/>
  <c r="BE106"/>
  <c r="BE111"/>
  <c r="BE113"/>
  <c r="BE121"/>
  <c r="BE132"/>
  <c r="BE135"/>
  <c r="BE140"/>
  <c r="BE142"/>
  <c r="BE149"/>
  <c r="BE177"/>
  <c r="BE182"/>
  <c r="BE192"/>
  <c r="BE199"/>
  <c r="BE204"/>
  <c r="BE211"/>
  <c r="BE214"/>
  <c r="BE218"/>
  <c r="BE219"/>
  <c r="BE222"/>
  <c r="BE231"/>
  <c r="BE233"/>
  <c r="BE237"/>
  <c r="BE238"/>
  <c r="BE241"/>
  <c r="BE247"/>
  <c r="BE252"/>
  <c r="BE255"/>
  <c r="BE262"/>
  <c r="BE264"/>
  <c r="BE274"/>
  <c r="BE282"/>
  <c r="BE287"/>
  <c r="BE292"/>
  <c r="BE306"/>
  <c r="BE307"/>
  <c r="BE309"/>
  <c r="BE310"/>
  <c r="BE311"/>
  <c r="BE322"/>
  <c r="BE336"/>
  <c r="BE341"/>
  <c r="BE351"/>
  <c r="BE353"/>
  <c r="BE355"/>
  <c r="BE361"/>
  <c r="BE363"/>
  <c r="BE381"/>
  <c r="BE386"/>
  <c r="BE390"/>
  <c r="BE393"/>
  <c r="BE403"/>
  <c r="BE417"/>
  <c r="BE432"/>
  <c r="BE436"/>
  <c r="BE441"/>
  <c r="BE446"/>
  <c r="BE451"/>
  <c r="BE453"/>
  <c r="BE456"/>
  <c r="BE464"/>
  <c r="BE465"/>
  <c r="BE470"/>
  <c r="BE476"/>
  <c r="BE478"/>
  <c r="BE480"/>
  <c r="BE483"/>
  <c r="BE484"/>
  <c r="BE488"/>
  <c r="BE492"/>
  <c r="BE503"/>
  <c r="BE513"/>
  <c r="BE518"/>
  <c r="BE550"/>
  <c r="BE561"/>
  <c r="BE587"/>
  <c r="BE589"/>
  <c r="BE597"/>
  <c r="BE598"/>
  <c r="BE600"/>
  <c r="BE602"/>
  <c r="BE603"/>
  <c r="BE605"/>
  <c r="BE606"/>
  <c r="BE109"/>
  <c r="BE110"/>
  <c r="BE114"/>
  <c r="BE117"/>
  <c r="BE120"/>
  <c r="BE128"/>
  <c r="BE131"/>
  <c r="BE137"/>
  <c r="BE138"/>
  <c r="BE147"/>
  <c r="BE148"/>
  <c r="BE168"/>
  <c r="BE173"/>
  <c r="BE224"/>
  <c r="BE228"/>
  <c r="BE230"/>
  <c r="BE239"/>
  <c r="BE240"/>
  <c r="BE244"/>
  <c r="BE253"/>
  <c r="BE272"/>
  <c r="BE275"/>
  <c r="BE284"/>
  <c r="BE291"/>
  <c r="BE295"/>
  <c r="BE298"/>
  <c r="BE299"/>
  <c r="BE301"/>
  <c r="BE303"/>
  <c r="BE313"/>
  <c r="BE324"/>
  <c r="BE331"/>
  <c r="BE343"/>
  <c r="BE347"/>
  <c r="BE359"/>
  <c r="BE370"/>
  <c r="BE391"/>
  <c r="BE396"/>
  <c r="BE400"/>
  <c r="BE408"/>
  <c r="BE412"/>
  <c r="BE422"/>
  <c r="BE427"/>
  <c r="BE457"/>
  <c r="BE463"/>
  <c r="BE469"/>
  <c r="BE472"/>
  <c r="BE475"/>
  <c r="BE482"/>
  <c r="BE485"/>
  <c r="BE487"/>
  <c r="BE489"/>
  <c r="BE498"/>
  <c r="BE499"/>
  <c r="BE500"/>
  <c r="BE502"/>
  <c r="BE511"/>
  <c r="BE530"/>
  <c r="BE534"/>
  <c r="BE552"/>
  <c r="BE555"/>
  <c r="BE563"/>
  <c r="BE570"/>
  <c r="BE575"/>
  <c r="BE577"/>
  <c r="BE584"/>
  <c r="BE591"/>
  <c r="BE595"/>
  <c i="30" r="E52"/>
  <c r="F62"/>
  <c r="J89"/>
  <c r="BE96"/>
  <c i="29" r="J690"/>
  <c r="J79"/>
  <c i="30" r="F63"/>
  <c r="J90"/>
  <c r="BE99"/>
  <c r="BE101"/>
  <c r="J60"/>
  <c r="BE98"/>
  <c r="BE100"/>
  <c r="BE102"/>
  <c r="BE103"/>
  <c i="29" r="J62"/>
  <c r="J63"/>
  <c r="BE115"/>
  <c r="BE117"/>
  <c r="BE121"/>
  <c r="BE123"/>
  <c r="BE171"/>
  <c r="BE193"/>
  <c r="BE208"/>
  <c r="BE213"/>
  <c r="BE239"/>
  <c r="BE244"/>
  <c r="BE251"/>
  <c r="BE256"/>
  <c r="BE267"/>
  <c r="BE279"/>
  <c r="BE284"/>
  <c r="BE291"/>
  <c r="BE313"/>
  <c r="BE320"/>
  <c r="BE325"/>
  <c r="BE337"/>
  <c r="BE347"/>
  <c r="BE382"/>
  <c r="BE408"/>
  <c r="BE415"/>
  <c r="BE427"/>
  <c r="BE432"/>
  <c r="BE434"/>
  <c r="BE453"/>
  <c r="BE472"/>
  <c r="BE477"/>
  <c r="BE522"/>
  <c r="BE528"/>
  <c r="BE536"/>
  <c r="BE537"/>
  <c r="BE545"/>
  <c r="BE547"/>
  <c r="BE552"/>
  <c r="BE556"/>
  <c r="BE569"/>
  <c r="BE580"/>
  <c r="BE594"/>
  <c r="BE600"/>
  <c r="BE653"/>
  <c r="BE660"/>
  <c r="BE663"/>
  <c r="BE667"/>
  <c r="BE672"/>
  <c r="BE677"/>
  <c r="BE679"/>
  <c r="BE691"/>
  <c r="E52"/>
  <c r="F62"/>
  <c r="BE110"/>
  <c r="BE130"/>
  <c r="BE170"/>
  <c r="BE172"/>
  <c r="BE179"/>
  <c r="BE191"/>
  <c r="BE227"/>
  <c r="BE234"/>
  <c r="BE258"/>
  <c r="BE277"/>
  <c r="BE298"/>
  <c r="BE361"/>
  <c r="BE363"/>
  <c r="BE375"/>
  <c r="BE380"/>
  <c r="BE387"/>
  <c r="BE396"/>
  <c r="BE420"/>
  <c r="BE458"/>
  <c r="BE460"/>
  <c r="BE465"/>
  <c r="BE470"/>
  <c r="BE479"/>
  <c r="BE514"/>
  <c r="BE526"/>
  <c r="BE541"/>
  <c r="BE551"/>
  <c r="BE581"/>
  <c r="BE583"/>
  <c r="BE588"/>
  <c r="BE612"/>
  <c r="BE647"/>
  <c r="BE665"/>
  <c r="BE670"/>
  <c r="BE702"/>
  <c r="BE706"/>
  <c r="BE712"/>
  <c r="BE731"/>
  <c r="BE737"/>
  <c r="BE743"/>
  <c r="BE745"/>
  <c r="BE747"/>
  <c r="BE749"/>
  <c r="BE751"/>
  <c r="BE755"/>
  <c r="BE786"/>
  <c r="BE793"/>
  <c r="BE794"/>
  <c r="BE797"/>
  <c r="BE801"/>
  <c r="BE803"/>
  <c r="BE807"/>
  <c r="BE811"/>
  <c r="BE814"/>
  <c r="BE819"/>
  <c r="BE823"/>
  <c r="BE825"/>
  <c r="BE830"/>
  <c r="BE837"/>
  <c r="BE843"/>
  <c r="BE849"/>
  <c r="BE856"/>
  <c r="BE860"/>
  <c r="BE864"/>
  <c r="BE869"/>
  <c r="BE875"/>
  <c r="BE877"/>
  <c r="BE879"/>
  <c r="BE881"/>
  <c r="BE884"/>
  <c r="F63"/>
  <c r="J101"/>
  <c r="BE140"/>
  <c r="BE145"/>
  <c r="BE155"/>
  <c r="BE162"/>
  <c r="BE168"/>
  <c r="BE181"/>
  <c r="BE185"/>
  <c r="BE198"/>
  <c r="BE203"/>
  <c r="BE222"/>
  <c r="BE246"/>
  <c r="BE272"/>
  <c r="BE303"/>
  <c r="BE327"/>
  <c r="BE342"/>
  <c r="BE356"/>
  <c r="BE368"/>
  <c r="BE373"/>
  <c r="BE394"/>
  <c r="BE401"/>
  <c r="BE425"/>
  <c r="BE439"/>
  <c r="BE441"/>
  <c r="BE446"/>
  <c r="BE489"/>
  <c r="BE499"/>
  <c r="BE504"/>
  <c r="BE509"/>
  <c r="BE520"/>
  <c r="BE532"/>
  <c r="BE543"/>
  <c r="BE563"/>
  <c r="BE578"/>
  <c r="BE624"/>
  <c r="BE630"/>
  <c r="BE636"/>
  <c r="BE642"/>
  <c r="BE684"/>
  <c r="BE687"/>
  <c r="BE694"/>
  <c r="BE700"/>
  <c r="BE704"/>
  <c r="BE716"/>
  <c r="BE720"/>
  <c r="BE723"/>
  <c r="BE727"/>
  <c r="BE733"/>
  <c r="BE741"/>
  <c r="BE753"/>
  <c r="BE759"/>
  <c r="BE762"/>
  <c r="BE768"/>
  <c r="BE770"/>
  <c r="BE773"/>
  <c r="BE780"/>
  <c r="BE781"/>
  <c r="BE783"/>
  <c r="BE790"/>
  <c r="BE799"/>
  <c r="BE805"/>
  <c r="BE808"/>
  <c r="BE817"/>
  <c r="BE821"/>
  <c r="BE838"/>
  <c r="BE847"/>
  <c r="BE851"/>
  <c r="BE859"/>
  <c r="BE863"/>
  <c r="BE871"/>
  <c r="BE872"/>
  <c r="BE119"/>
  <c r="BE125"/>
  <c r="BE135"/>
  <c r="BE150"/>
  <c r="BE166"/>
  <c r="BE169"/>
  <c r="BE177"/>
  <c r="BE178"/>
  <c r="BE217"/>
  <c r="BE229"/>
  <c r="BE263"/>
  <c r="BE286"/>
  <c r="BE293"/>
  <c r="BE308"/>
  <c r="BE315"/>
  <c r="BE332"/>
  <c r="BE349"/>
  <c r="BE354"/>
  <c r="BE389"/>
  <c r="BE403"/>
  <c r="BE413"/>
  <c r="BE451"/>
  <c r="BE484"/>
  <c r="BE494"/>
  <c r="BE518"/>
  <c r="BE524"/>
  <c r="BE558"/>
  <c r="BE565"/>
  <c r="BE574"/>
  <c r="BE606"/>
  <c r="BE618"/>
  <c r="BE692"/>
  <c r="BE696"/>
  <c r="BE698"/>
  <c r="BE708"/>
  <c r="BE710"/>
  <c r="BE714"/>
  <c r="BE718"/>
  <c r="BE725"/>
  <c r="BE729"/>
  <c r="BE735"/>
  <c r="BE739"/>
  <c r="BE757"/>
  <c r="BE760"/>
  <c r="BE761"/>
  <c r="BE766"/>
  <c r="BE775"/>
  <c r="BE776"/>
  <c r="BE777"/>
  <c r="BE779"/>
  <c r="BE784"/>
  <c r="BE787"/>
  <c r="BE788"/>
  <c r="BE791"/>
  <c r="BE796"/>
  <c r="BE800"/>
  <c r="BE804"/>
  <c r="BE810"/>
  <c r="BE813"/>
  <c r="BE816"/>
  <c r="BE820"/>
  <c r="BE824"/>
  <c r="BE827"/>
  <c r="BE828"/>
  <c r="BE832"/>
  <c r="BE850"/>
  <c r="BE852"/>
  <c r="BE854"/>
  <c r="BE855"/>
  <c r="BE858"/>
  <c r="BE862"/>
  <c r="BE865"/>
  <c r="BE883"/>
  <c r="BE885"/>
  <c r="BE888"/>
  <c r="BE890"/>
  <c r="BE891"/>
  <c i="27" r="BK88"/>
  <c r="J88"/>
  <c r="J63"/>
  <c r="J90"/>
  <c r="J65"/>
  <c i="28" r="E100"/>
  <c r="F111"/>
  <c r="BE170"/>
  <c r="BE194"/>
  <c r="BE207"/>
  <c r="BE217"/>
  <c r="BE230"/>
  <c r="BE249"/>
  <c r="BE367"/>
  <c r="BE379"/>
  <c r="BE388"/>
  <c r="BE411"/>
  <c r="BE495"/>
  <c r="BE501"/>
  <c r="BE553"/>
  <c r="BE568"/>
  <c r="BE608"/>
  <c r="BE628"/>
  <c r="BE664"/>
  <c r="BE700"/>
  <c r="BE730"/>
  <c r="BE742"/>
  <c r="BE745"/>
  <c r="BE791"/>
  <c r="BE796"/>
  <c r="BE800"/>
  <c r="BE824"/>
  <c r="BE828"/>
  <c r="BE837"/>
  <c r="BE917"/>
  <c r="BE955"/>
  <c r="BE971"/>
  <c r="BE985"/>
  <c r="BE994"/>
  <c r="BE1029"/>
  <c r="BE1038"/>
  <c r="J60"/>
  <c r="F110"/>
  <c r="J111"/>
  <c r="BE157"/>
  <c r="BE256"/>
  <c r="BE333"/>
  <c r="BE338"/>
  <c r="BE421"/>
  <c r="BE425"/>
  <c r="BE427"/>
  <c r="BE433"/>
  <c r="BE443"/>
  <c r="BE451"/>
  <c r="BE506"/>
  <c r="BE513"/>
  <c r="BE519"/>
  <c r="BE527"/>
  <c r="BE575"/>
  <c r="BE591"/>
  <c r="BE597"/>
  <c r="BE603"/>
  <c r="BE637"/>
  <c r="BE666"/>
  <c r="BE669"/>
  <c r="BE687"/>
  <c r="BE717"/>
  <c r="BE752"/>
  <c r="BE755"/>
  <c r="BE758"/>
  <c r="BE768"/>
  <c r="BE793"/>
  <c r="BE794"/>
  <c r="BE804"/>
  <c r="BE805"/>
  <c r="BE807"/>
  <c r="BE808"/>
  <c r="BE809"/>
  <c r="BE836"/>
  <c r="BE849"/>
  <c r="BE877"/>
  <c r="BE888"/>
  <c r="BE961"/>
  <c r="BE982"/>
  <c r="BE991"/>
  <c r="BE1021"/>
  <c r="BE1024"/>
  <c r="BE1035"/>
  <c r="BE1039"/>
  <c r="BE1040"/>
  <c r="BE1041"/>
  <c r="BE1048"/>
  <c r="BE1050"/>
  <c r="BE1076"/>
  <c r="BE1087"/>
  <c r="J62"/>
  <c r="BE123"/>
  <c r="BE149"/>
  <c r="BE153"/>
  <c r="BE159"/>
  <c r="BE164"/>
  <c r="BE184"/>
  <c r="BE289"/>
  <c r="BE303"/>
  <c r="BE313"/>
  <c r="BE315"/>
  <c r="BE320"/>
  <c r="BE343"/>
  <c r="BE351"/>
  <c r="BE359"/>
  <c r="BE361"/>
  <c r="BE399"/>
  <c r="BE502"/>
  <c r="BE505"/>
  <c r="BE518"/>
  <c r="BE560"/>
  <c r="BE585"/>
  <c r="BE601"/>
  <c r="BE641"/>
  <c r="BE652"/>
  <c r="BE655"/>
  <c r="BE658"/>
  <c r="BE695"/>
  <c r="BE708"/>
  <c r="BE763"/>
  <c r="BE773"/>
  <c r="BE776"/>
  <c r="BE781"/>
  <c r="BE790"/>
  <c r="BE792"/>
  <c r="BE795"/>
  <c r="BE797"/>
  <c r="BE798"/>
  <c r="BE801"/>
  <c r="BE802"/>
  <c r="BE803"/>
  <c r="BE820"/>
  <c r="BE832"/>
  <c r="BE842"/>
  <c r="BE845"/>
  <c r="BE851"/>
  <c r="BE956"/>
  <c r="BE1026"/>
  <c r="BE117"/>
  <c r="BE173"/>
  <c r="BE243"/>
  <c r="BE274"/>
  <c r="BE375"/>
  <c r="BE378"/>
  <c r="BE391"/>
  <c r="BE403"/>
  <c r="BE415"/>
  <c r="BE449"/>
  <c r="BE503"/>
  <c r="BE508"/>
  <c r="BE533"/>
  <c r="BE541"/>
  <c r="BE547"/>
  <c r="BE605"/>
  <c r="BE644"/>
  <c r="BE723"/>
  <c r="BE782"/>
  <c r="BE783"/>
  <c r="BE788"/>
  <c r="BE789"/>
  <c r="BE799"/>
  <c r="BE806"/>
  <c r="BE810"/>
  <c r="BE874"/>
  <c r="BE885"/>
  <c r="BE942"/>
  <c r="BE944"/>
  <c r="BE947"/>
  <c r="BE958"/>
  <c r="BE970"/>
  <c r="BE996"/>
  <c i="27" r="F58"/>
  <c r="E76"/>
  <c r="BE93"/>
  <c r="BE99"/>
  <c r="J59"/>
  <c r="J84"/>
  <c r="BE97"/>
  <c r="BE101"/>
  <c r="BE103"/>
  <c r="J56"/>
  <c r="F59"/>
  <c r="BE91"/>
  <c r="BE95"/>
  <c i="26" r="F58"/>
  <c r="E82"/>
  <c r="BE97"/>
  <c r="BE107"/>
  <c r="BE135"/>
  <c r="BE137"/>
  <c r="BE141"/>
  <c r="BE148"/>
  <c r="BE150"/>
  <c r="J59"/>
  <c r="J88"/>
  <c r="BE103"/>
  <c r="BE108"/>
  <c r="BE113"/>
  <c r="BE116"/>
  <c r="BE121"/>
  <c r="BE122"/>
  <c r="BE139"/>
  <c r="BE152"/>
  <c r="BE154"/>
  <c r="BE158"/>
  <c r="BE162"/>
  <c r="F59"/>
  <c r="BE105"/>
  <c r="BE110"/>
  <c r="BE118"/>
  <c r="BE133"/>
  <c r="BE144"/>
  <c r="BE156"/>
  <c r="BE164"/>
  <c r="BE166"/>
  <c r="J58"/>
  <c r="BE101"/>
  <c r="BE111"/>
  <c r="BE119"/>
  <c r="BE124"/>
  <c r="BE126"/>
  <c r="BE128"/>
  <c r="BE130"/>
  <c r="BE142"/>
  <c r="BE146"/>
  <c r="BE160"/>
  <c i="24" r="J165"/>
  <c r="J70"/>
  <c i="25" r="E50"/>
  <c r="BE93"/>
  <c r="BE95"/>
  <c r="BE99"/>
  <c r="BE107"/>
  <c r="BE112"/>
  <c r="BE115"/>
  <c r="BE116"/>
  <c r="BE97"/>
  <c r="BE121"/>
  <c i="24" r="J166"/>
  <c r="J71"/>
  <c i="25" r="J56"/>
  <c r="F59"/>
  <c r="BE110"/>
  <c r="BE123"/>
  <c r="BE125"/>
  <c r="BE102"/>
  <c r="BE105"/>
  <c r="BE109"/>
  <c r="BE114"/>
  <c r="BE118"/>
  <c r="BE126"/>
  <c i="23" r="J150"/>
  <c r="J68"/>
  <c i="24" r="E50"/>
  <c r="F91"/>
  <c r="BE97"/>
  <c r="BE137"/>
  <c r="BE142"/>
  <c r="BE160"/>
  <c r="BE167"/>
  <c r="BE172"/>
  <c r="BE175"/>
  <c r="BE188"/>
  <c r="BE208"/>
  <c r="BE210"/>
  <c r="BE211"/>
  <c r="BE218"/>
  <c r="BE224"/>
  <c i="23" r="J151"/>
  <c r="J69"/>
  <c i="24" r="J88"/>
  <c r="BE105"/>
  <c r="BE125"/>
  <c r="BE131"/>
  <c r="BE133"/>
  <c r="BE144"/>
  <c r="BE146"/>
  <c r="BE148"/>
  <c r="BE149"/>
  <c r="BE150"/>
  <c r="BE163"/>
  <c r="BE193"/>
  <c r="BE205"/>
  <c r="BE99"/>
  <c r="BE101"/>
  <c r="BE107"/>
  <c r="BE117"/>
  <c r="BE123"/>
  <c r="BE129"/>
  <c r="BE135"/>
  <c r="BE151"/>
  <c r="BE154"/>
  <c r="BE171"/>
  <c r="BE174"/>
  <c r="BE177"/>
  <c r="BE178"/>
  <c r="BE185"/>
  <c r="BE190"/>
  <c r="BE192"/>
  <c r="BE197"/>
  <c r="BE199"/>
  <c r="BE201"/>
  <c r="BE203"/>
  <c r="BE221"/>
  <c r="BE226"/>
  <c r="BE228"/>
  <c r="BE232"/>
  <c r="BE103"/>
  <c r="BE110"/>
  <c r="BE111"/>
  <c r="BE113"/>
  <c r="BE115"/>
  <c r="BE119"/>
  <c r="BE121"/>
  <c r="BE127"/>
  <c r="BE139"/>
  <c r="BE156"/>
  <c r="BE158"/>
  <c r="BE169"/>
  <c r="BE173"/>
  <c r="BE180"/>
  <c r="BE182"/>
  <c r="BE183"/>
  <c r="BE184"/>
  <c r="BE186"/>
  <c r="BE187"/>
  <c r="BE189"/>
  <c r="BE195"/>
  <c r="BE198"/>
  <c r="BE207"/>
  <c r="BE213"/>
  <c r="BE215"/>
  <c r="BE217"/>
  <c r="BE219"/>
  <c r="BE230"/>
  <c r="BE233"/>
  <c i="23" r="E50"/>
  <c r="F91"/>
  <c r="BE100"/>
  <c r="BE115"/>
  <c r="BE116"/>
  <c r="BE118"/>
  <c r="BE120"/>
  <c r="BE126"/>
  <c r="BE132"/>
  <c r="BE134"/>
  <c r="BE152"/>
  <c r="BE175"/>
  <c r="BE187"/>
  <c r="BE189"/>
  <c r="BE192"/>
  <c r="BE196"/>
  <c r="BE203"/>
  <c r="BE206"/>
  <c r="BE208"/>
  <c r="BE212"/>
  <c r="BE223"/>
  <c r="BE233"/>
  <c r="BE235"/>
  <c r="J88"/>
  <c r="BE97"/>
  <c r="BE128"/>
  <c r="BE136"/>
  <c r="BE149"/>
  <c r="BE154"/>
  <c r="BE161"/>
  <c r="BE167"/>
  <c r="BE171"/>
  <c r="BE173"/>
  <c r="BE174"/>
  <c r="BE176"/>
  <c r="BE178"/>
  <c r="BE179"/>
  <c r="BE184"/>
  <c r="BE194"/>
  <c r="BE195"/>
  <c r="BE198"/>
  <c r="BE201"/>
  <c r="BE218"/>
  <c r="BE221"/>
  <c r="BE230"/>
  <c r="BE102"/>
  <c r="BE104"/>
  <c r="BE106"/>
  <c r="BE138"/>
  <c r="BE140"/>
  <c r="BE143"/>
  <c r="BE145"/>
  <c r="BE147"/>
  <c r="BE156"/>
  <c r="BE165"/>
  <c r="BE172"/>
  <c r="BE186"/>
  <c r="BE214"/>
  <c r="BE216"/>
  <c r="BE220"/>
  <c r="BE227"/>
  <c r="BE241"/>
  <c r="BE108"/>
  <c r="BE110"/>
  <c r="BE112"/>
  <c r="BE113"/>
  <c r="BE122"/>
  <c r="BE124"/>
  <c r="BE130"/>
  <c r="BE158"/>
  <c r="BE160"/>
  <c r="BE169"/>
  <c r="BE170"/>
  <c r="BE181"/>
  <c r="BE183"/>
  <c r="BE190"/>
  <c r="BE210"/>
  <c r="BE224"/>
  <c r="BE226"/>
  <c r="BE228"/>
  <c r="BE237"/>
  <c r="BE239"/>
  <c r="BE243"/>
  <c r="BE244"/>
  <c i="21" r="J400"/>
  <c r="J77"/>
  <c i="22" r="E86"/>
  <c r="BE133"/>
  <c r="BE161"/>
  <c r="BE169"/>
  <c r="BE237"/>
  <c r="BE242"/>
  <c r="BE254"/>
  <c r="BE316"/>
  <c r="BE348"/>
  <c r="BE386"/>
  <c r="J94"/>
  <c r="BE103"/>
  <c r="BE108"/>
  <c r="BE118"/>
  <c r="BE128"/>
  <c r="BE149"/>
  <c r="BE177"/>
  <c r="BE218"/>
  <c r="BE274"/>
  <c r="BE279"/>
  <c r="BE296"/>
  <c r="BE301"/>
  <c r="BE305"/>
  <c r="BE343"/>
  <c i="21" r="J411"/>
  <c r="J79"/>
  <c i="22" r="BE113"/>
  <c r="BE123"/>
  <c r="BE144"/>
  <c r="BE155"/>
  <c r="BE186"/>
  <c r="BE191"/>
  <c r="BE205"/>
  <c r="BE214"/>
  <c r="BE223"/>
  <c r="BE248"/>
  <c r="BE267"/>
  <c r="BE291"/>
  <c r="BE311"/>
  <c r="BE335"/>
  <c r="BE358"/>
  <c r="BE367"/>
  <c r="BE371"/>
  <c r="F63"/>
  <c r="BE138"/>
  <c r="BE197"/>
  <c r="BE227"/>
  <c r="BE232"/>
  <c r="BE259"/>
  <c r="BE285"/>
  <c r="BE321"/>
  <c r="BE327"/>
  <c r="BE353"/>
  <c r="BE363"/>
  <c r="BE376"/>
  <c r="BE381"/>
  <c i="21" r="E93"/>
  <c r="BE110"/>
  <c r="BE115"/>
  <c r="BE137"/>
  <c r="BE154"/>
  <c r="BE311"/>
  <c r="BE345"/>
  <c r="BE357"/>
  <c r="BE430"/>
  <c r="BE494"/>
  <c r="BE522"/>
  <c r="BE540"/>
  <c r="BE601"/>
  <c r="BE643"/>
  <c r="BE657"/>
  <c r="BE662"/>
  <c r="BE683"/>
  <c r="BE712"/>
  <c r="BE720"/>
  <c r="BE724"/>
  <c r="BE747"/>
  <c r="BE756"/>
  <c r="BE765"/>
  <c r="BE792"/>
  <c r="BE814"/>
  <c r="BE840"/>
  <c r="BE849"/>
  <c r="BE887"/>
  <c r="BE914"/>
  <c r="BE919"/>
  <c r="BE929"/>
  <c r="BE950"/>
  <c r="BE1037"/>
  <c r="BE1064"/>
  <c r="BE1085"/>
  <c r="BE1170"/>
  <c r="BE1218"/>
  <c r="BE1228"/>
  <c r="BE1232"/>
  <c r="BE1250"/>
  <c r="BE1273"/>
  <c r="BE1282"/>
  <c r="BE1323"/>
  <c r="BE1334"/>
  <c r="BE1352"/>
  <c r="BE1386"/>
  <c r="BE1448"/>
  <c r="BE1465"/>
  <c r="BE1515"/>
  <c r="BE1583"/>
  <c r="BE1633"/>
  <c r="BE1647"/>
  <c r="BE1652"/>
  <c r="BE1657"/>
  <c r="BE1666"/>
  <c r="BE1671"/>
  <c r="BE1681"/>
  <c r="BE1687"/>
  <c r="BE1692"/>
  <c r="BE1704"/>
  <c r="BE1716"/>
  <c r="BE1721"/>
  <c r="BE1725"/>
  <c r="BE1730"/>
  <c r="BE1734"/>
  <c r="BE1738"/>
  <c r="BE1743"/>
  <c r="BE1751"/>
  <c i="20" r="BK92"/>
  <c r="BK91"/>
  <c r="J91"/>
  <c r="J63"/>
  <c i="21" r="BE176"/>
  <c r="BE240"/>
  <c r="BE265"/>
  <c r="BE295"/>
  <c r="BE369"/>
  <c r="BE406"/>
  <c r="BE412"/>
  <c r="BE434"/>
  <c r="BE438"/>
  <c r="BE441"/>
  <c r="BE447"/>
  <c r="BE480"/>
  <c r="BE508"/>
  <c r="BE535"/>
  <c r="BE553"/>
  <c r="BE558"/>
  <c r="BE562"/>
  <c r="BE572"/>
  <c r="BE582"/>
  <c r="BE587"/>
  <c r="BE593"/>
  <c r="BE618"/>
  <c r="BE623"/>
  <c r="BE628"/>
  <c r="BE632"/>
  <c r="BE652"/>
  <c r="BE675"/>
  <c r="BE691"/>
  <c r="BE707"/>
  <c r="BE716"/>
  <c r="BE742"/>
  <c r="BE751"/>
  <c r="BE769"/>
  <c r="BE787"/>
  <c r="BE865"/>
  <c r="BE909"/>
  <c r="BE939"/>
  <c r="BE1002"/>
  <c r="BE1051"/>
  <c r="BE1070"/>
  <c r="BE1080"/>
  <c r="BE1125"/>
  <c r="BE1135"/>
  <c r="BE1160"/>
  <c r="BE1223"/>
  <c r="BE1374"/>
  <c r="BE1505"/>
  <c r="BE1530"/>
  <c r="BE1535"/>
  <c r="BE1540"/>
  <c r="BE1546"/>
  <c r="BE1578"/>
  <c r="BE1588"/>
  <c r="BE1593"/>
  <c r="BE1621"/>
  <c r="BE1629"/>
  <c r="F63"/>
  <c r="BE171"/>
  <c r="BE196"/>
  <c r="BE212"/>
  <c r="BE223"/>
  <c r="BE230"/>
  <c r="BE235"/>
  <c r="BE255"/>
  <c r="BE260"/>
  <c r="BE276"/>
  <c r="BE281"/>
  <c r="BE300"/>
  <c r="BE305"/>
  <c r="BE397"/>
  <c r="BE401"/>
  <c r="BE461"/>
  <c r="BE471"/>
  <c r="BE513"/>
  <c r="BE517"/>
  <c r="BE531"/>
  <c r="BE609"/>
  <c r="BE614"/>
  <c r="BE648"/>
  <c r="BE666"/>
  <c r="BE698"/>
  <c r="BE703"/>
  <c r="BE876"/>
  <c r="BE898"/>
  <c r="BE959"/>
  <c r="BE987"/>
  <c r="BE1010"/>
  <c r="BE1021"/>
  <c r="BE1042"/>
  <c r="BE1047"/>
  <c r="BE1075"/>
  <c r="BE1099"/>
  <c r="BE1104"/>
  <c r="BE1110"/>
  <c r="BE1145"/>
  <c r="BE1155"/>
  <c r="BE1175"/>
  <c r="BE1181"/>
  <c r="BE1300"/>
  <c r="BE1329"/>
  <c r="BE1370"/>
  <c r="BE1415"/>
  <c r="BE1432"/>
  <c r="BE1510"/>
  <c r="BE1520"/>
  <c r="BE1525"/>
  <c r="BE1556"/>
  <c r="BE1603"/>
  <c r="BE1613"/>
  <c r="BE1642"/>
  <c r="BE1661"/>
  <c r="J60"/>
  <c r="BE120"/>
  <c r="BE181"/>
  <c r="BE186"/>
  <c r="BE191"/>
  <c r="BE201"/>
  <c r="BE206"/>
  <c r="BE217"/>
  <c r="BE245"/>
  <c r="BE250"/>
  <c r="BE271"/>
  <c r="BE286"/>
  <c r="BE290"/>
  <c r="BE328"/>
  <c r="BE381"/>
  <c r="BE391"/>
  <c r="BE417"/>
  <c r="BE422"/>
  <c r="BE452"/>
  <c r="BE457"/>
  <c r="BE526"/>
  <c r="BE544"/>
  <c r="BE549"/>
  <c r="BE577"/>
  <c r="BE605"/>
  <c r="BE638"/>
  <c r="BE671"/>
  <c r="BE760"/>
  <c r="BE796"/>
  <c r="BE831"/>
  <c r="BE857"/>
  <c r="BE973"/>
  <c r="BE981"/>
  <c r="BE993"/>
  <c r="BE1031"/>
  <c r="BE1058"/>
  <c r="BE1090"/>
  <c r="BE1094"/>
  <c r="BE1115"/>
  <c r="BE1120"/>
  <c r="BE1130"/>
  <c r="BE1140"/>
  <c r="BE1150"/>
  <c r="BE1165"/>
  <c r="BE1199"/>
  <c r="BE1268"/>
  <c r="BE1278"/>
  <c r="BE1317"/>
  <c r="BE1398"/>
  <c r="BE1444"/>
  <c r="BE1483"/>
  <c r="BE1500"/>
  <c r="BE1566"/>
  <c r="BE1637"/>
  <c i="20" r="E50"/>
  <c r="F58"/>
  <c r="J59"/>
  <c r="J85"/>
  <c r="BE123"/>
  <c r="BE126"/>
  <c r="BE149"/>
  <c r="BE187"/>
  <c r="BE194"/>
  <c r="BE203"/>
  <c r="BE220"/>
  <c r="BE225"/>
  <c r="BE227"/>
  <c r="BE241"/>
  <c r="J58"/>
  <c r="BE104"/>
  <c r="BE115"/>
  <c r="BE135"/>
  <c r="BE140"/>
  <c r="BE154"/>
  <c r="BE157"/>
  <c r="BE161"/>
  <c r="BE176"/>
  <c r="BE178"/>
  <c r="BE182"/>
  <c r="BE189"/>
  <c r="BE230"/>
  <c r="BE238"/>
  <c r="BE244"/>
  <c r="BE246"/>
  <c r="BE258"/>
  <c r="BE263"/>
  <c r="F88"/>
  <c r="BE94"/>
  <c r="BE100"/>
  <c r="BE110"/>
  <c r="BE159"/>
  <c r="BE164"/>
  <c r="BE180"/>
  <c r="BE191"/>
  <c r="BE197"/>
  <c r="BE200"/>
  <c r="BE206"/>
  <c r="BE222"/>
  <c r="BE232"/>
  <c r="BE235"/>
  <c r="BE249"/>
  <c r="BE107"/>
  <c r="BE131"/>
  <c r="BE143"/>
  <c r="BE167"/>
  <c r="BE171"/>
  <c r="BE209"/>
  <c r="BE212"/>
  <c r="BE215"/>
  <c r="BE218"/>
  <c r="BE251"/>
  <c r="BE254"/>
  <c i="19" r="J59"/>
  <c r="J90"/>
  <c r="F93"/>
  <c r="BE99"/>
  <c r="BE122"/>
  <c r="BE125"/>
  <c r="BE137"/>
  <c r="BE173"/>
  <c r="BE179"/>
  <c r="BE184"/>
  <c r="BE202"/>
  <c r="BE227"/>
  <c r="BE233"/>
  <c r="BE273"/>
  <c r="BE284"/>
  <c r="BE298"/>
  <c r="BE317"/>
  <c r="BE340"/>
  <c r="BE345"/>
  <c r="BE359"/>
  <c r="BE367"/>
  <c r="BE395"/>
  <c r="BE436"/>
  <c r="BE128"/>
  <c r="BE164"/>
  <c r="BE170"/>
  <c r="BE176"/>
  <c r="BE191"/>
  <c r="BE239"/>
  <c r="BE260"/>
  <c r="BE270"/>
  <c r="BE290"/>
  <c r="BE305"/>
  <c r="BE334"/>
  <c r="BE343"/>
  <c r="BE347"/>
  <c r="BE363"/>
  <c r="BE371"/>
  <c r="BE389"/>
  <c r="BE399"/>
  <c r="BE413"/>
  <c r="BE417"/>
  <c r="BE429"/>
  <c r="BE434"/>
  <c r="BE443"/>
  <c r="BE449"/>
  <c r="BE452"/>
  <c r="E50"/>
  <c r="BE102"/>
  <c r="BE109"/>
  <c r="BE119"/>
  <c r="BE144"/>
  <c r="BE161"/>
  <c r="BE167"/>
  <c r="BE194"/>
  <c r="BE198"/>
  <c r="BE205"/>
  <c r="BE208"/>
  <c r="BE211"/>
  <c r="BE214"/>
  <c r="BE230"/>
  <c r="BE246"/>
  <c r="BE279"/>
  <c r="BE311"/>
  <c r="BE329"/>
  <c r="BE336"/>
  <c r="BE350"/>
  <c r="BE351"/>
  <c r="BE392"/>
  <c r="BE421"/>
  <c r="BE425"/>
  <c r="F58"/>
  <c r="BE105"/>
  <c r="BE113"/>
  <c r="BE116"/>
  <c r="BE134"/>
  <c r="BE151"/>
  <c r="BE154"/>
  <c r="BE220"/>
  <c r="BE236"/>
  <c r="BE253"/>
  <c r="BE267"/>
  <c r="BE276"/>
  <c r="BE287"/>
  <c r="BE323"/>
  <c r="BE338"/>
  <c r="BE355"/>
  <c r="BE379"/>
  <c r="BE383"/>
  <c r="BE386"/>
  <c r="BE405"/>
  <c r="BE409"/>
  <c r="BE441"/>
  <c i="18" r="E50"/>
  <c r="F58"/>
  <c r="J88"/>
  <c r="BE95"/>
  <c r="BE121"/>
  <c r="BE140"/>
  <c r="BE146"/>
  <c r="BE186"/>
  <c r="BE198"/>
  <c r="BE202"/>
  <c r="BE204"/>
  <c r="BE207"/>
  <c r="J86"/>
  <c r="J89"/>
  <c r="BE102"/>
  <c r="BE108"/>
  <c r="BE129"/>
  <c r="BE164"/>
  <c r="BE216"/>
  <c r="BE223"/>
  <c r="BE229"/>
  <c r="F89"/>
  <c r="BE118"/>
  <c r="BE124"/>
  <c r="BE150"/>
  <c r="BE155"/>
  <c r="BE158"/>
  <c r="BE170"/>
  <c r="BE177"/>
  <c r="BE189"/>
  <c r="BE200"/>
  <c r="BE210"/>
  <c r="BE220"/>
  <c r="BE226"/>
  <c r="BE114"/>
  <c r="BE137"/>
  <c r="BE180"/>
  <c r="BE183"/>
  <c r="BE213"/>
  <c r="BE231"/>
  <c r="BE235"/>
  <c i="17" r="J58"/>
  <c r="E79"/>
  <c r="J85"/>
  <c r="BE103"/>
  <c r="BE107"/>
  <c r="BE124"/>
  <c r="BE130"/>
  <c r="BE174"/>
  <c r="J59"/>
  <c r="BE97"/>
  <c r="BE117"/>
  <c r="BE127"/>
  <c r="BE133"/>
  <c i="16" r="J93"/>
  <c r="J65"/>
  <c i="17" r="F58"/>
  <c r="F88"/>
  <c r="BE100"/>
  <c r="BE121"/>
  <c r="BE148"/>
  <c r="BE158"/>
  <c r="BE168"/>
  <c r="BE94"/>
  <c r="BE111"/>
  <c r="BE115"/>
  <c r="BE138"/>
  <c r="BE142"/>
  <c i="16" r="J56"/>
  <c r="F59"/>
  <c r="BE94"/>
  <c r="BE97"/>
  <c r="BE103"/>
  <c r="BE111"/>
  <c r="BE115"/>
  <c r="BE147"/>
  <c r="BE231"/>
  <c r="BE266"/>
  <c r="E50"/>
  <c r="J58"/>
  <c r="J88"/>
  <c r="BE151"/>
  <c r="BE153"/>
  <c r="BE182"/>
  <c r="BE187"/>
  <c r="F58"/>
  <c r="BE117"/>
  <c r="BE130"/>
  <c r="BE134"/>
  <c r="BE143"/>
  <c r="BE161"/>
  <c r="BE191"/>
  <c r="BE197"/>
  <c r="BE243"/>
  <c r="BE100"/>
  <c r="BE107"/>
  <c r="BE132"/>
  <c r="BE139"/>
  <c r="BE141"/>
  <c r="BE159"/>
  <c r="BE163"/>
  <c r="BE167"/>
  <c r="BE169"/>
  <c r="BE172"/>
  <c r="BE177"/>
  <c r="BE203"/>
  <c r="BE209"/>
  <c r="BE217"/>
  <c r="BE222"/>
  <c r="BE227"/>
  <c r="BE252"/>
  <c r="BE261"/>
  <c i="15" r="F58"/>
  <c r="E78"/>
  <c r="J84"/>
  <c r="J87"/>
  <c r="BE93"/>
  <c r="BE107"/>
  <c r="BE114"/>
  <c r="BE126"/>
  <c r="BE133"/>
  <c r="BE181"/>
  <c r="BE191"/>
  <c r="BE199"/>
  <c r="BE229"/>
  <c r="BE235"/>
  <c r="BE253"/>
  <c r="J58"/>
  <c r="BE116"/>
  <c r="BE118"/>
  <c r="BE124"/>
  <c r="BE135"/>
  <c r="BE144"/>
  <c r="BE149"/>
  <c r="BE158"/>
  <c r="BE175"/>
  <c r="BE202"/>
  <c r="BE243"/>
  <c r="F59"/>
  <c r="BE103"/>
  <c r="BE137"/>
  <c r="BE154"/>
  <c r="BE165"/>
  <c r="BE167"/>
  <c r="BE249"/>
  <c r="BE276"/>
  <c r="BE281"/>
  <c r="BE96"/>
  <c r="BE99"/>
  <c r="BE187"/>
  <c r="BE214"/>
  <c r="BE222"/>
  <c r="BE266"/>
  <c r="BE286"/>
  <c i="13" r="BK95"/>
  <c r="J95"/>
  <c r="J64"/>
  <c i="14" r="F58"/>
  <c r="E81"/>
  <c r="F90"/>
  <c r="BE101"/>
  <c r="BE116"/>
  <c r="BE119"/>
  <c r="BE122"/>
  <c r="BE126"/>
  <c r="BE136"/>
  <c r="BE141"/>
  <c r="BE144"/>
  <c r="BE152"/>
  <c r="BE155"/>
  <c r="BE186"/>
  <c r="BE206"/>
  <c r="BE211"/>
  <c r="BE231"/>
  <c r="J59"/>
  <c r="J89"/>
  <c r="BE112"/>
  <c r="BE170"/>
  <c r="BE174"/>
  <c r="BE180"/>
  <c r="BE183"/>
  <c r="BE202"/>
  <c r="BE216"/>
  <c r="BE238"/>
  <c r="BE98"/>
  <c r="BE104"/>
  <c r="BE157"/>
  <c r="BE160"/>
  <c r="BE163"/>
  <c r="BE177"/>
  <c r="BE188"/>
  <c r="BE195"/>
  <c r="BE199"/>
  <c r="BE222"/>
  <c r="BE226"/>
  <c r="J56"/>
  <c r="BE96"/>
  <c r="BE108"/>
  <c r="BE130"/>
  <c r="BE133"/>
  <c r="BE147"/>
  <c r="BE166"/>
  <c r="BE191"/>
  <c r="BE242"/>
  <c r="BE245"/>
  <c i="13" r="F58"/>
  <c r="E82"/>
  <c r="F91"/>
  <c r="BE102"/>
  <c r="BE105"/>
  <c r="BE109"/>
  <c r="BE127"/>
  <c r="BE149"/>
  <c r="BE190"/>
  <c r="BE195"/>
  <c r="BE199"/>
  <c r="BE203"/>
  <c r="BE218"/>
  <c r="BE224"/>
  <c r="BE230"/>
  <c r="BE237"/>
  <c r="J56"/>
  <c r="BE97"/>
  <c r="BE113"/>
  <c r="BE123"/>
  <c r="BE133"/>
  <c r="BE136"/>
  <c r="BE155"/>
  <c r="BE192"/>
  <c r="BE213"/>
  <c r="J59"/>
  <c r="J90"/>
  <c r="BE119"/>
  <c r="BE139"/>
  <c r="BE144"/>
  <c r="BE147"/>
  <c r="BE160"/>
  <c r="BE164"/>
  <c r="BE172"/>
  <c r="BE178"/>
  <c r="BE181"/>
  <c r="BE184"/>
  <c r="BE234"/>
  <c r="BE99"/>
  <c r="BE116"/>
  <c r="BE152"/>
  <c r="BE167"/>
  <c r="BE187"/>
  <c r="BE206"/>
  <c i="12" r="E50"/>
  <c r="F58"/>
  <c r="BE99"/>
  <c r="BE156"/>
  <c r="BE159"/>
  <c r="BE182"/>
  <c r="BE196"/>
  <c r="BE217"/>
  <c r="BE220"/>
  <c r="BE233"/>
  <c r="BE236"/>
  <c r="BE241"/>
  <c r="BE251"/>
  <c r="BE257"/>
  <c r="BE262"/>
  <c r="BE301"/>
  <c r="BE322"/>
  <c r="BE328"/>
  <c r="BE331"/>
  <c r="BE369"/>
  <c r="BE373"/>
  <c r="BE384"/>
  <c r="BE438"/>
  <c r="BE448"/>
  <c r="BE461"/>
  <c r="BE500"/>
  <c r="F59"/>
  <c r="J90"/>
  <c r="BE103"/>
  <c r="BE124"/>
  <c r="BE139"/>
  <c r="BE150"/>
  <c r="BE179"/>
  <c r="BE191"/>
  <c r="BE211"/>
  <c r="BE226"/>
  <c r="BE313"/>
  <c r="BE351"/>
  <c r="BE361"/>
  <c r="BE397"/>
  <c r="BE402"/>
  <c r="BE415"/>
  <c r="BE431"/>
  <c r="BE457"/>
  <c r="BE480"/>
  <c r="BE485"/>
  <c r="BE517"/>
  <c r="J56"/>
  <c r="J59"/>
  <c r="BE97"/>
  <c r="BE108"/>
  <c r="BE111"/>
  <c r="BE135"/>
  <c r="BE147"/>
  <c r="BE165"/>
  <c r="BE171"/>
  <c r="BE185"/>
  <c r="BE207"/>
  <c r="BE230"/>
  <c r="BE246"/>
  <c r="BE268"/>
  <c r="BE284"/>
  <c r="BE296"/>
  <c r="BE307"/>
  <c r="BE316"/>
  <c r="BE337"/>
  <c r="BE356"/>
  <c r="BE408"/>
  <c r="BE413"/>
  <c r="BE418"/>
  <c r="BE426"/>
  <c r="BE454"/>
  <c r="BE465"/>
  <c r="BE468"/>
  <c r="BE472"/>
  <c r="BE117"/>
  <c r="BE120"/>
  <c r="BE142"/>
  <c r="BE153"/>
  <c r="BE199"/>
  <c r="BE204"/>
  <c r="BE214"/>
  <c r="BE272"/>
  <c r="BE278"/>
  <c r="BE290"/>
  <c r="BE346"/>
  <c r="BE364"/>
  <c r="BE388"/>
  <c r="BE390"/>
  <c r="BE411"/>
  <c r="BE442"/>
  <c r="BE523"/>
  <c r="BE533"/>
  <c r="BE537"/>
  <c i="11" r="E50"/>
  <c r="F59"/>
  <c r="BE106"/>
  <c r="BE128"/>
  <c r="BE131"/>
  <c r="BE139"/>
  <c r="BE144"/>
  <c r="BE169"/>
  <c r="BE175"/>
  <c r="BE188"/>
  <c r="BE196"/>
  <c r="BE211"/>
  <c r="BE225"/>
  <c r="BE257"/>
  <c r="BE271"/>
  <c r="BE287"/>
  <c r="BE290"/>
  <c r="BE292"/>
  <c r="BE297"/>
  <c r="BE334"/>
  <c r="BE362"/>
  <c r="BE369"/>
  <c r="BE372"/>
  <c r="BE376"/>
  <c r="J58"/>
  <c r="F88"/>
  <c r="BE118"/>
  <c r="BE121"/>
  <c r="BE151"/>
  <c r="BE181"/>
  <c r="BE185"/>
  <c r="BE214"/>
  <c r="BE221"/>
  <c r="BE231"/>
  <c r="BE248"/>
  <c r="BE252"/>
  <c r="BE261"/>
  <c r="BE264"/>
  <c r="BE274"/>
  <c r="BE277"/>
  <c r="BE284"/>
  <c r="BE351"/>
  <c r="J59"/>
  <c r="J86"/>
  <c r="BE95"/>
  <c r="BE109"/>
  <c r="BE112"/>
  <c r="BE115"/>
  <c r="BE157"/>
  <c r="BE163"/>
  <c r="BE166"/>
  <c r="BE191"/>
  <c r="BE202"/>
  <c r="BE207"/>
  <c r="BE217"/>
  <c r="BE228"/>
  <c r="BE235"/>
  <c r="BE280"/>
  <c r="BE304"/>
  <c r="BE311"/>
  <c r="BE326"/>
  <c r="BE331"/>
  <c r="BE356"/>
  <c r="BE97"/>
  <c r="BE103"/>
  <c r="BE125"/>
  <c r="BE134"/>
  <c r="BE154"/>
  <c r="BE172"/>
  <c r="BE239"/>
  <c r="BE242"/>
  <c r="BE245"/>
  <c r="BE294"/>
  <c r="BE307"/>
  <c r="BE318"/>
  <c r="BE322"/>
  <c r="BE338"/>
  <c r="BE344"/>
  <c i="10" r="E50"/>
  <c r="J56"/>
  <c r="F59"/>
  <c r="J87"/>
  <c r="BE94"/>
  <c r="BE105"/>
  <c r="BE114"/>
  <c r="BE141"/>
  <c r="F58"/>
  <c r="BE136"/>
  <c r="J88"/>
  <c r="BE97"/>
  <c r="BE101"/>
  <c r="BE109"/>
  <c r="BE125"/>
  <c r="BE146"/>
  <c r="BE119"/>
  <c r="BE130"/>
  <c r="BE152"/>
  <c r="BE159"/>
  <c i="9" r="J56"/>
  <c r="J58"/>
  <c r="F90"/>
  <c r="BE115"/>
  <c r="BE120"/>
  <c r="BE140"/>
  <c r="E50"/>
  <c r="F58"/>
  <c r="J59"/>
  <c r="BE123"/>
  <c r="BE126"/>
  <c r="BE129"/>
  <c r="BE96"/>
  <c r="BE112"/>
  <c r="BE157"/>
  <c r="BE161"/>
  <c r="BE100"/>
  <c r="BE106"/>
  <c r="BE118"/>
  <c r="BE132"/>
  <c r="BE149"/>
  <c r="BE153"/>
  <c i="8" r="J58"/>
  <c r="F89"/>
  <c r="J90"/>
  <c r="BE116"/>
  <c r="BE121"/>
  <c r="J56"/>
  <c r="F59"/>
  <c r="BE113"/>
  <c r="BE118"/>
  <c r="BE124"/>
  <c r="BE142"/>
  <c r="BE161"/>
  <c r="E81"/>
  <c r="BE96"/>
  <c r="BE100"/>
  <c r="BE104"/>
  <c r="BE130"/>
  <c r="BE133"/>
  <c r="BE157"/>
  <c r="BE110"/>
  <c r="BE127"/>
  <c r="BE153"/>
  <c r="BE165"/>
  <c i="7" r="E50"/>
  <c r="F58"/>
  <c r="J86"/>
  <c r="J89"/>
  <c r="BE99"/>
  <c r="BE103"/>
  <c r="BE107"/>
  <c r="BE109"/>
  <c r="BE115"/>
  <c r="F59"/>
  <c r="BE121"/>
  <c r="BE123"/>
  <c r="BE131"/>
  <c r="BE153"/>
  <c r="J58"/>
  <c r="BE95"/>
  <c r="BE118"/>
  <c r="BE134"/>
  <c r="BE141"/>
  <c r="BE126"/>
  <c r="BE149"/>
  <c i="5" r="J93"/>
  <c r="J65"/>
  <c i="6" r="F58"/>
  <c r="E86"/>
  <c r="F95"/>
  <c r="BE115"/>
  <c r="BE119"/>
  <c r="BE125"/>
  <c r="BE134"/>
  <c r="BE144"/>
  <c r="BE158"/>
  <c r="BE190"/>
  <c r="BE197"/>
  <c r="BE238"/>
  <c r="BE263"/>
  <c r="BE298"/>
  <c r="BE318"/>
  <c r="J58"/>
  <c r="BE121"/>
  <c r="BE129"/>
  <c r="BE169"/>
  <c r="BE174"/>
  <c r="BE180"/>
  <c r="BE244"/>
  <c r="BE311"/>
  <c r="BE342"/>
  <c r="J95"/>
  <c r="BE202"/>
  <c r="BE218"/>
  <c r="BE223"/>
  <c r="BE227"/>
  <c r="BE233"/>
  <c r="BE245"/>
  <c r="BE247"/>
  <c r="BE249"/>
  <c r="BE251"/>
  <c r="BE253"/>
  <c r="BE256"/>
  <c r="BE294"/>
  <c r="BE304"/>
  <c r="BE332"/>
  <c r="J56"/>
  <c r="BE101"/>
  <c r="BE107"/>
  <c r="BE127"/>
  <c r="BE165"/>
  <c r="BE207"/>
  <c r="BE212"/>
  <c r="BE225"/>
  <c r="BE231"/>
  <c r="BE235"/>
  <c r="BE271"/>
  <c r="BE277"/>
  <c r="BE282"/>
  <c r="BE288"/>
  <c r="BE326"/>
  <c i="5" r="J58"/>
  <c r="F87"/>
  <c r="J88"/>
  <c r="BE105"/>
  <c r="BE124"/>
  <c r="BE135"/>
  <c r="BE142"/>
  <c r="BE155"/>
  <c r="BE111"/>
  <c r="BE139"/>
  <c r="BE150"/>
  <c r="J56"/>
  <c r="E79"/>
  <c r="BE94"/>
  <c r="BE103"/>
  <c r="BE117"/>
  <c r="BE125"/>
  <c r="BE127"/>
  <c r="BE131"/>
  <c r="BE160"/>
  <c r="BE167"/>
  <c r="F59"/>
  <c r="BE129"/>
  <c r="BE174"/>
  <c i="4" r="E50"/>
  <c r="F58"/>
  <c r="J86"/>
  <c r="BE111"/>
  <c r="BE115"/>
  <c r="J56"/>
  <c r="F59"/>
  <c r="J85"/>
  <c r="BE98"/>
  <c r="BE126"/>
  <c r="BE92"/>
  <c r="BE104"/>
  <c r="BE120"/>
  <c i="3" r="F58"/>
  <c r="J84"/>
  <c r="BE109"/>
  <c r="BE122"/>
  <c r="BE125"/>
  <c r="E50"/>
  <c r="J58"/>
  <c r="BE93"/>
  <c r="BE134"/>
  <c r="BE142"/>
  <c r="BE162"/>
  <c r="J59"/>
  <c r="F87"/>
  <c r="BE104"/>
  <c r="BE99"/>
  <c r="BE115"/>
  <c r="BE128"/>
  <c r="BE151"/>
  <c r="BE157"/>
  <c i="2" r="BE141"/>
  <c r="J59"/>
  <c r="F83"/>
  <c r="BE90"/>
  <c r="BE96"/>
  <c r="BE102"/>
  <c r="BE105"/>
  <c r="BE108"/>
  <c r="BE111"/>
  <c r="BE114"/>
  <c r="BE117"/>
  <c r="BE123"/>
  <c r="J56"/>
  <c r="J58"/>
  <c r="E75"/>
  <c r="F84"/>
  <c r="BE93"/>
  <c r="BE99"/>
  <c r="BE135"/>
  <c r="BE144"/>
  <c r="BE120"/>
  <c r="BE126"/>
  <c r="BE129"/>
  <c r="BE132"/>
  <c r="BE138"/>
  <c r="BE147"/>
  <c r="BE150"/>
  <c r="BE153"/>
  <c r="BE156"/>
  <c r="BE159"/>
  <c r="J36"/>
  <c i="1" r="AW56"/>
  <c i="7" r="F38"/>
  <c i="1" r="BC61"/>
  <c i="8" r="F38"/>
  <c i="1" r="BC62"/>
  <c i="11" r="J36"/>
  <c i="1" r="AW65"/>
  <c i="16" r="F37"/>
  <c i="1" r="BB70"/>
  <c i="20" r="F38"/>
  <c i="1" r="BC74"/>
  <c i="21" r="F41"/>
  <c i="1" r="BD76"/>
  <c i="31" r="F38"/>
  <c i="1" r="BA87"/>
  <c i="32" r="F41"/>
  <c i="1" r="BD88"/>
  <c i="41" r="F39"/>
  <c i="1" r="BD98"/>
  <c i="46" r="F39"/>
  <c i="1" r="BB104"/>
  <c i="47" r="J36"/>
  <c i="1" r="AW105"/>
  <c i="55" r="F36"/>
  <c i="1" r="BA114"/>
  <c i="57" r="F41"/>
  <c i="1" r="BD117"/>
  <c i="62" r="F37"/>
  <c i="1" r="BB122"/>
  <c i="4" r="F37"/>
  <c i="1" r="BB58"/>
  <c i="7" r="F39"/>
  <c i="1" r="BD61"/>
  <c i="9" r="F38"/>
  <c i="1" r="BC63"/>
  <c i="12" r="F38"/>
  <c i="1" r="BC66"/>
  <c i="20" r="F37"/>
  <c i="1" r="BB74"/>
  <c i="22" r="F38"/>
  <c i="1" r="BA77"/>
  <c i="25" r="F39"/>
  <c i="1" r="BD80"/>
  <c i="27" r="J36"/>
  <c i="1" r="AW82"/>
  <c i="27" r="F36"/>
  <c i="1" r="BA82"/>
  <c i="31" r="F40"/>
  <c i="1" r="BC87"/>
  <c i="36" r="F37"/>
  <c i="1" r="BB92"/>
  <c i="41" r="F38"/>
  <c i="1" r="BC98"/>
  <c i="44" r="F39"/>
  <c i="1" r="BD101"/>
  <c i="51" r="F37"/>
  <c i="1" r="BB109"/>
  <c i="52" r="F38"/>
  <c i="1" r="BC110"/>
  <c i="53" r="F41"/>
  <c i="1" r="BD112"/>
  <c i="58" r="F38"/>
  <c i="1" r="BA118"/>
  <c i="60" r="F37"/>
  <c i="1" r="BB120"/>
  <c i="3" r="F38"/>
  <c i="1" r="BC57"/>
  <c i="6" r="F38"/>
  <c i="1" r="BC60"/>
  <c i="14" r="F37"/>
  <c i="1" r="BB68"/>
  <c i="16" r="F36"/>
  <c i="1" r="BA70"/>
  <c i="17" r="F39"/>
  <c i="1" r="BD71"/>
  <c i="19" r="F38"/>
  <c i="1" r="BC73"/>
  <c i="23" r="F39"/>
  <c i="1" r="BD78"/>
  <c i="25" r="J36"/>
  <c i="1" r="AW80"/>
  <c i="25" r="F38"/>
  <c i="1" r="BC80"/>
  <c i="27" r="F38"/>
  <c i="1" r="BC82"/>
  <c i="29" r="F41"/>
  <c i="1" r="BD85"/>
  <c i="42" r="F37"/>
  <c i="1" r="BB99"/>
  <c i="44" r="J36"/>
  <c i="1" r="AW101"/>
  <c i="48" r="J36"/>
  <c i="1" r="AW106"/>
  <c i="48" r="F39"/>
  <c i="1" r="BD106"/>
  <c i="49" r="F38"/>
  <c i="1" r="BC107"/>
  <c i="54" r="F38"/>
  <c i="1" r="BA113"/>
  <c i="55" r="F37"/>
  <c i="1" r="BB114"/>
  <c i="58" r="F41"/>
  <c i="1" r="BD118"/>
  <c i="61" r="J36"/>
  <c i="1" r="AW121"/>
  <c i="4" r="F36"/>
  <c i="1" r="BA58"/>
  <c i="5" r="F38"/>
  <c i="1" r="BC59"/>
  <c i="9" r="F37"/>
  <c i="1" r="BB63"/>
  <c i="12" r="F39"/>
  <c i="1" r="BD66"/>
  <c i="18" r="F36"/>
  <c i="1" r="BA72"/>
  <c i="20" r="F39"/>
  <c i="1" r="BD74"/>
  <c i="24" r="F39"/>
  <c i="1" r="BD79"/>
  <c i="30" r="F40"/>
  <c i="1" r="BC86"/>
  <c i="30" r="F39"/>
  <c i="1" r="BB86"/>
  <c i="31" r="F39"/>
  <c i="1" r="BB87"/>
  <c i="31" r="F41"/>
  <c i="1" r="BD87"/>
  <c i="36" r="F38"/>
  <c i="1" r="BC92"/>
  <c i="41" r="J36"/>
  <c i="1" r="AW98"/>
  <c i="43" r="J36"/>
  <c i="1" r="AW100"/>
  <c i="44" r="F36"/>
  <c i="1" r="BA101"/>
  <c i="46" r="F41"/>
  <c i="1" r="BD104"/>
  <c i="47" r="F38"/>
  <c i="1" r="BC105"/>
  <c i="51" r="F38"/>
  <c i="1" r="BC109"/>
  <c i="52" r="F37"/>
  <c i="1" r="BB110"/>
  <c i="53" r="J38"/>
  <c i="1" r="AW112"/>
  <c i="55" r="J36"/>
  <c i="1" r="AW114"/>
  <c i="57" r="F40"/>
  <c i="1" r="BC117"/>
  <c i="58" r="F39"/>
  <c i="1" r="BB118"/>
  <c i="60" r="F39"/>
  <c i="1" r="BD120"/>
  <c i="62" r="F39"/>
  <c i="1" r="BD122"/>
  <c i="3" r="J36"/>
  <c i="1" r="AW57"/>
  <c i="4" r="F38"/>
  <c i="1" r="BC58"/>
  <c i="7" r="F36"/>
  <c i="1" r="BA61"/>
  <c i="10" r="F37"/>
  <c i="1" r="BB64"/>
  <c i="13" r="F37"/>
  <c i="1" r="BB67"/>
  <c i="15" r="J36"/>
  <c i="1" r="AW69"/>
  <c i="18" r="F38"/>
  <c i="1" r="BC72"/>
  <c i="21" r="F38"/>
  <c i="1" r="BA76"/>
  <c i="32" r="F39"/>
  <c i="1" r="BB88"/>
  <c i="35" r="F36"/>
  <c i="1" r="BA91"/>
  <c i="38" r="F38"/>
  <c i="1" r="BA95"/>
  <c i="40" r="F39"/>
  <c i="1" r="BD97"/>
  <c i="44" r="F38"/>
  <c i="1" r="BC101"/>
  <c i="50" r="F36"/>
  <c i="1" r="BA108"/>
  <c i="53" r="F40"/>
  <c i="1" r="BC112"/>
  <c i="57" r="F39"/>
  <c i="1" r="BB117"/>
  <c i="61" r="F36"/>
  <c i="1" r="BA121"/>
  <c i="3" r="F39"/>
  <c i="1" r="BD57"/>
  <c i="5" r="J36"/>
  <c i="1" r="AW59"/>
  <c i="7" r="J36"/>
  <c i="1" r="AW61"/>
  <c i="8" r="F37"/>
  <c i="1" r="BB62"/>
  <c i="10" r="J36"/>
  <c i="1" r="AW64"/>
  <c i="13" r="J36"/>
  <c i="1" r="AW67"/>
  <c i="14" r="F36"/>
  <c i="1" r="BA68"/>
  <c i="14" r="F39"/>
  <c i="1" r="BD68"/>
  <c i="16" r="J36"/>
  <c i="1" r="AW70"/>
  <c i="21" r="J38"/>
  <c i="1" r="AW76"/>
  <c i="23" r="F37"/>
  <c i="1" r="BB78"/>
  <c i="28" r="J38"/>
  <c i="1" r="AW84"/>
  <c i="33" r="F39"/>
  <c i="1" r="BB89"/>
  <c i="33" r="F38"/>
  <c i="1" r="BA89"/>
  <c i="34" r="J38"/>
  <c i="1" r="AW90"/>
  <c i="34" r="F38"/>
  <c i="1" r="BA90"/>
  <c i="34" r="F39"/>
  <c i="1" r="BB90"/>
  <c i="35" r="F37"/>
  <c i="1" r="BB91"/>
  <c i="40" r="F36"/>
  <c i="1" r="BA97"/>
  <c i="43" r="F38"/>
  <c i="1" r="BC100"/>
  <c i="46" r="F38"/>
  <c i="1" r="BA104"/>
  <c i="46" r="J38"/>
  <c i="1" r="AW104"/>
  <c i="48" r="F37"/>
  <c i="1" r="BB106"/>
  <c i="49" r="F37"/>
  <c i="1" r="BB107"/>
  <c i="56" r="F36"/>
  <c i="1" r="BA115"/>
  <c i="56" r="F39"/>
  <c i="1" r="BD115"/>
  <c i="61" r="F37"/>
  <c i="1" r="BB121"/>
  <c i="3" r="F37"/>
  <c i="1" r="BB57"/>
  <c i="6" r="J36"/>
  <c i="1" r="AW60"/>
  <c i="9" r="F39"/>
  <c i="1" r="BD63"/>
  <c i="11" r="F37"/>
  <c i="1" r="BB65"/>
  <c i="17" r="F38"/>
  <c i="1" r="BC71"/>
  <c i="18" r="F39"/>
  <c i="1" r="BD72"/>
  <c i="22" r="F40"/>
  <c i="1" r="BC77"/>
  <c i="24" r="F37"/>
  <c i="1" r="BB79"/>
  <c i="26" r="F37"/>
  <c i="1" r="BB81"/>
  <c i="30" r="F41"/>
  <c i="1" r="BD86"/>
  <c i="30" r="F38"/>
  <c i="1" r="BA86"/>
  <c i="31" r="J38"/>
  <c i="1" r="AW87"/>
  <c i="32" r="J38"/>
  <c i="1" r="AW88"/>
  <c i="33" r="F40"/>
  <c i="1" r="BC89"/>
  <c i="33" r="F41"/>
  <c i="1" r="BD89"/>
  <c i="33" r="J38"/>
  <c i="1" r="AW89"/>
  <c i="34" r="F40"/>
  <c i="1" r="BC90"/>
  <c i="35" r="J36"/>
  <c i="1" r="AW91"/>
  <c i="36" r="F36"/>
  <c i="1" r="BA92"/>
  <c i="37" r="J38"/>
  <c i="1" r="AW94"/>
  <c i="37" r="F40"/>
  <c i="1" r="BC94"/>
  <c i="40" r="F37"/>
  <c i="1" r="BB97"/>
  <c i="45" r="J38"/>
  <c i="1" r="AW103"/>
  <c i="46" r="F40"/>
  <c i="1" r="BC104"/>
  <c i="49" r="F36"/>
  <c i="1" r="BA107"/>
  <c i="51" r="F36"/>
  <c i="1" r="BA109"/>
  <c i="52" r="J36"/>
  <c i="1" r="AW110"/>
  <c i="54" r="F39"/>
  <c i="1" r="BB113"/>
  <c i="57" r="J38"/>
  <c i="1" r="AW117"/>
  <c i="60" r="F38"/>
  <c i="1" r="BC120"/>
  <c i="2" r="F39"/>
  <c i="1" r="BD56"/>
  <c i="7" r="F37"/>
  <c i="1" r="BB61"/>
  <c i="10" r="F36"/>
  <c i="1" r="BA64"/>
  <c i="12" r="F36"/>
  <c i="1" r="BA66"/>
  <c i="14" r="F38"/>
  <c i="1" r="BC68"/>
  <c i="15" r="F38"/>
  <c i="1" r="BC69"/>
  <c i="18" r="F37"/>
  <c i="1" r="BB72"/>
  <c i="23" r="F36"/>
  <c i="1" r="BA78"/>
  <c i="24" r="F38"/>
  <c i="1" r="BC79"/>
  <c i="27" r="F39"/>
  <c i="1" r="BD82"/>
  <c i="29" r="F40"/>
  <c i="1" r="BC85"/>
  <c i="32" r="F40"/>
  <c i="1" r="BC88"/>
  <c i="2" r="F37"/>
  <c i="1" r="BB56"/>
  <c i="6" r="F37"/>
  <c i="1" r="BB60"/>
  <c i="13" r="F36"/>
  <c i="1" r="BA67"/>
  <c i="14" r="J36"/>
  <c i="1" r="AW68"/>
  <c i="17" r="F36"/>
  <c i="1" r="BA71"/>
  <c i="19" r="F37"/>
  <c i="1" r="BB73"/>
  <c i="25" r="F37"/>
  <c i="1" r="BB80"/>
  <c i="26" r="F38"/>
  <c i="1" r="BC81"/>
  <c i="28" r="F38"/>
  <c i="1" r="BA84"/>
  <c i="29" r="F38"/>
  <c i="1" r="BA85"/>
  <c i="36" r="J36"/>
  <c i="1" r="AW92"/>
  <c i="39" r="F37"/>
  <c i="1" r="BB96"/>
  <c i="42" r="F38"/>
  <c i="1" r="BC99"/>
  <c i="48" r="F36"/>
  <c i="1" r="BA106"/>
  <c i="49" r="J36"/>
  <c i="1" r="AW107"/>
  <c i="52" r="F36"/>
  <c i="1" r="BA110"/>
  <c i="56" r="J36"/>
  <c i="1" r="AW115"/>
  <c i="60" r="F36"/>
  <c i="1" r="BA120"/>
  <c r="AS55"/>
  <c r="AS54"/>
  <c i="6" r="F36"/>
  <c i="1" r="BA60"/>
  <c i="13" r="F38"/>
  <c i="1" r="BC67"/>
  <c i="15" r="F39"/>
  <c i="1" r="BD69"/>
  <c i="19" r="F36"/>
  <c i="1" r="BA73"/>
  <c i="24" r="J36"/>
  <c i="1" r="AW79"/>
  <c i="25" r="F36"/>
  <c i="1" r="BA80"/>
  <c i="26" r="J36"/>
  <c i="1" r="AW81"/>
  <c i="30" r="J38"/>
  <c i="1" r="AW86"/>
  <c i="32" r="F38"/>
  <c i="1" r="BA88"/>
  <c i="36" r="F39"/>
  <c i="1" r="BD92"/>
  <c i="41" r="F37"/>
  <c i="1" r="BB98"/>
  <c i="43" r="F39"/>
  <c i="1" r="BD100"/>
  <c i="47" r="F36"/>
  <c i="1" r="BA105"/>
  <c i="48" r="F38"/>
  <c i="1" r="BC106"/>
  <c i="50" r="F37"/>
  <c i="1" r="BB108"/>
  <c i="55" r="F39"/>
  <c i="1" r="BD114"/>
  <c i="58" r="F40"/>
  <c i="1" r="BC118"/>
  <c i="62" r="F36"/>
  <c i="1" r="BA122"/>
  <c i="5" r="F39"/>
  <c i="1" r="BD59"/>
  <c i="10" r="F38"/>
  <c i="1" r="BC64"/>
  <c i="11" r="F36"/>
  <c i="1" r="BA65"/>
  <c i="13" r="F39"/>
  <c i="1" r="BD67"/>
  <c i="15" r="F36"/>
  <c i="1" r="BA69"/>
  <c i="16" r="F39"/>
  <c i="1" r="BD70"/>
  <c i="19" r="F39"/>
  <c i="1" r="BD73"/>
  <c i="22" r="F41"/>
  <c i="1" r="BD77"/>
  <c i="27" r="F37"/>
  <c i="1" r="BB82"/>
  <c i="28" r="F40"/>
  <c i="1" r="BC84"/>
  <c i="41" r="F36"/>
  <c i="1" r="BA98"/>
  <c i="44" r="F37"/>
  <c i="1" r="BB101"/>
  <c i="47" r="F37"/>
  <c i="1" r="BB105"/>
  <c i="56" r="F37"/>
  <c i="1" r="BB115"/>
  <c i="60" r="J36"/>
  <c i="1" r="AW120"/>
  <c i="62" r="J36"/>
  <c i="1" r="AW122"/>
  <c i="4" r="J36"/>
  <c i="1" r="AW58"/>
  <c i="6" r="F39"/>
  <c i="1" r="BD60"/>
  <c i="15" r="F37"/>
  <c i="1" r="BB69"/>
  <c i="17" r="F37"/>
  <c i="1" r="BB71"/>
  <c i="19" r="J36"/>
  <c i="1" r="AW73"/>
  <c i="21" r="F40"/>
  <c i="1" r="BC76"/>
  <c i="35" r="F38"/>
  <c i="1" r="BC91"/>
  <c i="38" r="F40"/>
  <c i="1" r="BC95"/>
  <c i="38" r="F39"/>
  <c i="1" r="BB95"/>
  <c i="39" r="J36"/>
  <c i="1" r="AW96"/>
  <c i="40" r="J36"/>
  <c i="1" r="AW97"/>
  <c i="42" r="J36"/>
  <c i="1" r="AW99"/>
  <c i="43" r="F36"/>
  <c i="1" r="BA100"/>
  <c i="45" r="F39"/>
  <c i="1" r="BB103"/>
  <c i="49" r="F39"/>
  <c i="1" r="BD107"/>
  <c i="50" r="F38"/>
  <c i="1" r="BC108"/>
  <c i="54" r="F41"/>
  <c i="1" r="BD113"/>
  <c i="57" r="F38"/>
  <c i="1" r="BA117"/>
  <c i="59" r="F41"/>
  <c i="1" r="BD119"/>
  <c i="61" r="F38"/>
  <c i="1" r="BC121"/>
  <c i="3" r="F36"/>
  <c i="1" r="BA57"/>
  <c i="5" r="F36"/>
  <c i="1" r="BA59"/>
  <c i="9" r="J36"/>
  <c i="1" r="AW63"/>
  <c i="12" r="F37"/>
  <c i="1" r="BB66"/>
  <c i="20" r="J36"/>
  <c i="1" r="AW74"/>
  <c i="24" r="F36"/>
  <c i="1" r="BA79"/>
  <c i="26" r="F39"/>
  <c i="1" r="BD81"/>
  <c i="28" r="F39"/>
  <c i="1" r="BB84"/>
  <c i="29" r="J38"/>
  <c i="1" r="AW85"/>
  <c i="37" r="F41"/>
  <c i="1" r="BD94"/>
  <c i="37" r="F38"/>
  <c i="1" r="BA94"/>
  <c i="37" r="F39"/>
  <c i="1" r="BB94"/>
  <c i="40" r="F38"/>
  <c i="1" r="BC97"/>
  <c i="45" r="F41"/>
  <c i="1" r="BD103"/>
  <c i="50" r="F39"/>
  <c i="1" r="BD108"/>
  <c i="54" r="J38"/>
  <c i="1" r="AW113"/>
  <c i="59" r="J38"/>
  <c i="1" r="AW119"/>
  <c i="62" r="F38"/>
  <c i="1" r="BC122"/>
  <c i="4" r="F39"/>
  <c i="1" r="BD58"/>
  <c i="8" r="F36"/>
  <c i="1" r="BA62"/>
  <c i="11" r="F38"/>
  <c i="1" r="BC65"/>
  <c i="17" r="J36"/>
  <c i="1" r="AW71"/>
  <c i="18" r="J36"/>
  <c i="1" r="AW72"/>
  <c i="22" r="F39"/>
  <c i="1" r="BB77"/>
  <c i="23" r="J36"/>
  <c i="1" r="AW78"/>
  <c i="29" r="F39"/>
  <c i="1" r="BB85"/>
  <c i="38" r="F41"/>
  <c i="1" r="BD95"/>
  <c i="39" r="F36"/>
  <c i="1" r="BA96"/>
  <c i="42" r="F36"/>
  <c i="1" r="BA99"/>
  <c i="45" r="F38"/>
  <c i="1" r="BA103"/>
  <c i="52" r="F39"/>
  <c i="1" r="BD110"/>
  <c i="54" r="F40"/>
  <c i="1" r="BC113"/>
  <c i="59" r="F40"/>
  <c i="1" r="BC119"/>
  <c i="2" r="F36"/>
  <c i="1" r="BA56"/>
  <c i="5" r="F37"/>
  <c i="1" r="BB59"/>
  <c i="8" r="F39"/>
  <c i="1" r="BD62"/>
  <c i="10" r="F39"/>
  <c i="1" r="BD64"/>
  <c i="12" r="J36"/>
  <c i="1" r="AW66"/>
  <c i="21" r="F39"/>
  <c i="1" r="BB76"/>
  <c i="38" r="J38"/>
  <c i="1" r="AW95"/>
  <c i="39" r="F38"/>
  <c i="1" r="BC96"/>
  <c i="42" r="F39"/>
  <c i="1" r="BD99"/>
  <c i="45" r="F40"/>
  <c i="1" r="BC103"/>
  <c i="50" r="J36"/>
  <c i="1" r="AW108"/>
  <c i="51" r="J36"/>
  <c i="1" r="AW109"/>
  <c i="53" r="F39"/>
  <c i="1" r="BB112"/>
  <c i="55" r="F38"/>
  <c i="1" r="BC114"/>
  <c i="58" r="J38"/>
  <c i="1" r="AW118"/>
  <c i="59" r="F39"/>
  <c i="1" r="BB119"/>
  <c i="2" r="F38"/>
  <c i="1" r="BC56"/>
  <c i="8" r="J36"/>
  <c i="1" r="AW62"/>
  <c i="9" r="F36"/>
  <c i="1" r="BA63"/>
  <c i="11" r="F39"/>
  <c i="1" r="BD65"/>
  <c i="16" r="F38"/>
  <c i="1" r="BC70"/>
  <c i="20" r="F36"/>
  <c i="1" r="BA74"/>
  <c i="22" r="J38"/>
  <c i="1" r="AW77"/>
  <c i="23" r="F38"/>
  <c i="1" r="BC78"/>
  <c i="26" r="F36"/>
  <c i="1" r="BA81"/>
  <c i="28" r="F41"/>
  <c i="1" r="BD84"/>
  <c i="34" r="F41"/>
  <c i="1" r="BD90"/>
  <c i="35" r="F39"/>
  <c i="1" r="BD91"/>
  <c i="39" r="F39"/>
  <c i="1" r="BD96"/>
  <c i="43" r="F37"/>
  <c i="1" r="BB100"/>
  <c i="47" r="F39"/>
  <c i="1" r="BD105"/>
  <c i="51" r="F39"/>
  <c i="1" r="BD109"/>
  <c i="53" r="F38"/>
  <c i="1" r="BA112"/>
  <c i="56" r="F38"/>
  <c i="1" r="BC115"/>
  <c i="59" r="F38"/>
  <c i="1" r="BA119"/>
  <c i="61" r="F39"/>
  <c i="1" r="BD121"/>
  <c i="33" l="1" r="P99"/>
  <c i="1" r="AU89"/>
  <c i="56" r="T94"/>
  <c i="62" r="R93"/>
  <c r="R92"/>
  <c r="P93"/>
  <c r="P92"/>
  <c i="1" r="AU122"/>
  <c i="6" r="P236"/>
  <c i="62" r="T93"/>
  <c r="T92"/>
  <c i="6" r="R236"/>
  <c i="7" r="T93"/>
  <c r="T92"/>
  <c i="6" r="T236"/>
  <c i="52" r="R91"/>
  <c r="R90"/>
  <c i="28" r="T599"/>
  <c i="24" r="T95"/>
  <c r="T94"/>
  <c i="21" r="T410"/>
  <c i="56" r="R130"/>
  <c i="50" r="R90"/>
  <c i="44" r="BK90"/>
  <c r="J90"/>
  <c r="J63"/>
  <c i="42" r="BK95"/>
  <c r="J95"/>
  <c r="J64"/>
  <c i="41" r="P94"/>
  <c r="P93"/>
  <c i="1" r="AU98"/>
  <c i="40" r="P95"/>
  <c r="P94"/>
  <c i="1" r="AU97"/>
  <c i="36" r="P97"/>
  <c r="P96"/>
  <c i="1" r="AU92"/>
  <c i="33" r="R104"/>
  <c i="32" r="T106"/>
  <c r="T105"/>
  <c i="28" r="R115"/>
  <c i="26" r="T99"/>
  <c r="T94"/>
  <c i="18" r="P93"/>
  <c r="P92"/>
  <c i="1" r="AU72"/>
  <c i="16" r="BK92"/>
  <c r="BK91"/>
  <c r="J91"/>
  <c i="15" r="R91"/>
  <c r="R90"/>
  <c i="11" r="P93"/>
  <c r="P92"/>
  <c i="1" r="AU65"/>
  <c i="6" r="P99"/>
  <c r="P98"/>
  <c i="1" r="AU60"/>
  <c i="56" r="T130"/>
  <c i="55" r="T93"/>
  <c i="50" r="T91"/>
  <c r="T90"/>
  <c i="47" r="P96"/>
  <c r="P95"/>
  <c i="1" r="AU105"/>
  <c i="45" r="P104"/>
  <c r="P103"/>
  <c i="1" r="AU103"/>
  <c i="40" r="R95"/>
  <c r="R94"/>
  <c i="37" r="R104"/>
  <c i="36" r="R97"/>
  <c r="R96"/>
  <c i="26" r="R114"/>
  <c r="R94"/>
  <c i="12" r="T95"/>
  <c r="T94"/>
  <c i="60" r="R89"/>
  <c r="R88"/>
  <c i="47" r="T96"/>
  <c i="45" r="R104"/>
  <c r="R103"/>
  <c i="29" r="R689"/>
  <c r="P108"/>
  <c r="P107"/>
  <c i="1" r="AU85"/>
  <c i="28" r="T115"/>
  <c r="T114"/>
  <c i="26" r="P99"/>
  <c i="22" r="R216"/>
  <c i="14" r="T94"/>
  <c r="T93"/>
  <c i="9" r="P94"/>
  <c r="P93"/>
  <c i="1" r="AU63"/>
  <c i="16" r="P92"/>
  <c r="P91"/>
  <c i="1" r="AU70"/>
  <c i="56" r="R93"/>
  <c i="55" r="BK130"/>
  <c r="J130"/>
  <c r="J68"/>
  <c i="54" r="P98"/>
  <c r="P97"/>
  <c i="1" r="AU113"/>
  <c i="53" r="R98"/>
  <c r="R97"/>
  <c i="45" r="BK104"/>
  <c r="J104"/>
  <c r="J68"/>
  <c i="35" r="T98"/>
  <c r="T97"/>
  <c i="33" r="R146"/>
  <c i="25" r="P90"/>
  <c i="1" r="AU80"/>
  <c i="24" r="R95"/>
  <c r="R94"/>
  <c i="20" r="T92"/>
  <c r="T91"/>
  <c i="5" r="P91"/>
  <c i="1" r="AU59"/>
  <c i="61" r="BK99"/>
  <c i="58" r="P97"/>
  <c r="P96"/>
  <c i="1" r="AU118"/>
  <c i="56" r="T93"/>
  <c i="55" r="R130"/>
  <c i="52" r="P91"/>
  <c r="P90"/>
  <c i="1" r="AU110"/>
  <c i="42" r="P95"/>
  <c r="P94"/>
  <c i="1" r="AU99"/>
  <c i="37" r="T168"/>
  <c i="29" r="BK689"/>
  <c r="J689"/>
  <c r="J78"/>
  <c r="R108"/>
  <c r="R107"/>
  <c i="28" r="P115"/>
  <c i="25" r="R90"/>
  <c i="21" r="P108"/>
  <c i="20" r="P92"/>
  <c r="P91"/>
  <c i="1" r="AU74"/>
  <c i="19" r="T97"/>
  <c r="T96"/>
  <c i="18" r="R93"/>
  <c r="R92"/>
  <c i="13" r="T94"/>
  <c i="6" r="T99"/>
  <c r="T98"/>
  <c i="59" r="P97"/>
  <c r="P96"/>
  <c i="1" r="AU119"/>
  <c i="58" r="T97"/>
  <c r="T96"/>
  <c i="43" r="T92"/>
  <c r="T91"/>
  <c i="37" r="P104"/>
  <c i="33" r="T104"/>
  <c i="32" r="R106"/>
  <c r="R105"/>
  <c i="28" r="P599"/>
  <c i="23" r="T95"/>
  <c r="T94"/>
  <c i="21" r="R108"/>
  <c i="11" r="T93"/>
  <c r="T92"/>
  <c i="47" r="R95"/>
  <c i="45" r="T104"/>
  <c i="41" r="T94"/>
  <c r="T93"/>
  <c i="36" r="BK97"/>
  <c r="J97"/>
  <c r="J64"/>
  <c i="32" r="P106"/>
  <c r="P105"/>
  <c i="1" r="AU88"/>
  <c i="15" r="T91"/>
  <c r="T90"/>
  <c i="51" r="P90"/>
  <c i="1" r="AU109"/>
  <c i="49" r="R97"/>
  <c r="R96"/>
  <c i="37" r="R168"/>
  <c i="29" r="T108"/>
  <c i="27" r="P89"/>
  <c r="P88"/>
  <c i="1" r="AU82"/>
  <c i="23" r="R95"/>
  <c r="R94"/>
  <c i="22" r="T216"/>
  <c i="19" r="R97"/>
  <c r="R96"/>
  <c i="17" r="R92"/>
  <c r="R91"/>
  <c i="16" r="T92"/>
  <c r="T91"/>
  <c i="12" r="R95"/>
  <c r="R94"/>
  <c i="61" r="T111"/>
  <c r="T94"/>
  <c i="53" r="P98"/>
  <c r="P97"/>
  <c i="1" r="AU112"/>
  <c i="51" r="R90"/>
  <c i="39" r="P97"/>
  <c r="P96"/>
  <c i="1" r="AU96"/>
  <c i="27" r="R89"/>
  <c r="R88"/>
  <c i="24" r="P95"/>
  <c r="P94"/>
  <c i="1" r="AU79"/>
  <c i="23" r="P95"/>
  <c r="P94"/>
  <c i="1" r="AU78"/>
  <c i="22" r="P216"/>
  <c r="P100"/>
  <c i="1" r="AU77"/>
  <c i="17" r="T92"/>
  <c r="T91"/>
  <c i="61" r="R99"/>
  <c r="R94"/>
  <c i="54" r="R98"/>
  <c r="R97"/>
  <c i="51" r="T90"/>
  <c i="47" r="T280"/>
  <c i="45" r="T320"/>
  <c i="44" r="T90"/>
  <c i="42" r="T95"/>
  <c r="T94"/>
  <c i="41" r="R94"/>
  <c r="R93"/>
  <c i="39" r="R257"/>
  <c r="R97"/>
  <c r="R96"/>
  <c i="36" r="T97"/>
  <c r="T96"/>
  <c i="27" r="T89"/>
  <c r="T88"/>
  <c i="21" r="R410"/>
  <c i="10" r="P92"/>
  <c r="P91"/>
  <c i="1" r="AU64"/>
  <c i="5" r="R92"/>
  <c r="R91"/>
  <c i="56" r="P130"/>
  <c r="P93"/>
  <c i="1" r="AU115"/>
  <c i="49" r="T97"/>
  <c r="T96"/>
  <c i="42" r="R94"/>
  <c i="40" r="T95"/>
  <c r="T94"/>
  <c i="35" r="R98"/>
  <c r="R97"/>
  <c i="21" r="T108"/>
  <c r="T107"/>
  <c i="17" r="P92"/>
  <c r="P91"/>
  <c i="1" r="AU71"/>
  <c i="61" r="P111"/>
  <c r="P94"/>
  <c i="1" r="AU121"/>
  <c i="58" r="BK97"/>
  <c r="J97"/>
  <c r="J68"/>
  <c i="55" r="R93"/>
  <c i="43" r="R92"/>
  <c r="R91"/>
  <c i="39" r="T97"/>
  <c r="T96"/>
  <c i="37" r="T103"/>
  <c i="29" r="T689"/>
  <c i="28" r="R599"/>
  <c i="22" r="R100"/>
  <c i="21" r="P410"/>
  <c i="10" r="R92"/>
  <c r="R91"/>
  <c i="3" r="P91"/>
  <c r="P90"/>
  <c i="1" r="AU57"/>
  <c i="54" r="T98"/>
  <c r="T97"/>
  <c i="44" r="R90"/>
  <c i="35" r="P98"/>
  <c r="P97"/>
  <c i="1" r="AU91"/>
  <c i="31" r="R102"/>
  <c r="R97"/>
  <c i="22" r="T100"/>
  <c i="21" r="BK410"/>
  <c r="J410"/>
  <c r="J78"/>
  <c i="8" r="R94"/>
  <c r="R93"/>
  <c i="5" r="T91"/>
  <c i="57" r="T97"/>
  <c r="T96"/>
  <c i="56" r="BK94"/>
  <c r="J94"/>
  <c r="J64"/>
  <c i="55" r="P130"/>
  <c r="P93"/>
  <c i="1" r="AU114"/>
  <c i="53" r="T98"/>
  <c r="T97"/>
  <c i="52" r="T91"/>
  <c r="T90"/>
  <c i="37" r="P168"/>
  <c i="33" r="T146"/>
  <c i="31" r="P102"/>
  <c r="P97"/>
  <c i="1" r="AU87"/>
  <c i="26" r="P114"/>
  <c i="8" r="T94"/>
  <c r="T93"/>
  <c i="6" r="R99"/>
  <c r="R98"/>
  <c i="22" r="BK185"/>
  <c r="J185"/>
  <c r="J70"/>
  <c i="6" r="BK236"/>
  <c r="J236"/>
  <c r="J68"/>
  <c i="7" r="BK93"/>
  <c r="J93"/>
  <c r="J64"/>
  <c i="12" r="BK95"/>
  <c r="J95"/>
  <c r="J64"/>
  <c i="14" r="BK240"/>
  <c r="J240"/>
  <c r="J70"/>
  <c i="23" r="BK163"/>
  <c r="J163"/>
  <c r="J70"/>
  <c i="24" r="BK95"/>
  <c r="J95"/>
  <c r="J64"/>
  <c i="25" r="BK91"/>
  <c r="J91"/>
  <c r="J64"/>
  <c r="BK103"/>
  <c r="J103"/>
  <c r="J66"/>
  <c i="26" r="BK99"/>
  <c r="J99"/>
  <c r="J66"/>
  <c i="29" r="BK108"/>
  <c r="J108"/>
  <c r="J68"/>
  <c i="30" r="BK94"/>
  <c r="J94"/>
  <c r="J68"/>
  <c i="34" r="BK94"/>
  <c r="J94"/>
  <c r="J68"/>
  <c i="36" r="BK342"/>
  <c r="J342"/>
  <c r="J73"/>
  <c i="39" r="BK257"/>
  <c r="J257"/>
  <c r="J72"/>
  <c i="49" r="BK253"/>
  <c r="J253"/>
  <c r="J73"/>
  <c i="62" r="BK93"/>
  <c r="BK92"/>
  <c r="J92"/>
  <c r="J63"/>
  <c i="2" r="BK88"/>
  <c r="J88"/>
  <c r="J64"/>
  <c i="9" r="BK94"/>
  <c r="J94"/>
  <c r="J64"/>
  <c i="10" r="BK92"/>
  <c r="J92"/>
  <c r="J64"/>
  <c i="14" r="BK94"/>
  <c r="J94"/>
  <c r="J64"/>
  <c i="21" r="BK108"/>
  <c r="J108"/>
  <c r="J68"/>
  <c i="23" r="BK95"/>
  <c r="J95"/>
  <c r="J64"/>
  <c i="26" r="BK114"/>
  <c r="J114"/>
  <c r="J69"/>
  <c i="32" r="BK106"/>
  <c r="J106"/>
  <c r="J68"/>
  <c i="33" r="BK104"/>
  <c r="J104"/>
  <c r="J70"/>
  <c i="39" r="BK97"/>
  <c r="BK96"/>
  <c r="J96"/>
  <c i="40" r="BK514"/>
  <c r="J514"/>
  <c r="J71"/>
  <c i="49" r="BK97"/>
  <c r="J97"/>
  <c r="J64"/>
  <c i="51" r="BK91"/>
  <c r="J91"/>
  <c r="J64"/>
  <c i="53" r="BK98"/>
  <c r="J98"/>
  <c r="J68"/>
  <c i="60" r="BK89"/>
  <c r="J89"/>
  <c r="J64"/>
  <c i="61" r="BK95"/>
  <c r="J95"/>
  <c r="J64"/>
  <c i="3" r="BK91"/>
  <c r="J91"/>
  <c r="J64"/>
  <c i="4" r="BK90"/>
  <c r="J90"/>
  <c r="J64"/>
  <c i="6" r="BK99"/>
  <c r="J99"/>
  <c r="J64"/>
  <c i="9" r="BK151"/>
  <c r="J151"/>
  <c r="J68"/>
  <c i="15" r="BK91"/>
  <c r="J91"/>
  <c r="J64"/>
  <c i="17" r="BK92"/>
  <c r="J92"/>
  <c r="J64"/>
  <c i="19" r="BK427"/>
  <c r="J427"/>
  <c r="J73"/>
  <c i="26" r="BK95"/>
  <c r="J95"/>
  <c r="J64"/>
  <c i="28" r="BK599"/>
  <c r="J599"/>
  <c r="J77"/>
  <c i="31" r="BK102"/>
  <c r="J102"/>
  <c r="J70"/>
  <c i="46" r="BK94"/>
  <c r="J94"/>
  <c r="J68"/>
  <c i="52" r="BK91"/>
  <c r="J91"/>
  <c r="J64"/>
  <c i="59" r="BK97"/>
  <c r="J97"/>
  <c r="J68"/>
  <c i="61" r="BK111"/>
  <c r="J111"/>
  <c r="J69"/>
  <c i="5" r="BK140"/>
  <c r="J140"/>
  <c r="J67"/>
  <c i="7" r="BK151"/>
  <c r="J151"/>
  <c r="J69"/>
  <c i="8" r="BK94"/>
  <c r="J94"/>
  <c r="J64"/>
  <c r="BK151"/>
  <c r="J151"/>
  <c r="J67"/>
  <c i="10" r="BK157"/>
  <c r="J157"/>
  <c r="J68"/>
  <c i="11" r="BK93"/>
  <c r="J93"/>
  <c r="J64"/>
  <c i="13" r="BK232"/>
  <c r="J232"/>
  <c r="J71"/>
  <c i="18" r="BK93"/>
  <c r="J93"/>
  <c r="J64"/>
  <c i="19" r="BK97"/>
  <c r="J97"/>
  <c r="J64"/>
  <c i="22" r="BK101"/>
  <c r="J101"/>
  <c r="J68"/>
  <c r="BK216"/>
  <c r="J216"/>
  <c r="J73"/>
  <c i="24" r="BK152"/>
  <c r="J152"/>
  <c r="J68"/>
  <c i="28" r="BK115"/>
  <c r="J115"/>
  <c r="J68"/>
  <c i="33" r="BK100"/>
  <c r="J100"/>
  <c r="J68"/>
  <c r="BK146"/>
  <c r="J146"/>
  <c r="J73"/>
  <c i="35" r="BK496"/>
  <c r="J496"/>
  <c r="J72"/>
  <c i="37" r="BK168"/>
  <c r="J168"/>
  <c r="J75"/>
  <c i="40" r="BK95"/>
  <c r="J95"/>
  <c r="J64"/>
  <c i="41" r="BK94"/>
  <c r="J94"/>
  <c r="J64"/>
  <c i="48" r="BK88"/>
  <c r="J88"/>
  <c r="J64"/>
  <c i="54" r="BK98"/>
  <c r="J98"/>
  <c r="J68"/>
  <c i="56" r="BK130"/>
  <c r="J130"/>
  <c r="J68"/>
  <c i="57" r="BK96"/>
  <c r="J96"/>
  <c i="55" r="J94"/>
  <c r="J64"/>
  <c i="50" r="BK90"/>
  <c r="J90"/>
  <c r="J63"/>
  <c i="47" r="BK95"/>
  <c r="J95"/>
  <c r="J63"/>
  <c i="43" r="BK91"/>
  <c r="J91"/>
  <c i="38" r="BK93"/>
  <c r="J93"/>
  <c r="J67"/>
  <c i="37" r="J104"/>
  <c r="J68"/>
  <c i="35" r="J98"/>
  <c r="J64"/>
  <c i="20" r="J92"/>
  <c r="J64"/>
  <c i="13" r="BK94"/>
  <c r="J94"/>
  <c r="J63"/>
  <c i="16" r="J32"/>
  <c i="1" r="AG70"/>
  <c i="5" r="J35"/>
  <c i="1" r="AV59"/>
  <c r="AT59"/>
  <c i="15" r="J35"/>
  <c i="1" r="AV69"/>
  <c r="AT69"/>
  <c i="29" r="J37"/>
  <c i="1" r="AV85"/>
  <c r="AT85"/>
  <c i="45" r="J37"/>
  <c i="1" r="AV103"/>
  <c r="AT103"/>
  <c r="BC111"/>
  <c r="AY111"/>
  <c r="BC116"/>
  <c r="AY116"/>
  <c r="BA116"/>
  <c r="AW116"/>
  <c i="62" r="F35"/>
  <c i="1" r="AZ122"/>
  <c i="10" r="J35"/>
  <c i="1" r="AV64"/>
  <c r="AT64"/>
  <c i="16" r="F35"/>
  <c i="1" r="AZ70"/>
  <c r="BB75"/>
  <c r="AX75"/>
  <c r="BA75"/>
  <c r="AW75"/>
  <c i="22" r="J37"/>
  <c i="1" r="AV77"/>
  <c r="AT77"/>
  <c i="28" r="F37"/>
  <c i="1" r="AZ84"/>
  <c i="41" r="F35"/>
  <c i="1" r="AZ98"/>
  <c i="57" r="F37"/>
  <c i="1" r="AZ117"/>
  <c i="59" r="J37"/>
  <c i="1" r="AV119"/>
  <c r="AT119"/>
  <c i="4" r="J35"/>
  <c i="1" r="AV58"/>
  <c r="AT58"/>
  <c i="9" r="F35"/>
  <c i="1" r="AZ63"/>
  <c i="13" r="J35"/>
  <c i="1" r="AV67"/>
  <c r="AT67"/>
  <c i="20" r="J32"/>
  <c i="1" r="AG74"/>
  <c i="29" r="F37"/>
  <c i="1" r="AZ85"/>
  <c i="41" r="J35"/>
  <c i="1" r="AV98"/>
  <c r="AT98"/>
  <c r="BD102"/>
  <c i="46" r="F37"/>
  <c i="1" r="AZ104"/>
  <c i="52" r="J35"/>
  <c i="1" r="AV110"/>
  <c r="AT110"/>
  <c i="57" r="J37"/>
  <c i="1" r="AV117"/>
  <c r="AT117"/>
  <c i="60" r="J35"/>
  <c i="1" r="AV120"/>
  <c r="AT120"/>
  <c r="AU102"/>
  <c i="8" r="F35"/>
  <c i="1" r="AZ62"/>
  <c i="11" r="J35"/>
  <c i="1" r="AV65"/>
  <c r="AT65"/>
  <c i="32" r="F37"/>
  <c i="1" r="AZ88"/>
  <c i="42" r="F35"/>
  <c i="1" r="AZ99"/>
  <c i="49" r="J35"/>
  <c i="1" r="AV107"/>
  <c r="AT107"/>
  <c i="54" r="F37"/>
  <c i="1" r="AZ113"/>
  <c i="4" r="F35"/>
  <c i="1" r="AZ58"/>
  <c i="12" r="F35"/>
  <c i="1" r="AZ66"/>
  <c i="24" r="J35"/>
  <c i="1" r="AV79"/>
  <c r="AT79"/>
  <c i="31" r="J37"/>
  <c i="1" r="AV87"/>
  <c r="AT87"/>
  <c i="10" r="F35"/>
  <c i="1" r="AZ64"/>
  <c i="16" r="J35"/>
  <c i="1" r="AV70"/>
  <c r="AT70"/>
  <c r="AN70"/>
  <c i="20" r="F35"/>
  <c i="1" r="AZ74"/>
  <c i="23" r="F35"/>
  <c i="1" r="AZ78"/>
  <c i="25" r="J35"/>
  <c i="1" r="AV80"/>
  <c r="AT80"/>
  <c i="28" r="J37"/>
  <c i="1" r="AV84"/>
  <c r="AT84"/>
  <c i="44" r="F35"/>
  <c i="1" r="AZ101"/>
  <c i="51" r="F35"/>
  <c i="1" r="AZ109"/>
  <c i="53" r="J37"/>
  <c i="1" r="AV112"/>
  <c r="AT112"/>
  <c i="57" r="J34"/>
  <c i="1" r="AG117"/>
  <c i="58" r="F37"/>
  <c i="1" r="AZ118"/>
  <c i="3" r="F35"/>
  <c i="1" r="AZ57"/>
  <c i="11" r="F35"/>
  <c i="1" r="AZ65"/>
  <c i="17" r="J35"/>
  <c i="1" r="AV71"/>
  <c r="AT71"/>
  <c i="21" r="F37"/>
  <c i="1" r="AZ76"/>
  <c i="2" r="F35"/>
  <c i="1" r="AZ56"/>
  <c i="13" r="F35"/>
  <c i="1" r="AZ67"/>
  <c i="19" r="F35"/>
  <c i="1" r="AZ73"/>
  <c i="36" r="F35"/>
  <c i="1" r="AZ92"/>
  <c i="37" r="F37"/>
  <c i="1" r="AZ94"/>
  <c i="40" r="J35"/>
  <c i="1" r="AV97"/>
  <c r="AT97"/>
  <c i="48" r="F35"/>
  <c i="1" r="AZ106"/>
  <c i="50" r="F35"/>
  <c i="1" r="AZ108"/>
  <c r="BD116"/>
  <c i="60" r="F35"/>
  <c i="1" r="AZ120"/>
  <c i="6" r="J35"/>
  <c i="1" r="AV60"/>
  <c r="AT60"/>
  <c i="18" r="F35"/>
  <c i="1" r="AZ72"/>
  <c i="23" r="J35"/>
  <c i="1" r="AV78"/>
  <c r="AT78"/>
  <c i="27" r="J35"/>
  <c i="1" r="AV82"/>
  <c r="AT82"/>
  <c i="30" r="F37"/>
  <c i="1" r="AZ86"/>
  <c i="33" r="J37"/>
  <c i="1" r="AV89"/>
  <c r="AT89"/>
  <c i="37" r="J37"/>
  <c i="1" r="AV94"/>
  <c r="AT94"/>
  <c i="40" r="F35"/>
  <c i="1" r="AZ97"/>
  <c i="42" r="J35"/>
  <c i="1" r="AV99"/>
  <c r="AT99"/>
  <c i="45" r="F37"/>
  <c i="1" r="AZ103"/>
  <c i="48" r="J35"/>
  <c i="1" r="AV106"/>
  <c r="AT106"/>
  <c i="49" r="F35"/>
  <c i="1" r="AZ107"/>
  <c i="50" r="J35"/>
  <c i="1" r="AV108"/>
  <c r="AT108"/>
  <c r="BA111"/>
  <c r="AW111"/>
  <c r="BD111"/>
  <c i="54" r="J37"/>
  <c i="1" r="AV113"/>
  <c r="AT113"/>
  <c i="56" r="F35"/>
  <c i="1" r="AZ115"/>
  <c i="59" r="F37"/>
  <c i="1" r="AZ119"/>
  <c i="2" r="J35"/>
  <c i="1" r="AV56"/>
  <c r="AT56"/>
  <c i="5" r="F35"/>
  <c i="1" r="AZ59"/>
  <c i="8" r="J35"/>
  <c i="1" r="AV62"/>
  <c r="AT62"/>
  <c i="14" r="J35"/>
  <c i="1" r="AV68"/>
  <c r="AT68"/>
  <c i="18" r="J35"/>
  <c i="1" r="AV72"/>
  <c r="AT72"/>
  <c i="22" r="F37"/>
  <c i="1" r="AZ77"/>
  <c i="26" r="J35"/>
  <c i="1" r="AV81"/>
  <c r="AT81"/>
  <c i="30" r="J37"/>
  <c i="1" r="AV86"/>
  <c r="AT86"/>
  <c i="33" r="F37"/>
  <c i="1" r="AZ89"/>
  <c i="34" r="J37"/>
  <c i="1" r="AV90"/>
  <c r="AT90"/>
  <c i="35" r="J35"/>
  <c i="1" r="AV91"/>
  <c r="AT91"/>
  <c r="BD93"/>
  <c i="39" r="F35"/>
  <c i="1" r="AZ96"/>
  <c i="47" r="F35"/>
  <c i="1" r="AZ105"/>
  <c i="19" r="J35"/>
  <c i="1" r="AV73"/>
  <c r="AT73"/>
  <c i="36" r="J35"/>
  <c i="1" r="AV92"/>
  <c r="AT92"/>
  <c i="38" r="J37"/>
  <c i="1" r="AV95"/>
  <c r="AT95"/>
  <c i="43" r="F35"/>
  <c i="1" r="AZ100"/>
  <c r="BA102"/>
  <c r="AW102"/>
  <c r="BC102"/>
  <c r="AY102"/>
  <c i="47" r="J35"/>
  <c i="1" r="AV105"/>
  <c r="AT105"/>
  <c i="53" r="F37"/>
  <c i="1" r="AZ112"/>
  <c i="58" r="J37"/>
  <c i="1" r="AV118"/>
  <c r="AT118"/>
  <c i="39" r="J32"/>
  <c i="1" r="AG96"/>
  <c i="7" r="F35"/>
  <c i="1" r="AZ61"/>
  <c i="9" r="J35"/>
  <c i="1" r="AV63"/>
  <c r="AT63"/>
  <c i="17" r="F35"/>
  <c i="1" r="AZ71"/>
  <c i="21" r="J37"/>
  <c i="1" r="AV76"/>
  <c r="AT76"/>
  <c r="BB111"/>
  <c r="AX111"/>
  <c i="56" r="J35"/>
  <c i="1" r="AV115"/>
  <c r="AT115"/>
  <c i="3" r="J35"/>
  <c i="1" r="AV57"/>
  <c r="AT57"/>
  <c i="14" r="F35"/>
  <c i="1" r="AZ68"/>
  <c i="20" r="J35"/>
  <c i="1" r="AV74"/>
  <c r="AT74"/>
  <c i="25" r="F35"/>
  <c i="1" r="AZ80"/>
  <c i="26" r="F35"/>
  <c i="1" r="AZ81"/>
  <c r="BC83"/>
  <c r="AY83"/>
  <c r="BA83"/>
  <c r="AW83"/>
  <c r="BB83"/>
  <c r="AX83"/>
  <c i="35" r="F35"/>
  <c i="1" r="AZ91"/>
  <c i="61" r="J35"/>
  <c i="1" r="AV121"/>
  <c r="AT121"/>
  <c i="7" r="J35"/>
  <c i="1" r="AV61"/>
  <c r="AT61"/>
  <c i="12" r="J35"/>
  <c i="1" r="AV66"/>
  <c r="AT66"/>
  <c r="BD75"/>
  <c r="BC75"/>
  <c r="AY75"/>
  <c i="24" r="F35"/>
  <c i="1" r="AZ79"/>
  <c i="27" r="F35"/>
  <c i="1" r="AZ82"/>
  <c i="27" r="J32"/>
  <c i="1" r="AG82"/>
  <c i="31" r="F37"/>
  <c i="1" r="AZ87"/>
  <c i="34" r="F37"/>
  <c i="1" r="AZ90"/>
  <c r="BD83"/>
  <c r="BC93"/>
  <c r="AY93"/>
  <c r="BB93"/>
  <c r="AX93"/>
  <c r="BA93"/>
  <c r="AW93"/>
  <c i="38" r="F37"/>
  <c i="1" r="AZ95"/>
  <c i="43" r="J35"/>
  <c i="1" r="AV100"/>
  <c r="AT100"/>
  <c i="46" r="J37"/>
  <c i="1" r="AV104"/>
  <c r="AT104"/>
  <c i="52" r="F35"/>
  <c i="1" r="AZ110"/>
  <c i="55" r="J35"/>
  <c i="1" r="AV114"/>
  <c r="AT114"/>
  <c i="61" r="F35"/>
  <c i="1" r="AZ121"/>
  <c i="6" r="F35"/>
  <c i="1" r="AZ60"/>
  <c i="15" r="F35"/>
  <c i="1" r="AZ69"/>
  <c i="32" r="J37"/>
  <c i="1" r="AV88"/>
  <c r="AT88"/>
  <c i="39" r="J35"/>
  <c i="1" r="AV96"/>
  <c r="AT96"/>
  <c r="AN96"/>
  <c i="43" r="J32"/>
  <c i="1" r="AG100"/>
  <c i="44" r="J35"/>
  <c i="1" r="AV101"/>
  <c r="AT101"/>
  <c r="BB102"/>
  <c r="AX102"/>
  <c i="51" r="J35"/>
  <c i="1" r="AV109"/>
  <c r="AT109"/>
  <c i="55" r="F35"/>
  <c i="1" r="AZ114"/>
  <c r="BB116"/>
  <c r="AX116"/>
  <c i="62" r="J35"/>
  <c i="1" r="AV122"/>
  <c r="AT122"/>
  <c i="28" l="1" r="P114"/>
  <c i="1" r="AU84"/>
  <c i="61" r="BK94"/>
  <c r="J94"/>
  <c r="J63"/>
  <c i="26" r="P94"/>
  <c i="1" r="AU81"/>
  <c i="28" r="R114"/>
  <c i="29" r="T107"/>
  <c i="37" r="R103"/>
  <c i="45" r="T103"/>
  <c i="21" r="R107"/>
  <c i="33" r="T99"/>
  <c i="21" r="P107"/>
  <c i="1" r="AU76"/>
  <c i="47" r="T95"/>
  <c i="37" r="P103"/>
  <c i="1" r="AU94"/>
  <c i="33" r="R99"/>
  <c i="14" r="BK93"/>
  <c r="J93"/>
  <c r="J63"/>
  <c i="25" r="BK90"/>
  <c r="J90"/>
  <c r="J63"/>
  <c i="26" r="BK94"/>
  <c r="J94"/>
  <c r="J63"/>
  <c i="34" r="BK93"/>
  <c r="J93"/>
  <c i="61" r="J99"/>
  <c r="J66"/>
  <c i="41" r="BK93"/>
  <c r="J93"/>
  <c r="J63"/>
  <c i="59" r="BK96"/>
  <c r="J96"/>
  <c r="J67"/>
  <c i="2" r="BK87"/>
  <c r="J87"/>
  <c r="J63"/>
  <c i="3" r="BK90"/>
  <c r="J90"/>
  <c i="7" r="BK92"/>
  <c r="J92"/>
  <c i="10" r="BK91"/>
  <c r="J91"/>
  <c i="5" r="BK91"/>
  <c r="J91"/>
  <c r="J63"/>
  <c i="58" r="BK96"/>
  <c r="J96"/>
  <c r="J67"/>
  <c i="56" r="BK93"/>
  <c r="J93"/>
  <c r="J63"/>
  <c i="23" r="BK94"/>
  <c r="J94"/>
  <c r="J63"/>
  <c i="16" r="J92"/>
  <c r="J64"/>
  <c i="9" r="BK93"/>
  <c r="J93"/>
  <c i="55" r="BK93"/>
  <c r="J93"/>
  <c r="J63"/>
  <c i="24" r="BK94"/>
  <c r="J94"/>
  <c i="51" r="BK90"/>
  <c r="J90"/>
  <c i="29" r="BK107"/>
  <c r="J107"/>
  <c i="28" r="BK114"/>
  <c r="J114"/>
  <c r="J67"/>
  <c i="48" r="BK87"/>
  <c r="J87"/>
  <c r="J63"/>
  <c i="60" r="BK88"/>
  <c r="J88"/>
  <c i="62" r="J93"/>
  <c r="J64"/>
  <c i="4" r="BK89"/>
  <c r="J89"/>
  <c r="J63"/>
  <c i="6" r="BK98"/>
  <c r="J98"/>
  <c r="J63"/>
  <c i="12" r="BK94"/>
  <c r="J94"/>
  <c i="17" r="BK91"/>
  <c r="J91"/>
  <c i="36" r="BK96"/>
  <c r="J96"/>
  <c r="J63"/>
  <c i="19" r="BK96"/>
  <c r="J96"/>
  <c r="J63"/>
  <c i="45" r="BK103"/>
  <c r="J103"/>
  <c i="39" r="J63"/>
  <c i="33" r="BK99"/>
  <c r="J99"/>
  <c r="J67"/>
  <c i="40" r="BK94"/>
  <c r="J94"/>
  <c r="J63"/>
  <c i="31" r="BK97"/>
  <c r="J97"/>
  <c i="21" r="BK107"/>
  <c r="J107"/>
  <c r="J67"/>
  <c i="16" r="J63"/>
  <c i="37" r="BK103"/>
  <c r="J103"/>
  <c r="J67"/>
  <c i="52" r="BK90"/>
  <c r="J90"/>
  <c r="J63"/>
  <c i="8" r="BK93"/>
  <c r="J93"/>
  <c r="J63"/>
  <c i="15" r="BK90"/>
  <c r="J90"/>
  <c r="J63"/>
  <c i="18" r="BK92"/>
  <c r="J92"/>
  <c r="J63"/>
  <c i="39" r="J97"/>
  <c r="J64"/>
  <c i="22" r="BK100"/>
  <c r="J100"/>
  <c r="J67"/>
  <c i="32" r="BK105"/>
  <c r="J105"/>
  <c i="30" r="BK93"/>
  <c r="J93"/>
  <c r="J67"/>
  <c i="49" r="BK96"/>
  <c r="J96"/>
  <c r="J63"/>
  <c i="42" r="BK94"/>
  <c r="J94"/>
  <c r="J63"/>
  <c i="11" r="BK92"/>
  <c r="J92"/>
  <c i="35" r="BK97"/>
  <c r="J97"/>
  <c i="46" r="BK93"/>
  <c r="J93"/>
  <c i="53" r="BK97"/>
  <c r="J97"/>
  <c r="J67"/>
  <c i="54" r="BK97"/>
  <c r="J97"/>
  <c i="1" r="AN117"/>
  <c i="57" r="J67"/>
  <c r="J43"/>
  <c i="1" r="AN100"/>
  <c i="43" r="J63"/>
  <c r="J41"/>
  <c i="39" r="J41"/>
  <c i="1" r="AN82"/>
  <c i="27" r="J41"/>
  <c i="1" r="AN74"/>
  <c i="20" r="J41"/>
  <c i="16" r="J41"/>
  <c i="1" r="AU83"/>
  <c i="38" r="J34"/>
  <c i="1" r="AG95"/>
  <c r="AN95"/>
  <c i="44" r="J32"/>
  <c i="1" r="AG101"/>
  <c i="24" r="J32"/>
  <c i="1" r="AG79"/>
  <c i="32" r="J34"/>
  <c i="1" r="AG88"/>
  <c r="AZ93"/>
  <c r="AV93"/>
  <c r="AT93"/>
  <c r="AU93"/>
  <c i="17" r="J32"/>
  <c i="1" r="AG71"/>
  <c i="46" r="J34"/>
  <c i="1" r="AG104"/>
  <c i="47" r="J32"/>
  <c i="1" r="AG105"/>
  <c r="AN105"/>
  <c r="AZ116"/>
  <c r="AV116"/>
  <c r="AT116"/>
  <c i="34" r="J34"/>
  <c i="1" r="AG90"/>
  <c i="3" r="J32"/>
  <c i="1" r="AG57"/>
  <c i="54" r="J34"/>
  <c i="1" r="AG113"/>
  <c r="AZ102"/>
  <c r="AV102"/>
  <c r="AT102"/>
  <c r="AU116"/>
  <c i="11" r="J32"/>
  <c i="1" r="AG65"/>
  <c r="AU111"/>
  <c i="60" r="J32"/>
  <c i="1" r="AG120"/>
  <c i="35" r="J32"/>
  <c i="1" r="AG91"/>
  <c r="AZ111"/>
  <c r="AV111"/>
  <c r="AT111"/>
  <c i="10" r="J32"/>
  <c i="1" r="AG64"/>
  <c i="51" r="J32"/>
  <c i="1" r="AG109"/>
  <c i="45" r="J34"/>
  <c i="1" r="AG103"/>
  <c r="AZ83"/>
  <c r="AV83"/>
  <c r="AT83"/>
  <c r="BC55"/>
  <c r="AY55"/>
  <c i="9" r="J32"/>
  <c i="1" r="AG63"/>
  <c i="29" r="J34"/>
  <c i="1" r="AG85"/>
  <c i="50" r="J32"/>
  <c i="1" r="AG108"/>
  <c r="AN108"/>
  <c i="7" r="J32"/>
  <c i="1" r="AG61"/>
  <c i="31" r="J34"/>
  <c i="1" r="AG87"/>
  <c i="13" r="J32"/>
  <c i="1" r="AG67"/>
  <c r="BB55"/>
  <c r="BB54"/>
  <c r="W31"/>
  <c r="AU75"/>
  <c i="12" r="J32"/>
  <c i="1" r="AG66"/>
  <c r="BD55"/>
  <c r="BD54"/>
  <c r="W33"/>
  <c i="62" r="J32"/>
  <c i="1" r="AG122"/>
  <c r="AZ75"/>
  <c r="AV75"/>
  <c r="AT75"/>
  <c r="BA55"/>
  <c r="BA54"/>
  <c r="W30"/>
  <c i="51" l="1" r="J41"/>
  <c i="17" r="J41"/>
  <c i="31" r="J43"/>
  <c i="9" r="J41"/>
  <c i="60" r="J41"/>
  <c i="11" r="J41"/>
  <c i="34" r="J43"/>
  <c i="24" r="J41"/>
  <c i="62" r="J41"/>
  <c i="32" r="J43"/>
  <c i="54" r="J43"/>
  <c i="3" r="J41"/>
  <c i="7" r="J41"/>
  <c i="10" r="J41"/>
  <c i="12" r="J41"/>
  <c i="35" r="J41"/>
  <c i="46" r="J43"/>
  <c i="44" r="J41"/>
  <c i="29" r="J43"/>
  <c i="45" r="J43"/>
  <c i="54" r="J67"/>
  <c i="7" r="J63"/>
  <c i="31" r="J67"/>
  <c i="34" r="J67"/>
  <c i="32" r="J67"/>
  <c i="35" r="J63"/>
  <c i="12" r="J63"/>
  <c i="11" r="J63"/>
  <c i="3" r="J63"/>
  <c i="51" r="J63"/>
  <c i="60" r="J63"/>
  <c i="9" r="J63"/>
  <c i="10" r="J63"/>
  <c i="24" r="J63"/>
  <c i="46" r="J67"/>
  <c i="17" r="J63"/>
  <c i="45" r="J67"/>
  <c i="29" r="J67"/>
  <c i="50" r="J41"/>
  <c i="47" r="J41"/>
  <c i="38" r="J43"/>
  <c i="13" r="J41"/>
  <c i="1" r="AN67"/>
  <c r="AN63"/>
  <c r="AN65"/>
  <c r="AN85"/>
  <c r="AN103"/>
  <c r="AN57"/>
  <c r="AN64"/>
  <c r="AN79"/>
  <c r="AN87"/>
  <c r="AN113"/>
  <c r="AN61"/>
  <c r="AN66"/>
  <c r="AN90"/>
  <c r="AN91"/>
  <c r="AN104"/>
  <c r="AN71"/>
  <c r="AN88"/>
  <c r="AN101"/>
  <c r="AN109"/>
  <c r="AN120"/>
  <c r="AN122"/>
  <c i="15" r="J32"/>
  <c i="1" r="AG69"/>
  <c i="8" r="J32"/>
  <c i="1" r="AG62"/>
  <c i="58" r="J34"/>
  <c i="1" r="AG118"/>
  <c r="AN118"/>
  <c i="37" r="J34"/>
  <c i="1" r="AG94"/>
  <c r="AN94"/>
  <c i="26" r="J32"/>
  <c i="1" r="AG81"/>
  <c i="61" r="J32"/>
  <c i="1" r="AG121"/>
  <c i="55" r="J32"/>
  <c i="1" r="AG114"/>
  <c r="AN114"/>
  <c r="BC54"/>
  <c r="AY54"/>
  <c i="56" r="J32"/>
  <c i="1" r="AG115"/>
  <c r="AN115"/>
  <c i="5" r="J32"/>
  <c i="1" r="AG59"/>
  <c r="AN59"/>
  <c i="52" r="J32"/>
  <c i="1" r="AG110"/>
  <c i="14" r="J32"/>
  <c i="1" r="AG68"/>
  <c r="AW55"/>
  <c i="30" r="J34"/>
  <c i="1" r="AG86"/>
  <c i="6" r="J32"/>
  <c i="1" r="AG60"/>
  <c r="AU55"/>
  <c r="AU54"/>
  <c r="AX54"/>
  <c i="49" r="J32"/>
  <c i="1" r="AG107"/>
  <c r="AN107"/>
  <c i="18" r="J32"/>
  <c i="1" r="AG72"/>
  <c r="AW54"/>
  <c r="AK30"/>
  <c i="25" r="J32"/>
  <c i="1" r="AG80"/>
  <c i="28" r="J34"/>
  <c i="1" r="AG84"/>
  <c r="AN84"/>
  <c i="48" r="J32"/>
  <c i="1" r="AG106"/>
  <c i="21" r="J34"/>
  <c i="1" r="AG76"/>
  <c r="AN76"/>
  <c i="4" r="J32"/>
  <c i="1" r="AG58"/>
  <c i="41" r="J32"/>
  <c i="1" r="AG98"/>
  <c r="AG102"/>
  <c i="2" r="J32"/>
  <c i="1" r="AG56"/>
  <c i="40" r="J32"/>
  <c i="1" r="AG97"/>
  <c i="19" r="J32"/>
  <c i="1" r="AG73"/>
  <c i="53" r="J34"/>
  <c i="1" r="AG112"/>
  <c r="AG111"/>
  <c i="33" r="J34"/>
  <c i="1" r="AG89"/>
  <c i="23" r="J32"/>
  <c i="1" r="AG78"/>
  <c r="AX55"/>
  <c i="22" r="J34"/>
  <c i="1" r="AG77"/>
  <c i="59" r="J34"/>
  <c i="1" r="AG119"/>
  <c i="42" r="J32"/>
  <c i="1" r="AG99"/>
  <c r="AN99"/>
  <c r="AZ55"/>
  <c r="AV55"/>
  <c i="36" r="J32"/>
  <c i="1" r="AG92"/>
  <c r="AN92"/>
  <c i="6" l="1" r="J41"/>
  <c i="40" r="J41"/>
  <c i="33" r="J43"/>
  <c i="19" r="J41"/>
  <c i="2" r="J41"/>
  <c i="53" r="J43"/>
  <c i="56" r="J41"/>
  <c i="28" r="J43"/>
  <c i="30" r="J43"/>
  <c i="26" r="J41"/>
  <c i="4" r="J41"/>
  <c i="21" r="J43"/>
  <c i="49" r="J41"/>
  <c i="18" r="J41"/>
  <c i="52" r="J41"/>
  <c i="58" r="J43"/>
  <c i="41" r="J41"/>
  <c i="14" r="J41"/>
  <c i="5" r="J41"/>
  <c i="15" r="J41"/>
  <c i="8" r="J41"/>
  <c i="48" r="J41"/>
  <c i="22" r="J43"/>
  <c i="55" r="J41"/>
  <c i="23" r="J41"/>
  <c i="61" r="J41"/>
  <c i="59" r="J43"/>
  <c i="42" r="J41"/>
  <c i="37" r="J43"/>
  <c i="25" r="J41"/>
  <c i="36" r="J41"/>
  <c i="1" r="AN69"/>
  <c r="AN97"/>
  <c r="AN60"/>
  <c r="AN77"/>
  <c r="AN78"/>
  <c r="AN89"/>
  <c r="AN106"/>
  <c r="AN121"/>
  <c r="AN56"/>
  <c r="AN62"/>
  <c r="AN68"/>
  <c r="AN72"/>
  <c r="AN80"/>
  <c r="AN81"/>
  <c r="AN86"/>
  <c r="AN112"/>
  <c r="AN119"/>
  <c r="AN58"/>
  <c r="AN73"/>
  <c r="AN98"/>
  <c r="AN110"/>
  <c r="AN111"/>
  <c r="AN102"/>
  <c r="AG75"/>
  <c r="AG93"/>
  <c r="W32"/>
  <c r="AG83"/>
  <c r="AT55"/>
  <c r="AG116"/>
  <c r="AN116"/>
  <c r="AZ54"/>
  <c r="W29"/>
  <c l="1" r="AN93"/>
  <c r="AN83"/>
  <c r="AN75"/>
  <c r="AG55"/>
  <c r="AG54"/>
  <c r="AK26"/>
  <c r="AV54"/>
  <c r="AK29"/>
  <c r="AK35"/>
  <c l="1" r="AN55"/>
  <c r="AT54"/>
  <c r="AN54"/>
</calcChain>
</file>

<file path=xl/sharedStrings.xml><?xml version="1.0" encoding="utf-8"?>
<sst xmlns="http://schemas.openxmlformats.org/spreadsheetml/2006/main">
  <si>
    <t>Export Komplet</t>
  </si>
  <si>
    <t>VZ</t>
  </si>
  <si>
    <t>2.0</t>
  </si>
  <si>
    <t>ZAMOK</t>
  </si>
  <si>
    <t>False</t>
  </si>
  <si>
    <t>{38ee3965-5988-4a3e-aaf3-c63f62fb8c10}</t>
  </si>
  <si>
    <t>0,01</t>
  </si>
  <si>
    <t>21</t>
  </si>
  <si>
    <t>12</t>
  </si>
  <si>
    <t>REKAPITULACE STAVBY</t>
  </si>
  <si>
    <t xml:space="preserve">v ---  níže se nacházejí doplnkové a pomocné údaje k sestavám  --- v</t>
  </si>
  <si>
    <t>Návod na vyplnění</t>
  </si>
  <si>
    <t>0,001</t>
  </si>
  <si>
    <t>Kód:</t>
  </si>
  <si>
    <t>2022_0144_CELEK</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</si>
  <si>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</si>
  <si>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</si>
  <si>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DI_c10_Revitalizace Náměstí Republiky-PDPS</t>
  </si>
  <si>
    <t>KSO:</t>
  </si>
  <si>
    <t/>
  </si>
  <si>
    <t>CC-CZ:</t>
  </si>
  <si>
    <t>Místo:</t>
  </si>
  <si>
    <t>Ostrava</t>
  </si>
  <si>
    <t>Datum:</t>
  </si>
  <si>
    <t>31. 1. 2025</t>
  </si>
  <si>
    <t>Zadavatel:</t>
  </si>
  <si>
    <t>IČ:</t>
  </si>
  <si>
    <t>00845451</t>
  </si>
  <si>
    <t>Statutární město Ostrava</t>
  </si>
  <si>
    <t>DIČ:</t>
  </si>
  <si>
    <t>CZ00845451</t>
  </si>
  <si>
    <t>Účastník:</t>
  </si>
  <si>
    <t>Vyplň údaj</t>
  </si>
  <si>
    <t>Projektant:</t>
  </si>
  <si>
    <t>45306605</t>
  </si>
  <si>
    <t>AFRY CZ s.r.o.</t>
  </si>
  <si>
    <t>CZ45306605</t>
  </si>
  <si>
    <t>True</t>
  </si>
  <si>
    <t>Zpracovatel:</t>
  </si>
  <si>
    <t xml:space="preserve"> </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</si>
  <si>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</si>
  <si>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</si>
  <si>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</si>
  <si>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</si>
  <si>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</si>
  <si>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</si>
  <si>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</si>
  <si>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</si>
  <si>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</si>
  <si>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</si>
  <si>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</si>
  <si>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</si>
  <si>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</si>
  <si>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</si>
  <si>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</si>
  <si>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</si>
  <si>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</si>
  <si>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</si>
  <si>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</si>
  <si>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</si>
  <si>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</si>
  <si>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</si>
  <si>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</si>
  <si>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</si>
  <si>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</si>
  <si>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</si>
  <si>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</si>
  <si>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</si>
  <si>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</si>
  <si>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</si>
  <si>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</si>
  <si>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</si>
  <si>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</si>
  <si>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</si>
  <si>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</si>
  <si>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</si>
  <si>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</si>
  <si>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</si>
  <si>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</si>
  <si>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</si>
  <si>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uroven1</t>
  </si>
  <si>
    <t>CELÁ STAVBA</t>
  </si>
  <si>
    <t>STA</t>
  </si>
  <si>
    <t>1</t>
  </si>
  <si>
    <t>{33032073-0021-4ead-8b3c-436db3b24205}</t>
  </si>
  <si>
    <t>2</t>
  </si>
  <si>
    <t>/</t>
  </si>
  <si>
    <t>SO 001</t>
  </si>
  <si>
    <t>Příprava území</t>
  </si>
  <si>
    <t>Soupis</t>
  </si>
  <si>
    <t>{8655ac2b-74b6-4d6a-b9c6-40059aeccff6}</t>
  </si>
  <si>
    <t>SO 002.1</t>
  </si>
  <si>
    <t>Demolice-rušení stávající sítě- dešťová kanalizace</t>
  </si>
  <si>
    <t>{e44d3f6d-eb93-46d1-a6bb-7b13355e0d79}</t>
  </si>
  <si>
    <t>SO 002.2</t>
  </si>
  <si>
    <t>Demolice-rušení stávající sítě- vodovod</t>
  </si>
  <si>
    <t>{a1d58b53-1e3b-46e0-9063-714ac106b9db}</t>
  </si>
  <si>
    <t>SO 002.3</t>
  </si>
  <si>
    <t>Demolice - objekty zastřešení nástupiště TRAM</t>
  </si>
  <si>
    <t>{7f7be5ba-4ef3-4d67-a5cb-46cadc05beba}</t>
  </si>
  <si>
    <t>SO 002.4</t>
  </si>
  <si>
    <t>Demolice - objekty vestaveb podchodu</t>
  </si>
  <si>
    <t>{587b919e-5986-4d85-b124-1086c32a9120}</t>
  </si>
  <si>
    <t>SO 002.5</t>
  </si>
  <si>
    <t>Demolice-objekty související s tramvajovým mostem</t>
  </si>
  <si>
    <t>{0bcb12e7-53d5-4292-9fe5-2cc107bf61fa}</t>
  </si>
  <si>
    <t>SO 002.7</t>
  </si>
  <si>
    <t>Demolice-objekty podchod ČSAD</t>
  </si>
  <si>
    <t>{ad46196e-1ecb-4e79-a207-872ed56ab6c3}</t>
  </si>
  <si>
    <t>SO 002.8</t>
  </si>
  <si>
    <t>Demolice-objekty podchod TIETO</t>
  </si>
  <si>
    <t>{a52f227a-261f-4aa4-97bb-b6eb9468ae57}</t>
  </si>
  <si>
    <t>SO 002.9</t>
  </si>
  <si>
    <t>Demolice-objekty chodníku ÚAN</t>
  </si>
  <si>
    <t>{f4b14975-dc64-4ddd-8d80-30d232dc496f}</t>
  </si>
  <si>
    <t>SO 108</t>
  </si>
  <si>
    <t>Úprava vjezdu na ÚAN</t>
  </si>
  <si>
    <t>{0bac5235-7266-44e0-9e80-ff0a0204587d}</t>
  </si>
  <si>
    <t>SO 109</t>
  </si>
  <si>
    <t>Obnova povrchu po realizaci šachet</t>
  </si>
  <si>
    <t>{9e436a4d-12a0-46fc-83be-9e01736e84ba}</t>
  </si>
  <si>
    <t>SO 120.1</t>
  </si>
  <si>
    <t>Komunikace pro pěší SM Ostrava</t>
  </si>
  <si>
    <t>{3330f384-8d1b-4655-b677-0a12d47145b0}</t>
  </si>
  <si>
    <t>SO 120.2</t>
  </si>
  <si>
    <t>Komunikace pro pěší Business centrum Ostrava</t>
  </si>
  <si>
    <t>{461ca32e-6267-4165-b4e6-b6ae255f0a37}</t>
  </si>
  <si>
    <t>SO 130.1</t>
  </si>
  <si>
    <t>Definitivní dopravní značení-SSMSK</t>
  </si>
  <si>
    <t>{4561141b-40ca-4217-ac6c-f5a886976742}</t>
  </si>
  <si>
    <t>SO 130.2</t>
  </si>
  <si>
    <t>Definitivní dopravní značení- BC</t>
  </si>
  <si>
    <t>{4fb5b2fb-cdcd-40aa-85e5-ef541bf8a750}</t>
  </si>
  <si>
    <t>SO 130.3</t>
  </si>
  <si>
    <t>Definitivní dopravní značení-SMO</t>
  </si>
  <si>
    <t>{a555e1cf-6f20-4d3c-9bc2-68efeaaf8498}</t>
  </si>
  <si>
    <t>SO 302</t>
  </si>
  <si>
    <t>Úprava dešťové kanalizace</t>
  </si>
  <si>
    <t>{51132869-4f91-41db-8f2f-d71ac1a331fa}</t>
  </si>
  <si>
    <t>SO 330</t>
  </si>
  <si>
    <t>Úprava kanalizace</t>
  </si>
  <si>
    <t>{f578f0ce-b24c-422f-a8c9-b8660d79c0fa}</t>
  </si>
  <si>
    <t>SO 351</t>
  </si>
  <si>
    <t>Přeložka vodovodu OVAK</t>
  </si>
  <si>
    <t>{a6fdbc06-6e8d-4302-bad8-591598efb56b}</t>
  </si>
  <si>
    <t>SO 431</t>
  </si>
  <si>
    <t>Úprav SSZ</t>
  </si>
  <si>
    <t>{aee10e05-bfd6-401f-9b6d-cd7dd33c2ada}</t>
  </si>
  <si>
    <t>SO 431.1.1</t>
  </si>
  <si>
    <t>Úprava SSZ - Etapa 1 POV</t>
  </si>
  <si>
    <t>3</t>
  </si>
  <si>
    <t>{7cf62c28-a4d6-4805-bd62-e2ea3af26fd0}</t>
  </si>
  <si>
    <t>SO 431.1.2</t>
  </si>
  <si>
    <t>Úprava SSZ - Etapa 2 POV</t>
  </si>
  <si>
    <t>{904c8c52-2a98-4763-89de-81d1cf0a050a}</t>
  </si>
  <si>
    <t>SO 451</t>
  </si>
  <si>
    <t>Veřejné osvětlení</t>
  </si>
  <si>
    <t>{880c964d-4d38-4c30-b517-2ebd6cd901d0}</t>
  </si>
  <si>
    <t>SO 452</t>
  </si>
  <si>
    <t>Areálové osvětlení</t>
  </si>
  <si>
    <t>{fadfa0df-dcc3-4465-9e32-f165c63e3220}</t>
  </si>
  <si>
    <t>SO 453</t>
  </si>
  <si>
    <t>Osvětlení spojovacího chodníku</t>
  </si>
  <si>
    <t>{574647b4-a0c2-4265-8d9f-14d814b90171}</t>
  </si>
  <si>
    <t>SO 462</t>
  </si>
  <si>
    <t>Kamerový dohled</t>
  </si>
  <si>
    <t>{8368cf69-9198-4260-a384-04f51858c309}</t>
  </si>
  <si>
    <t>SO 466</t>
  </si>
  <si>
    <t>IT zastávek MHD</t>
  </si>
  <si>
    <t>{4b6dcd64-238f-48f0-b94c-2aea8067483e}</t>
  </si>
  <si>
    <t>SO 601,602.2,603.3</t>
  </si>
  <si>
    <t>Podchody</t>
  </si>
  <si>
    <t>{839b61cb-f166-42c4-bcc6-925796df0143}</t>
  </si>
  <si>
    <t>01</t>
  </si>
  <si>
    <t>Stavební část</t>
  </si>
  <si>
    <t>{4b35bf29-171f-4391-bc1c-51aa84fc7467}</t>
  </si>
  <si>
    <t>02</t>
  </si>
  <si>
    <t>Zdravotně technické ...</t>
  </si>
  <si>
    <t>{2f561dc1-f623-49fd-bbd0-e3b6474e8e56}</t>
  </si>
  <si>
    <t>03</t>
  </si>
  <si>
    <t>Zařízení pro vytápěn...</t>
  </si>
  <si>
    <t>{231c4995-6720-4aef-8354-fa6e40792e68}</t>
  </si>
  <si>
    <t>04</t>
  </si>
  <si>
    <t>Vzduchotechnika</t>
  </si>
  <si>
    <t>{441434a1-9da4-43c3-bb32-3a4a582c22b5}</t>
  </si>
  <si>
    <t>05</t>
  </si>
  <si>
    <t>Elektroinstalace</t>
  </si>
  <si>
    <t>{d2a946df-4b2e-400b-8364-263a822eede7}</t>
  </si>
  <si>
    <t>06</t>
  </si>
  <si>
    <t>Slaboproud</t>
  </si>
  <si>
    <t>{49623b1a-b397-40c3-9c4c-ac46edae2647}</t>
  </si>
  <si>
    <t>07</t>
  </si>
  <si>
    <t>Travelátory, výtah</t>
  </si>
  <si>
    <t>{8552e994-e0f9-45f4-a171-eea2b29870a8}</t>
  </si>
  <si>
    <t>SO 602.1</t>
  </si>
  <si>
    <t>Prostor podchodů směrem ke tramvajovým zastávkám</t>
  </si>
  <si>
    <t>{0f6a68a9-2589-4beb-9057-5862dba66a2f}</t>
  </si>
  <si>
    <t>SO 603.1</t>
  </si>
  <si>
    <t>Podchod směr TIETO</t>
  </si>
  <si>
    <t>{9c478064-5d8b-49fb-a659-17fbdc2fd522}</t>
  </si>
  <si>
    <t>SO 603.2</t>
  </si>
  <si>
    <t>Zastřešení podchodu směr TIETO</t>
  </si>
  <si>
    <t>{4fffbfbf-804b-4213-b0f7-e8e978e0be7d}</t>
  </si>
  <si>
    <t>{109356c2-9ba2-4b5f-928f-b22477181e5f}</t>
  </si>
  <si>
    <t>{8c852ea5-7394-48ae-b7e5-af9e91a3146b}</t>
  </si>
  <si>
    <t>SO 604</t>
  </si>
  <si>
    <t>Podchod ČSAD+výstupní objekty</t>
  </si>
  <si>
    <t>{aadeaf83-a8d7-410e-ac0b-6b6ca8a93ec1}</t>
  </si>
  <si>
    <t>SO 660.1</t>
  </si>
  <si>
    <t>Úprava tramvajové trati - tramvajový svršek</t>
  </si>
  <si>
    <t>{55e592fe-ede1-4a1e-8e88-ad6b840a1224}</t>
  </si>
  <si>
    <t>SO 660.2</t>
  </si>
  <si>
    <t>Úprava tramvajové trati - tramvajový spodek a odvodnění</t>
  </si>
  <si>
    <t>{b76cdcb7-5ea0-4c20-8da5-323c6db16022}</t>
  </si>
  <si>
    <t>SO 661</t>
  </si>
  <si>
    <t xml:space="preserve">Přeložka trolejového vedení </t>
  </si>
  <si>
    <t>{e9cb4304-3909-4b5d-b380-a5bacb106cb9}</t>
  </si>
  <si>
    <t>SO 662</t>
  </si>
  <si>
    <t>Nástupiště</t>
  </si>
  <si>
    <t>{b76b6c64-c528-4f3b-9b0c-6ebfc164a533}</t>
  </si>
  <si>
    <t>SO 663</t>
  </si>
  <si>
    <t>EOV</t>
  </si>
  <si>
    <t>{5328470b-45f2-477d-b9f0-f1d7c667af61}</t>
  </si>
  <si>
    <t>SO 664</t>
  </si>
  <si>
    <t>Zastřešení zastávek TRAM</t>
  </si>
  <si>
    <t>{40528ac3-079d-4e06-81bd-17e5899657ff}</t>
  </si>
  <si>
    <t>{90a24673-c681-45f8-bd2f-db30b5583149}</t>
  </si>
  <si>
    <t>{d73e5e2a-0fb5-4d33-986f-dfb7ec68fea9}</t>
  </si>
  <si>
    <t>SO 665.1</t>
  </si>
  <si>
    <t>Rekonstrukce tramvajových mostů- most ev.č.4793-2</t>
  </si>
  <si>
    <t>{e9194d82-1c6b-4345-ad13-5fa5815ada87}</t>
  </si>
  <si>
    <t>SO 665.2</t>
  </si>
  <si>
    <t>Rekonstrukce tramvajových mostů- most ev.č.4793-3</t>
  </si>
  <si>
    <t>{b52bb540-fe71-4b81-a026-b0c4cd1bb94e}</t>
  </si>
  <si>
    <t>SO 666</t>
  </si>
  <si>
    <t>Spojovací chodník k výtahu pod Frýdlantskými mosty</t>
  </si>
  <si>
    <t>{37c71c43-a7ba-4474-bb39-acb6f6a70e5b}</t>
  </si>
  <si>
    <t>SO 667</t>
  </si>
  <si>
    <t>Osvětlení nástupní hrany a VS</t>
  </si>
  <si>
    <t>{e3f6a778-9e4f-4617-bb33-f769a3f3a27a}</t>
  </si>
  <si>
    <t>SO 668</t>
  </si>
  <si>
    <t>OO POTV</t>
  </si>
  <si>
    <t>{a45c98cb-df7f-41ad-9a34-e86e9dd323b4}</t>
  </si>
  <si>
    <t>SO 801.1</t>
  </si>
  <si>
    <t xml:space="preserve"> Vegetační úpravy - pro DPO</t>
  </si>
  <si>
    <t>{4dde9088-d78e-4814-a91c-3c09c0dc59cf}</t>
  </si>
  <si>
    <t>SO 801.2</t>
  </si>
  <si>
    <t xml:space="preserve"> Vegetační úpravy - pro SMO</t>
  </si>
  <si>
    <t>{95537cf5-c7ec-4468-bdf9-e0b7fa1bfe2c}</t>
  </si>
  <si>
    <t>SO 801.2A</t>
  </si>
  <si>
    <t>Výsadba v podchodu</t>
  </si>
  <si>
    <t>{e70b25e7-1a18-44e3-8dcf-5df248282376}</t>
  </si>
  <si>
    <t>SO 801.2B</t>
  </si>
  <si>
    <t>Výsadba na povrchu</t>
  </si>
  <si>
    <t>{6aacd5d8-1998-4f8e-bad9-8ae0494ee3ec}</t>
  </si>
  <si>
    <t>SO 901.1</t>
  </si>
  <si>
    <t>Zastávkové přístřešky - Vítkovická</t>
  </si>
  <si>
    <t>{2e2179a4-e72c-47f1-8fb5-aaa9980a22bb}</t>
  </si>
  <si>
    <t>SO 901.2</t>
  </si>
  <si>
    <t>Zastávkové přístřešky - ÚAN</t>
  </si>
  <si>
    <t>{ca17ebdd-f21d-4aa7-b64f-1a9879332401}</t>
  </si>
  <si>
    <t>SO 902</t>
  </si>
  <si>
    <t>Mobiliář</t>
  </si>
  <si>
    <t>{197b628a-20dc-4a37-ad08-7429ee1cd6cb}</t>
  </si>
  <si>
    <t>SO 902.1</t>
  </si>
  <si>
    <t>Mobiliář (vyjma tramvajových nástupišť)</t>
  </si>
  <si>
    <t>{4aaf1d26-443c-4a7b-9e89-dd8681159e5a}</t>
  </si>
  <si>
    <t>SO 902.2</t>
  </si>
  <si>
    <t>Mobiliář (tramvajové nástupiště)</t>
  </si>
  <si>
    <t>{b6861f6c-d716-46ab-8f26-2f4f4c89c297}</t>
  </si>
  <si>
    <t>SO 902.3</t>
  </si>
  <si>
    <t>Mobiliář (ÚAN)</t>
  </si>
  <si>
    <t>{8fa6c4be-b447-4dd4-bd4e-ec58949fd393}</t>
  </si>
  <si>
    <t>SO 903</t>
  </si>
  <si>
    <t>Orientační a informační systém</t>
  </si>
  <si>
    <t>{6e055197-6519-464a-a590-d4588fc029ce}</t>
  </si>
  <si>
    <t>SO 905</t>
  </si>
  <si>
    <t>Jízdenkové automaty</t>
  </si>
  <si>
    <t>{97c364ea-f892-41b6-9f3b-ede5c542aaf4}</t>
  </si>
  <si>
    <t>SO 910</t>
  </si>
  <si>
    <t>Provizorní tramvajové zastávky</t>
  </si>
  <si>
    <t>{418b39a3-4c5b-4b5f-aef7-3df1200ca5e3}</t>
  </si>
  <si>
    <t>KRYCÍ LIST SOUPISU PRACÍ</t>
  </si>
  <si>
    <t>Objekt:</t>
  </si>
  <si>
    <t>uroven1 - CELÁ STAVBA</t>
  </si>
  <si>
    <t>Soupis:</t>
  </si>
  <si>
    <t>SO 001 - Příprava území</t>
  </si>
  <si>
    <t>REKAPITULACE ČLENĚNÍ SOUPISU PRACÍ</t>
  </si>
  <si>
    <t>Kód dílu - Popis</t>
  </si>
  <si>
    <t>Cena celkem [CZK]</t>
  </si>
  <si>
    <t>-1</t>
  </si>
  <si>
    <t>HSV - Práce a dodávky HSV</t>
  </si>
  <si>
    <t xml:space="preserve">    1 - Zemní práce</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</si>
  <si>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</si>
  <si>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</si>
  <si>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</si>
  <si>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</si>
  <si>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</si>
  <si>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</si>
  <si>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</si>
  <si>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</si>
  <si>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</si>
  <si>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</si>
  <si>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</si>
  <si>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</si>
  <si>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</si>
  <si>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</si>
  <si>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</si>
  <si>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</si>
  <si>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</si>
  <si>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</si>
  <si>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111251101</t>
  </si>
  <si>
    <t>Odstranění křovin a stromů s odstraněním kořenů strojně průměru kmene do 100 mm v rovině nebo ve svahu sklonu terénu do 1:5, při celkové ploše do 100 m2</t>
  </si>
  <si>
    <t>m2</t>
  </si>
  <si>
    <t>CS ÚRS 2024 02</t>
  </si>
  <si>
    <t>4</t>
  </si>
  <si>
    <t>-317989903</t>
  </si>
  <si>
    <t>Online PSC</t>
  </si>
  <si>
    <t>https://podminky.urs.cz/item/CS_URS_2024_02/111251101</t>
  </si>
  <si>
    <t>VV</t>
  </si>
  <si>
    <t>51,00</t>
  </si>
  <si>
    <t>112101101</t>
  </si>
  <si>
    <t>Odstranění stromů s odřezáním kmene a s odvětvením listnatých, průměru kmene přes 100 do 300 mm</t>
  </si>
  <si>
    <t>kus</t>
  </si>
  <si>
    <t>-990350149</t>
  </si>
  <si>
    <t>https://podminky.urs.cz/item/CS_URS_2024_02/112101101</t>
  </si>
  <si>
    <t>3,00</t>
  </si>
  <si>
    <t>112101102</t>
  </si>
  <si>
    <t>Odstranění stromů s odřezáním kmene a s odvětvením listnatých, průměru kmene přes 300 do 500 mm</t>
  </si>
  <si>
    <t>1180277202</t>
  </si>
  <si>
    <t>https://podminky.urs.cz/item/CS_URS_2024_02/112101102</t>
  </si>
  <si>
    <t>1,00</t>
  </si>
  <si>
    <t>112101121</t>
  </si>
  <si>
    <t>Odstranění stromů s odřezáním kmene a s odvětvením jehličnatých bez odkornění, průměru kmene přes 100 do 300 mm</t>
  </si>
  <si>
    <t>447654441</t>
  </si>
  <si>
    <t>https://podminky.urs.cz/item/CS_URS_2024_02/112101121</t>
  </si>
  <si>
    <t>5</t>
  </si>
  <si>
    <t>112251101</t>
  </si>
  <si>
    <t>Odstranění pařezů strojně s jejich vykopáním nebo vytrháním průměru přes 100 do 300 mm</t>
  </si>
  <si>
    <t>-1675929883</t>
  </si>
  <si>
    <t>https://podminky.urs.cz/item/CS_URS_2024_02/112251101</t>
  </si>
  <si>
    <t>3,00+1,00</t>
  </si>
  <si>
    <t>6</t>
  </si>
  <si>
    <t>112251102</t>
  </si>
  <si>
    <t>Odstranění pařezů strojně s jejich vykopáním nebo vytrháním průměru přes 300 do 500 mm</t>
  </si>
  <si>
    <t>1031117139</t>
  </si>
  <si>
    <t>https://podminky.urs.cz/item/CS_URS_2024_02/112251102</t>
  </si>
  <si>
    <t>7</t>
  </si>
  <si>
    <t>162201401</t>
  </si>
  <si>
    <t>Vodorovné přemístění větví, kmenů nebo pařezů s naložením, složením a dopravou do 1000 m větví stromů listnatých, průměru kmene přes 100 do 300 mm</t>
  </si>
  <si>
    <t>1802968476</t>
  </si>
  <si>
    <t>https://podminky.urs.cz/item/CS_URS_2024_02/162201401</t>
  </si>
  <si>
    <t>8</t>
  </si>
  <si>
    <t>162201402</t>
  </si>
  <si>
    <t>Vodorovné přemístění větví, kmenů nebo pařezů s naložením, složením a dopravou do 1000 m větví stromů listnatých, průměru kmene přes 300 do 500 mm</t>
  </si>
  <si>
    <t>-358751927</t>
  </si>
  <si>
    <t>https://podminky.urs.cz/item/CS_URS_2024_02/162201402</t>
  </si>
  <si>
    <t>9</t>
  </si>
  <si>
    <t>162201405</t>
  </si>
  <si>
    <t>Vodorovné přemístění větví, kmenů nebo pařezů s naložením, složením a dopravou do 1000 m větví stromů jehličnatých, průměru kmene přes 100 do 300 mm</t>
  </si>
  <si>
    <t>-1944220682</t>
  </si>
  <si>
    <t>https://podminky.urs.cz/item/CS_URS_2024_02/162201405</t>
  </si>
  <si>
    <t>10</t>
  </si>
  <si>
    <t>162201411</t>
  </si>
  <si>
    <t>Vodorovné přemístění větví, kmenů nebo pařezů s naložením, složením a dopravou do 1000 m kmenů stromů listnatých, průměru přes 100 do 300 mm</t>
  </si>
  <si>
    <t>-315118475</t>
  </si>
  <si>
    <t>https://podminky.urs.cz/item/CS_URS_2024_02/162201411</t>
  </si>
  <si>
    <t>11</t>
  </si>
  <si>
    <t>162201412</t>
  </si>
  <si>
    <t>Vodorovné přemístění větví, kmenů nebo pařezů s naložením, složením a dopravou do 1000 m kmenů stromů listnatých, průměru přes 300 do 500 mm</t>
  </si>
  <si>
    <t>1832529727</t>
  </si>
  <si>
    <t>https://podminky.urs.cz/item/CS_URS_2024_02/162201412</t>
  </si>
  <si>
    <t>162201415</t>
  </si>
  <si>
    <t>Vodorovné přemístění větví, kmenů nebo pařezů s naložením, složením a dopravou do 1000 m kmenů stromů jehličnatých, průměru přes 100 do 300 mm</t>
  </si>
  <si>
    <t>-580066745</t>
  </si>
  <si>
    <t>https://podminky.urs.cz/item/CS_URS_2024_02/162201415</t>
  </si>
  <si>
    <t>13</t>
  </si>
  <si>
    <t>162201421</t>
  </si>
  <si>
    <t>Vodorovné přemístění větví, kmenů nebo pařezů s naložením, složením a dopravou do 1000 m pařezů kmenů, průměru přes 100 do 300 mm</t>
  </si>
  <si>
    <t>1378365156</t>
  </si>
  <si>
    <t>https://podminky.urs.cz/item/CS_URS_2024_02/162201421</t>
  </si>
  <si>
    <t>14</t>
  </si>
  <si>
    <t>162201422</t>
  </si>
  <si>
    <t>Vodorovné přemístění větví, kmenů nebo pařezů s naložením, složením a dopravou do 1000 m pařezů kmenů, průměru přes 300 do 500 mm</t>
  </si>
  <si>
    <t>223152521</t>
  </si>
  <si>
    <t>https://podminky.urs.cz/item/CS_URS_2024_02/162201422</t>
  </si>
  <si>
    <t>15</t>
  </si>
  <si>
    <t>162301501</t>
  </si>
  <si>
    <t>Vodorovné přemístění smýcených křovin do průměru kmene 100 mm na vzdálenost do 5 000 m</t>
  </si>
  <si>
    <t>-104977372</t>
  </si>
  <si>
    <t>https://podminky.urs.cz/item/CS_URS_2024_02/162301501</t>
  </si>
  <si>
    <t>16</t>
  </si>
  <si>
    <t>162301931</t>
  </si>
  <si>
    <t>Vodorovné přemístění větví, kmenů nebo pařezů s naložením, složením a dopravou Příplatek k cenám za každých dalších i započatých 1000 m přes 1000 m větví stromů listnatých, průměru kmene přes 100 do 300 mm</t>
  </si>
  <si>
    <t>-863346409</t>
  </si>
  <si>
    <t>https://podminky.urs.cz/item/CS_URS_2024_02/162301931</t>
  </si>
  <si>
    <t>17</t>
  </si>
  <si>
    <t>162301932</t>
  </si>
  <si>
    <t>Vodorovné přemístění větví, kmenů nebo pařezů s naložením, složením a dopravou Příplatek k cenám za každých dalších i započatých 1000 m přes 1000 m větví stromů listnatých, průměru kmene přes 300 do 500 mm</t>
  </si>
  <si>
    <t>993254420</t>
  </si>
  <si>
    <t>https://podminky.urs.cz/item/CS_URS_2024_02/162301932</t>
  </si>
  <si>
    <t>18</t>
  </si>
  <si>
    <t>162301941</t>
  </si>
  <si>
    <t>Vodorovné přemístění větví, kmenů nebo pařezů s naložením, složením a dopravou Příplatek k cenám za každých dalších i započatých 1000 m přes 1000 m větví stromů jehličnatých, o průměru kmene přes 100 do 300 mm</t>
  </si>
  <si>
    <t>-1950146795</t>
  </si>
  <si>
    <t>https://podminky.urs.cz/item/CS_URS_2024_02/162301941</t>
  </si>
  <si>
    <t>19</t>
  </si>
  <si>
    <t>162301951</t>
  </si>
  <si>
    <t>Vodorovné přemístění větví, kmenů nebo pařezů s naložením, složením a dopravou Příplatek k cenám za každých dalších i započatých 1000 m přes 1000 m kmenů stromů listnatých, o průměru přes 100 do 300 mm</t>
  </si>
  <si>
    <t>2027292876</t>
  </si>
  <si>
    <t>https://podminky.urs.cz/item/CS_URS_2024_02/162301951</t>
  </si>
  <si>
    <t>20</t>
  </si>
  <si>
    <t>162301952</t>
  </si>
  <si>
    <t>Vodorovné přemístění větví, kmenů nebo pařezů s naložením, složením a dopravou Příplatek k cenám za každých dalších i započatých 1000 m přes 1000 m kmenů stromů listnatých, o průměru přes 300 do 500 mm</t>
  </si>
  <si>
    <t>922698260</t>
  </si>
  <si>
    <t>https://podminky.urs.cz/item/CS_URS_2024_02/162301952</t>
  </si>
  <si>
    <t>162301961</t>
  </si>
  <si>
    <t>Vodorovné přemístění větví, kmenů nebo pařezů s naložením, složením a dopravou Příplatek k cenám za každých dalších i započatých 1000 m přes 1000 m kmenů stromů jehličnatých, průměru přes 100 do 300 mm</t>
  </si>
  <si>
    <t>748452393</t>
  </si>
  <si>
    <t>https://podminky.urs.cz/item/CS_URS_2024_02/162301961</t>
  </si>
  <si>
    <t>22</t>
  </si>
  <si>
    <t>162301971</t>
  </si>
  <si>
    <t>Vodorovné přemístění větví, kmenů nebo pařezů s naložením, složením a dopravou Příplatek k cenám za každých dalších i započatých 1000 m přes 1000 m pařezů kmenů, průměru přes 100 do 300 mm</t>
  </si>
  <si>
    <t>640436258</t>
  </si>
  <si>
    <t>https://podminky.urs.cz/item/CS_URS_2024_02/162301971</t>
  </si>
  <si>
    <t>23</t>
  </si>
  <si>
    <t>162301972</t>
  </si>
  <si>
    <t>Vodorovné přemístění větví, kmenů nebo pařezů s naložením, složením a dopravou Příplatek k cenám za každých dalších i započatých 1000 m přes 1000 m pařezů kmenů, průměru přes 300 do 500 mm</t>
  </si>
  <si>
    <t>418831576</t>
  </si>
  <si>
    <t>https://podminky.urs.cz/item/CS_URS_2024_02/162301972</t>
  </si>
  <si>
    <t>24</t>
  </si>
  <si>
    <t>162301981</t>
  </si>
  <si>
    <t>Vodorovné přemístění smýcených křovin Příplatek k ceně za každých dalších i započatých 1 000 m</t>
  </si>
  <si>
    <t>658157535</t>
  </si>
  <si>
    <t>https://podminky.urs.cz/item/CS_URS_2024_02/162301981</t>
  </si>
  <si>
    <t>(20-5)*51,00</t>
  </si>
  <si>
    <t>SO 002.1 - Demolice-rušení stávající sítě- dešťová kanalizace</t>
  </si>
  <si>
    <t xml:space="preserve">    8 - Trubní vedení</t>
  </si>
  <si>
    <t xml:space="preserve">    997 - Přesun sutě</t>
  </si>
  <si>
    <t xml:space="preserve">    998 - Přesun hmot</t>
  </si>
  <si>
    <t>132254204</t>
  </si>
  <si>
    <t>Hloubení zapažených rýh šířky přes 800 do 2 000 mm strojně s urovnáním dna do předepsaného profilu a spádu v hornině třídy těžitelnosti I skupiny 3 přes 100 do 500 m3</t>
  </si>
  <si>
    <t>m3</t>
  </si>
  <si>
    <t>170905068</t>
  </si>
  <si>
    <t>https://podminky.urs.cz/item/CS_URS_2024_02/132254204</t>
  </si>
  <si>
    <t>"část zeminy se pro zásyp se ponechá podél výkopu, část se odveze na skládku"</t>
  </si>
  <si>
    <t>"stoka DN 300mm" 1,50*1,00*43,00</t>
  </si>
  <si>
    <t>"přípojky" 1,50*1,00*33,00</t>
  </si>
  <si>
    <t>Součet</t>
  </si>
  <si>
    <t>151101101</t>
  </si>
  <si>
    <t>Zřízení pažení a rozepření stěn rýh pro podzemní vedení příložné pro jakoukoliv mezerovitost, hloubky do 2 m</t>
  </si>
  <si>
    <t>-416689481</t>
  </si>
  <si>
    <t>https://podminky.urs.cz/item/CS_URS_2024_02/151101101</t>
  </si>
  <si>
    <t>"stoka DN 300mm" 1,50*43,00*2</t>
  </si>
  <si>
    <t>"přípojky" 1,50*33,00*2</t>
  </si>
  <si>
    <t>151101111</t>
  </si>
  <si>
    <t>Odstranění pažení a rozepření stěn rýh pro podzemní vedení s uložením materiálu na vzdálenost do 3 m od kraje výkopu příložné, hloubky do 2 m</t>
  </si>
  <si>
    <t>1271377897</t>
  </si>
  <si>
    <t>https://podminky.urs.cz/item/CS_URS_2024_02/151101111</t>
  </si>
  <si>
    <t>166151101</t>
  </si>
  <si>
    <t>Přehození neulehlého výkopku strojně z horniny třídy těžitelnosti I, skupiny 1 až 3</t>
  </si>
  <si>
    <t>-640365083</t>
  </si>
  <si>
    <t>https://podminky.urs.cz/item/CS_URS_2024_02/166151101</t>
  </si>
  <si>
    <t xml:space="preserve">"pro zásyp vykopanou zeminou  2x"</t>
  </si>
  <si>
    <t>"stoka DN 300mm" 1,50*1,00*43,00*2</t>
  </si>
  <si>
    <t>"přípojky" 1,50*1,00*33,00*2</t>
  </si>
  <si>
    <t>174151101</t>
  </si>
  <si>
    <t>Zásyp sypaninou z jakékoliv horniny strojně s uložením výkopku ve vrstvách se zhutněním jam, šachet, rýh nebo kolem objektů v těchto vykopávkách</t>
  </si>
  <si>
    <t>-1173226554</t>
  </si>
  <si>
    <t>https://podminky.urs.cz/item/CS_URS_2024_02/174151101</t>
  </si>
  <si>
    <t>"zásyp vykopanou zeminou"</t>
  </si>
  <si>
    <t>Trubní vedení</t>
  </si>
  <si>
    <t>871275811</t>
  </si>
  <si>
    <t>Bourání stávajícího potrubí z PVC nebo polypropylenu PP v otevřeném výkopu DN do 150</t>
  </si>
  <si>
    <t>m</t>
  </si>
  <si>
    <t>1003318058</t>
  </si>
  <si>
    <t>https://podminky.urs.cz/item/CS_URS_2024_02/871275811</t>
  </si>
  <si>
    <t xml:space="preserve">"přípojky"  33,00</t>
  </si>
  <si>
    <t>871395811</t>
  </si>
  <si>
    <t>Bourání stávajícího potrubí z PVC nebo polypropylenu PP v otevřeném výkopu DN přes 250 do 400</t>
  </si>
  <si>
    <t>-556449353</t>
  </si>
  <si>
    <t>https://podminky.urs.cz/item/CS_URS_2024_02/871395811</t>
  </si>
  <si>
    <t>"stoka DN 300mm" 43,00</t>
  </si>
  <si>
    <t>890431851</t>
  </si>
  <si>
    <t>Bourání šachet a jímek strojně velikosti obestavěného prostoru přes 1,5 do 3 m3 z prefabrikovaných skruží</t>
  </si>
  <si>
    <t>1778408396</t>
  </si>
  <si>
    <t>https://podminky.urs.cz/item/CS_URS_2024_02/890431851</t>
  </si>
  <si>
    <t xml:space="preserve">"šachty"  2,00*2</t>
  </si>
  <si>
    <t xml:space="preserve">"UV"        1,00*3</t>
  </si>
  <si>
    <t>997</t>
  </si>
  <si>
    <t>Přesun sutě</t>
  </si>
  <si>
    <t>997002511</t>
  </si>
  <si>
    <t>Vodorovné přemístění suti a vybouraných hmot bez naložení, se složením a hrubým urovnáním na vzdálenost do 1 km</t>
  </si>
  <si>
    <t>t</t>
  </si>
  <si>
    <t>-218608836</t>
  </si>
  <si>
    <t>https://podminky.urs.cz/item/CS_URS_2024_02/997002511</t>
  </si>
  <si>
    <t>"plastové potrubí "</t>
  </si>
  <si>
    <t xml:space="preserve">"dle pol.871275811"  0,005*33,00</t>
  </si>
  <si>
    <t xml:space="preserve">"dle pol.871395811"   0,030*43,00</t>
  </si>
  <si>
    <t>"beton"</t>
  </si>
  <si>
    <t xml:space="preserve">"dle pol. 890431851"  0,60*7,00</t>
  </si>
  <si>
    <t>997002519</t>
  </si>
  <si>
    <t>Vodorovné přemístění suti a vybouraných hmot bez naložení, se složením a hrubým urovnáním Příplatek k ceně za každý další započatý 1 km přes 1 km</t>
  </si>
  <si>
    <t>-1521837491</t>
  </si>
  <si>
    <t>https://podminky.urs.cz/item/CS_URS_2024_02/997002519</t>
  </si>
  <si>
    <t>"předpoklad 20km"</t>
  </si>
  <si>
    <t xml:space="preserve">"dle pol.871275811"  0,005*33,00*19</t>
  </si>
  <si>
    <t xml:space="preserve">"dle pol.871395811"   0,030*43,00*19</t>
  </si>
  <si>
    <t xml:space="preserve">"dle pol. 890431851"  0,60*7,00*19</t>
  </si>
  <si>
    <t>997013813</t>
  </si>
  <si>
    <t>Poplatek za uložení stavebního odpadu na skládce (skládkovné) z plastických hmot zatříděného do Katalogu odpadů pod kódem 17 02 03</t>
  </si>
  <si>
    <t>207810190</t>
  </si>
  <si>
    <t>https://podminky.urs.cz/item/CS_URS_2024_02/997013813</t>
  </si>
  <si>
    <t>"plastové potrubí"</t>
  </si>
  <si>
    <t>997221861</t>
  </si>
  <si>
    <t>Poplatek za uložení stavebního odpadu na recyklační skládce (skládkovné) z prostého betonu zatříděného do Katalogu odpadů pod kódem 17 01 01</t>
  </si>
  <si>
    <t>42909415</t>
  </si>
  <si>
    <t>https://podminky.urs.cz/item/CS_URS_2024_02/997221861</t>
  </si>
  <si>
    <t>998</t>
  </si>
  <si>
    <t>Přesun hmot</t>
  </si>
  <si>
    <t>998276101</t>
  </si>
  <si>
    <t>Přesun hmot pro trubní vedení hloubené z trub z plastických hmot nebo sklolaminátových pro vodovody, kanalizace, teplovody, produktovody v otevřeném výkopu dopravní vzdálenost do 15 m</t>
  </si>
  <si>
    <t>814051236</t>
  </si>
  <si>
    <t>https://podminky.urs.cz/item/CS_URS_2024_02/998276101</t>
  </si>
  <si>
    <t>SO 002.2 - Demolice-rušení stávající sítě- vodovod</t>
  </si>
  <si>
    <t>"část zeminy se pro zásyp se ponechá podél výkopu, část odveze na skládku"</t>
  </si>
  <si>
    <t xml:space="preserve">"řad  DN 200mm" 0,50*1,00*51,00</t>
  </si>
  <si>
    <t xml:space="preserve">"řad  DN 200mm- odhad " 0,50*1,00*90,00</t>
  </si>
  <si>
    <t>"řad DN 200mm" 0,50*1,00*51,00*2</t>
  </si>
  <si>
    <t xml:space="preserve">"řad  DN 200mm- odhad " 0,50*1,00*90,00*2</t>
  </si>
  <si>
    <t>"řad DN 200mm" 0,50*1,00*51,00</t>
  </si>
  <si>
    <t>871365811</t>
  </si>
  <si>
    <t>Bourání stávajícího potrubí z PVC nebo polypropylenu PP v otevřeném výkopu DN přes 150 do 250</t>
  </si>
  <si>
    <t>https://podminky.urs.cz/item/CS_URS_2024_02/871365811</t>
  </si>
  <si>
    <t xml:space="preserve">"řad DN 200mm"   51,00+90,00</t>
  </si>
  <si>
    <t xml:space="preserve">"dle pol.871236811"  0,015*141,00</t>
  </si>
  <si>
    <t xml:space="preserve">"dle pol.871365811"  0,015*141,00*19</t>
  </si>
  <si>
    <t>SO 002.3 - Demolice - objekty zastřešení nástupiště TRAM</t>
  </si>
  <si>
    <t xml:space="preserve">    9 - Ostatní konstrukce a práce, bourání</t>
  </si>
  <si>
    <t>PSV - Práce a dodávky PSV</t>
  </si>
  <si>
    <t xml:space="preserve">    712 - Povlakové krytiny</t>
  </si>
  <si>
    <t xml:space="preserve">    767 - Konstrukce zámečnické</t>
  </si>
  <si>
    <t>Ostatní konstrukce a práce, bourání</t>
  </si>
  <si>
    <t>962052211</t>
  </si>
  <si>
    <t>Bourání zdiva nadzákladového ze ŽB přes 1 m3</t>
  </si>
  <si>
    <t>https://podminky.urs.cz/item/CS_URS_2024_02/962052211</t>
  </si>
  <si>
    <t>"D.1 101,102"</t>
  </si>
  <si>
    <t>"zídky nástupišť a ramp"</t>
  </si>
  <si>
    <t>0,315*0,85*(2*43+3,315+62,845+2*14+3)</t>
  </si>
  <si>
    <t>0,355*0,85*(2*43+3,495+62,61+2*14+3)</t>
  </si>
  <si>
    <t>0,39*0,85*(2*43+3,835+62,34+2*14+3)</t>
  </si>
  <si>
    <t>0,25*0,85*2*43*3</t>
  </si>
  <si>
    <t>113107136</t>
  </si>
  <si>
    <t>Odstranění podkladu z betonu vyztuženého sítěmi tl přes 100 do 150 mm ručně</t>
  </si>
  <si>
    <t>https://podminky.urs.cz/item/CS_URS_2024_02/113107136</t>
  </si>
  <si>
    <t>113107142</t>
  </si>
  <si>
    <t>Odstranění podkladu živičného tl přes 50 do 100 mm ručně</t>
  </si>
  <si>
    <t>https://podminky.urs.cz/item/CS_URS_2024_02/113107142</t>
  </si>
  <si>
    <t>"rampy 0.09, 0.10, 0.11""</t>
  </si>
  <si>
    <t>106,9+93,2+108,8</t>
  </si>
  <si>
    <t>963051113</t>
  </si>
  <si>
    <t>Bourání ŽB stropů deskových tl přes 80 mm</t>
  </si>
  <si>
    <t>https://podminky.urs.cz/item/CS_URS_2024_02/963051113</t>
  </si>
  <si>
    <t>(106,9+93,2+108,8)*0,2</t>
  </si>
  <si>
    <t>968072747</t>
  </si>
  <si>
    <t>Vybourání výkladních stěn kovových pevných nebo otevíratelných pl přes 4 m2</t>
  </si>
  <si>
    <t>https://podminky.urs.cz/item/CS_URS_2024_02/968072747</t>
  </si>
  <si>
    <t>3*76,5*2,1</t>
  </si>
  <si>
    <t>3*(13,3+3)*2</t>
  </si>
  <si>
    <t>3*2*17,5*2,1/2</t>
  </si>
  <si>
    <t>968991</t>
  </si>
  <si>
    <t>Demontáž laviček</t>
  </si>
  <si>
    <t>968992</t>
  </si>
  <si>
    <t>Demontáž svodů</t>
  </si>
  <si>
    <t>997013111</t>
  </si>
  <si>
    <t>Vnitrostaveništní doprava suti a vybouraných hmot pro budovy v do 6 m</t>
  </si>
  <si>
    <t>https://podminky.urs.cz/item/CS_URS_2024_02/997013111</t>
  </si>
  <si>
    <t>997013501</t>
  </si>
  <si>
    <t>Odvoz suti a vybouraných hmot na skládku nebo meziskládku do 1 km se složením</t>
  </si>
  <si>
    <t>https://podminky.urs.cz/item/CS_URS_2024_02/997013501</t>
  </si>
  <si>
    <t>997013509</t>
  </si>
  <si>
    <t>Příplatek k odvozu suti a vybouraných hmot na skládku ZKD 1 km přes 1 km</t>
  </si>
  <si>
    <t>https://podminky.urs.cz/item/CS_URS_2024_02/997013509</t>
  </si>
  <si>
    <t>1053,552*19 "Přepočtené koeficientem množství</t>
  </si>
  <si>
    <t>997013631</t>
  </si>
  <si>
    <t>Poplatek za uložení na skládce (skládkovné) stavebního odpadu směsného kód odpadu 17 09 04</t>
  </si>
  <si>
    <t>https://podminky.urs.cz/item/CS_URS_2024_02/997013631</t>
  </si>
  <si>
    <t>1053,552-150</t>
  </si>
  <si>
    <t>9979999</t>
  </si>
  <si>
    <t>Kovový šrot</t>
  </si>
  <si>
    <t>PSV</t>
  </si>
  <si>
    <t>Práce a dodávky PSV</t>
  </si>
  <si>
    <t>712</t>
  </si>
  <si>
    <t>Povlakové krytiny</t>
  </si>
  <si>
    <t>712340832</t>
  </si>
  <si>
    <t>Odstranění povlakové krytiny střech do 10° z pásů NAIP přitavených v plné ploše dvouvrstvé</t>
  </si>
  <si>
    <t>26</t>
  </si>
  <si>
    <t>https://podminky.urs.cz/item/CS_URS_2024_02/712340832</t>
  </si>
  <si>
    <t>"D.1 101"</t>
  </si>
  <si>
    <t>(21,3+20,9)*(3,315+3,495+3,835)</t>
  </si>
  <si>
    <t>62,845*4,71+62,61*4,175+62,34*4,455</t>
  </si>
  <si>
    <t>14*(3,315+3,495+3,835)</t>
  </si>
  <si>
    <t>767</t>
  </si>
  <si>
    <t>Konstrukce zámečnické</t>
  </si>
  <si>
    <t>767161850</t>
  </si>
  <si>
    <t>Demontáž madel rovných do suti</t>
  </si>
  <si>
    <t>28</t>
  </si>
  <si>
    <t>https://podminky.urs.cz/item/CS_URS_2024_02/767161850</t>
  </si>
  <si>
    <t>3*20*2,8+3*42,8*2</t>
  </si>
  <si>
    <t>767161851</t>
  </si>
  <si>
    <t>Demontáž madel schodišťových do suti</t>
  </si>
  <si>
    <t>30</t>
  </si>
  <si>
    <t>https://podminky.urs.cz/item/CS_URS_2024_02/767161851</t>
  </si>
  <si>
    <t>2*16,55+2*16,2+2*16</t>
  </si>
  <si>
    <t>767392802</t>
  </si>
  <si>
    <t>Demontáž krytin střech z plechů šroubovaných do suti</t>
  </si>
  <si>
    <t>32</t>
  </si>
  <si>
    <t>https://podminky.urs.cz/item/CS_URS_2024_02/767392802</t>
  </si>
  <si>
    <t>767581802</t>
  </si>
  <si>
    <t>Demontáž podhledu lamel</t>
  </si>
  <si>
    <t>34</t>
  </si>
  <si>
    <t>https://podminky.urs.cz/item/CS_URS_2024_02/767581802</t>
  </si>
  <si>
    <t>"rampy, schodiště"</t>
  </si>
  <si>
    <t>48,21+46,01+38,62</t>
  </si>
  <si>
    <t>767996704</t>
  </si>
  <si>
    <t>Demontáž atypických zámečnických konstrukcí řezáním hm jednotlivých dílů přes 250 do 500 kg</t>
  </si>
  <si>
    <t>kg</t>
  </si>
  <si>
    <t>36</t>
  </si>
  <si>
    <t>https://podminky.urs.cz/item/CS_URS_2024_02/767996704</t>
  </si>
  <si>
    <t>"nosná konstrukce cca" 160000</t>
  </si>
  <si>
    <t>SO 002.4 - Demolice - objekty vestaveb podchodu</t>
  </si>
  <si>
    <t xml:space="preserve">    725 - Zdravotechnika</t>
  </si>
  <si>
    <t xml:space="preserve">    751 - Vzduchotechnika</t>
  </si>
  <si>
    <t xml:space="preserve">    772 - Podlahy z kamene</t>
  </si>
  <si>
    <t xml:space="preserve">    776 - Podlahy povlakové</t>
  </si>
  <si>
    <t xml:space="preserve">    782 - Dokončovací práce - obklady z kamene</t>
  </si>
  <si>
    <t>HZS - Hodinové zúčtovací sazby</t>
  </si>
  <si>
    <t>122251103</t>
  </si>
  <si>
    <t>Odkopávky a prokopávky nezapažené v hornině třídy těžitelnosti I skupiny 3 objem do 100 m3 strojně</t>
  </si>
  <si>
    <t>https://podminky.urs.cz/item/CS_URS_2024_02/122251103</t>
  </si>
  <si>
    <t>"pro novou skladbu podlah - vestavby"</t>
  </si>
  <si>
    <t>0,4*(34,945*31,93+9*5,9)</t>
  </si>
  <si>
    <t>133251101</t>
  </si>
  <si>
    <t>Hloubení šachet nezapažených v hornině třídy těžitelnosti I skupiny 3 objem do 20 m3</t>
  </si>
  <si>
    <t>https://podminky.urs.cz/item/CS_URS_2024_02/133251101</t>
  </si>
  <si>
    <t>"pro pojízdné chodníky"</t>
  </si>
  <si>
    <t>1,5*7*3,5*2</t>
  </si>
  <si>
    <t>"pro výtah"</t>
  </si>
  <si>
    <t>1,5*3*3</t>
  </si>
  <si>
    <t>162251102</t>
  </si>
  <si>
    <t>Vodorovné přemístění přes 20 do 50 m výkopku/sypaniny z horniny třídy těžitelnosti I skupiny 1 až 3</t>
  </si>
  <si>
    <t>https://podminky.urs.cz/item/CS_URS_2024_02/162251102</t>
  </si>
  <si>
    <t>467,558+87</t>
  </si>
  <si>
    <t>162751117</t>
  </si>
  <si>
    <t>Vodorovné přemístění přes 9 000 do 10000 m výkopku/sypaniny z horniny třídy těžitelnosti I skupiny 1 až 3</t>
  </si>
  <si>
    <t>https://podminky.urs.cz/item/CS_URS_2024_02/162751117</t>
  </si>
  <si>
    <t>162751119</t>
  </si>
  <si>
    <t>Příplatek k vodorovnému přemístění výkopku/sypaniny z horniny třídy těžitelnosti I skupiny 1 až 3 ZKD 1000 m přes 10000 m</t>
  </si>
  <si>
    <t>https://podminky.urs.cz/item/CS_URS_2024_02/162751119</t>
  </si>
  <si>
    <t>554,558*2</t>
  </si>
  <si>
    <t>167151101</t>
  </si>
  <si>
    <t>Nakládání výkopku z hornin třídy těžitelnosti I skupiny 1 až 3 do 100 m3</t>
  </si>
  <si>
    <t>https://podminky.urs.cz/item/CS_URS_2024_02/167151101</t>
  </si>
  <si>
    <t>171251201</t>
  </si>
  <si>
    <t>Uložení sypaniny na skládky nebo meziskládky</t>
  </si>
  <si>
    <t>https://podminky.urs.cz/item/CS_URS_2024_02/171251201</t>
  </si>
  <si>
    <t>171201231</t>
  </si>
  <si>
    <t>Poplatek za uložení zeminy a kamení na recyklační skládce (skládkovné) kód odpadu 17 05 04</t>
  </si>
  <si>
    <t>https://podminky.urs.cz/item/CS_URS_2024_02/171201231</t>
  </si>
  <si>
    <t>961044111</t>
  </si>
  <si>
    <t>Bourání základů z betonu prostého</t>
  </si>
  <si>
    <t>https://podminky.urs.cz/item/CS_URS_2024_02/961044111</t>
  </si>
  <si>
    <t>"D.1 101,201,301"</t>
  </si>
  <si>
    <t>0,6*0,9*(2*29,6+1,5+2,25+8,8+6+8,25+2*5,65+14,3+6,75+2,5)</t>
  </si>
  <si>
    <t>0,6*0,9*(6*21,3+3*2,4)</t>
  </si>
  <si>
    <t>0,6*0,9*(7,1+5,2+2,5+5,5+10,5+2,4+2,15)</t>
  </si>
  <si>
    <t>0,5*0,9*(6+42,125+4,25)</t>
  </si>
  <si>
    <t>0,9*0,9*(3,345+12,6+14)</t>
  </si>
  <si>
    <t>0,4*3,345*12,75</t>
  </si>
  <si>
    <t>"vestavby"</t>
  </si>
  <si>
    <t>0,45*2,9*(2*29,6+1,5+2,25+8,8+6+8,25+2*5,65+14,3+6,75+2,5)</t>
  </si>
  <si>
    <t>0,3*2,9/2*6*21,3+0,3*2,9*3*2,4</t>
  </si>
  <si>
    <t>0,31*2,9*(7,1+5,2+2,5+5,5+10,5+2,4+2,15)</t>
  </si>
  <si>
    <t>0,3*(-2,95*2,6-3*2,9*2,6-1,5*2,6-3,4*2,6-3,3*2,6-1*2-2*2,5*2,6-3,5*2,6)</t>
  </si>
  <si>
    <t>"zídky ozn B01"</t>
  </si>
  <si>
    <t>0,3*0,5*(6+42,125+4,25)</t>
  </si>
  <si>
    <t>"schodiště 0.07"</t>
  </si>
  <si>
    <t>0,85*(4,36*3,345+2,8*(12,57+14))</t>
  </si>
  <si>
    <t>0,6*1,2*(3,345+2*12)</t>
  </si>
  <si>
    <t>962084130</t>
  </si>
  <si>
    <t>Bourání příček deskových, umakartových, sololitových apod. tl do 50 mm</t>
  </si>
  <si>
    <t>https://podminky.urs.cz/item/CS_URS_2024_02/962084130</t>
  </si>
  <si>
    <t>"wc příčky"</t>
  </si>
  <si>
    <t>2*(5,655+2,7+6*1,5)</t>
  </si>
  <si>
    <t>"dř. zástěny"</t>
  </si>
  <si>
    <t>2*4</t>
  </si>
  <si>
    <t>9630512139</t>
  </si>
  <si>
    <t>Bourání ŽB stropů vč. celého souvrství, pažení</t>
  </si>
  <si>
    <t>"vybourání prostoru pro světlíky"</t>
  </si>
  <si>
    <t>0,6*(4,8*10,8+4,8*3,05)</t>
  </si>
  <si>
    <t>963053935</t>
  </si>
  <si>
    <t>Bourání ŽB schodišťových ramen monolitických</t>
  </si>
  <si>
    <t>https://podminky.urs.cz/item/CS_URS_2024_02/963053935</t>
  </si>
  <si>
    <t>"0.07" 3,345*12,75</t>
  </si>
  <si>
    <t>965042141</t>
  </si>
  <si>
    <t>Bourání podkladů pod dlažby nebo mazanin betonových nebo z litého asfaltu tl do 100 mm pl přes 4 m2</t>
  </si>
  <si>
    <t>https://podminky.urs.cz/item/CS_URS_2024_02/965042141</t>
  </si>
  <si>
    <t>"betonové podlahy"</t>
  </si>
  <si>
    <t>0,08*(50,7+40,13+4,2+51,7+11,04)</t>
  </si>
  <si>
    <t>965042241</t>
  </si>
  <si>
    <t>Bourání podkladů pod dlažby nebo mazanin betonových nebo z litého asfaltu tl přes 100 mm pl přes 4 m2</t>
  </si>
  <si>
    <t>https://podminky.urs.cz/item/CS_URS_2024_02/965042241</t>
  </si>
  <si>
    <t>0,2*(107,17+217,9+700,6+442,16+4,43+50,7+6,83+1,23+1,23+40,13)</t>
  </si>
  <si>
    <t>0,2*(7,84+16,61+5,37+8+11,53+18,13+2,21+1,38)</t>
  </si>
  <si>
    <t>0,2*(4,2+51,7+7,62+1,26+8,92+7,16+2,21+14,4+1,12+1,12+69,76+1,09+1,09+1,07+1,06)</t>
  </si>
  <si>
    <t>0,2*(25,8+12,02+1,37+40,2+3,25+8,87+1,51+1,2+11,04+483,31+32,57+5,02)</t>
  </si>
  <si>
    <t>0,2*(40,2*22,7+9*8,8-24,7*3-20*8,8-24,7*2,855-6*15)</t>
  </si>
  <si>
    <t>0,2*6 "fontána"</t>
  </si>
  <si>
    <t>965081213</t>
  </si>
  <si>
    <t>Bourání podlah z dlaždic keramických nebo xylolitových tl do 10 mm plochy přes 1 m2</t>
  </si>
  <si>
    <t>https://podminky.urs.cz/item/CS_URS_2024_02/965081213</t>
  </si>
  <si>
    <t>1,23+1,23+7,84+16,61+5,37+8+11,53+18,13+2,21+1,38</t>
  </si>
  <si>
    <t>7,62+1,26+1,12+1,12+1,09+1,09+1,07+1,06</t>
  </si>
  <si>
    <t>12,02+1,37+8,87+1,51+1,2</t>
  </si>
  <si>
    <t>965081333</t>
  </si>
  <si>
    <t>Bourání podlah z dlaždic betonových, teracových nebo čedičových tl do 30 mm plochy přes 1 m2</t>
  </si>
  <si>
    <t>https://podminky.urs.cz/item/CS_URS_2024_02/965081333</t>
  </si>
  <si>
    <t>9,3*1,2+10,5*1,9+25,64*2,35</t>
  </si>
  <si>
    <t>968072246</t>
  </si>
  <si>
    <t>Vybourání kovových rámů oken jednoduchých včetně křídel pl do 4 m2</t>
  </si>
  <si>
    <t>https://podminky.urs.cz/item/CS_URS_2024_02/968072246</t>
  </si>
  <si>
    <t>"D.1 201"</t>
  </si>
  <si>
    <t>"0.07" 2,4*(2*12+4,5)</t>
  </si>
  <si>
    <t>968072455</t>
  </si>
  <si>
    <t>Vybourání kovových dveřních zárubní pl do 2 m2</t>
  </si>
  <si>
    <t>38</t>
  </si>
  <si>
    <t>https://podminky.urs.cz/item/CS_URS_2024_02/968072455</t>
  </si>
  <si>
    <t>1*2+1,5*2,6+18*1*2+2*1,5*2+15*1*2</t>
  </si>
  <si>
    <t>968072746</t>
  </si>
  <si>
    <t>Vybourání výkladních stěn kovových pevných nebo otevíratelných pl do 4 m2</t>
  </si>
  <si>
    <t>40</t>
  </si>
  <si>
    <t>https://podminky.urs.cz/item/CS_URS_2024_02/968072746</t>
  </si>
  <si>
    <t>2,95*2,6+3*2,9*2,6+3,4*2,6+3,3*2,6</t>
  </si>
  <si>
    <t>3,65*2,15+2*2,5*2,6+3,5*2,6</t>
  </si>
  <si>
    <t>968082015</t>
  </si>
  <si>
    <t>Vybourání plastových rámů oken včetně křídel plochy do 1 m2</t>
  </si>
  <si>
    <t>42</t>
  </si>
  <si>
    <t>https://podminky.urs.cz/item/CS_URS_2024_02/968082015</t>
  </si>
  <si>
    <t>3*2*0,6</t>
  </si>
  <si>
    <t>44</t>
  </si>
  <si>
    <t>46</t>
  </si>
  <si>
    <t>48</t>
  </si>
  <si>
    <t>3243,082*11 "Přepočtené koeficientem množství</t>
  </si>
  <si>
    <t>25</t>
  </si>
  <si>
    <t>50</t>
  </si>
  <si>
    <t>997013869</t>
  </si>
  <si>
    <t>Poplatek za uložení stavebního odpadu na recyklační skládce (skládkovné) ze směsí betonu, cihel a keramických výrobků kód odpadu 17 01 07</t>
  </si>
  <si>
    <t>52</t>
  </si>
  <si>
    <t>https://podminky.urs.cz/item/CS_URS_2024_02/997013869</t>
  </si>
  <si>
    <t>27</t>
  </si>
  <si>
    <t>54</t>
  </si>
  <si>
    <t>56</t>
  </si>
  <si>
    <t>4,6*12,3</t>
  </si>
  <si>
    <t>725</t>
  </si>
  <si>
    <t>Zdravotechnika</t>
  </si>
  <si>
    <t>29</t>
  </si>
  <si>
    <t>7201</t>
  </si>
  <si>
    <t>Demontáž rozvodů vč. likvidace</t>
  </si>
  <si>
    <t>kpl</t>
  </si>
  <si>
    <t>58</t>
  </si>
  <si>
    <t>725110811</t>
  </si>
  <si>
    <t>Demontáž klozetů splachovací s nádrží</t>
  </si>
  <si>
    <t>soubor</t>
  </si>
  <si>
    <t>60</t>
  </si>
  <si>
    <t>https://podminky.urs.cz/item/CS_URS_2024_02/725110811</t>
  </si>
  <si>
    <t>31</t>
  </si>
  <si>
    <t>725122813</t>
  </si>
  <si>
    <t>Demontáž pisoárových stání s nádrží a jedním záchodkem</t>
  </si>
  <si>
    <t>62</t>
  </si>
  <si>
    <t>https://podminky.urs.cz/item/CS_URS_2024_02/725122813</t>
  </si>
  <si>
    <t>725210821</t>
  </si>
  <si>
    <t>Demontáž umyvadel bez výtokových armatur</t>
  </si>
  <si>
    <t>64</t>
  </si>
  <si>
    <t>https://podminky.urs.cz/item/CS_URS_2024_02/725210821</t>
  </si>
  <si>
    <t>33</t>
  </si>
  <si>
    <t>725330820</t>
  </si>
  <si>
    <t>Demontáž výlevka diturvitová</t>
  </si>
  <si>
    <t>66</t>
  </si>
  <si>
    <t>https://podminky.urs.cz/item/CS_URS_2024_02/725330820</t>
  </si>
  <si>
    <t>725820801</t>
  </si>
  <si>
    <t>Demontáž baterie nástěnné do G 3 / 4</t>
  </si>
  <si>
    <t>68</t>
  </si>
  <si>
    <t>https://podminky.urs.cz/item/CS_URS_2024_02/725820801</t>
  </si>
  <si>
    <t>751</t>
  </si>
  <si>
    <t>35</t>
  </si>
  <si>
    <t>751398825</t>
  </si>
  <si>
    <t>Demontáž větrací mřížky stěnové průřezu přes 0,200 m2</t>
  </si>
  <si>
    <t>70</t>
  </si>
  <si>
    <t>https://podminky.urs.cz/item/CS_URS_2024_02/751398825</t>
  </si>
  <si>
    <t>"mřížky na zděném plášti důl.díla"</t>
  </si>
  <si>
    <t>767161814</t>
  </si>
  <si>
    <t>Demontáž zábradlí rovného nerozebíratelného hmotnosti 1 m zábradlí přes 20 kg do suti</t>
  </si>
  <si>
    <t>72</t>
  </si>
  <si>
    <t>https://podminky.urs.cz/item/CS_URS_2024_02/767161814</t>
  </si>
  <si>
    <t>47,6+51,2</t>
  </si>
  <si>
    <t>2*2,6</t>
  </si>
  <si>
    <t>17,5+17,7</t>
  </si>
  <si>
    <t>11,05</t>
  </si>
  <si>
    <t>37</t>
  </si>
  <si>
    <t>74</t>
  </si>
  <si>
    <t>10+2,6</t>
  </si>
  <si>
    <t>2*11,05</t>
  </si>
  <si>
    <t>76</t>
  </si>
  <si>
    <t>39</t>
  </si>
  <si>
    <t>767581801</t>
  </si>
  <si>
    <t>Demontáž podhledu kazet</t>
  </si>
  <si>
    <t>78</t>
  </si>
  <si>
    <t>https://podminky.urs.cz/item/CS_URS_2024_02/767581801</t>
  </si>
  <si>
    <t>"pletivový podhled"</t>
  </si>
  <si>
    <t>700,6+442,16+1081,8+483,31</t>
  </si>
  <si>
    <t>767581803</t>
  </si>
  <si>
    <t>Demontáž podhledu tvarovaný plech</t>
  </si>
  <si>
    <t>80</t>
  </si>
  <si>
    <t>https://podminky.urs.cz/item/CS_URS_2024_02/767581803</t>
  </si>
  <si>
    <t>"plechový podhled"</t>
  </si>
  <si>
    <t>69,76+32,57</t>
  </si>
  <si>
    <t>41</t>
  </si>
  <si>
    <t>767582800</t>
  </si>
  <si>
    <t>Demontáž roštu podhledu</t>
  </si>
  <si>
    <t>82</t>
  </si>
  <si>
    <t>https://podminky.urs.cz/item/CS_URS_2024_02/767582800</t>
  </si>
  <si>
    <t>2707,87+102,33</t>
  </si>
  <si>
    <t>84</t>
  </si>
  <si>
    <t>"0.07 cca" 5800</t>
  </si>
  <si>
    <t>772</t>
  </si>
  <si>
    <t>Podlahy z kamene</t>
  </si>
  <si>
    <t>43</t>
  </si>
  <si>
    <t>772231811</t>
  </si>
  <si>
    <t>Demontáž obkladů schodišťových podstupnic do suti z tvrdých kamenů kladených do malty</t>
  </si>
  <si>
    <t>86</t>
  </si>
  <si>
    <t>https://podminky.urs.cz/item/CS_URS_2024_02/772231811</t>
  </si>
  <si>
    <t>"0.02" 34,84</t>
  </si>
  <si>
    <t>"0.04" 34,29</t>
  </si>
  <si>
    <t>"0.07" 41,22</t>
  </si>
  <si>
    <t>772231821</t>
  </si>
  <si>
    <t>88</t>
  </si>
  <si>
    <t>https://podminky.urs.cz/item/CS_URS_2024_02/772231821</t>
  </si>
  <si>
    <t>"0.02" 4,38*4,01</t>
  </si>
  <si>
    <t>"0.04" 4,47*3,68</t>
  </si>
  <si>
    <t>"0.07" 3,345*2*16*0,14</t>
  </si>
  <si>
    <t>45</t>
  </si>
  <si>
    <t>772522811</t>
  </si>
  <si>
    <t>Demontáž dlažby z kamene do suti z tvrdých kamenů kladených do malty</t>
  </si>
  <si>
    <t>90</t>
  </si>
  <si>
    <t>https://podminky.urs.cz/item/CS_URS_2024_02/772522811</t>
  </si>
  <si>
    <t>"žulová dlažba, částečně kostky"</t>
  </si>
  <si>
    <t>107,17+217,9</t>
  </si>
  <si>
    <t>700,6+442,16+69,76+25,8+40,2+3,25+483,31+32,57+5,02</t>
  </si>
  <si>
    <t>776</t>
  </si>
  <si>
    <t>Podlahy povlakové</t>
  </si>
  <si>
    <t>776201811</t>
  </si>
  <si>
    <t>Demontáž lepených povlakových podlah bez podložky ručně</t>
  </si>
  <si>
    <t>92</t>
  </si>
  <si>
    <t>https://podminky.urs.cz/item/CS_URS_2024_02/776201811</t>
  </si>
  <si>
    <t>4,43+6,83+7,62+8,92+7,16+2,21+14,4</t>
  </si>
  <si>
    <t>782</t>
  </si>
  <si>
    <t>Dokončovací práce - obklady z kamene</t>
  </si>
  <si>
    <t>47</t>
  </si>
  <si>
    <t>782131811</t>
  </si>
  <si>
    <t>Demontáž obkladů stěn z kamene do suti z tvrdých kamenů kladených do malty</t>
  </si>
  <si>
    <t>94</t>
  </si>
  <si>
    <t>https://podminky.urs.cz/item/CS_URS_2024_02/782131811</t>
  </si>
  <si>
    <t xml:space="preserve">"opatrná demontáž - obklad použít pro  opravy a doplnění obkladu podchodu"</t>
  </si>
  <si>
    <t>2,9*(8,49+1,5+8,855+14,7+8,8+29)</t>
  </si>
  <si>
    <t>2,9*(18/2+27,27+64,7)</t>
  </si>
  <si>
    <t>-2,95*2,6-3*2,9*2,6-1,5*2,6-3,4*2,6-3,3*2,6-1*2</t>
  </si>
  <si>
    <t>-3,65*2,15-2*2,5*2,6-15*1,14*0,53</t>
  </si>
  <si>
    <t>HZS</t>
  </si>
  <si>
    <t>Hodinové zúčtovací sazby</t>
  </si>
  <si>
    <t>HZS1291</t>
  </si>
  <si>
    <t>Hodinová zúčtovací sazba pomocný stavební dělník</t>
  </si>
  <si>
    <t>hod</t>
  </si>
  <si>
    <t>262144</t>
  </si>
  <si>
    <t>96</t>
  </si>
  <si>
    <t>https://podminky.urs.cz/item/CS_URS_2024_02/HZS1291</t>
  </si>
  <si>
    <t>"pomocné a nespecifikované bourací práce"</t>
  </si>
  <si>
    <t>200</t>
  </si>
  <si>
    <t>SO 002.5 - Demolice-objekty související s tramvajovým mostem</t>
  </si>
  <si>
    <t xml:space="preserve">    711 - Izolace proti vodě, vlhkosti a plynům</t>
  </si>
  <si>
    <t>113107241</t>
  </si>
  <si>
    <t>Odstranění podkladů nebo krytů strojně plochy jednotlivě přes 200 m2 s přemístěním hmot na skládku na vzdálenost do 20 m nebo s naložením na dopravní prostředek živičných, o tl. vrstvy do 50 mm</t>
  </si>
  <si>
    <t>-1694663201</t>
  </si>
  <si>
    <t>https://podminky.urs.cz/item/CS_URS_2024_02/113107241</t>
  </si>
  <si>
    <t>"asfaltový beton bez dehtu tl.30mm " 330,00</t>
  </si>
  <si>
    <t>966075211</t>
  </si>
  <si>
    <t>Demontáž částí ocelového zábradlí mostů svařovaného nebo šroubovaného, hmotnosti do 50 kg</t>
  </si>
  <si>
    <t>-806941061</t>
  </si>
  <si>
    <t>https://podminky.urs.cz/item/CS_URS_2024_02/966075211</t>
  </si>
  <si>
    <t xml:space="preserve">"madla zábradlí "  1400,00</t>
  </si>
  <si>
    <t>"odvoz do šrotu"</t>
  </si>
  <si>
    <t>977211112</t>
  </si>
  <si>
    <t>Řezání konstrukcí stěnovou pilou betonových nebo železobetonových průměru řezané výztuže do 16 mm hloubka řezu přes 200 do 350 mm</t>
  </si>
  <si>
    <t>CS ÚRS 2024 01</t>
  </si>
  <si>
    <t>-416046517</t>
  </si>
  <si>
    <t>https://podminky.urs.cz/item/CS_URS_2024_01/977211112</t>
  </si>
  <si>
    <t>"tl.do 300mm- odříznutí zídek kolem ramp" 36,03</t>
  </si>
  <si>
    <t>"určeno elektronicky z výkresu výztuže nadstavby zídky SO 602.1"</t>
  </si>
  <si>
    <t>981511114R</t>
  </si>
  <si>
    <t>Demontáž předpjatých nosníků hmotnosti cca 7t</t>
  </si>
  <si>
    <t>-1025868479</t>
  </si>
  <si>
    <t xml:space="preserve">"žlb předpjaté nosníky  2,78m3*5kusů"   2,78*5</t>
  </si>
  <si>
    <t>981511114</t>
  </si>
  <si>
    <t>Demolice konstrukcí objektů postupným rozebíráním konstrukcí ze železobetonu</t>
  </si>
  <si>
    <t>-246439035</t>
  </si>
  <si>
    <t>https://podminky.urs.cz/item/CS_URS_2024_02/981511114</t>
  </si>
  <si>
    <t xml:space="preserve">"ŽLB desky- rampy"      260,00</t>
  </si>
  <si>
    <t>"částí zdí kolem ramp" 26,00</t>
  </si>
  <si>
    <t>997006512</t>
  </si>
  <si>
    <t>Vodorovná doprava suti na skládku s naložením na dopravní prostředek a složením přes 100 m do 1 km</t>
  </si>
  <si>
    <t>-6161160</t>
  </si>
  <si>
    <t>https://podminky.urs.cz/item/CS_URS_2024_02/997006512</t>
  </si>
  <si>
    <t xml:space="preserve">"ŽLB  dle pol. 98151-1114"  286,00*2,41</t>
  </si>
  <si>
    <t>997006519</t>
  </si>
  <si>
    <t>Vodorovná doprava suti na skládku Příplatek k ceně -6512 za každý další i započatý 1 km</t>
  </si>
  <si>
    <t>-412667903</t>
  </si>
  <si>
    <t>https://podminky.urs.cz/item/CS_URS_2024_02/997006519</t>
  </si>
  <si>
    <t xml:space="preserve">"ŽLB  dle pol. 98151-1114"  286,00*2,41*19</t>
  </si>
  <si>
    <t>997006551</t>
  </si>
  <si>
    <t>Hrubé urovnání suti na skládce bez zhutnění</t>
  </si>
  <si>
    <t>-370520588</t>
  </si>
  <si>
    <t>https://podminky.urs.cz/item/CS_URS_2024_02/997006551</t>
  </si>
  <si>
    <t>997013814</t>
  </si>
  <si>
    <t>Poplatek za uložení stavebního odpadu na skládce (skládkovné) z izolačních materiálů zatříděného do Katalogu odpadů pod kódem 17 06 04</t>
  </si>
  <si>
    <t>771003992</t>
  </si>
  <si>
    <t>https://podminky.urs.cz/item/CS_URS_2024_02/997013814</t>
  </si>
  <si>
    <t xml:space="preserve">"izolační materiály obsahující nebezpečné látky"  650,00*0,004</t>
  </si>
  <si>
    <t>997013862</t>
  </si>
  <si>
    <t>Poplatek za uložení stavebního odpadu na recyklační skládce (skládkovné) z armovaného betonu zatříděného do Katalogu odpadů pod kódem 17 01 01</t>
  </si>
  <si>
    <t>2147432727</t>
  </si>
  <si>
    <t>https://podminky.urs.cz/item/CS_URS_2024_02/997013862</t>
  </si>
  <si>
    <t xml:space="preserve">"žlb předpjaté nosníky  2,78m3*5kusů"   2,78*5*2,41</t>
  </si>
  <si>
    <t>997013875</t>
  </si>
  <si>
    <t>Poplatek za uložení stavebního odpadu na recyklační skládce (skládkovné) asfaltového bez obsahu dehtu zatříděného do Katalogu odpadů pod kódem 17 03 02</t>
  </si>
  <si>
    <t>1753091582</t>
  </si>
  <si>
    <t>https://podminky.urs.cz/item/CS_URS_2024_02/997013875</t>
  </si>
  <si>
    <t xml:space="preserve">"asfaltový beton bez dehtu dle pol. 113107241"  330,00*0,098</t>
  </si>
  <si>
    <t>997221571</t>
  </si>
  <si>
    <t>Vodorovná doprava vybouraných hmot bez naložení, ale se složením a s hrubým urovnáním na vzdálenost do 1 km</t>
  </si>
  <si>
    <t>-180465468</t>
  </si>
  <si>
    <t>https://podminky.urs.cz/item/CS_URS_2024_02/997221571</t>
  </si>
  <si>
    <t>"kovové konstrukce dle pol. 966075211" 1400,00*0,001</t>
  </si>
  <si>
    <t xml:space="preserve">"izolační materiály obsahující nebezpečné látky dle po.711131811"  650,00*0,004</t>
  </si>
  <si>
    <t>997221579</t>
  </si>
  <si>
    <t>Vodorovná doprava vybouraných hmot bez naložení, ale se složením a s hrubým urovnáním na vzdálenost Příplatek k ceně za každý další započatý 1 km přes 1 km</t>
  </si>
  <si>
    <t>1934396933</t>
  </si>
  <si>
    <t>https://podminky.urs.cz/item/CS_URS_2024_02/997221579</t>
  </si>
  <si>
    <t xml:space="preserve">"asfaltový beton bez dehtu dle pol. 113107241"  330,00*0,098*19</t>
  </si>
  <si>
    <t>"kovové konstrukce dle pol. 966075211" 1400,00*0,001*19</t>
  </si>
  <si>
    <t xml:space="preserve">"izolační materiály obsahující nebezpečné látky"  650,00*0,004*19</t>
  </si>
  <si>
    <t xml:space="preserve">"žlb předpjaté nosníky  2,78m3*5kusů"   2,78*5*2,41*19</t>
  </si>
  <si>
    <t>998001123</t>
  </si>
  <si>
    <t>Přesun hmot pro demolice objektů výšky do 21 m</t>
  </si>
  <si>
    <t>779988303</t>
  </si>
  <si>
    <t>https://podminky.urs.cz/item/CS_URS_2024_01/998001123</t>
  </si>
  <si>
    <t>711</t>
  </si>
  <si>
    <t>Izolace proti vodě, vlhkosti a plynům</t>
  </si>
  <si>
    <t>711131811</t>
  </si>
  <si>
    <t>Odstranění izolace proti zemní vlhkosti na ploše vodorovné V</t>
  </si>
  <si>
    <t>324139275</t>
  </si>
  <si>
    <t>https://podminky.urs.cz/item/CS_URS_2024_01/711131811</t>
  </si>
  <si>
    <t xml:space="preserve">"natavitelný pás tl.10mm"  650,00</t>
  </si>
  <si>
    <t>SO 002.7 - Demolice-objekty podchod ČSAD</t>
  </si>
  <si>
    <t xml:space="preserve">    766 - Konstrukce truhlářské</t>
  </si>
  <si>
    <t xml:space="preserve">    781 - Dokončovací práce - obklady</t>
  </si>
  <si>
    <t xml:space="preserve">    787 - Dokončovací práce - zasklívání</t>
  </si>
  <si>
    <t xml:space="preserve">"madla zábradlí "  250,00</t>
  </si>
  <si>
    <t>981332111</t>
  </si>
  <si>
    <t>Demolice ocelových konstrukcí hal, sil, technologických zařízení apod. jakýmkoliv způsobem</t>
  </si>
  <si>
    <t>1513409530</t>
  </si>
  <si>
    <t>https://podminky.urs.cz/item/CS_URS_2024_02/981332111</t>
  </si>
  <si>
    <t xml:space="preserve">"ocelová konstrukce zastřešení"   1,90</t>
  </si>
  <si>
    <t xml:space="preserve">"odvoz do šrotu" </t>
  </si>
  <si>
    <t xml:space="preserve">"ŽLB schody"                             28,00</t>
  </si>
  <si>
    <t xml:space="preserve">"stěny"                                        24,00</t>
  </si>
  <si>
    <t xml:space="preserve">"ŽLB  dle pol. 98151-1114"  52,00*2,41</t>
  </si>
  <si>
    <t xml:space="preserve">"ŽLB dle pol. 98151-1114"  52,00*2,41*19</t>
  </si>
  <si>
    <t>1050169407</t>
  </si>
  <si>
    <t>997013804</t>
  </si>
  <si>
    <t>Poplatek za uložení stavebního odpadu na skládce (skládkovné) ze skla zatříděného do Katalogu odpadů pod kódem 17 02 02</t>
  </si>
  <si>
    <t>1633959899</t>
  </si>
  <si>
    <t>https://podminky.urs.cz/item/CS_URS_2024_02/997013804</t>
  </si>
  <si>
    <t xml:space="preserve">"sklo dle pol.78770803"                                               80,00*0,0170</t>
  </si>
  <si>
    <t>-1281413686</t>
  </si>
  <si>
    <t xml:space="preserve">"plastové panely dle pol.766431812R"                6,50*0,02465</t>
  </si>
  <si>
    <t>-1682440730</t>
  </si>
  <si>
    <t xml:space="preserve">"izolační materiály obsahující nebezpečné látky"  105,00*0,004</t>
  </si>
  <si>
    <t>997013867</t>
  </si>
  <si>
    <t>Poplatek za uložení stavebního odpadu na recyklační skládce (skládkovné) z tašek a keramických výrobků zatříděného do Katalogu odpadů pod kódem 17 01 03</t>
  </si>
  <si>
    <t>-863464126</t>
  </si>
  <si>
    <t>https://podminky.urs.cz/item/CS_URS_2024_02/997013867</t>
  </si>
  <si>
    <t xml:space="preserve">"keramické obklady dle pol.781471810"              85,00*0,0815</t>
  </si>
  <si>
    <t xml:space="preserve">"kovové konstrukce dle pol. 966075211"          250,00*0,001</t>
  </si>
  <si>
    <t xml:space="preserve">"konstrukce zastřešení  dle pol.981332111"       1,90</t>
  </si>
  <si>
    <t xml:space="preserve">"izolační materiály obsahující nebezpečné látky dle po.711131811"  105,00*0,004</t>
  </si>
  <si>
    <t>"kovové konstrukce dle pol. 966075211" 250,00*0,001*19</t>
  </si>
  <si>
    <t xml:space="preserve">"konstrukce zastřešení  dle pol.981332111"       1,90*19</t>
  </si>
  <si>
    <t xml:space="preserve">"plastové panely dle pol.766431812R"                6,50*0,02465*19</t>
  </si>
  <si>
    <t xml:space="preserve">"keramické obklady dle pol.781471810"              85,00*0,0815*19</t>
  </si>
  <si>
    <t xml:space="preserve">"sklo dle pol.78770803"                                               80,00*0,0170*19</t>
  </si>
  <si>
    <t xml:space="preserve">"izolační materiály obsahující nebezpečné látky dle po.711131811"  105,00*0,004*19</t>
  </si>
  <si>
    <t xml:space="preserve">"natavitelný pás tl.10mm"  105,00</t>
  </si>
  <si>
    <t>766</t>
  </si>
  <si>
    <t>Konstrukce truhlářské</t>
  </si>
  <si>
    <t>766431812R</t>
  </si>
  <si>
    <t>Demontáž obložení sloupů nebo pilířů panely, plochy přes 1,5 m2</t>
  </si>
  <si>
    <t>1722068512</t>
  </si>
  <si>
    <t>https://podminky.urs.cz/item/CS_URS_2024_02/766431812R</t>
  </si>
  <si>
    <t xml:space="preserve">"demontáž plastového panelu tl.15mm"  6,50</t>
  </si>
  <si>
    <t>781</t>
  </si>
  <si>
    <t>Dokončovací práce - obklady</t>
  </si>
  <si>
    <t>781471810</t>
  </si>
  <si>
    <t>Demontáž obkladů z dlaždic keramických kladených do malty</t>
  </si>
  <si>
    <t>-249712693</t>
  </si>
  <si>
    <t>https://podminky.urs.cz/item/CS_URS_2024_02/781471810</t>
  </si>
  <si>
    <t>"keramický obklad " 85,00</t>
  </si>
  <si>
    <t>787</t>
  </si>
  <si>
    <t>Dokončovací práce - zasklívání</t>
  </si>
  <si>
    <t>787700803</t>
  </si>
  <si>
    <t>Vysklívání výkladců skla plochého, plochy přes 3 do 6 m2</t>
  </si>
  <si>
    <t>19530273</t>
  </si>
  <si>
    <t>https://podminky.urs.cz/item/CS_URS_2024_02/787700803</t>
  </si>
  <si>
    <t>80,00</t>
  </si>
  <si>
    <t>SO 002.8 - Demolice-objekty podchod TIETO</t>
  </si>
  <si>
    <t>693782642</t>
  </si>
  <si>
    <t xml:space="preserve">"zábradlí  cca 35kg/m"  30,00*35,00</t>
  </si>
  <si>
    <t>1223892746</t>
  </si>
  <si>
    <t xml:space="preserve">"ocelová konstrukce přístřešků"            2,37</t>
  </si>
  <si>
    <t xml:space="preserve">"ocelová konstrukce BUS přístřešků"   2,10</t>
  </si>
  <si>
    <t>1120307579</t>
  </si>
  <si>
    <t xml:space="preserve">"ŽLB schody"                             33,00</t>
  </si>
  <si>
    <t xml:space="preserve">"stěny"                                        30,00</t>
  </si>
  <si>
    <t>1463077451</t>
  </si>
  <si>
    <t xml:space="preserve">"ŽLB  dle pol. 98151-1114"  63,00*2,41</t>
  </si>
  <si>
    <t>-384261651</t>
  </si>
  <si>
    <t xml:space="preserve">"ŽLB dle pol. 98151-1114"  63,00*2,41*19</t>
  </si>
  <si>
    <t>1982118992</t>
  </si>
  <si>
    <t>25666497</t>
  </si>
  <si>
    <t xml:space="preserve">"sklo dle pol.78770803"                                               95,00*0,0170</t>
  </si>
  <si>
    <t>359131499</t>
  </si>
  <si>
    <t xml:space="preserve">"plastové panely dle pol.766431812R"                14,80*0,02465</t>
  </si>
  <si>
    <t>-914158452</t>
  </si>
  <si>
    <t xml:space="preserve">"izolační materiály obsahující nebezpečné látky"  69,00*0,004</t>
  </si>
  <si>
    <t>-1902974470</t>
  </si>
  <si>
    <t>-122201222</t>
  </si>
  <si>
    <t xml:space="preserve">"kovové konstrukce dle pol. 966075211"          1050,00*0,001</t>
  </si>
  <si>
    <t xml:space="preserve">"konstrukce zastřešení  dle pol.981332111"       4,47</t>
  </si>
  <si>
    <t xml:space="preserve">"izolační materiály obsahující nebezpečné látky dle po.711131811"  69,00*0,004</t>
  </si>
  <si>
    <t>200179385</t>
  </si>
  <si>
    <t xml:space="preserve">"kovové konstrukce dle pol. 966075211"              1050,00*0,001*19</t>
  </si>
  <si>
    <t xml:space="preserve">"konstrukce zastřešení  dle pol.981332111"        4,47*19</t>
  </si>
  <si>
    <t xml:space="preserve">"plastové panely dle pol.766431812R"                 14,80*0,02465*19</t>
  </si>
  <si>
    <t xml:space="preserve">"sklo dle pol.78770803"                                               95,00*0,0170*19</t>
  </si>
  <si>
    <t xml:space="preserve">"izolační materiály obsahující nebezpečné látky dle po.711131811"  69,00*0,004*19</t>
  </si>
  <si>
    <t>707022670</t>
  </si>
  <si>
    <t>711131812</t>
  </si>
  <si>
    <t>Odstranění izolace proti vodě, vlhkosti a plynům z pásů na sucho samolepicích asfaltových z plochy vodorovné V</t>
  </si>
  <si>
    <t>1461873899</t>
  </si>
  <si>
    <t>https://podminky.urs.cz/item/CS_URS_2024_02/711131812</t>
  </si>
  <si>
    <t xml:space="preserve">"natavitelný pás tl.10mm"  69,00</t>
  </si>
  <si>
    <t>-583303681</t>
  </si>
  <si>
    <t xml:space="preserve">"demontáž plastového panelu tl.15mm"  14,80</t>
  </si>
  <si>
    <t>-637832056</t>
  </si>
  <si>
    <t xml:space="preserve">"skleněná výplň přístřešků"  95,00</t>
  </si>
  <si>
    <t>SO 002.9 - Demolice-objekty chodníku ÚAN</t>
  </si>
  <si>
    <t>M - Práce a dodávky M</t>
  </si>
  <si>
    <t xml:space="preserve">    21-M - Elektromontáže</t>
  </si>
  <si>
    <t>113106142</t>
  </si>
  <si>
    <t>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 desek nebo tvarovek</t>
  </si>
  <si>
    <t>1249849773</t>
  </si>
  <si>
    <t>https://podminky.urs.cz/item/CS_URS_2024_02/113106142</t>
  </si>
  <si>
    <t xml:space="preserve">"tl.60mm - 200x200mm nebo 100x200mm"  161,00</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</si>
  <si>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</si>
  <si>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</si>
  <si>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1850648361</t>
  </si>
  <si>
    <t>https://podminky.urs.cz/item/CS_URS_2024_02/113107162</t>
  </si>
  <si>
    <t xml:space="preserve">"Konstrukční vrstva ze štěrkodrti  pod bet. dlažbou, předpoklad tl. 0,15 m"</t>
  </si>
  <si>
    <t>161,00</t>
  </si>
  <si>
    <t>113107163</t>
  </si>
  <si>
    <t>Odstranění podkladů nebo krytů strojně plochy jednotlivě přes 50 m2 do 200 m2 s přemístěním hmot na skládku na vzdálenost do 20 m nebo s naložením na dopravní prostředek z kameniva hrubého drceného, o tl. vrstvy přes 200 do 300 mm</t>
  </si>
  <si>
    <t>-1578022748</t>
  </si>
  <si>
    <t>https://podminky.urs.cz/item/CS_URS_2024_02/113107163</t>
  </si>
  <si>
    <t xml:space="preserve">"aktivní zóna zpod bet. dlažby- štěrkodrť-  předpoklad tl. 0,30 m"</t>
  </si>
  <si>
    <t>161,00*1,10</t>
  </si>
  <si>
    <t>113201111</t>
  </si>
  <si>
    <t>Vytrhání obrub s vybouráním lože, s přemístěním hmot na skládku na vzdálenost do 3 m nebo s naložením na dopravní prostředek chodníkových ležatých</t>
  </si>
  <si>
    <t>-849578609</t>
  </si>
  <si>
    <t>https://podminky.urs.cz/item/CS_URS_2024_02/113201111</t>
  </si>
  <si>
    <t>92,00</t>
  </si>
  <si>
    <t>-797287006</t>
  </si>
  <si>
    <t>https://podminky.urs.cz/item/CS_URS_2024_01/961044111</t>
  </si>
  <si>
    <t>"základ betonového reklamního sloupu"</t>
  </si>
  <si>
    <t>0,8*0,80*1,25</t>
  </si>
  <si>
    <t>997221551</t>
  </si>
  <si>
    <t>Vodorovná doprava suti bez naložení, ale se složením a s hrubým urovnáním ze sypkých materiálů, na vzdálenost do 1 km</t>
  </si>
  <si>
    <t>950051804</t>
  </si>
  <si>
    <t>https://podminky.urs.cz/item/CS_URS_2024_02/997221551</t>
  </si>
  <si>
    <t xml:space="preserve">"kamenivo dle pol. 113107162"  161,00*0,290</t>
  </si>
  <si>
    <t xml:space="preserve">"kamenivo dle pol. 113107163"  177,10*0,440</t>
  </si>
  <si>
    <t>997221559</t>
  </si>
  <si>
    <t>Vodorovná doprava suti bez naložení, ale se složením a s hrubým urovnáním Příplatek k ceně za každý další započatý 1 km přes 1 km</t>
  </si>
  <si>
    <t>887885034</t>
  </si>
  <si>
    <t>https://podminky.urs.cz/item/CS_URS_2024_02/997221559</t>
  </si>
  <si>
    <t>"předpoklad 20 km"</t>
  </si>
  <si>
    <t xml:space="preserve">"kamenivo dle pol. 113107162"  161,00*0,290*19</t>
  </si>
  <si>
    <t xml:space="preserve">"kamenivo dle pol. 113107163"  177,10*0,440*19</t>
  </si>
  <si>
    <t>997221561</t>
  </si>
  <si>
    <t>Vodorovná doprava suti bez naložení, ale se složením a s hrubým urovnáním z kusových materiálů, na vzdálenost do 1 km</t>
  </si>
  <si>
    <t>1512195429</t>
  </si>
  <si>
    <t>https://podminky.urs.cz/item/CS_URS_2024_02/997221561</t>
  </si>
  <si>
    <t xml:space="preserve">"betonová dlažba dle pol. 113106142"  161,00*0,255</t>
  </si>
  <si>
    <t xml:space="preserve">"betonové obruby dle pol. 113201111"  92,00*0,230</t>
  </si>
  <si>
    <t>997221569</t>
  </si>
  <si>
    <t>70984486</t>
  </si>
  <si>
    <t>https://podminky.urs.cz/item/CS_URS_2024_02/997221569</t>
  </si>
  <si>
    <t xml:space="preserve">"betonová dlažba dle pol. 113106142"  161,00*0,255*19</t>
  </si>
  <si>
    <t xml:space="preserve">"betonové obruby dle pol. 113201111"  92,00*0,230*19</t>
  </si>
  <si>
    <t>1983923639</t>
  </si>
  <si>
    <t xml:space="preserve">"beton dle pol. 961044111"  0,80*2,000</t>
  </si>
  <si>
    <t xml:space="preserve">"reklamní sloup dle pol. 218040011"    1,00*0,080</t>
  </si>
  <si>
    <t>1863483283</t>
  </si>
  <si>
    <t xml:space="preserve">"beton dle pol. 961044111"  0,80*2,000*19</t>
  </si>
  <si>
    <t xml:space="preserve">"reklamní sloup do sběrného dvora ( bez poplatku)dle pol. 218040011"    1,00*0,0080*19</t>
  </si>
  <si>
    <t>1955687000</t>
  </si>
  <si>
    <t>997221873</t>
  </si>
  <si>
    <t>Poplatek za uložení stavebního odpadu na recyklační skládce (skládkovné) zeminy a kamení zatříděného do Katalogu odpadů pod kódem 17 05 04</t>
  </si>
  <si>
    <t>1630053486</t>
  </si>
  <si>
    <t>https://podminky.urs.cz/item/CS_URS_2024_02/997221873</t>
  </si>
  <si>
    <t>M</t>
  </si>
  <si>
    <t>Práce a dodávky M</t>
  </si>
  <si>
    <t>21-M</t>
  </si>
  <si>
    <t>Elektromontáže</t>
  </si>
  <si>
    <t>218040011</t>
  </si>
  <si>
    <t>Demontáž sloupů a stožárů venkovního vedení nn bez výstroje ocelových včetně oddělení stožáru od základu, položení a rozebrání dříku na jednotlivé díly, uříznutí základového dílu, manipulace dílů na staveništi a naložení, bez bourání betonového základu trubkových jednoduchých do 12 m</t>
  </si>
  <si>
    <t>1505043104</t>
  </si>
  <si>
    <t>https://podminky.urs.cz/item/CS_URS_2024_02/218040011</t>
  </si>
  <si>
    <t xml:space="preserve">"reklamní sloup"  1,00</t>
  </si>
  <si>
    <t>"odhad hmotnosti 80 kg"</t>
  </si>
  <si>
    <t>SO 108 - Úprava vjezdu na ÚAN</t>
  </si>
  <si>
    <t xml:space="preserve">    2 - Zakládání</t>
  </si>
  <si>
    <t xml:space="preserve">    5 - Komunikace pozemní</t>
  </si>
  <si>
    <t>111301111R</t>
  </si>
  <si>
    <t>Sejmutí drnu tl. do 150 mm, v jakékoliv ploše</t>
  </si>
  <si>
    <t>-965079380</t>
  </si>
  <si>
    <t>235,00</t>
  </si>
  <si>
    <t>113107231</t>
  </si>
  <si>
    <t>Odstranění podkladů nebo krytů strojně plochy jednotlivě přes 200 m2 s přemístěním hmot na skládku na vzdálenost do 20 m nebo s naložením na dopravní prostředek z betonu prostého, o tl. vrstvy přes 100 do 150 mm</t>
  </si>
  <si>
    <t>-604508710</t>
  </si>
  <si>
    <t>https://podminky.urs.cz/item/CS_URS_2024_02/113107231</t>
  </si>
  <si>
    <t>"podkladní vrstvy stmelené cementem"</t>
  </si>
  <si>
    <t xml:space="preserve">"tl. 130mm"   702,00</t>
  </si>
  <si>
    <t xml:space="preserve">"tl. 150mm"   247,00</t>
  </si>
  <si>
    <t>113107172</t>
  </si>
  <si>
    <t>Odstranění podkladů nebo krytů strojně plochy jednotlivě přes 50 m2 do 200 m2 s přemístěním hmot na skládku na vzdálenost do 20 m nebo s naložením na dopravní prostředek z betonu prostého, o tl. vrstvy přes 150 do 300 mm</t>
  </si>
  <si>
    <t>509313879</t>
  </si>
  <si>
    <t>https://podminky.urs.cz/item/CS_URS_2024_02/113107172</t>
  </si>
  <si>
    <t xml:space="preserve">"CB kryt tl.230mm"  247,00</t>
  </si>
  <si>
    <t>113154548</t>
  </si>
  <si>
    <t>Frézování živičného podkladu nebo krytu s naložením hmot na dopravní prostředek plochy přes 500 do 2 000 m2 pruhu šířky přes 1 m, tloušťky vrstvy 100 mm</t>
  </si>
  <si>
    <t>1887526948</t>
  </si>
  <si>
    <t>https://podminky.urs.cz/item/CS_URS_2024_02/113154548</t>
  </si>
  <si>
    <t>"celková tloušťka 15cm, tzn. 2x" 702,00*2</t>
  </si>
  <si>
    <t>113201112</t>
  </si>
  <si>
    <t>Vytrhání obrub s vybouráním lože, s přemístěním hmot na skládku na vzdálenost do 3 m nebo s naložením na dopravní prostředek silničních ležatých</t>
  </si>
  <si>
    <t>481041135</t>
  </si>
  <si>
    <t>https://podminky.urs.cz/item/CS_URS_2024_02/113201112</t>
  </si>
  <si>
    <t xml:space="preserve">"zastávkové obrubníky"  103,00</t>
  </si>
  <si>
    <t>113202111</t>
  </si>
  <si>
    <t>Vytrhání obrub s vybouráním lože, s přemístěním hmot na skládku na vzdálenost do 3 m nebo s naložením na dopravní prostředek z krajníků nebo obrubníků stojatých</t>
  </si>
  <si>
    <t>-13732878</t>
  </si>
  <si>
    <t>https://podminky.urs.cz/item/CS_URS_2024_02/113202111</t>
  </si>
  <si>
    <t xml:space="preserve">"silniční obruby"   111,00</t>
  </si>
  <si>
    <t>113203111</t>
  </si>
  <si>
    <t>Vytrhání obrub s vybouráním lože, s přemístěním hmot na skládku na vzdálenost do 3 m nebo s naložením na dopravní prostředek z dlažebních kostek</t>
  </si>
  <si>
    <t>-1921523459</t>
  </si>
  <si>
    <t>https://podminky.urs.cz/item/CS_URS_2024_02/113203111</t>
  </si>
  <si>
    <t xml:space="preserve">"1 nebo 2 řady kostek ,celková plocha 33m2 tzn."  330,00</t>
  </si>
  <si>
    <t>122252515</t>
  </si>
  <si>
    <t>Odkopávky a prokopávky zapažené pro silnice a dálnice strojně v hornině třídy těžitelnosti I přes 500 do 1 000 m3</t>
  </si>
  <si>
    <t>1970012393</t>
  </si>
  <si>
    <t>https://podminky.urs.cz/item/CS_URS_2024_02/122252515</t>
  </si>
  <si>
    <t>(267,15+641,55+74,67)</t>
  </si>
  <si>
    <t>129001101</t>
  </si>
  <si>
    <t>Příplatek k cenám vykopávek za ztížení vykopávky v blízkosti podzemního vedení nebo výbušnin v horninách jakékoliv třídy</t>
  </si>
  <si>
    <t>203226014</t>
  </si>
  <si>
    <t>https://podminky.urs.cz/item/CS_URS_2024_02/129001101</t>
  </si>
  <si>
    <t>"předpoklad ruční výkop - 10% z celkového množství "</t>
  </si>
  <si>
    <t>(267,15+641,55+74,67)*0,10</t>
  </si>
  <si>
    <t>132251103</t>
  </si>
  <si>
    <t>Hloubení nezapažených rýh šířky do 800 mm strojně s urovnáním dna do předepsaného profilu a spádu v hornině třídy těžitelnosti I skupiny 3 přes 50 do 100 m3</t>
  </si>
  <si>
    <t>77041994</t>
  </si>
  <si>
    <t>https://podminky.urs.cz/item/CS_URS_2024_02/132251103</t>
  </si>
  <si>
    <t>"výkop pro drenáž" 0,60*0,55*200,00</t>
  </si>
  <si>
    <t>162702111R</t>
  </si>
  <si>
    <t>Vodorovné přemístění drnu na suchu na vzdálenost přes 5000 do 6000 m</t>
  </si>
  <si>
    <t>1332207152</t>
  </si>
  <si>
    <t>https://podminky.urs.cz/item/CS_URS_2024_02/162702111R</t>
  </si>
  <si>
    <t>162702119R</t>
  </si>
  <si>
    <t>Vodorovné přemístění drnu na suchu Příplatek k ceně za každých dalších i započatých 1000 m</t>
  </si>
  <si>
    <t>-908006786</t>
  </si>
  <si>
    <t>https://podminky.urs.cz/item/CS_URS_2024_02/162702119R</t>
  </si>
  <si>
    <t>235*14</t>
  </si>
  <si>
    <t>Vodorovné přemístění výkopku nebo sypaniny po suchu na obvyklém dopravním prostředku, bez naložení výkopku, avšak se složením bez rozhrnutí z horniny třídy těžitelnosti I skupiny 1 až 3 na vzdálenost přes 9 000 do 10 000 m</t>
  </si>
  <si>
    <t>-2044790755</t>
  </si>
  <si>
    <t xml:space="preserve">"dle pol. 122252515"   983,37</t>
  </si>
  <si>
    <t xml:space="preserve">"dle pol. 132251103"   66,00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</si>
  <si>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</si>
  <si>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-1643985243</t>
  </si>
  <si>
    <t xml:space="preserve">"dle pol. 122252515"   983,37*10</t>
  </si>
  <si>
    <t xml:space="preserve">"dle pol. 132251103"   66,00*10</t>
  </si>
  <si>
    <t>171152111</t>
  </si>
  <si>
    <t>Uložení sypaniny do zhutněných násypů pro silnice, dálnice a letiště s rozprostřením sypaniny ve vrstvách, s hrubým urovnáním a uzavřením povrchu násypu z hornin nesoudržných sypkých v aktivní zóně</t>
  </si>
  <si>
    <t>-920135796</t>
  </si>
  <si>
    <t>https://podminky.urs.cz/item/CS_URS_2024_02/171152111</t>
  </si>
  <si>
    <t>"Zemina vhodná do aktivní zóny dle ČSN 736133"</t>
  </si>
  <si>
    <t xml:space="preserve">"pod DL"                 71,80*1,40*0,30</t>
  </si>
  <si>
    <t xml:space="preserve">"pod AC"               665,00*1,40*0,50</t>
  </si>
  <si>
    <t xml:space="preserve">"pod CB"               316,00*1,40*0,50</t>
  </si>
  <si>
    <t>58337302R</t>
  </si>
  <si>
    <t>Zemina vhodná do aktivní zóny - nákup a doprava</t>
  </si>
  <si>
    <t>-910079487</t>
  </si>
  <si>
    <t>716,856</t>
  </si>
  <si>
    <t>716,856*2 'Přepočtené koeficientem množství</t>
  </si>
  <si>
    <t>2104606078</t>
  </si>
  <si>
    <t xml:space="preserve">"dle pol. 171251201"   1084,62*2,00</t>
  </si>
  <si>
    <t>Uložení sypaniny na skládky nebo meziskládky bez hutnění s upravením uložené sypaniny do předepsaného tvaru</t>
  </si>
  <si>
    <t>1637040090</t>
  </si>
  <si>
    <t xml:space="preserve">"dle pol. 111301111R"   235,00*0,15</t>
  </si>
  <si>
    <t xml:space="preserve">"dle pol. 122252515"      983,37</t>
  </si>
  <si>
    <t xml:space="preserve">"dle pol. 132251103"       66,00</t>
  </si>
  <si>
    <t>181351003</t>
  </si>
  <si>
    <t>Rozprostření a urovnání ornice v rovině nebo ve svahu sklonu do 1:5 strojně při souvislé ploše do 100 m2, tl. vrstvy do 200 mm</t>
  </si>
  <si>
    <t>945821260</t>
  </si>
  <si>
    <t>https://podminky.urs.cz/item/CS_URS_2024_02/181351003</t>
  </si>
  <si>
    <t>"tl.15cm" 145,00</t>
  </si>
  <si>
    <t>10364101</t>
  </si>
  <si>
    <t>zemina pro terénní úpravy - ornice</t>
  </si>
  <si>
    <t>704338166</t>
  </si>
  <si>
    <t>145,00*0,15</t>
  </si>
  <si>
    <t>21,75*2 'Přepočtené koeficientem množství</t>
  </si>
  <si>
    <t>181411131</t>
  </si>
  <si>
    <t>Založení trávníku na půdě předem připravené plochy do 1000 m2 výsevem včetně utažení parkového v rovině nebo na svahu do 1:5</t>
  </si>
  <si>
    <t>614839143</t>
  </si>
  <si>
    <t>https://podminky.urs.cz/item/CS_URS_2024_02/181411131</t>
  </si>
  <si>
    <t>145,00</t>
  </si>
  <si>
    <t>00572410</t>
  </si>
  <si>
    <t>osivo směs travní parková</t>
  </si>
  <si>
    <t>-1379286779</t>
  </si>
  <si>
    <t>145*0,02 'Přepočtené koeficientem množství</t>
  </si>
  <si>
    <t>181951112</t>
  </si>
  <si>
    <t>Úprava pláně vyrovnáním výškových rozdílů strojně v hornině třídy těžitelnosti I, skupiny 1 až 3 se zhutněním</t>
  </si>
  <si>
    <t>-400150510</t>
  </si>
  <si>
    <t>https://podminky.urs.cz/item/CS_URS_2024_02/181951112</t>
  </si>
  <si>
    <t xml:space="preserve">"pod DL"                 71,80*1,40</t>
  </si>
  <si>
    <t xml:space="preserve">"pod AC"               665,00*1,40</t>
  </si>
  <si>
    <t xml:space="preserve">"pod CB"               316,00*1,40</t>
  </si>
  <si>
    <t>184853521</t>
  </si>
  <si>
    <t>Chemické odplevelení po založení kultury strojně postřikem na široko v rovině nebo na svahu do 1:5</t>
  </si>
  <si>
    <t>492150728</t>
  </si>
  <si>
    <t>https://podminky.urs.cz/item/CS_URS_2024_02/184853521</t>
  </si>
  <si>
    <t>Zakládání</t>
  </si>
  <si>
    <t>211971110</t>
  </si>
  <si>
    <t>Zřízení opláštění výplně z geotextilie odvodňovacích žeber nebo trativodů v rýze nebo zářezu se stěnami šikmými o sklonu do 1:2</t>
  </si>
  <si>
    <t>-454816619</t>
  </si>
  <si>
    <t>https://podminky.urs.cz/item/CS_URS_2024_02/211971110</t>
  </si>
  <si>
    <t xml:space="preserve">"pro obalení denážní rýhy"      200,00*2,5</t>
  </si>
  <si>
    <t>69311226R</t>
  </si>
  <si>
    <t>geotextilie netkaná separační, ochranná, filtrační, drenážní typu S1 dle TP97</t>
  </si>
  <si>
    <t>-1602177564</t>
  </si>
  <si>
    <t>500,00</t>
  </si>
  <si>
    <t>500*1,1845 'Přepočtené koeficientem množství</t>
  </si>
  <si>
    <t>212752611</t>
  </si>
  <si>
    <t>Trativody z drenážních trubek pro liniové stavby a komunikace se zřízením štěrkového lože pod trubky a s jejich obsypem v otevřeném výkopu trubka korugovaná PP SN 16 perforace 220° DN 150</t>
  </si>
  <si>
    <t>887758028</t>
  </si>
  <si>
    <t>https://podminky.urs.cz/item/CS_URS_2024_02/212752611</t>
  </si>
  <si>
    <t>"podélná drenáž z plastové trouby DN 150, lože ŠP fr.0/22, obsyp kamenivem fr. 8/16 "</t>
  </si>
  <si>
    <t>200,00</t>
  </si>
  <si>
    <t>Komunikace pozemní</t>
  </si>
  <si>
    <t>564871013</t>
  </si>
  <si>
    <t>Podklad ze štěrkodrti ŠD s rozprostřením a zhutněním plochy jednotlivě do 100 m2, po zhutnění tl. 270 mm</t>
  </si>
  <si>
    <t>-309924661</t>
  </si>
  <si>
    <t>https://podminky.urs.cz/item/CS_URS_2024_02/564871013</t>
  </si>
  <si>
    <t>"ŠDa fr.0/63 "</t>
  </si>
  <si>
    <t xml:space="preserve">"komunikace CB"   316,00*1,20</t>
  </si>
  <si>
    <t xml:space="preserve">"komunikace AC"   665,00*1,20</t>
  </si>
  <si>
    <t>564871016</t>
  </si>
  <si>
    <t>Podklad ze štěrkodrti ŠD s rozprostřením a zhutněním plochy jednotlivě do 100 m2, po zhutnění tl. 300 mm</t>
  </si>
  <si>
    <t>-841741351</t>
  </si>
  <si>
    <t>https://podminky.urs.cz/item/CS_URS_2024_02/564871016</t>
  </si>
  <si>
    <t>"ŠDa fr.0/32 "</t>
  </si>
  <si>
    <t xml:space="preserve">"chodník"   71,80</t>
  </si>
  <si>
    <t>565135121</t>
  </si>
  <si>
    <t>Asfaltový beton vrstva podkladní ACP 16 (obalované kamenivo střednězrnné - OKS) s rozprostřením a zhutněním v pruhu šířky přes 3 m, po zhutnění tl. 50 mm</t>
  </si>
  <si>
    <t>-873110939</t>
  </si>
  <si>
    <t>https://podminky.urs.cz/item/CS_URS_2024_02/565135121</t>
  </si>
  <si>
    <t>"ACP 16S, 50/70, tl. 50 mm"</t>
  </si>
  <si>
    <t xml:space="preserve">"komunikace AC"   665,00</t>
  </si>
  <si>
    <t>567122112</t>
  </si>
  <si>
    <t>Podklad ze směsi stmelené cementem SC bez dilatačních spár, s rozprostřením a zhutněním SC C 8/10 (KSC I), po zhutnění tl. 130 mm</t>
  </si>
  <si>
    <t>1417006105</t>
  </si>
  <si>
    <t>https://podminky.urs.cz/item/CS_URS_2024_02/567122112</t>
  </si>
  <si>
    <t xml:space="preserve">"komunikace AC"   665,00*1,10</t>
  </si>
  <si>
    <t>567122114</t>
  </si>
  <si>
    <t>Podklad ze směsi stmelené cementem SC bez dilatačních spár, s rozprostřením a zhutněním SC C 8/10 (KSC I), po zhutnění tl. 150 mm</t>
  </si>
  <si>
    <t>716309296</t>
  </si>
  <si>
    <t>https://podminky.urs.cz/item/CS_URS_2024_02/567122114</t>
  </si>
  <si>
    <t xml:space="preserve">"komunikace CB"   316,00*1,10</t>
  </si>
  <si>
    <t>571901111</t>
  </si>
  <si>
    <t>Posyp podkladu nebo krytu s rozprostřením a zhutněním kamenivem drceným nebo těženým, v množství do 5 kg/m2</t>
  </si>
  <si>
    <t>-1642211746</t>
  </si>
  <si>
    <t>https://podminky.urs.cz/item/CS_URS_2024_02/571901111</t>
  </si>
  <si>
    <t>"posyp infiltračního postřiku drceným kamenivem fr. 2/4- 3kg/m2"</t>
  </si>
  <si>
    <t xml:space="preserve">"komunikace AC"     665,00</t>
  </si>
  <si>
    <t>573191111</t>
  </si>
  <si>
    <t>Postřik infiltrační kationaktivní emulzí v množství 1,00 kg/m2</t>
  </si>
  <si>
    <t>1338257593</t>
  </si>
  <si>
    <t>https://podminky.urs.cz/item/CS_URS_2024_02/573191111</t>
  </si>
  <si>
    <t>"komunikace AC"</t>
  </si>
  <si>
    <t xml:space="preserve">"Infiltrační postřik z kation.asf.emulze, PI-C, 1,0 kg/m2 po vyštěpení"    665,00</t>
  </si>
  <si>
    <t>573231107R</t>
  </si>
  <si>
    <t>Postřik spojovací PS bez posypu kamenivem ze silniční emulze, v množství 0,35 kg/m2- modifikovaný</t>
  </si>
  <si>
    <t>1155923770</t>
  </si>
  <si>
    <t xml:space="preserve">"Spoj.postřik z modifikované kation.asf.emulze, PS-CP, 0,35 kg/m2 po vyštěpení"  665,00</t>
  </si>
  <si>
    <t>573231108R</t>
  </si>
  <si>
    <t>Postřik spojovací PS bez posypu kamenivem ze silniční emulze, v množství 1,50 kg/m2- modifikovaný</t>
  </si>
  <si>
    <t>239456634</t>
  </si>
  <si>
    <t xml:space="preserve">"Spoj.postřik z modifikované kation.asf.emulze, PS-CP, 1,50 kg/m2 po vyštěpení"  665,00</t>
  </si>
  <si>
    <t>577134141</t>
  </si>
  <si>
    <t>Asfaltový beton vrstva obrusná ACO 11 (ABS) s rozprostřením a se zhutněním z modifikovaného asfaltu v pruhu šířky přes 3 m, po zhutnění tl. 40 mm</t>
  </si>
  <si>
    <t>-1253193759</t>
  </si>
  <si>
    <t>https://podminky.urs.cz/item/CS_URS_2024_02/577134141</t>
  </si>
  <si>
    <t>"ACO 11+, PMB 25/55-60, tl. 40 mm"</t>
  </si>
  <si>
    <t>577155142</t>
  </si>
  <si>
    <t>Asfaltový beton vrstva ložní ACL 16 (ABH) s rozprostřením a zhutněním z modifikovaného asfaltu v pruhu šířky přes 3 m, po zhutnění tl. 60 mm</t>
  </si>
  <si>
    <t>-1790416950</t>
  </si>
  <si>
    <t>https://podminky.urs.cz/item/CS_URS_2024_02/577155142</t>
  </si>
  <si>
    <t>"ACL 16S, PMB 25/55-60, tl. 60 mm"</t>
  </si>
  <si>
    <t>581141214</t>
  </si>
  <si>
    <t>Kryt cementobetonový silničních komunikací skupiny CB II tl. 230 mm</t>
  </si>
  <si>
    <t>672777155</t>
  </si>
  <si>
    <t>https://podminky.urs.cz/item/CS_URS_2024_02/581141214</t>
  </si>
  <si>
    <t xml:space="preserve">"komunikace CB"   316,00</t>
  </si>
  <si>
    <t>596211263</t>
  </si>
  <si>
    <t>Kladení dlažby z betonových zámkových dlaždic komunikací pro pěší strojně s ložem z kameniva těženého nebo drceného tl. do 40 mm, s vyplněním spár s dvojitým hutněním, vibrováním a se smetením přebytečného materiálu na krajnici tl. 80 mm do 300 m2</t>
  </si>
  <si>
    <t>-1901799081</t>
  </si>
  <si>
    <t>https://podminky.urs.cz/item/CS_URS_2024_02/596211263</t>
  </si>
  <si>
    <t xml:space="preserve">"chodník z betonové dlažby 20x20cm  tl.80mm"   59,50+5,70+6,60</t>
  </si>
  <si>
    <t>59245030</t>
  </si>
  <si>
    <t>dlažba skladebná betonová 200x200mm tl 80mm přírodní</t>
  </si>
  <si>
    <t>-196975477</t>
  </si>
  <si>
    <t>59,50+5,70</t>
  </si>
  <si>
    <t>65,2*1,02 'Přepočtené koeficientem množství</t>
  </si>
  <si>
    <t>59245226</t>
  </si>
  <si>
    <t>dlažba pro nevidomé betonová 200x100mm tl 80mm barevná</t>
  </si>
  <si>
    <t>604652051</t>
  </si>
  <si>
    <t>6,60</t>
  </si>
  <si>
    <t>6,6*1,02 'Přepočtené koeficientem množství</t>
  </si>
  <si>
    <t>916000001R</t>
  </si>
  <si>
    <t>Osazení zastávkového obrubníku do lože z betonu, včetně dodávky obrubníku</t>
  </si>
  <si>
    <t>1481190006</t>
  </si>
  <si>
    <t>"betonové lože s opěrou min. C20/25nXF3, tl. min. 0,20 m"</t>
  </si>
  <si>
    <t>"bezbariérový bet. zastávkový obrubník s integrovanou nástupní hranou, š. 400 mm, v. 330 mm"</t>
  </si>
  <si>
    <t>"vč. krajních přechodových kusů š. 150/400 mm, v. 250/310 mm, vč. krajních náběhových kusů š. 400 mm, v. 310/330 mm"</t>
  </si>
  <si>
    <t>59,00</t>
  </si>
  <si>
    <t>916111122</t>
  </si>
  <si>
    <t>Osazení silniční obruby z dlažebních kostek v jedné řadě s ložem tl. přes 50 do 100 mm, s vyplněním a zatřením spár cementovou maltou z drobných kostek bez boční opěry, do lože z betonu prostého</t>
  </si>
  <si>
    <t>1478672409</t>
  </si>
  <si>
    <t>https://podminky.urs.cz/item/CS_URS_2024_02/916111122</t>
  </si>
  <si>
    <t>"betonové lože min. C20/25nXF3, tl. min. 0,10 m, včetně vyspúárování M25XF4"</t>
  </si>
  <si>
    <t xml:space="preserve">"jednořádek z žulových kostek drobných 100x100x100mm"    382,00</t>
  </si>
  <si>
    <t>58381015</t>
  </si>
  <si>
    <t>kostka řezanoštípaná dlažební žula 10x10x10cm</t>
  </si>
  <si>
    <t>1334239363</t>
  </si>
  <si>
    <t>382,00</t>
  </si>
  <si>
    <t>382*0,1 'Přepočtené koeficientem množství</t>
  </si>
  <si>
    <t>916131213</t>
  </si>
  <si>
    <t>Osazení silničního obrubníku betonového se zřízením lože, s vyplněním a zatřením spár cementovou maltou stojatého s boční opěrou z betonu prostého, do lože z betonu prostého</t>
  </si>
  <si>
    <t>2145470843</t>
  </si>
  <si>
    <t>https://podminky.urs.cz/item/CS_URS_2024_02/916131213</t>
  </si>
  <si>
    <t>"betonové lože s opěrou min. C20/25nXF3, tl. min. 0,10 m"</t>
  </si>
  <si>
    <t xml:space="preserve">"bet. obrubník š. 150 mm, v. 250 mm"                          132,00</t>
  </si>
  <si>
    <t xml:space="preserve">"bet. obrubník š. 150 mm, v. 250 mm nájezdový "       9,60</t>
  </si>
  <si>
    <t xml:space="preserve">"bet. obrubník š. 150 mm, v. 250 mm přechodový"    7,00</t>
  </si>
  <si>
    <t>59217031</t>
  </si>
  <si>
    <t>obrubník silniční betonový 1000x150x250mm</t>
  </si>
  <si>
    <t>1976292326</t>
  </si>
  <si>
    <t>132,00</t>
  </si>
  <si>
    <t>132*1,02 'Přepočtené koeficientem množství</t>
  </si>
  <si>
    <t>59217076</t>
  </si>
  <si>
    <t>obrubník silniční betonový přechodový 1000x150x250mm</t>
  </si>
  <si>
    <t>597042170</t>
  </si>
  <si>
    <t>7,00</t>
  </si>
  <si>
    <t>7*1,02 'Přepočtené koeficientem množství</t>
  </si>
  <si>
    <t>49</t>
  </si>
  <si>
    <t>59217029</t>
  </si>
  <si>
    <t>obrubník silniční betonový nájezdový 1000x150x150mm</t>
  </si>
  <si>
    <t>443490042</t>
  </si>
  <si>
    <t>9,60</t>
  </si>
  <si>
    <t>9,6*1,02 'Přepočtené koeficientem množství</t>
  </si>
  <si>
    <t>916231213</t>
  </si>
  <si>
    <t>Osazení chodníkového obrubníku betonového se zřízením lože, s vyplněním a zatřením spár cementovou maltou stojatého s boční opěrou z betonu prostého, do lože z betonu prostého</t>
  </si>
  <si>
    <t>-15490533</t>
  </si>
  <si>
    <t>https://podminky.urs.cz/item/CS_URS_2024_02/916231213</t>
  </si>
  <si>
    <t xml:space="preserve">"bet. obrubník š. 80 mm, v. 250 mm"  67,00</t>
  </si>
  <si>
    <t>"betonové lože s opěrou min. C20/25nXF3, tl. min. 0,10 m."</t>
  </si>
  <si>
    <t>51</t>
  </si>
  <si>
    <t>59217016</t>
  </si>
  <si>
    <t>obrubník betonový chodníkový 1000x80x250mm</t>
  </si>
  <si>
    <t>1454781342</t>
  </si>
  <si>
    <t>67,00</t>
  </si>
  <si>
    <t>67*1,02 'Přepočtené koeficientem množství</t>
  </si>
  <si>
    <t>919111114</t>
  </si>
  <si>
    <t>Řezání dilatačních spár v čerstvém cementobetonovém krytu příčných nebo podélných, šířky 4 mm, hloubky přes 90 do 100 mm</t>
  </si>
  <si>
    <t>1692648161</t>
  </si>
  <si>
    <t>https://podminky.urs.cz/item/CS_URS_2024_02/919111114</t>
  </si>
  <si>
    <t>77,00</t>
  </si>
  <si>
    <t>53</t>
  </si>
  <si>
    <t>919111223R</t>
  </si>
  <si>
    <t>Řezání spár pro vytvoření komůrky š 8 mm hl 28 mm pro těsnící zálivku v CB krytu</t>
  </si>
  <si>
    <t>495461574</t>
  </si>
  <si>
    <t xml:space="preserve">" komůrka 8*28mm"  77,00</t>
  </si>
  <si>
    <t>919122112R</t>
  </si>
  <si>
    <t>Těsnění spár těsnícím profilem 8mm</t>
  </si>
  <si>
    <t>-1519042512</t>
  </si>
  <si>
    <t xml:space="preserve">"bez zálivky,  tvarovaný těsnící profil 8mm" 77,00</t>
  </si>
  <si>
    <t>55</t>
  </si>
  <si>
    <t>919131111</t>
  </si>
  <si>
    <t>Vyztužení dilatačních spár v cementobetonovém krytu kluznými trny průměru 25 mm, délky 500 mm</t>
  </si>
  <si>
    <t>-1951803375</t>
  </si>
  <si>
    <t>https://podminky.urs.cz/item/CS_URS_2024_02/919131111</t>
  </si>
  <si>
    <t>281,00</t>
  </si>
  <si>
    <t>919721131</t>
  </si>
  <si>
    <t>Geomříž pro stabilizaci podkladu tuhá trojosá z polypropylenu tloušťka 4 mm</t>
  </si>
  <si>
    <t>-924803958</t>
  </si>
  <si>
    <t>https://podminky.urs.cz/item/CS_URS_2024_02/919721131</t>
  </si>
  <si>
    <t>"stabilizační geomříž pokládaná na zemní pláň, na kterou bude položena vrstva ŠD 0/63, jejíž zrna se zaklíní v geomříží,"</t>
  </si>
  <si>
    <t>"čímž dojde k větší stabilizaci a únosnosti, prodloužení životnosti vozovky"</t>
  </si>
  <si>
    <t xml:space="preserve">"komunikace AC"   665,00*1,40</t>
  </si>
  <si>
    <t xml:space="preserve">"komunikace CB"   316,00*1,40</t>
  </si>
  <si>
    <t>57</t>
  </si>
  <si>
    <t>919721233R</t>
  </si>
  <si>
    <t>Geomříž pro vyztužení asfaltového povrchu ze skelných vláken s geotextilií, podélná pevnost v tahu 100 kN/m</t>
  </si>
  <si>
    <t>-2116962507</t>
  </si>
  <si>
    <t>"výztužný geokompozit ze skelných vláken, pevnost v tahu podélně i příčně min. 100 kN/m, dle TP 147, ČSN EN 15381"</t>
  </si>
  <si>
    <t>919724121</t>
  </si>
  <si>
    <t>Drenážní geosyntetikum s tuhým jádrem laminované geotextilií jednostranně</t>
  </si>
  <si>
    <t>767482047</t>
  </si>
  <si>
    <t>https://podminky.urs.cz/item/CS_URS_2024_02/919724121</t>
  </si>
  <si>
    <t xml:space="preserve">"geosyntetikum pro zajištění filtrace podél betonového lože- tl.15mm, součinitel propustnosti min. 0,001" </t>
  </si>
  <si>
    <t>207,00*0,60</t>
  </si>
  <si>
    <t>59</t>
  </si>
  <si>
    <t>919726202</t>
  </si>
  <si>
    <t>Geotextilie tkaná pro vyztužení, separaci nebo filtraci z polypropylenu, podélná pevnost v tahu přes 15 do 50 kN/m</t>
  </si>
  <si>
    <t>-593615616</t>
  </si>
  <si>
    <t>https://podminky.urs.cz/item/CS_URS_2024_02/919726202</t>
  </si>
  <si>
    <t>"separační geotextilie na pláni"</t>
  </si>
  <si>
    <t xml:space="preserve">"komunikace CB"   316,00*1,50</t>
  </si>
  <si>
    <t xml:space="preserve">"komunikace AC"   665,00*1,50</t>
  </si>
  <si>
    <t xml:space="preserve">"chodník"                   71,80*1,50</t>
  </si>
  <si>
    <t>919726220</t>
  </si>
  <si>
    <t>Geotextilie tkaná pro vyztužení, separaci nebo filtraci z polyesteru, podélná/příčná pevnost v tahu 150/50 kN/m</t>
  </si>
  <si>
    <t>-1783051241</t>
  </si>
  <si>
    <t>https://podminky.urs.cz/item/CS_URS_2024_02/919726220</t>
  </si>
  <si>
    <t>"výztužná geotextilie min 500g/m2"</t>
  </si>
  <si>
    <t>61</t>
  </si>
  <si>
    <t>919732211</t>
  </si>
  <si>
    <t>Styčná pracovní spára při napojení nového živičného povrchu na stávající se zalitím za tepla modifikovanou asfaltovou hmotou s posypem vápenným hydrátem šířky do 15 mm, hloubky do 25 mm včetně prořezání spáry</t>
  </si>
  <si>
    <t>770213736</t>
  </si>
  <si>
    <t>https://podminky.urs.cz/item/CS_URS_2024_02/919732211</t>
  </si>
  <si>
    <t>"proříznutí a ošetření spáry modifikovanou asfaltovou zálivkou"</t>
  </si>
  <si>
    <t>258,00</t>
  </si>
  <si>
    <t>919735111</t>
  </si>
  <si>
    <t>Řezání stávajícího živičného krytu nebo podkladu hloubky do 50 mm</t>
  </si>
  <si>
    <t>54183823</t>
  </si>
  <si>
    <t>https://podminky.urs.cz/item/CS_URS_2024_02/919735111</t>
  </si>
  <si>
    <t>" v místě styku stávajícího a nového krytu, tl. 40 mm"</t>
  </si>
  <si>
    <t>35,00</t>
  </si>
  <si>
    <t>63</t>
  </si>
  <si>
    <t>1119154388</t>
  </si>
  <si>
    <t xml:space="preserve">"frézovaná živice dle pol. 113154548"  1404,00*0,230</t>
  </si>
  <si>
    <t>-1199205116</t>
  </si>
  <si>
    <t xml:space="preserve">"frézovaná živice dle pol. 113154548"  1404,00*0,230*19</t>
  </si>
  <si>
    <t>65</t>
  </si>
  <si>
    <t>-1589976739</t>
  </si>
  <si>
    <t xml:space="preserve">"betonové obruby dle pol. 113201112"  103,00*0,290</t>
  </si>
  <si>
    <t xml:space="preserve">"betonové obruby dle pol. 113202111"  111,00*0,205</t>
  </si>
  <si>
    <t xml:space="preserve">"žulové kostky dle pol. 113203111"           330,00*0,115</t>
  </si>
  <si>
    <t>-524448739</t>
  </si>
  <si>
    <t xml:space="preserve">"betonové obruby dle pol. 113201112"  103,00*0,290*19</t>
  </si>
  <si>
    <t xml:space="preserve">"betonové obruby dle pol. 113202111"  111,00*0,205*19</t>
  </si>
  <si>
    <t xml:space="preserve">"žulové kostky dle pol. 113203111"           330,00*0,115*19</t>
  </si>
  <si>
    <t>67</t>
  </si>
  <si>
    <t>-908163109</t>
  </si>
  <si>
    <t xml:space="preserve">"CB kryt dle pol. 113107172"                                                                    247,00*0,625</t>
  </si>
  <si>
    <t xml:space="preserve">"kamenivo stmelené cementem  dle pol. 113107231"                  949,00*0,325</t>
  </si>
  <si>
    <t>-181566100</t>
  </si>
  <si>
    <t xml:space="preserve">"CB kryt dle pol. 113107172"                                                                    247,00*0,625*19</t>
  </si>
  <si>
    <t xml:space="preserve">"kamenivo stmelené cementem  dle pol. 113107231"                  949,00*0,325*19</t>
  </si>
  <si>
    <t>69</t>
  </si>
  <si>
    <t>2070813349</t>
  </si>
  <si>
    <t>9679340</t>
  </si>
  <si>
    <t>71</t>
  </si>
  <si>
    <t>997221875</t>
  </si>
  <si>
    <t>378135446</t>
  </si>
  <si>
    <t>https://podminky.urs.cz/item/CS_URS_2024_02/997221875</t>
  </si>
  <si>
    <t>998225111</t>
  </si>
  <si>
    <t>Přesun hmot pro komunikace s krytem z kameniva, monolitickým betonovým nebo živičným dopravní vzdálenost do 200 m jakékoliv délky objektu</t>
  </si>
  <si>
    <t>-253820468</t>
  </si>
  <si>
    <t>https://podminky.urs.cz/item/CS_URS_2024_02/998225111</t>
  </si>
  <si>
    <t>SO 109 - Obnova povrchu po realizaci šachet</t>
  </si>
  <si>
    <t xml:space="preserve">    4 - Vodorovné konstrukce</t>
  </si>
  <si>
    <t>15,00</t>
  </si>
  <si>
    <t>113106421</t>
  </si>
  <si>
    <t>Rozebrání dlažeb a dílců při překopech inženýrských sítí s přemístěním hmot na skládku na vzdálenost do 3 m nebo s naložením na dopravní prostředek strojně plochy jednotlivě přes 15 m2 komunikací pro pěší s ložem z kameniva nebo živice a s výplní spár z betonových nebo kameninových dlaždic, desek nebo tvarovek</t>
  </si>
  <si>
    <t>-1987800722</t>
  </si>
  <si>
    <t>https://podminky.urs.cz/item/CS_URS_2024_02/113106421</t>
  </si>
  <si>
    <t xml:space="preserve">"betonová dlažba tl.60mm 200x200mm"  27,00</t>
  </si>
  <si>
    <t>"zpětně se použije"</t>
  </si>
  <si>
    <t>113107171</t>
  </si>
  <si>
    <t>Odstranění podkladů nebo krytů strojně plochy jednotlivě přes 50 m2 do 200 m2 s přemístěním hmot na skládku na vzdálenost do 20 m nebo s naložením na dopravní prostředek z betonu prostého, o tl. vrstvy přes 100 do 150 mm</t>
  </si>
  <si>
    <t>https://podminky.urs.cz/item/CS_URS_2024_02/113107171</t>
  </si>
  <si>
    <t xml:space="preserve">"pod CB krytem tl. 150mm"   92,00*1,10</t>
  </si>
  <si>
    <t xml:space="preserve">"CB kryt tl.230mm"    92,00</t>
  </si>
  <si>
    <t>113154528</t>
  </si>
  <si>
    <t>Frézování živičného podkladu nebo krytu s naložením hmot na dopravní prostředek plochy do 500 m2 pruhu šířky přes 0,5 m, tloušťky vrstvy 100 mm</t>
  </si>
  <si>
    <t>https://podminky.urs.cz/item/CS_URS_2024_02/113154528</t>
  </si>
  <si>
    <t>"celková tloušťka 18cm, tzn. 2x"</t>
  </si>
  <si>
    <t xml:space="preserve">"SEVER"       95,00*2</t>
  </si>
  <si>
    <t xml:space="preserve">"JIH"            156,00*2</t>
  </si>
  <si>
    <t xml:space="preserve">"zastávkové obrubníky"  27,00</t>
  </si>
  <si>
    <t xml:space="preserve">"silniční obruby"   9,00</t>
  </si>
  <si>
    <t xml:space="preserve">"zpětně se osadí" </t>
  </si>
  <si>
    <t>122252514</t>
  </si>
  <si>
    <t>Odkopávky a prokopávky zapažené pro silnice a dálnice strojně v hornině třídy těžitelnosti I přes 100 do 500 m3</t>
  </si>
  <si>
    <t>https://podminky.urs.cz/item/CS_URS_2024_02/122252514</t>
  </si>
  <si>
    <t>"odstranění stávajícího nezpevněného podkladu aktivní zóny pod stávající vozovkou"</t>
  </si>
  <si>
    <t xml:space="preserve">"JIH komunikace CB"          95,00*1,25*0,50</t>
  </si>
  <si>
    <t xml:space="preserve">"JIH komunikace AC"         40,00*0,50</t>
  </si>
  <si>
    <t xml:space="preserve">"SEVER komunikace AC"   60,00*0,50</t>
  </si>
  <si>
    <t>"odstranění stávajícího nezpevněného podkladu (ŠD) pod stávající vozovkou"</t>
  </si>
  <si>
    <t xml:space="preserve">"JIH komunikace CB"          95,00*1,25*0,25</t>
  </si>
  <si>
    <t xml:space="preserve">"JIH komunikace AC"         40,00*0,35</t>
  </si>
  <si>
    <t xml:space="preserve">"SEVER komunikace AC"   60,00*0,35</t>
  </si>
  <si>
    <t>174,063*0,10</t>
  </si>
  <si>
    <t>132251102</t>
  </si>
  <si>
    <t>Hloubení nezapažených rýh šířky do 800 mm strojně s urovnáním dna do předepsaného profilu a spádu v hornině třídy těžitelnosti I skupiny 3 přes 20 do 50 m3</t>
  </si>
  <si>
    <t>https://podminky.urs.cz/item/CS_URS_2024_02/132251102</t>
  </si>
  <si>
    <t>"výkop pro drenáž" 0,60*0,55*30,00</t>
  </si>
  <si>
    <t>132254201</t>
  </si>
  <si>
    <t>Hloubení zapažených rýh šířky přes 800 do 2 000 mm strojně s urovnáním dna do předepsaného profilu a spádu v hornině třídy těžitelnosti I skupiny 3 do 20 m3</t>
  </si>
  <si>
    <t>953714688</t>
  </si>
  <si>
    <t>https://podminky.urs.cz/item/CS_URS_2024_02/132254201</t>
  </si>
  <si>
    <t>"odvoz zeminy na skládku"</t>
  </si>
  <si>
    <t>" JIH přípojky" 1,10*0,80*14,00</t>
  </si>
  <si>
    <t>1474636186</t>
  </si>
  <si>
    <t>" JIH přípojky" 0,80*14,00*2</t>
  </si>
  <si>
    <t>798762051</t>
  </si>
  <si>
    <t>15*14</t>
  </si>
  <si>
    <t xml:space="preserve">"dle pol. 122252514"   174,063</t>
  </si>
  <si>
    <t xml:space="preserve">"dle pol. 132251102"       9,90</t>
  </si>
  <si>
    <t xml:space="preserve">"dle pol. 132254201"       12,32</t>
  </si>
  <si>
    <t xml:space="preserve">"dle pol. 122252514"   174,063*10</t>
  </si>
  <si>
    <t xml:space="preserve">"dle pol. 132251102"       9,90*10</t>
  </si>
  <si>
    <t xml:space="preserve">"dle pol. 132254201"       12,32*10</t>
  </si>
  <si>
    <t xml:space="preserve">"JIH komunikace CB"                95,00*1,25*0,50</t>
  </si>
  <si>
    <t xml:space="preserve">"JIH komunikace AC"               40,00*0,50</t>
  </si>
  <si>
    <t xml:space="preserve">"SEVER komunikace AC"         60,00*0,50</t>
  </si>
  <si>
    <t xml:space="preserve">"JIH pod dlažbou nástupiště"  27,00*0,30</t>
  </si>
  <si>
    <t>117,475</t>
  </si>
  <si>
    <t>117,475*2 'Přepočtené koeficientem množství</t>
  </si>
  <si>
    <t xml:space="preserve">"dle pol. 171251201"   183,969*2,00</t>
  </si>
  <si>
    <t xml:space="preserve">"dle pol. 111301111R"    15,00*0,15</t>
  </si>
  <si>
    <t>-869819849</t>
  </si>
  <si>
    <t>"zásyp z nesoudržného materiálu, hutněno po vrstvách na 95% PS, v AZ na 100%PS"</t>
  </si>
  <si>
    <t>"JIH přípojky" (0,80-0,15-0,470)*1,10*14,00</t>
  </si>
  <si>
    <t>58337301R</t>
  </si>
  <si>
    <t>Vhodný nesoudržný materiál - nákup a doprava</t>
  </si>
  <si>
    <t>1222157908</t>
  </si>
  <si>
    <t>2,772</t>
  </si>
  <si>
    <t>2,772*2 'Přepočtené koeficientem množství</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</si>
  <si>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</si>
  <si>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</si>
  <si>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-1424196333</t>
  </si>
  <si>
    <t>https://podminky.urs.cz/item/CS_URS_2024_02/175151101</t>
  </si>
  <si>
    <t>"ŠP fr.0/8"</t>
  </si>
  <si>
    <t>"JIH přípojky " (1,10*0,470-0,085*0,085*3,14)*14,00</t>
  </si>
  <si>
    <t>58337303</t>
  </si>
  <si>
    <t>štěrkopísek frakce 0/8</t>
  </si>
  <si>
    <t>-1220616398</t>
  </si>
  <si>
    <t>6,92</t>
  </si>
  <si>
    <t>6,92*2 'Přepočtené koeficientem množství</t>
  </si>
  <si>
    <t xml:space="preserve">"tl.15cm" </t>
  </si>
  <si>
    <t xml:space="preserve">"SEVER"  15,00</t>
  </si>
  <si>
    <t>15,00*0,15</t>
  </si>
  <si>
    <t>2,25*2 'Přepočtené koeficientem množství</t>
  </si>
  <si>
    <t>15*0,02 'Přepočtené koeficientem množství</t>
  </si>
  <si>
    <t xml:space="preserve">"JIH komunikace CB"          95,00*1,25</t>
  </si>
  <si>
    <t xml:space="preserve">"JIH komunikace AC"         40,00</t>
  </si>
  <si>
    <t xml:space="preserve">"SEVER komunikace AC"   60,00*1,50</t>
  </si>
  <si>
    <t xml:space="preserve">"pro obalení denážní rýhy"      30,00*2,5</t>
  </si>
  <si>
    <t>geotextilie netkaná separační, ochranná, filtrační, drenážní typu S2 dle TP97</t>
  </si>
  <si>
    <t>75,00</t>
  </si>
  <si>
    <t>75*1,1845 'Přepočtené koeficientem množství</t>
  </si>
  <si>
    <t>30,00</t>
  </si>
  <si>
    <t>Vodorovné konstrukce</t>
  </si>
  <si>
    <t>451573111</t>
  </si>
  <si>
    <t>Lože pod potrubí, stoky a drobné objekty v otevřeném výkopu z písku a štěrkopísku do 63 mm</t>
  </si>
  <si>
    <t>542933895</t>
  </si>
  <si>
    <t>https://podminky.urs.cz/item/CS_URS_2024_02/451573111</t>
  </si>
  <si>
    <t xml:space="preserve">"přípojky JIH "   1,10*0,15*14,00</t>
  </si>
  <si>
    <t>564871011</t>
  </si>
  <si>
    <t>Podklad ze štěrkodrti ŠD s rozprostřením a zhutněním plochy jednotlivě do 100 m2, po zhutnění tl. 250 mm</t>
  </si>
  <si>
    <t>-2044037647</t>
  </si>
  <si>
    <t>https://podminky.urs.cz/item/CS_URS_2024_02/564871011</t>
  </si>
  <si>
    <t>"ŠDb fr.0/32 "</t>
  </si>
  <si>
    <t xml:space="preserve">"pod dlažbu chodníku mezi ložem a zásypem drenáže, průměrná tl. 250 mm"    27,00</t>
  </si>
  <si>
    <t xml:space="preserve">"JIH komunikace CB"   95,00*1,25</t>
  </si>
  <si>
    <t xml:space="preserve">"SEVER komunikace AC"   60,00</t>
  </si>
  <si>
    <t xml:space="preserve">"JIH komunikace AC"           146,00</t>
  </si>
  <si>
    <t xml:space="preserve">"SEVER komunikace AC"       95,00</t>
  </si>
  <si>
    <t xml:space="preserve">"SC 0/32 C 8/10 tl.150mm"       </t>
  </si>
  <si>
    <t xml:space="preserve">"JIH komunikace CB"   95,00*1,10</t>
  </si>
  <si>
    <t>567132113</t>
  </si>
  <si>
    <t>Podklad ze směsi stmelené cementem SC bez dilatačních spár, s rozprostřením a zhutněním SC C 8/10 (KSC I), po zhutnění tl. 180 mm</t>
  </si>
  <si>
    <t>-436783748</t>
  </si>
  <si>
    <t>https://podminky.urs.cz/item/CS_URS_2024_02/567132113</t>
  </si>
  <si>
    <t xml:space="preserve">"SC 0/32 C 8/10 tl.180mm"       </t>
  </si>
  <si>
    <t xml:space="preserve">"JIH komunikace AC"         146,00</t>
  </si>
  <si>
    <t xml:space="preserve">"SEVER komunikace AC"    95,00</t>
  </si>
  <si>
    <t xml:space="preserve">"Infiltrační postřik z kation.asf.emulze, PI-C, 1,0 kg/m2 po vyštěpení"    </t>
  </si>
  <si>
    <t xml:space="preserve">"Spoj.postřik z modifikované kation.asf.emulze, PS-CP, 0,35 kg/m2 po vyštěpení"  </t>
  </si>
  <si>
    <t xml:space="preserve">"JIH komunikace AC"         150,00</t>
  </si>
  <si>
    <t xml:space="preserve">"Spoj.postřik z modifikované kation.asf.emulze, PS-CP, 1,50 kg/m2 po vyštěpení" </t>
  </si>
  <si>
    <t xml:space="preserve">"JIH komunikace AC"         148,00</t>
  </si>
  <si>
    <t xml:space="preserve">"komunikace CB"   95,00</t>
  </si>
  <si>
    <t>596211253</t>
  </si>
  <si>
    <t>Kladení dlažby z betonových zámkových dlaždic komunikací pro pěší strojně s ložem z kameniva těženého nebo drceného tl. do 40 mm, s vyplněním spár s dvojitým hutněním, vibrováním a se smetením přebytečného materiálu na krajnici tl. 60 mm do 300 m2</t>
  </si>
  <si>
    <t>-1686409762</t>
  </si>
  <si>
    <t>https://podminky.urs.cz/item/CS_URS_2024_02/596211253</t>
  </si>
  <si>
    <t xml:space="preserve">"bet. dlažba chodníku tl. 60 mm - předláždění stávající zpevněné plochy - použije se stávající demontovaná dlažba  20x20 tl.60mm"</t>
  </si>
  <si>
    <t xml:space="preserve">"barva přírodní šedá, dlažba s fazetou, vč. zapískování spar čistým křemičitým pískem fr. 0/2" </t>
  </si>
  <si>
    <t>27,00</t>
  </si>
  <si>
    <t>871310330</t>
  </si>
  <si>
    <t>Montáž kanalizačního potrubí z polypropylenu PP hladkého plnostěnného SN 16 DN 150</t>
  </si>
  <si>
    <t>1040903574</t>
  </si>
  <si>
    <t>https://podminky.urs.cz/item/CS_URS_2024_02/871310330</t>
  </si>
  <si>
    <t>"nové potrubí od nových UV po napojení do nové kanalizační šachty. DN 150, SN 16"</t>
  </si>
  <si>
    <t xml:space="preserve">"SEVER"  8,00</t>
  </si>
  <si>
    <t xml:space="preserve">"JIH"       14,00</t>
  </si>
  <si>
    <t>28614274</t>
  </si>
  <si>
    <t>trubka kanalizační PP plnostěnná jednovrstvá DN 160x6000mm SN16</t>
  </si>
  <si>
    <t>1998226788</t>
  </si>
  <si>
    <t>22,00</t>
  </si>
  <si>
    <t>22*1,015 'Přepočtené koeficientem množství</t>
  </si>
  <si>
    <t>-747501841</t>
  </si>
  <si>
    <t xml:space="preserve">"kanalizační potrubí  DN 200mm"  </t>
  </si>
  <si>
    <t xml:space="preserve">"JIH"        12,00</t>
  </si>
  <si>
    <t>877310310</t>
  </si>
  <si>
    <t>Montáž tvarovek na kanalizačním plastovém potrubí z PP nebo PVC-U hladkého plnostěnného kolen, víček nebo hrdlových uzávěrů DN 150</t>
  </si>
  <si>
    <t>-530253284</t>
  </si>
  <si>
    <t>https://podminky.urs.cz/item/CS_URS_2024_02/877310310</t>
  </si>
  <si>
    <t>"plast DN 150 - 60°"</t>
  </si>
  <si>
    <t xml:space="preserve">"SEVER"     3,00</t>
  </si>
  <si>
    <t xml:space="preserve">"JIH"           3,00</t>
  </si>
  <si>
    <t xml:space="preserve">"plast DN 150 - 90°"                               </t>
  </si>
  <si>
    <t xml:space="preserve">"SEVER"    1,00</t>
  </si>
  <si>
    <t xml:space="preserve">"JIH"          2,00</t>
  </si>
  <si>
    <t>28611362</t>
  </si>
  <si>
    <t>koleno kanalizační PVC KG 160x67°</t>
  </si>
  <si>
    <t>1407163264</t>
  </si>
  <si>
    <t>28611363</t>
  </si>
  <si>
    <t>koleno kanalizační PVC KG 160x87°</t>
  </si>
  <si>
    <t>580510807</t>
  </si>
  <si>
    <t>877310440</t>
  </si>
  <si>
    <t>Montáž tvarovek na kanalizačním plastovém potrubí z PP nebo PVC-U korugovaného nebo žebrovaného šachtových vložek DN 150</t>
  </si>
  <si>
    <t>789093080</t>
  </si>
  <si>
    <t>https://podminky.urs.cz/item/CS_URS_2024_02/877310440</t>
  </si>
  <si>
    <t>"SEVER " 1,00</t>
  </si>
  <si>
    <t>"JIH " 1,00</t>
  </si>
  <si>
    <t>28617480</t>
  </si>
  <si>
    <t>vložka šachtová kanalizace PP korugované DN 160</t>
  </si>
  <si>
    <t>-865961635</t>
  </si>
  <si>
    <t>2,00</t>
  </si>
  <si>
    <t>2*1,015 'Přepočtené koeficientem množství</t>
  </si>
  <si>
    <t>-821962477</t>
  </si>
  <si>
    <t>"odstranění stávajících uličních vpustí, včetně kovové vtokové mříže 500×500 mm"</t>
  </si>
  <si>
    <t xml:space="preserve">"UV"        1,00*2</t>
  </si>
  <si>
    <t>891311811</t>
  </si>
  <si>
    <t>Demontáž vodovodních armatur na potrubí šoupátek nebo klapek uzavíracích v otevřeném výkopu nebo v šachtách DN 150</t>
  </si>
  <si>
    <t>1224809059</t>
  </si>
  <si>
    <t>https://podminky.urs.cz/item/CS_URS_2024_02/891311811</t>
  </si>
  <si>
    <t>"odstranění šoupěte rušeného vodovodu v jízdním pruhu na jihu"</t>
  </si>
  <si>
    <t>89713R</t>
  </si>
  <si>
    <t xml:space="preserve">Vpusť kanalizační uliční kompletní z betonových dílců </t>
  </si>
  <si>
    <t>1814812014</t>
  </si>
  <si>
    <t xml:space="preserve">Nová uliční vpust výšky 2,145 m, včetně kovové vtokové mříže 500×500 mm pro zatížení D400, mříž s panty, s vysokým kalovým košem. </t>
  </si>
  <si>
    <t xml:space="preserve">Součástí vyrovnávací prstenec v. 60 mm, horní skruž v. 570 mm, střední skruž v. 295 mm (středový díl uliční vpusti DN450), skruž s vývodem </t>
  </si>
  <si>
    <t xml:space="preserve"> pro připojení drenáže (bez vývodu bez drenáže) v. 350 mm (středový díl uliční vpusti DN450), skruž s vývodem pro napojení na kanalizaci,</t>
  </si>
  <si>
    <t xml:space="preserve"> středový díl uliční vpusti DN450, spodní díl v. 300 mm. Vč. napojení na navazující potrubí. </t>
  </si>
  <si>
    <t xml:space="preserve">Vč. výplně, těsnění  a tmelení spar a spojů, vč. opatření  povrchů  betonu  izolací  proti zemní vlhkosti v částech, kde přijdou do styku se zeminou</t>
  </si>
  <si>
    <t>nebo kamenivem</t>
  </si>
  <si>
    <t>vč. bet. lože tl. C12/15 100 mm</t>
  </si>
  <si>
    <t xml:space="preserve">"SEVER"  1,00</t>
  </si>
  <si>
    <t xml:space="preserve">"JIH"         1,00</t>
  </si>
  <si>
    <t>899132121</t>
  </si>
  <si>
    <t>Výměna (výšková úprava) poklopu kanalizačního s rámem pevným s ošetřením podkladních vrstev hloubky do 25 cm</t>
  </si>
  <si>
    <t>-819128690</t>
  </si>
  <si>
    <t>https://podminky.urs.cz/item/CS_URS_2024_02/899132121</t>
  </si>
  <si>
    <t>"výšková úprava stávajících poklopů šachet do nové nivelety zpevněných ploch - bez nutnosti dodávky nových kanalizačních prvků "</t>
  </si>
  <si>
    <t xml:space="preserve">"JIH"  2,00</t>
  </si>
  <si>
    <t>899632R</t>
  </si>
  <si>
    <t>Zkouška vodotěsnosti potrubí DN 150mm</t>
  </si>
  <si>
    <t>211382530</t>
  </si>
  <si>
    <t xml:space="preserve">"dle pol.871310330"  22,00</t>
  </si>
  <si>
    <t>899722113</t>
  </si>
  <si>
    <t>Krytí potrubí z plastů výstražnou fólií z PVC šířky přes 25 do 34 cm</t>
  </si>
  <si>
    <t>-1385455023</t>
  </si>
  <si>
    <t>https://podminky.urs.cz/item/CS_URS_2024_02/899722113</t>
  </si>
  <si>
    <t>"ochranná výstražná fólie hnědé barvy, dle ČSN 73 6006, nad přípojku UV. Šířka min. 30 cm"</t>
  </si>
  <si>
    <t xml:space="preserve">"SEVER"  2,00</t>
  </si>
  <si>
    <t xml:space="preserve">"JIH"       12,00</t>
  </si>
  <si>
    <t xml:space="preserve">"bet. obrubník š. 250 mm, v. 300 mm"                       9,00</t>
  </si>
  <si>
    <t xml:space="preserve">"použijí se stávající demontované obrubníky" </t>
  </si>
  <si>
    <t>24,50</t>
  </si>
  <si>
    <t xml:space="preserve">" komůrka 8*28mm"  24,50</t>
  </si>
  <si>
    <t xml:space="preserve">"bez zálivky,  tvarovaný těsnící profil 8mm" 24,50</t>
  </si>
  <si>
    <t>91,00</t>
  </si>
  <si>
    <t xml:space="preserve">"JIH komunikace CB"        95,00*1,25</t>
  </si>
  <si>
    <t xml:space="preserve">"JIH komunikace AC"        40,00</t>
  </si>
  <si>
    <t>"SEVER komunikace AC" 60,00</t>
  </si>
  <si>
    <t xml:space="preserve">"JIH "                                      148,00</t>
  </si>
  <si>
    <t xml:space="preserve">"SEVER"                                 95,00</t>
  </si>
  <si>
    <t xml:space="preserve">"JIH komunikace CB"          95,00*1,50</t>
  </si>
  <si>
    <t xml:space="preserve">"JIH komunikace AC"         40,00*1,50</t>
  </si>
  <si>
    <t>73</t>
  </si>
  <si>
    <t xml:space="preserve">"JIH "                                       83,00</t>
  </si>
  <si>
    <t xml:space="preserve">"SEVER"                                 46,00</t>
  </si>
  <si>
    <t>75</t>
  </si>
  <si>
    <t xml:space="preserve">"JIH"             47,00</t>
  </si>
  <si>
    <t xml:space="preserve">"SEVER"      21,00</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</si>
  <si>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</si>
  <si>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</si>
  <si>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1498940273</t>
  </si>
  <si>
    <t>https://podminky.urs.cz/item/CS_URS_2024_02/979024443</t>
  </si>
  <si>
    <t>"vybouraný silniční obrubník před zpětnou montáží" 9,00</t>
  </si>
  <si>
    <t>77</t>
  </si>
  <si>
    <t>979054441</t>
  </si>
  <si>
    <t>Očištění vybouraných prvků komunikací od spojovacího materiálu s odklizením a uložením očištěných hmot a spojovacího materiálu na skládku na vzdálenost do 10 m dlaždic, desek nebo tvarovek s původním vyplněním spár kamenivem těženým</t>
  </si>
  <si>
    <t>168184829</t>
  </si>
  <si>
    <t>https://podminky.urs.cz/item/CS_URS_2024_02/979054441</t>
  </si>
  <si>
    <t xml:space="preserve">"betonová dlažba 20x20 tl.600mm - očištění pro znovu osazení"   27,00</t>
  </si>
  <si>
    <t>-1558843851</t>
  </si>
  <si>
    <t xml:space="preserve">"dle pol.871365811"   0,015*20,00</t>
  </si>
  <si>
    <t>79</t>
  </si>
  <si>
    <t xml:space="preserve">"frézovaná živice dle pol. 113154528"  502,00*0,230</t>
  </si>
  <si>
    <t xml:space="preserve">"frézovaná živice dle pol. 113154528"   502,00*0,230*19</t>
  </si>
  <si>
    <t>81</t>
  </si>
  <si>
    <t>"do 20km"</t>
  </si>
  <si>
    <t xml:space="preserve">"betonové obruby dle pol. 113201112"   27,00*0,290</t>
  </si>
  <si>
    <t xml:space="preserve">"do 1 km k očištění a zpět k zabudování" </t>
  </si>
  <si>
    <t xml:space="preserve">"betonové obruby dle pol. 113202111- 2x - pouze obrubník  "   9,00*0,160*2</t>
  </si>
  <si>
    <t xml:space="preserve">"betonová dlažba dle pol    113106421-2x"       27,00*0,255*2</t>
  </si>
  <si>
    <t xml:space="preserve">"betonové obruby dle pol. 113201112"  27,00*0,290*19</t>
  </si>
  <si>
    <t>83</t>
  </si>
  <si>
    <t xml:space="preserve">"CB kryt dle pol. 113107172"                                                                    92,00*0,625</t>
  </si>
  <si>
    <t xml:space="preserve">"kamenivo stmelené cementem  dle pol. 113107171"                  101,20*0,325</t>
  </si>
  <si>
    <t xml:space="preserve">"betonové obruby dle pol. 113202111-  pouze lože  "                9,00*0,045</t>
  </si>
  <si>
    <t xml:space="preserve">"dle pol. 890431851"  0,60*2,00</t>
  </si>
  <si>
    <t xml:space="preserve">"dle pol. 899132121"  0,66*2,00</t>
  </si>
  <si>
    <t xml:space="preserve">"mříže z UV do šrotu " </t>
  </si>
  <si>
    <t xml:space="preserve">"dle pol. 890431851"  1,080*2,00</t>
  </si>
  <si>
    <t xml:space="preserve">"šoupě do šrotu " </t>
  </si>
  <si>
    <t xml:space="preserve">"dle pol. 891261811"  0,03985*1,00</t>
  </si>
  <si>
    <t xml:space="preserve">"CB kryt dle pol. 113107172"                                                                    92,00*0,625*19</t>
  </si>
  <si>
    <t xml:space="preserve">"kamenivo stmelené cementem  dle pol. 113107171"                  101,20*0,325*19</t>
  </si>
  <si>
    <t xml:space="preserve">"betonové obruby dle pol. 113202111-  pouze lože  "                     9,00*0,045*19</t>
  </si>
  <si>
    <t xml:space="preserve">"dle pol.871365811"   0,015*20,00*19</t>
  </si>
  <si>
    <t xml:space="preserve">"dle pol. 890431851"  0,60*2,00*19</t>
  </si>
  <si>
    <t xml:space="preserve">"dle pol. 899132121"  0,66*2,00*19</t>
  </si>
  <si>
    <t xml:space="preserve">"dle pol. 890431851"  1,080*2,00*19</t>
  </si>
  <si>
    <t xml:space="preserve">"dle pol. 891261811"  0,03985*1,00*19</t>
  </si>
  <si>
    <t>85</t>
  </si>
  <si>
    <t>997221612</t>
  </si>
  <si>
    <t>Nakládání na dopravní prostředky pro vodorovnou dopravu vybouraných hmot</t>
  </si>
  <si>
    <t>96651027</t>
  </si>
  <si>
    <t>https://podminky.urs.cz/item/CS_URS_2024_02/997221612</t>
  </si>
  <si>
    <t>"zpětně použité materiály pro zpětnou dopravu"</t>
  </si>
  <si>
    <t xml:space="preserve">"betonové obruby dle pol. 113202111pouze obrubník "   9,00*0,160</t>
  </si>
  <si>
    <t xml:space="preserve">"betonová dlažba dle pol    113106421"       27,00*0,255</t>
  </si>
  <si>
    <t xml:space="preserve">"betonové obruby dle pol. 113201112"                                               27,00*0,290</t>
  </si>
  <si>
    <t xml:space="preserve">"betonové obruby dle pol. 113202111-  pouze lože  "                    9,00*0,045</t>
  </si>
  <si>
    <t>87</t>
  </si>
  <si>
    <t>SO 120.1 - Komunikace pro pěší SM Ostrava</t>
  </si>
  <si>
    <t>137,00</t>
  </si>
  <si>
    <t>1984428478</t>
  </si>
  <si>
    <t xml:space="preserve">" dlažba betonová 200x200x60mm"  140,00</t>
  </si>
  <si>
    <t xml:space="preserve">"chodníkové obruby 100x250mm"   55,00</t>
  </si>
  <si>
    <t xml:space="preserve">"strojní  "</t>
  </si>
  <si>
    <t>(25,2+46,2+21,84)</t>
  </si>
  <si>
    <t>(25,2+46,2+21,84)*0,10</t>
  </si>
  <si>
    <t>137,00*14</t>
  </si>
  <si>
    <t xml:space="preserve">"dle pol. 122252514"     93,24</t>
  </si>
  <si>
    <t xml:space="preserve">"dle pol. 122252514"   93,24*10</t>
  </si>
  <si>
    <t xml:space="preserve">"pod DL"                                    136,42*1,20*0,30 </t>
  </si>
  <si>
    <t xml:space="preserve">"pod lomový kámen"              2,50*0,30</t>
  </si>
  <si>
    <t>49,861</t>
  </si>
  <si>
    <t>49,861*2 'Přepočtené koeficientem množství</t>
  </si>
  <si>
    <t xml:space="preserve">"dle pol. 171251201"   113,79*2,00</t>
  </si>
  <si>
    <t xml:space="preserve">"dle pol. 111301111R"   137,00*0,15</t>
  </si>
  <si>
    <t xml:space="preserve">"dle pol. 122252514"      93,24</t>
  </si>
  <si>
    <t>181351103</t>
  </si>
  <si>
    <t>Rozprostření a urovnání ornice v rovině nebo ve svahu sklonu do 1:5 strojně při souvislé ploše přes 100 do 500 m2, tl. vrstvy do 200 mm</t>
  </si>
  <si>
    <t>https://podminky.urs.cz/item/CS_URS_2024_02/181351103</t>
  </si>
  <si>
    <t>"tl.15cm" 114,00</t>
  </si>
  <si>
    <t>114,00*0,15*2,00</t>
  </si>
  <si>
    <t>114,00</t>
  </si>
  <si>
    <t>114*0,02 'Přepočtené koeficientem množství</t>
  </si>
  <si>
    <t xml:space="preserve">"pod DL"                                     136,42*1,20</t>
  </si>
  <si>
    <t xml:space="preserve">"pod lomový kámen"              2,50</t>
  </si>
  <si>
    <t>451311111</t>
  </si>
  <si>
    <t>Podklad pod dlažbu z betonu prostého bez zvýšených nároků na prostředí tř. C 20/25 tl. do 100 mm</t>
  </si>
  <si>
    <t>-1224571716</t>
  </si>
  <si>
    <t>https://podminky.urs.cz/item/CS_URS_2024_02/451311111</t>
  </si>
  <si>
    <t xml:space="preserve">"lože pod dlažbu z lomového kamene  -beton C 20/25nXF3"  2,50</t>
  </si>
  <si>
    <t>465513127</t>
  </si>
  <si>
    <t>Dlažba z lomového kamene lomařsky upraveného na cementovou maltu, s vyspárováním cementovou maltou, tl. kamene 200 mm</t>
  </si>
  <si>
    <t>1196233400</t>
  </si>
  <si>
    <t>https://podminky.urs.cz/item/CS_URS_2024_02/465513127</t>
  </si>
  <si>
    <t>"vč. vyspárování cementovou maltou M25XF4"</t>
  </si>
  <si>
    <t>2,50</t>
  </si>
  <si>
    <t>564871111</t>
  </si>
  <si>
    <t>Podklad ze štěrkodrti ŠD s rozprostřením a zhutněním plochy přes 100 m2, po zhutnění tl. 250 mm</t>
  </si>
  <si>
    <t>-1104642038</t>
  </si>
  <si>
    <t>https://podminky.urs.cz/item/CS_URS_2024_02/564871111</t>
  </si>
  <si>
    <t xml:space="preserve">"pod DL"                            136,42</t>
  </si>
  <si>
    <t xml:space="preserve">"pod lomový kámen"      2,50</t>
  </si>
  <si>
    <t xml:space="preserve">"chodník z betonové dlažby 20x20cm  tl.80mm"  112,0+9,0+5,00+2,50+5,2+2,72</t>
  </si>
  <si>
    <t>112,00</t>
  </si>
  <si>
    <t>112*1,02 'Přepočtené koeficientem množství</t>
  </si>
  <si>
    <t>59245031R</t>
  </si>
  <si>
    <t>dlažba skladebná betonová 200x200mm tl 80mm bez fazety přírodní</t>
  </si>
  <si>
    <t>647064550</t>
  </si>
  <si>
    <t>9,00</t>
  </si>
  <si>
    <t>9*1,02 'Přepočtené koeficientem množství</t>
  </si>
  <si>
    <t>59245004</t>
  </si>
  <si>
    <t>dlažba skladebná betonová 200x200mm tl 80mm barevná</t>
  </si>
  <si>
    <t>-1206970973</t>
  </si>
  <si>
    <t>5,00</t>
  </si>
  <si>
    <t>5*1,02 'Přepočtené koeficientem množství</t>
  </si>
  <si>
    <t>59245005</t>
  </si>
  <si>
    <t>dlažba skladebná betonová 200x100mm tl 80mm barevná</t>
  </si>
  <si>
    <t>-1542658524</t>
  </si>
  <si>
    <t>59245201R</t>
  </si>
  <si>
    <t>Umělá vodící linie tl.80mm, barva přírodní</t>
  </si>
  <si>
    <t>1030520897</t>
  </si>
  <si>
    <t>5,20</t>
  </si>
  <si>
    <t>5,2*1,02 'Přepočtené koeficientem množství</t>
  </si>
  <si>
    <t>3,40*0,80</t>
  </si>
  <si>
    <t>2,72*1,02 'Přepočtené koeficientem množství</t>
  </si>
  <si>
    <t xml:space="preserve">"bet. obrubník š. 80 mm, v. 250 mm"  25,00</t>
  </si>
  <si>
    <t>25,00</t>
  </si>
  <si>
    <t>25*1,02 'Přepočtené koeficientem množství</t>
  </si>
  <si>
    <t>1197312384</t>
  </si>
  <si>
    <t xml:space="preserve">"pod DL"                            136,42*1,20</t>
  </si>
  <si>
    <t xml:space="preserve">"pod lomový kámen"      2,50*1,20</t>
  </si>
  <si>
    <t xml:space="preserve">"betonové obruby dle pol. 113202111"           55,00*0,205</t>
  </si>
  <si>
    <t xml:space="preserve">"betonová dlažba dle pol. 113106142"          140,00*0,255</t>
  </si>
  <si>
    <t xml:space="preserve">"betonové obruby dle pol. 113202111"        55,00*0,205*19</t>
  </si>
  <si>
    <t xml:space="preserve">"betonová dlažba dle pol. 113106142"          140,00*0,255*19</t>
  </si>
  <si>
    <t>1481595258</t>
  </si>
  <si>
    <t xml:space="preserve">"betonová dlažba dle pol. 113106142"            140,00*0,255</t>
  </si>
  <si>
    <t>998223011</t>
  </si>
  <si>
    <t>Přesun hmot pro pozemní komunikace s krytem dlážděným dopravní vzdálenost do 200 m jakékoliv délky objektu</t>
  </si>
  <si>
    <t>-532419170</t>
  </si>
  <si>
    <t>https://podminky.urs.cz/item/CS_URS_2024_02/998223011</t>
  </si>
  <si>
    <t>711161118</t>
  </si>
  <si>
    <t>Izolace proti zemní vlhkosti a beztlakové vodě nopovými fóliemi na ploše vodorovné V vrstva ochranná, odvětrávací a drenážní výška nopku 50,0 mm, tl. fólie do 2,0 mm</t>
  </si>
  <si>
    <t>1006153719</t>
  </si>
  <si>
    <t>https://podminky.urs.cz/item/CS_URS_2024_02/711161118</t>
  </si>
  <si>
    <t>" nopová folie mezi konstrukcí chodníku / zelení a zdí travelátoru" 32,00*0,80</t>
  </si>
  <si>
    <t>998711202</t>
  </si>
  <si>
    <t>Přesun hmot pro izolace proti vodě, vlhkosti a plynům stanovený procentní sazbou (%) z ceny vodorovná dopravní vzdálenost do 50 m základní v objektech výšky přes 6 do 12 m</t>
  </si>
  <si>
    <t>%</t>
  </si>
  <si>
    <t>-614203080</t>
  </si>
  <si>
    <t>https://podminky.urs.cz/item/CS_URS_2024_02/998711202</t>
  </si>
  <si>
    <t>SO 120.2 - Komunikace pro pěší Business centrum Ostrava</t>
  </si>
  <si>
    <t>76,00</t>
  </si>
  <si>
    <t xml:space="preserve">" dlažba betonová 200x200x60mm"  305,00</t>
  </si>
  <si>
    <t xml:space="preserve">"chodníkové obruby 100x250mm"   78,00</t>
  </si>
  <si>
    <t>(54,90+100,65+1,56)</t>
  </si>
  <si>
    <t>(54,90+100,65+1,56)*0,10</t>
  </si>
  <si>
    <t>129951121</t>
  </si>
  <si>
    <t>Bourání konstrukcí v odkopávkách a prokopávkách strojně s přemístěním suti na hromady na vzdálenost do 20 m nebo s naložením na dopravní prostředek z betonu prostého neprokládaného</t>
  </si>
  <si>
    <t>-1949817323</t>
  </si>
  <si>
    <t>https://podminky.urs.cz/item/CS_URS_2024_02/129951121</t>
  </si>
  <si>
    <t xml:space="preserve">"odstranění případných betonů, které se mohou vyskytovat v podloží (základy, navážky)"   150,00*0,30</t>
  </si>
  <si>
    <t>"čerpání se souhlasem TDS dle skutečnosti"</t>
  </si>
  <si>
    <t>76,000*14</t>
  </si>
  <si>
    <t xml:space="preserve">"dle pol. 122252514"      157,11</t>
  </si>
  <si>
    <t xml:space="preserve">"dle pol. 122252514"   157,11*10</t>
  </si>
  <si>
    <t>162751157</t>
  </si>
  <si>
    <t>Vodorovné přemístění výkopku nebo sypaniny po suchu na obvyklém dopravním prostředku, bez naložení výkopku, avšak se složením bez rozhrnutí z horniny třídy těžitelnosti III skupiny 6 a 7 na vzdálenost přes 9 000 do 10 000 m</t>
  </si>
  <si>
    <t>633111058</t>
  </si>
  <si>
    <t>https://podminky.urs.cz/item/CS_URS_2024_02/162751157</t>
  </si>
  <si>
    <t xml:space="preserve">"beton ve výkopu dle pol.129951121"    45,00</t>
  </si>
  <si>
    <t>162751159</t>
  </si>
  <si>
    <t>Vodorovné přemístění výkopku nebo sypaniny po suchu na obvyklém dopravním prostředku, bez naložení výkopku, avšak se složením bez rozhrnutí z horniny třídy těžitelnosti III skupiny 6 a 7 na vzdálenost Příplatek k ceně za každých dalších i započatých 1 000 m</t>
  </si>
  <si>
    <t>-1541830590</t>
  </si>
  <si>
    <t>https://podminky.urs.cz/item/CS_URS_2024_02/162751159</t>
  </si>
  <si>
    <t xml:space="preserve">"beton ve výkopu dle pol.129951121"    45,00*10</t>
  </si>
  <si>
    <t xml:space="preserve">"pod DL"                                    409,50*1,20*0,30</t>
  </si>
  <si>
    <t>147,42</t>
  </si>
  <si>
    <t>147,42*2 'Přepočtené koeficientem množství</t>
  </si>
  <si>
    <t xml:space="preserve">"dle pol. 171251201"   168,51*2,00</t>
  </si>
  <si>
    <t xml:space="preserve">"dle pol. 111301111R"   76,00*0,15</t>
  </si>
  <si>
    <t>"tl.15cm" 75,00</t>
  </si>
  <si>
    <t>75,00*0,15*2,00</t>
  </si>
  <si>
    <t>75*0,02 'Přepočtené koeficientem množství</t>
  </si>
  <si>
    <t xml:space="preserve">"pod DL"                409,50*1,20</t>
  </si>
  <si>
    <t xml:space="preserve">"pod DL"                            409,50</t>
  </si>
  <si>
    <t xml:space="preserve">"chodník z betonové dlažby 20x20cm  tl.80mm"  334,0+36,0+9,00+4,50+5,0+21,0</t>
  </si>
  <si>
    <t>334,00</t>
  </si>
  <si>
    <t>334*1,02 'Přepočtené koeficientem množství</t>
  </si>
  <si>
    <t>1509454186</t>
  </si>
  <si>
    <t>36,00</t>
  </si>
  <si>
    <t>36*1,02 'Přepočtené koeficientem množství</t>
  </si>
  <si>
    <t>641499720</t>
  </si>
  <si>
    <t>4,50</t>
  </si>
  <si>
    <t>21,00</t>
  </si>
  <si>
    <t>21*1,02 'Přepočtené koeficientem množství</t>
  </si>
  <si>
    <t xml:space="preserve">"bet. obrubník š. 80 mm, v. 250 mm"  45,00</t>
  </si>
  <si>
    <t>45,00</t>
  </si>
  <si>
    <t>45*1,02 'Přepočtené koeficientem množství</t>
  </si>
  <si>
    <t xml:space="preserve">"pod DL"                            409,50*1,20</t>
  </si>
  <si>
    <t>966005111</t>
  </si>
  <si>
    <t>Rozebrání a odstranění silničního zábradlí a ocelových svodidel s přemístěním hmot na skládku na vzdálenost do 10 m nebo s naložením na dopravní prostředek, se zásypem jam po odstraněných sloupcích a s jeho zhutněním silničního zábradlí se sloupky osazenými s betonovými patkami</t>
  </si>
  <si>
    <t>-1786780183</t>
  </si>
  <si>
    <t>https://podminky.urs.cz/item/CS_URS_2024_01/966005111</t>
  </si>
  <si>
    <t>"odvoz zábradlí do šrotu "</t>
  </si>
  <si>
    <t xml:space="preserve">"betonové obruby dle pol. 113202111"        78,00*0,205</t>
  </si>
  <si>
    <t xml:space="preserve">"betonová dlažba dle pol. 113106142"          305,00*0,255</t>
  </si>
  <si>
    <t xml:space="preserve">"betonové obruby dle pol. 113202111"          78,00*0,205*19</t>
  </si>
  <si>
    <t xml:space="preserve">"betonová dlažba dle pol. 113106142"          305,00*0,255*19</t>
  </si>
  <si>
    <t>-1443110599</t>
  </si>
  <si>
    <t>"zábradlí do šrotu dle pol. 966005111" 0,035*2,00</t>
  </si>
  <si>
    <t>-249442367</t>
  </si>
  <si>
    <t>"zábradlí do šrotu dle pol. 966005111" 0,035*2,00*19</t>
  </si>
  <si>
    <t xml:space="preserve">"betonové obruby dle pol. 113202111"           78,00*0,205</t>
  </si>
  <si>
    <t xml:space="preserve">"beton ve výkopu dle pol.129951121"           2,40*45,00</t>
  </si>
  <si>
    <t>202526818</t>
  </si>
  <si>
    <t xml:space="preserve">" nopová folie mezi konstrukcí chodníku  a zdí travelátoru" 30,00*0,80</t>
  </si>
  <si>
    <t>-261856618</t>
  </si>
  <si>
    <t>SO 130.1 - Definitivní dopravní značení-SSMSK</t>
  </si>
  <si>
    <t>-1953703944</t>
  </si>
  <si>
    <t xml:space="preserve">"zemina z výkopu pro betonový základ"  0,20</t>
  </si>
  <si>
    <t>268985831</t>
  </si>
  <si>
    <t xml:space="preserve">"zemina z výkopu pro betonový základ"  0,20*10</t>
  </si>
  <si>
    <t>-1391624033</t>
  </si>
  <si>
    <t>"zemina 2t/m3"</t>
  </si>
  <si>
    <t>0,20*2,00</t>
  </si>
  <si>
    <t>1507697985</t>
  </si>
  <si>
    <t>914111111</t>
  </si>
  <si>
    <t>Montáž svislé dopravní značky základní velikosti do 1 m2 objímkami na sloupky nebo konzoly</t>
  </si>
  <si>
    <t>1628536081</t>
  </si>
  <si>
    <t>https://podminky.urs.cz/item/CS_URS_2024_02/914111111</t>
  </si>
  <si>
    <t xml:space="preserve">"základní velikost, optická účinnost RA1"  </t>
  </si>
  <si>
    <t xml:space="preserve">"C4c nová"          1,00</t>
  </si>
  <si>
    <t xml:space="preserve">"C4c stávající  (doveze se z dočasné skládky cca 1km- samostatná položka)"        1,00</t>
  </si>
  <si>
    <t xml:space="preserve">"tabulka pro označení evidenčního čísla mostu ( bez sloupku , sloupek v SO 130.2 "         1,00</t>
  </si>
  <si>
    <t>40445649</t>
  </si>
  <si>
    <t>dodatkové tabulky E3-E5, E8, E14-E16 500x150mm</t>
  </si>
  <si>
    <t>871030640</t>
  </si>
  <si>
    <t>40445620</t>
  </si>
  <si>
    <t>zákazové, příkazové dopravní značky B1-B34, C1-15 700mm</t>
  </si>
  <si>
    <t>287218012</t>
  </si>
  <si>
    <t xml:space="preserve">"C4c"   1,00</t>
  </si>
  <si>
    <t>914211111</t>
  </si>
  <si>
    <t>Montáž svislé dopravní značky velkoplošné velikosti do 6 m2</t>
  </si>
  <si>
    <t>-1507584380</t>
  </si>
  <si>
    <t>https://podminky.urs.cz/item/CS_URS_2024_02/914211111</t>
  </si>
  <si>
    <t xml:space="preserve">"značky retroreflexní  s optickou účinností RA1"</t>
  </si>
  <si>
    <t xml:space="preserve">"IP 19 nová 1500x2000 "                                        1,00</t>
  </si>
  <si>
    <t xml:space="preserve">"IP 19 stávající  1500x1500 (doveze se z dočasné skládky cca 1km- samostatná položka)"        1,00</t>
  </si>
  <si>
    <t>40445627R</t>
  </si>
  <si>
    <t xml:space="preserve">informativní značky provozní IP19 1500x2000mm  retroreflexní folie RA1</t>
  </si>
  <si>
    <t>-209985851</t>
  </si>
  <si>
    <t xml:space="preserve">"IP 190 2000x1500 "  1,00</t>
  </si>
  <si>
    <t>914511112</t>
  </si>
  <si>
    <t>Montáž sloupku dopravních značek délky do 3,5 m do hliníkové patky pro sloupek D 60 mm</t>
  </si>
  <si>
    <t>-453887558</t>
  </si>
  <si>
    <t>https://podminky.urs.cz/item/CS_URS_2024_02/914511112</t>
  </si>
  <si>
    <t xml:space="preserve">"položka je včetně výkopu pro  betonový základ, včetně bet. základu  a včetně montáže a dodávky hliníkové patky"</t>
  </si>
  <si>
    <t xml:space="preserve">"sloupek nový délky 3,50m "   2,00</t>
  </si>
  <si>
    <t xml:space="preserve">"sloupek nový délky 1,50m"   1,00</t>
  </si>
  <si>
    <t xml:space="preserve">"sloupek stávající"                       3,00</t>
  </si>
  <si>
    <t>40445225</t>
  </si>
  <si>
    <t>sloupek pro dopravní značku Zn D 60mm v 3,5m</t>
  </si>
  <si>
    <t>-560680322</t>
  </si>
  <si>
    <t>40445223R</t>
  </si>
  <si>
    <t>sloupek pro dopravní značku Zn D 60mm v 1,5m</t>
  </si>
  <si>
    <t>-957743535</t>
  </si>
  <si>
    <t>915111111</t>
  </si>
  <si>
    <t>Vodorovné dopravní značení stříkané barvou dělící čára šířky 125 mm souvislá bílá základní</t>
  </si>
  <si>
    <t>1230238162</t>
  </si>
  <si>
    <t>https://podminky.urs.cz/item/CS_URS_2024_02/915111111</t>
  </si>
  <si>
    <t xml:space="preserve">"V1a 0,125mm"      1,10</t>
  </si>
  <si>
    <t xml:space="preserve">"V4   0,125mm"      58,50</t>
  </si>
  <si>
    <t xml:space="preserve">"V11a  0,125mm"     66,80</t>
  </si>
  <si>
    <t xml:space="preserve">"V13 0,125mm"     15,80</t>
  </si>
  <si>
    <t>915111121</t>
  </si>
  <si>
    <t>Vodorovné dopravní značení stříkané barvou dělící čára šířky 125 mm přerušovaná bílá základní</t>
  </si>
  <si>
    <t>386135195</t>
  </si>
  <si>
    <t>https://podminky.urs.cz/item/CS_URS_2024_02/915111121</t>
  </si>
  <si>
    <t xml:space="preserve">"V2b  1,00/1,00  tl.0,125 mm"  17,90</t>
  </si>
  <si>
    <t xml:space="preserve">"V2b  3,00/1,50  tl.0,125 mm"  21,90</t>
  </si>
  <si>
    <t>915121111</t>
  </si>
  <si>
    <t>Vodorovné dopravní značení stříkané barvou vodící čára bílá šířky 250 mm souvislá základní</t>
  </si>
  <si>
    <t>1052250814</t>
  </si>
  <si>
    <t>https://podminky.urs.cz/item/CS_URS_2024_02/915121111</t>
  </si>
  <si>
    <t xml:space="preserve">"V4  tl.0,25 mm"     70,50</t>
  </si>
  <si>
    <t xml:space="preserve">"V13 tl.0,25 mm- obvod stínu"    29,90</t>
  </si>
  <si>
    <t>915121121</t>
  </si>
  <si>
    <t>Vodorovné dopravní značení stříkané barvou vodící čára bílá šířky 250 mm přerušovaná základní</t>
  </si>
  <si>
    <t>-1901120223</t>
  </si>
  <si>
    <t>https://podminky.urs.cz/item/CS_URS_2024_02/915121121</t>
  </si>
  <si>
    <t xml:space="preserve">"V4  0,50/0,50  tl.0,25 mm"     18,00</t>
  </si>
  <si>
    <t>915131111</t>
  </si>
  <si>
    <t>Vodorovné dopravní značení stříkané barvou přechody pro chodce, šipky, symboly bílé základní</t>
  </si>
  <si>
    <t>929696403</t>
  </si>
  <si>
    <t>https://podminky.urs.cz/item/CS_URS_2024_02/915131111</t>
  </si>
  <si>
    <t xml:space="preserve">"V5"                                    0,20</t>
  </si>
  <si>
    <t xml:space="preserve">"V11a"                               1,90</t>
  </si>
  <si>
    <t xml:space="preserve">"V13 šikmé čáry"           8,30</t>
  </si>
  <si>
    <t xml:space="preserve">"V14 "                                0,90</t>
  </si>
  <si>
    <t>915131115R</t>
  </si>
  <si>
    <t>Vodorovné dopravní značení stříkané barvou přechody pro chodce, šipky, symboly červené základní</t>
  </si>
  <si>
    <t>-1590342758</t>
  </si>
  <si>
    <t xml:space="preserve">"červené zvýraznění vyhrazeného pruhu pro cyklisty"   12,70</t>
  </si>
  <si>
    <t>915211111</t>
  </si>
  <si>
    <t>Vodorovné dopravní značení stříkaným plastem dělící čára šířky 125 mm souvislá bílá základní</t>
  </si>
  <si>
    <t>-1965649356</t>
  </si>
  <si>
    <t>https://podminky.urs.cz/item/CS_URS_2024_02/915211111</t>
  </si>
  <si>
    <t>"bílý strukturální plast s dlouhodobou životností nehlučný"</t>
  </si>
  <si>
    <t xml:space="preserve">"V1a 0,125mm"          1,10</t>
  </si>
  <si>
    <t xml:space="preserve">"V4   0,125mm"         58,50</t>
  </si>
  <si>
    <t xml:space="preserve">"V13 0,125mm"        15,80</t>
  </si>
  <si>
    <t>915211121</t>
  </si>
  <si>
    <t>Vodorovné dopravní značení stříkaným plastem dělící čára šířky 125 mm přerušovaná bílá základní</t>
  </si>
  <si>
    <t>1628783682</t>
  </si>
  <si>
    <t>https://podminky.urs.cz/item/CS_URS_2024_02/915211121</t>
  </si>
  <si>
    <t>915221111</t>
  </si>
  <si>
    <t>Vodorovné dopravní značení stříkaným plastem vodící čára bílá šířky 250 mm souvislá základní</t>
  </si>
  <si>
    <t>465007295</t>
  </si>
  <si>
    <t>https://podminky.urs.cz/item/CS_URS_2024_02/915221111</t>
  </si>
  <si>
    <t>915221121</t>
  </si>
  <si>
    <t>Vodorovné dopravní značení stříkaným plastem vodící čára bílá šířky 250 mm přerušovaná základní</t>
  </si>
  <si>
    <t>1081884183</t>
  </si>
  <si>
    <t>https://podminky.urs.cz/item/CS_URS_2024_02/915221121</t>
  </si>
  <si>
    <t>915231111</t>
  </si>
  <si>
    <t>Vodorovné dopravní značení stříkaným plastem přechody pro chodce, šipky, symboly nápisy bílé základní</t>
  </si>
  <si>
    <t>1788338223</t>
  </si>
  <si>
    <t>https://podminky.urs.cz/item/CS_URS_2024_02/915231111</t>
  </si>
  <si>
    <t>"bílý stěrkový plast s dlouhodobou životností nehlučný"</t>
  </si>
  <si>
    <t>915231115R</t>
  </si>
  <si>
    <t>Vodorovné dopravní značení stříkaným plastem přechody pro chodce, šipky, symboly nápisy červené základní</t>
  </si>
  <si>
    <t>-755983717</t>
  </si>
  <si>
    <t>" červený strukturální plast s dlouhodobou životností nehlučný"</t>
  </si>
  <si>
    <t>915611111</t>
  </si>
  <si>
    <t>Předznačení pro vodorovné značení stříkané barvou nebo prováděné z nátěrových hmot liniové dělicí čáry, vodicí proužky</t>
  </si>
  <si>
    <t>-1803127138</t>
  </si>
  <si>
    <t>https://podminky.urs.cz/item/CS_URS_2024_02/915611111</t>
  </si>
  <si>
    <t>915621111</t>
  </si>
  <si>
    <t>Předznačení pro vodorovné značení stříkané barvou nebo prováděné z nátěrových hmot plošné šipky, symboly, nápisy</t>
  </si>
  <si>
    <t>-1136297463</t>
  </si>
  <si>
    <t>https://podminky.urs.cz/item/CS_URS_2024_02/915621111</t>
  </si>
  <si>
    <t xml:space="preserve">"V13 šikmé čáry"          8,30</t>
  </si>
  <si>
    <t>966006132</t>
  </si>
  <si>
    <t>Odstranění dopravních nebo orientačních značek se sloupkem s uložením hmot na vzdálenost do 20 m nebo s naložením na dopravní prostředek, se zásypem jam a jeho zhutněním s betonovou patkou</t>
  </si>
  <si>
    <t>-840922307</t>
  </si>
  <si>
    <t>https://podminky.urs.cz/item/CS_URS_2024_02/966006132</t>
  </si>
  <si>
    <t xml:space="preserve">"základ se odveze  na skládku, sloupek odveze  do cca 10km a předá se správci"</t>
  </si>
  <si>
    <t xml:space="preserve">"C4c"    1,00</t>
  </si>
  <si>
    <t xml:space="preserve">"základ se demontuje v rámci jiného SO, sloupky odvezou  do cca 10km a předají se správci"</t>
  </si>
  <si>
    <t xml:space="preserve">"IP19 1500x2000- počet sloupků "    2,00</t>
  </si>
  <si>
    <t>966006134R</t>
  </si>
  <si>
    <t xml:space="preserve">Odstranění hliníkové patky dopravní značky </t>
  </si>
  <si>
    <t>-409278153</t>
  </si>
  <si>
    <t>"odveze se do sběrného dvora"</t>
  </si>
  <si>
    <t xml:space="preserve">"IP 19 stávající 1500x1500 "    2,00</t>
  </si>
  <si>
    <t xml:space="preserve">"IP 19 stávající 1500x2000 "    2,00</t>
  </si>
  <si>
    <t xml:space="preserve">"C4c stávající"                             2,00</t>
  </si>
  <si>
    <t>966006211</t>
  </si>
  <si>
    <t>Odstranění (demontáž) svislých dopravních značek s odklizením materiálu na skládku na vzdálenost do 20 m nebo s naložením na dopravní prostředek ze sloupů, sloupků nebo konzol</t>
  </si>
  <si>
    <t>-1142398827</t>
  </si>
  <si>
    <t>https://podminky.urs.cz/item/CS_URS_2024_02/966006211</t>
  </si>
  <si>
    <t>"odveze se cca do 10km a předá se správci"</t>
  </si>
  <si>
    <t xml:space="preserve">"značky základní velikosti   C4c "                        1,00</t>
  </si>
  <si>
    <t xml:space="preserve">"odstranění tabulky k označení mostu"          1,00 </t>
  </si>
  <si>
    <t>"odveze se cca do 1km na dočasnou skládku "</t>
  </si>
  <si>
    <t xml:space="preserve">"C4c"                                                                              1,00</t>
  </si>
  <si>
    <t>966006211R</t>
  </si>
  <si>
    <t xml:space="preserve">Odstranění svislých dopravních značek velkoplošných do 6m2 ze sloupků </t>
  </si>
  <si>
    <t>2031100667</t>
  </si>
  <si>
    <t xml:space="preserve">"IP19 1500x2000 "                        1,00</t>
  </si>
  <si>
    <t xml:space="preserve">"IP19 1500x1500 "                        1,00</t>
  </si>
  <si>
    <t>966007123</t>
  </si>
  <si>
    <t>Odstranění vodorovného dopravního značení frézováním značeného plastem plošného</t>
  </si>
  <si>
    <t>-1673382337</t>
  </si>
  <si>
    <t>https://podminky.urs.cz/item/CS_URS_2024_02/966007123</t>
  </si>
  <si>
    <t>-763156410</t>
  </si>
  <si>
    <t xml:space="preserve">"dle pol. 966006132 - beton "           0,10*3,000</t>
  </si>
  <si>
    <t xml:space="preserve">"do 10km " </t>
  </si>
  <si>
    <t xml:space="preserve">"dle pol. 966006132 -sloupky "       3,00*0,082</t>
  </si>
  <si>
    <t xml:space="preserve">"dle pol. 966006134R -Al patka "    6,00*0,003</t>
  </si>
  <si>
    <t xml:space="preserve">"dle pol. 966006211 -značka "         2,00*0,004</t>
  </si>
  <si>
    <t xml:space="preserve">"dle pol. 966006211R - IP19 1500x2000 "                                                1,00*0,031</t>
  </si>
  <si>
    <t xml:space="preserve">"do 1km" </t>
  </si>
  <si>
    <t xml:space="preserve">"dle pol. 966006211R -IP19 1500x1500 tam a zpět , trzn. 2x"         1,00*0,0155*2,00</t>
  </si>
  <si>
    <t xml:space="preserve">"dle pol. 966006211 -značka "         1,00*0,004</t>
  </si>
  <si>
    <t>96990073</t>
  </si>
  <si>
    <t xml:space="preserve">"dle pol. 966006132 - beton "           0,10*3,000*19</t>
  </si>
  <si>
    <t xml:space="preserve">"dle pol. 966006132 -sloupky "       3,00*0,082*9</t>
  </si>
  <si>
    <t xml:space="preserve">"dle pol. 966006134R -Al patka "    6,00*0,003*9</t>
  </si>
  <si>
    <t xml:space="preserve">"dle pol. 966006211 -značka "         2,00*0,004*9</t>
  </si>
  <si>
    <t xml:space="preserve">"dle pol. 966006211R - IP19 1500x2000 "                                               1,00*0,031*9</t>
  </si>
  <si>
    <t>1538744432</t>
  </si>
  <si>
    <t xml:space="preserve">"naložení - IP19 1500x1500 na dočasné skládce"         1,00*0,0155</t>
  </si>
  <si>
    <t xml:space="preserve">"naložení - C4c na dočasné  skládce"                                 1,00*0,005</t>
  </si>
  <si>
    <t>-889063259</t>
  </si>
  <si>
    <t>-722710237</t>
  </si>
  <si>
    <t>SO 130.2 - Definitivní dopravní značení- BC</t>
  </si>
  <si>
    <t>Hloubení nezapažených šachet strojně v hornině třídy těžitelnosti I skupiny 3 do 20 m3</t>
  </si>
  <si>
    <t>-1319970828</t>
  </si>
  <si>
    <t xml:space="preserve">"výkop pro základ označníku"  0,30*3</t>
  </si>
  <si>
    <t>-1073457173</t>
  </si>
  <si>
    <t xml:space="preserve">"zemina z výkopů pro základ sloupků a označníků "  2,00</t>
  </si>
  <si>
    <t>1840528977</t>
  </si>
  <si>
    <t xml:space="preserve">"zemina z výkopů pro základ sloupků a označníků "  2,00*10</t>
  </si>
  <si>
    <t>132579891</t>
  </si>
  <si>
    <t xml:space="preserve">"dle pol.133251101"    2,00*2,00</t>
  </si>
  <si>
    <t>1820287104</t>
  </si>
  <si>
    <t>275313911</t>
  </si>
  <si>
    <t>Základy z betonu prostého patky a bloky z betonu kamenem neprokládaného tř. C 30/37</t>
  </si>
  <si>
    <t>-1211087815</t>
  </si>
  <si>
    <t>https://podminky.urs.cz/item/CS_URS_2024_02/275313911</t>
  </si>
  <si>
    <t xml:space="preserve">"základ pro  označník C 30/37 XF"  0,30*3</t>
  </si>
  <si>
    <t>914000001R</t>
  </si>
  <si>
    <t>Označník autobusové zastávky samostatně stojící - montáž a dodávka</t>
  </si>
  <si>
    <t>367957311</t>
  </si>
  <si>
    <t xml:space="preserve">"včetně DZ v základní velikosti a retroreflexe RA1, včetně štítku v Brailově písmu pro osoby se zrakovým postižením"   3,00</t>
  </si>
  <si>
    <t>725160254</t>
  </si>
  <si>
    <t xml:space="preserve">"B1+E13+E13"             3,00</t>
  </si>
  <si>
    <t xml:space="preserve">"B2"                                1,00</t>
  </si>
  <si>
    <t xml:space="preserve">"P4"                                1,00</t>
  </si>
  <si>
    <t xml:space="preserve">"P2+B24a"                    2,00</t>
  </si>
  <si>
    <t xml:space="preserve">"IP6"                               1,00</t>
  </si>
  <si>
    <t xml:space="preserve">"IP12+E9"                     2,00</t>
  </si>
  <si>
    <t xml:space="preserve">"IZ8a"                             2,00</t>
  </si>
  <si>
    <t xml:space="preserve">"IZ8b"                             1,00</t>
  </si>
  <si>
    <t xml:space="preserve">"IP4b+B1+E13+E13"   4,00</t>
  </si>
  <si>
    <t>40445647</t>
  </si>
  <si>
    <t>dodatkové tabulky E1, E2a,b , E6, E9, E10 E12c, E17 500x500mm</t>
  </si>
  <si>
    <t>1992443</t>
  </si>
  <si>
    <t xml:space="preserve">"E9"  1,00</t>
  </si>
  <si>
    <t>40445650</t>
  </si>
  <si>
    <t>dodatkové tabulky E7, E12, E13 500x300mm</t>
  </si>
  <si>
    <t>-1705255486</t>
  </si>
  <si>
    <t xml:space="preserve">"E13"    4,00</t>
  </si>
  <si>
    <t>-877998112</t>
  </si>
  <si>
    <t xml:space="preserve">"B1"        2,00</t>
  </si>
  <si>
    <t xml:space="preserve">"B2"        1,00</t>
  </si>
  <si>
    <t xml:space="preserve">"B24a"    1,00</t>
  </si>
  <si>
    <t>40445612</t>
  </si>
  <si>
    <t>značky upravující přednost P2, P3, P8 750mm</t>
  </si>
  <si>
    <t>223695679</t>
  </si>
  <si>
    <t xml:space="preserve">"P2"    1,00</t>
  </si>
  <si>
    <t>40445608</t>
  </si>
  <si>
    <t>značky upravující přednost P1, P4 700mm</t>
  </si>
  <si>
    <t>2104907649</t>
  </si>
  <si>
    <t xml:space="preserve">"P4"    1,00</t>
  </si>
  <si>
    <t>40445651</t>
  </si>
  <si>
    <t>informativní značky zónové IZ1, IZ2, IZ8, IZ9 1000x1000mm</t>
  </si>
  <si>
    <t>516639406</t>
  </si>
  <si>
    <t xml:space="preserve">"IZ8a"   2,00</t>
  </si>
  <si>
    <t xml:space="preserve">"IZ8b"   1,00</t>
  </si>
  <si>
    <t>40445621</t>
  </si>
  <si>
    <t>informativní značky provozní IP1-IP3, IP4b-IP7, IP10a, b 500x500mm</t>
  </si>
  <si>
    <t>-2115818383</t>
  </si>
  <si>
    <t xml:space="preserve">"IP4b"  1,00</t>
  </si>
  <si>
    <t xml:space="preserve">"IP6"    1,00</t>
  </si>
  <si>
    <t>40445625</t>
  </si>
  <si>
    <t>informativní značky provozní IP8, IP9, IP11-IP13 500x700mm</t>
  </si>
  <si>
    <t>-771422213</t>
  </si>
  <si>
    <t xml:space="preserve">"IP12"   1,00</t>
  </si>
  <si>
    <t>1990426085</t>
  </si>
  <si>
    <t xml:space="preserve">"sloupek nový délky 3,00m "   5,00</t>
  </si>
  <si>
    <t xml:space="preserve">"sloupek nový délky 3,50m"    4,00</t>
  </si>
  <si>
    <t>1226055896</t>
  </si>
  <si>
    <t>4,00</t>
  </si>
  <si>
    <t>40445224R</t>
  </si>
  <si>
    <t>sloupek pro dopravní značku Zn D 60mm v 3,0m</t>
  </si>
  <si>
    <t>-2014689516</t>
  </si>
  <si>
    <t>914511114R</t>
  </si>
  <si>
    <t>Montáž sloupku dopravních značek délky 4,0m do hliníkové patky pro sloupek D 60 mm</t>
  </si>
  <si>
    <t>-2055966815</t>
  </si>
  <si>
    <t xml:space="preserve">"sloupek nový délky 4,00m "   1,00</t>
  </si>
  <si>
    <t>40445226R</t>
  </si>
  <si>
    <t>sloupek pro dopravní značku Zn D 60mm v 4,0m</t>
  </si>
  <si>
    <t>1573928949</t>
  </si>
  <si>
    <t>1228442392</t>
  </si>
  <si>
    <t xml:space="preserve">"V11 a 0,125mm"      125,80</t>
  </si>
  <si>
    <t>-1052544556</t>
  </si>
  <si>
    <t xml:space="preserve">"V4  tl.0,25 mm"     62,70</t>
  </si>
  <si>
    <t xml:space="preserve">"V13 tl.0,25 mm"   1,20</t>
  </si>
  <si>
    <t>2112872746</t>
  </si>
  <si>
    <t xml:space="preserve">"V4  0,50/0,50  tl.0,25 mm"          72,60</t>
  </si>
  <si>
    <t xml:space="preserve">"V10d  0,50/0,50  tl.0,25 mm"     64,20</t>
  </si>
  <si>
    <t>-815590497</t>
  </si>
  <si>
    <t xml:space="preserve">"V7a"                                9,00</t>
  </si>
  <si>
    <t xml:space="preserve">"V11a"                             3,20</t>
  </si>
  <si>
    <t>1504879335</t>
  </si>
  <si>
    <t xml:space="preserve">"V11a 0,125mm"      125,80</t>
  </si>
  <si>
    <t>410297144</t>
  </si>
  <si>
    <t>-835996727</t>
  </si>
  <si>
    <t>-322751669</t>
  </si>
  <si>
    <t>1329102391</t>
  </si>
  <si>
    <t>-1755938078</t>
  </si>
  <si>
    <t>-1584264830</t>
  </si>
  <si>
    <t>1237579566</t>
  </si>
  <si>
    <t>451719451</t>
  </si>
  <si>
    <t xml:space="preserve">"B1+E13+IP4b"     3,00</t>
  </si>
  <si>
    <t xml:space="preserve">"B2"                         1,00</t>
  </si>
  <si>
    <t xml:space="preserve">"B30"                       1,00</t>
  </si>
  <si>
    <t xml:space="preserve">"P2"                         1,00</t>
  </si>
  <si>
    <t xml:space="preserve">"P4"                         1,00</t>
  </si>
  <si>
    <t xml:space="preserve">"IZ8a"                      2,00</t>
  </si>
  <si>
    <t xml:space="preserve">"IZ8b"                      1,00</t>
  </si>
  <si>
    <t>1668479565</t>
  </si>
  <si>
    <t xml:space="preserve">"dle pol. 966006132 - beton "           0,10*7,00*2,000</t>
  </si>
  <si>
    <t xml:space="preserve">"dle pol. 966006132 -sloupek "       7,00*0,082</t>
  </si>
  <si>
    <t xml:space="preserve">"dle pol. 966006134R -Al patka "     7,00*0,003</t>
  </si>
  <si>
    <t xml:space="preserve">"dle pol. 966006211 -značka "          10,00*0,004</t>
  </si>
  <si>
    <t>925425723</t>
  </si>
  <si>
    <t xml:space="preserve">"dle pol. 966006132 - beton "           0,10*7,00*2,000*19</t>
  </si>
  <si>
    <t xml:space="preserve">"dle pol. 966006132 -sloupek "       7,00*0,082*9</t>
  </si>
  <si>
    <t xml:space="preserve">"dle pol. 966006134R -Al patka "     7,00*0,003*9</t>
  </si>
  <si>
    <t xml:space="preserve">"dle pol. 966006211 -značka "         10,00*0,004*9</t>
  </si>
  <si>
    <t>1470339361</t>
  </si>
  <si>
    <t>SO 130.3 - Definitivní dopravní značení-SMO</t>
  </si>
  <si>
    <t>-197433321</t>
  </si>
  <si>
    <t xml:space="preserve">"výkop pro základ označníku"  0,30</t>
  </si>
  <si>
    <t>-1826201463</t>
  </si>
  <si>
    <t xml:space="preserve">"dle pol.133251101"    0,30</t>
  </si>
  <si>
    <t>1459689128</t>
  </si>
  <si>
    <t xml:space="preserve">"dle pol.133251101"    0,30*10</t>
  </si>
  <si>
    <t>717829365</t>
  </si>
  <si>
    <t xml:space="preserve">"dle pol.133251101"    0,30*2,00</t>
  </si>
  <si>
    <t>1398993488</t>
  </si>
  <si>
    <t>1454526115</t>
  </si>
  <si>
    <t xml:space="preserve">"základ pro  označník C 30/37 XF"  0,30</t>
  </si>
  <si>
    <t>-1997948103</t>
  </si>
  <si>
    <t xml:space="preserve">"včetně DZ v základní velikosti a retroreflexe RA1,včetně štítku v Brailově písmu pro osoby se zrakovým postižením"   1,00</t>
  </si>
  <si>
    <t xml:space="preserve">"V15"                                                             0,400</t>
  </si>
  <si>
    <t xml:space="preserve">"V15"                                                             0,40</t>
  </si>
  <si>
    <t>372351606</t>
  </si>
  <si>
    <t>"základ označníku autobusové zastávky" 0,10</t>
  </si>
  <si>
    <t>966000001R</t>
  </si>
  <si>
    <t>Odstranění označníku autobusové zastávky</t>
  </si>
  <si>
    <t>-579726795</t>
  </si>
  <si>
    <t xml:space="preserve">"odstranění označníku autobusové zastávky, bez odstranění betonového základu "                  1,00</t>
  </si>
  <si>
    <t>" odveze se do cca 10km a předá se správci "</t>
  </si>
  <si>
    <t>137581487</t>
  </si>
  <si>
    <t xml:space="preserve">"B30"    1,00</t>
  </si>
  <si>
    <t>1894330349</t>
  </si>
  <si>
    <t>-336247932</t>
  </si>
  <si>
    <t>"B30 " 1,00</t>
  </si>
  <si>
    <t>-612207405</t>
  </si>
  <si>
    <t xml:space="preserve">"dle pol. 961044111"                             0,10*2,000</t>
  </si>
  <si>
    <t xml:space="preserve">"dle pol. 966006132 - beton "           0,10*2,000</t>
  </si>
  <si>
    <t xml:space="preserve">"dle pol. 966006132 -sloupek "       1,00*0,082</t>
  </si>
  <si>
    <t xml:space="preserve">"dle pol. 966006134R -Al patka "    1,00*0,003</t>
  </si>
  <si>
    <t>-1987092838</t>
  </si>
  <si>
    <t xml:space="preserve">"dle pol. 961044111"                             0,10*2,000*19</t>
  </si>
  <si>
    <t xml:space="preserve">"dle pol. 966006132 - beton "           0,10*2,000*19</t>
  </si>
  <si>
    <t xml:space="preserve">"dle pol. 966006132 -sloupek "       1,00*0,082*9</t>
  </si>
  <si>
    <t xml:space="preserve">"dle pol. 966006134R -Al patka "    1,00*0,003*9</t>
  </si>
  <si>
    <t xml:space="preserve">"dle pol. 966006211 -značka "         1,00*0,004*9</t>
  </si>
  <si>
    <t>-1255773491</t>
  </si>
  <si>
    <t>SO 302 - Úprava dešťové kanalizace</t>
  </si>
  <si>
    <t xml:space="preserve">    3 - Svislé a kompletní konstrukce</t>
  </si>
  <si>
    <t>-1012396322</t>
  </si>
  <si>
    <t>"stoka DN 300mm" (2,005-0,50)*1,20*42,06</t>
  </si>
  <si>
    <t>"rozšíření pro šachty" 2*1,505*2,60*(2,60-1,20)</t>
  </si>
  <si>
    <t>"přípojky" (1,50-0,50)*1,10*28,70</t>
  </si>
  <si>
    <t>225836838</t>
  </si>
  <si>
    <t xml:space="preserve">"stoka DN 300mm"        1,505*42,06*2</t>
  </si>
  <si>
    <t xml:space="preserve">"rozšíření pro šachty"    0,70*1,505*4</t>
  </si>
  <si>
    <t xml:space="preserve">"přípojky"                          1,00*28,70*2</t>
  </si>
  <si>
    <t>-849780798</t>
  </si>
  <si>
    <t>-1117038213</t>
  </si>
  <si>
    <t xml:space="preserve">"dle pol. 132254204"     118,486</t>
  </si>
  <si>
    <t>653092662</t>
  </si>
  <si>
    <t>118,486*10</t>
  </si>
  <si>
    <t>-1527433551</t>
  </si>
  <si>
    <t xml:space="preserve">"dle pol. 162751117"   118,486*1,90</t>
  </si>
  <si>
    <t>-949836783</t>
  </si>
  <si>
    <t>"uložení na skládku "</t>
  </si>
  <si>
    <t>1181932053</t>
  </si>
  <si>
    <t>"stoka DN 300mm" (1,84-0,50-0,635)*1,20*42,06</t>
  </si>
  <si>
    <t>"rozšíření pro šachty" 2*(1,84-0,50)*2,60*(2,60-1,20)</t>
  </si>
  <si>
    <t>"odpočet šachet" -2*(1,84-0,50)*(3,14*0,62*0,62)</t>
  </si>
  <si>
    <t>"přípojky" (1,50-0,50-0,470)*1,10*28,70</t>
  </si>
  <si>
    <t>-658363645</t>
  </si>
  <si>
    <t>58,835</t>
  </si>
  <si>
    <t>58,835*2 'Přepočtené koeficientem množství</t>
  </si>
  <si>
    <t>99839229</t>
  </si>
  <si>
    <t>"stoka DN 300mm"( 1,20*0,635-0,1675*0,1675*3,14)*42,06</t>
  </si>
  <si>
    <t>"přípojky" (1,10*0,470-0,085*0,085*3,14)*28,70</t>
  </si>
  <si>
    <t>293062606</t>
  </si>
  <si>
    <t>42,531</t>
  </si>
  <si>
    <t>42,531*2 'Přepočtené koeficientem množství</t>
  </si>
  <si>
    <t>-441792716</t>
  </si>
  <si>
    <t xml:space="preserve">"pro obalení denážní rýhy"     </t>
  </si>
  <si>
    <t xml:space="preserve">"stoka Dn 300mm"  42,06*2,60</t>
  </si>
  <si>
    <t>-1804111250</t>
  </si>
  <si>
    <t>109,356</t>
  </si>
  <si>
    <t>109,356*1,1845 'Přepočtené koeficientem množství</t>
  </si>
  <si>
    <t>212752101</t>
  </si>
  <si>
    <t>Trativody z drenážních trubek pro liniové stavby a komunikace se zřízením štěrkového lože pod trubky a s jejich obsypem v otevřeném výkopu trubka korugovaná sendvičová PE-HD SN 4 celoperforovaná 360° DN 100</t>
  </si>
  <si>
    <t>-204283153</t>
  </si>
  <si>
    <t>https://podminky.urs.cz/item/CS_URS_2024_02/212752101</t>
  </si>
  <si>
    <t>"drenážní potrubí DN 100 ( v případě výskytu podz. vody),včetně obsypu štěrkem fr. 16/32"</t>
  </si>
  <si>
    <t xml:space="preserve">"stoka DN 300"  42,06</t>
  </si>
  <si>
    <t>Svislé a kompletní konstrukce</t>
  </si>
  <si>
    <t>359901211</t>
  </si>
  <si>
    <t>Monitoring stok (kamerový systém) jakékoli výšky nová kanalizace</t>
  </si>
  <si>
    <t>-1743053345</t>
  </si>
  <si>
    <t>https://podminky.urs.cz/item/CS_URS_2024_02/359901211</t>
  </si>
  <si>
    <t xml:space="preserve">" stoka DN 300mm"      42,06</t>
  </si>
  <si>
    <t xml:space="preserve">"přípojky DN 150mm"  29,95</t>
  </si>
  <si>
    <t>-844797117</t>
  </si>
  <si>
    <t>"stoka DN 300mm" 1,20*0,15*42,06</t>
  </si>
  <si>
    <t xml:space="preserve">"přípojky"   1,10*0,15*28,70</t>
  </si>
  <si>
    <t>410790487</t>
  </si>
  <si>
    <t xml:space="preserve">"přípojky vč.spádových stupňů"  28,70+1,25</t>
  </si>
  <si>
    <t>-842393144</t>
  </si>
  <si>
    <t>29,95</t>
  </si>
  <si>
    <t>29,95*1,015 'Přepočtené koeficientem množství</t>
  </si>
  <si>
    <t>871370330</t>
  </si>
  <si>
    <t>Montáž kanalizačního potrubí z polypropylenu PP hladkého plnostěnného SN 16 DN 300</t>
  </si>
  <si>
    <t>175327951</t>
  </si>
  <si>
    <t>https://podminky.urs.cz/item/CS_URS_2024_02/871370330</t>
  </si>
  <si>
    <t xml:space="preserve">"stoka DN 300mm"  42,06</t>
  </si>
  <si>
    <t>28614277</t>
  </si>
  <si>
    <t>trubka kanalizační PP plnostěnná jednovrstvá DN 315x6000mm SN16</t>
  </si>
  <si>
    <t>2032200708</t>
  </si>
  <si>
    <t>42,06</t>
  </si>
  <si>
    <t>42,06*1,015 'Přepočtené koeficientem množství</t>
  </si>
  <si>
    <t>-1678945312</t>
  </si>
  <si>
    <t>"plast DN 150 - 45°"</t>
  </si>
  <si>
    <t xml:space="preserve">"kolena na přípojce od DS1"     2,00</t>
  </si>
  <si>
    <t xml:space="preserve">"kolena zápachová uzávěra u UV"  4,00</t>
  </si>
  <si>
    <t xml:space="preserve">"kolena spádový stupeň u UV"        8,00</t>
  </si>
  <si>
    <t xml:space="preserve">"plast DN 150 - 90°"                               4,00</t>
  </si>
  <si>
    <t>28611361</t>
  </si>
  <si>
    <t>koleno kanalizační PVC KG 160x45°</t>
  </si>
  <si>
    <t>-398610833</t>
  </si>
  <si>
    <t>1914224767</t>
  </si>
  <si>
    <t>4+8</t>
  </si>
  <si>
    <t>1497561223</t>
  </si>
  <si>
    <t>2076349718</t>
  </si>
  <si>
    <t>"UV 1 a UV4 " 2,00</t>
  </si>
  <si>
    <t>-299181474</t>
  </si>
  <si>
    <t>877370320</t>
  </si>
  <si>
    <t>Montáž tvarovek na kanalizačním plastovém potrubí z PP nebo PVC-U hladkého plnostěnného odboček DN 300</t>
  </si>
  <si>
    <t>378525456</t>
  </si>
  <si>
    <t>https://podminky.urs.cz/item/CS_URS_2024_02/877370320</t>
  </si>
  <si>
    <t>"napojení potrubí přípojky do nového potrubí " 3,00</t>
  </si>
  <si>
    <t>28611441</t>
  </si>
  <si>
    <t>odbočka kanalizační plastová s hrdlem KG 315/160/87°</t>
  </si>
  <si>
    <t>1978104012</t>
  </si>
  <si>
    <t>3*1,015 'Přepočtené koeficientem množství</t>
  </si>
  <si>
    <t>877375121</t>
  </si>
  <si>
    <t>Výřez a montáž odbočné tvarovky na potrubí z trub z tvrdého PVC DN 300</t>
  </si>
  <si>
    <t>-730141920</t>
  </si>
  <si>
    <t>https://podminky.urs.cz/item/CS_URS_2024_01/877375121</t>
  </si>
  <si>
    <t>"UV3 - napojení do stávajícího potrubí- navrtávka " 1,00</t>
  </si>
  <si>
    <t>28617405</t>
  </si>
  <si>
    <t>sedlo kolmé kanalizace PP korugované DN 300/160</t>
  </si>
  <si>
    <t>1867657577</t>
  </si>
  <si>
    <t>1*1,015 'Přepočtené koeficientem množství</t>
  </si>
  <si>
    <t>894145R</t>
  </si>
  <si>
    <t>Šachty kanalizační z betonových dílců na potrubí DN 300mm, světlý průměr šachty 1000mm</t>
  </si>
  <si>
    <t>827781147</t>
  </si>
  <si>
    <t>"betonová DN 1000 poklop tř. D400, vč. bet. podkladu tl. 0,10m a ŠP podsypu tl. 0,10m - kompletní"</t>
  </si>
  <si>
    <t>89712R</t>
  </si>
  <si>
    <t>-566613088</t>
  </si>
  <si>
    <t>"beton DN 500 rovná mříž, kalová prohlubeň, koš na splaveniny, zápachová uzávěra - kompletní"</t>
  </si>
  <si>
    <t>-1919622672</t>
  </si>
  <si>
    <t xml:space="preserve">"přípojky UV"  29,95</t>
  </si>
  <si>
    <t>899652R</t>
  </si>
  <si>
    <t>Zkouška vodotěsnosti potrubí DN 300mm</t>
  </si>
  <si>
    <t>-766575563</t>
  </si>
  <si>
    <t>-1070878380</t>
  </si>
  <si>
    <t>SO 330 - Úprava kanalizace</t>
  </si>
  <si>
    <t>115101202</t>
  </si>
  <si>
    <t>Čerpání vody na dopravní výšku do 10 m s uvažovaným průměrným přítokem přes 500 do 1 000 l/min</t>
  </si>
  <si>
    <t>-2038583584</t>
  </si>
  <si>
    <t>https://podminky.urs.cz/item/CS_URS_2024_02/115101202</t>
  </si>
  <si>
    <t xml:space="preserve">"doba čerpání 1  měsíc, 12 hod denně " 12,00*30</t>
  </si>
  <si>
    <t>115101302</t>
  </si>
  <si>
    <t>Pohotovost záložní čerpací soupravy pro dopravní výšku do 10 m s uvažovaným průměrným přítokem přes 500 do 1 000 l/min</t>
  </si>
  <si>
    <t>den</t>
  </si>
  <si>
    <t>-1013677216</t>
  </si>
  <si>
    <t>https://podminky.urs.cz/item/CS_URS_2024_02/115101302</t>
  </si>
  <si>
    <t>131251205</t>
  </si>
  <si>
    <t>Hloubení nezapažených jam a zářezů strojně s urovnáním dna do předepsaného profilu a spádu v hornině třídy těžitelnosti I skupiny 3 přes 1 000 do 5 000 m3</t>
  </si>
  <si>
    <t>1180047275</t>
  </si>
  <si>
    <t>https://podminky.urs.cz/item/CS_URS_2024_02/131251205</t>
  </si>
  <si>
    <t xml:space="preserve">" tř. I- 50% dle příl. č. D3.09" </t>
  </si>
  <si>
    <t>621,97*0,50</t>
  </si>
  <si>
    <t>131351205</t>
  </si>
  <si>
    <t>Hloubení zapažených jam a zářezů strojně s urovnáním dna do předepsaného profilu a spádu v hornině třídy těžitelnosti II skupiny 4 přes 500 do 1 000 m3</t>
  </si>
  <si>
    <t>1495918841</t>
  </si>
  <si>
    <t>https://podminky.urs.cz/item/CS_URS_2024_02/131351205</t>
  </si>
  <si>
    <t xml:space="preserve">" tř. II- 50% dle příl. č. D3.09" </t>
  </si>
  <si>
    <t>139951123</t>
  </si>
  <si>
    <t>Bourání konstrukcí v hloubených vykopávkách strojně s přemístěním suti na hromady na vzdálenost do 20 m nebo s naložením na dopravní prostředek z betonu železového nebo předpjatého</t>
  </si>
  <si>
    <t>-220642447</t>
  </si>
  <si>
    <t>https://podminky.urs.cz/item/CS_URS_2024_02/139951123</t>
  </si>
  <si>
    <t>"demolice stávajících šachet -dle příl.č.D3.09" 23,04</t>
  </si>
  <si>
    <t>151721112</t>
  </si>
  <si>
    <t>Pažení do ocelových zápor bez ohledu na druh pažin, s odstraněním pažení, hloubky výkopu přes 4 do 10 m</t>
  </si>
  <si>
    <t>1381811300</t>
  </si>
  <si>
    <t>https://podminky.urs.cz/item/CS_URS_2024_02/151721112</t>
  </si>
  <si>
    <t xml:space="preserve">" položka použita pro dřevěnou výdřevu tl. 100mm - dle příl.č. D3.09"    7,05/0,10</t>
  </si>
  <si>
    <t>153111114</t>
  </si>
  <si>
    <t>Úprava ocelových štětovnic pro štětové stěny řezání z terénu, štětovnic zaberaněných příčné</t>
  </si>
  <si>
    <t>-1127658657</t>
  </si>
  <si>
    <t>https://podminky.urs.cz/item/CS_URS_2024_02/153111114</t>
  </si>
  <si>
    <t>"1 řez na 1 štětovnici" 105+4+4+8</t>
  </si>
  <si>
    <t>153112116</t>
  </si>
  <si>
    <t>Zřízení beraněných stěn z ocelových štětovnic z terénu nastražení štětovnic ve stísněných podmínkách, délky přes 10 m</t>
  </si>
  <si>
    <t>1006288138</t>
  </si>
  <si>
    <t>https://podminky.urs.cz/item/CS_URS_2024_02/153112116</t>
  </si>
  <si>
    <t xml:space="preserve">"štětová stěna- délka 12m-příl.č. D3.09"   504,00</t>
  </si>
  <si>
    <t>153112133</t>
  </si>
  <si>
    <t>Zřízení beraněných stěn z ocelových štětovnic z terénu zaberanění štětovnic ve stísněných podmínkách, délky do 12 m</t>
  </si>
  <si>
    <t>2024591818</t>
  </si>
  <si>
    <t>https://podminky.urs.cz/item/CS_URS_2024_02/153112133</t>
  </si>
  <si>
    <t>15920311</t>
  </si>
  <si>
    <t>štětovnice ocelová Illn</t>
  </si>
  <si>
    <t>-10036571</t>
  </si>
  <si>
    <t>"obratovost 50%"</t>
  </si>
  <si>
    <t xml:space="preserve">"dle pol. 153112123"   504,00*0,50</t>
  </si>
  <si>
    <t xml:space="preserve">"dle pol. 153116112"   (10,24+9,76+18,56)*0,50</t>
  </si>
  <si>
    <t>271,28*0,16275 'Přepočtené koeficientem množství</t>
  </si>
  <si>
    <t>153113120</t>
  </si>
  <si>
    <t>Vytažení stěn z ocelových štětovnic zaberaněných z terénu délky do 12 m ve stísněných podmínkách, zaberaněných na hloubku do 12 m</t>
  </si>
  <si>
    <t>2123175132</t>
  </si>
  <si>
    <t>https://podminky.urs.cz/item/CS_URS_2024_02/153113120</t>
  </si>
  <si>
    <t>153116111</t>
  </si>
  <si>
    <t>Kleštiny nebo převázky pro hradící stěny beraněné, nasazené, tabulové z oceli jakéhokoliv druhu z terénu opracování</t>
  </si>
  <si>
    <t>-736464302</t>
  </si>
  <si>
    <t>https://podminky.urs.cz/item/CS_URS_2024_02/153116111</t>
  </si>
  <si>
    <t xml:space="preserve">"horizontání převázky - štětovnice IIIn dle příl. č .D3.09"    </t>
  </si>
  <si>
    <t>(10,24+9,76+18,56)*0,155</t>
  </si>
  <si>
    <t xml:space="preserve">"šikmé vzpěry pr.200*15 dl.2,60 m "     </t>
  </si>
  <si>
    <t>16,00*2,60*0,0795</t>
  </si>
  <si>
    <t>153116112</t>
  </si>
  <si>
    <t>Kleštiny nebo převázky pro hradící stěny beraněné, nasazené, tabulové z oceli jakéhokoliv druhu z terénu montáž</t>
  </si>
  <si>
    <t>-1577697610</t>
  </si>
  <si>
    <t>https://podminky.urs.cz/item/CS_URS_2024_02/153116112</t>
  </si>
  <si>
    <t>55284001R</t>
  </si>
  <si>
    <t>trubka ocelová bezešvá konstrukční jakost S355J2H (11 503) 244,5x10,0mm</t>
  </si>
  <si>
    <t>-606821676</t>
  </si>
  <si>
    <t xml:space="preserve">"šikmé vzpěry pr.200*15 dl.2,60 m - obratovost 50% "     </t>
  </si>
  <si>
    <t>16,00*2,60*0,50</t>
  </si>
  <si>
    <t>153116113</t>
  </si>
  <si>
    <t>Kleštiny nebo převázky pro hradící stěny beraněné, nasazené, tabulové z oceli jakéhokoliv druhu z terénu demontáž</t>
  </si>
  <si>
    <t>-1270998804</t>
  </si>
  <si>
    <t>https://podminky.urs.cz/item/CS_URS_2024_02/153116113</t>
  </si>
  <si>
    <t>1200152995</t>
  </si>
  <si>
    <t xml:space="preserve">"dle pol. 131251205"   310,985</t>
  </si>
  <si>
    <t>-245838</t>
  </si>
  <si>
    <t xml:space="preserve">"dle pol. 131251205"  310,985*10</t>
  </si>
  <si>
    <t>162751137</t>
  </si>
  <si>
    <t>Vodorovné přemístění výkopku nebo sypaniny po suchu na obvyklém dopravním prostředku, bez naložení výkopku, avšak se složením bez rozhrnutí z horniny třídy těžitelnosti II skupiny 4 a 5 na vzdálenost přes 9 000 do 10 000 m</t>
  </si>
  <si>
    <t>44676279</t>
  </si>
  <si>
    <t>https://podminky.urs.cz/item/CS_URS_2024_02/162751137</t>
  </si>
  <si>
    <t xml:space="preserve">"dle pol. 131351205"   310,985</t>
  </si>
  <si>
    <t>162751139</t>
  </si>
  <si>
    <t>Vodorovné přemístění výkopku nebo sypaniny po suchu na obvyklém dopravním prostředku, bez naložení výkopku, avšak se složením bez rozhrnutí z horniny třídy těžitelnosti II skupiny 4 a 5 na vzdálenost Příplatek k ceně za každých dalších i započatých 1 000 m</t>
  </si>
  <si>
    <t>1887751818</t>
  </si>
  <si>
    <t>https://podminky.urs.cz/item/CS_URS_2024_02/162751139</t>
  </si>
  <si>
    <t xml:space="preserve">"dle pol. 131351205"  310,985*10</t>
  </si>
  <si>
    <t>255853435</t>
  </si>
  <si>
    <t xml:space="preserve">"dle pol. 139951123"  23,04</t>
  </si>
  <si>
    <t>2013863383</t>
  </si>
  <si>
    <t xml:space="preserve">"dle pol. 139951123"  23,04*10</t>
  </si>
  <si>
    <t>779244151</t>
  </si>
  <si>
    <t xml:space="preserve">"dle pol. 162751117"   310,985*2,00</t>
  </si>
  <si>
    <t xml:space="preserve">"dle pol. 162751137"   310,985*2,00</t>
  </si>
  <si>
    <t>-1302735429</t>
  </si>
  <si>
    <t xml:space="preserve">"dle pol. 131251205"     310,985</t>
  </si>
  <si>
    <t xml:space="preserve">"dle pol. 131351205"     310,985</t>
  </si>
  <si>
    <t xml:space="preserve">"dle pol. 139951123"      23,04</t>
  </si>
  <si>
    <t>-575889986</t>
  </si>
  <si>
    <t xml:space="preserve">"zásyp výkopu ŠD fr.0/32  " 477,49</t>
  </si>
  <si>
    <t>58344171</t>
  </si>
  <si>
    <t>štěrkodrť frakce 0/32</t>
  </si>
  <si>
    <t>1841170163</t>
  </si>
  <si>
    <t>477,49</t>
  </si>
  <si>
    <t>477,49*2 'Přepočtené koeficientem množství</t>
  </si>
  <si>
    <t>224412116</t>
  </si>
  <si>
    <t>Maloprofilové vrty průběžným sacím vrtáním průměru přes 156 do 195 mm úklonu přes 45° v hl 0 až 25 m v hornině tř. V a VI</t>
  </si>
  <si>
    <t>1310022019</t>
  </si>
  <si>
    <t>https://podminky.urs.cz/item/CS_URS_2024_01/224412116</t>
  </si>
  <si>
    <t>"vrt do skruže pro napojení přípojky od UV do šachty- 1 kus " 0,120</t>
  </si>
  <si>
    <t>359901212</t>
  </si>
  <si>
    <t>Monitoring stok (kamerový systém) jakékoli výšky stávající kanalizace</t>
  </si>
  <si>
    <t>-1186124230</t>
  </si>
  <si>
    <t>https://podminky.urs.cz/item/CS_URS_2024_02/359901212</t>
  </si>
  <si>
    <t xml:space="preserve">"sanace potrubí DN 11000/1850"   210,00</t>
  </si>
  <si>
    <t>898161222R</t>
  </si>
  <si>
    <t xml:space="preserve">Vyčištění kanalizace před sanací </t>
  </si>
  <si>
    <t>174682601</t>
  </si>
  <si>
    <t xml:space="preserve">"sanace potrubí DN 11000/1850"  105,00</t>
  </si>
  <si>
    <t>452111121</t>
  </si>
  <si>
    <t>Osazení betonových dílců pražců pod potrubí v otevřeném výkopu, průřezové plochy přes 25000 do 50000 mm2</t>
  </si>
  <si>
    <t>-411762430</t>
  </si>
  <si>
    <t>https://podminky.urs.cz/item/CS_URS_2024_02/452111121</t>
  </si>
  <si>
    <t>"betonové bloky 200x200x700 -pro zajištění kanaliazce vůči zhroucení -dle příl.D3.6 " 20,00</t>
  </si>
  <si>
    <t>59200001R</t>
  </si>
  <si>
    <t>Betonový blok - 200x200x700mm</t>
  </si>
  <si>
    <t>-1828794261</t>
  </si>
  <si>
    <t>20,000</t>
  </si>
  <si>
    <t>20*1,01 'Přepočtené koeficientem množství</t>
  </si>
  <si>
    <t>452311141</t>
  </si>
  <si>
    <t>Podkladní a zajišťovací konstrukce z betonu prostého v otevřeném výkopu bez zvýšených nároků na prostředí desky pod potrubí, stoky a drobné objekty z betonu tř. C 16/20</t>
  </si>
  <si>
    <t>-539383471</t>
  </si>
  <si>
    <t>https://podminky.urs.cz/item/CS_URS_2024_02/452311141</t>
  </si>
  <si>
    <t xml:space="preserve">"podkladní beton šachet  C 16/20 X0"</t>
  </si>
  <si>
    <t xml:space="preserve">"šachta 2138936 dle příl.č. D.3.05"   2,98</t>
  </si>
  <si>
    <t xml:space="preserve">"šachta 2704134 dle příl.č. D.3.06 "   3,14</t>
  </si>
  <si>
    <t>452368211</t>
  </si>
  <si>
    <t>Výztuž podkladních desek, bloků nebo pražců v otevřeném výkopu ze svařovaných sítí typu Kari</t>
  </si>
  <si>
    <t>-1927015679</t>
  </si>
  <si>
    <t>https://podminky.urs.cz/item/CS_URS_2024_02/452368211</t>
  </si>
  <si>
    <t xml:space="preserve">"KARI síť  4x4/150x150"</t>
  </si>
  <si>
    <t xml:space="preserve">"šachta 2138936 dle příl.č. D.3.05"    4,10*4,85*0,00135</t>
  </si>
  <si>
    <t xml:space="preserve">"šachta 2704134 dle příl.č. D.3.06 "   4,10*5,10*0,00135</t>
  </si>
  <si>
    <t>871440310</t>
  </si>
  <si>
    <t>Montáž kanalizačního potrubí z polypropylenu PP hladkého plnostěnného SN 10 DN 630</t>
  </si>
  <si>
    <t>39453248</t>
  </si>
  <si>
    <t>https://podminky.urs.cz/item/CS_URS_2024_02/871440310</t>
  </si>
  <si>
    <t>"čerpací jímka na dně šachty- plastová trouba DN 600mm ,délka 1m " 1,00*2</t>
  </si>
  <si>
    <t>28617049</t>
  </si>
  <si>
    <t>trubka kanalizační PP korugovaná DN 600x6000mm SN10</t>
  </si>
  <si>
    <t>584168031</t>
  </si>
  <si>
    <t>560252961</t>
  </si>
  <si>
    <t>https://podminky.urs.cz/item/CS_URS_2024_01/877310440</t>
  </si>
  <si>
    <t xml:space="preserve">"napojení přípojky DN 150 od nově umístěné UV ( SO 109)"   1,00</t>
  </si>
  <si>
    <t>1272553601</t>
  </si>
  <si>
    <t>1*1,01 'Přepočtené koeficientem množství</t>
  </si>
  <si>
    <t>894201161</t>
  </si>
  <si>
    <t>Ostatní konstrukce na trubním vedení z prostého betonu dno šachet tloušťky přes 200 mm z betonu se zvýšenými nároky na prostředí tř. C 30/37</t>
  </si>
  <si>
    <t>2106738346</t>
  </si>
  <si>
    <t>https://podminky.urs.cz/item/CS_URS_2024_02/894201161</t>
  </si>
  <si>
    <t>"dno šachet "</t>
  </si>
  <si>
    <t>"beton C 30/37 XF4,XF1,XA1"</t>
  </si>
  <si>
    <t xml:space="preserve">"šachta 2138936 dle příl.č. D.3.05"   3,80*4,55*0,40</t>
  </si>
  <si>
    <t xml:space="preserve">"šachta 2704134 dle příl.č. D.3.06 "   3,80*4,80*0,40</t>
  </si>
  <si>
    <t>894302162</t>
  </si>
  <si>
    <t>Ostatní konstrukce na trubním vedení ze železobetonu stěny šachet tloušťky přes 200 mm z betonu se zvýšenými nároky na prostředí tř. C 30/37</t>
  </si>
  <si>
    <t>1713370710</t>
  </si>
  <si>
    <t>https://podminky.urs.cz/item/CS_URS_2024_02/894302162</t>
  </si>
  <si>
    <t>"stěny šachet "</t>
  </si>
  <si>
    <t xml:space="preserve">"šachta 2138936 dle příl.č. D.3.05"   (3,80*4,55-3,00*3,75)*2,50-(1,53*2+0,85*1)*0,40</t>
  </si>
  <si>
    <t xml:space="preserve">"šachta 2704134 dle příl.č. D.3.06 "   (3,80*4,80-3,00*4,00)*2,50-(1,53*2)*0,40</t>
  </si>
  <si>
    <t>894302262</t>
  </si>
  <si>
    <t>Ostatní konstrukce na trubním vedení ze železobetonu strop šachet vodovodních nebo kanalizačních z betonu se zvýšenými nároky na prostředí tř. C 30/37</t>
  </si>
  <si>
    <t>-1354076894</t>
  </si>
  <si>
    <t>https://podminky.urs.cz/item/CS_URS_2024_02/894302262</t>
  </si>
  <si>
    <t>"stropy šachet "</t>
  </si>
  <si>
    <t xml:space="preserve">"šachta 2138936 dle příl.č. D.3.05"   (3,80*4,55-0,60*0,60*3,14-0,50*0,50*3,14)*0,40</t>
  </si>
  <si>
    <t xml:space="preserve">"šachta 2704134 dle příl.č. D.3.06 "   (3,80*4,80-0,60*0,60*3,14-0,50*0,50*3,14)*0,40</t>
  </si>
  <si>
    <t>894411311</t>
  </si>
  <si>
    <t>Osazení betonových nebo železobetonových dílců pro šachty skruží rovných</t>
  </si>
  <si>
    <t>-89635324</t>
  </si>
  <si>
    <t>https://podminky.urs.cz/item/CS_URS_2024_02/894411311</t>
  </si>
  <si>
    <t xml:space="preserve">"skruže šachtové DN1000 tl. 120mm výšky 1,00m   "   2*4</t>
  </si>
  <si>
    <t xml:space="preserve">"skruže šachtové DN1000 tl. 120mm výšky 0,50m   "   2*1</t>
  </si>
  <si>
    <t xml:space="preserve">"skruže šachtové DN1200 tl. 120mm výšky 1,00m   "   2*4</t>
  </si>
  <si>
    <t xml:space="preserve">"skruže šachtové DN1200 tl. 120mm výšky 1,00m   "   2*1</t>
  </si>
  <si>
    <t>59224161</t>
  </si>
  <si>
    <t>skruž betonová kanalizační se stupadly 100x50x12cm</t>
  </si>
  <si>
    <t>-774997180</t>
  </si>
  <si>
    <t>2*1,01 'Přepočtené koeficientem množství</t>
  </si>
  <si>
    <t>59224599R</t>
  </si>
  <si>
    <t>skruž betonové šachty DN 1200 kanalizační 120x50x12cm, se stupadly</t>
  </si>
  <si>
    <t>-1495148530</t>
  </si>
  <si>
    <t>59224600R</t>
  </si>
  <si>
    <t>skruž betonové šachty DN 1200 kanalizační 120x100x12cm, se stupadly</t>
  </si>
  <si>
    <t>419799918</t>
  </si>
  <si>
    <t>8,00</t>
  </si>
  <si>
    <t>8*1,01 'Přepočtené koeficientem množství</t>
  </si>
  <si>
    <t>59224162</t>
  </si>
  <si>
    <t>skruž betonová kanalizační se stupadly 100x100x12cm</t>
  </si>
  <si>
    <t>329651261</t>
  </si>
  <si>
    <t>894414211</t>
  </si>
  <si>
    <t>Osazení betonových nebo železobetonových dílců pro šachty desek zákrytových</t>
  </si>
  <si>
    <t>-798904978</t>
  </si>
  <si>
    <t>https://podminky.urs.cz/item/CS_URS_2024_01/894414211</t>
  </si>
  <si>
    <t xml:space="preserve">"zákrytová deska pro DN1000 s otvorem DN600  "        2,00</t>
  </si>
  <si>
    <t xml:space="preserve">"zákrytová deska pro DN1200 s otvorem DN600  "        2,00</t>
  </si>
  <si>
    <t>59224539R</t>
  </si>
  <si>
    <t>deska betonová zákrytová šachty DN 1000 kanalizační 100/62,5x16,5cm</t>
  </si>
  <si>
    <t>937642096</t>
  </si>
  <si>
    <t>59224542R</t>
  </si>
  <si>
    <t>deska betonová zákrytová šachty DN 1200 kanalizační 120/62,5x16,5cm</t>
  </si>
  <si>
    <t>-1212764557</t>
  </si>
  <si>
    <t>894501111</t>
  </si>
  <si>
    <t>Bednění konstrukcí na trubním vedení stěn šachet pravoúhlých nebo čtyř a vícehranných oboustranné zřízení</t>
  </si>
  <si>
    <t>-1750634202</t>
  </si>
  <si>
    <t>https://podminky.urs.cz/item/CS_URS_2024_02/894501111</t>
  </si>
  <si>
    <t>"stěny a dno šachet "</t>
  </si>
  <si>
    <t xml:space="preserve">"šachta 2138936 dle příl.č. D.3.05"   (3,80+4,55)*2*3,30+(3,00+3,75)*2*2,50</t>
  </si>
  <si>
    <t xml:space="preserve">"šachta 2704134 dle příl.č. D.3.06 "   (3,80+4,80)*2*3,30+(3,00+4,00)*2*2,50</t>
  </si>
  <si>
    <t>"příprava potrubí pro sanaci"</t>
  </si>
  <si>
    <t>"atypický tvar vejčité stoky s rovným vrchlíkem" 0,50*10*2</t>
  </si>
  <si>
    <t>894501112</t>
  </si>
  <si>
    <t>Bednění konstrukcí na trubním vedení stěn šachet pravoúhlých nebo čtyř a vícehranných oboustranné odstranění</t>
  </si>
  <si>
    <t>1518100383</t>
  </si>
  <si>
    <t>https://podminky.urs.cz/item/CS_URS_2024_02/894501112</t>
  </si>
  <si>
    <t>894501211</t>
  </si>
  <si>
    <t>Bednění konstrukcí na trubním vedení deskových stropů šachet zřízení</t>
  </si>
  <si>
    <t>-866774629</t>
  </si>
  <si>
    <t>https://podminky.urs.cz/item/CS_URS_2024_02/894501211</t>
  </si>
  <si>
    <t xml:space="preserve">"šachta 2138936 dle příl.č. D.3.05"   (3,80*4,55-0,60*0,60*3,14-0,50*0,50*3,14)+(0,60*2*3,14+0,50*2*3,14)*0,40</t>
  </si>
  <si>
    <t xml:space="preserve">"šachta 2704134 dle příl.č. D.3.06 "   (3,80*4,80-0,60*0,60*3,14-0,50*0,50*3,14)+(0,60*2*3,14+0,50*2*3,14)*0,40</t>
  </si>
  <si>
    <t>894501212</t>
  </si>
  <si>
    <t>Bednění konstrukcí na trubním vedení deskových stropů šachet odstranění</t>
  </si>
  <si>
    <t>1280443235</t>
  </si>
  <si>
    <t>https://podminky.urs.cz/item/CS_URS_2024_02/894501212</t>
  </si>
  <si>
    <t>894501221</t>
  </si>
  <si>
    <t>Bednění konstrukcí na trubním vedení podpěrná konstrukce stropů šachet zřízení</t>
  </si>
  <si>
    <t>799549854</t>
  </si>
  <si>
    <t>https://podminky.urs.cz/item/CS_URS_2024_02/894501221</t>
  </si>
  <si>
    <t xml:space="preserve">"šachta 2138936 dle příl.č. D.3.05"   3,00*3,75</t>
  </si>
  <si>
    <t xml:space="preserve">"šachta 2704134 dle příl.č. D.3.06 "   3,00*4,00</t>
  </si>
  <si>
    <t>894501222</t>
  </si>
  <si>
    <t>Bednění konstrukcí na trubním vedení podpěrná konstrukce stropů šachet odstranění</t>
  </si>
  <si>
    <t>-2102860824</t>
  </si>
  <si>
    <t>https://podminky.urs.cz/item/CS_URS_2024_02/894501222</t>
  </si>
  <si>
    <t>894608112</t>
  </si>
  <si>
    <t>Výztuž šachet z betonářské oceli 10 505 (R) nebo BSt 500</t>
  </si>
  <si>
    <t>295256511</t>
  </si>
  <si>
    <t>https://podminky.urs.cz/item/CS_URS_2024_02/894608112</t>
  </si>
  <si>
    <t xml:space="preserve">"šachta 2138936 dle příl.č. D.3.07"   2,335</t>
  </si>
  <si>
    <t xml:space="preserve">"šachta 2704134 dle příl.č. D.3.08 "  3,083</t>
  </si>
  <si>
    <t>898161224R</t>
  </si>
  <si>
    <t>Opracování přípojek před sanací (DN 300)</t>
  </si>
  <si>
    <t>-907990099</t>
  </si>
  <si>
    <t>"sanace potrubí DN 11000/1850" 1,00</t>
  </si>
  <si>
    <t>898161225R</t>
  </si>
  <si>
    <t>Otevření přípojek po sanaci</t>
  </si>
  <si>
    <t>1644890057</t>
  </si>
  <si>
    <t xml:space="preserve">"sanace potrubí DN 11000/1850"  1,00</t>
  </si>
  <si>
    <t>898161226</t>
  </si>
  <si>
    <t>Odstranění nerovností kanalizace</t>
  </si>
  <si>
    <t>1641174515</t>
  </si>
  <si>
    <t>"sanace potrubí DN 11000/1850" 20,00</t>
  </si>
  <si>
    <t>898161226R</t>
  </si>
  <si>
    <t xml:space="preserve">Sanace kanalizačního potrubí vložkování rukávcem DN 1100/1850 tl 14,2 mm, krátkodobý modul pružnosti dle ISO 178: 19 062N/mm2 </t>
  </si>
  <si>
    <t>-495885656</t>
  </si>
  <si>
    <t>"sanace potrubí DN 11000/1850"</t>
  </si>
  <si>
    <t>105,00</t>
  </si>
  <si>
    <t>898161227R</t>
  </si>
  <si>
    <t>Zednické zatěsnění přípojek po sanaci (DN 300)</t>
  </si>
  <si>
    <t>1515776356</t>
  </si>
  <si>
    <t>898161229R</t>
  </si>
  <si>
    <t xml:space="preserve">Přečerpávání splašků po dobu sanace - pohotovost čerpadel </t>
  </si>
  <si>
    <t>-991527500</t>
  </si>
  <si>
    <t>899104112</t>
  </si>
  <si>
    <t>Osazení poklopů šachtových litinových, ocelových nebo železobetonových včetně rámů pro třídu zatížení D400, E600</t>
  </si>
  <si>
    <t>-935058824</t>
  </si>
  <si>
    <t>https://podminky.urs.cz/item/CS_URS_2024_02/899104112</t>
  </si>
  <si>
    <t>"poklop tř. D400 těžký litinový, rám M BEGU-R-1 EN124 osazen na maltu na cementové bázi " 4,00</t>
  </si>
  <si>
    <t>28661935</t>
  </si>
  <si>
    <t>poklop šachtový litinový DN 600 pro třídu zatížení D400</t>
  </si>
  <si>
    <t>633529186</t>
  </si>
  <si>
    <t>899501221</t>
  </si>
  <si>
    <t>Stupadla do šachet a drobných objektů ocelová s PE povlakem vidlicová pro přímé zabudování do hmoždinek</t>
  </si>
  <si>
    <t>325338794</t>
  </si>
  <si>
    <t>https://podminky.urs.cz/item/CS_URS_2024_01/899501221</t>
  </si>
  <si>
    <t>"stupadla ve stěně nosné konstrukce " 11*2</t>
  </si>
  <si>
    <t>985111223</t>
  </si>
  <si>
    <t>Odsekání vrstev betonu líce kleneb a podhledů, tloušťka odsekané vrstvy přes 100 do 150 mm</t>
  </si>
  <si>
    <t>1987052951</t>
  </si>
  <si>
    <t>https://podminky.urs.cz/item/CS_URS_2024_02/985111223</t>
  </si>
  <si>
    <t>2*3,14*0,75*4/4</t>
  </si>
  <si>
    <t>985111291</t>
  </si>
  <si>
    <t>Odsekání vrstev betonu Příplatek k cenám za práci ve stísněném prostoru</t>
  </si>
  <si>
    <t>614120703</t>
  </si>
  <si>
    <t>https://podminky.urs.cz/item/CS_URS_2024_02/985111291</t>
  </si>
  <si>
    <t>985141212</t>
  </si>
  <si>
    <t>Vyčištění trhlin nebo dutin ve zdivu šířky přes 30 do 50 mm, hloubky přes 150 do 300 mm</t>
  </si>
  <si>
    <t>294247123</t>
  </si>
  <si>
    <t>https://podminky.urs.cz/item/CS_URS_2024_02/985141212</t>
  </si>
  <si>
    <t xml:space="preserve">"místo s nestandartní opravou"  2*4</t>
  </si>
  <si>
    <t>985141911</t>
  </si>
  <si>
    <t>Vyčištění trhlin nebo dutin ve zdivu Příplatek k cenám za práce ve stísněném prostoru</t>
  </si>
  <si>
    <t>1564733977</t>
  </si>
  <si>
    <t>https://podminky.urs.cz/item/CS_URS_2024_02/985141911</t>
  </si>
  <si>
    <t>985311220</t>
  </si>
  <si>
    <t>Reprofilace betonu sanačními maltami na cementové bázi ručně líce kleneb a podhledů, tloušťky přes 90 do 100 mm</t>
  </si>
  <si>
    <t>-144112472</t>
  </si>
  <si>
    <t>https://podminky.urs.cz/item/CS_URS_2024_02/985311220</t>
  </si>
  <si>
    <t>"místo s nestandartní opravou oprava do čtvrtiny výšky potrubí"</t>
  </si>
  <si>
    <t>(2*3,14*0,75*4)*0,25</t>
  </si>
  <si>
    <t>"atypický tvar vejčité stoky s rovným vrchlíkem do čtvrtiny výšky potrubí"</t>
  </si>
  <si>
    <t>(2*3,14*0,75*10)*0,25</t>
  </si>
  <si>
    <t>985311311</t>
  </si>
  <si>
    <t>Reprofilace betonu sanačními maltami na cementové bázi ručně rubu kleneb a podlah, tloušťky do 10 mm</t>
  </si>
  <si>
    <t>-890003324</t>
  </si>
  <si>
    <t>https://podminky.urs.cz/item/CS_URS_2024_02/985311311</t>
  </si>
  <si>
    <t>dno stoky do čtvrtiny výšky potrubí</t>
  </si>
  <si>
    <t>(2*3,14*0,75*105)*0,25</t>
  </si>
  <si>
    <t>985311911</t>
  </si>
  <si>
    <t>Reprofilace betonu sanačními maltami na cementové bázi ručně Příplatek k cenám za práci ve stísněném prostoru</t>
  </si>
  <si>
    <t>-588776979</t>
  </si>
  <si>
    <t>https://podminky.urs.cz/item/CS_URS_2024_02/985311911</t>
  </si>
  <si>
    <t>"příprava potrubí pro sanaci" 140,123</t>
  </si>
  <si>
    <t>985312124</t>
  </si>
  <si>
    <t>Stěrka k vyrovnání ploch reprofilovaného betonu líce kleneb a podhledů, tloušťky do 5 mm</t>
  </si>
  <si>
    <t>833567173</t>
  </si>
  <si>
    <t>https://podminky.urs.cz/item/CS_URS_2024_02/985312124</t>
  </si>
  <si>
    <t xml:space="preserve">"příprava potrubí pro sanaci"  16,485</t>
  </si>
  <si>
    <t>985312134</t>
  </si>
  <si>
    <t>Stěrka k vyrovnání ploch reprofilovaného betonu rubu kleneb a podlah, tloušťky do 5 mm</t>
  </si>
  <si>
    <t>-481422839</t>
  </si>
  <si>
    <t>https://podminky.urs.cz/item/CS_URS_2024_02/985312134</t>
  </si>
  <si>
    <t xml:space="preserve">"příprava potrubí pro sanaci"  123,638</t>
  </si>
  <si>
    <t>985312191</t>
  </si>
  <si>
    <t>Stěrka k vyrovnání ploch reprofilovaného betonu Příplatek k cenám za práci ve stísněném prostoru</t>
  </si>
  <si>
    <t>1544482104</t>
  </si>
  <si>
    <t>https://podminky.urs.cz/item/CS_URS_2024_02/985312191</t>
  </si>
  <si>
    <t xml:space="preserve">"příprava potrubí pro sanaci"   140,123</t>
  </si>
  <si>
    <t>985323111</t>
  </si>
  <si>
    <t>Spojovací můstek reprofilovaného betonu na cementové bázi, tloušťky 1 mm</t>
  </si>
  <si>
    <t>2125007195</t>
  </si>
  <si>
    <t>https://podminky.urs.cz/item/CS_URS_2024_02/985323111</t>
  </si>
  <si>
    <t>16,485+123,638</t>
  </si>
  <si>
    <t>985331211</t>
  </si>
  <si>
    <t>Dodatečné vlepování betonářské výztuže včetně vyvrtání a vyčištění otvoru chemickou maltou průměr výztuže 8 mm</t>
  </si>
  <si>
    <t>719122942</t>
  </si>
  <si>
    <t>https://podminky.urs.cz/item/CS_URS_2024_02/985331211</t>
  </si>
  <si>
    <t>"trny pro zpevnění reprofilovaného profilu"</t>
  </si>
  <si>
    <t>10/0,3*0,25*2</t>
  </si>
  <si>
    <t>13021011</t>
  </si>
  <si>
    <t>tyč ocelová kruhová žebírková DIN 488 jakost B500B (10 505) výztuž do betonu D 8mm</t>
  </si>
  <si>
    <t>-9594897</t>
  </si>
  <si>
    <t>16,667</t>
  </si>
  <si>
    <t>16,667*0,00041 'Přepočtené koeficientem množství</t>
  </si>
  <si>
    <t>-1978430864</t>
  </si>
  <si>
    <t xml:space="preserve">"příprava potrubí pro sanaci" </t>
  </si>
  <si>
    <t xml:space="preserve">"dle pol. 985111223"  4,71*0,355</t>
  </si>
  <si>
    <t>-1003640582</t>
  </si>
  <si>
    <t xml:space="preserve">"dle pol. 985111223"  4,71*0,355*10</t>
  </si>
  <si>
    <t>997013601</t>
  </si>
  <si>
    <t>Poplatek za uložení stavebního odpadu na skládce (skládkovné) z prostého betonu zatříděného do Katalogu odpadů pod kódem 17 01 01</t>
  </si>
  <si>
    <t>-884086842</t>
  </si>
  <si>
    <t>https://podminky.urs.cz/item/CS_URS_2024_02/997013601</t>
  </si>
  <si>
    <t>997221862</t>
  </si>
  <si>
    <t>623657056</t>
  </si>
  <si>
    <t>https://podminky.urs.cz/item/CS_URS_2024_02/997221862</t>
  </si>
  <si>
    <t xml:space="preserve">"dle pol. 139951123"  23,04*2,40</t>
  </si>
  <si>
    <t>998271201</t>
  </si>
  <si>
    <t>Přesun hmot pro kanalizace (stoky) hloubené zděné v otevřeném výkopu dopravní vzdálenost do 15 m</t>
  </si>
  <si>
    <t>524681275</t>
  </si>
  <si>
    <t>https://podminky.urs.cz/item/CS_URS_2024_02/998271201</t>
  </si>
  <si>
    <t>711511101</t>
  </si>
  <si>
    <t>Provedení izolace potrubí, nádrží, stok a kanalizačních šachet natěradly a tmely za studena nátěrem penetračním</t>
  </si>
  <si>
    <t>-141360164</t>
  </si>
  <si>
    <t>https://podminky.urs.cz/item/CS_URS_2024_02/711511101</t>
  </si>
  <si>
    <t xml:space="preserve">"šachta 2138936 dle příl.č. D.3.05"   71,40</t>
  </si>
  <si>
    <t xml:space="preserve">"šachta 2704134 dle příl.č. D.3.06 "   75,00</t>
  </si>
  <si>
    <t>11163150</t>
  </si>
  <si>
    <t>lak penetrační asfaltový</t>
  </si>
  <si>
    <t>1290870903</t>
  </si>
  <si>
    <t>146,4*0,00034 'Přepočtené koeficientem množství</t>
  </si>
  <si>
    <t>711521131</t>
  </si>
  <si>
    <t>Provedení izolace potrubí, nádrží, stok a kanalizačních šachet natěradly a tmely za horka nátěrem asfaltovým</t>
  </si>
  <si>
    <t>417307644</t>
  </si>
  <si>
    <t>https://podminky.urs.cz/item/CS_URS_2024_02/711521131</t>
  </si>
  <si>
    <t xml:space="preserve">"šachta 2138936 dle příl.č. D.3.05"   71,40*2</t>
  </si>
  <si>
    <t xml:space="preserve">"šachta 2704134 dle příl.č. D.3.06 "   75,00*2</t>
  </si>
  <si>
    <t>11161346</t>
  </si>
  <si>
    <t>asfalt oxidovaný stavebně izolační</t>
  </si>
  <si>
    <t>1461798355</t>
  </si>
  <si>
    <t>292,8*0,0019 'Přepočtené koeficientem množství</t>
  </si>
  <si>
    <t>711531110</t>
  </si>
  <si>
    <t>Provedení izolace potrubí, nádrží, stok a kanalizačních šachet pásy na sucho položením tkaniny</t>
  </si>
  <si>
    <t>-1012105228</t>
  </si>
  <si>
    <t>https://podminky.urs.cz/item/CS_URS_2024_02/711531110</t>
  </si>
  <si>
    <t>"ochranná vrstva -geotextilie 500g/m2"</t>
  </si>
  <si>
    <t>69311175</t>
  </si>
  <si>
    <t>geotextilie PP s ÚV stabilizací 500g/m2</t>
  </si>
  <si>
    <t>606104348</t>
  </si>
  <si>
    <t>146,40</t>
  </si>
  <si>
    <t>146,4*1,26 'Přepočtené koeficientem množství</t>
  </si>
  <si>
    <t>998711101</t>
  </si>
  <si>
    <t>Přesun hmot pro izolace proti vodě, vlhkosti a plynům stanovený z hmotnosti přesunovaného materiálu vodorovná dopravní vzdálenost do 50 m základní v objektech výšky do 6 m</t>
  </si>
  <si>
    <t>-1872585245</t>
  </si>
  <si>
    <t>https://podminky.urs.cz/item/CS_URS_2024_02/998711101</t>
  </si>
  <si>
    <t>SO 351 - Přeložka vodovodu OVAK</t>
  </si>
  <si>
    <t>132254203</t>
  </si>
  <si>
    <t>Hloubení zapažených rýh šířky přes 800 do 2 000 mm strojně s urovnáním dna do předepsaného profilu a spádu v hornině třídy těžitelnosti I skupiny 3 přes 50 do 100 m3</t>
  </si>
  <si>
    <t>-1035977630</t>
  </si>
  <si>
    <t>https://podminky.urs.cz/item/CS_URS_2024_02/132254203</t>
  </si>
  <si>
    <t>"řad DN 200mm" (1,334-0,50)*1,20*50,97</t>
  </si>
  <si>
    <t>"řad DN 200mm" (1,4995-0,40)*1,20*3,26</t>
  </si>
  <si>
    <t>-1123595539</t>
  </si>
  <si>
    <t xml:space="preserve">"dle pol. 132254203"    55,312</t>
  </si>
  <si>
    <t>308338960</t>
  </si>
  <si>
    <t>55,312*10</t>
  </si>
  <si>
    <t>2145796092</t>
  </si>
  <si>
    <t xml:space="preserve">"dle pol. 162751117"   55,312*2,00</t>
  </si>
  <si>
    <t>-1652073205</t>
  </si>
  <si>
    <t xml:space="preserve">"dle pol. 132254203"     55,312</t>
  </si>
  <si>
    <t>878237345</t>
  </si>
  <si>
    <t>"ŠP fr.0/4"</t>
  </si>
  <si>
    <t>"bez konstrukce komunikace"</t>
  </si>
  <si>
    <t>"řad DN 200mm" ( 1,17-0,50-0,525)*1,20*47,90</t>
  </si>
  <si>
    <t>"řad DN 200mm" ( 1,317-0,40-0,525)*1,20*6,33</t>
  </si>
  <si>
    <t>1626588044</t>
  </si>
  <si>
    <t>11,313</t>
  </si>
  <si>
    <t>11,313*2 'Přepočtené koeficientem množství</t>
  </si>
  <si>
    <t>1181592098</t>
  </si>
  <si>
    <t>"řad DN 200mm" ( 1,20*0,525-0,1125*0,1125*3,14)*54,23</t>
  </si>
  <si>
    <t>58337310</t>
  </si>
  <si>
    <t>štěrkopísek frakce 0/4</t>
  </si>
  <si>
    <t>2147082230</t>
  </si>
  <si>
    <t>32,01</t>
  </si>
  <si>
    <t>32,01*2 'Přepočtené koeficientem množství</t>
  </si>
  <si>
    <t>1354984548</t>
  </si>
  <si>
    <t xml:space="preserve">"stoka Dn 300mm"  54,23*2,60</t>
  </si>
  <si>
    <t>-540226369</t>
  </si>
  <si>
    <t>140,998</t>
  </si>
  <si>
    <t>140,998*1,1845 'Přepočtené koeficientem množství</t>
  </si>
  <si>
    <t>-708406922</t>
  </si>
  <si>
    <t>54,23</t>
  </si>
  <si>
    <t>451572111</t>
  </si>
  <si>
    <t>Lože pod potrubí, stoky a drobné objekty v otevřeném výkopu z kameniva drobného těženého 0 až 4 mm</t>
  </si>
  <si>
    <t>1699407157</t>
  </si>
  <si>
    <t>https://podminky.urs.cz/item/CS_URS_2024_02/451572111</t>
  </si>
  <si>
    <t xml:space="preserve">"řad DN 200mm"  1,20*0,15*54,23</t>
  </si>
  <si>
    <t>452112112</t>
  </si>
  <si>
    <t>Osazení betonových dílců prstenců nebo rámů pod poklopy a mříže, výšky do 100 mm</t>
  </si>
  <si>
    <t>-2131693742</t>
  </si>
  <si>
    <t>https://podminky.urs.cz/item/CS_URS_2024_02/452112112</t>
  </si>
  <si>
    <t xml:space="preserve">"podkladní desky pod hydrantový a šoupátkový poklop"  2,00</t>
  </si>
  <si>
    <t>42210050</t>
  </si>
  <si>
    <t>deska podkladová uličního poklopu litinového šoupatového</t>
  </si>
  <si>
    <t>451581404</t>
  </si>
  <si>
    <t>1,00*1,01</t>
  </si>
  <si>
    <t>42210052</t>
  </si>
  <si>
    <t>deska podkladová uličního poklopu litinového hydrantového</t>
  </si>
  <si>
    <t>521475421</t>
  </si>
  <si>
    <t>452313131</t>
  </si>
  <si>
    <t>Podkladní a zajišťovací konstrukce z betonu prostého v otevřeném výkopu bez zvýšených nároků na prostředí bloky pro potrubí z betonu tř. C 12/15</t>
  </si>
  <si>
    <t>1439766098</t>
  </si>
  <si>
    <t>https://podminky.urs.cz/item/CS_URS_2024_02/452313131</t>
  </si>
  <si>
    <t>"pod patkové koleno " 0,20*0,20*0,20</t>
  </si>
  <si>
    <t>452353111</t>
  </si>
  <si>
    <t>Bednění podkladních a zajišťovacích konstrukcí v otevřeném výkopu bloků pro potrubí zřízení</t>
  </si>
  <si>
    <t>571621495</t>
  </si>
  <si>
    <t>https://podminky.urs.cz/item/CS_URS_2024_02/452353111</t>
  </si>
  <si>
    <t>0,20*0,20*4</t>
  </si>
  <si>
    <t>452353112</t>
  </si>
  <si>
    <t>Bednění podkladních a zajišťovacích konstrukcí v otevřeném výkopu bloků pro potrubí odstranění</t>
  </si>
  <si>
    <t>-1562145882</t>
  </si>
  <si>
    <t>https://podminky.urs.cz/item/CS_URS_2024_02/452353112</t>
  </si>
  <si>
    <t>852241122</t>
  </si>
  <si>
    <t>Montáž potrubí z trub litinových tlakových přírubových normálních délek v otevřeném výkopu, kanálu nebo v šachtě DN 80</t>
  </si>
  <si>
    <t>-1143299418</t>
  </si>
  <si>
    <t>https://podminky.urs.cz/item/CS_URS_2024_02/852241122</t>
  </si>
  <si>
    <t xml:space="preserve">"N-kus přír.koleno s patkou"  1,00</t>
  </si>
  <si>
    <t xml:space="preserve">"lemový nákružek + příruba"   1,00</t>
  </si>
  <si>
    <t>28653135</t>
  </si>
  <si>
    <t>nákružek lemový PE 100 SDR11 90mm</t>
  </si>
  <si>
    <t>1457833896</t>
  </si>
  <si>
    <t>55300001R</t>
  </si>
  <si>
    <t xml:space="preserve">Příruba otočná ocel 90 (DN 80) k lemovým nákružkům </t>
  </si>
  <si>
    <t>260226603</t>
  </si>
  <si>
    <t>55254047R</t>
  </si>
  <si>
    <t xml:space="preserve">koleno 90° s patkou přírubové tvárná litina  N-kus PN10/40 DN 80</t>
  </si>
  <si>
    <t>-467018560</t>
  </si>
  <si>
    <t>852242122</t>
  </si>
  <si>
    <t>Montáž potrubí z trub litinových tlakových přírubových abnormálních délek, jednotlivě do 1 m v otevřeném výkopu, kanálu nebo v šachtě DN 80</t>
  </si>
  <si>
    <t>624405351</t>
  </si>
  <si>
    <t>https://podminky.urs.cz/item/CS_URS_2024_02/852242122</t>
  </si>
  <si>
    <t xml:space="preserve">"TP kus dl.300mm"  1,00</t>
  </si>
  <si>
    <t xml:space="preserve">"FF kus  dl.cca 300mm" 1,00</t>
  </si>
  <si>
    <t>55252226R</t>
  </si>
  <si>
    <t>trouba přírubová tvárná litina TP- kus PN10/16/25/40 DN 80 dl 300mm</t>
  </si>
  <si>
    <t>-51880853</t>
  </si>
  <si>
    <t>55252227R</t>
  </si>
  <si>
    <t xml:space="preserve">trouba přírubová tvárná litina FF kus  PN10/16/25/40 DN 80 dl 300mm</t>
  </si>
  <si>
    <t>-1616613331</t>
  </si>
  <si>
    <t>871351212</t>
  </si>
  <si>
    <t>Montáž vodovodního potrubí z polyetylenu PE100 RC v otevřeném výkopu svařovaných elektrotvarovkou SDR 11/PN16 d 225 x 20,5 mm</t>
  </si>
  <si>
    <t>-571448522</t>
  </si>
  <si>
    <t>https://podminky.urs.cz/item/CS_URS_2024_02/871351212</t>
  </si>
  <si>
    <t>28613563</t>
  </si>
  <si>
    <t>potrubí vodovodní dvouvrstvé PE100 RC SDR11 225x20,5mm</t>
  </si>
  <si>
    <t>-1499299804</t>
  </si>
  <si>
    <t>54,23*1,015 'Přepočtené koeficientem množství</t>
  </si>
  <si>
    <t>877351102</t>
  </si>
  <si>
    <t>Montáž tvarovek na vodovodním plastovém potrubí z polyetylenu PE 100 elektrotvarovek SDR 11/PN16 spojek, oblouků nebo redukcí d 225</t>
  </si>
  <si>
    <t>958057016</t>
  </si>
  <si>
    <t>https://podminky.urs.cz/item/CS_URS_2024_02/877351102</t>
  </si>
  <si>
    <t>28615981</t>
  </si>
  <si>
    <t>elektrospojka SDR11 PE 100 PN16 D 225mm</t>
  </si>
  <si>
    <t>-1262226430</t>
  </si>
  <si>
    <t>877351110</t>
  </si>
  <si>
    <t>Montáž tvarovek na vodovodním plastovém potrubí z polyetylenu PE 100 elektrotvarovek SDR 11/PN16 kolen 45° d 200</t>
  </si>
  <si>
    <t>-620148555</t>
  </si>
  <si>
    <t>https://podminky.urs.cz/item/CS_URS_2024_02/877351110</t>
  </si>
  <si>
    <t>28614954</t>
  </si>
  <si>
    <t>elektrokoleno 45° PE 100 PN16 D 225mm</t>
  </si>
  <si>
    <t>1743501456</t>
  </si>
  <si>
    <t>877351113</t>
  </si>
  <si>
    <t>Montáž tvarovek na vodovodním plastovém potrubí z polyetylenu PE 100 elektrotvarovek SDR 11/PN16 T-kusů d 200</t>
  </si>
  <si>
    <t>1833846402</t>
  </si>
  <si>
    <t>https://podminky.urs.cz/item/CS_URS_2024_02/877351113</t>
  </si>
  <si>
    <t>"Tkus 225/90"1,00</t>
  </si>
  <si>
    <t>28614970R</t>
  </si>
  <si>
    <t>elektrotvarovka T-kus redukovaný PE 100 PN16 D 225/90mm</t>
  </si>
  <si>
    <t>824551397</t>
  </si>
  <si>
    <t>891241112</t>
  </si>
  <si>
    <t>Montáž vodovodních armatur na potrubí šoupátek nebo klapek uzavíracích v otevřeném výkopu nebo v šachtách s osazením zemní soupravy (bez poklopů) DN 80</t>
  </si>
  <si>
    <t>-235073280</t>
  </si>
  <si>
    <t>https://podminky.urs.cz/item/CS_URS_2024_02/891241112</t>
  </si>
  <si>
    <t>42221116</t>
  </si>
  <si>
    <t>šoupátko s přírubami voda DN 80 PN16</t>
  </si>
  <si>
    <t>-684818534</t>
  </si>
  <si>
    <t>42291073R</t>
  </si>
  <si>
    <t xml:space="preserve">souprava zemní teleskopická  DN 80  (1,3-1,8m)</t>
  </si>
  <si>
    <t>259254067</t>
  </si>
  <si>
    <t>891247112</t>
  </si>
  <si>
    <t>Montáž vodovodních armatur na potrubí hydrantů podzemních (bez osazení poklopů) DN 80</t>
  </si>
  <si>
    <t>2066519516</t>
  </si>
  <si>
    <t>https://podminky.urs.cz/item/CS_URS_2024_02/891247112</t>
  </si>
  <si>
    <t>42273594</t>
  </si>
  <si>
    <t>hydrant podzemní DN 80 PN 16 dvojitý uzávěr s koulí krycí v 1500mm</t>
  </si>
  <si>
    <t>1247258188</t>
  </si>
  <si>
    <t>891359962</t>
  </si>
  <si>
    <t>Montáž opravných armatur na potrubí z trub litinových, ocelových nebo plastických hmot potrubních spojek hrdlo/hrdlo DN 225</t>
  </si>
  <si>
    <t>1004716125</t>
  </si>
  <si>
    <t>https://podminky.urs.cz/item/CS_URS_2024_02/891359962</t>
  </si>
  <si>
    <t>31951020</t>
  </si>
  <si>
    <t>potrubní spojka jištěná proti posuvu hrdlo-hrdlo DN 225</t>
  </si>
  <si>
    <t>-1747555177</t>
  </si>
  <si>
    <t>892353122</t>
  </si>
  <si>
    <t>Proplach a dezinfekce vodovodního potrubí DN 150 nebo 200</t>
  </si>
  <si>
    <t>340885016</t>
  </si>
  <si>
    <t>https://podminky.urs.cz/item/CS_URS_2024_02/892353122</t>
  </si>
  <si>
    <t>892351111</t>
  </si>
  <si>
    <t>Tlakové zkoušky vodou na potrubí DN 150 nebo 200</t>
  </si>
  <si>
    <t>-1012750670</t>
  </si>
  <si>
    <t>https://podminky.urs.cz/item/CS_URS_2024_02/892351111</t>
  </si>
  <si>
    <t>892372111</t>
  </si>
  <si>
    <t>Tlakové zkoušky vodou zabezpečení konců potrubí při tlakových zkouškách DN do 300</t>
  </si>
  <si>
    <t>71861734</t>
  </si>
  <si>
    <t>https://podminky.urs.cz/item/CS_URS_2024_02/892372111</t>
  </si>
  <si>
    <t>899401112</t>
  </si>
  <si>
    <t>Osazení poklopů uličních s pevným rámem litinových šoupátkových</t>
  </si>
  <si>
    <t>84106373</t>
  </si>
  <si>
    <t>https://podminky.urs.cz/item/CS_URS_2024_02/899401112</t>
  </si>
  <si>
    <t>42291352</t>
  </si>
  <si>
    <t>poklop litinový šoupátkový pro zemní soupravy osazení do terénu a do vozovky</t>
  </si>
  <si>
    <t>-94633626</t>
  </si>
  <si>
    <t>899401113</t>
  </si>
  <si>
    <t>Osazení poklopů uličních s pevným rámem litinových hydrantových</t>
  </si>
  <si>
    <t>533371796</t>
  </si>
  <si>
    <t>https://podminky.urs.cz/item/CS_URS_2024_02/899401113</t>
  </si>
  <si>
    <t>55241105</t>
  </si>
  <si>
    <t>poklop hydrantový litinový bez ventilace tř D400 v samonivelačním rámu</t>
  </si>
  <si>
    <t>-310070598</t>
  </si>
  <si>
    <t>899712111</t>
  </si>
  <si>
    <t>Orientační tabulky na vodovodních a kanalizačních řadech na zdivu</t>
  </si>
  <si>
    <t>369823215</t>
  </si>
  <si>
    <t>https://podminky.urs.cz/item/CS_URS_2024_02/899712111</t>
  </si>
  <si>
    <t>899721112</t>
  </si>
  <si>
    <t>Signalizační vodič na potrubí DN nad 150 mm</t>
  </si>
  <si>
    <t>-1053160825</t>
  </si>
  <si>
    <t>https://podminky.urs.cz/item/CS_URS_2024_02/899721112</t>
  </si>
  <si>
    <t>"CY 2x4mm2"</t>
  </si>
  <si>
    <t>-1534285899</t>
  </si>
  <si>
    <t xml:space="preserve">"modrá nebo bílá s označením vodovodní řad (šířka DN+100mm)"  </t>
  </si>
  <si>
    <t>-65613846</t>
  </si>
  <si>
    <t>SO 431 - Úprav SSZ</t>
  </si>
  <si>
    <t>Úroveň 3:</t>
  </si>
  <si>
    <t>SO 431.1.1 - Úprava SSZ - Etapa 1 POV</t>
  </si>
  <si>
    <t>28608909</t>
  </si>
  <si>
    <t>ATRIS, s.r.o.</t>
  </si>
  <si>
    <t>CZ28608909</t>
  </si>
  <si>
    <t>11941707</t>
  </si>
  <si>
    <t>PK SSZ Obrdlík, s.r.o.</t>
  </si>
  <si>
    <t>CZ11941707</t>
  </si>
  <si>
    <t xml:space="preserve">      997 - Přesun sutě</t>
  </si>
  <si>
    <t xml:space="preserve">      998 - Přesun hmot</t>
  </si>
  <si>
    <t xml:space="preserve">    742 - Elektroinstalace - slaboproud</t>
  </si>
  <si>
    <t xml:space="preserve">    22-M - Montáže technologických zařízení pro dopravní stavby</t>
  </si>
  <si>
    <t xml:space="preserve">    21-M2 - Elektromontáže - VSZ - VHV</t>
  </si>
  <si>
    <t xml:space="preserve">    22-M2 - Montáže technologických zařízení pro dopravní stavby - VSZ - VHV</t>
  </si>
  <si>
    <t xml:space="preserve">    46-M - Zemní práce při extr.mont.pracích</t>
  </si>
  <si>
    <t>113107330</t>
  </si>
  <si>
    <t>Odstranění podkladů nebo krytů strojně plochy jednotlivě do 50 m2 s přemístěním hmot na skládku na vzdálenost do 3 m nebo s naložením na dopravní prostředek z betonu prostého, o tl. vrstvy do 100 mm</t>
  </si>
  <si>
    <t>-1092623081</t>
  </si>
  <si>
    <t>https://podminky.urs.cz/item/CS_URS_2024_02/113107330</t>
  </si>
  <si>
    <t>v.č. D.4.2 - Situace SSZ</t>
  </si>
  <si>
    <t>- litý asfalt - odměřeno v AutoCadu:</t>
  </si>
  <si>
    <t>106,403</t>
  </si>
  <si>
    <t>113107342</t>
  </si>
  <si>
    <t>Odstranění podkladů nebo krytů strojně plochy jednotlivě do 50 m2 s přemístěním hmot na skládku na vzdálenost do 3 m nebo s naložením na dopravní prostředek živičných, o tl. vrstvy přes 50 do 100 mm</t>
  </si>
  <si>
    <t>-647442015</t>
  </si>
  <si>
    <t>https://podminky.urs.cz/item/CS_URS_2024_02/113107342</t>
  </si>
  <si>
    <t>167111121</t>
  </si>
  <si>
    <t>Nakládání, skládání a překládání neulehlého výkopku nebo sypaniny ručně skládání nebo překládání, z hornin třídy těžitelnosti I, skupiny 1 až 3</t>
  </si>
  <si>
    <t>933581461</t>
  </si>
  <si>
    <t>https://podminky.urs.cz/item/CS_URS_2024_02/167111121</t>
  </si>
  <si>
    <t>v.č. D.4.6 - Stožáry SSZ - umístění návěstidel</t>
  </si>
  <si>
    <t>- přebytečná zemina po výkopu pro betonový základ chodeckého stožáru č. 8:</t>
  </si>
  <si>
    <t>((0,6)^3)*1</t>
  </si>
  <si>
    <t>- přebytečná zemina po výkopu pro betonový základ výložníkového stožáru č. H7:</t>
  </si>
  <si>
    <t>1,00*1,00*1,70</t>
  </si>
  <si>
    <t>- přebytečná zemina po výkopu jámy pro řadič SSZ č. 1016:</t>
  </si>
  <si>
    <t>0,8*1,5*1,0</t>
  </si>
  <si>
    <t>- přebytečná zemina po výkopu rýhy 35 x 60:</t>
  </si>
  <si>
    <t>40*0,2*0,35</t>
  </si>
  <si>
    <t>- přebytečná zemina po výkopu rýhy 50 x 80:</t>
  </si>
  <si>
    <t>110*0,2*0,5</t>
  </si>
  <si>
    <t>- přebytečná zemina po výkopu rýhy 65 x 120:</t>
  </si>
  <si>
    <t>14*0,3*0,65</t>
  </si>
  <si>
    <t>171201201</t>
  </si>
  <si>
    <t>1396296604</t>
  </si>
  <si>
    <t>https://podminky.urs.cz/item/CS_URS_2024_02/171201201</t>
  </si>
  <si>
    <t>243492674</t>
  </si>
  <si>
    <t>((0,6)^3)*1*1,70</t>
  </si>
  <si>
    <t>1,00*1,00*1,70*1,70</t>
  </si>
  <si>
    <t>0,8*1,5*1,0*1,70</t>
  </si>
  <si>
    <t>40*0,2*0,35*1,70</t>
  </si>
  <si>
    <t>110*0,2*0,5*1,70</t>
  </si>
  <si>
    <t>14*0,3*0,65*1,70</t>
  </si>
  <si>
    <t>121112003</t>
  </si>
  <si>
    <t>Sejmutí ornice ručně při souvislé ploše, tl. vrstvy do 200 mm</t>
  </si>
  <si>
    <t>2122794685</t>
  </si>
  <si>
    <t>https://podminky.urs.cz/item/CS_URS_2024_02/121112003</t>
  </si>
  <si>
    <t>- sejmutí ornice před zahájením výkopových prací - odměřeno v AutoCadu:</t>
  </si>
  <si>
    <t>75,494</t>
  </si>
  <si>
    <t>181111111</t>
  </si>
  <si>
    <t>Plošná úprava terénu v zemině skupiny 1 až 4 s urovnáním povrchu bez doplnění ornice souvislé plochy do 500 m2 při nerovnostech terénu přes 50 do 100 mm v rovině nebo na svahu do 1:5</t>
  </si>
  <si>
    <t>-435550009</t>
  </si>
  <si>
    <t>https://podminky.urs.cz/item/CS_URS_2024_02/181111111</t>
  </si>
  <si>
    <t>- příprava plochy pro osetí - odměřeno v AutoCadu:</t>
  </si>
  <si>
    <t>-175937658</t>
  </si>
  <si>
    <t>181411141</t>
  </si>
  <si>
    <t>Založení trávníku na půdě předem připravené plochy do 1000 m2 výsevem včetně utažení parterového v rovině nebo na svahu do 1:5</t>
  </si>
  <si>
    <t>-732537721</t>
  </si>
  <si>
    <t>https://podminky.urs.cz/item/CS_URS_2024_02/181411141</t>
  </si>
  <si>
    <t>- osetí plochy - odměřeno v AutoCadu:</t>
  </si>
  <si>
    <t>-142023413</t>
  </si>
  <si>
    <t>1 kg travního semene na 50 m2 plochy:</t>
  </si>
  <si>
    <t>75,494/50</t>
  </si>
  <si>
    <t>184813511</t>
  </si>
  <si>
    <t>Chemické odplevelení půdy před založením kultury, trávníku nebo zpevněných ploch ručně o jakékoli výměře postřikem na široko v rovině nebo na svahu do 1:5</t>
  </si>
  <si>
    <t>-764494119</t>
  </si>
  <si>
    <t>https://podminky.urs.cz/item/CS_URS_2024_02/184813511</t>
  </si>
  <si>
    <t>185803111</t>
  </si>
  <si>
    <t>Ošetření trávníku jednorázové v rovině nebo na svahu do 1:5</t>
  </si>
  <si>
    <t>11009031</t>
  </si>
  <si>
    <t>https://podminky.urs.cz/item/CS_URS_2024_02/185803111</t>
  </si>
  <si>
    <t>- ošetření oseté plochy - odměřeno v AutoCadu:</t>
  </si>
  <si>
    <t>185804311</t>
  </si>
  <si>
    <t>Zalití rostlin vodou plochy záhonů jednotlivě do 20 m2</t>
  </si>
  <si>
    <t>-1139132556</t>
  </si>
  <si>
    <t>https://podminky.urs.cz/item/CS_URS_2024_02/185804311</t>
  </si>
  <si>
    <t>- zálivka osetého povrchu - odměřeno v AutoCadu:</t>
  </si>
  <si>
    <t>Zalévání trávníku vodou 8x po 10 l/m2</t>
  </si>
  <si>
    <t>75,494*0,001*8</t>
  </si>
  <si>
    <t>08211320</t>
  </si>
  <si>
    <t>voda pitná pro smluvní odběratele</t>
  </si>
  <si>
    <t>-516275118</t>
  </si>
  <si>
    <t>185851121</t>
  </si>
  <si>
    <t>Dovoz vody pro zálivku rostlin na vzdálenost do 1000 m</t>
  </si>
  <si>
    <t>1535073601</t>
  </si>
  <si>
    <t>https://podminky.urs.cz/item/CS_URS_2024_02/185851121</t>
  </si>
  <si>
    <t>185851129</t>
  </si>
  <si>
    <t>Dovoz vody pro zálivku rostlin Příplatek k ceně za každých dalších i započatých 1000 m</t>
  </si>
  <si>
    <t>893445743</t>
  </si>
  <si>
    <t>https://podminky.urs.cz/item/CS_URS_2024_02/185851129</t>
  </si>
  <si>
    <t>- zálivka osetého povrchu - příplatek za další 4 km:</t>
  </si>
  <si>
    <t>75,494*0,001*8*4</t>
  </si>
  <si>
    <t>452112122</t>
  </si>
  <si>
    <t>Osazení betonových dílců prstenců nebo rámů pod poklopy a mříže, výšky přes 100 do 200 mm</t>
  </si>
  <si>
    <t>343430916</t>
  </si>
  <si>
    <t>https://podminky.urs.cz/item/CS_URS_2024_02/452112122</t>
  </si>
  <si>
    <t>- oprava vstupních poklopů kabelových šachet včetně osazení nových prstenců:</t>
  </si>
  <si>
    <t>59224192</t>
  </si>
  <si>
    <t>prstenec šachtový vyrovnávací betonový 625x200x120mm</t>
  </si>
  <si>
    <t>-1952842126</t>
  </si>
  <si>
    <t>- oprava vstupních poklopů kabelových šachet včetně osazení nových prstenců - dodávka prstenců:</t>
  </si>
  <si>
    <t>578132113</t>
  </si>
  <si>
    <t>Litý asfalt MA 8 (LAJ) s rozprostřením z nemodifikovaného asfaltu v pruhu šířky do 3 m tl. 30 mm</t>
  </si>
  <si>
    <t>-619809503</t>
  </si>
  <si>
    <t>https://podminky.urs.cz/item/CS_URS_2024_02/578132113</t>
  </si>
  <si>
    <t>- litý asfalt MA 8 V 35/50 směs dle ČSN - EN 13108-6 - odměřeno v AutoCadu:</t>
  </si>
  <si>
    <t>578901122</t>
  </si>
  <si>
    <t>Zdrsňovací posyp litého asfaltu z kameniva drobného při překopech inženýrských sítí plochy do 15 m2 se zaválcováním a s odstraněním přebytečného materiálu z povrchu, v množství 6 kg/m2</t>
  </si>
  <si>
    <t>1348018871</t>
  </si>
  <si>
    <t>https://podminky.urs.cz/item/CS_URS_2024_02/578901122</t>
  </si>
  <si>
    <t>565176111</t>
  </si>
  <si>
    <t>Asfaltový beton vrstva podkladní ACP 22 (obalované kamenivo hrubozrnné - OKH) s rozprostřením a zhutněním v pruhu šířky přes 1,5 do 3 m, po zhutnění tl. 100 mm</t>
  </si>
  <si>
    <t>964022163</t>
  </si>
  <si>
    <t>https://podminky.urs.cz/item/CS_URS_2024_02/565176111</t>
  </si>
  <si>
    <t>- ACP 22+ směs dle ČSN - EN 13108-1 - odměřeno v AutoCadu:</t>
  </si>
  <si>
    <t>94841152</t>
  </si>
  <si>
    <t>564851011</t>
  </si>
  <si>
    <t>Podklad ze štěrkodrti ŠD s rozprostřením a zhutněním plochy jednotlivě do 100 m2, po zhutnění tl. 150 mm</t>
  </si>
  <si>
    <t>1546568392</t>
  </si>
  <si>
    <t>https://podminky.urs.cz/item/CS_URS_2024_02/564851011</t>
  </si>
  <si>
    <t>599141111</t>
  </si>
  <si>
    <t>Vyplnění spár mezi silničními dílci jakékoliv tloušťky živičnou zálivkou</t>
  </si>
  <si>
    <t>-1750954795</t>
  </si>
  <si>
    <t>https://podminky.urs.cz/item/CS_URS_2024_02/599141111</t>
  </si>
  <si>
    <t>- v napojení litého asfaltu na stávající litý asfalt:</t>
  </si>
  <si>
    <t>890411811</t>
  </si>
  <si>
    <t>Bourání šachet a jímek ručně velikosti obestavěného prostoru do 1,5 m3 z prefabrikovaných skruží</t>
  </si>
  <si>
    <t>1073909373</t>
  </si>
  <si>
    <t>https://podminky.urs.cz/item/CS_URS_2024_02/890411811</t>
  </si>
  <si>
    <t>- demontáž stávajících prstenců kabelových šachet:</t>
  </si>
  <si>
    <t>5*0,12</t>
  </si>
  <si>
    <t>899102211</t>
  </si>
  <si>
    <t>Demontáž poklopů litinových a ocelových včetně rámů, hmotnosti jednotlivě přes 50 do 100 Kg</t>
  </si>
  <si>
    <t>1225779027</t>
  </si>
  <si>
    <t>https://podminky.urs.cz/item/CS_URS_2024_02/899102211</t>
  </si>
  <si>
    <t>- demontáž stávajících vstupních poklopů kabelových šachet:</t>
  </si>
  <si>
    <t>899103112</t>
  </si>
  <si>
    <t>Osazení poklopů šachtových litinových, ocelových nebo železobetonových včetně rámů pro třídu zatížení B125, C250</t>
  </si>
  <si>
    <t>1307519445</t>
  </si>
  <si>
    <t>https://podminky.urs.cz/item/CS_URS_2024_02/899103112</t>
  </si>
  <si>
    <t>- osazení (výměna) vstupních poklopů nepojížděných kabelových šachet:</t>
  </si>
  <si>
    <t>28661933</t>
  </si>
  <si>
    <t>poklop šachtový litinový DN 600 pro třídu zatížení B125</t>
  </si>
  <si>
    <t>-1894417283</t>
  </si>
  <si>
    <t>- dodávka vstupních poklopů nepojížděných kabelových šachet:</t>
  </si>
  <si>
    <t>-1481331621</t>
  </si>
  <si>
    <t>- osazení (výměna) vstupního poklopu pojížděné kabelové šachty:</t>
  </si>
  <si>
    <t>-886661174</t>
  </si>
  <si>
    <t>- dodávka vstupního poklopu pojížděné kabelové šachty:</t>
  </si>
  <si>
    <t>-2070919630</t>
  </si>
  <si>
    <t>- napojení litého asfaltu na stávající litý asfalt v tloušťce 30 mm:</t>
  </si>
  <si>
    <t>919735123</t>
  </si>
  <si>
    <t>Řezání stávajícího betonového krytu nebo podkladu hloubky přes 100 do 150 mm</t>
  </si>
  <si>
    <t>1364369466</t>
  </si>
  <si>
    <t>https://podminky.urs.cz/item/CS_URS_2024_02/919735123</t>
  </si>
  <si>
    <t>- napojení litého asfaltu na stávající litý asfalt v tloušťce 100 mm:</t>
  </si>
  <si>
    <t>1825361307</t>
  </si>
  <si>
    <t>-1244022564</t>
  </si>
  <si>
    <t>- přebytečná zemina po výkopu pro betonový základ chodeckého stožáru č. 8 - příplatek za dalších 10 km dopravy:</t>
  </si>
  <si>
    <t>((0,6)^3)*1*1,70*10</t>
  </si>
  <si>
    <t>- přebytečná zemina po výkopu pro betonový základ výložníkového stožáru č. H7 - příplatek za dalších 10 km dopravy:</t>
  </si>
  <si>
    <t>1,00*1,00*1,70*1,70*10</t>
  </si>
  <si>
    <t>- přebytečná zemina po výkopu jámy pro řadič SSZ č. 1016 - příplatek za dalších 10 km dopravy:</t>
  </si>
  <si>
    <t>0,8*1,5*1,0*1,70*10</t>
  </si>
  <si>
    <t>- přebytečná zemina po výkopu rýhy 35 x 60 - příplatek za dalších 10 km dopravy:</t>
  </si>
  <si>
    <t>40*0,2*0,35*1,70*10</t>
  </si>
  <si>
    <t>- přebytečná zemina po výkopu rýhy 50 x 80 - příplatek za dalších 10 km dopravy:</t>
  </si>
  <si>
    <t>110*0,2*0,5*1,70*10</t>
  </si>
  <si>
    <t>- přebytečná zemina po výkopu rýhy 65 x 120 - příplatek za dalších 10 km dopravy:</t>
  </si>
  <si>
    <t>14*0,3*0,65*1,70*10</t>
  </si>
  <si>
    <t>1729985777</t>
  </si>
  <si>
    <t>- odvoz betonové suti z chodníku a zastávky z litého asfaltu - položka rozpočtu číslo 1:</t>
  </si>
  <si>
    <t>26,175</t>
  </si>
  <si>
    <t>- odvoz asfaltové suti z chodníku a zastávky z litého asfaltu - položka rozpočtu číslo 2:</t>
  </si>
  <si>
    <t>23,409</t>
  </si>
  <si>
    <t>- odvoz betonové suti ze betonových základů - položka rozpočtu číslo 229:</t>
  </si>
  <si>
    <t>3,115</t>
  </si>
  <si>
    <t>- odvoz betonové suti ze železobetonových základů - položka rozpočtu číslo 230:</t>
  </si>
  <si>
    <t>4,165</t>
  </si>
  <si>
    <t>188766678</t>
  </si>
  <si>
    <t>- odvoz betonové suti z chodníku a zastávky z litého asfaltu - položka rozpočtu číslo 1 - příplatek za dalších 10 km:</t>
  </si>
  <si>
    <t>26,175*10</t>
  </si>
  <si>
    <t>- odvoz asfaltové suti z chodníku a zastávky z litého asfaltu - položka rozpočtu číslo 2 - příplatek za dalších 10 km:</t>
  </si>
  <si>
    <t>23,409*10</t>
  </si>
  <si>
    <t>- odvoz betonové suti ze betonových základů - položka rozpočtu číslo 229 - příplatek za dalších 10 km:</t>
  </si>
  <si>
    <t>3,115*10</t>
  </si>
  <si>
    <t>- odvoz betonové suti ze železobetonových základů - položka rozpočtu číslo 230 - příplatek za dalších 10 km:</t>
  </si>
  <si>
    <t>4,165*10</t>
  </si>
  <si>
    <t>1059546252</t>
  </si>
  <si>
    <t>- nakládání betonové suti z chodníku a zastávky z litého asfaltu - položka rozpočtu číslo 1:</t>
  </si>
  <si>
    <t>- nakládání asfaltové suti z chodníku a zastávky z litého asfaltu - položka rozpočtu číslo 2:</t>
  </si>
  <si>
    <t>- nakládání betonové suti ze betonových základů - položka rozpočtu číslo 229:</t>
  </si>
  <si>
    <t>- nakládání betonové suti ze železobetonových základů - položka rozpočtu číslo 230:</t>
  </si>
  <si>
    <t>954403280</t>
  </si>
  <si>
    <t>- betonová suť z chodníku a zastávky z litého asfaltu - položka rozpočtu číslo 1:</t>
  </si>
  <si>
    <t>- betonová suť z betonových základů - položka rozpočtu číslo 229:</t>
  </si>
  <si>
    <t>- betonová suť z železobetonových základů - položka rozpočtu číslo 230:</t>
  </si>
  <si>
    <t>630334321</t>
  </si>
  <si>
    <t>- asfaltová suť z chodníku a zastávky z litého asfaltu - položka rozpočtu číslo 2:</t>
  </si>
  <si>
    <t>1610281043</t>
  </si>
  <si>
    <t>742</t>
  </si>
  <si>
    <t>Elektroinstalace - slaboproud</t>
  </si>
  <si>
    <t>742124005</t>
  </si>
  <si>
    <t>Montáž kabelů datových FTP, UTP, STP ukončení kabelu konektorem</t>
  </si>
  <si>
    <t>1604586112</t>
  </si>
  <si>
    <t>https://podminky.urs.cz/item/CS_URS_2024_02/742124005</t>
  </si>
  <si>
    <t>v.č. D.4.3 - Schematický kabelový plán SSZ</t>
  </si>
  <si>
    <t>- ukončení kabelů FTP cat6a k zařízení V2X na novém stožáru SSZ č. 8:</t>
  </si>
  <si>
    <t>2*2</t>
  </si>
  <si>
    <t>37459030</t>
  </si>
  <si>
    <t>konektor na drát/lanko s vložkou RJ45 FTP Cat6A pro vodiče do 1,32mm stíněný</t>
  </si>
  <si>
    <t>-1126021746</t>
  </si>
  <si>
    <t>- dodávka konektorů RJ-45 zakončující kabely FTP cat6a:</t>
  </si>
  <si>
    <t>210100159</t>
  </si>
  <si>
    <t>Ukončení kabelů smršťovací koncovkou nebo páskou se zapojením bez letování počtu a průřezu žil 12 x 1,5 až 2,5 mm2</t>
  </si>
  <si>
    <t>-540124070</t>
  </si>
  <si>
    <t>https://podminky.urs.cz/item/CS_URS_2024_02/210100159</t>
  </si>
  <si>
    <t>- ukončení kabelu CYKY-J 12x1,5 smršťovací záklopkou:</t>
  </si>
  <si>
    <t>210102333</t>
  </si>
  <si>
    <t>Propojení kabelů nebo vodičů spojkou do 1 kV typ kabelů ovládacích nebo sdělovacích celoplastových, typ 15x1,5 až 2,5</t>
  </si>
  <si>
    <t>1469404919</t>
  </si>
  <si>
    <t>https://podminky.urs.cz/item/CS_URS_2024_02/210102333</t>
  </si>
  <si>
    <t>- spojky na kabelu CYKY-J 12x1,5:</t>
  </si>
  <si>
    <t>210102334</t>
  </si>
  <si>
    <t>Propojení kabelů nebo vodičů spojkou do 1 kV typ kabelů ovládacích nebo sdělovacích celoplastových, typ 22x1,5 až 2,5</t>
  </si>
  <si>
    <t>24078625</t>
  </si>
  <si>
    <t>https://podminky.urs.cz/item/CS_URS_2024_02/210102334</t>
  </si>
  <si>
    <t>- spojky na kabelu CYKY-J 24x1,5:</t>
  </si>
  <si>
    <t>- spojka na kabelu CYKY-J 19x1,5:</t>
  </si>
  <si>
    <t>35436026-R</t>
  </si>
  <si>
    <t>spojka kabelová smršťovaná přímé do 1kV pro vícežilové kabely CYKY</t>
  </si>
  <si>
    <t>R-položka</t>
  </si>
  <si>
    <t>256</t>
  </si>
  <si>
    <t>228765704</t>
  </si>
  <si>
    <t>- dodávka spojek vícežilových kabelů CYKY:</t>
  </si>
  <si>
    <t>210220301</t>
  </si>
  <si>
    <t>Montáž hromosvodného vedení svorek se 2 šrouby</t>
  </si>
  <si>
    <t>-1184037162</t>
  </si>
  <si>
    <t>https://podminky.urs.cz/item/CS_URS_2024_02/210220301</t>
  </si>
  <si>
    <t>v.č. D.4.5 - Schéma doplňujícího ochranného pospojování SSZ</t>
  </si>
  <si>
    <t>6*2</t>
  </si>
  <si>
    <t>35441885</t>
  </si>
  <si>
    <t>svorka spojovací pro lano D 8-10mm</t>
  </si>
  <si>
    <t>-837741884</t>
  </si>
  <si>
    <t>210220452</t>
  </si>
  <si>
    <t>Montáž hromosvodného vedení ochranných prvků a doplňků ochranného pospojování pevně</t>
  </si>
  <si>
    <t>-1977796490</t>
  </si>
  <si>
    <t>https://podminky.urs.cz/item/CS_URS_2024_02/210220452</t>
  </si>
  <si>
    <t>- uzemňovací vedení FeZn D 8 mm - odměřeno v AutoCadu:</t>
  </si>
  <si>
    <t>2+13+1+10+2+4+15+5+49+8+4+2</t>
  </si>
  <si>
    <t>35441072</t>
  </si>
  <si>
    <t>drát D 8mm FeZn pro hromosvod</t>
  </si>
  <si>
    <t>-450167268</t>
  </si>
  <si>
    <t>115/2,5</t>
  </si>
  <si>
    <t>210800411</t>
  </si>
  <si>
    <t>Montáž izolovaných vodičů měděných do 1 kV bez ukončení uložených v trubkách nebo lištách zatažených plných nebo laněných s PVC pláštěm, bezhalogenových, ohniodolných (např. CY, CHAH-V) průřezu žíly 0,5 až 16 mm2</t>
  </si>
  <si>
    <t>1919346897</t>
  </si>
  <si>
    <t>https://podminky.urs.cz/item/CS_URS_2024_02/210800411</t>
  </si>
  <si>
    <t>- propojení zemnících svorek ve stožárech SSZ č. 1, 2, 4, 5, 8 a H7:</t>
  </si>
  <si>
    <t>6*0,5</t>
  </si>
  <si>
    <t>34141039</t>
  </si>
  <si>
    <t>vodič propojovací jádro Cu plné izolace PVC 450/750V (H07V-U) 1x1,5mm2</t>
  </si>
  <si>
    <t>718041529</t>
  </si>
  <si>
    <t>210813061</t>
  </si>
  <si>
    <t>Montáž izolovaných kabelů měděných do 1 kV bez ukončení plných nebo laněných kulatých (např. CYKY, CHKE-R) uložených pevně počtu a průřezu žil 5x1,5 až 2,5 mm2</t>
  </si>
  <si>
    <t>918755301</t>
  </si>
  <si>
    <t>https://podminky.urs.cz/item/CS_URS_2024_02/210813061</t>
  </si>
  <si>
    <t>Stožár č. 2:</t>
  </si>
  <si>
    <t>2*5+1*15</t>
  </si>
  <si>
    <t>Stožár č. 4:</t>
  </si>
  <si>
    <t>1*5+1*15</t>
  </si>
  <si>
    <t>Stožár č. 5:</t>
  </si>
  <si>
    <t>34143304-R</t>
  </si>
  <si>
    <t>kabel ovládací flexibilní jádro Cu lanované izolace PVC plášť PVC 0,6/1kV YY-JZ 5x1,00mm2</t>
  </si>
  <si>
    <t>1279347589</t>
  </si>
  <si>
    <t>(2*5+1*15)*1,05</t>
  </si>
  <si>
    <t>(1*5+1*15)*1,05</t>
  </si>
  <si>
    <t>210813071</t>
  </si>
  <si>
    <t>Montáž izolovaných kabelů měděných do 1 kV bez ukončení plných nebo laněných kulatých (např. CYKY, CHKE-R) uložených pevně počtu a průřezu žil 7x1,5 až 2,5 mm2</t>
  </si>
  <si>
    <t>-1323030733</t>
  </si>
  <si>
    <t>https://podminky.urs.cz/item/CS_URS_2024_02/210813071</t>
  </si>
  <si>
    <t>Stožár č. 1:</t>
  </si>
  <si>
    <t>1*15</t>
  </si>
  <si>
    <t>Stožár č. 3:</t>
  </si>
  <si>
    <t>1*5</t>
  </si>
  <si>
    <t>Stožár č. 6:</t>
  </si>
  <si>
    <t>Stožár č. 7:</t>
  </si>
  <si>
    <t>34143320-R</t>
  </si>
  <si>
    <t>kabel ovládací flexibilní jádro Cu lanované izolace PVC plášť PVC 0,6/1kV YY-JZ 7x1,00mm2</t>
  </si>
  <si>
    <t>-1490320597</t>
  </si>
  <si>
    <t>- včetně 5% prořezu:</t>
  </si>
  <si>
    <t>1*15*1,05</t>
  </si>
  <si>
    <t>1*5*1,05</t>
  </si>
  <si>
    <t>210813081</t>
  </si>
  <si>
    <t>Montáž izolovaných kabelů měděných do 1 kV bez ukončení plných nebo laněných kulatých (např. CYKY, CHKE-R) uložených pevně počtu a průřezu žil 12x1,5 mm2</t>
  </si>
  <si>
    <t>2100084242</t>
  </si>
  <si>
    <t>https://podminky.urs.cz/item/CS_URS_2024_02/210813081</t>
  </si>
  <si>
    <t>- pokládka kabelů NYY-J 12x1,5:</t>
  </si>
  <si>
    <t>175+90+115</t>
  </si>
  <si>
    <t>34111130-R</t>
  </si>
  <si>
    <t>kabel instalační jádro Cu plné izolace PVC plášť PVC 0,6/1kV NYY-J 12x1,5mm2</t>
  </si>
  <si>
    <t>-1528245639</t>
  </si>
  <si>
    <t>- pokládka kabelů NYY-J 12x1,5 - včetně 5% prořezu:</t>
  </si>
  <si>
    <t>(175+90+115)*1,05</t>
  </si>
  <si>
    <t>1082307758</t>
  </si>
  <si>
    <t>- pokládka kabelu CYKY-J 12x1,5:</t>
  </si>
  <si>
    <t>34111130</t>
  </si>
  <si>
    <t>kabel instalační jádro Cu plné izolace PVC plášť PVC 450/750V (CYKY) 12x1,5mm2</t>
  </si>
  <si>
    <t>2145818251</t>
  </si>
  <si>
    <t>- dodávka kabelu CYKY-J 12x1,5 - včetně 5% prořezu:</t>
  </si>
  <si>
    <t>20*1,05</t>
  </si>
  <si>
    <t>210813101</t>
  </si>
  <si>
    <t>Montáž izolovaných kabelů měděných do 1 kV bez ukončení plných nebo laněných kulatých (např. CYKY, CHKE-R) uložených pevně počtu a průřezu žil 19x1,5 až 2,5 mm2</t>
  </si>
  <si>
    <t>813492470</t>
  </si>
  <si>
    <t>https://podminky.urs.cz/item/CS_URS_2024_02/210813101</t>
  </si>
  <si>
    <t>- pokládka kabelů NYY-J 19x1,5:</t>
  </si>
  <si>
    <t>165+115</t>
  </si>
  <si>
    <t>34111150-R</t>
  </si>
  <si>
    <t>kabel instalační jádro Cu plné izolace PVC plášť PVC 0,6/1kV NYY-J 19x1,5mm2</t>
  </si>
  <si>
    <t>354203952</t>
  </si>
  <si>
    <t>- pokládka kabelů NYY-J 19x1,5 - včetně 5% prořezu:</t>
  </si>
  <si>
    <t>(165+115)*1,05</t>
  </si>
  <si>
    <t>210813111</t>
  </si>
  <si>
    <t>Montáž izolovaných kabelů měděných do 1 kV bez ukončení plných nebo laněných kulatých (např. CYKY, CHKE-R) uložených pevně počtu a průřezu žil 24x1,5 mm2</t>
  </si>
  <si>
    <t>-1999158090</t>
  </si>
  <si>
    <t>https://podminky.urs.cz/item/CS_URS_2024_02/210813111</t>
  </si>
  <si>
    <t>- pokládka kabelu NYY-J 24x1,5:</t>
  </si>
  <si>
    <t>130</t>
  </si>
  <si>
    <t>34111165-R</t>
  </si>
  <si>
    <t>kabel instalační jádro Cu plné izolace PVC plášť PVC 0,6/1kV NYY-J 24x1,5mm2</t>
  </si>
  <si>
    <t>-65946962</t>
  </si>
  <si>
    <t>- pokládka kabelu NYY-J 24x1,5 - včetně 5% prořezu:</t>
  </si>
  <si>
    <t>130*1,05</t>
  </si>
  <si>
    <t>-813529154</t>
  </si>
  <si>
    <t>- pokládka kabelu CYKY-J 24x1,5:</t>
  </si>
  <si>
    <t>34111165</t>
  </si>
  <si>
    <t>kabel instalační jádro Cu plné izolace PVC plášť PVC 450/750V (CYKY) 24x1,5mm2</t>
  </si>
  <si>
    <t>1111202156</t>
  </si>
  <si>
    <t>- pokládka kabelu CYKY-J 24x1,5 - včetně 5% prořezu:</t>
  </si>
  <si>
    <t>210871112</t>
  </si>
  <si>
    <t>Montáž kabelů měděných vn 22 kV a 35 kV bez ukončení stíněných plných nebo laněných kulatých s izolací ze sítěného polyetylenu nebo bezhalogenových (např. CXEKCY, CXEKVCE-R) uložených pevně počtu a průřezu žil 1x50 mm2</t>
  </si>
  <si>
    <t>-1803216108</t>
  </si>
  <si>
    <t>https://podminky.urs.cz/item/CS_URS_2024_02/210871112</t>
  </si>
  <si>
    <t>- pokládka ukolejňovacího vedení ke stožárům SSZ č. 3, 6 a7:</t>
  </si>
  <si>
    <t>3*5</t>
  </si>
  <si>
    <t>34141119</t>
  </si>
  <si>
    <t>vodič propojovací se zvýšenou odolností jádro Cu lanované izolace pryž plášť pryž chloroprenová 0,6/1kV (1-CHBU) 1x150mm2</t>
  </si>
  <si>
    <t>838951686</t>
  </si>
  <si>
    <t>- dodávka vodiče ukolejňovacího vedení ke stožárům SSZ č. 3, 6 a7:</t>
  </si>
  <si>
    <t>210950121</t>
  </si>
  <si>
    <t>Ostatní práce při montáži vodičů, šňůr a kabelů zatažení lana včetně odvinutí a napojení do kanálu nebo tvárnicové trasy</t>
  </si>
  <si>
    <t>-1066602191</t>
  </si>
  <si>
    <t>https://podminky.urs.cz/item/CS_URS_2024_02/210950121</t>
  </si>
  <si>
    <t>- vyčištění stávajících kabelových prostupů:</t>
  </si>
  <si>
    <t>4*49+10+13</t>
  </si>
  <si>
    <t xml:space="preserve">- řízené kabelové protlaky D160  - odměřeno v AutoCadu::</t>
  </si>
  <si>
    <t>2*49+2*10+30</t>
  </si>
  <si>
    <t>- kabelové prostupy D110 nahrazující stávající čtyřotvorové betonové tvárnice - odměřeno v AutoCadu:</t>
  </si>
  <si>
    <t>4*14</t>
  </si>
  <si>
    <t>218813011</t>
  </si>
  <si>
    <t>Demontáž izolovaných kabelů měděných do 1 kV bez odpojení vodičů plných nebo laněných kulatých (např. CYKY, CHKE-R) uložených pevně počtu a průřezu žil 3x1,5 až 6 mm2</t>
  </si>
  <si>
    <t>887113097</t>
  </si>
  <si>
    <t>https://podminky.urs.cz/item/CS_URS_2024_02/218813011</t>
  </si>
  <si>
    <t>- demontáž stávajícího kabelu CYKY-J 3x2,5 do stožáru H7:</t>
  </si>
  <si>
    <t>218813081</t>
  </si>
  <si>
    <t>Demontáž izolovaných kabelů měděných do 1 kV bez odpojení vodičů plných nebo laněných kulatých (např. CYKY, CHKE-R) uložených pevně počtu a průřezu žil 12x1,5 mm2</t>
  </si>
  <si>
    <t>374931128</t>
  </si>
  <si>
    <t>https://podminky.urs.cz/item/CS_URS_2024_02/218813081</t>
  </si>
  <si>
    <t>- demontáž stávajících kabelů CYKY-J 12x1,5:</t>
  </si>
  <si>
    <t>40+150+20</t>
  </si>
  <si>
    <t>218813101</t>
  </si>
  <si>
    <t>Demontáž izolovaných kabelů měděných do 1 kV bez odpojení vodičů plných nebo laněných kulatých (např. CYKY, CHKE-R) uložených pevně počtu a průřezu žil 19x1,5 až 2,5 mm2</t>
  </si>
  <si>
    <t>-1961559041</t>
  </si>
  <si>
    <t>https://podminky.urs.cz/item/CS_URS_2024_02/218813101</t>
  </si>
  <si>
    <t>- demontáž stávajícího kabelu CYKY-J 19x1,5:</t>
  </si>
  <si>
    <t>218813111</t>
  </si>
  <si>
    <t>Demontáž izolovaných kabelů měděných do 1 kV bez odpojení vodičů plných nebo laněných kulatých (např. CYKY, CHKE-R) uložených pevně počtu a průřezu žil 24x1,5 mm2</t>
  </si>
  <si>
    <t>2132344583</t>
  </si>
  <si>
    <t>https://podminky.urs.cz/item/CS_URS_2024_02/218813111</t>
  </si>
  <si>
    <t>- demontáž stávajícího kabelu CYKY-J 24x1,5:</t>
  </si>
  <si>
    <t>115+20</t>
  </si>
  <si>
    <t>22-M</t>
  </si>
  <si>
    <t>Montáže technologických zařízení pro dopravní stavby</t>
  </si>
  <si>
    <t>220060771</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</si>
  <si>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1 až 7 P</t>
  </si>
  <si>
    <t>499797064</t>
  </si>
  <si>
    <t>https://podminky.urs.cz/item/CS_URS_2024_02/220060771</t>
  </si>
  <si>
    <t>- pokládka kabelu TCEKFE 1P 1,0 D:</t>
  </si>
  <si>
    <t>- pokládka kabelu TCEKFE 2P 1,0 D:</t>
  </si>
  <si>
    <t>34123560-R</t>
  </si>
  <si>
    <t>kabel sdělovací Cu 1P 1,0mm (TCEKFE-D)</t>
  </si>
  <si>
    <t>316820357</t>
  </si>
  <si>
    <t>- dodávka kabelu TCEKFE 1P 1,0 D - včetně 5% prořezu:</t>
  </si>
  <si>
    <t>34123561-R</t>
  </si>
  <si>
    <t>kabel sdělovací Cu 2P 1,0mm (TCEKFE-D)</t>
  </si>
  <si>
    <t>1325427508</t>
  </si>
  <si>
    <t>- dodávka kabelu TCEKFE 2P 1,0 D - včetně 5% prořezu:</t>
  </si>
  <si>
    <t>5*1,05</t>
  </si>
  <si>
    <t>720663319</t>
  </si>
  <si>
    <t xml:space="preserve">- pokládka kabelu TCEKFE 1P 1,0 D ke stávající imdukční smyčce DVA: </t>
  </si>
  <si>
    <t>145</t>
  </si>
  <si>
    <t>-392582486</t>
  </si>
  <si>
    <t>- pokládka kabelu TCEKFE 1P 1,0 D ke stávající imdukční smyčce DVA - včetně 5% prořezu:</t>
  </si>
  <si>
    <t>145*1,05</t>
  </si>
  <si>
    <t>220061701</t>
  </si>
  <si>
    <t>Zatažení kabelu do objektu včetně vyčištění přístupu do objektu, odvinutí a zatažení kabelu do objektu do 9 kg/m</t>
  </si>
  <si>
    <t>-122172392</t>
  </si>
  <si>
    <t>https://podminky.urs.cz/item/CS_URS_2024_02/220061701</t>
  </si>
  <si>
    <t>v.č. 03 - Schematický kabelový plán SSZ</t>
  </si>
  <si>
    <t>- zatažení kabelu do řadiče SSZ a stožáru SSZ č. 8:</t>
  </si>
  <si>
    <t>7*2+1*2</t>
  </si>
  <si>
    <t>220080901</t>
  </si>
  <si>
    <t>Montáž spojky pro kabely celoplastové bez pancíře kabely jednoplášťové s konektory UDW 2 do 10 žil</t>
  </si>
  <si>
    <t>-1049815084</t>
  </si>
  <si>
    <t>https://podminky.urs.cz/item/CS_URS_2024_02/220080901</t>
  </si>
  <si>
    <t>- montáž spojky na stávajícím kabelu TCEKFE 1P 1,0 D ke stávající imdukční smyčce DVA:</t>
  </si>
  <si>
    <t>341310607-R</t>
  </si>
  <si>
    <t>spojka pro sdělovací kabel</t>
  </si>
  <si>
    <t>786446649</t>
  </si>
  <si>
    <t>- dodávka spojky na stávajícím kabelu TCEKFE 1P 1,0 D ke stávající imdukční smyčce DVA:</t>
  </si>
  <si>
    <t>220081001</t>
  </si>
  <si>
    <t>Montáž spojky smršťovací pro kabely celoplastové jednoplášťové bez pancíře do 10 žil</t>
  </si>
  <si>
    <t>12420664</t>
  </si>
  <si>
    <t>https://podminky.urs.cz/item/CS_URS_2024_02/220081001</t>
  </si>
  <si>
    <t>- kabelová spojka na stávající indukční smyčce DVA:</t>
  </si>
  <si>
    <t>341300059-R</t>
  </si>
  <si>
    <t>Spojka typu T</t>
  </si>
  <si>
    <t>-2027834629</t>
  </si>
  <si>
    <t>- dodávka kabelové spojky na stávající indukční smyčce DVA:</t>
  </si>
  <si>
    <t>220110346</t>
  </si>
  <si>
    <t>Montáž kabelového štítku včetně vyražení znaku na štítek, připevnění na kabel, ovinutí štítku páskou pro označení konce kabelu</t>
  </si>
  <si>
    <t>-287718070</t>
  </si>
  <si>
    <t>https://podminky.urs.cz/item/CS_URS_2024_02/220110346</t>
  </si>
  <si>
    <t>- značení konců nových a přeložených kabelů:</t>
  </si>
  <si>
    <t>9*2</t>
  </si>
  <si>
    <t>35442120</t>
  </si>
  <si>
    <t>štítek plastový - směr dvojstr.</t>
  </si>
  <si>
    <t>733362393</t>
  </si>
  <si>
    <t>220111436</t>
  </si>
  <si>
    <t>Kontrolní a závěrečné měření na kabelu včetně provedení správného sledu zapojení žil na koncovkách nebo závěrech, měření smyčkových a izolačních odporů, vyplnění měřicího protokolu pro rozvod signalizace</t>
  </si>
  <si>
    <t>828372306</t>
  </si>
  <si>
    <t>https://podminky.urs.cz/item/CS_URS_2024_02/220111436</t>
  </si>
  <si>
    <t>- měření kabelů ke stožárům, indukční smyčce a zařízení V2X:</t>
  </si>
  <si>
    <t>3*12+2*19+1*24+1*2+1*4+5*8*2</t>
  </si>
  <si>
    <t>220111741</t>
  </si>
  <si>
    <t>Montáž svorky rozpojovací včetně montáže skříňky pro svorku, úpravy zemniče pro připojení svorky, očíslování zemniče zkušební</t>
  </si>
  <si>
    <t>-135952030</t>
  </si>
  <si>
    <t>https://podminky.urs.cz/item/CS_URS_2024_02/220111741</t>
  </si>
  <si>
    <t>- montáž zkušební svorky na stožárech SSZ č. 1, 2, 4, 5, 8 a H7 a řadiči SSZ č. 1016:</t>
  </si>
  <si>
    <t>6+1</t>
  </si>
  <si>
    <t>35441925</t>
  </si>
  <si>
    <t>svorka zkušební pro lano D 6-12mm, FeZn</t>
  </si>
  <si>
    <t>-1229486361</t>
  </si>
  <si>
    <t>- dodávka zkušebních svorek na stožár SSZ č. 1, 2, 4, 5, 8 a H7 a řadič SSZ č. 1016:</t>
  </si>
  <si>
    <t>89</t>
  </si>
  <si>
    <t>220111891</t>
  </si>
  <si>
    <t>Ukolejnění sdělovacího a zabezpečovacího zařízení včetně zhotovení drážky po uložení ukolejňovacího vodiče, protažení vodiče izolační trubkou na zemnicí svorník nebo průrazky a ukolejňovací svorku ke kolejnici nebo na střed stykového trafa, uložení a zahrnutí vodiče v drážce na kolejnici</t>
  </si>
  <si>
    <t>-410863016</t>
  </si>
  <si>
    <t>https://podminky.urs.cz/item/CS_URS_2024_02/220111891</t>
  </si>
  <si>
    <t>- montáž omezovače napětí na stožárech SSZ č. 3, 6 a7:</t>
  </si>
  <si>
    <t>404618001-R</t>
  </si>
  <si>
    <t>Omezovač napětí pro železnice</t>
  </si>
  <si>
    <t>622706220</t>
  </si>
  <si>
    <t>- dodávka omezovače napětí na stožárech SSZ č. 3, 6 a7:</t>
  </si>
  <si>
    <t>91</t>
  </si>
  <si>
    <t>220110401</t>
  </si>
  <si>
    <t>Montáž smršťovací koncovky na zemní kabel</t>
  </si>
  <si>
    <t>112424972</t>
  </si>
  <si>
    <t>https://podminky.urs.cz/item/CS_URS_2024_02/220110401</t>
  </si>
  <si>
    <t>- ukončení kabelu TCEKFE 1P 1,0 smršťovací koncovkou:</t>
  </si>
  <si>
    <t>1*2</t>
  </si>
  <si>
    <t>- ukončení kabelu TCEKFE 2P 1,0 smršťovací koncovkou:</t>
  </si>
  <si>
    <t>220300451</t>
  </si>
  <si>
    <t>Montáž formy pro kabely TCEKE, TCEKFY, TCEKY, TCEKEZE, TCEKEY včetně odstranění pláště, zhotovení vodní zábrany, zformování a konečné úpravy kabelu na kabelu do 2 P 1,0</t>
  </si>
  <si>
    <t>-304858673</t>
  </si>
  <si>
    <t>https://podminky.urs.cz/item/CS_URS_2024_02/220300451</t>
  </si>
  <si>
    <t>93</t>
  </si>
  <si>
    <t>34343200</t>
  </si>
  <si>
    <t>trubka smršťovací středněstěnná s lepidlem MDT-A 12/3</t>
  </si>
  <si>
    <t>-1251781910</t>
  </si>
  <si>
    <t>1*2*0,1</t>
  </si>
  <si>
    <t>220182021</t>
  </si>
  <si>
    <t>Uložení trubky HDPE do výkopu včetně fixace</t>
  </si>
  <si>
    <t>1532013584</t>
  </si>
  <si>
    <t>https://podminky.urs.cz/item/CS_URS_2024_02/220182021</t>
  </si>
  <si>
    <t>- pokládka HDPE trubky z řadiče SSZ 1016 do RSU jednotky zařízení V2X na stožáru SSZ č. 8:</t>
  </si>
  <si>
    <t>95</t>
  </si>
  <si>
    <t>34571801</t>
  </si>
  <si>
    <t>chránička optického kabelu HDPE jednoplášťová bezhalogenová D 32/27mm</t>
  </si>
  <si>
    <t>1547026830</t>
  </si>
  <si>
    <t>- dodávka HDPE trubky z řadiče SSZ 1016 do RSU jednotky zařízení V2X na stožáru SSZ č. 8:</t>
  </si>
  <si>
    <t>220182027</t>
  </si>
  <si>
    <t>Montáž koncovky nebo záslepky bez svařování na HDPE trubku</t>
  </si>
  <si>
    <t>547931539</t>
  </si>
  <si>
    <t>https://podminky.urs.cz/item/CS_URS_2024_02/220182027</t>
  </si>
  <si>
    <t>- ukončení HDPE trubky 32/27:</t>
  </si>
  <si>
    <t>97</t>
  </si>
  <si>
    <t>34571813</t>
  </si>
  <si>
    <t>koncovka pro chráničky optického kabelu D 32mm</t>
  </si>
  <si>
    <t>2012149044</t>
  </si>
  <si>
    <t>98</t>
  </si>
  <si>
    <t>220182031-R</t>
  </si>
  <si>
    <t>Zatažení kabelu FTP 6a do ochranné HDPE trubky</t>
  </si>
  <si>
    <t>864495541</t>
  </si>
  <si>
    <t>- pokládka kabelů FTP cat6a z řadiče SSZ 1016 do RSU jednotky zařízení V2X na stožáru SSZ č. 8:</t>
  </si>
  <si>
    <t>2*10</t>
  </si>
  <si>
    <t>99</t>
  </si>
  <si>
    <t>34121267-R</t>
  </si>
  <si>
    <t>kabel datový venkovní celkově stíněný Al fólií jádro Cu plné plášť PE (F/UTP) kategorie 6</t>
  </si>
  <si>
    <t>1214262635</t>
  </si>
  <si>
    <t>- dodávka kabelů FTP cat6a z řadiče SSZ 1016 do RSU jednotky zařízení V2X na stožáru SSZ č. 8 - včetně prořezu 5%:</t>
  </si>
  <si>
    <t>2*10*1,05</t>
  </si>
  <si>
    <t>100</t>
  </si>
  <si>
    <t>220271621</t>
  </si>
  <si>
    <t>Pocínování konce sdělovacích vodičů a silnoproudých šňůr v krabici</t>
  </si>
  <si>
    <t>-546457503</t>
  </si>
  <si>
    <t>https://podminky.urs.cz/item/CS_URS_2024_02/220271621</t>
  </si>
  <si>
    <t>0*5+2*7</t>
  </si>
  <si>
    <t>6*5+0*7</t>
  </si>
  <si>
    <t>4*5+0*7</t>
  </si>
  <si>
    <t>6*5+2*7</t>
  </si>
  <si>
    <t>101</t>
  </si>
  <si>
    <t>220300603</t>
  </si>
  <si>
    <t>Ukončení návěstních kabelů smršťovací záklopkou včetně odizolování, vyformování a zapojení vodičů na kabelech NCEY, NCYY do 12x1 nebo 1,5</t>
  </si>
  <si>
    <t>-1277346374</t>
  </si>
  <si>
    <t>https://podminky.urs.cz/item/CS_URS_2024_02/220300603</t>
  </si>
  <si>
    <t>- ukončení kabelů NYY-J 12x1,5:</t>
  </si>
  <si>
    <t>3*2</t>
  </si>
  <si>
    <t>102</t>
  </si>
  <si>
    <t>34343201</t>
  </si>
  <si>
    <t>trubka smršťovací středněstěnná s lepidlem MDT-A 19/6</t>
  </si>
  <si>
    <t>-937471135</t>
  </si>
  <si>
    <t>3*2*0,1</t>
  </si>
  <si>
    <t>103</t>
  </si>
  <si>
    <t>220300604</t>
  </si>
  <si>
    <t>Ukončení návěstních kabelů smršťovací záklopkou včetně odizolování, vyformování a zapojení vodičů na kabelech NCEY, NCYY do 19x1 nebo 1,5</t>
  </si>
  <si>
    <t>-44448607</t>
  </si>
  <si>
    <t>https://podminky.urs.cz/item/CS_URS_2024_02/220300604</t>
  </si>
  <si>
    <t>- ukončení kabelu NYY-J 19x1,5:</t>
  </si>
  <si>
    <t>104</t>
  </si>
  <si>
    <t>34343202</t>
  </si>
  <si>
    <t xml:space="preserve">trubka smršťovací středněstěnná s lepidlem  MDT-A 27/8</t>
  </si>
  <si>
    <t>-1453236241</t>
  </si>
  <si>
    <t>2*2*0,1</t>
  </si>
  <si>
    <t>105</t>
  </si>
  <si>
    <t>220300605</t>
  </si>
  <si>
    <t>Ukončení návěstních kabelů smršťovací záklopkou včetně odizolování, vyformování a zapojení vodičů na kabelech NCEY, NCYY do 24x1 nebo 1,5</t>
  </si>
  <si>
    <t>-1628263491</t>
  </si>
  <si>
    <t>https://podminky.urs.cz/item/CS_URS_2024_02/220300605</t>
  </si>
  <si>
    <t>- ukončení kabelu NYY-J 24x1,5:</t>
  </si>
  <si>
    <t>106</t>
  </si>
  <si>
    <t>29917204</t>
  </si>
  <si>
    <t>107</t>
  </si>
  <si>
    <t>220300533</t>
  </si>
  <si>
    <t>Ukončení vodiče na svorkovnici na kabelu CMSM do 7 žil 1,50 mm2</t>
  </si>
  <si>
    <t>-2034349159</t>
  </si>
  <si>
    <t>https://podminky.urs.cz/item/CS_URS_2024_02/220300533</t>
  </si>
  <si>
    <t>0+2</t>
  </si>
  <si>
    <t>6+0</t>
  </si>
  <si>
    <t>4+0</t>
  </si>
  <si>
    <t>6+2</t>
  </si>
  <si>
    <t>108</t>
  </si>
  <si>
    <t>220960002</t>
  </si>
  <si>
    <t>Montáž stožáru nebo sloupku včetně postavení stožáru, usazení nebo zabetonování základu, zatažení kabelu do stožáru, připojení kabelu, připojení uzemnění přímého na základovém rámu</t>
  </si>
  <si>
    <t>1405129944</t>
  </si>
  <si>
    <t>https://podminky.urs.cz/item/CS_URS_2024_02/220960002</t>
  </si>
  <si>
    <t>Stožár č. 8:</t>
  </si>
  <si>
    <t>109</t>
  </si>
  <si>
    <t>404611034-R</t>
  </si>
  <si>
    <t>stožár chodecký výšky 3,4 m s uchycením pro ruční řízení</t>
  </si>
  <si>
    <t>348049128</t>
  </si>
  <si>
    <t>110</t>
  </si>
  <si>
    <t>220960021</t>
  </si>
  <si>
    <t>Montáž stožárové svorkovnice s připevněním</t>
  </si>
  <si>
    <t>-1016606797</t>
  </si>
  <si>
    <t>https://podminky.urs.cz/item/CS_URS_2024_02/220960021</t>
  </si>
  <si>
    <t>111</t>
  </si>
  <si>
    <t>404611031-R</t>
  </si>
  <si>
    <t>stožárová svorkovnice s krytím IP54</t>
  </si>
  <si>
    <t>387638830</t>
  </si>
  <si>
    <t>112</t>
  </si>
  <si>
    <t>220960031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</si>
  <si>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jednokomorového na stožár</t>
  </si>
  <si>
    <t>-156564219</t>
  </si>
  <si>
    <t>https://podminky.urs.cz/item/CS_URS_2024_02/220960031</t>
  </si>
  <si>
    <t>v.č. D.4.1 - Technická zpráva</t>
  </si>
  <si>
    <t>- montáž jednosvětlového návěstidla na stožár SSZ č. 1:</t>
  </si>
  <si>
    <t>- montáž jednosvětlového návěstidla na stožár SSZ č. 5:</t>
  </si>
  <si>
    <t>113</t>
  </si>
  <si>
    <t>220960091</t>
  </si>
  <si>
    <t>Smontování dopravního návěstidla včetně sestavení návěstidla s elektrickým propojením, montáže upevňovací konzoly pro upevnění na stožár nebo montáže nosiče pro upevnění na výložník jednokomorového pro montáž na stožár</t>
  </si>
  <si>
    <t>-1447977665</t>
  </si>
  <si>
    <t>https://podminky.urs.cz/item/CS_URS_2024_02/220960091</t>
  </si>
  <si>
    <t>114</t>
  </si>
  <si>
    <t>404613003-R</t>
  </si>
  <si>
    <t xml:space="preserve">Návěstidlo jednosvětlové 1x200 zelené - světelný zdroj LED  (napájený 42V AC)</t>
  </si>
  <si>
    <t>-378618679</t>
  </si>
  <si>
    <t>- dodávka jednosvětlového návěstidla na stožár SSZ č. 1:</t>
  </si>
  <si>
    <t>- dodávka jednosvětlového návěstidla na stožár SSZ č. 5:</t>
  </si>
  <si>
    <t>115</t>
  </si>
  <si>
    <t>404611007-R</t>
  </si>
  <si>
    <t>Symbol šipka plná</t>
  </si>
  <si>
    <t>197638088</t>
  </si>
  <si>
    <t>116</t>
  </si>
  <si>
    <t>220960041</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</si>
  <si>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stožár</t>
  </si>
  <si>
    <t>-116866146</t>
  </si>
  <si>
    <t>https://podminky.urs.cz/item/CS_URS_2024_02/220960041</t>
  </si>
  <si>
    <t>- montáž třísvětlového návěstidla na stožár SSZ č. 2:</t>
  </si>
  <si>
    <t>- montáž třísvětlového návěstidla na stožár SSZ č. 4:</t>
  </si>
  <si>
    <t>- montáž třísvětlového návěstidla na stožár SSZ č. 5:</t>
  </si>
  <si>
    <t>117</t>
  </si>
  <si>
    <t>220960101</t>
  </si>
  <si>
    <t>Smontování dopravního návěstidla včetně sestavení návěstidla s elektrickým propojením, montáže upevňovací konzoly pro upevnění na stožár nebo montáže nosiče pro upevnění na výložník tříkomorového pro montáž na stožár</t>
  </si>
  <si>
    <t>60267950</t>
  </si>
  <si>
    <t>https://podminky.urs.cz/item/CS_URS_2024_02/220960101</t>
  </si>
  <si>
    <t>118</t>
  </si>
  <si>
    <t>220960042</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</si>
  <si>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tříkomorového na výložník</t>
  </si>
  <si>
    <t>-310597807</t>
  </si>
  <si>
    <t>https://podminky.urs.cz/item/CS_URS_2024_02/220960042</t>
  </si>
  <si>
    <t>- montáž třísvětlového návěstidla na výložník SSZ č. 2:</t>
  </si>
  <si>
    <t>- montáž třísvětlového návěstidla na výložník SSZ č. 4:</t>
  </si>
  <si>
    <t>- montáž třísvětlového návěstidla na výložník SSZ č. 5:</t>
  </si>
  <si>
    <t>119</t>
  </si>
  <si>
    <t>220960102</t>
  </si>
  <si>
    <t>Smontování dopravního návěstidla včetně sestavení návěstidla s elektrickým propojením, montáže upevňovací konzoly pro upevnění na stožár nebo montáže nosiče pro upevnění na výložník tříkomorového pro montáž na výložník</t>
  </si>
  <si>
    <t>2143355017</t>
  </si>
  <si>
    <t>https://podminky.urs.cz/item/CS_URS_2024_02/220960102</t>
  </si>
  <si>
    <t>120</t>
  </si>
  <si>
    <t>1870725869</t>
  </si>
  <si>
    <t>- dodávka třísvětlových návěstidel na stožár SSZ č. 4:</t>
  </si>
  <si>
    <t>1+1</t>
  </si>
  <si>
    <t>121</t>
  </si>
  <si>
    <t>404611013-R</t>
  </si>
  <si>
    <t>Symbol šipka obrysová</t>
  </si>
  <si>
    <t>-1627622382</t>
  </si>
  <si>
    <t>2+2</t>
  </si>
  <si>
    <t>122</t>
  </si>
  <si>
    <t>404611160-R</t>
  </si>
  <si>
    <t>Nosič návěstidla na výložník 3x200</t>
  </si>
  <si>
    <t>1028023744</t>
  </si>
  <si>
    <t>- dodávka třísvětlového návěstidla na výložník SSZ č. 2:</t>
  </si>
  <si>
    <t>- dodávka třísvětlového návěstidla na výložník SSZ č. 4:</t>
  </si>
  <si>
    <t>- dodávka třísvětlového návěstidla na výložník SSZ č. 5:</t>
  </si>
  <si>
    <t>123</t>
  </si>
  <si>
    <t>404613007-R</t>
  </si>
  <si>
    <t xml:space="preserve">Návěstidlo 3 světlové 200 - světelný zdroj LED  (napájený 42V AC)</t>
  </si>
  <si>
    <t>712494088</t>
  </si>
  <si>
    <t>- dodávka třísvětlových návěstidel na stožár SSZ č. 2:</t>
  </si>
  <si>
    <t>- dodávka třísvětlových návěstidel na stožár SSZ č. 5:</t>
  </si>
  <si>
    <t>124</t>
  </si>
  <si>
    <t>220960071</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</si>
  <si>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stožár</t>
  </si>
  <si>
    <t>-1711361747</t>
  </si>
  <si>
    <t>https://podminky.urs.cz/item/CS_URS_2024_02/220960071</t>
  </si>
  <si>
    <t>- montáž tramvajového návěstidla na stožár SSZ č. 3</t>
  </si>
  <si>
    <t>- montáž tramvajového návěstidla na stožár SSZ č. 6:</t>
  </si>
  <si>
    <t>- montáž tramvajového návěstidla na stožár SSZ č. 7:</t>
  </si>
  <si>
    <t>125</t>
  </si>
  <si>
    <t>220960072</t>
  </si>
  <si>
    <t>Montáž návěstidla pro tramvaj včetně otevření dvířek a uvolnění paraboly, zatažení kabelu do stožáru, namontování návěstidla na stožár nebo výložník, zřízení kabelové formy, zapojení kabelu na svorkovnici ve stožáru a návěstidle, přezkoušení funkce návěstidla na výložník</t>
  </si>
  <si>
    <t>545467185</t>
  </si>
  <si>
    <t>https://podminky.urs.cz/item/CS_URS_2024_02/220960072</t>
  </si>
  <si>
    <t>- montáž tramvajového návěstidla na výložník SSZ č. 1:</t>
  </si>
  <si>
    <t>- montáž tramvajového návěstidla na výložník SSZ č. 5:</t>
  </si>
  <si>
    <t>126</t>
  </si>
  <si>
    <t>404613051-R</t>
  </si>
  <si>
    <t>Návěstidlo tramvajové - světelný zdroj LED (napájený 42V AC)</t>
  </si>
  <si>
    <t>303230996</t>
  </si>
  <si>
    <t>- dodávka tramvajového návěstidla na stožár SSZ č. 3</t>
  </si>
  <si>
    <t>- dodávka tramvajového návěstidla na stožár SSZ č. 6:</t>
  </si>
  <si>
    <t>- dodávka tramvajového návěstidla na stožár SSZ č. 7:</t>
  </si>
  <si>
    <t>- dodávka tramvajového návěstidla na výložník SSZ č. 1:</t>
  </si>
  <si>
    <t>- dodávka tramvajového návěstidla na výložník SSZ č. 5:</t>
  </si>
  <si>
    <t>127</t>
  </si>
  <si>
    <t>533741394</t>
  </si>
  <si>
    <t>128</t>
  </si>
  <si>
    <t>220960121-R</t>
  </si>
  <si>
    <t>Montáž skříně jednotky V2X včetně připevnění skříňky a zatažení kabelů do skříně</t>
  </si>
  <si>
    <t>-1608947677</t>
  </si>
  <si>
    <t>- montáž skříně V2X na stožáru SSZ č. 8:</t>
  </si>
  <si>
    <t>129</t>
  </si>
  <si>
    <t>404611223-R</t>
  </si>
  <si>
    <t>jednotka RSU pro technologii V2X (podle technické specifikace zadavatele)</t>
  </si>
  <si>
    <t>701221976</t>
  </si>
  <si>
    <t>- dodávka skříně V2X na stožáru SSZ č. 8:</t>
  </si>
  <si>
    <t>220960141</t>
  </si>
  <si>
    <t>Montáž kontrastního rámu s použitím montážní plošiny pro jednokomorové návěstidlo</t>
  </si>
  <si>
    <t>-831757100</t>
  </si>
  <si>
    <t>https://podminky.urs.cz/item/CS_URS_2024_02/220960141</t>
  </si>
  <si>
    <t>- montáž kontrastního rámu tramvajového návěstidla na výložník SSZ č. 1:</t>
  </si>
  <si>
    <t>- montáž kontrastního rámu tramvajového návěstidla na výložník SSZ č. 5:</t>
  </si>
  <si>
    <t>131</t>
  </si>
  <si>
    <t>404613022-R</t>
  </si>
  <si>
    <t>Kontrastní rám pro návěstidlo jednosvětlové 200</t>
  </si>
  <si>
    <t>-324859437</t>
  </si>
  <si>
    <t>- dodávka kontrastního rámu tramvajového návěstidla na výložník SSZ č. 1:</t>
  </si>
  <si>
    <t>- dodávka kontrastního rámu tramvajového návěstidla na výložník SSZ č. 5:</t>
  </si>
  <si>
    <t>132</t>
  </si>
  <si>
    <t>220960143</t>
  </si>
  <si>
    <t>Montáž kontrastního rámu s použitím montážní plošiny pro tříkomorové návěstidlo</t>
  </si>
  <si>
    <t>207201442</t>
  </si>
  <si>
    <t>https://podminky.urs.cz/item/CS_URS_2024_02/220960143</t>
  </si>
  <si>
    <t>- montáž kontrastního rámu třísvětlového návěstidla na výložník SSZ č. 2:</t>
  </si>
  <si>
    <t>- montáž kontrastního rámu třísvětlového návěstidla na výložník SSZ č. 4:</t>
  </si>
  <si>
    <t>- montáž kontrastního rámu třísvětlového návěstidla na výložník SSZ č. 5:</t>
  </si>
  <si>
    <t>133</t>
  </si>
  <si>
    <t>404613026-R</t>
  </si>
  <si>
    <t>Kontrastní rám pro návěstidlo třísvětlové 3x200</t>
  </si>
  <si>
    <t>2100874190</t>
  </si>
  <si>
    <t>- dodávka kontrastního rámu třísvětlového návěstidla na výložník SSZ č. 2:</t>
  </si>
  <si>
    <t>- dodávka kontrastního rámu třísvětlového návěstidla na výložník SSZ č. 4:</t>
  </si>
  <si>
    <t>- dodávka kontrastního rámu třísvětlového návěstidla na výložník SSZ č. 5:</t>
  </si>
  <si>
    <t>134</t>
  </si>
  <si>
    <t>220960165</t>
  </si>
  <si>
    <t>Montáž indukční smyčky jednozávitové s impedančním transformátorem</t>
  </si>
  <si>
    <t>-533235919</t>
  </si>
  <si>
    <t>https://podminky.urs.cz/item/CS_URS_2024_02/220960165</t>
  </si>
  <si>
    <t>- pokládka nové indukční smyčky DVA:</t>
  </si>
  <si>
    <t>135</t>
  </si>
  <si>
    <t>404611214-R</t>
  </si>
  <si>
    <t>impedanční transformátor pro jednozávitové smyčky</t>
  </si>
  <si>
    <t>-1979064719</t>
  </si>
  <si>
    <t>- dodávka impedančního transformátoru indukční smyčky DVA:</t>
  </si>
  <si>
    <t>136</t>
  </si>
  <si>
    <t>220960173</t>
  </si>
  <si>
    <t>Montáž skříňky ručního řízení včetně naměření, označení a vyvrtání otvorů pro připevnění skříňky a kabelu, vyříznutí závitů, montáže skříňky a protažení kabelu, zapojení kabelu na svorkovnici, zhotovení kabelové formy, vyzkoušení funkce na stožár</t>
  </si>
  <si>
    <t>-1949855551</t>
  </si>
  <si>
    <t>https://podminky.urs.cz/item/CS_URS_2024_02/220960173</t>
  </si>
  <si>
    <t>- montáž ručního řízení na stožár SSZ č. 8:</t>
  </si>
  <si>
    <t>137</t>
  </si>
  <si>
    <t>404611213-R</t>
  </si>
  <si>
    <t>Ruční řízení</t>
  </si>
  <si>
    <t>747521958</t>
  </si>
  <si>
    <t>- dodávka ručního řízení na stožár SSZ č. 8:</t>
  </si>
  <si>
    <t>138</t>
  </si>
  <si>
    <t>220960182</t>
  </si>
  <si>
    <t>Montáž řadiče včetně usazení, zatažení kabelů do řadiče, připojení uzemnění přes šest světelných skupin</t>
  </si>
  <si>
    <t>-79958618</t>
  </si>
  <si>
    <t>https://podminky.urs.cz/item/CS_URS_2024_02/220960182</t>
  </si>
  <si>
    <t xml:space="preserve">-  montáž řadiče SSZ č. 1016:</t>
  </si>
  <si>
    <t>139</t>
  </si>
  <si>
    <t>404611201-R</t>
  </si>
  <si>
    <t>Mikroprocesorový řadič</t>
  </si>
  <si>
    <t>-537707651</t>
  </si>
  <si>
    <t xml:space="preserve">-  dodávka řadiče SSZ č. 1016:</t>
  </si>
  <si>
    <t>140</t>
  </si>
  <si>
    <t>404611203-R</t>
  </si>
  <si>
    <t>Základový rám pod řadič - plastový</t>
  </si>
  <si>
    <t>-610455707</t>
  </si>
  <si>
    <t>141</t>
  </si>
  <si>
    <t>220960192</t>
  </si>
  <si>
    <t>Regulace a aktivace jedné signální skupiny mikroprocesorového řadiče</t>
  </si>
  <si>
    <t>2146143624</t>
  </si>
  <si>
    <t>https://podminky.urs.cz/item/CS_URS_2024_02/220960192</t>
  </si>
  <si>
    <t>- skupina TA:</t>
  </si>
  <si>
    <t>142</t>
  </si>
  <si>
    <t>220960198</t>
  </si>
  <si>
    <t>Regulace a aktivace každé další signální skupiny mikroprocesorového řadiče s použitím plošiny</t>
  </si>
  <si>
    <t>-1849571284</t>
  </si>
  <si>
    <t>https://podminky.urs.cz/item/CS_URS_2024_02/220960198</t>
  </si>
  <si>
    <t>- skupiny VA, VF, VB a TB:</t>
  </si>
  <si>
    <t>143</t>
  </si>
  <si>
    <t>220960199</t>
  </si>
  <si>
    <t>Regulace a aktivace každé další signální skupiny mikroprocesorového řadiče bez použití plošiny</t>
  </si>
  <si>
    <t>1940437183</t>
  </si>
  <si>
    <t>https://podminky.urs.cz/item/CS_URS_2024_02/220960199</t>
  </si>
  <si>
    <t>- skupiny SA, TI, SB, TF a TD:</t>
  </si>
  <si>
    <t>144</t>
  </si>
  <si>
    <t>220960221</t>
  </si>
  <si>
    <t>Programování řadiče MR do deseti světelných skupin</t>
  </si>
  <si>
    <t>1283670169</t>
  </si>
  <si>
    <t>https://podminky.urs.cz/item/CS_URS_2024_02/220960221</t>
  </si>
  <si>
    <t xml:space="preserve">-  dodávka DŘ řadiče SSZ č. 1016:</t>
  </si>
  <si>
    <t>404611413-R</t>
  </si>
  <si>
    <t>zpracování sady dopravního řešení pro dynamické řízení SSZ č. 1016 v koordinaci</t>
  </si>
  <si>
    <t>2060766223</t>
  </si>
  <si>
    <t xml:space="preserve">-  dodávka dopravního řešení SSZ č. 1016:</t>
  </si>
  <si>
    <t>146</t>
  </si>
  <si>
    <t>220960301</t>
  </si>
  <si>
    <t>Příprava ke komplexnímu vyzkoušení křižovatky s mikroprocesorovým řadičem MR za první signální skupinu</t>
  </si>
  <si>
    <t>-1586844826</t>
  </si>
  <si>
    <t>https://podminky.urs.cz/item/CS_URS_2024_02/220960301</t>
  </si>
  <si>
    <t>147</t>
  </si>
  <si>
    <t>220960302</t>
  </si>
  <si>
    <t>Příprava ke komplexnímu vyzkoušení křižovatky s mikroprocesorovým řadičem MR za každou další signální skupinu</t>
  </si>
  <si>
    <t>1117323526</t>
  </si>
  <si>
    <t>https://podminky.urs.cz/item/CS_URS_2024_02/220960302</t>
  </si>
  <si>
    <t>- skupiny VA, SA, VF, TI, VB, SB, TB, TF a TD:</t>
  </si>
  <si>
    <t>148</t>
  </si>
  <si>
    <t>220960311</t>
  </si>
  <si>
    <t>Komplexní vyzkoušení křižovatky s mikroprocesorovým řadičem MR před uvedením zařízení do provozu do pěti signálních skupin</t>
  </si>
  <si>
    <t>896625232</t>
  </si>
  <si>
    <t>https://podminky.urs.cz/item/CS_URS_2024_02/220960311</t>
  </si>
  <si>
    <t>- skupiny TA, VA, SA, VF a TI:</t>
  </si>
  <si>
    <t>- skupina :</t>
  </si>
  <si>
    <t>149</t>
  </si>
  <si>
    <t>220960312</t>
  </si>
  <si>
    <t>Komplexní vyzkoušení křižovatky s mikroprocesorovým řadičem MR před uvedením zařízení do provozu za každých dalších pět signálních skupin</t>
  </si>
  <si>
    <t>251835023</t>
  </si>
  <si>
    <t>https://podminky.urs.cz/item/CS_URS_2024_02/220960312</t>
  </si>
  <si>
    <t>- skupiny VB, SB, TB, TF a TD:</t>
  </si>
  <si>
    <t>150</t>
  </si>
  <si>
    <t>220960401</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</si>
  <si>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12žilového</t>
  </si>
  <si>
    <t>1969950713</t>
  </si>
  <si>
    <t>https://podminky.urs.cz/item/CS_URS_2024_02/220960401</t>
  </si>
  <si>
    <t>- meření stávajících kabelů CYKY-J 12x1,5:</t>
  </si>
  <si>
    <t>151</t>
  </si>
  <si>
    <t>220960403</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</si>
  <si>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19žilového</t>
  </si>
  <si>
    <t>763583066</t>
  </si>
  <si>
    <t>https://podminky.urs.cz/item/CS_URS_2024_02/220960403</t>
  </si>
  <si>
    <t>- meření stávajících kabelů CYKY-J 19x1,5:</t>
  </si>
  <si>
    <t>152</t>
  </si>
  <si>
    <t>220960404</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</si>
  <si>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24žilového</t>
  </si>
  <si>
    <t>-897248806</t>
  </si>
  <si>
    <t>https://podminky.urs.cz/item/CS_URS_2024_02/220960404</t>
  </si>
  <si>
    <t>- meření stávajících kabelů CYKY-J 24x1,5:</t>
  </si>
  <si>
    <t>153</t>
  </si>
  <si>
    <t>220960405</t>
  </si>
  <si>
    <t>Zjištění průchodnosti kabelu silničního signalizačního zařízení včetně odpojení kabelu ze svorkovnice v rozvaděči a stožáru, úpravy konců kabelu pro měření, měření každé žíly proti zemi a všech žil navzájem (78 x) s vyhotovením protokolu, připojení kabelů do svorkovnice se změřením izolačního stavu 37žilového</t>
  </si>
  <si>
    <t>-232296173</t>
  </si>
  <si>
    <t>https://podminky.urs.cz/item/CS_URS_2024_02/220960405</t>
  </si>
  <si>
    <t>- meření stávajícím kabelu CYKY-J 37x1,5:</t>
  </si>
  <si>
    <t>154</t>
  </si>
  <si>
    <t>228060771</t>
  </si>
  <si>
    <t>Demontáž kabelu sdělovacího párového volně uloženého z kabelovodů, svinutí do kotouče nebo na buben a naložení na dopravní prostředek ručně vytahovaného TCEKE, TCEKFE, TCEKFY, TCEKEZE -Y, TCEKPFLEY, TCEKPFLEZE -Y s jádrem 1,00 mm 1 až 7 P</t>
  </si>
  <si>
    <t>-1743673113</t>
  </si>
  <si>
    <t>https://podminky.urs.cz/item/CS_URS_2024_02/228060771</t>
  </si>
  <si>
    <t>- demontáž stávajících kabelů TCEKFE 1P 1,0 k indukčním smyčkám:</t>
  </si>
  <si>
    <t>130+80+90+150+140+100</t>
  </si>
  <si>
    <t>155</t>
  </si>
  <si>
    <t>228960002</t>
  </si>
  <si>
    <t>Demontáž stožáru nebo sloupku včetně vytažení a odpojení kabelu, odpojení uzemnění a naložení stožáru, bez odstranění základu přímého na základovém rámu</t>
  </si>
  <si>
    <t>1242750515</t>
  </si>
  <si>
    <t>https://podminky.urs.cz/item/CS_URS_2024_02/228960002</t>
  </si>
  <si>
    <t>- demontáž stávajícího chodeckého stožáru č. 7:</t>
  </si>
  <si>
    <t>156</t>
  </si>
  <si>
    <t>228960021</t>
  </si>
  <si>
    <t>Demontáž svorkovnice stožárové</t>
  </si>
  <si>
    <t>284285385</t>
  </si>
  <si>
    <t>https://podminky.urs.cz/item/CS_URS_2024_02/228960021</t>
  </si>
  <si>
    <t>- demontáž stávajících stožárových svorkovnic:</t>
  </si>
  <si>
    <t>157</t>
  </si>
  <si>
    <t>228960031</t>
  </si>
  <si>
    <t>Demontáž návěstidla včetně otevření a uvolnění paraboly, vytažení kabelu ze stožáru, odmontování návěstidla ze stožáru nebo výložníku, odpojení kabelu ze svorkovnice ve stožáru a návěstidle jednokomorového ze stožáru</t>
  </si>
  <si>
    <t>-1377849877</t>
  </si>
  <si>
    <t>https://podminky.urs.cz/item/CS_URS_2024_02/228960031</t>
  </si>
  <si>
    <t>- demontáž jednosvětlových návěstidel:</t>
  </si>
  <si>
    <t>158</t>
  </si>
  <si>
    <t>228960041</t>
  </si>
  <si>
    <t>Demontáž návěstidla včetně otevření a uvolnění paraboly, vytažení kabelu ze stožáru, odmontování návěstidla ze stožáru nebo výložníku, odpojení kabelu ze svorkovnice ve stožáru a návěstidle tříkomorového ze stožáru</t>
  </si>
  <si>
    <t>-660762779</t>
  </si>
  <si>
    <t>https://podminky.urs.cz/item/CS_URS_2024_02/228960041</t>
  </si>
  <si>
    <t>- demontáž třísvětlových návěstidel:</t>
  </si>
  <si>
    <t>159</t>
  </si>
  <si>
    <t>228960044</t>
  </si>
  <si>
    <t>Demontáž návěstidla včetně otevření a uvolnění paraboly, vytažení kabelu ze stožáru, odmontování návěstidla ze stožáru nebo výložníku, odpojení kabelu ze svorkovnice ve stožáru a návěstidle tříkomorového průměru 300 mm z výložníku</t>
  </si>
  <si>
    <t>1756935260</t>
  </si>
  <si>
    <t>https://podminky.urs.cz/item/CS_URS_2024_02/228960044</t>
  </si>
  <si>
    <t>160</t>
  </si>
  <si>
    <t>228960071</t>
  </si>
  <si>
    <t>Demontáž návěstidla pro tramvaj včetně uvolnění paraboly, vytažení kabelu ze stožáru, odmontování návěstidla ze stožáru nebo výložníku, odpojení kabelu ze svorkovnice ve stožáru a návěstidle ze stožáru</t>
  </si>
  <si>
    <t>507943526</t>
  </si>
  <si>
    <t>https://podminky.urs.cz/item/CS_URS_2024_02/228960071</t>
  </si>
  <si>
    <t>- demontáž tramvajových návěstidel:</t>
  </si>
  <si>
    <t>161</t>
  </si>
  <si>
    <t>228960072</t>
  </si>
  <si>
    <t>Demontáž návěstidla pro tramvaj včetně uvolnění paraboly, vytažení kabelu ze stožáru, odmontování návěstidla ze stožáru nebo výložníku, odpojení kabelu ze svorkovnice ve stožáru a návěstidle z výložníku</t>
  </si>
  <si>
    <t>-2029131055</t>
  </si>
  <si>
    <t>https://podminky.urs.cz/item/CS_URS_2024_02/228960072</t>
  </si>
  <si>
    <t>162</t>
  </si>
  <si>
    <t>228960182</t>
  </si>
  <si>
    <t>Demontáž řadiče včetně vytažení kabelů z řadiče a odpojení uzemnění přes šest světelných skupin</t>
  </si>
  <si>
    <t>-1186526297</t>
  </si>
  <si>
    <t>https://podminky.urs.cz/item/CS_URS_2024_02/228960182</t>
  </si>
  <si>
    <t>- demontáž stávajícího řadiče SSZ č. 1016:</t>
  </si>
  <si>
    <t>21-M2</t>
  </si>
  <si>
    <t>Elektromontáže - VSZ - VHV</t>
  </si>
  <si>
    <t>163</t>
  </si>
  <si>
    <t>633514457</t>
  </si>
  <si>
    <t>Stožár č. H1:</t>
  </si>
  <si>
    <t>Stožár č. H2:</t>
  </si>
  <si>
    <t>Stožár č. H3:</t>
  </si>
  <si>
    <t>Stožár č. H4:</t>
  </si>
  <si>
    <t>Stožár č. H5:</t>
  </si>
  <si>
    <t>Stožár č. H6:</t>
  </si>
  <si>
    <t>Stožár č. H7:</t>
  </si>
  <si>
    <t>164</t>
  </si>
  <si>
    <t>1933943861</t>
  </si>
  <si>
    <t>22-M2</t>
  </si>
  <si>
    <t>Montáže technologických zařízení pro dopravní stavby - VSZ - VHV</t>
  </si>
  <si>
    <t>165</t>
  </si>
  <si>
    <t>-1652046340</t>
  </si>
  <si>
    <t>- zatažení kabelu do stožáru č. H7:</t>
  </si>
  <si>
    <t>166</t>
  </si>
  <si>
    <t>-696153716</t>
  </si>
  <si>
    <t>- značení konců nového a stávajícího kabelů:</t>
  </si>
  <si>
    <t>167</t>
  </si>
  <si>
    <t>1613102107</t>
  </si>
  <si>
    <t>168</t>
  </si>
  <si>
    <t>380489391</t>
  </si>
  <si>
    <t>4*5</t>
  </si>
  <si>
    <t>2*5</t>
  </si>
  <si>
    <t>6*5</t>
  </si>
  <si>
    <t>169</t>
  </si>
  <si>
    <t>-874398510</t>
  </si>
  <si>
    <t>170</t>
  </si>
  <si>
    <t>220960003</t>
  </si>
  <si>
    <t>Montáž stožáru nebo sloupku včetně postavení stožáru, usazení nebo zabetonování základu, zatažení kabelu do stožáru, připojení kabelu, připojení uzemnění vyložníkového zapuštěného</t>
  </si>
  <si>
    <t>-1382882482</t>
  </si>
  <si>
    <t>https://podminky.urs.cz/item/CS_URS_2024_02/220960003</t>
  </si>
  <si>
    <t>171</t>
  </si>
  <si>
    <t>220960005</t>
  </si>
  <si>
    <t>Montáž stožáru nebo sloupku včetně postavení stožáru, usazení nebo zabetonování základu, zatažení kabelu do stožáru, připojení kabelu, připojení uzemnění příslušenství na stožár výložníku</t>
  </si>
  <si>
    <t>-1108839114</t>
  </si>
  <si>
    <t>https://podminky.urs.cz/item/CS_URS_2024_02/220960005</t>
  </si>
  <si>
    <t>172</t>
  </si>
  <si>
    <t>404611070-R</t>
  </si>
  <si>
    <t>Stožár výložníkový s výložníkem délky 5,0 m</t>
  </si>
  <si>
    <t>-1646340388</t>
  </si>
  <si>
    <t>173</t>
  </si>
  <si>
    <t>1821280951</t>
  </si>
  <si>
    <t>174</t>
  </si>
  <si>
    <t>1042760849</t>
  </si>
  <si>
    <t>175</t>
  </si>
  <si>
    <t>850098799</t>
  </si>
  <si>
    <t>- montáž jednosvětlového návěstidla na stožár VSZ - VHV č. H4:</t>
  </si>
  <si>
    <t>176</t>
  </si>
  <si>
    <t>108833702</t>
  </si>
  <si>
    <t>177</t>
  </si>
  <si>
    <t>404614003-R</t>
  </si>
  <si>
    <t xml:space="preserve">Návěstidlo jednosvětlové 1x200 žluté - světelný zdroj LED  (napájený 230V AC)</t>
  </si>
  <si>
    <t>383768190</t>
  </si>
  <si>
    <t>- dodávka jednosvětlového návěstidla na stožár VSZ - VHV č. H4:</t>
  </si>
  <si>
    <t>178</t>
  </si>
  <si>
    <t>220960036</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</si>
  <si>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stožár</t>
  </si>
  <si>
    <t>704350315</t>
  </si>
  <si>
    <t>https://podminky.urs.cz/item/CS_URS_2024_02/220960036</t>
  </si>
  <si>
    <t>179</t>
  </si>
  <si>
    <t>220960096</t>
  </si>
  <si>
    <t>Smontování dopravního návěstidla včetně sestavení návěstidla s elektrickým propojením, montáže upevňovací konzoly pro upevnění na stožár nebo montáže nosiče pro upevnění na výložník dvoukomorového pro montáž na stožár</t>
  </si>
  <si>
    <t>-1604173050</t>
  </si>
  <si>
    <t>https://podminky.urs.cz/item/CS_URS_2024_02/220960096</t>
  </si>
  <si>
    <t>180</t>
  </si>
  <si>
    <t>404614007-R</t>
  </si>
  <si>
    <t xml:space="preserve">Návěstidlo 2x200 (červená a červená) - světelný zdroj LED  (napájený 230V AC)</t>
  </si>
  <si>
    <t>-900492169</t>
  </si>
  <si>
    <t>181</t>
  </si>
  <si>
    <t>220960037</t>
  </si>
  <si>
    <t>Montáž sestaveného návěstidla včetně otevření a uvolnění paraboly, zatažení kabelu do stožáru, namontování návěstidla na stožár nebo výložník, zřízení kabelové formy, zapojení kabelu na svorkovnici ve stožáru a návěstidle, přezkoušení funkce návěstidla dvoukomorového na výložník</t>
  </si>
  <si>
    <t>-1239891292</t>
  </si>
  <si>
    <t>https://podminky.urs.cz/item/CS_URS_2024_02/220960037</t>
  </si>
  <si>
    <t>182</t>
  </si>
  <si>
    <t>220960097</t>
  </si>
  <si>
    <t>Smontování dopravního návěstidla včetně sestavení návěstidla s elektrickým propojením, montáže upevňovací konzoly pro upevnění na stožár nebo montáže nosiče pro upevnění na výložník dvoukomorového pro montáž na výložník</t>
  </si>
  <si>
    <t>-191911221</t>
  </si>
  <si>
    <t>https://podminky.urs.cz/item/CS_URS_2024_02/220960097</t>
  </si>
  <si>
    <t>183</t>
  </si>
  <si>
    <t>404614012-R</t>
  </si>
  <si>
    <t xml:space="preserve">Návěstidlo 2x300 (červená a červená) - světelný zdroj LED  (napájený 230V AC)</t>
  </si>
  <si>
    <t>-832045055</t>
  </si>
  <si>
    <t>184</t>
  </si>
  <si>
    <t>404611163-R</t>
  </si>
  <si>
    <t>Nosič návěstidla na výložník 2x300</t>
  </si>
  <si>
    <t>139554503</t>
  </si>
  <si>
    <t>185</t>
  </si>
  <si>
    <t>220960142</t>
  </si>
  <si>
    <t>Montáž kontrastního rámu s použitím montážní plošiny pro dvoukomorové návěstidlo</t>
  </si>
  <si>
    <t>898721146</t>
  </si>
  <si>
    <t>https://podminky.urs.cz/item/CS_URS_2024_02/220960142</t>
  </si>
  <si>
    <t>186</t>
  </si>
  <si>
    <t>404613024-R</t>
  </si>
  <si>
    <t>Kontrastní rám pro návěstidla 2x200</t>
  </si>
  <si>
    <t>816853666</t>
  </si>
  <si>
    <t>187</t>
  </si>
  <si>
    <t>404613025-R</t>
  </si>
  <si>
    <t>Kontrastní rám pro návěstidla 2x300</t>
  </si>
  <si>
    <t>-1681454473</t>
  </si>
  <si>
    <t>188</t>
  </si>
  <si>
    <t>220960112</t>
  </si>
  <si>
    <t>Montáž kmitače do návěstidla</t>
  </si>
  <si>
    <t>578978940</t>
  </si>
  <si>
    <t>https://podminky.urs.cz/item/CS_URS_2024_02/220960112</t>
  </si>
  <si>
    <t>189</t>
  </si>
  <si>
    <t>404616002-R</t>
  </si>
  <si>
    <t>kmitač se dvěma výstupy (2 dvojice svorek)</t>
  </si>
  <si>
    <t>-160251308</t>
  </si>
  <si>
    <t>190</t>
  </si>
  <si>
    <t>220960191</t>
  </si>
  <si>
    <t>Regulace a aktivace jedné signální skupiny s použitím montážní plošiny</t>
  </si>
  <si>
    <t>-1391049163</t>
  </si>
  <si>
    <t>https://podminky.urs.cz/item/CS_URS_2024_02/220960191</t>
  </si>
  <si>
    <t>- skupina HA:</t>
  </si>
  <si>
    <t>191</t>
  </si>
  <si>
    <t>220960196</t>
  </si>
  <si>
    <t>Regulace a aktivace každé další signální skupiny s použitím montážní plošiny</t>
  </si>
  <si>
    <t>1035139337</t>
  </si>
  <si>
    <t>https://podminky.urs.cz/item/CS_URS_2024_02/220960196</t>
  </si>
  <si>
    <t>- skupiny HC, HE a HF:</t>
  </si>
  <si>
    <t>192</t>
  </si>
  <si>
    <t>220960197</t>
  </si>
  <si>
    <t>Regulace a aktivace každé další signální skupiny bez použití montážní plošiny</t>
  </si>
  <si>
    <t>-954272398</t>
  </si>
  <si>
    <t>https://podminky.urs.cz/item/CS_URS_2024_02/220960197</t>
  </si>
  <si>
    <t>- skupiny HB, ZHC a HD:</t>
  </si>
  <si>
    <t>193</t>
  </si>
  <si>
    <t>228960003</t>
  </si>
  <si>
    <t>Demontáž stožáru nebo sloupku včetně vytažení a odpojení kabelu, odpojení uzemnění a naložení stožáru, bez odstranění základu vyložníkového zapuštěného</t>
  </si>
  <si>
    <t>-1899347716</t>
  </si>
  <si>
    <t>https://podminky.urs.cz/item/CS_URS_2024_02/228960003</t>
  </si>
  <si>
    <t>- demontáž stávajícího výložníkového stožáru č. H7:</t>
  </si>
  <si>
    <t>194</t>
  </si>
  <si>
    <t>228960005</t>
  </si>
  <si>
    <t>Demontáž stožáru nebo sloupku včetně vytažení a odpojení kabelu, odpojení uzemnění a naložení stožáru, bez odstranění základu příslušenství ze stožáru výložníku</t>
  </si>
  <si>
    <t>-911054580</t>
  </si>
  <si>
    <t>https://podminky.urs.cz/item/CS_URS_2024_02/228960005</t>
  </si>
  <si>
    <t>195</t>
  </si>
  <si>
    <t>-336543856</t>
  </si>
  <si>
    <t>196</t>
  </si>
  <si>
    <t>-1641212073</t>
  </si>
  <si>
    <t>197</t>
  </si>
  <si>
    <t>228960036</t>
  </si>
  <si>
    <t>Demontáž návěstidla včetně otevření a uvolnění paraboly, vytažení kabelu ze stožáru, odmontování návěstidla ze stožáru nebo výložníku, odpojení kabelu ze svorkovnice ve stožáru a návěstidle dvoukomorového ze stožáru</t>
  </si>
  <si>
    <t>1532684305</t>
  </si>
  <si>
    <t>https://podminky.urs.cz/item/CS_URS_2024_02/228960036</t>
  </si>
  <si>
    <t>- demontáž dvousvětlových návěstidel:</t>
  </si>
  <si>
    <t>198</t>
  </si>
  <si>
    <t>228960037</t>
  </si>
  <si>
    <t>Demontáž návěstidla včetně otevření a uvolnění paraboly, vytažení kabelu ze stožáru, odmontování návěstidla ze stožáru nebo výložníku, odpojení kabelu ze svorkovnice ve stožáru a návěstidle dvoukomorového z výložníku</t>
  </si>
  <si>
    <t>1407781981</t>
  </si>
  <si>
    <t>https://podminky.urs.cz/item/CS_URS_2024_02/228960037</t>
  </si>
  <si>
    <t>46-M</t>
  </si>
  <si>
    <t>Zemní práce při extr.mont.pracích</t>
  </si>
  <si>
    <t>199</t>
  </si>
  <si>
    <t>460010024</t>
  </si>
  <si>
    <t>Vytyčení trasy vedení kabelového (podzemního) v zastavěném prostoru</t>
  </si>
  <si>
    <t>km</t>
  </si>
  <si>
    <t>1795523519</t>
  </si>
  <si>
    <t>https://podminky.urs.cz/item/CS_URS_2024_02/460010024</t>
  </si>
  <si>
    <t>- výkop 35 x 60 ručně - odměřeno v AutoCadu:</t>
  </si>
  <si>
    <t>40*0,001</t>
  </si>
  <si>
    <t>- výkop 50 x 80 ručně - odměřeno v AutoCadu:</t>
  </si>
  <si>
    <t>110*0,001</t>
  </si>
  <si>
    <t>- výkop 65 x 120 ručně - odměřeno v AutoCadu:</t>
  </si>
  <si>
    <t>14*0,001</t>
  </si>
  <si>
    <t>460010025</t>
  </si>
  <si>
    <t>Vytyčení trasy inženýrských sítí v zastavěném prostoru</t>
  </si>
  <si>
    <t>1906994449</t>
  </si>
  <si>
    <t>https://podminky.urs.cz/item/CS_URS_2024_02/460010025</t>
  </si>
  <si>
    <t>201</t>
  </si>
  <si>
    <t>460131113</t>
  </si>
  <si>
    <t>Hloubení jam ručně včetně urovnání dna s přemístěním výkopku do vzdálenosti 3 m od okraje jámy nebo s naložením na dopravní prostředek v hornině třídy těžitelnosti I skupiny 3</t>
  </si>
  <si>
    <t>-1260268855</t>
  </si>
  <si>
    <t>https://podminky.urs.cz/item/CS_URS_2024_02/460131113</t>
  </si>
  <si>
    <t>- výkop jámy pro základ chodeckého stožáru č. 8:</t>
  </si>
  <si>
    <t>- výkop jámy pro základ výložníkového stožáru č. H7:</t>
  </si>
  <si>
    <t>(1,0*1,0*1,7)</t>
  </si>
  <si>
    <t>- výkop jámy pro řadič SSZ č. 1016:</t>
  </si>
  <si>
    <t>202</t>
  </si>
  <si>
    <t>460161152</t>
  </si>
  <si>
    <t>Hloubení kabelových rýh ručně včetně urovnání dna s přemístěním výkopku do vzdálenosti 3 m od okraje jámy nebo s naložením na dopravní prostředek šířky 35 cm hloubky 60 cm v hornině třídy těžitelnosti I skupiny 3</t>
  </si>
  <si>
    <t>-986929395</t>
  </si>
  <si>
    <t>https://podminky.urs.cz/item/CS_URS_2024_02/460161152</t>
  </si>
  <si>
    <t>26+10+4</t>
  </si>
  <si>
    <t>203</t>
  </si>
  <si>
    <t>460161272</t>
  </si>
  <si>
    <t>Hloubení kabelových rýh ručně včetně urovnání dna s přemístěním výkopku do vzdálenosti 3 m od okraje jámy nebo s naložením na dopravní prostředek šířky 50 cm hloubky 80 cm v hornině třídy těžitelnosti I skupiny 3</t>
  </si>
  <si>
    <t>2021510972</t>
  </si>
  <si>
    <t>https://podminky.urs.cz/item/CS_URS_2024_02/460161272</t>
  </si>
  <si>
    <t>3+12+7+2+1+13+2+4+15+5+20+2+20+3+1</t>
  </si>
  <si>
    <t>204</t>
  </si>
  <si>
    <t>460161482</t>
  </si>
  <si>
    <t>Hloubení kabelových rýh ručně včetně urovnání dna s přemístěním výkopku do vzdálenosti 3 m od okraje jámy nebo s naložením na dopravní prostředek šířky 65 cm hloubky 120 cm v hornině třídy těžitelnosti I skupiny 3</t>
  </si>
  <si>
    <t>471092764</t>
  </si>
  <si>
    <t>https://podminky.urs.cz/item/CS_URS_2024_02/460161482</t>
  </si>
  <si>
    <t>205</t>
  </si>
  <si>
    <t>460281111</t>
  </si>
  <si>
    <t>Pažení výkopů příložné plné rýh kabelových, hloubky do 2 m</t>
  </si>
  <si>
    <t>160549650</t>
  </si>
  <si>
    <t>https://podminky.urs.cz/item/CS_URS_2024_02/460281111</t>
  </si>
  <si>
    <t>- pažení výkopů pro základ výložníkového stožáru č. H7:</t>
  </si>
  <si>
    <t>- pažení výkopů startovacích, průběžných a koncových a jam pro řízené protlaky:</t>
  </si>
  <si>
    <t>1,8*1,5*1,0*9</t>
  </si>
  <si>
    <t>206</t>
  </si>
  <si>
    <t>460281121</t>
  </si>
  <si>
    <t>Pažení výkopů odstranění pažení příložného plného rýh kabelových, hloubky do 2 m</t>
  </si>
  <si>
    <t>90920706</t>
  </si>
  <si>
    <t>https://podminky.urs.cz/item/CS_URS_2024_02/460281121</t>
  </si>
  <si>
    <t>207</t>
  </si>
  <si>
    <t>460421182</t>
  </si>
  <si>
    <t>Kabelové lože z písku včetně podsypu, zhutnění a urovnání povrchu pro kabely vn a vvn zakryté plastovou fólií, šířky přes 25 do 50 cm</t>
  </si>
  <si>
    <t>1883482527</t>
  </si>
  <si>
    <t>https://podminky.urs.cz/item/CS_URS_2024_02/460421182</t>
  </si>
  <si>
    <t>208</t>
  </si>
  <si>
    <t>69311311</t>
  </si>
  <si>
    <t>pás varovný plný do výkopu š 330mm s potiskem</t>
  </si>
  <si>
    <t>2064271901</t>
  </si>
  <si>
    <t>P</t>
  </si>
  <si>
    <t>Poznámka k položce:_x000d_
šíře 33 cm s potiskem</t>
  </si>
  <si>
    <t>209</t>
  </si>
  <si>
    <t>34571352</t>
  </si>
  <si>
    <t>trubka elektroinstalační ohebná dvouplášťová korugovaná HDPE+LDPE (chránička) D 52/63mm</t>
  </si>
  <si>
    <t>526056684</t>
  </si>
  <si>
    <t>- dodávka chrániček D63 pro kabely SSZ:</t>
  </si>
  <si>
    <t>210</t>
  </si>
  <si>
    <t>34571355</t>
  </si>
  <si>
    <t>trubka elektroinstalační ohebná dvouplášťová korugovaná HDPE+LDPE (chránička) D 93/110mm</t>
  </si>
  <si>
    <t>-880902601</t>
  </si>
  <si>
    <t>- dodávka chrániček D110 pro kabely SSZ:</t>
  </si>
  <si>
    <t>211</t>
  </si>
  <si>
    <t>460431162</t>
  </si>
  <si>
    <t>Zásyp kabelových rýh ručně s přemístění sypaniny ze vzdálenosti do 10 m, s uložením výkopku ve vrstvách včetně zhutnění a úpravy povrchu šířky 35 cm hloubky 60 cm z horniny třídy těžitelnosti I skupiny 3</t>
  </si>
  <si>
    <t>722548031</t>
  </si>
  <si>
    <t>https://podminky.urs.cz/item/CS_URS_2024_02/460431162</t>
  </si>
  <si>
    <t>- zásyp výkopu 35 x 60 ručně - odměřeno v AutoCadu:</t>
  </si>
  <si>
    <t>212</t>
  </si>
  <si>
    <t>460431282</t>
  </si>
  <si>
    <t>Zásyp kabelových rýh ručně s přemístění sypaniny ze vzdálenosti do 10 m, s uložením výkopku ve vrstvách včetně zhutnění a úpravy povrchu šířky 50 cm hloubky 80 cm z horniny třídy těžitelnosti I skupiny 3</t>
  </si>
  <si>
    <t>168413031</t>
  </si>
  <si>
    <t>https://podminky.urs.cz/item/CS_URS_2024_02/460431282</t>
  </si>
  <si>
    <t>- zásyp výkopu 50 x 80 ručně - odměřeno v AutoCadu:</t>
  </si>
  <si>
    <t>213</t>
  </si>
  <si>
    <t>460431512</t>
  </si>
  <si>
    <t>Zásyp kabelových rýh ručně s přemístění sypaniny ze vzdálenosti do 10 m, s uložením výkopku ve vrstvách včetně zhutnění a úpravy povrchu šířky 65 cm hloubky 120 cm z horniny třídy těžitelnosti I skupiny 3</t>
  </si>
  <si>
    <t>1703817272</t>
  </si>
  <si>
    <t>https://podminky.urs.cz/item/CS_URS_2024_02/460431512</t>
  </si>
  <si>
    <t>- zásyp výkopu 65 x 120 ručně - odměřeno v AutoCadu:</t>
  </si>
  <si>
    <t>214</t>
  </si>
  <si>
    <t>460631214</t>
  </si>
  <si>
    <t>Zemní protlaky řízené horizontální vrtání v hornině třídy těžitelnosti I a II skupiny 1 až 4 včetně protlačení trub v hloubce do 6 m vnějšího průměru vrtu přes 140 do 180 mm</t>
  </si>
  <si>
    <t>466426271</t>
  </si>
  <si>
    <t>https://podminky.urs.cz/item/CS_URS_2024_02/460631214</t>
  </si>
  <si>
    <t>215</t>
  </si>
  <si>
    <t>28613904</t>
  </si>
  <si>
    <t>potrubí plynovodní PE 100RC SDR 17 PN 0,1MPa tyče 12m 160x9,5mm</t>
  </si>
  <si>
    <t>2078607019</t>
  </si>
  <si>
    <t xml:space="preserve">- dodávka trub D160  - odměřeno v AutoCadu::</t>
  </si>
  <si>
    <t>216</t>
  </si>
  <si>
    <t>460632113</t>
  </si>
  <si>
    <t>Zemní protlaky zemní práce nutné k provedení protlaku výkop včetně zásypu ručně startovací jáma v hornině třídy těžitelnosti I skupiny 3</t>
  </si>
  <si>
    <t>-1698101708</t>
  </si>
  <si>
    <t>https://podminky.urs.cz/item/CS_URS_2024_02/460632113</t>
  </si>
  <si>
    <t>- startovací jámy řízených kabelových protlaků D160:</t>
  </si>
  <si>
    <t>217</t>
  </si>
  <si>
    <t>460632213</t>
  </si>
  <si>
    <t>Zemní protlaky zemní práce nutné k provedení protlaku výkop včetně zásypu ručně koncová jáma v hornině třídy těžitelnosti I skupiny 3</t>
  </si>
  <si>
    <t>861974722</t>
  </si>
  <si>
    <t>https://podminky.urs.cz/item/CS_URS_2024_02/460632213</t>
  </si>
  <si>
    <t>- koncové a průběžné jámy řízených kabelových protlaků D160:</t>
  </si>
  <si>
    <t>218</t>
  </si>
  <si>
    <t>460641113</t>
  </si>
  <si>
    <t>Základové konstrukce základ bez bednění do rostlé zeminy z monolitického betonu tř. C 16/20</t>
  </si>
  <si>
    <t>-168663065</t>
  </si>
  <si>
    <t>https://podminky.urs.cz/item/CS_URS_2024_02/460641113</t>
  </si>
  <si>
    <t>- betonový základ chodeckého stožáru č. 8:</t>
  </si>
  <si>
    <t>- betonový základ pro řadič SSZ č. 1016:</t>
  </si>
  <si>
    <t>219</t>
  </si>
  <si>
    <t>460641125</t>
  </si>
  <si>
    <t>Základové konstrukce základ bez bednění do rostlé zeminy z monolitického železobetonu bez výztuže bez zvláštních nároků na prostředí tř. C 25/30</t>
  </si>
  <si>
    <t>-1135751725</t>
  </si>
  <si>
    <t>https://podminky.urs.cz/item/CS_URS_2024_02/460641125</t>
  </si>
  <si>
    <t>- betonový základ pro stožár č. H7:</t>
  </si>
  <si>
    <t>(1,7*1*1)</t>
  </si>
  <si>
    <t>220</t>
  </si>
  <si>
    <t>460641212</t>
  </si>
  <si>
    <t>Základové konstrukce výztuž z betonářské oceli 10 505</t>
  </si>
  <si>
    <t>1636989673</t>
  </si>
  <si>
    <t>https://podminky.urs.cz/item/CS_URS_2024_02/460641212</t>
  </si>
  <si>
    <t>- hmotnost ocelové výstuže betonového základu stožárů č. H7:</t>
  </si>
  <si>
    <t>1*0,005</t>
  </si>
  <si>
    <t>221</t>
  </si>
  <si>
    <t>460641411</t>
  </si>
  <si>
    <t>Základové konstrukce bednění s případnými vzpěrami nezabudované zřízení</t>
  </si>
  <si>
    <t>-934701927</t>
  </si>
  <si>
    <t>https://podminky.urs.cz/item/CS_URS_2024_02/460641411</t>
  </si>
  <si>
    <t>- bednění betonového základu chodeckého stožáru SSZ č. 8:</t>
  </si>
  <si>
    <t>(4*(0,6)^2)</t>
  </si>
  <si>
    <t>- bednění betonového základu výložníkového stožáru č. H7:</t>
  </si>
  <si>
    <t>4*(1,0*1,7)</t>
  </si>
  <si>
    <t>2*(0,8*1,0)+2*(1,5*1,0)</t>
  </si>
  <si>
    <t>222</t>
  </si>
  <si>
    <t>460641412</t>
  </si>
  <si>
    <t>Základové konstrukce bednění s případnými vzpěrami nezabudované odstranění</t>
  </si>
  <si>
    <t>-465156789</t>
  </si>
  <si>
    <t>https://podminky.urs.cz/item/CS_URS_2024_02/460641412</t>
  </si>
  <si>
    <t>223</t>
  </si>
  <si>
    <t>460741133</t>
  </si>
  <si>
    <t>Osazení kabelových prostupů včetně utěsnění a spárování z trub betonových do rýhy, bez výkopových prací s obetonováním, vnitřního průměru přes 20 do 30 cm</t>
  </si>
  <si>
    <t>731617352</t>
  </si>
  <si>
    <t>https://podminky.urs.cz/item/CS_URS_2024_02/460741133</t>
  </si>
  <si>
    <t>1,5</t>
  </si>
  <si>
    <t>224</t>
  </si>
  <si>
    <t>28611181</t>
  </si>
  <si>
    <t>trubka kanalizační PVC-U plnostěnná jednovrstvá DN 315x3000mm SN10</t>
  </si>
  <si>
    <t>1898041470</t>
  </si>
  <si>
    <t>225</t>
  </si>
  <si>
    <t>460742131</t>
  </si>
  <si>
    <t>Osazení kabelových prostupů včetně utěsnění a spárování z trub plastových do rýhy, bez výkopových prací s obetonováním, vnitřního průměru do 10 cm</t>
  </si>
  <si>
    <t>-694034848</t>
  </si>
  <si>
    <t>https://podminky.urs.cz/item/CS_URS_2024_02/460742131</t>
  </si>
  <si>
    <t>226</t>
  </si>
  <si>
    <t>34571365</t>
  </si>
  <si>
    <t>trubka elektroinstalační HDPE tuhá dvouplášťová korugovaná D 94/110mm</t>
  </si>
  <si>
    <t>1654838966</t>
  </si>
  <si>
    <t>- dodávka kabelových chrániček pro prostupy D110 nahrazující stávající čtyřotvorové betonové tvárnice:</t>
  </si>
  <si>
    <t>227</t>
  </si>
  <si>
    <t>34571366-R</t>
  </si>
  <si>
    <t>nasouvací spojka na tuhou dvouplášťovou korugovanou elektroinstalační trubku HDPE D 94/110mm</t>
  </si>
  <si>
    <t>1046266828</t>
  </si>
  <si>
    <t>- dodávka spojek kabelových chrániček do otvorů stávající čtyřotvorové betonové tvárnice:</t>
  </si>
  <si>
    <t>228</t>
  </si>
  <si>
    <t>460744112</t>
  </si>
  <si>
    <t>Osazení kabelových prostupů vyčištění stávajících kabelových trub čistící soupravou bez kabelové komory</t>
  </si>
  <si>
    <t>778804178</t>
  </si>
  <si>
    <t>https://podminky.urs.cz/item/CS_URS_2024_02/460744112</t>
  </si>
  <si>
    <t>229</t>
  </si>
  <si>
    <t>468051121</t>
  </si>
  <si>
    <t>Bourání základu betonového</t>
  </si>
  <si>
    <t>956326151</t>
  </si>
  <si>
    <t>https://podminky.urs.cz/item/CS_URS_2024_02/468051121</t>
  </si>
  <si>
    <t>- bourání betonového základu stávajícího chodeckého stožáru č. 7:</t>
  </si>
  <si>
    <t>(0,6^3)</t>
  </si>
  <si>
    <t>- bourání betonového základu stávajícího řadiče SSZ č. 1016:</t>
  </si>
  <si>
    <t>230</t>
  </si>
  <si>
    <t>468051131</t>
  </si>
  <si>
    <t>Bourání základu železobetonového</t>
  </si>
  <si>
    <t>1618618985</t>
  </si>
  <si>
    <t>https://podminky.urs.cz/item/CS_URS_2024_02/468051131</t>
  </si>
  <si>
    <t>- bourání betonového základu výložníkového stožáru č. H7:</t>
  </si>
  <si>
    <t>1,0*1,0*1,7</t>
  </si>
  <si>
    <t>SO 431.1.2 - Úprava SSZ - Etapa 2 POV</t>
  </si>
  <si>
    <t>1742535054</t>
  </si>
  <si>
    <t>25*1,5</t>
  </si>
  <si>
    <t>-880947664</t>
  </si>
  <si>
    <t>1296913551</t>
  </si>
  <si>
    <t>2030864836</t>
  </si>
  <si>
    <t>-434382096</t>
  </si>
  <si>
    <t>25*1,5/50</t>
  </si>
  <si>
    <t>1898786163</t>
  </si>
  <si>
    <t>1552418481</t>
  </si>
  <si>
    <t>1823970483</t>
  </si>
  <si>
    <t>25*1,5*0,001*8</t>
  </si>
  <si>
    <t>-832120481</t>
  </si>
  <si>
    <t>-2032817189</t>
  </si>
  <si>
    <t>-1318057780</t>
  </si>
  <si>
    <t>25*1,5*0,001*8*4</t>
  </si>
  <si>
    <t>-242166418</t>
  </si>
  <si>
    <t>45*0,2*0,5</t>
  </si>
  <si>
    <t>17*0,3*0,65</t>
  </si>
  <si>
    <t>1633618596</t>
  </si>
  <si>
    <t>-464983413</t>
  </si>
  <si>
    <t>45*0,2*0,5*1,70</t>
  </si>
  <si>
    <t>17*0,3*0,65*1,70</t>
  </si>
  <si>
    <t>919112233</t>
  </si>
  <si>
    <t>Řezání dilatačních spár v živičném krytu vytvoření komůrky pro těsnící zálivku šířky 20 mm, hloubky 40 mm</t>
  </si>
  <si>
    <t>-1591341315</t>
  </si>
  <si>
    <t>https://podminky.urs.cz/item/CS_URS_2024_02/919112233</t>
  </si>
  <si>
    <t>- řezání drážky hloubky 120 mm pro uložení vedení indukčních smyček - odměřeno v AutoCadu:</t>
  </si>
  <si>
    <t>12*3</t>
  </si>
  <si>
    <t>919121233</t>
  </si>
  <si>
    <t>Utěsnění dilatačních spár zálivkou za studena v cementobetonovém nebo živičném krytu včetně adhezního nátěru bez těsnicího profilu pod zálivkou, pro komůrky šířky 20 mm, hloubky 40 mm</t>
  </si>
  <si>
    <t>-1909465376</t>
  </si>
  <si>
    <t>https://podminky.urs.cz/item/CS_URS_2024_02/919121233</t>
  </si>
  <si>
    <t>90499508</t>
  </si>
  <si>
    <t>1363280598</t>
  </si>
  <si>
    <t>45*0,2*0,5*1,70*10</t>
  </si>
  <si>
    <t>17*0,3*0,65*1,70*10</t>
  </si>
  <si>
    <t>-1191549830</t>
  </si>
  <si>
    <t>210801311</t>
  </si>
  <si>
    <t>Montáž izolovaných vodičů měděných do 1 kV bez ukončení uložených volně plných nebo laněných s PVC pláštěm, bezhalogenových, ohniodolných (např. CY, CHAH-V) průřezu žíly 1,5 až 16 mm2</t>
  </si>
  <si>
    <t>1423903582</t>
  </si>
  <si>
    <t>https://podminky.urs.cz/item/CS_URS_2024_02/210801311</t>
  </si>
  <si>
    <t>- vodič indukční smyčky DVA - odměřeno v AutoCadu:</t>
  </si>
  <si>
    <t>341421581-R</t>
  </si>
  <si>
    <t>tepelně a mechanicky odolný bezhalogenový propojovací jednožilový vodič s pocínovaným CU jádrem - průřez do 10 mm2</t>
  </si>
  <si>
    <t>-1837603378</t>
  </si>
  <si>
    <t>- vodič indukční smyčky DVA - včetně prořezu 5%:</t>
  </si>
  <si>
    <t>14*1,05</t>
  </si>
  <si>
    <t>-1866127683</t>
  </si>
  <si>
    <t>- dokončení pokládky kabelu NYY-J 12x1,5 do skříně LS1:</t>
  </si>
  <si>
    <t>847409232</t>
  </si>
  <si>
    <t>- dokončení pokládky kabelu NYY-J 19x1,5 do stožáru SSZ č. 1:</t>
  </si>
  <si>
    <t>-1517015313</t>
  </si>
  <si>
    <t>v.č. 02 - Situace SSZ</t>
  </si>
  <si>
    <t>- kabelový prostup - odměřeno v AutoCadu:</t>
  </si>
  <si>
    <t>1892298765</t>
  </si>
  <si>
    <t>1047814619</t>
  </si>
  <si>
    <t>2047526968</t>
  </si>
  <si>
    <t>328902</t>
  </si>
  <si>
    <t>- značení konce kabelu k indukční smyčce DVA:</t>
  </si>
  <si>
    <t>- značení konců kabelů ke stožáru SSZ č. 1 a plastové skříně LS1:</t>
  </si>
  <si>
    <t>-382454072</t>
  </si>
  <si>
    <t>-1332408817</t>
  </si>
  <si>
    <t>- měření kabelu k indukční smyčce DVA:</t>
  </si>
  <si>
    <t>220960161</t>
  </si>
  <si>
    <t>Uložení indukční smyčky včetně vyměření a zhotovení indukční smyčky, uložení smyčky do předem připravené drážky s proměřením před a po uložení</t>
  </si>
  <si>
    <t>16501230</t>
  </si>
  <si>
    <t>https://podminky.urs.cz/item/CS_URS_2024_02/220960161</t>
  </si>
  <si>
    <t>120269257</t>
  </si>
  <si>
    <t>1754100995</t>
  </si>
  <si>
    <t>-1145484306</t>
  </si>
  <si>
    <t>1154857828</t>
  </si>
  <si>
    <t xml:space="preserve">-  dodávka finálního dopravního řešení SSZ č. 1016:</t>
  </si>
  <si>
    <t>1076324261</t>
  </si>
  <si>
    <t>2030863367</t>
  </si>
  <si>
    <t>172631460</t>
  </si>
  <si>
    <t>- meření stávajícího kabelu CYKY-J 12x1,5:</t>
  </si>
  <si>
    <t>-635461789</t>
  </si>
  <si>
    <t>- meření stávajícího kabelu CYKY-J 19x1,5:</t>
  </si>
  <si>
    <t>-460113010</t>
  </si>
  <si>
    <t>45*0,001</t>
  </si>
  <si>
    <t>17*0,001</t>
  </si>
  <si>
    <t>124049142</t>
  </si>
  <si>
    <t>304804921</t>
  </si>
  <si>
    <t>2+20+4+3+3+6+3+4</t>
  </si>
  <si>
    <t>-1531556907</t>
  </si>
  <si>
    <t>1089076469</t>
  </si>
  <si>
    <t>1092312232</t>
  </si>
  <si>
    <t>163290040</t>
  </si>
  <si>
    <t>1442987859</t>
  </si>
  <si>
    <t>550851202</t>
  </si>
  <si>
    <t>-1993958453</t>
  </si>
  <si>
    <t>460742133</t>
  </si>
  <si>
    <t>Osazení kabelových prostupů včetně utěsnění a spárování z trub plastových do rýhy, bez výkopových prací s obetonováním, vnitřního průměru přes 15 do 20 cm</t>
  </si>
  <si>
    <t>-1804768413</t>
  </si>
  <si>
    <t>https://podminky.urs.cz/item/CS_URS_2024_02/460742133</t>
  </si>
  <si>
    <t>- kabelový prostup D160 - odměřeno v AutoCadu:</t>
  </si>
  <si>
    <t>378060021</t>
  </si>
  <si>
    <t xml:space="preserve">- dodávka trubky D160  - odměřeno v AutoCadu::</t>
  </si>
  <si>
    <t>SO 451 - Veřejné osvětlení</t>
  </si>
  <si>
    <t xml:space="preserve">      46-M - Zemní práce při extr.mont.pracích</t>
  </si>
  <si>
    <t xml:space="preserve">    741 - Elektroinstalace - silnoproud</t>
  </si>
  <si>
    <t>OST - Ostatní</t>
  </si>
  <si>
    <t>141721212</t>
  </si>
  <si>
    <t>Řízený zemní protlak délky protlaku do 50 m v hornině třídy těžitelnosti I a II, skupiny 1 až 4 včetně zatažení trub v hloubce do 6 m průměru vrtu přes 90 do 110 mm</t>
  </si>
  <si>
    <t>54626935</t>
  </si>
  <si>
    <t>https://podminky.urs.cz/item/CS_URS_2024_02/141721212</t>
  </si>
  <si>
    <t>Poznámka k položce:_x000d_
Protlak pod hlavní cestou 1x33+28+10m DN110</t>
  </si>
  <si>
    <t>171201221-R1</t>
  </si>
  <si>
    <t>Poplatek za uložení na skládce (skládkovné) sypaniny</t>
  </si>
  <si>
    <t>-1089409919</t>
  </si>
  <si>
    <t>Poznámka k položce:_x000d_
-Uložení sypaniny poplatek za uložení sypaniny na skládce ( skládkovné )</t>
  </si>
  <si>
    <t>171201221-R2</t>
  </si>
  <si>
    <t>Poplatek za uložení na skládce (skládkovné) stavebního betonového odpadu</t>
  </si>
  <si>
    <t>665618897</t>
  </si>
  <si>
    <t>Poznámka k položce:_x000d_
-Uložení stavebního betonového odpadu poplatek za uložení na skládce ( skládkovné )</t>
  </si>
  <si>
    <t>171201221-R3</t>
  </si>
  <si>
    <t>Poplatek za uložení na skládce (skládkovné) stavebního železobetonového odpadu</t>
  </si>
  <si>
    <t>-52352955</t>
  </si>
  <si>
    <t>Poznámka k položce:_x000d_
-Uložení stavebního železobetonového odpadu poplatek za uložení na skládce ( skládkovné )</t>
  </si>
  <si>
    <t>171201221-R4</t>
  </si>
  <si>
    <t>Poplatek za uložení na skládce (skládkovné) směsný odpad</t>
  </si>
  <si>
    <t>-1240751946</t>
  </si>
  <si>
    <t>Poznámka k položce:_x000d_
-Poplatek za uložení stavebního směsného odpadu na skládce (skládkovné)</t>
  </si>
  <si>
    <t>171201221-R5</t>
  </si>
  <si>
    <t>Poplatek za uložení na skládce (skládkovné) z plastických hmot</t>
  </si>
  <si>
    <t>766695639</t>
  </si>
  <si>
    <t xml:space="preserve">Poznámka k položce:_x000d_
-Poplatek za uložení stavebního  odpadu z plastických hmot na skládce (skládkovné)</t>
  </si>
  <si>
    <t>181911101-R</t>
  </si>
  <si>
    <t>Konečná úprava terénu ve volném terénu urovnání, osetí, příp. vrácení drnů, zahrnuje i dočasnou úpravu před zbudováním finálních zpevněných ploch.</t>
  </si>
  <si>
    <t>340676219</t>
  </si>
  <si>
    <t>Poznámka k položce:_x000d_
urovnání, osetí, příp. vrácení drnů, zahrnuje i dočasnou úpravu před zbudováním finálních zpevněných ploch.</t>
  </si>
  <si>
    <t>Z02</t>
  </si>
  <si>
    <t>Odstranění a obnova zámkové dlažby včetně konstrukčních vrstev(chodník). Položka obsahuje: -odstranění obrubníků,zřízení obrubníků, odstranění zákové dlažby, zřízení zámkové dlažby včetně kontrukčních vrstev. Položka neobsahuje opravy povrchu v trase které jsou řešeny v rámci jiných SO stejné stavby -nutná koordinace stavebních prací!
Odstranění a obnova zámkové dlažby včetně konstrukčních vrstev
je včetně ceny za řezání a ceny za nakládání se stavbením odpadem.</t>
  </si>
  <si>
    <t>2114352911</t>
  </si>
  <si>
    <t>Z03</t>
  </si>
  <si>
    <t>Odstranění a obnova živičného povrchu včetně konstrukčních vrstev(cesta). Položka obsahuje: -odstranění obrubníků,zřízení obrubníků, odstranění živičného povrchu, zřízení živičného povrchu včetně kontrukčních vrstev. Položka neobsahuje opravy povrchu v trase které jsou řešeny v rámci jiných SO stejné stavby -nutná koordinace stavebních prací!
Odstranění a obnova živičného povrchu včetně konstrukčních vrstev
je včetně ceny za řezání asfaltového krytu a ceny za nakládání se stavbením odpadem.</t>
  </si>
  <si>
    <t>-1517191876</t>
  </si>
  <si>
    <t>998011001 -R</t>
  </si>
  <si>
    <t>Přesun hmot pro budovy občanské výstavby, bydlení, výrobu a služby s nosnou svislou konstrukcí zděnou z cihel, tvárnic nebo kamene vodorovná dopravní vzdálenost do 100 m pro budovy výšky do 6 m</t>
  </si>
  <si>
    <t>-1171763225</t>
  </si>
  <si>
    <t>998011019 -R</t>
  </si>
  <si>
    <t>Přesun hmot pro budovy občanské výstavby, bydlení, výrobu a služby s nosnou svislou konstrukcí zděnou z cihel, tvárnic nebo kamene Příplatek k cenám za zvětšený přesun přes vymezenou největší dopravní vzdálenost za každých dalších i započatých 5000 m</t>
  </si>
  <si>
    <t>1927010037</t>
  </si>
  <si>
    <t>167111101</t>
  </si>
  <si>
    <t>Nakládání, skládání a překládání neulehlého výkopku nebo sypaniny ručně nakládání, z hornin třídy těžitelnosti I, skupiny 1 až 3</t>
  </si>
  <si>
    <t>2024433655</t>
  </si>
  <si>
    <t>https://podminky.urs.cz/item/CS_URS_2024_02/167111101</t>
  </si>
  <si>
    <t>-2039589969</t>
  </si>
  <si>
    <t>460161172</t>
  </si>
  <si>
    <t>Hloubení kabelových rýh ručně včetně urovnání dna s přemístěním výkopku do vzdálenosti 3 m od okraje jámy nebo s naložením na dopravní prostředek šířky 35 cm hloubky 80 cm v hornině třídy těžitelnosti I skupiny 3</t>
  </si>
  <si>
    <t>-335975897</t>
  </si>
  <si>
    <t>https://podminky.urs.cz/item/CS_URS_2024_02/460161172</t>
  </si>
  <si>
    <t>460161173</t>
  </si>
  <si>
    <t>Hloubení kabelových rýh ručně včetně urovnání dna s přemístěním výkopku do vzdálenosti 3 m od okraje jámy nebo s naložením na dopravní prostředek šířky 35 cm hloubky 80 cm v hornině třídy těžitelnosti II skupiny 4</t>
  </si>
  <si>
    <t>1119573071</t>
  </si>
  <si>
    <t>https://podminky.urs.cz/item/CS_URS_2024_02/460161173</t>
  </si>
  <si>
    <t>460161322</t>
  </si>
  <si>
    <t>Hloubení kabelových rýh ručně včetně urovnání dna s přemístěním výkopku do vzdálenosti 3 m od okraje jámy nebo s naložením na dopravní prostředek šířky 50 cm hloubky 130 cm v hornině třídy těžitelnosti I skupiny 3</t>
  </si>
  <si>
    <t>961308031</t>
  </si>
  <si>
    <t>https://podminky.urs.cz/item/CS_URS_2024_02/460161322</t>
  </si>
  <si>
    <t>460161323</t>
  </si>
  <si>
    <t>Hloubení kabelových rýh ručně včetně urovnání dna s přemístěním výkopku do vzdálenosti 3 m od okraje jámy nebo s naložením na dopravní prostředek šířky 50 cm hloubky 130 cm v hornině třídy těžitelnosti II skupiny 4</t>
  </si>
  <si>
    <t>-1584908695</t>
  </si>
  <si>
    <t>https://podminky.urs.cz/item/CS_URS_2024_02/460161323</t>
  </si>
  <si>
    <t>460431152</t>
  </si>
  <si>
    <t>Zásyp kabelových rýh ručně s přemístění sypaniny ze vzdálenosti do 10 m, s uložením výkopku ve vrstvách včetně zhutnění a úpravy povrchu šířky 35 cm hloubky 50 cm z hornině třídy těžitelnosti I skupiny 3</t>
  </si>
  <si>
    <t>-1139447430</t>
  </si>
  <si>
    <t>https://podminky.urs.cz/item/CS_URS_2024_02/460431152</t>
  </si>
  <si>
    <t>460431153</t>
  </si>
  <si>
    <t>Zásyp kabelových rýh ručně s přemístění sypaniny ze vzdálenosti do 10 m, s uložením výkopku ve vrstvách včetně zhutnění a úpravy povrchu šířky 35 cm hloubky 50 cm z horniny třídy těžitelnosti II skupiny 4</t>
  </si>
  <si>
    <t>756207027</t>
  </si>
  <si>
    <t>https://podminky.urs.cz/item/CS_URS_2024_02/460431153</t>
  </si>
  <si>
    <t>460431292</t>
  </si>
  <si>
    <t>Zásyp kabelových rýh ručně s přemístění sypaniny ze vzdálenosti do 10 m, s uložením výkopku ve vrstvách včetně zhutnění a úpravy povrchu šířky 50 cm hloubky 90 cm z horniny třídy těžitelnosti I skupiny 3</t>
  </si>
  <si>
    <t>-1747488138</t>
  </si>
  <si>
    <t>https://podminky.urs.cz/item/CS_URS_2024_02/460431292</t>
  </si>
  <si>
    <t>460431293</t>
  </si>
  <si>
    <t>Zásyp kabelových rýh ručně s přemístění sypaniny ze vzdálenosti do 10 m, s uložením výkopku ve vrstvách včetně zhutnění a úpravy povrchu šířky 50 cm hloubky 90 cm z horniny třídy těžitelnosti II skupiny 4</t>
  </si>
  <si>
    <t>2142746588</t>
  </si>
  <si>
    <t>https://podminky.urs.cz/item/CS_URS_2024_02/460431293</t>
  </si>
  <si>
    <t>460641122</t>
  </si>
  <si>
    <t>Základové konstrukce základ bez bednění do rostlé zeminy z monolitického železobetonu bez výztuže bez zvláštních nároků na prostředí tř. C 12/15</t>
  </si>
  <si>
    <t>1491792767</t>
  </si>
  <si>
    <t>https://podminky.urs.cz/item/CS_URS_2024_02/460641122</t>
  </si>
  <si>
    <t>460641126</t>
  </si>
  <si>
    <t>Základové konstrukce základ bez bednění do rostlé zeminy z monolitického železobetonu bez výztuže bez zvláštních nároků na prostředí tř. C 30/37</t>
  </si>
  <si>
    <t>57515837</t>
  </si>
  <si>
    <t>https://podminky.urs.cz/item/CS_URS_2024_02/460641126</t>
  </si>
  <si>
    <t>Poznámka k položce:_x000d_
oprava souběžných chodníků nástupiště</t>
  </si>
  <si>
    <t>460641221</t>
  </si>
  <si>
    <t>Základové konstrukce výztuž ze svařovaných sítí z drátů typu KARI</t>
  </si>
  <si>
    <t>-549021162</t>
  </si>
  <si>
    <t>https://podminky.urs.cz/item/CS_URS_2024_02/460641221</t>
  </si>
  <si>
    <t>460661512</t>
  </si>
  <si>
    <t>Kabelové lože z písku včetně podsypu, zhutnění a urovnání povrchu pro kabely nn zakryté plastovou fólií, šířky přes 25 do 50 cm</t>
  </si>
  <si>
    <t>928093868</t>
  </si>
  <si>
    <t>https://podminky.urs.cz/item/CS_URS_2024_02/460661512</t>
  </si>
  <si>
    <t>54288928</t>
  </si>
  <si>
    <t>X02</t>
  </si>
  <si>
    <t>Příslušenství přírubového základu VO, základ pro sloup BMP10
 viz situace a TZ přírubový stožár</t>
  </si>
  <si>
    <t>887599007</t>
  </si>
  <si>
    <t>741</t>
  </si>
  <si>
    <t>Elektroinstalace - silnoproud</t>
  </si>
  <si>
    <t>210812011</t>
  </si>
  <si>
    <t>Montáž izolovaných kabelů měděných do 1 kV bez ukončení plných nebo laněných kulatých (např. CYKY, CHKE-R) uložených volně nebo v liště počtu a průřezu žil 3x1,5 až 6 mm2</t>
  </si>
  <si>
    <t>-2102455955</t>
  </si>
  <si>
    <t>https://podminky.urs.cz/item/CS_URS_2024_02/210812011</t>
  </si>
  <si>
    <t>34111030</t>
  </si>
  <si>
    <t>kabel instalační jádro Cu plné izolace PVC plášť PVC 450/750V (CYKY) 3x1,5mm2</t>
  </si>
  <si>
    <t>-1938238335</t>
  </si>
  <si>
    <t>Poznámka k položce:_x000d_
CYKY, průměr kabelu 8,6mm</t>
  </si>
  <si>
    <t>741128002</t>
  </si>
  <si>
    <t>Ostatní práce při montáži vodičů a kabelů úpravy vodičů a kabelů označování dalším štítkem</t>
  </si>
  <si>
    <t>1062844072</t>
  </si>
  <si>
    <t>https://podminky.urs.cz/item/CS_URS_2024_02/741128002</t>
  </si>
  <si>
    <t>741210001</t>
  </si>
  <si>
    <t>Montáž rozvodnic oceloplechových nebo plastových bez zapojení vodičů běžných, hmotnosti do 20 kg</t>
  </si>
  <si>
    <t>-119074145</t>
  </si>
  <si>
    <t>https://podminky.urs.cz/item/CS_URS_2024_02/741210001</t>
  </si>
  <si>
    <t>35711012-R</t>
  </si>
  <si>
    <t>Rozvodnice pro VO včetně výzbroje, vývodek, ochranných trubek pr.50 IP 54/40</t>
  </si>
  <si>
    <t>-84734082</t>
  </si>
  <si>
    <t>741210831</t>
  </si>
  <si>
    <t>Demontáž rozvodnic plastových, uložených na povrchu, krytí do IPx 4, plochy do 0,2 m2</t>
  </si>
  <si>
    <t>1489807092</t>
  </si>
  <si>
    <t>https://podminky.urs.cz/item/CS_URS_2024_02/741210831</t>
  </si>
  <si>
    <t>1214847-R1</t>
  </si>
  <si>
    <t>Kabelová koncovka do 1kV na čtyřžílové kabely 6-35</t>
  </si>
  <si>
    <t>1015590070</t>
  </si>
  <si>
    <t>Poznámka k položce:_x000d_
Kabel 4x25</t>
  </si>
  <si>
    <t>210040011</t>
  </si>
  <si>
    <t>Montáž sloupů a stožárů venkovního vedení nn bez výstroje ocelových trubkových včetně rozvozu, vztyčení, očíslování, složení do 12 m jednoduchých</t>
  </si>
  <si>
    <t>1310254498</t>
  </si>
  <si>
    <t>https://podminky.urs.cz/item/CS_URS_2024_02/210040011</t>
  </si>
  <si>
    <t>31674107-R3</t>
  </si>
  <si>
    <t xml:space="preserve">stožár veřejného osvětlení na dřík/výložník závěsná výška svítidla 10m  pozinkovaný s manžetou přírubový</t>
  </si>
  <si>
    <t>1822105346</t>
  </si>
  <si>
    <t>34774010-R1</t>
  </si>
  <si>
    <t>svítidlo veřejného osvětlení na dřík/výložník zdroj LED do 120W 2700K třídy I.</t>
  </si>
  <si>
    <t>-1611839443</t>
  </si>
  <si>
    <t>34774010-R2</t>
  </si>
  <si>
    <t>svítidlo veřejného osvětlení na dřík/výložník zdroj LED do 110W 2700K třídy I.</t>
  </si>
  <si>
    <t>-1965112986</t>
  </si>
  <si>
    <t>34774010-R3</t>
  </si>
  <si>
    <t>svítidlo veřejného osvětlení na dřík/výložník zdroj LED do 100W 2700K třídy I.</t>
  </si>
  <si>
    <t>-2101281382</t>
  </si>
  <si>
    <t>34774010-R4</t>
  </si>
  <si>
    <t>-1712070174</t>
  </si>
  <si>
    <t>X03</t>
  </si>
  <si>
    <t>Montáž zásuvky pro vánoční výzdobu do výšky max. 6m. Obsahuje instalaci na stožáru DPO, včeně zapojení ve skříňce VO.</t>
  </si>
  <si>
    <t>2012085476</t>
  </si>
  <si>
    <t>X04</t>
  </si>
  <si>
    <t>Zásuka pro vánoční výzdobu včetně kabelu pro připojení a odpojovač. Kabel pro připojení bude dodán dle výrobce zásuvky.</t>
  </si>
  <si>
    <t>-1410747926</t>
  </si>
  <si>
    <t>210050841</t>
  </si>
  <si>
    <t>Ostatní práce na vzdušném vedení číslování sloupů nebo stožárů barvou</t>
  </si>
  <si>
    <t>1326054234</t>
  </si>
  <si>
    <t>https://podminky.urs.cz/item/CS_URS_2024_02/210050841</t>
  </si>
  <si>
    <t>24622000- R</t>
  </si>
  <si>
    <t>hmota nátěrová syntetická vrchní (email) odstín černý</t>
  </si>
  <si>
    <t>-773015546</t>
  </si>
  <si>
    <t>210203901</t>
  </si>
  <si>
    <t>Montáž svítidel LED se zapojením vodičů průmyslových nebo venkovních na výložník nebo dřík</t>
  </si>
  <si>
    <t>1226939019</t>
  </si>
  <si>
    <t>https://podminky.urs.cz/item/CS_URS_2024_02/210203901</t>
  </si>
  <si>
    <t>210204103</t>
  </si>
  <si>
    <t>Montáž výložníků osvětlení jednoramenných sloupových, hmotnosti do 35 kg</t>
  </si>
  <si>
    <t>1517112455</t>
  </si>
  <si>
    <t>https://podminky.urs.cz/item/CS_URS_2024_02/210204103</t>
  </si>
  <si>
    <t>34844471</t>
  </si>
  <si>
    <t>výložník obloukový jednoduchý k osvětlovacím stožárům uličním výška 1800mm vyložení 2000mm</t>
  </si>
  <si>
    <t>828253689</t>
  </si>
  <si>
    <t>210204107</t>
  </si>
  <si>
    <t>Montáž výložníků osvětlení tříramenných sloupových, hmotnosti do 70 kg</t>
  </si>
  <si>
    <t>2110056921</t>
  </si>
  <si>
    <t>https://podminky.urs.cz/item/CS_URS_2024_02/210204107</t>
  </si>
  <si>
    <t>34844466</t>
  </si>
  <si>
    <t>výložník obloukový trojnásobný k osvětlovacím stožárům uličním výška 1800mm vyložení 2000mm</t>
  </si>
  <si>
    <t>1826214593</t>
  </si>
  <si>
    <t>210204109</t>
  </si>
  <si>
    <t>Montáž výložníků osvětlení čtyřramenných sloupových</t>
  </si>
  <si>
    <t>-660405616</t>
  </si>
  <si>
    <t>https://podminky.urs.cz/item/CS_URS_2024_02/210204109</t>
  </si>
  <si>
    <t>31673005</t>
  </si>
  <si>
    <t>výložník obloukový čtyřnásobný k osvětlovacím stožárům uličním výška 1800mm vyložení 2000mm</t>
  </si>
  <si>
    <t>-572511908</t>
  </si>
  <si>
    <t>-1248528270</t>
  </si>
  <si>
    <t>210292011</t>
  </si>
  <si>
    <t>Manipulace na stávajícím vedení změření zemního odporu s demontáží proměřením a opětovným smontováním svorky zkušební svorky</t>
  </si>
  <si>
    <t>678746575</t>
  </si>
  <si>
    <t>https://podminky.urs.cz/item/CS_URS_2024_02/210292011</t>
  </si>
  <si>
    <t>35442036</t>
  </si>
  <si>
    <t>svorka uzemnění nerez připojovací</t>
  </si>
  <si>
    <t>126310780</t>
  </si>
  <si>
    <t>35442033</t>
  </si>
  <si>
    <t>svorka uzemnění nerez spojovací</t>
  </si>
  <si>
    <t>-262309968</t>
  </si>
  <si>
    <t>210902013</t>
  </si>
  <si>
    <t>Montáž izolovaných kabelů hliníkových do 1 kV bez ukončení plných nebo laněných kulatých (např. AYKY) uložených volně počtu a průřezu žil 4x35 mm2</t>
  </si>
  <si>
    <t>2033690774</t>
  </si>
  <si>
    <t>https://podminky.urs.cz/item/CS_URS_2024_02/210902013</t>
  </si>
  <si>
    <t>34113122</t>
  </si>
  <si>
    <t>kabel silový jádro Al izolace PVC plášť PVC 0,6/1kV (1-AYKY) 4x35mm2</t>
  </si>
  <si>
    <t>-1359251422</t>
  </si>
  <si>
    <t>Poznámka k položce:_x000d_
1-AYKY, průměr kabelu 26mm</t>
  </si>
  <si>
    <t>773,333333333333*1,05 "Přepočtené koeficientem množství</t>
  </si>
  <si>
    <t>34113122.2</t>
  </si>
  <si>
    <t>-393009380</t>
  </si>
  <si>
    <t>Poznámka k položce:_x000d_
1-AYKY, průměr kabelu 26mm_x000d_
Přeložka stávajícího vedení-provizorní propoj</t>
  </si>
  <si>
    <t>210101229</t>
  </si>
  <si>
    <t>Propojení kabelů nebo vodičů spojkou do 1 kV venkovní páskou kabelů nebo vodičů celoplastových, počtu a průřezu žil do 4 x 16 až 50 mm2</t>
  </si>
  <si>
    <t>-709681233</t>
  </si>
  <si>
    <t>https://podminky.urs.cz/item/CS_URS_2024_02/210101229</t>
  </si>
  <si>
    <t>Poznámka k položce:_x000d_
Přeložka stávajícího vedení-provizorní propoj</t>
  </si>
  <si>
    <t>35436023</t>
  </si>
  <si>
    <t>spojka kabelová smršťovaná přímé do 1kV 91ah-22s 4x16-50mm</t>
  </si>
  <si>
    <t>1066084734</t>
  </si>
  <si>
    <t>218202013</t>
  </si>
  <si>
    <t>Demontáž svítidel výbojkových s odpojením vodičů průmyslových nebo venkovních z výložníku</t>
  </si>
  <si>
    <t>1705338270</t>
  </si>
  <si>
    <t>https://podminky.urs.cz/item/CS_URS_2024_02/218202013</t>
  </si>
  <si>
    <t>218204103</t>
  </si>
  <si>
    <t>Demontáž výložníků osvětlení jednoramenných sloupových, hmotnosti do 35 kg</t>
  </si>
  <si>
    <t>2092349556</t>
  </si>
  <si>
    <t>https://podminky.urs.cz/item/CS_URS_2024_02/218204103</t>
  </si>
  <si>
    <t>218204105</t>
  </si>
  <si>
    <t>Demontáž výložníků osvětlení dvouramenných sloupových, hmotnosti do 70 kg</t>
  </si>
  <si>
    <t>722782408</t>
  </si>
  <si>
    <t>https://podminky.urs.cz/item/CS_URS_2024_02/218204105</t>
  </si>
  <si>
    <t>218204107</t>
  </si>
  <si>
    <t>Demontáž výložníků osvětlení tříramenných sloupových, hmotnosti do 70 kg</t>
  </si>
  <si>
    <t>2084898521</t>
  </si>
  <si>
    <t>https://podminky.urs.cz/item/CS_URS_2024_02/218204107</t>
  </si>
  <si>
    <t>218204109</t>
  </si>
  <si>
    <t>Demontáž výložníků osvětlení čtyřramenných sloupových</t>
  </si>
  <si>
    <t>1908437127</t>
  </si>
  <si>
    <t>https://podminky.urs.cz/item/CS_URS_2024_02/218204109</t>
  </si>
  <si>
    <t>460791114</t>
  </si>
  <si>
    <t>Montáž trubek ochranných uložených volně do rýhy plastových tuhých, vnitřního průměru přes 90 do 110 mm</t>
  </si>
  <si>
    <t>-1578431845</t>
  </si>
  <si>
    <t>https://podminky.urs.cz/item/CS_URS_2024_02/460791114</t>
  </si>
  <si>
    <t>268125</t>
  </si>
  <si>
    <t>460791213</t>
  </si>
  <si>
    <t>Montáž trubek ochranných uložených volně do rýhy plastových ohebných, vnitřního průměru přes 50 do 90 mm</t>
  </si>
  <si>
    <t>1732229381</t>
  </si>
  <si>
    <t>https://podminky.urs.cz/item/CS_URS_2024_02/460791213</t>
  </si>
  <si>
    <t>34571354</t>
  </si>
  <si>
    <t>trubka elektroinstalační ohebná dvouplášťová korugovaná HDPE+LDPE (chránička) D 75/90mm</t>
  </si>
  <si>
    <t>1172746654</t>
  </si>
  <si>
    <t>741410071</t>
  </si>
  <si>
    <t>Montáž uzemňovacího vedení s upevněním, propojením a připojením pomocí svorek doplňků ostatních konstrukcí vodičem průřezu do 16 mm2, uloženým volně nebo pod omítkou</t>
  </si>
  <si>
    <t>-1352903510</t>
  </si>
  <si>
    <t>https://podminky.urs.cz/item/CS_URS_2024_02/741410071</t>
  </si>
  <si>
    <t>35442062</t>
  </si>
  <si>
    <t>pás zemnící 30x4mm FeZn</t>
  </si>
  <si>
    <t>981662493</t>
  </si>
  <si>
    <t>35441073</t>
  </si>
  <si>
    <t>drát D 10mm FeZn</t>
  </si>
  <si>
    <t>617227175</t>
  </si>
  <si>
    <t>X01a</t>
  </si>
  <si>
    <t>Kompletní utěsnění chrániček, zemních prostupů.
Utěsnění chrániček a prostupů proti vnikání nečistot a vody, vodotěsnou těsnící hmotou,</t>
  </si>
  <si>
    <t>1561197835</t>
  </si>
  <si>
    <t xml:space="preserve">Poznámka k položce:_x000d_
Zatěsnění prostupů konstrukcí stavební_x000d_
Zatěsnění  prostupu chrániček VO</t>
  </si>
  <si>
    <t>X09</t>
  </si>
  <si>
    <t>Kompletní dodávka ucpávek pro utěsnění chrániček a zemních prostupů
- těsnící hmota do chráníček vodotěsná, utěsnění zemních prostupů</t>
  </si>
  <si>
    <t>-1731178264</t>
  </si>
  <si>
    <t>Poznámka k položce:_x000d_
Kompletní dodávka ucpávek pro utěsnění chrániček a zemních prostupů_x000d_
- těsnící hmota do chráníček vodotěsná, utěsnění zemních prostupů_x000d_
_x000d_
Zatěsnění prostupu chrániček VO z objektu SO</t>
  </si>
  <si>
    <t>OST</t>
  </si>
  <si>
    <t>Ostatní</t>
  </si>
  <si>
    <t>955498257</t>
  </si>
  <si>
    <t>741810003</t>
  </si>
  <si>
    <t>Zkoušky a prohlídky elektrických rozvodů a zařízení celková prohlídka a vyhotovení revizní zprávy pro objem montážních prací přes 500 do 1000 tis. Kč</t>
  </si>
  <si>
    <t>512</t>
  </si>
  <si>
    <t>1103797945</t>
  </si>
  <si>
    <t>https://podminky.urs.cz/item/CS_URS_2024_02/741810003</t>
  </si>
  <si>
    <t>741810011</t>
  </si>
  <si>
    <t>Zkoušky a prohlídky elektrických rozvodů a zařízení celková prohlídka a vyhotovení revizní zprávy pro objem montážních prací Příplatek k ceně 0003 za každých dalších i započatých 500 tis. Kč přes 1000 tis. Kč</t>
  </si>
  <si>
    <t>-634492550</t>
  </si>
  <si>
    <t>https://podminky.urs.cz/item/CS_URS_2024_02/741810011</t>
  </si>
  <si>
    <t>HZS4232a</t>
  </si>
  <si>
    <t>Hodinová zúčtovací sazba technik odborný - posouzení výkopku z hlediska vhodnosti pro opětovný zásyp, posouzení únosnosti zeminy z hlediska přípravy zakládání sloupů, koordinace výkopových prací v technicky náročnějších úsecích</t>
  </si>
  <si>
    <t>1024</t>
  </si>
  <si>
    <t>-1181967675</t>
  </si>
  <si>
    <t>Poznámka k položce:_x000d_
posouzení výkopku z hlediska vhodnosti pro opětovný zásyp, posouzení únosnosti zeminy z hlediska přípravy zakládání sloupů, koordinace výkopových prací v technicky náročnějších úsecích</t>
  </si>
  <si>
    <t>HZS4232b</t>
  </si>
  <si>
    <t>Hodinová zúčtovací sazba technik odborný placená součinnost správce</t>
  </si>
  <si>
    <t>-1892343979</t>
  </si>
  <si>
    <t>Poznámka k položce:_x000d_
placená součinnost správce</t>
  </si>
  <si>
    <t>X14</t>
  </si>
  <si>
    <t>Montážní mechanismy,obecné požadavky na pomocnou mechanizaci.</t>
  </si>
  <si>
    <t>-545386222</t>
  </si>
  <si>
    <t>X17</t>
  </si>
  <si>
    <t>Světelně technické měření</t>
  </si>
  <si>
    <t>1690371067</t>
  </si>
  <si>
    <t>SO 452 - Areálové osvětlení</t>
  </si>
  <si>
    <t>307967458</t>
  </si>
  <si>
    <t>-1420231802</t>
  </si>
  <si>
    <t>1893716271</t>
  </si>
  <si>
    <t>728486939</t>
  </si>
  <si>
    <t>-427588136</t>
  </si>
  <si>
    <t>-1581478274</t>
  </si>
  <si>
    <t>-1816316850</t>
  </si>
  <si>
    <t>-791580665</t>
  </si>
  <si>
    <t>52009053</t>
  </si>
  <si>
    <t>1148224835</t>
  </si>
  <si>
    <t>460131113-R</t>
  </si>
  <si>
    <t>Hloubení nezapažených jam ručně včetně urovnání dna s přemístěním výkopku do vzdálenosti 3 m od okraje jámy nebo s naložením na dopravní prostředek v hornině třídy těžitelnosti I skupiny 3</t>
  </si>
  <si>
    <t>-45030296</t>
  </si>
  <si>
    <t>Poznámka k položce:_x000d_
Hloubení jam pro stožáry do 10m-BM8</t>
  </si>
  <si>
    <t>460131113-R2</t>
  </si>
  <si>
    <t>-1958076656</t>
  </si>
  <si>
    <t>1430909980</t>
  </si>
  <si>
    <t>1374491361</t>
  </si>
  <si>
    <t>-163874744</t>
  </si>
  <si>
    <t>-293000672</t>
  </si>
  <si>
    <t>2046142358</t>
  </si>
  <si>
    <t>-1679101594</t>
  </si>
  <si>
    <t>1695596646</t>
  </si>
  <si>
    <t>83117136</t>
  </si>
  <si>
    <t>-728611533</t>
  </si>
  <si>
    <t>-1135220129</t>
  </si>
  <si>
    <t>-553088514</t>
  </si>
  <si>
    <t>-1559770608</t>
  </si>
  <si>
    <t>862703403</t>
  </si>
  <si>
    <t>X01</t>
  </si>
  <si>
    <t>Příslušenství pouzdrového základu VO, základ pro sloup BM6
 viz situace a TZ vetknutý stožár</t>
  </si>
  <si>
    <t>-661239228</t>
  </si>
  <si>
    <t>Příslušenství pouzdrového základu VO, základ pro sloup BM10
 viz situace a TZ vetknutý stožár</t>
  </si>
  <si>
    <t>2024263281</t>
  </si>
  <si>
    <t>Příslušenství přírubového základu VO, základ pro sloup BMP6
 viz situace a TZ přírubový stožár</t>
  </si>
  <si>
    <t>273716737</t>
  </si>
  <si>
    <t>532081026</t>
  </si>
  <si>
    <t>-714293375</t>
  </si>
  <si>
    <t>-1485383504</t>
  </si>
  <si>
    <t>210812035</t>
  </si>
  <si>
    <t>Montáž izolovaných kabelů měděných do 1 kV bez ukončení plných nebo laněných kulatých (např. CYKY, CHKE-R) uložených volně nebo v liště počtu a průřezu žil 4x16 mm2</t>
  </si>
  <si>
    <t>933093597</t>
  </si>
  <si>
    <t>https://podminky.urs.cz/item/CS_URS_2024_02/210812035</t>
  </si>
  <si>
    <t>34111080</t>
  </si>
  <si>
    <t>kabel instalační jádro Cu plné izolace PVC plášť PVC 450/750V (CYKY) 4x16mm2</t>
  </si>
  <si>
    <t>-1034344135</t>
  </si>
  <si>
    <t>Poznámka k položce:_x000d_
CYKY, průměr kabelu 18,6mm</t>
  </si>
  <si>
    <t>120,952*1,05 "Přepočtené koeficientem množství</t>
  </si>
  <si>
    <t>-910404779</t>
  </si>
  <si>
    <t>1552174582</t>
  </si>
  <si>
    <t>878883274</t>
  </si>
  <si>
    <t>31674107-R1</t>
  </si>
  <si>
    <t xml:space="preserve">stožár veřejného osvětlení na dřík/výložník závěsná výška svítidla 6m  pozinkovaný s manžetou vetknutý</t>
  </si>
  <si>
    <t>-539725047</t>
  </si>
  <si>
    <t>31674107-R2</t>
  </si>
  <si>
    <t xml:space="preserve">stožár veřejného osvětlení na dřík/výložník závěsná výška svítidla 6m  pozinkovaný s manžetou přírubový</t>
  </si>
  <si>
    <t>1995372334</t>
  </si>
  <si>
    <t xml:space="preserve">stožár veřejného osvětlení na dřík/výložník závěsná výška svítidla 10m  pozinkovaný s manžetou vetknutý</t>
  </si>
  <si>
    <t>1216305772</t>
  </si>
  <si>
    <t>31674107-R4</t>
  </si>
  <si>
    <t>225895291</t>
  </si>
  <si>
    <t>-959349342</t>
  </si>
  <si>
    <t>-1858080575</t>
  </si>
  <si>
    <t>364613783</t>
  </si>
  <si>
    <t>810952726</t>
  </si>
  <si>
    <t>31673001</t>
  </si>
  <si>
    <t>výložník obloukový jednoduchý k osvětlovacím stožárům uličním výška 1800mm vyložení 2500mm</t>
  </si>
  <si>
    <t>-922859032</t>
  </si>
  <si>
    <t>210204103-R</t>
  </si>
  <si>
    <t>Montáž výložníků osvětlení jednoramenných UD hmotnosti do 10 kg</t>
  </si>
  <si>
    <t>581247913</t>
  </si>
  <si>
    <t>34674109-R2</t>
  </si>
  <si>
    <t>Výložník délky UD-1500/5°závěsná výška v 6m žárový zinek</t>
  </si>
  <si>
    <t>1266526741</t>
  </si>
  <si>
    <t>34674109-R3</t>
  </si>
  <si>
    <t>Výložník délky VUD-1500/5°závěsná výška v 6m žárový zinek</t>
  </si>
  <si>
    <t>-326061039</t>
  </si>
  <si>
    <t>svítidlo veřejného osvětlení na dřík/výložník zdroj LED do 90W 3000K třídy I.</t>
  </si>
  <si>
    <t>2067212196</t>
  </si>
  <si>
    <t>svítidlo veřejného osvětlení na dřík/výložník zdroj LED do 70W 3000K třídy I.</t>
  </si>
  <si>
    <t>-1118318850</t>
  </si>
  <si>
    <t>svítidlo veřejného osvětlení na dřík/výložník zdroj LED do 50W 3000K třídy I.</t>
  </si>
  <si>
    <t>-126552855</t>
  </si>
  <si>
    <t>svítidlo veřejného osvětlení na dřík/výložník zdroj LED do 80W 4000K třídy I.</t>
  </si>
  <si>
    <t>-1826612866</t>
  </si>
  <si>
    <t>210204105</t>
  </si>
  <si>
    <t>Montáž výložníků osvětlení dvouramenných sloupových, hmotnosti do 70 kg</t>
  </si>
  <si>
    <t>997186830</t>
  </si>
  <si>
    <t>https://podminky.urs.cz/item/CS_URS_2024_02/210204105</t>
  </si>
  <si>
    <t>31673002</t>
  </si>
  <si>
    <t>výložník obloukový dvojnásobný k osvětlovacím stožárům uličním výška 1800mm vyložení 2500mm</t>
  </si>
  <si>
    <t>-1031993217</t>
  </si>
  <si>
    <t>269442658</t>
  </si>
  <si>
    <t>1355414665</t>
  </si>
  <si>
    <t>-2099288562</t>
  </si>
  <si>
    <t>-894822598</t>
  </si>
  <si>
    <t>1497701530</t>
  </si>
  <si>
    <t>218204011</t>
  </si>
  <si>
    <t>Demontáž stožárů osvětlení ocelových samostatně stojících, délky do 12 m</t>
  </si>
  <si>
    <t>-1561505482</t>
  </si>
  <si>
    <t>https://podminky.urs.cz/item/CS_URS_2024_02/218204011</t>
  </si>
  <si>
    <t>1243701620</t>
  </si>
  <si>
    <t>1619135135</t>
  </si>
  <si>
    <t>-1615586832</t>
  </si>
  <si>
    <t>-62832880</t>
  </si>
  <si>
    <t>967415284</t>
  </si>
  <si>
    <t>741231005</t>
  </si>
  <si>
    <t>Montáž svorkovnic do rozváděčů s popisnými štítky se zapojením vodičů na jedné straně řadových, průřezové plochy vodičů do 25 mm2</t>
  </si>
  <si>
    <t>736939880</t>
  </si>
  <si>
    <t>https://podminky.urs.cz/item/CS_URS_2024_02/741231005</t>
  </si>
  <si>
    <t>34561666-R2</t>
  </si>
  <si>
    <t>Elektrovýzbroj pro kabely 4x35</t>
  </si>
  <si>
    <t>1115833535</t>
  </si>
  <si>
    <t xml:space="preserve">Poznámka k položce:_x000d_
Montáž elektrovýzbroje stožárů osvětlení_x000d_
elektrovýzbroj, svorkovnice pro max. 4 kabely 4x35 (3F+PEN) a pojistkový odpojovač válcový,  viz TZ, viz situace</t>
  </si>
  <si>
    <t>-1283701018</t>
  </si>
  <si>
    <t>-899916356</t>
  </si>
  <si>
    <t>-1703184678</t>
  </si>
  <si>
    <t>1289631938</t>
  </si>
  <si>
    <t>1018543823</t>
  </si>
  <si>
    <t>1168959169</t>
  </si>
  <si>
    <t>741810002</t>
  </si>
  <si>
    <t>Zkoušky a prohlídky elektrických rozvodů a zařízení celková prohlídka a vyhotovení revizní zprávy pro objem montážních prací přes 100 do 500 tis. Kč</t>
  </si>
  <si>
    <t>-916575681</t>
  </si>
  <si>
    <t>https://podminky.urs.cz/item/CS_URS_2024_02/741810002</t>
  </si>
  <si>
    <t>-1915043276</t>
  </si>
  <si>
    <t>2069915587</t>
  </si>
  <si>
    <t>-1840842606</t>
  </si>
  <si>
    <t>-648628800</t>
  </si>
  <si>
    <t>SO 453 - Osvětlení spojovacího chodníku</t>
  </si>
  <si>
    <t>-2099834836</t>
  </si>
  <si>
    <t>-728005346</t>
  </si>
  <si>
    <t>789831594</t>
  </si>
  <si>
    <t>1593674924</t>
  </si>
  <si>
    <t>Poznámka k položce:_x000d_
včeně otvorů pro protažení kabelů a zaústění do rozvodnice.</t>
  </si>
  <si>
    <t>-1364735155</t>
  </si>
  <si>
    <t>-1878850354</t>
  </si>
  <si>
    <t>1308731440</t>
  </si>
  <si>
    <t>-116627173</t>
  </si>
  <si>
    <t>1332018046</t>
  </si>
  <si>
    <t>384919976</t>
  </si>
  <si>
    <t>svítidlo veřejného osvětlení na dřík/výložník zdroj LED do 10W 2700K třídy I.</t>
  </si>
  <si>
    <t>-425550244</t>
  </si>
  <si>
    <t>275927145</t>
  </si>
  <si>
    <t>1887948801</t>
  </si>
  <si>
    <t>Elektrovýzbroj pro kabely CYKY do průřezu3x2,5mm2</t>
  </si>
  <si>
    <t>-1602842520</t>
  </si>
  <si>
    <t xml:space="preserve">Poznámka k položce:_x000d_
Montáž elektrovýzbroje stožárů osvětlení_x000d_
elektrovýzbroj, svorkovnice pro max. 4 kabely 3x2,5mm2 a pojistkový odpojovač válcový,  viz TZ, pro každé svítidlo</t>
  </si>
  <si>
    <t>2067907095</t>
  </si>
  <si>
    <t>-602515024</t>
  </si>
  <si>
    <t>78081641</t>
  </si>
  <si>
    <t>1941469520</t>
  </si>
  <si>
    <t>SO 462 - Kamerový dohled</t>
  </si>
  <si>
    <t>273321511</t>
  </si>
  <si>
    <t>Základy z betonu železového (bez výztuže) desky z betonu bez zvláštních nároků na prostředí tř. C 25/30</t>
  </si>
  <si>
    <t>https://podminky.urs.cz/item/CS_URS_2024_02/273321511</t>
  </si>
  <si>
    <t>741210701</t>
  </si>
  <si>
    <t>Montáž rozváděčů řídících a ovládacích pro rozvodny bez zapojení vodičů a utěsnění vnitřních a venkovních, hmotnosti do 100 kg</t>
  </si>
  <si>
    <t>https://podminky.urs.cz/item/CS_URS_2024_02/741210701</t>
  </si>
  <si>
    <t>RMAT0001</t>
  </si>
  <si>
    <t>Venkovní datový rozvaděč pro kamerový systém, Skříň s otevřenou spodní části pro instalaci na pilíř, IP65, 750x500x420mm, Oceloplechový montážní panel 750x500 plný, Pilíř výšky 900mm, 500x42, Zámková vložka klíč 455, kapsa na dokumentaci</t>
  </si>
  <si>
    <t>vlastní</t>
  </si>
  <si>
    <t>742330029</t>
  </si>
  <si>
    <t>Montáž strukturované kabeláže příslušenství a ostatní práce k rozvaděčům konektoru MM/SM</t>
  </si>
  <si>
    <t>https://podminky.urs.cz/item/CS_URS_2024_02/742330029</t>
  </si>
  <si>
    <t>37459055</t>
  </si>
  <si>
    <t>adaptér optický SC(APC) OS zelený simplex</t>
  </si>
  <si>
    <t>742330031</t>
  </si>
  <si>
    <t>Montáž strukturované kabeláže příslušenství a ostatní práce k rozvaděčům teplem smrštitelná ochrana svaru</t>
  </si>
  <si>
    <t>https://podminky.urs.cz/item/CS_URS_2024_02/742330031</t>
  </si>
  <si>
    <t>34343000</t>
  </si>
  <si>
    <t>ochrana teplem smrštitelná optického svaru 2,5x45mm</t>
  </si>
  <si>
    <t>742330036</t>
  </si>
  <si>
    <t>Montáž strukturované kabeláže příslušenství a ostatní práce k rozvaděčům sestavení optické vany</t>
  </si>
  <si>
    <t>https://podminky.urs.cz/item/CS_URS_2024_02/742330036</t>
  </si>
  <si>
    <t>35759000</t>
  </si>
  <si>
    <t>vana optická neosazená výsuvná 1U 1xkazeta pro 24 svárů 24xSC simplex</t>
  </si>
  <si>
    <t>210051021</t>
  </si>
  <si>
    <t>Montáž výstroje pro vedení samonosného dielektrického optického kabelu (SDOK) na sloup kotevní, vystrojený objímkou ve výšce betonový nebo dřevěný</t>
  </si>
  <si>
    <t>https://podminky.urs.cz/item/CS_URS_2024_02/210051021</t>
  </si>
  <si>
    <t>RMAT0002</t>
  </si>
  <si>
    <t>Koncová konzole/ držák koncového závěsu, včetně napínáku, úvazku a kotvy</t>
  </si>
  <si>
    <t>ks</t>
  </si>
  <si>
    <t>210204011</t>
  </si>
  <si>
    <t>Montáž stožárů osvětlení samostatně stojících ocelových, délky do 12 m</t>
  </si>
  <si>
    <t>https://podminky.urs.cz/item/CS_URS_2024_02/210204011</t>
  </si>
  <si>
    <t>1290394</t>
  </si>
  <si>
    <t>STOZAR KAMEROVY KAM 6-159/114/89 Z</t>
  </si>
  <si>
    <t>210280002</t>
  </si>
  <si>
    <t>Zkoušky a prohlídky elektrických rozvodů a zařízení celková prohlídka, zkoušení, měření a vyhotovení revizní zprávy pro objem montážních prací přes 100 do 500 tisíc Kč</t>
  </si>
  <si>
    <t>https://podminky.urs.cz/item/CS_URS_2024_02/210280002</t>
  </si>
  <si>
    <t>34111048</t>
  </si>
  <si>
    <t>kabel instalační jádro Cu plné izolace PVC plášť PVC 450/750V (CYKY) 3x6mm2</t>
  </si>
  <si>
    <t>220182051</t>
  </si>
  <si>
    <t>Montáž závěsného kabelu optického 4 kN SM do 36 vláken</t>
  </si>
  <si>
    <t>https://podminky.urs.cz/item/CS_URS_2024_02/220182051</t>
  </si>
  <si>
    <t>34123016</t>
  </si>
  <si>
    <t>kabel datový optický OS DROP 12 vláken 9/125 plášť LSOH</t>
  </si>
  <si>
    <t>50*1,15 "Přepočtené koeficientem množství</t>
  </si>
  <si>
    <t>220182102</t>
  </si>
  <si>
    <t>Měření útlumu optického kabelu na dopravních stavbách na skládce s 12 vlákny</t>
  </si>
  <si>
    <t>https://podminky.urs.cz/item/CS_URS_2024_02/220182102</t>
  </si>
  <si>
    <t>220182302</t>
  </si>
  <si>
    <t>Ukončení optického kabelu v optickém rozvaděči v optickém rozvaděči pro 12 vláken</t>
  </si>
  <si>
    <t>https://podminky.urs.cz/item/CS_URS_2024_02/220182302</t>
  </si>
  <si>
    <t>228182051</t>
  </si>
  <si>
    <t>Demontáž závěsného kabelu optického 4 kN SM do 36 vláken</t>
  </si>
  <si>
    <t>https://podminky.urs.cz/item/CS_URS_2024_02/228182051</t>
  </si>
  <si>
    <t>220182022</t>
  </si>
  <si>
    <t>Uložení trubky HDPE do výkopu pro optický kabel bez zřízení lože a bez krytí průměru do 20 mm</t>
  </si>
  <si>
    <t>https://podminky.urs.cz/item/CS_URS_2024_02/220182022</t>
  </si>
  <si>
    <t>34571802</t>
  </si>
  <si>
    <t>chránička optického kabelu HDPE jednoplášťová bezhalogenová D 40/33mm</t>
  </si>
  <si>
    <t>220182024</t>
  </si>
  <si>
    <t>Označení optického kabelu nebo spojky HDPE trubky zaměřovacím markrem / dvojicí magnetů</t>
  </si>
  <si>
    <t>https://podminky.urs.cz/item/CS_URS_2024_02/220182024</t>
  </si>
  <si>
    <t>220110347</t>
  </si>
  <si>
    <t>Marker pro určení trasy kabelů HDPE</t>
  </si>
  <si>
    <t>460161312</t>
  </si>
  <si>
    <t>Hloubení kabelových rýh ručně včetně urovnání dna s přemístěním výkopku do vzdálenosti 3 m od okraje jámy nebo s naložením na dopravní prostředek šířky 50 cm hloubky 120 cm v hornině třídy těžitelnosti I skupiny 3</t>
  </si>
  <si>
    <t>https://podminky.urs.cz/item/CS_URS_2024_02/460161312</t>
  </si>
  <si>
    <t>460391123</t>
  </si>
  <si>
    <t>Zásyp jam ručně s uložením výkopku ve vrstvách a úpravou povrchu s přemístění sypaniny ze vzdálenosti do 10 m se zhutněním z horniny třídy těžitelnosti I skupiny 3</t>
  </si>
  <si>
    <t>https://podminky.urs.cz/item/CS_URS_2024_02/460391123</t>
  </si>
  <si>
    <t>460431182</t>
  </si>
  <si>
    <t>Zásyp kabelových rýh ručně s přemístění sypaniny ze vzdálenosti do 10 m, s uložením výkopku ve vrstvách včetně zhutnění a úpravy povrchu šířky 35 cm hloubky 80 cm z horniny třídy těžitelnosti I skupiny 3</t>
  </si>
  <si>
    <t>https://podminky.urs.cz/item/CS_URS_2024_02/460431182</t>
  </si>
  <si>
    <t>460661111</t>
  </si>
  <si>
    <t>Kabelové lože z písku včetně podsypu, zhutnění a urovnání povrchu pro kabely nn bez zakrytí, šířky do 35 cm</t>
  </si>
  <si>
    <t>https://podminky.urs.cz/item/CS_URS_2024_02/460661111</t>
  </si>
  <si>
    <t>460431332</t>
  </si>
  <si>
    <t>Zásyp kabelových rýh ručně s přemístění sypaniny ze vzdálenosti do 10 m, s uložením výkopku ve vrstvách včetně zhutnění a úpravy povrchu šířky 50 cm hloubky 120 cm z horniny třídy těžitelnosti I skupiny 3</t>
  </si>
  <si>
    <t>https://podminky.urs.cz/item/CS_URS_2024_02/460431332</t>
  </si>
  <si>
    <t>460671113</t>
  </si>
  <si>
    <t>Výstražné prvky pro krytí kabelů včetně vyrovnání povrchu rýhy, rozvinutí a uložení fólie, šířky přes 25 do 35 cm</t>
  </si>
  <si>
    <t>https://podminky.urs.cz/item/CS_URS_2024_02/460671113</t>
  </si>
  <si>
    <t>SO 466 - IT zastávek MHD</t>
  </si>
  <si>
    <t>SO 601,602.2,603.3 - Podchody</t>
  </si>
  <si>
    <t>01 - Stavební část</t>
  </si>
  <si>
    <t xml:space="preserve">    6 - Úpravy povrchů, podlahy a osazování výplní</t>
  </si>
  <si>
    <t xml:space="preserve">    713 - Izolace tepelné</t>
  </si>
  <si>
    <t xml:space="preserve">    762 - Konstrukce tesařské</t>
  </si>
  <si>
    <t xml:space="preserve">    763 - Konstrukce suché výstavby</t>
  </si>
  <si>
    <t xml:space="preserve">    771 - Podlahy z dlaždic</t>
  </si>
  <si>
    <t xml:space="preserve">    783 - Dokončovací práce - nátěry</t>
  </si>
  <si>
    <t xml:space="preserve">    784 - Dokončovací práce - malby a tapety</t>
  </si>
  <si>
    <t>122251101</t>
  </si>
  <si>
    <t>Odkopávky a prokopávky nezapažené v hornině třídy těžitelnosti I skupiny 3 objem do 20 m3 strojně</t>
  </si>
  <si>
    <t>https://podminky.urs.cz/item/CS_URS_2024_02/122251101</t>
  </si>
  <si>
    <t>"D.5 132"</t>
  </si>
  <si>
    <t>"pro skladbu PO03"</t>
  </si>
  <si>
    <t>0,2*200,72</t>
  </si>
  <si>
    <t>132251101</t>
  </si>
  <si>
    <t>Hloubení rýh nezapažených š do 800 mm v hornině třídy těžitelnosti I skupiny 3 objem do 20 m3 strojně</t>
  </si>
  <si>
    <t>https://podminky.urs.cz/item/CS_URS_2024_02/132251101</t>
  </si>
  <si>
    <t>"D.5 111"</t>
  </si>
  <si>
    <t>"Základ pro zdivo porobeton"</t>
  </si>
  <si>
    <t>"u m.1.04,08"</t>
  </si>
  <si>
    <t>0,6*0,9*(2,86+10,345+2,39+9,465+7,705)</t>
  </si>
  <si>
    <t>"uzavření rampy směr Místecká"</t>
  </si>
  <si>
    <t>0,6*0,9*4,19</t>
  </si>
  <si>
    <t>"D.5 134"</t>
  </si>
  <si>
    <t>"nová rampa pro imobilní SO 603"</t>
  </si>
  <si>
    <t>0,695*0,5*1,64</t>
  </si>
  <si>
    <t>1,125*0,5*1,64</t>
  </si>
  <si>
    <t>1,1*(0,69+0,445)/2*1,64</t>
  </si>
  <si>
    <t>2*(0,695+1,125)/2*0,3*4,75</t>
  </si>
  <si>
    <t>2*(0,73+1,1)/2*0,3*3,88</t>
  </si>
  <si>
    <t>"D.5 135"</t>
  </si>
  <si>
    <t>"zídky v atriu"</t>
  </si>
  <si>
    <t>0,9*0,3*(7,615+8,7+1,95+9,7+3,45+2,75+5,415+0,43+5,945+0,96)</t>
  </si>
  <si>
    <t>0,9*0,6*2,995</t>
  </si>
  <si>
    <t>0,75*0,3*(4,485+2,33)</t>
  </si>
  <si>
    <t>0,9*0,9*(1,45+1,5+1,5+1,45)</t>
  </si>
  <si>
    <t>0,3*0,9*(2,25+3+2,25)</t>
  </si>
  <si>
    <t>0,9*0,5*3,9</t>
  </si>
  <si>
    <t>0,6*0,5*2*4*1,5</t>
  </si>
  <si>
    <t>0,1*0,5*(2*2,825+3+2*2,25+3)</t>
  </si>
  <si>
    <t>40,144+55,981</t>
  </si>
  <si>
    <t>96,125*2</t>
  </si>
  <si>
    <t>213141111</t>
  </si>
  <si>
    <t>Zřízení vrstvy z geotextilie v rovině nebo ve sklonu do 1:5 š do 3 m</t>
  </si>
  <si>
    <t>https://podminky.urs.cz/item/CS_URS_2024_02/213141111</t>
  </si>
  <si>
    <t>"skladba PO03"</t>
  </si>
  <si>
    <t>200,72</t>
  </si>
  <si>
    <t>69311068</t>
  </si>
  <si>
    <t>geotextilie netkaná separační, ochranná, filtrační, drenážní PP 300g/m2</t>
  </si>
  <si>
    <t>200,72*1,1845 "Přepočtené koeficientem množství</t>
  </si>
  <si>
    <t>2715322111</t>
  </si>
  <si>
    <t>Podsyp pod základové konstrukce se zhutněním z hrubého kameniva frakce 4-8 cm</t>
  </si>
  <si>
    <t>"skladba PO01"</t>
  </si>
  <si>
    <t>(0,05+0,2)/2*1795,73</t>
  </si>
  <si>
    <t>"skladba PO02"</t>
  </si>
  <si>
    <t>(0,05+0,2)/2*73,58</t>
  </si>
  <si>
    <t>0,16*200,72</t>
  </si>
  <si>
    <t>"pod základovou desku vestaveb"</t>
  </si>
  <si>
    <t>0,3*1096,574</t>
  </si>
  <si>
    <t>271572211</t>
  </si>
  <si>
    <t>Podsyp pod základové konstrukce se zhutněním z netříděného štěrkopísku</t>
  </si>
  <si>
    <t>https://podminky.urs.cz/item/CS_URS_2024_02/271572211</t>
  </si>
  <si>
    <t>0,15*0,5*1,64</t>
  </si>
  <si>
    <t>0,15*(0,69+0,445)/2*1,64</t>
  </si>
  <si>
    <t>0,15*0,3*2*4,75</t>
  </si>
  <si>
    <t>0,15*0,3*2*3,88</t>
  </si>
  <si>
    <t>273313611</t>
  </si>
  <si>
    <t>Základové desky z betonu tř. C 16/20</t>
  </si>
  <si>
    <t>https://podminky.urs.cz/item/CS_URS_2024_02/273313611</t>
  </si>
  <si>
    <t>"D.5 110,111,120,121"</t>
  </si>
  <si>
    <t>"podkladní beton pod základovou desku vestaveb, tl. 100 mm"</t>
  </si>
  <si>
    <t>26,495*12,31</t>
  </si>
  <si>
    <t>20,56*5,3-1,87*1,64</t>
  </si>
  <si>
    <t>10,2*8,785</t>
  </si>
  <si>
    <t>4,35*7,825</t>
  </si>
  <si>
    <t>425,84+46,82+0,15*(5,79+8,24)+0,2*8,96</t>
  </si>
  <si>
    <t>0,08*(2,94+20,4+8,02+19,54+3,36)+20,4*2,94</t>
  </si>
  <si>
    <t>1096,574*0,1</t>
  </si>
  <si>
    <t>273321311</t>
  </si>
  <si>
    <t>Základové desky ze ŽB bez zvýšených nároků na prostředí tř. C 16/20</t>
  </si>
  <si>
    <t>https://podminky.urs.cz/item/CS_URS_2024_02/273321311</t>
  </si>
  <si>
    <t>"skladba PO01 - podkladní beton"</t>
  </si>
  <si>
    <t>"SO601" 217,42+106,7</t>
  </si>
  <si>
    <t>"SO602" 1017,47</t>
  </si>
  <si>
    <t>"SO603" 436,79+17,35</t>
  </si>
  <si>
    <t>0,15*1795,73</t>
  </si>
  <si>
    <t>273321411</t>
  </si>
  <si>
    <t>Základové desky ze ŽB bez zvýšených nároků na prostředí tř. C 20/25</t>
  </si>
  <si>
    <t>https://podminky.urs.cz/item/CS_URS_2024_02/273321411</t>
  </si>
  <si>
    <t>73,58</t>
  </si>
  <si>
    <t>0,19*1795,73</t>
  </si>
  <si>
    <t>0,2*73,58</t>
  </si>
  <si>
    <t>273322611</t>
  </si>
  <si>
    <t>Základové desky ze ŽB se zvýšenými nároky na prostředí tř. C 30/37</t>
  </si>
  <si>
    <t>https://podminky.urs.cz/item/CS_URS_2024_02/273322611</t>
  </si>
  <si>
    <t>"základová deska vestaveb tl. 300 mm - beton 30/37 XC4, XF2, XA1"</t>
  </si>
  <si>
    <t>1096,574*0,3</t>
  </si>
  <si>
    <t>273361821</t>
  </si>
  <si>
    <t>Výztuž základových desek betonářskou ocelí 10 505 (R)</t>
  </si>
  <si>
    <t>https://podminky.urs.cz/item/CS_URS_2024_02/273361821</t>
  </si>
  <si>
    <t>"základová deska vestaveb tl. 300 mm - vyztužení 150 kg/m3"</t>
  </si>
  <si>
    <t>328,972*0,15</t>
  </si>
  <si>
    <t>273362021</t>
  </si>
  <si>
    <t>Výztuž základových desek svařovanými sítěmi Kari</t>
  </si>
  <si>
    <t>https://podminky.urs.cz/item/CS_URS_2024_02/273362021</t>
  </si>
  <si>
    <t>"skladba PO01, PO02 - KARI 150/150/8 mm""</t>
  </si>
  <si>
    <t>1795,73*5,4*1,3/1000</t>
  </si>
  <si>
    <t>73,58*5,4*1,3/1000</t>
  </si>
  <si>
    <t>274313711</t>
  </si>
  <si>
    <t>Základové pásy z betonu tř. C 20/25</t>
  </si>
  <si>
    <t>https://podminky.urs.cz/item/CS_URS_2024_02/274313711</t>
  </si>
  <si>
    <t>0,65*0,5*1,64</t>
  </si>
  <si>
    <t>1,1*0,5*1,64</t>
  </si>
  <si>
    <t>0,95*(0,69+0,445)/2*1,64</t>
  </si>
  <si>
    <t>2*(0,65+1,1)/2*0,3*4,75</t>
  </si>
  <si>
    <t>2*(0,6+0,95)/2*0,3*3,88</t>
  </si>
  <si>
    <t>26,573*1,05</t>
  </si>
  <si>
    <t>274313511</t>
  </si>
  <si>
    <t>Základové pásy z betonu tř. C 12/15</t>
  </si>
  <si>
    <t>https://podminky.urs.cz/item/CS_URS_2024_02/274313511</t>
  </si>
  <si>
    <t>"podkladní beton pod zídky v atriu"</t>
  </si>
  <si>
    <t>0,1*0,3*(7,615+8,7+1,95+9,7+3,45+2,75+5,415+0,43+5,945+0,96)</t>
  </si>
  <si>
    <t>0,1*0,6*2,995</t>
  </si>
  <si>
    <t>0,1*0,3*(4,485+2,33)</t>
  </si>
  <si>
    <t>0,1*0,9*(1,45+1,5+1,5+1,45)</t>
  </si>
  <si>
    <t>0,1*0,9*(2,25+3+2,25)</t>
  </si>
  <si>
    <t>0,1*0,5*3,9</t>
  </si>
  <si>
    <t>0,1*0,5*2*4*1,5</t>
  </si>
  <si>
    <t>4,6*1,05</t>
  </si>
  <si>
    <t>2743139111</t>
  </si>
  <si>
    <t>Základové pásy z betonu tř. C 30/37 XC4, XF2, XA1</t>
  </si>
  <si>
    <t>0,6*0,3*(7,615+8,7+1,95+9,7+3,45+2,75+5,415+0,43+5,945+0,96)</t>
  </si>
  <si>
    <t>0,6*0,6*2,995</t>
  </si>
  <si>
    <t>0,775*0,3*(4,485+2,33)</t>
  </si>
  <si>
    <t>0,935*0,9*(1,45+1,5+1,5+1,45)</t>
  </si>
  <si>
    <t>0,335*0,9*(2,25+3+2,25)</t>
  </si>
  <si>
    <t>0,6*0,5*3,9</t>
  </si>
  <si>
    <t>0,615*0,5*2*4*1,5</t>
  </si>
  <si>
    <t>0,25*0,5*(2*2,825+3+2*2,25+3)</t>
  </si>
  <si>
    <t>25,212*1,05</t>
  </si>
  <si>
    <t>274351121</t>
  </si>
  <si>
    <t>Zřízení bednění základových pasů rovného</t>
  </si>
  <si>
    <t>https://podminky.urs.cz/item/CS_URS_2024_02/274351121</t>
  </si>
  <si>
    <t>"vrch části pasů"</t>
  </si>
  <si>
    <t>0,3*2*(4,485+2,33)</t>
  </si>
  <si>
    <t>0,3*2*(1,45+1,5+1,5+1,45+0,9)</t>
  </si>
  <si>
    <t>0,2*2*(2,25+3+2,25)</t>
  </si>
  <si>
    <t>0,3*2*(3,9+0,5)</t>
  </si>
  <si>
    <t>0,3*2*2*4*1,5</t>
  </si>
  <si>
    <t>0,15*2*(2*2,825+3+2*2,25+3)</t>
  </si>
  <si>
    <t>274351122</t>
  </si>
  <si>
    <t>Odstranění bednění základových pasů rovného</t>
  </si>
  <si>
    <t>https://podminky.urs.cz/item/CS_URS_2024_02/274351122</t>
  </si>
  <si>
    <t>274361821</t>
  </si>
  <si>
    <t>Výztuž základových pasů betonářskou ocelí 10 505 (R)</t>
  </si>
  <si>
    <t>https://podminky.urs.cz/item/CS_URS_2024_02/274361821</t>
  </si>
  <si>
    <t>25,212*0,1</t>
  </si>
  <si>
    <t>311272031</t>
  </si>
  <si>
    <t>Zdivo z pórobetonových tvárnic hladkých přes P2 do P4 přes 450 do 600 kg/m3 na tenkovrstvou maltu tl 200 mm</t>
  </si>
  <si>
    <t>https://podminky.urs.cz/item/CS_URS_2024_02/311272031</t>
  </si>
  <si>
    <t>"D.5 110,111"</t>
  </si>
  <si>
    <t>"vč. ukotvení k obvodovým konstr."</t>
  </si>
  <si>
    <t>"u m. 1.09"</t>
  </si>
  <si>
    <t>3,15*(3,91+2*0,985)-0,8*2</t>
  </si>
  <si>
    <t>"u m 1.08"</t>
  </si>
  <si>
    <t>3,15*8,96</t>
  </si>
  <si>
    <t>3,15*(2,86+10,345+2,39+9,465+7,705)-3*2*2,1</t>
  </si>
  <si>
    <t>3,15*4,19</t>
  </si>
  <si>
    <t>317143431</t>
  </si>
  <si>
    <t>Překlad nosný z pórobetonu ve zdech tl 200 mm dl do 1300 mm</t>
  </si>
  <si>
    <t>https://podminky.urs.cz/item/CS_URS_2024_02/317143431</t>
  </si>
  <si>
    <t>"dveře do 1.09"</t>
  </si>
  <si>
    <t>317168057</t>
  </si>
  <si>
    <t>Překlad keramický vysoký v 238 mm dl 2500 mm</t>
  </si>
  <si>
    <t>https://podminky.urs.cz/item/CS_URS_2024_02/317168057</t>
  </si>
  <si>
    <t>"nad vrata š. otvoru 2,1m v porobet. zdi"</t>
  </si>
  <si>
    <t>327314218</t>
  </si>
  <si>
    <t>Opěrné zdi a valy z betonu prostého odolného proti agresivnímu prostředí tř. C 30/37 XF4</t>
  </si>
  <si>
    <t>https://podminky.urs.cz/item/CS_URS_2024_02/327314218</t>
  </si>
  <si>
    <t>0,6*0,16*(7,615+8,7+1,95+9,7+3,45+2,75+5,415+0,43+5,945+0,96)</t>
  </si>
  <si>
    <t>"lavičky"</t>
  </si>
  <si>
    <t>0,535*0,5*(3,9+14,65+13,5)</t>
  </si>
  <si>
    <t>327351211</t>
  </si>
  <si>
    <t>Bednění opěrných zdí a valů svislých i skloněných zřízení</t>
  </si>
  <si>
    <t>https://podminky.urs.cz/item/CS_URS_2024_02/327351211</t>
  </si>
  <si>
    <t>0,6*2*(7,615+8,7+1,95+9,7+3,45+2,75+5,415+0,43+5,945+0,96)</t>
  </si>
  <si>
    <t>0,535*2*(3,9+14,65+13,5+3*0,5)</t>
  </si>
  <si>
    <t>327351221</t>
  </si>
  <si>
    <t>Bednění opěrných zdí a valů svislých i skloněných odstranění</t>
  </si>
  <si>
    <t>https://podminky.urs.cz/item/CS_URS_2024_02/327351221</t>
  </si>
  <si>
    <t>327361006</t>
  </si>
  <si>
    <t>Výztuž opěrných zdí a valů D 12 mm z betonářské oceli 10 505</t>
  </si>
  <si>
    <t>https://podminky.urs.cz/item/CS_URS_2024_02/327361006</t>
  </si>
  <si>
    <t>0,6*0,16*(7,615+8,7+1,95+9,7+3,45+2,75+5,415+0,43+5,945+0,96)*0,1</t>
  </si>
  <si>
    <t>342151111</t>
  </si>
  <si>
    <t>Montáž opláštění stěn ocelových kcí ze sendvičových panelů šroubovaných budov v do 6 m</t>
  </si>
  <si>
    <t>https://podminky.urs.cz/item/CS_URS_2024_02/342151111</t>
  </si>
  <si>
    <t>"D.5 110,110,120"</t>
  </si>
  <si>
    <t>3,15*(40,845+13,79+4,01+3,82+16,55+2*1+5,3+5,94+12,31+16,455+4,285)</t>
  </si>
  <si>
    <t>0,4*(16,55+5,3+5,94+12,31-9,3+16,455+4,285)</t>
  </si>
  <si>
    <t>-(3*1*1,3+2,1*2,15+2,3*2,15+12,2*2,4+1,6*2,4+14,5*2,4+3,2*2,4+1,1*2,15+2,4*2,15)</t>
  </si>
  <si>
    <t>3,55*(2,94+20,4+8,02+19,54+3,36) "část 1.08 u travelátorů"</t>
  </si>
  <si>
    <t>553247601</t>
  </si>
  <si>
    <t>panel sendvičový stěnový vnější, izolace minerální vlna tl 80mm</t>
  </si>
  <si>
    <t>511,465*1,1 "Přepočtené koeficientem množství</t>
  </si>
  <si>
    <t>3421919111</t>
  </si>
  <si>
    <t>Montáž a dod. pomocných, kotevních a klempířských prvků pro opláštění stěn a stropů</t>
  </si>
  <si>
    <t>342171111</t>
  </si>
  <si>
    <t>Montáž opláštění stěn ocelových kcí z tvarovaných ocelových plechů šroubovaných budov v do 6 m</t>
  </si>
  <si>
    <t>https://podminky.urs.cz/item/CS_URS_2024_02/342171111</t>
  </si>
  <si>
    <t>"D.5 110,110,120,121"</t>
  </si>
  <si>
    <t>2,8*(40,845+1,25+13,79+3,82)</t>
  </si>
  <si>
    <t>-(2*1*1,3+2,1*2,15+2,3*2,15+12,2*2,4+1,6*2,4+14,5*2,4+3,2*2,4)</t>
  </si>
  <si>
    <t>0,1*(2*(1+2*1,3)+2,3+2*2,15+12,2+2*2,4+1,6+2*2,4+14,5+2*2,4+3,2+2*2,4)</t>
  </si>
  <si>
    <t>2,8*(10,345+9,465)</t>
  </si>
  <si>
    <t>-2*2,1*2+0,05*2*(2+2*2,1)</t>
  </si>
  <si>
    <t>15485180</t>
  </si>
  <si>
    <t>pohledový ohýbaný plech</t>
  </si>
  <si>
    <t>133,652*1,05 "Přepočtené koeficientem množství</t>
  </si>
  <si>
    <t>3421711111</t>
  </si>
  <si>
    <t>https://podminky.urs.cz/item/CS_URS_2024_02/3421711111</t>
  </si>
  <si>
    <t>"opláštění z perforovaného plechu vč. dodávky systémových vodorovných lišt pro uchycení"</t>
  </si>
  <si>
    <t>"na ocel. sloupky"</t>
  </si>
  <si>
    <t>3*(5,35+1,57+26,45)</t>
  </si>
  <si>
    <t>-3*4,25*2 "výdejní boxy"</t>
  </si>
  <si>
    <t>15952141</t>
  </si>
  <si>
    <t>plech perforovaný</t>
  </si>
  <si>
    <t>74,61*1,05 "Přepočtené koeficientem množství</t>
  </si>
  <si>
    <t>444151111</t>
  </si>
  <si>
    <t>Montáž krytiny ocelových střech ze sendvičových panelů šroubovaných budov v do 6 m</t>
  </si>
  <si>
    <t>https://podminky.urs.cz/item/CS_URS_2024_02/444151111</t>
  </si>
  <si>
    <t>"D.5 110,120"</t>
  </si>
  <si>
    <t>20,56*5,3-4,01*3,82</t>
  </si>
  <si>
    <t>553247602</t>
  </si>
  <si>
    <t>panel sendvičový střešní vnější, izolace minerální vlna tl 80mm</t>
  </si>
  <si>
    <t>543,449*1,05 "Přepočtené koeficientem množství</t>
  </si>
  <si>
    <t>596811311</t>
  </si>
  <si>
    <t>Kladení velkoformátové betonové dlažby tl do 100 mm velikosti do 0,5 m2 pl do 300 m2</t>
  </si>
  <si>
    <t>https://podminky.urs.cz/item/CS_URS_2024_02/596811311</t>
  </si>
  <si>
    <t>58381159</t>
  </si>
  <si>
    <t>deska dlažební tryskaná žula 400x400mm tl 50mm</t>
  </si>
  <si>
    <t>200,72*1,02 "Přepočtené koeficientem množství</t>
  </si>
  <si>
    <t>Úpravy povrchů, podlahy a osazování výplní</t>
  </si>
  <si>
    <t>622131121</t>
  </si>
  <si>
    <t>Penetrační nátěr vnějších stěn nanášený ručně</t>
  </si>
  <si>
    <t>https://podminky.urs.cz/item/CS_URS_2024_02/622131121</t>
  </si>
  <si>
    <t>622321141</t>
  </si>
  <si>
    <t>Vápenocementová omítka štuková dvouvrstvá vnějších stěn nanášená ručně</t>
  </si>
  <si>
    <t>https://podminky.urs.cz/item/CS_URS_2024_02/622321141</t>
  </si>
  <si>
    <t>"na porobeton. zdivo"</t>
  </si>
  <si>
    <t>148,955*2</t>
  </si>
  <si>
    <t>631311115</t>
  </si>
  <si>
    <t>Mazanina tl přes 50 do 80 mm z betonu prostého bez zvýšených nároků na prostředí tř. C 20/25</t>
  </si>
  <si>
    <t>https://podminky.urs.cz/item/CS_URS_2024_02/631311115</t>
  </si>
  <si>
    <t>"D.1.5 110"</t>
  </si>
  <si>
    <t>"podlahy vestaveb"</t>
  </si>
  <si>
    <t>57,32+3,51+1,73+104,46+5,89+3,2+1,52+9,63+2,85+2,09+4,84+128,71+3,91+2,99+1,58</t>
  </si>
  <si>
    <t>16,15+21,88+4,38+1,98+3,12+5,82+3,33+3,42</t>
  </si>
  <si>
    <t>12,09+4,1+4,07+4,65+5,44+1,47+9,17+1,68+1,6+1,68+4,08+4,09+425,84+46,82+1,94+18,96+7,64</t>
  </si>
  <si>
    <t>949,63*0,05</t>
  </si>
  <si>
    <t>631362021</t>
  </si>
  <si>
    <t>Výztuž mazanin svařovanými sítěmi Kari</t>
  </si>
  <si>
    <t>https://podminky.urs.cz/item/CS_URS_2024_02/631362021</t>
  </si>
  <si>
    <t>"podlahy vestaveb, KARI 150/150/6 mm"</t>
  </si>
  <si>
    <t>949,63*3,02*1,3/1000</t>
  </si>
  <si>
    <t>632481213</t>
  </si>
  <si>
    <t>Separační vrstva z PE fólie</t>
  </si>
  <si>
    <t>https://podminky.urs.cz/item/CS_URS_2024_02/632481213</t>
  </si>
  <si>
    <t>634112126</t>
  </si>
  <si>
    <t>Obvodová dilatace podlahovým páskem z pěnového PE s fólií mezi stěnou a mazaninou nebo potěrem v 100 mm</t>
  </si>
  <si>
    <t>https://podminky.urs.cz/item/CS_URS_2024_02/634112126</t>
  </si>
  <si>
    <t>"D.5 110"</t>
  </si>
  <si>
    <t>"1.01" 2*7,215+2*9</t>
  </si>
  <si>
    <t>"1.01a" 2*1,95+2*1,8</t>
  </si>
  <si>
    <t>"1.01b" 2*0,95+2*1,8</t>
  </si>
  <si>
    <t>"1.02" 2*13,05+2*9</t>
  </si>
  <si>
    <t>"1.02a" 2*3,1+2*1,9</t>
  </si>
  <si>
    <t>"1.02b" 2*2+2*1,6</t>
  </si>
  <si>
    <t>"1.02c" 2*0,95+2*1,6</t>
  </si>
  <si>
    <t>"1.02d" 2*3,5+2*2,75</t>
  </si>
  <si>
    <t>"1.02e" 2*1,4+2*1,5</t>
  </si>
  <si>
    <t>"1.02f" 2*1,4+2*1,1</t>
  </si>
  <si>
    <t>"1.02g" 2*1,9+2*2,55</t>
  </si>
  <si>
    <t>"1.03" 2*18,135+2*7,69</t>
  </si>
  <si>
    <t>"1.03a" 2*1,865+2*2,1</t>
  </si>
  <si>
    <t>"1.03b" 2*1,665+2*1,8</t>
  </si>
  <si>
    <t>"1.03c" 2*1,665+2*0,95</t>
  </si>
  <si>
    <t>"1.04" 8,95+7,5+2+2,5</t>
  </si>
  <si>
    <t>"1.05" 2*3,895+2*3,62</t>
  </si>
  <si>
    <t>"1.05a" 2*2,58+2*1,7</t>
  </si>
  <si>
    <t>"1.05b" 2*1,165+2*1,7</t>
  </si>
  <si>
    <t>"1.06" 2*2,08+2*1,5</t>
  </si>
  <si>
    <t>"1.06a" 2*2,08+2*2,8</t>
  </si>
  <si>
    <t>"1.06b" 2*2,08+2*1,6</t>
  </si>
  <si>
    <t>"1.06c" 2*1,9+2*1,8</t>
  </si>
  <si>
    <t>"1.07" 2*2,5+2*4,835</t>
  </si>
  <si>
    <t>"1.07a" 2*2,68+2*1,53</t>
  </si>
  <si>
    <t>"1.07b" 2*2,68+2*1,52</t>
  </si>
  <si>
    <t>"1.07c" 2*2,45+2*1,9</t>
  </si>
  <si>
    <t>"1.07d" 2*2,45+2*2,98</t>
  </si>
  <si>
    <t>"1.07e" 2*1,3+2*1,13</t>
  </si>
  <si>
    <t>"1.07f" 2*2,7+2*3,395</t>
  </si>
  <si>
    <t>"1.07g" 2*1,51+2*1,08</t>
  </si>
  <si>
    <t>"1.07h" 2*1,51+2*1,03</t>
  </si>
  <si>
    <t>"1.07i" 2*1,51+2*1,08</t>
  </si>
  <si>
    <t>"1.07j" 2*1,9+2*2,15</t>
  </si>
  <si>
    <t>"1.07k" 2*1,9+2*2,155</t>
  </si>
  <si>
    <t>"1.08" 2*34,8+2*31,725</t>
  </si>
  <si>
    <t>"1.08a" 2*5,79+2*8,09</t>
  </si>
  <si>
    <t>"1.09" 2*1,97+2*0,985</t>
  </si>
  <si>
    <t>"1.10" 2*3,2+2*5,895</t>
  </si>
  <si>
    <t>"1.10a" 2*3,2+2*2,4</t>
  </si>
  <si>
    <t>642942111</t>
  </si>
  <si>
    <t>Osazování zárubní nebo rámů dveřních kovových do 2,5 m2 na MC</t>
  </si>
  <si>
    <t>https://podminky.urs.cz/item/CS_URS_2024_02/642942111</t>
  </si>
  <si>
    <t>"D.5 140"</t>
  </si>
  <si>
    <t>"zárubně pro vnitřní dveře"</t>
  </si>
  <si>
    <t>5+13+9</t>
  </si>
  <si>
    <t>55331486</t>
  </si>
  <si>
    <t>zárubeň jednokřídlá ocelová pro zdění tl stěny 110-150mm rozměru 700/1970, 2100mm</t>
  </si>
  <si>
    <t>55331487</t>
  </si>
  <si>
    <t>zárubeň jednokřídlá ocelová pro zdění tl stěny 110-150mm rozměru 800/1970, 2100mm</t>
  </si>
  <si>
    <t>55331488</t>
  </si>
  <si>
    <t>zárubeň jednokřídlá ocelová pro zdění tl stěny 110-150mm rozměru 900/1970, 2100mm</t>
  </si>
  <si>
    <t>901</t>
  </si>
  <si>
    <t>Demontáž, ochrana, zpětná montáž uměleckých děl</t>
  </si>
  <si>
    <t>949101111</t>
  </si>
  <si>
    <t>Lešení pomocné pro objekty pozemních staveb s lešeňovou podlahou v do 1,9 m zatížení do 150 kg/m2</t>
  </si>
  <si>
    <t>https://podminky.urs.cz/item/CS_URS_2024_02/949101111</t>
  </si>
  <si>
    <t>952901111</t>
  </si>
  <si>
    <t>Vyčištění budov bytové a občanské výstavby při výšce podlaží do 4 m</t>
  </si>
  <si>
    <t>https://podminky.urs.cz/item/CS_URS_2024_02/952901111</t>
  </si>
  <si>
    <t>1000</t>
  </si>
  <si>
    <t>953943211</t>
  </si>
  <si>
    <t>Osazování hasicího přístroje</t>
  </si>
  <si>
    <t>https://podminky.urs.cz/item/CS_URS_2024_02/953943211</t>
  </si>
  <si>
    <t>"PBŘ"</t>
  </si>
  <si>
    <t>449321191</t>
  </si>
  <si>
    <t>přístroj hasicí s hasící schopností 34A</t>
  </si>
  <si>
    <t>985131111</t>
  </si>
  <si>
    <t>Očištění ploch stěn, rubu kleneb a podlah tlakovou vodou</t>
  </si>
  <si>
    <t>https://podminky.urs.cz/item/CS_URS_2024_02/985131111</t>
  </si>
  <si>
    <t>"stávající obklad stěn z travertinu"</t>
  </si>
  <si>
    <t>3*(112,01+112,01+63,21+42,78+22,34)</t>
  </si>
  <si>
    <t>"očištění opěrných zdí u atria"</t>
  </si>
  <si>
    <t>3*93,7+1,2*86,29</t>
  </si>
  <si>
    <t>985131211</t>
  </si>
  <si>
    <t>Očištění ploch stěn, rubu kleneb a podlah sušeným křemičitým pískem</t>
  </si>
  <si>
    <t>https://podminky.urs.cz/item/CS_URS_2024_02/985131211</t>
  </si>
  <si>
    <t>"otryskání viditelných sloupů"</t>
  </si>
  <si>
    <t>59*2,65*2,36</t>
  </si>
  <si>
    <t>985131311</t>
  </si>
  <si>
    <t>Ruční dočištění ploch stěn, rubu kleneb a podlah ocelových kartáči</t>
  </si>
  <si>
    <t>https://podminky.urs.cz/item/CS_URS_2024_02/985131311</t>
  </si>
  <si>
    <t>"dočištění opěrných zdí u atria"</t>
  </si>
  <si>
    <t>"dočištění sloupů"</t>
  </si>
  <si>
    <t>985311111</t>
  </si>
  <si>
    <t>Reprofilace stěn cementovou sanační maltou tl do 10 mm</t>
  </si>
  <si>
    <t>https://podminky.urs.cz/item/CS_URS_2024_02/985311111</t>
  </si>
  <si>
    <t>"betonové sloupy sloupů"</t>
  </si>
  <si>
    <t>985311112</t>
  </si>
  <si>
    <t>Reprofilace stěn cementovou sanační maltou tl přes 10 do 20 mm</t>
  </si>
  <si>
    <t>https://podminky.urs.cz/item/CS_URS_2024_02/985311112</t>
  </si>
  <si>
    <t>"opěrné zdi u atria"</t>
  </si>
  <si>
    <t>985132211</t>
  </si>
  <si>
    <t>Očištění ploch líce kleneb a podhledů sušeným křemičitým pískem</t>
  </si>
  <si>
    <t>https://podminky.urs.cz/item/CS_URS_2024_02/985132211</t>
  </si>
  <si>
    <t>"D.5 133"</t>
  </si>
  <si>
    <t>"stropy a průvlaky"</t>
  </si>
  <si>
    <t>217,7+1037+454,14+1560,46</t>
  </si>
  <si>
    <t>667,395</t>
  </si>
  <si>
    <t>985312111</t>
  </si>
  <si>
    <t>Stěrka k vyrovnání betonových ploch stěn tl do 2 mm</t>
  </si>
  <si>
    <t>https://podminky.urs.cz/item/CS_URS_2024_02/985312111</t>
  </si>
  <si>
    <t>"betonové sloupy"</t>
  </si>
  <si>
    <t>985112122</t>
  </si>
  <si>
    <t>Odsekání degradovaného betonu líce kleneb a podhledů tl přes 10 do 30 mm</t>
  </si>
  <si>
    <t>https://podminky.urs.cz/item/CS_URS_2024_02/985112122</t>
  </si>
  <si>
    <t>"průvlaky, stropy"</t>
  </si>
  <si>
    <t>"odhad výměry"</t>
  </si>
  <si>
    <t>300</t>
  </si>
  <si>
    <t>985311211</t>
  </si>
  <si>
    <t>Reprofilace líce kleneb a podhledů cementovou sanační maltou tl do 10 mm</t>
  </si>
  <si>
    <t>https://podminky.urs.cz/item/CS_URS_2024_02/985311211</t>
  </si>
  <si>
    <t>"předpoklad 25% ploch"</t>
  </si>
  <si>
    <t>3936,695*0,25</t>
  </si>
  <si>
    <t>9853121211</t>
  </si>
  <si>
    <t>Stěrka/malta sanační betonových ploch líce kleneb a podhledů tl do 2 mm</t>
  </si>
  <si>
    <t>"stropy a průvlaky - vidtelné části opatřit sanační stěrkou nebo maltou"</t>
  </si>
  <si>
    <t>217,7+1037+454,14-1100</t>
  </si>
  <si>
    <t>985321111</t>
  </si>
  <si>
    <t>Ochranný nátěr výztuže na cementové bázi stěn, líce kleneb a podhledů 1 vrstva tl 1 mm</t>
  </si>
  <si>
    <t>https://podminky.urs.cz/item/CS_URS_2024_02/985321111</t>
  </si>
  <si>
    <t>"výměru upřesnit po očištění a odstranění degradovaných částí"</t>
  </si>
  <si>
    <t>10+50</t>
  </si>
  <si>
    <t>998011008</t>
  </si>
  <si>
    <t>Přesun hmot pro budovy zděné s omezením mechanizace pro budovy v do 6 m</t>
  </si>
  <si>
    <t>https://podminky.urs.cz/item/CS_URS_2024_02/998011008</t>
  </si>
  <si>
    <t>711111001</t>
  </si>
  <si>
    <t>Provedení izolace proti zemní vlhkosti vodorovné za studena nátěrem penetračním</t>
  </si>
  <si>
    <t>https://podminky.urs.cz/item/CS_URS_2024_02/711111001</t>
  </si>
  <si>
    <t>711112001</t>
  </si>
  <si>
    <t>Provedení izolace proti zemní vlhkosti svislé za studena nátěrem penetračním</t>
  </si>
  <si>
    <t>https://podminky.urs.cz/item/CS_URS_2024_02/711112001</t>
  </si>
  <si>
    <t>(2926,932+108,187)*0,00035</t>
  </si>
  <si>
    <t>711141559</t>
  </si>
  <si>
    <t>Provedení izolace proti zemní vlhkosti pásy přitavením vodorovné NAIP</t>
  </si>
  <si>
    <t>https://podminky.urs.cz/item/CS_URS_2024_02/711141559</t>
  </si>
  <si>
    <t>"D.5 110,111,132"</t>
  </si>
  <si>
    <t>"pod vestavby"</t>
  </si>
  <si>
    <t>Mezisoučet</t>
  </si>
  <si>
    <t>"podchody"</t>
  </si>
  <si>
    <t>1795,73</t>
  </si>
  <si>
    <t>"m. 1.04 a pod porob. zdivo uzavření rampy směr Místecká"</t>
  </si>
  <si>
    <t>16,15+0,5*(2,86+10,345+2,39+9,465+7,705)</t>
  </si>
  <si>
    <t>0,5*4,19</t>
  </si>
  <si>
    <t>"2x asf. pás"</t>
  </si>
  <si>
    <t>2926,932*2</t>
  </si>
  <si>
    <t>711142559</t>
  </si>
  <si>
    <t>Provedení izolace proti zemní vlhkosti pásy přitavením svislé NAIP</t>
  </si>
  <si>
    <t>https://podminky.urs.cz/item/CS_URS_2024_02/711142559</t>
  </si>
  <si>
    <t>"vytažení na stěny"</t>
  </si>
  <si>
    <t>112,01+112,01+63,21+42,78+22,34</t>
  </si>
  <si>
    <t>2,5+7,705+2,39+10,345+2,55+26,45+0,5+34,88+31,93+5,915+0,145</t>
  </si>
  <si>
    <t>7,45+2,055+8,95+1,95+10,755+13,5+3,375+4+9,14+2,1</t>
  </si>
  <si>
    <t>540,935*0,2*2 "2x asf. pás"</t>
  </si>
  <si>
    <t>62853004</t>
  </si>
  <si>
    <t>pás asfaltový natavitelný modifikovaný SBS s vložkou ze skleněné tkaniny a spalitelnou PE fólií nebo jemnozrnným minerálním posypem na horním povrchu tl 4,0mm</t>
  </si>
  <si>
    <t>5853,864*1,1655</t>
  </si>
  <si>
    <t>216,374*1,221</t>
  </si>
  <si>
    <t>998711211</t>
  </si>
  <si>
    <t>Přesun hmot procentní pro izolace proti vodě, vlhkosti a plynům s omezením mechanizace v objektech v do 6 m</t>
  </si>
  <si>
    <t>https://podminky.urs.cz/item/CS_URS_2024_02/998711211</t>
  </si>
  <si>
    <t>713</t>
  </si>
  <si>
    <t>Izolace tepelné</t>
  </si>
  <si>
    <t>713121111</t>
  </si>
  <si>
    <t>Montáž izolace tepelné podlah volně kladenými rohožemi, pásy, dílci, deskami 1 vrstva</t>
  </si>
  <si>
    <t>https://podminky.urs.cz/item/CS_URS_2024_02/713121111</t>
  </si>
  <si>
    <t>28375912</t>
  </si>
  <si>
    <t>deska EPS 150 pro konstrukce s vysokým zatížením λ=0,035 tl 80mm</t>
  </si>
  <si>
    <t>949,63*1,05 "Přepočtené koeficientem množství</t>
  </si>
  <si>
    <t>998713211</t>
  </si>
  <si>
    <t>Přesun hmot procentní pro izolace tepelné s omezením mechanizace v objektech v do 6 m</t>
  </si>
  <si>
    <t>https://podminky.urs.cz/item/CS_URS_2024_02/998713211</t>
  </si>
  <si>
    <t>762</t>
  </si>
  <si>
    <t>Konstrukce tesařské</t>
  </si>
  <si>
    <t>76201</t>
  </si>
  <si>
    <t>D+M dřevěná terasa vč. podkladního roštu</t>
  </si>
  <si>
    <t>"terasová prkna tl. 40 mm, rošt dřevěné trámky 80/140-160 mm"</t>
  </si>
  <si>
    <t>998762201</t>
  </si>
  <si>
    <t>Přesun hmot procentní pro kce tesařské v objektech v do 6 m</t>
  </si>
  <si>
    <t>https://podminky.urs.cz/item/CS_URS_2024_02/998762201</t>
  </si>
  <si>
    <t>998762211</t>
  </si>
  <si>
    <t>Přesun hmot procentní pro kce tesařské s omezením mechanizace v objektech v do 6 m</t>
  </si>
  <si>
    <t>https://podminky.urs.cz/item/CS_URS_2024_02/998762211</t>
  </si>
  <si>
    <t>763</t>
  </si>
  <si>
    <t>Konstrukce suché výstavby</t>
  </si>
  <si>
    <t>763111417</t>
  </si>
  <si>
    <t>SDK příčka tl 150 mm profil CW+UW 100 desky 2xA 12,5 s izolací EI 60 Rw do 56 dB</t>
  </si>
  <si>
    <t>https://podminky.urs.cz/item/CS_URS_2024_02/763111417</t>
  </si>
  <si>
    <t>"příčky na ocelové nosné kontrukci"</t>
  </si>
  <si>
    <t>3,15*(2*9+7,12+0,15+5,52+0,15+13,05+8,05+1,865+3,895)</t>
  </si>
  <si>
    <t>-3*0,8*2-0,9*2</t>
  </si>
  <si>
    <t>"samostatné stojící příčky"</t>
  </si>
  <si>
    <t>3,15*(3,2+2*1,8)-0,8*2-0,7*2</t>
  </si>
  <si>
    <t>3,15*3,2-0,9*2</t>
  </si>
  <si>
    <t>3,15*(3,1+3,65+1,6+2,75+1,9)-2*0,7*2-0,8*2-0,9*2</t>
  </si>
  <si>
    <t>3,15*(2*1,665)-2*0,7*2</t>
  </si>
  <si>
    <t>3,15*(3,895+1,7)-0,7*2-0,9*2</t>
  </si>
  <si>
    <t>3,15*(2*2,08+1,9)-3*0,7*2</t>
  </si>
  <si>
    <t>3,15*(2*4,835+2,68+2*2,45+1,45+1,3+4,4+3,395+2*1,51)-1*1,3-8*0,8*2-2*0,9*2-1,2*2</t>
  </si>
  <si>
    <t>3,15*(5,79+8,24)-2,3*2,1</t>
  </si>
  <si>
    <t>763113319</t>
  </si>
  <si>
    <t>SDK příčka instalační tl 255 - 750 mm zdvojený profil CW+UW 100 desky 2xA 12,5 s izolací EI 60 Rw do 54 dB</t>
  </si>
  <si>
    <t>https://podminky.urs.cz/item/CS_URS_2024_02/763113319</t>
  </si>
  <si>
    <t>"tl. 350 mm"</t>
  </si>
  <si>
    <t>3,15*(3,25+2,75+1,9+2,8+0,15+1,5+0,15+1,6+0,15+1,8+0,23)</t>
  </si>
  <si>
    <t>"tl. 300 mm"</t>
  </si>
  <si>
    <t>3,15*(3,395+0,15)</t>
  </si>
  <si>
    <t>7631214561</t>
  </si>
  <si>
    <t>SDK stěna předsazená deska sdk do exteriéru 1xDFRIEH2 12,5</t>
  </si>
  <si>
    <t>"opláštění u travelátorů"</t>
  </si>
  <si>
    <t>3*(16,39+16,24+19,54+19,59)/2</t>
  </si>
  <si>
    <t>7631214671</t>
  </si>
  <si>
    <t>SDK stěna předsazená tl 125 mm profil CW+UW 100 desky 2xA 12,5 s izolací EI 30</t>
  </si>
  <si>
    <t>"u sendvičových stěnových panelů a stáv. stěn"</t>
  </si>
  <si>
    <t>3,15*(40,845-4,155+13,79+2,11+1,9+3,82+7+2,02+2*1+5,105+0,15+1,865+5,3+5,94+11,9)</t>
  </si>
  <si>
    <t>3,15*(16,33+3,895+7,745+5,9+8,505)</t>
  </si>
  <si>
    <t>-3*1*1,3-2,1*2,15-1,1*2,15--2,4*2,15</t>
  </si>
  <si>
    <t>-12,2*2,4-1,6*2,4-14,5*2,4-3,2*2,4</t>
  </si>
  <si>
    <t>7631214741</t>
  </si>
  <si>
    <t>SDK stěna předsazená tl 180-230 mm profil CW+UW 100 desky 2xA 12,5 s izolací</t>
  </si>
  <si>
    <t>"tl. 180 mm"</t>
  </si>
  <si>
    <t>3,15*1,8</t>
  </si>
  <si>
    <t>"tl. 200 mm"</t>
  </si>
  <si>
    <t>3,15*(3,2+1,9+0,95+0,15+1,8+0,15)</t>
  </si>
  <si>
    <t>"tl. 230 mm"</t>
  </si>
  <si>
    <t>3,15*(2,08+2,98+0,15+1,9+0,15+1,9)</t>
  </si>
  <si>
    <t>763131451</t>
  </si>
  <si>
    <t>SDK podhled deska 1xH2 12,5 bez izolace dvouvrstvá spodní kce profil CD+UD</t>
  </si>
  <si>
    <t>https://podminky.urs.cz/item/CS_URS_2024_02/763131451</t>
  </si>
  <si>
    <t>3,51+1,73+2,85+2,09+4,84+12,09+4,1+4,07+4,65+5,44+1,47+9,17+1,68+1,6+1,68+4,08+4,09</t>
  </si>
  <si>
    <t>763131421</t>
  </si>
  <si>
    <t>SDK podhled desky 2xA 12,5 bez izolace dvouvrstvá spodní kce profil CD+UD</t>
  </si>
  <si>
    <t>https://podminky.urs.cz/item/CS_URS_2024_02/763131421</t>
  </si>
  <si>
    <t>"opláštění průvlaků"</t>
  </si>
  <si>
    <t>1,95*9+1,9*1,45+2,02*4,27</t>
  </si>
  <si>
    <t>0,4*(6,85+9+1,9+2*1,45+2,02+2*4,27)</t>
  </si>
  <si>
    <t>763131751</t>
  </si>
  <si>
    <t>Montáž parotěsné zábrany do SDK</t>
  </si>
  <si>
    <t>https://podminky.urs.cz/item/CS_URS_2024_02/763131751</t>
  </si>
  <si>
    <t>28329276</t>
  </si>
  <si>
    <t>fólie PE vyztužená pro parotěsnou vrstvu (reakce na oheň - třída E) 140g/m2</t>
  </si>
  <si>
    <t>407,384*1,1235 "Přepočtené koeficientem množství</t>
  </si>
  <si>
    <t>763131752</t>
  </si>
  <si>
    <t>Montáž jedné vrstvy tepelné izolace do SDK podhledu</t>
  </si>
  <si>
    <t>https://podminky.urs.cz/item/CS_URS_2024_02/763131752</t>
  </si>
  <si>
    <t>63152099</t>
  </si>
  <si>
    <t>pás tepelně izolační univerzální λ=0,032-0,033 tl 100mm</t>
  </si>
  <si>
    <t>41,414*1,02 "Přepočtené koeficientem množství</t>
  </si>
  <si>
    <t>998763411</t>
  </si>
  <si>
    <t>Přesun hmot procentní pro konstrukce montované z desek s omezením mechanizace v objektech v do 6 m</t>
  </si>
  <si>
    <t>https://podminky.urs.cz/item/CS_URS_2024_02/998763411</t>
  </si>
  <si>
    <t>76601</t>
  </si>
  <si>
    <t>D+M D/1 dveře vnitřní 900/1970 mm, plné, kování, zámek, mřížka - kompletní provedení dle výpisu výrobků</t>
  </si>
  <si>
    <t>"D/1P" 1</t>
  </si>
  <si>
    <t>"D/1L" 4</t>
  </si>
  <si>
    <t>76602</t>
  </si>
  <si>
    <t>D+M D/1 dveře vnitřní 800/1970 mm, plné, kování, zámek, mřížka - kompletní provedení dle výpisu výrobků</t>
  </si>
  <si>
    <t>"D/2P" 7</t>
  </si>
  <si>
    <t>"D/2L" 6</t>
  </si>
  <si>
    <t>76603</t>
  </si>
  <si>
    <t>D+M D/1 dveře vnitřní 700/1970 mm, plné, kování, zámek, mřížka - kompletní provedení dle výpisu výrobků</t>
  </si>
  <si>
    <t>"D/3P" 6</t>
  </si>
  <si>
    <t>"D/3L" 3</t>
  </si>
  <si>
    <t>998766211</t>
  </si>
  <si>
    <t>Přesun hmot procentní pro kce truhlářské s omezením mechanizace v objektech v do 6 m</t>
  </si>
  <si>
    <t>https://podminky.urs.cz/item/CS_URS_2024_02/998766211</t>
  </si>
  <si>
    <t>76701</t>
  </si>
  <si>
    <t>D+M ocelová nosná kontrukce vestaveb, vč. povrchové úpravy</t>
  </si>
  <si>
    <t>"SO 602"</t>
  </si>
  <si>
    <t>"dle výkazu materiálu vč. styčníků, svarů, posj. materiálu"</t>
  </si>
  <si>
    <t>41756,9</t>
  </si>
  <si>
    <t>76702a</t>
  </si>
  <si>
    <t>D+M světlík vč. nosné konstrukce, 5370/11440 mm - kompletní provedení</t>
  </si>
  <si>
    <t>76702b</t>
  </si>
  <si>
    <t>D+M světlík vč. nosné konstrukce, 5555/3540 mm - kompletní provedení</t>
  </si>
  <si>
    <t>76721</t>
  </si>
  <si>
    <t>D+M Al okno, izolační dvojsklo - kompletní provedení dle výpisu výrobků</t>
  </si>
  <si>
    <t>"O1 1000/1300 mm" 3</t>
  </si>
  <si>
    <t>"O2 1000/1300 mm" 1</t>
  </si>
  <si>
    <t>76722</t>
  </si>
  <si>
    <t>D+M PS/1 Al prosklená stěna s dveřmi, 12200/2400 mm, izolační dvojsklo - kompletní provedení dle výpisu výrobků</t>
  </si>
  <si>
    <t>76723</t>
  </si>
  <si>
    <t>D+M PS/2 Al prosklená stěna s dveřmi, 14250/2400 mm, izolační dvojsklo - kompletní provedení dle výpisu výrobků</t>
  </si>
  <si>
    <t>76724</t>
  </si>
  <si>
    <t>D+M PS/3 Al prosklená stěna s dveřmi, 3200/2400 mm, izolační dvojsklo - kompletní provedení dle výpisu výrobků</t>
  </si>
  <si>
    <t>76725</t>
  </si>
  <si>
    <t>D+M VD/1 vchodové dveře 2000/2000 mm, vč. zárubně - kompletní provedení dle výpisu výrobků</t>
  </si>
  <si>
    <t>76726</t>
  </si>
  <si>
    <t>D+M VD/2 vchodové dveře 1900/2100 mm, vč. zárubně - kompletní provedení dle výpisu výrobků</t>
  </si>
  <si>
    <t>76727</t>
  </si>
  <si>
    <t>D+M VD/3 vchodové dveře 900/2100 mm, vč. zárubně - kompletní provedení dle výpisu výrobků</t>
  </si>
  <si>
    <t>76728</t>
  </si>
  <si>
    <t>D+M VD/4 vchodové dveře 700/2100 mm, vč. zárubně - kompletní provedení dle výpisu výrobků</t>
  </si>
  <si>
    <t>76729</t>
  </si>
  <si>
    <t>D+M VV/1 vstupní vrata 2200/2050 mm, vč. zárubně - kompletní provedení dle výpisu výrobků</t>
  </si>
  <si>
    <t>76730</t>
  </si>
  <si>
    <t>D+M VD/5 vchodové dveře 1400/2300 mm, vč. zárubně - kompletní provedení dle výpisu výrobků</t>
  </si>
  <si>
    <t>76731</t>
  </si>
  <si>
    <t>D+M VD/6 vchodové dveře 2000/2100 mm, vč. zárubně - kompletní provedení dle výpisu výrobků</t>
  </si>
  <si>
    <t>76741</t>
  </si>
  <si>
    <t>D+M Z1/A zábradlí rampy, v. 900 mm, celk. dl. 5,139 m, vč. povrchové úpravy - kompletní provedení dle výpisu zábradlí</t>
  </si>
  <si>
    <t>76742</t>
  </si>
  <si>
    <t>D+M Z1/B zábradlí rampy, v. 900 mm, celk. dl. 25,643 m, vč. povrchové úpravy - kompletní provedení dle výpisu zábradlí</t>
  </si>
  <si>
    <t>76743</t>
  </si>
  <si>
    <t>D+M Z1/C zábradlí schodiště, v. 900 mm, celk. dl. 9,258 m, vč. povrchové úpravy - kompletní provedení dle výpisu zábradlí</t>
  </si>
  <si>
    <t>76744</t>
  </si>
  <si>
    <t>D+M Z1/D zábradlí rampy, v. 900 mm, celk. dl. 3,526 m, vč. povrchové úpravy - kompletní provedení dle výpisu zábradlí</t>
  </si>
  <si>
    <t>76745</t>
  </si>
  <si>
    <t>D+M Z1/E zábradlí rampy, v. 900 mm, celk. dl. 17,563 m, vč. povrchové úpravy - kompletní provedení dle výpisu zábradlí</t>
  </si>
  <si>
    <t>232</t>
  </si>
  <si>
    <t>76746</t>
  </si>
  <si>
    <t>D+M Z1/F zábradlí schodiště, v. 900 mm, celk. dl. 8,41 m, vč. povrchové úpravy - kompletní provedení dle výpisu zábradlí</t>
  </si>
  <si>
    <t>234</t>
  </si>
  <si>
    <t>76747</t>
  </si>
  <si>
    <t>D+M Z1/G zábradlí rampy, v. 900 mm, celk. dl. 10,767 m, vč. povrchové úpravy - kompletní provedení dle výpisu zábradlí</t>
  </si>
  <si>
    <t>236</t>
  </si>
  <si>
    <t>76748</t>
  </si>
  <si>
    <t>D+M Z2/A zábradlí rampy, v. 200 mm, celk. dl. 10,958 m, vč. povrchové úpravy - kompletní provedení dle výpisu zábradlí</t>
  </si>
  <si>
    <t>238</t>
  </si>
  <si>
    <t>76749</t>
  </si>
  <si>
    <t>D+M Z2/B zábradlí schodiště, v. 200 mm, celk. dl. 8,418 m, vč. povrchové úpravy - kompletní provedení dle výpisu zábradlí</t>
  </si>
  <si>
    <t>240</t>
  </si>
  <si>
    <t>76750</t>
  </si>
  <si>
    <t>D+M Z2/C zábradlí schodiště, v. 200 mm, celk. dl. 10,78 m, vč. povrchové úpravy - kompletní provedení dle výpisu zábradlí</t>
  </si>
  <si>
    <t>242</t>
  </si>
  <si>
    <t>76751</t>
  </si>
  <si>
    <t>D+M Z2/D zábradlí schodiště, v. 200 mm, celk. dl. 9,717 m, vč. povrchové úpravy - kompletní provedení dle výpisu zábradlí</t>
  </si>
  <si>
    <t>244</t>
  </si>
  <si>
    <t>76752</t>
  </si>
  <si>
    <t>D+M Z3/A zábradlí na opěrné stěně, v. 1000 mm, celk. dl. 61,279 m, vč. povrchové úpravy - kompletní provedení dle výpisu zábradlí</t>
  </si>
  <si>
    <t>246</t>
  </si>
  <si>
    <t>7675841591</t>
  </si>
  <si>
    <t>D+M podhled kazetový, nerez kazety děrované 600x600 mm, kompletní provedení del výpisu výrobků</t>
  </si>
  <si>
    <t>248</t>
  </si>
  <si>
    <t>"provedení podhledu a technická specifikace kazet dle výkresu"</t>
  </si>
  <si>
    <t>"SO 601"</t>
  </si>
  <si>
    <t>28,71+109,8+17,82+15,3</t>
  </si>
  <si>
    <t>"SO 602.2"</t>
  </si>
  <si>
    <t>518,22+33,66+99+39,78+72,54+95,4</t>
  </si>
  <si>
    <t>"SO 603"</t>
  </si>
  <si>
    <t>165,92</t>
  </si>
  <si>
    <t>76791</t>
  </si>
  <si>
    <t>D+M Z/1 větrací mřížka 1140/530 mm</t>
  </si>
  <si>
    <t>250</t>
  </si>
  <si>
    <t>"D.5 110,111,140"</t>
  </si>
  <si>
    <t>76792</t>
  </si>
  <si>
    <t>D+M Z/2 sloupek TR 100x5 mm, vč. kotevních desek, vč. povrchové úpravy</t>
  </si>
  <si>
    <t>252</t>
  </si>
  <si>
    <t>1800</t>
  </si>
  <si>
    <t>76793</t>
  </si>
  <si>
    <t>D+M Z/3 větrací mřížka 1500/500 mm, vč. pomocných konstrukcí pro uchycení</t>
  </si>
  <si>
    <t>254</t>
  </si>
  <si>
    <t xml:space="preserve">5 </t>
  </si>
  <si>
    <t>76794</t>
  </si>
  <si>
    <t>D+M Z/4 nerezový sokl sloupů, v. 200 mm</t>
  </si>
  <si>
    <t>"D.5 132,140"</t>
  </si>
  <si>
    <t>650</t>
  </si>
  <si>
    <t>76795</t>
  </si>
  <si>
    <t>D+M dilatace podlah</t>
  </si>
  <si>
    <t>258</t>
  </si>
  <si>
    <t>76796</t>
  </si>
  <si>
    <t>D+M pletivo proti ptákům a hmyzu</t>
  </si>
  <si>
    <t>260</t>
  </si>
  <si>
    <t>"D.5 110,121"</t>
  </si>
  <si>
    <t>"uzavření prostoru nad vestavbami"</t>
  </si>
  <si>
    <t>0,32*(40,845+13,79+3,82+3,915)</t>
  </si>
  <si>
    <t>998767211</t>
  </si>
  <si>
    <t>Přesun hmot procentní pro zámečnické konstrukce s omezením mechanizace v objektech v do 6 m</t>
  </si>
  <si>
    <t>262</t>
  </si>
  <si>
    <t>https://podminky.urs.cz/item/CS_URS_2024_02/998767211</t>
  </si>
  <si>
    <t>771</t>
  </si>
  <si>
    <t>Podlahy z dlaždic</t>
  </si>
  <si>
    <t>771121011</t>
  </si>
  <si>
    <t>Nátěr penetrační na podlahu</t>
  </si>
  <si>
    <t>264</t>
  </si>
  <si>
    <t>https://podminky.urs.cz/item/CS_URS_2024_02/771121011</t>
  </si>
  <si>
    <t>376,96*0,1+949,63</t>
  </si>
  <si>
    <t>771151012</t>
  </si>
  <si>
    <t>Samonivelační stěrka podlah pevnosti 20 MPa tl přes 3 do 5 mm</t>
  </si>
  <si>
    <t>266</t>
  </si>
  <si>
    <t>https://podminky.urs.cz/item/CS_URS_2024_02/771151012</t>
  </si>
  <si>
    <t>771474112</t>
  </si>
  <si>
    <t>Montáž soklů z dlaždic keramických rovných lepených cementovým flexibilním lepidlem v přes 65 do 90 mm</t>
  </si>
  <si>
    <t>268</t>
  </si>
  <si>
    <t>https://podminky.urs.cz/item/CS_URS_2024_02/771474112</t>
  </si>
  <si>
    <t>"1.01" 2*7,215+2*9-14,25-0,8</t>
  </si>
  <si>
    <t>"1.02" 2*13,05+2*9-12,2-2*0,8-2*0,9</t>
  </si>
  <si>
    <t>"1.02a" 2*3,1+2*1,9-0,9-0,7</t>
  </si>
  <si>
    <t>"1.02d" 2*3,5+2*2,75-0,8</t>
  </si>
  <si>
    <t>"1.03" 2*18,135+2*7,69+4*0,36+2*1-3,2-0,8</t>
  </si>
  <si>
    <t>"1.03a" 2*1,865+2*2,1-0,8-0,7</t>
  </si>
  <si>
    <t>"1.04" 8,95+7,5+2+2,5-2*2,1</t>
  </si>
  <si>
    <t>"1.05" 2*3,895+2*3,62-2,4-0,9</t>
  </si>
  <si>
    <t>"1.06" 2*2,08+2*1,5-0,9-2*0,7</t>
  </si>
  <si>
    <t>"1.06a" 2*2,08+2*2,8-0,7</t>
  </si>
  <si>
    <t>"1.06b" 2*2,08+2*1,6-2*0,7</t>
  </si>
  <si>
    <t>"1.07" 2*2,5+2*4,835-1,9-2*0,9-3*0,8</t>
  </si>
  <si>
    <t>"1.07a" 2*2,68+2*1,53-2*0,8</t>
  </si>
  <si>
    <t>"1.07b" 2*2,68+2*1,52-0,8</t>
  </si>
  <si>
    <t>"1.08" 2*34,8+2*31,725-1,9-2,4-2,3-0,9</t>
  </si>
  <si>
    <t>"1.08a" 2*5,79+2*8,09-2,3</t>
  </si>
  <si>
    <t>"1.09" 2*1,97+2*0,985-0,8</t>
  </si>
  <si>
    <t>"1.10" 2*3,2+2*5,895-1,6-0,9</t>
  </si>
  <si>
    <t>"1.10a" 2*3,2+2*2,4-0,9</t>
  </si>
  <si>
    <t>59761184</t>
  </si>
  <si>
    <t>sokl keramický mrazuvzdorný povrch hladký/matný tl do 10mm výšky přes 65 do 90mm</t>
  </si>
  <si>
    <t>270</t>
  </si>
  <si>
    <t>376,96*1,1 "Přepočtené koeficientem množství</t>
  </si>
  <si>
    <t>771574433</t>
  </si>
  <si>
    <t>Montáž podlah keramických reliéfních nebo z dekorů lepených cementovým flexibilním lepidlem přes 2 do 4 ks/m2</t>
  </si>
  <si>
    <t>272</t>
  </si>
  <si>
    <t>https://podminky.urs.cz/item/CS_URS_2024_02/771574433</t>
  </si>
  <si>
    <t>59761100</t>
  </si>
  <si>
    <t>dlažba keramická protiskluzná, velkoformátová, tl. 15 mm</t>
  </si>
  <si>
    <t>274</t>
  </si>
  <si>
    <t>949,63*1,15 "Přepočtené koeficientem množství</t>
  </si>
  <si>
    <t>771591112</t>
  </si>
  <si>
    <t>Izolace pod dlažbu nátěrem nebo stěrkou ve dvou vrstvách</t>
  </si>
  <si>
    <t>276</t>
  </si>
  <si>
    <t>https://podminky.urs.cz/item/CS_URS_2024_02/771591112</t>
  </si>
  <si>
    <t>"v soc. zázemí"</t>
  </si>
  <si>
    <t>3,51+1,73+3,2+1,52+2,85+2,09+4,84+2,99+1,58+4,38+1,98+3,42</t>
  </si>
  <si>
    <t>4,65+5,44+1,47+9,17+1,68+1,6+1,68+4,08+4,09</t>
  </si>
  <si>
    <t>"1.01a" 0,2*(2*1,95+2*1,8)</t>
  </si>
  <si>
    <t>"1.01b" 0,2*(2*0,95+2*1,8)</t>
  </si>
  <si>
    <t>"1.02b" 0,2*(2*2+2*1,6)</t>
  </si>
  <si>
    <t>"1.02c" 0,2*(2*0,95+2*1,6)</t>
  </si>
  <si>
    <t>"1.02e" 0,2*(2*1,4+2*1,5)</t>
  </si>
  <si>
    <t>"1.02f" 0,2*(2*1,4+2*1,1)</t>
  </si>
  <si>
    <t>"1.02g" 0,2*(2*1,9+2*2,55)</t>
  </si>
  <si>
    <t>"1.03b" 0,2*(2*1,665+2*1,8)</t>
  </si>
  <si>
    <t>"1.03c" 0,2*(2*1,665+2*0,95)</t>
  </si>
  <si>
    <t>"1.05a" 0,2*(2*2,58+2*1,7)</t>
  </si>
  <si>
    <t>"1.05b" 0,2*(2*1,165+2*1,7)</t>
  </si>
  <si>
    <t>"1.06c" 0,2*(2*1,9+2*1,8)</t>
  </si>
  <si>
    <t>"1.07c" 0,2*(2*2,45+2*1,9)</t>
  </si>
  <si>
    <t>"1.07d" 0,2*(2*2,45+2*2,98)</t>
  </si>
  <si>
    <t>"1.07e" 0,2*(2*1,3+2*1,13)</t>
  </si>
  <si>
    <t>"1.07f" 0,2*(2*2,7+2*3,395)</t>
  </si>
  <si>
    <t>"1.07g" 0,2*(2*1,51+2*1,08)</t>
  </si>
  <si>
    <t>"1.07h" 0,2*(2*1,51+2*1,03)</t>
  </si>
  <si>
    <t>"1.07i" 0,2*(2*1,51+2*1,08)</t>
  </si>
  <si>
    <t>"1.07j" 0,2*(2*1,9+2*2,15)</t>
  </si>
  <si>
    <t>"1.07k" 0,2*(2*1,9+2*2,155)</t>
  </si>
  <si>
    <t>771591264</t>
  </si>
  <si>
    <t>Izolace těsnícími pásy mezi podlahou a stěnou</t>
  </si>
  <si>
    <t>278</t>
  </si>
  <si>
    <t>https://podminky.urs.cz/item/CS_URS_2024_02/771591264</t>
  </si>
  <si>
    <t>"1.01a" (2*1,95+2*1,8)</t>
  </si>
  <si>
    <t>"1.01b" (2*0,95+2*1,8)</t>
  </si>
  <si>
    <t>"1.02b" (2*2+2*1,6)</t>
  </si>
  <si>
    <t>"1.02c" (2*0,95+2*1,6)</t>
  </si>
  <si>
    <t>"1.02e" (2*1,4+2*1,5)</t>
  </si>
  <si>
    <t>"1.02f" (2*1,4+2*1,1)</t>
  </si>
  <si>
    <t>"1.02g" (2*1,9+2*2,55)</t>
  </si>
  <si>
    <t>"1.03b" (2*1,665+2*1,8)</t>
  </si>
  <si>
    <t>"1.03c" (2*1,665+2*0,95)</t>
  </si>
  <si>
    <t>"1.05a" (2*2,58+2*1,7)</t>
  </si>
  <si>
    <t>"1.05b" (2*1,165+2*1,7)</t>
  </si>
  <si>
    <t>"1.06c" (2*1,9+2*1,8)</t>
  </si>
  <si>
    <t>"1.07c" (2*2,45+2*1,9)</t>
  </si>
  <si>
    <t>"1.07d" (2*2,45+2*2,98)</t>
  </si>
  <si>
    <t>"1.07e" (2*1,3+2*1,13)</t>
  </si>
  <si>
    <t>"1.07f" (2*2,7+2*3,395)</t>
  </si>
  <si>
    <t>"1.07g" (2*1,51+2*1,08)</t>
  </si>
  <si>
    <t>"1.07h" (2*1,51+2*1,03)</t>
  </si>
  <si>
    <t>"1.07i" (2*1,51+2*1,08)</t>
  </si>
  <si>
    <t>"1.07j" (2*1,9+2*2,15)</t>
  </si>
  <si>
    <t>"1.07k" (2*1,9+2*2,155)</t>
  </si>
  <si>
    <t>771592011</t>
  </si>
  <si>
    <t>Čištění vnitřních ploch podlah nebo schodišť po položení dlažby chemickými prostředky</t>
  </si>
  <si>
    <t>280</t>
  </si>
  <si>
    <t>https://podminky.urs.cz/item/CS_URS_2024_02/771592011</t>
  </si>
  <si>
    <t>998771211</t>
  </si>
  <si>
    <t>Přesun hmot procentní pro podlahy z dlaždic s omezením mechanizace v objektech v do 6 m</t>
  </si>
  <si>
    <t>282</t>
  </si>
  <si>
    <t>https://podminky.urs.cz/item/CS_URS_2024_02/998771211</t>
  </si>
  <si>
    <t>772231303</t>
  </si>
  <si>
    <t>Montáž obkladu stupňů deskami kladenými do malty z kamene tvrdého tl přes 30 do 50 mm</t>
  </si>
  <si>
    <t>284</t>
  </si>
  <si>
    <t>https://podminky.urs.cz/item/CS_URS_2024_02/772231303</t>
  </si>
  <si>
    <t>"0.02"</t>
  </si>
  <si>
    <t>2*12*4,38</t>
  </si>
  <si>
    <t>"0.04"</t>
  </si>
  <si>
    <t>2*11*4,47</t>
  </si>
  <si>
    <t>58381154</t>
  </si>
  <si>
    <t>deska dlažební tryskaná žula 300x300mm tl 50mm</t>
  </si>
  <si>
    <t>286</t>
  </si>
  <si>
    <t>772231413</t>
  </si>
  <si>
    <t>Montáž obkladu stupňů deskami podstupnicovými kladenými do malty z kamene tvrdého tl do 30 mm</t>
  </si>
  <si>
    <t>288</t>
  </si>
  <si>
    <t>https://podminky.urs.cz/item/CS_URS_2024_02/772231413</t>
  </si>
  <si>
    <t>58386632</t>
  </si>
  <si>
    <t>podstupnice tryskaná žula tl 30mm</t>
  </si>
  <si>
    <t>290</t>
  </si>
  <si>
    <t>203,46*1,04 "Přepočtené koeficientem množství</t>
  </si>
  <si>
    <t>772421123</t>
  </si>
  <si>
    <t>Montáž obkladu soklů svislých deskami kladenými do malty z kamene tl do 30 mm</t>
  </si>
  <si>
    <t>292</t>
  </si>
  <si>
    <t>https://podminky.urs.cz/item/CS_URS_2024_02/772421123</t>
  </si>
  <si>
    <t>"sokl v. 200 mm"</t>
  </si>
  <si>
    <t>"u vestavby"</t>
  </si>
  <si>
    <t>40,845+13,79+3,32+8,18+10,345+9,465</t>
  </si>
  <si>
    <t>-2,1-2,3-12,2-1,6-14,5-3,2-1,24-0,8-2*2</t>
  </si>
  <si>
    <t>58381157</t>
  </si>
  <si>
    <t>deska dlažební tryskaná žula 400x400mm tl 30mm</t>
  </si>
  <si>
    <t>294</t>
  </si>
  <si>
    <t>772521150</t>
  </si>
  <si>
    <t>Kladení dlažby z kamene z pravoúhlých desek a dlaždic do malty tl přes 30 do 50 mm</t>
  </si>
  <si>
    <t>296</t>
  </si>
  <si>
    <t>https://podminky.urs.cz/item/CS_URS_2024_02/772521150</t>
  </si>
  <si>
    <t>"mezipodesty schodišť"</t>
  </si>
  <si>
    <t>4,38*1,14+4,47*1,14</t>
  </si>
  <si>
    <t>298</t>
  </si>
  <si>
    <t>1805,819*1,04 "Přepočtené koeficientem množství</t>
  </si>
  <si>
    <t>772991422</t>
  </si>
  <si>
    <t>Impregnační nátěr nově položených kamenných dlažeb včetně základní čištění dvouvrstvý</t>
  </si>
  <si>
    <t>https://podminky.urs.cz/item/CS_URS_2024_02/772991422</t>
  </si>
  <si>
    <t>203,46*(0,3+0,167)</t>
  </si>
  <si>
    <t>1805,819+352,35*0,2</t>
  </si>
  <si>
    <t>998772211</t>
  </si>
  <si>
    <t>Přesun hmot procentní pro podlahy z kamene s omezením mechanizace v objektech v do 6 m</t>
  </si>
  <si>
    <t>302</t>
  </si>
  <si>
    <t>https://podminky.urs.cz/item/CS_URS_2024_02/998772211</t>
  </si>
  <si>
    <t>781121011</t>
  </si>
  <si>
    <t>Nátěr penetrační na stěnu</t>
  </si>
  <si>
    <t>304</t>
  </si>
  <si>
    <t>https://podminky.urs.cz/item/CS_URS_2024_02/781121011</t>
  </si>
  <si>
    <t>781472213</t>
  </si>
  <si>
    <t>Montáž obkladů keramických hladkých lepených cementovým flexibilním lepidlem přes 2 do 4 ks/m2</t>
  </si>
  <si>
    <t>306</t>
  </si>
  <si>
    <t>https://podminky.urs.cz/item/CS_URS_2024_02/781472213</t>
  </si>
  <si>
    <t>"1.01a" 2,5*(2*1,95+2*1,8)-0,8*2-0,7*2</t>
  </si>
  <si>
    <t>"1.01b" 2,5*(2*0,95+2*1,8)-0,7*2</t>
  </si>
  <si>
    <t>"1.02b" 2,78*(2*2+2*1,6)-2*0,7*2</t>
  </si>
  <si>
    <t>"1.02c" 2,78*(2*0,95+2*1,6)-0,7*2</t>
  </si>
  <si>
    <t>"1.02e" 2,5*(2*1,4+2*1,5)-2*0,8*2</t>
  </si>
  <si>
    <t>"1.02f" 2,5*(2*1,4+2*1,1)-0,8*2</t>
  </si>
  <si>
    <t>"1.02g" 2,5*(2*1,9+2*2,55)-0,9*2</t>
  </si>
  <si>
    <t>"1.03b" 2,78*(2*1,665+2*1,8)-2*0,7*2</t>
  </si>
  <si>
    <t>"1.03c" 2,78*(2*1,665+2*0,95)-0,7*2</t>
  </si>
  <si>
    <t>"1.05a" 2,78*(2*2,58+2*1,7)-0,9*2-0,7*2</t>
  </si>
  <si>
    <t>"1.05b" 2,78*(2*1,165+2*1,7)-0,7*2</t>
  </si>
  <si>
    <t>"1.06c" 2,78*(2*1,9+2*1,8)-0,7*2</t>
  </si>
  <si>
    <t>"1.07c" 2,5*(2*2,45+2*1,9)-0,8*2-1,2*2+0,15*(1,2+2*2)</t>
  </si>
  <si>
    <t>"1.07d" 2,5*(2*2,45+2*2,98)-0,8*2-1,2*2</t>
  </si>
  <si>
    <t>"1.07e" 2,5*(2*1,3+2*1,13)-0,8*2</t>
  </si>
  <si>
    <t>"1.07f" 2,5*(2*2,7+2*3,395)-4*0,8*2</t>
  </si>
  <si>
    <t>"1.07g" 2,5*(2*1,51+2*1,08)-0,8*2</t>
  </si>
  <si>
    <t>"1.07h" 2,5*(2*1,51+2*1,03)-0,8*2</t>
  </si>
  <si>
    <t>"1.07i" 2,5*(2*1,51+2*1,08)-0,8*2</t>
  </si>
  <si>
    <t>"1.07j" 2,5*(2*1,9+2*2,15)-0,9*2</t>
  </si>
  <si>
    <t>"1.07k" 2,5*(2*1,9+2*2,155)-0,9*2</t>
  </si>
  <si>
    <t>59761703</t>
  </si>
  <si>
    <t>obklad keramický</t>
  </si>
  <si>
    <t>308</t>
  </si>
  <si>
    <t>331,676*1,15 "Přepočtené koeficientem množství</t>
  </si>
  <si>
    <t>781495211</t>
  </si>
  <si>
    <t>Čištění vnitřních ploch stěn po provedení obkladu chemickými prostředky</t>
  </si>
  <si>
    <t>310</t>
  </si>
  <si>
    <t>https://podminky.urs.cz/item/CS_URS_2024_02/781495211</t>
  </si>
  <si>
    <t>998781211</t>
  </si>
  <si>
    <t>Přesun hmot procentní pro obklady keramické s omezením mechanizace v objektech v do 6 m</t>
  </si>
  <si>
    <t>312</t>
  </si>
  <si>
    <t>https://podminky.urs.cz/item/CS_URS_2024_02/998781211</t>
  </si>
  <si>
    <t>782132113</t>
  </si>
  <si>
    <t>Montáž obkladu stěn z pravoúhlých desek z tvrdého kamene do lepidla</t>
  </si>
  <si>
    <t>314</t>
  </si>
  <si>
    <t>https://podminky.urs.cz/item/CS_URS_2024_02/782132113</t>
  </si>
  <si>
    <t>"předpoklad opravy a doplnění stávajícího obkladu, cca 15%"</t>
  </si>
  <si>
    <t>1057,05*0,15</t>
  </si>
  <si>
    <t>998782211</t>
  </si>
  <si>
    <t>Přesun hmot procentní pro obklady kamenné s omezením mechanizace v objektech v do 6 m</t>
  </si>
  <si>
    <t>316</t>
  </si>
  <si>
    <t>https://podminky.urs.cz/item/CS_URS_2024_02/998782211</t>
  </si>
  <si>
    <t>783</t>
  </si>
  <si>
    <t>Dokončovací práce - nátěry</t>
  </si>
  <si>
    <t>78301</t>
  </si>
  <si>
    <t>Oprava a nátěr ocelových přístřešků výstupních objektů SO 601</t>
  </si>
  <si>
    <t>318</t>
  </si>
  <si>
    <t>78302</t>
  </si>
  <si>
    <t>Očištění a nátěr ocelových prvků (strop)</t>
  </si>
  <si>
    <t>320</t>
  </si>
  <si>
    <t>78303</t>
  </si>
  <si>
    <t>Nátěr ocelové zárubně</t>
  </si>
  <si>
    <t>322</t>
  </si>
  <si>
    <t>783846523</t>
  </si>
  <si>
    <t>Antigraffiti nátěr trvalý do 100 cyklů odstranění graffiti omítek hladkých, zrnitých, štukových</t>
  </si>
  <si>
    <t>324</t>
  </si>
  <si>
    <t>https://podminky.urs.cz/item/CS_URS_2024_02/783846523</t>
  </si>
  <si>
    <t>"obklad stěn z travertinu - antigrafitti nástřik"</t>
  </si>
  <si>
    <t>784</t>
  </si>
  <si>
    <t>Dokončovací práce - malby a tapety</t>
  </si>
  <si>
    <t>784181101</t>
  </si>
  <si>
    <t>Základní akrylátová jednonásobná bezbarvá penetrace podkladu v místnostech v do 3,80 m</t>
  </si>
  <si>
    <t>326</t>
  </si>
  <si>
    <t>https://podminky.urs.cz/item/CS_URS_2024_02/784181101</t>
  </si>
  <si>
    <t>784221101</t>
  </si>
  <si>
    <t>Dvojnásobné bílé malby ze směsí za sucha dobře otěruvzdorných v místnostech do 3,80 m</t>
  </si>
  <si>
    <t>328</t>
  </si>
  <si>
    <t>https://podminky.urs.cz/item/CS_URS_2024_02/784221101</t>
  </si>
  <si>
    <t>"sdk podhledy + obklad průvlaků"</t>
  </si>
  <si>
    <t>69,14</t>
  </si>
  <si>
    <t>"sdk stěny"</t>
  </si>
  <si>
    <t>"1.01" 3*(2*7,215+2*9)-14,5*2,4+4</t>
  </si>
  <si>
    <t>"1.02" 3*(2*13,05+2*9)-12,2*2,4+4</t>
  </si>
  <si>
    <t>"1.02a" 3*(2*3,1+2*1,9)</t>
  </si>
  <si>
    <t>"1.02d" 3*(2*3,5+2*2,75)</t>
  </si>
  <si>
    <t>"1.03" 3*(2*18,135+2*7,69+2*1+4*0,36)-3,2*2,4+4</t>
  </si>
  <si>
    <t>"1.03a" 3*(2*1,865+2*2,1)</t>
  </si>
  <si>
    <t>"1.05" 3*(2*3,895+2*3,62)-2,4*2,15+4</t>
  </si>
  <si>
    <t>"1.06" 3*(2*2,08+2*1,5)</t>
  </si>
  <si>
    <t>"1.06a" 3*(2*2,08+2*2,8)</t>
  </si>
  <si>
    <t>"1.06b" 3*(2*2,08+2*1,6)</t>
  </si>
  <si>
    <t>"1.07" 2,5*(2*2,5+2*4,835)</t>
  </si>
  <si>
    <t>"1.07a" 2,5*(2*2,68+2*1,53)</t>
  </si>
  <si>
    <t>"1.07b" 2,5*(2*2,68+2*1,52)</t>
  </si>
  <si>
    <t>"1.08" 3*(6,015+8,24)-2,3*2,1+4</t>
  </si>
  <si>
    <t>"1.08a" 3*(2*5,79+2*8,09)-2,3*2,1+4</t>
  </si>
  <si>
    <t>"1.10" 3*(2*3,2+2*5,895)</t>
  </si>
  <si>
    <t>"1.10a" 3*(2*3,2+2*2,4)</t>
  </si>
  <si>
    <t>784661601</t>
  </si>
  <si>
    <t>Dekorační technika imitace betonu v místnostech v do 3,80 m</t>
  </si>
  <si>
    <t>330</t>
  </si>
  <si>
    <t>https://podminky.urs.cz/item/CS_URS_2024_02/784661601</t>
  </si>
  <si>
    <t>"viditelné betonové sloupy"</t>
  </si>
  <si>
    <t>24*2,65*2,36</t>
  </si>
  <si>
    <t>"stěny porobet. u travelátoru"</t>
  </si>
  <si>
    <t>3*3,91</t>
  </si>
  <si>
    <t>"sdk opláštění u travelátorů"</t>
  </si>
  <si>
    <t>HZS1292</t>
  </si>
  <si>
    <t>Hodinová zúčtovací sazba stavební dělník</t>
  </si>
  <si>
    <t>332</t>
  </si>
  <si>
    <t>https://podminky.urs.cz/item/CS_URS_2024_02/HZS1292</t>
  </si>
  <si>
    <t>"pomocné a nespecifikované práce, přípomoci"</t>
  </si>
  <si>
    <t>500</t>
  </si>
  <si>
    <t>02 - Zdravotně technické ...</t>
  </si>
  <si>
    <t xml:space="preserve">    45 - Podkladní a vedlejší konstrukce kromě vozovek a železničního svršku</t>
  </si>
  <si>
    <t xml:space="preserve">    93 - Různé dokončovací konstrukce a práce inženýrských staveb</t>
  </si>
  <si>
    <t xml:space="preserve">    95 - Různé dokončovací konstrukce a práce pozemních staveb</t>
  </si>
  <si>
    <t xml:space="preserve">    96 - Bourání konstrukcí</t>
  </si>
  <si>
    <t xml:space="preserve">    721 - Zdravotechnika - vnitřní kanalizace</t>
  </si>
  <si>
    <t xml:space="preserve">    722 - Zdravotechnika - vnitřní vodovod</t>
  </si>
  <si>
    <t xml:space="preserve">    725 - Zdravotechnika - zařizovací předměty</t>
  </si>
  <si>
    <t xml:space="preserve">    726 - Zdravotechnika - předstěnové instalace</t>
  </si>
  <si>
    <t>132253254</t>
  </si>
  <si>
    <t>Hloubení nezapažených rýh šířky přes 800 do 2 000 mm strojně s urovnáním dna do předepsaného profilu a spádu v omezeném prostoru v hornině třídy těžitelnosti I skupiny 3 přes 100 m3</t>
  </si>
  <si>
    <t>https://podminky.urs.cz/item/CS_URS_2024_02/132253254</t>
  </si>
  <si>
    <t>"výkop pro vodovod a kanalizaci"</t>
  </si>
  <si>
    <t>1095,0</t>
  </si>
  <si>
    <t>139001101</t>
  </si>
  <si>
    <t>Příplatek k cenám hloubených vykopávek za ztížení vykopávky v blízkosti podzemního vedení nebo výbušnin pro jakoukoliv třídu horniny</t>
  </si>
  <si>
    <t>https://podminky.urs.cz/item/CS_URS_2024_02/139001101</t>
  </si>
  <si>
    <t>151101102</t>
  </si>
  <si>
    <t>Zřízení pažení a rozepření stěn rýh pro podzemní vedení příložné pro jakoukoliv mezerovitost, hloubky přes 2 do 4 m</t>
  </si>
  <si>
    <t>https://podminky.urs.cz/item/CS_URS_2024_02/151101102</t>
  </si>
  <si>
    <t>151101112</t>
  </si>
  <si>
    <t>Odstranění pažení a rozepření stěn rýh pro podzemní vedení s uložením materiálu na vzdálenost do 3 m od kraje výkopu příložné, hloubky přes 2 do 4 m</t>
  </si>
  <si>
    <t>https://podminky.urs.cz/item/CS_URS_2024_02/151101112</t>
  </si>
  <si>
    <t>162351103</t>
  </si>
  <si>
    <t>Vodorovné přemístění výkopku nebo sypaniny po suchu na obvyklém dopravním prostředku, bez naložení výkopku, avšak se složením bez rozhrnutí z horniny třídy těžitelnosti I skupiny 1 až 3 na vzdálenost přes 50 do 500 m</t>
  </si>
  <si>
    <t>https://podminky.urs.cz/item/CS_URS_2024_02/162351103</t>
  </si>
  <si>
    <t>"výkopek pro zásypy na staveništní skládku a zpět"</t>
  </si>
  <si>
    <t>2*780,0</t>
  </si>
  <si>
    <t>"přebytečný výkopek"</t>
  </si>
  <si>
    <t>1095,0-780,0</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</si>
  <si>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t>
  </si>
  <si>
    <t>"Přebytečný výkopek - dalších 10 km"</t>
  </si>
  <si>
    <t>10*315,0</t>
  </si>
  <si>
    <t>167151111</t>
  </si>
  <si>
    <t>Nakládání, skládání a překládání neulehlého výkopku nebo sypaniny strojně nakládání, množství přes 100 m3, z hornin třídy těžitelnosti I, skupiny 1 až 3</t>
  </si>
  <si>
    <t>https://podminky.urs.cz/item/CS_URS_2024_02/167151111</t>
  </si>
  <si>
    <t>"pro zásypy"</t>
  </si>
  <si>
    <t>780,0</t>
  </si>
  <si>
    <t>1,7*315,0</t>
  </si>
  <si>
    <t>174151102</t>
  </si>
  <si>
    <t>Zásyp sypaninou z jakékoliv horniny strojně s uložením výkopku ve vrstvách se zhutněním v prostorách s omezeným pohybem stroje s urovnáním povrchu zásypu</t>
  </si>
  <si>
    <t>https://podminky.urs.cz/item/CS_URS_2024_02/174151102</t>
  </si>
  <si>
    <t>"zásyp vodovodu a kanalizace"</t>
  </si>
  <si>
    <t>"obsyp šachet"</t>
  </si>
  <si>
    <t>6,0</t>
  </si>
  <si>
    <t>"obsyp potrubí vodovodu a kanalizace"</t>
  </si>
  <si>
    <t>245,0</t>
  </si>
  <si>
    <t>58337302</t>
  </si>
  <si>
    <t>štěrkopísek frakce 0/16</t>
  </si>
  <si>
    <t>1,8*251,0</t>
  </si>
  <si>
    <t>270001102</t>
  </si>
  <si>
    <t>Vytvoření prostupů v základových konstrukcích z monolitického betonu nebo železobetonu osazením trub, prefabrikovaných dílců, dutinových tvarovek, apod., do bednění vnější průřezové plochy do 0,02 m2, tloušťky zdi přes 0,5 do 1,0 m</t>
  </si>
  <si>
    <t>https://podminky.urs.cz/item/CS_URS_2024_02/270001102</t>
  </si>
  <si>
    <t>28342042</t>
  </si>
  <si>
    <t>prostupová tvarovka do spodní stavby s manžetou z PVC folie DN 110</t>
  </si>
  <si>
    <t>28342050</t>
  </si>
  <si>
    <t>prostupová tvarovka do spodní stavby s manžetou z PVC folie DN 125</t>
  </si>
  <si>
    <t>28342051-1</t>
  </si>
  <si>
    <t>prostupová tvarovka do spodní stavby s manžetou z PVC folie DN 200</t>
  </si>
  <si>
    <t>28611850</t>
  </si>
  <si>
    <t>prostupová pažnice s límcem 100mm pro mPVC fólie DN 80 dl 150-500mm</t>
  </si>
  <si>
    <t>270002102</t>
  </si>
  <si>
    <t>Vložení trub (chrániček) do otvorů vytvořených v základových konstrukcích včetně utěsnění vnější průřezové plochy do 0,02 m2, tloušťky zdi přes 0,5 do 1,0 m</t>
  </si>
  <si>
    <t>https://podminky.urs.cz/item/CS_URS_2024_02/270002102</t>
  </si>
  <si>
    <t>"systémová vložka do pažnice - černá vana"</t>
  </si>
  <si>
    <t>48487001-1</t>
  </si>
  <si>
    <t>vložka těsnící dělená, pažnice/vývrt DN 80, potrubí d 25</t>
  </si>
  <si>
    <t>48487002</t>
  </si>
  <si>
    <t>vložka těsnící dělená, pažnice/vývrt DN 80, potrubí d 32</t>
  </si>
  <si>
    <t>48487006</t>
  </si>
  <si>
    <t>vložka těsnící dělená, pažnice/vývrt DN 80, potrubí d 40</t>
  </si>
  <si>
    <t>Podkladní a vedlejší konstrukce kromě vozovek a železničního svršku</t>
  </si>
  <si>
    <t>4515411V1</t>
  </si>
  <si>
    <t>Lože pod potrubí, stoky a drobné objekty v otevřeném výkopu ze štěrku 8-32 mm</t>
  </si>
  <si>
    <t>"lože pod žlaby a šachty"</t>
  </si>
  <si>
    <t>6,0+4,5</t>
  </si>
  <si>
    <t>"lože pod potrubí vodovodu a kanalizace"</t>
  </si>
  <si>
    <t>71,0</t>
  </si>
  <si>
    <t>857242122</t>
  </si>
  <si>
    <t>Montáž litinových tvarovek na potrubí litinovém tlakovém jednoosých na potrubí z trub přírubových v otevřeném výkopu, kanálu nebo v šachtě DN 80</t>
  </si>
  <si>
    <t>https://podminky.urs.cz/item/CS_URS_2024_02/857242122</t>
  </si>
  <si>
    <t>42273006</t>
  </si>
  <si>
    <t>montážní vložka přírubová litinová DN 80 PN 16</t>
  </si>
  <si>
    <t>"ztratné"</t>
  </si>
  <si>
    <t>0,01*2</t>
  </si>
  <si>
    <t>55251300</t>
  </si>
  <si>
    <t>příruba jištěná proti posunu nástrčné hrdlo pro PE a PVC potrubí DN 50/63</t>
  </si>
  <si>
    <t>0,01*4</t>
  </si>
  <si>
    <t>55251306</t>
  </si>
  <si>
    <t>příruba jištěná proti posunu nástrčné hrdlo pro PE a PVC potrubí DN 80/90</t>
  </si>
  <si>
    <t>55253601</t>
  </si>
  <si>
    <t>přechod přírubový,práškový epoxid tl 250µm FFR-kus litinový DN 80/50</t>
  </si>
  <si>
    <t>871161141</t>
  </si>
  <si>
    <t>Montáž vodovodního potrubí z polyetylenu PE100 RC v otevřeném výkopu svařovaných na tupo SDR 11/PN16 d 32 x 3,0 mm</t>
  </si>
  <si>
    <t>https://podminky.urs.cz/item/CS_URS_2024_02/871161141</t>
  </si>
  <si>
    <t>19+6</t>
  </si>
  <si>
    <t>M8711101</t>
  </si>
  <si>
    <t>potrubí vodovodní jednovrstvé PE100 RC PN 16 SDR11 25x2,3mm</t>
  </si>
  <si>
    <t>0,015*19</t>
  </si>
  <si>
    <t>28613110</t>
  </si>
  <si>
    <t>potrubí vodovodní jednovrstvé PE100 RC PN 16 SDR11 32x3,0mm</t>
  </si>
  <si>
    <t>0,015*6</t>
  </si>
  <si>
    <t>871171141</t>
  </si>
  <si>
    <t>Montáž vodovodního potrubí z polyetylenu PE100 RC v otevřeném výkopu svařovaných na tupo SDR 11/PN16 d 40 x 3,7 mm</t>
  </si>
  <si>
    <t>https://podminky.urs.cz/item/CS_URS_2024_02/871171141</t>
  </si>
  <si>
    <t>28613111</t>
  </si>
  <si>
    <t>potrubí vodovodní jednovrstvé PE100 RC PN 16 SDR11 40x3,7mm</t>
  </si>
  <si>
    <t>0,015*8</t>
  </si>
  <si>
    <t>871211141</t>
  </si>
  <si>
    <t>Montáž vodovodního potrubí z polyetylenu PE100 RC v otevřeném výkopu svařovaných na tupo SDR 11/PN16 d 63 x 5,8 mm</t>
  </si>
  <si>
    <t>https://podminky.urs.cz/item/CS_URS_2024_02/871211141</t>
  </si>
  <si>
    <t>"potrubí ve vodoměrné šachtě"</t>
  </si>
  <si>
    <t>28613113</t>
  </si>
  <si>
    <t>potrubí vodovodní jednovrstvé PE100 RC PN 16 SDR11 63x5,8mm</t>
  </si>
  <si>
    <t>0,015*2</t>
  </si>
  <si>
    <t>871241141</t>
  </si>
  <si>
    <t>Montáž vodovodního potrubí z polyetylenu PE100 RC v otevřeném výkopu svařovaných na tupo SDR 11/PN16 d 90 x 8,2 mm</t>
  </si>
  <si>
    <t>https://podminky.urs.cz/item/CS_URS_2024_02/871241141</t>
  </si>
  <si>
    <t>28613115</t>
  </si>
  <si>
    <t>potrubí vodovodní jednovrstvé PE100 RC PN 16 SDR11 90x8,2mm</t>
  </si>
  <si>
    <t>0,015*65</t>
  </si>
  <si>
    <t>871251811</t>
  </si>
  <si>
    <t>Bourání stávajícího potrubí z polyetylenu v otevřeném výkopu D přes 50 do 90 mm</t>
  </si>
  <si>
    <t>https://podminky.urs.cz/item/CS_URS_2024_02/871251811</t>
  </si>
  <si>
    <t>"potrubí stávající vodoměrné sestavy"</t>
  </si>
  <si>
    <t>871263121</t>
  </si>
  <si>
    <t>Montáž kanalizačního potrubí z tvrdého PVC-U hladkého plnostěnného tuhost SN 8 DN 110</t>
  </si>
  <si>
    <t>https://podminky.urs.cz/item/CS_URS_2024_02/871263121</t>
  </si>
  <si>
    <t>28611118</t>
  </si>
  <si>
    <t>trubka kanalizační PVC-U plnostěnná jednovrstvá DN 110mm SN8</t>
  </si>
  <si>
    <t>138,0</t>
  </si>
  <si>
    <t>0,03*138,0</t>
  </si>
  <si>
    <t>871313121</t>
  </si>
  <si>
    <t>Montáž kanalizačního potrubí z tvrdého PVC-U hladkého plnostěnného tuhost SN 8 DN 160</t>
  </si>
  <si>
    <t>https://podminky.urs.cz/item/CS_URS_2024_02/871313121</t>
  </si>
  <si>
    <t>156+121</t>
  </si>
  <si>
    <t>2861112V</t>
  </si>
  <si>
    <t>trubka kanalizační PVC-U plnostěnná jednovrstvá DN 125mm SN8</t>
  </si>
  <si>
    <t>156,0</t>
  </si>
  <si>
    <t>0,03*156,0</t>
  </si>
  <si>
    <t>28611164</t>
  </si>
  <si>
    <t>trubka kanalizační PVC-U plnostěnná jednovrstvá DN 160mm SN8</t>
  </si>
  <si>
    <t>121,0</t>
  </si>
  <si>
    <t>0,03*121,0</t>
  </si>
  <si>
    <t>871353121</t>
  </si>
  <si>
    <t>Montáž kanalizačního potrubí z tvrdého PVC-U hladkého plnostěnného tuhost SN 8 DN 200</t>
  </si>
  <si>
    <t>https://podminky.urs.cz/item/CS_URS_2024_02/871353121</t>
  </si>
  <si>
    <t>28611167</t>
  </si>
  <si>
    <t>trubka kanalizační PVC-U plnostěnná jednovrstvá DN 200mm SN8</t>
  </si>
  <si>
    <t>0,03*71,0</t>
  </si>
  <si>
    <t>871363121</t>
  </si>
  <si>
    <t>Montáž kanalizačního potrubí z tvrdého PVC-U hladkého plnostěnného tuhost SN 8 DN 250</t>
  </si>
  <si>
    <t>https://podminky.urs.cz/item/CS_URS_2024_02/871363121</t>
  </si>
  <si>
    <t>28611152</t>
  </si>
  <si>
    <t>trubka kanalizační PVC-U plnostěnná jednovrstvá DN 250mm SN8</t>
  </si>
  <si>
    <t>11,0</t>
  </si>
  <si>
    <t>0,03*11,0</t>
  </si>
  <si>
    <t>877161101</t>
  </si>
  <si>
    <t>Montáž tvarovek na vodovodním plastovém potrubí z polyetylenu PE 100 elektrotvarovek SDR 11/PN16 spojek, oblouků nebo redukcí d 32</t>
  </si>
  <si>
    <t>https://podminky.urs.cz/item/CS_URS_2024_02/877161101</t>
  </si>
  <si>
    <t>28653012</t>
  </si>
  <si>
    <t>elektrospojka SDR11 PE 100 PN16 D 25mm</t>
  </si>
  <si>
    <t>0,01*6</t>
  </si>
  <si>
    <t>28615969</t>
  </si>
  <si>
    <t>elektrospojka SDR11 PE 100 PN16 D 32mm</t>
  </si>
  <si>
    <t>28653070-1</t>
  </si>
  <si>
    <t>vložka přechodová PE/mosaz pro vodovodní potrubí PN16 plyn PN10 vnější závit 25-3/4"</t>
  </si>
  <si>
    <t>0,01*3</t>
  </si>
  <si>
    <t>28653072</t>
  </si>
  <si>
    <t>vložka přechodová PE/mosaz pro vodovodní potrubí PN16 plyn PN10 vnější závit 32-1"</t>
  </si>
  <si>
    <t>877161112</t>
  </si>
  <si>
    <t>Montáž tvarovek na vodovodním plastovém potrubí z polyetylenu PE 100 elektrotvarovek SDR 11/PN16 kolen 90° d 32</t>
  </si>
  <si>
    <t>https://podminky.urs.cz/item/CS_URS_2024_02/877161112</t>
  </si>
  <si>
    <t>28653051</t>
  </si>
  <si>
    <t>elektrokoleno 90° PE 100 D 25mm</t>
  </si>
  <si>
    <t>28653052</t>
  </si>
  <si>
    <t>elektrokoleno 90° PE 100 D 32mm</t>
  </si>
  <si>
    <t>877171101</t>
  </si>
  <si>
    <t>Montáž tvarovek na vodovodním plastovém potrubí z polyetylenu PE 100 elektrotvarovek SDR 11/PN16 spojek, oblouků nebo redukcí d 40</t>
  </si>
  <si>
    <t>https://podminky.urs.cz/item/CS_URS_2024_02/877171101</t>
  </si>
  <si>
    <t>28614970-1</t>
  </si>
  <si>
    <t>elektroredukce PE 100 PN16 D 40-25mm</t>
  </si>
  <si>
    <t>28614971</t>
  </si>
  <si>
    <t>elektroredukce PE 100 PN16 D 40-32mm</t>
  </si>
  <si>
    <t>0,01*1</t>
  </si>
  <si>
    <t>28615970</t>
  </si>
  <si>
    <t>elektrospojka SDR11 PE 100 PN16 D 40mm</t>
  </si>
  <si>
    <t>28653075</t>
  </si>
  <si>
    <t>vložka přechodová PE/mosaz pro vodovodní potrubí PN16 plyn PN10 vnější závit 40-1"</t>
  </si>
  <si>
    <t>877171112</t>
  </si>
  <si>
    <t>Montáž tvarovek na vodovodním plastovém potrubí z polyetylenu PE 100 elektrotvarovek SDR 11/PN16 kolen 90° d 40</t>
  </si>
  <si>
    <t>https://podminky.urs.cz/item/CS_URS_2024_02/877171112</t>
  </si>
  <si>
    <t>28653053</t>
  </si>
  <si>
    <t>elektrokoleno 90° PE 100 D 40mm</t>
  </si>
  <si>
    <t>877211101</t>
  </si>
  <si>
    <t>Montáž tvarovek na vodovodním plastovém potrubí z polyetylenu PE 100 elektrotvarovek SDR 11/PN16 spojek, oblouků nebo redukcí d 63</t>
  </si>
  <si>
    <t>https://podminky.urs.cz/item/CS_URS_2024_02/877211101</t>
  </si>
  <si>
    <t>28614975</t>
  </si>
  <si>
    <t>elektroredukce PE 100 PN16 D 63-40mm</t>
  </si>
  <si>
    <t>0,01*5</t>
  </si>
  <si>
    <t>877241101</t>
  </si>
  <si>
    <t>Montáž tvarovek na vodovodním plastovém potrubí z polyetylenu PE 100 elektrotvarovek SDR 11/PN16 spojek, oblouků nebo redukcí d 90</t>
  </si>
  <si>
    <t>https://podminky.urs.cz/item/CS_URS_2024_02/877241101</t>
  </si>
  <si>
    <t>28614977</t>
  </si>
  <si>
    <t>elektroredukce PE 100 PN16 D 90-63mm</t>
  </si>
  <si>
    <t>28615974</t>
  </si>
  <si>
    <t>elektrospojka SDR11 PE 100 PN16 D 90mm</t>
  </si>
  <si>
    <t>0,01*12</t>
  </si>
  <si>
    <t>877241112</t>
  </si>
  <si>
    <t>Montáž tvarovek na vodovodním plastovém potrubí z polyetylenu PE 100 elektrotvarovek SDR 11/PN16 kolen 90° d 90</t>
  </si>
  <si>
    <t>https://podminky.urs.cz/item/CS_URS_2024_02/877241112</t>
  </si>
  <si>
    <t>28653060</t>
  </si>
  <si>
    <t>elektrokoleno 90° PE 100 D 90mm</t>
  </si>
  <si>
    <t>877241113</t>
  </si>
  <si>
    <t>Montáž tvarovek na vodovodním plastovém potrubí z polyetylenu PE 100 elektrotvarovek SDR 11/PN16 T-kusů d 90</t>
  </si>
  <si>
    <t>https://podminky.urs.cz/item/CS_URS_2024_02/877241113</t>
  </si>
  <si>
    <t>28614960</t>
  </si>
  <si>
    <t>elektrotvarovka T-kus rovnoramenný PE 100 PN16 D 90mm</t>
  </si>
  <si>
    <t>877260310</t>
  </si>
  <si>
    <t>Montáž tvarovek na kanalizačním plastovém potrubí z PP nebo PVC-U hladkého plnostěnného kolen, víček nebo hrdlových uzávěrů DN 100</t>
  </si>
  <si>
    <t>https://podminky.urs.cz/item/CS_URS_2024_02/877260310</t>
  </si>
  <si>
    <t>28611351</t>
  </si>
  <si>
    <t>koleno kanalizační PVC KG 110x45°</t>
  </si>
  <si>
    <t>0,015*72</t>
  </si>
  <si>
    <t>877260320</t>
  </si>
  <si>
    <t>Montáž tvarovek na kanalizačním plastovém potrubí z PP nebo PVC-U hladkého plnostěnného odboček DN 100</t>
  </si>
  <si>
    <t>https://podminky.urs.cz/item/CS_URS_2024_02/877260320</t>
  </si>
  <si>
    <t>28611387</t>
  </si>
  <si>
    <t>odbočka kanalizační plastová s hrdlem KG 110/110/45°</t>
  </si>
  <si>
    <t>0,015*1</t>
  </si>
  <si>
    <t>877270310</t>
  </si>
  <si>
    <t>Montáž tvarovek na kanalizačním plastovém potrubí z PP nebo PVC-U hladkého plnostěnného kolen, víček nebo hrdlových uzávěrů DN 125</t>
  </si>
  <si>
    <t>https://podminky.urs.cz/item/CS_URS_2024_02/877270310</t>
  </si>
  <si>
    <t>28611354</t>
  </si>
  <si>
    <t>koleno kanalizační PVC KG 125x15°</t>
  </si>
  <si>
    <t>28611356</t>
  </si>
  <si>
    <t>koleno kanalizační PVC KG 125x45°</t>
  </si>
  <si>
    <t>0,015*16</t>
  </si>
  <si>
    <t>877270320</t>
  </si>
  <si>
    <t>Montáž tvarovek na kanalizačním plastovém potrubí z PP nebo PVC-U hladkého plnostěnného odboček DN 125</t>
  </si>
  <si>
    <t>https://podminky.urs.cz/item/CS_URS_2024_02/877270320</t>
  </si>
  <si>
    <t>28611388</t>
  </si>
  <si>
    <t>odbočka kanalizační plastová s hrdlem KG 125/110/45°</t>
  </si>
  <si>
    <t>0,015*4</t>
  </si>
  <si>
    <t>28611389</t>
  </si>
  <si>
    <t>odbočka kanalizační plastová s hrdlem KG 125/125/45°</t>
  </si>
  <si>
    <t>877270330</t>
  </si>
  <si>
    <t>Montáž tvarovek na kanalizačním plastovém potrubí z PP nebo PVC-U hladkého plnostěnného spojek nebo redukcí DN 125</t>
  </si>
  <si>
    <t>https://podminky.urs.cz/item/CS_URS_2024_02/877270330</t>
  </si>
  <si>
    <t>28611502</t>
  </si>
  <si>
    <t>redukce kanalizační PVC 125/110</t>
  </si>
  <si>
    <t>0,015*11</t>
  </si>
  <si>
    <t>0,015*12</t>
  </si>
  <si>
    <t>877310320</t>
  </si>
  <si>
    <t>Montáž tvarovek na kanalizačním plastovém potrubí z PP nebo PVC-U hladkého plnostěnného odboček DN 150</t>
  </si>
  <si>
    <t>https://podminky.urs.cz/item/CS_URS_2024_02/877310320</t>
  </si>
  <si>
    <t>28611912</t>
  </si>
  <si>
    <t>odbočka kanalizační plastová s hrdlem KG 160/110/45°</t>
  </si>
  <si>
    <t>28611914</t>
  </si>
  <si>
    <t>odbočka kanalizační plastová s hrdlem KG 160/125/45°</t>
  </si>
  <si>
    <t>0,015*10</t>
  </si>
  <si>
    <t>877310330</t>
  </si>
  <si>
    <t>Montáž tvarovek na kanalizačním plastovém potrubí z PP nebo PVC-U hladkého plnostěnného spojek nebo redukcí DN 150</t>
  </si>
  <si>
    <t>https://podminky.urs.cz/item/CS_URS_2024_02/877310330</t>
  </si>
  <si>
    <t>28611506</t>
  </si>
  <si>
    <t>redukce kanalizační PVC 160/125</t>
  </si>
  <si>
    <t>877350320</t>
  </si>
  <si>
    <t>Montáž tvarovek na kanalizačním plastovém potrubí z PP nebo PVC-U hladkého plnostěnného odboček DN 200</t>
  </si>
  <si>
    <t>https://podminky.urs.cz/item/CS_URS_2024_02/877350320</t>
  </si>
  <si>
    <t>28611393</t>
  </si>
  <si>
    <t>odbočka kanalizační plastová s hrdlem KG 200/110/45°</t>
  </si>
  <si>
    <t>28611918</t>
  </si>
  <si>
    <t>odbočka kanalizační plastová s hrdlem KG 200/160/45°</t>
  </si>
  <si>
    <t>877350330</t>
  </si>
  <si>
    <t>Montáž tvarovek na kanalizačním plastovém potrubí z PP nebo PVC-U hladkého plnostěnného spojek nebo redukcí DN 200</t>
  </si>
  <si>
    <t>https://podminky.urs.cz/item/CS_URS_2024_02/877350330</t>
  </si>
  <si>
    <t>28611508</t>
  </si>
  <si>
    <t>redukce kanalizační PVC 200/160</t>
  </si>
  <si>
    <t>891241222</t>
  </si>
  <si>
    <t>Montáž vodovodních armatur na potrubí šoupátek nebo klapek uzavíracích v šachtách s ručním kolečkem DN 80</t>
  </si>
  <si>
    <t>https://podminky.urs.cz/item/CS_URS_2024_02/891241222</t>
  </si>
  <si>
    <t>42221212</t>
  </si>
  <si>
    <t>šoupě přírubové vodovodní krátká stavební dl DN 80 PN10-16</t>
  </si>
  <si>
    <t>42266622</t>
  </si>
  <si>
    <t>filtr s výměnnou vložkou PN40 DN 80</t>
  </si>
  <si>
    <t>42283506</t>
  </si>
  <si>
    <t>klapka zpětná litinová L10 117 616 PN16 DN 80x260mm</t>
  </si>
  <si>
    <t>891212312</t>
  </si>
  <si>
    <t>Montáž vodovodních armatur na potrubí vodoměrů v šachtě přírubových DN 50</t>
  </si>
  <si>
    <t>https://podminky.urs.cz/item/CS_URS_2024_02/891212312</t>
  </si>
  <si>
    <t>"zpětná motáž původního vodoměru"</t>
  </si>
  <si>
    <t>891241811</t>
  </si>
  <si>
    <t>Demontáž vodovodních armatur na potrubí šoupátek nebo klapek uzavíracích v otevřeném výkopu nebo v šachtách DN 80</t>
  </si>
  <si>
    <t>https://podminky.urs.cz/item/CS_URS_2024_02/891241811</t>
  </si>
  <si>
    <t>"stávající vodoměrná sestava, vč. vodoměru"</t>
  </si>
  <si>
    <t>891249111</t>
  </si>
  <si>
    <t>Montáž vodovodních armatur na potrubí navrtávacích pasů s ventilem Jt 1 MPa, na potrubí z trub litinových, ocelových nebo plastických hmot DN 80</t>
  </si>
  <si>
    <t>https://podminky.urs.cz/item/CS_URS_2024_02/891249111</t>
  </si>
  <si>
    <t>"vypouštění ve vodoměrné sestavě"</t>
  </si>
  <si>
    <t>42273504</t>
  </si>
  <si>
    <t>pás navrtávací s kulovým kohoutem PN 10 DN 80-400x1"</t>
  </si>
  <si>
    <t>892233122</t>
  </si>
  <si>
    <t>Proplach a dezinfekce vodovodního potrubí DN od 40 do 70</t>
  </si>
  <si>
    <t>https://podminky.urs.cz/item/CS_URS_2024_02/892233122</t>
  </si>
  <si>
    <t>19+6+8+65</t>
  </si>
  <si>
    <t>89481231V1</t>
  </si>
  <si>
    <t>Revizní a čistící šachta z polypropylenu PP pro hladké trouby DN 630 šachtové dno, 2x nátok 125 a 160, odtok 160</t>
  </si>
  <si>
    <t>Poznámka k položce:_x000d_
Poznámka k položce: Poznámka k položce: šachta ŠS2</t>
  </si>
  <si>
    <t>89481231V2</t>
  </si>
  <si>
    <t>Revizní a čistící šachta z polypropylenu PP pro hladké trouby DN 630 šachtové dno, 2x nátok 110, odtok 160</t>
  </si>
  <si>
    <t>Poznámka k položce:_x000d_
Poznámka k položce: Poznámka k položce: šachta ŠD2</t>
  </si>
  <si>
    <t>89481231V3</t>
  </si>
  <si>
    <t>Revizní a čistící šachta z polypropylenu PP pro hladké trouby DN 630 šachtové dno 1x nátok 110, odtok 125</t>
  </si>
  <si>
    <t>Poznámka k položce:_x000d_
Poznámka k položce: Poznámka k položce: šachta ŠD4</t>
  </si>
  <si>
    <t>89481231V4</t>
  </si>
  <si>
    <t>Revizní a čistící šachta z polypropylenu PP pro hladké trouby DN 630 šachtové dno, 2x nátok 110, odtok 110</t>
  </si>
  <si>
    <t>Poznámka k položce:_x000d_
Poznámka k položce: Poznámka k položce: šachta ŠD5</t>
  </si>
  <si>
    <t>89481231V5</t>
  </si>
  <si>
    <t>Revizní a čistící šachta z polypropylenu PP pro hladké trouby DN 630 šachtové dno, 2x nátok 110 a 160, odtok 160</t>
  </si>
  <si>
    <t>Poznámka k položce:_x000d_
Poznámka k položce: Poznámka k položce: šachta ŠD6</t>
  </si>
  <si>
    <t>89481233V1</t>
  </si>
  <si>
    <t>Revizní a čistící šachta z polypropylenu PP pro hladké trouby DN 630 roura šachtová korugovaná, světlé hloubky 1 000 mm</t>
  </si>
  <si>
    <t>"šachta ŠS2, ŠD6"</t>
  </si>
  <si>
    <t>89481233V2</t>
  </si>
  <si>
    <t>Revizní a čistící šachta z polypropylenu PP pro hladké trouby DN 630 roura šachtová korugovaná, světlé hloubky 2 000 mm</t>
  </si>
  <si>
    <t>"šachta ŠD2, ŠD4, ŠD5"</t>
  </si>
  <si>
    <t>1+1+1</t>
  </si>
  <si>
    <t>894812339V</t>
  </si>
  <si>
    <t>Revizní a čistící šachta z polypropylenu PP pro hladké trouby DN 630 Příplatek k cenám 2331 - 2334 za uříznutí šachtové roury</t>
  </si>
  <si>
    <t>89481235V1</t>
  </si>
  <si>
    <t>Revizní a čistící šachta z polypropylenu PP pro hladké trouby DN 630 poklop kompozitní s betonovým prstencem</t>
  </si>
  <si>
    <t>"šachta ŠS2, ŠD2, ŠD4, ŠD5, ŠD6"</t>
  </si>
  <si>
    <t>89481240V1</t>
  </si>
  <si>
    <t>Revizní a čistící šachta z polypropylenu PP pro hladké trouby DN 800 šachtové dno, 1x nátok 160, odtok 160</t>
  </si>
  <si>
    <t>Poznámka k položce:_x000d_
Poznámka k položce: Poznámka k položce: šachta ŠS1</t>
  </si>
  <si>
    <t>89481240V2</t>
  </si>
  <si>
    <t>Revizní a čistící šachta z polypropylenu PP pro hladké trouby DN 800 šachtové dno, 2x nátok 160 a 200, odtok 200</t>
  </si>
  <si>
    <t>Poznámka k položce:_x000d_
Poznámka k položce: Poznámka k položce: šachta ŠD1</t>
  </si>
  <si>
    <t>89481240V3</t>
  </si>
  <si>
    <t>Revizní a čistící šachta z polypropylenu PP pro hladké trouby DN 800 šachtové dno, 1x nátok 125, odtok 125</t>
  </si>
  <si>
    <t>Poznámka k položce:_x000d_
Poznámka k položce: Poznámka k položce: šachta ŠD3</t>
  </si>
  <si>
    <t>89481242V1</t>
  </si>
  <si>
    <t>Revizní a čistící šachta z polypropylenu PP pro hladké trouby DN 800 roura šachtová korugovaná, světlé hloubky 1 200 mm</t>
  </si>
  <si>
    <t>"šachta ŠS1, ŠD1, ŠD3"</t>
  </si>
  <si>
    <t>894812429V</t>
  </si>
  <si>
    <t>Revizní a čistící šachta z polypropylenu PP pro hladké trouby DN 800 Příplatek k cenám 2431 - 2438 za uříznutí šachtové roury</t>
  </si>
  <si>
    <t>89481244V1</t>
  </si>
  <si>
    <t>Revizní a čistící šachta z polypropylenu PP pro hladké trouby DN 800 poklop kompozitní s přechodovým konusem na betonovém prstenci</t>
  </si>
  <si>
    <t>89481250V1</t>
  </si>
  <si>
    <t>Revizní a čistící šachta z polypropylenu PP pro hladké trouby DN 1000 šachtové dno, 4x nátok 125-200, odtok 250</t>
  </si>
  <si>
    <t>Poznámka k položce:_x000d_
Poznámka k položce: Poznámka k položce: šachta Š1</t>
  </si>
  <si>
    <t>894812522</t>
  </si>
  <si>
    <t>Revizní a čistící šachta z polypropylenu PP pro hladké trouby DN 1000 roura šachtová korugovaná, světlé hloubky 2 400 mm</t>
  </si>
  <si>
    <t>https://podminky.urs.cz/item/CS_URS_2024_02/894812522</t>
  </si>
  <si>
    <t>"šachta Š1"</t>
  </si>
  <si>
    <t>894812529</t>
  </si>
  <si>
    <t>Revizní a čistící šachta z polypropylenu PP pro hladké trouby DN 1000 Příplatek k cenám 2431 - 2438 za uříznutí šachtové roury</t>
  </si>
  <si>
    <t>https://podminky.urs.cz/item/CS_URS_2024_02/894812529</t>
  </si>
  <si>
    <t>89481254V1</t>
  </si>
  <si>
    <t>Revizní a čistící šachta z polypropylenu PP pro hladké trouby DN 1000 poklop kompozitový s přechodovým konusem pro třídu zatížení B125 na betonovém prstenci</t>
  </si>
  <si>
    <t>899623151</t>
  </si>
  <si>
    <t>Obetonování potrubí nebo zdiva stok betonem prostým v otevřeném výkopu, betonem tř. C 16/20</t>
  </si>
  <si>
    <t>https://podminky.urs.cz/item/CS_URS_2024_02/899623151</t>
  </si>
  <si>
    <t>"obetonování patních kolen"</t>
  </si>
  <si>
    <t>0,5*0,5*0,5*27</t>
  </si>
  <si>
    <t>899721111</t>
  </si>
  <si>
    <t>Signalizační vodič na potrubí DN do 150 mm</t>
  </si>
  <si>
    <t>https://podminky.urs.cz/item/CS_URS_2024_02/899721111</t>
  </si>
  <si>
    <t>899722112</t>
  </si>
  <si>
    <t>Krytí potrubí z plastů výstražnou fólií z PVC šířky přes 20 do 25 cm</t>
  </si>
  <si>
    <t>https://podminky.urs.cz/item/CS_URS_2024_02/899722112</t>
  </si>
  <si>
    <t>K8991101</t>
  </si>
  <si>
    <t>Napojení nového potrubí KG250 do betonové stoky</t>
  </si>
  <si>
    <t>K8991121</t>
  </si>
  <si>
    <t>Uzavření a vypuštění vodovodní přípojky</t>
  </si>
  <si>
    <t>Různé dokončovací konstrukce a práce inženýrských staveb</t>
  </si>
  <si>
    <t>935113111</t>
  </si>
  <si>
    <t>Osazení odvodňovacího žlabu s krycím roštem polymerbetonového šířky do 200 mm</t>
  </si>
  <si>
    <t>https://podminky.urs.cz/item/CS_URS_2024_02/935113111</t>
  </si>
  <si>
    <t>"LŽ1 - LŽ10"</t>
  </si>
  <si>
    <t>5,5+2,0+65,5+3,5+3,5+3,5+1,0+5,0+8,5+1,5</t>
  </si>
  <si>
    <t>M9351101</t>
  </si>
  <si>
    <t>žlab odvodňovací PE/PP zátěž B125 světlá š 100mm</t>
  </si>
  <si>
    <t>"LŽ1, LŽ2, LŽ4 - LŽ7, LŽ9, LŽ10"</t>
  </si>
  <si>
    <t>5,5+2,0+3,5+3,5+3,5+1,0+8,5+1,5</t>
  </si>
  <si>
    <t>0,05*29,0</t>
  </si>
  <si>
    <t>M9351102</t>
  </si>
  <si>
    <t>žlab odvodňovací PE/PP zátěž B125 světlá š 100mm, hluboký</t>
  </si>
  <si>
    <t>"LŽ8"</t>
  </si>
  <si>
    <t>5,0</t>
  </si>
  <si>
    <t>0,05*5,0</t>
  </si>
  <si>
    <t>M9351111</t>
  </si>
  <si>
    <t>žlab odvodňovací štěrbinový PE/PP zátěž D400 světlá š 100mm</t>
  </si>
  <si>
    <t>"LŽ3"</t>
  </si>
  <si>
    <t>65,5</t>
  </si>
  <si>
    <t>0,05*65,5</t>
  </si>
  <si>
    <t>M9351103</t>
  </si>
  <si>
    <t>rošt můstkový B125 kompozitní plast pro žlab š 100mm</t>
  </si>
  <si>
    <t>"LŽ1, LŽ2, LŽ4 - LŽ10"</t>
  </si>
  <si>
    <t>6,0+2,5+4,0+4,0+4,0+1,5+5,5+9,0+2,0</t>
  </si>
  <si>
    <t>0,05*38,5</t>
  </si>
  <si>
    <t>M9351112</t>
  </si>
  <si>
    <t>rošt štěrbinový SW10 A15 Pz pro žlab š 100mm</t>
  </si>
  <si>
    <t>67,0</t>
  </si>
  <si>
    <t>0,05*67,0</t>
  </si>
  <si>
    <t>M9351113</t>
  </si>
  <si>
    <t>rošt štěrbinový SW10 A15 Pz pro žlab š 100mm - revizní nástavec 0,5 m</t>
  </si>
  <si>
    <t>0,05*4,0</t>
  </si>
  <si>
    <t>M9351104</t>
  </si>
  <si>
    <t>čelo plné na začátek a konec odvodňovacího žlabu PE/PP š 100 mm</t>
  </si>
  <si>
    <t>0,05*16</t>
  </si>
  <si>
    <t>M9351105</t>
  </si>
  <si>
    <t>čelo plné na začátek a konec odvodňovacího žlabu PE/PP š 100 mm, hluboký</t>
  </si>
  <si>
    <t>0,05*2</t>
  </si>
  <si>
    <t>M9351114</t>
  </si>
  <si>
    <t>čelo plné na začátek a konec odvodňovacího štěrbinového žlabu PE/PP š 100 mm</t>
  </si>
  <si>
    <t>935923216</t>
  </si>
  <si>
    <t>Osazení odvodňovacího žlabu s krycím roštem vpusti pro žlab šířky do 200 mm</t>
  </si>
  <si>
    <t>https://podminky.urs.cz/item/CS_URS_2024_02/935923216</t>
  </si>
  <si>
    <t>1+1+3+1+1+1+1+1+1+1</t>
  </si>
  <si>
    <t>M9351106</t>
  </si>
  <si>
    <t>šachta odtoková včetně plastového kalového koše a adaptéru pro napojení na žlab š 100mm PE/PP připojení 110mm až 160mm</t>
  </si>
  <si>
    <t>0,05*9</t>
  </si>
  <si>
    <t>M9351116</t>
  </si>
  <si>
    <t>šachta odtoková včetně plastového kalového koše a adaptéru pro napojení na štěrbinový žlab š 100mm PE/PP připojení 110mm až 160mm</t>
  </si>
  <si>
    <t>0,05*3</t>
  </si>
  <si>
    <t>Různé dokončovací konstrukce a práce pozemních staveb</t>
  </si>
  <si>
    <t>K9501111</t>
  </si>
  <si>
    <t>Stavební výpomoce pro ZTI</t>
  </si>
  <si>
    <t>Poznámka k položce:_x000d_
Poznámka k položce: Poznámka k položce: položka obsahuje: zřízení prostupů pro potrubí vč. případných překladů, začištění prostupů, lešení</t>
  </si>
  <si>
    <t>Bourání konstrukcí</t>
  </si>
  <si>
    <t>Bourání mazanin betonových nebo z litého asfaltu tl. přes 100 mm, plochy přes 4 m2</t>
  </si>
  <si>
    <t>965049112</t>
  </si>
  <si>
    <t>Bourání mazanin Příplatek k cenám za bourání mazanin betonových se svařovanou sítí, tl. přes 100 mm</t>
  </si>
  <si>
    <t>https://podminky.urs.cz/item/CS_URS_2024_02/965049112</t>
  </si>
  <si>
    <t>977312114</t>
  </si>
  <si>
    <t>Řezání stávajících betonových mazanin s vyztužením hloubky přes 150 do 200 mm</t>
  </si>
  <si>
    <t>https://podminky.urs.cz/item/CS_URS_2024_02/977312114</t>
  </si>
  <si>
    <t>997013153</t>
  </si>
  <si>
    <t>Vnitrostaveništní doprava suti a vybouraných hmot vodorovně do 50 m s naložením s omezením mechanizace pro budovy a haly výšky přes 9 do 12 m</t>
  </si>
  <si>
    <t>https://podminky.urs.cz/item/CS_URS_2024_02/997013153</t>
  </si>
  <si>
    <t>997013219</t>
  </si>
  <si>
    <t>Vnitrostaveništní doprava suti a vybouraných hmot vodorovně do 50 m s naložením Příplatek k cenám -3111 až -3217 za zvětšenou vodorovnou dopravu přes vymezenou dopravní vzdálenost za každých dalších započatých 10 m</t>
  </si>
  <si>
    <t>https://podminky.urs.cz/item/CS_URS_2024_02/997013219</t>
  </si>
  <si>
    <t>Poznámka k položce:_x000d_
Poznámka k položce: Poznámka k položce: dalších 40 m</t>
  </si>
  <si>
    <t>470,428*4 "Přepočtené koeficientem množství</t>
  </si>
  <si>
    <t>Odvoz suti a vybouraných hmot na skládku nebo meziskládku se složením, na vzdálenost do 1 km</t>
  </si>
  <si>
    <t>Odvoz suti a vybouraných hmot na skládku nebo meziskládku se složením, na vzdálenost Příplatek k ceně za každý další započatý 1 km přes 1 km</t>
  </si>
  <si>
    <t>Poznámka k položce:_x000d_
Poznámka k položce: Poznámka k položce: dalších 19 km</t>
  </si>
  <si>
    <t>470,428*19 "Přepočtené koeficientem množství</t>
  </si>
  <si>
    <t>721</t>
  </si>
  <si>
    <t>Zdravotechnika - vnitřní kanalizace</t>
  </si>
  <si>
    <t>72117372V1</t>
  </si>
  <si>
    <t>Potrubí kanalizační z PE připojovací d32</t>
  </si>
  <si>
    <t>721174005</t>
  </si>
  <si>
    <t>Potrubí z trub polypropylenových svodné (ležaté) DN 110</t>
  </si>
  <si>
    <t>https://podminky.urs.cz/item/CS_URS_2024_02/721174005</t>
  </si>
  <si>
    <t>721174007</t>
  </si>
  <si>
    <t>Potrubí z trub polypropylenových svodné (ležaté) DN 160</t>
  </si>
  <si>
    <t>https://podminky.urs.cz/item/CS_URS_2024_02/721174007</t>
  </si>
  <si>
    <t>721174025</t>
  </si>
  <si>
    <t>Potrubí z trub polypropylenových odpadní (svislé) DN 110</t>
  </si>
  <si>
    <t>https://podminky.urs.cz/item/CS_URS_2024_02/721174025</t>
  </si>
  <si>
    <t>721174027</t>
  </si>
  <si>
    <t>Potrubí z trub polypropylenových odpadní (svislé) DN 160</t>
  </si>
  <si>
    <t>https://podminky.urs.cz/item/CS_URS_2024_02/721174027</t>
  </si>
  <si>
    <t>721174043</t>
  </si>
  <si>
    <t>Potrubí z trub polypropylenových připojovací DN 50</t>
  </si>
  <si>
    <t>https://podminky.urs.cz/item/CS_URS_2024_02/721174043</t>
  </si>
  <si>
    <t>721174044</t>
  </si>
  <si>
    <t>Potrubí z trub polypropylenových připojovací DN 75</t>
  </si>
  <si>
    <t>https://podminky.urs.cz/item/CS_URS_2024_02/721174044</t>
  </si>
  <si>
    <t>721174045</t>
  </si>
  <si>
    <t>Potrubí z trub polypropylenových připojovací DN 110</t>
  </si>
  <si>
    <t>https://podminky.urs.cz/item/CS_URS_2024_02/721174045</t>
  </si>
  <si>
    <t>721194103</t>
  </si>
  <si>
    <t>Vyměření přípojek na potrubí vyvedení a upevnění odpadních výpustek DN 32</t>
  </si>
  <si>
    <t>https://podminky.urs.cz/item/CS_URS_2024_02/721194103</t>
  </si>
  <si>
    <t>721194105</t>
  </si>
  <si>
    <t>Vyměření přípojek na potrubí vyvedení a upevnění odpadních výpustek DN 50</t>
  </si>
  <si>
    <t>https://podminky.urs.cz/item/CS_URS_2024_02/721194105</t>
  </si>
  <si>
    <t>721194109</t>
  </si>
  <si>
    <t>Vyměření přípojek na potrubí vyvedení a upevnění odpadních výpustek DN 110</t>
  </si>
  <si>
    <t>https://podminky.urs.cz/item/CS_URS_2024_02/721194109</t>
  </si>
  <si>
    <t>721273152</t>
  </si>
  <si>
    <t>Ventilační hlavice z polypropylenu (PP) DN 75</t>
  </si>
  <si>
    <t>https://podminky.urs.cz/item/CS_URS_2024_02/721273152</t>
  </si>
  <si>
    <t>721273153</t>
  </si>
  <si>
    <t>Ventilační hlavice z polypropylenu (PP) DN 110</t>
  </si>
  <si>
    <t>https://podminky.urs.cz/item/CS_URS_2024_02/721273153</t>
  </si>
  <si>
    <t>721274121</t>
  </si>
  <si>
    <t>Ventily přivzdušňovací odpadních potrubí vnitřní od DN 32 do DN 50</t>
  </si>
  <si>
    <t>334</t>
  </si>
  <si>
    <t>https://podminky.urs.cz/item/CS_URS_2024_02/721274121</t>
  </si>
  <si>
    <t>721274123</t>
  </si>
  <si>
    <t>Ventily přivzdušňovací odpadních potrubí vnitřní DN 100</t>
  </si>
  <si>
    <t>336</t>
  </si>
  <si>
    <t>https://podminky.urs.cz/item/CS_URS_2024_02/721274123</t>
  </si>
  <si>
    <t>998721102</t>
  </si>
  <si>
    <t>Přesun hmot pro vnitřní kanalizaci stanovený z hmotnosti přesunovaného materiálu vodorovná dopravní vzdálenost do 50 m základní v objektech výšky přes 6 do 12 m</t>
  </si>
  <si>
    <t>338</t>
  </si>
  <si>
    <t>https://podminky.urs.cz/item/CS_URS_2024_02/998721102</t>
  </si>
  <si>
    <t>722</t>
  </si>
  <si>
    <t>Zdravotechnika - vnitřní vodovod</t>
  </si>
  <si>
    <t>722174002</t>
  </si>
  <si>
    <t>Potrubí z plastových trubek z polypropylenu PPR svařovaných polyfúzně PN 16 (SDR 7,4) D 20 x 2,8</t>
  </si>
  <si>
    <t>340</t>
  </si>
  <si>
    <t>https://podminky.urs.cz/item/CS_URS_2024_02/722174002</t>
  </si>
  <si>
    <t>722174003</t>
  </si>
  <si>
    <t>Potrubí z plastových trubek z polypropylenu PPR svařovaných polyfúzně PN 16 (SDR 7,4) D 25 x 3,5</t>
  </si>
  <si>
    <t>342</t>
  </si>
  <si>
    <t>https://podminky.urs.cz/item/CS_URS_2024_02/722174003</t>
  </si>
  <si>
    <t>722174022</t>
  </si>
  <si>
    <t>Potrubí z plastových trubek z polypropylenu PPR svařovaných polyfúzně PN 20 (SDR 6) D 20 x 3,4</t>
  </si>
  <si>
    <t>344</t>
  </si>
  <si>
    <t>https://podminky.urs.cz/item/CS_URS_2024_02/722174022</t>
  </si>
  <si>
    <t>722174023</t>
  </si>
  <si>
    <t>Potrubí z plastových trubek z polypropylenu PPR svařovaných polyfúzně PN 20 (SDR 6) D 25 x 4,2</t>
  </si>
  <si>
    <t>346</t>
  </si>
  <si>
    <t>https://podminky.urs.cz/item/CS_URS_2024_02/722174023</t>
  </si>
  <si>
    <t>722181221</t>
  </si>
  <si>
    <t>Ochrana potrubí termoizolačními trubicemi z pěnového polyetylenu PE přilepenými v příčných a podélných spojích, tloušťky izolace přes 6 do 9 mm, vnitřního průměru izolace DN do 22 mm</t>
  </si>
  <si>
    <t>348</t>
  </si>
  <si>
    <t>https://podminky.urs.cz/item/CS_URS_2024_02/722181221</t>
  </si>
  <si>
    <t>722181222</t>
  </si>
  <si>
    <t>Ochrana potrubí termoizolačními trubicemi z pěnového polyetylenu PE přilepenými v příčných a podélných spojích, tloušťky izolace přes 6 do 9 mm, vnitřního průměru izolace DN přes 22 do 45 mm</t>
  </si>
  <si>
    <t>350</t>
  </si>
  <si>
    <t>https://podminky.urs.cz/item/CS_URS_2024_02/722181222</t>
  </si>
  <si>
    <t>722181231</t>
  </si>
  <si>
    <t>Ochrana potrubí termoizolačními trubicemi z pěnového polyetylenu PE přilepenými v příčných a podélných spojích, tloušťky izolace přes 9 do 13 mm, vnitřního průměru izolace DN do 22 mm</t>
  </si>
  <si>
    <t>352</t>
  </si>
  <si>
    <t>https://podminky.urs.cz/item/CS_URS_2024_02/722181231</t>
  </si>
  <si>
    <t>722181242</t>
  </si>
  <si>
    <t>Ochrana potrubí termoizolačními trubicemi z pěnového polyetylenu PE přilepenými v příčných a podélných spojích, tloušťky izolace přes 13 do 20 mm, vnitřního průměru izolace DN přes 22 do 45 mm</t>
  </si>
  <si>
    <t>354</t>
  </si>
  <si>
    <t>https://podminky.urs.cz/item/CS_URS_2024_02/722181242</t>
  </si>
  <si>
    <t>722190401</t>
  </si>
  <si>
    <t>Zřízení přípojek na potrubí vyvedení a upevnění výpustek do DN 25</t>
  </si>
  <si>
    <t>356</t>
  </si>
  <si>
    <t>https://podminky.urs.cz/item/CS_URS_2024_02/722190401</t>
  </si>
  <si>
    <t>722220111</t>
  </si>
  <si>
    <t>Armatury s jedním závitem nástěnky pro výtokový ventil G 1/2"</t>
  </si>
  <si>
    <t>358</t>
  </si>
  <si>
    <t>https://podminky.urs.cz/item/CS_URS_2024_02/722220111</t>
  </si>
  <si>
    <t>722220121</t>
  </si>
  <si>
    <t>Armatury s jedním závitem nástěnky pro baterii G 1/2"</t>
  </si>
  <si>
    <t>pár</t>
  </si>
  <si>
    <t>360</t>
  </si>
  <si>
    <t>https://podminky.urs.cz/item/CS_URS_2024_02/722220121</t>
  </si>
  <si>
    <t>722224115</t>
  </si>
  <si>
    <t>Armatury s jedním závitem kohouty plnicí a vypouštěcí PN 10 G 1/2"</t>
  </si>
  <si>
    <t>362</t>
  </si>
  <si>
    <t>https://podminky.urs.cz/item/CS_URS_2024_02/722224115</t>
  </si>
  <si>
    <t>722231072</t>
  </si>
  <si>
    <t>Armatury se dvěma závity ventily zpětné mosazné PN 10 do 110°C G 1/2"</t>
  </si>
  <si>
    <t>364</t>
  </si>
  <si>
    <t>https://podminky.urs.cz/item/CS_URS_2024_02/722231072</t>
  </si>
  <si>
    <t>722231073</t>
  </si>
  <si>
    <t>Armatury se dvěma závity ventily zpětné mosazné PN 10 do 110°C G 3/4"</t>
  </si>
  <si>
    <t>366</t>
  </si>
  <si>
    <t>https://podminky.urs.cz/item/CS_URS_2024_02/722231073</t>
  </si>
  <si>
    <t>722231221</t>
  </si>
  <si>
    <t>Armatury se dvěma závity ventily pojistné k bojleru mosazné PN 6 do 100°C G 1/2"</t>
  </si>
  <si>
    <t>368</t>
  </si>
  <si>
    <t>https://podminky.urs.cz/item/CS_URS_2024_02/722231221</t>
  </si>
  <si>
    <t>722232122</t>
  </si>
  <si>
    <t>Armatury se dvěma závity kulové kohouty PN 42 do 185 °C plnoprůtokové vnitřní závit G 1/2"</t>
  </si>
  <si>
    <t>370</t>
  </si>
  <si>
    <t>https://podminky.urs.cz/item/CS_URS_2024_02/722232122</t>
  </si>
  <si>
    <t>722232123</t>
  </si>
  <si>
    <t>Armatury se dvěma závity kulové kohouty PN 42 do 185 °C plnoprůtokové vnitřní závit G 3/4"</t>
  </si>
  <si>
    <t>372</t>
  </si>
  <si>
    <t>https://podminky.urs.cz/item/CS_URS_2024_02/722232123</t>
  </si>
  <si>
    <t>722232124</t>
  </si>
  <si>
    <t>Armatury se dvěma závity kulové kohouty PN 42 do 185 °C plnoprůtokové vnitřní závit G 1"</t>
  </si>
  <si>
    <t>374</t>
  </si>
  <si>
    <t>https://podminky.urs.cz/item/CS_URS_2024_02/722232124</t>
  </si>
  <si>
    <t>7222622V1</t>
  </si>
  <si>
    <t>Vodoměry pro vodu do 40°C závitové horizontální jednovtokové suchoběžné pro dálkový odečet Qn 0,6</t>
  </si>
  <si>
    <t>376</t>
  </si>
  <si>
    <t>7222622V2</t>
  </si>
  <si>
    <t>Vodoměry pro vodu do 40°C závitové horizontální jednovtokové suchoběžné pro dálkový odečet Qn 1,5</t>
  </si>
  <si>
    <t>378</t>
  </si>
  <si>
    <t>7222622V3</t>
  </si>
  <si>
    <t>Vodoměry pro vodu do 40°C závitové horizontální jednovtokové suchoběžné pro dálkový odečet Qn 2,5</t>
  </si>
  <si>
    <t>380</t>
  </si>
  <si>
    <t>722290234</t>
  </si>
  <si>
    <t>Zkoušky, proplach a desinfekce vodovodního potrubí proplach a desinfekce vodovodního potrubí do DN 80</t>
  </si>
  <si>
    <t>382</t>
  </si>
  <si>
    <t>https://podminky.urs.cz/item/CS_URS_2024_02/722290234</t>
  </si>
  <si>
    <t>53+59+27+7</t>
  </si>
  <si>
    <t>724231127</t>
  </si>
  <si>
    <t>Příslušenství domovních vodáren měřicí manometr s membránou</t>
  </si>
  <si>
    <t>384</t>
  </si>
  <si>
    <t>https://podminky.urs.cz/item/CS_URS_2024_02/724231127</t>
  </si>
  <si>
    <t>727212103</t>
  </si>
  <si>
    <t>Protipožární trubní ucpávky plastového potrubí prostup stěnou tloušťky 100 mm požární odolnost EI 90 D 32</t>
  </si>
  <si>
    <t>386</t>
  </si>
  <si>
    <t>https://podminky.urs.cz/item/CS_URS_2024_02/727212103</t>
  </si>
  <si>
    <t>998722102</t>
  </si>
  <si>
    <t>Přesun hmot pro vnitřní vodovod stanovený z hmotnosti přesunovaného materiálu vodorovná dopravní vzdálenost do 50 m základní v objektech výšky přes 6 do 12 m</t>
  </si>
  <si>
    <t>388</t>
  </si>
  <si>
    <t>https://podminky.urs.cz/item/CS_URS_2024_02/998722102</t>
  </si>
  <si>
    <t>Zdravotechnika - zařizovací předměty</t>
  </si>
  <si>
    <t>725119125</t>
  </si>
  <si>
    <t>Zařízení záchodů montáž klozetových mís závěsných na nosné stěny</t>
  </si>
  <si>
    <t>390</t>
  </si>
  <si>
    <t>https://podminky.urs.cz/item/CS_URS_2024_02/725119125</t>
  </si>
  <si>
    <t>M7251101</t>
  </si>
  <si>
    <t>klozet keramický bílý závěsný hluboké splachování</t>
  </si>
  <si>
    <t>392</t>
  </si>
  <si>
    <t>M7251102</t>
  </si>
  <si>
    <t>klozet keramický bílý závěsný hluboké splachování pro handicapované</t>
  </si>
  <si>
    <t>394</t>
  </si>
  <si>
    <t>725119131</t>
  </si>
  <si>
    <t>Zařízení záchodů montáž klozetových sedátek standardních</t>
  </si>
  <si>
    <t>396</t>
  </si>
  <si>
    <t>https://podminky.urs.cz/item/CS_URS_2024_02/725119131</t>
  </si>
  <si>
    <t>M7251111</t>
  </si>
  <si>
    <t>sedátko klozetové duroplastové bílé s poklopem</t>
  </si>
  <si>
    <t>398</t>
  </si>
  <si>
    <t>M7251112</t>
  </si>
  <si>
    <t>sedátko klozetové duroplastové pro handicapované</t>
  </si>
  <si>
    <t>400</t>
  </si>
  <si>
    <t>725129101</t>
  </si>
  <si>
    <t>Pisoárové záchodky montáž ostatních typů keramických</t>
  </si>
  <si>
    <t>402</t>
  </si>
  <si>
    <t>https://podminky.urs.cz/item/CS_URS_2024_02/725129101</t>
  </si>
  <si>
    <t>M7251201</t>
  </si>
  <si>
    <t>pisoár keramický automatický s radarovým splachovačem a integrovaným zdrojem</t>
  </si>
  <si>
    <t>404</t>
  </si>
  <si>
    <t>725219102</t>
  </si>
  <si>
    <t>Umyvadla montáž umyvadel ostatních typů na šrouby</t>
  </si>
  <si>
    <t>406</t>
  </si>
  <si>
    <t>https://podminky.urs.cz/item/CS_URS_2024_02/725219102</t>
  </si>
  <si>
    <t>M7251901</t>
  </si>
  <si>
    <t>umyvadlo keramické závěsné bílé</t>
  </si>
  <si>
    <t>408</t>
  </si>
  <si>
    <t>M7251902</t>
  </si>
  <si>
    <t>umyvadlo keramické závěsné pro handicapované</t>
  </si>
  <si>
    <t>410</t>
  </si>
  <si>
    <t>725241901</t>
  </si>
  <si>
    <t>Sprchové vaničky montáž sprchových vaniček</t>
  </si>
  <si>
    <t>412</t>
  </si>
  <si>
    <t>https://podminky.urs.cz/item/CS_URS_2024_02/725241901</t>
  </si>
  <si>
    <t>M7252401</t>
  </si>
  <si>
    <t>vanička sprchová čtvercová 900x900mm</t>
  </si>
  <si>
    <t>414</t>
  </si>
  <si>
    <t>725244907</t>
  </si>
  <si>
    <t>Sprchové dveře a zástěny montáž sprchové zástěny rohové (kout)</t>
  </si>
  <si>
    <t>416</t>
  </si>
  <si>
    <t>https://podminky.urs.cz/item/CS_URS_2024_02/725244907</t>
  </si>
  <si>
    <t>M7252411</t>
  </si>
  <si>
    <t>zástěna sprchového koutu čtvercová rohová na vaničku 900x900mm</t>
  </si>
  <si>
    <t>418</t>
  </si>
  <si>
    <t>725291652</t>
  </si>
  <si>
    <t>Montáž doplňků zařízení koupelen a záchodů dávkovače tekutého mýdla</t>
  </si>
  <si>
    <t>420</t>
  </si>
  <si>
    <t>https://podminky.urs.cz/item/CS_URS_2024_02/725291652</t>
  </si>
  <si>
    <t>M7252901</t>
  </si>
  <si>
    <t>dávkovač tekutého mýdla závěsný</t>
  </si>
  <si>
    <t>422</t>
  </si>
  <si>
    <t>725291653</t>
  </si>
  <si>
    <t>Montáž doplňků zařízení koupelen a záchodů zásobníku toaletních papírů</t>
  </si>
  <si>
    <t>424</t>
  </si>
  <si>
    <t>https://podminky.urs.cz/item/CS_URS_2024_02/725291653</t>
  </si>
  <si>
    <t>M7252902</t>
  </si>
  <si>
    <t>zásobník toaletních papírů velkoobjemový, nerez</t>
  </si>
  <si>
    <t>426</t>
  </si>
  <si>
    <t>M7252903</t>
  </si>
  <si>
    <t>koš odpadkový k záchodu, nerez</t>
  </si>
  <si>
    <t>428</t>
  </si>
  <si>
    <t>725291654</t>
  </si>
  <si>
    <t>Montáž doplňků zařízení koupelen a záchodů zásobníku papírových ručníků</t>
  </si>
  <si>
    <t>430</t>
  </si>
  <si>
    <t>https://podminky.urs.cz/item/CS_URS_2024_02/725291654</t>
  </si>
  <si>
    <t>M7252904</t>
  </si>
  <si>
    <t>zásobník papírových ručníků, nerez</t>
  </si>
  <si>
    <t>432</t>
  </si>
  <si>
    <t>M7252905</t>
  </si>
  <si>
    <t>koš odpadkový k umyvadlu, nerez</t>
  </si>
  <si>
    <t>434</t>
  </si>
  <si>
    <t>725291664</t>
  </si>
  <si>
    <t>Montáž doplňků zařízení koupelen a záchodů štětky závěsné</t>
  </si>
  <si>
    <t>436</t>
  </si>
  <si>
    <t>https://podminky.urs.cz/item/CS_URS_2024_02/725291664</t>
  </si>
  <si>
    <t>M7252906</t>
  </si>
  <si>
    <t>štětka na WC nádobka závěsná, nerezové provedení</t>
  </si>
  <si>
    <t>438</t>
  </si>
  <si>
    <t>725291669</t>
  </si>
  <si>
    <t>Montáž doplňků zařízení koupelen a záchodů madla invalidního krakorcového</t>
  </si>
  <si>
    <t>440</t>
  </si>
  <si>
    <t>https://podminky.urs.cz/item/CS_URS_2024_02/725291669</t>
  </si>
  <si>
    <t>M7252907</t>
  </si>
  <si>
    <t>madlo invalidní krakorcové nerez</t>
  </si>
  <si>
    <t>442</t>
  </si>
  <si>
    <t>725291670</t>
  </si>
  <si>
    <t>Montáž doplňků zařízení koupelen a záchodů madla invalidního krakorcového sklopného</t>
  </si>
  <si>
    <t>444</t>
  </si>
  <si>
    <t>https://podminky.urs.cz/item/CS_URS_2024_02/725291670</t>
  </si>
  <si>
    <t>M7252908</t>
  </si>
  <si>
    <t>madlo invalidní krakorcové sklopné nerez</t>
  </si>
  <si>
    <t>446</t>
  </si>
  <si>
    <t>725339111</t>
  </si>
  <si>
    <t>Výlevky montáž výlevky</t>
  </si>
  <si>
    <t>448</t>
  </si>
  <si>
    <t>https://podminky.urs.cz/item/CS_URS_2024_02/725339111</t>
  </si>
  <si>
    <t>M7253301</t>
  </si>
  <si>
    <t>výlevka nástěnná plastová, s plastovou mřížkou</t>
  </si>
  <si>
    <t>450</t>
  </si>
  <si>
    <t>725539201</t>
  </si>
  <si>
    <t>Elektrické ohřívače zásobníkové montáž tlakových ohřívačů závěsných (svislých nebo vodorovných) do 15 l</t>
  </si>
  <si>
    <t>452</t>
  </si>
  <si>
    <t>https://podminky.urs.cz/item/CS_URS_2024_02/725539201</t>
  </si>
  <si>
    <t>M7255301</t>
  </si>
  <si>
    <t>ohřívač vody elektrický tlakový 5L, nad umyvadlo</t>
  </si>
  <si>
    <t>454</t>
  </si>
  <si>
    <t>M7255302</t>
  </si>
  <si>
    <t>ohřívač vody elektrický tlaskový 15L, pod umyvadlo</t>
  </si>
  <si>
    <t>456</t>
  </si>
  <si>
    <t>725539202</t>
  </si>
  <si>
    <t>Elektrické ohřívače zásobníkové montáž tlakových ohřívačů závěsných (svislých nebo vodorovných) přes 15 do 50 l</t>
  </si>
  <si>
    <t>458</t>
  </si>
  <si>
    <t>https://podminky.urs.cz/item/CS_URS_2024_02/725539202</t>
  </si>
  <si>
    <t>M7255303</t>
  </si>
  <si>
    <t>ohřívač vody elektrický zásobníkový 20L, pod umyvadlo</t>
  </si>
  <si>
    <t>460</t>
  </si>
  <si>
    <t>231</t>
  </si>
  <si>
    <t>M7255304</t>
  </si>
  <si>
    <t>ohřívač vody elektrický zásobníkový 50L závěsný svislý</t>
  </si>
  <si>
    <t>462</t>
  </si>
  <si>
    <t>725539203</t>
  </si>
  <si>
    <t>Elektrické ohřívače zásobníkové montáž tlakových ohřívačů závěsných (svislých nebo vodorovných) přes 50 do 80 l</t>
  </si>
  <si>
    <t>464</t>
  </si>
  <si>
    <t>https://podminky.urs.cz/item/CS_URS_2024_02/725539203</t>
  </si>
  <si>
    <t>233</t>
  </si>
  <si>
    <t>M7255305</t>
  </si>
  <si>
    <t>ohřívač vody elektrický zásobníkový 80L závěsný svislý</t>
  </si>
  <si>
    <t>466</t>
  </si>
  <si>
    <t>725813111</t>
  </si>
  <si>
    <t>Ventily rohové bez připojovací trubičky nebo flexi hadičky G 1/2"</t>
  </si>
  <si>
    <t>468</t>
  </si>
  <si>
    <t>https://podminky.urs.cz/item/CS_URS_2024_02/725813111</t>
  </si>
  <si>
    <t>235</t>
  </si>
  <si>
    <t>725813112</t>
  </si>
  <si>
    <t>Ventily rohové bez připojovací trubičky nebo flexi hadičky pračkové G 3/4"</t>
  </si>
  <si>
    <t>470</t>
  </si>
  <si>
    <t>https://podminky.urs.cz/item/CS_URS_2024_02/725813112</t>
  </si>
  <si>
    <t>725819201</t>
  </si>
  <si>
    <t>Ventily montáž ventilů ostatních typů nástěnných G 1/2"</t>
  </si>
  <si>
    <t>472</t>
  </si>
  <si>
    <t>https://podminky.urs.cz/item/CS_URS_2024_02/725819201</t>
  </si>
  <si>
    <t>"pisoár"</t>
  </si>
  <si>
    <t>237</t>
  </si>
  <si>
    <t>55145636</t>
  </si>
  <si>
    <t>oplachovač pisoárový G 1/2 chrom</t>
  </si>
  <si>
    <t>474</t>
  </si>
  <si>
    <t>725829101</t>
  </si>
  <si>
    <t>Baterie dřezové montáž ostatních typů nástěnných pákových nebo klasických</t>
  </si>
  <si>
    <t>476</t>
  </si>
  <si>
    <t>https://podminky.urs.cz/item/CS_URS_2024_02/725829101</t>
  </si>
  <si>
    <t>"výlevka"</t>
  </si>
  <si>
    <t>239</t>
  </si>
  <si>
    <t>M7258201</t>
  </si>
  <si>
    <t>baterie dřezová páková nástěnná</t>
  </si>
  <si>
    <t>478</t>
  </si>
  <si>
    <t>725829131</t>
  </si>
  <si>
    <t>Baterie umyvadlové montáž ostatních typů stojánkových G 1/2"</t>
  </si>
  <si>
    <t>480</t>
  </si>
  <si>
    <t>https://podminky.urs.cz/item/CS_URS_2024_02/725829131</t>
  </si>
  <si>
    <t>241</t>
  </si>
  <si>
    <t>M7258202</t>
  </si>
  <si>
    <t>baterie umyvadlová stojánková páková</t>
  </si>
  <si>
    <t>482</t>
  </si>
  <si>
    <t>M7258203</t>
  </si>
  <si>
    <t>baterie umyvadlová stojánková tlačná, s nastavením teploty</t>
  </si>
  <si>
    <t>484</t>
  </si>
  <si>
    <t>243</t>
  </si>
  <si>
    <t>M7258204</t>
  </si>
  <si>
    <t>baterie umyvadlová stojánková, s prodlouženou pákou, pro handicapované</t>
  </si>
  <si>
    <t>486</t>
  </si>
  <si>
    <t>725849411</t>
  </si>
  <si>
    <t>Baterie sprchové montáž nástěnných baterií s nastavitelnou výškou sprchy</t>
  </si>
  <si>
    <t>488</t>
  </si>
  <si>
    <t>https://podminky.urs.cz/item/CS_URS_2024_02/725849411</t>
  </si>
  <si>
    <t>245</t>
  </si>
  <si>
    <t>M7258401</t>
  </si>
  <si>
    <t>baterie sprchová nástěnná bez příslušenství</t>
  </si>
  <si>
    <t>490</t>
  </si>
  <si>
    <t>M7258402</t>
  </si>
  <si>
    <t>souprava sprchová komplet, s ruční a hlavovou sprchou</t>
  </si>
  <si>
    <t>sada</t>
  </si>
  <si>
    <t>492</t>
  </si>
  <si>
    <t>247</t>
  </si>
  <si>
    <t>725869101</t>
  </si>
  <si>
    <t>Zápachové uzávěrky zařizovacích předmětů montáž zápachových uzávěrek umyvadlových do DN 40</t>
  </si>
  <si>
    <t>494</t>
  </si>
  <si>
    <t>https://podminky.urs.cz/item/CS_URS_2024_02/725869101</t>
  </si>
  <si>
    <t>M7258601</t>
  </si>
  <si>
    <t>sifon umyvadlový nerezový</t>
  </si>
  <si>
    <t>496</t>
  </si>
  <si>
    <t>249</t>
  </si>
  <si>
    <t>M7258602</t>
  </si>
  <si>
    <t>sifon umyvadlový nerezový, pro umyvadla handicap</t>
  </si>
  <si>
    <t>498</t>
  </si>
  <si>
    <t>725869204</t>
  </si>
  <si>
    <t>Zápachové uzávěrky zařizovacích předmětů montáž zápachových uzávěrek dřezových jednodílných DN 50</t>
  </si>
  <si>
    <t>https://podminky.urs.cz/item/CS_URS_2024_02/725869204</t>
  </si>
  <si>
    <t>251</t>
  </si>
  <si>
    <t>M7258603</t>
  </si>
  <si>
    <t>uzávěrka zápachová pro vany sprchových koutů samočisticí s kulovým kloubem na odtoku</t>
  </si>
  <si>
    <t>502</t>
  </si>
  <si>
    <t>M7258604</t>
  </si>
  <si>
    <t>sifon k urinálu vnitřní</t>
  </si>
  <si>
    <t>504</t>
  </si>
  <si>
    <t>253</t>
  </si>
  <si>
    <t>M7258605</t>
  </si>
  <si>
    <t>uzávěrka zápachová pro výlevku</t>
  </si>
  <si>
    <t>506</t>
  </si>
  <si>
    <t>55161841</t>
  </si>
  <si>
    <t>vtok se zápachovou uzávěrkou DN 32</t>
  </si>
  <si>
    <t>508</t>
  </si>
  <si>
    <t>"k pojistným ventilům"</t>
  </si>
  <si>
    <t>255</t>
  </si>
  <si>
    <t>725869218</t>
  </si>
  <si>
    <t>Zápachové uzávěrky zařizovacích předmětů montáž zápachových uzávěrek dřezových dvoudílných U-sifonů</t>
  </si>
  <si>
    <t>510</t>
  </si>
  <si>
    <t>https://podminky.urs.cz/item/CS_URS_2024_02/725869218</t>
  </si>
  <si>
    <t>M7258607</t>
  </si>
  <si>
    <t>sifon pro odvod kondenzátu, podomítkový</t>
  </si>
  <si>
    <t>257</t>
  </si>
  <si>
    <t>998725102</t>
  </si>
  <si>
    <t>Přesun hmot pro zařizovací předměty stanovený z hmotnosti přesunovaného materiálu vodorovná dopravní vzdálenost do 50 m základní v objektech výšky přes 6 do 12 m</t>
  </si>
  <si>
    <t>514</t>
  </si>
  <si>
    <t>https://podminky.urs.cz/item/CS_URS_2024_02/998725102</t>
  </si>
  <si>
    <t>726</t>
  </si>
  <si>
    <t>Zdravotechnika - předstěnové instalace</t>
  </si>
  <si>
    <t>726131041</t>
  </si>
  <si>
    <t>Předstěnové instalační systémy do lehkých stěn s kovovou konstrukcí pro závěsné klozety ovládání zepředu, stavební výšky 1120 mm</t>
  </si>
  <si>
    <t>516</t>
  </si>
  <si>
    <t>https://podminky.urs.cz/item/CS_URS_2024_02/726131041</t>
  </si>
  <si>
    <t>259</t>
  </si>
  <si>
    <t>726131043</t>
  </si>
  <si>
    <t>Předstěnové instalační systémy do lehkých stěn s kovovou konstrukcí pro závěsné klozety ovládání zepředu, stavební výšky 1120 mm pro tělesně postižené</t>
  </si>
  <si>
    <t>518</t>
  </si>
  <si>
    <t>https://podminky.urs.cz/item/CS_URS_2024_02/726131043</t>
  </si>
  <si>
    <t>726191001</t>
  </si>
  <si>
    <t>Ostatní příslušenství instalačních systémů zvukoizolační souprava pro WC a bidet</t>
  </si>
  <si>
    <t>520</t>
  </si>
  <si>
    <t>https://podminky.urs.cz/item/CS_URS_2024_02/726191001</t>
  </si>
  <si>
    <t>261</t>
  </si>
  <si>
    <t>726191011</t>
  </si>
  <si>
    <t>Ostatní příslušenství instalačních systémů montáž ovládacích tlačítek k WC</t>
  </si>
  <si>
    <t>522</t>
  </si>
  <si>
    <t>https://podminky.urs.cz/item/CS_URS_2024_02/726191011</t>
  </si>
  <si>
    <t>M7261101</t>
  </si>
  <si>
    <t>tlačítko pro ovládání WC zepředu, nerez, duální splacohvání</t>
  </si>
  <si>
    <t>524</t>
  </si>
  <si>
    <t>263</t>
  </si>
  <si>
    <t>M7261102</t>
  </si>
  <si>
    <t>tlačítko pro ovládání WC, nerez, duální splacohvání, pro handicapované</t>
  </si>
  <si>
    <t>526</t>
  </si>
  <si>
    <t>998726112</t>
  </si>
  <si>
    <t>Přesun hmot pro instalační prefabrikáty stanovený z hmotnosti přesunovaného materiálu vodorovná dopravní vzdálenost do 50 m základní v objektech výšky přes 6 m do 12 m</t>
  </si>
  <si>
    <t>528</t>
  </si>
  <si>
    <t>https://podminky.urs.cz/item/CS_URS_2024_02/998726112</t>
  </si>
  <si>
    <t>265</t>
  </si>
  <si>
    <t>763172377</t>
  </si>
  <si>
    <t>Montáž dvířek pro konstrukce ze sádrokartonových desek revizních jednoplášťových pro podhledy ostatních velikostí do 0,16 m2</t>
  </si>
  <si>
    <t>530</t>
  </si>
  <si>
    <t>https://podminky.urs.cz/item/CS_URS_2024_02/763172377</t>
  </si>
  <si>
    <t>M7631101</t>
  </si>
  <si>
    <t>dvířka revizní jednokřídlá 200x300mm</t>
  </si>
  <si>
    <t>532</t>
  </si>
  <si>
    <t>267</t>
  </si>
  <si>
    <t>998763101</t>
  </si>
  <si>
    <t>Přesun hmot pro dřevostavby stanovený z hmotnosti přesunovaného materiálu vodorovná dopravní vzdálenost do 50 m základní v objektech výšky přes 6 do 12 m</t>
  </si>
  <si>
    <t>534</t>
  </si>
  <si>
    <t>https://podminky.urs.cz/item/CS_URS_2024_02/998763101</t>
  </si>
  <si>
    <t>03 - Zařízení pro vytápěn...</t>
  </si>
  <si>
    <t xml:space="preserve">    735 - Ústřední vytápění - otopná tělesa</t>
  </si>
  <si>
    <t>735</t>
  </si>
  <si>
    <t>Ústřední vytápění - otopná tělesa</t>
  </si>
  <si>
    <t>735419115</t>
  </si>
  <si>
    <t>Konvektory nástěnné montáž konvektorů s osazením na hmoždinky, stavební délky do 1600 mm</t>
  </si>
  <si>
    <t>https://podminky.urs.cz/item/CS_URS_2024_02/735419115</t>
  </si>
  <si>
    <t>M7352101</t>
  </si>
  <si>
    <t>Nástěnný přímotopný elektrický konvektor s elektronickým termostatem, s vidlicí, IP24, 230V, 500W</t>
  </si>
  <si>
    <t>M7352102</t>
  </si>
  <si>
    <t>Nástěnný přímotopný elektrický konvektor s elektronickým termostatem, s vidlicí, IP24, 230V, 1000W</t>
  </si>
  <si>
    <t>M7352103</t>
  </si>
  <si>
    <t>Nástěnný přímotopný elektrický konvektor s elektronickým termostatem, s vidlicí, IP24, 230V, 1500W</t>
  </si>
  <si>
    <t>M7352104</t>
  </si>
  <si>
    <t>Nástěnný přímotopný elektrický konvektor s elektronickým termostatem, s vidlicí, IP24, 230V, 2000W</t>
  </si>
  <si>
    <t>K7352121</t>
  </si>
  <si>
    <t>Nastavení regulace a zprovoznění konvektorů</t>
  </si>
  <si>
    <t>998735102</t>
  </si>
  <si>
    <t>Přesun hmot pro otopná tělesa stanovený z hmotnosti přesunovaného materiálu vodorovná dopravní vzdálenost do 50 m základní v objektech výšky přes 6 do 12 m</t>
  </si>
  <si>
    <t>https://podminky.urs.cz/item/CS_URS_2024_02/998735102</t>
  </si>
  <si>
    <t>04 - Vzduchotechnika</t>
  </si>
  <si>
    <t>HSV - HSV</t>
  </si>
  <si>
    <t>PSV - PSV</t>
  </si>
  <si>
    <t xml:space="preserve">    751_01 - Vzduchotechnika: větrání obchodních jednotek</t>
  </si>
  <si>
    <t xml:space="preserve">    751_02 - Vzduchotechnika: větrání hygienických buněk</t>
  </si>
  <si>
    <t xml:space="preserve">    751_03 - Vzduchotechnika: větrání elektrorozvodny</t>
  </si>
  <si>
    <t>K9503311</t>
  </si>
  <si>
    <t>Stavební výpomoce pro VZT</t>
  </si>
  <si>
    <t>751_01</t>
  </si>
  <si>
    <t>Vzduchotechnika: větrání obchodních jednotek</t>
  </si>
  <si>
    <t>751322011</t>
  </si>
  <si>
    <t>Montáž talířových ventilů, anemostatů, dýz talířového ventilu, průměru do 100 mm</t>
  </si>
  <si>
    <t>https://podminky.urs.cz/item/CS_URS_2024_02/751322011</t>
  </si>
  <si>
    <t>M7513132</t>
  </si>
  <si>
    <t>ventil talířový pro odvod vzduchu kovový D 100mm, prvek 1.66</t>
  </si>
  <si>
    <t>751322012</t>
  </si>
  <si>
    <t>Montáž talířových ventilů, anemostatů, dýz talířového ventilu, průměru přes 100 do 200 mm</t>
  </si>
  <si>
    <t>https://podminky.urs.cz/item/CS_URS_2024_02/751322012</t>
  </si>
  <si>
    <t>M7513130</t>
  </si>
  <si>
    <t>ventil talířový pro odvod vzduchu kovový D 160mm, prvek 1.64</t>
  </si>
  <si>
    <t>M7513131</t>
  </si>
  <si>
    <t>ventil talířový pro odvod vzduchu kovový D 125mm, prvek 1.65</t>
  </si>
  <si>
    <t>751322121</t>
  </si>
  <si>
    <t>Montáž talířových ventilů, anemostatů, dýz anemostatu čtvercového bez skříně, průřezu do 0,100 m2</t>
  </si>
  <si>
    <t>https://podminky.urs.cz/item/CS_URS_2024_02/751322121</t>
  </si>
  <si>
    <t>M7513128</t>
  </si>
  <si>
    <t>anemostat vířivý přívodní čtvercový s pevnými lamelami 300x300 mm, prvek 1.53</t>
  </si>
  <si>
    <t>M7513129</t>
  </si>
  <si>
    <t>anemostat vířivý odvodní čtvercový s pevnými lamelami 300x300 mm, prvek 1.63</t>
  </si>
  <si>
    <t>751322123</t>
  </si>
  <si>
    <t>Montáž talířových ventilů, anemostatů, dýz anemostatu čtvercového bez skříně, průřezu přes 0,200 do 0,350 m2</t>
  </si>
  <si>
    <t>https://podminky.urs.cz/item/CS_URS_2024_02/751322123</t>
  </si>
  <si>
    <t>M7513124</t>
  </si>
  <si>
    <t>anemostat vířivý přívodní čtvercový s pevnými lamelami 500x500 mm, prvek 1.51</t>
  </si>
  <si>
    <t>M7513125</t>
  </si>
  <si>
    <t>anemostat vířivý odvodní čtvercový s pevnými lamelami 500x500 mm, prvek 1.61</t>
  </si>
  <si>
    <t>M7513126</t>
  </si>
  <si>
    <t>anemostat vířivý přívodní čtvercový s pevnými lamelami 500x500 mm, prvek 1.52</t>
  </si>
  <si>
    <t>M7513127</t>
  </si>
  <si>
    <t>anemostat vířivý odvodní čtvercový s pevnými lamelami 500x500 mm, prvek 1.62</t>
  </si>
  <si>
    <t>751344112</t>
  </si>
  <si>
    <t>Montáž tlumičů hluku pro kruhové potrubí, průměru přes 100 do 200 mm</t>
  </si>
  <si>
    <t>https://podminky.urs.cz/item/CS_URS_2024_02/751344112</t>
  </si>
  <si>
    <t>M7513121</t>
  </si>
  <si>
    <t>tlumič hluku ohebný s gumovým těsněním, D 180mm, l=1000mm, prvek 1.43A2</t>
  </si>
  <si>
    <t>M7513122</t>
  </si>
  <si>
    <t>tlumič hluku ohebný s gumovým těsněním, D 100mm, l=1000mm, prvek 1.43B2</t>
  </si>
  <si>
    <t>M7513123</t>
  </si>
  <si>
    <t>tlumič hluku ohebný s gumovým těsněním, D 180mm, l=1000mm, prvek 1.43C2</t>
  </si>
  <si>
    <t>751344113</t>
  </si>
  <si>
    <t>Montáž tlumičů hluku pro kruhové potrubí, průměru přes 200 do 300 mm</t>
  </si>
  <si>
    <t>https://podminky.urs.cz/item/CS_URS_2024_02/751344113</t>
  </si>
  <si>
    <t>M7513117</t>
  </si>
  <si>
    <t>tlumič hluku ohebný s gumovým těsněním, D 250mm, l=1000mm, prvek 1.41A2</t>
  </si>
  <si>
    <t>M7513118</t>
  </si>
  <si>
    <t>tlumič hluku ohebný s gumovým těsněním, D 250mm, l=1000mm, prvek 1.41B2</t>
  </si>
  <si>
    <t>M7513119</t>
  </si>
  <si>
    <t>tlumič hluku ohebný s gumovým těsněním, D 250mm, l=1000mm, prvek 1.42A2</t>
  </si>
  <si>
    <t>M7513120</t>
  </si>
  <si>
    <t>tlumič hluku ohebný s gumovým těsněním, D 250mm, l=1000mm, prvek 1.42B2</t>
  </si>
  <si>
    <t>751344122</t>
  </si>
  <si>
    <t>Montáž tlumičů hluku pro čtyřhranné potrubí, průřezu přes 0,150 do 0,300 m2</t>
  </si>
  <si>
    <t>https://podminky.urs.cz/item/CS_URS_2024_02/751344122</t>
  </si>
  <si>
    <t>M7513102</t>
  </si>
  <si>
    <t>tlumič hluku čtyřhranný 600x315x1000mm, vč. náběhových plechů, š. mezery 100 mm, prvek 1.2A</t>
  </si>
  <si>
    <t>M7513103</t>
  </si>
  <si>
    <t>tlumič hluku čtyřhranný 600x315x1000mm, vč. náběhových plechů, š. mezery 100 mm, prvek 1.2B</t>
  </si>
  <si>
    <t>M7513104</t>
  </si>
  <si>
    <t>tlumič hluku čtyřhranný 600x315x1000mm, vč. náběhových plechů, š. mezery 100 mm, prvek 1.2C</t>
  </si>
  <si>
    <t>M7513105</t>
  </si>
  <si>
    <t>tlumič hluku čtyřhranný 600x315x1000mm, vč. náběhových plechů, š. mezery 100 mm, prvek 1.2D</t>
  </si>
  <si>
    <t>751398052</t>
  </si>
  <si>
    <t>Montáž ostatních zařízení protidešťové žaluzie nebo žaluziové klapky na čtyřhranné potrubí, průřezu přes 0,150 do 0,300 m2</t>
  </si>
  <si>
    <t>https://podminky.urs.cz/item/CS_URS_2024_02/751398052</t>
  </si>
  <si>
    <t>M7513133</t>
  </si>
  <si>
    <t>protidešťový kryt na sacím potrubí, pozink, pro potrubí 450x500mm</t>
  </si>
  <si>
    <t>M7513134</t>
  </si>
  <si>
    <t>žaluzie z pozinkovaného plechu, pro výtlačné potrubí 630x315mm</t>
  </si>
  <si>
    <t>751398112</t>
  </si>
  <si>
    <t>Montáž ostatních zařízení boxu stropního kovového</t>
  </si>
  <si>
    <t>https://podminky.urs.cz/item/CS_URS_2024_02/751398112</t>
  </si>
  <si>
    <t>M7513128-2</t>
  </si>
  <si>
    <t>plenum box pro anemostat přívodní Pz D 300mm, prvek 1.53</t>
  </si>
  <si>
    <t>M7513129-2</t>
  </si>
  <si>
    <t>plenum box pro anemostat odvodní Pz D 300mm, prvek 1.63</t>
  </si>
  <si>
    <t>M7513124-2</t>
  </si>
  <si>
    <t>plenum box pro anemostat přívodní Pz D 500mm, prvek 1.51</t>
  </si>
  <si>
    <t>M7513125-2</t>
  </si>
  <si>
    <t>plenum box pro anemostat odvodní Pz D 500mm, prvek 1.61</t>
  </si>
  <si>
    <t>M7513126-2</t>
  </si>
  <si>
    <t>plenum box pro anemostat přívodní Pz D 500mm, prvek 1.52</t>
  </si>
  <si>
    <t>M7513127-2</t>
  </si>
  <si>
    <t>plenum box pro anemostat odvodní Pz D 500mm, prvek 1.62</t>
  </si>
  <si>
    <t>751398122</t>
  </si>
  <si>
    <t>Montáž ostatních zařízení připojení na hrdlo distribučního boxu, potrubí kruhového ohebného</t>
  </si>
  <si>
    <t>https://podminky.urs.cz/item/CS_URS_2024_02/751398122</t>
  </si>
  <si>
    <t>751511021</t>
  </si>
  <si>
    <t>Montáž potrubí plechového skupiny I čtyřhranného s přírubou tloušťky plechu 0,8 mm, průřezu do 0,13 m2</t>
  </si>
  <si>
    <t>https://podminky.urs.cz/item/CS_URS_2024_02/751511021</t>
  </si>
  <si>
    <t>42982106</t>
  </si>
  <si>
    <t>trouba čtyřhranná Pz průřez do 0,13m2</t>
  </si>
  <si>
    <t>0,05*84</t>
  </si>
  <si>
    <t>751511022</t>
  </si>
  <si>
    <t>Montáž potrubí plechového skupiny I čtyřhranného s přírubou tloušťky plechu 0,8 mm, průřezu přes 0,13 do 0,28 m2</t>
  </si>
  <si>
    <t>https://podminky.urs.cz/item/CS_URS_2024_02/751511022</t>
  </si>
  <si>
    <t>42982108</t>
  </si>
  <si>
    <t>trouba čtyřhranná Pz průřez do 0,28m2</t>
  </si>
  <si>
    <t>2,0</t>
  </si>
  <si>
    <t>0,05*2,0</t>
  </si>
  <si>
    <t>751511181</t>
  </si>
  <si>
    <t>Montáž potrubí plechového skupiny I kruhového bez příruby tloušťky plechu 0,6 mm, průměru do 100 mm</t>
  </si>
  <si>
    <t>https://podminky.urs.cz/item/CS_URS_2024_02/751511181</t>
  </si>
  <si>
    <t>42981010</t>
  </si>
  <si>
    <t>trouba spirálně vinutá Pz D 100mm, l=3000mm</t>
  </si>
  <si>
    <t>0,05*16,0</t>
  </si>
  <si>
    <t>751511182</t>
  </si>
  <si>
    <t>Montáž potrubí plechového skupiny I kruhového bez příruby tloušťky plechu 0,6 mm, průměru přes 100 do 200 mm</t>
  </si>
  <si>
    <t>https://podminky.urs.cz/item/CS_URS_2024_02/751511182</t>
  </si>
  <si>
    <t>10+23+47+28</t>
  </si>
  <si>
    <t>42981097</t>
  </si>
  <si>
    <t>trouba spirálně vinutá Pz D 125mm, l=3000mm</t>
  </si>
  <si>
    <t>0,05*10,0</t>
  </si>
  <si>
    <t>42981099</t>
  </si>
  <si>
    <t>trouba spirálně vinutá Pz D 160mm, l=3000mm</t>
  </si>
  <si>
    <t>0,05*23,0</t>
  </si>
  <si>
    <t>42981101</t>
  </si>
  <si>
    <t>trouba spirálně vinutá Pz D 180mm, l=3000mm</t>
  </si>
  <si>
    <t>0,05*47</t>
  </si>
  <si>
    <t>42981015</t>
  </si>
  <si>
    <t>trouba spirálně vinutá Pz D 200mm, l=3000mm</t>
  </si>
  <si>
    <t>0,05*28,0</t>
  </si>
  <si>
    <t>751511183</t>
  </si>
  <si>
    <t>Montáž potrubí plechového skupiny I kruhového bez příruby tloušťky plechu 0,6 mm, průměru přes 200 do 300 mm</t>
  </si>
  <si>
    <t>https://podminky.urs.cz/item/CS_URS_2024_02/751511183</t>
  </si>
  <si>
    <t>42981103</t>
  </si>
  <si>
    <t>trouba spirálně vinutá Pz D 250mm, l=3000mm</t>
  </si>
  <si>
    <t>0,05*27,0</t>
  </si>
  <si>
    <t>751511184</t>
  </si>
  <si>
    <t>Montáž potrubí plechového skupiny I kruhového bez příruby tloušťky plechu 0,6 mm, průměru přes 300 do 400 mm</t>
  </si>
  <si>
    <t>https://podminky.urs.cz/item/CS_URS_2024_02/751511184</t>
  </si>
  <si>
    <t>42981106</t>
  </si>
  <si>
    <t>trouba spirálně vinutá Pz D 315mm, l=3000mm</t>
  </si>
  <si>
    <t>0,05*44,0</t>
  </si>
  <si>
    <t>751514113</t>
  </si>
  <si>
    <t>Montáž oblouku do plechového potrubí čtyřhranného s přírubou, průřezu přes 0,070 do 0,140 m2</t>
  </si>
  <si>
    <t>https://podminky.urs.cz/item/CS_URS_2024_02/751514113</t>
  </si>
  <si>
    <t>42982303</t>
  </si>
  <si>
    <t>oblouk čtyřhranný Pz průřez do 0,13m2</t>
  </si>
  <si>
    <t>751514178</t>
  </si>
  <si>
    <t>Montáž oblouku do plechového potrubí kruhového bez příruby, průměru přes 100 do 200 mm</t>
  </si>
  <si>
    <t>https://podminky.urs.cz/item/CS_URS_2024_02/751514178</t>
  </si>
  <si>
    <t>42981113</t>
  </si>
  <si>
    <t>oblouk lisovaný Pz 90° D 125mm</t>
  </si>
  <si>
    <t>42981116</t>
  </si>
  <si>
    <t>oblouk lisovaný Pz 90° D 160mm</t>
  </si>
  <si>
    <t>42981117</t>
  </si>
  <si>
    <t>oblouk lisovaný Pz 90° D 180mm</t>
  </si>
  <si>
    <t>42981144</t>
  </si>
  <si>
    <t>oblouk lisovaný Pz 45° D 180mm</t>
  </si>
  <si>
    <t>751514179</t>
  </si>
  <si>
    <t>Montáž oblouku do plechového potrubí kruhového bez příruby, průměru přes 200 do 300 mm</t>
  </si>
  <si>
    <t>https://podminky.urs.cz/item/CS_URS_2024_02/751514179</t>
  </si>
  <si>
    <t>42981147</t>
  </si>
  <si>
    <t>oblouk segmentový Pz 45° D 250mm</t>
  </si>
  <si>
    <t>42981119</t>
  </si>
  <si>
    <t>oblouk segmentový Pz 90° D 250mm</t>
  </si>
  <si>
    <t>751514180</t>
  </si>
  <si>
    <t>Montáž oblouku do plechového potrubí kruhového bez příruby, průměru přes 300 do 400 mm</t>
  </si>
  <si>
    <t>https://podminky.urs.cz/item/CS_URS_2024_02/751514180</t>
  </si>
  <si>
    <t>42981149</t>
  </si>
  <si>
    <t>oblouk segmentový Pz 45° D 315mm</t>
  </si>
  <si>
    <t>42981122</t>
  </si>
  <si>
    <t>oblouk segmentový Pz 90° D 315mm</t>
  </si>
  <si>
    <t>751514213</t>
  </si>
  <si>
    <t>Montáž kalhotového kusu nebo odbočky jednostranné do plechového potrubí čtyřhranného s přírubou, průřezu přes 0,070 do 0,140 m2</t>
  </si>
  <si>
    <t>https://podminky.urs.cz/item/CS_URS_2024_02/751514213</t>
  </si>
  <si>
    <t>42982233</t>
  </si>
  <si>
    <t>odbočka čtyřhranná Pz průřez do 0,13m2</t>
  </si>
  <si>
    <t>751514288</t>
  </si>
  <si>
    <t>Montáž kalhotového kusu nebo odbočky jednostranné do plechového potrubí kruhového bez příruby, průměru přes 100 do 200 mm</t>
  </si>
  <si>
    <t>https://podminky.urs.cz/item/CS_URS_2024_02/751514288</t>
  </si>
  <si>
    <t>42981432</t>
  </si>
  <si>
    <t>odbočka jednostranná osová Pz T-kus 90° D1/D2 = 160/100mm</t>
  </si>
  <si>
    <t>42981433</t>
  </si>
  <si>
    <t>odbočka jednostranná osová Pz T-kus 90° D1/D2 = 160/125mm</t>
  </si>
  <si>
    <t>42981435</t>
  </si>
  <si>
    <t>odbočka jednostranná osová Pz T-kus 90° D1/D2 = 160/160mm</t>
  </si>
  <si>
    <t>42981436</t>
  </si>
  <si>
    <t>odbočka jednostranná osová Pz T-kus 90° D1/D2 = 180/100mm</t>
  </si>
  <si>
    <t>42981439</t>
  </si>
  <si>
    <t>odbočka jednostranná osová Pz T-kus 90° D1/D2 = 180/160mm</t>
  </si>
  <si>
    <t>42981440</t>
  </si>
  <si>
    <t>odbočka jednostranná osová Pz T-kus 90° D1/D2 = 180/180mm</t>
  </si>
  <si>
    <t>42981443</t>
  </si>
  <si>
    <t>odbočka jednostranná osová Pz T-kus 90° D1/D2 = 200/160mm</t>
  </si>
  <si>
    <t>42981160</t>
  </si>
  <si>
    <t>odbočka jednostranná osová Pz T-kus 90° D1/D2 = 200/200mm</t>
  </si>
  <si>
    <t>751514289</t>
  </si>
  <si>
    <t>Montáž kalhotového kusu nebo odbočky jednostranné do plechového potrubí kruhového bez příruby, průměru přes 200 do 300 mm</t>
  </si>
  <si>
    <t>https://podminky.urs.cz/item/CS_URS_2024_02/751514289</t>
  </si>
  <si>
    <t>42981336</t>
  </si>
  <si>
    <t>rozbočka symetrická Y-kus Pz 45° D1/D2 = 250/200mm</t>
  </si>
  <si>
    <t>42981454</t>
  </si>
  <si>
    <t>odbočka jednostranná osová Pz T-kus 90° D1/D2 = 250/160mm</t>
  </si>
  <si>
    <t>42981456</t>
  </si>
  <si>
    <t>odbočka jednostranná osová Pz T-kus 90° D1/D2 = 250/200mm</t>
  </si>
  <si>
    <t>42981458</t>
  </si>
  <si>
    <t>odbočka jednostranná osová Pz T-kus 90° D1/D2 = 250/250mm</t>
  </si>
  <si>
    <t>751514290</t>
  </si>
  <si>
    <t>Montáž kalhotového kusu nebo odbočky jednostranné do plechového potrubí kruhového bez příruby, průměru přes 300 do 400 mm</t>
  </si>
  <si>
    <t>https://podminky.urs.cz/item/CS_URS_2024_02/751514290</t>
  </si>
  <si>
    <t>42981477</t>
  </si>
  <si>
    <t>odbočka jednostranná osová Pz T-kus 90° D1/D2 = 315/250mm</t>
  </si>
  <si>
    <t>751514377</t>
  </si>
  <si>
    <t>Montáž odbočky oboustranné do plechového potrubí kruhového bez příruby, průměru přes 100 do 200 mm</t>
  </si>
  <si>
    <t>https://podminky.urs.cz/item/CS_URS_2024_02/751514377</t>
  </si>
  <si>
    <t>42981565</t>
  </si>
  <si>
    <t>odbočka oboustranná osová X-kus Pz 90° D1/D2 = 180/125mm</t>
  </si>
  <si>
    <t>751514412</t>
  </si>
  <si>
    <t>Montáž přechodu osového nebo pravoúhlého do plechového potrubí čtyřhranného s přírubou, průřezu přes 0,035 do 0,070 m2</t>
  </si>
  <si>
    <t>https://podminky.urs.cz/item/CS_URS_2024_02/751514412</t>
  </si>
  <si>
    <t>42982252</t>
  </si>
  <si>
    <t>přechod čtyřhranný Pz průřez do 0,07m2</t>
  </si>
  <si>
    <t>751514413</t>
  </si>
  <si>
    <t>Montáž přechodu osového nebo pravoúhlého do plechového potrubí čtyřhranného s přírubou, průřezu přes 0,070 do 0,140 m2</t>
  </si>
  <si>
    <t>https://podminky.urs.cz/item/CS_URS_2024_02/751514413</t>
  </si>
  <si>
    <t>42982253</t>
  </si>
  <si>
    <t>přechod čtyřhranný Pz průřez do 0,13m2</t>
  </si>
  <si>
    <t>751514414</t>
  </si>
  <si>
    <t>Montáž přechodu osového nebo pravoúhlého do plechového potrubí čtyřhranného s přírubou, průřezu přes 0,140 do 0,210 m2</t>
  </si>
  <si>
    <t>https://podminky.urs.cz/item/CS_URS_2024_02/751514414</t>
  </si>
  <si>
    <t>42982254</t>
  </si>
  <si>
    <t>přechod čtyřhranný Pz průřez do 0,28m2</t>
  </si>
  <si>
    <t>751514478</t>
  </si>
  <si>
    <t>Montáž přechodu osového nebo pravoúhlého do plechového potrubí kruhového bez příruby, průměru přes 100 do 200 mm</t>
  </si>
  <si>
    <t>https://podminky.urs.cz/item/CS_URS_2024_02/751514478</t>
  </si>
  <si>
    <t>42981347-1</t>
  </si>
  <si>
    <t>přechod osový Pz D1/D2 = 160/100mm</t>
  </si>
  <si>
    <t>42981348-1</t>
  </si>
  <si>
    <t>přechod osový Pz D1/D2 = 160/125mm</t>
  </si>
  <si>
    <t>42981349</t>
  </si>
  <si>
    <t>přechod osový Pz D1/D2 = 180/100mm</t>
  </si>
  <si>
    <t>42981356</t>
  </si>
  <si>
    <t>přechod osový Pz D1/D2 = 200/160mm</t>
  </si>
  <si>
    <t>751514479</t>
  </si>
  <si>
    <t>Montáž přechodu osového nebo pravoúhlého do plechového potrubí kruhového bez příruby, průměru přes 200 do 300 mm</t>
  </si>
  <si>
    <t>https://podminky.urs.cz/item/CS_URS_2024_02/751514479</t>
  </si>
  <si>
    <t>42981367</t>
  </si>
  <si>
    <t>přechod osový Pz D1/D2 = 250/180mm</t>
  </si>
  <si>
    <t>42981368</t>
  </si>
  <si>
    <t>přechod osový Pz D1/D2 = 250/200mm</t>
  </si>
  <si>
    <t>751514480</t>
  </si>
  <si>
    <t>Montáž přechodu osového nebo pravoúhlého do plechového potrubí kruhového bez příruby, průměru přes 300 do 400 mm</t>
  </si>
  <si>
    <t>https://podminky.urs.cz/item/CS_URS_2024_02/751514480</t>
  </si>
  <si>
    <t>42981375-1</t>
  </si>
  <si>
    <t>přechod osový Pz D1/D2 = 315/180mm</t>
  </si>
  <si>
    <t>751514535</t>
  </si>
  <si>
    <t>Montáž spojky do plechového potrubí vnitřní, vnější kruhové bez příruby, průměru do 100 mm</t>
  </si>
  <si>
    <t>https://podminky.urs.cz/item/CS_URS_2024_02/751514535</t>
  </si>
  <si>
    <t>42981040</t>
  </si>
  <si>
    <t>spojka potrubí kruhového vnější Pz D 100mm</t>
  </si>
  <si>
    <t>42981040-1</t>
  </si>
  <si>
    <t>spojka potrubí kruhového vnitřní Pz D 100mm</t>
  </si>
  <si>
    <t>751514536</t>
  </si>
  <si>
    <t>Montáž spojky do plechového potrubí vnitřní, vnější kruhové bez příruby, průměru přes 100 do 200 mm</t>
  </si>
  <si>
    <t>https://podminky.urs.cz/item/CS_URS_2024_02/751514536</t>
  </si>
  <si>
    <t>42981237-1</t>
  </si>
  <si>
    <t>spojka potrubí kruhového vnitřní Pz D 125mm</t>
  </si>
  <si>
    <t>42981239</t>
  </si>
  <si>
    <t>spojka potrubí kruhového vnější Pz D 160mm</t>
  </si>
  <si>
    <t>42981239-1</t>
  </si>
  <si>
    <t>spojka potrubí kruhového vnitřní Pz D 160mm</t>
  </si>
  <si>
    <t>42981241</t>
  </si>
  <si>
    <t>spojka potrubí kruhového vnější Pz D 180mm</t>
  </si>
  <si>
    <t>42981241-1</t>
  </si>
  <si>
    <t>spojka potrubí kruhového vnitřní Pz D 180mm</t>
  </si>
  <si>
    <t>42981050</t>
  </si>
  <si>
    <t>spojka potrubí kruhového vnější Pz D 200mm</t>
  </si>
  <si>
    <t>42981050-1</t>
  </si>
  <si>
    <t>spojka potrubí kruhového vnitřní Pz D 200mm</t>
  </si>
  <si>
    <t>751514537</t>
  </si>
  <si>
    <t>Montáž spojky do plechového potrubí vnitřní, vnější kruhové bez příruby, průměru přes 200 do 300 mm</t>
  </si>
  <si>
    <t>https://podminky.urs.cz/item/CS_URS_2024_02/751514537</t>
  </si>
  <si>
    <t>42981243</t>
  </si>
  <si>
    <t>spojka potrubí kruhového vnější Pz D 250mm</t>
  </si>
  <si>
    <t>42981243-1</t>
  </si>
  <si>
    <t>spojka potrubí kruhového vnitřní Pz D 250mm</t>
  </si>
  <si>
    <t>751514538</t>
  </si>
  <si>
    <t>Montáž spojky do plechového potrubí vnitřní, vnější kruhové bez příruby, průměru přes 300 do 400 mm</t>
  </si>
  <si>
    <t>https://podminky.urs.cz/item/CS_URS_2024_02/751514538</t>
  </si>
  <si>
    <t>42981245</t>
  </si>
  <si>
    <t>spojka potrubí kruhového vnější Pz D 315mm</t>
  </si>
  <si>
    <t>42981245-1</t>
  </si>
  <si>
    <t>spojka potrubí kruhového vnitřní Pz D 315mm</t>
  </si>
  <si>
    <t>751514876</t>
  </si>
  <si>
    <t>Montáž regulační nebo měřící clony do plechového potrubí kruhové bez příruby, průměru přes 100 do 200 mm</t>
  </si>
  <si>
    <t>https://podminky.urs.cz/item/CS_URS_2024_02/751514876</t>
  </si>
  <si>
    <t>M7513114</t>
  </si>
  <si>
    <t>regulátor variabilního průtoku se servopohonem a vypínačem, D180, prvek RP1.43A</t>
  </si>
  <si>
    <t>M7513115</t>
  </si>
  <si>
    <t>regulátor variabilního průtoku se servopohonem a vypínačem, D100, prvek RP1.43B</t>
  </si>
  <si>
    <t>M7513116</t>
  </si>
  <si>
    <t>regulátor variabilního průtoku se servopohonem a vypínačem, D180, prvek RP1.43C</t>
  </si>
  <si>
    <t>751514877</t>
  </si>
  <si>
    <t>Montáž regulační nebo měřící clony do plechového potrubí kruhové bez příruby, průměru přes 200 do 300 mm</t>
  </si>
  <si>
    <t>https://podminky.urs.cz/item/CS_URS_2024_02/751514877</t>
  </si>
  <si>
    <t>M7513110</t>
  </si>
  <si>
    <t>regulátor variabilního průtoku se servopohonem a vypínačem, D250, prvek RP1.41A</t>
  </si>
  <si>
    <t>M7513111</t>
  </si>
  <si>
    <t>regulátor variabilního průtoku se servopohonem a vypínačem, D250, prvek RP1.41B</t>
  </si>
  <si>
    <t>M7513112</t>
  </si>
  <si>
    <t>regulátor variabilního průtoku se servopohonem a vypínačem, D250, prvek RP1.42A</t>
  </si>
  <si>
    <t>M7513113</t>
  </si>
  <si>
    <t>regulátor variabilního průtoku se servopohonem a vypínačem, D250, prvek RP1.42B</t>
  </si>
  <si>
    <t>751515013</t>
  </si>
  <si>
    <t>Montáž protipožární klapky do plechového potrubí čtyřhranné do stěny s přírubou, průřezu přes 0,070 do 0,140 m2</t>
  </si>
  <si>
    <t>https://podminky.urs.cz/item/CS_URS_2024_02/751515013</t>
  </si>
  <si>
    <t>M7513106</t>
  </si>
  <si>
    <t>klapka čtyřhranná protipožární uzavírací, tepelná pojistka, mechanické ovládání, Pz 450x250mm, prvek PK1.31A</t>
  </si>
  <si>
    <t>M7513107</t>
  </si>
  <si>
    <t>klapka čtyřhranná protipožární uzavírací, tepelná pojistka, mechanické ovládání, Pz 450x250mm, prvek PK1.31B</t>
  </si>
  <si>
    <t>751515064</t>
  </si>
  <si>
    <t>Montáž protipožární klapky do plechového potrubí kruhové do stěny bez příruby, průměru přes 300 do 400 mm</t>
  </si>
  <si>
    <t>https://podminky.urs.cz/item/CS_URS_2024_02/751515064</t>
  </si>
  <si>
    <t>M7513108</t>
  </si>
  <si>
    <t>klapka kruhová protipožární uzavírací pro přívod nebo odvod, tepelná pojistka, D 315mm, prvek PK1.32A</t>
  </si>
  <si>
    <t>M7513109</t>
  </si>
  <si>
    <t>klapka kruhová protipožární uzavírací pro přívod nebo odvod, tepelná pojistka, D 315mm, prvek PK1.32B</t>
  </si>
  <si>
    <t>751537145</t>
  </si>
  <si>
    <t>Montáž potrubí ohebného kruhového izolovaného minerální vatou Al hadice (izolace tepelná i hluková), průměru do 100 mm</t>
  </si>
  <si>
    <t>https://podminky.urs.cz/item/CS_URS_2024_02/751537145</t>
  </si>
  <si>
    <t>42981729</t>
  </si>
  <si>
    <t>hadice ohebná z Al s tepelnou a hlukovou izolací 25mm, délka 10m D 102mm</t>
  </si>
  <si>
    <t>6/10</t>
  </si>
  <si>
    <t>0,05*0,600</t>
  </si>
  <si>
    <t>751537146</t>
  </si>
  <si>
    <t>Montáž potrubí ohebného kruhového izolovaného minerální vatou Al hadice (izolace tepelná i hluková), průměru přes 100 do 150 mm</t>
  </si>
  <si>
    <t>https://podminky.urs.cz/item/CS_URS_2024_02/751537146</t>
  </si>
  <si>
    <t>42981730</t>
  </si>
  <si>
    <t>hadice ohebná z Al s tepelnou a hlukovou izolací 25mm, délka 10m D 127mm</t>
  </si>
  <si>
    <t>11/10</t>
  </si>
  <si>
    <t>0,05*1,100</t>
  </si>
  <si>
    <t>751537147</t>
  </si>
  <si>
    <t>Montáž potrubí ohebného kruhového izolovaného minerální vatou Al hadice (izolace tepelná i hluková), průměru přes 150 do 200 mm</t>
  </si>
  <si>
    <t>https://podminky.urs.cz/item/CS_URS_2024_02/751537147</t>
  </si>
  <si>
    <t>42981732</t>
  </si>
  <si>
    <t>hadice ohebná z Al s tepelnou a hlukovou izolací 25mm, délka 10m D 160mm</t>
  </si>
  <si>
    <t>12/10</t>
  </si>
  <si>
    <t>0,05*1,200</t>
  </si>
  <si>
    <t>42981734</t>
  </si>
  <si>
    <t>hadice ohebná z Al s tepelnou a hlukovou izolací 25mm, délka 10m D 203mm</t>
  </si>
  <si>
    <t>18/10</t>
  </si>
  <si>
    <t>0,05*1,800</t>
  </si>
  <si>
    <t>751571034</t>
  </si>
  <si>
    <t>Závěs čtyřhranného potrubí na montovanou konstrukci z nosníku, kotvenou do betonu, průřezu potrubí přes 0,07 do 0,13 m2</t>
  </si>
  <si>
    <t>https://podminky.urs.cz/item/CS_URS_2024_02/751571034</t>
  </si>
  <si>
    <t>751571035</t>
  </si>
  <si>
    <t>Závěs čtyřhranného potrubí na montovanou konstrukci z nosníku, kotvenou do betonu, průřezu potrubí přes 0,13 do 0,28 m2</t>
  </si>
  <si>
    <t>https://podminky.urs.cz/item/CS_URS_2024_02/751571035</t>
  </si>
  <si>
    <t>751572031</t>
  </si>
  <si>
    <t>Závěs kruhového potrubí na montovanou konstrukci z nosníku, kotvenou do betonu průměru potrubí do 100 mm</t>
  </si>
  <si>
    <t>https://podminky.urs.cz/item/CS_URS_2024_02/751572031</t>
  </si>
  <si>
    <t>751572032</t>
  </si>
  <si>
    <t>Závěs kruhového potrubí na montovanou konstrukci z nosníku, kotvenou do betonu průměru potrubí přes 100 do 200 mm</t>
  </si>
  <si>
    <t>https://podminky.urs.cz/item/CS_URS_2024_02/751572032</t>
  </si>
  <si>
    <t>751572033</t>
  </si>
  <si>
    <t>Závěs kruhového potrubí na montovanou konstrukci z nosníku, kotvenou do betonu průměru potrubí přes 200 do 300 mm</t>
  </si>
  <si>
    <t>https://podminky.urs.cz/item/CS_URS_2024_02/751572033</t>
  </si>
  <si>
    <t>751572034</t>
  </si>
  <si>
    <t>Závěs kruhového potrubí na montovanou konstrukci z nosníku, kotvenou do betonu průměru potrubí přes 300 do 400 mm</t>
  </si>
  <si>
    <t>https://podminky.urs.cz/item/CS_URS_2024_02/751572034</t>
  </si>
  <si>
    <t>751581314</t>
  </si>
  <si>
    <t>Protipožární ochrana vzduchotechnického potrubí prostup čtyřhranného potrubí stěnou, průřezu potrubí přes 0,07 do 0,13 m2</t>
  </si>
  <si>
    <t>https://podminky.urs.cz/item/CS_URS_2024_02/751581314</t>
  </si>
  <si>
    <t>751581354</t>
  </si>
  <si>
    <t>Protipožární ochrana vzduchotechnického potrubí prostup kruhového potrubí stěnou, průměru potrubí přes 300 do 400 mm</t>
  </si>
  <si>
    <t>https://podminky.urs.cz/item/CS_URS_2024_02/751581354</t>
  </si>
  <si>
    <t>751611122</t>
  </si>
  <si>
    <t>Montáž vzduchotechnické jednotky s rekuperací tepla centrální podstropní s výměnou vzduchu přes 1000 do 4500 m3/h</t>
  </si>
  <si>
    <t>https://podminky.urs.cz/item/CS_URS_2024_02/751611122</t>
  </si>
  <si>
    <t>M7513101</t>
  </si>
  <si>
    <t>Vzduchotechnická kompaktní rekuperační jednotka, prvek AHU 1.1</t>
  </si>
  <si>
    <t xml:space="preserve">Poznámka k položce:_x000d_
Poznámka k položce: Poznámka k položce: Vzduchotechnická kompaktní rekuperační jednotka (referenční výrobek Systemair TOPVEX FC 25 R EL), splňuje nařízení EK 1253/2014, ErP 2018 Pro přívod a odvod vzduchu Vnitřní provedení přívod: pružná manžeta, regulační klapka se servopohonem těsná, filtr ePM1 60% (F7), protiproudý deskový rekuperační výměník s by-passem, EC venitlátor průtok 1980m3/h, tlaková ztráta 350Pa, Příkon 0,86kW 1x230V 3,8A, Elektrický ohřívač Výkon 6,3 kW, pružná manžeta odvod: pružná manžeta, regulační klapka se servopohonem těsná, Filtr ePM10 60% (M5), protiproudý deskový rekuperační výměník s by-passem, EC venitlátor průtok 1980m3/h, tlaková ztráta 350Pa, příkon 0,83kW 1x230V 3,6A, pružná manžeta Jednotka vybavena kompletní MaR (např. Acess 5.x) + sada pro regulaci VAV.  Rozvaděč součástí dodávky jednotky. Zařízení včetně, ovladače s držákem ,osazení, izolátorů chvění, pomocných a spojovacích prvků, prokabelování.</t>
  </si>
  <si>
    <t>751691111</t>
  </si>
  <si>
    <t>Zaregulování systému vzduchotechnického zařízení za 1 koncový (distribuční) prvek</t>
  </si>
  <si>
    <t>https://podminky.urs.cz/item/CS_URS_2024_02/751691111</t>
  </si>
  <si>
    <t>K7513101</t>
  </si>
  <si>
    <t>Oživení a zprovoznění VZT jednotky</t>
  </si>
  <si>
    <t>M7513199</t>
  </si>
  <si>
    <t>Pomocný a montážní materiál</t>
  </si>
  <si>
    <t>998751101</t>
  </si>
  <si>
    <t>Přesun hmot pro vzduchotechniku stanovený z hmotnosti přesunovaného materiálu vodorovná dopravní vzdálenost do 100 m základní v objektech výšky do 12 m</t>
  </si>
  <si>
    <t>https://podminky.urs.cz/item/CS_URS_2024_02/998751101</t>
  </si>
  <si>
    <t>751_02</t>
  </si>
  <si>
    <t>Vzduchotechnika: větrání hygienických buněk</t>
  </si>
  <si>
    <t>713411111</t>
  </si>
  <si>
    <t>Montáž izolace tepelné potrubí a ohybů pásy nebo rohožemi bez povrchové úpravy (izolační materiál ve specifikaci) ovinutými kolem potrubí a staženými ocelovým drátem potrubí jednovrstvá</t>
  </si>
  <si>
    <t>https://podminky.urs.cz/item/CS_URS_2024_02/713411111</t>
  </si>
  <si>
    <t>63150985</t>
  </si>
  <si>
    <t>rohož izolační z minerální vlny lamelová s Al fólií 25-40kg/m3 tl 80mm</t>
  </si>
  <si>
    <t>0,05*45</t>
  </si>
  <si>
    <t>47,25*1,05 "Přepočtené koeficientem množství</t>
  </si>
  <si>
    <t>713411121</t>
  </si>
  <si>
    <t>Montáž izolace tepelné potrubí a ohybů pásy nebo rohožemi s povrchovou úpravou hliníkovou fólií připevněnými ocelovým drátem potrubí jednovrstvá</t>
  </si>
  <si>
    <t>https://podminky.urs.cz/item/CS_URS_2024_02/713411121</t>
  </si>
  <si>
    <t>63141797</t>
  </si>
  <si>
    <t>rohož izolační z minerální vlny lamelová s Al fólií 65kg/m3 tl 80mm</t>
  </si>
  <si>
    <t>0,05*65</t>
  </si>
  <si>
    <t>M7513214</t>
  </si>
  <si>
    <t>ventil talířový pro přívod vzduchu kovový D 160mm, prvek 2.51</t>
  </si>
  <si>
    <t>M7513215</t>
  </si>
  <si>
    <t>ventil talířový pro odvod vzduchu kovový D 160mm, prvek 2.61</t>
  </si>
  <si>
    <t>M7513216</t>
  </si>
  <si>
    <t>ventil talířový pro odvod vzduchu kovový D 125mm, prvek 2.62</t>
  </si>
  <si>
    <t>M7513202</t>
  </si>
  <si>
    <t>tlumič hluku kruhový, D 250mm, l=900mm, prvek 2.2A</t>
  </si>
  <si>
    <t>M7513203</t>
  </si>
  <si>
    <t>tlumič hluku kruhový, D 250mm, l=900mm, prvek 2.2B</t>
  </si>
  <si>
    <t>M7513204</t>
  </si>
  <si>
    <t>tlumič hluku kruhový, D 250mm, l=900mm, prvek 2.2C</t>
  </si>
  <si>
    <t>M7513205</t>
  </si>
  <si>
    <t>tlumič hluku kruhový, D 250mm, l=900mm, prvek 2.2D</t>
  </si>
  <si>
    <t>751398051</t>
  </si>
  <si>
    <t>Montáž ostatních zařízení protidešťové žaluzie nebo žaluziové klapky na čtyřhranné potrubí, průřezu do 0,150 m2</t>
  </si>
  <si>
    <t>https://podminky.urs.cz/item/CS_URS_2024_02/751398051</t>
  </si>
  <si>
    <t>M7513217</t>
  </si>
  <si>
    <t>žaluzie protidešťová na sacím potrubí, pro potrubí 315x315mm</t>
  </si>
  <si>
    <t>M7513218</t>
  </si>
  <si>
    <t>žaluzie protidešťová na výtlačném potrubí, pro potrubí 315x315mm</t>
  </si>
  <si>
    <t>0,05*5</t>
  </si>
  <si>
    <t>12+15+15+5</t>
  </si>
  <si>
    <t>0,05*12</t>
  </si>
  <si>
    <t>0,05*15</t>
  </si>
  <si>
    <t>26+110</t>
  </si>
  <si>
    <t>42981102</t>
  </si>
  <si>
    <t>trouba spirálně vinutá Pz D 224mm, l=3000mm</t>
  </si>
  <si>
    <t>0,05*26</t>
  </si>
  <si>
    <t>0,05*110</t>
  </si>
  <si>
    <t>42981085</t>
  </si>
  <si>
    <t>oblouk segmentový Pz 90° D 200mm</t>
  </si>
  <si>
    <t>42981118</t>
  </si>
  <si>
    <t>oblouk segmentový Pz 90° D 224mm</t>
  </si>
  <si>
    <t>42981426</t>
  </si>
  <si>
    <t>odbočka jednostranná osová Pz T-kus 90° D1/D2 = 125/125mm</t>
  </si>
  <si>
    <t>42981437</t>
  </si>
  <si>
    <t>odbočka jednostranná osová Pz T-kus 90° D1/D2 = 180/125mm</t>
  </si>
  <si>
    <t>42981448</t>
  </si>
  <si>
    <t>odbočka jednostranná osová Pz T-kus 90° D1/D2 = 224/160mm</t>
  </si>
  <si>
    <t>42981449</t>
  </si>
  <si>
    <t>odbočka jednostranná osová Pz T-kus 90° D1/D2 = 224/180mm</t>
  </si>
  <si>
    <t>42981450-1</t>
  </si>
  <si>
    <t>odbočka jednostranná osová Pz T-kus 90° D1/D2 = 224/224mm</t>
  </si>
  <si>
    <t>42981452</t>
  </si>
  <si>
    <t>odbočka jednostranná osová Pz T-kus 90° D1/D2 = 250/125mm</t>
  </si>
  <si>
    <t>42981353</t>
  </si>
  <si>
    <t>přechod osový Pz D1/D2 = 180/160mm</t>
  </si>
  <si>
    <t>42981361</t>
  </si>
  <si>
    <t>přechod osový Pz D1/D2 = 224/180mm</t>
  </si>
  <si>
    <t>42981362</t>
  </si>
  <si>
    <t>přechod osový Pz D1/D2 = 224/200mm</t>
  </si>
  <si>
    <t>42981369</t>
  </si>
  <si>
    <t>přechod osový Pz D1/D2 = 250/224mm</t>
  </si>
  <si>
    <t>42981237</t>
  </si>
  <si>
    <t>spojka potrubí kruhového vnější Pz D 125mm</t>
  </si>
  <si>
    <t>42981242</t>
  </si>
  <si>
    <t>spojka potrubí kruhového vnější Pz D 224mm</t>
  </si>
  <si>
    <t>42981242-1</t>
  </si>
  <si>
    <t>spojka potrubí kruhového vnitřní Pz D 224mm</t>
  </si>
  <si>
    <t>751515063</t>
  </si>
  <si>
    <t>Montáž protipožární klapky do plechového potrubí kruhové do stěny bez příruby, průměru přes 200 do 300 mm</t>
  </si>
  <si>
    <t>https://podminky.urs.cz/item/CS_URS_2024_02/751515063</t>
  </si>
  <si>
    <t>M7513206</t>
  </si>
  <si>
    <t>klapka kruhová protipožární uzavírací pro přívod nebo odvod, tepelná pojistka, D 250mm, prvek PK2.31A</t>
  </si>
  <si>
    <t>M7513207</t>
  </si>
  <si>
    <t>klapka kruhová protipožární uzavírací pro přívod nebo odvod, tepelná pojistka, D 250mm, prvek PK2.31B</t>
  </si>
  <si>
    <t>15/10</t>
  </si>
  <si>
    <t>0,05*1,500</t>
  </si>
  <si>
    <t>25/10</t>
  </si>
  <si>
    <t>0,05*2,500</t>
  </si>
  <si>
    <t>12+15+15</t>
  </si>
  <si>
    <t>751581353</t>
  </si>
  <si>
    <t>Protipožární ochrana vzduchotechnického potrubí prostup kruhového potrubí stěnou, průměru potrubí přes 200 do 300 mm</t>
  </si>
  <si>
    <t>https://podminky.urs.cz/item/CS_URS_2024_02/751581353</t>
  </si>
  <si>
    <t>751611121</t>
  </si>
  <si>
    <t>Montáž vzduchotechnické jednotky s rekuperací tepla centrální podstropní s výměnou vzduchu přes 500 do 1000 m3/h</t>
  </si>
  <si>
    <t>https://podminky.urs.cz/item/CS_URS_2024_02/751611121</t>
  </si>
  <si>
    <t>M7513201</t>
  </si>
  <si>
    <t>Vzduchotechnická kompaktní rekuperační jednotka, prvek AHU 2.1</t>
  </si>
  <si>
    <t xml:space="preserve">Poznámka k položce:_x000d_
Poznámka k položce: Poznámka k položce: Vzduchotechnická kompaktní rekuperační jednotka (referenční výrobek Systemair TOPVEX FC 10 L EL), splňuje nařízení EK 253/2014, ErP 2018 Pro přívod a odvod vzduchu Vnitřní provedení přívod: pružná manžeta, regulační klapka, filtr ePM1 60% (F7), protiproudý deskový rekuperační výměník s by-passem, EC venitlátor průtok 870m3/h, tlaková ztráta 300Pa, Příkon 0,54kW 1x230V 2,3A, Elektrický ohřívač Výkon 2,4 kW, pružná manžeta  odvod: pružná manžeta, regulační klapka, Filtr ePM10 60% (M5), protiproudý deskový rekuperační výměník s by-passem, EC venitlátor průtok 870m3/h, tlaková ztráta 300Pa, příkon 0,55kW 1x230V 2,4A, pružná manžeta Jednotka vybavena kompletní MaR včetně komunikačního protokolu.  Rozvaděč součástí dodávky jednotky. Zařízení včetně ovladače, osazení, izolátorů chvění, pomocných a spojovacích prvků, prokabelování.</t>
  </si>
  <si>
    <t>K7513201</t>
  </si>
  <si>
    <t>M7513299</t>
  </si>
  <si>
    <t>751_03</t>
  </si>
  <si>
    <t>Vzduchotechnika: větrání elektrorozvodny</t>
  </si>
  <si>
    <t>751122093</t>
  </si>
  <si>
    <t>Montáž ventilátoru radiálního nízkotlakého potrubního základního do kruhového potrubí, průměru přes 200 do 300 mm</t>
  </si>
  <si>
    <t>https://podminky.urs.cz/item/CS_URS_2024_02/751122093</t>
  </si>
  <si>
    <t>M7513301</t>
  </si>
  <si>
    <t>ventilátor radiální potrubní D 250mm, prvek 5.1</t>
  </si>
  <si>
    <t>Poznámka k položce:_x000d_
Poznámka k položce: Poznámka k položce: Radiální ventilátor do kruhového potrubí (referenční výrobek RVK 250E2 sileo) včetně rychloupínacích spon a termostatu, množství vzduchu 550 m3/h, externí tlak 200 Pa</t>
  </si>
  <si>
    <t>751311112</t>
  </si>
  <si>
    <t>Montáž vyústi čtyřhranné do kruhového potrubí, průřezu přes 0,040 do 0,080 m2</t>
  </si>
  <si>
    <t>https://podminky.urs.cz/item/CS_URS_2024_02/751311112</t>
  </si>
  <si>
    <t>M7513304</t>
  </si>
  <si>
    <t>výústka dvouřadá do kruhového potrubí, 600x100mm, s regulací, vertikální lamely, prvek 5.6</t>
  </si>
  <si>
    <t>M7513302</t>
  </si>
  <si>
    <t>tlumič hluku kruhový, D 250mm, l=900mm, prvek 5.2</t>
  </si>
  <si>
    <t>M7513307</t>
  </si>
  <si>
    <t>žaluzie protidešťová na výtlačném potrubí, pro potrubí 250x250mm</t>
  </si>
  <si>
    <t>0,05*1</t>
  </si>
  <si>
    <t>751514012</t>
  </si>
  <si>
    <t>Montáž příruby kovové na potrubí kruhové kovové, průměru přes 100 do 200 mm</t>
  </si>
  <si>
    <t>https://podminky.urs.cz/item/CS_URS_2024_02/751514012</t>
  </si>
  <si>
    <t>42981299</t>
  </si>
  <si>
    <t>kryt koncový do roury Pz D 200mm</t>
  </si>
  <si>
    <t>536</t>
  </si>
  <si>
    <t>269</t>
  </si>
  <si>
    <t>538</t>
  </si>
  <si>
    <t>540</t>
  </si>
  <si>
    <t>271</t>
  </si>
  <si>
    <t>542</t>
  </si>
  <si>
    <t>751514679</t>
  </si>
  <si>
    <t>Montáž škrtící klapky nebo zpětné klapky do plechového potrubí kruhové bez příruby, průměru přes 100 do 200 mm</t>
  </si>
  <si>
    <t>544</t>
  </si>
  <si>
    <t>https://podminky.urs.cz/item/CS_URS_2024_02/751514679</t>
  </si>
  <si>
    <t>273</t>
  </si>
  <si>
    <t>M75113303</t>
  </si>
  <si>
    <t>klapka kruhová přetlaková Pz D 200mm, prvek 5.4</t>
  </si>
  <si>
    <t>546</t>
  </si>
  <si>
    <t>548</t>
  </si>
  <si>
    <t>275</t>
  </si>
  <si>
    <t>550</t>
  </si>
  <si>
    <t>K7513301</t>
  </si>
  <si>
    <t>Oživení a zprovoznění ventilátoru</t>
  </si>
  <si>
    <t>552</t>
  </si>
  <si>
    <t>277</t>
  </si>
  <si>
    <t>554</t>
  </si>
  <si>
    <t>M7513399</t>
  </si>
  <si>
    <t>556</t>
  </si>
  <si>
    <t>279</t>
  </si>
  <si>
    <t>558</t>
  </si>
  <si>
    <t>05 - Elektroinstalace</t>
  </si>
  <si>
    <t>21-M - Elektromontáže</t>
  </si>
  <si>
    <t xml:space="preserve">    e1 - Elektroinstalace 601, 602.2, 603.3</t>
  </si>
  <si>
    <t xml:space="preserve">    e2 - Elektroměry</t>
  </si>
  <si>
    <t xml:space="preserve">    e3 - Nouzové osvětlení</t>
  </si>
  <si>
    <t xml:space="preserve">    e4 - Travelátory napojení</t>
  </si>
  <si>
    <t xml:space="preserve">    e5 - Přípojka kNN</t>
  </si>
  <si>
    <t xml:space="preserve">    e6 - RS21</t>
  </si>
  <si>
    <t xml:space="preserve">    e7 - RS22</t>
  </si>
  <si>
    <t xml:space="preserve">    e9 - RS23</t>
  </si>
  <si>
    <t xml:space="preserve">    e10 - RS24</t>
  </si>
  <si>
    <t xml:space="preserve">    e11 - RS25</t>
  </si>
  <si>
    <t xml:space="preserve">    e12 - RS26</t>
  </si>
  <si>
    <t xml:space="preserve">    e13 - RS27</t>
  </si>
  <si>
    <t xml:space="preserve">    e14 - Trasa žlaby</t>
  </si>
  <si>
    <t>e1</t>
  </si>
  <si>
    <t>Elektroinstalace 601, 602.2, 603.3</t>
  </si>
  <si>
    <t>Montáž Zemnicí svorka ZSA 16 s CU páskem</t>
  </si>
  <si>
    <t>002 - Cu vedení/0072 - CY v rozvodnici 10 - 16 mm2</t>
  </si>
  <si>
    <t>002 - Cu vedení/0063 - CY, YY uložený pevně</t>
  </si>
  <si>
    <t>002 - Cu vedení/0002 - Cu kabel pod omítku, 2,5 mm2</t>
  </si>
  <si>
    <t>006 - Vypínače, ovladače, zásuvky/0111 - zásuvka nástěnná, 1fázová, 16 A_</t>
  </si>
  <si>
    <t>015 - Průchody zdivem/2103 - vysekání rýh v cihle, hloubky do 3 cm, šířky přes 5 do 7 cm</t>
  </si>
  <si>
    <t>017 - Vyplnění a omítnutí rýh/0103 - ve stěnách, hloubky do 3 cm, šířky přes 5 do 7 cm</t>
  </si>
  <si>
    <t>016 - Osazení kotevních prvků/0013 - hmoždinka do 8 mm, do betonu</t>
  </si>
  <si>
    <t>002 - Cu vedení/0041 - Cu kabel uložený pevně, do 4 mm2</t>
  </si>
  <si>
    <t>017 - Vyplnění a omítnutí rýh/0002 - ve stropech, hloubky do 3 cm, šířky přes 3 do 5 cm</t>
  </si>
  <si>
    <t>006 - Vypínače, ovladače, zásuvky/0111 - zásuvka nástěnná, 1fázová, 10 A_</t>
  </si>
  <si>
    <t>007 - Svítidla/1104 - LED svítidlo stropní, přisazené, 1 zdroj</t>
  </si>
  <si>
    <t>015 - Průchody zdivem/0103 - vybourání otvoru v cihle, plochy do 15 x 15 cm, tloušťky přes 30 do 45 cm</t>
  </si>
  <si>
    <t>007 - 1104 - LED svítidlo stropní, přisazené, 1 zdroj</t>
  </si>
  <si>
    <t>008 - Rozváděče/0002 - rozvodnice ocelová nebo plastová, běžná, přes 20 do 50 kg</t>
  </si>
  <si>
    <t>006 - Vypínače, ovladače, zásuvky/0011 - čidlo pohybu (PIR apod.) pro venkovní prostředí</t>
  </si>
  <si>
    <t>005 - Ukončení, propojení vedení/0001 - ukončení vodičů v rozváděči nebo na přístroji do 2,5 mm2</t>
  </si>
  <si>
    <t>005 - Ukončení, propojení vedení/0044 - ukončení kabelu 4 x 16 smršťovací záklopkou se zapojením</t>
  </si>
  <si>
    <t>002 - Cu vedení/0044 - Cu kabel uložený pevně, 16 mm2</t>
  </si>
  <si>
    <t>003 - Revize elektroinstalace</t>
  </si>
  <si>
    <t>m1</t>
  </si>
  <si>
    <t xml:space="preserve">Zemnicí svorka ZSA 16 s CU  páskem</t>
  </si>
  <si>
    <t>VODIC CY 16 ZLUTOZELENA H07V-U</t>
  </si>
  <si>
    <t>VODIC CY 4 ZLUTOZELENA H07V-U</t>
  </si>
  <si>
    <t>m4</t>
  </si>
  <si>
    <t>VODIC CY 6 ZLUTOZELENA H07V-U</t>
  </si>
  <si>
    <t>m5</t>
  </si>
  <si>
    <t>KABEL CYKY 3Cx 2,5 (CYKY-J 3X2,5)</t>
  </si>
  <si>
    <t>m6</t>
  </si>
  <si>
    <t>ZASUVKA+KRAB.</t>
  </si>
  <si>
    <t>m9</t>
  </si>
  <si>
    <t xml:space="preserve">KOVOVA HMOZDINKA M8 </t>
  </si>
  <si>
    <t>m10</t>
  </si>
  <si>
    <t xml:space="preserve">CYKY-J   5 X  2,5</t>
  </si>
  <si>
    <t>m11</t>
  </si>
  <si>
    <t>Malta, štuk, malba</t>
  </si>
  <si>
    <t>m12</t>
  </si>
  <si>
    <t xml:space="preserve">CYKY-O   3 X 1,5</t>
  </si>
  <si>
    <t>m13</t>
  </si>
  <si>
    <t xml:space="preserve">CYKY-J   3 X 1,5</t>
  </si>
  <si>
    <t>m14</t>
  </si>
  <si>
    <t>Vypínač / spínač přístrojový</t>
  </si>
  <si>
    <t>m15.1</t>
  </si>
  <si>
    <t>Svítidlo - specifikace v poznámce</t>
  </si>
  <si>
    <t xml:space="preserve">Poznámka k položce:_x000d_
Kovové vestavěné LED svítidlo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</si>
  <si>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146,00</t>
  </si>
  <si>
    <t>m15.2</t>
  </si>
  <si>
    <t>-253152767</t>
  </si>
  <si>
    <t xml:space="preserve">Poznámka k položce:_x000d_
Kovové vestavěné LED svítidlo s invertérem protipanického osvětlení, určené pro aplikace do prostředí s nebezpečím výbuchu pro ATEX zónu 2/21, 22, Těleso vyrobeno z práškově lakovaného ocelového plechu (RAL9016), opálové sklo, teplota chromatičnosti cca 3300K, Lakovaný ocelový plech RAL 9016, matné tvrzené bezpečnostní sklo, modulový rozměr 600x600x90, komponenty s vysokou životností 100 000 h a účinností 158 lm/W. S vysokou odolností proti stříkající vodě a prachu (IP66). Vhodné pro teploty okolí od -40°C do 60°C. Klasifikováno pro čisté prostory ISO 14644-1. Velká variabilita svítidla s ohledem na montáž –rastrové stropy M600/625, kovové stropy M598/M623 nebo sádrokarton/PB_x000d_
</t>
  </si>
  <si>
    <t>31,00</t>
  </si>
  <si>
    <t>m15.3</t>
  </si>
  <si>
    <t>-1442381984</t>
  </si>
  <si>
    <t xml:space="preserve">Poznámka k položce:_x000d_
Zavěsné svítidlo kruhové ∅ 630 mm × 24 mm, životnost L80/B20 50 000 hodin, barva bílá, materiál - hliník, zdroj - LED modul, optika mikroprisma, 3x zdroj MacAdam, Sv. tok 2130 lm, Index podání barev 80, teplota chromatičnosti 4000 K, měrný výkon 150 lm/W, příkon 14,2 W, IP 40_x000d_
_x000d_
</t>
  </si>
  <si>
    <t>50,00</t>
  </si>
  <si>
    <t>m15.4</t>
  </si>
  <si>
    <t>624001629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</si>
  <si>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1620 lm, Světelný tok svítidla 1160 lm,_x000d_
</t>
  </si>
  <si>
    <t>m15.5</t>
  </si>
  <si>
    <t>654896629</t>
  </si>
  <si>
    <t xml:space="preserve">Poznámka k položce:_x000d_
LED svítidlo interierové kruhové, zapuštěné dopodhledu, IP 44, minimální teplota okolí -25°C, maximální teplota okolí 45°C,životnost 50000 hodin/L80/B10, mechanická pevnost IK10, teplota chromatičnosti 4000 K, Světelný tok LED zdrojů 2820 lm, Světelný tok svítidla 2090 lm, spotřeba svítidla 18,9 W, účinnost svítidla 111 lm/W, hmotnost 0,85 kg, 235 x 235 mm_x000d_
_x000d_
</t>
  </si>
  <si>
    <t>m15.6</t>
  </si>
  <si>
    <t>-823057536</t>
  </si>
  <si>
    <t xml:space="preserve">Poznámka k položce:_x000d_
Průmyslové svítidlo lineární přisazené/zavěšené, materiál skříně plast, barva skříně šedá, kryt - strukturovaný plast, teplota chromatičnosti 4000 K, IP 69, hyg. požadavek HACCP, Světelný tok LED zdrojů 6120 lm, Světelný tok svítidla 5750 lm, spotřeba svítidla 36,1 W, účinnost svítidla 159 lm/W, hmotnost 1,7 kg, délka 1170 mm_x000d_
</t>
  </si>
  <si>
    <t>m15.7</t>
  </si>
  <si>
    <t>572770655</t>
  </si>
  <si>
    <t xml:space="preserve">Poznámka k položce:_x000d_
Průmyslové svítidlo lineární přisazené/zavěšené, krytí svítidla IP66, teplota chromatičnosti 4000 K, teplota okolí do 50°C, světelný tok modulů 8000 lm, světelný tok svítidla 7030 lm, spotřeba svítidla 53 W, účinnost svítidla 133 lm/W, 3,9 kg, délka 1452 mm, difuzor: translucentní polykarbonát, Základna: šedý polykarbonát s Al chladiči_x000d_
_x000d_
</t>
  </si>
  <si>
    <t>m15.8</t>
  </si>
  <si>
    <t>19445617</t>
  </si>
  <si>
    <t xml:space="preserve">Poznámka k položce:_x000d_
Čtvercové zapuštěné svítidlo, stupeň ochrany IP40, Okolní teplota 0—45 °C, Mechanická pevnost IK02, Životnost 50000 hodin, Účinnost svítidla 107 lm/W, Index podání barev CRI 80-89, 4500—4500 K, Tolerance chromatičnosti (MacAdam) SDCM3, Třída ochrany I, Účiník 0,95, řída energetické účinnosti světelného zdroje D, základna ocelový plech bílé barvy (RAL 9003), difuzor: parabolická mřížka z leštěného hliníkového plechu (PAR), reflektor: ocelový plech bílé barvy (RAL 9003), připojení: bezšroubová třípólová svorkovnice, svítidlo vhodné pro kanceláře, společenské a reprezentativní prostory, školy a sály, svítidlo je určené pro instalaci do SDK nebo rastrových podhledů M600_x000d_
_x000d_
</t>
  </si>
  <si>
    <t>m15.9</t>
  </si>
  <si>
    <t>-2073622343</t>
  </si>
  <si>
    <t xml:space="preserve">Poznámka k položce:_x000d_
Vestavné zapuštěné svítidlo obdélníkové LED s odolností proti prachu a stříkající vodě je určeno pro prostředí s vysokým rizikem poškození, jako jsou vězeňské cely, psychiatrické léčebny, podchody, tunely, stanice metra a nástupiště železničních stanic. Těleso - lakovaný ocelový plech RAL 9016, kryt - kombinace lakovaného plechu RAL 9016 a opálového polykarbonátového krytu, reﬂektor - lakovaný ocelový plech RAL 9016, uchycení - podhledovým rámem, teplota chromatičnosti 4000 K, světelný tok svítidla 6736 lm, délka 1253 mm, šířka 255 mm, výška 95 mm, příkon 58 W, hmotnost 9,32 kg_x000d_
_x000d_
</t>
  </si>
  <si>
    <t>10,00</t>
  </si>
  <si>
    <t>m15.10</t>
  </si>
  <si>
    <t>1284433532</t>
  </si>
  <si>
    <t xml:space="preserve">Poznámka k položce:_x000d_
Zemní lineární svítidlo do dlažby, LED verze zemního svítidla odolného proti přejetí do hmotnosti 2000 kg, 20W, 4000K, světelný výkon 1661 lm, vyzařovací charakteristika asymetrická, materiál hliník, sklo, příkon svítidla 20 W, stupeň krytí IP67, barva šedá, šířka 90 mm, výška 104 mm, délka 650 mm, třída ochrany II., světelný zdroj LED, teplota chromatičnosti 4000 K, druh instalace - zemní_x000d_
_x000d_
</t>
  </si>
  <si>
    <t>17,00</t>
  </si>
  <si>
    <t>m17.1</t>
  </si>
  <si>
    <t>2061625770</t>
  </si>
  <si>
    <t xml:space="preserve">Poznámka k položce:_x000d_
Nouzové osvětlení - funkční okrajové svítidlo z vysoce kvalitního hliníkového profilu. Homogenní osvětlení bezrámového, volně visícího akrylátového panelu s piktogramem nebo legendou pomocí nejmodernější LED technologie. Třída ochrany I, spotřeba energie při provozu na baterii 16 mA, zjevný výkon 3,8 VA, účinný výkon 3,4 W, světelný zdroj 12 x 0,1W LED modul, Barva světla 6500 K, materiál hliník, stupeň krytí IP20, povolený teplotní rozsah -15...+40 °C, dohledová vzdálenost 22 m_x000d_
</t>
  </si>
  <si>
    <t>12,00</t>
  </si>
  <si>
    <t>m19</t>
  </si>
  <si>
    <t>Rozváděč podružného měření</t>
  </si>
  <si>
    <t>m20</t>
  </si>
  <si>
    <t>Čidlo pohybové 360</t>
  </si>
  <si>
    <t>m23</t>
  </si>
  <si>
    <t>KABEL CYKY 4Bx10 (CYKY-J 4X10)</t>
  </si>
  <si>
    <t>e2</t>
  </si>
  <si>
    <t>Elektroměry</t>
  </si>
  <si>
    <t>008 - Rozváděče/0006 - rozvodnice ocelová nebo plastová, běžná, přes 200 do 300 kg</t>
  </si>
  <si>
    <t>005 - Ukončení, propojení vedení/0041 - ukončení kabelu do 3 x 4 smršťovací záklopkou se zapojením</t>
  </si>
  <si>
    <t>005 - Ukončení, propojení vedení/0043 - ukončení kabelu 4 x 10 smršťovací záklopkou se zapojením</t>
  </si>
  <si>
    <t>m24</t>
  </si>
  <si>
    <t>Elektroměrový rozváděč</t>
  </si>
  <si>
    <t>m25</t>
  </si>
  <si>
    <t>_teplem smrštitelná rozdělovací hlava pro NN, UV odolná, 5-žilová, pro kabel: 5 x 10 - 25 mm²</t>
  </si>
  <si>
    <t>m26</t>
  </si>
  <si>
    <t>teplem smrštitelná rozdělovací hlava pro NN, UV odolná, 5-žilová, pro kabel: 3 x 6 - 25 mm²</t>
  </si>
  <si>
    <t>m27</t>
  </si>
  <si>
    <t>teplem smrštitelná rozdělovací hlava pro NN, UV odolná, 5-žilová, pro kabel: 5 x 10 - 25 mm²</t>
  </si>
  <si>
    <t>m28</t>
  </si>
  <si>
    <t>Drobný elektroinstalační materiál</t>
  </si>
  <si>
    <t>e3</t>
  </si>
  <si>
    <t>Nouzové osvětlení</t>
  </si>
  <si>
    <t>042 - Nouzové osvětlení/42003 - Kontrola svítidla</t>
  </si>
  <si>
    <t>Dokumentace skutečného provedení</t>
  </si>
  <si>
    <t>042 - Nouzové osvětlení/42005 - Zátěžový test systému</t>
  </si>
  <si>
    <t>Nouzové, nástěnné, stropní, přisatené, 1 zdroj</t>
  </si>
  <si>
    <t>002 - Cu vedení/0001 - Cu kabel pod omítku, 1,5 mm2</t>
  </si>
  <si>
    <t>015 - Průchody zdivem/0143 - vybourání otvoru v betonu, plochy do 15 x 15 cm, tloušťky přes 30 do 45 cm</t>
  </si>
  <si>
    <t>m32.1</t>
  </si>
  <si>
    <t>-1481417536</t>
  </si>
  <si>
    <t>m35</t>
  </si>
  <si>
    <t>KABEL CYKY 3CX1,5 (CYKY-J 3X1,5)</t>
  </si>
  <si>
    <t>m36</t>
  </si>
  <si>
    <t>m37</t>
  </si>
  <si>
    <t>e4</t>
  </si>
  <si>
    <t>Travelátory napojení</t>
  </si>
  <si>
    <t>m40</t>
  </si>
  <si>
    <t>Kabel CYKY-J 3x4</t>
  </si>
  <si>
    <t>m41</t>
  </si>
  <si>
    <t>KABEL CYKY 4Bx16 (CYKY-J 4X16)</t>
  </si>
  <si>
    <t>m42</t>
  </si>
  <si>
    <t>m43</t>
  </si>
  <si>
    <t>m44</t>
  </si>
  <si>
    <t>m45</t>
  </si>
  <si>
    <t>m46</t>
  </si>
  <si>
    <t>m47</t>
  </si>
  <si>
    <t>m48</t>
  </si>
  <si>
    <t>m49</t>
  </si>
  <si>
    <t>m50</t>
  </si>
  <si>
    <t>m51</t>
  </si>
  <si>
    <t>e5</t>
  </si>
  <si>
    <t>Přípojka kNN</t>
  </si>
  <si>
    <t>003 - Al vedení/0030 - Al kabel uložený pevně, 240 mm2</t>
  </si>
  <si>
    <t>001 - Trubky, lišty, krabice/0018 - trubka plastová, ohebná, uložená pevně, pr. 110 mm</t>
  </si>
  <si>
    <t>015 - Průchody zdivem/2209 - vysekání rýh v betonu, hloubky přes 3 do 12 cm, šířky přes 10 do 15 cm</t>
  </si>
  <si>
    <t>008 - Rozváděče/1008 - kabelová skříń obezděná omítkou, KSIII</t>
  </si>
  <si>
    <t>005 - Ukončení, propojení vedení/0055 - ukončení kabelu 3 x 240 + 120 smršťovací záklopkou se zapojením</t>
  </si>
  <si>
    <t>017 - Vyplnění a omítnutí rýh/0203 - v podlahách, hloubky přes 5 do 12 cm, šířky přes 10 do 15 cm</t>
  </si>
  <si>
    <t>010 - Odvoz suti/0002 - každý další i započatý 1 km</t>
  </si>
  <si>
    <t>005 - Hloubení kabelových rýh/0005 - ručně, hloubka do 1 m, zem. tř. 5, šíře do 50 cm</t>
  </si>
  <si>
    <t>009 - Ruční zásyp rýh/0004 - zem. tř. 4 včetně zhutnění a urovnání povrchu</t>
  </si>
  <si>
    <t>004 - Hloubení nezapažených jam/0004 - ostatních konstrukcí, zem. tř. 4, ručně</t>
  </si>
  <si>
    <t>006 - Kabelové lože/0001 - z písku a štěrkopísku 5 cm nad kabel bez zakrytí</t>
  </si>
  <si>
    <t>006 - Kabelové lože/0002 - zakrytí výstražnou fólií šíře do 25 cm</t>
  </si>
  <si>
    <t>014 - Kabelové prostupy/0012 - z trub betonových, do otvoru ve zdivu, vnitřního průměru přes 15 do 20 cm</t>
  </si>
  <si>
    <t>009 - Jisticí prvky/0023 - pojistkový spodek SPH 2, SPC 100</t>
  </si>
  <si>
    <t>001 - Vytyčení trasy vedení/0013 - podzemního, kabelového, v zástavbě</t>
  </si>
  <si>
    <t>m52</t>
  </si>
  <si>
    <t>KABEL 1-AYKY 3BX240+120 (1-AYKY-J 3X240+120)</t>
  </si>
  <si>
    <t>m53</t>
  </si>
  <si>
    <t>Chránička KOPOFLEX 110 KF 09110</t>
  </si>
  <si>
    <t>-1927676141</t>
  </si>
  <si>
    <t>m55</t>
  </si>
  <si>
    <t>POJ.SKRIN SR822/BVW4</t>
  </si>
  <si>
    <t>m56</t>
  </si>
  <si>
    <t>WAPRO Hlava WCB-4 4x95-240</t>
  </si>
  <si>
    <t>m57</t>
  </si>
  <si>
    <t>Beton</t>
  </si>
  <si>
    <t>m65</t>
  </si>
  <si>
    <t>Nožová pojistka PNA2 315A 500V</t>
  </si>
  <si>
    <t>e6</t>
  </si>
  <si>
    <t>RS21</t>
  </si>
  <si>
    <t>015 - Průchody zdivem/1003 - vysekání kapsy ve zdivu z cihel, 15 x 15 x 10 cm</t>
  </si>
  <si>
    <t>010 - Stykače/0006 - stykač 4pólový, do 100 A</t>
  </si>
  <si>
    <t>009 - Jisticí prvky/0218 - jistič 3pólový, do 63 A, ve skříni</t>
  </si>
  <si>
    <t>010 - Stykače/0001 - stykač 1pólový/hodinky</t>
  </si>
  <si>
    <t>009 - Jisticí prvky/0202 - jistič 1pólový, do 25 A, s krytem</t>
  </si>
  <si>
    <t>009 - Jisticí prvky/0246 - proudový chránič dvoupólový do 63 A, ve skříni</t>
  </si>
  <si>
    <t>Výplet na kompletace rozvaděděče - štítek kompletnosti</t>
  </si>
  <si>
    <t>Svodič přepětí</t>
  </si>
  <si>
    <t>008 - Rozváděče/8002 - přístrojová deska</t>
  </si>
  <si>
    <t>m69</t>
  </si>
  <si>
    <t>m71</t>
  </si>
  <si>
    <t>Instalační stykač 4pol(400V)80A-40 230V</t>
  </si>
  <si>
    <t>m72</t>
  </si>
  <si>
    <t>VYPÍNAČ PL7-40/3/</t>
  </si>
  <si>
    <t>m73</t>
  </si>
  <si>
    <t>Hodinky 1f 230V</t>
  </si>
  <si>
    <t>m74</t>
  </si>
  <si>
    <t>JISTIC PL7-6/1/B</t>
  </si>
  <si>
    <t>m75</t>
  </si>
  <si>
    <t>m76</t>
  </si>
  <si>
    <t>JISTIC PL7-10/1/B</t>
  </si>
  <si>
    <t>m77</t>
  </si>
  <si>
    <t xml:space="preserve">Jističochránič CHRANIC PF7-B10/2/0,03  /F7-40/2/0,03/</t>
  </si>
  <si>
    <t>m78</t>
  </si>
  <si>
    <t>Hřebeny, CU</t>
  </si>
  <si>
    <t>m79</t>
  </si>
  <si>
    <t>Rozvaděč zapuštěný, IP44, II, s prostorem pro svorky,72+48 mod.,800x550x110</t>
  </si>
  <si>
    <t>m81</t>
  </si>
  <si>
    <t>SVODIC PREPETI FLP-12,5 V/S+3</t>
  </si>
  <si>
    <t>m82</t>
  </si>
  <si>
    <t>e7</t>
  </si>
  <si>
    <t>RS22</t>
  </si>
  <si>
    <t>92.</t>
  </si>
  <si>
    <t>92.1</t>
  </si>
  <si>
    <t>93.1</t>
  </si>
  <si>
    <t>009 - Jisticí prvky/0215 - jistič 3pólový, do 25 A, ve skříni</t>
  </si>
  <si>
    <t>94.1</t>
  </si>
  <si>
    <t>m86</t>
  </si>
  <si>
    <t>m88</t>
  </si>
  <si>
    <t>m89</t>
  </si>
  <si>
    <t>Instalační stykač 4pol (400V) 80A-40 230V</t>
  </si>
  <si>
    <t>m90</t>
  </si>
  <si>
    <t>Soumrakové čidlo 1f 230V</t>
  </si>
  <si>
    <t>m91</t>
  </si>
  <si>
    <t>m92</t>
  </si>
  <si>
    <t>PROUDOVY CHRANIC PF7-40/4/0,03</t>
  </si>
  <si>
    <t>m92.</t>
  </si>
  <si>
    <t>m93</t>
  </si>
  <si>
    <t xml:space="preserve">Jističochránič CHRANIC PF7-B16/2/0,03  /F7-40/2/0,03/</t>
  </si>
  <si>
    <t>m92.1</t>
  </si>
  <si>
    <t>m93.1</t>
  </si>
  <si>
    <t>JISTIC PL7-10/3/B</t>
  </si>
  <si>
    <t>m94</t>
  </si>
  <si>
    <t>JISTIC PL7-16/1/B</t>
  </si>
  <si>
    <t>m94.1</t>
  </si>
  <si>
    <t>m95</t>
  </si>
  <si>
    <t>m97</t>
  </si>
  <si>
    <t>m98</t>
  </si>
  <si>
    <t>e9</t>
  </si>
  <si>
    <t>RS23</t>
  </si>
  <si>
    <t>111.1</t>
  </si>
  <si>
    <t>113.1</t>
  </si>
  <si>
    <t>m102</t>
  </si>
  <si>
    <t>KOVOVA HMOZDINKA M8</t>
  </si>
  <si>
    <t>m104</t>
  </si>
  <si>
    <t>m105</t>
  </si>
  <si>
    <t>m106</t>
  </si>
  <si>
    <t>m107</t>
  </si>
  <si>
    <t>m108</t>
  </si>
  <si>
    <t>m109</t>
  </si>
  <si>
    <t>m110</t>
  </si>
  <si>
    <t>m111</t>
  </si>
  <si>
    <t>m111.1</t>
  </si>
  <si>
    <t>m112</t>
  </si>
  <si>
    <t>JISTIC PL7-20/3/B</t>
  </si>
  <si>
    <t>m113</t>
  </si>
  <si>
    <t>Elektroměr 3f podružného měření</t>
  </si>
  <si>
    <t>m113.1</t>
  </si>
  <si>
    <t>m114</t>
  </si>
  <si>
    <t>m116</t>
  </si>
  <si>
    <t>m117</t>
  </si>
  <si>
    <t>e10</t>
  </si>
  <si>
    <t>RS24</t>
  </si>
  <si>
    <t>m121</t>
  </si>
  <si>
    <t>m123</t>
  </si>
  <si>
    <t>m124</t>
  </si>
  <si>
    <t>m125</t>
  </si>
  <si>
    <t>m126</t>
  </si>
  <si>
    <t>m127</t>
  </si>
  <si>
    <t>m128</t>
  </si>
  <si>
    <t>KABEL CYKY 3Cx 1,5 (CYKY-J 3X1,5)</t>
  </si>
  <si>
    <t>m129</t>
  </si>
  <si>
    <t>m130</t>
  </si>
  <si>
    <t>m131</t>
  </si>
  <si>
    <t>m132</t>
  </si>
  <si>
    <t>m134</t>
  </si>
  <si>
    <t>m135</t>
  </si>
  <si>
    <t>e11</t>
  </si>
  <si>
    <t>RS25</t>
  </si>
  <si>
    <t>m139</t>
  </si>
  <si>
    <t>m141</t>
  </si>
  <si>
    <t>m142</t>
  </si>
  <si>
    <t>m143</t>
  </si>
  <si>
    <t>m144</t>
  </si>
  <si>
    <t>m145</t>
  </si>
  <si>
    <t>m146</t>
  </si>
  <si>
    <t>m147</t>
  </si>
  <si>
    <t>m148</t>
  </si>
  <si>
    <t>m149</t>
  </si>
  <si>
    <t>m150</t>
  </si>
  <si>
    <t>m152</t>
  </si>
  <si>
    <t>m153</t>
  </si>
  <si>
    <t>e12</t>
  </si>
  <si>
    <t>RS26</t>
  </si>
  <si>
    <t>281</t>
  </si>
  <si>
    <t>283</t>
  </si>
  <si>
    <t>285</t>
  </si>
  <si>
    <t>287</t>
  </si>
  <si>
    <t>560</t>
  </si>
  <si>
    <t>562</t>
  </si>
  <si>
    <t>289</t>
  </si>
  <si>
    <t>564</t>
  </si>
  <si>
    <t>566</t>
  </si>
  <si>
    <t>291</t>
  </si>
  <si>
    <t>568</t>
  </si>
  <si>
    <t>570</t>
  </si>
  <si>
    <t>293</t>
  </si>
  <si>
    <t>572</t>
  </si>
  <si>
    <t>574</t>
  </si>
  <si>
    <t>295</t>
  </si>
  <si>
    <t>576</t>
  </si>
  <si>
    <t>578</t>
  </si>
  <si>
    <t>297</t>
  </si>
  <si>
    <t>580</t>
  </si>
  <si>
    <t>582</t>
  </si>
  <si>
    <t>299</t>
  </si>
  <si>
    <t>584</t>
  </si>
  <si>
    <t>586</t>
  </si>
  <si>
    <t>301</t>
  </si>
  <si>
    <t>m157</t>
  </si>
  <si>
    <t>588</t>
  </si>
  <si>
    <t>m159</t>
  </si>
  <si>
    <t>590</t>
  </si>
  <si>
    <t>303</t>
  </si>
  <si>
    <t>m160</t>
  </si>
  <si>
    <t>592</t>
  </si>
  <si>
    <t>m161</t>
  </si>
  <si>
    <t>594</t>
  </si>
  <si>
    <t>305</t>
  </si>
  <si>
    <t>m162</t>
  </si>
  <si>
    <t>596</t>
  </si>
  <si>
    <t>m163</t>
  </si>
  <si>
    <t>598</t>
  </si>
  <si>
    <t>307</t>
  </si>
  <si>
    <t>m164</t>
  </si>
  <si>
    <t>600</t>
  </si>
  <si>
    <t>m165</t>
  </si>
  <si>
    <t>602</t>
  </si>
  <si>
    <t>309</t>
  </si>
  <si>
    <t>m166</t>
  </si>
  <si>
    <t>604</t>
  </si>
  <si>
    <t>m167</t>
  </si>
  <si>
    <t>606</t>
  </si>
  <si>
    <t>311</t>
  </si>
  <si>
    <t>m168</t>
  </si>
  <si>
    <t>JISTIC PL7-16/3/B</t>
  </si>
  <si>
    <t>608</t>
  </si>
  <si>
    <t>m169</t>
  </si>
  <si>
    <t>610</t>
  </si>
  <si>
    <t>313</t>
  </si>
  <si>
    <t>m170</t>
  </si>
  <si>
    <t>612</t>
  </si>
  <si>
    <t>m172</t>
  </si>
  <si>
    <t>614</t>
  </si>
  <si>
    <t>315</t>
  </si>
  <si>
    <t>m173</t>
  </si>
  <si>
    <t>616</t>
  </si>
  <si>
    <t>e13</t>
  </si>
  <si>
    <t>RS27</t>
  </si>
  <si>
    <t>618</t>
  </si>
  <si>
    <t>317</t>
  </si>
  <si>
    <t>620</t>
  </si>
  <si>
    <t>622</t>
  </si>
  <si>
    <t>319</t>
  </si>
  <si>
    <t>624</t>
  </si>
  <si>
    <t>626</t>
  </si>
  <si>
    <t>321</t>
  </si>
  <si>
    <t>628</t>
  </si>
  <si>
    <t>630</t>
  </si>
  <si>
    <t>323</t>
  </si>
  <si>
    <t>632</t>
  </si>
  <si>
    <t>634</t>
  </si>
  <si>
    <t>325</t>
  </si>
  <si>
    <t>636</t>
  </si>
  <si>
    <t>638</t>
  </si>
  <si>
    <t>327</t>
  </si>
  <si>
    <t>640</t>
  </si>
  <si>
    <t>642</t>
  </si>
  <si>
    <t>329</t>
  </si>
  <si>
    <t>644</t>
  </si>
  <si>
    <t>646</t>
  </si>
  <si>
    <t>331</t>
  </si>
  <si>
    <t>648</t>
  </si>
  <si>
    <t>333</t>
  </si>
  <si>
    <t>652</t>
  </si>
  <si>
    <t>m177</t>
  </si>
  <si>
    <t>654</t>
  </si>
  <si>
    <t>335</t>
  </si>
  <si>
    <t>m179</t>
  </si>
  <si>
    <t>656</t>
  </si>
  <si>
    <t>m180</t>
  </si>
  <si>
    <t>658</t>
  </si>
  <si>
    <t>337</t>
  </si>
  <si>
    <t>m181</t>
  </si>
  <si>
    <t>660</t>
  </si>
  <si>
    <t>m182</t>
  </si>
  <si>
    <t>662</t>
  </si>
  <si>
    <t>339</t>
  </si>
  <si>
    <t>m183</t>
  </si>
  <si>
    <t>664</t>
  </si>
  <si>
    <t>m184</t>
  </si>
  <si>
    <t>666</t>
  </si>
  <si>
    <t>341</t>
  </si>
  <si>
    <t>m185</t>
  </si>
  <si>
    <t>668</t>
  </si>
  <si>
    <t>m186</t>
  </si>
  <si>
    <t>670</t>
  </si>
  <si>
    <t>343</t>
  </si>
  <si>
    <t>m187</t>
  </si>
  <si>
    <t>672</t>
  </si>
  <si>
    <t>m188</t>
  </si>
  <si>
    <t>674</t>
  </si>
  <si>
    <t>345</t>
  </si>
  <si>
    <t>m190</t>
  </si>
  <si>
    <t>676</t>
  </si>
  <si>
    <t>m191</t>
  </si>
  <si>
    <t>678</t>
  </si>
  <si>
    <t>e14</t>
  </si>
  <si>
    <t>Trasa žlaby</t>
  </si>
  <si>
    <t>347</t>
  </si>
  <si>
    <t>020 - Kabelové lávky a rošty/0030 - montáž žlabů MARS s víkem přes 250 do 500 mm</t>
  </si>
  <si>
    <t>680</t>
  </si>
  <si>
    <t>682</t>
  </si>
  <si>
    <t>349</t>
  </si>
  <si>
    <t>020 - Kabelové lávky a rošty/0005 - montáž výložníku závěsného, oboustranného, 4 výložníky</t>
  </si>
  <si>
    <t>684</t>
  </si>
  <si>
    <t>686</t>
  </si>
  <si>
    <t>351</t>
  </si>
  <si>
    <t>688</t>
  </si>
  <si>
    <t>690</t>
  </si>
  <si>
    <t>353</t>
  </si>
  <si>
    <t>m193</t>
  </si>
  <si>
    <t>Žlab kabelový s víkem 50X500</t>
  </si>
  <si>
    <t>692</t>
  </si>
  <si>
    <t>m194</t>
  </si>
  <si>
    <t>Žlab kabelový s víkem 50X300</t>
  </si>
  <si>
    <t>694</t>
  </si>
  <si>
    <t>355</t>
  </si>
  <si>
    <t>m195</t>
  </si>
  <si>
    <t>ZA DZ 500 závěs Dž 500</t>
  </si>
  <si>
    <t>696</t>
  </si>
  <si>
    <t>m196</t>
  </si>
  <si>
    <t>Lom v trase Žlab kabelový s víkem 50X500</t>
  </si>
  <si>
    <t>698</t>
  </si>
  <si>
    <t>357</t>
  </si>
  <si>
    <t>m197</t>
  </si>
  <si>
    <t>Lom v trase Žlab kabelový s víkem 50X300</t>
  </si>
  <si>
    <t>700</t>
  </si>
  <si>
    <t>m198</t>
  </si>
  <si>
    <t>KOVOVA HMOZDINKA</t>
  </si>
  <si>
    <t>702</t>
  </si>
  <si>
    <t>06 - Slaboproud</t>
  </si>
  <si>
    <t>742110041</t>
  </si>
  <si>
    <t>Montáž lišt elektroinstalačních vkládacích</t>
  </si>
  <si>
    <t>https://podminky.urs.cz/item/CS_URS_2024_02/742110041</t>
  </si>
  <si>
    <t>34571002</t>
  </si>
  <si>
    <t>lišta elektroinstalační hranatá PVC 60x40mm, venkovní</t>
  </si>
  <si>
    <t>40*1,05 "Přepočtené koeficientem množství</t>
  </si>
  <si>
    <t>742110102</t>
  </si>
  <si>
    <t>Montáž kabelového žlabu šířky do 150 mm</t>
  </si>
  <si>
    <t>https://podminky.urs.cz/item/CS_URS_2024_02/742110102</t>
  </si>
  <si>
    <t>Kabelový žlab 100x60, včetně středového závěsu, závitové tyče a příslušenství</t>
  </si>
  <si>
    <t>742110104</t>
  </si>
  <si>
    <t>Montáž kabelového žlabu šířky přes 150 do 250 mm</t>
  </si>
  <si>
    <t>https://podminky.urs.cz/item/CS_URS_2024_02/742110104</t>
  </si>
  <si>
    <t>RMAT0003</t>
  </si>
  <si>
    <t>Kabelový žlab 200x60, včetně středového závěsu, závitové tyče a příslušenství</t>
  </si>
  <si>
    <t>742330001</t>
  </si>
  <si>
    <t>Montáž strukturované kabeláže rozvaděče nástěnného</t>
  </si>
  <si>
    <t>https://podminky.urs.cz/item/CS_URS_2024_02/742330001</t>
  </si>
  <si>
    <t>35712015</t>
  </si>
  <si>
    <t>rozvaděč nástěnný dvoudílný 19" celoskleněné dveře 6U/500mm</t>
  </si>
  <si>
    <t>742330022</t>
  </si>
  <si>
    <t>Montáž strukturované kabeláže příslušenství a ostatní práce k rozvaděčům napájecího panelu</t>
  </si>
  <si>
    <t>https://podminky.urs.cz/item/CS_URS_2024_02/742330022</t>
  </si>
  <si>
    <t>35712106</t>
  </si>
  <si>
    <t>panel rozvodný 19" 8x zásuvka dle ČSN max 16A kabel 3x1,5mm 2m</t>
  </si>
  <si>
    <t>742330023</t>
  </si>
  <si>
    <t>Montáž strukturované kabeláže příslušenství a ostatní práce k rozvaděčům vyvazovacíhoho panelu 1U</t>
  </si>
  <si>
    <t>https://podminky.urs.cz/item/CS_URS_2024_02/742330023</t>
  </si>
  <si>
    <t>37451145</t>
  </si>
  <si>
    <t>panel vyvazovací 5x plastové oko s průchody 1U 19"</t>
  </si>
  <si>
    <t>742330034</t>
  </si>
  <si>
    <t>Montáž strukturované kabeláže příslušenství a ostatní práce k rozvaděčům patch panelu 24 portů neosazeného</t>
  </si>
  <si>
    <t>https://podminky.urs.cz/item/CS_URS_2024_02/742330034</t>
  </si>
  <si>
    <t>37451120</t>
  </si>
  <si>
    <t>patch panel neosazený 1U 24 portů 19" STP</t>
  </si>
  <si>
    <t>742330044</t>
  </si>
  <si>
    <t>Montáž strukturované kabeláže zásuvek datových pod omítku, do nábytku, do parapetního žlabu nebo podlahové krabice 1 až 6 pozic</t>
  </si>
  <si>
    <t>https://podminky.urs.cz/item/CS_URS_2024_02/742330044</t>
  </si>
  <si>
    <t>37451165</t>
  </si>
  <si>
    <t>modul zásuvkový s průhlednou záclonkou a popisovým polem přímý (neosazený) pro keystone 1xRJ45 22,5x45mm</t>
  </si>
  <si>
    <t>37452040</t>
  </si>
  <si>
    <t>prvek ukončovací datového rozvodu keystone 1xRJ45 STP Cat6A samořezný kabelová pojistka</t>
  </si>
  <si>
    <t>220182092</t>
  </si>
  <si>
    <t>Montáž ochranné trubky pro kabel průměru do 40 mm</t>
  </si>
  <si>
    <t>https://podminky.urs.cz/item/CS_URS_2024_02/220182092</t>
  </si>
  <si>
    <t>RMAT0004</t>
  </si>
  <si>
    <t>HADICE OCEL ZINK.,15,0x20,6MM, NW15, IP66, POLYOLEFIN POTAH, HF, UV</t>
  </si>
  <si>
    <t>6*1,05 "Přepočtené koeficientem množství</t>
  </si>
  <si>
    <t>07 - Travelátory, výtah</t>
  </si>
  <si>
    <t xml:space="preserve">    33-M - Montáže dopr.zaříz.,sklad. zař. a váh</t>
  </si>
  <si>
    <t>33-M</t>
  </si>
  <si>
    <t>Montáže dopr.zaříz.,sklad. zař. a váh</t>
  </si>
  <si>
    <t>3301</t>
  </si>
  <si>
    <t>D+M osobní výtah (675kg/9 osob, bez strojovny, 2 stanice, 1,0 m/s) - technické parametry a provedení dle PD</t>
  </si>
  <si>
    <t>3302</t>
  </si>
  <si>
    <t>D+M travelátor rampa TRAM směr Ostrava - Vítkovice - technické parametry a provedení dle PD</t>
  </si>
  <si>
    <t>3303</t>
  </si>
  <si>
    <t>D+M travelátor rampa TRAM směr Ostrava - Centrum - technické parametry a provedení dle PD</t>
  </si>
  <si>
    <t>3304</t>
  </si>
  <si>
    <t>D+M travelátor rampa severozápad směr nám. Republiky - technické parametry a provedení dle PD</t>
  </si>
  <si>
    <t>SO 602.1 - Prostor podchodů směrem ke tramvajovým zastávkám</t>
  </si>
  <si>
    <t>115101201</t>
  </si>
  <si>
    <t>Čerpání vody na dopravní výšku do 10 m s uvažovaným průměrným přítokem do 500 l/min</t>
  </si>
  <si>
    <t>1644615534</t>
  </si>
  <si>
    <t>https://podminky.urs.cz/item/CS_URS_2024_02/115101201</t>
  </si>
  <si>
    <t>"cca 3 týdny" 120,00</t>
  </si>
  <si>
    <t>131251104</t>
  </si>
  <si>
    <t>Hloubení nezapažených jam a zářezů strojně s urovnáním dna do předepsaného profilu a spádu v hornině třídy těžitelnosti I skupiny 3 přes 100 do 500 m3</t>
  </si>
  <si>
    <t>-1575077933</t>
  </si>
  <si>
    <t>https://podminky.urs.cz/item/CS_URS_2024_02/131251104</t>
  </si>
  <si>
    <t>" VŠ01" 4,94*9,23</t>
  </si>
  <si>
    <t>" VT01, VT02 " 5,73*19,34*2</t>
  </si>
  <si>
    <t>"základy" 2,37*2,2*10</t>
  </si>
  <si>
    <t>-256237321</t>
  </si>
  <si>
    <t xml:space="preserve">"dle pol. 131251104"  319,342</t>
  </si>
  <si>
    <t>-2027790173</t>
  </si>
  <si>
    <t xml:space="preserve">"dle pol. 131251104"  319,372*10</t>
  </si>
  <si>
    <t>-22155268</t>
  </si>
  <si>
    <t xml:space="preserve">"dle pol. 162751117"   319,372*2,00</t>
  </si>
  <si>
    <t>-481663093</t>
  </si>
  <si>
    <t xml:space="preserve">"dle pol. 131251104"     319,372</t>
  </si>
  <si>
    <t>1917503914</t>
  </si>
  <si>
    <t>" VŠ" 4,94*3,46+2,80*3,46</t>
  </si>
  <si>
    <t>" VT01, VT02 " (5,73*3,51+7,00*3,51)*2</t>
  </si>
  <si>
    <t>"základy" ( 2,36*1,47+1*1,47)*10</t>
  </si>
  <si>
    <t>-1525485634</t>
  </si>
  <si>
    <t>165,537*2,00</t>
  </si>
  <si>
    <t>273313511</t>
  </si>
  <si>
    <t>Základy z betonu prostého desky z betonu kamenem neprokládaného tř. C 12/15</t>
  </si>
  <si>
    <t>1963296601</t>
  </si>
  <si>
    <t>https://podminky.urs.cz/item/CS_URS_2024_02/273313511</t>
  </si>
  <si>
    <t>"podkladní beton pro základy sloupů " 1,20*1,20*0,15*10</t>
  </si>
  <si>
    <t>273322511</t>
  </si>
  <si>
    <t>Základy z betonu železového (bez výztuže) desky z betonu se zvýšenými nároky na prostředí tř. C 25/30</t>
  </si>
  <si>
    <t>-1813864631</t>
  </si>
  <si>
    <t>https://podminky.urs.cz/item/CS_URS_2024_02/273322511</t>
  </si>
  <si>
    <t>"základové desky beton C 25/30"</t>
  </si>
  <si>
    <t>" VŠ" 3,17*2,94*0,25</t>
  </si>
  <si>
    <t>" VT01 a VT02" 29,70*0,25*2</t>
  </si>
  <si>
    <t>Základy z betonu železového (bez výztuže) desky z betonu se zvýšenými nároky na prostředí tř. C 30/37</t>
  </si>
  <si>
    <t>799924133</t>
  </si>
  <si>
    <t xml:space="preserve">"základové desky  -beton C 30/37 XC4,XF3"</t>
  </si>
  <si>
    <t xml:space="preserve">"dno  VŠ" 2,666*2,444*0,40</t>
  </si>
  <si>
    <t xml:space="preserve">"dno  VT01 a VT02" 6,85*3,54*0,40*2</t>
  </si>
  <si>
    <t>273351121</t>
  </si>
  <si>
    <t>Bednění základů desek zřízení</t>
  </si>
  <si>
    <t>-592687990</t>
  </si>
  <si>
    <t>https://podminky.urs.cz/item/CS_URS_2024_02/273351121</t>
  </si>
  <si>
    <t xml:space="preserve">"základové desky"      22,78*2*0,25+12,21*0,25</t>
  </si>
  <si>
    <t xml:space="preserve">"dno  VŠ"                        10,212*0,40+5,063+9,02*0,25</t>
  </si>
  <si>
    <t xml:space="preserve">"dno  VT01 a VT02"    20,78*0,40*2</t>
  </si>
  <si>
    <t>273351122</t>
  </si>
  <si>
    <t>Bednění základů desek odstranění</t>
  </si>
  <si>
    <t>-769327531</t>
  </si>
  <si>
    <t>https://podminky.urs.cz/item/CS_URS_2024_02/273351122</t>
  </si>
  <si>
    <t>Výztuž základů desek z betonářské oceli 10 505 (R) nebo BSt 500</t>
  </si>
  <si>
    <t>1235518131</t>
  </si>
  <si>
    <t xml:space="preserve">"dle tab. výztuže (viz 6.13;6.14) VŠ 01(položky 1,2.3,4,S1,17,16,20ks S2), VT01,VT02(položky1,2,5,6,105ks 10)"  1,39</t>
  </si>
  <si>
    <t>Výztuž základů desek ze svařovaných sítí z drátů typu KARI</t>
  </si>
  <si>
    <t>-1292668326</t>
  </si>
  <si>
    <t>"VT01 a VT 02" 2,00*2,00*18*0,0079*2</t>
  </si>
  <si>
    <t>275322611</t>
  </si>
  <si>
    <t>Základy z betonu železového (bez výztuže) patky z betonu se zvýšenými nároky na prostředí tř. C 30/37</t>
  </si>
  <si>
    <t>1145459423</t>
  </si>
  <si>
    <t>https://podminky.urs.cz/item/CS_URS_2024_02/275322611</t>
  </si>
  <si>
    <t>"beton C 37 XC3,XF3"</t>
  </si>
  <si>
    <t>"ŽLB základy pod sloupy" 1,00*1,00*0,60*10,00</t>
  </si>
  <si>
    <t>275351121</t>
  </si>
  <si>
    <t>Bednění základů patek zřízení</t>
  </si>
  <si>
    <t>-1083223118</t>
  </si>
  <si>
    <t>https://podminky.urs.cz/item/CS_URS_2024_02/275351121</t>
  </si>
  <si>
    <t xml:space="preserve">"ŽLB základy sloupů"     1,00*0,60*4*10,00</t>
  </si>
  <si>
    <t>275351122</t>
  </si>
  <si>
    <t>Bednění základů patek odstranění</t>
  </si>
  <si>
    <t>650060698</t>
  </si>
  <si>
    <t>https://podminky.urs.cz/item/CS_URS_2024_02/275351122</t>
  </si>
  <si>
    <t>275361821</t>
  </si>
  <si>
    <t>Výztuž základů patek z betonářské oceli 10 505 (R)</t>
  </si>
  <si>
    <t>-1959190574</t>
  </si>
  <si>
    <t>https://podminky.urs.cz/item/CS_URS_2024_02/275361821</t>
  </si>
  <si>
    <t>"ŽLB základy" 1,06</t>
  </si>
  <si>
    <t>311101211</t>
  </si>
  <si>
    <t>Vytvoření prostupů nebo suchých kanálků v betonových zdech nosných z monolitického betonu a železobetonu vodorovných, šikmých, obloukových, zalomených, svislých vložkami z trub, prefabrikovaných dílců, dutinových tvarovek, apod., bez jejich dodání trvale osazenými na sraz, včetně polohového zajištění v bednění při betonáži, vnější průřezové plochy do 0,02 m2</t>
  </si>
  <si>
    <t>890132069</t>
  </si>
  <si>
    <t>https://podminky.urs.cz/item/CS_URS_2024_01/311101211</t>
  </si>
  <si>
    <t xml:space="preserve">"pro prostupy kabelů v desce D03,D04  DN 40mm "                 4*0,40</t>
  </si>
  <si>
    <t xml:space="preserve">"pro prostupy kabelů ve stěně šachty  DN 63mm "                  2*1,00</t>
  </si>
  <si>
    <t xml:space="preserve">"pro prostupy kabelů v desce D03,D04  DN 75mm "                 4*0,40</t>
  </si>
  <si>
    <t xml:space="preserve">"plastová chránička DN 150mm pro odvodnění prohlubní"   4*0,40</t>
  </si>
  <si>
    <t>28619314R</t>
  </si>
  <si>
    <t>trubka kanalizační PE-HD D 63mm</t>
  </si>
  <si>
    <t>1093263859</t>
  </si>
  <si>
    <t>2*1,05 'Přepočtené koeficientem množství</t>
  </si>
  <si>
    <t>28619324</t>
  </si>
  <si>
    <t>trubka kanalizační PE-HD D 160mm</t>
  </si>
  <si>
    <t>-2069712214</t>
  </si>
  <si>
    <t>1,6*1,05 'Přepočtené koeficientem množství</t>
  </si>
  <si>
    <t>28619316</t>
  </si>
  <si>
    <t>trubka kanalizační PE-HD D 75mm</t>
  </si>
  <si>
    <t>-17415813</t>
  </si>
  <si>
    <t>28619310</t>
  </si>
  <si>
    <t>trubka kanalizační PE-HD D 40mm</t>
  </si>
  <si>
    <t>524004840</t>
  </si>
  <si>
    <t>311272141</t>
  </si>
  <si>
    <t>Zdivo z pórobetonových tvárnic na tenké maltové lože, tl. zdiva 250 mm pevnost tvárnic přes P2 do P4, objemová hmotnost přes 450 do 600 kg/m3 na pero a drážku</t>
  </si>
  <si>
    <t>-696439125</t>
  </si>
  <si>
    <t>https://podminky.urs.cz/item/CS_URS_2024_02/311272141</t>
  </si>
  <si>
    <t xml:space="preserve">"zděná zeď pro zaslepení výstupu na rušené nástupiště ze směru Místecká (viz 4.4) tl.250mm "  3,25*2,90</t>
  </si>
  <si>
    <t>311321815</t>
  </si>
  <si>
    <t>Nadzákladové zdi z betonu železového (bez výztuže) nosné pohledového (v přírodní barvě drtí a přísad) tř. C 30/37</t>
  </si>
  <si>
    <t>-611142236</t>
  </si>
  <si>
    <t>https://podminky.urs.cz/item/CS_URS_2024_02/311321815</t>
  </si>
  <si>
    <t>"zdi -beton C 30/37 XC4,XF3 pohledový"</t>
  </si>
  <si>
    <t xml:space="preserve">"Z01"            18,19*0,30</t>
  </si>
  <si>
    <t xml:space="preserve">"Z02"            0,976*11,08</t>
  </si>
  <si>
    <t xml:space="preserve">"Z03"            3,97*0,30+5,06*0,40*0,70+5,06*1,52*0,13</t>
  </si>
  <si>
    <t xml:space="preserve">"Z04"            4,15*0,30+5,38*0,40*0,70+5,08*1,52*0,13</t>
  </si>
  <si>
    <t xml:space="preserve">"Z05"            5,07*0,30</t>
  </si>
  <si>
    <t>"nadstavba zdí zastřešení" 36,03*1,00</t>
  </si>
  <si>
    <t xml:space="preserve">"VŠ01"       (6,505-3,06)*0,4*0,55+(5,063-3,06)*9,4-2*(2,19*1,26)*0,25</t>
  </si>
  <si>
    <t>311322611</t>
  </si>
  <si>
    <t>Nadzákladové zdi z betonu železového (bez výztuže) nosné odolného proti agresivnímu prostředí tř. C 30/37</t>
  </si>
  <si>
    <t>384119008</t>
  </si>
  <si>
    <t>https://podminky.urs.cz/item/CS_URS_2024_02/311322611</t>
  </si>
  <si>
    <t>"stěny VT01,VT 02 -beton C 30/37 XC4,XF3"</t>
  </si>
  <si>
    <t>(24,249-16,477)*1,28*2</t>
  </si>
  <si>
    <t>311351121</t>
  </si>
  <si>
    <t>Bednění nadzákladových zdí nosných rovné oboustranné za každou stranu zřízení</t>
  </si>
  <si>
    <t>-1403181529</t>
  </si>
  <si>
    <t>https://podminky.urs.cz/item/CS_URS_2024_02/311351121</t>
  </si>
  <si>
    <t>"pohledové bednění "</t>
  </si>
  <si>
    <t xml:space="preserve">"Z01"            20,30*2+15,00*0,30</t>
  </si>
  <si>
    <t xml:space="preserve">"Z02"            21,74*2+15*0,30</t>
  </si>
  <si>
    <t xml:space="preserve">"Z03"            13,70*2+10,40*0,30</t>
  </si>
  <si>
    <t xml:space="preserve">"Z04"            14,00*2+10,76*0,30</t>
  </si>
  <si>
    <t xml:space="preserve">"Z05"            5,10*2+6,40*0,30</t>
  </si>
  <si>
    <t xml:space="preserve">"nadstavba zdí zastřešení"       242,00*1,00</t>
  </si>
  <si>
    <t xml:space="preserve">"stěny VT01,VT02 -nepohledové  " </t>
  </si>
  <si>
    <t>(17,58+20,78)*1,28</t>
  </si>
  <si>
    <t>311351122</t>
  </si>
  <si>
    <t>Bednění nadzákladových zdí nosných rovné oboustranné za každou stranu odstranění</t>
  </si>
  <si>
    <t>1447313172</t>
  </si>
  <si>
    <t>https://podminky.urs.cz/item/CS_URS_2024_02/311351122</t>
  </si>
  <si>
    <t>311351911</t>
  </si>
  <si>
    <t>Bednění nadzákladových zdí nosných Příplatek k cenám bednění za pohledový beton</t>
  </si>
  <si>
    <t>956511961</t>
  </si>
  <si>
    <t>https://podminky.urs.cz/item/CS_URS_2024_02/311351911</t>
  </si>
  <si>
    <t xml:space="preserve">"nadstavba zdí zastřešení"       254,00*1,00</t>
  </si>
  <si>
    <t>311353111</t>
  </si>
  <si>
    <t>Bednění šachet oboustranné za každou stranu zřízení</t>
  </si>
  <si>
    <t>154613360</t>
  </si>
  <si>
    <t>https://podminky.urs.cz/item/CS_URS_2024_02/311353111</t>
  </si>
  <si>
    <t>"pohledový "</t>
  </si>
  <si>
    <t xml:space="preserve">"VŚ01"  23,71*2+21,50*2+18,60*2+16,32*2-2,76*4+3,45</t>
  </si>
  <si>
    <t>311353112</t>
  </si>
  <si>
    <t>Bednění šachet oboustranné za každou stranu odstranění</t>
  </si>
  <si>
    <t>1086698733</t>
  </si>
  <si>
    <t>https://podminky.urs.cz/item/CS_URS_2024_02/311353112</t>
  </si>
  <si>
    <t>100,00</t>
  </si>
  <si>
    <t>311353911</t>
  </si>
  <si>
    <t>Bednění šachet Příplatek k cenám za pohledový beton</t>
  </si>
  <si>
    <t>369322581</t>
  </si>
  <si>
    <t>https://podminky.urs.cz/item/CS_URS_2024_02/311353911</t>
  </si>
  <si>
    <t>311361821</t>
  </si>
  <si>
    <t>Výztuž nadzákladových zdí nosných svislých nebo odkloněných od svislice, rovných nebo oblých z betonářské oceli 10 505 (R) nebo BSt 500</t>
  </si>
  <si>
    <t>1012329673</t>
  </si>
  <si>
    <t>https://podminky.urs.cz/item/CS_URS_2024_02/311361821</t>
  </si>
  <si>
    <t xml:space="preserve">"zídky Z01-Z05 + nadstavba zdí zastrěšení (viz 5.2, 6.6-6.10,6.15), bez trnu"  5,37</t>
  </si>
  <si>
    <t xml:space="preserve">"stěny VŠ01, VT01,VT02 (viz 5.1,6.13,6.14)"              3,32</t>
  </si>
  <si>
    <t>330321613</t>
  </si>
  <si>
    <t>Sloupy, pilíře, táhla, rámové stojky, vzpěry z betonu železového (bez výztuže) pohledového odolného proti agresivnímu prostředí tř. C 30/37</t>
  </si>
  <si>
    <t>242144409</t>
  </si>
  <si>
    <t>https://podminky.urs.cz/item/CS_URS_2024_02/330321613</t>
  </si>
  <si>
    <t xml:space="preserve">"sloupy beton C 30/37 XC3,XF3" </t>
  </si>
  <si>
    <t xml:space="preserve">"S01"  0,30*0,30*3,97*6</t>
  </si>
  <si>
    <t xml:space="preserve">"S02"  0,30*0,30*4,20*4</t>
  </si>
  <si>
    <t>331351121</t>
  </si>
  <si>
    <t>Bednění hranatých sloupů a pilířů včetně vzepření průřezu pravoúhlého čtyřúhelníka výšky do 4 m, průřezu přes 0,08 do 0,16 m2 zřízení</t>
  </si>
  <si>
    <t>860649047</t>
  </si>
  <si>
    <t>https://podminky.urs.cz/item/CS_URS_2024_02/331351121</t>
  </si>
  <si>
    <t xml:space="preserve">"S01"  0,30*3,97*4*6</t>
  </si>
  <si>
    <t xml:space="preserve">"S02"  0,30*4,20*4*4</t>
  </si>
  <si>
    <t>331351122</t>
  </si>
  <si>
    <t>Bednění hranatých sloupů a pilířů včetně vzepření průřezu pravoúhlého čtyřúhelníka výšky do 4 m, průřezu přes 0,08 do 0,16 m2 odstranění</t>
  </si>
  <si>
    <t>1195872754</t>
  </si>
  <si>
    <t>https://podminky.urs.cz/item/CS_URS_2024_02/331351122</t>
  </si>
  <si>
    <t>331361821</t>
  </si>
  <si>
    <t>Výztuž sloupů, pilířů, rámových stojek, táhel nebo vzpěr hranatých svislých nebo šikmých (odkloněných) z betonářské oceli 10 505 (R) nebo BSt 500</t>
  </si>
  <si>
    <t>603511725</t>
  </si>
  <si>
    <t>https://podminky.urs.cz/item/CS_URS_2024_02/331361821</t>
  </si>
  <si>
    <t xml:space="preserve">"dle příl. č. 12"  1,22</t>
  </si>
  <si>
    <t>346272226</t>
  </si>
  <si>
    <t>Přizdívky z pórobetonových tvárnic objemová hmotnost do 500 kg/m3, na tenké maltové lože, tloušťka přizdívky 75 mm</t>
  </si>
  <si>
    <t>-2134152459</t>
  </si>
  <si>
    <t>https://podminky.urs.cz/item/CS_URS_2024_02/346272226</t>
  </si>
  <si>
    <t>"svislé povrchy prohlubní "(6,505-3,06)*0,555+((24,249-16,577)*1,28)*2</t>
  </si>
  <si>
    <t>411322626</t>
  </si>
  <si>
    <t>Stropy z betonu železového (bez výztuže) trámových, žebrových, kazetových nebo vložkových z tvárnic nebo z hraněných či zaoblených vln zabudovaného plechového bednění tř. C 30/37</t>
  </si>
  <si>
    <t>-404812018</t>
  </si>
  <si>
    <t>https://podminky.urs.cz/item/CS_URS_2024_02/411322626</t>
  </si>
  <si>
    <t xml:space="preserve">"stropní desky  -beton C 30/37 XC4,XF3"</t>
  </si>
  <si>
    <t>"D01" 153,705*0,36</t>
  </si>
  <si>
    <t>"D02" 0,352*3,15</t>
  </si>
  <si>
    <t>"D03" 25,60*0,35+0,136*3,24</t>
  </si>
  <si>
    <t>"D04" 2,79*3,12</t>
  </si>
  <si>
    <t>"D05" 44,13*0,38</t>
  </si>
  <si>
    <t xml:space="preserve">"trámy" </t>
  </si>
  <si>
    <t>"T01" 19,909*0,30</t>
  </si>
  <si>
    <t>"T02" 4,85*0,45*0,30</t>
  </si>
  <si>
    <t>"T03" 1*0,60*0,30</t>
  </si>
  <si>
    <t>"T04" 0,71*0,45*0,30</t>
  </si>
  <si>
    <t>"T05" (7,90*0,45*0,30+0,50*0,70*0,30)*4</t>
  </si>
  <si>
    <t>411324646</t>
  </si>
  <si>
    <t>Stropy z betonu železového (bez výztuže) pohledového stropů deskových, plochých střech, desek balkonových, desek hřibových stropů včetně hlavic hřibových sloupů tř. C 30/37</t>
  </si>
  <si>
    <t>-1893112753</t>
  </si>
  <si>
    <t>https://podminky.urs.cz/item/CS_URS_2024_02/411324646</t>
  </si>
  <si>
    <t>"VŠ01" 2,366*2,14*0,25</t>
  </si>
  <si>
    <t>411351021</t>
  </si>
  <si>
    <t>Bednění stropních konstrukcí - bez podpěrné konstrukce desek tloušťky stropní desky přes 25 do 50 cm zřízení</t>
  </si>
  <si>
    <t>-1102270744</t>
  </si>
  <si>
    <t>https://podminky.urs.cz/item/CS_URS_2024_02/411351021</t>
  </si>
  <si>
    <t>"stropní desky"</t>
  </si>
  <si>
    <t>"D01" 153,705+82,10*0,36</t>
  </si>
  <si>
    <t>"D02" 3,21+0,352*8,34</t>
  </si>
  <si>
    <t>"D03" 25,60+22,80*0,35+2*0,56*3,24</t>
  </si>
  <si>
    <t>"D04" 24,64+22,04*0,35</t>
  </si>
  <si>
    <t>"D05"44,13+30,18*0,38</t>
  </si>
  <si>
    <t>"T01" 2*0,45*20,425+0,30*20,425+2*0,70*15,275+2,00*0,15*1,25</t>
  </si>
  <si>
    <t>"T02" 4,85*0,45*2+0,30*4,85</t>
  </si>
  <si>
    <t>"T03" 1,02*0,60*2+1,02*0,30</t>
  </si>
  <si>
    <t>"T04" 0,71*0,45*2+0,71*0,30</t>
  </si>
  <si>
    <t>"T05" (7,90*0,45*2+7,90*0,30+0,50*0,70+0,70*0,30)*4</t>
  </si>
  <si>
    <t>411351022</t>
  </si>
  <si>
    <t>Bednění stropních konstrukcí - bez podpěrné konstrukce desek tloušťky stropní desky přes 25 do 50 cm odstranění</t>
  </si>
  <si>
    <t>1303473501</t>
  </si>
  <si>
    <t>https://podminky.urs.cz/item/CS_URS_2024_02/411351022</t>
  </si>
  <si>
    <t>411354337</t>
  </si>
  <si>
    <t>Podpěrná konstrukce stropů - desek, kleneb a skořepin výška podepření přes 4 do 6 m tloušťka stropu přes 35 do 50 cm zřízení</t>
  </si>
  <si>
    <t>-91614698</t>
  </si>
  <si>
    <t>https://podminky.urs.cz/item/CS_URS_2024_02/411354337</t>
  </si>
  <si>
    <t xml:space="preserve">"stropní desky - potřeba cca 28 dní" </t>
  </si>
  <si>
    <t>"D01" 153,705</t>
  </si>
  <si>
    <t>"D02" 3,21</t>
  </si>
  <si>
    <t>"D03" 25,60</t>
  </si>
  <si>
    <t>"D04" 24,64</t>
  </si>
  <si>
    <t>"D05" 44,13</t>
  </si>
  <si>
    <t>411354338</t>
  </si>
  <si>
    <t>Podpěrná konstrukce stropů - desek, kleneb a skořepin výška podepření přes 4 do 6 m tloušťka stropu přes 35 do 50 cm odstranění</t>
  </si>
  <si>
    <t>1437227207</t>
  </si>
  <si>
    <t>https://podminky.urs.cz/item/CS_URS_2024_02/411354338</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</si>
  <si>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</si>
  <si>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</si>
  <si>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1969506508</t>
  </si>
  <si>
    <t>https://podminky.urs.cz/item/CS_URS_2024_02/411361821</t>
  </si>
  <si>
    <t>"stropní desky "</t>
  </si>
  <si>
    <t xml:space="preserve">"D01"    5,671</t>
  </si>
  <si>
    <t xml:space="preserve">"D02"    0,1167</t>
  </si>
  <si>
    <t xml:space="preserve">"D03"    1,032</t>
  </si>
  <si>
    <t xml:space="preserve">"D04"    0,981</t>
  </si>
  <si>
    <t xml:space="preserve">"D05"   1,103</t>
  </si>
  <si>
    <t>"trámy "</t>
  </si>
  <si>
    <t xml:space="preserve">"T01-T05"     1,74</t>
  </si>
  <si>
    <t>411362021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</si>
  <si>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</si>
  <si>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947023004</t>
  </si>
  <si>
    <t>https://podminky.urs.cz/item/CS_URS_2024_02/411362021</t>
  </si>
  <si>
    <t>"desky D03-D05 (viz;6.3-6.5;) " 1,03805+1,03805+1,2869</t>
  </si>
  <si>
    <t>622142012</t>
  </si>
  <si>
    <t>Pletivo vnějších ploch v ploše nebo pruzích, na plném podkladu rabicové provizorně přichycené stěn</t>
  </si>
  <si>
    <t>2094712191</t>
  </si>
  <si>
    <t>https://podminky.urs.cz/item/CS_URS_2024_02/622142012</t>
  </si>
  <si>
    <t>"zeď z porobetonových tvárnic" 3,80*2,90</t>
  </si>
  <si>
    <t>Omítka vápenocementová vnějších ploch nanášená ručně dvouvrstvá, tloušťky jádrové omítky do 15 mm a tloušťky štuku do 3 mm štuková stěn</t>
  </si>
  <si>
    <t>1210047440</t>
  </si>
  <si>
    <t>631311214</t>
  </si>
  <si>
    <t>Mazanina z betonu prostého se zvýšenými nároky na prostředí tl. přes 50 do 80 mm tř. C 25/30</t>
  </si>
  <si>
    <t>1672554531</t>
  </si>
  <si>
    <t>https://podminky.urs.cz/item/CS_URS_2024_02/631311214</t>
  </si>
  <si>
    <t xml:space="preserve">"vodorovné plochy prohlubní - ochranná vrstva z betonu C 25/30-XC2,XF1 tl. 50mm" </t>
  </si>
  <si>
    <t xml:space="preserve">"VŠ 1"                3,286*3,06*0,050</t>
  </si>
  <si>
    <t xml:space="preserve">"VT 1 a VT2"   7,48*4,16*2*0,050</t>
  </si>
  <si>
    <t>631319011</t>
  </si>
  <si>
    <t>Příplatek k cenám mazanin za úpravu povrchu mazaniny přehlazením, mazanina tl. přes 50 do 80 mm</t>
  </si>
  <si>
    <t>-503482904</t>
  </si>
  <si>
    <t>https://podminky.urs.cz/item/CS_URS_2024_02/631319011</t>
  </si>
  <si>
    <t>Výztuž mazanin ze svařovaných sítí z drátů typu KARI</t>
  </si>
  <si>
    <t>-1379260088</t>
  </si>
  <si>
    <t xml:space="preserve">"síť 4/100/100 "  72,289*0,00198</t>
  </si>
  <si>
    <t>919111211</t>
  </si>
  <si>
    <t>Řezání dilatačních spár v čerstvém cementobetonovém krytu vytvoření komůrky pro těsnící zálivku šířky 10 mm, hloubky 15 mm</t>
  </si>
  <si>
    <t>-1190108496</t>
  </si>
  <si>
    <t>https://podminky.urs.cz/item/CS_URS_2024_02/919111211</t>
  </si>
  <si>
    <t xml:space="preserve">"dle detailu 4  pracovní spára - odhad výměry "  250,00</t>
  </si>
  <si>
    <t xml:space="preserve">"řezání diamantovou pilou 6*15mm" </t>
  </si>
  <si>
    <t>931992111</t>
  </si>
  <si>
    <t>Výplň dilatačních spár z polystyrenu pěnového, tloušťky 20 mm</t>
  </si>
  <si>
    <t>-1941148693</t>
  </si>
  <si>
    <t>https://podminky.urs.cz/item/CS_URS_2024_02/931992111</t>
  </si>
  <si>
    <t xml:space="preserve">"vložky do spar z EPS tl. 20mm"  </t>
  </si>
  <si>
    <t xml:space="preserve">"dil. spáry styk konstrukcí , dil. zídek"   217,28*0,40+0,30*1,78+0,30*2+0,13*2*2</t>
  </si>
  <si>
    <t>931994102</t>
  </si>
  <si>
    <t>Těsnění spáry betonové konstrukce pásy, profily, tmely těsnicím pásem povrchovým, spáry dilatační</t>
  </si>
  <si>
    <t>-82654131</t>
  </si>
  <si>
    <t>https://podminky.urs.cz/item/CS_URS_2024_01/931994102</t>
  </si>
  <si>
    <t xml:space="preserve">"těsnící profil š.220mm PVC"  32,70+0,71+7,90*4+26+2,50+9,5+25*3</t>
  </si>
  <si>
    <t>931994111R</t>
  </si>
  <si>
    <t>Těsnění spáry bobtnajícím profilem profil 30mm</t>
  </si>
  <si>
    <t>-799265444</t>
  </si>
  <si>
    <t xml:space="preserve">"těsnící bobtnající kruhový profil na bázi polyetylénu" </t>
  </si>
  <si>
    <t xml:space="preserve">"svislá dil. zídek "     1,78+2+2+4</t>
  </si>
  <si>
    <t>"styk konstr.ukce " 43,42+42,13+11,45+5,77+33+36,9+3,15+3,15+2,14</t>
  </si>
  <si>
    <t>931994112R</t>
  </si>
  <si>
    <t>Těsnění spáry bobtnajícím profilem profil 40mm</t>
  </si>
  <si>
    <t>1988397843</t>
  </si>
  <si>
    <t xml:space="preserve">"těsnící bobtnající kruhový profil na bázi polyetylénu"  36,17</t>
  </si>
  <si>
    <t>931994132</t>
  </si>
  <si>
    <t>Těsnění spáry betonové konstrukce pásy, profily, tmely tmelem silikonovým spáry dilatační do 4,0 cm2</t>
  </si>
  <si>
    <t>649278172</t>
  </si>
  <si>
    <t>https://podminky.urs.cz/item/CS_URS_2024_02/931994132</t>
  </si>
  <si>
    <t xml:space="preserve">"svislá dil. zídek "     1,78+2+4</t>
  </si>
  <si>
    <t>931994141</t>
  </si>
  <si>
    <t>Těsnění spáry betonové konstrukce pásy, profily, tmely tmelem polyuretanovým spáry pracovní do 1,5 cm2</t>
  </si>
  <si>
    <t>1585275156</t>
  </si>
  <si>
    <t>https://podminky.urs.cz/item/CS_URS_2024_02/931994141</t>
  </si>
  <si>
    <t>931994172</t>
  </si>
  <si>
    <t>Těsnění spáry betonové konstrukce pásy, profily, tmely pásem izolačním bitumenovým a asfaltovaným šířky do 500 mm spáry dilatační</t>
  </si>
  <si>
    <t>-2082806566</t>
  </si>
  <si>
    <t>https://podminky.urs.cz/item/CS_URS_2024_02/931994172</t>
  </si>
  <si>
    <t xml:space="preserve">"těsnící profil š.3000mm asfaltový"  36,17</t>
  </si>
  <si>
    <t>9369400014R</t>
  </si>
  <si>
    <t>Kontrolní měřící bod bludných proudů</t>
  </si>
  <si>
    <t>1394199291</t>
  </si>
  <si>
    <t>"dle příl. 6 , včetně přivaření k výztuži desky" 16,00</t>
  </si>
  <si>
    <t>953334443</t>
  </si>
  <si>
    <t>Těsnící plech do pracovních spar betonových konstrukcí horizontálních i vertikálních (podlaha - zeď, zeď - strop a technologických) ve svitku s bitumenovým povrchem oboustranným, šířky 150 mm</t>
  </si>
  <si>
    <t>32735689</t>
  </si>
  <si>
    <t>https://podminky.urs.cz/item/CS_URS_2024_01/953334443</t>
  </si>
  <si>
    <t xml:space="preserve">" dilatační a pracovní spáry svislé " </t>
  </si>
  <si>
    <t>"VŚ,VT01,VT02" 8,62+19,18*2</t>
  </si>
  <si>
    <t>-1756324914</t>
  </si>
  <si>
    <t>"očistění zídek kolem ramp a schodišť směr Místecká, očistění průvlaků"</t>
  </si>
  <si>
    <t xml:space="preserve">"tlakovou vodou do 1000 barů"  </t>
  </si>
  <si>
    <t xml:space="preserve">"kolem ramp"             123,00*2,30+129,90*0,90</t>
  </si>
  <si>
    <t xml:space="preserve">"kolem schodiště"    2,00*32</t>
  </si>
  <si>
    <t>Reprofilace betonu sanačními maltami na cementové bázi ručně stěn, tloušťky do 10 mm</t>
  </si>
  <si>
    <t>-1819778092</t>
  </si>
  <si>
    <t>"stávající betonové konstrukce tl. 5mm - 70% z celkové plochy"</t>
  </si>
  <si>
    <t xml:space="preserve">"kolem ramp"             (123,00*2,30+129,90*0,90)*0,70</t>
  </si>
  <si>
    <t xml:space="preserve">"kolem schodiště"    2,00*32*0,70</t>
  </si>
  <si>
    <t>985311115</t>
  </si>
  <si>
    <t>Reprofilace betonu sanačními maltami na cementové bázi ručně stěn, tloušťky přes 40 do 50 mm</t>
  </si>
  <si>
    <t>138230846</t>
  </si>
  <si>
    <t>https://podminky.urs.cz/item/CS_URS_2024_02/985311115</t>
  </si>
  <si>
    <t>"stávající betonové konstrukce tl. 50mm - 30% z celkové plochy"</t>
  </si>
  <si>
    <t xml:space="preserve">"kolem ramp"             (123,00*2,30+129,90*0,90)*0,30</t>
  </si>
  <si>
    <t xml:space="preserve">"kolem schodiště"    2,00*32*0,30</t>
  </si>
  <si>
    <t>Stěrka k vyrovnání ploch reprofilovaného betonu stěn, tloušťky do 2 mm</t>
  </si>
  <si>
    <t>-892951131</t>
  </si>
  <si>
    <t>"stávající betonové konstrukce tl. 1mm "</t>
  </si>
  <si>
    <t>985321211</t>
  </si>
  <si>
    <t>Ochranný nátěr betonářské výztuže 1 vrstva tloušťky 1 mm na epoxidové bázi stěn, líce kleneb a podhledů</t>
  </si>
  <si>
    <t>543803729</t>
  </si>
  <si>
    <t>https://podminky.urs.cz/item/CS_URS_2024_02/985321211</t>
  </si>
  <si>
    <t>"ochrana výztuže v pracovní spáře - odhad" 2,00</t>
  </si>
  <si>
    <t>985324111</t>
  </si>
  <si>
    <t>Ochranný nátěr betonu na bázi silanu impregnační dvojnásobný S1 (OS-A)</t>
  </si>
  <si>
    <t>1252988285</t>
  </si>
  <si>
    <t>https://podminky.urs.cz/item/CS_URS_2024_02/985324111</t>
  </si>
  <si>
    <t>"stávající betonové konstrukce"</t>
  </si>
  <si>
    <t>985331213</t>
  </si>
  <si>
    <t>Dodatečné vlepování betonářské výztuže včetně vyvrtání a vyčištění otvoru chemickou maltou průměr výztuže 12 mm</t>
  </si>
  <si>
    <t>1035154152</t>
  </si>
  <si>
    <t>https://podminky.urs.cz/item/CS_URS_2024_02/985331213</t>
  </si>
  <si>
    <t>"vlepovaná výztuž u nadstřešních zídek, viz příl. 6.15 pol. 2"</t>
  </si>
  <si>
    <t>0,15*1270,00</t>
  </si>
  <si>
    <t>13021013</t>
  </si>
  <si>
    <t>tyč ocelová kruhová žebírková DIN 488 jakost B500B (10 505) výztuž do betonu D 12mm</t>
  </si>
  <si>
    <t>-1885807535</t>
  </si>
  <si>
    <t>190,50</t>
  </si>
  <si>
    <t>190,5*0,00091 'Přepočtené koeficientem množství</t>
  </si>
  <si>
    <t>985331912</t>
  </si>
  <si>
    <t>Dodatečné vlepování betonářské výztuže Příplatek k cenám za délku do 1 m jednotlivě</t>
  </si>
  <si>
    <t>1271949636</t>
  </si>
  <si>
    <t>https://podminky.urs.cz/item/CS_URS_2024_02/985331912</t>
  </si>
  <si>
    <t>998012022</t>
  </si>
  <si>
    <t>Přesun hmot pro budovy občanské výstavby, bydlení, výrobu a služby s nosnou svislou konstrukcí monolitickou betonovou tyčovou nebo plošnou s jakýkoliv obvodovým pláštěm kromě vyzdívaného vodorovná dopravní vzdálenost do 100 m základní pro budovy výšky přes 6 do 12 m</t>
  </si>
  <si>
    <t>-23811287</t>
  </si>
  <si>
    <t>https://podminky.urs.cz/item/CS_URS_2024_02/998012022</t>
  </si>
  <si>
    <t>Provedení izolace proti zemní vlhkosti natěradly a tmely za studena na ploše vodorovné V nátěrem penetračním</t>
  </si>
  <si>
    <t>1484280911</t>
  </si>
  <si>
    <t>"základové patky sloupů 2vrstvy" (1,00-0,09)*10*2</t>
  </si>
  <si>
    <t>1179424555</t>
  </si>
  <si>
    <t xml:space="preserve">"dle pol. 711111001"  18,20*0,00030</t>
  </si>
  <si>
    <t xml:space="preserve">"dle pol. 711112001"  48,00*0,0004</t>
  </si>
  <si>
    <t>711111002</t>
  </si>
  <si>
    <t>Provedení izolace proti zemní vlhkosti natěradly a tmely za studena na ploše vodorovné V nátěrem lakem asfaltovým</t>
  </si>
  <si>
    <t>1672411675</t>
  </si>
  <si>
    <t>https://podminky.urs.cz/item/CS_URS_2024_02/711111002</t>
  </si>
  <si>
    <t>"základové patky sloupů 1vrstvy" (1,00-0,09)*10</t>
  </si>
  <si>
    <t>11163152</t>
  </si>
  <si>
    <t>lak hydroizolační asfaltový</t>
  </si>
  <si>
    <t>-1143083547</t>
  </si>
  <si>
    <t xml:space="preserve">"dle pol. 711111002"  9,10*0,00039</t>
  </si>
  <si>
    <t xml:space="preserve">"dle pol. 711112002"  24,0*0,00050</t>
  </si>
  <si>
    <t>Provedení izolace proti zemní vlhkosti natěradly a tmely za studena na ploše svislé S nátěrem penetračním</t>
  </si>
  <si>
    <t>-1652769487</t>
  </si>
  <si>
    <t>"základové patky sloupů 2vrstvy" 4*0,6*1,00*10*2</t>
  </si>
  <si>
    <t>711112002</t>
  </si>
  <si>
    <t>Provedení izolace proti zemní vlhkosti natěradly a tmely za studena na ploše svislé S nátěrem lakem asfaltovým</t>
  </si>
  <si>
    <t>-1070722144</t>
  </si>
  <si>
    <t>https://podminky.urs.cz/item/CS_URS_2024_02/711112002</t>
  </si>
  <si>
    <t>"základové patky sloupů 1 vrstvy" 4*0,6*1,00*10</t>
  </si>
  <si>
    <t>Provedení izolace proti zemní vlhkosti pásy přitavením NAIP na ploše vodorovné V</t>
  </si>
  <si>
    <t>491706727</t>
  </si>
  <si>
    <t>"2x asfaltový pás tl.5mm"</t>
  </si>
  <si>
    <t xml:space="preserve">"povrch desek prohlubní"  72,289*2</t>
  </si>
  <si>
    <t>Provedení izolace proti zemní vlhkosti pásy přitavením NAIP na ploše svislé S</t>
  </si>
  <si>
    <t>-226986429</t>
  </si>
  <si>
    <t>"izolační přizdívka - 2x pás tl. 5mm " 21,52*1,60*2</t>
  </si>
  <si>
    <t>62855002R</t>
  </si>
  <si>
    <t>pás asfaltový natavitelný tl 5,0mm</t>
  </si>
  <si>
    <t>79732304</t>
  </si>
  <si>
    <t xml:space="preserve">"povrch desek prohlubní"  144,578*2*1,1655</t>
  </si>
  <si>
    <t>"izolační přizdívka - 2x pás tl. 5mm " 21,52*1,60*2*1,221</t>
  </si>
  <si>
    <t>711191001</t>
  </si>
  <si>
    <t>Provedení nátěru adhezního můstku na ploše vodorovné V</t>
  </si>
  <si>
    <t>793851520</t>
  </si>
  <si>
    <t>https://podminky.urs.cz/item/CS_URS_2024_02/711191001</t>
  </si>
  <si>
    <t>"penetračne adhézní nátěr na bázi nízkoviskozních pryskyřic"</t>
  </si>
  <si>
    <t xml:space="preserve">"vodorovné povrchy prohlubní"                              72,289</t>
  </si>
  <si>
    <t xml:space="preserve">"vodorovné povrchy stropní desky"                    209,50</t>
  </si>
  <si>
    <t>"nízkoviskózní epoxidová pryskyřice"</t>
  </si>
  <si>
    <t>58581220</t>
  </si>
  <si>
    <t>adhezní můstek pod izolační a vyrovnávací lepící hmoty</t>
  </si>
  <si>
    <t>1581037350</t>
  </si>
  <si>
    <t xml:space="preserve">"vodorovné povrchy prohlubní"                              72,289*0,12075</t>
  </si>
  <si>
    <t xml:space="preserve">"vodorovné povrchy stropní desky"                    209,50*0,12075</t>
  </si>
  <si>
    <t>23521230</t>
  </si>
  <si>
    <t>pryskyřice epoxidová polymerní nízko viskózní</t>
  </si>
  <si>
    <t>444291126</t>
  </si>
  <si>
    <t xml:space="preserve">"svislé povrchy zídek"                                                 81,80*0,1265</t>
  </si>
  <si>
    <t>711191011</t>
  </si>
  <si>
    <t>Provedení nátěru adhezního můstku na ploše svislé S</t>
  </si>
  <si>
    <t>141677895</t>
  </si>
  <si>
    <t>https://podminky.urs.cz/item/CS_URS_2024_02/711191011</t>
  </si>
  <si>
    <t xml:space="preserve">"svislé  povrchy prohlubní"              21,55</t>
  </si>
  <si>
    <t>"adhezní penetrační nátěr"</t>
  </si>
  <si>
    <t>"adhezívní můstek (polyuretanový spojovací můstek)"</t>
  </si>
  <si>
    <t xml:space="preserve">"svislé povrchy zídek"   81,80</t>
  </si>
  <si>
    <t>58585000_S</t>
  </si>
  <si>
    <t>adhezní můstek pro savé i nesavé podklady</t>
  </si>
  <si>
    <t>1108771956</t>
  </si>
  <si>
    <t xml:space="preserve">"kolem ramp"             (123,00*2,30+129,90*0,90)*0,1265</t>
  </si>
  <si>
    <t xml:space="preserve">"kolem schodiště"    2,00*32*0,1265</t>
  </si>
  <si>
    <t>58581220_S</t>
  </si>
  <si>
    <t>-1232608782</t>
  </si>
  <si>
    <t xml:space="preserve">"svislé  povrchy prohlubní"              21,55*0,1265</t>
  </si>
  <si>
    <t xml:space="preserve">"svislé  povrchy zídek"                       81,80*0,1265</t>
  </si>
  <si>
    <t>711491172</t>
  </si>
  <si>
    <t>Provedení doplňků izolace proti vodě textilií na ploše vodorovné V vrstva ochranná</t>
  </si>
  <si>
    <t>-788699175</t>
  </si>
  <si>
    <t>https://podminky.urs.cz/item/CS_URS_2024_02/711491172</t>
  </si>
  <si>
    <t xml:space="preserve">"povrch desek prohlubní- geotextilie 300g/m2"  72,289</t>
  </si>
  <si>
    <t xml:space="preserve">"povrch desek stropních -geotextilie 1000g/m2"  209,50</t>
  </si>
  <si>
    <t>711491177</t>
  </si>
  <si>
    <t>Provedení doplňků izolace proti vodě textilií připevnění izolace nerezovou lištou</t>
  </si>
  <si>
    <t>1700625451</t>
  </si>
  <si>
    <t>https://podminky.urs.cz/item/CS_URS_2024_02/711491177</t>
  </si>
  <si>
    <t>"systémová lišta- 40x4mm, nerez ocel A2; kotevní šroub M8x70 se šestihrannou hlavou, nerez ocel A2, á300mm; plastové hmoždinky á300mm"</t>
  </si>
  <si>
    <t>"VT01,VT 02 " 23,26*2</t>
  </si>
  <si>
    <t xml:space="preserve">"VŚ 01"            11,45</t>
  </si>
  <si>
    <t>283230001R</t>
  </si>
  <si>
    <t xml:space="preserve">lišta nerezová 40x4mm </t>
  </si>
  <si>
    <t>-904021745</t>
  </si>
  <si>
    <t xml:space="preserve">"nerezová lišta 40x4mm pro upevnění izolace na stěně"     57,97</t>
  </si>
  <si>
    <t>57,97*1,02 'Přepočtené koeficientem množství</t>
  </si>
  <si>
    <t>711491272</t>
  </si>
  <si>
    <t>Provedení doplňků izolace proti vodě textilií na ploše svislé S vrstva ochranná</t>
  </si>
  <si>
    <t>-1360978334</t>
  </si>
  <si>
    <t>https://podminky.urs.cz/item/CS_URS_2024_02/711491272</t>
  </si>
  <si>
    <t xml:space="preserve">"přizdívka z porobetonu  geotextilie 700g/m2 "  21,55</t>
  </si>
  <si>
    <t xml:space="preserve">"svislé povrchy zídek  geotextilie 1000g/m2 "      33,70*0,50+129,90*0,50</t>
  </si>
  <si>
    <t>69311172R</t>
  </si>
  <si>
    <t>geotextilie 300g/m2</t>
  </si>
  <si>
    <t>-1516394752</t>
  </si>
  <si>
    <t xml:space="preserve">"povrch desek prohlubní"  72,289</t>
  </si>
  <si>
    <t>72,289*1,05 'Přepočtené koeficientem množství</t>
  </si>
  <si>
    <t>69311179R</t>
  </si>
  <si>
    <t>geotextilie 700g/m2</t>
  </si>
  <si>
    <t>691395874</t>
  </si>
  <si>
    <t>21,55</t>
  </si>
  <si>
    <t>21,55*1,05 'Přepočtené koeficientem množství</t>
  </si>
  <si>
    <t>69311184R</t>
  </si>
  <si>
    <t>geotextilie 1000g/m2</t>
  </si>
  <si>
    <t>238298294</t>
  </si>
  <si>
    <t xml:space="preserve">"svislé povrchy zídek  geotextilie 1000g/m2 "      81,80</t>
  </si>
  <si>
    <t>291,3*1,05 'Přepočtené koeficientem množství</t>
  </si>
  <si>
    <t>711491471</t>
  </si>
  <si>
    <t>Provedení pojistné izolace proti vodě fólií položenou volně s přelepením spojů na ploše vodorovné V</t>
  </si>
  <si>
    <t>292889398</t>
  </si>
  <si>
    <t>https://podminky.urs.cz/item/CS_URS_2024_02/711491471</t>
  </si>
  <si>
    <t>"PE folie tl.0,40mm"</t>
  </si>
  <si>
    <t>28323053R</t>
  </si>
  <si>
    <t xml:space="preserve">fólie PE separační  tl.0,4mm</t>
  </si>
  <si>
    <t>1082206507</t>
  </si>
  <si>
    <t>72,289</t>
  </si>
  <si>
    <t>72,289*1,1 'Přepočtené koeficientem množství</t>
  </si>
  <si>
    <t>711615001R</t>
  </si>
  <si>
    <t>Izolace vodorovných konstrukcí polyuretanová stříkaná tl.5mm</t>
  </si>
  <si>
    <t>M2</t>
  </si>
  <si>
    <t>1013313743</t>
  </si>
  <si>
    <t xml:space="preserve">"povrch desek stropních"      209,50</t>
  </si>
  <si>
    <t xml:space="preserve">"svislé povrchy zídek"               81,80</t>
  </si>
  <si>
    <t>519709921</t>
  </si>
  <si>
    <t>751398023</t>
  </si>
  <si>
    <t>Montáž ostatních zařízení větrací mřížky stěnové, průřezu přes 0,100 do 0,150 m2</t>
  </si>
  <si>
    <t>-1808837700</t>
  </si>
  <si>
    <t>https://podminky.urs.cz/item/CS_URS_2024_02/751398023</t>
  </si>
  <si>
    <t>"větrací mřížka z hliníkového plechu 350x350mm" 1,00</t>
  </si>
  <si>
    <t>42972306R</t>
  </si>
  <si>
    <t>mřížka stěnová otevřená jednořadá kovová úhel lamel 0° 350x350mm</t>
  </si>
  <si>
    <t>-1201729643</t>
  </si>
  <si>
    <t>998751201</t>
  </si>
  <si>
    <t>Přesun hmot pro vzduchotechniku stanovený procentní sazbou (%) z ceny vodorovná dopravní vzdálenost do 50 m základní v objektech výšky do 12 m</t>
  </si>
  <si>
    <t>1377122926</t>
  </si>
  <si>
    <t>https://podminky.urs.cz/item/CS_URS_2024_02/998751201</t>
  </si>
  <si>
    <t>783846503</t>
  </si>
  <si>
    <t>Antigraffiti preventivní nátěr omítek hladkých betonových povrchů trvalý pro opakované odstraňování graffiti v počtu do 100 cyklů</t>
  </si>
  <si>
    <t>-1568005995</t>
  </si>
  <si>
    <t>https://podminky.urs.cz/item/CS_URS_2024_02/783846503</t>
  </si>
  <si>
    <t>"bezbarvý antigrafity nátěr"</t>
  </si>
  <si>
    <t>"pohledové plochy betonu "</t>
  </si>
  <si>
    <t xml:space="preserve">"VŠ01"        152,70</t>
  </si>
  <si>
    <t xml:space="preserve">"Z01-Z05"  166,97</t>
  </si>
  <si>
    <t>SO 603.1 - Podchod směr TIETO</t>
  </si>
  <si>
    <t>170,00</t>
  </si>
  <si>
    <t>Hloubení zapažených jam a zářezů strojně s urovnáním dna do předepsaného profilu a spádu v hornině třídy těžitelnosti I skupiny 3 přes 500 do 1 000 m3</t>
  </si>
  <si>
    <t>-687728937</t>
  </si>
  <si>
    <t>https://podminky.urs.cz/item/CS_URS_2024_01/131251205</t>
  </si>
  <si>
    <t>"dle výkresu č. 4.2,5"</t>
  </si>
  <si>
    <t>125,00*6,50+25,00*5,00</t>
  </si>
  <si>
    <t>-1337790496</t>
  </si>
  <si>
    <t>" položka použita pro dřevěnou výdřevu tl. 50mm " 50,00</t>
  </si>
  <si>
    <t>1963303345</t>
  </si>
  <si>
    <t>"1 řez na 1 štětovnici" 140,00</t>
  </si>
  <si>
    <t>153112115</t>
  </si>
  <si>
    <t>Zřízení beraněných stěn z ocelových štětovnic z terénu nastražení štětovnic ve stísněných podmínkách, délky do 10 m</t>
  </si>
  <si>
    <t>1978892755</t>
  </si>
  <si>
    <t>https://podminky.urs.cz/item/CS_URS_2024_01/153112115</t>
  </si>
  <si>
    <t xml:space="preserve">"štětová stěna- délka 5m"    5,00*6,00*2</t>
  </si>
  <si>
    <t xml:space="preserve">"štětová stěna- délka 7m"    7,00*4,00*2</t>
  </si>
  <si>
    <t xml:space="preserve">"štětová stěna- délka 9m"    9,00*4,00*2</t>
  </si>
  <si>
    <t xml:space="preserve">"štětová stěna- délka 10m"  10,00*6,00*2</t>
  </si>
  <si>
    <t>-2081602278</t>
  </si>
  <si>
    <t>https://podminky.urs.cz/item/CS_URS_2024_01/153112116</t>
  </si>
  <si>
    <t xml:space="preserve">"štětová stěna- délka 11m"  11,00*8,00*2</t>
  </si>
  <si>
    <t>153112132</t>
  </si>
  <si>
    <t>Zřízení beraněných stěn z ocelových štětovnic z terénu zaberanění štětovnic ve stísněných podmínkách, délky do 8 m</t>
  </si>
  <si>
    <t>1048754471</t>
  </si>
  <si>
    <t>https://podminky.urs.cz/item/CS_URS_2024_01/153112132</t>
  </si>
  <si>
    <t xml:space="preserve">"štětová stěna- délka 5m"    6,00*5,00*2</t>
  </si>
  <si>
    <t>511858974</t>
  </si>
  <si>
    <t>https://podminky.urs.cz/item/CS_URS_2024_01/153112133</t>
  </si>
  <si>
    <t>160401125</t>
  </si>
  <si>
    <t xml:space="preserve">"dle pol. 153112122"   116,00*0,50</t>
  </si>
  <si>
    <t xml:space="preserve">"dle pol. 153112123"   368,00*0,50</t>
  </si>
  <si>
    <t xml:space="preserve">"dle pol. 153116112"   1,612/0,155</t>
  </si>
  <si>
    <t>252,4*0,16275 'Přepočtené koeficientem množství</t>
  </si>
  <si>
    <t>153113118</t>
  </si>
  <si>
    <t>Vytažení stěn z ocelových štětovnic zaberaněných z terénu délky do 12 m ve stísněných podmínkách, zaberaněných na hloubku do 4 m</t>
  </si>
  <si>
    <t>9585713</t>
  </si>
  <si>
    <t>https://podminky.urs.cz/item/CS_URS_2024_01/153113118</t>
  </si>
  <si>
    <t>153113119</t>
  </si>
  <si>
    <t>Vytažení stěn z ocelových štětovnic zaberaněných z terénu délky do 12 m ve stísněných podmínkách, zaberaněných na hloubku do 8 m</t>
  </si>
  <si>
    <t>1719251857</t>
  </si>
  <si>
    <t>https://podminky.urs.cz/item/CS_URS_2024_01/153113119</t>
  </si>
  <si>
    <t>-1019057723</t>
  </si>
  <si>
    <t>"převázka" 8,00*0,40*0,155</t>
  </si>
  <si>
    <t xml:space="preserve">"rozpěry"   6,00*0,40*0,155*3</t>
  </si>
  <si>
    <t>-166027729</t>
  </si>
  <si>
    <t>1284938312</t>
  </si>
  <si>
    <t xml:space="preserve">"dle pol. 131251205"   937,50</t>
  </si>
  <si>
    <t xml:space="preserve">"dle pol. 131251205"  937,50*10</t>
  </si>
  <si>
    <t xml:space="preserve">"dle pol. 162751117"   937,50*2,00</t>
  </si>
  <si>
    <t xml:space="preserve">"dle pol. 131251205"     937,50</t>
  </si>
  <si>
    <t>0,35*6,50+120,37*1*2+6,20*5+8*5,90</t>
  </si>
  <si>
    <t>321,215</t>
  </si>
  <si>
    <t>321,215*2 'Přepočtené koeficientem množství</t>
  </si>
  <si>
    <t>273321211</t>
  </si>
  <si>
    <t>Základy z betonu železového (bez výztuže) desky z betonu bez zvláštních nároků na prostředí tř. C 12/15</t>
  </si>
  <si>
    <t>-917934394</t>
  </si>
  <si>
    <t>https://podminky.urs.cz/item/CS_URS_2024_02/273321211</t>
  </si>
  <si>
    <t xml:space="preserve">"konstrukce travelátoru  - podkladní beton C12/15 tl.150mm"  15,37*0,15+1,16*5,10+2,94*5,10</t>
  </si>
  <si>
    <t>-1787096689</t>
  </si>
  <si>
    <t>https://podminky.urs.cz/item/CS_URS_2024_01/273322511</t>
  </si>
  <si>
    <t xml:space="preserve">"beton   C25/30 XC2, XF1"</t>
  </si>
  <si>
    <t>"ŽLB deska tl.250mm "</t>
  </si>
  <si>
    <t>15,36*0,25+1,89*4,8+4,95*4,8</t>
  </si>
  <si>
    <t>1782302334</t>
  </si>
  <si>
    <t xml:space="preserve">" KARI síť 8/8/100/100 ŽLB deska tl.250mm"  6,00*62*0,0079</t>
  </si>
  <si>
    <t xml:space="preserve">"ŽLB deska, beton C 30/37 XC3,XF2"  17,50*0,50+4,30*0,50*(7,10+17,40+2,90)</t>
  </si>
  <si>
    <t xml:space="preserve">"konstrukce travelátoru"     (5,26+3,85+2,64)*0,5-13,5+(5,26+4,3+3,09)*0,45+7,05*0,5*2+0,5*4,3*2+17,35*0,5*2+2,87*0,5*2+0,5*4,3</t>
  </si>
  <si>
    <t xml:space="preserve">"ŽLB základová deska tl. 250mm "    7,56*0,25*2+4,8*0,25*3+4,95*2+0,85*2+0,25*1,03</t>
  </si>
  <si>
    <t xml:space="preserve">"konstrukce travelátoru"      (5,26+3,85+2,64)*0,5-13,5+(5,26+4,3+3,09)*0,45+7,05*0,5*2+0,5*4,3*2+17,35*0,5*2+2,87*0,5*2+0,5*4,3</t>
  </si>
  <si>
    <t xml:space="preserve">"konstrukce travelátoru -  deska dle výkresu  č.4.2.7"  6,70</t>
  </si>
  <si>
    <t>"je započtena i výztuž stropní desky"</t>
  </si>
  <si>
    <t>-151136370</t>
  </si>
  <si>
    <t xml:space="preserve">"prostupy chrániček DN 40mm"          2*0,5+6*0,45+1,15</t>
  </si>
  <si>
    <t xml:space="preserve">"prostupy chrániček DN 75mm"          2*0,45</t>
  </si>
  <si>
    <t xml:space="preserve">"prostupy chrániček DN 150mm"        0,96</t>
  </si>
  <si>
    <t>-991369300</t>
  </si>
  <si>
    <t xml:space="preserve">"plastová chránička DN 150mm pro odvodnění prohlubní"   0,96</t>
  </si>
  <si>
    <t>0,96*1,05 'Přepočtené koeficientem množství</t>
  </si>
  <si>
    <t>1632114982</t>
  </si>
  <si>
    <t xml:space="preserve">"pro prostupy kabelů v desce D03,D04  DN 75mm "               2,*0,45</t>
  </si>
  <si>
    <t>0,9*1,05 'Přepočtené koeficientem množství</t>
  </si>
  <si>
    <t>1160458669</t>
  </si>
  <si>
    <t xml:space="preserve">"pro prostupy kabelů v desce D03,D04  DN 40mm "                2*0,5+6*0,45+1,15</t>
  </si>
  <si>
    <t>4,85*1,05 'Přepočtené koeficientem množství</t>
  </si>
  <si>
    <t>-719362155</t>
  </si>
  <si>
    <t>https://podminky.urs.cz/item/CS_URS_2024_01/311321815</t>
  </si>
  <si>
    <t xml:space="preserve">"stěny - beton C 30/37 XC3,XF2"  3,50*3,20+2,30*3,20</t>
  </si>
  <si>
    <t xml:space="preserve">"stěny - beton C 30/37 XC3,XF2"  85,50*0,45*2+26*0,30*2+0,68*4,3+0,39*4,30</t>
  </si>
  <si>
    <t>"nepohledový beton "</t>
  </si>
  <si>
    <t>(0,96+0,82)*3,19+3,85*3,19+2,64*3,19+0,42*3,19*2+0,45*1,55*2+1,55*4,3</t>
  </si>
  <si>
    <t>0,5*1,35*2+1,35*4,3+85,5*2+26*2+4,03*0,45*2+1*0,3*2+1,35*0,45*2+1*0,3*2</t>
  </si>
  <si>
    <t>"pohledový beton"</t>
  </si>
  <si>
    <t>4,55*3,19+3,4*3,19</t>
  </si>
  <si>
    <t>-555091515</t>
  </si>
  <si>
    <t>https://podminky.urs.cz/item/CS_URS_2024_01/311351911</t>
  </si>
  <si>
    <t xml:space="preserve">"stěny dle výkresu č.4.2.7 "  10,70</t>
  </si>
  <si>
    <t>1*0,45*2+4,15*(3,85+2,65)+0,5*1,85*2+(1,36+1,13)*4,3+1,91*0,45*2+0,5*3,4+98,8*2</t>
  </si>
  <si>
    <t>1942509305</t>
  </si>
  <si>
    <t xml:space="preserve">"stropní deska  travelátoru -beton C 30/37 XC3,XF2"</t>
  </si>
  <si>
    <t>17,50*0,45</t>
  </si>
  <si>
    <t>"výztuž započtena v pol. 273361821"</t>
  </si>
  <si>
    <t>1124208219</t>
  </si>
  <si>
    <t>https://podminky.urs.cz/item/CS_URS_2024_01/411351021</t>
  </si>
  <si>
    <t xml:space="preserve">"stropní deska  travelátoru "</t>
  </si>
  <si>
    <t>13,50</t>
  </si>
  <si>
    <t>-827912405</t>
  </si>
  <si>
    <t>https://podminky.urs.cz/item/CS_URS_2024_01/411351022</t>
  </si>
  <si>
    <t>-1987206631</t>
  </si>
  <si>
    <t>https://podminky.urs.cz/item/CS_URS_2024_01/411354337</t>
  </si>
  <si>
    <t>-1908345305</t>
  </si>
  <si>
    <t>https://podminky.urs.cz/item/CS_URS_2024_01/411354338</t>
  </si>
  <si>
    <t>411359111</t>
  </si>
  <si>
    <t>Bednění stropních konstrukcí - bez podpěrné konstrukce Příplatek k cenám za pohledový beton</t>
  </si>
  <si>
    <t>-1503244693</t>
  </si>
  <si>
    <t>https://podminky.urs.cz/item/CS_URS_2024_01/411359111</t>
  </si>
  <si>
    <t>" ochranná vrstva z betonu C 25/30-XC2,XF1 tl. 50mm" (17,5*2+(7,45+16,9+3,02)*4,92)*0,05</t>
  </si>
  <si>
    <t xml:space="preserve">"ochranná vrstva z betonu C 25/30-XC2,XF1 tl. 50mm"  8,483</t>
  </si>
  <si>
    <t xml:space="preserve">"ochranná vrstva z betonu C 25/30-XC2,XF1 tl. 50mm" </t>
  </si>
  <si>
    <t xml:space="preserve">"síť 4/100/100 "  169,70*0,00198</t>
  </si>
  <si>
    <t>894811141</t>
  </si>
  <si>
    <t>Revizní šachta z tvrdého PVC v otevřeném výkopu typ přímý (DN šachty/DN trubního vedení) DN 400/160, odolnost vnějšímu tlaku 40 t, hloubka od 860 do 1230 mm</t>
  </si>
  <si>
    <t>1673506001</t>
  </si>
  <si>
    <t>https://podminky.urs.cz/item/CS_URS_2024_02/894811141</t>
  </si>
  <si>
    <t>-103197462</t>
  </si>
  <si>
    <t xml:space="preserve">"dle detailu 3  pracovní spára "   4,30</t>
  </si>
  <si>
    <t>931941131R</t>
  </si>
  <si>
    <t>Úprava dilatačního mostního závěru kobercového</t>
  </si>
  <si>
    <t>325927592</t>
  </si>
  <si>
    <t>1546619639</t>
  </si>
  <si>
    <t xml:space="preserve">"vložky do spar z EPS tl. 20mm"  3,475*0,45+3,475*0,5+4,14*0,96+4,14*0,815</t>
  </si>
  <si>
    <t>1796549552</t>
  </si>
  <si>
    <t>"těsnící bobtnající kruhový profil na bázi polyetylénu" 3,475*2+4,14*2</t>
  </si>
  <si>
    <t>"dle příl. 4.2.9"</t>
  </si>
  <si>
    <t>1991502897</t>
  </si>
  <si>
    <t>" dilatační a pracovní spáry svislé " 4,3*4+5,14</t>
  </si>
  <si>
    <t>"prostupy vanou " 2*3,14*(1*0,15+2*0,075+10*0,04)</t>
  </si>
  <si>
    <t>-1175841028</t>
  </si>
  <si>
    <t xml:space="preserve">"dle detailu 3  pracovní spára - odhad výměry "  4,30</t>
  </si>
  <si>
    <t>632118376</t>
  </si>
  <si>
    <t>https://podminky.urs.cz/item/CS_URS_2024_01/931994172</t>
  </si>
  <si>
    <t xml:space="preserve">"samolepící těsnící profil š.500mm asfaltový"  4,30</t>
  </si>
  <si>
    <t>484595240</t>
  </si>
  <si>
    <t>953334517R</t>
  </si>
  <si>
    <t>Těsnící a bednící profil z plechu do pracovních spar betonových konstrukcí tvat T, šířky 300mm</t>
  </si>
  <si>
    <t>1558932612</t>
  </si>
  <si>
    <t>"na styku původní a nové konstrukce, příl. č.4.2.9 det.3 " 3,475*2+4,14*2</t>
  </si>
  <si>
    <t>-766673166</t>
  </si>
  <si>
    <t>"ochrana výztuže v pracovní spáře " 4,3*2*0,15</t>
  </si>
  <si>
    <t xml:space="preserve">"vodorovné plochy"  (17,5*2+(7,45+16,9+3,02)*4,92)*2</t>
  </si>
  <si>
    <t>"stěny- 2x pás tl. 5mm "( 1*0,45*2+4,15*(3,85+2,65)+0,5*1,85*2+(1,36+1,13)*4,3+1,91*0,45*2+0,5*3,4+98,8*2)*2</t>
  </si>
  <si>
    <t xml:space="preserve">"vodorovné plochy - 2x pás tl.5mm"                    339,321*1,1655</t>
  </si>
  <si>
    <t xml:space="preserve">"svislé plochy - 2x pás tl. 5mm "                            482,902*1,221</t>
  </si>
  <si>
    <t>-158905055</t>
  </si>
  <si>
    <t xml:space="preserve">"vodorovné povrchy "             17,5*2+(7,45+16,9+3,02)*4,92</t>
  </si>
  <si>
    <t>58581220_V</t>
  </si>
  <si>
    <t>-1625416243</t>
  </si>
  <si>
    <t xml:space="preserve">"vodorovné povrchy"                           169,66*0,12075</t>
  </si>
  <si>
    <t>"svislé povrchy-penetračne adhézní nátěr na bázi nízkoviskozních pryskyřic"</t>
  </si>
  <si>
    <t>181349613</t>
  </si>
  <si>
    <t xml:space="preserve">"svislé povrchy"                                      241,451*0,1265</t>
  </si>
  <si>
    <t xml:space="preserve">"na ochranné vrstvě z betonu"    17,5*2+(7,45+16,9+3,02)*4,92</t>
  </si>
  <si>
    <t>169,66</t>
  </si>
  <si>
    <t>169,66*1,05 'Přepočtené koeficientem množství</t>
  </si>
  <si>
    <t>-1878444212</t>
  </si>
  <si>
    <t>4,3+26,51*2+5,14</t>
  </si>
  <si>
    <t>1749675930</t>
  </si>
  <si>
    <t xml:space="preserve">62,46     </t>
  </si>
  <si>
    <t>62,46*1,02 'Přepočtené koeficientem množství</t>
  </si>
  <si>
    <t xml:space="preserve">"ochranná geotextilie  na přizdívce z porobetonu"  </t>
  </si>
  <si>
    <t xml:space="preserve"> 1*0,45*2+4,15*(3,85+2,65)+0,5*1,85*2+(1,36+1,13)*4,3+1,91*0,45*2+0,5*3,4+98,8*2</t>
  </si>
  <si>
    <t>241,451</t>
  </si>
  <si>
    <t>241,451*1,05 'Přepočtené koeficientem množství</t>
  </si>
  <si>
    <t>"na ochranné vrstvě z betonu" 17,5*2+(7,45+16,9+3,02)*4,92</t>
  </si>
  <si>
    <t>169,66*1,1 'Přepočtené koeficientem množství</t>
  </si>
  <si>
    <t>13477102</t>
  </si>
  <si>
    <t>SO 603.2 - Zastřešení podchodu směr TIETO</t>
  </si>
  <si>
    <t xml:space="preserve">    764 - Konstrukce klempířské</t>
  </si>
  <si>
    <t>133254102</t>
  </si>
  <si>
    <t>Hloubení zapažených šachet strojně v hornině třídy těžitelnosti I skupiny 3 přes 20 do 50 m3</t>
  </si>
  <si>
    <t>-1584491632</t>
  </si>
  <si>
    <t>https://podminky.urs.cz/item/CS_URS_2024_02/133254102</t>
  </si>
  <si>
    <t>"D.5 101, statika"</t>
  </si>
  <si>
    <t>6*2*2*2</t>
  </si>
  <si>
    <t>2096351724</t>
  </si>
  <si>
    <t>48-39,36</t>
  </si>
  <si>
    <t>1354147524</t>
  </si>
  <si>
    <t>8,64*2</t>
  </si>
  <si>
    <t>-949210902</t>
  </si>
  <si>
    <t>2129335162</t>
  </si>
  <si>
    <t>6*2*2*2-6*1,2*1,2*1</t>
  </si>
  <si>
    <t>275321411</t>
  </si>
  <si>
    <t>Základy z betonu železového (bez výztuže) patky z betonu bez zvláštních nároků na prostředí tř. C 20/25</t>
  </si>
  <si>
    <t>1990325044</t>
  </si>
  <si>
    <t>https://podminky.urs.cz/item/CS_URS_2024_02/275321411</t>
  </si>
  <si>
    <t>6*1,2*1,2*1*1,05</t>
  </si>
  <si>
    <t>-1534058969</t>
  </si>
  <si>
    <t>"statika"</t>
  </si>
  <si>
    <t>"pr.10" (10*1,08+10*1,1)*0,62*1,1/1000</t>
  </si>
  <si>
    <t>"pr. 12" (10*2,1+10*2,06)*0,89*1,1/1000</t>
  </si>
  <si>
    <t>Montáž opláštění stěn ocelové konstrukce ze sendvičových panelů šroubovaných, výšky budovy do 6 m</t>
  </si>
  <si>
    <t>-1801305208</t>
  </si>
  <si>
    <t>"D.5 101-103"</t>
  </si>
  <si>
    <t>"podhled"</t>
  </si>
  <si>
    <t>(7,59+7,89)/2*20,1</t>
  </si>
  <si>
    <t>(7,89+6,65)/2*16,2</t>
  </si>
  <si>
    <t>273,348*1,05</t>
  </si>
  <si>
    <t>panel sendvičový stěnový vnější, izolace minerální vlna, tl 60mm</t>
  </si>
  <si>
    <t>-1794019631</t>
  </si>
  <si>
    <t>287,015*1,1 "Přepočtené koeficientem množství</t>
  </si>
  <si>
    <t>Montáž a dod. pomocných, kotevních a klempířských prvků pro opláštění</t>
  </si>
  <si>
    <t>-538331405</t>
  </si>
  <si>
    <t>Montáž krytiny střech ocelových konstrukcí ze sendvičových panelů šroubovaných, výšky budovy do 6 m</t>
  </si>
  <si>
    <t>-564337518</t>
  </si>
  <si>
    <t>55324711</t>
  </si>
  <si>
    <t>panel sendvičový stěnový i střešní, izolace PIR, tl 60mm</t>
  </si>
  <si>
    <t>1212101488</t>
  </si>
  <si>
    <t>273,348</t>
  </si>
  <si>
    <t>273,348*1,133 'Přepočtené koeficientem množství</t>
  </si>
  <si>
    <t>Lešení pomocné pracovní pro objekty pozemních staveb pro zatížení do 150 kg/m2, o výšce lešeňové podlahy do 1,9 m</t>
  </si>
  <si>
    <t>-1040522099</t>
  </si>
  <si>
    <t>998011001</t>
  </si>
  <si>
    <t>Přesun hmot pro budovy občanské výstavby, bydlení, výrobu a služby s nosnou svislou konstrukcí zděnou z cihel, tvárnic nebo kamene vodorovná dopravní vzdálenost do 100 m základní pro budovy výšky do 6 m</t>
  </si>
  <si>
    <t>-720238897</t>
  </si>
  <si>
    <t>https://podminky.urs.cz/item/CS_URS_2024_02/998011001</t>
  </si>
  <si>
    <t>712363356</t>
  </si>
  <si>
    <t>Povlakové krytiny střech plochých do 10° z tvarovaných poplastovaných lišt pro mPVC okapnice rš 200 mm</t>
  </si>
  <si>
    <t>176510088</t>
  </si>
  <si>
    <t>https://podminky.urs.cz/item/CS_URS_2024_02/712363356</t>
  </si>
  <si>
    <t>37,00</t>
  </si>
  <si>
    <t>712363358</t>
  </si>
  <si>
    <t>Povlakové krytiny střech plochých do 10° z tvarovaných poplastovaných lišt pro mPVC závětrná lišta rš 250 mm</t>
  </si>
  <si>
    <t>1516488428</t>
  </si>
  <si>
    <t>https://podminky.urs.cz/item/CS_URS_2024_02/712363358</t>
  </si>
  <si>
    <t>712363413</t>
  </si>
  <si>
    <t>Provedení povlakové krytiny střech plochých do 10° z mechanicky kotvených hydroizolačních fólií včetně položení fólie a horkovzdušného svaření tl. tepelné izolace do 100 mm budovy výšky do 18 m, kotvené do trapézového plechu nebo do dřeva rohové pole</t>
  </si>
  <si>
    <t>-457412517</t>
  </si>
  <si>
    <t>https://podminky.urs.cz/item/CS_URS_2024_02/712363413</t>
  </si>
  <si>
    <t>28322012</t>
  </si>
  <si>
    <t>fólie hydroizolační střešní mPVC mechanicky kotvená šedá tl 1,5mm</t>
  </si>
  <si>
    <t>1972419059</t>
  </si>
  <si>
    <t>273,348*1,1655 'Přepočtené koeficientem množství</t>
  </si>
  <si>
    <t>712391171</t>
  </si>
  <si>
    <t>Provedení povlakové krytiny střech plochých do 10° -ostatní práce provedení vrstvy textilní podkladní</t>
  </si>
  <si>
    <t>-1035936579</t>
  </si>
  <si>
    <t>https://podminky.urs.cz/item/CS_URS_2024_02/712391171</t>
  </si>
  <si>
    <t>1766842684</t>
  </si>
  <si>
    <t>273,348*1,155 'Přepočtené koeficientem množství</t>
  </si>
  <si>
    <t>998712201</t>
  </si>
  <si>
    <t>Přesun hmot pro povlakové krytiny stanovený procentní sazbou (%) z ceny vodorovná dopravní vzdálenost do 50 m základní v objektech výšky do 6 m</t>
  </si>
  <si>
    <t>574626636</t>
  </si>
  <si>
    <t>https://podminky.urs.cz/item/CS_URS_2024_02/998712201</t>
  </si>
  <si>
    <t>72101</t>
  </si>
  <si>
    <t>Napojení svodů na stávající kanalizaci, dl. potrubí cca 0,5 m, vč. zemních prací</t>
  </si>
  <si>
    <t>1751761626</t>
  </si>
  <si>
    <t>721242105</t>
  </si>
  <si>
    <t>Lapače střešních splavenin polypropylenové (PP) se svislým odtokem DN 110</t>
  </si>
  <si>
    <t>-690548386</t>
  </si>
  <si>
    <t>https://podminky.urs.cz/item/CS_URS_2024_02/721242105</t>
  </si>
  <si>
    <t>764</t>
  </si>
  <si>
    <t>Konstrukce klempířské</t>
  </si>
  <si>
    <t>7645116191</t>
  </si>
  <si>
    <t>Žlab podokapní hranatý z Pz s povrchovou úpravou</t>
  </si>
  <si>
    <t>-845593996</t>
  </si>
  <si>
    <t>7645116421</t>
  </si>
  <si>
    <t>Kotlík oválný (trychtýřový) pro podokapní žlaby z Pz s povrchovou úpravou 330/100 mm + chrlič</t>
  </si>
  <si>
    <t>-779438978</t>
  </si>
  <si>
    <t>764518621</t>
  </si>
  <si>
    <t>Svod z pozinkovaného plechu s upraveným povrchem včetně objímek, kolen a odskoků kruhový, průměru do 90 mm</t>
  </si>
  <si>
    <t>1791585120</t>
  </si>
  <si>
    <t>https://podminky.urs.cz/item/CS_URS_2024_02/764518621</t>
  </si>
  <si>
    <t>5*3,2</t>
  </si>
  <si>
    <t>764991</t>
  </si>
  <si>
    <t>Oplechování hrany střechy z plechu mechanicky kotvené rš do 800 mm</t>
  </si>
  <si>
    <t>-763065564</t>
  </si>
  <si>
    <t>20,105+16,4+7,59+6,65+36,35</t>
  </si>
  <si>
    <t>998764201</t>
  </si>
  <si>
    <t>Přesun hmot pro konstrukce klempířské stanovený procentní sazbou (%) z ceny vodorovná dopravní vzdálenost do 50 m s užitím mechanizace v objektech výšky do 6 m</t>
  </si>
  <si>
    <t>-1556705997</t>
  </si>
  <si>
    <t>https://podminky.urs.cz/item/CS_URS_2024_02/998764201</t>
  </si>
  <si>
    <t>D+M ocelová nosná kontrukce přístřešků, vč. povrchové úpravy</t>
  </si>
  <si>
    <t>178249929</t>
  </si>
  <si>
    <t>"SO 603.2"</t>
  </si>
  <si>
    <t>"dle výkazu materiálu vč. styčníků, svarů, spoj. materiálu"</t>
  </si>
  <si>
    <t>13617,8</t>
  </si>
  <si>
    <t>76702</t>
  </si>
  <si>
    <t>D+M zasklení bezpečnostním lepeným sklem VSG 8,4 mm, vč. polepu skla</t>
  </si>
  <si>
    <t>1677537827</t>
  </si>
  <si>
    <t>2,12*(2*26,01+4,3)</t>
  </si>
  <si>
    <t>3,13*2*1,5</t>
  </si>
  <si>
    <t>998767201</t>
  </si>
  <si>
    <t>Přesun hmot pro zámečnické konstrukce stanovený procentní sazbou (%) z ceny vodorovná dopravní vzdálenost do 50 m základní v objektech výšky do 6 m</t>
  </si>
  <si>
    <t>452207146</t>
  </si>
  <si>
    <t>https://podminky.urs.cz/item/CS_URS_2024_02/998767201</t>
  </si>
  <si>
    <t>02 - Elektroinstalace</t>
  </si>
  <si>
    <t>002 - Cu vedení/0002 - Cu kabel pod omítku/žlab, 2,5 mm2</t>
  </si>
  <si>
    <t>m8</t>
  </si>
  <si>
    <t xml:space="preserve">Svítidlo  -  specifikace v poznámce</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</si>
  <si>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 65</t>
  </si>
  <si>
    <t>m15</t>
  </si>
  <si>
    <t>Žlab kabelový s víkem 50X100</t>
  </si>
  <si>
    <t>m16</t>
  </si>
  <si>
    <t>ZA DZ 500 závěs Dž 100</t>
  </si>
  <si>
    <t>m17</t>
  </si>
  <si>
    <t>SO 604 - Podchod ČSAD+výstupní objekty</t>
  </si>
  <si>
    <t>"odhad- 3 týdny" 120,00</t>
  </si>
  <si>
    <t>131251102</t>
  </si>
  <si>
    <t>Hloubení nezapažených jam a zářezů strojně s urovnáním dna do předepsaného profilu a spádu v hornině třídy těžitelnosti I skupiny 3 přes 20 do 50 m3</t>
  </si>
  <si>
    <t>https://podminky.urs.cz/item/CS_URS_2024_02/131251102</t>
  </si>
  <si>
    <t>"hloubení zeminy při větrací šachtě a okolí pažení" 22,83*0,60+18,11*0,60+0,84*5,20*2+0,10*5,20*2</t>
  </si>
  <si>
    <t xml:space="preserve">"plocha řezu x šířka" </t>
  </si>
  <si>
    <t>" položka použita pro dřevěnou výdřevu tl. 50mm " 7,00</t>
  </si>
  <si>
    <t>"1 řez na 1 štětovnici" 49,00</t>
  </si>
  <si>
    <t>153112111</t>
  </si>
  <si>
    <t>Zřízení beraněných stěn z ocelových štětovnic z terénu nastražení štětovnic ve standardních podmínkách, délky do 10 m</t>
  </si>
  <si>
    <t>https://podminky.urs.cz/item/CS_URS_2024_02/153112111</t>
  </si>
  <si>
    <t xml:space="preserve">"štětová stěna- délka 6m"    6,00*3,20*2</t>
  </si>
  <si>
    <t xml:space="preserve">"štětová stěna- délka 8m"    8,00*3,20*2</t>
  </si>
  <si>
    <t xml:space="preserve">"štětová stěna- délka 10m"  10,00*3,60*2</t>
  </si>
  <si>
    <t>153112122</t>
  </si>
  <si>
    <t>Zřízení beraněných stěn z ocelových štětovnic z terénu zaberanění štětovnic ve standardních podmínkách, délky do 8 m</t>
  </si>
  <si>
    <t>https://podminky.urs.cz/item/CS_URS_2024_02/153112122</t>
  </si>
  <si>
    <t>153112123</t>
  </si>
  <si>
    <t>Zřízení beraněných stěn z ocelových štětovnic z terénu zaberanění štětovnic ve standardních podmínkách, délky do 12 m</t>
  </si>
  <si>
    <t>https://podminky.urs.cz/item/CS_URS_2024_02/153112123</t>
  </si>
  <si>
    <t xml:space="preserve">"dle pol. 153112122"   89,60*0,50</t>
  </si>
  <si>
    <t xml:space="preserve">"dle pol. 153112123"   72,00*0,50</t>
  </si>
  <si>
    <t>80,8*0,16275 'Přepočtené koeficientem množství</t>
  </si>
  <si>
    <t>153113112</t>
  </si>
  <si>
    <t>Vytažení stěn z ocelových štětovnic zaberaněných z terénu délky do 12 m ve standardních podmínkách, zaberaněných na hloubku do 8 m</t>
  </si>
  <si>
    <t>https://podminky.urs.cz/item/CS_URS_2024_02/153113112</t>
  </si>
  <si>
    <t xml:space="preserve">"dle pol. 131251102"    34,34</t>
  </si>
  <si>
    <t xml:space="preserve">"dle pol. 131251102"  34,34*10</t>
  </si>
  <si>
    <t xml:space="preserve">"dle pol. 162751117"   34,34*2,00</t>
  </si>
  <si>
    <t xml:space="preserve">"dle pol. 131251102"     34,34</t>
  </si>
  <si>
    <t>"plocha řezu x šířka" 22,83*5,20+18,11*5,20+0,84*5,20*2</t>
  </si>
  <si>
    <t>221,624</t>
  </si>
  <si>
    <t>221,624*2 'Přepočtené koeficientem množství</t>
  </si>
  <si>
    <t xml:space="preserve">"podkladní beton C12/15 tl.150mm - stěny"   0,70*0,15*4,10*2</t>
  </si>
  <si>
    <t xml:space="preserve">" KARI síť 8/8/150/150 pro podkladní beton"  0,70*4,10*2*0,00539*1,20</t>
  </si>
  <si>
    <t>-2007376744</t>
  </si>
  <si>
    <t xml:space="preserve">" beton C 30/37 XC3,XF2"     </t>
  </si>
  <si>
    <t xml:space="preserve">"stěny větracích  šachet"     0,96*0,80*2</t>
  </si>
  <si>
    <t xml:space="preserve">"zaslepení otvorů "                4,10*4,26*0,40*2</t>
  </si>
  <si>
    <t>4,26*4,10*2+(5,60+4,00)*0,80*2</t>
  </si>
  <si>
    <t>-923978328</t>
  </si>
  <si>
    <t>"výtahová šachta" (5,60+4,00)*0,80*2</t>
  </si>
  <si>
    <t>-1437802793</t>
  </si>
  <si>
    <t xml:space="preserve">"dle výkresu výztuže"  2035,58/1000</t>
  </si>
  <si>
    <t xml:space="preserve">"odečítá se vlepená výztuž dle pol.130021012"  -0,008</t>
  </si>
  <si>
    <t xml:space="preserve">"odečítá se vlepená výztuž dle pol.130021012"   -0,051</t>
  </si>
  <si>
    <t xml:space="preserve">"odečítá se výztuž stropu  dle pol.411361821"     -0,050</t>
  </si>
  <si>
    <t>4,26*4,10*2</t>
  </si>
  <si>
    <t>411321616</t>
  </si>
  <si>
    <t>Stropy z betonu železového (bez výztuže) stropů deskových, plochých střech, desek balkonových, desek hřibových stropů včetně hlavic hřibových sloupů tř. C 30/37</t>
  </si>
  <si>
    <t>1966467945</t>
  </si>
  <si>
    <t>https://podminky.urs.cz/item/CS_URS_2024_02/411321616</t>
  </si>
  <si>
    <t xml:space="preserve">"strop větrací šachty  -beton C 30/37 XC3,XF2"  1,40*1,40*0,20*2</t>
  </si>
  <si>
    <t>390743826</t>
  </si>
  <si>
    <t>1,00*1,00*2</t>
  </si>
  <si>
    <t>-660239159</t>
  </si>
  <si>
    <t>1391657265</t>
  </si>
  <si>
    <t>0,05</t>
  </si>
  <si>
    <t xml:space="preserve">" ochranná vrstva z betonu C 25/30-XC2,XF1 tl. 50mm"    0,72*5,20*2*0,05</t>
  </si>
  <si>
    <t xml:space="preserve">"síť 4/100/100 "  0,72*5,20*2*0,00198</t>
  </si>
  <si>
    <t>1785157184</t>
  </si>
  <si>
    <t xml:space="preserve">"vložky do spar z EPS tl. 20mm"  33,44*0,40</t>
  </si>
  <si>
    <t>-628467916</t>
  </si>
  <si>
    <t xml:space="preserve">"těsnící bobtnající kruhový profil na bázi polyetylénu"   (4,10+4,10+4,26+4,26)*2</t>
  </si>
  <si>
    <t>-1639320492</t>
  </si>
  <si>
    <t xml:space="preserve"> (4,10+4,10+4,26+4,26)*2</t>
  </si>
  <si>
    <t>985331212</t>
  </si>
  <si>
    <t>Dodatečné vlepování betonářské výztuže včetně vyvrtání a vyčištění otvoru chemickou maltou průměr výztuže 10 mm</t>
  </si>
  <si>
    <t>-1675852539</t>
  </si>
  <si>
    <t>https://podminky.urs.cz/item/CS_URS_2024_02/985331212</t>
  </si>
  <si>
    <t>"dle výkresu výztuže"</t>
  </si>
  <si>
    <t>"profil 6" 0,09*73,00*2</t>
  </si>
  <si>
    <t>13021012</t>
  </si>
  <si>
    <t>tyč ocelová kruhová žebírková DIN 488 jakost B500B (10 505) výztuž do betonu D 10mm</t>
  </si>
  <si>
    <t>-1083557788</t>
  </si>
  <si>
    <t>13,14</t>
  </si>
  <si>
    <t>13,14*0,00064 'Přepočtené koeficientem množství</t>
  </si>
  <si>
    <t>985331215</t>
  </si>
  <si>
    <t>Dodatečné vlepování betonářské výztuže včetně vyvrtání a vyčištění otvoru chemickou maltou průměr výztuže 16 mm</t>
  </si>
  <si>
    <t>1557862190</t>
  </si>
  <si>
    <t>https://podminky.urs.cz/item/CS_URS_2024_02/985331215</t>
  </si>
  <si>
    <t>"profil 4" 0,30*26,00*2</t>
  </si>
  <si>
    <t>"profil 5" 0,30*26,00*2</t>
  </si>
  <si>
    <t>13021015</t>
  </si>
  <si>
    <t>tyč ocelová kruhová žebírková DIN 488 jakost B500B (10 505) výztuž do betonu D 16mm</t>
  </si>
  <si>
    <t>1889803882</t>
  </si>
  <si>
    <t>31,20</t>
  </si>
  <si>
    <t>31,2*0,00163 'Přepočtené koeficientem množství</t>
  </si>
  <si>
    <t>806544717</t>
  </si>
  <si>
    <t xml:space="preserve">"vodorovné plochy"  (0,9*5,2+0,72*5,2)*2*2</t>
  </si>
  <si>
    <t>"svislá plocha - 2x pás tl. 5mm " 34,93*1,10*2</t>
  </si>
  <si>
    <t xml:space="preserve">"vodorovné plochy - 2x pás tl.5mm"                   33,696*1,1655</t>
  </si>
  <si>
    <t xml:space="preserve">"svislé plochy - 2x pás tl. 5mm "                            76,846*1,221</t>
  </si>
  <si>
    <t>"vodorovné plochy" (0,9*5,2+0,72*5,2)*2</t>
  </si>
  <si>
    <t>1282224273</t>
  </si>
  <si>
    <t xml:space="preserve">"vodorovné povrchy"                           16,848*0,12075</t>
  </si>
  <si>
    <t>"pod NAIP- svislé povrchy-penetračne adhézní nátěr na bázi nízkoviskozních pryskyřic"</t>
  </si>
  <si>
    <t>4,26*4,10*2*1,10</t>
  </si>
  <si>
    <t>-1189830977</t>
  </si>
  <si>
    <t xml:space="preserve">"svislé povrchy"                                      38,425*0,1265</t>
  </si>
  <si>
    <t>-252989919</t>
  </si>
  <si>
    <t xml:space="preserve">"na ochrannou vrstvu z betonu"   0,72*5,20*2</t>
  </si>
  <si>
    <t>-822459598</t>
  </si>
  <si>
    <t>7,488</t>
  </si>
  <si>
    <t>7,488*1,05 'Přepočtené koeficientem množství</t>
  </si>
  <si>
    <t xml:space="preserve">"ochranná geotextilie  na přizdívce z porobetonu"  4,26*4,10*2</t>
  </si>
  <si>
    <t>34,932</t>
  </si>
  <si>
    <t>34,932*1,05 'Přepočtené koeficientem množství</t>
  </si>
  <si>
    <t xml:space="preserve">"na ochranné vrstvě z betonu"  0,72*5,20*2</t>
  </si>
  <si>
    <t>7,488*1,1 'Přepočtené koeficientem množství</t>
  </si>
  <si>
    <t>751398022</t>
  </si>
  <si>
    <t>Montáž ostatních zařízení větrací mřížky stěnové, průřezu přes 0,04 do 0,100 m2</t>
  </si>
  <si>
    <t>1115215276</t>
  </si>
  <si>
    <t>https://podminky.urs.cz/item/CS_URS_2024_02/751398022</t>
  </si>
  <si>
    <t>42972306</t>
  </si>
  <si>
    <t>mřížka stěnová otevřená jednořadá kovová úhel lamel 0° 400x200mm</t>
  </si>
  <si>
    <t>-2129163596</t>
  </si>
  <si>
    <t>1868329138</t>
  </si>
  <si>
    <t>SO 660.1 - Úprava tramvajové trati - tramvajový svršek</t>
  </si>
  <si>
    <t xml:space="preserve">    01 - Odstranění podkladů a krytů, zemní práce</t>
  </si>
  <si>
    <t xml:space="preserve">    02 - Rozebrání koleje</t>
  </si>
  <si>
    <t xml:space="preserve">    03 - Konstrukce koleje</t>
  </si>
  <si>
    <t xml:space="preserve">    04 - Ostatní bourací práce</t>
  </si>
  <si>
    <t>Odstranění podkladů a krytů, zemní práce</t>
  </si>
  <si>
    <t>113107141</t>
  </si>
  <si>
    <t>Odstranění podkladů nebo krytů ručně s přemístěním hmot na skládku na vzdálenost do 3 m nebo s naložením na dopravní prostředek živičných, o tl. vrstvy do 50 mm</t>
  </si>
  <si>
    <t>-2085198228</t>
  </si>
  <si>
    <t>https://podminky.urs.cz/item/CS_URS_2024_02/113107141</t>
  </si>
  <si>
    <t>"Pás podél obrub na mostě - š. 0,25 m, tl. 50 mm - 100 % plochy ručně" (75,75+11)*0,25</t>
  </si>
  <si>
    <t>113107143</t>
  </si>
  <si>
    <t>Odstranění podkladů nebo krytů ručně s přemístěním hmot na skládku na vzdálenost do 3 m nebo s naložením na dopravní prostředek živičných, o tl. vrstvy přes 100 do 150 mm</t>
  </si>
  <si>
    <t>1370387142</t>
  </si>
  <si>
    <t>https://podminky.urs.cz/item/CS_URS_2024_02/113107143</t>
  </si>
  <si>
    <t>Poznámka k položce:_x000d_
75 % plochy strojně, 25 % plochy ručně.</t>
  </si>
  <si>
    <t>"V kolejišti v prostoru křižovatky a koleje směr Vítkovice" 870*0,25</t>
  </si>
  <si>
    <t>"V kolejišti v prostoru zastávek" 1788*0,25</t>
  </si>
  <si>
    <t>113107243</t>
  </si>
  <si>
    <t>Odstranění podkladů nebo krytů strojně plochy jednotlivě přes 200 m2 s přemístěním hmot na skládku na vzdálenost do 20 m nebo s naložením na dopravní prostředek živičných, o tl. vrstvy přes 100 do 150 mm</t>
  </si>
  <si>
    <t>-1554770597</t>
  </si>
  <si>
    <t>https://podminky.urs.cz/item/CS_URS_2024_02/113107243</t>
  </si>
  <si>
    <t>"V kolejišti v prostoru křižovatky a koleje směr Vítkovice" 870*0,75</t>
  </si>
  <si>
    <t>"V kolejišti v prostoru zastávek" 1788*0,75</t>
  </si>
  <si>
    <t>113107131</t>
  </si>
  <si>
    <t>Odstranění podkladů nebo krytů ručně s přemístěním hmot na skládku na vzdálenost do 3 m nebo s naložením na dopravní prostředek z betonu prostého, o tl. vrstvy přes 100 do 150 mm</t>
  </si>
  <si>
    <t>88109069</t>
  </si>
  <si>
    <t>https://podminky.urs.cz/item/CS_URS_2024_02/113107131</t>
  </si>
  <si>
    <t>Poznámka k položce:_x000d_
Beton pod živičnou vrstvou v místě přejezdů - nad úrovní pražců._x000d_
75 % plochy strojně, 25 % plochy ručně.</t>
  </si>
  <si>
    <t>"V prostoru křižovatky a koleje směr Vítkovice - vrstva betonu pod živicí" 870*0,25</t>
  </si>
  <si>
    <t>113107132</t>
  </si>
  <si>
    <t>Odstranění podkladů nebo krytů ručně s přemístěním hmot na skládku na vzdálenost do 3 m nebo s naložením na dopravní prostředek z betonu prostého, o tl. vrstvy přes 150 do 300 mm</t>
  </si>
  <si>
    <t>1458263123</t>
  </si>
  <si>
    <t>https://podminky.urs.cz/item/CS_URS_2024_02/113107132</t>
  </si>
  <si>
    <t>"Podél rušené koleje" (80+50)*0,25</t>
  </si>
  <si>
    <t>"Uvnitř křižovatky v místě bývalého přejezdu" 26*0,25</t>
  </si>
  <si>
    <t>-916212042</t>
  </si>
  <si>
    <t>"Podél rušené koleje" (80+50)*0,75</t>
  </si>
  <si>
    <t>113107332</t>
  </si>
  <si>
    <t>Odstranění podkladů nebo krytů strojně plochy jednotlivě do 50 m2 s přemístěním hmot na skládku na vzdálenost do 3 m nebo s naložením na dopravní prostředek z betonu prostého, o tl. vrstvy přes 150 do 300 mm</t>
  </si>
  <si>
    <t>957984290</t>
  </si>
  <si>
    <t>https://podminky.urs.cz/item/CS_URS_2024_02/113107332</t>
  </si>
  <si>
    <t>"Uvnitř křižovatky v místě bývalého přejezdu" 26*0,75</t>
  </si>
  <si>
    <t>-1520697671</t>
  </si>
  <si>
    <t>"V prostoru křižovatky a koleje směr Vítkovice - vrstva betonu pod živicí" 870*0,75</t>
  </si>
  <si>
    <t>113107122</t>
  </si>
  <si>
    <t>Odstranění podkladů nebo krytů ručně s přemístěním hmot na skládku na vzdálenost do 3 m nebo s naložením na dopravní prostředek z kameniva hrubého drceného, o tl. vrstvy přes 100 do 200 mm</t>
  </si>
  <si>
    <t>1447768907</t>
  </si>
  <si>
    <t>https://podminky.urs.cz/item/CS_URS_2024_02/113107122</t>
  </si>
  <si>
    <t>Poznámka k položce:_x000d_
Štěrk nad úrovní pražců (popř. pod živicí)._x000d_
75 % plochy strojně, 25 % plochy ručně.</t>
  </si>
  <si>
    <t>"Štěrk nad úrovní pražců" 2905*0,25</t>
  </si>
  <si>
    <t>113107222</t>
  </si>
  <si>
    <t>Odstranění podkladů nebo krytů strojně plochy jednotlivě přes 200 m2 s přemístěním hmot na skládku na vzdálenost do 20 m nebo s naložením na dopravní prostředek z kameniva hrubého drceného, o tl. vrstvy přes 100 do 200 mm</t>
  </si>
  <si>
    <t>369951060</t>
  </si>
  <si>
    <t>https://podminky.urs.cz/item/CS_URS_2024_02/113107222</t>
  </si>
  <si>
    <t>"Štěrk nad úrovní pražců" 2905*0,75</t>
  </si>
  <si>
    <t>Rozebrání koleje</t>
  </si>
  <si>
    <t>512531111</t>
  </si>
  <si>
    <t>Odstranění kolejového lože s přehozením materiálu na vzdálenost do 3 m s naložením na dopravní prostředek z kameniva (drceného nebo štěrkopísku) po rozebrání koleje nebo kolejového rozvětvení</t>
  </si>
  <si>
    <t>-1378515085</t>
  </si>
  <si>
    <t>https://podminky.urs.cz/item/CS_URS_2024_02/512531111</t>
  </si>
  <si>
    <t>Poznámka k položce:_x000d_
Uvažovaná výška lože mimo mosty 0,45 m (0,30 m pod pražci a 0,15 m mezi pražci), u mostu přes konstrukci podchodu 0,33 m (0,18 m pod pražci a 0,15 m mezi pražci) a u mostu přes Místeckou ulici 0,25 m (0,10 m pod pražci a 0,15 m mezi pražci)._x000d_
_x000d_
Výměra je dána odměřenou plochou vyjma rušené koleje, kde je použit pás 1,5 m na každou stranu okolo koleje.</t>
  </si>
  <si>
    <t>"Rušená kolej (d x š x v)" 284*3*0,45</t>
  </si>
  <si>
    <t>"Ostatní koleje mimo mosty" (1201+492+258)*0,45</t>
  </si>
  <si>
    <t>"Most přes konstrukci podchodu" 395*0,18</t>
  </si>
  <si>
    <t>"Most Místecká" 343*0,10</t>
  </si>
  <si>
    <t>526001011</t>
  </si>
  <si>
    <t>Rozebrání koleje ze žlábkových kolejnic na pražcích bez výplně boků kolejnic</t>
  </si>
  <si>
    <t>611848857</t>
  </si>
  <si>
    <t>https://podminky.urs.cz/item/CS_URS_2024_02/526001011</t>
  </si>
  <si>
    <t>"Rušená kolej" 284</t>
  </si>
  <si>
    <t>"Kolej 1" 278</t>
  </si>
  <si>
    <t>"Kolej 2" 237</t>
  </si>
  <si>
    <t>"Kolej 3" 166</t>
  </si>
  <si>
    <t>"Kolej 4" 105</t>
  </si>
  <si>
    <t>"Kolej 5" 58</t>
  </si>
  <si>
    <t>"Kolej 6" 61</t>
  </si>
  <si>
    <t>536801111</t>
  </si>
  <si>
    <t>Rozebrání jakéhokoliv kolejového rozvětvení ze žlábkových kolejnic na pražcích dřevěných bez výplně boků kolejnic</t>
  </si>
  <si>
    <t>713555137</t>
  </si>
  <si>
    <t>https://podminky.urs.cz/item/CS_URS_2024_02/536801111</t>
  </si>
  <si>
    <t>Poznámka k položce:_x000d_
Uvažovaná délka výhybky 20 m, u kolejové křižovatky 10 m.</t>
  </si>
  <si>
    <t>"Výhybky" 4*20</t>
  </si>
  <si>
    <t>"Kolejové křižovatky" 2*10</t>
  </si>
  <si>
    <t>541301111</t>
  </si>
  <si>
    <t>Odstranění pražců po rozebrání koleje ze žlábkových kolejnic pod kolejí rozchod 1435 mm dřevěných</t>
  </si>
  <si>
    <t>-1112103576</t>
  </si>
  <si>
    <t>https://podminky.urs.cz/item/CS_URS_2024_02/541301111</t>
  </si>
  <si>
    <t>Poznámka k položce:_x000d_
Uvažována vzdálenost pražců 600 mm.</t>
  </si>
  <si>
    <t>"Rušená kolej" 284/0,6</t>
  </si>
  <si>
    <t>"Kolej 1" 278/0,6</t>
  </si>
  <si>
    <t>"Kolej 2" 237/0,6</t>
  </si>
  <si>
    <t>"Kolej 3" 166/0,6</t>
  </si>
  <si>
    <t>"Kolej 4" 105/0,6</t>
  </si>
  <si>
    <t>"Kolej 5" 58/0,6</t>
  </si>
  <si>
    <t>"Kolej 6" 61/0,6</t>
  </si>
  <si>
    <t>474+464+395+277+175+97+102</t>
  </si>
  <si>
    <t>541301811</t>
  </si>
  <si>
    <t>Odstranění pražců po rozebrání koleje ze žlábkových kolejnic pod kolejí výhybkových dřevěných rozchod 1435 mm</t>
  </si>
  <si>
    <t>1070005208</t>
  </si>
  <si>
    <t>https://podminky.urs.cz/item/CS_URS_2024_02/541301811</t>
  </si>
  <si>
    <t>Poznámka k položce:_x000d_
Uvažováno 32 pražců na výhybku a 16 pražců na kolejové křížení.</t>
  </si>
  <si>
    <t>"Výhybky" 4*32</t>
  </si>
  <si>
    <t>"Kolejové křižovatky" 2*16</t>
  </si>
  <si>
    <t>541391811</t>
  </si>
  <si>
    <t>Demontáž vystrojení pražce typ upevnění podkladnicové</t>
  </si>
  <si>
    <t>839642132</t>
  </si>
  <si>
    <t>https://podminky.urs.cz/item/CS_URS_2024_02/541391811</t>
  </si>
  <si>
    <t>"Likvidované dřevěné pražce" 1984+160</t>
  </si>
  <si>
    <t>43765110R</t>
  </si>
  <si>
    <t>Odkup demontovaného ocelového materiálu (kolejnice a upevňovadla)</t>
  </si>
  <si>
    <t>743795529</t>
  </si>
  <si>
    <t>"Kolejnice a kolejové kostrukce" 173,594+26,000</t>
  </si>
  <si>
    <t>"Upevňovadla" 18,438</t>
  </si>
  <si>
    <t>548133121</t>
  </si>
  <si>
    <t>Řez příčný žlábkové kolejnice plamenem</t>
  </si>
  <si>
    <t>-482124030</t>
  </si>
  <si>
    <t>https://podminky.urs.cz/item/CS_URS_2024_02/548133121</t>
  </si>
  <si>
    <t>Poznámka k položce:_x000d_
Kolejnice budou rozřezány na části po 6 m.</t>
  </si>
  <si>
    <t>"Rušená kolej" 284/6</t>
  </si>
  <si>
    <t>"Kolej 1" 278/6</t>
  </si>
  <si>
    <t>"Kolej 2" 237/6</t>
  </si>
  <si>
    <t>"Kolej 3" 166/6</t>
  </si>
  <si>
    <t>"Kolej 4" 105/6</t>
  </si>
  <si>
    <t>"Kolej 5" 58/6</t>
  </si>
  <si>
    <t>"Kolej 6" 61/6</t>
  </si>
  <si>
    <t>2*(48+47+40+28+18+10+11)</t>
  </si>
  <si>
    <t>928126112</t>
  </si>
  <si>
    <t>Odstranění zádlažbových panelů mezi kolejnicemi nebo kolejemi</t>
  </si>
  <si>
    <t>-1937292893</t>
  </si>
  <si>
    <t>https://podminky.urs.cz/item/CS_URS_2024_02/928126112</t>
  </si>
  <si>
    <t>"Větev Vítkovice - Poruba" 185</t>
  </si>
  <si>
    <t>"Zastávka Náměstí Republiky" (33+47)*1,4</t>
  </si>
  <si>
    <t>"Kolej 3 směr Vítkovice" 105</t>
  </si>
  <si>
    <t>Konstrukce koleje</t>
  </si>
  <si>
    <t>511501255</t>
  </si>
  <si>
    <t>Zřízení kolejového lože z hrubého drceného kameniva</t>
  </si>
  <si>
    <t>-1441641529</t>
  </si>
  <si>
    <t>https://podminky.urs.cz/item/CS_URS_2024_02/511501255</t>
  </si>
  <si>
    <t>"Odměřeno z výkresu PD"</t>
  </si>
  <si>
    <t>"Štěrkové lože mimo mosty" (1201+492+258)*0,25</t>
  </si>
  <si>
    <t>"Most Místecká" 343*0,1</t>
  </si>
  <si>
    <t>58344005</t>
  </si>
  <si>
    <t>kamenivo drcené hrubé frakce 32/63 třída BI OTP ČD</t>
  </si>
  <si>
    <t>-2055566483</t>
  </si>
  <si>
    <t>487,75*1,9 'Přepočtené koeficientem množství</t>
  </si>
  <si>
    <t>58343930</t>
  </si>
  <si>
    <t>kamenivo drcené hrubé frakce 16/32</t>
  </si>
  <si>
    <t>139848518</t>
  </si>
  <si>
    <t>105,4*1,9 'Přepočtené koeficientem množství</t>
  </si>
  <si>
    <t>521421111R</t>
  </si>
  <si>
    <t>Montáž koleje bezstykové na dřevěných pražcích soustavy 57R1 rozdělení c</t>
  </si>
  <si>
    <t>1947352846</t>
  </si>
  <si>
    <t>"Kolej 1" 200,843-15,151</t>
  </si>
  <si>
    <t>"Kolej 2" 187,302-15,151-15</t>
  </si>
  <si>
    <t>"Kolej 3" 86,565-15,115-15-15-15,115</t>
  </si>
  <si>
    <t>"Kolej 4" 81,425-15,115-15,115</t>
  </si>
  <si>
    <t>"Kolej 5" 53,810-15,151-15</t>
  </si>
  <si>
    <t>"Kolej 6" 50,861-15,151</t>
  </si>
  <si>
    <t>43765003R</t>
  </si>
  <si>
    <t>kolejnice tv. 57R1</t>
  </si>
  <si>
    <t>-1646315338</t>
  </si>
  <si>
    <t>Poznámka k položce:_x000d_
Dodávku kolejnic o hmotnosti 54,691 t zajistí DPO.</t>
  </si>
  <si>
    <t>479,742*2 'Přepočtené koeficientem množství</t>
  </si>
  <si>
    <t>928001011R</t>
  </si>
  <si>
    <t>Oblepení vnějších i vnitřních boků kolejnice pryžovými bokovnicemi</t>
  </si>
  <si>
    <t>-514526951</t>
  </si>
  <si>
    <t>Poznámka k položce:_x000d_
Zahrnuje oblepení 1 m kolejnice po obou stranách pryžovými bokovnicemi včetně dodání materiálu.</t>
  </si>
  <si>
    <t>959,484*2</t>
  </si>
  <si>
    <t>523991121R</t>
  </si>
  <si>
    <t>Osazení patního profilu na patu žlábkové kolejnice</t>
  </si>
  <si>
    <t>90773962</t>
  </si>
  <si>
    <t>521321511</t>
  </si>
  <si>
    <t>Montáž koleje bezstykové na pražcích dřevěných soustavy S49 rozdělení c</t>
  </si>
  <si>
    <t>-1370290931</t>
  </si>
  <si>
    <t>https://podminky.urs.cz/item/CS_URS_2024_02/521321511</t>
  </si>
  <si>
    <t>"Kolej 1" 70,311</t>
  </si>
  <si>
    <t>"Kolej 2" 70,246</t>
  </si>
  <si>
    <t>43765005</t>
  </si>
  <si>
    <t>kolejnice tv. 49E1 (S49), třídy R260</t>
  </si>
  <si>
    <t>1471046053</t>
  </si>
  <si>
    <t>140,557*2 'Přepočtené koeficientem množství</t>
  </si>
  <si>
    <t>60811004</t>
  </si>
  <si>
    <t>pražec dřevěný příčný vystrojený buk 2600x260x150mm</t>
  </si>
  <si>
    <t>-583432944</t>
  </si>
  <si>
    <t>Poznámka k položce:_x000d_
Při rozdělení "c" připadá na 1 km koleje 1520 pražců.</t>
  </si>
  <si>
    <t>"Kolej 1" (275,154-15,151)*1520*0,001</t>
  </si>
  <si>
    <t>"Kolej 2" (261,548-15,151-15)*1520*0,001</t>
  </si>
  <si>
    <t>"Kolej 3" (86,565-15,115-15-15-15,115)*1520*0,001</t>
  </si>
  <si>
    <t>"Kolej 4" (81,425-15,115-15,115)*1520*0,001</t>
  </si>
  <si>
    <t>"Kolej 5" (53,810-15,151-15)*1520*0,001</t>
  </si>
  <si>
    <t>"Kolej 6" (50,861-15,151)*1520*0,001</t>
  </si>
  <si>
    <t>396+352+41+78+36+55</t>
  </si>
  <si>
    <t>523895011</t>
  </si>
  <si>
    <t>Příplatek k ceně za zřízení koleje ze žlábkových kolejnic v oblouku o poloměru do 40 m</t>
  </si>
  <si>
    <t>697820284</t>
  </si>
  <si>
    <t>https://podminky.urs.cz/item/CS_URS_2024_02/523895011</t>
  </si>
  <si>
    <t>"R28,4" 25,472</t>
  </si>
  <si>
    <t>"R30" 26,131</t>
  </si>
  <si>
    <t>"R37,86" 28,925</t>
  </si>
  <si>
    <t>523895012</t>
  </si>
  <si>
    <t>Příplatek k ceně za zřízení koleje ze žlábkových kolejnic v oblouku o poloměru přes 40 do 150 m</t>
  </si>
  <si>
    <t>-1378248240</t>
  </si>
  <si>
    <t>https://podminky.urs.cz/item/CS_URS_2024_02/523895012</t>
  </si>
  <si>
    <t>"R41,956" 34,696</t>
  </si>
  <si>
    <t>"R42" 6,042</t>
  </si>
  <si>
    <t>"R47,8" 10,190</t>
  </si>
  <si>
    <t>523895014</t>
  </si>
  <si>
    <t>Příplatek k ceně za zřízení koleje ze žlábkových kolejnic v oblouku o poloměru přes 500 m</t>
  </si>
  <si>
    <t>-1235818375</t>
  </si>
  <si>
    <t>https://podminky.urs.cz/item/CS_URS_2024_02/523895014</t>
  </si>
  <si>
    <t>"R600" 10,646+13,308</t>
  </si>
  <si>
    <t>"R1000" 14,927+14,927</t>
  </si>
  <si>
    <t>"R2497" 28,332</t>
  </si>
  <si>
    <t>"R2500" 12,442+28,080</t>
  </si>
  <si>
    <t>533801011</t>
  </si>
  <si>
    <t>Montáž kolejového rozvětvení ze žlábkových kolejnic na nových pražcích dřevěných výhybka jednoduchá, oboustranná nebo oblouková</t>
  </si>
  <si>
    <t>-1665023432</t>
  </si>
  <si>
    <t>https://podminky.urs.cz/item/CS_URS_2024_02/533801011</t>
  </si>
  <si>
    <t>"Výhybky 1 a 4" 2*15,151</t>
  </si>
  <si>
    <t>"Výhybky 2 a 3" 2*15,151</t>
  </si>
  <si>
    <t>43701012R</t>
  </si>
  <si>
    <t>výhybka jednoduchá smontovaná J57R1 15°30' R100/50/49, pražce dřevěné</t>
  </si>
  <si>
    <t>616663436</t>
  </si>
  <si>
    <t>Poznámka k položce:_x000d_
Zahrnuje celou výhybku (výměna+ srdcovka + spojovací kolejnice) včetně vystrojené stavěcí skříně, dodání zajistí DPO. Dodávku dřevěných výhybkových pražců zajistí zhotovitel.</t>
  </si>
  <si>
    <t>"Výhybky 2 a 3" 2</t>
  </si>
  <si>
    <t>43701013R</t>
  </si>
  <si>
    <t>-46673241</t>
  </si>
  <si>
    <t>"Výhybky 1 a 4" 2</t>
  </si>
  <si>
    <t>533801013</t>
  </si>
  <si>
    <t>Montáž kolejového rozvětvení ze žlábkových kolejnic na nových pražcích dřevěných křižovatka přímá nebo oblouková</t>
  </si>
  <si>
    <t>-359677242</t>
  </si>
  <si>
    <t>https://podminky.urs.cz/item/CS_URS_2024_02/533801013</t>
  </si>
  <si>
    <t>"Křížení kolejí" 2*15</t>
  </si>
  <si>
    <t>43704002R</t>
  </si>
  <si>
    <t>křižovatka kolejová smontovaná J57R1 vyrobená na míru, pražce dřevěné</t>
  </si>
  <si>
    <t>-2049400230</t>
  </si>
  <si>
    <t>Poznámka k položce:_x000d_
Zahrnuje celou křižovatku (4 srdcovky + spojovací kolejnice), dodání zajistí DPO. Dodávku dřevěných pražců pro kolejové křižovatky zajistí zhotovitel.</t>
  </si>
  <si>
    <t>"Křížení kolejí" 2</t>
  </si>
  <si>
    <t>31198058</t>
  </si>
  <si>
    <t>podložka polyetylenová pod podkladnici 380/160/2 (S4, R4)</t>
  </si>
  <si>
    <t>-1996246885</t>
  </si>
  <si>
    <t>Poznámka k položce:_x000d_
Upevnění pro dlouhé pražce v kolejových konstrukcích mimo trať.</t>
  </si>
  <si>
    <t>"Zdvojená PE podložka"2*408</t>
  </si>
  <si>
    <t>31198036</t>
  </si>
  <si>
    <t>podkladnice stříhaná děrovaná tv. 60-0-15</t>
  </si>
  <si>
    <t>1309171843</t>
  </si>
  <si>
    <t>31198050R</t>
  </si>
  <si>
    <t>podložka pryžová pod patu kolejnice R65 183x151x8</t>
  </si>
  <si>
    <t>1699207380</t>
  </si>
  <si>
    <t>31198234</t>
  </si>
  <si>
    <t>komplet pro upevnění Skl24 (šroub RS0, matice M22, podložka Uls6)</t>
  </si>
  <si>
    <t>-598700224</t>
  </si>
  <si>
    <t>60814043</t>
  </si>
  <si>
    <t>pražec dřevěný výhybkový 2300x260x150</t>
  </si>
  <si>
    <t>-185337727</t>
  </si>
  <si>
    <t>60814046</t>
  </si>
  <si>
    <t>pražec dřevěný výhybkový 2600x260x150</t>
  </si>
  <si>
    <t>943256577</t>
  </si>
  <si>
    <t>60814048</t>
  </si>
  <si>
    <t>pražec dřevěný výhybkový 2800x260x150</t>
  </si>
  <si>
    <t>-139611572</t>
  </si>
  <si>
    <t>60814050</t>
  </si>
  <si>
    <t>pražec dřevěný výhybkový 3000x260x150</t>
  </si>
  <si>
    <t>-1389120132</t>
  </si>
  <si>
    <t>60814052</t>
  </si>
  <si>
    <t>pražec dřevěný výhybkový 3200x260x150</t>
  </si>
  <si>
    <t>-1110161607</t>
  </si>
  <si>
    <t>60814054</t>
  </si>
  <si>
    <t>pražec dřevěný výhybkový 3400x260x150</t>
  </si>
  <si>
    <t>1466303266</t>
  </si>
  <si>
    <t>60814056</t>
  </si>
  <si>
    <t>pražec dřevěný výhybkový 3600x260x150</t>
  </si>
  <si>
    <t>-1540865170</t>
  </si>
  <si>
    <t>60814060</t>
  </si>
  <si>
    <t>pražec dřevěný výhybkový 4000x260x150</t>
  </si>
  <si>
    <t>1835217189</t>
  </si>
  <si>
    <t>60814064</t>
  </si>
  <si>
    <t>pražec dřevěný výhybkový 4400x260x150</t>
  </si>
  <si>
    <t>1028526201</t>
  </si>
  <si>
    <t>60814066</t>
  </si>
  <si>
    <t>pražec dřevěný výhybkový 4600x260x150</t>
  </si>
  <si>
    <t>965275832</t>
  </si>
  <si>
    <t>521921111R</t>
  </si>
  <si>
    <t>Montáž kolejového roštu z přechodových kolejnic na pražcích dřevěných soustav 57R1/S49</t>
  </si>
  <si>
    <t>-2018918680</t>
  </si>
  <si>
    <t>Poznámka k položce:_x000d_
Délka přechodové kolejnice 4 m.</t>
  </si>
  <si>
    <t>"Kolej 1" 4</t>
  </si>
  <si>
    <t>"Kolej 2" 4</t>
  </si>
  <si>
    <t>43765014R</t>
  </si>
  <si>
    <t>kolejnice přechodová tv. 57R1/49E1 levá</t>
  </si>
  <si>
    <t>-1857239382</t>
  </si>
  <si>
    <t>Poznámka k položce:_x000d_
Délka přechodové kolejnice 4 m</t>
  </si>
  <si>
    <t>43765015R</t>
  </si>
  <si>
    <t>kolejnice přechodová tv. 57R1/49E1 pravá</t>
  </si>
  <si>
    <t>-943783102</t>
  </si>
  <si>
    <t>511316013R</t>
  </si>
  <si>
    <t>Výplň mezi pražci a kolem jejich hlav a mezi podélnými prahy a podél jejich vnějších svislých stěn v trati přímé, v oblouku nebo kolejovém rozvětvení z prostého betonu C 20/25</t>
  </si>
  <si>
    <t>1123467204</t>
  </si>
  <si>
    <t>"Plochy pravidelně pojížděné nekolejovými vozidly - v. 200 mm" 186,5*0,2</t>
  </si>
  <si>
    <t>511536011</t>
  </si>
  <si>
    <t>Výplň mezi pražci a kolem jejich hlav a mezi podélnými prahy a podél jejich vnějších svislých stěn v trati přímé, v oblouku nebo kolejovém rozvětvení z kameniva hrubého drceného se zhutněním</t>
  </si>
  <si>
    <t>296417726</t>
  </si>
  <si>
    <t>https://podminky.urs.cz/item/CS_URS_2024_02/511536011</t>
  </si>
  <si>
    <t>"Plochy pravidelně pojížděné nekolejovými vozidly, doplnění nad betonem - v. 50 mm" 186,5*0,05</t>
  </si>
  <si>
    <t>"Ostatní plochy - v. 150 mm" 2503,124*0,15</t>
  </si>
  <si>
    <t>548111311R</t>
  </si>
  <si>
    <t>Svařování kolejnic elektrickým obloukem soustavy 57R1</t>
  </si>
  <si>
    <t>2112484271</t>
  </si>
  <si>
    <t>"Kolej 1" (200,843-15,151)/12+2</t>
  </si>
  <si>
    <t>"Kolej 2" (187,302-15,151-15)/12+3</t>
  </si>
  <si>
    <t>"Kolej 3" (86,565-15,115-15-15-15,115)/12+5</t>
  </si>
  <si>
    <t>"Kolej 4" (81,425-15,115-15,115)/12+3</t>
  </si>
  <si>
    <t>"Kolej 5" (53,810-15,151-15)/12+2</t>
  </si>
  <si>
    <t>"Kolej 6" (50,861-15,151)/12+1</t>
  </si>
  <si>
    <t>"Kolej 1 - přechodové kolejnice" 2</t>
  </si>
  <si>
    <t>"Kolej 2 - přechodové kolejnice" 2</t>
  </si>
  <si>
    <t>2*(18+17+8+8+4+4+2+2)</t>
  </si>
  <si>
    <t>31216003R</t>
  </si>
  <si>
    <t>elektroda pro svařování kolejnic třídy R260, případně dle specifikace výrobce kolejové konstrukce</t>
  </si>
  <si>
    <t>100 kus</t>
  </si>
  <si>
    <t>15559458</t>
  </si>
  <si>
    <t>Poznámka k položce:_x000d_
Cena je včetně dodání.</t>
  </si>
  <si>
    <t>126,00</t>
  </si>
  <si>
    <t>126*0,05 'Přepočtené koeficientem množství</t>
  </si>
  <si>
    <t>548111312</t>
  </si>
  <si>
    <t>Svařování kolejnic elektrickým obloukem soustavy S49</t>
  </si>
  <si>
    <t>-802422211</t>
  </si>
  <si>
    <t>https://podminky.urs.cz/item/CS_URS_2024_02/548111312</t>
  </si>
  <si>
    <t>"Kolej 1" 70,311/12</t>
  </si>
  <si>
    <t>"Kolej 2" 70,246/12</t>
  </si>
  <si>
    <t>2*(6+6)</t>
  </si>
  <si>
    <t>31216003R1</t>
  </si>
  <si>
    <t>-2033566326</t>
  </si>
  <si>
    <t>24*0,05 'Přepočtené koeficientem množství</t>
  </si>
  <si>
    <t>543111112</t>
  </si>
  <si>
    <t>Směrové a výškové vyrovnání koleje nebo kolejového rozvětvení ze žlábkových kolejnic na pražcích dřevěných</t>
  </si>
  <si>
    <t>1030439165</t>
  </si>
  <si>
    <t>https://podminky.urs.cz/item/CS_URS_2024_02/543111112</t>
  </si>
  <si>
    <t>"Kolej 1" 275,154</t>
  </si>
  <si>
    <t>"Kolej 2" 261,548</t>
  </si>
  <si>
    <t>"Kolej 3" 86,565</t>
  </si>
  <si>
    <t>"Kolej 4" 81,425</t>
  </si>
  <si>
    <t>"Kolej 5" 53,810</t>
  </si>
  <si>
    <t>"Kolej 6" 50,861</t>
  </si>
  <si>
    <t>548965011</t>
  </si>
  <si>
    <t>Obroušení okysličeného povrchu temena hlavy nových žlábkových kolejnic při souvislé úpravě koleje</t>
  </si>
  <si>
    <t>-1937725218</t>
  </si>
  <si>
    <t>https://podminky.urs.cz/item/CS_URS_2024_02/548965011</t>
  </si>
  <si>
    <t>"Kolej 1" 200,843+2</t>
  </si>
  <si>
    <t>"Kolej 2" 187,302+2</t>
  </si>
  <si>
    <t>548965091</t>
  </si>
  <si>
    <t>Obroušení okysličeného povrchu temena hlavy nových žlábkových kolejnic jízda brousícího vozu na pracoviště a zpět</t>
  </si>
  <si>
    <t>1235060920</t>
  </si>
  <si>
    <t>https://podminky.urs.cz/item/CS_URS_2024_02/548965091</t>
  </si>
  <si>
    <t>"10 km" 2*10</t>
  </si>
  <si>
    <t>938901011</t>
  </si>
  <si>
    <t>Vyčištění koleje ze žlábkových kolejnic jakéhokoliv rozchodu</t>
  </si>
  <si>
    <t>593011278</t>
  </si>
  <si>
    <t>https://podminky.urs.cz/item/CS_URS_2024_02/938901011</t>
  </si>
  <si>
    <t>664,806*0,001 'Přepočtené koeficientem množství</t>
  </si>
  <si>
    <t>928946111</t>
  </si>
  <si>
    <t>Montáž odvodnění ve vozovce z ocelových skříní nebo trub koleje nebo kolejového rozvětvení ze žlábkových kolejnic jednokolejná trať</t>
  </si>
  <si>
    <t>965689868</t>
  </si>
  <si>
    <t>https://podminky.urs.cz/item/CS_URS_2024_02/928946111</t>
  </si>
  <si>
    <t>"Nové kolejové odvodňovače vzor DPO" 16</t>
  </si>
  <si>
    <t>55200R03</t>
  </si>
  <si>
    <t>odvodňovač skříňový do rozchodu</t>
  </si>
  <si>
    <t>1196730507</t>
  </si>
  <si>
    <t>916241113</t>
  </si>
  <si>
    <t>Osazení obrubníku kamenného se zřízením lože, s vyplněním a zatřením spár cementovou maltou ležatého s boční opěrou z betonu prostého, do lože z betonu prostého</t>
  </si>
  <si>
    <t>595979214</t>
  </si>
  <si>
    <t>https://podminky.urs.cz/item/CS_URS_2024_02/916241113</t>
  </si>
  <si>
    <t>"Obnova stávajících obrub v prostoru křižovatky" 210</t>
  </si>
  <si>
    <t>58380005</t>
  </si>
  <si>
    <t>obrubník kamenný žulový přímý 1000x200x250mm</t>
  </si>
  <si>
    <t>-1396384000</t>
  </si>
  <si>
    <t>210*1,02 'Přepočtené koeficientem množství</t>
  </si>
  <si>
    <t>-1207887284</t>
  </si>
  <si>
    <t>"Obnova obruby na mostě podél koleje" 2*75,75+7</t>
  </si>
  <si>
    <t>"Nově doplněné obruby v prostoru křižovatky" 16+37</t>
  </si>
  <si>
    <t>59217072</t>
  </si>
  <si>
    <t>obrubník silniční betonový 1000x100x250mm</t>
  </si>
  <si>
    <t>-1314559190</t>
  </si>
  <si>
    <t>211,5*1,02 'Přepočtené koeficientem množství</t>
  </si>
  <si>
    <t>1146109890</t>
  </si>
  <si>
    <t xml:space="preserve">"Asfalt v kolejišti"  2258,302</t>
  </si>
  <si>
    <t>565155101</t>
  </si>
  <si>
    <t>Asfaltový beton vrstva podkladní ACP 16 (obalované kamenivo střednězrnné - OKS) s rozprostřením a zhutněním v pruhu šířky do 1,5 m, po zhutnění tl. 70 mm</t>
  </si>
  <si>
    <t>500192161</t>
  </si>
  <si>
    <t>https://podminky.urs.cz/item/CS_URS_2024_02/565155101</t>
  </si>
  <si>
    <t>Poznámka k položce:_x000d_
ACP 16 S 50/70</t>
  </si>
  <si>
    <t>573231107</t>
  </si>
  <si>
    <t>Postřik spojovací PS bez posypu kamenivem ze silniční emulze, v množství 0,40 kg/m2</t>
  </si>
  <si>
    <t>714084728</t>
  </si>
  <si>
    <t>https://podminky.urs.cz/item/CS_URS_2024_02/573231107</t>
  </si>
  <si>
    <t>Poznámka k položce:_x000d_
Postřik se aplikuje mezi každou vrstvu (2x).</t>
  </si>
  <si>
    <t xml:space="preserve">"Asfalt v kolejišti"  2258,302*2</t>
  </si>
  <si>
    <t>577155032</t>
  </si>
  <si>
    <t>Asfaltový beton vrstva ložní ACL 16 (ABH) s rozprostřením a zhutněním z modifikovaného asfaltu v pruhu šířky do 1,5 m, po zhutnění tl. 60 mm</t>
  </si>
  <si>
    <t>684501121</t>
  </si>
  <si>
    <t>https://podminky.urs.cz/item/CS_URS_2024_02/577155032</t>
  </si>
  <si>
    <t>Poznámka k položce:_x000d_
ACL 16 S PMB 25/55-60</t>
  </si>
  <si>
    <t>577144031</t>
  </si>
  <si>
    <t>Asfaltový beton vrstva obrusná ACO 11 (ABS) s rozprostřením a se zhutněním z modifikovaného asfaltu v pruhu šířky do 1,5 m, po zhutnění tl. 50 mm</t>
  </si>
  <si>
    <t>-2126471283</t>
  </si>
  <si>
    <t>https://podminky.urs.cz/item/CS_URS_2024_02/577144031</t>
  </si>
  <si>
    <t>Poznámka k položce:_x000d_
ACO 11+ PMB 25/55-65</t>
  </si>
  <si>
    <t>"Obnova asfaltu podél obrub na mostě - pás 0,25 m" 2*75,75*0,25</t>
  </si>
  <si>
    <t>468041121</t>
  </si>
  <si>
    <t>Řezání spár v podkladu nebo krytu živičném, tloušťky do 5 cm</t>
  </si>
  <si>
    <t>-368332722</t>
  </si>
  <si>
    <t>https://podminky.urs.cz/item/CS_URS_2024_02/468041121</t>
  </si>
  <si>
    <t>"Vypočteno dle staničení" 2696</t>
  </si>
  <si>
    <t>629992113R</t>
  </si>
  <si>
    <t>Zálivka PUR podél jedné strany hlavy kolejnice š do 30 mm</t>
  </si>
  <si>
    <t>625177034</t>
  </si>
  <si>
    <t>2696*1,01 'Přepočtené koeficientem množství</t>
  </si>
  <si>
    <t>-569449740</t>
  </si>
  <si>
    <t>Poznámka k položce:_x000d_
Položka bude čerpána dle skutečného využití (s ohledem na současnou rekonstrukci povrchů komunikací je preferováno provedení beze spár).</t>
  </si>
  <si>
    <t xml:space="preserve">68+519+(2*7,8)+(2*12,4)   "Odečteno z dokumentace"</t>
  </si>
  <si>
    <t>Ostatní bourací práce</t>
  </si>
  <si>
    <t>7100951</t>
  </si>
  <si>
    <t>"Obruby v prostoru křižovatky" 40+75+20+30+10+30+5</t>
  </si>
  <si>
    <t>-693916553</t>
  </si>
  <si>
    <t>"Obruby na mostě" 85+42+11+72</t>
  </si>
  <si>
    <t>2069812865</t>
  </si>
  <si>
    <t>1552850570</t>
  </si>
  <si>
    <t>https://podminky.urs.cz/item/CS_URS_2024_02/966005111</t>
  </si>
  <si>
    <t>"Zábradlí mezi protisměrnými kolejemi v zastávce" 115</t>
  </si>
  <si>
    <t>997211621</t>
  </si>
  <si>
    <t>Ekologická likvidace mostnic s drcením s odvozem drtě do 20 km</t>
  </si>
  <si>
    <t>1689485769</t>
  </si>
  <si>
    <t>https://podminky.urs.cz/item/CS_URS_2024_02/997211621</t>
  </si>
  <si>
    <t>Poznámka k položce:_x000d_
Drť z impregnovaných pražců je zařazena pod katalogové číslo 19 12 06 - Dřevo obsahující nebezpečné látky. Odpad je zakázáno skládkovat!</t>
  </si>
  <si>
    <t>"Likvidace impregnovaných dřevěných pražců" 1984+160</t>
  </si>
  <si>
    <t>997242521</t>
  </si>
  <si>
    <t>Vodorovná doprava části rozebraných konstrukcí s naložením, složením a hrubým urovnáním kolejnic nebo kolejových konstrukcí, na vzdálenost do 5 km</t>
  </si>
  <si>
    <t>-1677902072</t>
  </si>
  <si>
    <t>https://podminky.urs.cz/item/CS_URS_2024_02/997242521</t>
  </si>
  <si>
    <t>"Kolejnice a kolejové konstrukce" 173,594+26,000</t>
  </si>
  <si>
    <t>997242529</t>
  </si>
  <si>
    <t>Vodorovná doprava části rozebraných konstrukcí s naložením, složením a hrubým urovnáním kolejnic nebo kolejových konstrukcí, na vzdálenost Příplatek k ceně za každý další započatý 1 km</t>
  </si>
  <si>
    <t>572848708</t>
  </si>
  <si>
    <t>https://podminky.urs.cz/item/CS_URS_2024_02/997242529</t>
  </si>
  <si>
    <t>"20 km" 15*199,594</t>
  </si>
  <si>
    <t>997242531</t>
  </si>
  <si>
    <t>Vodorovná doprava části rozebraných konstrukcí s naložením, složením a hrubým urovnáním drobného kolejiva, na vzdálenost do 5 km</t>
  </si>
  <si>
    <t>-1797701106</t>
  </si>
  <si>
    <t>https://podminky.urs.cz/item/CS_URS_2024_02/997242531</t>
  </si>
  <si>
    <t>"Drobné kolejivo" 18,438</t>
  </si>
  <si>
    <t>997242539</t>
  </si>
  <si>
    <t>Vodorovná doprava části rozebraných konstrukcí s naložením, složením a hrubým urovnáním drobného kolejiva, na vzdálenost Příplatek k ceně za každý další započatý 1 km</t>
  </si>
  <si>
    <t>554680589</t>
  </si>
  <si>
    <t>https://podminky.urs.cz/item/CS_URS_2024_02/997242539</t>
  </si>
  <si>
    <t>"20 km" 15*18,438</t>
  </si>
  <si>
    <t>163464412</t>
  </si>
  <si>
    <t>"Kamenivo drcené nad úrovní pražců a okolo kolejí" 210,613+631,838</t>
  </si>
  <si>
    <t>"Kolejové lože" 2471,084</t>
  </si>
  <si>
    <t>1385164494</t>
  </si>
  <si>
    <t>"20 km" 19*3313,535</t>
  </si>
  <si>
    <t>-2114227561</t>
  </si>
  <si>
    <t>Poznámka k položce:_x000d_
10 % z hmotnosti směsi zeminy z odkopávek je považováno za stavební odpad, protože může obsahovat např. zbytky původních trativodů či jiné příměsi.</t>
  </si>
  <si>
    <t>-441515834</t>
  </si>
  <si>
    <t>"Živice" 2,125+209,982+629,946</t>
  </si>
  <si>
    <t>"Beton" 70,688+212,063+73,125+24,375</t>
  </si>
  <si>
    <t>-673897100</t>
  </si>
  <si>
    <t>"20 km" 19*1222,304</t>
  </si>
  <si>
    <t>2010536129</t>
  </si>
  <si>
    <t>588158984</t>
  </si>
  <si>
    <t>2097073352</t>
  </si>
  <si>
    <t>"Obruby" 60,9+43,050</t>
  </si>
  <si>
    <t>-2033544427</t>
  </si>
  <si>
    <t>"20 km" 15*103,95</t>
  </si>
  <si>
    <t>998243011</t>
  </si>
  <si>
    <t>Přesun hmot pro svršek kolejí nebo kolejišť pro tramvaj kromě metra jakéhokoliv rozsahu dopravní vzdálenost do 1 000 m</t>
  </si>
  <si>
    <t>-1445447891</t>
  </si>
  <si>
    <t>https://podminky.urs.cz/item/CS_URS_2024_02/998243011</t>
  </si>
  <si>
    <t>"Kolejnice" 54,691+13,884+0,439+0,439</t>
  </si>
  <si>
    <t>"Pražce" 268,700</t>
  </si>
  <si>
    <t>-1042204803</t>
  </si>
  <si>
    <t>"Obruby" 26,775</t>
  </si>
  <si>
    <t>548132111</t>
  </si>
  <si>
    <t>Řezání a vrtání vyvrtání otvoru ve stojině kolejnice průměr od 20 do 40 mm</t>
  </si>
  <si>
    <t>1157999167</t>
  </si>
  <si>
    <t>https://podminky.urs.cz/item/CS_URS_2024_02/548132111</t>
  </si>
  <si>
    <t>Poznámka k položce:_x000d_
Kolíkové propojky před a za výměnou (všechny větve)</t>
  </si>
  <si>
    <t>"Kolíkové propojky před a za výměnou" 6*6</t>
  </si>
  <si>
    <t>220111776R</t>
  </si>
  <si>
    <t>Montáž vedení uzemňovacího a propojovacího v zemi včetně rozvinutí, uříznutí a navrtání otvorů pro spojení, zalití asfaltem z drátu</t>
  </si>
  <si>
    <t>491748720</t>
  </si>
  <si>
    <t>Poznámka k položce:_x000d_
Včetně montáže kolíkových propojek</t>
  </si>
  <si>
    <t>5*6</t>
  </si>
  <si>
    <t>34111200</t>
  </si>
  <si>
    <t>vodič silový jádro Cu izolace PVC plášť PVC 0,6/1kV (1-YY) 1x120mm2</t>
  </si>
  <si>
    <t>-509111118</t>
  </si>
  <si>
    <t>30*1,1 'Přepočtené koeficientem množství</t>
  </si>
  <si>
    <t>219991112</t>
  </si>
  <si>
    <t>Položení chráničky z plastových trubek vnitřní průměr přes 35 do 50 mm</t>
  </si>
  <si>
    <t>-1351117756</t>
  </si>
  <si>
    <t>https://podminky.urs.cz/item/CS_URS_2024_02/219991112</t>
  </si>
  <si>
    <t>Poznámka k položce:_x000d_
Položení chrániček uzemňovacího a propojovacího vedení</t>
  </si>
  <si>
    <t>34571361</t>
  </si>
  <si>
    <t>trubka elektroinstalační HDPE tuhá dvouplášťová korugovaná D 41/50mm</t>
  </si>
  <si>
    <t>-321417071</t>
  </si>
  <si>
    <t>30*1,05 'Přepočtené koeficientem množství</t>
  </si>
  <si>
    <t>SO 660.2 - Úprava tramvajové trati - tramvajový spodek a odvodnění</t>
  </si>
  <si>
    <t xml:space="preserve">    02 - Přípojky z odvodňovačů a výhybkových skříní do bahníků a šachet</t>
  </si>
  <si>
    <t xml:space="preserve">    03 - Bahníky a šachty</t>
  </si>
  <si>
    <t>122211101</t>
  </si>
  <si>
    <t>Odkopávky a prokopávky ručně zapažené i nezapažené v hornině třídy těžitelnosti I skupiny 3</t>
  </si>
  <si>
    <t>-2144761964</t>
  </si>
  <si>
    <t>https://podminky.urs.cz/item/CS_URS_2024_02/122211101</t>
  </si>
  <si>
    <t>Poznámka k položce:_x000d_
Odtěžení podkladních vrstev mimo mosty v souvislosti s obnovou koleje a drenáže._x000d_
_x000d_
Uvažována plocha odkopávky 1951 m2 při průměrné hloubce 0,07 m. _x000d_
_x000d_
Sklon pláně (lichoběžníkový tvar odkopávky) je zohledněn v tloušťce vrstvy, která je uvažována jako průměr maximální a minimální hodnoty výšky odkopávky._x000d_
_x000d_
Dále je provedena sanace podkladních vrstev o tloušťce odkopávky 0,3 m pouze v ploše kolejového trojúhelníku mimo mosty v ploše 1201 m2._x000d_
_x000d_
80 % provedeno strojně, 20 % ručně.</t>
  </si>
  <si>
    <t>"Odtěžení podkladních vrstev mimo mosty - ručně 20 % (S x hl x %)" (1201+492+258)*0,07*0,2</t>
  </si>
  <si>
    <t xml:space="preserve">"Sanace podkladních vrstev TT v místě kolejového trojúhelníku mimo mosty, tl. 300 mm  - ručně 20 % (S x hl x %)" 1201*0,3*0,2</t>
  </si>
  <si>
    <t>122252502</t>
  </si>
  <si>
    <t>Odkopávky a prokopávky nezapažené pro spodní stavbu železnic strojně v hornině třídy těžitelnosti I skupiny 3 přes 100 do 1 000 m3</t>
  </si>
  <si>
    <t>-1827139826</t>
  </si>
  <si>
    <t>https://podminky.urs.cz/item/CS_URS_2024_02/122252502</t>
  </si>
  <si>
    <t>"Odtěžení podkladních vrstev mimo mosty - strojně 80 % (S x hl x %)" (1201+492+258)*0,07*0,8</t>
  </si>
  <si>
    <t xml:space="preserve">"Sanace podkladních vrstev TT v místě kolejového trojúhelníku mimo mosty, tl. 300 mm  - strojně 80 % (S x hl x %)" 1201*0,3*0,8</t>
  </si>
  <si>
    <t>122252508</t>
  </si>
  <si>
    <t>Odkopávky a prokopávky nezapažené pro spodní stavbu železnic strojně v hornině třídy těžitelnosti I skupiny 3 Příplatek k cenám za ztížení při rekonstrukcích</t>
  </si>
  <si>
    <t>-1839990693</t>
  </si>
  <si>
    <t>https://podminky.urs.cz/item/CS_URS_2024_02/122252508</t>
  </si>
  <si>
    <t>"Odtěžení podkladních vrstev v místě kolejového trojúhelníku mimo mosty - (S x hl)" (1201+492+258)*0,07</t>
  </si>
  <si>
    <t xml:space="preserve">"Sanace podkladních vrstev TT v místě kolejového trojúhelníku mimo mosty, tl. 300 mm  - (S x hl)" 1201*0,3</t>
  </si>
  <si>
    <t>132212131</t>
  </si>
  <si>
    <t>Hloubení nezapažených rýh šířky do 800 mm ručně s urovnáním dna do předepsaného profilu a spádu v hornině třídy těžitelnosti I skupiny 3 soudržných</t>
  </si>
  <si>
    <t>-2146853406</t>
  </si>
  <si>
    <t>https://podminky.urs.cz/item/CS_URS_2024_02/132212131</t>
  </si>
  <si>
    <t>"Rýha pro drenáže (d x š x hl)" 230,3*0,4*0,6</t>
  </si>
  <si>
    <t>1187612558</t>
  </si>
  <si>
    <t>"Drenáže do bahníku B2" 6,9+50,2</t>
  </si>
  <si>
    <t>"Drenáže do bahníku B3" 10,4</t>
  </si>
  <si>
    <t>"Drenáže do bahníku B4" 3,8+3,9</t>
  </si>
  <si>
    <t>"Drenáže do bahníku B5" 16,4+7,1</t>
  </si>
  <si>
    <t>"Drenáže do šachty Š1" 56,3+59,6+6,1+4,8+4,8</t>
  </si>
  <si>
    <t>877310410</t>
  </si>
  <si>
    <t>Montáž tvarovek na kanalizačním plastovém potrubí z PP nebo PVC-U korugovaného nebo žebrovaného kolen DN 150</t>
  </si>
  <si>
    <t>-1301460082</t>
  </si>
  <si>
    <t>https://podminky.urs.cz/item/CS_URS_2024_02/877310410</t>
  </si>
  <si>
    <t>28617162</t>
  </si>
  <si>
    <t>koleno kanalizační PP třívrstvé SN16 DN 150x15°</t>
  </si>
  <si>
    <t>955884225</t>
  </si>
  <si>
    <t>"Drenáž do bahníku B5" 1</t>
  </si>
  <si>
    <t>"Drenáž do šachty Š1" 4</t>
  </si>
  <si>
    <t>877310420</t>
  </si>
  <si>
    <t>Montáž tvarovek na kanalizačním plastovém potrubí z PP nebo PVC-U korugovaného nebo žebrovaného odboček DN 150</t>
  </si>
  <si>
    <t>899158367</t>
  </si>
  <si>
    <t>https://podminky.urs.cz/item/CS_URS_2024_02/877310420</t>
  </si>
  <si>
    <t>28617205</t>
  </si>
  <si>
    <t>odbočka kanalizační PP třívrstvá SN16 45° DN 150/150</t>
  </si>
  <si>
    <t>-286077775</t>
  </si>
  <si>
    <t>"Spojení drenáží před šachtou Š1" 1</t>
  </si>
  <si>
    <t>211971121</t>
  </si>
  <si>
    <t>Zřízení opláštění výplně z geotextilie odvodňovacích žeber nebo trativodů v rýze nebo zářezu se stěnami svislými nebo šikmými o sklonu přes 1:2 při rozvinuté šířce opláštění do 2,5 m</t>
  </si>
  <si>
    <t>-1083251816</t>
  </si>
  <si>
    <t>https://podminky.urs.cz/item/CS_URS_2024_02/211971121</t>
  </si>
  <si>
    <t>Poznámka k položce:_x000d_
Uvažován přesah cca 45 cm na každou stranu</t>
  </si>
  <si>
    <t>"Vyplnění a překrytí drenážní rýhy geotextilií - d x š" 230,30*1,5</t>
  </si>
  <si>
    <t>69311270</t>
  </si>
  <si>
    <t>geotextilie netkaná separační, ochranná, filtrační, drenážní PES 400g/m2</t>
  </si>
  <si>
    <t>-1807536041</t>
  </si>
  <si>
    <t>345,45*1,1845 'Přepočtené koeficientem množství</t>
  </si>
  <si>
    <t>511501111</t>
  </si>
  <si>
    <t>Podkladní konstrukční vrstvy pro kolej jakékoliv tloušťky a šířky pruhu s dodáním hmot ze štěrkodrti</t>
  </si>
  <si>
    <t>1619169354</t>
  </si>
  <si>
    <t>https://podminky.urs.cz/item/CS_URS_2024_02/511501111</t>
  </si>
  <si>
    <t>"Odměřeno z PD"</t>
  </si>
  <si>
    <t>"Sanace podkladních vrstev TT v místě kolejového trojúhelníku mimo mosty, tl. 300 mm" 1201*0,3</t>
  </si>
  <si>
    <t>"Zřízení nové podkladní vrstvy mimo mosty ze ŠD průměrné tl. 70 mm" (1201+492+258)*0,07</t>
  </si>
  <si>
    <t>"Doplnění 100 mm ŠD po obnově drenáží, šířka pásu 0,5 m" 230,300*0,5*0,1</t>
  </si>
  <si>
    <t>919726123</t>
  </si>
  <si>
    <t>Geotextilie netkaná pro ochranu, separaci nebo filtraci měrná hmotnost přes 300 do 500 g/m2</t>
  </si>
  <si>
    <t>-2097164724</t>
  </si>
  <si>
    <t>https://podminky.urs.cz/item/CS_URS_2024_02/919726123</t>
  </si>
  <si>
    <t>Poznámka k položce:_x000d_
5 % uvažováno jako přesah.</t>
  </si>
  <si>
    <t>"Sanace podkladních vrstev TT v místě kolejového trojúhelníku mimo mosty" 1201</t>
  </si>
  <si>
    <t>"Obnova geotextilie v ostatních místech mimo mosty" 492+258</t>
  </si>
  <si>
    <t>1951*1,05 'Přepočtené koeficientem množství</t>
  </si>
  <si>
    <t>Přípojky z odvodňovačů a výhybkových skříní do bahníků a šachet</t>
  </si>
  <si>
    <t>496096154</t>
  </si>
  <si>
    <t xml:space="preserve">Poznámka k položce:_x000d_
Průřezová plocha lože byla v řezu odměřena jako 0,057 m2 pro DN 200 a 0,054 m2 pro DN 160. </t>
  </si>
  <si>
    <t>"Lože pod trouby DN 160" 58,300*0,054</t>
  </si>
  <si>
    <t>"Lože pod trouby DN 200" 71,400*0,057</t>
  </si>
  <si>
    <t>871313124</t>
  </si>
  <si>
    <t>Montáž kanalizačního potrubí z tvrdého PVC-U hladkého plnostěnného tuhost SN 16 DN 160</t>
  </si>
  <si>
    <t>240138868</t>
  </si>
  <si>
    <t>https://podminky.urs.cz/item/CS_URS_2024_02/871313124</t>
  </si>
  <si>
    <t>28611250</t>
  </si>
  <si>
    <t>trubka kanalizační PVC-U plnostěnná jednovrstvá s rázovou odolností DN 160x3000mm SN16</t>
  </si>
  <si>
    <t>592464853</t>
  </si>
  <si>
    <t>"Přípojky od odvodňovačů"</t>
  </si>
  <si>
    <t>"B2" 1,6+1,8</t>
  </si>
  <si>
    <t>"B3" 2,0+2,0</t>
  </si>
  <si>
    <t>"B4" 2,5+4,3</t>
  </si>
  <si>
    <t>"B5" 2,0+3,1</t>
  </si>
  <si>
    <t>"Š1" 2,1+1,7+8,7+1,3+2,0+9,4</t>
  </si>
  <si>
    <t>"Š2" 2,6+2,8+2,1+2,1+2,1+2,1</t>
  </si>
  <si>
    <t>58,3*1,03 'Přepočtené koeficientem množství</t>
  </si>
  <si>
    <t>871353124</t>
  </si>
  <si>
    <t>Montáž kanalizačního potrubí z tvrdého PVC-U hladkého plnostěnného tuhost SN 16 DN 200</t>
  </si>
  <si>
    <t>-726484181</t>
  </si>
  <si>
    <t>https://podminky.urs.cz/item/CS_URS_2024_02/871353124</t>
  </si>
  <si>
    <t>28611251</t>
  </si>
  <si>
    <t>trubka kanalizační PVC-U plnostěnná jednovrstvá s rázovou odolností DN 200x3000mm SN16</t>
  </si>
  <si>
    <t>-1825485849</t>
  </si>
  <si>
    <t>"B5" 3,6</t>
  </si>
  <si>
    <t>"Š1" 9,9+10,2+16,1</t>
  </si>
  <si>
    <t>"Š2" 5,1+6</t>
  </si>
  <si>
    <t>"Propojení mezi šachtami"</t>
  </si>
  <si>
    <t>"B1-HŠ" 7,0</t>
  </si>
  <si>
    <t>"Š1-B1" 5,1</t>
  </si>
  <si>
    <t>"Š2-Š1" 6,8</t>
  </si>
  <si>
    <t>"Přípojky bahníků a šachet do kanalizace"</t>
  </si>
  <si>
    <t>"B3" 1,6</t>
  </si>
  <si>
    <t>71,4*1,03 'Přepočtené koeficientem množství</t>
  </si>
  <si>
    <t>749133026</t>
  </si>
  <si>
    <t>28612200</t>
  </si>
  <si>
    <t>koleno kanalizační plastové PVC KG DN 160/15° SN12/16</t>
  </si>
  <si>
    <t>2038652216</t>
  </si>
  <si>
    <t>"Š1" 1+1</t>
  </si>
  <si>
    <t>28612201</t>
  </si>
  <si>
    <t>koleno kanalizační plastové PVC KG DN 160/30° SN12/16</t>
  </si>
  <si>
    <t>1938929047</t>
  </si>
  <si>
    <t>"Š1" 1</t>
  </si>
  <si>
    <t>28612202</t>
  </si>
  <si>
    <t>koleno kanalizační plastové PVC KG DN 160/45° SN12/16</t>
  </si>
  <si>
    <t>1960331069</t>
  </si>
  <si>
    <t>"B3" 1+1</t>
  </si>
  <si>
    <t>"B4" 1</t>
  </si>
  <si>
    <t>"B5" 1</t>
  </si>
  <si>
    <t>"Š1" 1+1+1</t>
  </si>
  <si>
    <t>"Š2" 1+2+1</t>
  </si>
  <si>
    <t>28612203</t>
  </si>
  <si>
    <t>koleno kanalizační plastové PVC KG DN 160/90° SN12/16</t>
  </si>
  <si>
    <t>1762392169</t>
  </si>
  <si>
    <t>"B2" 1+1</t>
  </si>
  <si>
    <t>"B4" 1+2</t>
  </si>
  <si>
    <t>"B5" 1+2</t>
  </si>
  <si>
    <t>"Š1" 1+1+2+2+1</t>
  </si>
  <si>
    <t>"Š2" 2+1+1+1+1+1</t>
  </si>
  <si>
    <t>877350310</t>
  </si>
  <si>
    <t>Montáž tvarovek na kanalizačním plastovém potrubí z PP nebo PVC-U hladkého plnostěnného kolen, víček nebo hrdlových uzávěrů DN 200</t>
  </si>
  <si>
    <t>-1693325356</t>
  </si>
  <si>
    <t>https://podminky.urs.cz/item/CS_URS_2024_02/877350310</t>
  </si>
  <si>
    <t>28612204</t>
  </si>
  <si>
    <t>koleno kanalizační plastové PVC KG DN 200/15° SN12/16</t>
  </si>
  <si>
    <t>842829768</t>
  </si>
  <si>
    <t>"Š2-Š1" 1</t>
  </si>
  <si>
    <t>28612205</t>
  </si>
  <si>
    <t>koleno kanalizační plastové PVC KG DN 200/30° SN12/16</t>
  </si>
  <si>
    <t>903024645</t>
  </si>
  <si>
    <t>"Š1" 2</t>
  </si>
  <si>
    <t>-922685606</t>
  </si>
  <si>
    <t>28612222</t>
  </si>
  <si>
    <t>odbočka kanalizační plastová PVC KG DN 200x160/45° SN12/16</t>
  </si>
  <si>
    <t>1048917292</t>
  </si>
  <si>
    <t>"Š1" 1+1+1+1</t>
  </si>
  <si>
    <t>"Š2" 1+1+1</t>
  </si>
  <si>
    <t>1508379716</t>
  </si>
  <si>
    <t>28651062</t>
  </si>
  <si>
    <t>redukce kanalizační PVC-U plnostěnná s rázovou odolností 200/160</t>
  </si>
  <si>
    <t>1665931988</t>
  </si>
  <si>
    <t>"Š2" 1</t>
  </si>
  <si>
    <t>-587168691</t>
  </si>
  <si>
    <t xml:space="preserve">Poznámka k položce:_x000d_
Průřezová plocha obsypu byla v řezu odměřena jako 0,254 m2 pro DN 200 a 0,226 m2 pro DN 160. </t>
  </si>
  <si>
    <t>"Obsyp trub DN 160" 58,300*0,226</t>
  </si>
  <si>
    <t>"Obsyp trub DN 200" 71,400*0,254</t>
  </si>
  <si>
    <t>-1828586810</t>
  </si>
  <si>
    <t>31,312*2 'Přepočtené koeficientem množství</t>
  </si>
  <si>
    <t>Bahníky a šachty</t>
  </si>
  <si>
    <t>451541111</t>
  </si>
  <si>
    <t>Lože pod potrubí, stoky a drobné objekty v otevřeném výkopu ze štěrkodrtě 0-63 mm</t>
  </si>
  <si>
    <t>207827112</t>
  </si>
  <si>
    <t>https://podminky.urs.cz/item/CS_URS_2024_02/451541111</t>
  </si>
  <si>
    <t>"Podsyp pod podkladní desky pod nové bahníky - 3 ks" 3*1,5*1,5*0,1</t>
  </si>
  <si>
    <t>"Podsyp pod podkladní desky pod nové šachty - 2 ks" 2*1,0*1,0*0,1</t>
  </si>
  <si>
    <t>452311131</t>
  </si>
  <si>
    <t>Podkladní a zajišťovací konstrukce z betonu prostého v otevřeném výkopu bez zvýšených nároků na prostředí desky pod potrubí, stoky a drobné objekty z betonu tř. C 12/15</t>
  </si>
  <si>
    <t>275944085</t>
  </si>
  <si>
    <t>https://podminky.urs.cz/item/CS_URS_2024_02/452311131</t>
  </si>
  <si>
    <t>"Podkladní desky pod nové bahníky - 3 ks" 3*1,5*1,5*0,1</t>
  </si>
  <si>
    <t>"Podkladní desky pod nové šachty - 2 ks" 2*1,0*1,0*0,1</t>
  </si>
  <si>
    <t>895270101</t>
  </si>
  <si>
    <t>Proplachovací a kontrolní šachta z PE-HD pro drenáže liniových staveb DN 400 užitné výšky do 500 mm šachtové dno (DN šachty/DN vedení) DN 400/250 průchozí</t>
  </si>
  <si>
    <t>-453120613</t>
  </si>
  <si>
    <t>https://podminky.urs.cz/item/CS_URS_2024_02/895270101</t>
  </si>
  <si>
    <t>895270102</t>
  </si>
  <si>
    <t>Proplachovací a kontrolní šachta z PE-HD pro drenáže liniových staveb DN 400 užitné výšky do 500 mm šachtové dno (DN šachty/DN vedení) DN 400/250 odbočné</t>
  </si>
  <si>
    <t>-1761271627</t>
  </si>
  <si>
    <t>https://podminky.urs.cz/item/CS_URS_2024_02/895270102</t>
  </si>
  <si>
    <t>895270131</t>
  </si>
  <si>
    <t>Proplachovací a kontrolní šachta z PE-HD pro drenáže liniových staveb DN 400 užitné výšky do 500 mm šachtové prodloužení světlé hloubky 3000 mm</t>
  </si>
  <si>
    <t>-1392894886</t>
  </si>
  <si>
    <t>https://podminky.urs.cz/item/CS_URS_2024_02/895270131</t>
  </si>
  <si>
    <t>895270135</t>
  </si>
  <si>
    <t>Proplachovací a kontrolní šachta z PE-HD pro drenáže liniových staveb DN 400 užitné výšky do 500 mm Příplatek k ceně -0131 za uříznutí šachtového prodloužení</t>
  </si>
  <si>
    <t>1415551304</t>
  </si>
  <si>
    <t>https://podminky.urs.cz/item/CS_URS_2024_02/895270135</t>
  </si>
  <si>
    <t>895270224</t>
  </si>
  <si>
    <t>Proplachovací a kontrolní šachta z PE-HD pro drenáže liniových staveb DN 400 užitné výšky do 500 mm poklop litinový pro třídu zatížení D 400</t>
  </si>
  <si>
    <t>-1329342271</t>
  </si>
  <si>
    <t>https://podminky.urs.cz/item/CS_URS_2024_02/895270224</t>
  </si>
  <si>
    <t>895270151</t>
  </si>
  <si>
    <t>Proplachovací a kontrolní šachta z PE-HD pro drenáže liniových staveb DN 400 užitné výšky do 500 mm redukce DN 250/100-200</t>
  </si>
  <si>
    <t>-1332475829</t>
  </si>
  <si>
    <t>https://podminky.urs.cz/item/CS_URS_2024_02/895270151</t>
  </si>
  <si>
    <t>"Š1" 6</t>
  </si>
  <si>
    <t>"Š2" 4</t>
  </si>
  <si>
    <t>894410103</t>
  </si>
  <si>
    <t>Osazení betonových dílců šachet kanalizačních dno DN 1000, výšky 1000 mm</t>
  </si>
  <si>
    <t>-1570089080</t>
  </si>
  <si>
    <t>https://podminky.urs.cz/item/CS_URS_2024_02/894410103</t>
  </si>
  <si>
    <t>"B1" 1</t>
  </si>
  <si>
    <t>"B3" 1</t>
  </si>
  <si>
    <t>59224339</t>
  </si>
  <si>
    <t>dno betonové šachty DN 1000 kanalizační výšky 100cm</t>
  </si>
  <si>
    <t>-556616317</t>
  </si>
  <si>
    <t>894410211</t>
  </si>
  <si>
    <t>Osazení betonových dílců šachet kanalizačních skruž rovná DN 1000, výšky 250 mm</t>
  </si>
  <si>
    <t>1250592557</t>
  </si>
  <si>
    <t>https://podminky.urs.cz/item/CS_URS_2024_02/894410211</t>
  </si>
  <si>
    <t>59224160</t>
  </si>
  <si>
    <t>skruž betonová kanalizační se stupadly 100x25x12cm</t>
  </si>
  <si>
    <t>-491082093</t>
  </si>
  <si>
    <t>894410212</t>
  </si>
  <si>
    <t>Osazení betonových dílců šachet kanalizačních skruž rovná DN 1000, výšky 500 mm</t>
  </si>
  <si>
    <t>2106395785</t>
  </si>
  <si>
    <t>https://podminky.urs.cz/item/CS_URS_2024_02/894410212</t>
  </si>
  <si>
    <t>-784719319</t>
  </si>
  <si>
    <t>894410232</t>
  </si>
  <si>
    <t>Osazení betonových dílců šachet kanalizačních skruž přechodová (konus) DN 1000</t>
  </si>
  <si>
    <t>1964189238</t>
  </si>
  <si>
    <t>https://podminky.urs.cz/item/CS_URS_2024_02/894410232</t>
  </si>
  <si>
    <t>59224312</t>
  </si>
  <si>
    <t>konus betonové šachty DN 1000 kanalizační 100x62,5x58cm tl stěny 12 stupadla poplastovaná</t>
  </si>
  <si>
    <t>-1669343122</t>
  </si>
  <si>
    <t>59224348</t>
  </si>
  <si>
    <t>těsnění elastomerové pro spojení šachetních dílů DN 1000</t>
  </si>
  <si>
    <t>673369395</t>
  </si>
  <si>
    <t>"B1" 2</t>
  </si>
  <si>
    <t>"B3" 2</t>
  </si>
  <si>
    <t>"B5" 2</t>
  </si>
  <si>
    <t>1197564458</t>
  </si>
  <si>
    <t>59224185</t>
  </si>
  <si>
    <t>prstenec šachtový vyrovnávací betonový 625x120x60mm</t>
  </si>
  <si>
    <t>-575832902</t>
  </si>
  <si>
    <t>-1646736487</t>
  </si>
  <si>
    <t>59224660</t>
  </si>
  <si>
    <t>poklop šachtový betonový, litinový rám 785(610)x160mm D400 bez odvětrání</t>
  </si>
  <si>
    <t>855341790</t>
  </si>
  <si>
    <t>977155124</t>
  </si>
  <si>
    <t>Jádrové vrty diamantovými korunkami pod vodou hloubky do 13 m do stavebních materiálů (železobetonu, betonu, cihel, obkladů, dlažeb, kamene) průměru přes 150 do 180 mm</t>
  </si>
  <si>
    <t>1474846214</t>
  </si>
  <si>
    <t>https://podminky.urs.cz/item/CS_URS_2024_02/977155124</t>
  </si>
  <si>
    <t>Poznámka k položce:_x000d_
Vývrty pro drenáže a potrubí KG DN 160.</t>
  </si>
  <si>
    <t>"B2" 4*0,12</t>
  </si>
  <si>
    <t>"B3" 3*0,12</t>
  </si>
  <si>
    <t>"B4" 4*0,12</t>
  </si>
  <si>
    <t>"B5" 2*0,12</t>
  </si>
  <si>
    <t>977155126</t>
  </si>
  <si>
    <t>Jádrové vrty diamantovými korunkami pod vodou hloubky do 13 m do stavebních materiálů (železobetonu, betonu, cihel, obkladů, dlažeb, kamene) průměru přes 200 do 225 mm</t>
  </si>
  <si>
    <t>1656732302</t>
  </si>
  <si>
    <t>https://podminky.urs.cz/item/CS_URS_2024_02/977155126</t>
  </si>
  <si>
    <t>Poznámka k položce:_x000d_
Vývrty propotrubí KG DN 200.</t>
  </si>
  <si>
    <t>"B1" 2*0,12</t>
  </si>
  <si>
    <t>"B3" 1*0,12</t>
  </si>
  <si>
    <t>"B5" 1*0,12</t>
  </si>
  <si>
    <t>"HŠ" 1</t>
  </si>
  <si>
    <t>938431111R</t>
  </si>
  <si>
    <t>Čištění bahníku s odstraněním kalů</t>
  </si>
  <si>
    <t>-1976837762</t>
  </si>
  <si>
    <t>"B2" 1</t>
  </si>
  <si>
    <t>-1253404867</t>
  </si>
  <si>
    <t>Poznámka k položce:_x000d_
Uvažováno cca 5 m2 na bahník.</t>
  </si>
  <si>
    <t>"B2" 5</t>
  </si>
  <si>
    <t>"B4" 5</t>
  </si>
  <si>
    <t>"HŠ" 5</t>
  </si>
  <si>
    <t>Očištění ploch stěn, rubu kleneb a podlah ruční dočištění ocelovými kartáči</t>
  </si>
  <si>
    <t>-823047735</t>
  </si>
  <si>
    <t>985139111</t>
  </si>
  <si>
    <t>Očištění ploch Příplatek k cenám za práci ve stísněném prostoru</t>
  </si>
  <si>
    <t>-989762772</t>
  </si>
  <si>
    <t>https://podminky.urs.cz/item/CS_URS_2024_02/985139111</t>
  </si>
  <si>
    <t>985139112</t>
  </si>
  <si>
    <t>Očištění ploch Příplatek k cenám za plochu do 10 m2 jednotlivě</t>
  </si>
  <si>
    <t>550506554</t>
  </si>
  <si>
    <t>https://podminky.urs.cz/item/CS_URS_2024_02/985139112</t>
  </si>
  <si>
    <t>985141111</t>
  </si>
  <si>
    <t>Vyčištění trhlin nebo dutin ve zdivu šířky do 30 mm, hloubky do 150 mm</t>
  </si>
  <si>
    <t>174297122</t>
  </si>
  <si>
    <t>https://podminky.urs.cz/item/CS_URS_2024_02/985141111</t>
  </si>
  <si>
    <t>Poznámka k položce:_x000d_
Uvažováno cca 3 m na bahník._x000d_
Položka bude čerpána v závislosti na skutečném stavu konstrukcí!</t>
  </si>
  <si>
    <t>"B2" 3</t>
  </si>
  <si>
    <t>"B4" 3</t>
  </si>
  <si>
    <t>"HŠ" 3</t>
  </si>
  <si>
    <t>1855963160</t>
  </si>
  <si>
    <t>Poznámka k položce:_x000d_
Položka bude čerpána v závislosti na skutečném stavu konstrukcí!</t>
  </si>
  <si>
    <t>985141912</t>
  </si>
  <si>
    <t>Vyčištění trhlin nebo dutin ve zdivu Příplatek k cenám za délku do 2 m jednotlivě</t>
  </si>
  <si>
    <t>-1697032914</t>
  </si>
  <si>
    <t>https://podminky.urs.cz/item/CS_URS_2024_02/985141912</t>
  </si>
  <si>
    <t>899501411</t>
  </si>
  <si>
    <t>Stupadla do šachet a drobných objektů ocelová s PE povlakem vidlicová s vysekáním otvoru v betonu</t>
  </si>
  <si>
    <t>-271565891</t>
  </si>
  <si>
    <t>https://podminky.urs.cz/item/CS_URS_2024_02/899501411</t>
  </si>
  <si>
    <t>Poznámka k položce:_x000d_
Obnova stupadel v bahníku 2 ks/bahník._x000d_
Položka bude čerpána v závislosti na skutečném stavu konstrukcí!</t>
  </si>
  <si>
    <t>"B2" 2</t>
  </si>
  <si>
    <t>"B4" 2</t>
  </si>
  <si>
    <t>"HŠ" 2</t>
  </si>
  <si>
    <t>-2111761619</t>
  </si>
  <si>
    <t>Poznámka k položce:_x000d_
Uvažováno cca 2 m2 na bahník._x000d_
Položka bude čerpána v závislosti na skutečném stavu konstrukcí!</t>
  </si>
  <si>
    <t>-481362352</t>
  </si>
  <si>
    <t>985311912</t>
  </si>
  <si>
    <t>Reprofilace betonu sanačními maltami na cementové bázi ručně Příplatek k cenám za plochu do 10 m2 jednotlivě</t>
  </si>
  <si>
    <t>-78208429</t>
  </si>
  <si>
    <t>https://podminky.urs.cz/item/CS_URS_2024_02/985311912</t>
  </si>
  <si>
    <t>985312112</t>
  </si>
  <si>
    <t>Stěrka k vyrovnání ploch reprofilovaného betonu stěn, tloušťky přes 2 do 3 mm</t>
  </si>
  <si>
    <t>-1222722455</t>
  </si>
  <si>
    <t>https://podminky.urs.cz/item/CS_URS_2024_02/985312112</t>
  </si>
  <si>
    <t>241650053</t>
  </si>
  <si>
    <t>985312192</t>
  </si>
  <si>
    <t>Stěrka k vyrovnání ploch reprofilovaného betonu Příplatek k cenám za plochu do 10 m2 jednotlivě</t>
  </si>
  <si>
    <t>997173115</t>
  </si>
  <si>
    <t>https://podminky.urs.cz/item/CS_URS_2024_02/985312192</t>
  </si>
  <si>
    <t>853613227</t>
  </si>
  <si>
    <t>Poznámka k položce:_x000d_
Kamerové zkoušky stávajících přípojek bahníků do kanalizace._x000d_
Uvažovaná hloubka 8 m + vodorovná vzdálenost od šachty ke kanalizaci.</t>
  </si>
  <si>
    <t>"Přípojka bahníku B2" 45</t>
  </si>
  <si>
    <t>"Přípojka bahníku B3" 45</t>
  </si>
  <si>
    <t>"Přípojka bahníku B4" 10</t>
  </si>
  <si>
    <t>"Přípojka bahníku B5" 14</t>
  </si>
  <si>
    <t>"Přípojka šachty HŠ" 15</t>
  </si>
  <si>
    <t>898160500R</t>
  </si>
  <si>
    <t>Frézování potrubí kanalizačních přípojek DN200</t>
  </si>
  <si>
    <t>723511664</t>
  </si>
  <si>
    <t>"Přípojka bahníku B2" 2</t>
  </si>
  <si>
    <t>"Přípojka bahníku B3" 2</t>
  </si>
  <si>
    <t>"Přípojka bahníku B4" 2</t>
  </si>
  <si>
    <t>"Přípojka bahníku B5" 2</t>
  </si>
  <si>
    <t>"Přípojka šachty HŠ" 2</t>
  </si>
  <si>
    <t>898161201</t>
  </si>
  <si>
    <t>Vložkování kanalizačního potrubí litinového, ocelového nebo betonového textilním rukávcem sanační tloušťky 7 mm DN 200</t>
  </si>
  <si>
    <t>-1454999228</t>
  </si>
  <si>
    <t>https://podminky.urs.cz/item/CS_URS_2024_02/898161201</t>
  </si>
  <si>
    <t>"Přípojka bahníku B3" 43</t>
  </si>
  <si>
    <t>174111101</t>
  </si>
  <si>
    <t>Zásyp sypaninou z jakékoliv horniny ručně s uložením výkopku ve vrstvách se zhutněním jam, šachet, rýh nebo kolem objektů v těchto vykopávkách</t>
  </si>
  <si>
    <t>-1356752336</t>
  </si>
  <si>
    <t>https://podminky.urs.cz/item/CS_URS_2024_02/174111101</t>
  </si>
  <si>
    <t>"Zásyp jam po vybouraných kalových jímkách" 5*3</t>
  </si>
  <si>
    <t>877360310</t>
  </si>
  <si>
    <t>Montáž tvarovek na kanalizačním plastovém potrubí z PP nebo PVC-U hladkého plnostěnného kolen, víček nebo hrdlových uzávěrů DN 250</t>
  </si>
  <si>
    <t>1554701694</t>
  </si>
  <si>
    <t>https://podminky.urs.cz/item/CS_URS_2024_02/877360310</t>
  </si>
  <si>
    <t>28611961</t>
  </si>
  <si>
    <t>zátka hrdlová kanalizační plastová PP SN16 DN 250</t>
  </si>
  <si>
    <t>142744266</t>
  </si>
  <si>
    <t>890431811</t>
  </si>
  <si>
    <t>Bourání šachet a jímek ručně velikosti obestavěného prostoru přes 1,5 do 3 m3 z prefabrikovaných skruží</t>
  </si>
  <si>
    <t>62992311</t>
  </si>
  <si>
    <t>https://podminky.urs.cz/item/CS_URS_2024_02/890431811</t>
  </si>
  <si>
    <t>"5 kalových jímek" 5*3</t>
  </si>
  <si>
    <t>84677804</t>
  </si>
  <si>
    <t>-117764244</t>
  </si>
  <si>
    <t>"Odkopávky" 178,873+715,493+99,490</t>
  </si>
  <si>
    <t>-1880573443</t>
  </si>
  <si>
    <t>"20 km" 19*993,856</t>
  </si>
  <si>
    <t>-334717312</t>
  </si>
  <si>
    <t>"Odkopávky - 90 % hmotnosti" (178,873+715,493+99,490)*0,9</t>
  </si>
  <si>
    <t>997013871</t>
  </si>
  <si>
    <t>Poplatek za uložení stavebního odpadu na recyklační skládce (skládkovné) směsného stavebního a demoličního zatříděného do Katalogu odpadů pod kódem 17 09 04</t>
  </si>
  <si>
    <t>-1148492137</t>
  </si>
  <si>
    <t>https://podminky.urs.cz/item/CS_URS_2024_02/997013871</t>
  </si>
  <si>
    <t>"10 % z hmotnosti odkopávek" (178,873+715,493+99,490)*0,1</t>
  </si>
  <si>
    <t>-1458195553</t>
  </si>
  <si>
    <t>"Kalové jímky" 9</t>
  </si>
  <si>
    <t>"Demontované poklopy včetně rámů" 0,5</t>
  </si>
  <si>
    <t>401642400</t>
  </si>
  <si>
    <t>"20 km" 19*9,5</t>
  </si>
  <si>
    <t>1600190154</t>
  </si>
  <si>
    <t>482815615</t>
  </si>
  <si>
    <t>"Trouby a tvarovky pro drenáže" 0,716+0,004+0,002</t>
  </si>
  <si>
    <t>"Trouby a tvarovky pro ostatní odvodnění" 0,330+0,588+0,003+0,001+0,015+0,038+0,004+0,004+0,022+0,005</t>
  </si>
  <si>
    <t>998276124</t>
  </si>
  <si>
    <t>Přesun hmot pro trubní vedení hloubené z trub z plastických hmot nebo sklolaminátových Příplatek k cenám za zvětšený přesun přes vymezenou dopravní vzdálenost do 500 m</t>
  </si>
  <si>
    <t>-15291224</t>
  </si>
  <si>
    <t>https://podminky.urs.cz/item/CS_URS_2024_02/998276124</t>
  </si>
  <si>
    <t xml:space="preserve">SO 661 - Přeložka trolejového vedení </t>
  </si>
  <si>
    <t xml:space="preserve">Ing. Švehlová </t>
  </si>
  <si>
    <t>45312338</t>
  </si>
  <si>
    <t>Elektroline, a.s.</t>
  </si>
  <si>
    <t>CZ45312338</t>
  </si>
  <si>
    <t xml:space="preserve">    021 - Materiál  a montáž TV</t>
  </si>
  <si>
    <t xml:space="preserve">    D4 - TRAKČNÍ STOŽÁRY</t>
  </si>
  <si>
    <t xml:space="preserve">    M3 - POV</t>
  </si>
  <si>
    <t xml:space="preserve">    46-M - Provizorní stožáry</t>
  </si>
  <si>
    <t>D5 - Zemní práce pro základy</t>
  </si>
  <si>
    <t>58-M - Revize vyhrazených technických zařízení</t>
  </si>
  <si>
    <t xml:space="preserve">VRN -   Vedlejší rozpočtové náklady</t>
  </si>
  <si>
    <t>021</t>
  </si>
  <si>
    <t xml:space="preserve">Materiál  a montáž TV</t>
  </si>
  <si>
    <t>RDEM0025D</t>
  </si>
  <si>
    <t>Demontáž stavajiciho trolejoveho vedení</t>
  </si>
  <si>
    <t>209901217</t>
  </si>
  <si>
    <t>210030641R</t>
  </si>
  <si>
    <t>Demontáž trakčního vedení pro městskou dopravu, průmyslové dráhy a jeřáby- odpojovače s pákovým pohonem včetně konzoly a táhla</t>
  </si>
  <si>
    <t>RLKD002M</t>
  </si>
  <si>
    <t>Montáž Drát trolejový Cu Ri 120 mm2</t>
  </si>
  <si>
    <t>1418980123</t>
  </si>
  <si>
    <t>RLKD002</t>
  </si>
  <si>
    <t>Drát trolejový Cu Ri 120 mm2</t>
  </si>
  <si>
    <t>-85847506</t>
  </si>
  <si>
    <t>RUK003M</t>
  </si>
  <si>
    <t>Montáž Páskovaný kardan 37 mm pro lano</t>
  </si>
  <si>
    <t>-7709123</t>
  </si>
  <si>
    <t>RUK003</t>
  </si>
  <si>
    <t>Páskovaný kardan 37 mm pro lano</t>
  </si>
  <si>
    <t>-1025630301</t>
  </si>
  <si>
    <t>RLK002M</t>
  </si>
  <si>
    <t>Montáž Lano nerez 35mm2 (19x1) 7,25</t>
  </si>
  <si>
    <t>729510624</t>
  </si>
  <si>
    <t>RLK002</t>
  </si>
  <si>
    <t>Lano nerez 35mm2 (19x1) 7,25</t>
  </si>
  <si>
    <t>1368749271</t>
  </si>
  <si>
    <t>RLK003M</t>
  </si>
  <si>
    <t>Montáž Lano nerez 50mm2 (1x37) 9,8</t>
  </si>
  <si>
    <t>863967415</t>
  </si>
  <si>
    <t>RLK003</t>
  </si>
  <si>
    <t>Lano nerez 50mm2 (1x37) 9,8</t>
  </si>
  <si>
    <t>1437796456</t>
  </si>
  <si>
    <t>RTZ1D002M</t>
  </si>
  <si>
    <t>Montáž Komplet závěsu DELTA na lano 25-50 mm2</t>
  </si>
  <si>
    <t>-437130598</t>
  </si>
  <si>
    <t>RTZ1D002</t>
  </si>
  <si>
    <t>Komplet závěsu DELTA na lano 25-50 mm2</t>
  </si>
  <si>
    <t>29047440</t>
  </si>
  <si>
    <t>RTZ1D039M</t>
  </si>
  <si>
    <t>Montáž Dvojitý boční držák upevněný na lano 25-50 mm2</t>
  </si>
  <si>
    <t>-945974794</t>
  </si>
  <si>
    <t>RTZ1D039</t>
  </si>
  <si>
    <t>Dvojitý boční držák upevněný na lano 25-50 mm2</t>
  </si>
  <si>
    <t>-144580792</t>
  </si>
  <si>
    <t>RTZ1D023M</t>
  </si>
  <si>
    <t>Montáž Boční držák s hákem upevněný na lano 25-50 mm2</t>
  </si>
  <si>
    <t>-1491820506</t>
  </si>
  <si>
    <t>RTZ1D023</t>
  </si>
  <si>
    <t>Boční držák s hákem upevněný na lano 25-50 mm2</t>
  </si>
  <si>
    <t>-438923543</t>
  </si>
  <si>
    <t>RPL010M</t>
  </si>
  <si>
    <t>Montáž Ukončení lana N50 s izolátorem a nap. šroubem</t>
  </si>
  <si>
    <t>-1765763351</t>
  </si>
  <si>
    <t>RPL010</t>
  </si>
  <si>
    <t>Ukončení lana N50 s izolátorem a nap. šroubem</t>
  </si>
  <si>
    <t>-810688300</t>
  </si>
  <si>
    <t>RPL014M</t>
  </si>
  <si>
    <t>Montáž Ukončení lana N35 s izolátorem a nap. šroubem</t>
  </si>
  <si>
    <t>-792824134</t>
  </si>
  <si>
    <t>RPL014</t>
  </si>
  <si>
    <t>Ukončení lana N35 s izolátorem a nap. šroubem</t>
  </si>
  <si>
    <t>152038486</t>
  </si>
  <si>
    <t>R00615</t>
  </si>
  <si>
    <t>Rozebiratelné ukončení lana N 35 s izolátorem</t>
  </si>
  <si>
    <t>R00616</t>
  </si>
  <si>
    <t>Trojsměrné spojení N 35 s izolátorem</t>
  </si>
  <si>
    <t>RDNO025M</t>
  </si>
  <si>
    <t>Montáž Odpojovač U s ručním pohonem (Bz) na kulatý stožár, upevnění páskou</t>
  </si>
  <si>
    <t>2019303006</t>
  </si>
  <si>
    <t>RDNO025</t>
  </si>
  <si>
    <t>Odpojovač U s ručním pohonem (Bz) na kulatý stožár, upevnění páskou</t>
  </si>
  <si>
    <t>-1976881147</t>
  </si>
  <si>
    <t>Poznámka k položce:_x000d_
3000A, ve dvojité izolaci</t>
  </si>
  <si>
    <t>RDNK018M</t>
  </si>
  <si>
    <t>Montáž Kabelové propojení TRAM na lano 0x1x1</t>
  </si>
  <si>
    <t>-1237107181</t>
  </si>
  <si>
    <t>RDNK018</t>
  </si>
  <si>
    <t>Kabelové propojení TRAM na lano 0x1x1</t>
  </si>
  <si>
    <t>1926700789</t>
  </si>
  <si>
    <t>Poznámka k položce:_x000d_
CHBU 1x185mm2</t>
  </si>
  <si>
    <t>RDNB011M</t>
  </si>
  <si>
    <t>Montáž Bleskojistka pro TRAM se svodičem PSP včetně šroubovaného ukolejnění</t>
  </si>
  <si>
    <t>834636775</t>
  </si>
  <si>
    <t>RDNB011</t>
  </si>
  <si>
    <t>Bleskojistka pro TRAM se svodičem PSP včetně šroubovaného ukolejnění</t>
  </si>
  <si>
    <t>-783830763</t>
  </si>
  <si>
    <t>Poznámka k položce:_x000d_
YY50mm2</t>
  </si>
  <si>
    <t>RKNPev015M</t>
  </si>
  <si>
    <t>Montáž Pevné kotvení TD120mm2</t>
  </si>
  <si>
    <t>331077046</t>
  </si>
  <si>
    <t>RKNPev015</t>
  </si>
  <si>
    <t>Pevné kotvení TD120mm2</t>
  </si>
  <si>
    <t>-2073231106</t>
  </si>
  <si>
    <t>RKNPoh010M</t>
  </si>
  <si>
    <t>Montáž Pohyblivé kotvení na kulatém stožáru Cu 120mm2</t>
  </si>
  <si>
    <t>-580012480</t>
  </si>
  <si>
    <t>RKNPoh010</t>
  </si>
  <si>
    <t>Pohyblivé kotvení na kulatém stožáru Cu 120mm2</t>
  </si>
  <si>
    <t>1149717372</t>
  </si>
  <si>
    <t>RŘPod017M</t>
  </si>
  <si>
    <t>Montáž Pohyblivé upevnění nosného lana na převěsu</t>
  </si>
  <si>
    <t>255887418</t>
  </si>
  <si>
    <t>RŘPod017</t>
  </si>
  <si>
    <t>Pohyblivé upevnění nosného lana na převěsu</t>
  </si>
  <si>
    <t>-1399932774</t>
  </si>
  <si>
    <t>210030491R</t>
  </si>
  <si>
    <t>Montáž trakčního vedení pro městskou dopravu, průmyslové dráhy a jeřáby úsekového děliče dělič úsekový proudového propojení trolejí do 1m lanem Cu 95 až 185 mm2 včetně 2 proudových svorek</t>
  </si>
  <si>
    <t>-2113315914</t>
  </si>
  <si>
    <t>8+10+2*1</t>
  </si>
  <si>
    <t>34112339</t>
  </si>
  <si>
    <t>kabel silový jádro Cu izolace PVC plášť PVC 0,6/1kV (NYY) 1x185mm2</t>
  </si>
  <si>
    <t>210030313</t>
  </si>
  <si>
    <t>Montáž trakčního vedení pro městskou dopravu, průmyslové dráhy a jeřáby křížení trolejí pro pantograf sepnutí 2 trolejí nad výhybkou dvojitou trolejovou svorkou</t>
  </si>
  <si>
    <t>https://podminky.urs.cz/item/CS_URS_2024_02/210030313</t>
  </si>
  <si>
    <t>Poznámka k položce:_x000d_
vč. materiálu</t>
  </si>
  <si>
    <t>2*2+2*3</t>
  </si>
  <si>
    <t>210030702RD</t>
  </si>
  <si>
    <t>Demontáž ukolejnění z kolejnice</t>
  </si>
  <si>
    <t>R00021</t>
  </si>
  <si>
    <t>Montáž skříňky připojení kabelu ke kolejnici</t>
  </si>
  <si>
    <t>R00022</t>
  </si>
  <si>
    <t>Skříňka připojení ukolejňovacího kabelu na kolejnici</t>
  </si>
  <si>
    <t>Poznámka k položce:_x000d_
dle standardu DPO</t>
  </si>
  <si>
    <t>-1895673880</t>
  </si>
  <si>
    <t>RVP026M</t>
  </si>
  <si>
    <t>Připojení kabelů ukolejnění ke koleji šroubovým spojem</t>
  </si>
  <si>
    <t>579079770</t>
  </si>
  <si>
    <t>RVP004M</t>
  </si>
  <si>
    <t>Ostatní instalační materiál</t>
  </si>
  <si>
    <t>-1585442422</t>
  </si>
  <si>
    <t>210900627RD</t>
  </si>
  <si>
    <t>Demontáž izolovaných vodičů hliníkových do 1 kV bez ukončení plných nebo laněných (např. AY, AYY) uložených pevně průřezu žíly 500 mm2</t>
  </si>
  <si>
    <t>1720822542</t>
  </si>
  <si>
    <t>210900627</t>
  </si>
  <si>
    <t>Montáž izolovaných vodičů hliníkových do 1 kV bez ukončení plných nebo laněných (např. AY, AYY) uložených pevně průřezu žíly 400 až 500 mm2</t>
  </si>
  <si>
    <t>247546601</t>
  </si>
  <si>
    <t>https://podminky.urs.cz/item/CS_URS_2024_02/210900627</t>
  </si>
  <si>
    <t>34115020</t>
  </si>
  <si>
    <t>kabel energetický stíněný s ochranou proti podélnému šíření vody pod pláštěm jádro Al izolace XLPE plášť PE 6/10kV (10-AXEKVCE) 1x500/35mm2</t>
  </si>
  <si>
    <t>1767586414</t>
  </si>
  <si>
    <t>Poznámka k položce:_x000d_
6-AYKCY 1x 500mm2, průměr kabelu 45mm</t>
  </si>
  <si>
    <t>2*20</t>
  </si>
  <si>
    <t>ROM018M</t>
  </si>
  <si>
    <t>Montáž kabelového vývodu na stožar NB</t>
  </si>
  <si>
    <t>-1397011602</t>
  </si>
  <si>
    <t>ROM018</t>
  </si>
  <si>
    <t>Kabelový vyvod na stožár NB</t>
  </si>
  <si>
    <t>1234293897</t>
  </si>
  <si>
    <t>Poznámka k položce:_x000d_
Kabelový vývod na strožár NB, vč. trubky HDPE75/45 s připáskováním a kabelovou koncovkou</t>
  </si>
  <si>
    <t>210101216</t>
  </si>
  <si>
    <t>Propojení kabelů nebo vodičů spojkou do 1 kV venkovní páskou vodičů se stíněním nebo pláštěm, průřezu žíly do 500 mm2</t>
  </si>
  <si>
    <t>-1149835213</t>
  </si>
  <si>
    <t>https://podminky.urs.cz/item/CS_URS_2024_02/210101216</t>
  </si>
  <si>
    <t>35436118</t>
  </si>
  <si>
    <t>spojka 10kV pro jednožilový kabel s plastovou izolací, 400-630mm</t>
  </si>
  <si>
    <t>355443825</t>
  </si>
  <si>
    <t>210101029</t>
  </si>
  <si>
    <t xml:space="preserve">Ukončení kabelů nebo vodičů koncovkou do 22 kV venkovní kabelů celoplastových </t>
  </si>
  <si>
    <t>-700281744</t>
  </si>
  <si>
    <t>https://podminky.urs.cz/item/CS_URS_2024_02/210101029</t>
  </si>
  <si>
    <t>35436553</t>
  </si>
  <si>
    <t>koncovka kabelová venkovní, 70-120mm2 dl 650mm</t>
  </si>
  <si>
    <t>-568464330</t>
  </si>
  <si>
    <t>59071003</t>
  </si>
  <si>
    <t>pěna pistolová PUR zimní</t>
  </si>
  <si>
    <t>litr</t>
  </si>
  <si>
    <t>-644601451</t>
  </si>
  <si>
    <t>210280003</t>
  </si>
  <si>
    <t>Zkoušky a prohlídky elektrických rozvodů a zařízení celková prohlídka, zkoušení, měření a vyhotovení revizní zprávy pro objem montážních prací přes 500 do 1000 tisíc Kč</t>
  </si>
  <si>
    <t>-462492441</t>
  </si>
  <si>
    <t>https://podminky.urs.cz/item/CS_URS_2024_02/210280003</t>
  </si>
  <si>
    <t>Poznámka k položce:_x000d_
3x dle POV</t>
  </si>
  <si>
    <t>210280010</t>
  </si>
  <si>
    <t>Zkoušky a prohlídky elektrických rozvodů a zařízení celková prohlídka, zkoušení, měření a vyhotovení revizní zprávy pro objem montážních prací Příplatek k ceně -0003 za každých dalších i započatých 500 tisíc Kč přes 1000 tisíc Kč</t>
  </si>
  <si>
    <t>678179541</t>
  </si>
  <si>
    <t>https://podminky.urs.cz/item/CS_URS_2024_02/210280010</t>
  </si>
  <si>
    <t>D4</t>
  </si>
  <si>
    <t>TRAKČNÍ STOŽÁRY</t>
  </si>
  <si>
    <t>RTS007M</t>
  </si>
  <si>
    <t>Montáž trakčního stožaru ocelového,trubkoveho, bezpatkoveho, delka do 12m</t>
  </si>
  <si>
    <t>-186325827</t>
  </si>
  <si>
    <t>RTS0006</t>
  </si>
  <si>
    <t xml:space="preserve">Trakční stožár 10m/22kN metalizovaný,  typ D</t>
  </si>
  <si>
    <t>-629229549</t>
  </si>
  <si>
    <t>RTS0007</t>
  </si>
  <si>
    <t xml:space="preserve">Trakční stožár 11m/26kN metalizovaný,  typ E</t>
  </si>
  <si>
    <t>-45544257</t>
  </si>
  <si>
    <t>RTS0009</t>
  </si>
  <si>
    <t>Trakční stožár 10m/22kN, OSV metalizovaný, typ D</t>
  </si>
  <si>
    <t>-1628788400</t>
  </si>
  <si>
    <t>RTS0011</t>
  </si>
  <si>
    <t>Trakční stožár 11m/22kN, OSV metalizovaný, typ D</t>
  </si>
  <si>
    <t>1531456900</t>
  </si>
  <si>
    <t>RTS009M</t>
  </si>
  <si>
    <t>Montáž trakčního stožaru ocelového,trubkoveho, patkoveho, delka do 12m</t>
  </si>
  <si>
    <t>-2012815393</t>
  </si>
  <si>
    <t>RTS0044</t>
  </si>
  <si>
    <t xml:space="preserve">Trakční stožár přírubový 10m/16kN OSV metalizovaný,  typ CP</t>
  </si>
  <si>
    <t>-896273818</t>
  </si>
  <si>
    <t>RTS0044/1</t>
  </si>
  <si>
    <t xml:space="preserve">Trakční stožár přírubový 10m/16kN metalizovaný,  typ CP</t>
  </si>
  <si>
    <t>-1986286159</t>
  </si>
  <si>
    <t>RTS0083</t>
  </si>
  <si>
    <t>Trakční stožár přírubový 9m/22kN OSV metalizovaný, typ DP</t>
  </si>
  <si>
    <t>343705742</t>
  </si>
  <si>
    <t>RMON0022</t>
  </si>
  <si>
    <t>Ochranný nátěr stožáru proti graffiti</t>
  </si>
  <si>
    <t>1362099522</t>
  </si>
  <si>
    <t>(3,14*0,34*2,5)*25 "3,14*d*h *počet</t>
  </si>
  <si>
    <t>24592704</t>
  </si>
  <si>
    <t>přípravek na prevenci a likvidaci graffiti</t>
  </si>
  <si>
    <t>2093311464</t>
  </si>
  <si>
    <t>Poznámka k položce:_x000d_
Spotřeba: 0,16 litr/m2</t>
  </si>
  <si>
    <t>0,16*66,725</t>
  </si>
  <si>
    <t>RTS003M</t>
  </si>
  <si>
    <t>Označení čísla stožárů barvou</t>
  </si>
  <si>
    <t>-1548240587</t>
  </si>
  <si>
    <t>RTS024M</t>
  </si>
  <si>
    <t>Demontáž stožárů</t>
  </si>
  <si>
    <t>523655885</t>
  </si>
  <si>
    <t>Poznámka k položce:_x000d_
vč. odvozu do 10km</t>
  </si>
  <si>
    <t>RTS02599</t>
  </si>
  <si>
    <t>odkup kovového odpadu</t>
  </si>
  <si>
    <t>2084745343</t>
  </si>
  <si>
    <t>25"demontované stožáry</t>
  </si>
  <si>
    <t>M3</t>
  </si>
  <si>
    <t>POV</t>
  </si>
  <si>
    <t>210030761R</t>
  </si>
  <si>
    <t>Montáž trakčního vedení - provizorní TV</t>
  </si>
  <si>
    <t>kpl/st</t>
  </si>
  <si>
    <t>1783373671</t>
  </si>
  <si>
    <t>Poznámka k položce:_x000d_
Úprava závěsů a převěs.lan na mobilní stožár, směrové a výškové vyrovnání troleje, provizorní ukotvení stávajícího TV._x000d_
+ montážní vozidlo s posádkou</t>
  </si>
  <si>
    <t xml:space="preserve">3*6+2 </t>
  </si>
  <si>
    <t>-344946347</t>
  </si>
  <si>
    <t>-187974264</t>
  </si>
  <si>
    <t>1399962916</t>
  </si>
  <si>
    <t>-1321183951</t>
  </si>
  <si>
    <t>-1895025595</t>
  </si>
  <si>
    <t>848999941</t>
  </si>
  <si>
    <t>-1299651019</t>
  </si>
  <si>
    <t>-1160198228</t>
  </si>
  <si>
    <t>-2140586518</t>
  </si>
  <si>
    <t>162129428</t>
  </si>
  <si>
    <t>-1623715905</t>
  </si>
  <si>
    <t>RDEM0026D</t>
  </si>
  <si>
    <t>Demontáž provizorniho trolejoveho vedení</t>
  </si>
  <si>
    <t>114868318</t>
  </si>
  <si>
    <t>Poznámka k položce:_x000d_
demontáž TV ,vč odvozu +montážní vozidlo s posádkou</t>
  </si>
  <si>
    <t>Provizorní stožáry</t>
  </si>
  <si>
    <t>RTS005M</t>
  </si>
  <si>
    <t>Instalace mobilních stožárů, vč.základů a usazení</t>
  </si>
  <si>
    <t>1481980596</t>
  </si>
  <si>
    <t>Poznámka k položce:_x000d_
doprava , usazení na místo, zpevnění plochy, včetně podsypového materiálu</t>
  </si>
  <si>
    <t xml:space="preserve">3"ks  22kN</t>
  </si>
  <si>
    <t>3"ks 16kN</t>
  </si>
  <si>
    <t>RTS024M2</t>
  </si>
  <si>
    <t>Demontáž a přemístění stožárů s mobil. základy</t>
  </si>
  <si>
    <t>-710140233</t>
  </si>
  <si>
    <t>Poznámka k položce:_x000d_
 přemístění dle jednotlivých etap POV</t>
  </si>
  <si>
    <t>2*6</t>
  </si>
  <si>
    <t>RTS006M</t>
  </si>
  <si>
    <t>Pronájem mobilních stožárů</t>
  </si>
  <si>
    <t>2111481396</t>
  </si>
  <si>
    <t>Poznámka k položce:_x000d_
 na 5 měsíců</t>
  </si>
  <si>
    <t>D5</t>
  </si>
  <si>
    <t>Zemní práce pro základy</t>
  </si>
  <si>
    <t>-945118613</t>
  </si>
  <si>
    <t>460131114</t>
  </si>
  <si>
    <t>Hloubení jam ručně včetně urovnání dna s přemístěním výkopku do vzdálenosti 3 m od okraje jámy nebo s naložením na dopravní prostředek v hornině třídy těžitelnosti II skupiny 4</t>
  </si>
  <si>
    <t>https://podminky.urs.cz/item/CS_URS_2024_02/460131114</t>
  </si>
  <si>
    <t>(1,8*1,8*2,6)*1</t>
  </si>
  <si>
    <t>(1,8*1,8*2,4)*9</t>
  </si>
  <si>
    <t>(2*2*2)*(2+1)</t>
  </si>
  <si>
    <t>5*2</t>
  </si>
  <si>
    <t>349333868</t>
  </si>
  <si>
    <t>Poznámka k položce:_x000d_
vč.betonu</t>
  </si>
  <si>
    <t>(1,0*1,0*0,75)*14 " dobetonávka na mostě</t>
  </si>
  <si>
    <t>RVP008M</t>
  </si>
  <si>
    <t>Betonový límec</t>
  </si>
  <si>
    <t>96664272</t>
  </si>
  <si>
    <t>Poznámka k položce:_x000d_
bednění +montáž</t>
  </si>
  <si>
    <t>23*0,75 "beton.límec</t>
  </si>
  <si>
    <t>RVP00.31</t>
  </si>
  <si>
    <t>beton C30/37XF4</t>
  </si>
  <si>
    <t>1838737304</t>
  </si>
  <si>
    <t>Poznámka k položce:_x000d_
límec</t>
  </si>
  <si>
    <t>953943124</t>
  </si>
  <si>
    <t>Osazování drobných kovových předmětů výrobků ostatních jinde neuvedených do betonu se zajištěním polohy k bednění či k výztuži před zabetonováním hmotnosti přes 15 do 30 kg/kus</t>
  </si>
  <si>
    <t>https://podminky.urs.cz/item/CS_URS_2024_02/953943124</t>
  </si>
  <si>
    <t>14*4"propojení se stáv.betonem</t>
  </si>
  <si>
    <t>10*5 "armování základu</t>
  </si>
  <si>
    <t>1*10"armování piloty</t>
  </si>
  <si>
    <t>-1688564571</t>
  </si>
  <si>
    <t>(11*57+16*4*1,2)/1000</t>
  </si>
  <si>
    <t>460791214</t>
  </si>
  <si>
    <t>Montáž trubek ochranných uložených volně do rýhy plastových ohebných, vnitřního průměru přes 90 do 110 mm</t>
  </si>
  <si>
    <t>332735485</t>
  </si>
  <si>
    <t>https://podminky.urs.cz/item/CS_URS_2024_02/460791214</t>
  </si>
  <si>
    <t>(18*2+3*2)*1,5</t>
  </si>
  <si>
    <t>-1246516675</t>
  </si>
  <si>
    <t>RVP027M</t>
  </si>
  <si>
    <t>Montáž armovací konstrukce pro trakční stožár</t>
  </si>
  <si>
    <t>917666652</t>
  </si>
  <si>
    <t>RVP027.1</t>
  </si>
  <si>
    <t xml:space="preserve">Armovací svorníkový koš ZRT pro trakční stožár </t>
  </si>
  <si>
    <t>-1359398782</t>
  </si>
  <si>
    <t>Poznámka k položce:_x000d_
 viz. pří. Základy stožárů_x000d_
ZRT 48-400 do piloty</t>
  </si>
  <si>
    <t>RVP027.2</t>
  </si>
  <si>
    <t xml:space="preserve">TRN s přírubou  550x550</t>
  </si>
  <si>
    <t>-689901615</t>
  </si>
  <si>
    <t>Poznámka k položce:_x000d_
viz př. Základy stožárů_x000d_
stožáry v nástupištích</t>
  </si>
  <si>
    <t>460080202R</t>
  </si>
  <si>
    <t>Základové konstrukce zřízení bednění základových konstrukcí s případnými vzpěrami zabudovaného</t>
  </si>
  <si>
    <t>Poznámka k položce:_x000d_
 ztracené bednění středu základu</t>
  </si>
  <si>
    <t>59223007R</t>
  </si>
  <si>
    <t xml:space="preserve">trouba betonová  D 50x100 cm</t>
  </si>
  <si>
    <t>Poznámka k položce:_x000d_
 jádro bet.základu</t>
  </si>
  <si>
    <t>2*11</t>
  </si>
  <si>
    <t>-745675618</t>
  </si>
  <si>
    <t>Poznámka k položce:_x000d_
stožáry 26/15 a 26/13</t>
  </si>
  <si>
    <t>2*(2*2*4)</t>
  </si>
  <si>
    <t>496273545</t>
  </si>
  <si>
    <t>460611134R</t>
  </si>
  <si>
    <t>Vrty nepažené pro stožáry průměru 90cm hl v hornině tř. vrtatelnosti IV</t>
  </si>
  <si>
    <t>41175747</t>
  </si>
  <si>
    <t>Poznámka k položce:_x000d_
vrtaná beton.pilota prům 900mm</t>
  </si>
  <si>
    <t>RVP020M</t>
  </si>
  <si>
    <t>Přesun mechanizace pro vrtané piloty</t>
  </si>
  <si>
    <t>-1808720751</t>
  </si>
  <si>
    <t>RVP024M</t>
  </si>
  <si>
    <t>Betonářské práce pro podzemní konstrukce</t>
  </si>
  <si>
    <t>-1045726608</t>
  </si>
  <si>
    <t xml:space="preserve">Poznámka k položce:_x000d_
betonová pilota </t>
  </si>
  <si>
    <t>(PI*0,45*0,45*6,5)*1"ks</t>
  </si>
  <si>
    <t>RVP00.3</t>
  </si>
  <si>
    <t>beton C 25/30 XF2</t>
  </si>
  <si>
    <t>-1320470270</t>
  </si>
  <si>
    <t>(PI*0,45*0,45*6,50)*1"ks</t>
  </si>
  <si>
    <t>1130802737</t>
  </si>
  <si>
    <t>(79+18)*1/1000 "hmotnost, množstvi</t>
  </si>
  <si>
    <t>-453711998</t>
  </si>
  <si>
    <t>1,8*1,8*2*11</t>
  </si>
  <si>
    <t>460633314</t>
  </si>
  <si>
    <t>Zemní protlaky zemní práce nutné k provedení protlaku výkop včetně zásypu strojně v omezeném prostoru startovací jáma v hornině třídy těžitelnosti II skupiny 5</t>
  </si>
  <si>
    <t>750154499</t>
  </si>
  <si>
    <t>https://podminky.urs.cz/item/CS_URS_2024_02/460633314</t>
  </si>
  <si>
    <t>460633414</t>
  </si>
  <si>
    <t>Zemní protlaky zemní práce nutné k provedení protlaku výkop včetně zásypu strojně v omezeném prostoru koncová jáma v hornině třídy těžitelnosti II skupiny 5</t>
  </si>
  <si>
    <t>-1196336366</t>
  </si>
  <si>
    <t>https://podminky.urs.cz/item/CS_URS_2024_02/460633414</t>
  </si>
  <si>
    <t>460631212</t>
  </si>
  <si>
    <t>Zemní protlaky řízené horizontální vrtání v hornině třídy těžitelnosti I a II skupiny 1 až 4 včetně protlačení trub v hloubce do 6 m vnějšího průměru vrtu přes 90 do 110 mm</t>
  </si>
  <si>
    <t>-1043676921</t>
  </si>
  <si>
    <t>https://podminky.urs.cz/item/CS_URS_2024_02/460631212</t>
  </si>
  <si>
    <t>55283916</t>
  </si>
  <si>
    <t>trubka ocelová bezešvá hladká jakost 11 353 108x5,0mm</t>
  </si>
  <si>
    <t>-810454736</t>
  </si>
  <si>
    <t>38,8349514563107*1,03 'Přepočtené koeficientem množství</t>
  </si>
  <si>
    <t>(1,8*1,8*2,6)*1*1,8</t>
  </si>
  <si>
    <t>(1,8*1,8*2,4)*9*2,4</t>
  </si>
  <si>
    <t>(2*2*2)*(2+1)*1,8</t>
  </si>
  <si>
    <t>226,325*10"km</t>
  </si>
  <si>
    <t>997221611</t>
  </si>
  <si>
    <t>Nakládání na dopravní prostředky pro vodorovnou dopravu suti</t>
  </si>
  <si>
    <t>https://podminky.urs.cz/item/CS_URS_2024_02/997221611</t>
  </si>
  <si>
    <t>979093111</t>
  </si>
  <si>
    <t>Uložení suti na skládku s hrubým urovnáním bez zhutnění</t>
  </si>
  <si>
    <t>-632809432</t>
  </si>
  <si>
    <t>11*(1,8*1,8*2)*2,4</t>
  </si>
  <si>
    <t>Poznámka k položce:_x000d_
recyklační skládka</t>
  </si>
  <si>
    <t>(1,8*1,8*2,4)*9*0,5</t>
  </si>
  <si>
    <t>(2*2*2)*(2+1)*0,5</t>
  </si>
  <si>
    <t>RVP012M</t>
  </si>
  <si>
    <t>Poplatek za analýzu odpadů podle vyhl. 273/2021 Sb</t>
  </si>
  <si>
    <t>1718501871</t>
  </si>
  <si>
    <t>58-M</t>
  </si>
  <si>
    <t>Revize vyhrazených technických zařízení</t>
  </si>
  <si>
    <t>1492157418</t>
  </si>
  <si>
    <t>1496414319</t>
  </si>
  <si>
    <t>580106031</t>
  </si>
  <si>
    <t>Měření při revizích zkouška přepěťové ochrany s bleskojistkou</t>
  </si>
  <si>
    <t>měření</t>
  </si>
  <si>
    <t>-137051952</t>
  </si>
  <si>
    <t>https://podminky.urs.cz/item/CS_URS_2024_02/580106031</t>
  </si>
  <si>
    <t>580107001</t>
  </si>
  <si>
    <t>Pomocné práce při revizích vypnutí vedení, přezkoušení vypnutého stavu, označení tabulkou a opětné zapnutí</t>
  </si>
  <si>
    <t>-1100095244</t>
  </si>
  <si>
    <t>https://podminky.urs.cz/item/CS_URS_2024_02/580107001</t>
  </si>
  <si>
    <t>RVP031M</t>
  </si>
  <si>
    <t>Technická prohlídka a zkouška</t>
  </si>
  <si>
    <t>-2123668332</t>
  </si>
  <si>
    <t>Poznámka k položce:_x000d_
optická prohlídka technického stavu atmatury, zdiva a ukotvení</t>
  </si>
  <si>
    <t>RVP038M</t>
  </si>
  <si>
    <t>Průkaz způsobilosti UTZ/E</t>
  </si>
  <si>
    <t>-350899686</t>
  </si>
  <si>
    <t>VRN</t>
  </si>
  <si>
    <t xml:space="preserve">  Vedlejší rozpočtové náklady</t>
  </si>
  <si>
    <t>HZS4212</t>
  </si>
  <si>
    <t>Hodinové zúčtovací sazby ostatních profesí revizní a kontrolní činnost revizní technik specialista</t>
  </si>
  <si>
    <t>-266276036</t>
  </si>
  <si>
    <t>https://podminky.urs.cz/item/CS_URS_2024_02/HZS4212</t>
  </si>
  <si>
    <t>HZS4222</t>
  </si>
  <si>
    <t>Hodinové zúčtovací sazby ostatních profesí revizní a kontrolní činnost geodet specialista</t>
  </si>
  <si>
    <t>-669115433</t>
  </si>
  <si>
    <t>https://podminky.urs.cz/item/CS_URS_2024_02/HZS4222</t>
  </si>
  <si>
    <t>HZS4232</t>
  </si>
  <si>
    <t>Hodinové zúčtovací sazby ostatních profesí revizní a kontrolní činnost technik odborný</t>
  </si>
  <si>
    <t>-267412863</t>
  </si>
  <si>
    <t>https://podminky.urs.cz/item/CS_URS_2024_02/HZS4232</t>
  </si>
  <si>
    <t>Poznámka k položce:_x000d_
manipulace na síti, zajištění, přepnutí vedení</t>
  </si>
  <si>
    <t>SO 662 - Nástupiště</t>
  </si>
  <si>
    <t xml:space="preserve">    02 - Vybavení zastávky</t>
  </si>
  <si>
    <t xml:space="preserve">    03 - Ostatní bourací práce</t>
  </si>
  <si>
    <t>-1810366612</t>
  </si>
  <si>
    <t>"Nástupiště zastávek - 15 % plochy ručně" (278+222+259)*0,15</t>
  </si>
  <si>
    <t>-361952799</t>
  </si>
  <si>
    <t>"Nástupiště zastávek - 85 % plochy strojně" (278+222+259)*0,85</t>
  </si>
  <si>
    <t>-1913536687</t>
  </si>
  <si>
    <t>"Nástupiště zastávek" (278+222+259)*0,25</t>
  </si>
  <si>
    <t>113107232</t>
  </si>
  <si>
    <t>Odstranění podkladů nebo krytů strojně plochy jednotlivě přes 200 m2 s přemístěním hmot na skládku na vzdálenost do 20 m nebo s naložením na dopravní prostředek z betonu prostého, o tl. vrstvy přes 150 do 300 mm</t>
  </si>
  <si>
    <t>618388886</t>
  </si>
  <si>
    <t>https://podminky.urs.cz/item/CS_URS_2024_02/113107232</t>
  </si>
  <si>
    <t>"Nástupiště zastávek" (278+222+259)*0,75</t>
  </si>
  <si>
    <t>916241213</t>
  </si>
  <si>
    <t>Osazení obrubníku kamenného se zřízením lože, s vyplněním a zatřením spár cementovou maltou stojatého s boční opěrou z betonu prostého, do lože z betonu prostého</t>
  </si>
  <si>
    <t>-1155082860</t>
  </si>
  <si>
    <t>https://podminky.urs.cz/item/CS_URS_2024_02/916241213</t>
  </si>
  <si>
    <t>"Nástupní hrany" 2*67</t>
  </si>
  <si>
    <t>"Rampy k místu pro přecházení" 2*5</t>
  </si>
  <si>
    <t>58380002</t>
  </si>
  <si>
    <t>obrubník kamenný žulový přímý 1000x320x240mm</t>
  </si>
  <si>
    <t>493927221</t>
  </si>
  <si>
    <t>144*1,02 'Přepočtené koeficientem množství</t>
  </si>
  <si>
    <t>916231291R</t>
  </si>
  <si>
    <t>Příplatek za dodatečné kamenické opracování obrub</t>
  </si>
  <si>
    <t>993720827</t>
  </si>
  <si>
    <t>Poznámka k položce:_x000d_
Příplatek zahrnuje zaoblení/seříznutí rohů obrubníků.</t>
  </si>
  <si>
    <t>564851114</t>
  </si>
  <si>
    <t>Podklad ze štěrkodrti ŠD s rozprostřením a zhutněním plochy přes 100 m2, po zhutnění tl. 180 mm</t>
  </si>
  <si>
    <t>1334798652</t>
  </si>
  <si>
    <t>https://podminky.urs.cz/item/CS_URS_2024_02/564851114</t>
  </si>
  <si>
    <t>"Nástupiště dc" 572,913</t>
  </si>
  <si>
    <t>"Nástupšitě zc" 241,381</t>
  </si>
  <si>
    <t>460641113R</t>
  </si>
  <si>
    <t>Základové konstrukce základ bez bednění do rostlé zeminy z monolitického betonu tř. C 20/25</t>
  </si>
  <si>
    <t>1603093627</t>
  </si>
  <si>
    <t>"Základy pro LED svítidla - 0,3 x 0,3 x 0,3 (d x š x v)" 134*0,3*0,3*0,3</t>
  </si>
  <si>
    <t>"Základy pro LED pásky - 0,3 x 0,3 x 4,0 (d x š x v)" 2*0,3*0,3*4,0</t>
  </si>
  <si>
    <t>"Základy pro rozvaděče LED svítidel - 0,3 x 0,3 x 0,3 (d x š x v)" 68*0,3*0,3*0,3</t>
  </si>
  <si>
    <t>"Základy pro rozvaděče LED pásků - 0,3 x 0,3 x 0,3 (d x š x v)" 2*0,3*0,3*0,3</t>
  </si>
  <si>
    <t>596811312</t>
  </si>
  <si>
    <t>Kladení velkoformátové dlažby pozemních komunikací a komunikací pro pěší s ložem z kameniva tl. 40 mm, s vyplněním spár, s hutněním, vibrováním a se smetením přebytečného materiálu tl. do 100 mm, velikosti dlaždic do 0,5 m2, pro plochy přes 300 m2</t>
  </si>
  <si>
    <t>59871751</t>
  </si>
  <si>
    <t>https://podminky.urs.cz/item/CS_URS_2024_02/596811312</t>
  </si>
  <si>
    <t>"Nástupiště dc" 562,489-17,51</t>
  </si>
  <si>
    <t>"Nástupšitě zc" 235,905-17,41</t>
  </si>
  <si>
    <t>58381174R</t>
  </si>
  <si>
    <t>deska dlažební tryskaná žula 600x300mm tl 80mm</t>
  </si>
  <si>
    <t>875813136</t>
  </si>
  <si>
    <t>Poznámka k položce:_x000d_
Vysoká hodnota ztratného (10 %) je dána předpokladem zvýšeného prořezu v okolí LED světel v nástupišti.</t>
  </si>
  <si>
    <t>763,474*1,1 'Přepočtené koeficientem množství</t>
  </si>
  <si>
    <t>596811121</t>
  </si>
  <si>
    <t>Kladení dlažby z betonových nebo kameninových dlaždic komunikací pro pěší s vyplněním spár a se smetením přebytečného materiálu na vzdálenost do 3 m s ložem z kameniva těženého tl. do 30 mm velikosti dlaždic do 0,09 m2 (bez zámku), pro plochy přes 50 do 100 m2</t>
  </si>
  <si>
    <t>-1505389246</t>
  </si>
  <si>
    <t>https://podminky.urs.cz/item/CS_URS_2024_02/596811121</t>
  </si>
  <si>
    <t>"Signální a varovné pásy nástupiště dc" 10,454</t>
  </si>
  <si>
    <t>"Signální a varovné pásy nástupiště zc" 5,477</t>
  </si>
  <si>
    <t>R7</t>
  </si>
  <si>
    <t>Dlaždice z žuly černá s reliéfním povrchem nebo s výstupky pro vyznačení signálních, varovných a hmatných pásů v exteriéru. Tloušťka 80 mm je určena na pochozí plochy.</t>
  </si>
  <si>
    <t>-1223477765</t>
  </si>
  <si>
    <t>15,931*1,02 'Přepočtené koeficientem množství</t>
  </si>
  <si>
    <t>596811120</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</si>
  <si>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</si>
  <si>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654438034</t>
  </si>
  <si>
    <t>https://podminky.urs.cz/item/CS_URS_2024_02/596811120</t>
  </si>
  <si>
    <t>"Kontrastní pás na nástupišti dc" 17,51</t>
  </si>
  <si>
    <t>"Kontrastní pás na nástupišti zc" 17,41</t>
  </si>
  <si>
    <t>58381174R1</t>
  </si>
  <si>
    <t>deska dlažební tryskaná žula tmavý odstín tl 80mm</t>
  </si>
  <si>
    <t>-1019637774</t>
  </si>
  <si>
    <t>34,92*1,03 'Přepočtené koeficientem množství</t>
  </si>
  <si>
    <t>Vybavení zastávky</t>
  </si>
  <si>
    <t>926931311R</t>
  </si>
  <si>
    <t>Osazení zastávkového označníku závěsného včetně dodání</t>
  </si>
  <si>
    <t>-824494947</t>
  </si>
  <si>
    <t>Poznámka k položce:_x000d_
Bude použit "označník boční s horním úchytem" dle specifikací DPO. Jedná se o vzorový typový výrobek, který si zhotovitel musí nechat schválit objednatelem.</t>
  </si>
  <si>
    <t>926931312R</t>
  </si>
  <si>
    <t>Osazení nástěnné vitríny pro JŘ včetně dodání</t>
  </si>
  <si>
    <t>-918865501</t>
  </si>
  <si>
    <t>Poznámka k položce:_x000d_
Bude použita vitrína dle specifikací DPO. Jedná se o výrobek atypických rozměrů, který si zhotovitel musí nechat schválit objednatelem.</t>
  </si>
  <si>
    <t>914511111</t>
  </si>
  <si>
    <t>Montáž sloupku dopravních značek délky do 3,5 m do betonového základu</t>
  </si>
  <si>
    <t>1394090226</t>
  </si>
  <si>
    <t>https://podminky.urs.cz/item/CS_URS_2024_02/914511111</t>
  </si>
  <si>
    <t>"Značky zákaz vstupu" 4</t>
  </si>
  <si>
    <t>1580485927</t>
  </si>
  <si>
    <t>-732410144</t>
  </si>
  <si>
    <t>40445642R</t>
  </si>
  <si>
    <t>tabule se žlutými a černými pruhy Z9 250x1000mm</t>
  </si>
  <si>
    <t>-1728503335</t>
  </si>
  <si>
    <t>1855586133</t>
  </si>
  <si>
    <t>Poznámka k položce:_x000d_
Nápis "POZOR, ÚZKÝ PROFIL"</t>
  </si>
  <si>
    <t>40445619</t>
  </si>
  <si>
    <t>zákazové, příkazové dopravní značky B1-B34, C1-15 500mm</t>
  </si>
  <si>
    <t>-1914430224</t>
  </si>
  <si>
    <t>Poznámka k položce:_x000d_
Značka B30</t>
  </si>
  <si>
    <t>1637026818</t>
  </si>
  <si>
    <t>"Nápis POZOR TRAM" 2*0,75</t>
  </si>
  <si>
    <t>-455151631</t>
  </si>
  <si>
    <t>"Nástupiště zastávek" 3*63</t>
  </si>
  <si>
    <t>-747353578</t>
  </si>
  <si>
    <t>-1154803169</t>
  </si>
  <si>
    <t>"Živice" 11,157+63,225</t>
  </si>
  <si>
    <t>"Beton" 118,594+355,781</t>
  </si>
  <si>
    <t>-1224174063</t>
  </si>
  <si>
    <t>"20 km" 19*548,757</t>
  </si>
  <si>
    <t>656218583</t>
  </si>
  <si>
    <t>"Beton"118,594+355,781</t>
  </si>
  <si>
    <t>1410007180</t>
  </si>
  <si>
    <t>670897421</t>
  </si>
  <si>
    <t>"Obruby" 54,81</t>
  </si>
  <si>
    <t>240851706</t>
  </si>
  <si>
    <t>"20 km" 15*54,81</t>
  </si>
  <si>
    <t>-259964173</t>
  </si>
  <si>
    <t>"Přesun obrub po staveništi" 29,376</t>
  </si>
  <si>
    <t>"Přesun dlažby po staveništi" 194,968+0,926</t>
  </si>
  <si>
    <t>SO 663 - EOV</t>
  </si>
  <si>
    <t xml:space="preserve">    21-M - 21-M</t>
  </si>
  <si>
    <t>46-M - Zemní práce při extr.mont.pracích</t>
  </si>
  <si>
    <t>O02 - Ostatní</t>
  </si>
  <si>
    <t>210190005DR</t>
  </si>
  <si>
    <t>Demontáž rozvodnice EOV,vč.kabeláže</t>
  </si>
  <si>
    <t>-261513722</t>
  </si>
  <si>
    <t>Poznámka k položce:_x000d_
 upevnění na stožáru</t>
  </si>
  <si>
    <t>242520004DR</t>
  </si>
  <si>
    <t>Demontáž topné tyče</t>
  </si>
  <si>
    <t>613184499</t>
  </si>
  <si>
    <t>210190005</t>
  </si>
  <si>
    <t>Montáž rozvodnic oceloplechových nebo plastových bez zapojení vodičů běžných, hmotnosti přes 150 do 200 kg</t>
  </si>
  <si>
    <t xml:space="preserve">Poznámka k položce:_x000d_
Poznámka k položce:  upevnnění na stožár</t>
  </si>
  <si>
    <t>357113105.2R</t>
  </si>
  <si>
    <t xml:space="preserve">Rozvaděč ŘÍDÍCÍ SKŘÍŇ  VÝHYBKY ŘSV</t>
  </si>
  <si>
    <t xml:space="preserve">Poznámka k položce:_x000d_
 Rozvaděč elektrického ovládání rozjezd. výhybky   Řídící skříň s příslušnou signalizací (lampa na stožáru nebo převěsu) , vč.přijímače BSV1, BSV2 a  zemní induktivní smyčkyZS1, ZS2. Vybaven měničem 600VDC/24V DC pro napájení řídicích obvodů, obsahuje spínací prvky, jisticí prvky.   kabelová propojení</t>
  </si>
  <si>
    <t>357113105.1R</t>
  </si>
  <si>
    <t>Rozvaděč EOV s modulem DOT</t>
  </si>
  <si>
    <t xml:space="preserve">Poznámka k položce:_x000d_
 Rozvaděč pro ohřev 1 sjezd.výhybky  + 1 rozjezd.výhybky   s modulem DOT+  s měničem 600VDC/24V DC pro napájení řídicích obvodů Obsahuje spínací prvky, jisticí prvky, relé pro kontrolu proudu každé topné tyče (4ks),  a obvody pro připojení čidla teploty kolejnice, Dle standardu DPO a.s.</t>
  </si>
  <si>
    <t>357113105.11R</t>
  </si>
  <si>
    <t>Rozvaděč EOV bez modulu DOT</t>
  </si>
  <si>
    <t>-172977563</t>
  </si>
  <si>
    <t xml:space="preserve">Poznámka k položce:_x000d_
 Rozvaděč pro ohřev 1 sjezd.výhybky  + 1 rozjezd.výhybky   bez modulu DOT Obsahuje spínací prvky, jisticí prvky, relé pro kontrolu proudu každé topné tyče (4ks),  a obvody pro připojení čidla teploty kolejnice, Dle standardu DPO a.s.</t>
  </si>
  <si>
    <t>-680891240</t>
  </si>
  <si>
    <t>220960116R</t>
  </si>
  <si>
    <t>Montáž dopravního detektoru včetně rozměření a označení místa pro vyvrtání otvorů, vyvrtání otvorů, vyříznutí závitů, montáže skříňky se zapojením, nastavení a vyzkoušení, připojení</t>
  </si>
  <si>
    <t>Poznámka k položce:_x000d_
Poznámka k položce: BSV a ZS</t>
  </si>
  <si>
    <t>R00000003</t>
  </si>
  <si>
    <t xml:space="preserve">Zemní indukční  smyčka ZS</t>
  </si>
  <si>
    <t xml:space="preserve">Poznámka k položce:_x000d_
Poznámka k položce: viz  Technická zpráva- Standard DPO</t>
  </si>
  <si>
    <t>R00000004</t>
  </si>
  <si>
    <t>Datová smyčka</t>
  </si>
  <si>
    <t>ROM022M</t>
  </si>
  <si>
    <t>Montáž svod napájeni 600V DC z troleje</t>
  </si>
  <si>
    <t>1723691605</t>
  </si>
  <si>
    <t>34142158R</t>
  </si>
  <si>
    <t>Svod napájeni 600V DC z troleje</t>
  </si>
  <si>
    <t xml:space="preserve">Poznámka k položce:_x000d_
Poznámka k položce:  Svod napájeni 600V DC z troleje, Kabel CGAU 10mm2-10m , po převěsu, vč. ukončení, pojistková skříňka  +pojistkový odpojovač OPT 22 s pojistkou PT 22, 1x20 A, omezovač přepětí- BLESKOJISTKA 1kV/50kVA( PSP 1/10/III)+svod po stožáru CYA1x10mm2 do XT</t>
  </si>
  <si>
    <t>-207186241</t>
  </si>
  <si>
    <t>50+25+50+15</t>
  </si>
  <si>
    <t>15+10"CYKY 1X10</t>
  </si>
  <si>
    <t>ROK026</t>
  </si>
  <si>
    <t xml:space="preserve">Vícežilový kabel (12 žilový)  plocha průřezu 1mm2  0,6/1kV</t>
  </si>
  <si>
    <t>-403212859</t>
  </si>
  <si>
    <t>34113246</t>
  </si>
  <si>
    <t>kabel Instalační flexibilní jádro Cu lanované izolace pryž plášť pryž chloroprenová 450/750V (H07RN-F) 1x10mm2</t>
  </si>
  <si>
    <t>371364297</t>
  </si>
  <si>
    <t>210812001</t>
  </si>
  <si>
    <t>Montáž izolovaných kabelů měděných do 1 kV bez ukončení plných nebo laněných kulatých (např. CYKY, CHKE-R) uložených volně nebo v liště počtu a průřezu žil 2x1,5 až 6 mm2</t>
  </si>
  <si>
    <t>https://podminky.urs.cz/item/CS_URS_2024_02/210812001</t>
  </si>
  <si>
    <t>(4*20+4*10)*1,15"CYKY 2x1,5</t>
  </si>
  <si>
    <t>4*15"CYSY2x1,5</t>
  </si>
  <si>
    <t>20+15"CYKY 2x4</t>
  </si>
  <si>
    <t>34111005</t>
  </si>
  <si>
    <t>kabel instalační jádro Cu plné izolace PVC plášť PVC 450/750V (CYKY) 2x1,5mm2</t>
  </si>
  <si>
    <t>Poznámka k položce:_x000d_
Poznámka k položce: CYKY 2x1,5</t>
  </si>
  <si>
    <t>34143798</t>
  </si>
  <si>
    <t>kabel instalační flexibilní jádro Cu lanované izolace PVC plášť PVC 300/500V (H05VV-F) 2x1,50mm2</t>
  </si>
  <si>
    <t>-601821183</t>
  </si>
  <si>
    <t>34111012</t>
  </si>
  <si>
    <t>kabel instalační jádro Cu plné izolace PVC plášť PVC 450/750V (CYKY) 2x4mm2</t>
  </si>
  <si>
    <t>210812061</t>
  </si>
  <si>
    <t>Montáž izolovaných kabelů měděných do 1 kV bez ukončení plných nebo laněných kulatých (např. CYKY, CHKE-R) uložených volně nebo v liště počtu a průřezu žil 5x1,5 až 2,5 mm2</t>
  </si>
  <si>
    <t>-1860211476</t>
  </si>
  <si>
    <t>https://podminky.urs.cz/item/CS_URS_2024_02/210812061</t>
  </si>
  <si>
    <t>2*15"CYKY 5x1,5</t>
  </si>
  <si>
    <t>34111090</t>
  </si>
  <si>
    <t>kabel instalační jádro Cu plné izolace PVC plášť PVC 450/750V (CYKY) 5x1,5mm2</t>
  </si>
  <si>
    <t>1324848682</t>
  </si>
  <si>
    <t>-2020904253</t>
  </si>
  <si>
    <t>242520002R</t>
  </si>
  <si>
    <t>Montáž snímače teploty a zapojení</t>
  </si>
  <si>
    <t>345000001R</t>
  </si>
  <si>
    <t>čidlo teploty kolejnice</t>
  </si>
  <si>
    <t>242520004R</t>
  </si>
  <si>
    <t>Montáž topné tyče</t>
  </si>
  <si>
    <t>345000003R</t>
  </si>
  <si>
    <t xml:space="preserve">Topnice L=2200mm 650V 600W MHD   vč. skříňky, ochranné trubky a úchytu</t>
  </si>
  <si>
    <t>R00020</t>
  </si>
  <si>
    <t xml:space="preserve">Instalační práce - instalace traťových zařízení, protažení kabelů  a jejich zapojení</t>
  </si>
  <si>
    <t>368262328</t>
  </si>
  <si>
    <t>498834005</t>
  </si>
  <si>
    <t>ROM016M</t>
  </si>
  <si>
    <t>Montáž měděných kabelů YY, CSOA, CY, CYA, CYY, 1 kV do50 mm2 uložených volně</t>
  </si>
  <si>
    <t>729083275</t>
  </si>
  <si>
    <t>20+10"CYA 1x10</t>
  </si>
  <si>
    <t>34111194</t>
  </si>
  <si>
    <t>vodič silový jádro Cu izolace PVC plášť PVC 0,6/1kV (1-YY) 1x25mm2</t>
  </si>
  <si>
    <t>210040011R</t>
  </si>
  <si>
    <t>1262318744</t>
  </si>
  <si>
    <t>Poznámka k položce:_x000d_
vč. dopravy</t>
  </si>
  <si>
    <t>31674109</t>
  </si>
  <si>
    <t>stožár osvětlovací uliční Pz 159/133/114 v 10,2m</t>
  </si>
  <si>
    <t>788105573</t>
  </si>
  <si>
    <t>Poznámka k položce:_x000d_
s přírubou 550x550,_x000d_
pro uchycení 2 rozvaděčů a signalizační lampy</t>
  </si>
  <si>
    <t>210030651</t>
  </si>
  <si>
    <t>Montáž trakčního vedení pro městskou dopravu, průmyslové dráhy a jeřáby průrazky na stožár včetně připojení</t>
  </si>
  <si>
    <t>1104602753</t>
  </si>
  <si>
    <t>https://podminky.urs.cz/item/CS_URS_2024_02/210030651</t>
  </si>
  <si>
    <t>R00450</t>
  </si>
  <si>
    <t xml:space="preserve">Průrazka  TPJS 150/050</t>
  </si>
  <si>
    <t>124992547</t>
  </si>
  <si>
    <t>Poznámka k položce:_x000d_
50V/15kA/50ms</t>
  </si>
  <si>
    <t>460161163</t>
  </si>
  <si>
    <t>Hloubení kabelových rýh ručně včetně urovnání dna s přemístěním výkopku do vzdálenosti 3 m od okraje jámy nebo s naložením na dopravní prostředek šířky 35 cm hloubky 70 cm v hornině třídy těžitelnosti II skupiny 4</t>
  </si>
  <si>
    <t>https://podminky.urs.cz/item/CS_URS_2024_02/460161163</t>
  </si>
  <si>
    <t>20+10+2*30</t>
  </si>
  <si>
    <t>10+20</t>
  </si>
  <si>
    <t>(20+10+2*30)*0,5*0,35*0,7</t>
  </si>
  <si>
    <t>(10+20)*0,5*0,5*1,2</t>
  </si>
  <si>
    <t>460742132</t>
  </si>
  <si>
    <t>Osazení kabelových prostupů včetně utěsnění a spárování z trub plastových do rýhy, bez výkopových prací s obetonováním, vnitřního průměru přes 10 do 15 cm</t>
  </si>
  <si>
    <t>https://podminky.urs.cz/item/CS_URS_2024_02/460742132</t>
  </si>
  <si>
    <t>(10+5)*6</t>
  </si>
  <si>
    <t>753890557</t>
  </si>
  <si>
    <t>2*35+2*4*25</t>
  </si>
  <si>
    <t>171211101</t>
  </si>
  <si>
    <t>Uložení sypanin do násypů ručně s rozprostřením sypaniny ve vrstvách a s hrubým urovnáním nezhutněných jakékoliv třídy těžitelnosti</t>
  </si>
  <si>
    <t>-1459963080</t>
  </si>
  <si>
    <t>https://podminky.urs.cz/item/CS_URS_2024_02/171211101</t>
  </si>
  <si>
    <t>(20+10+2*30)*0,5*0,35</t>
  </si>
  <si>
    <t>(10+20)*0,5*0,5</t>
  </si>
  <si>
    <t>460341113</t>
  </si>
  <si>
    <t>Vodorovné přemístění (odvoz) horniny dopravními prostředky včetně složení, bez naložení a rozprostření jakékoliv třídy, na vzdálenost přes 500 do 1000 m</t>
  </si>
  <si>
    <t>-46635261</t>
  </si>
  <si>
    <t>https://podminky.urs.cz/item/CS_URS_2024_02/460341113</t>
  </si>
  <si>
    <t>469972111</t>
  </si>
  <si>
    <t>Odvoz suti a vybouraných hmot odvoz suti a vybouraných hmot do 1 km</t>
  </si>
  <si>
    <t>https://podminky.urs.cz/item/CS_URS_2024_02/469972111</t>
  </si>
  <si>
    <t>24,875*1,8 'Přepočtené koeficientem množství</t>
  </si>
  <si>
    <t>469972121</t>
  </si>
  <si>
    <t>Odvoz suti a vybouraných hmot odvoz suti a vybouraných hmot Příplatek k ceně za každý další i započatý 1 km</t>
  </si>
  <si>
    <t>1161259710</t>
  </si>
  <si>
    <t>https://podminky.urs.cz/item/CS_URS_2024_02/469972121</t>
  </si>
  <si>
    <t>80,595*10"km</t>
  </si>
  <si>
    <t>469973124</t>
  </si>
  <si>
    <t>Poplatek za uložení stavebního odpadu (skládkovné) na recyklační skládce směsného stavebního a demoličního zatříděného do Katalogu odpadů pod kódem 17 09 04</t>
  </si>
  <si>
    <t>-1044141326</t>
  </si>
  <si>
    <t>https://podminky.urs.cz/item/CS_URS_2024_02/469973124</t>
  </si>
  <si>
    <t>(20+10+2*30)*0,5*0,35*1,7</t>
  </si>
  <si>
    <t>(10+20)*0,5*0,5*2,4</t>
  </si>
  <si>
    <t>O02</t>
  </si>
  <si>
    <t>-501345479</t>
  </si>
  <si>
    <t>1616161674</t>
  </si>
  <si>
    <t>1500274206</t>
  </si>
  <si>
    <t>Poznámka k položce:_x000d_
 manipulace na síti, zajištění, přepnutí vedení</t>
  </si>
  <si>
    <t>SO 664 - Zastřešení zastávek TRAM</t>
  </si>
  <si>
    <t>Hloubení zapažených rýh š do 2000 mm v hornině třídy těžitelnosti I skupiny 3 objem do 100 m3</t>
  </si>
  <si>
    <t>-418377421</t>
  </si>
  <si>
    <t>"D.5 001-005, D.5.2 v.1"</t>
  </si>
  <si>
    <t>"A.1-A.5"</t>
  </si>
  <si>
    <t>1,5*1,5*27</t>
  </si>
  <si>
    <t>"B1.1-2"</t>
  </si>
  <si>
    <t>(1,8+0,9)/2*2,8*67</t>
  </si>
  <si>
    <t>"B5.1"</t>
  </si>
  <si>
    <t>1,4*1,8*6</t>
  </si>
  <si>
    <t>"B5.2"</t>
  </si>
  <si>
    <t>(1,7+0,85)/2*1,5*61</t>
  </si>
  <si>
    <t>"C.1"</t>
  </si>
  <si>
    <t>(0,85+0,6)/2*1,5*16</t>
  </si>
  <si>
    <t>"C.5"</t>
  </si>
  <si>
    <t>(0,85+0,7)/2*1,5*1,6</t>
  </si>
  <si>
    <t>Hloubení šachet zapažených v hornině třídy těžitelnosti I skupiny 3 objem do 50 m3</t>
  </si>
  <si>
    <t>-47980132</t>
  </si>
  <si>
    <t>"B4.1"</t>
  </si>
  <si>
    <t>2*1,4*2*2</t>
  </si>
  <si>
    <t xml:space="preserve">"B4.2" </t>
  </si>
  <si>
    <t>15*(1,6+0,85)/2*1,5*1,5</t>
  </si>
  <si>
    <t>"C.2,3"</t>
  </si>
  <si>
    <t>2*0,85*1,4*1,4</t>
  </si>
  <si>
    <t>"C.4"</t>
  </si>
  <si>
    <t>0,85*1,8*1,8</t>
  </si>
  <si>
    <t>Zřízení příložného pažení a rozepření stěn rýh hl do 2 m</t>
  </si>
  <si>
    <t>929647000</t>
  </si>
  <si>
    <t>1,2*(2*70+2*85+20)</t>
  </si>
  <si>
    <t>Odstranění příložného pažení a rozepření stěn rýh hl do 2 m</t>
  </si>
  <si>
    <t>972347814</t>
  </si>
  <si>
    <t>1754420906</t>
  </si>
  <si>
    <t>465,053+58,63</t>
  </si>
  <si>
    <t>-306,22</t>
  </si>
  <si>
    <t>46455530</t>
  </si>
  <si>
    <t>217,463*10</t>
  </si>
  <si>
    <t>-1767036074</t>
  </si>
  <si>
    <t>217,43*2</t>
  </si>
  <si>
    <t>-603346750</t>
  </si>
  <si>
    <t>Zásyp jam, šachet rýh nebo kolem objektů sypaninou se zhutněním</t>
  </si>
  <si>
    <t>1427448831</t>
  </si>
  <si>
    <t>-(21,871+195,592)</t>
  </si>
  <si>
    <t>Základové desky z betonu tř. C 12/15</t>
  </si>
  <si>
    <t>-575053148</t>
  </si>
  <si>
    <t>"podkladní beton pod patky tl. 80 mm"</t>
  </si>
  <si>
    <t>"A.1" 1*0,08*1,4*1,4</t>
  </si>
  <si>
    <t>"A.5" 12*0,08*1,4*1,4</t>
  </si>
  <si>
    <t>"B1.1" 6*0,08*1,7*3</t>
  </si>
  <si>
    <t>"B1.2" 27*0,08*1,4*2,7</t>
  </si>
  <si>
    <t>"B4.1" 2*0,08*1,8*1,8</t>
  </si>
  <si>
    <t>"B4.2" 15*0,08*1,4*1,4</t>
  </si>
  <si>
    <t>"B5.1" 3*0,08*1,6*1,6</t>
  </si>
  <si>
    <t>"B5.2" 30*0,08*1,2*1,2</t>
  </si>
  <si>
    <t>"C.1" 8*0,08*1,2*1,2</t>
  </si>
  <si>
    <t>"C.2" 1*0,08*1,2*1,2</t>
  </si>
  <si>
    <t>"C.3" 1*0,08*1,2*1,2</t>
  </si>
  <si>
    <t>"C.4" 1*0,08*1,6*1,6</t>
  </si>
  <si>
    <t>"C.5" 8*0,08*1,2*1,2</t>
  </si>
  <si>
    <t>Základové patky ze ŽB bez zvýšených nároků na prostředí tř. C 20/25</t>
  </si>
  <si>
    <t>-553493265</t>
  </si>
  <si>
    <t>"A.1" 1*0,6*1,2*1,2</t>
  </si>
  <si>
    <t>"A.5" 12*0,6*1,2*1,2</t>
  </si>
  <si>
    <t>"B1.1" 6*1*1,5*2,8</t>
  </si>
  <si>
    <t>"B1.2" 27*1*1,2*2,5</t>
  </si>
  <si>
    <t>"B4.1" 2*0,6*1,6*1,6</t>
  </si>
  <si>
    <t>"B4.2" 15*1*1,2*1,2</t>
  </si>
  <si>
    <t>"B5.1" 3*0,6*1,4*1,4</t>
  </si>
  <si>
    <t>"B5.2" 30*1*1*1</t>
  </si>
  <si>
    <t>"C.1" 8*1*1*1</t>
  </si>
  <si>
    <t>"C.2" 1*1*1*1</t>
  </si>
  <si>
    <t>"C.3" 1*1*1*1</t>
  </si>
  <si>
    <t>"C.4" 1*1*1,4*1,4</t>
  </si>
  <si>
    <t>"C.5" 8*1*1*1</t>
  </si>
  <si>
    <t>Zřízení bednění základových patek</t>
  </si>
  <si>
    <t>-1933251650</t>
  </si>
  <si>
    <t>"A.1" 1*0,6*4*1,2</t>
  </si>
  <si>
    <t>"A.5" 12*0,6*4*1,2</t>
  </si>
  <si>
    <t>"B1.1" 6*1*(2*1,5+2*2,8)</t>
  </si>
  <si>
    <t>"B1.2" 27*1*(2*1,2+2*2,5)</t>
  </si>
  <si>
    <t>"B4.1" 2*0,6*4*1,6</t>
  </si>
  <si>
    <t>"B4.2" 15*1*4*1,2</t>
  </si>
  <si>
    <t>"B5.1" 3*0,6*4*1,4</t>
  </si>
  <si>
    <t>"B5.2" 30*1*4*1</t>
  </si>
  <si>
    <t>"C.1" 8*1*4*1</t>
  </si>
  <si>
    <t>"C.2" 1*1*4*1</t>
  </si>
  <si>
    <t>"C.3" 1*1*4*1</t>
  </si>
  <si>
    <t>"C.4" 1*1*4*1,4</t>
  </si>
  <si>
    <t>"C.5" 8*1*4*1</t>
  </si>
  <si>
    <t>Odstranění bednění základových patek</t>
  </si>
  <si>
    <t>-1954181771</t>
  </si>
  <si>
    <t>Výztuž základových patek betonářskou ocelí 10 505 (R)</t>
  </si>
  <si>
    <t>-1288104106</t>
  </si>
  <si>
    <t>"D.5.2 v.7"</t>
  </si>
  <si>
    <t>"A.1,5" 13*(2*13*2,8*0,89+5*5,2*0,62)</t>
  </si>
  <si>
    <t>"B1.1" 6*((29*3,9+16*5,2)*1,58+7*9*0,62)</t>
  </si>
  <si>
    <t>"B1.2" 27*(26*3,6*1,58+13*4,9*0,89+7*7,8*0,62)</t>
  </si>
  <si>
    <t>"B4.1" 2*(2*17*3,2*0,89+5*6,8*0,62)</t>
  </si>
  <si>
    <t>"B4.2" 15*(2*13*2,8*0,89+7*5,2*0,62)</t>
  </si>
  <si>
    <t>"B5.1" 3*(2*15*3*0,89+5*6*0,62)</t>
  </si>
  <si>
    <t>"B5.2" 30*(2*11*3,4*0,89+7*4,4*0,62)</t>
  </si>
  <si>
    <t>"C.1" 8*(2*2*11*3,4*0,89+7*4,4*0,62)</t>
  </si>
  <si>
    <t>"C.2" 1*(11*3,4*1,58+11*3,4*0,89+7*4,4*0,62)</t>
  </si>
  <si>
    <t>"C.3" 1*(11*3,4*1,58+11*3,4*0,89+7*4,4*0,62)</t>
  </si>
  <si>
    <t>"C.4" 1*(3*15*5,2*1,58+7*6*0,62)</t>
  </si>
  <si>
    <t>"C.5" 8*(2*11*3,4*0,89+7*4,4*0,62)</t>
  </si>
  <si>
    <t>16519,167/1000*1,15</t>
  </si>
  <si>
    <t>275362021</t>
  </si>
  <si>
    <t>Výztuž základových patek svařovanými sítěmi Kari</t>
  </si>
  <si>
    <t>1124827692</t>
  </si>
  <si>
    <t>"A.1" 1*1,2*1,2</t>
  </si>
  <si>
    <t>"A.5" 12*1,2*1,2</t>
  </si>
  <si>
    <t>"B1.1" 6*1,5*2,8</t>
  </si>
  <si>
    <t>"B1.2" 27*1,2*2,5</t>
  </si>
  <si>
    <t>"B4.1" 2*1,6*1,6</t>
  </si>
  <si>
    <t>"B4.2" 15*1,2*1,2</t>
  </si>
  <si>
    <t>"B5.1" 3*1,4*1,4</t>
  </si>
  <si>
    <t>"B5.2" 30*1*1</t>
  </si>
  <si>
    <t>"C.1" 8*1*1</t>
  </si>
  <si>
    <t>"C.2" 1*1*1</t>
  </si>
  <si>
    <t>"C.3" 1*1*1</t>
  </si>
  <si>
    <t>"C.5" 8*1*1</t>
  </si>
  <si>
    <t>"síť 100/100/10 mm"</t>
  </si>
  <si>
    <t>205,52*12,34*1,15/1000</t>
  </si>
  <si>
    <t>3113218151</t>
  </si>
  <si>
    <t>Nosná zeď ze ŽB pohledového tř. C 30/37 XC4, XD3, XF4 bez výztuže</t>
  </si>
  <si>
    <t>230843345</t>
  </si>
  <si>
    <t>"D.5 101,106"</t>
  </si>
  <si>
    <t>"propojení konstrukcí"</t>
  </si>
  <si>
    <t>0,3*0,41*2,2</t>
  </si>
  <si>
    <t>0,3*3,91*2,2</t>
  </si>
  <si>
    <t>0,3*3,775*1</t>
  </si>
  <si>
    <t>0,385*2,5*2,1</t>
  </si>
  <si>
    <t>(0,4*(0,425+3,55)+0,335*0,55)*1,15</t>
  </si>
  <si>
    <t>"nadbetonávka na stáv. zídce"</t>
  </si>
  <si>
    <t>0,3*0,3*(2*28,285+2,94+13,13+14+3,25)</t>
  </si>
  <si>
    <t>0,3*0,3*(2*28,575+2,67+2*13,14+2,96)</t>
  </si>
  <si>
    <t>Zřízení oboustranného bednění nosných nadzákladových zdí</t>
  </si>
  <si>
    <t>1815446050</t>
  </si>
  <si>
    <t>2*0,41*2,2</t>
  </si>
  <si>
    <t>2*3,91*2,2</t>
  </si>
  <si>
    <t>2*3,775*1</t>
  </si>
  <si>
    <t>2*2,5*2,1</t>
  </si>
  <si>
    <t>2*(0,425+3,55+0,55)*1,15</t>
  </si>
  <si>
    <t>2*0,3*(2*28,285+2,94+13,13+14+3,25+0,3)</t>
  </si>
  <si>
    <t>2*0,3*(2*28,575+2,67+2*13,14+2,96+0,3)</t>
  </si>
  <si>
    <t>Odstranění oboustranného bednění nosných nadzákladových zdí</t>
  </si>
  <si>
    <t>-1403682759</t>
  </si>
  <si>
    <t>Příplatek k cenám bednění nosných nadzákladových zdí za pohledový beton</t>
  </si>
  <si>
    <t>-336884656</t>
  </si>
  <si>
    <t>Výztuž nosných zdí betonářskou ocelí 10 505</t>
  </si>
  <si>
    <t>553116028</t>
  </si>
  <si>
    <t>"upřesnit dle dílenské dokumentace"</t>
  </si>
  <si>
    <t>24,151*0,12</t>
  </si>
  <si>
    <t>342123901</t>
  </si>
  <si>
    <t>Montáž ŽB prefa dílců</t>
  </si>
  <si>
    <t>431954773</t>
  </si>
  <si>
    <t>"D.5 101-106"</t>
  </si>
  <si>
    <t>"provedení dle popisu na výkresech"</t>
  </si>
  <si>
    <t>"část 01" 12</t>
  </si>
  <si>
    <t>"část 02 a,b" 32</t>
  </si>
  <si>
    <t>"část 03" 6</t>
  </si>
  <si>
    <t>"část 05 a,b" 32</t>
  </si>
  <si>
    <t>593320001</t>
  </si>
  <si>
    <t>stěna prefa ŽB včetně výztuže, pohledový beton C 30/37 XC4, XD3, XF4</t>
  </si>
  <si>
    <t>-1410326175</t>
  </si>
  <si>
    <t>"část 01" 0,3*24*2,2</t>
  </si>
  <si>
    <t>"část 02 a,b" 0,3*64*(2,1+1,15)/2</t>
  </si>
  <si>
    <t>"část 03" 0,3*12*(1,15+0,97)/2</t>
  </si>
  <si>
    <t>"část 05 a,b" 0,4*64*(2,1+1,15)/2</t>
  </si>
  <si>
    <t>-933919800</t>
  </si>
  <si>
    <t>"D.5 101-105"</t>
  </si>
  <si>
    <t>29,65*6,925-2,5*2,5</t>
  </si>
  <si>
    <t>68,9*7,15</t>
  </si>
  <si>
    <t>16,8*6,955</t>
  </si>
  <si>
    <t>29,4*3,9</t>
  </si>
  <si>
    <t>68,9*4,2</t>
  </si>
  <si>
    <t>17,35*4,48</t>
  </si>
  <si>
    <t>557977048</t>
  </si>
  <si>
    <t>1290,323*1,1 "Přepočtené koeficientem množství</t>
  </si>
  <si>
    <t>-1035197622</t>
  </si>
  <si>
    <t>451991919</t>
  </si>
  <si>
    <t>29,52*6,815-2,5*2,5</t>
  </si>
  <si>
    <t>68,67*7,06</t>
  </si>
  <si>
    <t>16,67*6,85</t>
  </si>
  <si>
    <t>29,242*3,715</t>
  </si>
  <si>
    <t>68,67*3,94</t>
  </si>
  <si>
    <t>17,2*4,15</t>
  </si>
  <si>
    <t>553247111</t>
  </si>
  <si>
    <t>-628425776</t>
  </si>
  <si>
    <t>1244,503*1,03 "Přepočtené koeficientem množství</t>
  </si>
  <si>
    <t>601</t>
  </si>
  <si>
    <t>Oprava a sanace stávajících zídek</t>
  </si>
  <si>
    <t>-875805529</t>
  </si>
  <si>
    <t>1*(2*28,285+2,94+13,13+14+3,25)*2</t>
  </si>
  <si>
    <t>1*(2*28,575+2,67+2*13,14+2,96)*2</t>
  </si>
  <si>
    <t>D+M prefa lavička, betonový blok 2000/250/600 mm + dřevěný sedák z dubového dřeva s olejovou politurou</t>
  </si>
  <si>
    <t>514461579</t>
  </si>
  <si>
    <t>"D.5 101, 006"</t>
  </si>
  <si>
    <t>8+8</t>
  </si>
  <si>
    <t>125402617</t>
  </si>
  <si>
    <t>Přesun hmot pro budovy zděné v do 6 m</t>
  </si>
  <si>
    <t>-1913448100</t>
  </si>
  <si>
    <t>Povlakové krytiny střech do 10° z tvarovaných poplastovaných lišt délky 2 m okapnice široká rš 200 mm</t>
  </si>
  <si>
    <t>-1419013420</t>
  </si>
  <si>
    <t>29,52-2,5+68,67+16,67</t>
  </si>
  <si>
    <t>29,242+68,67+17,2</t>
  </si>
  <si>
    <t>Povlakové krytiny střech do 10° z tvarovaných poplastovaných lišt délky 2 m závětrná lišta rš 250 mm</t>
  </si>
  <si>
    <t>2055621251</t>
  </si>
  <si>
    <t>29,52+2*6,815-2*2,5</t>
  </si>
  <si>
    <t>68,67+2*7,06</t>
  </si>
  <si>
    <t>16,67+2*6,85</t>
  </si>
  <si>
    <t>29,242+2*3,715</t>
  </si>
  <si>
    <t>68,67+2*3,94</t>
  </si>
  <si>
    <t>17,2+2*4,15</t>
  </si>
  <si>
    <t>Provedení povlak krytiny mechanicky kotvenou do trapézu TI tl do 100 mm rohové pole, budova v do 18 m</t>
  </si>
  <si>
    <t>796196417</t>
  </si>
  <si>
    <t>-1654135532</t>
  </si>
  <si>
    <t>1244,503*1,1655 "Přepočtené koeficientem množství</t>
  </si>
  <si>
    <t>Provedení povlakové krytiny střech do 10° podkladní textilní vrstvy</t>
  </si>
  <si>
    <t>-112814415</t>
  </si>
  <si>
    <t>-463427780</t>
  </si>
  <si>
    <t>1244,503*1,155 "Přepočtené koeficientem množství</t>
  </si>
  <si>
    <t>Přesun hmot procentní pro krytiny povlakové v objektech v do 6 m</t>
  </si>
  <si>
    <t>623525796</t>
  </si>
  <si>
    <t>1328990589</t>
  </si>
  <si>
    <t>-2108448710</t>
  </si>
  <si>
    <t>-1628480205</t>
  </si>
  <si>
    <t>2*(29,52+6,815)</t>
  </si>
  <si>
    <t>2*(68,67+7,06)</t>
  </si>
  <si>
    <t>2*(16,67+6,85)</t>
  </si>
  <si>
    <t>2*(29,242+3,715)</t>
  </si>
  <si>
    <t>2*(68,67+3,94)</t>
  </si>
  <si>
    <t>2*(17,2+4,15)</t>
  </si>
  <si>
    <t>Přesun hmot procentní pro konstrukce klempířské v objektech v do 6 m</t>
  </si>
  <si>
    <t>-27776453</t>
  </si>
  <si>
    <t>-1480904101</t>
  </si>
  <si>
    <t>"SO 664"</t>
  </si>
  <si>
    <t>119167,2</t>
  </si>
  <si>
    <t>278154271</t>
  </si>
  <si>
    <t>"D.5 101-105,201,202"</t>
  </si>
  <si>
    <t>2,2*(0,4+12*2+3,91+32*2+3,775+6*2+2,37+0,9+3)</t>
  </si>
  <si>
    <t>2,2*(3+2,5+32*2+0,425+3,55+0,55)</t>
  </si>
  <si>
    <t>Přesun hmot procentní pro zámečnické konstrukce v objektech v do 6 m</t>
  </si>
  <si>
    <t>1163807300</t>
  </si>
  <si>
    <t xml:space="preserve">Zemnicí svorka ZSA 16  s CU  páskem</t>
  </si>
  <si>
    <t>-966602342</t>
  </si>
  <si>
    <t>1905194163</t>
  </si>
  <si>
    <t>Poznámka k položce:_x000d_
Materiál - Hliník; zdroj světla 1 COB, příkon 41 W; 2963 - 3625 lm, účinnost 72 - 88 lm/W, možnost ovladače - Integrovaný driver; řidič - stejnosměrný proud (CC); vstupní napětí - 220-240 V 50/60 Hz, Optika VW (70°); 3000K CRI80, 4000K CRI80; typy stmívání - zapnutí/vypnutí, 1-10V, DALI; Barva Bílá, hmotnost 2.5 kg, provozní teplota-20 °C to 40 °C; dvě průchodky pro smyčkování; čiré, tvrzené sklo, vysoce účinný reflektor; elipsa MacAdam3 SDCM, IP65</t>
  </si>
  <si>
    <t>155,00</t>
  </si>
  <si>
    <t>SO 665.1 - Rekonstrukce tramvajových mostů- most ev.č.4793-2</t>
  </si>
  <si>
    <t xml:space="preserve">    789 - Povrchové úpravy ocelových konstrukcí a technologických zařízení</t>
  </si>
  <si>
    <t>131251103</t>
  </si>
  <si>
    <t>Hloubení nezapažených jam a zářezů strojně s urovnáním dna do předepsaného profilu a spádu v hornině třídy těžitelnosti I skupiny 3 přes 50 do 100 m3</t>
  </si>
  <si>
    <t>https://podminky.urs.cz/item/CS_URS_2024_02/131251103</t>
  </si>
  <si>
    <t xml:space="preserve">"hloubení  jam za opěrami " 1,7*27*2</t>
  </si>
  <si>
    <t xml:space="preserve">"dle pol. 131251103"  91,80</t>
  </si>
  <si>
    <t xml:space="preserve">"dle pol. 131251103"  91,80*10</t>
  </si>
  <si>
    <t xml:space="preserve">"dle pol. 162751117"   91,80*2,00</t>
  </si>
  <si>
    <t xml:space="preserve">"dle pol. 131251103"     91,80</t>
  </si>
  <si>
    <t>"zpětný zásyp " 1,7*27*2</t>
  </si>
  <si>
    <t>91,80</t>
  </si>
  <si>
    <t>91,8*2 'Přepočtené koeficientem množství</t>
  </si>
  <si>
    <t xml:space="preserve">"plastová chránička DN 150mm pro odvodnění "    7,00</t>
  </si>
  <si>
    <t>28615071</t>
  </si>
  <si>
    <t>trubka kanalizační HTGL bez hrdla DN 160x5000mm</t>
  </si>
  <si>
    <t>-1668498923</t>
  </si>
  <si>
    <t>334323218</t>
  </si>
  <si>
    <t>Mostní křídla a závěrné zídky z betonu železového C 30/37</t>
  </si>
  <si>
    <t>-665446873</t>
  </si>
  <si>
    <t>https://podminky.urs.cz/item/CS_URS_2024_02/334323218</t>
  </si>
  <si>
    <t xml:space="preserve">"betonC 30/37  XC3 XF2"</t>
  </si>
  <si>
    <t xml:space="preserve">"závěrná zídka- dobetonování"  0,35*27*2</t>
  </si>
  <si>
    <t>334352111</t>
  </si>
  <si>
    <t>Bednění mostních křídel a závěrných zídek ze systémového bednění zřízení z překližek</t>
  </si>
  <si>
    <t>1719965123</t>
  </si>
  <si>
    <t>https://podminky.urs.cz/item/CS_URS_2024_02/334352111</t>
  </si>
  <si>
    <t xml:space="preserve">"závěrná zídka- dobetonování"  2,00*27,00</t>
  </si>
  <si>
    <t>334352211</t>
  </si>
  <si>
    <t>Bednění mostních křídel a závěrných zídek ze systémového bednění odstranění z překližek</t>
  </si>
  <si>
    <t>1246663827</t>
  </si>
  <si>
    <t>https://podminky.urs.cz/item/CS_URS_2024_02/334352211</t>
  </si>
  <si>
    <t>334361226</t>
  </si>
  <si>
    <t>Výztuž betonářská mostních konstrukcí opěr, úložných prahů, křídel, závěrných zídek, bloků ložisek, pilířů a sloupů z oceli 10 505 (R) nebo BSt 500 křídel, závěrných zdí</t>
  </si>
  <si>
    <t>-446490168</t>
  </si>
  <si>
    <t>https://podminky.urs.cz/item/CS_URS_2024_02/334361226</t>
  </si>
  <si>
    <t xml:space="preserve">"závěrná zídka- dobetonování"  </t>
  </si>
  <si>
    <t xml:space="preserve">"dle výkresu výztuže pol.2 a pol.3  "  (480,00+325,80)*0,888*1,05/1000</t>
  </si>
  <si>
    <t xml:space="preserve">"odečítá se výztuž dle pol. 13021013"   -54,30*0,00091</t>
  </si>
  <si>
    <t>389381001</t>
  </si>
  <si>
    <t>Dobetonování prefabrikovaných konstrukcí</t>
  </si>
  <si>
    <t>849266889</t>
  </si>
  <si>
    <t>https://podminky.urs.cz/item/CS_URS_2024_02/389381001</t>
  </si>
  <si>
    <t>"beton C 30/37 XC3, XF2"</t>
  </si>
  <si>
    <t xml:space="preserve">"položka použita pro dobetonování v kotevní oblasti - odhad výměry "  245,00*0,15*0,60</t>
  </si>
  <si>
    <t xml:space="preserve">"Bude prováděno v případě nevyhovujícího stavu mostní konstrukce po odkrytí na stavbě. Bude čerpáno se souhlasem TDI, AD a investora stavby" </t>
  </si>
  <si>
    <t>421321138</t>
  </si>
  <si>
    <t>Mostní železobetonové nosné konstrukce deskové nebo klenbové deskové spřahující, z betonu C 30/37</t>
  </si>
  <si>
    <t>-2011179364</t>
  </si>
  <si>
    <t>https://podminky.urs.cz/item/CS_URS_2024_02/421321138</t>
  </si>
  <si>
    <t>" spřažená deska - proměnná tl. , průměrná cca 0,36" 622,80*0,36</t>
  </si>
  <si>
    <t>421351131R</t>
  </si>
  <si>
    <t>Bednění deskových konstrukcí mostů z betonu železového nebo předpjatého zřízení boční stěny výšky do 400 mm</t>
  </si>
  <si>
    <t>1562673223</t>
  </si>
  <si>
    <t>"bednění boků spřažené desky"</t>
  </si>
  <si>
    <t xml:space="preserve">"(O1+O2+Oi-š1-š2-ši)*h=  "  (54,035+(3*31,24)+43,23+36,57+(2*24,6)-(4*6,64)-(2*3,32))*0,40</t>
  </si>
  <si>
    <t>421351231R</t>
  </si>
  <si>
    <t>Bednění deskových konstrukcí mostů z betonu železového nebo předpjatého odstranění boční stěny výšky do 400 mm</t>
  </si>
  <si>
    <t>1724665458</t>
  </si>
  <si>
    <t>421361236</t>
  </si>
  <si>
    <t>Výztuž deskových konstrukcí z betonářské oceli 10 505 (R) nebo BSt 500 spřahující desky</t>
  </si>
  <si>
    <t>-383809964</t>
  </si>
  <si>
    <t>https://podminky.urs.cz/item/CS_URS_2024_02/421361236</t>
  </si>
  <si>
    <t xml:space="preserve">"dle výkresu výztuže pol.1  "                    2484,30*0,888*1,05/1000</t>
  </si>
  <si>
    <t xml:space="preserve">"odečítá se výztuž dle pol. 13021013"   -760,50*0,00091</t>
  </si>
  <si>
    <t>421361412</t>
  </si>
  <si>
    <t>Výztuž deskových konstrukcí ze svařovaných sítí přes 4 kg/m2</t>
  </si>
  <si>
    <t>-333942027</t>
  </si>
  <si>
    <t>https://podminky.urs.cz/item/CS_URS_2024_02/421361412</t>
  </si>
  <si>
    <t xml:space="preserve">"dle výkresu výztuže KY 49  8/8_100x100"  5,85</t>
  </si>
  <si>
    <t>423901123R</t>
  </si>
  <si>
    <t>Hydraulické zvedáky zatížení přes 500 do 1000 kN - včetně nájemného</t>
  </si>
  <si>
    <t>-1429752717</t>
  </si>
  <si>
    <t xml:space="preserve">"celkem 6 hydraulických zvedáků ,min zdvihu 60t, 28dní - cena za zdvih a nájemné"   1,00</t>
  </si>
  <si>
    <t>423905211</t>
  </si>
  <si>
    <t>Zdvih nebo spuštění mostního pole z tyčových dílců do 5000 kN</t>
  </si>
  <si>
    <t>-435186581</t>
  </si>
  <si>
    <t>https://podminky.urs.cz/item/CS_URS_2024_02/423905211</t>
  </si>
  <si>
    <t>42850</t>
  </si>
  <si>
    <t>Mostní ložiska hrncová</t>
  </si>
  <si>
    <t>-1584698392</t>
  </si>
  <si>
    <t>14,00</t>
  </si>
  <si>
    <t>931941142R</t>
  </si>
  <si>
    <t>Montáž a dodávka dilatačního mostního závěru podpovrchového - posun do 20 mm</t>
  </si>
  <si>
    <t>875612713</t>
  </si>
  <si>
    <t>18,00*2</t>
  </si>
  <si>
    <t>"vložky do spar z EPS tl. 20mm -dilatace desky" (33,20+20,00)*0,36</t>
  </si>
  <si>
    <t>-1984619898</t>
  </si>
  <si>
    <t xml:space="preserve">"těsnící profil š.220mm PVC"  6,64*4+3,32*2</t>
  </si>
  <si>
    <t>"těsnící bobtnající kruhový profil na bázi polyetylénu" 6,64*4+3,32*2</t>
  </si>
  <si>
    <t>"těsnící bobtnající kruhový profil na bázi polyetylénu" 2*10,00</t>
  </si>
  <si>
    <t>931994142</t>
  </si>
  <si>
    <t>Těsnění spáry betonové konstrukce pásy, profily, tmely tmelem polyuretanovým spáry dilatační do 4,0 cm2</t>
  </si>
  <si>
    <t>-1921598990</t>
  </si>
  <si>
    <t>https://podminky.urs.cz/item/CS_URS_2024_02/931994142</t>
  </si>
  <si>
    <t xml:space="preserve">"oprava kotevních oblastí "  415,00</t>
  </si>
  <si>
    <t xml:space="preserve">"vytmelení spár- odhad výměry"    6,50</t>
  </si>
  <si>
    <t>716116391</t>
  </si>
  <si>
    <t xml:space="preserve">"těsnící profil š.3000mm asfaltový"  10,00*2</t>
  </si>
  <si>
    <t>-1759000082</t>
  </si>
  <si>
    <t>936940001R</t>
  </si>
  <si>
    <t xml:space="preserve">Osazení a dodávka mostního odvodňovače </t>
  </si>
  <si>
    <t>-530783928</t>
  </si>
  <si>
    <t>943221111</t>
  </si>
  <si>
    <t>Lešení prostorové rámové těžké pracovní s podlahami s provozním zatížením tř. 4 do 300 kg/m2 výšky do 10 m montáž</t>
  </si>
  <si>
    <t>1712134366</t>
  </si>
  <si>
    <t>https://podminky.urs.cz/item/CS_URS_2024_02/943221111</t>
  </si>
  <si>
    <t>2,00*3,00*4,00*3,50*2</t>
  </si>
  <si>
    <t>943221211</t>
  </si>
  <si>
    <t>Lešení prostorové rámové těžké pracovní s podlahami s provozním zatížením tř. 4 do 300 kg/m2 výšky do 10 m příplatek k ceně za každý den použití</t>
  </si>
  <si>
    <t>1045502546</t>
  </si>
  <si>
    <t>https://podminky.urs.cz/item/CS_URS_2024_02/943221211</t>
  </si>
  <si>
    <t>168,00*14</t>
  </si>
  <si>
    <t>943221811</t>
  </si>
  <si>
    <t>Lešení prostorové rámové těžké pracovní s podlahami s provozním zatížením tř. 4 do 300 kg/m2 výšky do 10 m demontáž</t>
  </si>
  <si>
    <t>963006502</t>
  </si>
  <si>
    <t>https://podminky.urs.cz/item/CS_URS_2024_02/943221811</t>
  </si>
  <si>
    <t>95200001R</t>
  </si>
  <si>
    <t xml:space="preserve">Čerpání vody z nosníků </t>
  </si>
  <si>
    <t>-1266692405</t>
  </si>
  <si>
    <t xml:space="preserve">"odhad - 2 dny"    16,00</t>
  </si>
  <si>
    <t>961055111</t>
  </si>
  <si>
    <t>Bourání základů z betonu železového</t>
  </si>
  <si>
    <t>-1384526187</t>
  </si>
  <si>
    <t>https://podminky.urs.cz/item/CS_URS_2024_02/961055111</t>
  </si>
  <si>
    <t xml:space="preserve">"položka použita pro odstranění nesoudržného betonu v kotevní oblasti - odhad výměry "  245,00*0,15*0,60</t>
  </si>
  <si>
    <t>977151211</t>
  </si>
  <si>
    <t>Jádrové vrty diamantovými korunkami do stavebních materiálů (železobetonu, betonu, cihel, obkladů, dlažeb, kamene) dovrchní (směrem vzhůru), průměru do 35 mm</t>
  </si>
  <si>
    <t>-561841135</t>
  </si>
  <si>
    <t>https://podminky.urs.cz/item/CS_URS_2024_02/977151211</t>
  </si>
  <si>
    <t>"vrty pro osazení trubiček odvodnění do nosníků" 51,00*2*0,40</t>
  </si>
  <si>
    <t>28613761R</t>
  </si>
  <si>
    <t xml:space="preserve">potrubí  D 20x2,0mm </t>
  </si>
  <si>
    <t>-1079272181</t>
  </si>
  <si>
    <t>102,00*0,40*1,01</t>
  </si>
  <si>
    <t>121894727</t>
  </si>
  <si>
    <t xml:space="preserve">"očištění povrchu nosníků tlak. vodou do 1000 barů"    622,80</t>
  </si>
  <si>
    <t>985132111</t>
  </si>
  <si>
    <t>Očištění ploch líce kleneb a podhledů tlakovou vodou</t>
  </si>
  <si>
    <t>https://podminky.urs.cz/item/CS_URS_2024_02/985132111</t>
  </si>
  <si>
    <t xml:space="preserve">"průvlaky v podchodu -tlakovou vodou do 1000 barů"  0,90*18*4</t>
  </si>
  <si>
    <t>Reprofilace betonu sanačními maltami na cementové bázi ručně líce kleneb a podhledů, tloušťky do 10 mm</t>
  </si>
  <si>
    <t>"stávající průvlaky tl. 5mm - 70% z celkové plochy"</t>
  </si>
  <si>
    <t>64,80*0,70</t>
  </si>
  <si>
    <t>985311215</t>
  </si>
  <si>
    <t>Reprofilace betonu sanačními maltami na cementové bázi ručně líce kleneb a podhledů, tloušťky přes 40 do 50 mm</t>
  </si>
  <si>
    <t>https://podminky.urs.cz/item/CS_URS_2024_02/985311215</t>
  </si>
  <si>
    <t>"stávající průvlaky tl. 50mm - 30% z celkové plochy"</t>
  </si>
  <si>
    <t>64,80*0,30</t>
  </si>
  <si>
    <t>985312121</t>
  </si>
  <si>
    <t>Stěrka k vyrovnání ploch reprofilovaného betonu líce kleneb a podhledů, tloušťky do 2 mm</t>
  </si>
  <si>
    <t>-208773153</t>
  </si>
  <si>
    <t>https://podminky.urs.cz/item/CS_URS_2024_02/985312121</t>
  </si>
  <si>
    <t xml:space="preserve">"průvlaky"     64,80</t>
  </si>
  <si>
    <t>"stávající betonové konstrukce - povrch průvlaků"</t>
  </si>
  <si>
    <t>64,80</t>
  </si>
  <si>
    <t>-1757489756</t>
  </si>
  <si>
    <t xml:space="preserve">"dle výkresu výztuže" </t>
  </si>
  <si>
    <t>"spřažená deska"</t>
  </si>
  <si>
    <t xml:space="preserve">"pol.1 spřahovací trny délka 0,98m , délka zapuštění 0,075mm , délka vrtu 0,15  "  2535,00*0,15*2</t>
  </si>
  <si>
    <t>"závěrná zídka"</t>
  </si>
  <si>
    <t xml:space="preserve">"pol.3  délka zapuštění 0,150mm , délka vrtu 0,15"                                                              181*0,15*2</t>
  </si>
  <si>
    <t>1152617200</t>
  </si>
  <si>
    <t>814,8</t>
  </si>
  <si>
    <t>814,8*0,00091 'Přepočtené koeficientem množství</t>
  </si>
  <si>
    <t>-2095533160</t>
  </si>
  <si>
    <t>https://podminky.urs.cz/item/CS_URS_2024_01/985331912</t>
  </si>
  <si>
    <t xml:space="preserve">"profil 1 spřahovací trny délka 0,98m , délka zapuštění 0,075mm , délka vrtu 0,15"  2535,00*0,15*2</t>
  </si>
  <si>
    <t xml:space="preserve">"profil 3  délka zapuštění 0,150mm , délka vrtu 0,15"                                                              181*0,15*2</t>
  </si>
  <si>
    <t>2072594710</t>
  </si>
  <si>
    <t xml:space="preserve">"ŽLB  dle pol. 966055111"  22,05*2,41</t>
  </si>
  <si>
    <t>1123227718</t>
  </si>
  <si>
    <t xml:space="preserve">"ŽLB  dle pol. 966055111"  22,05*2,41*19</t>
  </si>
  <si>
    <t>556018419</t>
  </si>
  <si>
    <t>998214111</t>
  </si>
  <si>
    <t>Přesun hmot pro mosty montované z dílců železobetonových nebo předpjatých vodorovná dopravní vzdálenost do 100 m výška mostu do 20 m</t>
  </si>
  <si>
    <t>1990127608</t>
  </si>
  <si>
    <t>https://podminky.urs.cz/item/CS_URS_2024_02/998214111</t>
  </si>
  <si>
    <t>"závěrné zídky - 2x pás tl. 5mm " 2,00*27,00*2</t>
  </si>
  <si>
    <t>"závěrné zídky - 2x pás tl. 5mm " 2,00*27,00*2*1,221</t>
  </si>
  <si>
    <t xml:space="preserve">"pod izolaci na povrchu spřažené desky"                       622,80</t>
  </si>
  <si>
    <t xml:space="preserve">"pod izolaci závěrné zídky"                                                     54,00</t>
  </si>
  <si>
    <t xml:space="preserve">"povrch nosníků po dobourání spádového betonu"   622,80</t>
  </si>
  <si>
    <t xml:space="preserve">"podhledy průvlaků"                                                                64,80  </t>
  </si>
  <si>
    <t>"oprava kotevních oblastí"</t>
  </si>
  <si>
    <t>"Bude prováděno v případě nevyhovujícího stavu mostní konstrukce po odkrytí na stavbě. Bude čerpáno se souhlasem TDI, AD a investora stavby "</t>
  </si>
  <si>
    <t xml:space="preserve">"odhad výměra 250m2 celkem z toho 50% vodorovná"   250,00*0,50</t>
  </si>
  <si>
    <t xml:space="preserve">"pod izolaci na povrchu spřažené desky"                       622,80*0,12075</t>
  </si>
  <si>
    <t>58585000_V</t>
  </si>
  <si>
    <t>769946114</t>
  </si>
  <si>
    <t xml:space="preserve">"povrch nosníků po dobourání spádového betonu"   622,80*0,12075</t>
  </si>
  <si>
    <t xml:space="preserve">"podhledy průvlaků"                                                                64,80  *0,12075</t>
  </si>
  <si>
    <t xml:space="preserve">"odhad výměra 250m2 celkem z toho 50% vodorovná"   250,00*0,50*0,12075</t>
  </si>
  <si>
    <t>1027799277</t>
  </si>
  <si>
    <t>582994071</t>
  </si>
  <si>
    <t xml:space="preserve">"odhad výměra 250m2 celkem z toho 50% vodorovná"   250,00*0,50*0,12650</t>
  </si>
  <si>
    <t>711331382</t>
  </si>
  <si>
    <t>Provedení izolace mostovek pásy na sucho AIP nebo tkaniny</t>
  </si>
  <si>
    <t>547394838</t>
  </si>
  <si>
    <t>https://podminky.urs.cz/item/CS_URS_2024_02/711331382</t>
  </si>
  <si>
    <t>"dle výkresu 4.3.,4.4"</t>
  </si>
  <si>
    <t>"ochranná geotextilie na spřažené desce" 622,80</t>
  </si>
  <si>
    <t>622,80</t>
  </si>
  <si>
    <t>622,8*1,05 'Přepočtené koeficientem množství</t>
  </si>
  <si>
    <t xml:space="preserve">"ochranná geotextilie  závěrné zídky"     2,00*27,00</t>
  </si>
  <si>
    <t xml:space="preserve">"ochranná geotextilie  závěrné zídky"     54,00</t>
  </si>
  <si>
    <t>54*1,05 'Přepočtené koeficientem množství</t>
  </si>
  <si>
    <t>Izolace vodorovných konstrukcí polyuretanová stříkaná</t>
  </si>
  <si>
    <t xml:space="preserve">"ŽLB spřažená deska"    622,80</t>
  </si>
  <si>
    <t>789</t>
  </si>
  <si>
    <t>Povrchové úpravy ocelových konstrukcí a technologických zařízení</t>
  </si>
  <si>
    <t>789222111</t>
  </si>
  <si>
    <t>Provedení otryskání povrchů ocelových konstrukcí suché abrazivní tryskání třídy II stupeň zrezivění A, stupeň přípravy Sa 3</t>
  </si>
  <si>
    <t>1633322797</t>
  </si>
  <si>
    <t>https://podminky.urs.cz/item/CS_URS_2024_02/789222111</t>
  </si>
  <si>
    <t xml:space="preserve">"oprava kotevních oblastí"   147,00</t>
  </si>
  <si>
    <t xml:space="preserve">"úprava povrchů ložisek"     65,00</t>
  </si>
  <si>
    <t>42118101</t>
  </si>
  <si>
    <t>materiál tryskací (ostrohranný tvrdý písek)</t>
  </si>
  <si>
    <t>1316362561</t>
  </si>
  <si>
    <t>212,00</t>
  </si>
  <si>
    <t>212*0,034 'Přepočtené koeficientem množství</t>
  </si>
  <si>
    <t>789328310</t>
  </si>
  <si>
    <t>Nátěr ocelových konstrukcí třídy IV dvousložkový polyuretanový základní, tloušťky do 40 μm</t>
  </si>
  <si>
    <t>1777145760</t>
  </si>
  <si>
    <t>https://podminky.urs.cz/item/CS_URS_2024_02/789328310</t>
  </si>
  <si>
    <t>789328315</t>
  </si>
  <si>
    <t>Nátěr ocelových konstrukcí třídy IV dvousložkový polyuretanový mezivrstva, tloušťky do 40 μm</t>
  </si>
  <si>
    <t>-1860970182</t>
  </si>
  <si>
    <t>https://podminky.urs.cz/item/CS_URS_2024_02/789328315</t>
  </si>
  <si>
    <t>789328320</t>
  </si>
  <si>
    <t>Nátěr ocelových konstrukcí třídy IV dvousložkový polyuretanový krycí (vrchní), tloušťky do 40 μm</t>
  </si>
  <si>
    <t>-526936429</t>
  </si>
  <si>
    <t>https://podminky.urs.cz/item/CS_URS_2024_02/789328320</t>
  </si>
  <si>
    <t>789421532</t>
  </si>
  <si>
    <t>Žárové stříkání ocelových konstrukcí slitinou zinacor ZnAl, tloušťky 100 μm, třídy II</t>
  </si>
  <si>
    <t>1646589786</t>
  </si>
  <si>
    <t>https://podminky.urs.cz/item/CS_URS_2024_02/789421532</t>
  </si>
  <si>
    <t>SO 665.2 - Rekonstrukce tramvajových mostů- most ev.č.4793-3</t>
  </si>
  <si>
    <t>-799772697</t>
  </si>
  <si>
    <t xml:space="preserve">"vodorovné povrchy "                            1350,00</t>
  </si>
  <si>
    <t>-274458325</t>
  </si>
  <si>
    <t xml:space="preserve">"vodorovné povrchy"                            1350,00</t>
  </si>
  <si>
    <t>1350*0,12075 'Přepočtené koeficientem množství</t>
  </si>
  <si>
    <t>719666813</t>
  </si>
  <si>
    <t xml:space="preserve">"povrch desek prohlubní"  45,00</t>
  </si>
  <si>
    <t xml:space="preserve">"povrch desek stropních"  255,00</t>
  </si>
  <si>
    <t>768585278</t>
  </si>
  <si>
    <t>255,00</t>
  </si>
  <si>
    <t>255*1,05 'Přepočtené koeficientem množství</t>
  </si>
  <si>
    <t>-1982948379</t>
  </si>
  <si>
    <t xml:space="preserve"> 1350,00</t>
  </si>
  <si>
    <t>-1475939913</t>
  </si>
  <si>
    <t>SO 666 - Spojovací chodník k výtahu pod Frýdlantskými mosty</t>
  </si>
  <si>
    <t>247268969</t>
  </si>
  <si>
    <t xml:space="preserve">"pod chodník z betonové dlažby"   209,00*0,20</t>
  </si>
  <si>
    <t xml:space="preserve">"pod zatravňovací bloky"           250,00*0,20</t>
  </si>
  <si>
    <t xml:space="preserve">"pod žulové kostky"                       31,00*0,20</t>
  </si>
  <si>
    <t xml:space="preserve">"pod žlaby"                                        (64,5*0,3+60,5*0,6+3*0,25)*0,20</t>
  </si>
  <si>
    <t>-78844749</t>
  </si>
  <si>
    <t>109,280</t>
  </si>
  <si>
    <t>109,28*2 'Přepočtené koeficientem množství</t>
  </si>
  <si>
    <t>1226969430</t>
  </si>
  <si>
    <t xml:space="preserve">"chodník z betonové dlažby"   209,00</t>
  </si>
  <si>
    <t xml:space="preserve">"pod zatravňovací bloky"           250,00</t>
  </si>
  <si>
    <t xml:space="preserve">"pod žulové kostky"                       31,00</t>
  </si>
  <si>
    <t xml:space="preserve">"pod žlaby"                                        (64,5*0,3+60,5*0,6+3*0,25)</t>
  </si>
  <si>
    <t xml:space="preserve">"pod ACO"                                          39,00   </t>
  </si>
  <si>
    <t>-1413999193</t>
  </si>
  <si>
    <t>"beton C 30/37 XF3</t>
  </si>
  <si>
    <t>"základové patky pro zábradlí"</t>
  </si>
  <si>
    <t>0,40*0,40*0,45*(41+2)+0,40*1,00*0,45*13</t>
  </si>
  <si>
    <t xml:space="preserve">"SDZ: š.*dl.*v.*ks"  1,0*1,0*0,5*2</t>
  </si>
  <si>
    <t>348171111</t>
  </si>
  <si>
    <t>Osazení mostního ocelového zábradlí přímo do betonu říms</t>
  </si>
  <si>
    <t>-488990110</t>
  </si>
  <si>
    <t>https://podminky.urs.cz/item/CS_URS_2024_02/348171111</t>
  </si>
  <si>
    <t>"doplnění mostního zábradlí- do ocelových patek" 1,50</t>
  </si>
  <si>
    <t>55300001</t>
  </si>
  <si>
    <t>Dodávka mostního zábradlí , vč. PKO</t>
  </si>
  <si>
    <t>1216369875</t>
  </si>
  <si>
    <t>451579777</t>
  </si>
  <si>
    <t>Podklad nebo lože pod dlažbu (přídlažbu) Příplatek k cenám za každých dalších i započatých 10 mm tloušťky podkladu nebo lože z kameniva těženého</t>
  </si>
  <si>
    <t>1233375642</t>
  </si>
  <si>
    <t>https://podminky.urs.cz/item/CS_URS_2024_02/451579777</t>
  </si>
  <si>
    <t>"v projektu 40mm vyrovnávací vrstvy z kamenné drtě fr.4/8 , v pol.59353-2113 tl.20mm, tzn. 2x příplatek"</t>
  </si>
  <si>
    <t>250,00*2</t>
  </si>
  <si>
    <t>564861111</t>
  </si>
  <si>
    <t>Podklad ze štěrkodrti ŠD s rozprostřením a zhutněním plochy přes 100 m2, po zhutnění tl. 200 mm</t>
  </si>
  <si>
    <t>-957955857</t>
  </si>
  <si>
    <t>https://podminky.urs.cz/item/CS_URS_2024_02/564861111</t>
  </si>
  <si>
    <t>"Štěrkodrť ŠDB fr. 0/32"</t>
  </si>
  <si>
    <t>-91324769</t>
  </si>
  <si>
    <t>"asfaltový chodník"</t>
  </si>
  <si>
    <t>"Štěrkodrť ŠD fr. 16/32, tl. 180+min.100 mm pr. 300mm" 39,00</t>
  </si>
  <si>
    <t>565155111</t>
  </si>
  <si>
    <t>Asfaltový beton vrstva podkladní ACP 16 (obalované kamenivo střednězrnné - OKS) s rozprostřením a zhutněním v pruhu šířky přes 1,5 do 3 m, po zhutnění tl. 70 mm</t>
  </si>
  <si>
    <t>-351158273</t>
  </si>
  <si>
    <t>https://podminky.urs.cz/item/CS_URS_2024_02/565155111</t>
  </si>
  <si>
    <t xml:space="preserve">"ACP 16S, 50/70, tl. 70 mm"  39,00</t>
  </si>
  <si>
    <t>-1461879417</t>
  </si>
  <si>
    <t xml:space="preserve">"Infiltrační postřik z kation.asf.emulze, PI-C, 1,0 kg/m2 po vyštěpení"    39,00</t>
  </si>
  <si>
    <t>397012851</t>
  </si>
  <si>
    <t xml:space="preserve">"Spoj.postřik z modifikované kation.asf.emulze, PS-CP, 0,35 kg/m2 po vyštěpení"  39,00*2</t>
  </si>
  <si>
    <t>577144131</t>
  </si>
  <si>
    <t>Asfaltový beton vrstva obrusná ACO 11 (ABS) s rozprostřením a se zhutněním z modifikovaného asfaltu v pruhu šířky přes do 1,5 do 3 m, po zhutnění tl. 50 mm</t>
  </si>
  <si>
    <t>-1800020064</t>
  </si>
  <si>
    <t>https://podminky.urs.cz/item/CS_URS_2024_02/577144131</t>
  </si>
  <si>
    <t>"ACO 11+, PMB 25/55-60, tl. 50 mm" 39,00</t>
  </si>
  <si>
    <t>577155132</t>
  </si>
  <si>
    <t>Asfaltový beton vrstva ložní ACL 16 (ABH) s rozprostřením a zhutněním z modifikovaného asfaltu v pruhu šířky přes 1,5 do 3 m, po zhutnění tl. 60 mm</t>
  </si>
  <si>
    <t>-257373522</t>
  </si>
  <si>
    <t>https://podminky.urs.cz/item/CS_URS_2024_02/577155132</t>
  </si>
  <si>
    <t xml:space="preserve">"ACL 16S, PMB 25/55-60, tl. 60 mm"  39,00</t>
  </si>
  <si>
    <t>593532113</t>
  </si>
  <si>
    <t>Kladení dlažby z plastových vegetačních tvárnic pozemních komunikací s vyrovnávací vrstvou z kameniva tl. do 20 mm a s vyplněním vegetačních otvorů se zámkem tl. přes 30 do 60 mm, pro plochy přes 100 do 300 m2</t>
  </si>
  <si>
    <t>1849610087</t>
  </si>
  <si>
    <t>https://podminky.urs.cz/item/CS_URS_2024_02/593532113</t>
  </si>
  <si>
    <t xml:space="preserve">"zatravňovací plastové bloky 330x330x50mm , dle příl.č D.6.4 "   250,00</t>
  </si>
  <si>
    <t>56245141</t>
  </si>
  <si>
    <t>dlažba zatravňovací recyklovaný PE nosnost 350t/m2 330x330x50mm</t>
  </si>
  <si>
    <t>-96898582</t>
  </si>
  <si>
    <t>250*1,01 'Přepočtené koeficientem množství</t>
  </si>
  <si>
    <t>58343810</t>
  </si>
  <si>
    <t>kamenivo drcené hrubé frakce 4/8</t>
  </si>
  <si>
    <t>-1568513034</t>
  </si>
  <si>
    <t>250,00*0,05*2,00</t>
  </si>
  <si>
    <t>1511741693</t>
  </si>
  <si>
    <t xml:space="preserve">"chodník z betonové dlažby 20x20cm  tl.80mm"   209,00</t>
  </si>
  <si>
    <t>293268104</t>
  </si>
  <si>
    <t>209,00</t>
  </si>
  <si>
    <t>209*1,02 'Přepočtené koeficientem množství</t>
  </si>
  <si>
    <t>597661111</t>
  </si>
  <si>
    <t>Rigol dlážděný do lože z betonu prostého tl. 100 mm, s vyplněním a zatřením spár cementovou maltou z dlažebních kostek drobných</t>
  </si>
  <si>
    <t>-951881283</t>
  </si>
  <si>
    <t>https://podminky.urs.cz/item/CS_URS_2024_02/597661111</t>
  </si>
  <si>
    <t xml:space="preserve">"Zpevnění žulovými kostkami 10x10x10 cm"  31,00</t>
  </si>
  <si>
    <t xml:space="preserve">"bet. lože min. C20/25nXF3 tl. min. 0,10 m. ,vč. vyspárování cementovou maltou M25XF4" </t>
  </si>
  <si>
    <t>1598660201</t>
  </si>
  <si>
    <t xml:space="preserve">"propojení liniového příčného žlabu s mostním odvodňovačem"  4,00</t>
  </si>
  <si>
    <t>-1787680109</t>
  </si>
  <si>
    <t>4*1,015 'Přepočtené koeficientem množství</t>
  </si>
  <si>
    <t>911111111</t>
  </si>
  <si>
    <t>Montáž zábradlí ocelového zabetonovaného</t>
  </si>
  <si>
    <t>61464301</t>
  </si>
  <si>
    <t>https://podminky.urs.cz/item/CS_URS_2024_02/911111111</t>
  </si>
  <si>
    <t>77,90</t>
  </si>
  <si>
    <t>"Ocelové zábradlí v. 1,1 m, dle standardů města Ostravy, vč. ocelových patek, vč. PKO. Tvar výplně bude upřesněn ve výrobní dokumentaci v rámci RDS"</t>
  </si>
  <si>
    <t>55300002</t>
  </si>
  <si>
    <t>Ocelové zábradlí v 1,10m , dodávka, včetně PKO</t>
  </si>
  <si>
    <t>-364777112</t>
  </si>
  <si>
    <t>-436820897</t>
  </si>
  <si>
    <t xml:space="preserve">"bet. obrubník š. 80 mm, v. 250 mm"  150,00</t>
  </si>
  <si>
    <t>1657791584</t>
  </si>
  <si>
    <t>150*1,02 'Přepočtené koeficientem množství</t>
  </si>
  <si>
    <t>-1505097635</t>
  </si>
  <si>
    <t>"Ochranná separační geotextilie pod novou konstrukcí, ochranna spádového betonu mostní konstrukce"</t>
  </si>
  <si>
    <t xml:space="preserve">"pod ACO"                                           39,00</t>
  </si>
  <si>
    <t>585,40*1,20</t>
  </si>
  <si>
    <t>-932252025</t>
  </si>
  <si>
    <t xml:space="preserve">"frézování drážky před realizací asfaltové zálivky,po obvodu ACO"  59,00</t>
  </si>
  <si>
    <t>935112111</t>
  </si>
  <si>
    <t>Osazení betonového příkopového žlabu s vyplněním a zatřením spár cementovou maltou s ložem tl. 100 mm z betonu prostého z betonových příkopových tvárnic šířky do 500 mm</t>
  </si>
  <si>
    <t>777273367</t>
  </si>
  <si>
    <t>https://podminky.urs.cz/item/CS_URS_2024_02/935112111</t>
  </si>
  <si>
    <t xml:space="preserve">"Betonový žlab, š. 0,3 m"  21,00+22,00+21,50</t>
  </si>
  <si>
    <t>" bet. lože C20/25nXF3 tl. min. 0,10 m. Vč. vyspárování cementovou maltou M25XF4"</t>
  </si>
  <si>
    <t>59227030</t>
  </si>
  <si>
    <t>žlab betonový průběžný do dlažby 1000x300x100mm</t>
  </si>
  <si>
    <t>-1907231197</t>
  </si>
  <si>
    <t>935112211</t>
  </si>
  <si>
    <t>Osazení betonového příkopového žlabu s vyplněním a zatřením spár cementovou maltou s ložem tl. 100 mm z betonu prostého z betonových příkopových tvárnic šířky přes 500 do 800 mm</t>
  </si>
  <si>
    <t>1311095993</t>
  </si>
  <si>
    <t>https://podminky.urs.cz/item/CS_URS_2024_02/935112211</t>
  </si>
  <si>
    <t xml:space="preserve">"Betonový žlab, š. 0,6 m"  60,50</t>
  </si>
  <si>
    <t>59227002</t>
  </si>
  <si>
    <t>žlabovka příkopová betonová 250x600x140mm</t>
  </si>
  <si>
    <t>-462759742</t>
  </si>
  <si>
    <t>-747050806</t>
  </si>
  <si>
    <t>"Polymerbetonový příčný liniový žlab s mříží z oceli s nerezovou úpravou, světlá šířka otvoru žlabu 0,15 m, stavební výška min. 0,26 m"</t>
  </si>
  <si>
    <t>"vč. bet. lože C20/25nXF3 s opěrou tl. min. 0,10 m"</t>
  </si>
  <si>
    <t>Poolymerbetonový příčný liniový žlab s mříží z oceli s nerezovou úpravou, světlá šířka otvoru žlabu 0,15 m, stavební výška min. 0,26 m, boční odtok</t>
  </si>
  <si>
    <t>1774907381</t>
  </si>
  <si>
    <t>Sanace mostních odvodňovačů</t>
  </si>
  <si>
    <t>1970395459</t>
  </si>
  <si>
    <t xml:space="preserve">"Výšková úprava mostních odvodňovačů, sanace, zaizolování okolo spar, u 1 ks navrtání a napojení odvodňovacího potrubí"   4,00</t>
  </si>
  <si>
    <t>944610001R</t>
  </si>
  <si>
    <t>Plachta ochranná pro ochranu zábradlí z textilie - montáž, dodávka, demontáž</t>
  </si>
  <si>
    <t>251114254</t>
  </si>
  <si>
    <t>80,00*2,50</t>
  </si>
  <si>
    <t>Očištění ploch stěn, rubu kleneb a podlah tryskání pískem sušeným</t>
  </si>
  <si>
    <t>-1440275512</t>
  </si>
  <si>
    <t xml:space="preserve">"očištění stávajících mostních říms" </t>
  </si>
  <si>
    <t xml:space="preserve"> 79*(0,65+0,75+0,65)</t>
  </si>
  <si>
    <t>985142211</t>
  </si>
  <si>
    <t>Vysekání spojovací hmoty ze spár zdiva včetně vyčištění hloubky spáry přes 40 mm délky spáry na 1 m2 upravované plochy do 6 m</t>
  </si>
  <si>
    <t>2033246059</t>
  </si>
  <si>
    <t>https://podminky.urs.cz/item/CS_URS_2024_02/985142211</t>
  </si>
  <si>
    <t xml:space="preserve">"oprava spárování mostních říms" </t>
  </si>
  <si>
    <t>(0,65+0,75+0,65)*40</t>
  </si>
  <si>
    <t>985232111</t>
  </si>
  <si>
    <t>Hloubkové spárování zdiva hloubky přes 40 do 80 mm aktivovanou maltou délky spáry na 1 m2 upravované plochy do 6 m</t>
  </si>
  <si>
    <t>935987234</t>
  </si>
  <si>
    <t>https://podminky.urs.cz/item/CS_URS_2024_02/985232111</t>
  </si>
  <si>
    <t>2131236834</t>
  </si>
  <si>
    <t>783000001</t>
  </si>
  <si>
    <t>Nátěr a případná repase stávajícího mostního zábradlí</t>
  </si>
  <si>
    <t>-372966356</t>
  </si>
  <si>
    <t>"vč.případné repase " 80,00</t>
  </si>
  <si>
    <t>SO 667 - Osvětlení nástupní hrany a VS</t>
  </si>
  <si>
    <t xml:space="preserve">    021 - Materiál  TV vč. montáže</t>
  </si>
  <si>
    <t xml:space="preserve">Materiál  TV vč. montáže</t>
  </si>
  <si>
    <t>RLK007M</t>
  </si>
  <si>
    <t>Montáž Lano 35mm2 (7x2,5)</t>
  </si>
  <si>
    <t>114439627</t>
  </si>
  <si>
    <t>RLK007</t>
  </si>
  <si>
    <t xml:space="preserve">Lano  35mm2 (7x2,5)</t>
  </si>
  <si>
    <t>622502836</t>
  </si>
  <si>
    <t>840050542</t>
  </si>
  <si>
    <t>1549904267</t>
  </si>
  <si>
    <t>RPL012M</t>
  </si>
  <si>
    <t>Montáž Rozebiratelné ukončení lana N 35 s izolátorem</t>
  </si>
  <si>
    <t>-987200666</t>
  </si>
  <si>
    <t>RPL012</t>
  </si>
  <si>
    <t>1696410865</t>
  </si>
  <si>
    <t>1174507274</t>
  </si>
  <si>
    <t>983994303</t>
  </si>
  <si>
    <t>-1114002021</t>
  </si>
  <si>
    <t>34141045</t>
  </si>
  <si>
    <t>vodič propojovací jádro Cu plné dvojitá izolace PVC 450/750V (CYY) 1x10mm2</t>
  </si>
  <si>
    <t>2116089194</t>
  </si>
  <si>
    <t>Poznámka k položce:_x000d_
CYY, průměr vodiče 7,2mm</t>
  </si>
  <si>
    <t>-1348698777</t>
  </si>
  <si>
    <t>-839039719</t>
  </si>
  <si>
    <t>R00000001</t>
  </si>
  <si>
    <t>Rozvaděč V2X</t>
  </si>
  <si>
    <t>-1538515462</t>
  </si>
  <si>
    <t xml:space="preserve">Poznámka k položce:_x000d_
 rozvaděč- IP65 _x000d_
-Zdroj 1000V/24V minimálně 120W pro napájení řídicí elektroniky a světelných zdrojů._x000d_
-Zdroje 24V/24V -120W _x000d_
-Záložní  akumulátory  o kapacitě  minimálně  4Ah  a  s dobíjecími  obvody  s podpěťovou ochranou._x000d_
-Datový modem GSM/LTE pro spojení s dálkovým dohledem._x000d_
-Převodník LAN-TCP/RS485._x000d_
-Řídicí modul pro spínání a kontrolu funkce _x000d_
-Spínač místního ručního ovládání._x000d_
-Čtyři samostatně jištěné výstupy 24V DC_x000d_
-Přepěťové ochrany všech vývodů řídicí skříně._x000d_
-Detekci a signalizaci výpadku primárního napájení (místně i na dálkový dohled)._x000d_
-Rozhraní pro připojení datových linek RS485 dálkového dohledu _x000d_
- připojení koordinačním kabelem do rozvaděče DOT EOV_x000d_
_x000d_
viz  Technická zpráva- Standard DPO</t>
  </si>
  <si>
    <t>1"pro osvětlení nást.hrany</t>
  </si>
  <si>
    <t>1"pro varovná světla</t>
  </si>
  <si>
    <t>R000000011</t>
  </si>
  <si>
    <t>Rozvaděč RSU s anténou</t>
  </si>
  <si>
    <t>-655624164</t>
  </si>
  <si>
    <t xml:space="preserve">Poznámka k položce:_x000d_
-rozvaděč přijímací jednotky RSU (V2X) , kompatibilní se systémem C-ITS pomocí komunikace V2X vozidel MHD DPO._x000d_
viz  Technická zpráva- Standard DPO</t>
  </si>
  <si>
    <t>210191519R</t>
  </si>
  <si>
    <t>Montáž konstrukce do základu pro uchycení skříní nebo pilířů bez zapojení vodičů</t>
  </si>
  <si>
    <t>-433261768</t>
  </si>
  <si>
    <t>210192601</t>
  </si>
  <si>
    <t>Montáž desek přístrojových bez zapojení vodičů typových ostatních</t>
  </si>
  <si>
    <t>2002920036</t>
  </si>
  <si>
    <t>https://podminky.urs.cz/item/CS_URS_2024_02/210192601</t>
  </si>
  <si>
    <t>210120511</t>
  </si>
  <si>
    <t>Montáž jističů se zapojením vodičů jističů do 100 A</t>
  </si>
  <si>
    <t>-1091053372</t>
  </si>
  <si>
    <t>https://podminky.urs.cz/item/CS_URS_2024_02/210120511</t>
  </si>
  <si>
    <t>Poznámka k položce:_x000d_
V rozvodně NN v podchodu_x000d_
pod měření DPO</t>
  </si>
  <si>
    <t>35822111R</t>
  </si>
  <si>
    <t>jistič 1pólový-charakteristika B 16A</t>
  </si>
  <si>
    <t>-1321658780</t>
  </si>
  <si>
    <t>210203706R</t>
  </si>
  <si>
    <t xml:space="preserve">Montáž výstražného pásku s barevnými diodami </t>
  </si>
  <si>
    <t>1517919251</t>
  </si>
  <si>
    <t>Poznámka k položce:_x000d_
 do přechodu pro chodce</t>
  </si>
  <si>
    <t xml:space="preserve">   3477420001R</t>
  </si>
  <si>
    <t>LED pásek- zemní osazení</t>
  </si>
  <si>
    <t>666548783</t>
  </si>
  <si>
    <t xml:space="preserve">Poznámka k položce:_x000d_
LED svítidlo-pásek pro montáž do země,   V 45 x Š 65 x D 1500 mm, v ocelovém rámu_x000d_
                24V DC;  IP66_x000d_
•	 teplotní rozsah min. -25 až +35°C; _x000d_
•	pro mechanické zatížení min. 20kN; ochrana před mechanickými údery s energií 20J._x000d_
_x000d_
viz  Technická zpráva- Standard DPO</t>
  </si>
  <si>
    <t>2102037061R</t>
  </si>
  <si>
    <t xml:space="preserve">Montáž LED svítidla </t>
  </si>
  <si>
    <t>1930057529</t>
  </si>
  <si>
    <t>Poznámka k položce:_x000d_
 do nástupní hrany nástupiště</t>
  </si>
  <si>
    <t>66*2</t>
  </si>
  <si>
    <t>3477420002R</t>
  </si>
  <si>
    <t>LED svítidlo zemní</t>
  </si>
  <si>
    <t>-1108538822</t>
  </si>
  <si>
    <t xml:space="preserve">Poznámka k položce:_x000d_
•	LED svítidlo pro montáž do země, do pravoúhlé dlažby;24V DC; 0,7W; IP66_x000d_
•	 teplotní rozsah min. -25 až +35°C; _x000d_
•	rozměry svítidla čtverec 100x100mm; _x000d_
•	pro mechanické zatížení min. 20kN; ochrana před mechanickými údery s energií 20J._x000d_
_x000d_
viz  Technická zpráva- Standard DPO</t>
  </si>
  <si>
    <t>34571405R</t>
  </si>
  <si>
    <t>inst.krabice do betonu PP,hluboká, IP 68</t>
  </si>
  <si>
    <t>-405029002</t>
  </si>
  <si>
    <t>Poznámka k položce:_x000d_
vč.víka_x000d_
vždy pro 2 svítidla</t>
  </si>
  <si>
    <t>34*2+2</t>
  </si>
  <si>
    <t>-628805112</t>
  </si>
  <si>
    <t>(235+30+100)*1,15</t>
  </si>
  <si>
    <t>34111006</t>
  </si>
  <si>
    <t>kabel instalační jádro Cu plné izolace PVC plášť PVC 450/750V (CYKY) 2x2,5mm2</t>
  </si>
  <si>
    <t>60877921</t>
  </si>
  <si>
    <t>Poznámka k položce:_x000d_
CYKY 2x2,5</t>
  </si>
  <si>
    <t>210812063</t>
  </si>
  <si>
    <t>Montáž izolovaných kabelů měděných do 1 kV bez ukončení plných nebo laněných kulatých (např. CYKY, CHKE-R) uložených volně nebo v liště počtu a průřezu žil 5x4 až 6 mm2</t>
  </si>
  <si>
    <t>-346456316</t>
  </si>
  <si>
    <t>https://podminky.urs.cz/item/CS_URS_2024_02/210812063</t>
  </si>
  <si>
    <t>Poznámka k položce:_x000d_
napájení NN pro rozvaděče V2S z rozvodny v podchodu</t>
  </si>
  <si>
    <t>85*2*1,15</t>
  </si>
  <si>
    <t>34111100</t>
  </si>
  <si>
    <t>kabel instalační jádro Cu plné izolace PVC plášť PVC 450/750V (CYKY) 5x6mm2</t>
  </si>
  <si>
    <t>1043675682</t>
  </si>
  <si>
    <t>Poznámka k položce:_x000d_
CYKY 5x6</t>
  </si>
  <si>
    <t>460791112</t>
  </si>
  <si>
    <t>Montáž trubek ochranných uložených volně do rýhy plastových tuhých, vnitřního průměru přes 32 do 50 mm</t>
  </si>
  <si>
    <t>-993302718</t>
  </si>
  <si>
    <t>https://podminky.urs.cz/item/CS_URS_2024_02/460791112</t>
  </si>
  <si>
    <t>2*60+20</t>
  </si>
  <si>
    <t>-782104241</t>
  </si>
  <si>
    <t>1725228460</t>
  </si>
  <si>
    <t>230+115</t>
  </si>
  <si>
    <t>34126055</t>
  </si>
  <si>
    <t>kabel sdělovací stíněný laminovanou Al folií jádro Cu plné izolace PE plášť PE 150V (TCEKFLE) 3x4x0,8mm2</t>
  </si>
  <si>
    <t>2106100603</t>
  </si>
  <si>
    <t xml:space="preserve">Poznámka k položce:_x000d_
TCEPKPFLE 3x4x0,8_x000d_
</t>
  </si>
  <si>
    <t>(200)*1,15</t>
  </si>
  <si>
    <t>34113022</t>
  </si>
  <si>
    <t>kabel instalační flexibilní jádro Cu lanované izolace PVC plášť PVC 300/500V (H05VV-F) 4x0,75mm2</t>
  </si>
  <si>
    <t>137338627</t>
  </si>
  <si>
    <t>Poznámka k položce:_x000d_
LiYCY-OZ 4x0.75</t>
  </si>
  <si>
    <t>100*1,15</t>
  </si>
  <si>
    <t>82415639</t>
  </si>
  <si>
    <t>-1184538998</t>
  </si>
  <si>
    <t>972639800</t>
  </si>
  <si>
    <t>460161133</t>
  </si>
  <si>
    <t>Hloubení kabelových rýh ručně včetně urovnání dna s přemístěním výkopku do vzdálenosti 3 m od okraje jámy nebo s naložením na dopravní prostředek šířky 35 cm hloubky 40 cm v hornině třídy těžitelnosti II skupiny 4</t>
  </si>
  <si>
    <t>-1283413856</t>
  </si>
  <si>
    <t>https://podminky.urs.cz/item/CS_URS_2024_02/460161133</t>
  </si>
  <si>
    <t>762084069</t>
  </si>
  <si>
    <t>0,35*0,4*65</t>
  </si>
  <si>
    <t>460391124</t>
  </si>
  <si>
    <t>Zásyp jam ručně s uložením výkopku ve vrstvách a úpravou povrchu s přemístění sypaniny ze vzdálenosti do 10 m se zhutněním z horniny třídy těžitelnosti II skupiny 4</t>
  </si>
  <si>
    <t>-338107788</t>
  </si>
  <si>
    <t>https://podminky.urs.cz/item/CS_URS_2024_02/460391124</t>
  </si>
  <si>
    <t>460431143</t>
  </si>
  <si>
    <t>Zásyp kabelových rýh ručně s přemístění sypaniny ze vzdálenosti do 10 m, s uložením výkopku ve vrstvách včetně zhutnění a úpravy povrchu šířky 35 cm hloubky 40 cm z horniny třídy těžitelnosti II skupiny 4</t>
  </si>
  <si>
    <t>-2086798519</t>
  </si>
  <si>
    <t>https://podminky.urs.cz/item/CS_URS_2024_02/460431143</t>
  </si>
  <si>
    <t>460371113</t>
  </si>
  <si>
    <t>Naložení výkopku ručně z hornin třídy těžitelnosti II skupiny 4 až 5</t>
  </si>
  <si>
    <t>-2140505336</t>
  </si>
  <si>
    <t>https://podminky.urs.cz/item/CS_URS_2024_02/460371113</t>
  </si>
  <si>
    <t>1717541515</t>
  </si>
  <si>
    <t>460581111</t>
  </si>
  <si>
    <t>Úprava terénu položení drnu, včetně zalití vodou na rovině</t>
  </si>
  <si>
    <t>-290841325</t>
  </si>
  <si>
    <t>https://podminky.urs.cz/item/CS_URS_2024_02/460581111</t>
  </si>
  <si>
    <t>-2030045494</t>
  </si>
  <si>
    <t>6*(5+20+5)</t>
  </si>
  <si>
    <t>2001394395</t>
  </si>
  <si>
    <t>468101121</t>
  </si>
  <si>
    <t>Vysekání rýh pro montáž trubek a kabelů v kamenných nebo betonových zdech hloubky přes 3 do 5 cm a šířky do 5 cm</t>
  </si>
  <si>
    <t>728166207</t>
  </si>
  <si>
    <t>https://podminky.urs.cz/item/CS_URS_2024_02/468101121</t>
  </si>
  <si>
    <t>971052461</t>
  </si>
  <si>
    <t>Vybourání a prorážení otvorů v železobetonových příčkách a zdech základových nebo nadzákladových, plochy do 0,25 m2, tl. do 600 mm</t>
  </si>
  <si>
    <t>-1174994801</t>
  </si>
  <si>
    <t>https://podminky.urs.cz/item/CS_URS_2024_02/971052461</t>
  </si>
  <si>
    <t>-1279757241</t>
  </si>
  <si>
    <t>460902213</t>
  </si>
  <si>
    <t>Zděný pilíř z vápenopískových cihel pro rozvod nn včetně hloubení jámy, naložení přebytečné horniny, zhotovení pískového lože, zřízení základu, izolace, krycí desky a urovnání okolního terénu hloubky do 40 cm s koncovkovým dílem, pro skříň výšky 105 cm a šířky přes 90 do 105 cm</t>
  </si>
  <si>
    <t>1884707072</t>
  </si>
  <si>
    <t>https://podminky.urs.cz/item/CS_URS_2024_02/460902213</t>
  </si>
  <si>
    <t>-538785567</t>
  </si>
  <si>
    <t>0,35*0,4*65*1,8</t>
  </si>
  <si>
    <t>-1355524206</t>
  </si>
  <si>
    <t xml:space="preserve">Poznámka k položce:_x000d_
_x000d_
</t>
  </si>
  <si>
    <t>16,38*10"km</t>
  </si>
  <si>
    <t>163,8*10 'Přepočtené koeficientem množství</t>
  </si>
  <si>
    <t>-1730148050</t>
  </si>
  <si>
    <t>RVP040M</t>
  </si>
  <si>
    <t xml:space="preserve">Vyhotovení revizní zprávy na elektrotechnickém, energetickém, sdělovacím nebo zabezpečovacím zařízení pro objem investičních nákladů přes 500 000 do 1 000 000 Kč </t>
  </si>
  <si>
    <t>-1717075883</t>
  </si>
  <si>
    <t>649223700</t>
  </si>
  <si>
    <t>-1549350926</t>
  </si>
  <si>
    <t>1792783107</t>
  </si>
  <si>
    <t>Poznámka k položce:_x000d_
koordinace ,kontrola,manipulace na síti, zajištění, přepnutí vedení</t>
  </si>
  <si>
    <t>1328118316</t>
  </si>
  <si>
    <t>-962439857</t>
  </si>
  <si>
    <t>SO 668 - OO POTV</t>
  </si>
  <si>
    <t xml:space="preserve">VRN -  Vedlejší rozpočtové náklady</t>
  </si>
  <si>
    <t xml:space="preserve">    O02 - Geodetické zaměření a autorský dozor</t>
  </si>
  <si>
    <t xml:space="preserve">      OST - Ostatní</t>
  </si>
  <si>
    <t>1759937167</t>
  </si>
  <si>
    <t>Poznámka k položce:_x000d_
na stožár nebo konstrukci zastřešení</t>
  </si>
  <si>
    <t>-2078402315</t>
  </si>
  <si>
    <t>RVP036</t>
  </si>
  <si>
    <t>1638563443</t>
  </si>
  <si>
    <t>-1251383905</t>
  </si>
  <si>
    <t>210220003</t>
  </si>
  <si>
    <t>Montáž uzemňovacího vedení s upevněním, propojením a připojením pomocí svorek na povrchu vodičů Cu páskou průřezu do 50 mm2</t>
  </si>
  <si>
    <t>1133689061</t>
  </si>
  <si>
    <t>https://podminky.urs.cz/item/CS_URS_2024_02/210220003</t>
  </si>
  <si>
    <t>2*(80+20)</t>
  </si>
  <si>
    <t>210800415</t>
  </si>
  <si>
    <t>Montáž izolovaných vodičů měděných do 1 kV bez ukončení uložených v trubkách nebo lištách zatažených plných nebo laněných s PVC pláštěm, bezhalogenových, ohniodolných (např. CY, CHAH-V) průřezu žíly 50 až 70 mm2</t>
  </si>
  <si>
    <t>1561961814</t>
  </si>
  <si>
    <t>https://podminky.urs.cz/item/CS_URS_2024_02/210800415</t>
  </si>
  <si>
    <t>(2*80+2*20+25)*1,15</t>
  </si>
  <si>
    <t>34112334</t>
  </si>
  <si>
    <t>kabel silový jádro Cu izolace PVC plášť PVC 0,6/1kV (NYY) 1x50mm2</t>
  </si>
  <si>
    <t>1831741553</t>
  </si>
  <si>
    <t>Poznámka k položce:_x000d_
NYY, průměr kabelu 15,4mm</t>
  </si>
  <si>
    <t>258,75*1,15 'Přepočtené koeficientem množství</t>
  </si>
  <si>
    <t>1103225117</t>
  </si>
  <si>
    <t>2*80+2*10</t>
  </si>
  <si>
    <t>-1593381686</t>
  </si>
  <si>
    <t>-1667380555</t>
  </si>
  <si>
    <t xml:space="preserve"> Vedlejší rozpočtové náklady</t>
  </si>
  <si>
    <t>Geodetické zaměření a autorský dozor</t>
  </si>
  <si>
    <t>1234849907</t>
  </si>
  <si>
    <t>638229469</t>
  </si>
  <si>
    <t>043002000</t>
  </si>
  <si>
    <t>Zkoušky a ostatní měření</t>
  </si>
  <si>
    <t>1817865542</t>
  </si>
  <si>
    <t>044002000</t>
  </si>
  <si>
    <t>Revize, technická prohlídka a zkouška</t>
  </si>
  <si>
    <t>-968661657</t>
  </si>
  <si>
    <t xml:space="preserve">SO 801.1 -  Vegetační úpravy - pro DPO</t>
  </si>
  <si>
    <t xml:space="preserve">    S1 - Terénní práce a sanační zásahy spojené s výsadbou rostlin</t>
  </si>
  <si>
    <t xml:space="preserve">    S2 - Založení záhonů pro keře, trvalky, traviny</t>
  </si>
  <si>
    <t xml:space="preserve">    S3 - Výsadba trvalek, travin a cibulovin</t>
  </si>
  <si>
    <t xml:space="preserve">    S4 - Údržba -  trvalky, traviny a cibuloviny - 3 letá péče</t>
  </si>
  <si>
    <t>S1</t>
  </si>
  <si>
    <t>Terénní práce a sanační zásahy spojené s výsadbou rostlin</t>
  </si>
  <si>
    <t>Pol1</t>
  </si>
  <si>
    <t>Odstranění kamene a stavebního odpadu sebráním a naložením na dopravní prostředek</t>
  </si>
  <si>
    <t>Pol2</t>
  </si>
  <si>
    <t>Přesun hmot pro sadovnické a krajinářské úpravy vodorovně do 5000 m - terénní práce</t>
  </si>
  <si>
    <t>Pol3</t>
  </si>
  <si>
    <t>Poplatek za uložení na skládce - terénní práce</t>
  </si>
  <si>
    <t>Pol7</t>
  </si>
  <si>
    <t>Substrát pro výsadbu - doplnění 20 cm</t>
  </si>
  <si>
    <t>Pol8</t>
  </si>
  <si>
    <t>Rozprostření substrátu tl vrstvy do 20 cm pl přes 500 m2 v rovině nebo ve svahu do 1:5 strojně</t>
  </si>
  <si>
    <t>S2</t>
  </si>
  <si>
    <t>Založení záhonů pro keře, trvalky, traviny</t>
  </si>
  <si>
    <t>Pol10</t>
  </si>
  <si>
    <t>Chemické odplevelení před založením kultury nad 20 m2 postřikem na široko v rovině a svahu do 1:5 vč. herbicidu</t>
  </si>
  <si>
    <t>Pol11</t>
  </si>
  <si>
    <t>Rozrušení půdy souvislé plochy přes 500 m2 hloubky do 150 mm v rovině a svahu do 1:5</t>
  </si>
  <si>
    <t>Pol12</t>
  </si>
  <si>
    <t>Obdělání půdy kultivátorováním v rovině a svahu do 1:5</t>
  </si>
  <si>
    <t>Pol13</t>
  </si>
  <si>
    <t>Obdělání půdy hrabáním v rovině a svahu do 1:5</t>
  </si>
  <si>
    <t>Pol14</t>
  </si>
  <si>
    <t>Založení záhonu v rovině a svahu do 1:5 zemina tř 1 a 2</t>
  </si>
  <si>
    <t>Pol38</t>
  </si>
  <si>
    <t>Mulčování rostlin drceným kamenivem frakce 8/16 mm tl. do 0,1 m v rovině a svahu do 1:5</t>
  </si>
  <si>
    <t>Pol39</t>
  </si>
  <si>
    <t>Kamenivo drcené frakce 8/16 mm - vrstva 6 cm</t>
  </si>
  <si>
    <t>Pol5</t>
  </si>
  <si>
    <t>Přesun hmot pro sadovnické a krajinářské úpravy vodorovně do 5000 m - dřevní hmota</t>
  </si>
  <si>
    <t>Pol6</t>
  </si>
  <si>
    <t>Poplatek za uložení na skládce - dřevní hmota</t>
  </si>
  <si>
    <t>S3</t>
  </si>
  <si>
    <t>Výsadba trvalek, travin a cibulovin</t>
  </si>
  <si>
    <t>Pol17</t>
  </si>
  <si>
    <t>Jamky pro výsadbu v rovině a svahu do 1:5</t>
  </si>
  <si>
    <t>Pol40</t>
  </si>
  <si>
    <t>Výsadba květin hrnkových D květináče do 250 mm</t>
  </si>
  <si>
    <t>Pol18</t>
  </si>
  <si>
    <t>Výsadba cibulí</t>
  </si>
  <si>
    <t>Pol20</t>
  </si>
  <si>
    <t>Hnojení půdy umělým hnojivem k jednotlivým rostlinám v rovině a svahu do 1:5</t>
  </si>
  <si>
    <t>Pol21</t>
  </si>
  <si>
    <t>Hnojivo průmyslové vícesložkové tabletové, pomalu rozpustné - 1 ks k trvalkám</t>
  </si>
  <si>
    <t>Pol41</t>
  </si>
  <si>
    <t>Trvalky a traviny dle TZ, k9</t>
  </si>
  <si>
    <t>Pol23</t>
  </si>
  <si>
    <t>Cibulovina dle TZ</t>
  </si>
  <si>
    <t>Pol42</t>
  </si>
  <si>
    <t>Odstranění odkvetlých a odumřelých částí rostlin s odklizením odpadu do 20 km - jen trvalky</t>
  </si>
  <si>
    <t>Pol25</t>
  </si>
  <si>
    <t>Dovoz vody pro zálivku rostlin za vzdálenost do 1000 m</t>
  </si>
  <si>
    <t>Pol26</t>
  </si>
  <si>
    <t>Zalití rostlin vodou plocha přes 20 m2</t>
  </si>
  <si>
    <t>Pol27</t>
  </si>
  <si>
    <t>Voda - 5 l na jamku</t>
  </si>
  <si>
    <t>Pol28</t>
  </si>
  <si>
    <t>Přesun hmot pro sadovnické a krajinářské úpravy vodorovně do 5000 m - dřevní hmota a zemina z jamek</t>
  </si>
  <si>
    <t>S4</t>
  </si>
  <si>
    <t xml:space="preserve">Údržba -  trvalky, traviny a cibuloviny - 3 letá péče</t>
  </si>
  <si>
    <t>Pol29</t>
  </si>
  <si>
    <t>Dovoz vody pro zálivku rostlin za vzdálenost do 1000 m - 2x ročně</t>
  </si>
  <si>
    <t>Pol30</t>
  </si>
  <si>
    <t>Voda</t>
  </si>
  <si>
    <t>Pol31</t>
  </si>
  <si>
    <t>Odstranění odkvetlých a odumřelých částí rostlin s odklizením odpadu do 20 km - jen trvalky - 1 x ročně</t>
  </si>
  <si>
    <t>Pol32</t>
  </si>
  <si>
    <t>Odplevelení souvislých skupin v rovině a svahu do 1:5 - 1 x ročně</t>
  </si>
  <si>
    <t>Pol33</t>
  </si>
  <si>
    <t>Svazování travin a jejich uvolnění na jaře - 1 x ročně</t>
  </si>
  <si>
    <t xml:space="preserve">SO 801.2 -  Vegetační úpravy - pro SMO</t>
  </si>
  <si>
    <t>SO 801.2A - Výsadba v podchodu</t>
  </si>
  <si>
    <t xml:space="preserve">    S1 - Terénní práce a sanační zásahy</t>
  </si>
  <si>
    <t xml:space="preserve">    S2 - Plocha 6 a 7 - vyčištění náletových rostlin a nečistot</t>
  </si>
  <si>
    <t xml:space="preserve">    S3 - Založení záhonů  trvalky a traviny</t>
  </si>
  <si>
    <t xml:space="preserve">    S4 - Výsadba trvalek, travin a cibulovin</t>
  </si>
  <si>
    <t xml:space="preserve">    S5 - Údržba -  trvalky, traviny a cbuloviny - 3 letá péče</t>
  </si>
  <si>
    <t>Terénní práce a sanační zásahy</t>
  </si>
  <si>
    <t>Pol4</t>
  </si>
  <si>
    <t>Odstranění nevhodných dřevin do 500 m2 výšky nad 1m s odstraněním pařezů v rovině nebo svahu 1:5 - nálety podél plotu - sousední parcely</t>
  </si>
  <si>
    <t>Plocha 6 a 7 - vyčištění náletových rostlin a nečistot</t>
  </si>
  <si>
    <t>Pol9</t>
  </si>
  <si>
    <t>Odstranění náletových dřevin, kamene a stavebního odpadu sebráním a naložením na dopravní prostředek</t>
  </si>
  <si>
    <t xml:space="preserve">Založení záhonů  trvalky a traviny</t>
  </si>
  <si>
    <t>Pol15</t>
  </si>
  <si>
    <t>Mulčování rostlin kůrou tl. do 0,1 m v rovině a svahu do 1:5</t>
  </si>
  <si>
    <t>Pol16</t>
  </si>
  <si>
    <t>Kůra mulčovací - vrstva 10 cm</t>
  </si>
  <si>
    <t>Pol19</t>
  </si>
  <si>
    <t>Výsadba trvalek a travin</t>
  </si>
  <si>
    <t>Pol22</t>
  </si>
  <si>
    <t>Trvalky a traviny dle TZ, k11</t>
  </si>
  <si>
    <t>Pol24</t>
  </si>
  <si>
    <t>Odstranění odkvetlých a odumřelých částí rostlin s odklizením odpadu do 20 km</t>
  </si>
  <si>
    <t>S5</t>
  </si>
  <si>
    <t xml:space="preserve">Údržba -  trvalky, traviny a cbuloviny - 3 letá péče</t>
  </si>
  <si>
    <t>SO 801.2B - Výsadba na povrchu</t>
  </si>
  <si>
    <t xml:space="preserve">    S4 - Založení trávníku</t>
  </si>
  <si>
    <t xml:space="preserve">    S5 - Údržba -  trvalky, traviny a cibuloviny - 3 letá péče</t>
  </si>
  <si>
    <t>Pol36</t>
  </si>
  <si>
    <t>Substrát pro výsadbu - doplnění 20 cm (u plochy 3 celkem 60 cm)</t>
  </si>
  <si>
    <t>Pol37</t>
  </si>
  <si>
    <t>Rozprostření substrátu tl vrstvy do 20 cm (60 cm) pl přes 500 m2 v rovině nebo ve svahu do 1:5 strojně</t>
  </si>
  <si>
    <t>Založení trávníku</t>
  </si>
  <si>
    <t>Pol43</t>
  </si>
  <si>
    <t>Založení parkového trávníku výsevem pl přes 1000 m2 v rovině a ve svahu do 1:5</t>
  </si>
  <si>
    <t>Pol44</t>
  </si>
  <si>
    <t xml:space="preserve">Trávníkový zakládací substrát  - 15 cm vrstva</t>
  </si>
  <si>
    <t>Pol45</t>
  </si>
  <si>
    <t>Osivo travní - 30 g na m2</t>
  </si>
  <si>
    <t>Pol46</t>
  </si>
  <si>
    <t>Obdělání půdy válením v rovině a svahu do 1:5</t>
  </si>
  <si>
    <t>Pol47</t>
  </si>
  <si>
    <t>Pol48</t>
  </si>
  <si>
    <t>Voda - 20l na m2</t>
  </si>
  <si>
    <t>Pol49</t>
  </si>
  <si>
    <t>Přesun hmot pro sadovnické a krajinářské úpravy vodorovně do 5000 m</t>
  </si>
  <si>
    <t>Pol50</t>
  </si>
  <si>
    <t>Pokosení trávníku parkového plochy do 10000 m2 s odvozem do 20 km v rovině a svahu do 1:5</t>
  </si>
  <si>
    <t>Pol51</t>
  </si>
  <si>
    <t>Vyhrabání trávníku souvislé plochy do 10000 m2 v rovině nebo na svahu do 1:5</t>
  </si>
  <si>
    <t>Pol52</t>
  </si>
  <si>
    <t>Poplatek za uložení na skládce - travní hmota</t>
  </si>
  <si>
    <t>SO 901.1 - Zastávkové přístřešky - Vítkovická</t>
  </si>
  <si>
    <t>"D.5 201"</t>
  </si>
  <si>
    <t>"pro základové patky"</t>
  </si>
  <si>
    <t>6*0,93*0,6*1,1</t>
  </si>
  <si>
    <t>3,683*2</t>
  </si>
  <si>
    <t>275313611</t>
  </si>
  <si>
    <t>Základové patky z betonu tř. C 16/20</t>
  </si>
  <si>
    <t>https://podminky.urs.cz/item/CS_URS_2024_02/275313611</t>
  </si>
  <si>
    <t>"podkladní beton pod zákl. patky"</t>
  </si>
  <si>
    <t>6*0,1*0,6*1,1*1,05</t>
  </si>
  <si>
    <t>275313711</t>
  </si>
  <si>
    <t>Základové patky z betonu tř. C 20/25</t>
  </si>
  <si>
    <t>https://podminky.urs.cz/item/CS_URS_2024_02/275313711</t>
  </si>
  <si>
    <t>"zákl. patky"</t>
  </si>
  <si>
    <t>6*0,6*0,6*1,1*1,05</t>
  </si>
  <si>
    <t>Napojení svodů na stávající kanalizaci, dle potrubí cca 0,5 m, vč. zemních prací</t>
  </si>
  <si>
    <t>Lapač střešních splavenin z PP se zápachovou klapkou a lapacím košem DN 110</t>
  </si>
  <si>
    <t>764511612</t>
  </si>
  <si>
    <t>Žlab podokapní hranatý z Pz s povrchovou úpravou rš 330 mm</t>
  </si>
  <si>
    <t>https://podminky.urs.cz/item/CS_URS_2024_02/764511612</t>
  </si>
  <si>
    <t>764511661</t>
  </si>
  <si>
    <t>Kotlík hranatý pro podokapní žlaby z Pz s povrchovou úpravou 330/87 mm</t>
  </si>
  <si>
    <t>https://podminky.urs.cz/item/CS_URS_2024_02/764511661</t>
  </si>
  <si>
    <t>Svody kruhové včetně objímek, kolen, odskoků z Pz s povrchovou úpravou průměru do 90 mm</t>
  </si>
  <si>
    <t>2*2,25</t>
  </si>
  <si>
    <t>D+M ocelová nosná kontrukce vč. povrhové úpravy - kompletní provedení dle D.5 201</t>
  </si>
  <si>
    <t>D+M skleněné zastřešení - kompletní provedení</t>
  </si>
  <si>
    <t>6,87*1,85</t>
  </si>
  <si>
    <t>76703</t>
  </si>
  <si>
    <t>D+M krycí plech vč. povrchové úpravy</t>
  </si>
  <si>
    <t>"ozn. 07"</t>
  </si>
  <si>
    <t>0,15*(2*6,87+2*2,25+2*1,85)</t>
  </si>
  <si>
    <t>76704</t>
  </si>
  <si>
    <t>D+M plechový pás s vypáleným ornamentem a názvem zastávky, v. 260 mm, vč. povrchové úpravy</t>
  </si>
  <si>
    <t>"ozn. 06"</t>
  </si>
  <si>
    <t>6,87</t>
  </si>
  <si>
    <t>76705</t>
  </si>
  <si>
    <t>D+M zasklení bezpečnostním lepeným sklem VSG 8,4 mm, vč. polepu skla (motiv loga města)</t>
  </si>
  <si>
    <t>"ozn. 05 + 02"</t>
  </si>
  <si>
    <t>5*1,345*1,83</t>
  </si>
  <si>
    <t>76706</t>
  </si>
  <si>
    <t>D+M lavička, olejované dřevo, dle. 1,4 m, vč. nosné konstrukce, kotvení</t>
  </si>
  <si>
    <t>"ozn. 01"</t>
  </si>
  <si>
    <t>76707</t>
  </si>
  <si>
    <t>D+M opěrka, olejované dřevo, dl. 1,4 m, vč. kotvení</t>
  </si>
  <si>
    <t>"ozn. 03"</t>
  </si>
  <si>
    <t>SO 901.2 - Zastávkové přístřešky - ÚAN</t>
  </si>
  <si>
    <t>8*0,93*0,6*1,1</t>
  </si>
  <si>
    <t>4,91*2</t>
  </si>
  <si>
    <t>8*0,1*0,6*1,1*1,05</t>
  </si>
  <si>
    <t>8*0,6*0,6*1,1*1,05</t>
  </si>
  <si>
    <t>Napojení svodů do stávající kanalizace, délka potrubí cca 17,5 m, vč. zemních prací</t>
  </si>
  <si>
    <t>9,59*1,85</t>
  </si>
  <si>
    <t>0,15*(2*9,59+2*2,25+2*1,85)</t>
  </si>
  <si>
    <t>9,59</t>
  </si>
  <si>
    <t>7*1,345*1,83</t>
  </si>
  <si>
    <t>SO 902 - Mobiliář</t>
  </si>
  <si>
    <t>SO 902.1 - Mobiliář (vyjma tramvajových nástupišť)</t>
  </si>
  <si>
    <t>133212811</t>
  </si>
  <si>
    <t>Hloubení nezapažených šachet v hornině třídy těžitelnosti I skupiny 3 plocha výkopu do 4 m2 ručně</t>
  </si>
  <si>
    <t>https://podminky.urs.cz/item/CS_URS_2024_02/133212811</t>
  </si>
  <si>
    <t>"pro koše"</t>
  </si>
  <si>
    <t>4*0,5*0,5*0,35</t>
  </si>
  <si>
    <t>"pro stojany na kola"</t>
  </si>
  <si>
    <t>3*2*0,35*0,35*0,35</t>
  </si>
  <si>
    <t>"pro lavičku L1"</t>
  </si>
  <si>
    <t>5*0,4*0,4*0,4</t>
  </si>
  <si>
    <t>2*0,4*0,981*0,4</t>
  </si>
  <si>
    <t>1,241*2</t>
  </si>
  <si>
    <t>275313511</t>
  </si>
  <si>
    <t>Základové patky z betonu tř. C 12/15</t>
  </si>
  <si>
    <t>https://podminky.urs.cz/item/CS_URS_2024_02/275313511</t>
  </si>
  <si>
    <t>4*0,5*0,5*0,35*1,05</t>
  </si>
  <si>
    <t>3*2*0,35*0,35*0,35*1,05</t>
  </si>
  <si>
    <t>5*0,4*0,4*0,4*1,05</t>
  </si>
  <si>
    <t>2*0,4*0,981*0,4*1,05</t>
  </si>
  <si>
    <t>936104211</t>
  </si>
  <si>
    <t>Montáž odpadkového koše do betonové patky</t>
  </si>
  <si>
    <t>https://podminky.urs.cz/item/CS_URS_2024_02/936104211</t>
  </si>
  <si>
    <t>749101301</t>
  </si>
  <si>
    <t>KO1 koš odpadkový kovový + dřevo ThermoWood, kotvený, 300x210x715 mm, obsah 35l, kompletní provedení dle popisu na v. 201</t>
  </si>
  <si>
    <t>936174311</t>
  </si>
  <si>
    <t>Montáž stojanu na kola kotevními šrouby na pevný podklad</t>
  </si>
  <si>
    <t>https://podminky.urs.cz/item/CS_URS_2024_02/936174311</t>
  </si>
  <si>
    <t>749101591</t>
  </si>
  <si>
    <t>L/6 stojan na kola celoocelový - kompletní provedení dle popisu na v. 205</t>
  </si>
  <si>
    <t>936991</t>
  </si>
  <si>
    <t>D+M lavička L/1 - ocelová nosná konstrukce, dřevěný sedák, kovová opěradla, vč. povrchové úpravy - kompletní provedení dle v. 202</t>
  </si>
  <si>
    <t>936992</t>
  </si>
  <si>
    <t>D+M lavička L/3 - ocelová nosná konstrukce, sedák - segmenty z kovu, vč. povrchové úpravy, dl. 14,65 - kompletní provedení dle v. 203</t>
  </si>
  <si>
    <t>936993</t>
  </si>
  <si>
    <t>D+M lavička L/4 - ocelová nosná konstrukce, sedák - segmenty z kovu, vč. povrchové úpravy, dl. 13,5 - kompletní provedení dle v. 203</t>
  </si>
  <si>
    <t>936994</t>
  </si>
  <si>
    <t>D+M lavička L/5 - ocelová nosná konstrukce, sedák - segmenty z kovu, vč. povrchové úpravy, dl. 13,5 - kompletní provedení dle v. 203</t>
  </si>
  <si>
    <t>SO 902.2 - Mobiliář (tramvajové nástupiště)</t>
  </si>
  <si>
    <t>0,35*2</t>
  </si>
  <si>
    <t>KO1 koš odpadkový kovový + dřevo, kotvený, 300x210x715 mm, obsah 35l, kompletní provedení dle popisu na v. 201</t>
  </si>
  <si>
    <t>SO 902.3 - Mobiliář (ÚAN)</t>
  </si>
  <si>
    <t>0,607*2</t>
  </si>
  <si>
    <t>936124113</t>
  </si>
  <si>
    <t>Montáž lavičky stabilní kotvené šrouby na pevný podklad</t>
  </si>
  <si>
    <t>https://podminky.urs.cz/item/CS_URS_2024_02/936124113</t>
  </si>
  <si>
    <t>749101191</t>
  </si>
  <si>
    <t>L/2 lavička do exterieru, na stěnu, dl. 1,75 m, ocel. pozink. konstrukce + desky z masivního dřeva - kompletní provedení dle v. 202</t>
  </si>
  <si>
    <t>L/6 stojan na kola celoocelový - kompletní provedení dle popisu na v. 203</t>
  </si>
  <si>
    <t>SO 903 - Orientační a informační systém</t>
  </si>
  <si>
    <t>Ostatní - Ostatní</t>
  </si>
  <si>
    <t xml:space="preserve">    OST1 - Orientační systém</t>
  </si>
  <si>
    <t xml:space="preserve">    OST2 - Informační systém</t>
  </si>
  <si>
    <t>OST1</t>
  </si>
  <si>
    <t>Orientační systém</t>
  </si>
  <si>
    <t>T01</t>
  </si>
  <si>
    <t>D+M TABULE 01, 1760/320 mm, dvouřádková, oboustranná, zavěšená, vč. nosné konstrukce</t>
  </si>
  <si>
    <t>T02</t>
  </si>
  <si>
    <t>D+M TABULE 02, 1760/480 mm, třířádková, oboustranná, zavěšená, vč. nosné konstrukce</t>
  </si>
  <si>
    <t>T03</t>
  </si>
  <si>
    <t>D+M TABULE 03, 2400/800 mm, pětiřádková, jednostranná, nástěnná, vč. kotvení</t>
  </si>
  <si>
    <t>T04</t>
  </si>
  <si>
    <t>D+M TABULE 04, 2400/800 mm, pětiřádková, jednostranná, nástěnná, vč. kotvení</t>
  </si>
  <si>
    <t>T05</t>
  </si>
  <si>
    <t>D+M TABULE 05, 1760/480 mm, třířádková, jednostranná, zavěšená, vč. nosné konstrukce</t>
  </si>
  <si>
    <t>T06</t>
  </si>
  <si>
    <t>D+M TABULE 06, 1280/320 mm, jednořádková, jednostranná, zavěšená, vč. nosné konstrukce</t>
  </si>
  <si>
    <t>T07</t>
  </si>
  <si>
    <t>D+M TABULE 07, 480/160 mm, jednořádková, jednostranná, nástěnná, vč. kotvení</t>
  </si>
  <si>
    <t>T07.1</t>
  </si>
  <si>
    <t>D+M TABULE 07.1, 160/160 mm, nástěnný piktogram s účelem místnosti</t>
  </si>
  <si>
    <t>T08</t>
  </si>
  <si>
    <t>D+M TABULE 08, 3040/800 mm, pětiřádková, jednostranná, nástěnná, vč. kotvení</t>
  </si>
  <si>
    <t>T09</t>
  </si>
  <si>
    <t>D+M TABULE 09, 960/480 mm, třířádková, jednostranná, nástěnná, vč. kotvení</t>
  </si>
  <si>
    <t>T10</t>
  </si>
  <si>
    <t>D+M TABULE 10, 2080/320 mm, dvouřádková, oboustranná, zavěšená, vč. nosné konstrukce</t>
  </si>
  <si>
    <t>T11</t>
  </si>
  <si>
    <t>D+M TABULE 11, 3040/320 mm, dvouřádková, oboustranná, zavěšená, vč. nosné konstrukce</t>
  </si>
  <si>
    <t>T12</t>
  </si>
  <si>
    <t>D+M TABULE 12, 1760/480 mm, třířádková, jednostranná, nástěnná, vč. kotvení</t>
  </si>
  <si>
    <t>T13</t>
  </si>
  <si>
    <t>D+M TABULE 13, 1760/320 mm, dvouřádková, oboustranná, zavěšená, vč. nosné konstrukce</t>
  </si>
  <si>
    <t>T14</t>
  </si>
  <si>
    <t>D+M TABULE 14, 1760/320 mm, dvouřádková, oboustranná, zavěšená, vč. nosné konstrukce</t>
  </si>
  <si>
    <t>T15</t>
  </si>
  <si>
    <t>D+M TABULE na zastávkách tram, dvouřádková, oboustranná, zavěšená, vč. nosné konstrukce</t>
  </si>
  <si>
    <t>OST2</t>
  </si>
  <si>
    <t>Informační systém</t>
  </si>
  <si>
    <t>O1</t>
  </si>
  <si>
    <t>D+M oboustranný informační panel s technologií RGB LED (s rastrem LED nejvýše 2 mm) o rozměrech cca 75 x 25 cm (vnější rozměry cca 90 x 35 cm), 8 řádků, oboustranný</t>
  </si>
  <si>
    <t>"dle TZ a v. 101,102"</t>
  </si>
  <si>
    <t>"dle specifikace DPO/KODIS"</t>
  </si>
  <si>
    <t>"na nástupištích" 2*3</t>
  </si>
  <si>
    <t>O2</t>
  </si>
  <si>
    <t>D+M oboustranný informační panel s technologií RGB LED (s rastrem LED nejvýše 2 mm) o rozměrech cca 75 x 25 cm (vnější rozměry cca 90 x 35 cm), 8 řádků, jednostranný</t>
  </si>
  <si>
    <t>"v podchodu" 4</t>
  </si>
  <si>
    <t>O3</t>
  </si>
  <si>
    <t>D+M hlasový majáček pro nevidomé</t>
  </si>
  <si>
    <t>SO 905 - Jízdenkové automaty</t>
  </si>
  <si>
    <t>272321511</t>
  </si>
  <si>
    <t>Základy z betonu železového (bez výztuže) klenby z betonu bez zvláštních nároků na prostředí tř. C 25/30</t>
  </si>
  <si>
    <t>https://podminky.urs.cz/item/CS_URS_2024_02/272321511</t>
  </si>
  <si>
    <t>741210103</t>
  </si>
  <si>
    <t>Montáž rozváděčů litinových, hliníkových nebo plastových bez zapojení vodičů sestavy hmotnosti do 300 kg</t>
  </si>
  <si>
    <t>https://podminky.urs.cz/item/CS_URS_2024_02/741210103</t>
  </si>
  <si>
    <t>jízdenkový automat, dodávku zajistí DPO</t>
  </si>
  <si>
    <t>741210621</t>
  </si>
  <si>
    <t>Montáž rozváděčů pro dozorny a velíny bez zapojení vodičů stojanů dispečerských základního prvku (stojanu)</t>
  </si>
  <si>
    <t>https://podminky.urs.cz/item/CS_URS_2024_02/741210621</t>
  </si>
  <si>
    <t>základní stojanový prvek, dle výkresu Stojan AVJ G s deskou v příloze TZ</t>
  </si>
  <si>
    <t>322*1,15 "Přepočtené koeficientem množství</t>
  </si>
  <si>
    <t>460791212</t>
  </si>
  <si>
    <t>Montáž trubek ochranných uložených volně do rýhy plastových ohebných, vnitřního průměru přes 32 do 50 mm</t>
  </si>
  <si>
    <t>https://podminky.urs.cz/item/CS_URS_2024_02/460791212</t>
  </si>
  <si>
    <t>34571350</t>
  </si>
  <si>
    <t>trubka elektroinstalační ohebná dvouplášťová korugovaná HDPE+LDPE (chránička) D 32/40mm</t>
  </si>
  <si>
    <t>SO 910 - Provizorní tramvajové zastávky</t>
  </si>
  <si>
    <t>-721849458</t>
  </si>
  <si>
    <t xml:space="preserve">"vybourání obrubníku pro snížení po dobu trvání provizorních zastávek"     7,00*2+6,00</t>
  </si>
  <si>
    <t xml:space="preserve">"vybourání sníženého obrubníku po zrušení provizorních zastávek"               7,00*2+6,00</t>
  </si>
  <si>
    <t>348185121</t>
  </si>
  <si>
    <t>Zábradlí mostní ze dřeva měkkého hoblovaného výšky do 1,1 m, osová vzdálenost sloupků do 2 m dočasné s dvojmadlem výroba</t>
  </si>
  <si>
    <t>-1468074633</t>
  </si>
  <si>
    <t>https://podminky.urs.cz/item/CS_URS_2024_02/348185121</t>
  </si>
  <si>
    <t xml:space="preserve">"zábradlí  provizorních zastávek výšky 1m  - výroba"</t>
  </si>
  <si>
    <t>"včetně vodící linie pro nevidomé"</t>
  </si>
  <si>
    <t>50,00*2</t>
  </si>
  <si>
    <t>348185131</t>
  </si>
  <si>
    <t>Zábradlí mostní ze dřeva měkkého hoblovaného výšky do 1,1 m, osová vzdálenost sloupků do 2 m dočasné s dvojmadlem montáž</t>
  </si>
  <si>
    <t>-679534843</t>
  </si>
  <si>
    <t>https://podminky.urs.cz/item/CS_URS_2024_02/348185131</t>
  </si>
  <si>
    <t xml:space="preserve">"zábradlí  provizorních zastávek výšky 1m , včetně nezbytné údržby po dobu stavby, včetně upevňovacích materiálů"</t>
  </si>
  <si>
    <t>"předpokládaná doba použití - 6 měsíců"</t>
  </si>
  <si>
    <t>348185211</t>
  </si>
  <si>
    <t>Zábradlí mostní ze dřeva měkkého hoblovaného výšky do 1,1 m, osová vzdálenost sloupků do 2 m dočasné s dvojmadlem odstranění</t>
  </si>
  <si>
    <t>-1700747325</t>
  </si>
  <si>
    <t>https://podminky.urs.cz/item/CS_URS_2024_02/348185211</t>
  </si>
  <si>
    <t xml:space="preserve">"zábradlí  provizorních zastávek výšky 1m  - demontáž"</t>
  </si>
  <si>
    <t>421953011</t>
  </si>
  <si>
    <t>Dřevěné mostní podlahy z fošen a hranolů dočasné výroba</t>
  </si>
  <si>
    <t>571635964</t>
  </si>
  <si>
    <t>https://podminky.urs.cz/item/CS_URS_2024_02/421953011</t>
  </si>
  <si>
    <t>"dřevěné nástupiště v délce 50m pro provoz jedné tramvajové soupravy a kloubového autobusu - výroba"</t>
  </si>
  <si>
    <t>50,00*2,50*2</t>
  </si>
  <si>
    <t xml:space="preserve">"dočasné bezbariérové zpřístupnění zastávky DB"  22,00</t>
  </si>
  <si>
    <t>421953112</t>
  </si>
  <si>
    <t>Dřevěné mostní podlahy z fošen a hranolů dočasné montáž</t>
  </si>
  <si>
    <t>-554978701</t>
  </si>
  <si>
    <t>https://podminky.urs.cz/item/CS_URS_2024_02/421953112</t>
  </si>
  <si>
    <t>"dřevěné nástupiště v délce 50m pro provoz jedné tramvajové soupravy a kloubového autobusu"</t>
  </si>
  <si>
    <t>"včetně upevňovacích materiálů a vyrovnání základové plochy"</t>
  </si>
  <si>
    <t>421953211</t>
  </si>
  <si>
    <t>Dřevěné mostní podlahy z fošen a hranolů dočasné odstranění</t>
  </si>
  <si>
    <t>-924221065</t>
  </si>
  <si>
    <t>https://podminky.urs.cz/item/CS_URS_2024_02/421953211</t>
  </si>
  <si>
    <t>"dřevěné nástupiště v délce 50m pro provoz jedné tramvajové soupravy a kloubového autobusu - demontáž"</t>
  </si>
  <si>
    <t>915223111R</t>
  </si>
  <si>
    <t>Orientační prvky pro nevidomé z plastu na pozemních komunikacích a komunikacích pro pěší varovný pás šířky 400 mm</t>
  </si>
  <si>
    <t>688114346</t>
  </si>
  <si>
    <t>"provizorní značení z nalepovacích pásů"</t>
  </si>
  <si>
    <t xml:space="preserve">"varovný- hmatový  pás š. 400mm  " 2*50,00+11,00*5</t>
  </si>
  <si>
    <t xml:space="preserve">"signální pás š. 800mm - tedy 2x"     17,00*2</t>
  </si>
  <si>
    <t>915223121R</t>
  </si>
  <si>
    <t>Orientační prvky pro nevidomé z plastu na pozemních komunikacích a komunikacích pro pěší vodicí linie na přechodu šířky 180 mm</t>
  </si>
  <si>
    <t>2136629509</t>
  </si>
  <si>
    <t xml:space="preserve">"vodící linie na přechodu - šířka 6x30mm= 180mm  " 9,00</t>
  </si>
  <si>
    <t>915321111</t>
  </si>
  <si>
    <t>Vodorovné značení předformovaným termoplastem přechod pro chodce z pásů šířky 0,5 m</t>
  </si>
  <si>
    <t>1777831050</t>
  </si>
  <si>
    <t>https://podminky.urs.cz/item/CS_URS_2024_02/915321111</t>
  </si>
  <si>
    <t>"přechody u provizorní tramvaj. zastávky" 5,00*(5,50+9,00)</t>
  </si>
  <si>
    <t>"přechod u zastávky DB" 4,00*5,50</t>
  </si>
  <si>
    <t>-1636958299</t>
  </si>
  <si>
    <t xml:space="preserve">"varovný -hmatový pás š. 400mm  " (2*50,00+11,00*5)*0,40</t>
  </si>
  <si>
    <t xml:space="preserve">"signální pás š. 800mm - tedy 2x"     17,00*0,80</t>
  </si>
  <si>
    <t xml:space="preserve">"vodící linie na přechodu - šířka 6x30mm= 180mm  " 9,00*0,180</t>
  </si>
  <si>
    <t>"přechody u provizorní tramvaj. zastávky" 5,00*(5,50+9,00)*0,50</t>
  </si>
  <si>
    <t>"přechod u zastávky DB" 4,00*5,50*0,50</t>
  </si>
  <si>
    <t>-1331544272</t>
  </si>
  <si>
    <t xml:space="preserve">"využijí se původní obrubníky" </t>
  </si>
  <si>
    <t xml:space="preserve">"osazení sníženého obrubníku "   7,00*2+6,00</t>
  </si>
  <si>
    <t xml:space="preserve">"osazení obrubníku po zrušení provizorních zastávek do původní polohy "               7,00*2+6,00</t>
  </si>
  <si>
    <t>938908411</t>
  </si>
  <si>
    <t>Čištění vozovek splachováním vodou povrchu podkladu nebo krytu živičného, betonového nebo dlážděného</t>
  </si>
  <si>
    <t>-416159713</t>
  </si>
  <si>
    <t>https://podminky.urs.cz/item/CS_URS_2024_02/938908411</t>
  </si>
  <si>
    <t>"očištění vozovky před pokládáním značení " 300,00</t>
  </si>
  <si>
    <t>966007223R</t>
  </si>
  <si>
    <t>Odstranění vodorovného dopravního značení z betonového nebo živičného povrchu značeného plastem plošného</t>
  </si>
  <si>
    <t>443233901</t>
  </si>
  <si>
    <t>"provizorní značení z nalepovacích pásů - odstranění"</t>
  </si>
  <si>
    <t>"dle pol.91562111" 171,63</t>
  </si>
  <si>
    <t>-1170549778</t>
  </si>
  <si>
    <t>https://podminky.urs.cz/item/CS_URS_2024_01/979024443</t>
  </si>
  <si>
    <t xml:space="preserve">"očištění obrubníků od zbytků lože a výplní spár" </t>
  </si>
  <si>
    <t>286321788</t>
  </si>
  <si>
    <t>"odvoz vybouraného lože obrubníků na skládku - 0,10 m3 /m" 0,10*2,20*40,00</t>
  </si>
  <si>
    <t>-1061990209</t>
  </si>
  <si>
    <t>"odvoz vybouraného lože obrubníků na skládku - 0,10 m3 /m" 0,10*2,20*40,00*19</t>
  </si>
  <si>
    <t>-706779766</t>
  </si>
  <si>
    <t xml:space="preserve">"dle pol.997221571"    8,80</t>
  </si>
  <si>
    <t>-230477429</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</si>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</sst>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5">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800080"/>
      <name val="Arial CE"/>
    </font>
    <font>
      <sz val="8"/>
      <color rgb="FFFF000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3" fillId="0" borderId="0" applyNumberFormat="0" applyFill="0" applyBorder="0" applyAlignment="0" applyProtection="0"/>
  </cellStyleXfs>
  <cellXfs count="401">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8"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39" fillId="0" borderId="23" xfId="0" applyFont="1" applyBorder="1" applyAlignment="1" applyProtection="1">
      <alignment horizontal="center" vertical="center"/>
    </xf>
    <xf numFmtId="49" fontId="39" fillId="0" borderId="23" xfId="0" applyNumberFormat="1" applyFont="1" applyBorder="1" applyAlignment="1" applyProtection="1">
      <alignment horizontal="left" vertical="center" wrapText="1"/>
    </xf>
    <xf numFmtId="0" fontId="39" fillId="0" borderId="23" xfId="0" applyFont="1" applyBorder="1" applyAlignment="1" applyProtection="1">
      <alignment horizontal="left" vertical="center" wrapText="1"/>
    </xf>
    <xf numFmtId="0" fontId="39" fillId="0" borderId="23" xfId="0" applyFont="1" applyBorder="1" applyAlignment="1" applyProtection="1">
      <alignment horizontal="center" vertical="center" wrapText="1"/>
    </xf>
    <xf numFmtId="167" fontId="39" fillId="0" borderId="23" xfId="0" applyNumberFormat="1" applyFont="1" applyBorder="1" applyAlignment="1" applyProtection="1">
      <alignment vertical="center"/>
    </xf>
    <xf numFmtId="4" fontId="39" fillId="2" borderId="23" xfId="0" applyNumberFormat="1" applyFont="1" applyFill="1" applyBorder="1" applyAlignment="1" applyProtection="1">
      <alignment vertical="center"/>
      <protection locked="0"/>
    </xf>
    <xf numFmtId="4" fontId="39" fillId="0" borderId="23" xfId="0" applyNumberFormat="1" applyFont="1" applyBorder="1" applyAlignment="1" applyProtection="1">
      <alignment vertical="center"/>
    </xf>
    <xf numFmtId="0" fontId="40" fillId="0" borderId="4" xfId="0" applyFont="1" applyBorder="1" applyAlignment="1">
      <alignment vertical="center"/>
    </xf>
    <xf numFmtId="0" fontId="39" fillId="2" borderId="15" xfId="0" applyFont="1" applyFill="1" applyBorder="1" applyAlignment="1" applyProtection="1">
      <alignment horizontal="left" vertical="center"/>
      <protection locked="0"/>
    </xf>
    <xf numFmtId="0" fontId="39" fillId="0" borderId="0" xfId="0" applyFont="1" applyBorder="1" applyAlignment="1" applyProtection="1">
      <alignment horizontal="center" vertical="center"/>
    </xf>
    <xf numFmtId="167" fontId="23" fillId="2" borderId="23" xfId="0" applyNumberFormat="1" applyFont="1" applyFill="1" applyBorder="1" applyAlignment="1" applyProtection="1">
      <alignment vertical="center"/>
      <protection locked="0"/>
    </xf>
    <xf numFmtId="0" fontId="22" fillId="0" borderId="0" xfId="0" applyFont="1" applyAlignment="1" applyProtection="1">
      <alignment horizontal="left" vertical="center"/>
    </xf>
    <xf numFmtId="0" fontId="41" fillId="0" borderId="0" xfId="0" applyFont="1" applyAlignment="1" applyProtection="1">
      <alignment vertical="center" wrapText="1"/>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0" fontId="39" fillId="2" borderId="20" xfId="0" applyFont="1" applyFill="1" applyBorder="1" applyAlignment="1" applyProtection="1">
      <alignment horizontal="left" vertical="center"/>
      <protection locked="0"/>
    </xf>
    <xf numFmtId="0" fontId="39" fillId="0" borderId="21" xfId="0" applyFont="1" applyBorder="1" applyAlignment="1" applyProtection="1">
      <alignment horizontal="center"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0" fillId="0" borderId="0" xfId="0" applyAlignment="1">
      <alignment vertical="top"/>
    </xf>
    <xf numFmtId="0" fontId="42" fillId="0" borderId="24" xfId="0" applyFont="1" applyBorder="1" applyAlignment="1">
      <alignment vertical="center" wrapText="1"/>
    </xf>
    <xf numFmtId="0" fontId="42" fillId="0" borderId="25" xfId="0" applyFont="1" applyBorder="1" applyAlignment="1">
      <alignment vertical="center" wrapText="1"/>
    </xf>
    <xf numFmtId="0" fontId="42" fillId="0" borderId="26" xfId="0" applyFont="1" applyBorder="1" applyAlignment="1">
      <alignment vertical="center" wrapText="1"/>
    </xf>
    <xf numFmtId="0" fontId="42" fillId="0" borderId="27" xfId="0" applyFont="1" applyBorder="1" applyAlignment="1">
      <alignment horizontal="center" vertical="center" wrapText="1"/>
    </xf>
    <xf numFmtId="0" fontId="43" fillId="0" borderId="1"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27" xfId="0" applyFont="1" applyBorder="1" applyAlignment="1">
      <alignment vertical="center" wrapText="1"/>
    </xf>
    <xf numFmtId="0" fontId="44" fillId="0" borderId="29" xfId="0" applyFont="1" applyBorder="1" applyAlignment="1">
      <alignment horizontal="left" wrapText="1"/>
    </xf>
    <xf numFmtId="0" fontId="42" fillId="0" borderId="28" xfId="0" applyFont="1" applyBorder="1" applyAlignment="1">
      <alignment vertical="center" wrapText="1"/>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46" fillId="0" borderId="27" xfId="0" applyFont="1" applyBorder="1" applyAlignment="1">
      <alignment vertical="center" wrapText="1"/>
    </xf>
    <xf numFmtId="0" fontId="45" fillId="0" borderId="1" xfId="0" applyFont="1" applyBorder="1" applyAlignment="1">
      <alignment vertical="center" wrapText="1"/>
    </xf>
    <xf numFmtId="0" fontId="45" fillId="0" borderId="1" xfId="0" applyFont="1" applyBorder="1" applyAlignment="1">
      <alignment horizontal="left" vertical="center"/>
    </xf>
    <xf numFmtId="0" fontId="45" fillId="0" borderId="1" xfId="0" applyFont="1" applyBorder="1" applyAlignment="1">
      <alignment vertical="center"/>
    </xf>
    <xf numFmtId="49" fontId="45" fillId="0" borderId="1" xfId="0" applyNumberFormat="1" applyFont="1" applyBorder="1" applyAlignment="1">
      <alignment horizontal="left" vertical="center" wrapText="1"/>
    </xf>
    <xf numFmtId="49" fontId="45" fillId="0" borderId="1" xfId="0" applyNumberFormat="1" applyFont="1" applyBorder="1" applyAlignment="1">
      <alignment vertical="center" wrapText="1"/>
    </xf>
    <xf numFmtId="0" fontId="42" fillId="0" borderId="30" xfId="0" applyFont="1" applyBorder="1" applyAlignment="1">
      <alignment vertical="center" wrapText="1"/>
    </xf>
    <xf numFmtId="0" fontId="47" fillId="0" borderId="29" xfId="0" applyFont="1" applyBorder="1" applyAlignment="1">
      <alignment vertical="center" wrapText="1"/>
    </xf>
    <xf numFmtId="0" fontId="42" fillId="0" borderId="31" xfId="0" applyFont="1" applyBorder="1" applyAlignment="1">
      <alignment vertical="center" wrapText="1"/>
    </xf>
    <xf numFmtId="0" fontId="42" fillId="0" borderId="1" xfId="0" applyFont="1" applyBorder="1" applyAlignment="1">
      <alignment vertical="top"/>
    </xf>
    <xf numFmtId="0" fontId="42" fillId="0" borderId="0" xfId="0" applyFont="1" applyAlignment="1">
      <alignment vertical="top"/>
    </xf>
    <xf numFmtId="0" fontId="42" fillId="0" borderId="24" xfId="0" applyFont="1" applyBorder="1" applyAlignment="1">
      <alignment horizontal="left" vertical="center"/>
    </xf>
    <xf numFmtId="0" fontId="42" fillId="0" borderId="25" xfId="0" applyFont="1" applyBorder="1" applyAlignment="1">
      <alignment horizontal="left" vertical="center"/>
    </xf>
    <xf numFmtId="0" fontId="42" fillId="0" borderId="26" xfId="0" applyFont="1" applyBorder="1" applyAlignment="1">
      <alignment horizontal="left" vertical="center"/>
    </xf>
    <xf numFmtId="0" fontId="42" fillId="0" borderId="27" xfId="0" applyFont="1" applyBorder="1" applyAlignment="1">
      <alignment horizontal="left" vertical="center"/>
    </xf>
    <xf numFmtId="0" fontId="43" fillId="0" borderId="1" xfId="0" applyFont="1" applyBorder="1" applyAlignment="1">
      <alignment horizontal="center" vertical="center"/>
    </xf>
    <xf numFmtId="0" fontId="42" fillId="0" borderId="28" xfId="0" applyFont="1" applyBorder="1" applyAlignment="1">
      <alignment horizontal="left" vertical="center"/>
    </xf>
    <xf numFmtId="0" fontId="44" fillId="0" borderId="1" xfId="0" applyFont="1" applyBorder="1" applyAlignment="1">
      <alignment horizontal="left" vertical="center"/>
    </xf>
    <xf numFmtId="0" fontId="48" fillId="0" borderId="0" xfId="0" applyFont="1" applyAlignment="1">
      <alignment horizontal="left" vertical="center"/>
    </xf>
    <xf numFmtId="0" fontId="44" fillId="0" borderId="29" xfId="0" applyFont="1" applyBorder="1" applyAlignment="1">
      <alignment horizontal="left" vertical="center"/>
    </xf>
    <xf numFmtId="0" fontId="44" fillId="0" borderId="29" xfId="0" applyFont="1" applyBorder="1" applyAlignment="1">
      <alignment horizontal="center" vertical="center"/>
    </xf>
    <xf numFmtId="0" fontId="48" fillId="0" borderId="29" xfId="0" applyFont="1" applyBorder="1" applyAlignment="1">
      <alignment horizontal="left" vertical="center"/>
    </xf>
    <xf numFmtId="0" fontId="49" fillId="0" borderId="1" xfId="0" applyFont="1" applyBorder="1" applyAlignment="1">
      <alignment horizontal="left" vertical="center"/>
    </xf>
    <xf numFmtId="0" fontId="46" fillId="0" borderId="0" xfId="0" applyFont="1" applyAlignment="1">
      <alignment horizontal="left" vertical="center"/>
    </xf>
    <xf numFmtId="0" fontId="50" fillId="0" borderId="1" xfId="0" applyFont="1" applyBorder="1" applyAlignment="1">
      <alignment horizontal="left" vertical="center"/>
    </xf>
    <xf numFmtId="0" fontId="45" fillId="0" borderId="1" xfId="0" applyFont="1" applyBorder="1" applyAlignment="1">
      <alignment horizontal="center" vertical="center"/>
    </xf>
    <xf numFmtId="0" fontId="45" fillId="0" borderId="0" xfId="0" applyFont="1" applyAlignment="1">
      <alignment horizontal="left" vertical="center"/>
    </xf>
    <xf numFmtId="0" fontId="46" fillId="0" borderId="27" xfId="0" applyFont="1" applyBorder="1" applyAlignment="1">
      <alignment horizontal="left" vertical="center"/>
    </xf>
    <xf numFmtId="0" fontId="45" fillId="0" borderId="1" xfId="0" applyFont="1" applyFill="1" applyBorder="1" applyAlignment="1">
      <alignment horizontal="left" vertical="center"/>
    </xf>
    <xf numFmtId="0" fontId="45" fillId="0" borderId="1" xfId="0" applyFont="1" applyFill="1" applyBorder="1" applyAlignment="1">
      <alignment horizontal="center" vertical="center"/>
    </xf>
    <xf numFmtId="0" fontId="42" fillId="0" borderId="30" xfId="0" applyFont="1" applyBorder="1" applyAlignment="1">
      <alignment horizontal="left" vertical="center"/>
    </xf>
    <xf numFmtId="0" fontId="47" fillId="0" borderId="29" xfId="0" applyFont="1" applyBorder="1" applyAlignment="1">
      <alignment horizontal="left" vertical="center"/>
    </xf>
    <xf numFmtId="0" fontId="42" fillId="0" borderId="31" xfId="0" applyFont="1" applyBorder="1" applyAlignment="1">
      <alignment horizontal="left" vertical="center"/>
    </xf>
    <xf numFmtId="0" fontId="42" fillId="0" borderId="1" xfId="0" applyFont="1" applyBorder="1" applyAlignment="1">
      <alignment horizontal="left" vertical="center"/>
    </xf>
    <xf numFmtId="0" fontId="47" fillId="0" borderId="1" xfId="0" applyFont="1" applyBorder="1" applyAlignment="1">
      <alignment horizontal="left" vertical="center"/>
    </xf>
    <xf numFmtId="0" fontId="48" fillId="0" borderId="1" xfId="0" applyFont="1" applyBorder="1" applyAlignment="1">
      <alignment horizontal="left" vertical="center"/>
    </xf>
    <xf numFmtId="0" fontId="46" fillId="0" borderId="29" xfId="0" applyFont="1" applyBorder="1" applyAlignment="1">
      <alignment horizontal="left" vertical="center"/>
    </xf>
    <xf numFmtId="0" fontId="42" fillId="0" borderId="1" xfId="0" applyFont="1" applyBorder="1" applyAlignment="1">
      <alignment horizontal="left" vertical="center" wrapText="1"/>
    </xf>
    <xf numFmtId="0" fontId="46" fillId="0" borderId="1" xfId="0" applyFont="1" applyBorder="1" applyAlignment="1">
      <alignment horizontal="left" vertical="center" wrapText="1"/>
    </xf>
    <xf numFmtId="0" fontId="46" fillId="0" borderId="1" xfId="0" applyFont="1" applyBorder="1" applyAlignment="1">
      <alignment horizontal="center" vertical="center" wrapText="1"/>
    </xf>
    <xf numFmtId="0" fontId="42" fillId="0" borderId="24" xfId="0" applyFont="1" applyBorder="1" applyAlignment="1">
      <alignment horizontal="left" vertical="center" wrapText="1"/>
    </xf>
    <xf numFmtId="0" fontId="42" fillId="0" borderId="25" xfId="0" applyFont="1" applyBorder="1" applyAlignment="1">
      <alignment horizontal="left" vertical="center" wrapText="1"/>
    </xf>
    <xf numFmtId="0" fontId="42" fillId="0" borderId="26"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28" xfId="0" applyFont="1" applyBorder="1" applyAlignment="1">
      <alignment horizontal="left" vertical="center" wrapText="1"/>
    </xf>
    <xf numFmtId="0" fontId="46" fillId="0" borderId="27" xfId="0" applyFont="1" applyBorder="1" applyAlignment="1">
      <alignment horizontal="left" vertical="center" wrapText="1"/>
    </xf>
    <xf numFmtId="0" fontId="46" fillId="0" borderId="1" xfId="0" applyFont="1" applyBorder="1" applyAlignment="1">
      <alignment horizontal="left" vertical="center"/>
    </xf>
    <xf numFmtId="0" fontId="46" fillId="0" borderId="28" xfId="0" applyFont="1" applyBorder="1" applyAlignment="1">
      <alignment horizontal="left" vertical="center" wrapText="1"/>
    </xf>
    <xf numFmtId="0" fontId="46" fillId="0" borderId="28" xfId="0" applyFont="1" applyBorder="1" applyAlignment="1">
      <alignment horizontal="left" vertical="center"/>
    </xf>
    <xf numFmtId="0" fontId="46" fillId="0" borderId="30" xfId="0" applyFont="1" applyBorder="1" applyAlignment="1">
      <alignment horizontal="left" vertical="center" wrapText="1"/>
    </xf>
    <xf numFmtId="0" fontId="46" fillId="0" borderId="29" xfId="0" applyFont="1" applyBorder="1" applyAlignment="1">
      <alignment horizontal="left" vertical="center" wrapText="1"/>
    </xf>
    <xf numFmtId="0" fontId="46" fillId="0" borderId="31" xfId="0" applyFont="1" applyBorder="1" applyAlignment="1">
      <alignment horizontal="left" vertical="center" wrapText="1"/>
    </xf>
    <xf numFmtId="0" fontId="45" fillId="0" borderId="1" xfId="0" applyFont="1" applyBorder="1" applyAlignment="1">
      <alignment horizontal="left" vertical="top"/>
    </xf>
    <xf numFmtId="0" fontId="45" fillId="0" borderId="1" xfId="0" applyFont="1" applyBorder="1" applyAlignment="1">
      <alignment horizontal="center" vertical="top"/>
    </xf>
    <xf numFmtId="0" fontId="46" fillId="0" borderId="30" xfId="0" applyFont="1" applyBorder="1" applyAlignment="1">
      <alignment horizontal="left" vertical="center"/>
    </xf>
    <xf numFmtId="0" fontId="46" fillId="0" borderId="31" xfId="0" applyFont="1" applyBorder="1" applyAlignment="1">
      <alignment horizontal="left" vertical="center"/>
    </xf>
    <xf numFmtId="0" fontId="46" fillId="0" borderId="1" xfId="0" applyFont="1" applyBorder="1" applyAlignment="1">
      <alignment horizontal="center" vertical="center"/>
    </xf>
    <xf numFmtId="0" fontId="48" fillId="0" borderId="0" xfId="0" applyFont="1" applyAlignment="1">
      <alignment vertical="center"/>
    </xf>
    <xf numFmtId="0" fontId="44" fillId="0" borderId="1" xfId="0" applyFont="1" applyBorder="1" applyAlignment="1">
      <alignment vertical="center"/>
    </xf>
    <xf numFmtId="0" fontId="48" fillId="0" borderId="29" xfId="0" applyFont="1" applyBorder="1" applyAlignment="1">
      <alignment vertical="center"/>
    </xf>
    <xf numFmtId="0" fontId="44" fillId="0" borderId="29" xfId="0" applyFont="1" applyBorder="1" applyAlignment="1">
      <alignment vertical="center"/>
    </xf>
    <xf numFmtId="0" fontId="45" fillId="0" borderId="1" xfId="0" applyFont="1" applyBorder="1" applyAlignment="1">
      <alignment vertical="top"/>
    </xf>
    <xf numFmtId="49" fontId="45" fillId="0" borderId="1" xfId="0" applyNumberFormat="1" applyFont="1" applyBorder="1" applyAlignment="1">
      <alignment horizontal="left" vertical="center"/>
    </xf>
    <xf numFmtId="0" fontId="51" fillId="0" borderId="27" xfId="0" applyFont="1" applyBorder="1" applyAlignment="1" applyProtection="1">
      <alignment horizontal="left" vertical="center"/>
    </xf>
    <xf numFmtId="0" fontId="52" fillId="0" borderId="1" xfId="0" applyFont="1" applyBorder="1" applyAlignment="1" applyProtection="1">
      <alignment vertical="top"/>
    </xf>
    <xf numFmtId="0" fontId="52" fillId="0" borderId="1" xfId="0" applyFont="1" applyBorder="1" applyAlignment="1" applyProtection="1">
      <alignment horizontal="left" vertical="center"/>
    </xf>
    <xf numFmtId="0" fontId="52" fillId="0" borderId="1" xfId="0" applyFont="1" applyBorder="1" applyAlignment="1" applyProtection="1">
      <alignment horizontal="center" vertical="center"/>
    </xf>
    <xf numFmtId="49" fontId="52" fillId="0" borderId="1" xfId="0" applyNumberFormat="1" applyFont="1" applyBorder="1" applyAlignment="1" applyProtection="1">
      <alignment horizontal="left" vertical="center"/>
    </xf>
    <xf numFmtId="0" fontId="51" fillId="0" borderId="28" xfId="0" applyFont="1" applyBorder="1" applyAlignment="1" applyProtection="1">
      <alignment horizontal="left" vertical="center"/>
    </xf>
    <xf numFmtId="0" fontId="0" fillId="0" borderId="29" xfId="0" applyBorder="1" applyAlignment="1">
      <alignment vertical="top"/>
    </xf>
    <xf numFmtId="0" fontId="44" fillId="0" borderId="29" xfId="0" applyFont="1" applyBorder="1" applyAlignment="1">
      <alignment horizontal="left"/>
    </xf>
    <xf numFmtId="0" fontId="48" fillId="0" borderId="29" xfId="0" applyFont="1" applyBorder="1" applyAlignment="1"/>
    <xf numFmtId="0" fontId="42" fillId="0" borderId="27" xfId="0" applyFont="1" applyBorder="1" applyAlignment="1">
      <alignment vertical="top"/>
    </xf>
    <xf numFmtId="0" fontId="42" fillId="0" borderId="28" xfId="0" applyFont="1" applyBorder="1" applyAlignment="1">
      <alignment vertical="top"/>
    </xf>
    <xf numFmtId="0" fontId="42" fillId="0" borderId="30" xfId="0" applyFont="1" applyBorder="1" applyAlignment="1">
      <alignment vertical="top"/>
    </xf>
    <xf numFmtId="0" fontId="42" fillId="0" borderId="29" xfId="0" applyFont="1" applyBorder="1" applyAlignment="1">
      <alignment vertical="top"/>
    </xf>
    <xf numFmtId="0" fontId="42"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worksheet" Target="worksheets/sheet58.xml" /><Relationship Id="rId59" Type="http://schemas.openxmlformats.org/officeDocument/2006/relationships/worksheet" Target="worksheets/sheet59.xml" /><Relationship Id="rId60" Type="http://schemas.openxmlformats.org/officeDocument/2006/relationships/worksheet" Target="worksheets/sheet60.xml" /><Relationship Id="rId61" Type="http://schemas.openxmlformats.org/officeDocument/2006/relationships/worksheet" Target="worksheets/sheet61.xml" /><Relationship Id="rId62" Type="http://schemas.openxmlformats.org/officeDocument/2006/relationships/worksheet" Target="worksheets/sheet62.xml" /><Relationship Id="rId63" Type="http://schemas.openxmlformats.org/officeDocument/2006/relationships/worksheet" Target="worksheets/sheet63.xml" /><Relationship Id="rId64" Type="http://schemas.openxmlformats.org/officeDocument/2006/relationships/styles" Target="styles.xml" /><Relationship Id="rId65" Type="http://schemas.openxmlformats.org/officeDocument/2006/relationships/theme" Target="theme/theme1.xml" /><Relationship Id="rId66" Type="http://schemas.openxmlformats.org/officeDocument/2006/relationships/calcChain" Target="calcChain.xml" /><Relationship Id="rId67"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107162" TargetMode="External" /><Relationship Id="rId3" Type="http://schemas.openxmlformats.org/officeDocument/2006/relationships/hyperlink" Target="https://podminky.urs.cz/item/CS_URS_2024_02/113107163" TargetMode="External" /><Relationship Id="rId4" Type="http://schemas.openxmlformats.org/officeDocument/2006/relationships/hyperlink" Target="https://podminky.urs.cz/item/CS_URS_2024_02/113201111" TargetMode="External" /><Relationship Id="rId5" Type="http://schemas.openxmlformats.org/officeDocument/2006/relationships/hyperlink" Target="https://podminky.urs.cz/item/CS_URS_2024_01/961044111" TargetMode="External" /><Relationship Id="rId6" Type="http://schemas.openxmlformats.org/officeDocument/2006/relationships/hyperlink" Target="https://podminky.urs.cz/item/CS_URS_2024_02/997221551" TargetMode="External" /><Relationship Id="rId7" Type="http://schemas.openxmlformats.org/officeDocument/2006/relationships/hyperlink" Target="https://podminky.urs.cz/item/CS_URS_2024_02/997221559" TargetMode="External" /><Relationship Id="rId8" Type="http://schemas.openxmlformats.org/officeDocument/2006/relationships/hyperlink" Target="https://podminky.urs.cz/item/CS_URS_2024_02/997221561" TargetMode="External" /><Relationship Id="rId9" Type="http://schemas.openxmlformats.org/officeDocument/2006/relationships/hyperlink" Target="https://podminky.urs.cz/item/CS_URS_2024_02/997221569" TargetMode="External" /><Relationship Id="rId10" Type="http://schemas.openxmlformats.org/officeDocument/2006/relationships/hyperlink" Target="https://podminky.urs.cz/item/CS_URS_2024_02/997221571" TargetMode="External" /><Relationship Id="rId11" Type="http://schemas.openxmlformats.org/officeDocument/2006/relationships/hyperlink" Target="https://podminky.urs.cz/item/CS_URS_2024_02/997221579"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7221873" TargetMode="External" /><Relationship Id="rId14" Type="http://schemas.openxmlformats.org/officeDocument/2006/relationships/hyperlink" Target="https://podminky.urs.cz/item/CS_URS_2024_02/218040011" TargetMode="External" /><Relationship Id="rId15"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hyperlink" Target="https://podminky.urs.cz/item/CS_URS_2024_02/113107231" TargetMode="External" /><Relationship Id="rId2" Type="http://schemas.openxmlformats.org/officeDocument/2006/relationships/hyperlink" Target="https://podminky.urs.cz/item/CS_URS_2024_02/113107172" TargetMode="External" /><Relationship Id="rId3" Type="http://schemas.openxmlformats.org/officeDocument/2006/relationships/hyperlink" Target="https://podminky.urs.cz/item/CS_URS_2024_02/113154548" TargetMode="External" /><Relationship Id="rId4" Type="http://schemas.openxmlformats.org/officeDocument/2006/relationships/hyperlink" Target="https://podminky.urs.cz/item/CS_URS_2024_02/113201112" TargetMode="External" /><Relationship Id="rId5" Type="http://schemas.openxmlformats.org/officeDocument/2006/relationships/hyperlink" Target="https://podminky.urs.cz/item/CS_URS_2024_02/113202111" TargetMode="External" /><Relationship Id="rId6" Type="http://schemas.openxmlformats.org/officeDocument/2006/relationships/hyperlink" Target="https://podminky.urs.cz/item/CS_URS_2024_02/113203111" TargetMode="External" /><Relationship Id="rId7" Type="http://schemas.openxmlformats.org/officeDocument/2006/relationships/hyperlink" Target="https://podminky.urs.cz/item/CS_URS_2024_02/122252515"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3" TargetMode="External" /><Relationship Id="rId10" Type="http://schemas.openxmlformats.org/officeDocument/2006/relationships/hyperlink" Target="https://podminky.urs.cz/item/CS_URS_2024_02/162702111R" TargetMode="External" /><Relationship Id="rId11" Type="http://schemas.openxmlformats.org/officeDocument/2006/relationships/hyperlink" Target="https://podminky.urs.cz/item/CS_URS_2024_02/162702119R" TargetMode="External" /><Relationship Id="rId12" Type="http://schemas.openxmlformats.org/officeDocument/2006/relationships/hyperlink" Target="https://podminky.urs.cz/item/CS_URS_2024_02/162751117" TargetMode="External" /><Relationship Id="rId13" Type="http://schemas.openxmlformats.org/officeDocument/2006/relationships/hyperlink" Target="https://podminky.urs.cz/item/CS_URS_2024_02/162751119" TargetMode="External" /><Relationship Id="rId14" Type="http://schemas.openxmlformats.org/officeDocument/2006/relationships/hyperlink" Target="https://podminky.urs.cz/item/CS_URS_2024_02/171152111" TargetMode="External" /><Relationship Id="rId15" Type="http://schemas.openxmlformats.org/officeDocument/2006/relationships/hyperlink" Target="https://podminky.urs.cz/item/CS_URS_2024_02/171201231" TargetMode="External" /><Relationship Id="rId16" Type="http://schemas.openxmlformats.org/officeDocument/2006/relationships/hyperlink" Target="https://podminky.urs.cz/item/CS_URS_2024_02/171251201" TargetMode="External" /><Relationship Id="rId17" Type="http://schemas.openxmlformats.org/officeDocument/2006/relationships/hyperlink" Target="https://podminky.urs.cz/item/CS_URS_2024_02/181351003" TargetMode="External" /><Relationship Id="rId18" Type="http://schemas.openxmlformats.org/officeDocument/2006/relationships/hyperlink" Target="https://podminky.urs.cz/item/CS_URS_2024_02/181411131" TargetMode="External" /><Relationship Id="rId19" Type="http://schemas.openxmlformats.org/officeDocument/2006/relationships/hyperlink" Target="https://podminky.urs.cz/item/CS_URS_2024_02/181951112" TargetMode="External" /><Relationship Id="rId20" Type="http://schemas.openxmlformats.org/officeDocument/2006/relationships/hyperlink" Target="https://podminky.urs.cz/item/CS_URS_2024_02/184853521" TargetMode="External" /><Relationship Id="rId21" Type="http://schemas.openxmlformats.org/officeDocument/2006/relationships/hyperlink" Target="https://podminky.urs.cz/item/CS_URS_2024_02/211971110" TargetMode="External" /><Relationship Id="rId22" Type="http://schemas.openxmlformats.org/officeDocument/2006/relationships/hyperlink" Target="https://podminky.urs.cz/item/CS_URS_2024_02/212752611" TargetMode="External" /><Relationship Id="rId23" Type="http://schemas.openxmlformats.org/officeDocument/2006/relationships/hyperlink" Target="https://podminky.urs.cz/item/CS_URS_2024_02/564871013" TargetMode="External" /><Relationship Id="rId24" Type="http://schemas.openxmlformats.org/officeDocument/2006/relationships/hyperlink" Target="https://podminky.urs.cz/item/CS_URS_2024_02/564871016" TargetMode="External" /><Relationship Id="rId25" Type="http://schemas.openxmlformats.org/officeDocument/2006/relationships/hyperlink" Target="https://podminky.urs.cz/item/CS_URS_2024_02/565135121" TargetMode="External" /><Relationship Id="rId26" Type="http://schemas.openxmlformats.org/officeDocument/2006/relationships/hyperlink" Target="https://podminky.urs.cz/item/CS_URS_2024_02/567122112" TargetMode="External" /><Relationship Id="rId27" Type="http://schemas.openxmlformats.org/officeDocument/2006/relationships/hyperlink" Target="https://podminky.urs.cz/item/CS_URS_2024_02/567122114" TargetMode="External" /><Relationship Id="rId28" Type="http://schemas.openxmlformats.org/officeDocument/2006/relationships/hyperlink" Target="https://podminky.urs.cz/item/CS_URS_2024_02/571901111" TargetMode="External" /><Relationship Id="rId29" Type="http://schemas.openxmlformats.org/officeDocument/2006/relationships/hyperlink" Target="https://podminky.urs.cz/item/CS_URS_2024_02/573191111" TargetMode="External" /><Relationship Id="rId30" Type="http://schemas.openxmlformats.org/officeDocument/2006/relationships/hyperlink" Target="https://podminky.urs.cz/item/CS_URS_2024_02/577134141" TargetMode="External" /><Relationship Id="rId31" Type="http://schemas.openxmlformats.org/officeDocument/2006/relationships/hyperlink" Target="https://podminky.urs.cz/item/CS_URS_2024_02/577155142" TargetMode="External" /><Relationship Id="rId32" Type="http://schemas.openxmlformats.org/officeDocument/2006/relationships/hyperlink" Target="https://podminky.urs.cz/item/CS_URS_2024_02/581141214" TargetMode="External" /><Relationship Id="rId33" Type="http://schemas.openxmlformats.org/officeDocument/2006/relationships/hyperlink" Target="https://podminky.urs.cz/item/CS_URS_2024_02/596211263" TargetMode="External" /><Relationship Id="rId34" Type="http://schemas.openxmlformats.org/officeDocument/2006/relationships/hyperlink" Target="https://podminky.urs.cz/item/CS_URS_2024_02/916111122" TargetMode="External" /><Relationship Id="rId35" Type="http://schemas.openxmlformats.org/officeDocument/2006/relationships/hyperlink" Target="https://podminky.urs.cz/item/CS_URS_2024_02/916131213" TargetMode="External" /><Relationship Id="rId36" Type="http://schemas.openxmlformats.org/officeDocument/2006/relationships/hyperlink" Target="https://podminky.urs.cz/item/CS_URS_2024_02/916231213" TargetMode="External" /><Relationship Id="rId37" Type="http://schemas.openxmlformats.org/officeDocument/2006/relationships/hyperlink" Target="https://podminky.urs.cz/item/CS_URS_2024_02/919111114" TargetMode="External" /><Relationship Id="rId38" Type="http://schemas.openxmlformats.org/officeDocument/2006/relationships/hyperlink" Target="https://podminky.urs.cz/item/CS_URS_2024_02/919131111" TargetMode="External" /><Relationship Id="rId39" Type="http://schemas.openxmlformats.org/officeDocument/2006/relationships/hyperlink" Target="https://podminky.urs.cz/item/CS_URS_2024_02/919721131" TargetMode="External" /><Relationship Id="rId40" Type="http://schemas.openxmlformats.org/officeDocument/2006/relationships/hyperlink" Target="https://podminky.urs.cz/item/CS_URS_2024_02/919724121" TargetMode="External" /><Relationship Id="rId41" Type="http://schemas.openxmlformats.org/officeDocument/2006/relationships/hyperlink" Target="https://podminky.urs.cz/item/CS_URS_2024_02/919726202" TargetMode="External" /><Relationship Id="rId42" Type="http://schemas.openxmlformats.org/officeDocument/2006/relationships/hyperlink" Target="https://podminky.urs.cz/item/CS_URS_2024_02/919726220" TargetMode="External" /><Relationship Id="rId43" Type="http://schemas.openxmlformats.org/officeDocument/2006/relationships/hyperlink" Target="https://podminky.urs.cz/item/CS_URS_2024_02/919732211" TargetMode="External" /><Relationship Id="rId44" Type="http://schemas.openxmlformats.org/officeDocument/2006/relationships/hyperlink" Target="https://podminky.urs.cz/item/CS_URS_2024_02/919735111" TargetMode="External" /><Relationship Id="rId45" Type="http://schemas.openxmlformats.org/officeDocument/2006/relationships/hyperlink" Target="https://podminky.urs.cz/item/CS_URS_2024_02/997221551" TargetMode="External" /><Relationship Id="rId46" Type="http://schemas.openxmlformats.org/officeDocument/2006/relationships/hyperlink" Target="https://podminky.urs.cz/item/CS_URS_2024_02/997221559" TargetMode="External" /><Relationship Id="rId47" Type="http://schemas.openxmlformats.org/officeDocument/2006/relationships/hyperlink" Target="https://podminky.urs.cz/item/CS_URS_2024_02/997221561" TargetMode="External" /><Relationship Id="rId48" Type="http://schemas.openxmlformats.org/officeDocument/2006/relationships/hyperlink" Target="https://podminky.urs.cz/item/CS_URS_2024_02/997221569" TargetMode="External" /><Relationship Id="rId49" Type="http://schemas.openxmlformats.org/officeDocument/2006/relationships/hyperlink" Target="https://podminky.urs.cz/item/CS_URS_2024_02/997221571" TargetMode="External" /><Relationship Id="rId50" Type="http://schemas.openxmlformats.org/officeDocument/2006/relationships/hyperlink" Target="https://podminky.urs.cz/item/CS_URS_2024_02/997221579" TargetMode="External" /><Relationship Id="rId51" Type="http://schemas.openxmlformats.org/officeDocument/2006/relationships/hyperlink" Target="https://podminky.urs.cz/item/CS_URS_2024_02/997221861" TargetMode="External" /><Relationship Id="rId52" Type="http://schemas.openxmlformats.org/officeDocument/2006/relationships/hyperlink" Target="https://podminky.urs.cz/item/CS_URS_2024_02/997221873" TargetMode="External" /><Relationship Id="rId53" Type="http://schemas.openxmlformats.org/officeDocument/2006/relationships/hyperlink" Target="https://podminky.urs.cz/item/CS_URS_2024_02/997221875" TargetMode="External" /><Relationship Id="rId54" Type="http://schemas.openxmlformats.org/officeDocument/2006/relationships/hyperlink" Target="https://podminky.urs.cz/item/CS_URS_2024_02/998225111" TargetMode="External" /><Relationship Id="rId55"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06421" TargetMode="External" /><Relationship Id="rId2" Type="http://schemas.openxmlformats.org/officeDocument/2006/relationships/hyperlink" Target="https://podminky.urs.cz/item/CS_URS_2024_02/113107171" TargetMode="External" /><Relationship Id="rId3" Type="http://schemas.openxmlformats.org/officeDocument/2006/relationships/hyperlink" Target="https://podminky.urs.cz/item/CS_URS_2024_02/113107172" TargetMode="External" /><Relationship Id="rId4" Type="http://schemas.openxmlformats.org/officeDocument/2006/relationships/hyperlink" Target="https://podminky.urs.cz/item/CS_URS_2024_02/113154528" TargetMode="External" /><Relationship Id="rId5" Type="http://schemas.openxmlformats.org/officeDocument/2006/relationships/hyperlink" Target="https://podminky.urs.cz/item/CS_URS_2024_02/113201112" TargetMode="External" /><Relationship Id="rId6" Type="http://schemas.openxmlformats.org/officeDocument/2006/relationships/hyperlink" Target="https://podminky.urs.cz/item/CS_URS_2024_02/113202111" TargetMode="External" /><Relationship Id="rId7" Type="http://schemas.openxmlformats.org/officeDocument/2006/relationships/hyperlink" Target="https://podminky.urs.cz/item/CS_URS_2024_02/122252514" TargetMode="External" /><Relationship Id="rId8" Type="http://schemas.openxmlformats.org/officeDocument/2006/relationships/hyperlink" Target="https://podminky.urs.cz/item/CS_URS_2024_02/129001101" TargetMode="External" /><Relationship Id="rId9" Type="http://schemas.openxmlformats.org/officeDocument/2006/relationships/hyperlink" Target="https://podminky.urs.cz/item/CS_URS_2024_02/132251102" TargetMode="External" /><Relationship Id="rId10" Type="http://schemas.openxmlformats.org/officeDocument/2006/relationships/hyperlink" Target="https://podminky.urs.cz/item/CS_URS_2024_02/132254201" TargetMode="External" /><Relationship Id="rId11" Type="http://schemas.openxmlformats.org/officeDocument/2006/relationships/hyperlink" Target="https://podminky.urs.cz/item/CS_URS_2024_02/151101101" TargetMode="External" /><Relationship Id="rId12" Type="http://schemas.openxmlformats.org/officeDocument/2006/relationships/hyperlink" Target="https://podminky.urs.cz/item/CS_URS_2024_02/151101111" TargetMode="External" /><Relationship Id="rId13" Type="http://schemas.openxmlformats.org/officeDocument/2006/relationships/hyperlink" Target="https://podminky.urs.cz/item/CS_URS_2024_02/162702111R" TargetMode="External" /><Relationship Id="rId14" Type="http://schemas.openxmlformats.org/officeDocument/2006/relationships/hyperlink" Target="https://podminky.urs.cz/item/CS_URS_2024_02/162702119R" TargetMode="External" /><Relationship Id="rId15" Type="http://schemas.openxmlformats.org/officeDocument/2006/relationships/hyperlink" Target="https://podminky.urs.cz/item/CS_URS_2024_02/162751117" TargetMode="External" /><Relationship Id="rId16" Type="http://schemas.openxmlformats.org/officeDocument/2006/relationships/hyperlink" Target="https://podminky.urs.cz/item/CS_URS_2024_02/162751119" TargetMode="External" /><Relationship Id="rId17" Type="http://schemas.openxmlformats.org/officeDocument/2006/relationships/hyperlink" Target="https://podminky.urs.cz/item/CS_URS_2024_02/171152111" TargetMode="External" /><Relationship Id="rId18" Type="http://schemas.openxmlformats.org/officeDocument/2006/relationships/hyperlink" Target="https://podminky.urs.cz/item/CS_URS_2024_02/171201231" TargetMode="External" /><Relationship Id="rId19" Type="http://schemas.openxmlformats.org/officeDocument/2006/relationships/hyperlink" Target="https://podminky.urs.cz/item/CS_URS_2024_02/171251201" TargetMode="External" /><Relationship Id="rId20" Type="http://schemas.openxmlformats.org/officeDocument/2006/relationships/hyperlink" Target="https://podminky.urs.cz/item/CS_URS_2024_02/174151101" TargetMode="External" /><Relationship Id="rId21" Type="http://schemas.openxmlformats.org/officeDocument/2006/relationships/hyperlink" Target="https://podminky.urs.cz/item/CS_URS_2024_02/175151101" TargetMode="External" /><Relationship Id="rId22" Type="http://schemas.openxmlformats.org/officeDocument/2006/relationships/hyperlink" Target="https://podminky.urs.cz/item/CS_URS_2024_02/181351003" TargetMode="External" /><Relationship Id="rId23" Type="http://schemas.openxmlformats.org/officeDocument/2006/relationships/hyperlink" Target="https://podminky.urs.cz/item/CS_URS_2024_02/181411131" TargetMode="External" /><Relationship Id="rId24" Type="http://schemas.openxmlformats.org/officeDocument/2006/relationships/hyperlink" Target="https://podminky.urs.cz/item/CS_URS_2024_02/181951112" TargetMode="External" /><Relationship Id="rId25" Type="http://schemas.openxmlformats.org/officeDocument/2006/relationships/hyperlink" Target="https://podminky.urs.cz/item/CS_URS_2024_02/184853521" TargetMode="External" /><Relationship Id="rId26" Type="http://schemas.openxmlformats.org/officeDocument/2006/relationships/hyperlink" Target="https://podminky.urs.cz/item/CS_URS_2024_02/211971110" TargetMode="External" /><Relationship Id="rId27" Type="http://schemas.openxmlformats.org/officeDocument/2006/relationships/hyperlink" Target="https://podminky.urs.cz/item/CS_URS_2024_02/212752611" TargetMode="External" /><Relationship Id="rId28" Type="http://schemas.openxmlformats.org/officeDocument/2006/relationships/hyperlink" Target="https://podminky.urs.cz/item/CS_URS_2024_02/451573111" TargetMode="External" /><Relationship Id="rId29" Type="http://schemas.openxmlformats.org/officeDocument/2006/relationships/hyperlink" Target="https://podminky.urs.cz/item/CS_URS_2024_02/564871011" TargetMode="External" /><Relationship Id="rId30" Type="http://schemas.openxmlformats.org/officeDocument/2006/relationships/hyperlink" Target="https://podminky.urs.cz/item/CS_URS_2024_02/564871013" TargetMode="External" /><Relationship Id="rId31" Type="http://schemas.openxmlformats.org/officeDocument/2006/relationships/hyperlink" Target="https://podminky.urs.cz/item/CS_URS_2024_02/564871016" TargetMode="External" /><Relationship Id="rId32" Type="http://schemas.openxmlformats.org/officeDocument/2006/relationships/hyperlink" Target="https://podminky.urs.cz/item/CS_URS_2024_02/565135121" TargetMode="External" /><Relationship Id="rId33" Type="http://schemas.openxmlformats.org/officeDocument/2006/relationships/hyperlink" Target="https://podminky.urs.cz/item/CS_URS_2024_02/567122114" TargetMode="External" /><Relationship Id="rId34" Type="http://schemas.openxmlformats.org/officeDocument/2006/relationships/hyperlink" Target="https://podminky.urs.cz/item/CS_URS_2024_02/567132113" TargetMode="External" /><Relationship Id="rId35" Type="http://schemas.openxmlformats.org/officeDocument/2006/relationships/hyperlink" Target="https://podminky.urs.cz/item/CS_URS_2024_02/571901111" TargetMode="External" /><Relationship Id="rId36" Type="http://schemas.openxmlformats.org/officeDocument/2006/relationships/hyperlink" Target="https://podminky.urs.cz/item/CS_URS_2024_02/573191111" TargetMode="External" /><Relationship Id="rId37" Type="http://schemas.openxmlformats.org/officeDocument/2006/relationships/hyperlink" Target="https://podminky.urs.cz/item/CS_URS_2024_02/577134141" TargetMode="External" /><Relationship Id="rId38" Type="http://schemas.openxmlformats.org/officeDocument/2006/relationships/hyperlink" Target="https://podminky.urs.cz/item/CS_URS_2024_02/577155142" TargetMode="External" /><Relationship Id="rId39" Type="http://schemas.openxmlformats.org/officeDocument/2006/relationships/hyperlink" Target="https://podminky.urs.cz/item/CS_URS_2024_02/581141214" TargetMode="External" /><Relationship Id="rId40" Type="http://schemas.openxmlformats.org/officeDocument/2006/relationships/hyperlink" Target="https://podminky.urs.cz/item/CS_URS_2024_02/596211253" TargetMode="External" /><Relationship Id="rId41" Type="http://schemas.openxmlformats.org/officeDocument/2006/relationships/hyperlink" Target="https://podminky.urs.cz/item/CS_URS_2024_02/871310330" TargetMode="External" /><Relationship Id="rId42" Type="http://schemas.openxmlformats.org/officeDocument/2006/relationships/hyperlink" Target="https://podminky.urs.cz/item/CS_URS_2024_02/871365811" TargetMode="External" /><Relationship Id="rId43" Type="http://schemas.openxmlformats.org/officeDocument/2006/relationships/hyperlink" Target="https://podminky.urs.cz/item/CS_URS_2024_02/877310310" TargetMode="External" /><Relationship Id="rId44" Type="http://schemas.openxmlformats.org/officeDocument/2006/relationships/hyperlink" Target="https://podminky.urs.cz/item/CS_URS_2024_02/877310440" TargetMode="External" /><Relationship Id="rId45" Type="http://schemas.openxmlformats.org/officeDocument/2006/relationships/hyperlink" Target="https://podminky.urs.cz/item/CS_URS_2024_02/890431851" TargetMode="External" /><Relationship Id="rId46" Type="http://schemas.openxmlformats.org/officeDocument/2006/relationships/hyperlink" Target="https://podminky.urs.cz/item/CS_URS_2024_02/891311811" TargetMode="External" /><Relationship Id="rId47" Type="http://schemas.openxmlformats.org/officeDocument/2006/relationships/hyperlink" Target="https://podminky.urs.cz/item/CS_URS_2024_02/899132121" TargetMode="External" /><Relationship Id="rId48" Type="http://schemas.openxmlformats.org/officeDocument/2006/relationships/hyperlink" Target="https://podminky.urs.cz/item/CS_URS_2024_02/899722113" TargetMode="External" /><Relationship Id="rId49" Type="http://schemas.openxmlformats.org/officeDocument/2006/relationships/hyperlink" Target="https://podminky.urs.cz/item/CS_URS_2024_02/916131213" TargetMode="External" /><Relationship Id="rId50" Type="http://schemas.openxmlformats.org/officeDocument/2006/relationships/hyperlink" Target="https://podminky.urs.cz/item/CS_URS_2024_02/919111114" TargetMode="External" /><Relationship Id="rId51" Type="http://schemas.openxmlformats.org/officeDocument/2006/relationships/hyperlink" Target="https://podminky.urs.cz/item/CS_URS_2024_02/919131111" TargetMode="External" /><Relationship Id="rId52" Type="http://schemas.openxmlformats.org/officeDocument/2006/relationships/hyperlink" Target="https://podminky.urs.cz/item/CS_URS_2024_02/919721131" TargetMode="External" /><Relationship Id="rId53" Type="http://schemas.openxmlformats.org/officeDocument/2006/relationships/hyperlink" Target="https://podminky.urs.cz/item/CS_URS_2024_02/919726202" TargetMode="External" /><Relationship Id="rId54" Type="http://schemas.openxmlformats.org/officeDocument/2006/relationships/hyperlink" Target="https://podminky.urs.cz/item/CS_URS_2024_02/919726220" TargetMode="External" /><Relationship Id="rId55" Type="http://schemas.openxmlformats.org/officeDocument/2006/relationships/hyperlink" Target="https://podminky.urs.cz/item/CS_URS_2024_02/919732211" TargetMode="External" /><Relationship Id="rId56" Type="http://schemas.openxmlformats.org/officeDocument/2006/relationships/hyperlink" Target="https://podminky.urs.cz/item/CS_URS_2024_02/919735111" TargetMode="External" /><Relationship Id="rId57" Type="http://schemas.openxmlformats.org/officeDocument/2006/relationships/hyperlink" Target="https://podminky.urs.cz/item/CS_URS_2024_02/979024443" TargetMode="External" /><Relationship Id="rId58" Type="http://schemas.openxmlformats.org/officeDocument/2006/relationships/hyperlink" Target="https://podminky.urs.cz/item/CS_URS_2024_02/979054441" TargetMode="External" /><Relationship Id="rId59" Type="http://schemas.openxmlformats.org/officeDocument/2006/relationships/hyperlink" Target="https://podminky.urs.cz/item/CS_URS_2024_02/997013813" TargetMode="External" /><Relationship Id="rId60" Type="http://schemas.openxmlformats.org/officeDocument/2006/relationships/hyperlink" Target="https://podminky.urs.cz/item/CS_URS_2024_02/997221551" TargetMode="External" /><Relationship Id="rId61" Type="http://schemas.openxmlformats.org/officeDocument/2006/relationships/hyperlink" Target="https://podminky.urs.cz/item/CS_URS_2024_02/997221559" TargetMode="External" /><Relationship Id="rId62" Type="http://schemas.openxmlformats.org/officeDocument/2006/relationships/hyperlink" Target="https://podminky.urs.cz/item/CS_URS_2024_02/997221561" TargetMode="External" /><Relationship Id="rId63" Type="http://schemas.openxmlformats.org/officeDocument/2006/relationships/hyperlink" Target="https://podminky.urs.cz/item/CS_URS_2024_02/997221569" TargetMode="External" /><Relationship Id="rId64" Type="http://schemas.openxmlformats.org/officeDocument/2006/relationships/hyperlink" Target="https://podminky.urs.cz/item/CS_URS_2024_02/997221571" TargetMode="External" /><Relationship Id="rId65" Type="http://schemas.openxmlformats.org/officeDocument/2006/relationships/hyperlink" Target="https://podminky.urs.cz/item/CS_URS_2024_02/997221579" TargetMode="External" /><Relationship Id="rId66" Type="http://schemas.openxmlformats.org/officeDocument/2006/relationships/hyperlink" Target="https://podminky.urs.cz/item/CS_URS_2024_02/997221612" TargetMode="External" /><Relationship Id="rId67" Type="http://schemas.openxmlformats.org/officeDocument/2006/relationships/hyperlink" Target="https://podminky.urs.cz/item/CS_URS_2024_02/997221861" TargetMode="External" /><Relationship Id="rId68" Type="http://schemas.openxmlformats.org/officeDocument/2006/relationships/hyperlink" Target="https://podminky.urs.cz/item/CS_URS_2024_02/997221875" TargetMode="External" /><Relationship Id="rId69" Type="http://schemas.openxmlformats.org/officeDocument/2006/relationships/hyperlink" Target="https://podminky.urs.cz/item/CS_URS_2024_02/998225111" TargetMode="External" /><Relationship Id="rId70"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62702111R" TargetMode="External" /><Relationship Id="rId6" Type="http://schemas.openxmlformats.org/officeDocument/2006/relationships/hyperlink" Target="https://podminky.urs.cz/item/CS_URS_2024_02/162702119R" TargetMode="External" /><Relationship Id="rId7" Type="http://schemas.openxmlformats.org/officeDocument/2006/relationships/hyperlink" Target="https://podminky.urs.cz/item/CS_URS_2024_02/162751117" TargetMode="External" /><Relationship Id="rId8" Type="http://schemas.openxmlformats.org/officeDocument/2006/relationships/hyperlink" Target="https://podminky.urs.cz/item/CS_URS_2024_02/162751119" TargetMode="External" /><Relationship Id="rId9" Type="http://schemas.openxmlformats.org/officeDocument/2006/relationships/hyperlink" Target="https://podminky.urs.cz/item/CS_URS_2024_02/171152111" TargetMode="External" /><Relationship Id="rId10" Type="http://schemas.openxmlformats.org/officeDocument/2006/relationships/hyperlink" Target="https://podminky.urs.cz/item/CS_URS_2024_02/171201231" TargetMode="External" /><Relationship Id="rId11" Type="http://schemas.openxmlformats.org/officeDocument/2006/relationships/hyperlink" Target="https://podminky.urs.cz/item/CS_URS_2024_02/171251201" TargetMode="External" /><Relationship Id="rId12" Type="http://schemas.openxmlformats.org/officeDocument/2006/relationships/hyperlink" Target="https://podminky.urs.cz/item/CS_URS_2024_02/181351103" TargetMode="External" /><Relationship Id="rId13" Type="http://schemas.openxmlformats.org/officeDocument/2006/relationships/hyperlink" Target="https://podminky.urs.cz/item/CS_URS_2024_02/181411131" TargetMode="External" /><Relationship Id="rId14" Type="http://schemas.openxmlformats.org/officeDocument/2006/relationships/hyperlink" Target="https://podminky.urs.cz/item/CS_URS_2024_02/181951112" TargetMode="External" /><Relationship Id="rId15" Type="http://schemas.openxmlformats.org/officeDocument/2006/relationships/hyperlink" Target="https://podminky.urs.cz/item/CS_URS_2024_02/184853521" TargetMode="External" /><Relationship Id="rId16" Type="http://schemas.openxmlformats.org/officeDocument/2006/relationships/hyperlink" Target="https://podminky.urs.cz/item/CS_URS_2024_02/451311111" TargetMode="External" /><Relationship Id="rId17" Type="http://schemas.openxmlformats.org/officeDocument/2006/relationships/hyperlink" Target="https://podminky.urs.cz/item/CS_URS_2024_02/465513127" TargetMode="External" /><Relationship Id="rId18" Type="http://schemas.openxmlformats.org/officeDocument/2006/relationships/hyperlink" Target="https://podminky.urs.cz/item/CS_URS_2024_02/564871111" TargetMode="External" /><Relationship Id="rId19" Type="http://schemas.openxmlformats.org/officeDocument/2006/relationships/hyperlink" Target="https://podminky.urs.cz/item/CS_URS_2024_02/596211263" TargetMode="External" /><Relationship Id="rId20" Type="http://schemas.openxmlformats.org/officeDocument/2006/relationships/hyperlink" Target="https://podminky.urs.cz/item/CS_URS_2024_02/916231213" TargetMode="External" /><Relationship Id="rId21" Type="http://schemas.openxmlformats.org/officeDocument/2006/relationships/hyperlink" Target="https://podminky.urs.cz/item/CS_URS_2024_02/919726202" TargetMode="External" /><Relationship Id="rId22" Type="http://schemas.openxmlformats.org/officeDocument/2006/relationships/hyperlink" Target="https://podminky.urs.cz/item/CS_URS_2024_02/997221561" TargetMode="External" /><Relationship Id="rId23" Type="http://schemas.openxmlformats.org/officeDocument/2006/relationships/hyperlink" Target="https://podminky.urs.cz/item/CS_URS_2024_02/997221569" TargetMode="External" /><Relationship Id="rId24" Type="http://schemas.openxmlformats.org/officeDocument/2006/relationships/hyperlink" Target="https://podminky.urs.cz/item/CS_URS_2024_02/997221861" TargetMode="External" /><Relationship Id="rId25" Type="http://schemas.openxmlformats.org/officeDocument/2006/relationships/hyperlink" Target="https://podminky.urs.cz/item/CS_URS_2024_02/998223011" TargetMode="External" /><Relationship Id="rId26" Type="http://schemas.openxmlformats.org/officeDocument/2006/relationships/hyperlink" Target="https://podminky.urs.cz/item/CS_URS_2024_02/711161118" TargetMode="External" /><Relationship Id="rId27" Type="http://schemas.openxmlformats.org/officeDocument/2006/relationships/hyperlink" Target="https://podminky.urs.cz/item/CS_URS_2024_02/998711202" TargetMode="External" /><Relationship Id="rId28"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2/113106142" TargetMode="External" /><Relationship Id="rId2" Type="http://schemas.openxmlformats.org/officeDocument/2006/relationships/hyperlink" Target="https://podminky.urs.cz/item/CS_URS_2024_02/113202111" TargetMode="External" /><Relationship Id="rId3" Type="http://schemas.openxmlformats.org/officeDocument/2006/relationships/hyperlink" Target="https://podminky.urs.cz/item/CS_URS_2024_02/122252514" TargetMode="External" /><Relationship Id="rId4" Type="http://schemas.openxmlformats.org/officeDocument/2006/relationships/hyperlink" Target="https://podminky.urs.cz/item/CS_URS_2024_02/129001101" TargetMode="External" /><Relationship Id="rId5" Type="http://schemas.openxmlformats.org/officeDocument/2006/relationships/hyperlink" Target="https://podminky.urs.cz/item/CS_URS_2024_02/129951121" TargetMode="External" /><Relationship Id="rId6" Type="http://schemas.openxmlformats.org/officeDocument/2006/relationships/hyperlink" Target="https://podminky.urs.cz/item/CS_URS_2024_02/162702111R" TargetMode="External" /><Relationship Id="rId7" Type="http://schemas.openxmlformats.org/officeDocument/2006/relationships/hyperlink" Target="https://podminky.urs.cz/item/CS_URS_2024_02/162702119R"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2751157" TargetMode="External" /><Relationship Id="rId11" Type="http://schemas.openxmlformats.org/officeDocument/2006/relationships/hyperlink" Target="https://podminky.urs.cz/item/CS_URS_2024_02/162751159" TargetMode="External" /><Relationship Id="rId12" Type="http://schemas.openxmlformats.org/officeDocument/2006/relationships/hyperlink" Target="https://podminky.urs.cz/item/CS_URS_2024_02/171152111" TargetMode="External" /><Relationship Id="rId13" Type="http://schemas.openxmlformats.org/officeDocument/2006/relationships/hyperlink" Target="https://podminky.urs.cz/item/CS_URS_2024_02/171201231" TargetMode="External" /><Relationship Id="rId14" Type="http://schemas.openxmlformats.org/officeDocument/2006/relationships/hyperlink" Target="https://podminky.urs.cz/item/CS_URS_2024_02/171251201" TargetMode="External" /><Relationship Id="rId15" Type="http://schemas.openxmlformats.org/officeDocument/2006/relationships/hyperlink" Target="https://podminky.urs.cz/item/CS_URS_2024_02/181351003" TargetMode="External" /><Relationship Id="rId16" Type="http://schemas.openxmlformats.org/officeDocument/2006/relationships/hyperlink" Target="https://podminky.urs.cz/item/CS_URS_2024_02/181411131" TargetMode="External" /><Relationship Id="rId17" Type="http://schemas.openxmlformats.org/officeDocument/2006/relationships/hyperlink" Target="https://podminky.urs.cz/item/CS_URS_2024_02/181951112" TargetMode="External" /><Relationship Id="rId18" Type="http://schemas.openxmlformats.org/officeDocument/2006/relationships/hyperlink" Target="https://podminky.urs.cz/item/CS_URS_2024_02/184853521" TargetMode="External" /><Relationship Id="rId19" Type="http://schemas.openxmlformats.org/officeDocument/2006/relationships/hyperlink" Target="https://podminky.urs.cz/item/CS_URS_2024_02/564871111" TargetMode="External" /><Relationship Id="rId20" Type="http://schemas.openxmlformats.org/officeDocument/2006/relationships/hyperlink" Target="https://podminky.urs.cz/item/CS_URS_2024_02/596211263" TargetMode="External" /><Relationship Id="rId21" Type="http://schemas.openxmlformats.org/officeDocument/2006/relationships/hyperlink" Target="https://podminky.urs.cz/item/CS_URS_2024_02/916231213" TargetMode="External" /><Relationship Id="rId22" Type="http://schemas.openxmlformats.org/officeDocument/2006/relationships/hyperlink" Target="https://podminky.urs.cz/item/CS_URS_2024_02/919726202" TargetMode="External" /><Relationship Id="rId23" Type="http://schemas.openxmlformats.org/officeDocument/2006/relationships/hyperlink" Target="https://podminky.urs.cz/item/CS_URS_2024_01/966005111" TargetMode="External" /><Relationship Id="rId24" Type="http://schemas.openxmlformats.org/officeDocument/2006/relationships/hyperlink" Target="https://podminky.urs.cz/item/CS_URS_2024_02/997221561" TargetMode="External" /><Relationship Id="rId25" Type="http://schemas.openxmlformats.org/officeDocument/2006/relationships/hyperlink" Target="https://podminky.urs.cz/item/CS_URS_2024_02/997221569" TargetMode="External" /><Relationship Id="rId26" Type="http://schemas.openxmlformats.org/officeDocument/2006/relationships/hyperlink" Target="https://podminky.urs.cz/item/CS_URS_2024_02/997221571" TargetMode="External" /><Relationship Id="rId27" Type="http://schemas.openxmlformats.org/officeDocument/2006/relationships/hyperlink" Target="https://podminky.urs.cz/item/CS_URS_2024_02/997221579" TargetMode="External" /><Relationship Id="rId28" Type="http://schemas.openxmlformats.org/officeDocument/2006/relationships/hyperlink" Target="https://podminky.urs.cz/item/CS_URS_2024_02/997221861" TargetMode="External" /><Relationship Id="rId29" Type="http://schemas.openxmlformats.org/officeDocument/2006/relationships/hyperlink" Target="https://podminky.urs.cz/item/CS_URS_2024_02/998223011" TargetMode="External" /><Relationship Id="rId30" Type="http://schemas.openxmlformats.org/officeDocument/2006/relationships/hyperlink" Target="https://podminky.urs.cz/item/CS_URS_2024_02/711161118" TargetMode="External" /><Relationship Id="rId31" Type="http://schemas.openxmlformats.org/officeDocument/2006/relationships/hyperlink" Target="https://podminky.urs.cz/item/CS_URS_2024_02/998711202" TargetMode="External" /><Relationship Id="rId32"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2/162751117" TargetMode="External" /><Relationship Id="rId2" Type="http://schemas.openxmlformats.org/officeDocument/2006/relationships/hyperlink" Target="https://podminky.urs.cz/item/CS_URS_2024_02/162751119"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914111111" TargetMode="External" /><Relationship Id="rId6" Type="http://schemas.openxmlformats.org/officeDocument/2006/relationships/hyperlink" Target="https://podminky.urs.cz/item/CS_URS_2024_02/914211111" TargetMode="External" /><Relationship Id="rId7" Type="http://schemas.openxmlformats.org/officeDocument/2006/relationships/hyperlink" Target="https://podminky.urs.cz/item/CS_URS_2024_02/914511112" TargetMode="External" /><Relationship Id="rId8" Type="http://schemas.openxmlformats.org/officeDocument/2006/relationships/hyperlink" Target="https://podminky.urs.cz/item/CS_URS_2024_02/915111111" TargetMode="External" /><Relationship Id="rId9" Type="http://schemas.openxmlformats.org/officeDocument/2006/relationships/hyperlink" Target="https://podminky.urs.cz/item/CS_URS_2024_02/91511112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11121" TargetMode="External" /><Relationship Id="rId15" Type="http://schemas.openxmlformats.org/officeDocument/2006/relationships/hyperlink" Target="https://podminky.urs.cz/item/CS_URS_2024_02/915221111" TargetMode="External" /><Relationship Id="rId16" Type="http://schemas.openxmlformats.org/officeDocument/2006/relationships/hyperlink" Target="https://podminky.urs.cz/item/CS_URS_2024_02/915221121" TargetMode="External" /><Relationship Id="rId17" Type="http://schemas.openxmlformats.org/officeDocument/2006/relationships/hyperlink" Target="https://podminky.urs.cz/item/CS_URS_2024_02/915231111" TargetMode="External" /><Relationship Id="rId18" Type="http://schemas.openxmlformats.org/officeDocument/2006/relationships/hyperlink" Target="https://podminky.urs.cz/item/CS_URS_2024_02/915611111" TargetMode="External" /><Relationship Id="rId19" Type="http://schemas.openxmlformats.org/officeDocument/2006/relationships/hyperlink" Target="https://podminky.urs.cz/item/CS_URS_2024_02/915621111" TargetMode="External" /><Relationship Id="rId20" Type="http://schemas.openxmlformats.org/officeDocument/2006/relationships/hyperlink" Target="https://podminky.urs.cz/item/CS_URS_2024_02/966006132" TargetMode="External" /><Relationship Id="rId21" Type="http://schemas.openxmlformats.org/officeDocument/2006/relationships/hyperlink" Target="https://podminky.urs.cz/item/CS_URS_2024_02/966006211" TargetMode="External" /><Relationship Id="rId22" Type="http://schemas.openxmlformats.org/officeDocument/2006/relationships/hyperlink" Target="https://podminky.urs.cz/item/CS_URS_2024_02/966007123" TargetMode="External" /><Relationship Id="rId23" Type="http://schemas.openxmlformats.org/officeDocument/2006/relationships/hyperlink" Target="https://podminky.urs.cz/item/CS_URS_2024_02/997221571" TargetMode="External" /><Relationship Id="rId24" Type="http://schemas.openxmlformats.org/officeDocument/2006/relationships/hyperlink" Target="https://podminky.urs.cz/item/CS_URS_2024_02/997221579" TargetMode="External" /><Relationship Id="rId25" Type="http://schemas.openxmlformats.org/officeDocument/2006/relationships/hyperlink" Target="https://podminky.urs.cz/item/CS_URS_2024_02/997221612" TargetMode="External" /><Relationship Id="rId26" Type="http://schemas.openxmlformats.org/officeDocument/2006/relationships/hyperlink" Target="https://podminky.urs.cz/item/CS_URS_2024_02/997221861" TargetMode="External" /><Relationship Id="rId27" Type="http://schemas.openxmlformats.org/officeDocument/2006/relationships/hyperlink" Target="https://podminky.urs.cz/item/CS_URS_2024_02/998225111" TargetMode="External" /><Relationship Id="rId28"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4111111" TargetMode="External" /><Relationship Id="rId8" Type="http://schemas.openxmlformats.org/officeDocument/2006/relationships/hyperlink" Target="https://podminky.urs.cz/item/CS_URS_2024_02/914511112" TargetMode="External" /><Relationship Id="rId9" Type="http://schemas.openxmlformats.org/officeDocument/2006/relationships/hyperlink" Target="https://podminky.urs.cz/item/CS_URS_2024_02/915111111" TargetMode="External" /><Relationship Id="rId10" Type="http://schemas.openxmlformats.org/officeDocument/2006/relationships/hyperlink" Target="https://podminky.urs.cz/item/CS_URS_2024_02/915121111" TargetMode="External" /><Relationship Id="rId11" Type="http://schemas.openxmlformats.org/officeDocument/2006/relationships/hyperlink" Target="https://podminky.urs.cz/item/CS_URS_2024_02/91512112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915211111" TargetMode="External" /><Relationship Id="rId14" Type="http://schemas.openxmlformats.org/officeDocument/2006/relationships/hyperlink" Target="https://podminky.urs.cz/item/CS_URS_2024_02/915221111" TargetMode="External" /><Relationship Id="rId15" Type="http://schemas.openxmlformats.org/officeDocument/2006/relationships/hyperlink" Target="https://podminky.urs.cz/item/CS_URS_2024_02/915221121" TargetMode="External" /><Relationship Id="rId16" Type="http://schemas.openxmlformats.org/officeDocument/2006/relationships/hyperlink" Target="https://podminky.urs.cz/item/CS_URS_2024_02/915231111" TargetMode="External" /><Relationship Id="rId17" Type="http://schemas.openxmlformats.org/officeDocument/2006/relationships/hyperlink" Target="https://podminky.urs.cz/item/CS_URS_2024_02/915611111" TargetMode="External" /><Relationship Id="rId18" Type="http://schemas.openxmlformats.org/officeDocument/2006/relationships/hyperlink" Target="https://podminky.urs.cz/item/CS_URS_2024_02/915621111" TargetMode="External" /><Relationship Id="rId19" Type="http://schemas.openxmlformats.org/officeDocument/2006/relationships/hyperlink" Target="https://podminky.urs.cz/item/CS_URS_2024_02/966006132" TargetMode="External" /><Relationship Id="rId20" Type="http://schemas.openxmlformats.org/officeDocument/2006/relationships/hyperlink" Target="https://podminky.urs.cz/item/CS_URS_2024_02/966006211" TargetMode="External" /><Relationship Id="rId21" Type="http://schemas.openxmlformats.org/officeDocument/2006/relationships/hyperlink" Target="https://podminky.urs.cz/item/CS_URS_2024_02/997221571" TargetMode="External" /><Relationship Id="rId22" Type="http://schemas.openxmlformats.org/officeDocument/2006/relationships/hyperlink" Target="https://podminky.urs.cz/item/CS_URS_2024_02/997221579" TargetMode="External" /><Relationship Id="rId23" Type="http://schemas.openxmlformats.org/officeDocument/2006/relationships/hyperlink" Target="https://podminky.urs.cz/item/CS_URS_2024_02/997221861" TargetMode="External" /><Relationship Id="rId24" Type="http://schemas.openxmlformats.org/officeDocument/2006/relationships/hyperlink" Target="https://podminky.urs.cz/item/CS_URS_2024_02/998225111" TargetMode="External" /><Relationship Id="rId25"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275313911" TargetMode="External" /><Relationship Id="rId7" Type="http://schemas.openxmlformats.org/officeDocument/2006/relationships/hyperlink" Target="https://podminky.urs.cz/item/CS_URS_2024_02/915131111" TargetMode="External" /><Relationship Id="rId8" Type="http://schemas.openxmlformats.org/officeDocument/2006/relationships/hyperlink" Target="https://podminky.urs.cz/item/CS_URS_2024_02/91523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61044111" TargetMode="External" /><Relationship Id="rId11" Type="http://schemas.openxmlformats.org/officeDocument/2006/relationships/hyperlink" Target="https://podminky.urs.cz/item/CS_URS_2024_02/966006132" TargetMode="External" /><Relationship Id="rId12" Type="http://schemas.openxmlformats.org/officeDocument/2006/relationships/hyperlink" Target="https://podminky.urs.cz/item/CS_URS_2024_02/966006211"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4151101" TargetMode="External" /><Relationship Id="rId9" Type="http://schemas.openxmlformats.org/officeDocument/2006/relationships/hyperlink" Target="https://podminky.urs.cz/item/CS_URS_2024_02/175151101" TargetMode="External" /><Relationship Id="rId10" Type="http://schemas.openxmlformats.org/officeDocument/2006/relationships/hyperlink" Target="https://podminky.urs.cz/item/CS_URS_2024_02/211971110" TargetMode="External" /><Relationship Id="rId11" Type="http://schemas.openxmlformats.org/officeDocument/2006/relationships/hyperlink" Target="https://podminky.urs.cz/item/CS_URS_2024_02/212752101" TargetMode="External" /><Relationship Id="rId12" Type="http://schemas.openxmlformats.org/officeDocument/2006/relationships/hyperlink" Target="https://podminky.urs.cz/item/CS_URS_2024_02/359901211" TargetMode="External" /><Relationship Id="rId13" Type="http://schemas.openxmlformats.org/officeDocument/2006/relationships/hyperlink" Target="https://podminky.urs.cz/item/CS_URS_2024_02/451573111" TargetMode="External" /><Relationship Id="rId14" Type="http://schemas.openxmlformats.org/officeDocument/2006/relationships/hyperlink" Target="https://podminky.urs.cz/item/CS_URS_2024_02/871310330" TargetMode="External" /><Relationship Id="rId15" Type="http://schemas.openxmlformats.org/officeDocument/2006/relationships/hyperlink" Target="https://podminky.urs.cz/item/CS_URS_2024_02/871370330" TargetMode="External" /><Relationship Id="rId16" Type="http://schemas.openxmlformats.org/officeDocument/2006/relationships/hyperlink" Target="https://podminky.urs.cz/item/CS_URS_2024_02/877310310" TargetMode="External" /><Relationship Id="rId17" Type="http://schemas.openxmlformats.org/officeDocument/2006/relationships/hyperlink" Target="https://podminky.urs.cz/item/CS_URS_2024_02/877310440" TargetMode="External" /><Relationship Id="rId18" Type="http://schemas.openxmlformats.org/officeDocument/2006/relationships/hyperlink" Target="https://podminky.urs.cz/item/CS_URS_2024_02/877370320" TargetMode="External" /><Relationship Id="rId19" Type="http://schemas.openxmlformats.org/officeDocument/2006/relationships/hyperlink" Target="https://podminky.urs.cz/item/CS_URS_2024_01/877375121" TargetMode="External" /><Relationship Id="rId20" Type="http://schemas.openxmlformats.org/officeDocument/2006/relationships/hyperlink" Target="https://podminky.urs.cz/item/CS_URS_2024_02/998276101" TargetMode="External" /><Relationship Id="rId2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4_02/115101202" TargetMode="External" /><Relationship Id="rId2" Type="http://schemas.openxmlformats.org/officeDocument/2006/relationships/hyperlink" Target="https://podminky.urs.cz/item/CS_URS_2024_02/115101302" TargetMode="External" /><Relationship Id="rId3" Type="http://schemas.openxmlformats.org/officeDocument/2006/relationships/hyperlink" Target="https://podminky.urs.cz/item/CS_URS_2024_02/131251205" TargetMode="External" /><Relationship Id="rId4" Type="http://schemas.openxmlformats.org/officeDocument/2006/relationships/hyperlink" Target="https://podminky.urs.cz/item/CS_URS_2024_02/131351205" TargetMode="External" /><Relationship Id="rId5" Type="http://schemas.openxmlformats.org/officeDocument/2006/relationships/hyperlink" Target="https://podminky.urs.cz/item/CS_URS_2024_02/139951123" TargetMode="External" /><Relationship Id="rId6" Type="http://schemas.openxmlformats.org/officeDocument/2006/relationships/hyperlink" Target="https://podminky.urs.cz/item/CS_URS_2024_02/151721112" TargetMode="External" /><Relationship Id="rId7" Type="http://schemas.openxmlformats.org/officeDocument/2006/relationships/hyperlink" Target="https://podminky.urs.cz/item/CS_URS_2024_02/153111114" TargetMode="External" /><Relationship Id="rId8" Type="http://schemas.openxmlformats.org/officeDocument/2006/relationships/hyperlink" Target="https://podminky.urs.cz/item/CS_URS_2024_02/153112116" TargetMode="External" /><Relationship Id="rId9" Type="http://schemas.openxmlformats.org/officeDocument/2006/relationships/hyperlink" Target="https://podminky.urs.cz/item/CS_URS_2024_02/153112133" TargetMode="External" /><Relationship Id="rId10" Type="http://schemas.openxmlformats.org/officeDocument/2006/relationships/hyperlink" Target="https://podminky.urs.cz/item/CS_URS_2024_02/153113120"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62751137" TargetMode="External" /><Relationship Id="rId17" Type="http://schemas.openxmlformats.org/officeDocument/2006/relationships/hyperlink" Target="https://podminky.urs.cz/item/CS_URS_2024_02/162751139" TargetMode="External" /><Relationship Id="rId18" Type="http://schemas.openxmlformats.org/officeDocument/2006/relationships/hyperlink" Target="https://podminky.urs.cz/item/CS_URS_2024_02/162751157" TargetMode="External" /><Relationship Id="rId19" Type="http://schemas.openxmlformats.org/officeDocument/2006/relationships/hyperlink" Target="https://podminky.urs.cz/item/CS_URS_2024_02/162751159" TargetMode="External" /><Relationship Id="rId20" Type="http://schemas.openxmlformats.org/officeDocument/2006/relationships/hyperlink" Target="https://podminky.urs.cz/item/CS_URS_2024_02/171201231" TargetMode="External" /><Relationship Id="rId21" Type="http://schemas.openxmlformats.org/officeDocument/2006/relationships/hyperlink" Target="https://podminky.urs.cz/item/CS_URS_2024_02/171251201" TargetMode="External" /><Relationship Id="rId22" Type="http://schemas.openxmlformats.org/officeDocument/2006/relationships/hyperlink" Target="https://podminky.urs.cz/item/CS_URS_2024_02/174151101" TargetMode="External" /><Relationship Id="rId23" Type="http://schemas.openxmlformats.org/officeDocument/2006/relationships/hyperlink" Target="https://podminky.urs.cz/item/CS_URS_2024_01/224412116" TargetMode="External" /><Relationship Id="rId24" Type="http://schemas.openxmlformats.org/officeDocument/2006/relationships/hyperlink" Target="https://podminky.urs.cz/item/CS_URS_2024_02/359901212" TargetMode="External" /><Relationship Id="rId25" Type="http://schemas.openxmlformats.org/officeDocument/2006/relationships/hyperlink" Target="https://podminky.urs.cz/item/CS_URS_2024_02/452111121" TargetMode="External" /><Relationship Id="rId26" Type="http://schemas.openxmlformats.org/officeDocument/2006/relationships/hyperlink" Target="https://podminky.urs.cz/item/CS_URS_2024_02/452311141" TargetMode="External" /><Relationship Id="rId27" Type="http://schemas.openxmlformats.org/officeDocument/2006/relationships/hyperlink" Target="https://podminky.urs.cz/item/CS_URS_2024_02/452368211" TargetMode="External" /><Relationship Id="rId28" Type="http://schemas.openxmlformats.org/officeDocument/2006/relationships/hyperlink" Target="https://podminky.urs.cz/item/CS_URS_2024_02/871440310" TargetMode="External" /><Relationship Id="rId29" Type="http://schemas.openxmlformats.org/officeDocument/2006/relationships/hyperlink" Target="https://podminky.urs.cz/item/CS_URS_2024_01/877310440" TargetMode="External" /><Relationship Id="rId30" Type="http://schemas.openxmlformats.org/officeDocument/2006/relationships/hyperlink" Target="https://podminky.urs.cz/item/CS_URS_2024_02/894201161" TargetMode="External" /><Relationship Id="rId31" Type="http://schemas.openxmlformats.org/officeDocument/2006/relationships/hyperlink" Target="https://podminky.urs.cz/item/CS_URS_2024_02/894302162" TargetMode="External" /><Relationship Id="rId32" Type="http://schemas.openxmlformats.org/officeDocument/2006/relationships/hyperlink" Target="https://podminky.urs.cz/item/CS_URS_2024_02/894302262" TargetMode="External" /><Relationship Id="rId33" Type="http://schemas.openxmlformats.org/officeDocument/2006/relationships/hyperlink" Target="https://podminky.urs.cz/item/CS_URS_2024_02/894411311" TargetMode="External" /><Relationship Id="rId34" Type="http://schemas.openxmlformats.org/officeDocument/2006/relationships/hyperlink" Target="https://podminky.urs.cz/item/CS_URS_2024_01/894414211" TargetMode="External" /><Relationship Id="rId35" Type="http://schemas.openxmlformats.org/officeDocument/2006/relationships/hyperlink" Target="https://podminky.urs.cz/item/CS_URS_2024_02/894501111" TargetMode="External" /><Relationship Id="rId36" Type="http://schemas.openxmlformats.org/officeDocument/2006/relationships/hyperlink" Target="https://podminky.urs.cz/item/CS_URS_2024_02/894501112" TargetMode="External" /><Relationship Id="rId37" Type="http://schemas.openxmlformats.org/officeDocument/2006/relationships/hyperlink" Target="https://podminky.urs.cz/item/CS_URS_2024_02/894501211" TargetMode="External" /><Relationship Id="rId38" Type="http://schemas.openxmlformats.org/officeDocument/2006/relationships/hyperlink" Target="https://podminky.urs.cz/item/CS_URS_2024_02/894501212" TargetMode="External" /><Relationship Id="rId39" Type="http://schemas.openxmlformats.org/officeDocument/2006/relationships/hyperlink" Target="https://podminky.urs.cz/item/CS_URS_2024_02/894501221" TargetMode="External" /><Relationship Id="rId40" Type="http://schemas.openxmlformats.org/officeDocument/2006/relationships/hyperlink" Target="https://podminky.urs.cz/item/CS_URS_2024_02/894501222" TargetMode="External" /><Relationship Id="rId41" Type="http://schemas.openxmlformats.org/officeDocument/2006/relationships/hyperlink" Target="https://podminky.urs.cz/item/CS_URS_2024_02/894608112" TargetMode="External" /><Relationship Id="rId42" Type="http://schemas.openxmlformats.org/officeDocument/2006/relationships/hyperlink" Target="https://podminky.urs.cz/item/CS_URS_2024_02/899104112" TargetMode="External" /><Relationship Id="rId43" Type="http://schemas.openxmlformats.org/officeDocument/2006/relationships/hyperlink" Target="https://podminky.urs.cz/item/CS_URS_2024_01/899501221" TargetMode="External" /><Relationship Id="rId44" Type="http://schemas.openxmlformats.org/officeDocument/2006/relationships/hyperlink" Target="https://podminky.urs.cz/item/CS_URS_2024_02/985111223" TargetMode="External" /><Relationship Id="rId45" Type="http://schemas.openxmlformats.org/officeDocument/2006/relationships/hyperlink" Target="https://podminky.urs.cz/item/CS_URS_2024_02/985111291" TargetMode="External" /><Relationship Id="rId46" Type="http://schemas.openxmlformats.org/officeDocument/2006/relationships/hyperlink" Target="https://podminky.urs.cz/item/CS_URS_2024_02/985141212" TargetMode="External" /><Relationship Id="rId47" Type="http://schemas.openxmlformats.org/officeDocument/2006/relationships/hyperlink" Target="https://podminky.urs.cz/item/CS_URS_2024_02/985141911" TargetMode="External" /><Relationship Id="rId48" Type="http://schemas.openxmlformats.org/officeDocument/2006/relationships/hyperlink" Target="https://podminky.urs.cz/item/CS_URS_2024_02/985311220" TargetMode="External" /><Relationship Id="rId49" Type="http://schemas.openxmlformats.org/officeDocument/2006/relationships/hyperlink" Target="https://podminky.urs.cz/item/CS_URS_2024_02/985311311" TargetMode="External" /><Relationship Id="rId50" Type="http://schemas.openxmlformats.org/officeDocument/2006/relationships/hyperlink" Target="https://podminky.urs.cz/item/CS_URS_2024_02/985311911" TargetMode="External" /><Relationship Id="rId51" Type="http://schemas.openxmlformats.org/officeDocument/2006/relationships/hyperlink" Target="https://podminky.urs.cz/item/CS_URS_2024_02/985312124" TargetMode="External" /><Relationship Id="rId52" Type="http://schemas.openxmlformats.org/officeDocument/2006/relationships/hyperlink" Target="https://podminky.urs.cz/item/CS_URS_2024_02/985312134" TargetMode="External" /><Relationship Id="rId53" Type="http://schemas.openxmlformats.org/officeDocument/2006/relationships/hyperlink" Target="https://podminky.urs.cz/item/CS_URS_2024_02/985312191" TargetMode="External" /><Relationship Id="rId54" Type="http://schemas.openxmlformats.org/officeDocument/2006/relationships/hyperlink" Target="https://podminky.urs.cz/item/CS_URS_2024_02/985323111" TargetMode="External" /><Relationship Id="rId55" Type="http://schemas.openxmlformats.org/officeDocument/2006/relationships/hyperlink" Target="https://podminky.urs.cz/item/CS_URS_2024_02/985331211" TargetMode="External" /><Relationship Id="rId56" Type="http://schemas.openxmlformats.org/officeDocument/2006/relationships/hyperlink" Target="https://podminky.urs.cz/item/CS_URS_2024_02/997002511" TargetMode="External" /><Relationship Id="rId57" Type="http://schemas.openxmlformats.org/officeDocument/2006/relationships/hyperlink" Target="https://podminky.urs.cz/item/CS_URS_2024_02/997002519" TargetMode="External" /><Relationship Id="rId58" Type="http://schemas.openxmlformats.org/officeDocument/2006/relationships/hyperlink" Target="https://podminky.urs.cz/item/CS_URS_2024_02/997013601" TargetMode="External" /><Relationship Id="rId59" Type="http://schemas.openxmlformats.org/officeDocument/2006/relationships/hyperlink" Target="https://podminky.urs.cz/item/CS_URS_2024_02/997221862" TargetMode="External" /><Relationship Id="rId60" Type="http://schemas.openxmlformats.org/officeDocument/2006/relationships/hyperlink" Target="https://podminky.urs.cz/item/CS_URS_2024_02/998271201" TargetMode="External" /><Relationship Id="rId61" Type="http://schemas.openxmlformats.org/officeDocument/2006/relationships/hyperlink" Target="https://podminky.urs.cz/item/CS_URS_2024_02/711511101" TargetMode="External" /><Relationship Id="rId62" Type="http://schemas.openxmlformats.org/officeDocument/2006/relationships/hyperlink" Target="https://podminky.urs.cz/item/CS_URS_2024_02/711521131" TargetMode="External" /><Relationship Id="rId63" Type="http://schemas.openxmlformats.org/officeDocument/2006/relationships/hyperlink" Target="https://podminky.urs.cz/item/CS_URS_2024_02/711531110" TargetMode="External" /><Relationship Id="rId64" Type="http://schemas.openxmlformats.org/officeDocument/2006/relationships/hyperlink" Target="https://podminky.urs.cz/item/CS_URS_2024_02/998711101" TargetMode="External" /><Relationship Id="rId65"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111251101" TargetMode="External" /><Relationship Id="rId2" Type="http://schemas.openxmlformats.org/officeDocument/2006/relationships/hyperlink" Target="https://podminky.urs.cz/item/CS_URS_2024_02/112101101" TargetMode="External" /><Relationship Id="rId3" Type="http://schemas.openxmlformats.org/officeDocument/2006/relationships/hyperlink" Target="https://podminky.urs.cz/item/CS_URS_2024_02/112101102" TargetMode="External" /><Relationship Id="rId4" Type="http://schemas.openxmlformats.org/officeDocument/2006/relationships/hyperlink" Target="https://podminky.urs.cz/item/CS_URS_2024_02/112101121" TargetMode="External" /><Relationship Id="rId5" Type="http://schemas.openxmlformats.org/officeDocument/2006/relationships/hyperlink" Target="https://podminky.urs.cz/item/CS_URS_2024_02/112251101" TargetMode="External" /><Relationship Id="rId6" Type="http://schemas.openxmlformats.org/officeDocument/2006/relationships/hyperlink" Target="https://podminky.urs.cz/item/CS_URS_2024_02/112251102" TargetMode="External" /><Relationship Id="rId7" Type="http://schemas.openxmlformats.org/officeDocument/2006/relationships/hyperlink" Target="https://podminky.urs.cz/item/CS_URS_2024_02/162201401" TargetMode="External" /><Relationship Id="rId8" Type="http://schemas.openxmlformats.org/officeDocument/2006/relationships/hyperlink" Target="https://podminky.urs.cz/item/CS_URS_2024_02/162201402" TargetMode="External" /><Relationship Id="rId9" Type="http://schemas.openxmlformats.org/officeDocument/2006/relationships/hyperlink" Target="https://podminky.urs.cz/item/CS_URS_2024_02/162201405" TargetMode="External" /><Relationship Id="rId10" Type="http://schemas.openxmlformats.org/officeDocument/2006/relationships/hyperlink" Target="https://podminky.urs.cz/item/CS_URS_2024_02/162201411" TargetMode="External" /><Relationship Id="rId11" Type="http://schemas.openxmlformats.org/officeDocument/2006/relationships/hyperlink" Target="https://podminky.urs.cz/item/CS_URS_2024_02/162201412" TargetMode="External" /><Relationship Id="rId12" Type="http://schemas.openxmlformats.org/officeDocument/2006/relationships/hyperlink" Target="https://podminky.urs.cz/item/CS_URS_2024_02/162201415" TargetMode="External" /><Relationship Id="rId13" Type="http://schemas.openxmlformats.org/officeDocument/2006/relationships/hyperlink" Target="https://podminky.urs.cz/item/CS_URS_2024_02/162201421" TargetMode="External" /><Relationship Id="rId14" Type="http://schemas.openxmlformats.org/officeDocument/2006/relationships/hyperlink" Target="https://podminky.urs.cz/item/CS_URS_2024_02/162201422" TargetMode="External" /><Relationship Id="rId15" Type="http://schemas.openxmlformats.org/officeDocument/2006/relationships/hyperlink" Target="https://podminky.urs.cz/item/CS_URS_2024_02/162301501" TargetMode="External" /><Relationship Id="rId16" Type="http://schemas.openxmlformats.org/officeDocument/2006/relationships/hyperlink" Target="https://podminky.urs.cz/item/CS_URS_2024_02/162301931" TargetMode="External" /><Relationship Id="rId17" Type="http://schemas.openxmlformats.org/officeDocument/2006/relationships/hyperlink" Target="https://podminky.urs.cz/item/CS_URS_2024_02/162301932" TargetMode="External" /><Relationship Id="rId18" Type="http://schemas.openxmlformats.org/officeDocument/2006/relationships/hyperlink" Target="https://podminky.urs.cz/item/CS_URS_2024_02/162301941" TargetMode="External" /><Relationship Id="rId19" Type="http://schemas.openxmlformats.org/officeDocument/2006/relationships/hyperlink" Target="https://podminky.urs.cz/item/CS_URS_2024_02/162301951" TargetMode="External" /><Relationship Id="rId20" Type="http://schemas.openxmlformats.org/officeDocument/2006/relationships/hyperlink" Target="https://podminky.urs.cz/item/CS_URS_2024_02/162301952" TargetMode="External" /><Relationship Id="rId21" Type="http://schemas.openxmlformats.org/officeDocument/2006/relationships/hyperlink" Target="https://podminky.urs.cz/item/CS_URS_2024_02/162301961" TargetMode="External" /><Relationship Id="rId22" Type="http://schemas.openxmlformats.org/officeDocument/2006/relationships/hyperlink" Target="https://podminky.urs.cz/item/CS_URS_2024_02/162301971" TargetMode="External" /><Relationship Id="rId23" Type="http://schemas.openxmlformats.org/officeDocument/2006/relationships/hyperlink" Target="https://podminky.urs.cz/item/CS_URS_2024_02/162301972" TargetMode="External" /><Relationship Id="rId24" Type="http://schemas.openxmlformats.org/officeDocument/2006/relationships/hyperlink" Target="https://podminky.urs.cz/item/CS_URS_2024_02/162301981" TargetMode="External" /><Relationship Id="rId25"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2/132254203"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4151101" TargetMode="External" /><Relationship Id="rId7" Type="http://schemas.openxmlformats.org/officeDocument/2006/relationships/hyperlink" Target="https://podminky.urs.cz/item/CS_URS_2024_02/175151101" TargetMode="External" /><Relationship Id="rId8" Type="http://schemas.openxmlformats.org/officeDocument/2006/relationships/hyperlink" Target="https://podminky.urs.cz/item/CS_URS_2024_02/211971110" TargetMode="External" /><Relationship Id="rId9" Type="http://schemas.openxmlformats.org/officeDocument/2006/relationships/hyperlink" Target="https://podminky.urs.cz/item/CS_URS_2024_02/212752101" TargetMode="External" /><Relationship Id="rId10" Type="http://schemas.openxmlformats.org/officeDocument/2006/relationships/hyperlink" Target="https://podminky.urs.cz/item/CS_URS_2024_02/451572111" TargetMode="External" /><Relationship Id="rId11" Type="http://schemas.openxmlformats.org/officeDocument/2006/relationships/hyperlink" Target="https://podminky.urs.cz/item/CS_URS_2024_02/452112112" TargetMode="External" /><Relationship Id="rId12" Type="http://schemas.openxmlformats.org/officeDocument/2006/relationships/hyperlink" Target="https://podminky.urs.cz/item/CS_URS_2024_02/452313131" TargetMode="External" /><Relationship Id="rId13" Type="http://schemas.openxmlformats.org/officeDocument/2006/relationships/hyperlink" Target="https://podminky.urs.cz/item/CS_URS_2024_02/452353111" TargetMode="External" /><Relationship Id="rId14" Type="http://schemas.openxmlformats.org/officeDocument/2006/relationships/hyperlink" Target="https://podminky.urs.cz/item/CS_URS_2024_02/452353112" TargetMode="External" /><Relationship Id="rId15" Type="http://schemas.openxmlformats.org/officeDocument/2006/relationships/hyperlink" Target="https://podminky.urs.cz/item/CS_URS_2024_02/852241122" TargetMode="External" /><Relationship Id="rId16" Type="http://schemas.openxmlformats.org/officeDocument/2006/relationships/hyperlink" Target="https://podminky.urs.cz/item/CS_URS_2024_02/852242122" TargetMode="External" /><Relationship Id="rId17" Type="http://schemas.openxmlformats.org/officeDocument/2006/relationships/hyperlink" Target="https://podminky.urs.cz/item/CS_URS_2024_02/871351212" TargetMode="External" /><Relationship Id="rId18" Type="http://schemas.openxmlformats.org/officeDocument/2006/relationships/hyperlink" Target="https://podminky.urs.cz/item/CS_URS_2024_02/877351102" TargetMode="External" /><Relationship Id="rId19" Type="http://schemas.openxmlformats.org/officeDocument/2006/relationships/hyperlink" Target="https://podminky.urs.cz/item/CS_URS_2024_02/877351110" TargetMode="External" /><Relationship Id="rId20" Type="http://schemas.openxmlformats.org/officeDocument/2006/relationships/hyperlink" Target="https://podminky.urs.cz/item/CS_URS_2024_02/877351113" TargetMode="External" /><Relationship Id="rId21" Type="http://schemas.openxmlformats.org/officeDocument/2006/relationships/hyperlink" Target="https://podminky.urs.cz/item/CS_URS_2024_02/891241112" TargetMode="External" /><Relationship Id="rId22" Type="http://schemas.openxmlformats.org/officeDocument/2006/relationships/hyperlink" Target="https://podminky.urs.cz/item/CS_URS_2024_02/891247112" TargetMode="External" /><Relationship Id="rId23" Type="http://schemas.openxmlformats.org/officeDocument/2006/relationships/hyperlink" Target="https://podminky.urs.cz/item/CS_URS_2024_02/891359962" TargetMode="External" /><Relationship Id="rId24" Type="http://schemas.openxmlformats.org/officeDocument/2006/relationships/hyperlink" Target="https://podminky.urs.cz/item/CS_URS_2024_02/892353122" TargetMode="External" /><Relationship Id="rId25" Type="http://schemas.openxmlformats.org/officeDocument/2006/relationships/hyperlink" Target="https://podminky.urs.cz/item/CS_URS_2024_02/892351111" TargetMode="External" /><Relationship Id="rId26" Type="http://schemas.openxmlformats.org/officeDocument/2006/relationships/hyperlink" Target="https://podminky.urs.cz/item/CS_URS_2024_02/892372111" TargetMode="External" /><Relationship Id="rId27" Type="http://schemas.openxmlformats.org/officeDocument/2006/relationships/hyperlink" Target="https://podminky.urs.cz/item/CS_URS_2024_02/899401112" TargetMode="External" /><Relationship Id="rId28" Type="http://schemas.openxmlformats.org/officeDocument/2006/relationships/hyperlink" Target="https://podminky.urs.cz/item/CS_URS_2024_02/899401113" TargetMode="External" /><Relationship Id="rId29" Type="http://schemas.openxmlformats.org/officeDocument/2006/relationships/hyperlink" Target="https://podminky.urs.cz/item/CS_URS_2024_02/899712111" TargetMode="External" /><Relationship Id="rId30" Type="http://schemas.openxmlformats.org/officeDocument/2006/relationships/hyperlink" Target="https://podminky.urs.cz/item/CS_URS_2024_02/899721112" TargetMode="External" /><Relationship Id="rId31" Type="http://schemas.openxmlformats.org/officeDocument/2006/relationships/hyperlink" Target="https://podminky.urs.cz/item/CS_URS_2024_02/899722113" TargetMode="External" /><Relationship Id="rId32" Type="http://schemas.openxmlformats.org/officeDocument/2006/relationships/hyperlink" Target="https://podminky.urs.cz/item/CS_URS_2024_02/998276101" TargetMode="External" /><Relationship Id="rId33"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4_02/113107330" TargetMode="External" /><Relationship Id="rId2" Type="http://schemas.openxmlformats.org/officeDocument/2006/relationships/hyperlink" Target="https://podminky.urs.cz/item/CS_URS_2024_02/113107342" TargetMode="External" /><Relationship Id="rId3" Type="http://schemas.openxmlformats.org/officeDocument/2006/relationships/hyperlink" Target="https://podminky.urs.cz/item/CS_URS_2024_02/167111121" TargetMode="External" /><Relationship Id="rId4" Type="http://schemas.openxmlformats.org/officeDocument/2006/relationships/hyperlink" Target="https://podminky.urs.cz/item/CS_URS_2024_02/17120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21112003" TargetMode="External" /><Relationship Id="rId7" Type="http://schemas.openxmlformats.org/officeDocument/2006/relationships/hyperlink" Target="https://podminky.urs.cz/item/CS_URS_2024_02/181111111" TargetMode="External" /><Relationship Id="rId8" Type="http://schemas.openxmlformats.org/officeDocument/2006/relationships/hyperlink" Target="https://podminky.urs.cz/item/CS_URS_2024_02/181351103" TargetMode="External" /><Relationship Id="rId9" Type="http://schemas.openxmlformats.org/officeDocument/2006/relationships/hyperlink" Target="https://podminky.urs.cz/item/CS_URS_2024_02/181411141" TargetMode="External" /><Relationship Id="rId10" Type="http://schemas.openxmlformats.org/officeDocument/2006/relationships/hyperlink" Target="https://podminky.urs.cz/item/CS_URS_2024_02/184813511" TargetMode="External" /><Relationship Id="rId11" Type="http://schemas.openxmlformats.org/officeDocument/2006/relationships/hyperlink" Target="https://podminky.urs.cz/item/CS_URS_2024_02/185803111" TargetMode="External" /><Relationship Id="rId12" Type="http://schemas.openxmlformats.org/officeDocument/2006/relationships/hyperlink" Target="https://podminky.urs.cz/item/CS_URS_2024_02/185804311" TargetMode="External" /><Relationship Id="rId13" Type="http://schemas.openxmlformats.org/officeDocument/2006/relationships/hyperlink" Target="https://podminky.urs.cz/item/CS_URS_2024_02/185851121" TargetMode="External" /><Relationship Id="rId14" Type="http://schemas.openxmlformats.org/officeDocument/2006/relationships/hyperlink" Target="https://podminky.urs.cz/item/CS_URS_2024_02/185851129" TargetMode="External" /><Relationship Id="rId15" Type="http://schemas.openxmlformats.org/officeDocument/2006/relationships/hyperlink" Target="https://podminky.urs.cz/item/CS_URS_2024_02/452112122" TargetMode="External" /><Relationship Id="rId16" Type="http://schemas.openxmlformats.org/officeDocument/2006/relationships/hyperlink" Target="https://podminky.urs.cz/item/CS_URS_2024_02/578132113" TargetMode="External" /><Relationship Id="rId17" Type="http://schemas.openxmlformats.org/officeDocument/2006/relationships/hyperlink" Target="https://podminky.urs.cz/item/CS_URS_2024_02/578901122" TargetMode="External" /><Relationship Id="rId18" Type="http://schemas.openxmlformats.org/officeDocument/2006/relationships/hyperlink" Target="https://podminky.urs.cz/item/CS_URS_2024_02/565176111" TargetMode="External" /><Relationship Id="rId19" Type="http://schemas.openxmlformats.org/officeDocument/2006/relationships/hyperlink" Target="https://podminky.urs.cz/item/CS_URS_2024_02/573191111" TargetMode="External" /><Relationship Id="rId20" Type="http://schemas.openxmlformats.org/officeDocument/2006/relationships/hyperlink" Target="https://podminky.urs.cz/item/CS_URS_2024_02/564851011" TargetMode="External" /><Relationship Id="rId21" Type="http://schemas.openxmlformats.org/officeDocument/2006/relationships/hyperlink" Target="https://podminky.urs.cz/item/CS_URS_2024_02/599141111" TargetMode="External" /><Relationship Id="rId22" Type="http://schemas.openxmlformats.org/officeDocument/2006/relationships/hyperlink" Target="https://podminky.urs.cz/item/CS_URS_2024_02/890411811" TargetMode="External" /><Relationship Id="rId23" Type="http://schemas.openxmlformats.org/officeDocument/2006/relationships/hyperlink" Target="https://podminky.urs.cz/item/CS_URS_2024_02/899102211" TargetMode="External" /><Relationship Id="rId24" Type="http://schemas.openxmlformats.org/officeDocument/2006/relationships/hyperlink" Target="https://podminky.urs.cz/item/CS_URS_2024_02/899103112" TargetMode="External" /><Relationship Id="rId25" Type="http://schemas.openxmlformats.org/officeDocument/2006/relationships/hyperlink" Target="https://podminky.urs.cz/item/CS_URS_2024_02/899104112" TargetMode="External" /><Relationship Id="rId26" Type="http://schemas.openxmlformats.org/officeDocument/2006/relationships/hyperlink" Target="https://podminky.urs.cz/item/CS_URS_2024_02/919735111" TargetMode="External" /><Relationship Id="rId27" Type="http://schemas.openxmlformats.org/officeDocument/2006/relationships/hyperlink" Target="https://podminky.urs.cz/item/CS_URS_2024_02/919735123" TargetMode="External" /><Relationship Id="rId28" Type="http://schemas.openxmlformats.org/officeDocument/2006/relationships/hyperlink" Target="https://podminky.urs.cz/item/CS_URS_2024_02/997221551" TargetMode="External" /><Relationship Id="rId29" Type="http://schemas.openxmlformats.org/officeDocument/2006/relationships/hyperlink" Target="https://podminky.urs.cz/item/CS_URS_2024_02/997221559" TargetMode="External" /><Relationship Id="rId30" Type="http://schemas.openxmlformats.org/officeDocument/2006/relationships/hyperlink" Target="https://podminky.urs.cz/item/CS_URS_2024_02/997221571" TargetMode="External" /><Relationship Id="rId31" Type="http://schemas.openxmlformats.org/officeDocument/2006/relationships/hyperlink" Target="https://podminky.urs.cz/item/CS_URS_2024_02/997221579" TargetMode="External" /><Relationship Id="rId32" Type="http://schemas.openxmlformats.org/officeDocument/2006/relationships/hyperlink" Target="https://podminky.urs.cz/item/CS_URS_2024_02/997221612" TargetMode="External" /><Relationship Id="rId33" Type="http://schemas.openxmlformats.org/officeDocument/2006/relationships/hyperlink" Target="https://podminky.urs.cz/item/CS_URS_2024_02/997221861" TargetMode="External" /><Relationship Id="rId34" Type="http://schemas.openxmlformats.org/officeDocument/2006/relationships/hyperlink" Target="https://podminky.urs.cz/item/CS_URS_2024_02/997221875" TargetMode="External" /><Relationship Id="rId35" Type="http://schemas.openxmlformats.org/officeDocument/2006/relationships/hyperlink" Target="https://podminky.urs.cz/item/CS_URS_2024_02/998225111" TargetMode="External" /><Relationship Id="rId36" Type="http://schemas.openxmlformats.org/officeDocument/2006/relationships/hyperlink" Target="https://podminky.urs.cz/item/CS_URS_2024_02/742124005" TargetMode="External" /><Relationship Id="rId37" Type="http://schemas.openxmlformats.org/officeDocument/2006/relationships/hyperlink" Target="https://podminky.urs.cz/item/CS_URS_2024_02/210100159" TargetMode="External" /><Relationship Id="rId38" Type="http://schemas.openxmlformats.org/officeDocument/2006/relationships/hyperlink" Target="https://podminky.urs.cz/item/CS_URS_2024_02/210102333" TargetMode="External" /><Relationship Id="rId39" Type="http://schemas.openxmlformats.org/officeDocument/2006/relationships/hyperlink" Target="https://podminky.urs.cz/item/CS_URS_2024_02/210102334" TargetMode="External" /><Relationship Id="rId40" Type="http://schemas.openxmlformats.org/officeDocument/2006/relationships/hyperlink" Target="https://podminky.urs.cz/item/CS_URS_2024_02/210220301" TargetMode="External" /><Relationship Id="rId41" Type="http://schemas.openxmlformats.org/officeDocument/2006/relationships/hyperlink" Target="https://podminky.urs.cz/item/CS_URS_2024_02/210220452" TargetMode="External" /><Relationship Id="rId42" Type="http://schemas.openxmlformats.org/officeDocument/2006/relationships/hyperlink" Target="https://podminky.urs.cz/item/CS_URS_2024_02/210800411" TargetMode="External" /><Relationship Id="rId43" Type="http://schemas.openxmlformats.org/officeDocument/2006/relationships/hyperlink" Target="https://podminky.urs.cz/item/CS_URS_2024_02/210813061" TargetMode="External" /><Relationship Id="rId44" Type="http://schemas.openxmlformats.org/officeDocument/2006/relationships/hyperlink" Target="https://podminky.urs.cz/item/CS_URS_2024_02/210813071" TargetMode="External" /><Relationship Id="rId45" Type="http://schemas.openxmlformats.org/officeDocument/2006/relationships/hyperlink" Target="https://podminky.urs.cz/item/CS_URS_2024_02/210813081" TargetMode="External" /><Relationship Id="rId46" Type="http://schemas.openxmlformats.org/officeDocument/2006/relationships/hyperlink" Target="https://podminky.urs.cz/item/CS_URS_2024_02/210813081" TargetMode="External" /><Relationship Id="rId47" Type="http://schemas.openxmlformats.org/officeDocument/2006/relationships/hyperlink" Target="https://podminky.urs.cz/item/CS_URS_2024_02/210813101" TargetMode="External" /><Relationship Id="rId48" Type="http://schemas.openxmlformats.org/officeDocument/2006/relationships/hyperlink" Target="https://podminky.urs.cz/item/CS_URS_2024_02/210813111" TargetMode="External" /><Relationship Id="rId49" Type="http://schemas.openxmlformats.org/officeDocument/2006/relationships/hyperlink" Target="https://podminky.urs.cz/item/CS_URS_2024_02/210813111" TargetMode="External" /><Relationship Id="rId50" Type="http://schemas.openxmlformats.org/officeDocument/2006/relationships/hyperlink" Target="https://podminky.urs.cz/item/CS_URS_2024_02/210871112" TargetMode="External" /><Relationship Id="rId51" Type="http://schemas.openxmlformats.org/officeDocument/2006/relationships/hyperlink" Target="https://podminky.urs.cz/item/CS_URS_2024_02/210950121" TargetMode="External" /><Relationship Id="rId52" Type="http://schemas.openxmlformats.org/officeDocument/2006/relationships/hyperlink" Target="https://podminky.urs.cz/item/CS_URS_2024_02/218813011" TargetMode="External" /><Relationship Id="rId53" Type="http://schemas.openxmlformats.org/officeDocument/2006/relationships/hyperlink" Target="https://podminky.urs.cz/item/CS_URS_2024_02/218813081" TargetMode="External" /><Relationship Id="rId54" Type="http://schemas.openxmlformats.org/officeDocument/2006/relationships/hyperlink" Target="https://podminky.urs.cz/item/CS_URS_2024_02/218813101" TargetMode="External" /><Relationship Id="rId55" Type="http://schemas.openxmlformats.org/officeDocument/2006/relationships/hyperlink" Target="https://podminky.urs.cz/item/CS_URS_2024_02/218813111" TargetMode="External" /><Relationship Id="rId56" Type="http://schemas.openxmlformats.org/officeDocument/2006/relationships/hyperlink" Target="https://podminky.urs.cz/item/CS_URS_2024_02/220060771" TargetMode="External" /><Relationship Id="rId57" Type="http://schemas.openxmlformats.org/officeDocument/2006/relationships/hyperlink" Target="https://podminky.urs.cz/item/CS_URS_2024_02/220060771" TargetMode="External" /><Relationship Id="rId58" Type="http://schemas.openxmlformats.org/officeDocument/2006/relationships/hyperlink" Target="https://podminky.urs.cz/item/CS_URS_2024_02/220061701" TargetMode="External" /><Relationship Id="rId59" Type="http://schemas.openxmlformats.org/officeDocument/2006/relationships/hyperlink" Target="https://podminky.urs.cz/item/CS_URS_2024_02/220080901" TargetMode="External" /><Relationship Id="rId60" Type="http://schemas.openxmlformats.org/officeDocument/2006/relationships/hyperlink" Target="https://podminky.urs.cz/item/CS_URS_2024_02/220081001" TargetMode="External" /><Relationship Id="rId61" Type="http://schemas.openxmlformats.org/officeDocument/2006/relationships/hyperlink" Target="https://podminky.urs.cz/item/CS_URS_2024_02/220110346" TargetMode="External" /><Relationship Id="rId62" Type="http://schemas.openxmlformats.org/officeDocument/2006/relationships/hyperlink" Target="https://podminky.urs.cz/item/CS_URS_2024_02/220111436" TargetMode="External" /><Relationship Id="rId63" Type="http://schemas.openxmlformats.org/officeDocument/2006/relationships/hyperlink" Target="https://podminky.urs.cz/item/CS_URS_2024_02/220111741" TargetMode="External" /><Relationship Id="rId64" Type="http://schemas.openxmlformats.org/officeDocument/2006/relationships/hyperlink" Target="https://podminky.urs.cz/item/CS_URS_2024_02/220111891" TargetMode="External" /><Relationship Id="rId65" Type="http://schemas.openxmlformats.org/officeDocument/2006/relationships/hyperlink" Target="https://podminky.urs.cz/item/CS_URS_2024_02/220110401" TargetMode="External" /><Relationship Id="rId66" Type="http://schemas.openxmlformats.org/officeDocument/2006/relationships/hyperlink" Target="https://podminky.urs.cz/item/CS_URS_2024_02/220300451" TargetMode="External" /><Relationship Id="rId67" Type="http://schemas.openxmlformats.org/officeDocument/2006/relationships/hyperlink" Target="https://podminky.urs.cz/item/CS_URS_2024_02/220182021" TargetMode="External" /><Relationship Id="rId68" Type="http://schemas.openxmlformats.org/officeDocument/2006/relationships/hyperlink" Target="https://podminky.urs.cz/item/CS_URS_2024_02/220182027" TargetMode="External" /><Relationship Id="rId69" Type="http://schemas.openxmlformats.org/officeDocument/2006/relationships/hyperlink" Target="https://podminky.urs.cz/item/CS_URS_2024_02/220271621" TargetMode="External" /><Relationship Id="rId70" Type="http://schemas.openxmlformats.org/officeDocument/2006/relationships/hyperlink" Target="https://podminky.urs.cz/item/CS_URS_2024_02/220300603" TargetMode="External" /><Relationship Id="rId71" Type="http://schemas.openxmlformats.org/officeDocument/2006/relationships/hyperlink" Target="https://podminky.urs.cz/item/CS_URS_2024_02/220300604" TargetMode="External" /><Relationship Id="rId72" Type="http://schemas.openxmlformats.org/officeDocument/2006/relationships/hyperlink" Target="https://podminky.urs.cz/item/CS_URS_2024_02/220300605" TargetMode="External" /><Relationship Id="rId73" Type="http://schemas.openxmlformats.org/officeDocument/2006/relationships/hyperlink" Target="https://podminky.urs.cz/item/CS_URS_2024_02/220300533" TargetMode="External" /><Relationship Id="rId74" Type="http://schemas.openxmlformats.org/officeDocument/2006/relationships/hyperlink" Target="https://podminky.urs.cz/item/CS_URS_2024_02/220960002" TargetMode="External" /><Relationship Id="rId75" Type="http://schemas.openxmlformats.org/officeDocument/2006/relationships/hyperlink" Target="https://podminky.urs.cz/item/CS_URS_2024_02/220960021" TargetMode="External" /><Relationship Id="rId76" Type="http://schemas.openxmlformats.org/officeDocument/2006/relationships/hyperlink" Target="https://podminky.urs.cz/item/CS_URS_2024_02/220960031" TargetMode="External" /><Relationship Id="rId77" Type="http://schemas.openxmlformats.org/officeDocument/2006/relationships/hyperlink" Target="https://podminky.urs.cz/item/CS_URS_2024_02/220960091" TargetMode="External" /><Relationship Id="rId78" Type="http://schemas.openxmlformats.org/officeDocument/2006/relationships/hyperlink" Target="https://podminky.urs.cz/item/CS_URS_2024_02/220960041" TargetMode="External" /><Relationship Id="rId79" Type="http://schemas.openxmlformats.org/officeDocument/2006/relationships/hyperlink" Target="https://podminky.urs.cz/item/CS_URS_2024_02/220960101" TargetMode="External" /><Relationship Id="rId80" Type="http://schemas.openxmlformats.org/officeDocument/2006/relationships/hyperlink" Target="https://podminky.urs.cz/item/CS_URS_2024_02/220960042" TargetMode="External" /><Relationship Id="rId81" Type="http://schemas.openxmlformats.org/officeDocument/2006/relationships/hyperlink" Target="https://podminky.urs.cz/item/CS_URS_2024_02/220960102" TargetMode="External" /><Relationship Id="rId82" Type="http://schemas.openxmlformats.org/officeDocument/2006/relationships/hyperlink" Target="https://podminky.urs.cz/item/CS_URS_2024_02/220960071" TargetMode="External" /><Relationship Id="rId83" Type="http://schemas.openxmlformats.org/officeDocument/2006/relationships/hyperlink" Target="https://podminky.urs.cz/item/CS_URS_2024_02/220960072" TargetMode="External" /><Relationship Id="rId84" Type="http://schemas.openxmlformats.org/officeDocument/2006/relationships/hyperlink" Target="https://podminky.urs.cz/item/CS_URS_2024_02/220960141" TargetMode="External" /><Relationship Id="rId85" Type="http://schemas.openxmlformats.org/officeDocument/2006/relationships/hyperlink" Target="https://podminky.urs.cz/item/CS_URS_2024_02/220960143" TargetMode="External" /><Relationship Id="rId86" Type="http://schemas.openxmlformats.org/officeDocument/2006/relationships/hyperlink" Target="https://podminky.urs.cz/item/CS_URS_2024_02/220960165" TargetMode="External" /><Relationship Id="rId87" Type="http://schemas.openxmlformats.org/officeDocument/2006/relationships/hyperlink" Target="https://podminky.urs.cz/item/CS_URS_2024_02/220960173" TargetMode="External" /><Relationship Id="rId88" Type="http://schemas.openxmlformats.org/officeDocument/2006/relationships/hyperlink" Target="https://podminky.urs.cz/item/CS_URS_2024_02/220960182" TargetMode="External" /><Relationship Id="rId89" Type="http://schemas.openxmlformats.org/officeDocument/2006/relationships/hyperlink" Target="https://podminky.urs.cz/item/CS_URS_2024_02/220960192" TargetMode="External" /><Relationship Id="rId90" Type="http://schemas.openxmlformats.org/officeDocument/2006/relationships/hyperlink" Target="https://podminky.urs.cz/item/CS_URS_2024_02/220960198" TargetMode="External" /><Relationship Id="rId91" Type="http://schemas.openxmlformats.org/officeDocument/2006/relationships/hyperlink" Target="https://podminky.urs.cz/item/CS_URS_2024_02/220960199" TargetMode="External" /><Relationship Id="rId92" Type="http://schemas.openxmlformats.org/officeDocument/2006/relationships/hyperlink" Target="https://podminky.urs.cz/item/CS_URS_2024_02/220960221" TargetMode="External" /><Relationship Id="rId93" Type="http://schemas.openxmlformats.org/officeDocument/2006/relationships/hyperlink" Target="https://podminky.urs.cz/item/CS_URS_2024_02/220960301" TargetMode="External" /><Relationship Id="rId94" Type="http://schemas.openxmlformats.org/officeDocument/2006/relationships/hyperlink" Target="https://podminky.urs.cz/item/CS_URS_2024_02/220960302" TargetMode="External" /><Relationship Id="rId95" Type="http://schemas.openxmlformats.org/officeDocument/2006/relationships/hyperlink" Target="https://podminky.urs.cz/item/CS_URS_2024_02/220960311" TargetMode="External" /><Relationship Id="rId96" Type="http://schemas.openxmlformats.org/officeDocument/2006/relationships/hyperlink" Target="https://podminky.urs.cz/item/CS_URS_2024_02/220960312" TargetMode="External" /><Relationship Id="rId97" Type="http://schemas.openxmlformats.org/officeDocument/2006/relationships/hyperlink" Target="https://podminky.urs.cz/item/CS_URS_2024_02/220960401" TargetMode="External" /><Relationship Id="rId98" Type="http://schemas.openxmlformats.org/officeDocument/2006/relationships/hyperlink" Target="https://podminky.urs.cz/item/CS_URS_2024_02/220960403" TargetMode="External" /><Relationship Id="rId99" Type="http://schemas.openxmlformats.org/officeDocument/2006/relationships/hyperlink" Target="https://podminky.urs.cz/item/CS_URS_2024_02/220960404" TargetMode="External" /><Relationship Id="rId100" Type="http://schemas.openxmlformats.org/officeDocument/2006/relationships/hyperlink" Target="https://podminky.urs.cz/item/CS_URS_2024_02/220960405" TargetMode="External" /><Relationship Id="rId101" Type="http://schemas.openxmlformats.org/officeDocument/2006/relationships/hyperlink" Target="https://podminky.urs.cz/item/CS_URS_2024_02/228060771" TargetMode="External" /><Relationship Id="rId102" Type="http://schemas.openxmlformats.org/officeDocument/2006/relationships/hyperlink" Target="https://podminky.urs.cz/item/CS_URS_2024_02/228960002" TargetMode="External" /><Relationship Id="rId103" Type="http://schemas.openxmlformats.org/officeDocument/2006/relationships/hyperlink" Target="https://podminky.urs.cz/item/CS_URS_2024_02/228960021" TargetMode="External" /><Relationship Id="rId104" Type="http://schemas.openxmlformats.org/officeDocument/2006/relationships/hyperlink" Target="https://podminky.urs.cz/item/CS_URS_2024_02/228960031" TargetMode="External" /><Relationship Id="rId105" Type="http://schemas.openxmlformats.org/officeDocument/2006/relationships/hyperlink" Target="https://podminky.urs.cz/item/CS_URS_2024_02/228960041" TargetMode="External" /><Relationship Id="rId106" Type="http://schemas.openxmlformats.org/officeDocument/2006/relationships/hyperlink" Target="https://podminky.urs.cz/item/CS_URS_2024_02/228960044" TargetMode="External" /><Relationship Id="rId107" Type="http://schemas.openxmlformats.org/officeDocument/2006/relationships/hyperlink" Target="https://podminky.urs.cz/item/CS_URS_2024_02/228960071" TargetMode="External" /><Relationship Id="rId108" Type="http://schemas.openxmlformats.org/officeDocument/2006/relationships/hyperlink" Target="https://podminky.urs.cz/item/CS_URS_2024_02/228960072" TargetMode="External" /><Relationship Id="rId109" Type="http://schemas.openxmlformats.org/officeDocument/2006/relationships/hyperlink" Target="https://podminky.urs.cz/item/CS_URS_2024_02/228960182" TargetMode="External" /><Relationship Id="rId110" Type="http://schemas.openxmlformats.org/officeDocument/2006/relationships/hyperlink" Target="https://podminky.urs.cz/item/CS_URS_2024_02/210813061" TargetMode="External" /><Relationship Id="rId111" Type="http://schemas.openxmlformats.org/officeDocument/2006/relationships/hyperlink" Target="https://podminky.urs.cz/item/CS_URS_2024_02/220061701" TargetMode="External" /><Relationship Id="rId112" Type="http://schemas.openxmlformats.org/officeDocument/2006/relationships/hyperlink" Target="https://podminky.urs.cz/item/CS_URS_2024_02/220110346" TargetMode="External" /><Relationship Id="rId113" Type="http://schemas.openxmlformats.org/officeDocument/2006/relationships/hyperlink" Target="https://podminky.urs.cz/item/CS_URS_2024_02/220271621" TargetMode="External" /><Relationship Id="rId114" Type="http://schemas.openxmlformats.org/officeDocument/2006/relationships/hyperlink" Target="https://podminky.urs.cz/item/CS_URS_2024_02/220300533" TargetMode="External" /><Relationship Id="rId115" Type="http://schemas.openxmlformats.org/officeDocument/2006/relationships/hyperlink" Target="https://podminky.urs.cz/item/CS_URS_2024_02/220960003" TargetMode="External" /><Relationship Id="rId116" Type="http://schemas.openxmlformats.org/officeDocument/2006/relationships/hyperlink" Target="https://podminky.urs.cz/item/CS_URS_2024_02/220960005" TargetMode="External" /><Relationship Id="rId117" Type="http://schemas.openxmlformats.org/officeDocument/2006/relationships/hyperlink" Target="https://podminky.urs.cz/item/CS_URS_2024_02/220960021" TargetMode="External" /><Relationship Id="rId118" Type="http://schemas.openxmlformats.org/officeDocument/2006/relationships/hyperlink" Target="https://podminky.urs.cz/item/CS_URS_2024_02/220960031" TargetMode="External" /><Relationship Id="rId119" Type="http://schemas.openxmlformats.org/officeDocument/2006/relationships/hyperlink" Target="https://podminky.urs.cz/item/CS_URS_2024_02/220960091" TargetMode="External" /><Relationship Id="rId120" Type="http://schemas.openxmlformats.org/officeDocument/2006/relationships/hyperlink" Target="https://podminky.urs.cz/item/CS_URS_2024_02/220960036" TargetMode="External" /><Relationship Id="rId121" Type="http://schemas.openxmlformats.org/officeDocument/2006/relationships/hyperlink" Target="https://podminky.urs.cz/item/CS_URS_2024_02/220960096" TargetMode="External" /><Relationship Id="rId122" Type="http://schemas.openxmlformats.org/officeDocument/2006/relationships/hyperlink" Target="https://podminky.urs.cz/item/CS_URS_2024_02/220960037" TargetMode="External" /><Relationship Id="rId123" Type="http://schemas.openxmlformats.org/officeDocument/2006/relationships/hyperlink" Target="https://podminky.urs.cz/item/CS_URS_2024_02/220960097" TargetMode="External" /><Relationship Id="rId124" Type="http://schemas.openxmlformats.org/officeDocument/2006/relationships/hyperlink" Target="https://podminky.urs.cz/item/CS_URS_2024_02/220960142" TargetMode="External" /><Relationship Id="rId125" Type="http://schemas.openxmlformats.org/officeDocument/2006/relationships/hyperlink" Target="https://podminky.urs.cz/item/CS_URS_2024_02/220960112" TargetMode="External" /><Relationship Id="rId126" Type="http://schemas.openxmlformats.org/officeDocument/2006/relationships/hyperlink" Target="https://podminky.urs.cz/item/CS_URS_2024_02/220960191" TargetMode="External" /><Relationship Id="rId127" Type="http://schemas.openxmlformats.org/officeDocument/2006/relationships/hyperlink" Target="https://podminky.urs.cz/item/CS_URS_2024_02/220960196" TargetMode="External" /><Relationship Id="rId128" Type="http://schemas.openxmlformats.org/officeDocument/2006/relationships/hyperlink" Target="https://podminky.urs.cz/item/CS_URS_2024_02/220960197" TargetMode="External" /><Relationship Id="rId129" Type="http://schemas.openxmlformats.org/officeDocument/2006/relationships/hyperlink" Target="https://podminky.urs.cz/item/CS_URS_2024_02/228960003" TargetMode="External" /><Relationship Id="rId130" Type="http://schemas.openxmlformats.org/officeDocument/2006/relationships/hyperlink" Target="https://podminky.urs.cz/item/CS_URS_2024_02/228960005" TargetMode="External" /><Relationship Id="rId131" Type="http://schemas.openxmlformats.org/officeDocument/2006/relationships/hyperlink" Target="https://podminky.urs.cz/item/CS_URS_2024_02/228960021" TargetMode="External" /><Relationship Id="rId132" Type="http://schemas.openxmlformats.org/officeDocument/2006/relationships/hyperlink" Target="https://podminky.urs.cz/item/CS_URS_2024_02/228960031" TargetMode="External" /><Relationship Id="rId133" Type="http://schemas.openxmlformats.org/officeDocument/2006/relationships/hyperlink" Target="https://podminky.urs.cz/item/CS_URS_2024_02/228960036" TargetMode="External" /><Relationship Id="rId134" Type="http://schemas.openxmlformats.org/officeDocument/2006/relationships/hyperlink" Target="https://podminky.urs.cz/item/CS_URS_2024_02/228960037" TargetMode="External" /><Relationship Id="rId135" Type="http://schemas.openxmlformats.org/officeDocument/2006/relationships/hyperlink" Target="https://podminky.urs.cz/item/CS_URS_2024_02/460010024" TargetMode="External" /><Relationship Id="rId136" Type="http://schemas.openxmlformats.org/officeDocument/2006/relationships/hyperlink" Target="https://podminky.urs.cz/item/CS_URS_2024_02/460010025" TargetMode="External" /><Relationship Id="rId137" Type="http://schemas.openxmlformats.org/officeDocument/2006/relationships/hyperlink" Target="https://podminky.urs.cz/item/CS_URS_2024_02/460131113" TargetMode="External" /><Relationship Id="rId138" Type="http://schemas.openxmlformats.org/officeDocument/2006/relationships/hyperlink" Target="https://podminky.urs.cz/item/CS_URS_2024_02/460161152" TargetMode="External" /><Relationship Id="rId139" Type="http://schemas.openxmlformats.org/officeDocument/2006/relationships/hyperlink" Target="https://podminky.urs.cz/item/CS_URS_2024_02/460161272" TargetMode="External" /><Relationship Id="rId140" Type="http://schemas.openxmlformats.org/officeDocument/2006/relationships/hyperlink" Target="https://podminky.urs.cz/item/CS_URS_2024_02/460161482" TargetMode="External" /><Relationship Id="rId141" Type="http://schemas.openxmlformats.org/officeDocument/2006/relationships/hyperlink" Target="https://podminky.urs.cz/item/CS_URS_2024_02/460281111" TargetMode="External" /><Relationship Id="rId142" Type="http://schemas.openxmlformats.org/officeDocument/2006/relationships/hyperlink" Target="https://podminky.urs.cz/item/CS_URS_2024_02/460281121" TargetMode="External" /><Relationship Id="rId143" Type="http://schemas.openxmlformats.org/officeDocument/2006/relationships/hyperlink" Target="https://podminky.urs.cz/item/CS_URS_2024_02/460421182" TargetMode="External" /><Relationship Id="rId144" Type="http://schemas.openxmlformats.org/officeDocument/2006/relationships/hyperlink" Target="https://podminky.urs.cz/item/CS_URS_2024_02/460431162" TargetMode="External" /><Relationship Id="rId145" Type="http://schemas.openxmlformats.org/officeDocument/2006/relationships/hyperlink" Target="https://podminky.urs.cz/item/CS_URS_2024_02/460431282" TargetMode="External" /><Relationship Id="rId146" Type="http://schemas.openxmlformats.org/officeDocument/2006/relationships/hyperlink" Target="https://podminky.urs.cz/item/CS_URS_2024_02/460431512" TargetMode="External" /><Relationship Id="rId147" Type="http://schemas.openxmlformats.org/officeDocument/2006/relationships/hyperlink" Target="https://podminky.urs.cz/item/CS_URS_2024_02/460631214" TargetMode="External" /><Relationship Id="rId148" Type="http://schemas.openxmlformats.org/officeDocument/2006/relationships/hyperlink" Target="https://podminky.urs.cz/item/CS_URS_2024_02/460632113" TargetMode="External" /><Relationship Id="rId149" Type="http://schemas.openxmlformats.org/officeDocument/2006/relationships/hyperlink" Target="https://podminky.urs.cz/item/CS_URS_2024_02/460632213" TargetMode="External" /><Relationship Id="rId150" Type="http://schemas.openxmlformats.org/officeDocument/2006/relationships/hyperlink" Target="https://podminky.urs.cz/item/CS_URS_2024_02/460641113" TargetMode="External" /><Relationship Id="rId151" Type="http://schemas.openxmlformats.org/officeDocument/2006/relationships/hyperlink" Target="https://podminky.urs.cz/item/CS_URS_2024_02/460641125" TargetMode="External" /><Relationship Id="rId152" Type="http://schemas.openxmlformats.org/officeDocument/2006/relationships/hyperlink" Target="https://podminky.urs.cz/item/CS_URS_2024_02/460641212" TargetMode="External" /><Relationship Id="rId153" Type="http://schemas.openxmlformats.org/officeDocument/2006/relationships/hyperlink" Target="https://podminky.urs.cz/item/CS_URS_2024_02/460641411" TargetMode="External" /><Relationship Id="rId154" Type="http://schemas.openxmlformats.org/officeDocument/2006/relationships/hyperlink" Target="https://podminky.urs.cz/item/CS_URS_2024_02/460641412" TargetMode="External" /><Relationship Id="rId155" Type="http://schemas.openxmlformats.org/officeDocument/2006/relationships/hyperlink" Target="https://podminky.urs.cz/item/CS_URS_2024_02/460741133" TargetMode="External" /><Relationship Id="rId156" Type="http://schemas.openxmlformats.org/officeDocument/2006/relationships/hyperlink" Target="https://podminky.urs.cz/item/CS_URS_2024_02/460742131" TargetMode="External" /><Relationship Id="rId157" Type="http://schemas.openxmlformats.org/officeDocument/2006/relationships/hyperlink" Target="https://podminky.urs.cz/item/CS_URS_2024_02/460744112" TargetMode="External" /><Relationship Id="rId158" Type="http://schemas.openxmlformats.org/officeDocument/2006/relationships/hyperlink" Target="https://podminky.urs.cz/item/CS_URS_2024_02/468051121" TargetMode="External" /><Relationship Id="rId159" Type="http://schemas.openxmlformats.org/officeDocument/2006/relationships/hyperlink" Target="https://podminky.urs.cz/item/CS_URS_2024_02/468051131" TargetMode="External" /><Relationship Id="rId16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21112003" TargetMode="External" /><Relationship Id="rId2" Type="http://schemas.openxmlformats.org/officeDocument/2006/relationships/hyperlink" Target="https://podminky.urs.cz/item/CS_URS_2024_02/181111111" TargetMode="External" /><Relationship Id="rId3" Type="http://schemas.openxmlformats.org/officeDocument/2006/relationships/hyperlink" Target="https://podminky.urs.cz/item/CS_URS_2024_02/181351103" TargetMode="External" /><Relationship Id="rId4" Type="http://schemas.openxmlformats.org/officeDocument/2006/relationships/hyperlink" Target="https://podminky.urs.cz/item/CS_URS_2024_02/181411141" TargetMode="External" /><Relationship Id="rId5" Type="http://schemas.openxmlformats.org/officeDocument/2006/relationships/hyperlink" Target="https://podminky.urs.cz/item/CS_URS_2024_02/184813511" TargetMode="External" /><Relationship Id="rId6" Type="http://schemas.openxmlformats.org/officeDocument/2006/relationships/hyperlink" Target="https://podminky.urs.cz/item/CS_URS_2024_02/185803111" TargetMode="External" /><Relationship Id="rId7" Type="http://schemas.openxmlformats.org/officeDocument/2006/relationships/hyperlink" Target="https://podminky.urs.cz/item/CS_URS_2024_02/185804311" TargetMode="External" /><Relationship Id="rId8" Type="http://schemas.openxmlformats.org/officeDocument/2006/relationships/hyperlink" Target="https://podminky.urs.cz/item/CS_URS_2024_02/185851121" TargetMode="External" /><Relationship Id="rId9" Type="http://schemas.openxmlformats.org/officeDocument/2006/relationships/hyperlink" Target="https://podminky.urs.cz/item/CS_URS_2024_02/185851129" TargetMode="External" /><Relationship Id="rId10" Type="http://schemas.openxmlformats.org/officeDocument/2006/relationships/hyperlink" Target="https://podminky.urs.cz/item/CS_URS_2024_02/167111121" TargetMode="External" /><Relationship Id="rId11" Type="http://schemas.openxmlformats.org/officeDocument/2006/relationships/hyperlink" Target="https://podminky.urs.cz/item/CS_URS_2024_02/171201201"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919112233" TargetMode="External" /><Relationship Id="rId14" Type="http://schemas.openxmlformats.org/officeDocument/2006/relationships/hyperlink" Target="https://podminky.urs.cz/item/CS_URS_2024_02/919121233" TargetMode="External" /><Relationship Id="rId15" Type="http://schemas.openxmlformats.org/officeDocument/2006/relationships/hyperlink" Target="https://podminky.urs.cz/item/CS_URS_2024_02/997221551" TargetMode="External" /><Relationship Id="rId16" Type="http://schemas.openxmlformats.org/officeDocument/2006/relationships/hyperlink" Target="https://podminky.urs.cz/item/CS_URS_2024_02/997221559" TargetMode="External" /><Relationship Id="rId17" Type="http://schemas.openxmlformats.org/officeDocument/2006/relationships/hyperlink" Target="https://podminky.urs.cz/item/CS_URS_2024_02/998225111" TargetMode="External" /><Relationship Id="rId18" Type="http://schemas.openxmlformats.org/officeDocument/2006/relationships/hyperlink" Target="https://podminky.urs.cz/item/CS_URS_2024_02/210801311" TargetMode="External" /><Relationship Id="rId19" Type="http://schemas.openxmlformats.org/officeDocument/2006/relationships/hyperlink" Target="https://podminky.urs.cz/item/CS_URS_2024_02/210813081" TargetMode="External" /><Relationship Id="rId20" Type="http://schemas.openxmlformats.org/officeDocument/2006/relationships/hyperlink" Target="https://podminky.urs.cz/item/CS_URS_2024_02/210813101" TargetMode="External" /><Relationship Id="rId21" Type="http://schemas.openxmlformats.org/officeDocument/2006/relationships/hyperlink" Target="https://podminky.urs.cz/item/CS_URS_2024_02/210950121" TargetMode="External" /><Relationship Id="rId22" Type="http://schemas.openxmlformats.org/officeDocument/2006/relationships/hyperlink" Target="https://podminky.urs.cz/item/CS_URS_2024_02/218813101" TargetMode="External" /><Relationship Id="rId23" Type="http://schemas.openxmlformats.org/officeDocument/2006/relationships/hyperlink" Target="https://podminky.urs.cz/item/CS_URS_2024_02/220081001" TargetMode="External" /><Relationship Id="rId24" Type="http://schemas.openxmlformats.org/officeDocument/2006/relationships/hyperlink" Target="https://podminky.urs.cz/item/CS_URS_2024_02/220110346" TargetMode="External" /><Relationship Id="rId25" Type="http://schemas.openxmlformats.org/officeDocument/2006/relationships/hyperlink" Target="https://podminky.urs.cz/item/CS_URS_2024_02/220111436" TargetMode="External" /><Relationship Id="rId26" Type="http://schemas.openxmlformats.org/officeDocument/2006/relationships/hyperlink" Target="https://podminky.urs.cz/item/CS_URS_2024_02/220960161" TargetMode="External" /><Relationship Id="rId27" Type="http://schemas.openxmlformats.org/officeDocument/2006/relationships/hyperlink" Target="https://podminky.urs.cz/item/CS_URS_2024_02/220960165" TargetMode="External" /><Relationship Id="rId28" Type="http://schemas.openxmlformats.org/officeDocument/2006/relationships/hyperlink" Target="https://podminky.urs.cz/item/CS_URS_2024_02/220960221" TargetMode="External" /><Relationship Id="rId29" Type="http://schemas.openxmlformats.org/officeDocument/2006/relationships/hyperlink" Target="https://podminky.urs.cz/item/CS_URS_2024_02/220960311" TargetMode="External" /><Relationship Id="rId30" Type="http://schemas.openxmlformats.org/officeDocument/2006/relationships/hyperlink" Target="https://podminky.urs.cz/item/CS_URS_2024_02/220960312" TargetMode="External" /><Relationship Id="rId31" Type="http://schemas.openxmlformats.org/officeDocument/2006/relationships/hyperlink" Target="https://podminky.urs.cz/item/CS_URS_2024_02/220960401" TargetMode="External" /><Relationship Id="rId32" Type="http://schemas.openxmlformats.org/officeDocument/2006/relationships/hyperlink" Target="https://podminky.urs.cz/item/CS_URS_2024_02/220960403" TargetMode="External" /><Relationship Id="rId33" Type="http://schemas.openxmlformats.org/officeDocument/2006/relationships/hyperlink" Target="https://podminky.urs.cz/item/CS_URS_2024_02/460010024" TargetMode="External" /><Relationship Id="rId34" Type="http://schemas.openxmlformats.org/officeDocument/2006/relationships/hyperlink" Target="https://podminky.urs.cz/item/CS_URS_2024_02/460010025" TargetMode="External" /><Relationship Id="rId35" Type="http://schemas.openxmlformats.org/officeDocument/2006/relationships/hyperlink" Target="https://podminky.urs.cz/item/CS_URS_2024_02/460161272" TargetMode="External" /><Relationship Id="rId36" Type="http://schemas.openxmlformats.org/officeDocument/2006/relationships/hyperlink" Target="https://podminky.urs.cz/item/CS_URS_2024_02/460161482" TargetMode="External" /><Relationship Id="rId37" Type="http://schemas.openxmlformats.org/officeDocument/2006/relationships/hyperlink" Target="https://podminky.urs.cz/item/CS_URS_2024_02/460421182" TargetMode="External" /><Relationship Id="rId38" Type="http://schemas.openxmlformats.org/officeDocument/2006/relationships/hyperlink" Target="https://podminky.urs.cz/item/CS_URS_2024_02/460431282" TargetMode="External" /><Relationship Id="rId39" Type="http://schemas.openxmlformats.org/officeDocument/2006/relationships/hyperlink" Target="https://podminky.urs.cz/item/CS_URS_2024_02/460431512" TargetMode="External" /><Relationship Id="rId40" Type="http://schemas.openxmlformats.org/officeDocument/2006/relationships/hyperlink" Target="https://podminky.urs.cz/item/CS_URS_2024_02/460742133" TargetMode="External" /><Relationship Id="rId4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2/141721212" TargetMode="External" /><Relationship Id="rId2" Type="http://schemas.openxmlformats.org/officeDocument/2006/relationships/hyperlink" Target="https://podminky.urs.cz/item/CS_URS_2024_02/167111101"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460161172" TargetMode="External" /><Relationship Id="rId5" Type="http://schemas.openxmlformats.org/officeDocument/2006/relationships/hyperlink" Target="https://podminky.urs.cz/item/CS_URS_2024_02/460161173" TargetMode="External" /><Relationship Id="rId6" Type="http://schemas.openxmlformats.org/officeDocument/2006/relationships/hyperlink" Target="https://podminky.urs.cz/item/CS_URS_2024_02/460161322" TargetMode="External" /><Relationship Id="rId7" Type="http://schemas.openxmlformats.org/officeDocument/2006/relationships/hyperlink" Target="https://podminky.urs.cz/item/CS_URS_2024_02/460161323" TargetMode="External" /><Relationship Id="rId8" Type="http://schemas.openxmlformats.org/officeDocument/2006/relationships/hyperlink" Target="https://podminky.urs.cz/item/CS_URS_2024_02/460431152" TargetMode="External" /><Relationship Id="rId9" Type="http://schemas.openxmlformats.org/officeDocument/2006/relationships/hyperlink" Target="https://podminky.urs.cz/item/CS_URS_2024_02/460431153" TargetMode="External" /><Relationship Id="rId10" Type="http://schemas.openxmlformats.org/officeDocument/2006/relationships/hyperlink" Target="https://podminky.urs.cz/item/CS_URS_2024_02/460431292" TargetMode="External" /><Relationship Id="rId11" Type="http://schemas.openxmlformats.org/officeDocument/2006/relationships/hyperlink" Target="https://podminky.urs.cz/item/CS_URS_2024_02/460431293" TargetMode="External" /><Relationship Id="rId12" Type="http://schemas.openxmlformats.org/officeDocument/2006/relationships/hyperlink" Target="https://podminky.urs.cz/item/CS_URS_2024_02/460641122" TargetMode="External" /><Relationship Id="rId13" Type="http://schemas.openxmlformats.org/officeDocument/2006/relationships/hyperlink" Target="https://podminky.urs.cz/item/CS_URS_2024_02/460641126" TargetMode="External" /><Relationship Id="rId14" Type="http://schemas.openxmlformats.org/officeDocument/2006/relationships/hyperlink" Target="https://podminky.urs.cz/item/CS_URS_2024_02/460641221" TargetMode="External" /><Relationship Id="rId15" Type="http://schemas.openxmlformats.org/officeDocument/2006/relationships/hyperlink" Target="https://podminky.urs.cz/item/CS_URS_2024_02/460661512" TargetMode="External" /><Relationship Id="rId16" Type="http://schemas.openxmlformats.org/officeDocument/2006/relationships/hyperlink" Target="https://podminky.urs.cz/item/CS_URS_2024_02/468051121" TargetMode="External" /><Relationship Id="rId17" Type="http://schemas.openxmlformats.org/officeDocument/2006/relationships/hyperlink" Target="https://podminky.urs.cz/item/CS_URS_2024_02/210812011"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741210001" TargetMode="External" /><Relationship Id="rId20" Type="http://schemas.openxmlformats.org/officeDocument/2006/relationships/hyperlink" Target="https://podminky.urs.cz/item/CS_URS_2024_02/741210831" TargetMode="External" /><Relationship Id="rId21" Type="http://schemas.openxmlformats.org/officeDocument/2006/relationships/hyperlink" Target="https://podminky.urs.cz/item/CS_URS_2024_02/210040011" TargetMode="External" /><Relationship Id="rId22" Type="http://schemas.openxmlformats.org/officeDocument/2006/relationships/hyperlink" Target="https://podminky.urs.cz/item/CS_URS_2024_02/210050841" TargetMode="External" /><Relationship Id="rId23" Type="http://schemas.openxmlformats.org/officeDocument/2006/relationships/hyperlink" Target="https://podminky.urs.cz/item/CS_URS_2024_02/210203901" TargetMode="External" /><Relationship Id="rId24" Type="http://schemas.openxmlformats.org/officeDocument/2006/relationships/hyperlink" Target="https://podminky.urs.cz/item/CS_URS_2024_02/210204103" TargetMode="External" /><Relationship Id="rId25" Type="http://schemas.openxmlformats.org/officeDocument/2006/relationships/hyperlink" Target="https://podminky.urs.cz/item/CS_URS_2024_02/210204107" TargetMode="External" /><Relationship Id="rId26" Type="http://schemas.openxmlformats.org/officeDocument/2006/relationships/hyperlink" Target="https://podminky.urs.cz/item/CS_URS_2024_02/210204109" TargetMode="External" /><Relationship Id="rId27" Type="http://schemas.openxmlformats.org/officeDocument/2006/relationships/hyperlink" Target="https://podminky.urs.cz/item/CS_URS_2024_02/210220301" TargetMode="External" /><Relationship Id="rId28" Type="http://schemas.openxmlformats.org/officeDocument/2006/relationships/hyperlink" Target="https://podminky.urs.cz/item/CS_URS_2024_02/210292011" TargetMode="External" /><Relationship Id="rId29" Type="http://schemas.openxmlformats.org/officeDocument/2006/relationships/hyperlink" Target="https://podminky.urs.cz/item/CS_URS_2024_02/210902013" TargetMode="External" /><Relationship Id="rId30" Type="http://schemas.openxmlformats.org/officeDocument/2006/relationships/hyperlink" Target="https://podminky.urs.cz/item/CS_URS_2024_02/210101229" TargetMode="External" /><Relationship Id="rId31" Type="http://schemas.openxmlformats.org/officeDocument/2006/relationships/hyperlink" Target="https://podminky.urs.cz/item/CS_URS_2024_02/218202013" TargetMode="External" /><Relationship Id="rId32" Type="http://schemas.openxmlformats.org/officeDocument/2006/relationships/hyperlink" Target="https://podminky.urs.cz/item/CS_URS_2024_02/218204103" TargetMode="External" /><Relationship Id="rId33" Type="http://schemas.openxmlformats.org/officeDocument/2006/relationships/hyperlink" Target="https://podminky.urs.cz/item/CS_URS_2024_02/218204105" TargetMode="External" /><Relationship Id="rId34" Type="http://schemas.openxmlformats.org/officeDocument/2006/relationships/hyperlink" Target="https://podminky.urs.cz/item/CS_URS_2024_02/218204107" TargetMode="External" /><Relationship Id="rId35" Type="http://schemas.openxmlformats.org/officeDocument/2006/relationships/hyperlink" Target="https://podminky.urs.cz/item/CS_URS_2024_02/218204109" TargetMode="External" /><Relationship Id="rId36" Type="http://schemas.openxmlformats.org/officeDocument/2006/relationships/hyperlink" Target="https://podminky.urs.cz/item/CS_URS_2024_02/460791114" TargetMode="External" /><Relationship Id="rId37" Type="http://schemas.openxmlformats.org/officeDocument/2006/relationships/hyperlink" Target="https://podminky.urs.cz/item/CS_URS_2024_02/460791213" TargetMode="External" /><Relationship Id="rId38" Type="http://schemas.openxmlformats.org/officeDocument/2006/relationships/hyperlink" Target="https://podminky.urs.cz/item/CS_URS_2024_02/741410071" TargetMode="External" /><Relationship Id="rId39" Type="http://schemas.openxmlformats.org/officeDocument/2006/relationships/hyperlink" Target="https://podminky.urs.cz/item/CS_URS_2024_02/460010025" TargetMode="External" /><Relationship Id="rId40" Type="http://schemas.openxmlformats.org/officeDocument/2006/relationships/hyperlink" Target="https://podminky.urs.cz/item/CS_URS_2024_02/741810003" TargetMode="External" /><Relationship Id="rId41" Type="http://schemas.openxmlformats.org/officeDocument/2006/relationships/hyperlink" Target="https://podminky.urs.cz/item/CS_URS_2024_02/741810011" TargetMode="External" /><Relationship Id="rId4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167111101" TargetMode="External" /><Relationship Id="rId2" Type="http://schemas.openxmlformats.org/officeDocument/2006/relationships/hyperlink" Target="https://podminky.urs.cz/item/CS_URS_2024_02/171251201"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161173" TargetMode="External" /><Relationship Id="rId5" Type="http://schemas.openxmlformats.org/officeDocument/2006/relationships/hyperlink" Target="https://podminky.urs.cz/item/CS_URS_2024_02/460161322" TargetMode="External" /><Relationship Id="rId6" Type="http://schemas.openxmlformats.org/officeDocument/2006/relationships/hyperlink" Target="https://podminky.urs.cz/item/CS_URS_2024_02/460161323" TargetMode="External" /><Relationship Id="rId7" Type="http://schemas.openxmlformats.org/officeDocument/2006/relationships/hyperlink" Target="https://podminky.urs.cz/item/CS_URS_2024_02/460431152" TargetMode="External" /><Relationship Id="rId8" Type="http://schemas.openxmlformats.org/officeDocument/2006/relationships/hyperlink" Target="https://podminky.urs.cz/item/CS_URS_2024_02/460431153" TargetMode="External" /><Relationship Id="rId9" Type="http://schemas.openxmlformats.org/officeDocument/2006/relationships/hyperlink" Target="https://podminky.urs.cz/item/CS_URS_2024_02/460431292" TargetMode="External" /><Relationship Id="rId10" Type="http://schemas.openxmlformats.org/officeDocument/2006/relationships/hyperlink" Target="https://podminky.urs.cz/item/CS_URS_2024_02/460431293" TargetMode="External" /><Relationship Id="rId11" Type="http://schemas.openxmlformats.org/officeDocument/2006/relationships/hyperlink" Target="https://podminky.urs.cz/item/CS_URS_2024_02/460641122" TargetMode="External" /><Relationship Id="rId12" Type="http://schemas.openxmlformats.org/officeDocument/2006/relationships/hyperlink" Target="https://podminky.urs.cz/item/CS_URS_2024_02/460641126" TargetMode="External" /><Relationship Id="rId13" Type="http://schemas.openxmlformats.org/officeDocument/2006/relationships/hyperlink" Target="https://podminky.urs.cz/item/CS_URS_2024_02/460641221" TargetMode="External" /><Relationship Id="rId14" Type="http://schemas.openxmlformats.org/officeDocument/2006/relationships/hyperlink" Target="https://podminky.urs.cz/item/CS_URS_2024_02/460661512" TargetMode="External" /><Relationship Id="rId15" Type="http://schemas.openxmlformats.org/officeDocument/2006/relationships/hyperlink" Target="https://podminky.urs.cz/item/CS_URS_2024_02/468051121" TargetMode="External" /><Relationship Id="rId16" Type="http://schemas.openxmlformats.org/officeDocument/2006/relationships/hyperlink" Target="https://podminky.urs.cz/item/CS_URS_2024_02/210812011" TargetMode="External" /><Relationship Id="rId17" Type="http://schemas.openxmlformats.org/officeDocument/2006/relationships/hyperlink" Target="https://podminky.urs.cz/item/CS_URS_2024_02/210812035" TargetMode="External" /><Relationship Id="rId18" Type="http://schemas.openxmlformats.org/officeDocument/2006/relationships/hyperlink" Target="https://podminky.urs.cz/item/CS_URS_2024_02/741128002" TargetMode="External" /><Relationship Id="rId19" Type="http://schemas.openxmlformats.org/officeDocument/2006/relationships/hyperlink" Target="https://podminky.urs.cz/item/CS_URS_2024_02/210040011" TargetMode="External" /><Relationship Id="rId20" Type="http://schemas.openxmlformats.org/officeDocument/2006/relationships/hyperlink" Target="https://podminky.urs.cz/item/CS_URS_2024_02/210050841" TargetMode="External" /><Relationship Id="rId21" Type="http://schemas.openxmlformats.org/officeDocument/2006/relationships/hyperlink" Target="https://podminky.urs.cz/item/CS_URS_2024_02/210203901" TargetMode="External" /><Relationship Id="rId22" Type="http://schemas.openxmlformats.org/officeDocument/2006/relationships/hyperlink" Target="https://podminky.urs.cz/item/CS_URS_2024_02/210204103" TargetMode="External" /><Relationship Id="rId23" Type="http://schemas.openxmlformats.org/officeDocument/2006/relationships/hyperlink" Target="https://podminky.urs.cz/item/CS_URS_2024_02/210204105" TargetMode="External" /><Relationship Id="rId24" Type="http://schemas.openxmlformats.org/officeDocument/2006/relationships/hyperlink" Target="https://podminky.urs.cz/item/CS_URS_2024_02/210220301" TargetMode="External" /><Relationship Id="rId25" Type="http://schemas.openxmlformats.org/officeDocument/2006/relationships/hyperlink" Target="https://podminky.urs.cz/item/CS_URS_2024_02/210292011" TargetMode="External" /><Relationship Id="rId26" Type="http://schemas.openxmlformats.org/officeDocument/2006/relationships/hyperlink" Target="https://podminky.urs.cz/item/CS_URS_2024_02/218202013" TargetMode="External" /><Relationship Id="rId27" Type="http://schemas.openxmlformats.org/officeDocument/2006/relationships/hyperlink" Target="https://podminky.urs.cz/item/CS_URS_2024_02/218204011" TargetMode="External" /><Relationship Id="rId28" Type="http://schemas.openxmlformats.org/officeDocument/2006/relationships/hyperlink" Target="https://podminky.urs.cz/item/CS_URS_2024_02/218204103" TargetMode="External" /><Relationship Id="rId29" Type="http://schemas.openxmlformats.org/officeDocument/2006/relationships/hyperlink" Target="https://podminky.urs.cz/item/CS_URS_2024_02/460791114" TargetMode="External" /><Relationship Id="rId30" Type="http://schemas.openxmlformats.org/officeDocument/2006/relationships/hyperlink" Target="https://podminky.urs.cz/item/CS_URS_2024_02/460791213" TargetMode="External" /><Relationship Id="rId31" Type="http://schemas.openxmlformats.org/officeDocument/2006/relationships/hyperlink" Target="https://podminky.urs.cz/item/CS_URS_2024_02/741231005" TargetMode="External" /><Relationship Id="rId32" Type="http://schemas.openxmlformats.org/officeDocument/2006/relationships/hyperlink" Target="https://podminky.urs.cz/item/CS_URS_2024_02/741410071" TargetMode="External" /><Relationship Id="rId33" Type="http://schemas.openxmlformats.org/officeDocument/2006/relationships/hyperlink" Target="https://podminky.urs.cz/item/CS_URS_2024_02/460010025" TargetMode="External" /><Relationship Id="rId34" Type="http://schemas.openxmlformats.org/officeDocument/2006/relationships/hyperlink" Target="https://podminky.urs.cz/item/CS_URS_2024_02/741810002" TargetMode="External" /><Relationship Id="rId35"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2/210812011" TargetMode="External" /><Relationship Id="rId2" Type="http://schemas.openxmlformats.org/officeDocument/2006/relationships/hyperlink" Target="https://podminky.urs.cz/item/CS_URS_2024_02/741128002" TargetMode="External" /><Relationship Id="rId3" Type="http://schemas.openxmlformats.org/officeDocument/2006/relationships/hyperlink" Target="https://podminky.urs.cz/item/CS_URS_2024_02/741210001" TargetMode="External" /><Relationship Id="rId4" Type="http://schemas.openxmlformats.org/officeDocument/2006/relationships/hyperlink" Target="https://podminky.urs.cz/item/CS_URS_2024_02/210203901" TargetMode="External" /><Relationship Id="rId5" Type="http://schemas.openxmlformats.org/officeDocument/2006/relationships/hyperlink" Target="https://podminky.urs.cz/item/CS_URS_2024_02/210204105" TargetMode="External" /><Relationship Id="rId6" Type="http://schemas.openxmlformats.org/officeDocument/2006/relationships/hyperlink" Target="https://podminky.urs.cz/item/CS_URS_2024_02/218202013" TargetMode="External" /><Relationship Id="rId7" Type="http://schemas.openxmlformats.org/officeDocument/2006/relationships/hyperlink" Target="https://podminky.urs.cz/item/CS_URS_2024_02/210204103" TargetMode="External" /><Relationship Id="rId8" Type="http://schemas.openxmlformats.org/officeDocument/2006/relationships/hyperlink" Target="https://podminky.urs.cz/item/CS_URS_2024_02/741231005" TargetMode="External" /><Relationship Id="rId9" Type="http://schemas.openxmlformats.org/officeDocument/2006/relationships/hyperlink" Target="https://podminky.urs.cz/item/CS_URS_2024_02/741810003" TargetMode="External" /><Relationship Id="rId10"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330029" TargetMode="External" /><Relationship Id="rId4" Type="http://schemas.openxmlformats.org/officeDocument/2006/relationships/hyperlink" Target="https://podminky.urs.cz/item/CS_URS_2024_02/742330031" TargetMode="External" /><Relationship Id="rId5" Type="http://schemas.openxmlformats.org/officeDocument/2006/relationships/hyperlink" Target="https://podminky.urs.cz/item/CS_URS_2024_02/742330036" TargetMode="External" /><Relationship Id="rId6" Type="http://schemas.openxmlformats.org/officeDocument/2006/relationships/hyperlink" Target="https://podminky.urs.cz/item/CS_URS_2024_02/210051021" TargetMode="External" /><Relationship Id="rId7" Type="http://schemas.openxmlformats.org/officeDocument/2006/relationships/hyperlink" Target="https://podminky.urs.cz/item/CS_URS_2024_02/210204011" TargetMode="External" /><Relationship Id="rId8" Type="http://schemas.openxmlformats.org/officeDocument/2006/relationships/hyperlink" Target="https://podminky.urs.cz/item/CS_URS_2024_02/210280002" TargetMode="External" /><Relationship Id="rId9" Type="http://schemas.openxmlformats.org/officeDocument/2006/relationships/hyperlink" Target="https://podminky.urs.cz/item/CS_URS_2024_02/210812011" TargetMode="External" /><Relationship Id="rId10" Type="http://schemas.openxmlformats.org/officeDocument/2006/relationships/hyperlink" Target="https://podminky.urs.cz/item/CS_URS_2024_02/220182051" TargetMode="External" /><Relationship Id="rId11" Type="http://schemas.openxmlformats.org/officeDocument/2006/relationships/hyperlink" Target="https://podminky.urs.cz/item/CS_URS_2024_02/220182102" TargetMode="External" /><Relationship Id="rId12" Type="http://schemas.openxmlformats.org/officeDocument/2006/relationships/hyperlink" Target="https://podminky.urs.cz/item/CS_URS_2024_02/220182302" TargetMode="External" /><Relationship Id="rId13" Type="http://schemas.openxmlformats.org/officeDocument/2006/relationships/hyperlink" Target="https://podminky.urs.cz/item/CS_URS_2024_02/228182051"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24"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391123" TargetMode="External" /><Relationship Id="rId21" Type="http://schemas.openxmlformats.org/officeDocument/2006/relationships/hyperlink" Target="https://podminky.urs.cz/item/CS_URS_2024_02/460431182" TargetMode="External" /><Relationship Id="rId22" Type="http://schemas.openxmlformats.org/officeDocument/2006/relationships/hyperlink" Target="https://podminky.urs.cz/item/CS_URS_2024_02/460661111" TargetMode="External" /><Relationship Id="rId23" Type="http://schemas.openxmlformats.org/officeDocument/2006/relationships/hyperlink" Target="https://podminky.urs.cz/item/CS_URS_2024_02/460431332"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2/220182022" TargetMode="External" /><Relationship Id="rId2" Type="http://schemas.openxmlformats.org/officeDocument/2006/relationships/hyperlink" Target="https://podminky.urs.cz/item/CS_URS_2024_02/460010025" TargetMode="External" /><Relationship Id="rId3" Type="http://schemas.openxmlformats.org/officeDocument/2006/relationships/hyperlink" Target="https://podminky.urs.cz/item/CS_URS_2024_02/460161172" TargetMode="External" /><Relationship Id="rId4" Type="http://schemas.openxmlformats.org/officeDocument/2006/relationships/hyperlink" Target="https://podminky.urs.cz/item/CS_URS_2024_02/460431182" TargetMode="External" /><Relationship Id="rId5" Type="http://schemas.openxmlformats.org/officeDocument/2006/relationships/hyperlink" Target="https://podminky.urs.cz/item/CS_URS_2024_02/460661111" TargetMode="External" /><Relationship Id="rId6" Type="http://schemas.openxmlformats.org/officeDocument/2006/relationships/hyperlink" Target="https://podminky.urs.cz/item/CS_URS_2024_02/460671113" TargetMode="External" /><Relationship Id="rId7"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4_02/122251101" TargetMode="External" /><Relationship Id="rId2" Type="http://schemas.openxmlformats.org/officeDocument/2006/relationships/hyperlink" Target="https://podminky.urs.cz/item/CS_URS_2024_02/13225110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51201" TargetMode="External" /><Relationship Id="rId6" Type="http://schemas.openxmlformats.org/officeDocument/2006/relationships/hyperlink" Target="https://podminky.urs.cz/item/CS_URS_2024_02/171201231" TargetMode="External" /><Relationship Id="rId7" Type="http://schemas.openxmlformats.org/officeDocument/2006/relationships/hyperlink" Target="https://podminky.urs.cz/item/CS_URS_2024_02/213141111" TargetMode="External" /><Relationship Id="rId8" Type="http://schemas.openxmlformats.org/officeDocument/2006/relationships/hyperlink" Target="https://podminky.urs.cz/item/CS_URS_2024_02/271572211" TargetMode="External" /><Relationship Id="rId9" Type="http://schemas.openxmlformats.org/officeDocument/2006/relationships/hyperlink" Target="https://podminky.urs.cz/item/CS_URS_2024_02/273313611" TargetMode="External" /><Relationship Id="rId10" Type="http://schemas.openxmlformats.org/officeDocument/2006/relationships/hyperlink" Target="https://podminky.urs.cz/item/CS_URS_2024_02/273321311" TargetMode="External" /><Relationship Id="rId11" Type="http://schemas.openxmlformats.org/officeDocument/2006/relationships/hyperlink" Target="https://podminky.urs.cz/item/CS_URS_2024_02/273321411" TargetMode="External" /><Relationship Id="rId12" Type="http://schemas.openxmlformats.org/officeDocument/2006/relationships/hyperlink" Target="https://podminky.urs.cz/item/CS_URS_2024_02/273322611"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4313711" TargetMode="External" /><Relationship Id="rId16" Type="http://schemas.openxmlformats.org/officeDocument/2006/relationships/hyperlink" Target="https://podminky.urs.cz/item/CS_URS_2024_02/274313511" TargetMode="External" /><Relationship Id="rId17" Type="http://schemas.openxmlformats.org/officeDocument/2006/relationships/hyperlink" Target="https://podminky.urs.cz/item/CS_URS_2024_02/274351121" TargetMode="External" /><Relationship Id="rId18" Type="http://schemas.openxmlformats.org/officeDocument/2006/relationships/hyperlink" Target="https://podminky.urs.cz/item/CS_URS_2024_02/274351122" TargetMode="External" /><Relationship Id="rId19" Type="http://schemas.openxmlformats.org/officeDocument/2006/relationships/hyperlink" Target="https://podminky.urs.cz/item/CS_URS_2024_02/274361821" TargetMode="External" /><Relationship Id="rId20" Type="http://schemas.openxmlformats.org/officeDocument/2006/relationships/hyperlink" Target="https://podminky.urs.cz/item/CS_URS_2024_02/311272031" TargetMode="External" /><Relationship Id="rId21" Type="http://schemas.openxmlformats.org/officeDocument/2006/relationships/hyperlink" Target="https://podminky.urs.cz/item/CS_URS_2024_02/317143431" TargetMode="External" /><Relationship Id="rId22" Type="http://schemas.openxmlformats.org/officeDocument/2006/relationships/hyperlink" Target="https://podminky.urs.cz/item/CS_URS_2024_02/317168057" TargetMode="External" /><Relationship Id="rId23" Type="http://schemas.openxmlformats.org/officeDocument/2006/relationships/hyperlink" Target="https://podminky.urs.cz/item/CS_URS_2024_02/327314218" TargetMode="External" /><Relationship Id="rId24" Type="http://schemas.openxmlformats.org/officeDocument/2006/relationships/hyperlink" Target="https://podminky.urs.cz/item/CS_URS_2024_02/327351211" TargetMode="External" /><Relationship Id="rId25" Type="http://schemas.openxmlformats.org/officeDocument/2006/relationships/hyperlink" Target="https://podminky.urs.cz/item/CS_URS_2024_02/327351221" TargetMode="External" /><Relationship Id="rId26" Type="http://schemas.openxmlformats.org/officeDocument/2006/relationships/hyperlink" Target="https://podminky.urs.cz/item/CS_URS_2024_02/327361006" TargetMode="External" /><Relationship Id="rId27" Type="http://schemas.openxmlformats.org/officeDocument/2006/relationships/hyperlink" Target="https://podminky.urs.cz/item/CS_URS_2024_02/342151111" TargetMode="External" /><Relationship Id="rId28" Type="http://schemas.openxmlformats.org/officeDocument/2006/relationships/hyperlink" Target="https://podminky.urs.cz/item/CS_URS_2024_02/342171111" TargetMode="External" /><Relationship Id="rId29" Type="http://schemas.openxmlformats.org/officeDocument/2006/relationships/hyperlink" Target="https://podminky.urs.cz/item/CS_URS_2024_02/3421711111" TargetMode="External" /><Relationship Id="rId30" Type="http://schemas.openxmlformats.org/officeDocument/2006/relationships/hyperlink" Target="https://podminky.urs.cz/item/CS_URS_2024_02/444151111" TargetMode="External" /><Relationship Id="rId31" Type="http://schemas.openxmlformats.org/officeDocument/2006/relationships/hyperlink" Target="https://podminky.urs.cz/item/CS_URS_2024_02/596811311" TargetMode="External" /><Relationship Id="rId32" Type="http://schemas.openxmlformats.org/officeDocument/2006/relationships/hyperlink" Target="https://podminky.urs.cz/item/CS_URS_2024_02/622131121" TargetMode="External" /><Relationship Id="rId33" Type="http://schemas.openxmlformats.org/officeDocument/2006/relationships/hyperlink" Target="https://podminky.urs.cz/item/CS_URS_2024_02/622321141" TargetMode="External" /><Relationship Id="rId34" Type="http://schemas.openxmlformats.org/officeDocument/2006/relationships/hyperlink" Target="https://podminky.urs.cz/item/CS_URS_2024_02/631311115" TargetMode="External" /><Relationship Id="rId35" Type="http://schemas.openxmlformats.org/officeDocument/2006/relationships/hyperlink" Target="https://podminky.urs.cz/item/CS_URS_2024_02/631362021" TargetMode="External" /><Relationship Id="rId36" Type="http://schemas.openxmlformats.org/officeDocument/2006/relationships/hyperlink" Target="https://podminky.urs.cz/item/CS_URS_2024_02/632481213" TargetMode="External" /><Relationship Id="rId37" Type="http://schemas.openxmlformats.org/officeDocument/2006/relationships/hyperlink" Target="https://podminky.urs.cz/item/CS_URS_2024_02/634112126" TargetMode="External" /><Relationship Id="rId38" Type="http://schemas.openxmlformats.org/officeDocument/2006/relationships/hyperlink" Target="https://podminky.urs.cz/item/CS_URS_2024_02/642942111" TargetMode="External" /><Relationship Id="rId39" Type="http://schemas.openxmlformats.org/officeDocument/2006/relationships/hyperlink" Target="https://podminky.urs.cz/item/CS_URS_2024_02/949101111" TargetMode="External" /><Relationship Id="rId40" Type="http://schemas.openxmlformats.org/officeDocument/2006/relationships/hyperlink" Target="https://podminky.urs.cz/item/CS_URS_2024_02/952901111" TargetMode="External" /><Relationship Id="rId41" Type="http://schemas.openxmlformats.org/officeDocument/2006/relationships/hyperlink" Target="https://podminky.urs.cz/item/CS_URS_2024_02/953943211" TargetMode="External" /><Relationship Id="rId42" Type="http://schemas.openxmlformats.org/officeDocument/2006/relationships/hyperlink" Target="https://podminky.urs.cz/item/CS_URS_2024_02/985131111" TargetMode="External" /><Relationship Id="rId43" Type="http://schemas.openxmlformats.org/officeDocument/2006/relationships/hyperlink" Target="https://podminky.urs.cz/item/CS_URS_2024_02/985131211" TargetMode="External" /><Relationship Id="rId44" Type="http://schemas.openxmlformats.org/officeDocument/2006/relationships/hyperlink" Target="https://podminky.urs.cz/item/CS_URS_2024_02/985131311" TargetMode="External" /><Relationship Id="rId45" Type="http://schemas.openxmlformats.org/officeDocument/2006/relationships/hyperlink" Target="https://podminky.urs.cz/item/CS_URS_2024_02/985311111" TargetMode="External" /><Relationship Id="rId46" Type="http://schemas.openxmlformats.org/officeDocument/2006/relationships/hyperlink" Target="https://podminky.urs.cz/item/CS_URS_2024_02/985311112" TargetMode="External" /><Relationship Id="rId47" Type="http://schemas.openxmlformats.org/officeDocument/2006/relationships/hyperlink" Target="https://podminky.urs.cz/item/CS_URS_2024_02/985132211" TargetMode="External" /><Relationship Id="rId48" Type="http://schemas.openxmlformats.org/officeDocument/2006/relationships/hyperlink" Target="https://podminky.urs.cz/item/CS_URS_2024_02/985312111" TargetMode="External" /><Relationship Id="rId49" Type="http://schemas.openxmlformats.org/officeDocument/2006/relationships/hyperlink" Target="https://podminky.urs.cz/item/CS_URS_2024_02/985112122" TargetMode="External" /><Relationship Id="rId50" Type="http://schemas.openxmlformats.org/officeDocument/2006/relationships/hyperlink" Target="https://podminky.urs.cz/item/CS_URS_2024_02/985311211" TargetMode="External" /><Relationship Id="rId51" Type="http://schemas.openxmlformats.org/officeDocument/2006/relationships/hyperlink" Target="https://podminky.urs.cz/item/CS_URS_2024_02/985321111" TargetMode="External" /><Relationship Id="rId52" Type="http://schemas.openxmlformats.org/officeDocument/2006/relationships/hyperlink" Target="https://podminky.urs.cz/item/CS_URS_2024_02/998011008" TargetMode="External" /><Relationship Id="rId53" Type="http://schemas.openxmlformats.org/officeDocument/2006/relationships/hyperlink" Target="https://podminky.urs.cz/item/CS_URS_2024_02/711111001" TargetMode="External" /><Relationship Id="rId54" Type="http://schemas.openxmlformats.org/officeDocument/2006/relationships/hyperlink" Target="https://podminky.urs.cz/item/CS_URS_2024_02/711112001" TargetMode="External" /><Relationship Id="rId55" Type="http://schemas.openxmlformats.org/officeDocument/2006/relationships/hyperlink" Target="https://podminky.urs.cz/item/CS_URS_2024_02/711141559" TargetMode="External" /><Relationship Id="rId56" Type="http://schemas.openxmlformats.org/officeDocument/2006/relationships/hyperlink" Target="https://podminky.urs.cz/item/CS_URS_2024_02/711142559" TargetMode="External" /><Relationship Id="rId57" Type="http://schemas.openxmlformats.org/officeDocument/2006/relationships/hyperlink" Target="https://podminky.urs.cz/item/CS_URS_2024_02/998711211" TargetMode="External" /><Relationship Id="rId58" Type="http://schemas.openxmlformats.org/officeDocument/2006/relationships/hyperlink" Target="https://podminky.urs.cz/item/CS_URS_2024_02/713121111" TargetMode="External" /><Relationship Id="rId59" Type="http://schemas.openxmlformats.org/officeDocument/2006/relationships/hyperlink" Target="https://podminky.urs.cz/item/CS_URS_2024_02/998713211" TargetMode="External" /><Relationship Id="rId60" Type="http://schemas.openxmlformats.org/officeDocument/2006/relationships/hyperlink" Target="https://podminky.urs.cz/item/CS_URS_2024_02/998762201" TargetMode="External" /><Relationship Id="rId61" Type="http://schemas.openxmlformats.org/officeDocument/2006/relationships/hyperlink" Target="https://podminky.urs.cz/item/CS_URS_2024_02/998762211" TargetMode="External" /><Relationship Id="rId62" Type="http://schemas.openxmlformats.org/officeDocument/2006/relationships/hyperlink" Target="https://podminky.urs.cz/item/CS_URS_2024_02/763111417" TargetMode="External" /><Relationship Id="rId63" Type="http://schemas.openxmlformats.org/officeDocument/2006/relationships/hyperlink" Target="https://podminky.urs.cz/item/CS_URS_2024_02/763113319" TargetMode="External" /><Relationship Id="rId64" Type="http://schemas.openxmlformats.org/officeDocument/2006/relationships/hyperlink" Target="https://podminky.urs.cz/item/CS_URS_2024_02/763131451" TargetMode="External" /><Relationship Id="rId65" Type="http://schemas.openxmlformats.org/officeDocument/2006/relationships/hyperlink" Target="https://podminky.urs.cz/item/CS_URS_2024_02/763131421" TargetMode="External" /><Relationship Id="rId66" Type="http://schemas.openxmlformats.org/officeDocument/2006/relationships/hyperlink" Target="https://podminky.urs.cz/item/CS_URS_2024_02/763131751" TargetMode="External" /><Relationship Id="rId67" Type="http://schemas.openxmlformats.org/officeDocument/2006/relationships/hyperlink" Target="https://podminky.urs.cz/item/CS_URS_2024_02/763131752" TargetMode="External" /><Relationship Id="rId68" Type="http://schemas.openxmlformats.org/officeDocument/2006/relationships/hyperlink" Target="https://podminky.urs.cz/item/CS_URS_2024_02/998763411" TargetMode="External" /><Relationship Id="rId69" Type="http://schemas.openxmlformats.org/officeDocument/2006/relationships/hyperlink" Target="https://podminky.urs.cz/item/CS_URS_2024_02/998766211" TargetMode="External" /><Relationship Id="rId70" Type="http://schemas.openxmlformats.org/officeDocument/2006/relationships/hyperlink" Target="https://podminky.urs.cz/item/CS_URS_2024_02/998767211" TargetMode="External" /><Relationship Id="rId71" Type="http://schemas.openxmlformats.org/officeDocument/2006/relationships/hyperlink" Target="https://podminky.urs.cz/item/CS_URS_2024_02/771121011" TargetMode="External" /><Relationship Id="rId72" Type="http://schemas.openxmlformats.org/officeDocument/2006/relationships/hyperlink" Target="https://podminky.urs.cz/item/CS_URS_2024_02/771151012" TargetMode="External" /><Relationship Id="rId73" Type="http://schemas.openxmlformats.org/officeDocument/2006/relationships/hyperlink" Target="https://podminky.urs.cz/item/CS_URS_2024_02/771474112" TargetMode="External" /><Relationship Id="rId74" Type="http://schemas.openxmlformats.org/officeDocument/2006/relationships/hyperlink" Target="https://podminky.urs.cz/item/CS_URS_2024_02/771574433" TargetMode="External" /><Relationship Id="rId75" Type="http://schemas.openxmlformats.org/officeDocument/2006/relationships/hyperlink" Target="https://podminky.urs.cz/item/CS_URS_2024_02/771591112" TargetMode="External" /><Relationship Id="rId76" Type="http://schemas.openxmlformats.org/officeDocument/2006/relationships/hyperlink" Target="https://podminky.urs.cz/item/CS_URS_2024_02/771591264" TargetMode="External" /><Relationship Id="rId77" Type="http://schemas.openxmlformats.org/officeDocument/2006/relationships/hyperlink" Target="https://podminky.urs.cz/item/CS_URS_2024_02/771592011" TargetMode="External" /><Relationship Id="rId78" Type="http://schemas.openxmlformats.org/officeDocument/2006/relationships/hyperlink" Target="https://podminky.urs.cz/item/CS_URS_2024_02/998771211" TargetMode="External" /><Relationship Id="rId79" Type="http://schemas.openxmlformats.org/officeDocument/2006/relationships/hyperlink" Target="https://podminky.urs.cz/item/CS_URS_2024_02/772231303" TargetMode="External" /><Relationship Id="rId80" Type="http://schemas.openxmlformats.org/officeDocument/2006/relationships/hyperlink" Target="https://podminky.urs.cz/item/CS_URS_2024_02/772231413" TargetMode="External" /><Relationship Id="rId81" Type="http://schemas.openxmlformats.org/officeDocument/2006/relationships/hyperlink" Target="https://podminky.urs.cz/item/CS_URS_2024_02/772421123" TargetMode="External" /><Relationship Id="rId82" Type="http://schemas.openxmlformats.org/officeDocument/2006/relationships/hyperlink" Target="https://podminky.urs.cz/item/CS_URS_2024_02/772521150" TargetMode="External" /><Relationship Id="rId83" Type="http://schemas.openxmlformats.org/officeDocument/2006/relationships/hyperlink" Target="https://podminky.urs.cz/item/CS_URS_2024_02/772991422" TargetMode="External" /><Relationship Id="rId84" Type="http://schemas.openxmlformats.org/officeDocument/2006/relationships/hyperlink" Target="https://podminky.urs.cz/item/CS_URS_2024_02/998772211" TargetMode="External" /><Relationship Id="rId85" Type="http://schemas.openxmlformats.org/officeDocument/2006/relationships/hyperlink" Target="https://podminky.urs.cz/item/CS_URS_2024_02/781121011" TargetMode="External" /><Relationship Id="rId86" Type="http://schemas.openxmlformats.org/officeDocument/2006/relationships/hyperlink" Target="https://podminky.urs.cz/item/CS_URS_2024_02/781472213" TargetMode="External" /><Relationship Id="rId87" Type="http://schemas.openxmlformats.org/officeDocument/2006/relationships/hyperlink" Target="https://podminky.urs.cz/item/CS_URS_2024_02/781495211" TargetMode="External" /><Relationship Id="rId88" Type="http://schemas.openxmlformats.org/officeDocument/2006/relationships/hyperlink" Target="https://podminky.urs.cz/item/CS_URS_2024_02/998781211" TargetMode="External" /><Relationship Id="rId89" Type="http://schemas.openxmlformats.org/officeDocument/2006/relationships/hyperlink" Target="https://podminky.urs.cz/item/CS_URS_2024_02/782132113" TargetMode="External" /><Relationship Id="rId90" Type="http://schemas.openxmlformats.org/officeDocument/2006/relationships/hyperlink" Target="https://podminky.urs.cz/item/CS_URS_2024_02/998782211" TargetMode="External" /><Relationship Id="rId91" Type="http://schemas.openxmlformats.org/officeDocument/2006/relationships/hyperlink" Target="https://podminky.urs.cz/item/CS_URS_2024_02/783846523" TargetMode="External" /><Relationship Id="rId92" Type="http://schemas.openxmlformats.org/officeDocument/2006/relationships/hyperlink" Target="https://podminky.urs.cz/item/CS_URS_2024_02/784181101" TargetMode="External" /><Relationship Id="rId93" Type="http://schemas.openxmlformats.org/officeDocument/2006/relationships/hyperlink" Target="https://podminky.urs.cz/item/CS_URS_2024_02/784221101" TargetMode="External" /><Relationship Id="rId94" Type="http://schemas.openxmlformats.org/officeDocument/2006/relationships/hyperlink" Target="https://podminky.urs.cz/item/CS_URS_2024_02/784661601" TargetMode="External" /><Relationship Id="rId95" Type="http://schemas.openxmlformats.org/officeDocument/2006/relationships/hyperlink" Target="https://podminky.urs.cz/item/CS_URS_2024_02/HZS1292" TargetMode="External" /><Relationship Id="rId9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hyperlink" Target="https://podminky.urs.cz/item/CS_URS_2024_02/132253254" TargetMode="External" /><Relationship Id="rId2" Type="http://schemas.openxmlformats.org/officeDocument/2006/relationships/hyperlink" Target="https://podminky.urs.cz/item/CS_URS_2024_02/139001101" TargetMode="External" /><Relationship Id="rId3" Type="http://schemas.openxmlformats.org/officeDocument/2006/relationships/hyperlink" Target="https://podminky.urs.cz/item/CS_URS_2024_02/151101101" TargetMode="External" /><Relationship Id="rId4" Type="http://schemas.openxmlformats.org/officeDocument/2006/relationships/hyperlink" Target="https://podminky.urs.cz/item/CS_URS_2024_02/151101102" TargetMode="External" /><Relationship Id="rId5" Type="http://schemas.openxmlformats.org/officeDocument/2006/relationships/hyperlink" Target="https://podminky.urs.cz/item/CS_URS_2024_02/151101111" TargetMode="External" /><Relationship Id="rId6" Type="http://schemas.openxmlformats.org/officeDocument/2006/relationships/hyperlink" Target="https://podminky.urs.cz/item/CS_URS_2024_02/151101112" TargetMode="External" /><Relationship Id="rId7" Type="http://schemas.openxmlformats.org/officeDocument/2006/relationships/hyperlink" Target="https://podminky.urs.cz/item/CS_URS_2024_02/162351103" TargetMode="External" /><Relationship Id="rId8" Type="http://schemas.openxmlformats.org/officeDocument/2006/relationships/hyperlink" Target="https://podminky.urs.cz/item/CS_URS_2024_02/162751117" TargetMode="External" /><Relationship Id="rId9" Type="http://schemas.openxmlformats.org/officeDocument/2006/relationships/hyperlink" Target="https://podminky.urs.cz/item/CS_URS_2024_02/162751119" TargetMode="External" /><Relationship Id="rId10" Type="http://schemas.openxmlformats.org/officeDocument/2006/relationships/hyperlink" Target="https://podminky.urs.cz/item/CS_URS_2024_02/167151111"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4151102"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270001102" TargetMode="External" /><Relationship Id="rId15" Type="http://schemas.openxmlformats.org/officeDocument/2006/relationships/hyperlink" Target="https://podminky.urs.cz/item/CS_URS_2024_02/270002102" TargetMode="External" /><Relationship Id="rId16" Type="http://schemas.openxmlformats.org/officeDocument/2006/relationships/hyperlink" Target="https://podminky.urs.cz/item/CS_URS_2024_02/451572111" TargetMode="External" /><Relationship Id="rId17" Type="http://schemas.openxmlformats.org/officeDocument/2006/relationships/hyperlink" Target="https://podminky.urs.cz/item/CS_URS_2024_02/857242122" TargetMode="External" /><Relationship Id="rId18" Type="http://schemas.openxmlformats.org/officeDocument/2006/relationships/hyperlink" Target="https://podminky.urs.cz/item/CS_URS_2024_02/871161141" TargetMode="External" /><Relationship Id="rId19" Type="http://schemas.openxmlformats.org/officeDocument/2006/relationships/hyperlink" Target="https://podminky.urs.cz/item/CS_URS_2024_02/871171141" TargetMode="External" /><Relationship Id="rId20" Type="http://schemas.openxmlformats.org/officeDocument/2006/relationships/hyperlink" Target="https://podminky.urs.cz/item/CS_URS_2024_02/871211141" TargetMode="External" /><Relationship Id="rId21" Type="http://schemas.openxmlformats.org/officeDocument/2006/relationships/hyperlink" Target="https://podminky.urs.cz/item/CS_URS_2024_02/871241141" TargetMode="External" /><Relationship Id="rId22" Type="http://schemas.openxmlformats.org/officeDocument/2006/relationships/hyperlink" Target="https://podminky.urs.cz/item/CS_URS_2024_02/871251811" TargetMode="External" /><Relationship Id="rId23" Type="http://schemas.openxmlformats.org/officeDocument/2006/relationships/hyperlink" Target="https://podminky.urs.cz/item/CS_URS_2024_02/871263121" TargetMode="External" /><Relationship Id="rId24" Type="http://schemas.openxmlformats.org/officeDocument/2006/relationships/hyperlink" Target="https://podminky.urs.cz/item/CS_URS_2024_02/871313121" TargetMode="External" /><Relationship Id="rId25" Type="http://schemas.openxmlformats.org/officeDocument/2006/relationships/hyperlink" Target="https://podminky.urs.cz/item/CS_URS_2024_02/871353121" TargetMode="External" /><Relationship Id="rId26" Type="http://schemas.openxmlformats.org/officeDocument/2006/relationships/hyperlink" Target="https://podminky.urs.cz/item/CS_URS_2024_02/871363121" TargetMode="External" /><Relationship Id="rId27" Type="http://schemas.openxmlformats.org/officeDocument/2006/relationships/hyperlink" Target="https://podminky.urs.cz/item/CS_URS_2024_02/877161101" TargetMode="External" /><Relationship Id="rId28" Type="http://schemas.openxmlformats.org/officeDocument/2006/relationships/hyperlink" Target="https://podminky.urs.cz/item/CS_URS_2024_02/877161112" TargetMode="External" /><Relationship Id="rId29" Type="http://schemas.openxmlformats.org/officeDocument/2006/relationships/hyperlink" Target="https://podminky.urs.cz/item/CS_URS_2024_02/877171101" TargetMode="External" /><Relationship Id="rId30" Type="http://schemas.openxmlformats.org/officeDocument/2006/relationships/hyperlink" Target="https://podminky.urs.cz/item/CS_URS_2024_02/877171112" TargetMode="External" /><Relationship Id="rId31" Type="http://schemas.openxmlformats.org/officeDocument/2006/relationships/hyperlink" Target="https://podminky.urs.cz/item/CS_URS_2024_02/877211101" TargetMode="External" /><Relationship Id="rId32" Type="http://schemas.openxmlformats.org/officeDocument/2006/relationships/hyperlink" Target="https://podminky.urs.cz/item/CS_URS_2024_02/877241101" TargetMode="External" /><Relationship Id="rId33" Type="http://schemas.openxmlformats.org/officeDocument/2006/relationships/hyperlink" Target="https://podminky.urs.cz/item/CS_URS_2024_02/877241112" TargetMode="External" /><Relationship Id="rId34" Type="http://schemas.openxmlformats.org/officeDocument/2006/relationships/hyperlink" Target="https://podminky.urs.cz/item/CS_URS_2024_02/877241113" TargetMode="External" /><Relationship Id="rId35" Type="http://schemas.openxmlformats.org/officeDocument/2006/relationships/hyperlink" Target="https://podminky.urs.cz/item/CS_URS_2024_02/877260310" TargetMode="External" /><Relationship Id="rId36" Type="http://schemas.openxmlformats.org/officeDocument/2006/relationships/hyperlink" Target="https://podminky.urs.cz/item/CS_URS_2024_02/877260320" TargetMode="External" /><Relationship Id="rId37" Type="http://schemas.openxmlformats.org/officeDocument/2006/relationships/hyperlink" Target="https://podminky.urs.cz/item/CS_URS_2024_02/877270310" TargetMode="External" /><Relationship Id="rId38" Type="http://schemas.openxmlformats.org/officeDocument/2006/relationships/hyperlink" Target="https://podminky.urs.cz/item/CS_URS_2024_02/877270320" TargetMode="External" /><Relationship Id="rId39" Type="http://schemas.openxmlformats.org/officeDocument/2006/relationships/hyperlink" Target="https://podminky.urs.cz/item/CS_URS_2024_02/877270330" TargetMode="External" /><Relationship Id="rId40" Type="http://schemas.openxmlformats.org/officeDocument/2006/relationships/hyperlink" Target="https://podminky.urs.cz/item/CS_URS_2024_02/877310310" TargetMode="External" /><Relationship Id="rId41" Type="http://schemas.openxmlformats.org/officeDocument/2006/relationships/hyperlink" Target="https://podminky.urs.cz/item/CS_URS_2024_02/877310320" TargetMode="External" /><Relationship Id="rId42" Type="http://schemas.openxmlformats.org/officeDocument/2006/relationships/hyperlink" Target="https://podminky.urs.cz/item/CS_URS_2024_02/877310330" TargetMode="External" /><Relationship Id="rId43" Type="http://schemas.openxmlformats.org/officeDocument/2006/relationships/hyperlink" Target="https://podminky.urs.cz/item/CS_URS_2024_02/877350320" TargetMode="External" /><Relationship Id="rId44" Type="http://schemas.openxmlformats.org/officeDocument/2006/relationships/hyperlink" Target="https://podminky.urs.cz/item/CS_URS_2024_02/877350330" TargetMode="External" /><Relationship Id="rId45" Type="http://schemas.openxmlformats.org/officeDocument/2006/relationships/hyperlink" Target="https://podminky.urs.cz/item/CS_URS_2024_02/891241222" TargetMode="External" /><Relationship Id="rId46" Type="http://schemas.openxmlformats.org/officeDocument/2006/relationships/hyperlink" Target="https://podminky.urs.cz/item/CS_URS_2024_02/891212312" TargetMode="External" /><Relationship Id="rId47" Type="http://schemas.openxmlformats.org/officeDocument/2006/relationships/hyperlink" Target="https://podminky.urs.cz/item/CS_URS_2024_02/891241811" TargetMode="External" /><Relationship Id="rId48" Type="http://schemas.openxmlformats.org/officeDocument/2006/relationships/hyperlink" Target="https://podminky.urs.cz/item/CS_URS_2024_02/891249111" TargetMode="External" /><Relationship Id="rId49" Type="http://schemas.openxmlformats.org/officeDocument/2006/relationships/hyperlink" Target="https://podminky.urs.cz/item/CS_URS_2024_02/892233122" TargetMode="External" /><Relationship Id="rId50" Type="http://schemas.openxmlformats.org/officeDocument/2006/relationships/hyperlink" Target="https://podminky.urs.cz/item/CS_URS_2024_02/894812522" TargetMode="External" /><Relationship Id="rId51" Type="http://schemas.openxmlformats.org/officeDocument/2006/relationships/hyperlink" Target="https://podminky.urs.cz/item/CS_URS_2024_02/894812529" TargetMode="External" /><Relationship Id="rId52" Type="http://schemas.openxmlformats.org/officeDocument/2006/relationships/hyperlink" Target="https://podminky.urs.cz/item/CS_URS_2024_02/899623151" TargetMode="External" /><Relationship Id="rId53" Type="http://schemas.openxmlformats.org/officeDocument/2006/relationships/hyperlink" Target="https://podminky.urs.cz/item/CS_URS_2024_02/899721111" TargetMode="External" /><Relationship Id="rId54" Type="http://schemas.openxmlformats.org/officeDocument/2006/relationships/hyperlink" Target="https://podminky.urs.cz/item/CS_URS_2024_02/899722112" TargetMode="External" /><Relationship Id="rId55" Type="http://schemas.openxmlformats.org/officeDocument/2006/relationships/hyperlink" Target="https://podminky.urs.cz/item/CS_URS_2024_02/935113111" TargetMode="External" /><Relationship Id="rId56" Type="http://schemas.openxmlformats.org/officeDocument/2006/relationships/hyperlink" Target="https://podminky.urs.cz/item/CS_URS_2024_02/935923216" TargetMode="External" /><Relationship Id="rId57" Type="http://schemas.openxmlformats.org/officeDocument/2006/relationships/hyperlink" Target="https://podminky.urs.cz/item/CS_URS_2024_02/965042241" TargetMode="External" /><Relationship Id="rId58" Type="http://schemas.openxmlformats.org/officeDocument/2006/relationships/hyperlink" Target="https://podminky.urs.cz/item/CS_URS_2024_02/965049112" TargetMode="External" /><Relationship Id="rId59" Type="http://schemas.openxmlformats.org/officeDocument/2006/relationships/hyperlink" Target="https://podminky.urs.cz/item/CS_URS_2024_02/977312114" TargetMode="External" /><Relationship Id="rId60" Type="http://schemas.openxmlformats.org/officeDocument/2006/relationships/hyperlink" Target="https://podminky.urs.cz/item/CS_URS_2024_02/997013153" TargetMode="External" /><Relationship Id="rId61" Type="http://schemas.openxmlformats.org/officeDocument/2006/relationships/hyperlink" Target="https://podminky.urs.cz/item/CS_URS_2024_02/997013219" TargetMode="External" /><Relationship Id="rId62" Type="http://schemas.openxmlformats.org/officeDocument/2006/relationships/hyperlink" Target="https://podminky.urs.cz/item/CS_URS_2024_02/997013501" TargetMode="External" /><Relationship Id="rId63" Type="http://schemas.openxmlformats.org/officeDocument/2006/relationships/hyperlink" Target="https://podminky.urs.cz/item/CS_URS_2024_02/997013509" TargetMode="External" /><Relationship Id="rId64" Type="http://schemas.openxmlformats.org/officeDocument/2006/relationships/hyperlink" Target="https://podminky.urs.cz/item/CS_URS_2024_02/997013862" TargetMode="External" /><Relationship Id="rId65" Type="http://schemas.openxmlformats.org/officeDocument/2006/relationships/hyperlink" Target="https://podminky.urs.cz/item/CS_URS_2024_02/998276101" TargetMode="External" /><Relationship Id="rId66" Type="http://schemas.openxmlformats.org/officeDocument/2006/relationships/hyperlink" Target="https://podminky.urs.cz/item/CS_URS_2024_02/721174005" TargetMode="External" /><Relationship Id="rId67" Type="http://schemas.openxmlformats.org/officeDocument/2006/relationships/hyperlink" Target="https://podminky.urs.cz/item/CS_URS_2024_02/721174007" TargetMode="External" /><Relationship Id="rId68" Type="http://schemas.openxmlformats.org/officeDocument/2006/relationships/hyperlink" Target="https://podminky.urs.cz/item/CS_URS_2024_02/721174025" TargetMode="External" /><Relationship Id="rId69" Type="http://schemas.openxmlformats.org/officeDocument/2006/relationships/hyperlink" Target="https://podminky.urs.cz/item/CS_URS_2024_02/721174027" TargetMode="External" /><Relationship Id="rId70" Type="http://schemas.openxmlformats.org/officeDocument/2006/relationships/hyperlink" Target="https://podminky.urs.cz/item/CS_URS_2024_02/721174043" TargetMode="External" /><Relationship Id="rId71" Type="http://schemas.openxmlformats.org/officeDocument/2006/relationships/hyperlink" Target="https://podminky.urs.cz/item/CS_URS_2024_02/721174044" TargetMode="External" /><Relationship Id="rId72" Type="http://schemas.openxmlformats.org/officeDocument/2006/relationships/hyperlink" Target="https://podminky.urs.cz/item/CS_URS_2024_02/721174045" TargetMode="External" /><Relationship Id="rId73" Type="http://schemas.openxmlformats.org/officeDocument/2006/relationships/hyperlink" Target="https://podminky.urs.cz/item/CS_URS_2024_02/721194103" TargetMode="External" /><Relationship Id="rId74" Type="http://schemas.openxmlformats.org/officeDocument/2006/relationships/hyperlink" Target="https://podminky.urs.cz/item/CS_URS_2024_02/721194105" TargetMode="External" /><Relationship Id="rId75" Type="http://schemas.openxmlformats.org/officeDocument/2006/relationships/hyperlink" Target="https://podminky.urs.cz/item/CS_URS_2024_02/721194109" TargetMode="External" /><Relationship Id="rId76" Type="http://schemas.openxmlformats.org/officeDocument/2006/relationships/hyperlink" Target="https://podminky.urs.cz/item/CS_URS_2024_02/721273152" TargetMode="External" /><Relationship Id="rId77" Type="http://schemas.openxmlformats.org/officeDocument/2006/relationships/hyperlink" Target="https://podminky.urs.cz/item/CS_URS_2024_02/721273153" TargetMode="External" /><Relationship Id="rId78" Type="http://schemas.openxmlformats.org/officeDocument/2006/relationships/hyperlink" Target="https://podminky.urs.cz/item/CS_URS_2024_02/721274121" TargetMode="External" /><Relationship Id="rId79" Type="http://schemas.openxmlformats.org/officeDocument/2006/relationships/hyperlink" Target="https://podminky.urs.cz/item/CS_URS_2024_02/721274123" TargetMode="External" /><Relationship Id="rId80" Type="http://schemas.openxmlformats.org/officeDocument/2006/relationships/hyperlink" Target="https://podminky.urs.cz/item/CS_URS_2024_02/998721102" TargetMode="External" /><Relationship Id="rId81" Type="http://schemas.openxmlformats.org/officeDocument/2006/relationships/hyperlink" Target="https://podminky.urs.cz/item/CS_URS_2024_02/722174002" TargetMode="External" /><Relationship Id="rId82" Type="http://schemas.openxmlformats.org/officeDocument/2006/relationships/hyperlink" Target="https://podminky.urs.cz/item/CS_URS_2024_02/722174003" TargetMode="External" /><Relationship Id="rId83" Type="http://schemas.openxmlformats.org/officeDocument/2006/relationships/hyperlink" Target="https://podminky.urs.cz/item/CS_URS_2024_02/722174022" TargetMode="External" /><Relationship Id="rId84" Type="http://schemas.openxmlformats.org/officeDocument/2006/relationships/hyperlink" Target="https://podminky.urs.cz/item/CS_URS_2024_02/722174023" TargetMode="External" /><Relationship Id="rId85" Type="http://schemas.openxmlformats.org/officeDocument/2006/relationships/hyperlink" Target="https://podminky.urs.cz/item/CS_URS_2024_02/722181221" TargetMode="External" /><Relationship Id="rId86" Type="http://schemas.openxmlformats.org/officeDocument/2006/relationships/hyperlink" Target="https://podminky.urs.cz/item/CS_URS_2024_02/722181222" TargetMode="External" /><Relationship Id="rId87" Type="http://schemas.openxmlformats.org/officeDocument/2006/relationships/hyperlink" Target="https://podminky.urs.cz/item/CS_URS_2024_02/722181231" TargetMode="External" /><Relationship Id="rId88" Type="http://schemas.openxmlformats.org/officeDocument/2006/relationships/hyperlink" Target="https://podminky.urs.cz/item/CS_URS_2024_02/722181242" TargetMode="External" /><Relationship Id="rId89" Type="http://schemas.openxmlformats.org/officeDocument/2006/relationships/hyperlink" Target="https://podminky.urs.cz/item/CS_URS_2024_02/722190401" TargetMode="External" /><Relationship Id="rId90" Type="http://schemas.openxmlformats.org/officeDocument/2006/relationships/hyperlink" Target="https://podminky.urs.cz/item/CS_URS_2024_02/722220111" TargetMode="External" /><Relationship Id="rId91" Type="http://schemas.openxmlformats.org/officeDocument/2006/relationships/hyperlink" Target="https://podminky.urs.cz/item/CS_URS_2024_02/722220121" TargetMode="External" /><Relationship Id="rId92" Type="http://schemas.openxmlformats.org/officeDocument/2006/relationships/hyperlink" Target="https://podminky.urs.cz/item/CS_URS_2024_02/722224115" TargetMode="External" /><Relationship Id="rId93" Type="http://schemas.openxmlformats.org/officeDocument/2006/relationships/hyperlink" Target="https://podminky.urs.cz/item/CS_URS_2024_02/722231072" TargetMode="External" /><Relationship Id="rId94" Type="http://schemas.openxmlformats.org/officeDocument/2006/relationships/hyperlink" Target="https://podminky.urs.cz/item/CS_URS_2024_02/722231073" TargetMode="External" /><Relationship Id="rId95" Type="http://schemas.openxmlformats.org/officeDocument/2006/relationships/hyperlink" Target="https://podminky.urs.cz/item/CS_URS_2024_02/722231221" TargetMode="External" /><Relationship Id="rId96" Type="http://schemas.openxmlformats.org/officeDocument/2006/relationships/hyperlink" Target="https://podminky.urs.cz/item/CS_URS_2024_02/722232122" TargetMode="External" /><Relationship Id="rId97" Type="http://schemas.openxmlformats.org/officeDocument/2006/relationships/hyperlink" Target="https://podminky.urs.cz/item/CS_URS_2024_02/722232123" TargetMode="External" /><Relationship Id="rId98" Type="http://schemas.openxmlformats.org/officeDocument/2006/relationships/hyperlink" Target="https://podminky.urs.cz/item/CS_URS_2024_02/722232124" TargetMode="External" /><Relationship Id="rId99" Type="http://schemas.openxmlformats.org/officeDocument/2006/relationships/hyperlink" Target="https://podminky.urs.cz/item/CS_URS_2024_02/722290234" TargetMode="External" /><Relationship Id="rId100" Type="http://schemas.openxmlformats.org/officeDocument/2006/relationships/hyperlink" Target="https://podminky.urs.cz/item/CS_URS_2024_02/724231127" TargetMode="External" /><Relationship Id="rId101" Type="http://schemas.openxmlformats.org/officeDocument/2006/relationships/hyperlink" Target="https://podminky.urs.cz/item/CS_URS_2024_02/727212103" TargetMode="External" /><Relationship Id="rId102" Type="http://schemas.openxmlformats.org/officeDocument/2006/relationships/hyperlink" Target="https://podminky.urs.cz/item/CS_URS_2024_02/998722102" TargetMode="External" /><Relationship Id="rId103" Type="http://schemas.openxmlformats.org/officeDocument/2006/relationships/hyperlink" Target="https://podminky.urs.cz/item/CS_URS_2024_02/725119125" TargetMode="External" /><Relationship Id="rId104" Type="http://schemas.openxmlformats.org/officeDocument/2006/relationships/hyperlink" Target="https://podminky.urs.cz/item/CS_URS_2024_02/725119131" TargetMode="External" /><Relationship Id="rId105" Type="http://schemas.openxmlformats.org/officeDocument/2006/relationships/hyperlink" Target="https://podminky.urs.cz/item/CS_URS_2024_02/725129101" TargetMode="External" /><Relationship Id="rId106" Type="http://schemas.openxmlformats.org/officeDocument/2006/relationships/hyperlink" Target="https://podminky.urs.cz/item/CS_URS_2024_02/725219102" TargetMode="External" /><Relationship Id="rId107" Type="http://schemas.openxmlformats.org/officeDocument/2006/relationships/hyperlink" Target="https://podminky.urs.cz/item/CS_URS_2024_02/725241901" TargetMode="External" /><Relationship Id="rId108" Type="http://schemas.openxmlformats.org/officeDocument/2006/relationships/hyperlink" Target="https://podminky.urs.cz/item/CS_URS_2024_02/725244907" TargetMode="External" /><Relationship Id="rId109" Type="http://schemas.openxmlformats.org/officeDocument/2006/relationships/hyperlink" Target="https://podminky.urs.cz/item/CS_URS_2024_02/725291652" TargetMode="External" /><Relationship Id="rId110" Type="http://schemas.openxmlformats.org/officeDocument/2006/relationships/hyperlink" Target="https://podminky.urs.cz/item/CS_URS_2024_02/725291653" TargetMode="External" /><Relationship Id="rId111" Type="http://schemas.openxmlformats.org/officeDocument/2006/relationships/hyperlink" Target="https://podminky.urs.cz/item/CS_URS_2024_02/725291654" TargetMode="External" /><Relationship Id="rId112" Type="http://schemas.openxmlformats.org/officeDocument/2006/relationships/hyperlink" Target="https://podminky.urs.cz/item/CS_URS_2024_02/725291664" TargetMode="External" /><Relationship Id="rId113" Type="http://schemas.openxmlformats.org/officeDocument/2006/relationships/hyperlink" Target="https://podminky.urs.cz/item/CS_URS_2024_02/725291669" TargetMode="External" /><Relationship Id="rId114" Type="http://schemas.openxmlformats.org/officeDocument/2006/relationships/hyperlink" Target="https://podminky.urs.cz/item/CS_URS_2024_02/725291670" TargetMode="External" /><Relationship Id="rId115" Type="http://schemas.openxmlformats.org/officeDocument/2006/relationships/hyperlink" Target="https://podminky.urs.cz/item/CS_URS_2024_02/725339111" TargetMode="External" /><Relationship Id="rId116" Type="http://schemas.openxmlformats.org/officeDocument/2006/relationships/hyperlink" Target="https://podminky.urs.cz/item/CS_URS_2024_02/725539201" TargetMode="External" /><Relationship Id="rId117" Type="http://schemas.openxmlformats.org/officeDocument/2006/relationships/hyperlink" Target="https://podminky.urs.cz/item/CS_URS_2024_02/725539202" TargetMode="External" /><Relationship Id="rId118" Type="http://schemas.openxmlformats.org/officeDocument/2006/relationships/hyperlink" Target="https://podminky.urs.cz/item/CS_URS_2024_02/725539203" TargetMode="External" /><Relationship Id="rId119" Type="http://schemas.openxmlformats.org/officeDocument/2006/relationships/hyperlink" Target="https://podminky.urs.cz/item/CS_URS_2024_02/725813111" TargetMode="External" /><Relationship Id="rId120" Type="http://schemas.openxmlformats.org/officeDocument/2006/relationships/hyperlink" Target="https://podminky.urs.cz/item/CS_URS_2024_02/725813112" TargetMode="External" /><Relationship Id="rId121" Type="http://schemas.openxmlformats.org/officeDocument/2006/relationships/hyperlink" Target="https://podminky.urs.cz/item/CS_URS_2024_02/725819201" TargetMode="External" /><Relationship Id="rId122" Type="http://schemas.openxmlformats.org/officeDocument/2006/relationships/hyperlink" Target="https://podminky.urs.cz/item/CS_URS_2024_02/725829101" TargetMode="External" /><Relationship Id="rId123" Type="http://schemas.openxmlformats.org/officeDocument/2006/relationships/hyperlink" Target="https://podminky.urs.cz/item/CS_URS_2024_02/725829131" TargetMode="External" /><Relationship Id="rId124" Type="http://schemas.openxmlformats.org/officeDocument/2006/relationships/hyperlink" Target="https://podminky.urs.cz/item/CS_URS_2024_02/725849411" TargetMode="External" /><Relationship Id="rId125" Type="http://schemas.openxmlformats.org/officeDocument/2006/relationships/hyperlink" Target="https://podminky.urs.cz/item/CS_URS_2024_02/725869101" TargetMode="External" /><Relationship Id="rId126" Type="http://schemas.openxmlformats.org/officeDocument/2006/relationships/hyperlink" Target="https://podminky.urs.cz/item/CS_URS_2024_02/725869204" TargetMode="External" /><Relationship Id="rId127" Type="http://schemas.openxmlformats.org/officeDocument/2006/relationships/hyperlink" Target="https://podminky.urs.cz/item/CS_URS_2024_02/725869218" TargetMode="External" /><Relationship Id="rId128" Type="http://schemas.openxmlformats.org/officeDocument/2006/relationships/hyperlink" Target="https://podminky.urs.cz/item/CS_URS_2024_02/998725102" TargetMode="External" /><Relationship Id="rId129" Type="http://schemas.openxmlformats.org/officeDocument/2006/relationships/hyperlink" Target="https://podminky.urs.cz/item/CS_URS_2024_02/726131041" TargetMode="External" /><Relationship Id="rId130" Type="http://schemas.openxmlformats.org/officeDocument/2006/relationships/hyperlink" Target="https://podminky.urs.cz/item/CS_URS_2024_02/726131043" TargetMode="External" /><Relationship Id="rId131" Type="http://schemas.openxmlformats.org/officeDocument/2006/relationships/hyperlink" Target="https://podminky.urs.cz/item/CS_URS_2024_02/726191001" TargetMode="External" /><Relationship Id="rId132" Type="http://schemas.openxmlformats.org/officeDocument/2006/relationships/hyperlink" Target="https://podminky.urs.cz/item/CS_URS_2024_02/726191011" TargetMode="External" /><Relationship Id="rId133" Type="http://schemas.openxmlformats.org/officeDocument/2006/relationships/hyperlink" Target="https://podminky.urs.cz/item/CS_URS_2024_02/998726112" TargetMode="External" /><Relationship Id="rId134" Type="http://schemas.openxmlformats.org/officeDocument/2006/relationships/hyperlink" Target="https://podminky.urs.cz/item/CS_URS_2024_02/763172377" TargetMode="External" /><Relationship Id="rId135" Type="http://schemas.openxmlformats.org/officeDocument/2006/relationships/hyperlink" Target="https://podminky.urs.cz/item/CS_URS_2024_02/998763101" TargetMode="External" /><Relationship Id="rId136"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51101101" TargetMode="External" /><Relationship Id="rId3" Type="http://schemas.openxmlformats.org/officeDocument/2006/relationships/hyperlink" Target="https://podminky.urs.cz/item/CS_URS_2024_02/151101111" TargetMode="External" /><Relationship Id="rId4" Type="http://schemas.openxmlformats.org/officeDocument/2006/relationships/hyperlink" Target="https://podminky.urs.cz/item/CS_URS_2024_02/1661511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871275811" TargetMode="External" /><Relationship Id="rId7" Type="http://schemas.openxmlformats.org/officeDocument/2006/relationships/hyperlink" Target="https://podminky.urs.cz/item/CS_URS_2024_02/871395811" TargetMode="External" /><Relationship Id="rId8" Type="http://schemas.openxmlformats.org/officeDocument/2006/relationships/hyperlink" Target="https://podminky.urs.cz/item/CS_URS_2024_02/890431851" TargetMode="External" /><Relationship Id="rId9" Type="http://schemas.openxmlformats.org/officeDocument/2006/relationships/hyperlink" Target="https://podminky.urs.cz/item/CS_URS_2024_02/997002511" TargetMode="External" /><Relationship Id="rId10" Type="http://schemas.openxmlformats.org/officeDocument/2006/relationships/hyperlink" Target="https://podminky.urs.cz/item/CS_URS_2024_02/997002519" TargetMode="External" /><Relationship Id="rId11" Type="http://schemas.openxmlformats.org/officeDocument/2006/relationships/hyperlink" Target="https://podminky.urs.cz/item/CS_URS_2024_02/997013813" TargetMode="External" /><Relationship Id="rId12" Type="http://schemas.openxmlformats.org/officeDocument/2006/relationships/hyperlink" Target="https://podminky.urs.cz/item/CS_URS_2024_02/997221861" TargetMode="External" /><Relationship Id="rId13" Type="http://schemas.openxmlformats.org/officeDocument/2006/relationships/hyperlink" Target="https://podminky.urs.cz/item/CS_URS_2024_02/998276101" TargetMode="External" /><Relationship Id="rId14"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hyperlink" Target="https://podminky.urs.cz/item/CS_URS_2024_02/735419115" TargetMode="External" /><Relationship Id="rId2" Type="http://schemas.openxmlformats.org/officeDocument/2006/relationships/hyperlink" Target="https://podminky.urs.cz/item/CS_URS_2024_02/998735102" TargetMode="External" /><Relationship Id="rId3"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hyperlink" Target="https://podminky.urs.cz/item/CS_URS_2024_02/751322011" TargetMode="External" /><Relationship Id="rId2" Type="http://schemas.openxmlformats.org/officeDocument/2006/relationships/hyperlink" Target="https://podminky.urs.cz/item/CS_URS_2024_02/751322012" TargetMode="External" /><Relationship Id="rId3" Type="http://schemas.openxmlformats.org/officeDocument/2006/relationships/hyperlink" Target="https://podminky.urs.cz/item/CS_URS_2024_02/751322121" TargetMode="External" /><Relationship Id="rId4" Type="http://schemas.openxmlformats.org/officeDocument/2006/relationships/hyperlink" Target="https://podminky.urs.cz/item/CS_URS_2024_02/751322123" TargetMode="External" /><Relationship Id="rId5" Type="http://schemas.openxmlformats.org/officeDocument/2006/relationships/hyperlink" Target="https://podminky.urs.cz/item/CS_URS_2024_02/751344112" TargetMode="External" /><Relationship Id="rId6" Type="http://schemas.openxmlformats.org/officeDocument/2006/relationships/hyperlink" Target="https://podminky.urs.cz/item/CS_URS_2024_02/751344113" TargetMode="External" /><Relationship Id="rId7" Type="http://schemas.openxmlformats.org/officeDocument/2006/relationships/hyperlink" Target="https://podminky.urs.cz/item/CS_URS_2024_02/751344122" TargetMode="External" /><Relationship Id="rId8" Type="http://schemas.openxmlformats.org/officeDocument/2006/relationships/hyperlink" Target="https://podminky.urs.cz/item/CS_URS_2024_02/751398052" TargetMode="External" /><Relationship Id="rId9" Type="http://schemas.openxmlformats.org/officeDocument/2006/relationships/hyperlink" Target="https://podminky.urs.cz/item/CS_URS_2024_02/751398112" TargetMode="External" /><Relationship Id="rId10" Type="http://schemas.openxmlformats.org/officeDocument/2006/relationships/hyperlink" Target="https://podminky.urs.cz/item/CS_URS_2024_02/751398122" TargetMode="External" /><Relationship Id="rId11" Type="http://schemas.openxmlformats.org/officeDocument/2006/relationships/hyperlink" Target="https://podminky.urs.cz/item/CS_URS_2024_02/751511021" TargetMode="External" /><Relationship Id="rId12" Type="http://schemas.openxmlformats.org/officeDocument/2006/relationships/hyperlink" Target="https://podminky.urs.cz/item/CS_URS_2024_02/751511022" TargetMode="External" /><Relationship Id="rId13" Type="http://schemas.openxmlformats.org/officeDocument/2006/relationships/hyperlink" Target="https://podminky.urs.cz/item/CS_URS_2024_02/751511181" TargetMode="External" /><Relationship Id="rId14" Type="http://schemas.openxmlformats.org/officeDocument/2006/relationships/hyperlink" Target="https://podminky.urs.cz/item/CS_URS_2024_02/751511182" TargetMode="External" /><Relationship Id="rId15" Type="http://schemas.openxmlformats.org/officeDocument/2006/relationships/hyperlink" Target="https://podminky.urs.cz/item/CS_URS_2024_02/751511183" TargetMode="External" /><Relationship Id="rId16" Type="http://schemas.openxmlformats.org/officeDocument/2006/relationships/hyperlink" Target="https://podminky.urs.cz/item/CS_URS_2024_02/751511184" TargetMode="External" /><Relationship Id="rId17" Type="http://schemas.openxmlformats.org/officeDocument/2006/relationships/hyperlink" Target="https://podminky.urs.cz/item/CS_URS_2024_02/751514113" TargetMode="External" /><Relationship Id="rId18" Type="http://schemas.openxmlformats.org/officeDocument/2006/relationships/hyperlink" Target="https://podminky.urs.cz/item/CS_URS_2024_02/751514178" TargetMode="External" /><Relationship Id="rId19" Type="http://schemas.openxmlformats.org/officeDocument/2006/relationships/hyperlink" Target="https://podminky.urs.cz/item/CS_URS_2024_02/751514179" TargetMode="External" /><Relationship Id="rId20" Type="http://schemas.openxmlformats.org/officeDocument/2006/relationships/hyperlink" Target="https://podminky.urs.cz/item/CS_URS_2024_02/751514180" TargetMode="External" /><Relationship Id="rId21" Type="http://schemas.openxmlformats.org/officeDocument/2006/relationships/hyperlink" Target="https://podminky.urs.cz/item/CS_URS_2024_02/751514213" TargetMode="External" /><Relationship Id="rId22" Type="http://schemas.openxmlformats.org/officeDocument/2006/relationships/hyperlink" Target="https://podminky.urs.cz/item/CS_URS_2024_02/751514288" TargetMode="External" /><Relationship Id="rId23" Type="http://schemas.openxmlformats.org/officeDocument/2006/relationships/hyperlink" Target="https://podminky.urs.cz/item/CS_URS_2024_02/751514289" TargetMode="External" /><Relationship Id="rId24" Type="http://schemas.openxmlformats.org/officeDocument/2006/relationships/hyperlink" Target="https://podminky.urs.cz/item/CS_URS_2024_02/751514290" TargetMode="External" /><Relationship Id="rId25" Type="http://schemas.openxmlformats.org/officeDocument/2006/relationships/hyperlink" Target="https://podminky.urs.cz/item/CS_URS_2024_02/751514377" TargetMode="External" /><Relationship Id="rId26" Type="http://schemas.openxmlformats.org/officeDocument/2006/relationships/hyperlink" Target="https://podminky.urs.cz/item/CS_URS_2024_02/751514412" TargetMode="External" /><Relationship Id="rId27" Type="http://schemas.openxmlformats.org/officeDocument/2006/relationships/hyperlink" Target="https://podminky.urs.cz/item/CS_URS_2024_02/751514413" TargetMode="External" /><Relationship Id="rId28" Type="http://schemas.openxmlformats.org/officeDocument/2006/relationships/hyperlink" Target="https://podminky.urs.cz/item/CS_URS_2024_02/751514414" TargetMode="External" /><Relationship Id="rId29" Type="http://schemas.openxmlformats.org/officeDocument/2006/relationships/hyperlink" Target="https://podminky.urs.cz/item/CS_URS_2024_02/751514478" TargetMode="External" /><Relationship Id="rId30" Type="http://schemas.openxmlformats.org/officeDocument/2006/relationships/hyperlink" Target="https://podminky.urs.cz/item/CS_URS_2024_02/751514479" TargetMode="External" /><Relationship Id="rId31" Type="http://schemas.openxmlformats.org/officeDocument/2006/relationships/hyperlink" Target="https://podminky.urs.cz/item/CS_URS_2024_02/751514480" TargetMode="External" /><Relationship Id="rId32" Type="http://schemas.openxmlformats.org/officeDocument/2006/relationships/hyperlink" Target="https://podminky.urs.cz/item/CS_URS_2024_02/751514535" TargetMode="External" /><Relationship Id="rId33" Type="http://schemas.openxmlformats.org/officeDocument/2006/relationships/hyperlink" Target="https://podminky.urs.cz/item/CS_URS_2024_02/751514536" TargetMode="External" /><Relationship Id="rId34" Type="http://schemas.openxmlformats.org/officeDocument/2006/relationships/hyperlink" Target="https://podminky.urs.cz/item/CS_URS_2024_02/751514537" TargetMode="External" /><Relationship Id="rId35" Type="http://schemas.openxmlformats.org/officeDocument/2006/relationships/hyperlink" Target="https://podminky.urs.cz/item/CS_URS_2024_02/751514538" TargetMode="External" /><Relationship Id="rId36" Type="http://schemas.openxmlformats.org/officeDocument/2006/relationships/hyperlink" Target="https://podminky.urs.cz/item/CS_URS_2024_02/751514876" TargetMode="External" /><Relationship Id="rId37" Type="http://schemas.openxmlformats.org/officeDocument/2006/relationships/hyperlink" Target="https://podminky.urs.cz/item/CS_URS_2024_02/751514877" TargetMode="External" /><Relationship Id="rId38" Type="http://schemas.openxmlformats.org/officeDocument/2006/relationships/hyperlink" Target="https://podminky.urs.cz/item/CS_URS_2024_02/751515013" TargetMode="External" /><Relationship Id="rId39" Type="http://schemas.openxmlformats.org/officeDocument/2006/relationships/hyperlink" Target="https://podminky.urs.cz/item/CS_URS_2024_02/751515064" TargetMode="External" /><Relationship Id="rId40" Type="http://schemas.openxmlformats.org/officeDocument/2006/relationships/hyperlink" Target="https://podminky.urs.cz/item/CS_URS_2024_02/751537145" TargetMode="External" /><Relationship Id="rId41" Type="http://schemas.openxmlformats.org/officeDocument/2006/relationships/hyperlink" Target="https://podminky.urs.cz/item/CS_URS_2024_02/751537146" TargetMode="External" /><Relationship Id="rId42" Type="http://schemas.openxmlformats.org/officeDocument/2006/relationships/hyperlink" Target="https://podminky.urs.cz/item/CS_URS_2024_02/751537147" TargetMode="External" /><Relationship Id="rId43" Type="http://schemas.openxmlformats.org/officeDocument/2006/relationships/hyperlink" Target="https://podminky.urs.cz/item/CS_URS_2024_02/751571034" TargetMode="External" /><Relationship Id="rId44" Type="http://schemas.openxmlformats.org/officeDocument/2006/relationships/hyperlink" Target="https://podminky.urs.cz/item/CS_URS_2024_02/751571035" TargetMode="External" /><Relationship Id="rId45" Type="http://schemas.openxmlformats.org/officeDocument/2006/relationships/hyperlink" Target="https://podminky.urs.cz/item/CS_URS_2024_02/751572031" TargetMode="External" /><Relationship Id="rId46" Type="http://schemas.openxmlformats.org/officeDocument/2006/relationships/hyperlink" Target="https://podminky.urs.cz/item/CS_URS_2024_02/751572032" TargetMode="External" /><Relationship Id="rId47" Type="http://schemas.openxmlformats.org/officeDocument/2006/relationships/hyperlink" Target="https://podminky.urs.cz/item/CS_URS_2024_02/751572033" TargetMode="External" /><Relationship Id="rId48" Type="http://schemas.openxmlformats.org/officeDocument/2006/relationships/hyperlink" Target="https://podminky.urs.cz/item/CS_URS_2024_02/751572034" TargetMode="External" /><Relationship Id="rId49" Type="http://schemas.openxmlformats.org/officeDocument/2006/relationships/hyperlink" Target="https://podminky.urs.cz/item/CS_URS_2024_02/751581314" TargetMode="External" /><Relationship Id="rId50" Type="http://schemas.openxmlformats.org/officeDocument/2006/relationships/hyperlink" Target="https://podminky.urs.cz/item/CS_URS_2024_02/751581354" TargetMode="External" /><Relationship Id="rId51" Type="http://schemas.openxmlformats.org/officeDocument/2006/relationships/hyperlink" Target="https://podminky.urs.cz/item/CS_URS_2024_02/751611122" TargetMode="External" /><Relationship Id="rId52" Type="http://schemas.openxmlformats.org/officeDocument/2006/relationships/hyperlink" Target="https://podminky.urs.cz/item/CS_URS_2024_02/751691111" TargetMode="External" /><Relationship Id="rId53" Type="http://schemas.openxmlformats.org/officeDocument/2006/relationships/hyperlink" Target="https://podminky.urs.cz/item/CS_URS_2024_02/998751101" TargetMode="External" /><Relationship Id="rId54" Type="http://schemas.openxmlformats.org/officeDocument/2006/relationships/hyperlink" Target="https://podminky.urs.cz/item/CS_URS_2024_02/713411111" TargetMode="External" /><Relationship Id="rId55" Type="http://schemas.openxmlformats.org/officeDocument/2006/relationships/hyperlink" Target="https://podminky.urs.cz/item/CS_URS_2024_02/713411121" TargetMode="External" /><Relationship Id="rId56" Type="http://schemas.openxmlformats.org/officeDocument/2006/relationships/hyperlink" Target="https://podminky.urs.cz/item/CS_URS_2024_02/751322012" TargetMode="External" /><Relationship Id="rId57" Type="http://schemas.openxmlformats.org/officeDocument/2006/relationships/hyperlink" Target="https://podminky.urs.cz/item/CS_URS_2024_02/751344113" TargetMode="External" /><Relationship Id="rId58" Type="http://schemas.openxmlformats.org/officeDocument/2006/relationships/hyperlink" Target="https://podminky.urs.cz/item/CS_URS_2024_02/751398051" TargetMode="External" /><Relationship Id="rId59" Type="http://schemas.openxmlformats.org/officeDocument/2006/relationships/hyperlink" Target="https://podminky.urs.cz/item/CS_URS_2024_02/751511021" TargetMode="External" /><Relationship Id="rId60" Type="http://schemas.openxmlformats.org/officeDocument/2006/relationships/hyperlink" Target="https://podminky.urs.cz/item/CS_URS_2024_02/751511182" TargetMode="External" /><Relationship Id="rId61" Type="http://schemas.openxmlformats.org/officeDocument/2006/relationships/hyperlink" Target="https://podminky.urs.cz/item/CS_URS_2024_02/751511183" TargetMode="External" /><Relationship Id="rId62" Type="http://schemas.openxmlformats.org/officeDocument/2006/relationships/hyperlink" Target="https://podminky.urs.cz/item/CS_URS_2024_02/751514113" TargetMode="External" /><Relationship Id="rId63" Type="http://schemas.openxmlformats.org/officeDocument/2006/relationships/hyperlink" Target="https://podminky.urs.cz/item/CS_URS_2024_02/751514178" TargetMode="External" /><Relationship Id="rId64" Type="http://schemas.openxmlformats.org/officeDocument/2006/relationships/hyperlink" Target="https://podminky.urs.cz/item/CS_URS_2024_02/751514179" TargetMode="External" /><Relationship Id="rId65" Type="http://schemas.openxmlformats.org/officeDocument/2006/relationships/hyperlink" Target="https://podminky.urs.cz/item/CS_URS_2024_02/751514288" TargetMode="External" /><Relationship Id="rId66" Type="http://schemas.openxmlformats.org/officeDocument/2006/relationships/hyperlink" Target="https://podminky.urs.cz/item/CS_URS_2024_02/751514289" TargetMode="External" /><Relationship Id="rId67" Type="http://schemas.openxmlformats.org/officeDocument/2006/relationships/hyperlink" Target="https://podminky.urs.cz/item/CS_URS_2024_02/751514413" TargetMode="External" /><Relationship Id="rId68" Type="http://schemas.openxmlformats.org/officeDocument/2006/relationships/hyperlink" Target="https://podminky.urs.cz/item/CS_URS_2024_02/751514478" TargetMode="External" /><Relationship Id="rId69" Type="http://schemas.openxmlformats.org/officeDocument/2006/relationships/hyperlink" Target="https://podminky.urs.cz/item/CS_URS_2024_02/751514479" TargetMode="External" /><Relationship Id="rId70" Type="http://schemas.openxmlformats.org/officeDocument/2006/relationships/hyperlink" Target="https://podminky.urs.cz/item/CS_URS_2024_02/751514536" TargetMode="External" /><Relationship Id="rId71" Type="http://schemas.openxmlformats.org/officeDocument/2006/relationships/hyperlink" Target="https://podminky.urs.cz/item/CS_URS_2024_02/751514537" TargetMode="External" /><Relationship Id="rId72" Type="http://schemas.openxmlformats.org/officeDocument/2006/relationships/hyperlink" Target="https://podminky.urs.cz/item/CS_URS_2024_02/751515063" TargetMode="External" /><Relationship Id="rId73" Type="http://schemas.openxmlformats.org/officeDocument/2006/relationships/hyperlink" Target="https://podminky.urs.cz/item/CS_URS_2024_02/751537146" TargetMode="External" /><Relationship Id="rId74" Type="http://schemas.openxmlformats.org/officeDocument/2006/relationships/hyperlink" Target="https://podminky.urs.cz/item/CS_URS_2024_02/751537147" TargetMode="External" /><Relationship Id="rId75" Type="http://schemas.openxmlformats.org/officeDocument/2006/relationships/hyperlink" Target="https://podminky.urs.cz/item/CS_URS_2024_02/751571034" TargetMode="External" /><Relationship Id="rId76" Type="http://schemas.openxmlformats.org/officeDocument/2006/relationships/hyperlink" Target="https://podminky.urs.cz/item/CS_URS_2024_02/751572032" TargetMode="External" /><Relationship Id="rId77" Type="http://schemas.openxmlformats.org/officeDocument/2006/relationships/hyperlink" Target="https://podminky.urs.cz/item/CS_URS_2024_02/751572033" TargetMode="External" /><Relationship Id="rId78" Type="http://schemas.openxmlformats.org/officeDocument/2006/relationships/hyperlink" Target="https://podminky.urs.cz/item/CS_URS_2024_02/751581353" TargetMode="External" /><Relationship Id="rId79" Type="http://schemas.openxmlformats.org/officeDocument/2006/relationships/hyperlink" Target="https://podminky.urs.cz/item/CS_URS_2024_02/751611121" TargetMode="External" /><Relationship Id="rId80" Type="http://schemas.openxmlformats.org/officeDocument/2006/relationships/hyperlink" Target="https://podminky.urs.cz/item/CS_URS_2024_02/751691111" TargetMode="External" /><Relationship Id="rId81" Type="http://schemas.openxmlformats.org/officeDocument/2006/relationships/hyperlink" Target="https://podminky.urs.cz/item/CS_URS_2024_02/998751101" TargetMode="External" /><Relationship Id="rId82" Type="http://schemas.openxmlformats.org/officeDocument/2006/relationships/hyperlink" Target="https://podminky.urs.cz/item/CS_URS_2024_02/713411121" TargetMode="External" /><Relationship Id="rId83" Type="http://schemas.openxmlformats.org/officeDocument/2006/relationships/hyperlink" Target="https://podminky.urs.cz/item/CS_URS_2024_02/751122093" TargetMode="External" /><Relationship Id="rId84" Type="http://schemas.openxmlformats.org/officeDocument/2006/relationships/hyperlink" Target="https://podminky.urs.cz/item/CS_URS_2024_02/751311112" TargetMode="External" /><Relationship Id="rId85" Type="http://schemas.openxmlformats.org/officeDocument/2006/relationships/hyperlink" Target="https://podminky.urs.cz/item/CS_URS_2024_02/751344113" TargetMode="External" /><Relationship Id="rId86" Type="http://schemas.openxmlformats.org/officeDocument/2006/relationships/hyperlink" Target="https://podminky.urs.cz/item/CS_URS_2024_02/751398051" TargetMode="External" /><Relationship Id="rId87" Type="http://schemas.openxmlformats.org/officeDocument/2006/relationships/hyperlink" Target="https://podminky.urs.cz/item/CS_URS_2024_02/751511182" TargetMode="External" /><Relationship Id="rId88" Type="http://schemas.openxmlformats.org/officeDocument/2006/relationships/hyperlink" Target="https://podminky.urs.cz/item/CS_URS_2024_02/751511183" TargetMode="External" /><Relationship Id="rId89" Type="http://schemas.openxmlformats.org/officeDocument/2006/relationships/hyperlink" Target="https://podminky.urs.cz/item/CS_URS_2024_02/751514012" TargetMode="External" /><Relationship Id="rId90" Type="http://schemas.openxmlformats.org/officeDocument/2006/relationships/hyperlink" Target="https://podminky.urs.cz/item/CS_URS_2024_02/751514178" TargetMode="External" /><Relationship Id="rId91" Type="http://schemas.openxmlformats.org/officeDocument/2006/relationships/hyperlink" Target="https://podminky.urs.cz/item/CS_URS_2024_02/751514412" TargetMode="External" /><Relationship Id="rId92" Type="http://schemas.openxmlformats.org/officeDocument/2006/relationships/hyperlink" Target="https://podminky.urs.cz/item/CS_URS_2024_02/751514479" TargetMode="External" /><Relationship Id="rId93" Type="http://schemas.openxmlformats.org/officeDocument/2006/relationships/hyperlink" Target="https://podminky.urs.cz/item/CS_URS_2024_02/751514536" TargetMode="External" /><Relationship Id="rId94" Type="http://schemas.openxmlformats.org/officeDocument/2006/relationships/hyperlink" Target="https://podminky.urs.cz/item/CS_URS_2024_02/751514537" TargetMode="External" /><Relationship Id="rId95" Type="http://schemas.openxmlformats.org/officeDocument/2006/relationships/hyperlink" Target="https://podminky.urs.cz/item/CS_URS_2024_02/751514679" TargetMode="External" /><Relationship Id="rId96" Type="http://schemas.openxmlformats.org/officeDocument/2006/relationships/hyperlink" Target="https://podminky.urs.cz/item/CS_URS_2024_02/751572032" TargetMode="External" /><Relationship Id="rId97" Type="http://schemas.openxmlformats.org/officeDocument/2006/relationships/hyperlink" Target="https://podminky.urs.cz/item/CS_URS_2024_02/751572033" TargetMode="External" /><Relationship Id="rId98" Type="http://schemas.openxmlformats.org/officeDocument/2006/relationships/hyperlink" Target="https://podminky.urs.cz/item/CS_URS_2024_02/751691111" TargetMode="External" /><Relationship Id="rId99" Type="http://schemas.openxmlformats.org/officeDocument/2006/relationships/hyperlink" Target="https://podminky.urs.cz/item/CS_URS_2024_02/998751101" TargetMode="External" /><Relationship Id="rId100"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hyperlink" Target="https://podminky.urs.cz/item/CS_URS_2024_02/273321511" TargetMode="External" /><Relationship Id="rId2" Type="http://schemas.openxmlformats.org/officeDocument/2006/relationships/hyperlink" Target="https://podminky.urs.cz/item/CS_URS_2024_02/741210701" TargetMode="External" /><Relationship Id="rId3" Type="http://schemas.openxmlformats.org/officeDocument/2006/relationships/hyperlink" Target="https://podminky.urs.cz/item/CS_URS_2024_02/74211004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742110104" TargetMode="External" /><Relationship Id="rId6" Type="http://schemas.openxmlformats.org/officeDocument/2006/relationships/hyperlink" Target="https://podminky.urs.cz/item/CS_URS_2024_02/742330001" TargetMode="External" /><Relationship Id="rId7" Type="http://schemas.openxmlformats.org/officeDocument/2006/relationships/hyperlink" Target="https://podminky.urs.cz/item/CS_URS_2024_02/742330022" TargetMode="External" /><Relationship Id="rId8" Type="http://schemas.openxmlformats.org/officeDocument/2006/relationships/hyperlink" Target="https://podminky.urs.cz/item/CS_URS_2024_02/742330023" TargetMode="External" /><Relationship Id="rId9" Type="http://schemas.openxmlformats.org/officeDocument/2006/relationships/hyperlink" Target="https://podminky.urs.cz/item/CS_URS_2024_02/742330029" TargetMode="External" /><Relationship Id="rId10" Type="http://schemas.openxmlformats.org/officeDocument/2006/relationships/hyperlink" Target="https://podminky.urs.cz/item/CS_URS_2024_02/742330031" TargetMode="External" /><Relationship Id="rId11" Type="http://schemas.openxmlformats.org/officeDocument/2006/relationships/hyperlink" Target="https://podminky.urs.cz/item/CS_URS_2024_02/742330034" TargetMode="External" /><Relationship Id="rId12" Type="http://schemas.openxmlformats.org/officeDocument/2006/relationships/hyperlink" Target="https://podminky.urs.cz/item/CS_URS_2024_02/742330036" TargetMode="External" /><Relationship Id="rId13" Type="http://schemas.openxmlformats.org/officeDocument/2006/relationships/hyperlink" Target="https://podminky.urs.cz/item/CS_URS_2024_02/742330044" TargetMode="External" /><Relationship Id="rId14" Type="http://schemas.openxmlformats.org/officeDocument/2006/relationships/hyperlink" Target="https://podminky.urs.cz/item/CS_URS_2024_02/220182022" TargetMode="External" /><Relationship Id="rId15" Type="http://schemas.openxmlformats.org/officeDocument/2006/relationships/hyperlink" Target="https://podminky.urs.cz/item/CS_URS_2024_02/220182092" TargetMode="External" /><Relationship Id="rId16" Type="http://schemas.openxmlformats.org/officeDocument/2006/relationships/hyperlink" Target="https://podminky.urs.cz/item/CS_URS_2024_02/460010025" TargetMode="External" /><Relationship Id="rId17" Type="http://schemas.openxmlformats.org/officeDocument/2006/relationships/hyperlink" Target="https://podminky.urs.cz/item/CS_URS_2024_02/460131113" TargetMode="External" /><Relationship Id="rId18" Type="http://schemas.openxmlformats.org/officeDocument/2006/relationships/hyperlink" Target="https://podminky.urs.cz/item/CS_URS_2024_02/460161172" TargetMode="External" /><Relationship Id="rId19" Type="http://schemas.openxmlformats.org/officeDocument/2006/relationships/hyperlink" Target="https://podminky.urs.cz/item/CS_URS_2024_02/460161312" TargetMode="External" /><Relationship Id="rId20" Type="http://schemas.openxmlformats.org/officeDocument/2006/relationships/hyperlink" Target="https://podminky.urs.cz/item/CS_URS_2024_02/460431332" TargetMode="External" /><Relationship Id="rId21" Type="http://schemas.openxmlformats.org/officeDocument/2006/relationships/hyperlink" Target="https://podminky.urs.cz/item/CS_URS_2024_02/460391123" TargetMode="External" /><Relationship Id="rId22" Type="http://schemas.openxmlformats.org/officeDocument/2006/relationships/hyperlink" Target="https://podminky.urs.cz/item/CS_URS_2024_02/460431182" TargetMode="External" /><Relationship Id="rId23" Type="http://schemas.openxmlformats.org/officeDocument/2006/relationships/hyperlink" Target="https://podminky.urs.cz/item/CS_URS_2024_02/460661111" TargetMode="External" /><Relationship Id="rId24" Type="http://schemas.openxmlformats.org/officeDocument/2006/relationships/hyperlink" Target="https://podminky.urs.cz/item/CS_URS_2024_02/460671113" TargetMode="External" /><Relationship Id="rId25" Type="http://schemas.openxmlformats.org/officeDocument/2006/relationships/hyperlink" Target="https://podminky.urs.cz/item/CS_URS_2024_02/460791114" TargetMode="External" /><Relationship Id="rId26"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4"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273313511" TargetMode="External" /><Relationship Id="rId9" Type="http://schemas.openxmlformats.org/officeDocument/2006/relationships/hyperlink" Target="https://podminky.urs.cz/item/CS_URS_2024_02/273322511" TargetMode="External" /><Relationship Id="rId10" Type="http://schemas.openxmlformats.org/officeDocument/2006/relationships/hyperlink" Target="https://podminky.urs.cz/item/CS_URS_2024_02/273322611" TargetMode="External" /><Relationship Id="rId11" Type="http://schemas.openxmlformats.org/officeDocument/2006/relationships/hyperlink" Target="https://podminky.urs.cz/item/CS_URS_2024_02/273351121" TargetMode="External" /><Relationship Id="rId12" Type="http://schemas.openxmlformats.org/officeDocument/2006/relationships/hyperlink" Target="https://podminky.urs.cz/item/CS_URS_2024_02/273351122" TargetMode="External" /><Relationship Id="rId13" Type="http://schemas.openxmlformats.org/officeDocument/2006/relationships/hyperlink" Target="https://podminky.urs.cz/item/CS_URS_2024_02/273361821" TargetMode="External" /><Relationship Id="rId14" Type="http://schemas.openxmlformats.org/officeDocument/2006/relationships/hyperlink" Target="https://podminky.urs.cz/item/CS_URS_2024_02/273362021" TargetMode="External" /><Relationship Id="rId15" Type="http://schemas.openxmlformats.org/officeDocument/2006/relationships/hyperlink" Target="https://podminky.urs.cz/item/CS_URS_2024_02/275322611" TargetMode="External" /><Relationship Id="rId16" Type="http://schemas.openxmlformats.org/officeDocument/2006/relationships/hyperlink" Target="https://podminky.urs.cz/item/CS_URS_2024_02/275351121" TargetMode="External" /><Relationship Id="rId17" Type="http://schemas.openxmlformats.org/officeDocument/2006/relationships/hyperlink" Target="https://podminky.urs.cz/item/CS_URS_2024_02/275351122" TargetMode="External" /><Relationship Id="rId18" Type="http://schemas.openxmlformats.org/officeDocument/2006/relationships/hyperlink" Target="https://podminky.urs.cz/item/CS_URS_2024_02/275361821" TargetMode="External" /><Relationship Id="rId19" Type="http://schemas.openxmlformats.org/officeDocument/2006/relationships/hyperlink" Target="https://podminky.urs.cz/item/CS_URS_2024_01/311101211" TargetMode="External" /><Relationship Id="rId20" Type="http://schemas.openxmlformats.org/officeDocument/2006/relationships/hyperlink" Target="https://podminky.urs.cz/item/CS_URS_2024_02/311272141" TargetMode="External" /><Relationship Id="rId21" Type="http://schemas.openxmlformats.org/officeDocument/2006/relationships/hyperlink" Target="https://podminky.urs.cz/item/CS_URS_2024_02/311321815" TargetMode="External" /><Relationship Id="rId22" Type="http://schemas.openxmlformats.org/officeDocument/2006/relationships/hyperlink" Target="https://podminky.urs.cz/item/CS_URS_2024_02/311322611" TargetMode="External" /><Relationship Id="rId23" Type="http://schemas.openxmlformats.org/officeDocument/2006/relationships/hyperlink" Target="https://podminky.urs.cz/item/CS_URS_2024_02/311351121" TargetMode="External" /><Relationship Id="rId24" Type="http://schemas.openxmlformats.org/officeDocument/2006/relationships/hyperlink" Target="https://podminky.urs.cz/item/CS_URS_2024_02/311351122" TargetMode="External" /><Relationship Id="rId25" Type="http://schemas.openxmlformats.org/officeDocument/2006/relationships/hyperlink" Target="https://podminky.urs.cz/item/CS_URS_2024_02/311351911" TargetMode="External" /><Relationship Id="rId26" Type="http://schemas.openxmlformats.org/officeDocument/2006/relationships/hyperlink" Target="https://podminky.urs.cz/item/CS_URS_2024_02/311353111" TargetMode="External" /><Relationship Id="rId27" Type="http://schemas.openxmlformats.org/officeDocument/2006/relationships/hyperlink" Target="https://podminky.urs.cz/item/CS_URS_2024_02/311353112" TargetMode="External" /><Relationship Id="rId28" Type="http://schemas.openxmlformats.org/officeDocument/2006/relationships/hyperlink" Target="https://podminky.urs.cz/item/CS_URS_2024_02/311353911" TargetMode="External" /><Relationship Id="rId29" Type="http://schemas.openxmlformats.org/officeDocument/2006/relationships/hyperlink" Target="https://podminky.urs.cz/item/CS_URS_2024_02/311361821" TargetMode="External" /><Relationship Id="rId30" Type="http://schemas.openxmlformats.org/officeDocument/2006/relationships/hyperlink" Target="https://podminky.urs.cz/item/CS_URS_2024_02/330321613" TargetMode="External" /><Relationship Id="rId31" Type="http://schemas.openxmlformats.org/officeDocument/2006/relationships/hyperlink" Target="https://podminky.urs.cz/item/CS_URS_2024_02/331351121" TargetMode="External" /><Relationship Id="rId32" Type="http://schemas.openxmlformats.org/officeDocument/2006/relationships/hyperlink" Target="https://podminky.urs.cz/item/CS_URS_2024_02/331351122" TargetMode="External" /><Relationship Id="rId33" Type="http://schemas.openxmlformats.org/officeDocument/2006/relationships/hyperlink" Target="https://podminky.urs.cz/item/CS_URS_2024_02/331361821" TargetMode="External" /><Relationship Id="rId34" Type="http://schemas.openxmlformats.org/officeDocument/2006/relationships/hyperlink" Target="https://podminky.urs.cz/item/CS_URS_2024_02/346272226" TargetMode="External" /><Relationship Id="rId35" Type="http://schemas.openxmlformats.org/officeDocument/2006/relationships/hyperlink" Target="https://podminky.urs.cz/item/CS_URS_2024_02/411322626" TargetMode="External" /><Relationship Id="rId36" Type="http://schemas.openxmlformats.org/officeDocument/2006/relationships/hyperlink" Target="https://podminky.urs.cz/item/CS_URS_2024_02/411324646" TargetMode="External" /><Relationship Id="rId37" Type="http://schemas.openxmlformats.org/officeDocument/2006/relationships/hyperlink" Target="https://podminky.urs.cz/item/CS_URS_2024_02/411351021" TargetMode="External" /><Relationship Id="rId38" Type="http://schemas.openxmlformats.org/officeDocument/2006/relationships/hyperlink" Target="https://podminky.urs.cz/item/CS_URS_2024_02/411351022" TargetMode="External" /><Relationship Id="rId39" Type="http://schemas.openxmlformats.org/officeDocument/2006/relationships/hyperlink" Target="https://podminky.urs.cz/item/CS_URS_2024_02/411354337" TargetMode="External" /><Relationship Id="rId40" Type="http://schemas.openxmlformats.org/officeDocument/2006/relationships/hyperlink" Target="https://podminky.urs.cz/item/CS_URS_2024_02/411354338" TargetMode="External" /><Relationship Id="rId41" Type="http://schemas.openxmlformats.org/officeDocument/2006/relationships/hyperlink" Target="https://podminky.urs.cz/item/CS_URS_2024_02/411361821" TargetMode="External" /><Relationship Id="rId42" Type="http://schemas.openxmlformats.org/officeDocument/2006/relationships/hyperlink" Target="https://podminky.urs.cz/item/CS_URS_2024_02/411362021" TargetMode="External" /><Relationship Id="rId43" Type="http://schemas.openxmlformats.org/officeDocument/2006/relationships/hyperlink" Target="https://podminky.urs.cz/item/CS_URS_2024_02/622142012" TargetMode="External" /><Relationship Id="rId44" Type="http://schemas.openxmlformats.org/officeDocument/2006/relationships/hyperlink" Target="https://podminky.urs.cz/item/CS_URS_2024_02/622321141" TargetMode="External" /><Relationship Id="rId45" Type="http://schemas.openxmlformats.org/officeDocument/2006/relationships/hyperlink" Target="https://podminky.urs.cz/item/CS_URS_2024_02/631311214" TargetMode="External" /><Relationship Id="rId46" Type="http://schemas.openxmlformats.org/officeDocument/2006/relationships/hyperlink" Target="https://podminky.urs.cz/item/CS_URS_2024_02/631319011" TargetMode="External" /><Relationship Id="rId47" Type="http://schemas.openxmlformats.org/officeDocument/2006/relationships/hyperlink" Target="https://podminky.urs.cz/item/CS_URS_2024_02/631362021" TargetMode="External" /><Relationship Id="rId48" Type="http://schemas.openxmlformats.org/officeDocument/2006/relationships/hyperlink" Target="https://podminky.urs.cz/item/CS_URS_2024_02/919111211" TargetMode="External" /><Relationship Id="rId49" Type="http://schemas.openxmlformats.org/officeDocument/2006/relationships/hyperlink" Target="https://podminky.urs.cz/item/CS_URS_2024_02/931992111" TargetMode="External" /><Relationship Id="rId50" Type="http://schemas.openxmlformats.org/officeDocument/2006/relationships/hyperlink" Target="https://podminky.urs.cz/item/CS_URS_2024_01/931994102" TargetMode="External" /><Relationship Id="rId51" Type="http://schemas.openxmlformats.org/officeDocument/2006/relationships/hyperlink" Target="https://podminky.urs.cz/item/CS_URS_2024_02/931994132" TargetMode="External" /><Relationship Id="rId52" Type="http://schemas.openxmlformats.org/officeDocument/2006/relationships/hyperlink" Target="https://podminky.urs.cz/item/CS_URS_2024_02/931994141" TargetMode="External" /><Relationship Id="rId53" Type="http://schemas.openxmlformats.org/officeDocument/2006/relationships/hyperlink" Target="https://podminky.urs.cz/item/CS_URS_2024_02/931994172" TargetMode="External" /><Relationship Id="rId54" Type="http://schemas.openxmlformats.org/officeDocument/2006/relationships/hyperlink" Target="https://podminky.urs.cz/item/CS_URS_2024_01/953334443" TargetMode="External" /><Relationship Id="rId55" Type="http://schemas.openxmlformats.org/officeDocument/2006/relationships/hyperlink" Target="https://podminky.urs.cz/item/CS_URS_2024_02/985131111" TargetMode="External" /><Relationship Id="rId56" Type="http://schemas.openxmlformats.org/officeDocument/2006/relationships/hyperlink" Target="https://podminky.urs.cz/item/CS_URS_2024_02/985311111" TargetMode="External" /><Relationship Id="rId57" Type="http://schemas.openxmlformats.org/officeDocument/2006/relationships/hyperlink" Target="https://podminky.urs.cz/item/CS_URS_2024_02/985311115" TargetMode="External" /><Relationship Id="rId58" Type="http://schemas.openxmlformats.org/officeDocument/2006/relationships/hyperlink" Target="https://podminky.urs.cz/item/CS_URS_2024_02/985312111" TargetMode="External" /><Relationship Id="rId59" Type="http://schemas.openxmlformats.org/officeDocument/2006/relationships/hyperlink" Target="https://podminky.urs.cz/item/CS_URS_2024_02/985321211" TargetMode="External" /><Relationship Id="rId60" Type="http://schemas.openxmlformats.org/officeDocument/2006/relationships/hyperlink" Target="https://podminky.urs.cz/item/CS_URS_2024_02/985324111" TargetMode="External" /><Relationship Id="rId61" Type="http://schemas.openxmlformats.org/officeDocument/2006/relationships/hyperlink" Target="https://podminky.urs.cz/item/CS_URS_2024_02/985331213" TargetMode="External" /><Relationship Id="rId62" Type="http://schemas.openxmlformats.org/officeDocument/2006/relationships/hyperlink" Target="https://podminky.urs.cz/item/CS_URS_2024_02/985331912" TargetMode="External" /><Relationship Id="rId63" Type="http://schemas.openxmlformats.org/officeDocument/2006/relationships/hyperlink" Target="https://podminky.urs.cz/item/CS_URS_2024_02/998012022" TargetMode="External" /><Relationship Id="rId64" Type="http://schemas.openxmlformats.org/officeDocument/2006/relationships/hyperlink" Target="https://podminky.urs.cz/item/CS_URS_2024_02/711111001" TargetMode="External" /><Relationship Id="rId65" Type="http://schemas.openxmlformats.org/officeDocument/2006/relationships/hyperlink" Target="https://podminky.urs.cz/item/CS_URS_2024_02/711111002" TargetMode="External" /><Relationship Id="rId66" Type="http://schemas.openxmlformats.org/officeDocument/2006/relationships/hyperlink" Target="https://podminky.urs.cz/item/CS_URS_2024_02/711112001" TargetMode="External" /><Relationship Id="rId67" Type="http://schemas.openxmlformats.org/officeDocument/2006/relationships/hyperlink" Target="https://podminky.urs.cz/item/CS_URS_2024_02/711112002" TargetMode="External" /><Relationship Id="rId68" Type="http://schemas.openxmlformats.org/officeDocument/2006/relationships/hyperlink" Target="https://podminky.urs.cz/item/CS_URS_2024_02/711141559" TargetMode="External" /><Relationship Id="rId69" Type="http://schemas.openxmlformats.org/officeDocument/2006/relationships/hyperlink" Target="https://podminky.urs.cz/item/CS_URS_2024_02/711142559" TargetMode="External" /><Relationship Id="rId70" Type="http://schemas.openxmlformats.org/officeDocument/2006/relationships/hyperlink" Target="https://podminky.urs.cz/item/CS_URS_2024_02/711191001" TargetMode="External" /><Relationship Id="rId71" Type="http://schemas.openxmlformats.org/officeDocument/2006/relationships/hyperlink" Target="https://podminky.urs.cz/item/CS_URS_2024_02/711191011" TargetMode="External" /><Relationship Id="rId72" Type="http://schemas.openxmlformats.org/officeDocument/2006/relationships/hyperlink" Target="https://podminky.urs.cz/item/CS_URS_2024_02/711491172" TargetMode="External" /><Relationship Id="rId73" Type="http://schemas.openxmlformats.org/officeDocument/2006/relationships/hyperlink" Target="https://podminky.urs.cz/item/CS_URS_2024_02/711491177" TargetMode="External" /><Relationship Id="rId74" Type="http://schemas.openxmlformats.org/officeDocument/2006/relationships/hyperlink" Target="https://podminky.urs.cz/item/CS_URS_2024_02/711491272" TargetMode="External" /><Relationship Id="rId75" Type="http://schemas.openxmlformats.org/officeDocument/2006/relationships/hyperlink" Target="https://podminky.urs.cz/item/CS_URS_2024_02/711491471" TargetMode="External" /><Relationship Id="rId76" Type="http://schemas.openxmlformats.org/officeDocument/2006/relationships/hyperlink" Target="https://podminky.urs.cz/item/CS_URS_2024_02/998711202" TargetMode="External" /><Relationship Id="rId77" Type="http://schemas.openxmlformats.org/officeDocument/2006/relationships/hyperlink" Target="https://podminky.urs.cz/item/CS_URS_2024_02/751398023" TargetMode="External" /><Relationship Id="rId78" Type="http://schemas.openxmlformats.org/officeDocument/2006/relationships/hyperlink" Target="https://podminky.urs.cz/item/CS_URS_2024_02/998751201" TargetMode="External" /><Relationship Id="rId79" Type="http://schemas.openxmlformats.org/officeDocument/2006/relationships/hyperlink" Target="https://podminky.urs.cz/item/CS_URS_2024_02/783846503" TargetMode="External" /><Relationship Id="rId80"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1/131251205"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1/153112115" TargetMode="External" /><Relationship Id="rId6" Type="http://schemas.openxmlformats.org/officeDocument/2006/relationships/hyperlink" Target="https://podminky.urs.cz/item/CS_URS_2024_01/153112116" TargetMode="External" /><Relationship Id="rId7" Type="http://schemas.openxmlformats.org/officeDocument/2006/relationships/hyperlink" Target="https://podminky.urs.cz/item/CS_URS_2024_01/153112132" TargetMode="External" /><Relationship Id="rId8" Type="http://schemas.openxmlformats.org/officeDocument/2006/relationships/hyperlink" Target="https://podminky.urs.cz/item/CS_URS_2024_01/153112133" TargetMode="External" /><Relationship Id="rId9" Type="http://schemas.openxmlformats.org/officeDocument/2006/relationships/hyperlink" Target="https://podminky.urs.cz/item/CS_URS_2024_01/153113118" TargetMode="External" /><Relationship Id="rId10" Type="http://schemas.openxmlformats.org/officeDocument/2006/relationships/hyperlink" Target="https://podminky.urs.cz/item/CS_URS_2024_01/153113119" TargetMode="External" /><Relationship Id="rId11" Type="http://schemas.openxmlformats.org/officeDocument/2006/relationships/hyperlink" Target="https://podminky.urs.cz/item/CS_URS_2024_02/153116111" TargetMode="External" /><Relationship Id="rId12" Type="http://schemas.openxmlformats.org/officeDocument/2006/relationships/hyperlink" Target="https://podminky.urs.cz/item/CS_URS_2024_02/153116112" TargetMode="External" /><Relationship Id="rId13" Type="http://schemas.openxmlformats.org/officeDocument/2006/relationships/hyperlink" Target="https://podminky.urs.cz/item/CS_URS_2024_02/153116113" TargetMode="External" /><Relationship Id="rId14" Type="http://schemas.openxmlformats.org/officeDocument/2006/relationships/hyperlink" Target="https://podminky.urs.cz/item/CS_URS_2024_02/162751117" TargetMode="External" /><Relationship Id="rId15" Type="http://schemas.openxmlformats.org/officeDocument/2006/relationships/hyperlink" Target="https://podminky.urs.cz/item/CS_URS_2024_02/162751119" TargetMode="External" /><Relationship Id="rId16" Type="http://schemas.openxmlformats.org/officeDocument/2006/relationships/hyperlink" Target="https://podminky.urs.cz/item/CS_URS_2024_02/171201231" TargetMode="External" /><Relationship Id="rId17" Type="http://schemas.openxmlformats.org/officeDocument/2006/relationships/hyperlink" Target="https://podminky.urs.cz/item/CS_URS_2024_02/171251201" TargetMode="External" /><Relationship Id="rId18" Type="http://schemas.openxmlformats.org/officeDocument/2006/relationships/hyperlink" Target="https://podminky.urs.cz/item/CS_URS_2024_02/174151101" TargetMode="External" /><Relationship Id="rId19" Type="http://schemas.openxmlformats.org/officeDocument/2006/relationships/hyperlink" Target="https://podminky.urs.cz/item/CS_URS_2024_02/273321211" TargetMode="External" /><Relationship Id="rId20" Type="http://schemas.openxmlformats.org/officeDocument/2006/relationships/hyperlink" Target="https://podminky.urs.cz/item/CS_URS_2024_01/273322511" TargetMode="External" /><Relationship Id="rId21" Type="http://schemas.openxmlformats.org/officeDocument/2006/relationships/hyperlink" Target="https://podminky.urs.cz/item/CS_URS_2024_02/273362021" TargetMode="External" /><Relationship Id="rId22" Type="http://schemas.openxmlformats.org/officeDocument/2006/relationships/hyperlink" Target="https://podminky.urs.cz/item/CS_URS_2024_02/273322611" TargetMode="External" /><Relationship Id="rId23" Type="http://schemas.openxmlformats.org/officeDocument/2006/relationships/hyperlink" Target="https://podminky.urs.cz/item/CS_URS_2024_02/273351121" TargetMode="External" /><Relationship Id="rId24" Type="http://schemas.openxmlformats.org/officeDocument/2006/relationships/hyperlink" Target="https://podminky.urs.cz/item/CS_URS_2024_02/273351122" TargetMode="External" /><Relationship Id="rId25" Type="http://schemas.openxmlformats.org/officeDocument/2006/relationships/hyperlink" Target="https://podminky.urs.cz/item/CS_URS_2024_02/273361821" TargetMode="External" /><Relationship Id="rId26" Type="http://schemas.openxmlformats.org/officeDocument/2006/relationships/hyperlink" Target="https://podminky.urs.cz/item/CS_URS_2024_01/311101211" TargetMode="External" /><Relationship Id="rId27" Type="http://schemas.openxmlformats.org/officeDocument/2006/relationships/hyperlink" Target="https://podminky.urs.cz/item/CS_URS_2024_01/311321815" TargetMode="External" /><Relationship Id="rId28" Type="http://schemas.openxmlformats.org/officeDocument/2006/relationships/hyperlink" Target="https://podminky.urs.cz/item/CS_URS_2024_02/311322611" TargetMode="External" /><Relationship Id="rId29" Type="http://schemas.openxmlformats.org/officeDocument/2006/relationships/hyperlink" Target="https://podminky.urs.cz/item/CS_URS_2024_02/311351121" TargetMode="External" /><Relationship Id="rId30" Type="http://schemas.openxmlformats.org/officeDocument/2006/relationships/hyperlink" Target="https://podminky.urs.cz/item/CS_URS_2024_02/311351122" TargetMode="External" /><Relationship Id="rId31" Type="http://schemas.openxmlformats.org/officeDocument/2006/relationships/hyperlink" Target="https://podminky.urs.cz/item/CS_URS_2024_01/311351911" TargetMode="External" /><Relationship Id="rId32" Type="http://schemas.openxmlformats.org/officeDocument/2006/relationships/hyperlink" Target="https://podminky.urs.cz/item/CS_URS_2024_02/311361821" TargetMode="External" /><Relationship Id="rId33" Type="http://schemas.openxmlformats.org/officeDocument/2006/relationships/hyperlink" Target="https://podminky.urs.cz/item/CS_URS_2024_02/346272226" TargetMode="External" /><Relationship Id="rId34" Type="http://schemas.openxmlformats.org/officeDocument/2006/relationships/hyperlink" Target="https://podminky.urs.cz/item/CS_URS_2024_02/411324646" TargetMode="External" /><Relationship Id="rId35" Type="http://schemas.openxmlformats.org/officeDocument/2006/relationships/hyperlink" Target="https://podminky.urs.cz/item/CS_URS_2024_01/411351021" TargetMode="External" /><Relationship Id="rId36" Type="http://schemas.openxmlformats.org/officeDocument/2006/relationships/hyperlink" Target="https://podminky.urs.cz/item/CS_URS_2024_01/411351022" TargetMode="External" /><Relationship Id="rId37" Type="http://schemas.openxmlformats.org/officeDocument/2006/relationships/hyperlink" Target="https://podminky.urs.cz/item/CS_URS_2024_01/411354337" TargetMode="External" /><Relationship Id="rId38" Type="http://schemas.openxmlformats.org/officeDocument/2006/relationships/hyperlink" Target="https://podminky.urs.cz/item/CS_URS_2024_01/411354338" TargetMode="External" /><Relationship Id="rId39" Type="http://schemas.openxmlformats.org/officeDocument/2006/relationships/hyperlink" Target="https://podminky.urs.cz/item/CS_URS_2024_01/411359111" TargetMode="External" /><Relationship Id="rId40" Type="http://schemas.openxmlformats.org/officeDocument/2006/relationships/hyperlink" Target="https://podminky.urs.cz/item/CS_URS_2024_02/631311214" TargetMode="External" /><Relationship Id="rId41" Type="http://schemas.openxmlformats.org/officeDocument/2006/relationships/hyperlink" Target="https://podminky.urs.cz/item/CS_URS_2024_02/631319011" TargetMode="External" /><Relationship Id="rId42" Type="http://schemas.openxmlformats.org/officeDocument/2006/relationships/hyperlink" Target="https://podminky.urs.cz/item/CS_URS_2024_02/631362021" TargetMode="External" /><Relationship Id="rId43" Type="http://schemas.openxmlformats.org/officeDocument/2006/relationships/hyperlink" Target="https://podminky.urs.cz/item/CS_URS_2024_02/894811141" TargetMode="External" /><Relationship Id="rId44" Type="http://schemas.openxmlformats.org/officeDocument/2006/relationships/hyperlink" Target="https://podminky.urs.cz/item/CS_URS_2024_02/919111211" TargetMode="External" /><Relationship Id="rId45" Type="http://schemas.openxmlformats.org/officeDocument/2006/relationships/hyperlink" Target="https://podminky.urs.cz/item/CS_URS_2024_02/931992111" TargetMode="External" /><Relationship Id="rId46" Type="http://schemas.openxmlformats.org/officeDocument/2006/relationships/hyperlink" Target="https://podminky.urs.cz/item/CS_URS_2024_02/931994132" TargetMode="External" /><Relationship Id="rId47" Type="http://schemas.openxmlformats.org/officeDocument/2006/relationships/hyperlink" Target="https://podminky.urs.cz/item/CS_URS_2024_02/931994141" TargetMode="External" /><Relationship Id="rId48" Type="http://schemas.openxmlformats.org/officeDocument/2006/relationships/hyperlink" Target="https://podminky.urs.cz/item/CS_URS_2024_01/931994172" TargetMode="External" /><Relationship Id="rId49" Type="http://schemas.openxmlformats.org/officeDocument/2006/relationships/hyperlink" Target="https://podminky.urs.cz/item/CS_URS_2024_01/953334443" TargetMode="External" /><Relationship Id="rId50" Type="http://schemas.openxmlformats.org/officeDocument/2006/relationships/hyperlink" Target="https://podminky.urs.cz/item/CS_URS_2024_02/985321211" TargetMode="External" /><Relationship Id="rId51" Type="http://schemas.openxmlformats.org/officeDocument/2006/relationships/hyperlink" Target="https://podminky.urs.cz/item/CS_URS_2024_02/998012022" TargetMode="External" /><Relationship Id="rId52" Type="http://schemas.openxmlformats.org/officeDocument/2006/relationships/hyperlink" Target="https://podminky.urs.cz/item/CS_URS_2024_02/711141559" TargetMode="External" /><Relationship Id="rId53" Type="http://schemas.openxmlformats.org/officeDocument/2006/relationships/hyperlink" Target="https://podminky.urs.cz/item/CS_URS_2024_02/711142559" TargetMode="External" /><Relationship Id="rId54" Type="http://schemas.openxmlformats.org/officeDocument/2006/relationships/hyperlink" Target="https://podminky.urs.cz/item/CS_URS_2024_02/711191001" TargetMode="External" /><Relationship Id="rId55" Type="http://schemas.openxmlformats.org/officeDocument/2006/relationships/hyperlink" Target="https://podminky.urs.cz/item/CS_URS_2024_02/711191011" TargetMode="External" /><Relationship Id="rId56" Type="http://schemas.openxmlformats.org/officeDocument/2006/relationships/hyperlink" Target="https://podminky.urs.cz/item/CS_URS_2024_02/711491172" TargetMode="External" /><Relationship Id="rId57" Type="http://schemas.openxmlformats.org/officeDocument/2006/relationships/hyperlink" Target="https://podminky.urs.cz/item/CS_URS_2024_02/711491177" TargetMode="External" /><Relationship Id="rId58" Type="http://schemas.openxmlformats.org/officeDocument/2006/relationships/hyperlink" Target="https://podminky.urs.cz/item/CS_URS_2024_02/711491272" TargetMode="External" /><Relationship Id="rId59" Type="http://schemas.openxmlformats.org/officeDocument/2006/relationships/hyperlink" Target="https://podminky.urs.cz/item/CS_URS_2024_02/711491471" TargetMode="External" /><Relationship Id="rId60" Type="http://schemas.openxmlformats.org/officeDocument/2006/relationships/hyperlink" Target="https://podminky.urs.cz/item/CS_URS_2024_02/998711202" TargetMode="External" /><Relationship Id="rId6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hyperlink" Target="https://podminky.urs.cz/item/CS_URS_2024_02/133254102"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01231"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4151101" TargetMode="External" /><Relationship Id="rId6" Type="http://schemas.openxmlformats.org/officeDocument/2006/relationships/hyperlink" Target="https://podminky.urs.cz/item/CS_URS_2024_02/275321411" TargetMode="External" /><Relationship Id="rId7" Type="http://schemas.openxmlformats.org/officeDocument/2006/relationships/hyperlink" Target="https://podminky.urs.cz/item/CS_URS_2024_02/275361821" TargetMode="External" /><Relationship Id="rId8" Type="http://schemas.openxmlformats.org/officeDocument/2006/relationships/hyperlink" Target="https://podminky.urs.cz/item/CS_URS_2024_02/342151111" TargetMode="External" /><Relationship Id="rId9" Type="http://schemas.openxmlformats.org/officeDocument/2006/relationships/hyperlink" Target="https://podminky.urs.cz/item/CS_URS_2024_02/444151111" TargetMode="External" /><Relationship Id="rId10" Type="http://schemas.openxmlformats.org/officeDocument/2006/relationships/hyperlink" Target="https://podminky.urs.cz/item/CS_URS_2024_02/949101111" TargetMode="External" /><Relationship Id="rId11" Type="http://schemas.openxmlformats.org/officeDocument/2006/relationships/hyperlink" Target="https://podminky.urs.cz/item/CS_URS_2024_02/998011001" TargetMode="External" /><Relationship Id="rId12" Type="http://schemas.openxmlformats.org/officeDocument/2006/relationships/hyperlink" Target="https://podminky.urs.cz/item/CS_URS_2024_02/712363356" TargetMode="External" /><Relationship Id="rId13" Type="http://schemas.openxmlformats.org/officeDocument/2006/relationships/hyperlink" Target="https://podminky.urs.cz/item/CS_URS_2024_02/712363358" TargetMode="External" /><Relationship Id="rId14" Type="http://schemas.openxmlformats.org/officeDocument/2006/relationships/hyperlink" Target="https://podminky.urs.cz/item/CS_URS_2024_02/712363413" TargetMode="External" /><Relationship Id="rId15" Type="http://schemas.openxmlformats.org/officeDocument/2006/relationships/hyperlink" Target="https://podminky.urs.cz/item/CS_URS_2024_02/712391171" TargetMode="External" /><Relationship Id="rId16" Type="http://schemas.openxmlformats.org/officeDocument/2006/relationships/hyperlink" Target="https://podminky.urs.cz/item/CS_URS_2024_02/998712201" TargetMode="External" /><Relationship Id="rId17" Type="http://schemas.openxmlformats.org/officeDocument/2006/relationships/hyperlink" Target="https://podminky.urs.cz/item/CS_URS_2024_02/721242105" TargetMode="External" /><Relationship Id="rId18" Type="http://schemas.openxmlformats.org/officeDocument/2006/relationships/hyperlink" Target="https://podminky.urs.cz/item/CS_URS_2024_02/764518621" TargetMode="External" /><Relationship Id="rId19" Type="http://schemas.openxmlformats.org/officeDocument/2006/relationships/hyperlink" Target="https://podminky.urs.cz/item/CS_URS_2024_02/998764201" TargetMode="External" /><Relationship Id="rId20" Type="http://schemas.openxmlformats.org/officeDocument/2006/relationships/hyperlink" Target="https://podminky.urs.cz/item/CS_URS_2024_02/998767201" TargetMode="External" /><Relationship Id="rId2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2" TargetMode="External" /><Relationship Id="rId3" Type="http://schemas.openxmlformats.org/officeDocument/2006/relationships/hyperlink" Target="https://podminky.urs.cz/item/CS_URS_2024_02/151721112" TargetMode="External" /><Relationship Id="rId4" Type="http://schemas.openxmlformats.org/officeDocument/2006/relationships/hyperlink" Target="https://podminky.urs.cz/item/CS_URS_2024_02/153111114" TargetMode="External" /><Relationship Id="rId5" Type="http://schemas.openxmlformats.org/officeDocument/2006/relationships/hyperlink" Target="https://podminky.urs.cz/item/CS_URS_2024_02/153112111" TargetMode="External" /><Relationship Id="rId6" Type="http://schemas.openxmlformats.org/officeDocument/2006/relationships/hyperlink" Target="https://podminky.urs.cz/item/CS_URS_2024_02/153112122" TargetMode="External" /><Relationship Id="rId7" Type="http://schemas.openxmlformats.org/officeDocument/2006/relationships/hyperlink" Target="https://podminky.urs.cz/item/CS_URS_2024_02/153112123" TargetMode="External" /><Relationship Id="rId8" Type="http://schemas.openxmlformats.org/officeDocument/2006/relationships/hyperlink" Target="https://podminky.urs.cz/item/CS_URS_2024_02/153113112" TargetMode="External" /><Relationship Id="rId9" Type="http://schemas.openxmlformats.org/officeDocument/2006/relationships/hyperlink" Target="https://podminky.urs.cz/item/CS_URS_2024_02/162751117" TargetMode="External" /><Relationship Id="rId10" Type="http://schemas.openxmlformats.org/officeDocument/2006/relationships/hyperlink" Target="https://podminky.urs.cz/item/CS_URS_2024_02/162751119" TargetMode="External" /><Relationship Id="rId11" Type="http://schemas.openxmlformats.org/officeDocument/2006/relationships/hyperlink" Target="https://podminky.urs.cz/item/CS_URS_2024_02/171201231" TargetMode="External" /><Relationship Id="rId12" Type="http://schemas.openxmlformats.org/officeDocument/2006/relationships/hyperlink" Target="https://podminky.urs.cz/item/CS_URS_2024_02/171251201" TargetMode="External" /><Relationship Id="rId13" Type="http://schemas.openxmlformats.org/officeDocument/2006/relationships/hyperlink" Target="https://podminky.urs.cz/item/CS_URS_2024_02/174151101" TargetMode="External" /><Relationship Id="rId14" Type="http://schemas.openxmlformats.org/officeDocument/2006/relationships/hyperlink" Target="https://podminky.urs.cz/item/CS_URS_2024_02/273321211" TargetMode="External" /><Relationship Id="rId15" Type="http://schemas.openxmlformats.org/officeDocument/2006/relationships/hyperlink" Target="https://podminky.urs.cz/item/CS_URS_2024_02/273362021" TargetMode="External" /><Relationship Id="rId16" Type="http://schemas.openxmlformats.org/officeDocument/2006/relationships/hyperlink" Target="https://podminky.urs.cz/item/CS_URS_2024_02/311321815" TargetMode="External" /><Relationship Id="rId17" Type="http://schemas.openxmlformats.org/officeDocument/2006/relationships/hyperlink" Target="https://podminky.urs.cz/item/CS_URS_2024_02/311322611" TargetMode="External" /><Relationship Id="rId18" Type="http://schemas.openxmlformats.org/officeDocument/2006/relationships/hyperlink" Target="https://podminky.urs.cz/item/CS_URS_2024_02/311351121" TargetMode="External" /><Relationship Id="rId19" Type="http://schemas.openxmlformats.org/officeDocument/2006/relationships/hyperlink" Target="https://podminky.urs.cz/item/CS_URS_2024_02/311351122" TargetMode="External" /><Relationship Id="rId20" Type="http://schemas.openxmlformats.org/officeDocument/2006/relationships/hyperlink" Target="https://podminky.urs.cz/item/CS_URS_2024_02/311353111" TargetMode="External" /><Relationship Id="rId21" Type="http://schemas.openxmlformats.org/officeDocument/2006/relationships/hyperlink" Target="https://podminky.urs.cz/item/CS_URS_2024_02/311353112" TargetMode="External" /><Relationship Id="rId22" Type="http://schemas.openxmlformats.org/officeDocument/2006/relationships/hyperlink" Target="https://podminky.urs.cz/item/CS_URS_2024_02/311361821" TargetMode="External" /><Relationship Id="rId23" Type="http://schemas.openxmlformats.org/officeDocument/2006/relationships/hyperlink" Target="https://podminky.urs.cz/item/CS_URS_2024_02/346272226" TargetMode="External" /><Relationship Id="rId24" Type="http://schemas.openxmlformats.org/officeDocument/2006/relationships/hyperlink" Target="https://podminky.urs.cz/item/CS_URS_2024_02/411321616" TargetMode="External" /><Relationship Id="rId25" Type="http://schemas.openxmlformats.org/officeDocument/2006/relationships/hyperlink" Target="https://podminky.urs.cz/item/CS_URS_2024_02/411351021" TargetMode="External" /><Relationship Id="rId26" Type="http://schemas.openxmlformats.org/officeDocument/2006/relationships/hyperlink" Target="https://podminky.urs.cz/item/CS_URS_2024_02/411351022" TargetMode="External" /><Relationship Id="rId27" Type="http://schemas.openxmlformats.org/officeDocument/2006/relationships/hyperlink" Target="https://podminky.urs.cz/item/CS_URS_2024_02/411361821" TargetMode="External" /><Relationship Id="rId28" Type="http://schemas.openxmlformats.org/officeDocument/2006/relationships/hyperlink" Target="https://podminky.urs.cz/item/CS_URS_2024_02/631311214" TargetMode="External" /><Relationship Id="rId29" Type="http://schemas.openxmlformats.org/officeDocument/2006/relationships/hyperlink" Target="https://podminky.urs.cz/item/CS_URS_2024_02/631319011" TargetMode="External" /><Relationship Id="rId30" Type="http://schemas.openxmlformats.org/officeDocument/2006/relationships/hyperlink" Target="https://podminky.urs.cz/item/CS_URS_2024_02/631362021" TargetMode="External" /><Relationship Id="rId31" Type="http://schemas.openxmlformats.org/officeDocument/2006/relationships/hyperlink" Target="https://podminky.urs.cz/item/CS_URS_2024_02/931992111" TargetMode="External" /><Relationship Id="rId32" Type="http://schemas.openxmlformats.org/officeDocument/2006/relationships/hyperlink" Target="https://podminky.urs.cz/item/CS_URS_2024_02/931994132" TargetMode="External" /><Relationship Id="rId33" Type="http://schemas.openxmlformats.org/officeDocument/2006/relationships/hyperlink" Target="https://podminky.urs.cz/item/CS_URS_2024_02/985331212" TargetMode="External" /><Relationship Id="rId34" Type="http://schemas.openxmlformats.org/officeDocument/2006/relationships/hyperlink" Target="https://podminky.urs.cz/item/CS_URS_2024_02/985331215" TargetMode="External" /><Relationship Id="rId35" Type="http://schemas.openxmlformats.org/officeDocument/2006/relationships/hyperlink" Target="https://podminky.urs.cz/item/CS_URS_2024_02/985331912" TargetMode="External" /><Relationship Id="rId36" Type="http://schemas.openxmlformats.org/officeDocument/2006/relationships/hyperlink" Target="https://podminky.urs.cz/item/CS_URS_2024_02/998012022" TargetMode="External" /><Relationship Id="rId37" Type="http://schemas.openxmlformats.org/officeDocument/2006/relationships/hyperlink" Target="https://podminky.urs.cz/item/CS_URS_2024_02/711141559" TargetMode="External" /><Relationship Id="rId38" Type="http://schemas.openxmlformats.org/officeDocument/2006/relationships/hyperlink" Target="https://podminky.urs.cz/item/CS_URS_2024_02/711142559" TargetMode="External" /><Relationship Id="rId39" Type="http://schemas.openxmlformats.org/officeDocument/2006/relationships/hyperlink" Target="https://podminky.urs.cz/item/CS_URS_2024_02/711191001" TargetMode="External" /><Relationship Id="rId40" Type="http://schemas.openxmlformats.org/officeDocument/2006/relationships/hyperlink" Target="https://podminky.urs.cz/item/CS_URS_2024_02/711191011" TargetMode="External" /><Relationship Id="rId41" Type="http://schemas.openxmlformats.org/officeDocument/2006/relationships/hyperlink" Target="https://podminky.urs.cz/item/CS_URS_2024_02/711491172" TargetMode="External" /><Relationship Id="rId42" Type="http://schemas.openxmlformats.org/officeDocument/2006/relationships/hyperlink" Target="https://podminky.urs.cz/item/CS_URS_2024_02/711491272" TargetMode="External" /><Relationship Id="rId43" Type="http://schemas.openxmlformats.org/officeDocument/2006/relationships/hyperlink" Target="https://podminky.urs.cz/item/CS_URS_2024_02/711491471"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51398022" TargetMode="External" /><Relationship Id="rId46" Type="http://schemas.openxmlformats.org/officeDocument/2006/relationships/hyperlink" Target="https://podminky.urs.cz/item/CS_URS_2024_02/998751201" TargetMode="External" /><Relationship Id="rId47"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2/132254204" TargetMode="External" /><Relationship Id="rId2" Type="http://schemas.openxmlformats.org/officeDocument/2006/relationships/hyperlink" Target="https://podminky.urs.cz/item/CS_URS_2024_02/166151101" TargetMode="External" /><Relationship Id="rId3" Type="http://schemas.openxmlformats.org/officeDocument/2006/relationships/hyperlink" Target="https://podminky.urs.cz/item/CS_URS_2024_02/174151101" TargetMode="External" /><Relationship Id="rId4" Type="http://schemas.openxmlformats.org/officeDocument/2006/relationships/hyperlink" Target="https://podminky.urs.cz/item/CS_URS_2024_02/871365811" TargetMode="External" /><Relationship Id="rId5" Type="http://schemas.openxmlformats.org/officeDocument/2006/relationships/hyperlink" Target="https://podminky.urs.cz/item/CS_URS_2024_02/997002511" TargetMode="External" /><Relationship Id="rId6" Type="http://schemas.openxmlformats.org/officeDocument/2006/relationships/hyperlink" Target="https://podminky.urs.cz/item/CS_URS_2024_02/997002519" TargetMode="External" /><Relationship Id="rId7" Type="http://schemas.openxmlformats.org/officeDocument/2006/relationships/hyperlink" Target="https://podminky.urs.cz/item/CS_URS_2024_02/997013813" TargetMode="External" /><Relationship Id="rId8"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143" TargetMode="External" /><Relationship Id="rId3" Type="http://schemas.openxmlformats.org/officeDocument/2006/relationships/hyperlink" Target="https://podminky.urs.cz/item/CS_URS_2024_02/113107243" TargetMode="External" /><Relationship Id="rId4" Type="http://schemas.openxmlformats.org/officeDocument/2006/relationships/hyperlink" Target="https://podminky.urs.cz/item/CS_URS_2024_02/113107131" TargetMode="External" /><Relationship Id="rId5" Type="http://schemas.openxmlformats.org/officeDocument/2006/relationships/hyperlink" Target="https://podminky.urs.cz/item/CS_URS_2024_02/113107132" TargetMode="External" /><Relationship Id="rId6" Type="http://schemas.openxmlformats.org/officeDocument/2006/relationships/hyperlink" Target="https://podminky.urs.cz/item/CS_URS_2024_02/113107172" TargetMode="External" /><Relationship Id="rId7" Type="http://schemas.openxmlformats.org/officeDocument/2006/relationships/hyperlink" Target="https://podminky.urs.cz/item/CS_URS_2024_02/113107332" TargetMode="External" /><Relationship Id="rId8" Type="http://schemas.openxmlformats.org/officeDocument/2006/relationships/hyperlink" Target="https://podminky.urs.cz/item/CS_URS_2024_02/113107231" TargetMode="External" /><Relationship Id="rId9" Type="http://schemas.openxmlformats.org/officeDocument/2006/relationships/hyperlink" Target="https://podminky.urs.cz/item/CS_URS_2024_02/113107122" TargetMode="External" /><Relationship Id="rId10" Type="http://schemas.openxmlformats.org/officeDocument/2006/relationships/hyperlink" Target="https://podminky.urs.cz/item/CS_URS_2024_02/113107222" TargetMode="External" /><Relationship Id="rId11" Type="http://schemas.openxmlformats.org/officeDocument/2006/relationships/hyperlink" Target="https://podminky.urs.cz/item/CS_URS_2024_02/512531111" TargetMode="External" /><Relationship Id="rId12" Type="http://schemas.openxmlformats.org/officeDocument/2006/relationships/hyperlink" Target="https://podminky.urs.cz/item/CS_URS_2024_02/526001011" TargetMode="External" /><Relationship Id="rId13" Type="http://schemas.openxmlformats.org/officeDocument/2006/relationships/hyperlink" Target="https://podminky.urs.cz/item/CS_URS_2024_02/536801111" TargetMode="External" /><Relationship Id="rId14" Type="http://schemas.openxmlformats.org/officeDocument/2006/relationships/hyperlink" Target="https://podminky.urs.cz/item/CS_URS_2024_02/541301111" TargetMode="External" /><Relationship Id="rId15" Type="http://schemas.openxmlformats.org/officeDocument/2006/relationships/hyperlink" Target="https://podminky.urs.cz/item/CS_URS_2024_02/541301811" TargetMode="External" /><Relationship Id="rId16" Type="http://schemas.openxmlformats.org/officeDocument/2006/relationships/hyperlink" Target="https://podminky.urs.cz/item/CS_URS_2024_02/541391811" TargetMode="External" /><Relationship Id="rId17" Type="http://schemas.openxmlformats.org/officeDocument/2006/relationships/hyperlink" Target="https://podminky.urs.cz/item/CS_URS_2024_02/548133121" TargetMode="External" /><Relationship Id="rId18" Type="http://schemas.openxmlformats.org/officeDocument/2006/relationships/hyperlink" Target="https://podminky.urs.cz/item/CS_URS_2024_02/928126112" TargetMode="External" /><Relationship Id="rId19" Type="http://schemas.openxmlformats.org/officeDocument/2006/relationships/hyperlink" Target="https://podminky.urs.cz/item/CS_URS_2024_02/511501255" TargetMode="External" /><Relationship Id="rId20" Type="http://schemas.openxmlformats.org/officeDocument/2006/relationships/hyperlink" Target="https://podminky.urs.cz/item/CS_URS_2024_02/521321511" TargetMode="External" /><Relationship Id="rId21" Type="http://schemas.openxmlformats.org/officeDocument/2006/relationships/hyperlink" Target="https://podminky.urs.cz/item/CS_URS_2024_02/523895011" TargetMode="External" /><Relationship Id="rId22" Type="http://schemas.openxmlformats.org/officeDocument/2006/relationships/hyperlink" Target="https://podminky.urs.cz/item/CS_URS_2024_02/523895012" TargetMode="External" /><Relationship Id="rId23" Type="http://schemas.openxmlformats.org/officeDocument/2006/relationships/hyperlink" Target="https://podminky.urs.cz/item/CS_URS_2024_02/523895014" TargetMode="External" /><Relationship Id="rId24" Type="http://schemas.openxmlformats.org/officeDocument/2006/relationships/hyperlink" Target="https://podminky.urs.cz/item/CS_URS_2024_02/533801011" TargetMode="External" /><Relationship Id="rId25" Type="http://schemas.openxmlformats.org/officeDocument/2006/relationships/hyperlink" Target="https://podminky.urs.cz/item/CS_URS_2024_02/533801013" TargetMode="External" /><Relationship Id="rId26" Type="http://schemas.openxmlformats.org/officeDocument/2006/relationships/hyperlink" Target="https://podminky.urs.cz/item/CS_URS_2024_02/511536011" TargetMode="External" /><Relationship Id="rId27" Type="http://schemas.openxmlformats.org/officeDocument/2006/relationships/hyperlink" Target="https://podminky.urs.cz/item/CS_URS_2024_02/548111312" TargetMode="External" /><Relationship Id="rId28" Type="http://schemas.openxmlformats.org/officeDocument/2006/relationships/hyperlink" Target="https://podminky.urs.cz/item/CS_URS_2024_02/543111112" TargetMode="External" /><Relationship Id="rId29" Type="http://schemas.openxmlformats.org/officeDocument/2006/relationships/hyperlink" Target="https://podminky.urs.cz/item/CS_URS_2024_02/548965011" TargetMode="External" /><Relationship Id="rId30" Type="http://schemas.openxmlformats.org/officeDocument/2006/relationships/hyperlink" Target="https://podminky.urs.cz/item/CS_URS_2024_02/548965091" TargetMode="External" /><Relationship Id="rId31" Type="http://schemas.openxmlformats.org/officeDocument/2006/relationships/hyperlink" Target="https://podminky.urs.cz/item/CS_URS_2024_02/938901011" TargetMode="External" /><Relationship Id="rId32" Type="http://schemas.openxmlformats.org/officeDocument/2006/relationships/hyperlink" Target="https://podminky.urs.cz/item/CS_URS_2024_02/928946111" TargetMode="External" /><Relationship Id="rId33" Type="http://schemas.openxmlformats.org/officeDocument/2006/relationships/hyperlink" Target="https://podminky.urs.cz/item/CS_URS_2024_02/916241113" TargetMode="External" /><Relationship Id="rId34" Type="http://schemas.openxmlformats.org/officeDocument/2006/relationships/hyperlink" Target="https://podminky.urs.cz/item/CS_URS_2024_02/916131213" TargetMode="External" /><Relationship Id="rId35" Type="http://schemas.openxmlformats.org/officeDocument/2006/relationships/hyperlink" Target="https://podminky.urs.cz/item/CS_URS_2024_02/573191111" TargetMode="External" /><Relationship Id="rId36" Type="http://schemas.openxmlformats.org/officeDocument/2006/relationships/hyperlink" Target="https://podminky.urs.cz/item/CS_URS_2024_02/565155101" TargetMode="External" /><Relationship Id="rId37" Type="http://schemas.openxmlformats.org/officeDocument/2006/relationships/hyperlink" Target="https://podminky.urs.cz/item/CS_URS_2024_02/573231107" TargetMode="External" /><Relationship Id="rId38" Type="http://schemas.openxmlformats.org/officeDocument/2006/relationships/hyperlink" Target="https://podminky.urs.cz/item/CS_URS_2024_02/577155032" TargetMode="External" /><Relationship Id="rId39" Type="http://schemas.openxmlformats.org/officeDocument/2006/relationships/hyperlink" Target="https://podminky.urs.cz/item/CS_URS_2024_02/577144031" TargetMode="External" /><Relationship Id="rId40" Type="http://schemas.openxmlformats.org/officeDocument/2006/relationships/hyperlink" Target="https://podminky.urs.cz/item/CS_URS_2024_02/468041121" TargetMode="External" /><Relationship Id="rId41" Type="http://schemas.openxmlformats.org/officeDocument/2006/relationships/hyperlink" Target="https://podminky.urs.cz/item/CS_URS_2024_02/919732211" TargetMode="External" /><Relationship Id="rId42" Type="http://schemas.openxmlformats.org/officeDocument/2006/relationships/hyperlink" Target="https://podminky.urs.cz/item/CS_URS_2024_02/113201112" TargetMode="External" /><Relationship Id="rId43" Type="http://schemas.openxmlformats.org/officeDocument/2006/relationships/hyperlink" Target="https://podminky.urs.cz/item/CS_URS_2024_02/113202111" TargetMode="External" /><Relationship Id="rId44" Type="http://schemas.openxmlformats.org/officeDocument/2006/relationships/hyperlink" Target="https://podminky.urs.cz/item/CS_URS_2024_02/979024443" TargetMode="External" /><Relationship Id="rId45" Type="http://schemas.openxmlformats.org/officeDocument/2006/relationships/hyperlink" Target="https://podminky.urs.cz/item/CS_URS_2024_02/966005111" TargetMode="External" /><Relationship Id="rId46" Type="http://schemas.openxmlformats.org/officeDocument/2006/relationships/hyperlink" Target="https://podminky.urs.cz/item/CS_URS_2024_02/997211621" TargetMode="External" /><Relationship Id="rId47" Type="http://schemas.openxmlformats.org/officeDocument/2006/relationships/hyperlink" Target="https://podminky.urs.cz/item/CS_URS_2024_02/997242521" TargetMode="External" /><Relationship Id="rId48" Type="http://schemas.openxmlformats.org/officeDocument/2006/relationships/hyperlink" Target="https://podminky.urs.cz/item/CS_URS_2024_02/997242529" TargetMode="External" /><Relationship Id="rId49" Type="http://schemas.openxmlformats.org/officeDocument/2006/relationships/hyperlink" Target="https://podminky.urs.cz/item/CS_URS_2024_02/997242531" TargetMode="External" /><Relationship Id="rId50" Type="http://schemas.openxmlformats.org/officeDocument/2006/relationships/hyperlink" Target="https://podminky.urs.cz/item/CS_URS_2024_02/997242539" TargetMode="External" /><Relationship Id="rId51" Type="http://schemas.openxmlformats.org/officeDocument/2006/relationships/hyperlink" Target="https://podminky.urs.cz/item/CS_URS_2024_02/997221551" TargetMode="External" /><Relationship Id="rId52" Type="http://schemas.openxmlformats.org/officeDocument/2006/relationships/hyperlink" Target="https://podminky.urs.cz/item/CS_URS_2024_02/997221559" TargetMode="External" /><Relationship Id="rId53" Type="http://schemas.openxmlformats.org/officeDocument/2006/relationships/hyperlink" Target="https://podminky.urs.cz/item/CS_URS_2024_02/997221873" TargetMode="External" /><Relationship Id="rId54" Type="http://schemas.openxmlformats.org/officeDocument/2006/relationships/hyperlink" Target="https://podminky.urs.cz/item/CS_URS_2024_02/997221561" TargetMode="External" /><Relationship Id="rId55" Type="http://schemas.openxmlformats.org/officeDocument/2006/relationships/hyperlink" Target="https://podminky.urs.cz/item/CS_URS_2024_02/997221569" TargetMode="External" /><Relationship Id="rId56" Type="http://schemas.openxmlformats.org/officeDocument/2006/relationships/hyperlink" Target="https://podminky.urs.cz/item/CS_URS_2024_02/997221861" TargetMode="External" /><Relationship Id="rId57" Type="http://schemas.openxmlformats.org/officeDocument/2006/relationships/hyperlink" Target="https://podminky.urs.cz/item/CS_URS_2024_02/997221875" TargetMode="External" /><Relationship Id="rId58" Type="http://schemas.openxmlformats.org/officeDocument/2006/relationships/hyperlink" Target="https://podminky.urs.cz/item/CS_URS_2024_02/997221571" TargetMode="External" /><Relationship Id="rId59" Type="http://schemas.openxmlformats.org/officeDocument/2006/relationships/hyperlink" Target="https://podminky.urs.cz/item/CS_URS_2024_02/997221579" TargetMode="External" /><Relationship Id="rId60" Type="http://schemas.openxmlformats.org/officeDocument/2006/relationships/hyperlink" Target="https://podminky.urs.cz/item/CS_URS_2024_02/998243011" TargetMode="External" /><Relationship Id="rId61" Type="http://schemas.openxmlformats.org/officeDocument/2006/relationships/hyperlink" Target="https://podminky.urs.cz/item/CS_URS_2024_02/998225111" TargetMode="External" /><Relationship Id="rId62" Type="http://schemas.openxmlformats.org/officeDocument/2006/relationships/hyperlink" Target="https://podminky.urs.cz/item/CS_URS_2024_02/548132111" TargetMode="External" /><Relationship Id="rId63" Type="http://schemas.openxmlformats.org/officeDocument/2006/relationships/hyperlink" Target="https://podminky.urs.cz/item/CS_URS_2024_02/219991112" TargetMode="External" /><Relationship Id="rId64"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hyperlink" Target="https://podminky.urs.cz/item/CS_URS_2024_02/122211101" TargetMode="External" /><Relationship Id="rId2" Type="http://schemas.openxmlformats.org/officeDocument/2006/relationships/hyperlink" Target="https://podminky.urs.cz/item/CS_URS_2024_02/122252502" TargetMode="External" /><Relationship Id="rId3" Type="http://schemas.openxmlformats.org/officeDocument/2006/relationships/hyperlink" Target="https://podminky.urs.cz/item/CS_URS_2024_02/122252508" TargetMode="External" /><Relationship Id="rId4" Type="http://schemas.openxmlformats.org/officeDocument/2006/relationships/hyperlink" Target="https://podminky.urs.cz/item/CS_URS_2024_02/132212131" TargetMode="External" /><Relationship Id="rId5" Type="http://schemas.openxmlformats.org/officeDocument/2006/relationships/hyperlink" Target="https://podminky.urs.cz/item/CS_URS_2024_02/212752611" TargetMode="External" /><Relationship Id="rId6" Type="http://schemas.openxmlformats.org/officeDocument/2006/relationships/hyperlink" Target="https://podminky.urs.cz/item/CS_URS_2024_02/877310410" TargetMode="External" /><Relationship Id="rId7" Type="http://schemas.openxmlformats.org/officeDocument/2006/relationships/hyperlink" Target="https://podminky.urs.cz/item/CS_URS_2024_02/877310420" TargetMode="External" /><Relationship Id="rId8" Type="http://schemas.openxmlformats.org/officeDocument/2006/relationships/hyperlink" Target="https://podminky.urs.cz/item/CS_URS_2024_02/211971121" TargetMode="External" /><Relationship Id="rId9" Type="http://schemas.openxmlformats.org/officeDocument/2006/relationships/hyperlink" Target="https://podminky.urs.cz/item/CS_URS_2024_02/511501111" TargetMode="External" /><Relationship Id="rId10" Type="http://schemas.openxmlformats.org/officeDocument/2006/relationships/hyperlink" Target="https://podminky.urs.cz/item/CS_URS_2024_02/919726123" TargetMode="External" /><Relationship Id="rId11" Type="http://schemas.openxmlformats.org/officeDocument/2006/relationships/hyperlink" Target="https://podminky.urs.cz/item/CS_URS_2024_02/451573111" TargetMode="External" /><Relationship Id="rId12" Type="http://schemas.openxmlformats.org/officeDocument/2006/relationships/hyperlink" Target="https://podminky.urs.cz/item/CS_URS_2024_02/871313124" TargetMode="External" /><Relationship Id="rId13" Type="http://schemas.openxmlformats.org/officeDocument/2006/relationships/hyperlink" Target="https://podminky.urs.cz/item/CS_URS_2024_02/871353124" TargetMode="External" /><Relationship Id="rId14" Type="http://schemas.openxmlformats.org/officeDocument/2006/relationships/hyperlink" Target="https://podminky.urs.cz/item/CS_URS_2024_02/877310310" TargetMode="External" /><Relationship Id="rId15" Type="http://schemas.openxmlformats.org/officeDocument/2006/relationships/hyperlink" Target="https://podminky.urs.cz/item/CS_URS_2024_02/877350310" TargetMode="External" /><Relationship Id="rId16" Type="http://schemas.openxmlformats.org/officeDocument/2006/relationships/hyperlink" Target="https://podminky.urs.cz/item/CS_URS_2024_02/877350320" TargetMode="External" /><Relationship Id="rId17" Type="http://schemas.openxmlformats.org/officeDocument/2006/relationships/hyperlink" Target="https://podminky.urs.cz/item/CS_URS_2024_02/877350330" TargetMode="External" /><Relationship Id="rId18" Type="http://schemas.openxmlformats.org/officeDocument/2006/relationships/hyperlink" Target="https://podminky.urs.cz/item/CS_URS_2024_02/175151101" TargetMode="External" /><Relationship Id="rId19" Type="http://schemas.openxmlformats.org/officeDocument/2006/relationships/hyperlink" Target="https://podminky.urs.cz/item/CS_URS_2024_02/451541111" TargetMode="External" /><Relationship Id="rId20" Type="http://schemas.openxmlformats.org/officeDocument/2006/relationships/hyperlink" Target="https://podminky.urs.cz/item/CS_URS_2024_02/452311131"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02" TargetMode="External" /><Relationship Id="rId23" Type="http://schemas.openxmlformats.org/officeDocument/2006/relationships/hyperlink" Target="https://podminky.urs.cz/item/CS_URS_2024_02/895270131" TargetMode="External" /><Relationship Id="rId24" Type="http://schemas.openxmlformats.org/officeDocument/2006/relationships/hyperlink" Target="https://podminky.urs.cz/item/CS_URS_2024_02/895270135" TargetMode="External" /><Relationship Id="rId25" Type="http://schemas.openxmlformats.org/officeDocument/2006/relationships/hyperlink" Target="https://podminky.urs.cz/item/CS_URS_2024_02/895270224" TargetMode="External" /><Relationship Id="rId26" Type="http://schemas.openxmlformats.org/officeDocument/2006/relationships/hyperlink" Target="https://podminky.urs.cz/item/CS_URS_2024_02/895270151" TargetMode="External" /><Relationship Id="rId27" Type="http://schemas.openxmlformats.org/officeDocument/2006/relationships/hyperlink" Target="https://podminky.urs.cz/item/CS_URS_2024_02/894410103" TargetMode="External" /><Relationship Id="rId28" Type="http://schemas.openxmlformats.org/officeDocument/2006/relationships/hyperlink" Target="https://podminky.urs.cz/item/CS_URS_2024_02/894410211" TargetMode="External" /><Relationship Id="rId29" Type="http://schemas.openxmlformats.org/officeDocument/2006/relationships/hyperlink" Target="https://podminky.urs.cz/item/CS_URS_2024_02/894410212" TargetMode="External" /><Relationship Id="rId30" Type="http://schemas.openxmlformats.org/officeDocument/2006/relationships/hyperlink" Target="https://podminky.urs.cz/item/CS_URS_2024_02/894410232" TargetMode="External" /><Relationship Id="rId31" Type="http://schemas.openxmlformats.org/officeDocument/2006/relationships/hyperlink" Target="https://podminky.urs.cz/item/CS_URS_2024_02/452112112" TargetMode="External" /><Relationship Id="rId32" Type="http://schemas.openxmlformats.org/officeDocument/2006/relationships/hyperlink" Target="https://podminky.urs.cz/item/CS_URS_2024_02/899104112" TargetMode="External" /><Relationship Id="rId33" Type="http://schemas.openxmlformats.org/officeDocument/2006/relationships/hyperlink" Target="https://podminky.urs.cz/item/CS_URS_2024_02/977155124" TargetMode="External" /><Relationship Id="rId34" Type="http://schemas.openxmlformats.org/officeDocument/2006/relationships/hyperlink" Target="https://podminky.urs.cz/item/CS_URS_2024_02/977155126" TargetMode="External" /><Relationship Id="rId35" Type="http://schemas.openxmlformats.org/officeDocument/2006/relationships/hyperlink" Target="https://podminky.urs.cz/item/CS_URS_2024_02/985131111" TargetMode="External" /><Relationship Id="rId36" Type="http://schemas.openxmlformats.org/officeDocument/2006/relationships/hyperlink" Target="https://podminky.urs.cz/item/CS_URS_2024_02/985131311" TargetMode="External" /><Relationship Id="rId37" Type="http://schemas.openxmlformats.org/officeDocument/2006/relationships/hyperlink" Target="https://podminky.urs.cz/item/CS_URS_2024_02/985139111" TargetMode="External" /><Relationship Id="rId38" Type="http://schemas.openxmlformats.org/officeDocument/2006/relationships/hyperlink" Target="https://podminky.urs.cz/item/CS_URS_2024_02/985139112" TargetMode="External" /><Relationship Id="rId39" Type="http://schemas.openxmlformats.org/officeDocument/2006/relationships/hyperlink" Target="https://podminky.urs.cz/item/CS_URS_2024_02/985141111" TargetMode="External" /><Relationship Id="rId40" Type="http://schemas.openxmlformats.org/officeDocument/2006/relationships/hyperlink" Target="https://podminky.urs.cz/item/CS_URS_2024_02/985141911" TargetMode="External" /><Relationship Id="rId41" Type="http://schemas.openxmlformats.org/officeDocument/2006/relationships/hyperlink" Target="https://podminky.urs.cz/item/CS_URS_2024_02/985141912" TargetMode="External" /><Relationship Id="rId42" Type="http://schemas.openxmlformats.org/officeDocument/2006/relationships/hyperlink" Target="https://podminky.urs.cz/item/CS_URS_2024_02/899501411" TargetMode="External" /><Relationship Id="rId43" Type="http://schemas.openxmlformats.org/officeDocument/2006/relationships/hyperlink" Target="https://podminky.urs.cz/item/CS_URS_2024_02/985311111" TargetMode="External" /><Relationship Id="rId44" Type="http://schemas.openxmlformats.org/officeDocument/2006/relationships/hyperlink" Target="https://podminky.urs.cz/item/CS_URS_2024_02/985311911" TargetMode="External" /><Relationship Id="rId45" Type="http://schemas.openxmlformats.org/officeDocument/2006/relationships/hyperlink" Target="https://podminky.urs.cz/item/CS_URS_2024_02/985311912" TargetMode="External" /><Relationship Id="rId46" Type="http://schemas.openxmlformats.org/officeDocument/2006/relationships/hyperlink" Target="https://podminky.urs.cz/item/CS_URS_2024_02/985312112" TargetMode="External" /><Relationship Id="rId47" Type="http://schemas.openxmlformats.org/officeDocument/2006/relationships/hyperlink" Target="https://podminky.urs.cz/item/CS_URS_2024_02/985312191" TargetMode="External" /><Relationship Id="rId48" Type="http://schemas.openxmlformats.org/officeDocument/2006/relationships/hyperlink" Target="https://podminky.urs.cz/item/CS_URS_2024_02/985312192" TargetMode="External" /><Relationship Id="rId49" Type="http://schemas.openxmlformats.org/officeDocument/2006/relationships/hyperlink" Target="https://podminky.urs.cz/item/CS_URS_2024_02/359901212" TargetMode="External" /><Relationship Id="rId50" Type="http://schemas.openxmlformats.org/officeDocument/2006/relationships/hyperlink" Target="https://podminky.urs.cz/item/CS_URS_2024_02/898161201" TargetMode="External" /><Relationship Id="rId51" Type="http://schemas.openxmlformats.org/officeDocument/2006/relationships/hyperlink" Target="https://podminky.urs.cz/item/CS_URS_2024_02/174111101" TargetMode="External" /><Relationship Id="rId52" Type="http://schemas.openxmlformats.org/officeDocument/2006/relationships/hyperlink" Target="https://podminky.urs.cz/item/CS_URS_2024_02/877360310" TargetMode="External" /><Relationship Id="rId53" Type="http://schemas.openxmlformats.org/officeDocument/2006/relationships/hyperlink" Target="https://podminky.urs.cz/item/CS_URS_2024_02/890431811" TargetMode="External" /><Relationship Id="rId54" Type="http://schemas.openxmlformats.org/officeDocument/2006/relationships/hyperlink" Target="https://podminky.urs.cz/item/CS_URS_2024_02/899102211" TargetMode="External" /><Relationship Id="rId55" Type="http://schemas.openxmlformats.org/officeDocument/2006/relationships/hyperlink" Target="https://podminky.urs.cz/item/CS_URS_2024_02/997221551" TargetMode="External" /><Relationship Id="rId56" Type="http://schemas.openxmlformats.org/officeDocument/2006/relationships/hyperlink" Target="https://podminky.urs.cz/item/CS_URS_2024_02/997221559" TargetMode="External" /><Relationship Id="rId57" Type="http://schemas.openxmlformats.org/officeDocument/2006/relationships/hyperlink" Target="https://podminky.urs.cz/item/CS_URS_2024_02/997221873" TargetMode="External" /><Relationship Id="rId58" Type="http://schemas.openxmlformats.org/officeDocument/2006/relationships/hyperlink" Target="https://podminky.urs.cz/item/CS_URS_2024_02/997013871" TargetMode="External" /><Relationship Id="rId59" Type="http://schemas.openxmlformats.org/officeDocument/2006/relationships/hyperlink" Target="https://podminky.urs.cz/item/CS_URS_2024_02/997221561" TargetMode="External" /><Relationship Id="rId60" Type="http://schemas.openxmlformats.org/officeDocument/2006/relationships/hyperlink" Target="https://podminky.urs.cz/item/CS_URS_2024_02/997221569" TargetMode="External" /><Relationship Id="rId61" Type="http://schemas.openxmlformats.org/officeDocument/2006/relationships/hyperlink" Target="https://podminky.urs.cz/item/CS_URS_2024_02/997221862" TargetMode="External" /><Relationship Id="rId62" Type="http://schemas.openxmlformats.org/officeDocument/2006/relationships/hyperlink" Target="https://podminky.urs.cz/item/CS_URS_2024_02/998276101" TargetMode="External" /><Relationship Id="rId63" Type="http://schemas.openxmlformats.org/officeDocument/2006/relationships/hyperlink" Target="https://podminky.urs.cz/item/CS_URS_2024_02/998276124" TargetMode="External" /><Relationship Id="rId64"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210030313" TargetMode="External" /><Relationship Id="rId2" Type="http://schemas.openxmlformats.org/officeDocument/2006/relationships/hyperlink" Target="https://podminky.urs.cz/item/CS_URS_2024_02/548132111" TargetMode="External" /><Relationship Id="rId3" Type="http://schemas.openxmlformats.org/officeDocument/2006/relationships/hyperlink" Target="https://podminky.urs.cz/item/CS_URS_2024_02/210900627" TargetMode="External" /><Relationship Id="rId4" Type="http://schemas.openxmlformats.org/officeDocument/2006/relationships/hyperlink" Target="https://podminky.urs.cz/item/CS_URS_2024_02/210101216" TargetMode="External" /><Relationship Id="rId5" Type="http://schemas.openxmlformats.org/officeDocument/2006/relationships/hyperlink" Target="https://podminky.urs.cz/item/CS_URS_2024_02/210101029" TargetMode="External" /><Relationship Id="rId6" Type="http://schemas.openxmlformats.org/officeDocument/2006/relationships/hyperlink" Target="https://podminky.urs.cz/item/CS_URS_2024_02/210280003" TargetMode="External" /><Relationship Id="rId7" Type="http://schemas.openxmlformats.org/officeDocument/2006/relationships/hyperlink" Target="https://podminky.urs.cz/item/CS_URS_2024_02/210280010"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4"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641125" TargetMode="External" /><Relationship Id="rId12" Type="http://schemas.openxmlformats.org/officeDocument/2006/relationships/hyperlink" Target="https://podminky.urs.cz/item/CS_URS_2024_02/953943124" TargetMode="External" /><Relationship Id="rId13" Type="http://schemas.openxmlformats.org/officeDocument/2006/relationships/hyperlink" Target="https://podminky.urs.cz/item/CS_URS_2024_02/460641212" TargetMode="External" /><Relationship Id="rId14" Type="http://schemas.openxmlformats.org/officeDocument/2006/relationships/hyperlink" Target="https://podminky.urs.cz/item/CS_URS_2024_02/460791214" TargetMode="External" /><Relationship Id="rId15" Type="http://schemas.openxmlformats.org/officeDocument/2006/relationships/hyperlink" Target="https://podminky.urs.cz/item/CS_URS_2024_02/460641411" TargetMode="External" /><Relationship Id="rId16" Type="http://schemas.openxmlformats.org/officeDocument/2006/relationships/hyperlink" Target="https://podminky.urs.cz/item/CS_URS_2024_02/460641412" TargetMode="External" /><Relationship Id="rId17" Type="http://schemas.openxmlformats.org/officeDocument/2006/relationships/hyperlink" Target="https://podminky.urs.cz/item/CS_URS_2024_02/460641212" TargetMode="External" /><Relationship Id="rId18" Type="http://schemas.openxmlformats.org/officeDocument/2006/relationships/hyperlink" Target="https://podminky.urs.cz/item/CS_URS_2024_02/468051131" TargetMode="External" /><Relationship Id="rId19" Type="http://schemas.openxmlformats.org/officeDocument/2006/relationships/hyperlink" Target="https://podminky.urs.cz/item/CS_URS_2024_02/460633314" TargetMode="External" /><Relationship Id="rId20" Type="http://schemas.openxmlformats.org/officeDocument/2006/relationships/hyperlink" Target="https://podminky.urs.cz/item/CS_URS_2024_02/460633414" TargetMode="External" /><Relationship Id="rId21" Type="http://schemas.openxmlformats.org/officeDocument/2006/relationships/hyperlink" Target="https://podminky.urs.cz/item/CS_URS_2024_02/460631212" TargetMode="External" /><Relationship Id="rId22" Type="http://schemas.openxmlformats.org/officeDocument/2006/relationships/hyperlink" Target="https://podminky.urs.cz/item/CS_URS_2024_02/997221571" TargetMode="External" /><Relationship Id="rId23" Type="http://schemas.openxmlformats.org/officeDocument/2006/relationships/hyperlink" Target="https://podminky.urs.cz/item/CS_URS_2024_02/997221579" TargetMode="External" /><Relationship Id="rId24" Type="http://schemas.openxmlformats.org/officeDocument/2006/relationships/hyperlink" Target="https://podminky.urs.cz/item/CS_URS_2024_02/997221611" TargetMode="External" /><Relationship Id="rId25" Type="http://schemas.openxmlformats.org/officeDocument/2006/relationships/hyperlink" Target="https://podminky.urs.cz/item/CS_URS_2024_02/997013501" TargetMode="External" /><Relationship Id="rId26" Type="http://schemas.openxmlformats.org/officeDocument/2006/relationships/hyperlink" Target="https://podminky.urs.cz/item/CS_URS_2024_02/997013509" TargetMode="External" /><Relationship Id="rId27" Type="http://schemas.openxmlformats.org/officeDocument/2006/relationships/hyperlink" Target="https://podminky.urs.cz/item/CS_URS_2024_02/997221862" TargetMode="External" /><Relationship Id="rId28" Type="http://schemas.openxmlformats.org/officeDocument/2006/relationships/hyperlink" Target="https://podminky.urs.cz/item/CS_URS_2024_02/997221873" TargetMode="External" /><Relationship Id="rId29" Type="http://schemas.openxmlformats.org/officeDocument/2006/relationships/hyperlink" Target="https://podminky.urs.cz/item/CS_URS_2024_02/210280003" TargetMode="External" /><Relationship Id="rId30" Type="http://schemas.openxmlformats.org/officeDocument/2006/relationships/hyperlink" Target="https://podminky.urs.cz/item/CS_URS_2024_02/210280010" TargetMode="External" /><Relationship Id="rId31" Type="http://schemas.openxmlformats.org/officeDocument/2006/relationships/hyperlink" Target="https://podminky.urs.cz/item/CS_URS_2024_02/580106031" TargetMode="External" /><Relationship Id="rId32" Type="http://schemas.openxmlformats.org/officeDocument/2006/relationships/hyperlink" Target="https://podminky.urs.cz/item/CS_URS_2024_02/580107001" TargetMode="External" /><Relationship Id="rId33" Type="http://schemas.openxmlformats.org/officeDocument/2006/relationships/hyperlink" Target="https://podminky.urs.cz/item/CS_URS_2024_02/HZS4212" TargetMode="External" /><Relationship Id="rId34" Type="http://schemas.openxmlformats.org/officeDocument/2006/relationships/hyperlink" Target="https://podminky.urs.cz/item/CS_URS_2024_02/HZS4222" TargetMode="External" /><Relationship Id="rId35" Type="http://schemas.openxmlformats.org/officeDocument/2006/relationships/hyperlink" Target="https://podminky.urs.cz/item/CS_URS_2024_02/HZS4232" TargetMode="External" /><Relationship Id="rId3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hyperlink" Target="https://podminky.urs.cz/item/CS_URS_2024_02/113107141" TargetMode="External" /><Relationship Id="rId2" Type="http://schemas.openxmlformats.org/officeDocument/2006/relationships/hyperlink" Target="https://podminky.urs.cz/item/CS_URS_2024_02/113107241" TargetMode="External" /><Relationship Id="rId3" Type="http://schemas.openxmlformats.org/officeDocument/2006/relationships/hyperlink" Target="https://podminky.urs.cz/item/CS_URS_2024_02/113107132" TargetMode="External" /><Relationship Id="rId4" Type="http://schemas.openxmlformats.org/officeDocument/2006/relationships/hyperlink" Target="https://podminky.urs.cz/item/CS_URS_2024_02/113107232" TargetMode="External" /><Relationship Id="rId5" Type="http://schemas.openxmlformats.org/officeDocument/2006/relationships/hyperlink" Target="https://podminky.urs.cz/item/CS_URS_2024_02/916241213" TargetMode="External" /><Relationship Id="rId6" Type="http://schemas.openxmlformats.org/officeDocument/2006/relationships/hyperlink" Target="https://podminky.urs.cz/item/CS_URS_2024_02/564851114" TargetMode="External" /><Relationship Id="rId7" Type="http://schemas.openxmlformats.org/officeDocument/2006/relationships/hyperlink" Target="https://podminky.urs.cz/item/CS_URS_2024_02/596811312" TargetMode="External" /><Relationship Id="rId8" Type="http://schemas.openxmlformats.org/officeDocument/2006/relationships/hyperlink" Target="https://podminky.urs.cz/item/CS_URS_2024_02/596811121" TargetMode="External" /><Relationship Id="rId9" Type="http://schemas.openxmlformats.org/officeDocument/2006/relationships/hyperlink" Target="https://podminky.urs.cz/item/CS_URS_2024_02/596811120" TargetMode="External" /><Relationship Id="rId10" Type="http://schemas.openxmlformats.org/officeDocument/2006/relationships/hyperlink" Target="https://podminky.urs.cz/item/CS_URS_2024_02/914511111" TargetMode="External" /><Relationship Id="rId11" Type="http://schemas.openxmlformats.org/officeDocument/2006/relationships/hyperlink" Target="https://podminky.urs.cz/item/CS_URS_2024_02/914111111" TargetMode="External" /><Relationship Id="rId12" Type="http://schemas.openxmlformats.org/officeDocument/2006/relationships/hyperlink" Target="https://podminky.urs.cz/item/CS_URS_2024_02/915131111" TargetMode="External" /><Relationship Id="rId13" Type="http://schemas.openxmlformats.org/officeDocument/2006/relationships/hyperlink" Target="https://podminky.urs.cz/item/CS_URS_2024_02/113201112" TargetMode="External" /><Relationship Id="rId14" Type="http://schemas.openxmlformats.org/officeDocument/2006/relationships/hyperlink" Target="https://podminky.urs.cz/item/CS_URS_2024_02/979024443" TargetMode="External" /><Relationship Id="rId15" Type="http://schemas.openxmlformats.org/officeDocument/2006/relationships/hyperlink" Target="https://podminky.urs.cz/item/CS_URS_2024_02/997221561" TargetMode="External" /><Relationship Id="rId16" Type="http://schemas.openxmlformats.org/officeDocument/2006/relationships/hyperlink" Target="https://podminky.urs.cz/item/CS_URS_2024_02/997221569" TargetMode="External" /><Relationship Id="rId17" Type="http://schemas.openxmlformats.org/officeDocument/2006/relationships/hyperlink" Target="https://podminky.urs.cz/item/CS_URS_2024_02/997221861" TargetMode="External" /><Relationship Id="rId18" Type="http://schemas.openxmlformats.org/officeDocument/2006/relationships/hyperlink" Target="https://podminky.urs.cz/item/CS_URS_2024_02/997221875" TargetMode="External" /><Relationship Id="rId19" Type="http://schemas.openxmlformats.org/officeDocument/2006/relationships/hyperlink" Target="https://podminky.urs.cz/item/CS_URS_2024_02/997221571" TargetMode="External" /><Relationship Id="rId20" Type="http://schemas.openxmlformats.org/officeDocument/2006/relationships/hyperlink" Target="https://podminky.urs.cz/item/CS_URS_2024_02/997221579" TargetMode="External" /><Relationship Id="rId21" Type="http://schemas.openxmlformats.org/officeDocument/2006/relationships/hyperlink" Target="https://podminky.urs.cz/item/CS_URS_2024_02/998223011" TargetMode="External" /><Relationship Id="rId22"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210812001" TargetMode="External" /><Relationship Id="rId3" Type="http://schemas.openxmlformats.org/officeDocument/2006/relationships/hyperlink" Target="https://podminky.urs.cz/item/CS_URS_2024_02/210812061" TargetMode="External" /><Relationship Id="rId4" Type="http://schemas.openxmlformats.org/officeDocument/2006/relationships/hyperlink" Target="https://podminky.urs.cz/item/CS_URS_2024_02/220111891" TargetMode="External" /><Relationship Id="rId5" Type="http://schemas.openxmlformats.org/officeDocument/2006/relationships/hyperlink" Target="https://podminky.urs.cz/item/CS_URS_2024_02/210030651" TargetMode="External" /><Relationship Id="rId6" Type="http://schemas.openxmlformats.org/officeDocument/2006/relationships/hyperlink" Target="https://podminky.urs.cz/item/CS_URS_2024_02/460161163" TargetMode="External" /><Relationship Id="rId7" Type="http://schemas.openxmlformats.org/officeDocument/2006/relationships/hyperlink" Target="https://podminky.urs.cz/item/CS_URS_2024_02/460161312" TargetMode="External" /><Relationship Id="rId8" Type="http://schemas.openxmlformats.org/officeDocument/2006/relationships/hyperlink" Target="https://podminky.urs.cz/item/CS_URS_2024_02/460391123" TargetMode="External" /><Relationship Id="rId9" Type="http://schemas.openxmlformats.org/officeDocument/2006/relationships/hyperlink" Target="https://podminky.urs.cz/item/CS_URS_2024_02/460661512" TargetMode="External" /><Relationship Id="rId10" Type="http://schemas.openxmlformats.org/officeDocument/2006/relationships/hyperlink" Target="https://podminky.urs.cz/item/CS_URS_2024_02/460742132" TargetMode="External" /><Relationship Id="rId11" Type="http://schemas.openxmlformats.org/officeDocument/2006/relationships/hyperlink" Target="https://podminky.urs.cz/item/CS_URS_2024_02/460791213" TargetMode="External" /><Relationship Id="rId12" Type="http://schemas.openxmlformats.org/officeDocument/2006/relationships/hyperlink" Target="https://podminky.urs.cz/item/CS_URS_2024_02/460791214"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41113" TargetMode="External" /><Relationship Id="rId15" Type="http://schemas.openxmlformats.org/officeDocument/2006/relationships/hyperlink" Target="https://podminky.urs.cz/item/CS_URS_2024_02/469972111" TargetMode="External" /><Relationship Id="rId16" Type="http://schemas.openxmlformats.org/officeDocument/2006/relationships/hyperlink" Target="https://podminky.urs.cz/item/CS_URS_2024_02/469972121" TargetMode="External" /><Relationship Id="rId17" Type="http://schemas.openxmlformats.org/officeDocument/2006/relationships/hyperlink" Target="https://podminky.urs.cz/item/CS_URS_2024_02/469973124" TargetMode="External" /><Relationship Id="rId18" Type="http://schemas.openxmlformats.org/officeDocument/2006/relationships/hyperlink" Target="https://podminky.urs.cz/item/CS_URS_2024_02/210280003" TargetMode="External" /><Relationship Id="rId19" Type="http://schemas.openxmlformats.org/officeDocument/2006/relationships/hyperlink" Target="https://podminky.urs.cz/item/CS_URS_2024_02/210280010" TargetMode="External" /><Relationship Id="rId20" Type="http://schemas.openxmlformats.org/officeDocument/2006/relationships/hyperlink" Target="https://podminky.urs.cz/item/CS_URS_2024_02/HZS4212" TargetMode="External" /><Relationship Id="rId21" Type="http://schemas.openxmlformats.org/officeDocument/2006/relationships/hyperlink" Target="https://podminky.urs.cz/item/CS_URS_2024_02/HZS4222" TargetMode="External" /><Relationship Id="rId22" Type="http://schemas.openxmlformats.org/officeDocument/2006/relationships/hyperlink" Target="https://podminky.urs.cz/item/CS_URS_2024_02/HZS4232" TargetMode="External" /><Relationship Id="rId23"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47.xml.rels>&#65279;<?xml version="1.0" encoding="utf-8"?><Relationships xmlns="http://schemas.openxmlformats.org/package/2006/relationships"><Relationship Id="rId1" Type="http://schemas.openxmlformats.org/officeDocument/2006/relationships/hyperlink" Target="https://podminky.urs.cz/item/CS_URS_2024_02/115101201" TargetMode="External" /><Relationship Id="rId2" Type="http://schemas.openxmlformats.org/officeDocument/2006/relationships/hyperlink" Target="https://podminky.urs.cz/item/CS_URS_2024_02/131251103"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62751119"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1/311101211" TargetMode="External" /><Relationship Id="rId9" Type="http://schemas.openxmlformats.org/officeDocument/2006/relationships/hyperlink" Target="https://podminky.urs.cz/item/CS_URS_2024_02/334323218" TargetMode="External" /><Relationship Id="rId10" Type="http://schemas.openxmlformats.org/officeDocument/2006/relationships/hyperlink" Target="https://podminky.urs.cz/item/CS_URS_2024_02/334352111" TargetMode="External" /><Relationship Id="rId11" Type="http://schemas.openxmlformats.org/officeDocument/2006/relationships/hyperlink" Target="https://podminky.urs.cz/item/CS_URS_2024_02/334352211" TargetMode="External" /><Relationship Id="rId12" Type="http://schemas.openxmlformats.org/officeDocument/2006/relationships/hyperlink" Target="https://podminky.urs.cz/item/CS_URS_2024_02/334361226" TargetMode="External" /><Relationship Id="rId13" Type="http://schemas.openxmlformats.org/officeDocument/2006/relationships/hyperlink" Target="https://podminky.urs.cz/item/CS_URS_2024_02/389381001" TargetMode="External" /><Relationship Id="rId14" Type="http://schemas.openxmlformats.org/officeDocument/2006/relationships/hyperlink" Target="https://podminky.urs.cz/item/CS_URS_2024_02/421321138" TargetMode="External" /><Relationship Id="rId15" Type="http://schemas.openxmlformats.org/officeDocument/2006/relationships/hyperlink" Target="https://podminky.urs.cz/item/CS_URS_2024_02/421361236" TargetMode="External" /><Relationship Id="rId16" Type="http://schemas.openxmlformats.org/officeDocument/2006/relationships/hyperlink" Target="https://podminky.urs.cz/item/CS_URS_2024_02/421361412" TargetMode="External" /><Relationship Id="rId17" Type="http://schemas.openxmlformats.org/officeDocument/2006/relationships/hyperlink" Target="https://podminky.urs.cz/item/CS_URS_2024_02/423905211" TargetMode="External" /><Relationship Id="rId18" Type="http://schemas.openxmlformats.org/officeDocument/2006/relationships/hyperlink" Target="https://podminky.urs.cz/item/CS_URS_2024_02/931992111" TargetMode="External" /><Relationship Id="rId19" Type="http://schemas.openxmlformats.org/officeDocument/2006/relationships/hyperlink" Target="https://podminky.urs.cz/item/CS_URS_2024_01/931994102" TargetMode="External" /><Relationship Id="rId20" Type="http://schemas.openxmlformats.org/officeDocument/2006/relationships/hyperlink" Target="https://podminky.urs.cz/item/CS_URS_2024_02/931994142" TargetMode="External" /><Relationship Id="rId21" Type="http://schemas.openxmlformats.org/officeDocument/2006/relationships/hyperlink" Target="https://podminky.urs.cz/item/CS_URS_2024_02/931994172" TargetMode="External" /><Relationship Id="rId22" Type="http://schemas.openxmlformats.org/officeDocument/2006/relationships/hyperlink" Target="https://podminky.urs.cz/item/CS_URS_2024_02/943221111" TargetMode="External" /><Relationship Id="rId23" Type="http://schemas.openxmlformats.org/officeDocument/2006/relationships/hyperlink" Target="https://podminky.urs.cz/item/CS_URS_2024_02/943221211" TargetMode="External" /><Relationship Id="rId24" Type="http://schemas.openxmlformats.org/officeDocument/2006/relationships/hyperlink" Target="https://podminky.urs.cz/item/CS_URS_2024_02/943221811" TargetMode="External" /><Relationship Id="rId25" Type="http://schemas.openxmlformats.org/officeDocument/2006/relationships/hyperlink" Target="https://podminky.urs.cz/item/CS_URS_2024_02/961055111" TargetMode="External" /><Relationship Id="rId26" Type="http://schemas.openxmlformats.org/officeDocument/2006/relationships/hyperlink" Target="https://podminky.urs.cz/item/CS_URS_2024_02/977151211" TargetMode="External" /><Relationship Id="rId27" Type="http://schemas.openxmlformats.org/officeDocument/2006/relationships/hyperlink" Target="https://podminky.urs.cz/item/CS_URS_2024_02/985131111" TargetMode="External" /><Relationship Id="rId28" Type="http://schemas.openxmlformats.org/officeDocument/2006/relationships/hyperlink" Target="https://podminky.urs.cz/item/CS_URS_2024_02/985132111" TargetMode="External" /><Relationship Id="rId29" Type="http://schemas.openxmlformats.org/officeDocument/2006/relationships/hyperlink" Target="https://podminky.urs.cz/item/CS_URS_2024_02/985311211" TargetMode="External" /><Relationship Id="rId30" Type="http://schemas.openxmlformats.org/officeDocument/2006/relationships/hyperlink" Target="https://podminky.urs.cz/item/CS_URS_2024_02/985311215" TargetMode="External" /><Relationship Id="rId31" Type="http://schemas.openxmlformats.org/officeDocument/2006/relationships/hyperlink" Target="https://podminky.urs.cz/item/CS_URS_2024_02/985312121" TargetMode="External" /><Relationship Id="rId32" Type="http://schemas.openxmlformats.org/officeDocument/2006/relationships/hyperlink" Target="https://podminky.urs.cz/item/CS_URS_2024_02/985324111" TargetMode="External" /><Relationship Id="rId33" Type="http://schemas.openxmlformats.org/officeDocument/2006/relationships/hyperlink" Target="https://podminky.urs.cz/item/CS_URS_2024_02/985331213" TargetMode="External" /><Relationship Id="rId34" Type="http://schemas.openxmlformats.org/officeDocument/2006/relationships/hyperlink" Target="https://podminky.urs.cz/item/CS_URS_2024_01/985331912" TargetMode="External" /><Relationship Id="rId35" Type="http://schemas.openxmlformats.org/officeDocument/2006/relationships/hyperlink" Target="https://podminky.urs.cz/item/CS_URS_2024_02/997006512" TargetMode="External" /><Relationship Id="rId36" Type="http://schemas.openxmlformats.org/officeDocument/2006/relationships/hyperlink" Target="https://podminky.urs.cz/item/CS_URS_2024_02/997006519" TargetMode="External" /><Relationship Id="rId37" Type="http://schemas.openxmlformats.org/officeDocument/2006/relationships/hyperlink" Target="https://podminky.urs.cz/item/CS_URS_2024_02/997013862" TargetMode="External" /><Relationship Id="rId38" Type="http://schemas.openxmlformats.org/officeDocument/2006/relationships/hyperlink" Target="https://podminky.urs.cz/item/CS_URS_2024_02/998214111" TargetMode="External" /><Relationship Id="rId39" Type="http://schemas.openxmlformats.org/officeDocument/2006/relationships/hyperlink" Target="https://podminky.urs.cz/item/CS_URS_2024_02/711142559" TargetMode="External" /><Relationship Id="rId40" Type="http://schemas.openxmlformats.org/officeDocument/2006/relationships/hyperlink" Target="https://podminky.urs.cz/item/CS_URS_2024_02/711191001" TargetMode="External" /><Relationship Id="rId41" Type="http://schemas.openxmlformats.org/officeDocument/2006/relationships/hyperlink" Target="https://podminky.urs.cz/item/CS_URS_2024_02/711191011" TargetMode="External" /><Relationship Id="rId42" Type="http://schemas.openxmlformats.org/officeDocument/2006/relationships/hyperlink" Target="https://podminky.urs.cz/item/CS_URS_2024_02/711331382" TargetMode="External" /><Relationship Id="rId43" Type="http://schemas.openxmlformats.org/officeDocument/2006/relationships/hyperlink" Target="https://podminky.urs.cz/item/CS_URS_2024_02/711491272" TargetMode="External" /><Relationship Id="rId44" Type="http://schemas.openxmlformats.org/officeDocument/2006/relationships/hyperlink" Target="https://podminky.urs.cz/item/CS_URS_2024_02/998711202" TargetMode="External" /><Relationship Id="rId45" Type="http://schemas.openxmlformats.org/officeDocument/2006/relationships/hyperlink" Target="https://podminky.urs.cz/item/CS_URS_2024_02/789222111" TargetMode="External" /><Relationship Id="rId46" Type="http://schemas.openxmlformats.org/officeDocument/2006/relationships/hyperlink" Target="https://podminky.urs.cz/item/CS_URS_2024_02/789328310" TargetMode="External" /><Relationship Id="rId47" Type="http://schemas.openxmlformats.org/officeDocument/2006/relationships/hyperlink" Target="https://podminky.urs.cz/item/CS_URS_2024_02/789328315" TargetMode="External" /><Relationship Id="rId48" Type="http://schemas.openxmlformats.org/officeDocument/2006/relationships/hyperlink" Target="https://podminky.urs.cz/item/CS_URS_2024_02/789328320" TargetMode="External" /><Relationship Id="rId49" Type="http://schemas.openxmlformats.org/officeDocument/2006/relationships/hyperlink" Target="https://podminky.urs.cz/item/CS_URS_2024_02/789421532" TargetMode="External" /><Relationship Id="rId50" Type="http://schemas.openxmlformats.org/officeDocument/2006/relationships/drawing" Target="../drawings/drawing47.xml" /></Relationships>
</file>

<file path=xl/worksheets/_rels/sheet48.xml.rels>&#65279;<?xml version="1.0" encoding="utf-8"?><Relationships xmlns="http://schemas.openxmlformats.org/package/2006/relationships"><Relationship Id="rId1" Type="http://schemas.openxmlformats.org/officeDocument/2006/relationships/hyperlink" Target="https://podminky.urs.cz/item/CS_URS_2024_02/711191001" TargetMode="External" /><Relationship Id="rId2" Type="http://schemas.openxmlformats.org/officeDocument/2006/relationships/hyperlink" Target="https://podminky.urs.cz/item/CS_URS_2024_02/711491172" TargetMode="External" /><Relationship Id="rId3" Type="http://schemas.openxmlformats.org/officeDocument/2006/relationships/hyperlink" Target="https://podminky.urs.cz/item/CS_URS_2024_02/998711202" TargetMode="External" /><Relationship Id="rId4" Type="http://schemas.openxmlformats.org/officeDocument/2006/relationships/drawing" Target="../drawings/drawing48.xml" /></Relationships>
</file>

<file path=xl/worksheets/_rels/sheet49.xml.rels>&#65279;<?xml version="1.0" encoding="utf-8"?><Relationships xmlns="http://schemas.openxmlformats.org/package/2006/relationships"><Relationship Id="rId1" Type="http://schemas.openxmlformats.org/officeDocument/2006/relationships/hyperlink" Target="https://podminky.urs.cz/item/CS_URS_2024_02/171152111" TargetMode="External" /><Relationship Id="rId2" Type="http://schemas.openxmlformats.org/officeDocument/2006/relationships/hyperlink" Target="https://podminky.urs.cz/item/CS_URS_2024_02/181951112" TargetMode="External" /><Relationship Id="rId3" Type="http://schemas.openxmlformats.org/officeDocument/2006/relationships/hyperlink" Target="https://podminky.urs.cz/item/CS_URS_2024_02/275313911" TargetMode="External" /><Relationship Id="rId4" Type="http://schemas.openxmlformats.org/officeDocument/2006/relationships/hyperlink" Target="https://podminky.urs.cz/item/CS_URS_2024_02/348171111" TargetMode="External" /><Relationship Id="rId5" Type="http://schemas.openxmlformats.org/officeDocument/2006/relationships/hyperlink" Target="https://podminky.urs.cz/item/CS_URS_2024_02/451579777" TargetMode="External" /><Relationship Id="rId6" Type="http://schemas.openxmlformats.org/officeDocument/2006/relationships/hyperlink" Target="https://podminky.urs.cz/item/CS_URS_2024_02/564861111" TargetMode="External" /><Relationship Id="rId7" Type="http://schemas.openxmlformats.org/officeDocument/2006/relationships/hyperlink" Target="https://podminky.urs.cz/item/CS_URS_2024_02/564871016" TargetMode="External" /><Relationship Id="rId8" Type="http://schemas.openxmlformats.org/officeDocument/2006/relationships/hyperlink" Target="https://podminky.urs.cz/item/CS_URS_2024_02/565155111" TargetMode="External" /><Relationship Id="rId9" Type="http://schemas.openxmlformats.org/officeDocument/2006/relationships/hyperlink" Target="https://podminky.urs.cz/item/CS_URS_2024_02/573191111" TargetMode="External" /><Relationship Id="rId10" Type="http://schemas.openxmlformats.org/officeDocument/2006/relationships/hyperlink" Target="https://podminky.urs.cz/item/CS_URS_2024_02/577144131" TargetMode="External" /><Relationship Id="rId11" Type="http://schemas.openxmlformats.org/officeDocument/2006/relationships/hyperlink" Target="https://podminky.urs.cz/item/CS_URS_2024_02/577155132" TargetMode="External" /><Relationship Id="rId12" Type="http://schemas.openxmlformats.org/officeDocument/2006/relationships/hyperlink" Target="https://podminky.urs.cz/item/CS_URS_2024_02/593532113" TargetMode="External" /><Relationship Id="rId13" Type="http://schemas.openxmlformats.org/officeDocument/2006/relationships/hyperlink" Target="https://podminky.urs.cz/item/CS_URS_2024_02/596211263" TargetMode="External" /><Relationship Id="rId14" Type="http://schemas.openxmlformats.org/officeDocument/2006/relationships/hyperlink" Target="https://podminky.urs.cz/item/CS_URS_2024_02/597661111" TargetMode="External" /><Relationship Id="rId15" Type="http://schemas.openxmlformats.org/officeDocument/2006/relationships/hyperlink" Target="https://podminky.urs.cz/item/CS_URS_2024_02/871310330" TargetMode="External" /><Relationship Id="rId16" Type="http://schemas.openxmlformats.org/officeDocument/2006/relationships/hyperlink" Target="https://podminky.urs.cz/item/CS_URS_2024_02/911111111" TargetMode="External" /><Relationship Id="rId17" Type="http://schemas.openxmlformats.org/officeDocument/2006/relationships/hyperlink" Target="https://podminky.urs.cz/item/CS_URS_2024_02/916231213" TargetMode="External" /><Relationship Id="rId18" Type="http://schemas.openxmlformats.org/officeDocument/2006/relationships/hyperlink" Target="https://podminky.urs.cz/item/CS_URS_2024_02/919726123" TargetMode="External" /><Relationship Id="rId19" Type="http://schemas.openxmlformats.org/officeDocument/2006/relationships/hyperlink" Target="https://podminky.urs.cz/item/CS_URS_2024_02/919732211" TargetMode="External" /><Relationship Id="rId20" Type="http://schemas.openxmlformats.org/officeDocument/2006/relationships/hyperlink" Target="https://podminky.urs.cz/item/CS_URS_2024_02/935112111" TargetMode="External" /><Relationship Id="rId21" Type="http://schemas.openxmlformats.org/officeDocument/2006/relationships/hyperlink" Target="https://podminky.urs.cz/item/CS_URS_2024_02/935112211" TargetMode="External" /><Relationship Id="rId22" Type="http://schemas.openxmlformats.org/officeDocument/2006/relationships/hyperlink" Target="https://podminky.urs.cz/item/CS_URS_2024_02/935113111" TargetMode="External" /><Relationship Id="rId23" Type="http://schemas.openxmlformats.org/officeDocument/2006/relationships/hyperlink" Target="https://podminky.urs.cz/item/CS_URS_2024_02/985131211" TargetMode="External" /><Relationship Id="rId24" Type="http://schemas.openxmlformats.org/officeDocument/2006/relationships/hyperlink" Target="https://podminky.urs.cz/item/CS_URS_2024_02/985142211" TargetMode="External" /><Relationship Id="rId25" Type="http://schemas.openxmlformats.org/officeDocument/2006/relationships/hyperlink" Target="https://podminky.urs.cz/item/CS_URS_2024_02/985232111" TargetMode="External" /><Relationship Id="rId26" Type="http://schemas.openxmlformats.org/officeDocument/2006/relationships/hyperlink" Target="https://podminky.urs.cz/item/CS_URS_2024_02/998223011" TargetMode="External" /><Relationship Id="rId27" Type="http://schemas.openxmlformats.org/officeDocument/2006/relationships/drawing" Target="../drawings/drawing49.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2/962052211" TargetMode="External" /><Relationship Id="rId2" Type="http://schemas.openxmlformats.org/officeDocument/2006/relationships/hyperlink" Target="https://podminky.urs.cz/item/CS_URS_2024_02/113107136" TargetMode="External" /><Relationship Id="rId3" Type="http://schemas.openxmlformats.org/officeDocument/2006/relationships/hyperlink" Target="https://podminky.urs.cz/item/CS_URS_2024_02/113107142" TargetMode="External" /><Relationship Id="rId4" Type="http://schemas.openxmlformats.org/officeDocument/2006/relationships/hyperlink" Target="https://podminky.urs.cz/item/CS_URS_2024_02/963051113" TargetMode="External" /><Relationship Id="rId5" Type="http://schemas.openxmlformats.org/officeDocument/2006/relationships/hyperlink" Target="https://podminky.urs.cz/item/CS_URS_2024_02/968072747" TargetMode="External" /><Relationship Id="rId6" Type="http://schemas.openxmlformats.org/officeDocument/2006/relationships/hyperlink" Target="https://podminky.urs.cz/item/CS_URS_2024_02/997013111" TargetMode="External" /><Relationship Id="rId7" Type="http://schemas.openxmlformats.org/officeDocument/2006/relationships/hyperlink" Target="https://podminky.urs.cz/item/CS_URS_2024_02/997013501" TargetMode="External" /><Relationship Id="rId8" Type="http://schemas.openxmlformats.org/officeDocument/2006/relationships/hyperlink" Target="https://podminky.urs.cz/item/CS_URS_2024_02/997013509" TargetMode="External" /><Relationship Id="rId9" Type="http://schemas.openxmlformats.org/officeDocument/2006/relationships/hyperlink" Target="https://podminky.urs.cz/item/CS_URS_2024_02/997013631" TargetMode="External" /><Relationship Id="rId10" Type="http://schemas.openxmlformats.org/officeDocument/2006/relationships/hyperlink" Target="https://podminky.urs.cz/item/CS_URS_2024_02/712340832" TargetMode="External" /><Relationship Id="rId11" Type="http://schemas.openxmlformats.org/officeDocument/2006/relationships/hyperlink" Target="https://podminky.urs.cz/item/CS_URS_2024_02/767161850" TargetMode="External" /><Relationship Id="rId12" Type="http://schemas.openxmlformats.org/officeDocument/2006/relationships/hyperlink" Target="https://podminky.urs.cz/item/CS_URS_2024_02/767161851" TargetMode="External" /><Relationship Id="rId13" Type="http://schemas.openxmlformats.org/officeDocument/2006/relationships/hyperlink" Target="https://podminky.urs.cz/item/CS_URS_2024_02/767392802" TargetMode="External" /><Relationship Id="rId14" Type="http://schemas.openxmlformats.org/officeDocument/2006/relationships/hyperlink" Target="https://podminky.urs.cz/item/CS_URS_2024_02/767581802" TargetMode="External" /><Relationship Id="rId15" Type="http://schemas.openxmlformats.org/officeDocument/2006/relationships/hyperlink" Target="https://podminky.urs.cz/item/CS_URS_2024_02/767996704" TargetMode="External" /><Relationship Id="rId16" Type="http://schemas.openxmlformats.org/officeDocument/2006/relationships/drawing" Target="../drawings/drawing5.xml" /></Relationships>
</file>

<file path=xl/worksheets/_rels/sheet50.xml.rels>&#65279;<?xml version="1.0" encoding="utf-8"?><Relationships xmlns="http://schemas.openxmlformats.org/package/2006/relationships"><Relationship Id="rId1" Type="http://schemas.openxmlformats.org/officeDocument/2006/relationships/hyperlink" Target="https://podminky.urs.cz/item/CS_URS_2024_02/210801311" TargetMode="External" /><Relationship Id="rId2" Type="http://schemas.openxmlformats.org/officeDocument/2006/relationships/hyperlink" Target="https://podminky.urs.cz/item/CS_URS_2024_02/741210001" TargetMode="External" /><Relationship Id="rId3" Type="http://schemas.openxmlformats.org/officeDocument/2006/relationships/hyperlink" Target="https://podminky.urs.cz/item/CS_URS_2024_02/210192601" TargetMode="External" /><Relationship Id="rId4" Type="http://schemas.openxmlformats.org/officeDocument/2006/relationships/hyperlink" Target="https://podminky.urs.cz/item/CS_URS_2024_02/210120511" TargetMode="External" /><Relationship Id="rId5" Type="http://schemas.openxmlformats.org/officeDocument/2006/relationships/hyperlink" Target="https://podminky.urs.cz/item/CS_URS_2024_02/210812001" TargetMode="External" /><Relationship Id="rId6" Type="http://schemas.openxmlformats.org/officeDocument/2006/relationships/hyperlink" Target="https://podminky.urs.cz/item/CS_URS_2024_02/210812063" TargetMode="External" /><Relationship Id="rId7" Type="http://schemas.openxmlformats.org/officeDocument/2006/relationships/hyperlink" Target="https://podminky.urs.cz/item/CS_URS_2024_02/460791112" TargetMode="External" /><Relationship Id="rId8" Type="http://schemas.openxmlformats.org/officeDocument/2006/relationships/hyperlink" Target="https://podminky.urs.cz/item/CS_URS_2024_02/210812011" TargetMode="External" /><Relationship Id="rId9" Type="http://schemas.openxmlformats.org/officeDocument/2006/relationships/hyperlink" Target="https://podminky.urs.cz/item/CS_URS_2024_02/210280003" TargetMode="External" /><Relationship Id="rId10" Type="http://schemas.openxmlformats.org/officeDocument/2006/relationships/hyperlink" Target="https://podminky.urs.cz/item/CS_URS_2024_02/210280010" TargetMode="External" /><Relationship Id="rId11" Type="http://schemas.openxmlformats.org/officeDocument/2006/relationships/hyperlink" Target="https://podminky.urs.cz/item/CS_URS_2024_02/460010025" TargetMode="External" /><Relationship Id="rId12" Type="http://schemas.openxmlformats.org/officeDocument/2006/relationships/hyperlink" Target="https://podminky.urs.cz/item/CS_URS_2024_02/460161133" TargetMode="External" /><Relationship Id="rId13" Type="http://schemas.openxmlformats.org/officeDocument/2006/relationships/hyperlink" Target="https://podminky.urs.cz/item/CS_URS_2024_02/171211101" TargetMode="External" /><Relationship Id="rId14" Type="http://schemas.openxmlformats.org/officeDocument/2006/relationships/hyperlink" Target="https://podminky.urs.cz/item/CS_URS_2024_02/460391124" TargetMode="External" /><Relationship Id="rId15" Type="http://schemas.openxmlformats.org/officeDocument/2006/relationships/hyperlink" Target="https://podminky.urs.cz/item/CS_URS_2024_02/460431143" TargetMode="External" /><Relationship Id="rId16" Type="http://schemas.openxmlformats.org/officeDocument/2006/relationships/hyperlink" Target="https://podminky.urs.cz/item/CS_URS_2024_02/460371113" TargetMode="External" /><Relationship Id="rId17" Type="http://schemas.openxmlformats.org/officeDocument/2006/relationships/hyperlink" Target="https://podminky.urs.cz/item/CS_URS_2024_02/460341113" TargetMode="External" /><Relationship Id="rId18" Type="http://schemas.openxmlformats.org/officeDocument/2006/relationships/hyperlink" Target="https://podminky.urs.cz/item/CS_URS_2024_02/460581111" TargetMode="External" /><Relationship Id="rId19" Type="http://schemas.openxmlformats.org/officeDocument/2006/relationships/hyperlink" Target="https://podminky.urs.cz/item/CS_URS_2024_02/460791114" TargetMode="External" /><Relationship Id="rId20" Type="http://schemas.openxmlformats.org/officeDocument/2006/relationships/hyperlink" Target="https://podminky.urs.cz/item/CS_URS_2024_02/468101121" TargetMode="External" /><Relationship Id="rId21" Type="http://schemas.openxmlformats.org/officeDocument/2006/relationships/hyperlink" Target="https://podminky.urs.cz/item/CS_URS_2024_02/971052461" TargetMode="External" /><Relationship Id="rId22" Type="http://schemas.openxmlformats.org/officeDocument/2006/relationships/hyperlink" Target="https://podminky.urs.cz/item/CS_URS_2024_02/460742131" TargetMode="External" /><Relationship Id="rId23" Type="http://schemas.openxmlformats.org/officeDocument/2006/relationships/hyperlink" Target="https://podminky.urs.cz/item/CS_URS_2024_02/460902213" TargetMode="External" /><Relationship Id="rId24" Type="http://schemas.openxmlformats.org/officeDocument/2006/relationships/hyperlink" Target="https://podminky.urs.cz/item/CS_URS_2024_02/469972111" TargetMode="External" /><Relationship Id="rId25" Type="http://schemas.openxmlformats.org/officeDocument/2006/relationships/hyperlink" Target="https://podminky.urs.cz/item/CS_URS_2024_02/469972121" TargetMode="External" /><Relationship Id="rId26" Type="http://schemas.openxmlformats.org/officeDocument/2006/relationships/hyperlink" Target="https://podminky.urs.cz/item/CS_URS_2024_02/469973124" TargetMode="External" /><Relationship Id="rId27" Type="http://schemas.openxmlformats.org/officeDocument/2006/relationships/hyperlink" Target="https://podminky.urs.cz/item/CS_URS_2024_02/HZS4212" TargetMode="External" /><Relationship Id="rId28" Type="http://schemas.openxmlformats.org/officeDocument/2006/relationships/hyperlink" Target="https://podminky.urs.cz/item/CS_URS_2024_02/HZS4222" TargetMode="External" /><Relationship Id="rId29" Type="http://schemas.openxmlformats.org/officeDocument/2006/relationships/hyperlink" Target="https://podminky.urs.cz/item/CS_URS_2024_02/HZS4232" TargetMode="External" /><Relationship Id="rId30" Type="http://schemas.openxmlformats.org/officeDocument/2006/relationships/drawing" Target="../drawings/drawing50.xml" /></Relationships>
</file>

<file path=xl/worksheets/_rels/sheet51.xml.rels>&#65279;<?xml version="1.0" encoding="utf-8"?><Relationships xmlns="http://schemas.openxmlformats.org/package/2006/relationships"><Relationship Id="rId1" Type="http://schemas.openxmlformats.org/officeDocument/2006/relationships/hyperlink" Target="https://podminky.urs.cz/item/CS_URS_2024_02/210030651" TargetMode="External" /><Relationship Id="rId2" Type="http://schemas.openxmlformats.org/officeDocument/2006/relationships/hyperlink" Target="https://podminky.urs.cz/item/CS_URS_2024_02/220111891" TargetMode="External" /><Relationship Id="rId3" Type="http://schemas.openxmlformats.org/officeDocument/2006/relationships/hyperlink" Target="https://podminky.urs.cz/item/CS_URS_2024_02/548132111" TargetMode="External" /><Relationship Id="rId4" Type="http://schemas.openxmlformats.org/officeDocument/2006/relationships/hyperlink" Target="https://podminky.urs.cz/item/CS_URS_2024_02/210220003" TargetMode="External" /><Relationship Id="rId5" Type="http://schemas.openxmlformats.org/officeDocument/2006/relationships/hyperlink" Target="https://podminky.urs.cz/item/CS_URS_2024_02/210800415" TargetMode="External" /><Relationship Id="rId6" Type="http://schemas.openxmlformats.org/officeDocument/2006/relationships/hyperlink" Target="https://podminky.urs.cz/item/CS_URS_2024_02/460791114" TargetMode="External" /><Relationship Id="rId7" Type="http://schemas.openxmlformats.org/officeDocument/2006/relationships/hyperlink" Target="https://podminky.urs.cz/item/CS_URS_2024_02/HZS4212" TargetMode="External" /><Relationship Id="rId8" Type="http://schemas.openxmlformats.org/officeDocument/2006/relationships/hyperlink" Target="https://podminky.urs.cz/item/CS_URS_2024_02/HZS4232" TargetMode="External" /><Relationship Id="rId9" Type="http://schemas.openxmlformats.org/officeDocument/2006/relationships/drawing" Target="../drawings/drawing51.xml" /></Relationships>
</file>

<file path=xl/worksheets/_rels/sheet52.xml.rels>&#65279;<?xml version="1.0" encoding="utf-8"?><Relationships xmlns="http://schemas.openxmlformats.org/package/2006/relationships"><Relationship Id="rId1" Type="http://schemas.openxmlformats.org/officeDocument/2006/relationships/drawing" Target="../drawings/drawing52.xml" /></Relationships>
</file>

<file path=xl/worksheets/_rels/sheet53.xml.rels>&#65279;<?xml version="1.0" encoding="utf-8"?><Relationships xmlns="http://schemas.openxmlformats.org/package/2006/relationships"><Relationship Id="rId1" Type="http://schemas.openxmlformats.org/officeDocument/2006/relationships/drawing" Target="../drawings/drawing53.xml" /></Relationships>
</file>

<file path=xl/worksheets/_rels/sheet54.xml.rels>&#65279;<?xml version="1.0" encoding="utf-8"?><Relationships xmlns="http://schemas.openxmlformats.org/package/2006/relationships"><Relationship Id="rId1" Type="http://schemas.openxmlformats.org/officeDocument/2006/relationships/drawing" Target="../drawings/drawing54.xml" /></Relationships>
</file>

<file path=xl/worksheets/_rels/sheet55.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5.xml" /></Relationships>
</file>

<file path=xl/worksheets/_rels/sheet56.xml.rels>&#65279;<?xml version="1.0" encoding="utf-8"?><Relationships xmlns="http://schemas.openxmlformats.org/package/2006/relationships"><Relationship Id="rId1" Type="http://schemas.openxmlformats.org/officeDocument/2006/relationships/hyperlink" Target="https://podminky.urs.cz/item/CS_URS_2024_02/13325110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62751119" TargetMode="External" /><Relationship Id="rId4" Type="http://schemas.openxmlformats.org/officeDocument/2006/relationships/hyperlink" Target="https://podminky.urs.cz/item/CS_URS_2024_02/171251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275313611" TargetMode="External" /><Relationship Id="rId7" Type="http://schemas.openxmlformats.org/officeDocument/2006/relationships/hyperlink" Target="https://podminky.urs.cz/item/CS_URS_2024_02/275313711" TargetMode="External" /><Relationship Id="rId8" Type="http://schemas.openxmlformats.org/officeDocument/2006/relationships/hyperlink" Target="https://podminky.urs.cz/item/CS_URS_2024_02/998011001" TargetMode="External" /><Relationship Id="rId9" Type="http://schemas.openxmlformats.org/officeDocument/2006/relationships/hyperlink" Target="https://podminky.urs.cz/item/CS_URS_2024_02/721242105" TargetMode="External" /><Relationship Id="rId10" Type="http://schemas.openxmlformats.org/officeDocument/2006/relationships/hyperlink" Target="https://podminky.urs.cz/item/CS_URS_2024_02/764511612" TargetMode="External" /><Relationship Id="rId11" Type="http://schemas.openxmlformats.org/officeDocument/2006/relationships/hyperlink" Target="https://podminky.urs.cz/item/CS_URS_2024_02/764511661" TargetMode="External" /><Relationship Id="rId12" Type="http://schemas.openxmlformats.org/officeDocument/2006/relationships/hyperlink" Target="https://podminky.urs.cz/item/CS_URS_2024_02/764518621" TargetMode="External" /><Relationship Id="rId13" Type="http://schemas.openxmlformats.org/officeDocument/2006/relationships/hyperlink" Target="https://podminky.urs.cz/item/CS_URS_2024_02/998764201" TargetMode="External" /><Relationship Id="rId14" Type="http://schemas.openxmlformats.org/officeDocument/2006/relationships/hyperlink" Target="https://podminky.urs.cz/item/CS_URS_2024_02/998767201" TargetMode="External" /><Relationship Id="rId15" Type="http://schemas.openxmlformats.org/officeDocument/2006/relationships/drawing" Target="../drawings/drawing56.xml" /></Relationships>
</file>

<file path=xl/worksheets/_rels/sheet57.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74311" TargetMode="External" /><Relationship Id="rId8" Type="http://schemas.openxmlformats.org/officeDocument/2006/relationships/hyperlink" Target="https://podminky.urs.cz/item/CS_URS_2024_02/998011008" TargetMode="External" /><Relationship Id="rId9" Type="http://schemas.openxmlformats.org/officeDocument/2006/relationships/drawing" Target="../drawings/drawing57.xml" /></Relationships>
</file>

<file path=xl/worksheets/_rels/sheet58.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98011008" TargetMode="External" /><Relationship Id="rId8" Type="http://schemas.openxmlformats.org/officeDocument/2006/relationships/drawing" Target="../drawings/drawing58.xml" /></Relationships>
</file>

<file path=xl/worksheets/_rels/sheet59.xml.rels>&#65279;<?xml version="1.0" encoding="utf-8"?><Relationships xmlns="http://schemas.openxmlformats.org/package/2006/relationships"><Relationship Id="rId1" Type="http://schemas.openxmlformats.org/officeDocument/2006/relationships/hyperlink" Target="https://podminky.urs.cz/item/CS_URS_2024_02/133212811" TargetMode="External" /><Relationship Id="rId2" Type="http://schemas.openxmlformats.org/officeDocument/2006/relationships/hyperlink" Target="https://podminky.urs.cz/item/CS_URS_2024_02/162751117" TargetMode="External" /><Relationship Id="rId3" Type="http://schemas.openxmlformats.org/officeDocument/2006/relationships/hyperlink" Target="https://podminky.urs.cz/item/CS_URS_2024_02/171251201" TargetMode="External" /><Relationship Id="rId4" Type="http://schemas.openxmlformats.org/officeDocument/2006/relationships/hyperlink" Target="https://podminky.urs.cz/item/CS_URS_2024_02/171201231" TargetMode="External" /><Relationship Id="rId5" Type="http://schemas.openxmlformats.org/officeDocument/2006/relationships/hyperlink" Target="https://podminky.urs.cz/item/CS_URS_2024_02/275313511" TargetMode="External" /><Relationship Id="rId6" Type="http://schemas.openxmlformats.org/officeDocument/2006/relationships/hyperlink" Target="https://podminky.urs.cz/item/CS_URS_2024_02/936104211" TargetMode="External" /><Relationship Id="rId7" Type="http://schemas.openxmlformats.org/officeDocument/2006/relationships/hyperlink" Target="https://podminky.urs.cz/item/CS_URS_2024_02/936124113" TargetMode="External" /><Relationship Id="rId8" Type="http://schemas.openxmlformats.org/officeDocument/2006/relationships/hyperlink" Target="https://podminky.urs.cz/item/CS_URS_2024_02/936174311" TargetMode="External" /><Relationship Id="rId9" Type="http://schemas.openxmlformats.org/officeDocument/2006/relationships/hyperlink" Target="https://podminky.urs.cz/item/CS_URS_2024_02/998011008" TargetMode="External" /><Relationship Id="rId10" Type="http://schemas.openxmlformats.org/officeDocument/2006/relationships/drawing" Target="../drawings/drawing59.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2/122251103" TargetMode="External" /><Relationship Id="rId2" Type="http://schemas.openxmlformats.org/officeDocument/2006/relationships/hyperlink" Target="https://podminky.urs.cz/item/CS_URS_2024_02/133251101" TargetMode="External" /><Relationship Id="rId3" Type="http://schemas.openxmlformats.org/officeDocument/2006/relationships/hyperlink" Target="https://podminky.urs.cz/item/CS_URS_2024_02/162251102" TargetMode="External" /><Relationship Id="rId4" Type="http://schemas.openxmlformats.org/officeDocument/2006/relationships/hyperlink" Target="https://podminky.urs.cz/item/CS_URS_2024_02/162751117" TargetMode="External" /><Relationship Id="rId5" Type="http://schemas.openxmlformats.org/officeDocument/2006/relationships/hyperlink" Target="https://podminky.urs.cz/item/CS_URS_2024_02/162751119" TargetMode="External" /><Relationship Id="rId6" Type="http://schemas.openxmlformats.org/officeDocument/2006/relationships/hyperlink" Target="https://podminky.urs.cz/item/CS_URS_2024_02/167151101" TargetMode="External" /><Relationship Id="rId7" Type="http://schemas.openxmlformats.org/officeDocument/2006/relationships/hyperlink" Target="https://podminky.urs.cz/item/CS_URS_2024_02/171251201" TargetMode="External" /><Relationship Id="rId8" Type="http://schemas.openxmlformats.org/officeDocument/2006/relationships/hyperlink" Target="https://podminky.urs.cz/item/CS_URS_2024_02/171201231" TargetMode="External" /><Relationship Id="rId9" Type="http://schemas.openxmlformats.org/officeDocument/2006/relationships/hyperlink" Target="https://podminky.urs.cz/item/CS_URS_2024_02/961044111" TargetMode="External" /><Relationship Id="rId10" Type="http://schemas.openxmlformats.org/officeDocument/2006/relationships/hyperlink" Target="https://podminky.urs.cz/item/CS_URS_2024_02/962052211" TargetMode="External" /><Relationship Id="rId11" Type="http://schemas.openxmlformats.org/officeDocument/2006/relationships/hyperlink" Target="https://podminky.urs.cz/item/CS_URS_2024_02/962084130" TargetMode="External" /><Relationship Id="rId12" Type="http://schemas.openxmlformats.org/officeDocument/2006/relationships/hyperlink" Target="https://podminky.urs.cz/item/CS_URS_2024_02/963053935" TargetMode="External" /><Relationship Id="rId13" Type="http://schemas.openxmlformats.org/officeDocument/2006/relationships/hyperlink" Target="https://podminky.urs.cz/item/CS_URS_2024_02/965042141" TargetMode="External" /><Relationship Id="rId14" Type="http://schemas.openxmlformats.org/officeDocument/2006/relationships/hyperlink" Target="https://podminky.urs.cz/item/CS_URS_2024_02/965042241" TargetMode="External" /><Relationship Id="rId15" Type="http://schemas.openxmlformats.org/officeDocument/2006/relationships/hyperlink" Target="https://podminky.urs.cz/item/CS_URS_2024_02/965081213" TargetMode="External" /><Relationship Id="rId16" Type="http://schemas.openxmlformats.org/officeDocument/2006/relationships/hyperlink" Target="https://podminky.urs.cz/item/CS_URS_2024_02/965081333" TargetMode="External" /><Relationship Id="rId17" Type="http://schemas.openxmlformats.org/officeDocument/2006/relationships/hyperlink" Target="https://podminky.urs.cz/item/CS_URS_2024_02/968072246" TargetMode="External" /><Relationship Id="rId18" Type="http://schemas.openxmlformats.org/officeDocument/2006/relationships/hyperlink" Target="https://podminky.urs.cz/item/CS_URS_2024_02/968072455" TargetMode="External" /><Relationship Id="rId19" Type="http://schemas.openxmlformats.org/officeDocument/2006/relationships/hyperlink" Target="https://podminky.urs.cz/item/CS_URS_2024_02/968072746" TargetMode="External" /><Relationship Id="rId20" Type="http://schemas.openxmlformats.org/officeDocument/2006/relationships/hyperlink" Target="https://podminky.urs.cz/item/CS_URS_2024_02/968082015" TargetMode="External" /><Relationship Id="rId21" Type="http://schemas.openxmlformats.org/officeDocument/2006/relationships/hyperlink" Target="https://podminky.urs.cz/item/CS_URS_2024_02/997013111" TargetMode="External" /><Relationship Id="rId22" Type="http://schemas.openxmlformats.org/officeDocument/2006/relationships/hyperlink" Target="https://podminky.urs.cz/item/CS_URS_2024_02/997013501" TargetMode="External" /><Relationship Id="rId23" Type="http://schemas.openxmlformats.org/officeDocument/2006/relationships/hyperlink" Target="https://podminky.urs.cz/item/CS_URS_2024_02/997013509" TargetMode="External" /><Relationship Id="rId24" Type="http://schemas.openxmlformats.org/officeDocument/2006/relationships/hyperlink" Target="https://podminky.urs.cz/item/CS_URS_2024_02/997013631" TargetMode="External" /><Relationship Id="rId25" Type="http://schemas.openxmlformats.org/officeDocument/2006/relationships/hyperlink" Target="https://podminky.urs.cz/item/CS_URS_2024_02/997013869" TargetMode="External" /><Relationship Id="rId26" Type="http://schemas.openxmlformats.org/officeDocument/2006/relationships/hyperlink" Target="https://podminky.urs.cz/item/CS_URS_2024_02/712340832" TargetMode="External" /><Relationship Id="rId27" Type="http://schemas.openxmlformats.org/officeDocument/2006/relationships/hyperlink" Target="https://podminky.urs.cz/item/CS_URS_2024_02/725110811" TargetMode="External" /><Relationship Id="rId28" Type="http://schemas.openxmlformats.org/officeDocument/2006/relationships/hyperlink" Target="https://podminky.urs.cz/item/CS_URS_2024_02/725122813" TargetMode="External" /><Relationship Id="rId29" Type="http://schemas.openxmlformats.org/officeDocument/2006/relationships/hyperlink" Target="https://podminky.urs.cz/item/CS_URS_2024_02/725210821" TargetMode="External" /><Relationship Id="rId30" Type="http://schemas.openxmlformats.org/officeDocument/2006/relationships/hyperlink" Target="https://podminky.urs.cz/item/CS_URS_2024_02/725330820" TargetMode="External" /><Relationship Id="rId31" Type="http://schemas.openxmlformats.org/officeDocument/2006/relationships/hyperlink" Target="https://podminky.urs.cz/item/CS_URS_2024_02/725820801" TargetMode="External" /><Relationship Id="rId32" Type="http://schemas.openxmlformats.org/officeDocument/2006/relationships/hyperlink" Target="https://podminky.urs.cz/item/CS_URS_2024_02/751398825" TargetMode="External" /><Relationship Id="rId33" Type="http://schemas.openxmlformats.org/officeDocument/2006/relationships/hyperlink" Target="https://podminky.urs.cz/item/CS_URS_2024_02/767161814" TargetMode="External" /><Relationship Id="rId34" Type="http://schemas.openxmlformats.org/officeDocument/2006/relationships/hyperlink" Target="https://podminky.urs.cz/item/CS_URS_2024_02/767161850" TargetMode="External" /><Relationship Id="rId35" Type="http://schemas.openxmlformats.org/officeDocument/2006/relationships/hyperlink" Target="https://podminky.urs.cz/item/CS_URS_2024_02/767392802" TargetMode="External" /><Relationship Id="rId36" Type="http://schemas.openxmlformats.org/officeDocument/2006/relationships/hyperlink" Target="https://podminky.urs.cz/item/CS_URS_2024_02/767581801" TargetMode="External" /><Relationship Id="rId37" Type="http://schemas.openxmlformats.org/officeDocument/2006/relationships/hyperlink" Target="https://podminky.urs.cz/item/CS_URS_2024_02/767581803" TargetMode="External" /><Relationship Id="rId38" Type="http://schemas.openxmlformats.org/officeDocument/2006/relationships/hyperlink" Target="https://podminky.urs.cz/item/CS_URS_2024_02/767582800" TargetMode="External" /><Relationship Id="rId39" Type="http://schemas.openxmlformats.org/officeDocument/2006/relationships/hyperlink" Target="https://podminky.urs.cz/item/CS_URS_2024_02/767996704" TargetMode="External" /><Relationship Id="rId40" Type="http://schemas.openxmlformats.org/officeDocument/2006/relationships/hyperlink" Target="https://podminky.urs.cz/item/CS_URS_2024_02/772231811" TargetMode="External" /><Relationship Id="rId41" Type="http://schemas.openxmlformats.org/officeDocument/2006/relationships/hyperlink" Target="https://podminky.urs.cz/item/CS_URS_2024_02/772231821" TargetMode="External" /><Relationship Id="rId42" Type="http://schemas.openxmlformats.org/officeDocument/2006/relationships/hyperlink" Target="https://podminky.urs.cz/item/CS_URS_2024_02/772522811" TargetMode="External" /><Relationship Id="rId43" Type="http://schemas.openxmlformats.org/officeDocument/2006/relationships/hyperlink" Target="https://podminky.urs.cz/item/CS_URS_2024_02/776201811" TargetMode="External" /><Relationship Id="rId44" Type="http://schemas.openxmlformats.org/officeDocument/2006/relationships/hyperlink" Target="https://podminky.urs.cz/item/CS_URS_2024_02/782131811" TargetMode="External" /><Relationship Id="rId45" Type="http://schemas.openxmlformats.org/officeDocument/2006/relationships/hyperlink" Target="https://podminky.urs.cz/item/CS_URS_2024_02/HZS1291" TargetMode="External" /><Relationship Id="rId46" Type="http://schemas.openxmlformats.org/officeDocument/2006/relationships/drawing" Target="../drawings/drawing6.xml" /></Relationships>
</file>

<file path=xl/worksheets/_rels/sheet60.xml.rels>&#65279;<?xml version="1.0" encoding="utf-8"?><Relationships xmlns="http://schemas.openxmlformats.org/package/2006/relationships"><Relationship Id="rId1" Type="http://schemas.openxmlformats.org/officeDocument/2006/relationships/drawing" Target="../drawings/drawing60.xml" /></Relationships>
</file>

<file path=xl/worksheets/_rels/sheet61.xml.rels>&#65279;<?xml version="1.0" encoding="utf-8"?><Relationships xmlns="http://schemas.openxmlformats.org/package/2006/relationships"><Relationship Id="rId1" Type="http://schemas.openxmlformats.org/officeDocument/2006/relationships/hyperlink" Target="https://podminky.urs.cz/item/CS_URS_2024_02/272321511" TargetMode="External" /><Relationship Id="rId2" Type="http://schemas.openxmlformats.org/officeDocument/2006/relationships/hyperlink" Target="https://podminky.urs.cz/item/CS_URS_2024_02/741210103" TargetMode="External" /><Relationship Id="rId3" Type="http://schemas.openxmlformats.org/officeDocument/2006/relationships/hyperlink" Target="https://podminky.urs.cz/item/CS_URS_2024_02/741210621" TargetMode="External" /><Relationship Id="rId4" Type="http://schemas.openxmlformats.org/officeDocument/2006/relationships/hyperlink" Target="https://podminky.urs.cz/item/CS_URS_2024_02/742110102" TargetMode="External" /><Relationship Id="rId5" Type="http://schemas.openxmlformats.org/officeDocument/2006/relationships/hyperlink" Target="https://podminky.urs.cz/item/CS_URS_2024_02/210280002" TargetMode="External" /><Relationship Id="rId6" Type="http://schemas.openxmlformats.org/officeDocument/2006/relationships/hyperlink" Target="https://podminky.urs.cz/item/CS_URS_2024_02/210812011" TargetMode="External" /><Relationship Id="rId7" Type="http://schemas.openxmlformats.org/officeDocument/2006/relationships/hyperlink" Target="https://podminky.urs.cz/item/CS_URS_2024_02/460791212" TargetMode="External" /><Relationship Id="rId8" Type="http://schemas.openxmlformats.org/officeDocument/2006/relationships/hyperlink" Target="https://podminky.urs.cz/item/CS_URS_2024_02/460010025" TargetMode="External" /><Relationship Id="rId9" Type="http://schemas.openxmlformats.org/officeDocument/2006/relationships/hyperlink" Target="https://podminky.urs.cz/item/CS_URS_2024_02/460131113" TargetMode="External" /><Relationship Id="rId10" Type="http://schemas.openxmlformats.org/officeDocument/2006/relationships/hyperlink" Target="https://podminky.urs.cz/item/CS_URS_2024_02/460391123" TargetMode="External" /><Relationship Id="rId11" Type="http://schemas.openxmlformats.org/officeDocument/2006/relationships/hyperlink" Target="https://podminky.urs.cz/item/CS_URS_2024_02/460161172" TargetMode="External" /><Relationship Id="rId12" Type="http://schemas.openxmlformats.org/officeDocument/2006/relationships/hyperlink" Target="https://podminky.urs.cz/item/CS_URS_2024_02/460431182" TargetMode="External" /><Relationship Id="rId13" Type="http://schemas.openxmlformats.org/officeDocument/2006/relationships/hyperlink" Target="https://podminky.urs.cz/item/CS_URS_2024_02/460661111" TargetMode="External" /><Relationship Id="rId14" Type="http://schemas.openxmlformats.org/officeDocument/2006/relationships/hyperlink" Target="https://podminky.urs.cz/item/CS_URS_2024_02/460671113" TargetMode="External" /><Relationship Id="rId15" Type="http://schemas.openxmlformats.org/officeDocument/2006/relationships/drawing" Target="../drawings/drawing61.xml" /></Relationships>
</file>

<file path=xl/worksheets/_rels/sheet62.xml.rels>&#65279;<?xml version="1.0" encoding="utf-8"?><Relationships xmlns="http://schemas.openxmlformats.org/package/2006/relationships"><Relationship Id="rId1" Type="http://schemas.openxmlformats.org/officeDocument/2006/relationships/hyperlink" Target="https://podminky.urs.cz/item/CS_URS_2024_02/113201111" TargetMode="External" /><Relationship Id="rId2" Type="http://schemas.openxmlformats.org/officeDocument/2006/relationships/hyperlink" Target="https://podminky.urs.cz/item/CS_URS_2024_02/348185121" TargetMode="External" /><Relationship Id="rId3" Type="http://schemas.openxmlformats.org/officeDocument/2006/relationships/hyperlink" Target="https://podminky.urs.cz/item/CS_URS_2024_02/348185131" TargetMode="External" /><Relationship Id="rId4" Type="http://schemas.openxmlformats.org/officeDocument/2006/relationships/hyperlink" Target="https://podminky.urs.cz/item/CS_URS_2024_02/348185211" TargetMode="External" /><Relationship Id="rId5" Type="http://schemas.openxmlformats.org/officeDocument/2006/relationships/hyperlink" Target="https://podminky.urs.cz/item/CS_URS_2024_02/421953011" TargetMode="External" /><Relationship Id="rId6" Type="http://schemas.openxmlformats.org/officeDocument/2006/relationships/hyperlink" Target="https://podminky.urs.cz/item/CS_URS_2024_02/421953112" TargetMode="External" /><Relationship Id="rId7" Type="http://schemas.openxmlformats.org/officeDocument/2006/relationships/hyperlink" Target="https://podminky.urs.cz/item/CS_URS_2024_02/421953211" TargetMode="External" /><Relationship Id="rId8" Type="http://schemas.openxmlformats.org/officeDocument/2006/relationships/hyperlink" Target="https://podminky.urs.cz/item/CS_URS_2024_02/915321111" TargetMode="External" /><Relationship Id="rId9" Type="http://schemas.openxmlformats.org/officeDocument/2006/relationships/hyperlink" Target="https://podminky.urs.cz/item/CS_URS_2024_02/915621111" TargetMode="External" /><Relationship Id="rId10" Type="http://schemas.openxmlformats.org/officeDocument/2006/relationships/hyperlink" Target="https://podminky.urs.cz/item/CS_URS_2024_02/916241113" TargetMode="External" /><Relationship Id="rId11" Type="http://schemas.openxmlformats.org/officeDocument/2006/relationships/hyperlink" Target="https://podminky.urs.cz/item/CS_URS_2024_02/938908411" TargetMode="External" /><Relationship Id="rId12" Type="http://schemas.openxmlformats.org/officeDocument/2006/relationships/hyperlink" Target="https://podminky.urs.cz/item/CS_URS_2024_01/979024443" TargetMode="External" /><Relationship Id="rId13" Type="http://schemas.openxmlformats.org/officeDocument/2006/relationships/hyperlink" Target="https://podminky.urs.cz/item/CS_URS_2024_02/997221571" TargetMode="External" /><Relationship Id="rId14" Type="http://schemas.openxmlformats.org/officeDocument/2006/relationships/hyperlink" Target="https://podminky.urs.cz/item/CS_URS_2024_02/997221579" TargetMode="External" /><Relationship Id="rId15" Type="http://schemas.openxmlformats.org/officeDocument/2006/relationships/hyperlink" Target="https://podminky.urs.cz/item/CS_URS_2024_02/997221861" TargetMode="External" /><Relationship Id="rId16" Type="http://schemas.openxmlformats.org/officeDocument/2006/relationships/hyperlink" Target="https://podminky.urs.cz/item/CS_URS_2024_02/998225111" TargetMode="External" /><Relationship Id="rId17" Type="http://schemas.openxmlformats.org/officeDocument/2006/relationships/drawing" Target="../drawings/drawing62.xml" /></Relationships>
</file>

<file path=xl/worksheets/_rels/sheet63.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4_02/113107241" TargetMode="External" /><Relationship Id="rId2" Type="http://schemas.openxmlformats.org/officeDocument/2006/relationships/hyperlink" Target="https://podminky.urs.cz/item/CS_URS_2024_02/966075211" TargetMode="External" /><Relationship Id="rId3" Type="http://schemas.openxmlformats.org/officeDocument/2006/relationships/hyperlink" Target="https://podminky.urs.cz/item/CS_URS_2024_01/977211112" TargetMode="External" /><Relationship Id="rId4" Type="http://schemas.openxmlformats.org/officeDocument/2006/relationships/hyperlink" Target="https://podminky.urs.cz/item/CS_URS_2024_02/981511114" TargetMode="External" /><Relationship Id="rId5" Type="http://schemas.openxmlformats.org/officeDocument/2006/relationships/hyperlink" Target="https://podminky.urs.cz/item/CS_URS_2024_02/997006512" TargetMode="External" /><Relationship Id="rId6" Type="http://schemas.openxmlformats.org/officeDocument/2006/relationships/hyperlink" Target="https://podminky.urs.cz/item/CS_URS_2024_02/997006519" TargetMode="External" /><Relationship Id="rId7" Type="http://schemas.openxmlformats.org/officeDocument/2006/relationships/hyperlink" Target="https://podminky.urs.cz/item/CS_URS_2024_02/997006551" TargetMode="External" /><Relationship Id="rId8" Type="http://schemas.openxmlformats.org/officeDocument/2006/relationships/hyperlink" Target="https://podminky.urs.cz/item/CS_URS_2024_02/997013814" TargetMode="External" /><Relationship Id="rId9" Type="http://schemas.openxmlformats.org/officeDocument/2006/relationships/hyperlink" Target="https://podminky.urs.cz/item/CS_URS_2024_02/997013862" TargetMode="External" /><Relationship Id="rId10" Type="http://schemas.openxmlformats.org/officeDocument/2006/relationships/hyperlink" Target="https://podminky.urs.cz/item/CS_URS_2024_02/997013875"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1/711131811" TargetMode="External" /><Relationship Id="rId15"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013867" TargetMode="External" /><Relationship Id="rId12" Type="http://schemas.openxmlformats.org/officeDocument/2006/relationships/hyperlink" Target="https://podminky.urs.cz/item/CS_URS_2024_02/997221571" TargetMode="External" /><Relationship Id="rId13" Type="http://schemas.openxmlformats.org/officeDocument/2006/relationships/hyperlink" Target="https://podminky.urs.cz/item/CS_URS_2024_02/997221579" TargetMode="External" /><Relationship Id="rId14" Type="http://schemas.openxmlformats.org/officeDocument/2006/relationships/hyperlink" Target="https://podminky.urs.cz/item/CS_URS_2024_01/711131811"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1471810" TargetMode="External" /><Relationship Id="rId17" Type="http://schemas.openxmlformats.org/officeDocument/2006/relationships/hyperlink" Target="https://podminky.urs.cz/item/CS_URS_2024_02/787700803" TargetMode="External" /><Relationship Id="rId18"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hyperlink" Target="https://podminky.urs.cz/item/CS_URS_2024_02/966075211" TargetMode="External" /><Relationship Id="rId2" Type="http://schemas.openxmlformats.org/officeDocument/2006/relationships/hyperlink" Target="https://podminky.urs.cz/item/CS_URS_2024_02/981332111" TargetMode="External" /><Relationship Id="rId3" Type="http://schemas.openxmlformats.org/officeDocument/2006/relationships/hyperlink" Target="https://podminky.urs.cz/item/CS_URS_2024_02/981511114" TargetMode="External" /><Relationship Id="rId4" Type="http://schemas.openxmlformats.org/officeDocument/2006/relationships/hyperlink" Target="https://podminky.urs.cz/item/CS_URS_2024_02/997006512" TargetMode="External" /><Relationship Id="rId5" Type="http://schemas.openxmlformats.org/officeDocument/2006/relationships/hyperlink" Target="https://podminky.urs.cz/item/CS_URS_2024_02/997006519" TargetMode="External" /><Relationship Id="rId6" Type="http://schemas.openxmlformats.org/officeDocument/2006/relationships/hyperlink" Target="https://podminky.urs.cz/item/CS_URS_2024_02/997006551" TargetMode="External" /><Relationship Id="rId7" Type="http://schemas.openxmlformats.org/officeDocument/2006/relationships/hyperlink" Target="https://podminky.urs.cz/item/CS_URS_2024_02/997013804" TargetMode="External" /><Relationship Id="rId8" Type="http://schemas.openxmlformats.org/officeDocument/2006/relationships/hyperlink" Target="https://podminky.urs.cz/item/CS_URS_2024_02/997013813" TargetMode="External" /><Relationship Id="rId9" Type="http://schemas.openxmlformats.org/officeDocument/2006/relationships/hyperlink" Target="https://podminky.urs.cz/item/CS_URS_2024_02/997013814" TargetMode="External" /><Relationship Id="rId10" Type="http://schemas.openxmlformats.org/officeDocument/2006/relationships/hyperlink" Target="https://podminky.urs.cz/item/CS_URS_2024_02/997013862" TargetMode="External" /><Relationship Id="rId11" Type="http://schemas.openxmlformats.org/officeDocument/2006/relationships/hyperlink" Target="https://podminky.urs.cz/item/CS_URS_2024_02/997221571" TargetMode="External" /><Relationship Id="rId12" Type="http://schemas.openxmlformats.org/officeDocument/2006/relationships/hyperlink" Target="https://podminky.urs.cz/item/CS_URS_2024_02/997221579" TargetMode="External" /><Relationship Id="rId13" Type="http://schemas.openxmlformats.org/officeDocument/2006/relationships/hyperlink" Target="https://podminky.urs.cz/item/CS_URS_2024_01/998001123" TargetMode="External" /><Relationship Id="rId14" Type="http://schemas.openxmlformats.org/officeDocument/2006/relationships/hyperlink" Target="https://podminky.urs.cz/item/CS_URS_2024_02/711131812" TargetMode="External" /><Relationship Id="rId15" Type="http://schemas.openxmlformats.org/officeDocument/2006/relationships/hyperlink" Target="https://podminky.urs.cz/item/CS_URS_2024_02/766431812R" TargetMode="External" /><Relationship Id="rId16" Type="http://schemas.openxmlformats.org/officeDocument/2006/relationships/hyperlink" Target="https://podminky.urs.cz/item/CS_URS_2024_02/787700803" TargetMode="External" /><Relationship Id="rId17"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19</v>
      </c>
      <c r="AO7" s="25"/>
      <c r="AP7" s="25"/>
      <c r="AQ7" s="25"/>
      <c r="AR7" s="23"/>
      <c r="BE7" s="34"/>
      <c r="BS7" s="20" t="s">
        <v>6</v>
      </c>
    </row>
    <row r="8" s="1" customFormat="1" ht="12" customHeight="1">
      <c r="B8" s="24"/>
      <c r="C8" s="25"/>
      <c r="D8" s="35" t="s">
        <v>21</v>
      </c>
      <c r="E8" s="25"/>
      <c r="F8" s="25"/>
      <c r="G8" s="25"/>
      <c r="H8" s="25"/>
      <c r="I8" s="25"/>
      <c r="J8" s="25"/>
      <c r="K8" s="30" t="s">
        <v>22</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23</v>
      </c>
      <c r="AL8" s="25"/>
      <c r="AM8" s="25"/>
      <c r="AN8" s="36" t="s">
        <v>24</v>
      </c>
      <c r="AO8" s="25"/>
      <c r="AP8" s="25"/>
      <c r="AQ8" s="25"/>
      <c r="AR8" s="23"/>
      <c r="BE8" s="34"/>
      <c r="BS8" s="20" t="s">
        <v>6</v>
      </c>
    </row>
    <row r="9" s="1" customFormat="1" ht="14.4" customHeight="1">
      <c r="B9" s="24"/>
      <c r="C9" s="25"/>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3"/>
      <c r="BE9" s="34"/>
      <c r="BS9" s="20" t="s">
        <v>6</v>
      </c>
    </row>
    <row r="10" s="1" customFormat="1" ht="12" customHeight="1">
      <c r="B10" s="24"/>
      <c r="C10" s="25"/>
      <c r="D10" s="35" t="s">
        <v>25</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26</v>
      </c>
      <c r="AL10" s="25"/>
      <c r="AM10" s="25"/>
      <c r="AN10" s="30" t="s">
        <v>27</v>
      </c>
      <c r="AO10" s="25"/>
      <c r="AP10" s="25"/>
      <c r="AQ10" s="25"/>
      <c r="AR10" s="23"/>
      <c r="BE10" s="34"/>
      <c r="BS10" s="20" t="s">
        <v>6</v>
      </c>
    </row>
    <row r="11" s="1" customFormat="1" ht="18.48" customHeight="1">
      <c r="B11" s="24"/>
      <c r="C11" s="25"/>
      <c r="D11" s="25"/>
      <c r="E11" s="30" t="s">
        <v>28</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29</v>
      </c>
      <c r="AL11" s="25"/>
      <c r="AM11" s="25"/>
      <c r="AN11" s="30" t="s">
        <v>30</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31</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26</v>
      </c>
      <c r="AL13" s="25"/>
      <c r="AM13" s="25"/>
      <c r="AN13" s="37" t="s">
        <v>32</v>
      </c>
      <c r="AO13" s="25"/>
      <c r="AP13" s="25"/>
      <c r="AQ13" s="25"/>
      <c r="AR13" s="23"/>
      <c r="BE13" s="34"/>
      <c r="BS13" s="20" t="s">
        <v>6</v>
      </c>
    </row>
    <row r="14">
      <c r="B14" s="24"/>
      <c r="C14" s="25"/>
      <c r="D14" s="25"/>
      <c r="E14" s="37" t="s">
        <v>32</v>
      </c>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5" t="s">
        <v>29</v>
      </c>
      <c r="AL14" s="25"/>
      <c r="AM14" s="25"/>
      <c r="AN14" s="37" t="s">
        <v>32</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33</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26</v>
      </c>
      <c r="AL16" s="25"/>
      <c r="AM16" s="25"/>
      <c r="AN16" s="30" t="s">
        <v>34</v>
      </c>
      <c r="AO16" s="25"/>
      <c r="AP16" s="25"/>
      <c r="AQ16" s="25"/>
      <c r="AR16" s="23"/>
      <c r="BE16" s="34"/>
      <c r="BS16" s="20" t="s">
        <v>4</v>
      </c>
    </row>
    <row r="17" s="1" customFormat="1" ht="18.48" customHeight="1">
      <c r="B17" s="24"/>
      <c r="C17" s="25"/>
      <c r="D17" s="25"/>
      <c r="E17" s="30" t="s">
        <v>35</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29</v>
      </c>
      <c r="AL17" s="25"/>
      <c r="AM17" s="25"/>
      <c r="AN17" s="30" t="s">
        <v>36</v>
      </c>
      <c r="AO17" s="25"/>
      <c r="AP17" s="25"/>
      <c r="AQ17" s="25"/>
      <c r="AR17" s="23"/>
      <c r="BE17" s="34"/>
      <c r="BS17" s="20" t="s">
        <v>37</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38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26</v>
      </c>
      <c r="AL19" s="25"/>
      <c r="AM19" s="25"/>
      <c r="AN19" s="30" t="s">
        <v>19</v>
      </c>
      <c r="AO19" s="25"/>
      <c r="AP19" s="25"/>
      <c r="AQ19" s="25"/>
      <c r="AR19" s="23"/>
      <c r="BE19" s="34"/>
      <c r="BS19" s="20" t="s">
        <v>6</v>
      </c>
    </row>
    <row r="20" s="1" customFormat="1" ht="18.48" customHeight="1">
      <c r="B20" s="24"/>
      <c r="C20" s="25"/>
      <c r="D20" s="25"/>
      <c r="E20" s="30" t="s">
        <v>39</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29</v>
      </c>
      <c r="AL20" s="25"/>
      <c r="AM20" s="25"/>
      <c r="AN20" s="30" t="s">
        <v>19</v>
      </c>
      <c r="AO20" s="25"/>
      <c r="AP20" s="25"/>
      <c r="AQ20" s="25"/>
      <c r="AR20" s="23"/>
      <c r="BE20" s="34"/>
      <c r="BS20" s="20" t="s">
        <v>4</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40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47.25" customHeight="1">
      <c r="B23" s="24"/>
      <c r="C23" s="25"/>
      <c r="D23" s="25"/>
      <c r="E23" s="39" t="s">
        <v>41</v>
      </c>
      <c r="F23" s="39"/>
      <c r="G23" s="39"/>
      <c r="H23" s="39"/>
      <c r="I23" s="39"/>
      <c r="J23" s="39"/>
      <c r="K23" s="39"/>
      <c r="L23" s="39"/>
      <c r="M23" s="39"/>
      <c r="N23" s="39"/>
      <c r="O23" s="39"/>
      <c r="P23" s="39"/>
      <c r="Q23" s="39"/>
      <c r="R23" s="39"/>
      <c r="S23" s="39"/>
      <c r="T23" s="39"/>
      <c r="U23" s="39"/>
      <c r="V23" s="39"/>
      <c r="W23" s="39"/>
      <c r="X23" s="39"/>
      <c r="Y23" s="39"/>
      <c r="Z23" s="39"/>
      <c r="AA23" s="39"/>
      <c r="AB23" s="39"/>
      <c r="AC23" s="39"/>
      <c r="AD23" s="39"/>
      <c r="AE23" s="39"/>
      <c r="AF23" s="39"/>
      <c r="AG23" s="39"/>
      <c r="AH23" s="39"/>
      <c r="AI23" s="39"/>
      <c r="AJ23" s="39"/>
      <c r="AK23" s="39"/>
      <c r="AL23" s="39"/>
      <c r="AM23" s="39"/>
      <c r="AN23" s="39"/>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25"/>
      <c r="AQ25" s="25"/>
      <c r="AR25" s="23"/>
      <c r="BE25" s="34"/>
    </row>
    <row r="26" s="2" customFormat="1" ht="25.92" customHeight="1">
      <c r="A26" s="41"/>
      <c r="B26" s="42"/>
      <c r="C26" s="43"/>
      <c r="D26" s="44" t="s">
        <v>42</v>
      </c>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6">
        <f>ROUND(AG54,2)</f>
        <v>0</v>
      </c>
      <c r="AL26" s="45"/>
      <c r="AM26" s="45"/>
      <c r="AN26" s="45"/>
      <c r="AO26" s="45"/>
      <c r="AP26" s="43"/>
      <c r="AQ26" s="43"/>
      <c r="AR26" s="47"/>
      <c r="BE26" s="34"/>
    </row>
    <row r="27" s="2" customFormat="1" ht="6.96" customHeight="1">
      <c r="A27" s="41"/>
      <c r="B27" s="42"/>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7"/>
      <c r="BE27" s="34"/>
    </row>
    <row r="28" s="2" customFormat="1">
      <c r="A28" s="41"/>
      <c r="B28" s="42"/>
      <c r="C28" s="43"/>
      <c r="D28" s="43"/>
      <c r="E28" s="43"/>
      <c r="F28" s="43"/>
      <c r="G28" s="43"/>
      <c r="H28" s="43"/>
      <c r="I28" s="43"/>
      <c r="J28" s="43"/>
      <c r="K28" s="43"/>
      <c r="L28" s="48" t="s">
        <v>43</v>
      </c>
      <c r="M28" s="48"/>
      <c r="N28" s="48"/>
      <c r="O28" s="48"/>
      <c r="P28" s="48"/>
      <c r="Q28" s="43"/>
      <c r="R28" s="43"/>
      <c r="S28" s="43"/>
      <c r="T28" s="43"/>
      <c r="U28" s="43"/>
      <c r="V28" s="43"/>
      <c r="W28" s="48" t="s">
        <v>44</v>
      </c>
      <c r="X28" s="48"/>
      <c r="Y28" s="48"/>
      <c r="Z28" s="48"/>
      <c r="AA28" s="48"/>
      <c r="AB28" s="48"/>
      <c r="AC28" s="48"/>
      <c r="AD28" s="48"/>
      <c r="AE28" s="48"/>
      <c r="AF28" s="43"/>
      <c r="AG28" s="43"/>
      <c r="AH28" s="43"/>
      <c r="AI28" s="43"/>
      <c r="AJ28" s="43"/>
      <c r="AK28" s="48" t="s">
        <v>45</v>
      </c>
      <c r="AL28" s="48"/>
      <c r="AM28" s="48"/>
      <c r="AN28" s="48"/>
      <c r="AO28" s="48"/>
      <c r="AP28" s="43"/>
      <c r="AQ28" s="43"/>
      <c r="AR28" s="47"/>
      <c r="BE28" s="34"/>
    </row>
    <row r="29" s="3" customFormat="1" ht="14.4" customHeight="1">
      <c r="A29" s="3"/>
      <c r="B29" s="49"/>
      <c r="C29" s="50"/>
      <c r="D29" s="35" t="s">
        <v>46</v>
      </c>
      <c r="E29" s="50"/>
      <c r="F29" s="35" t="s">
        <v>47</v>
      </c>
      <c r="G29" s="50"/>
      <c r="H29" s="50"/>
      <c r="I29" s="50"/>
      <c r="J29" s="50"/>
      <c r="K29" s="50"/>
      <c r="L29" s="51">
        <v>0.20999999999999999</v>
      </c>
      <c r="M29" s="50"/>
      <c r="N29" s="50"/>
      <c r="O29" s="50"/>
      <c r="P29" s="50"/>
      <c r="Q29" s="50"/>
      <c r="R29" s="50"/>
      <c r="S29" s="50"/>
      <c r="T29" s="50"/>
      <c r="U29" s="50"/>
      <c r="V29" s="50"/>
      <c r="W29" s="52">
        <f>ROUND(AZ54, 2)</f>
        <v>0</v>
      </c>
      <c r="X29" s="50"/>
      <c r="Y29" s="50"/>
      <c r="Z29" s="50"/>
      <c r="AA29" s="50"/>
      <c r="AB29" s="50"/>
      <c r="AC29" s="50"/>
      <c r="AD29" s="50"/>
      <c r="AE29" s="50"/>
      <c r="AF29" s="50"/>
      <c r="AG29" s="50"/>
      <c r="AH29" s="50"/>
      <c r="AI29" s="50"/>
      <c r="AJ29" s="50"/>
      <c r="AK29" s="52">
        <f>ROUND(AV54, 2)</f>
        <v>0</v>
      </c>
      <c r="AL29" s="50"/>
      <c r="AM29" s="50"/>
      <c r="AN29" s="50"/>
      <c r="AO29" s="50"/>
      <c r="AP29" s="50"/>
      <c r="AQ29" s="50"/>
      <c r="AR29" s="53"/>
      <c r="BE29" s="54"/>
    </row>
    <row r="30" s="3" customFormat="1" ht="14.4" customHeight="1">
      <c r="A30" s="3"/>
      <c r="B30" s="49"/>
      <c r="C30" s="50"/>
      <c r="D30" s="50"/>
      <c r="E30" s="50"/>
      <c r="F30" s="35" t="s">
        <v>48</v>
      </c>
      <c r="G30" s="50"/>
      <c r="H30" s="50"/>
      <c r="I30" s="50"/>
      <c r="J30" s="50"/>
      <c r="K30" s="50"/>
      <c r="L30" s="51">
        <v>0.12</v>
      </c>
      <c r="M30" s="50"/>
      <c r="N30" s="50"/>
      <c r="O30" s="50"/>
      <c r="P30" s="50"/>
      <c r="Q30" s="50"/>
      <c r="R30" s="50"/>
      <c r="S30" s="50"/>
      <c r="T30" s="50"/>
      <c r="U30" s="50"/>
      <c r="V30" s="50"/>
      <c r="W30" s="52">
        <f>ROUND(BA54, 2)</f>
        <v>0</v>
      </c>
      <c r="X30" s="50"/>
      <c r="Y30" s="50"/>
      <c r="Z30" s="50"/>
      <c r="AA30" s="50"/>
      <c r="AB30" s="50"/>
      <c r="AC30" s="50"/>
      <c r="AD30" s="50"/>
      <c r="AE30" s="50"/>
      <c r="AF30" s="50"/>
      <c r="AG30" s="50"/>
      <c r="AH30" s="50"/>
      <c r="AI30" s="50"/>
      <c r="AJ30" s="50"/>
      <c r="AK30" s="52">
        <f>ROUND(AW54, 2)</f>
        <v>0</v>
      </c>
      <c r="AL30" s="50"/>
      <c r="AM30" s="50"/>
      <c r="AN30" s="50"/>
      <c r="AO30" s="50"/>
      <c r="AP30" s="50"/>
      <c r="AQ30" s="50"/>
      <c r="AR30" s="53"/>
      <c r="BE30" s="54"/>
    </row>
    <row r="31" hidden="1" s="3" customFormat="1" ht="14.4" customHeight="1">
      <c r="A31" s="3"/>
      <c r="B31" s="49"/>
      <c r="C31" s="50"/>
      <c r="D31" s="50"/>
      <c r="E31" s="50"/>
      <c r="F31" s="35" t="s">
        <v>49</v>
      </c>
      <c r="G31" s="50"/>
      <c r="H31" s="50"/>
      <c r="I31" s="50"/>
      <c r="J31" s="50"/>
      <c r="K31" s="50"/>
      <c r="L31" s="51">
        <v>0.20999999999999999</v>
      </c>
      <c r="M31" s="50"/>
      <c r="N31" s="50"/>
      <c r="O31" s="50"/>
      <c r="P31" s="50"/>
      <c r="Q31" s="50"/>
      <c r="R31" s="50"/>
      <c r="S31" s="50"/>
      <c r="T31" s="50"/>
      <c r="U31" s="50"/>
      <c r="V31" s="50"/>
      <c r="W31" s="52">
        <f>ROUND(BB54, 2)</f>
        <v>0</v>
      </c>
      <c r="X31" s="50"/>
      <c r="Y31" s="50"/>
      <c r="Z31" s="50"/>
      <c r="AA31" s="50"/>
      <c r="AB31" s="50"/>
      <c r="AC31" s="50"/>
      <c r="AD31" s="50"/>
      <c r="AE31" s="50"/>
      <c r="AF31" s="50"/>
      <c r="AG31" s="50"/>
      <c r="AH31" s="50"/>
      <c r="AI31" s="50"/>
      <c r="AJ31" s="50"/>
      <c r="AK31" s="52">
        <v>0</v>
      </c>
      <c r="AL31" s="50"/>
      <c r="AM31" s="50"/>
      <c r="AN31" s="50"/>
      <c r="AO31" s="50"/>
      <c r="AP31" s="50"/>
      <c r="AQ31" s="50"/>
      <c r="AR31" s="53"/>
      <c r="BE31" s="54"/>
    </row>
    <row r="32" hidden="1" s="3" customFormat="1" ht="14.4" customHeight="1">
      <c r="A32" s="3"/>
      <c r="B32" s="49"/>
      <c r="C32" s="50"/>
      <c r="D32" s="50"/>
      <c r="E32" s="50"/>
      <c r="F32" s="35" t="s">
        <v>50</v>
      </c>
      <c r="G32" s="50"/>
      <c r="H32" s="50"/>
      <c r="I32" s="50"/>
      <c r="J32" s="50"/>
      <c r="K32" s="50"/>
      <c r="L32" s="51">
        <v>0.12</v>
      </c>
      <c r="M32" s="50"/>
      <c r="N32" s="50"/>
      <c r="O32" s="50"/>
      <c r="P32" s="50"/>
      <c r="Q32" s="50"/>
      <c r="R32" s="50"/>
      <c r="S32" s="50"/>
      <c r="T32" s="50"/>
      <c r="U32" s="50"/>
      <c r="V32" s="50"/>
      <c r="W32" s="52">
        <f>ROUND(BC54, 2)</f>
        <v>0</v>
      </c>
      <c r="X32" s="50"/>
      <c r="Y32" s="50"/>
      <c r="Z32" s="50"/>
      <c r="AA32" s="50"/>
      <c r="AB32" s="50"/>
      <c r="AC32" s="50"/>
      <c r="AD32" s="50"/>
      <c r="AE32" s="50"/>
      <c r="AF32" s="50"/>
      <c r="AG32" s="50"/>
      <c r="AH32" s="50"/>
      <c r="AI32" s="50"/>
      <c r="AJ32" s="50"/>
      <c r="AK32" s="52">
        <v>0</v>
      </c>
      <c r="AL32" s="50"/>
      <c r="AM32" s="50"/>
      <c r="AN32" s="50"/>
      <c r="AO32" s="50"/>
      <c r="AP32" s="50"/>
      <c r="AQ32" s="50"/>
      <c r="AR32" s="53"/>
      <c r="BE32" s="54"/>
    </row>
    <row r="33" hidden="1" s="3" customFormat="1" ht="14.4" customHeight="1">
      <c r="A33" s="3"/>
      <c r="B33" s="49"/>
      <c r="C33" s="50"/>
      <c r="D33" s="50"/>
      <c r="E33" s="50"/>
      <c r="F33" s="35" t="s">
        <v>51</v>
      </c>
      <c r="G33" s="50"/>
      <c r="H33" s="50"/>
      <c r="I33" s="50"/>
      <c r="J33" s="50"/>
      <c r="K33" s="50"/>
      <c r="L33" s="51">
        <v>0</v>
      </c>
      <c r="M33" s="50"/>
      <c r="N33" s="50"/>
      <c r="O33" s="50"/>
      <c r="P33" s="50"/>
      <c r="Q33" s="50"/>
      <c r="R33" s="50"/>
      <c r="S33" s="50"/>
      <c r="T33" s="50"/>
      <c r="U33" s="50"/>
      <c r="V33" s="50"/>
      <c r="W33" s="52">
        <f>ROUND(BD54, 2)</f>
        <v>0</v>
      </c>
      <c r="X33" s="50"/>
      <c r="Y33" s="50"/>
      <c r="Z33" s="50"/>
      <c r="AA33" s="50"/>
      <c r="AB33" s="50"/>
      <c r="AC33" s="50"/>
      <c r="AD33" s="50"/>
      <c r="AE33" s="50"/>
      <c r="AF33" s="50"/>
      <c r="AG33" s="50"/>
      <c r="AH33" s="50"/>
      <c r="AI33" s="50"/>
      <c r="AJ33" s="50"/>
      <c r="AK33" s="52">
        <v>0</v>
      </c>
      <c r="AL33" s="50"/>
      <c r="AM33" s="50"/>
      <c r="AN33" s="50"/>
      <c r="AO33" s="50"/>
      <c r="AP33" s="50"/>
      <c r="AQ33" s="50"/>
      <c r="AR33" s="53"/>
      <c r="BE33" s="3"/>
    </row>
    <row r="34" s="2" customFormat="1" ht="6.96" customHeight="1">
      <c r="A34" s="41"/>
      <c r="B34" s="42"/>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43"/>
      <c r="AG34" s="43"/>
      <c r="AH34" s="43"/>
      <c r="AI34" s="43"/>
      <c r="AJ34" s="43"/>
      <c r="AK34" s="43"/>
      <c r="AL34" s="43"/>
      <c r="AM34" s="43"/>
      <c r="AN34" s="43"/>
      <c r="AO34" s="43"/>
      <c r="AP34" s="43"/>
      <c r="AQ34" s="43"/>
      <c r="AR34" s="47"/>
      <c r="BE34" s="41"/>
    </row>
    <row r="35" s="2" customFormat="1" ht="25.92" customHeight="1">
      <c r="A35" s="41"/>
      <c r="B35" s="42"/>
      <c r="C35" s="55"/>
      <c r="D35" s="56" t="s">
        <v>52</v>
      </c>
      <c r="E35" s="57"/>
      <c r="F35" s="57"/>
      <c r="G35" s="57"/>
      <c r="H35" s="57"/>
      <c r="I35" s="57"/>
      <c r="J35" s="57"/>
      <c r="K35" s="57"/>
      <c r="L35" s="57"/>
      <c r="M35" s="57"/>
      <c r="N35" s="57"/>
      <c r="O35" s="57"/>
      <c r="P35" s="57"/>
      <c r="Q35" s="57"/>
      <c r="R35" s="57"/>
      <c r="S35" s="57"/>
      <c r="T35" s="58" t="s">
        <v>53</v>
      </c>
      <c r="U35" s="57"/>
      <c r="V35" s="57"/>
      <c r="W35" s="57"/>
      <c r="X35" s="59" t="s">
        <v>54</v>
      </c>
      <c r="Y35" s="57"/>
      <c r="Z35" s="57"/>
      <c r="AA35" s="57"/>
      <c r="AB35" s="57"/>
      <c r="AC35" s="57"/>
      <c r="AD35" s="57"/>
      <c r="AE35" s="57"/>
      <c r="AF35" s="57"/>
      <c r="AG35" s="57"/>
      <c r="AH35" s="57"/>
      <c r="AI35" s="57"/>
      <c r="AJ35" s="57"/>
      <c r="AK35" s="60">
        <f>SUM(AK26:AK33)</f>
        <v>0</v>
      </c>
      <c r="AL35" s="57"/>
      <c r="AM35" s="57"/>
      <c r="AN35" s="57"/>
      <c r="AO35" s="61"/>
      <c r="AP35" s="55"/>
      <c r="AQ35" s="55"/>
      <c r="AR35" s="47"/>
      <c r="BE35" s="41"/>
    </row>
    <row r="36" s="2" customFormat="1" ht="6.96" customHeight="1">
      <c r="A36" s="41"/>
      <c r="B36" s="42"/>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7"/>
      <c r="BE36" s="41"/>
    </row>
    <row r="37" s="2" customFormat="1" ht="6.96" customHeight="1">
      <c r="A37" s="41"/>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47"/>
      <c r="BE37" s="41"/>
    </row>
    <row r="41" s="2" customFormat="1" ht="6.96" customHeight="1">
      <c r="A41" s="41"/>
      <c r="B41" s="64"/>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47"/>
      <c r="BE41" s="41"/>
    </row>
    <row r="42" s="2" customFormat="1" ht="24.96" customHeight="1">
      <c r="A42" s="41"/>
      <c r="B42" s="42"/>
      <c r="C42" s="26" t="s">
        <v>55</v>
      </c>
      <c r="D42" s="43"/>
      <c r="E42" s="43"/>
      <c r="F42" s="43"/>
      <c r="G42" s="43"/>
      <c r="H42" s="43"/>
      <c r="I42" s="43"/>
      <c r="J42" s="43"/>
      <c r="K42" s="43"/>
      <c r="L42" s="43"/>
      <c r="M42" s="43"/>
      <c r="N42" s="43"/>
      <c r="O42" s="43"/>
      <c r="P42" s="43"/>
      <c r="Q42" s="43"/>
      <c r="R42" s="43"/>
      <c r="S42" s="43"/>
      <c r="T42" s="43"/>
      <c r="U42" s="43"/>
      <c r="V42" s="43"/>
      <c r="W42" s="43"/>
      <c r="X42" s="43"/>
      <c r="Y42" s="43"/>
      <c r="Z42" s="43"/>
      <c r="AA42" s="43"/>
      <c r="AB42" s="43"/>
      <c r="AC42" s="43"/>
      <c r="AD42" s="43"/>
      <c r="AE42" s="43"/>
      <c r="AF42" s="43"/>
      <c r="AG42" s="43"/>
      <c r="AH42" s="43"/>
      <c r="AI42" s="43"/>
      <c r="AJ42" s="43"/>
      <c r="AK42" s="43"/>
      <c r="AL42" s="43"/>
      <c r="AM42" s="43"/>
      <c r="AN42" s="43"/>
      <c r="AO42" s="43"/>
      <c r="AP42" s="43"/>
      <c r="AQ42" s="43"/>
      <c r="AR42" s="47"/>
      <c r="BE42" s="41"/>
    </row>
    <row r="43" s="2" customFormat="1" ht="6.96" customHeight="1">
      <c r="A43" s="41"/>
      <c r="B43" s="42"/>
      <c r="C43" s="43"/>
      <c r="D43" s="43"/>
      <c r="E43" s="43"/>
      <c r="F43" s="43"/>
      <c r="G43" s="43"/>
      <c r="H43" s="43"/>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3"/>
      <c r="AI43" s="43"/>
      <c r="AJ43" s="43"/>
      <c r="AK43" s="43"/>
      <c r="AL43" s="43"/>
      <c r="AM43" s="43"/>
      <c r="AN43" s="43"/>
      <c r="AO43" s="43"/>
      <c r="AP43" s="43"/>
      <c r="AQ43" s="43"/>
      <c r="AR43" s="47"/>
      <c r="BE43" s="41"/>
    </row>
    <row r="44" s="4" customFormat="1" ht="12" customHeight="1">
      <c r="A44" s="4"/>
      <c r="B44" s="66"/>
      <c r="C44" s="35" t="s">
        <v>13</v>
      </c>
      <c r="D44" s="67"/>
      <c r="E44" s="67"/>
      <c r="F44" s="67"/>
      <c r="G44" s="67"/>
      <c r="H44" s="67"/>
      <c r="I44" s="67"/>
      <c r="J44" s="67"/>
      <c r="K44" s="67"/>
      <c r="L44" s="67" t="str">
        <f>K5</f>
        <v>2022_0144_CELEK</v>
      </c>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8"/>
      <c r="BE44" s="4"/>
    </row>
    <row r="45" s="5" customFormat="1" ht="36.96" customHeight="1">
      <c r="A45" s="5"/>
      <c r="B45" s="69"/>
      <c r="C45" s="70" t="s">
        <v>16</v>
      </c>
      <c r="D45" s="71"/>
      <c r="E45" s="71"/>
      <c r="F45" s="71"/>
      <c r="G45" s="71"/>
      <c r="H45" s="71"/>
      <c r="I45" s="71"/>
      <c r="J45" s="71"/>
      <c r="K45" s="71"/>
      <c r="L45" s="72" t="str">
        <f>K6</f>
        <v>DI_c10_Revitalizace Náměstí Republiky-PDPS</v>
      </c>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71"/>
      <c r="AO45" s="71"/>
      <c r="AP45" s="71"/>
      <c r="AQ45" s="71"/>
      <c r="AR45" s="73"/>
      <c r="BE45" s="5"/>
    </row>
    <row r="46" s="2" customFormat="1" ht="6.96" customHeight="1">
      <c r="A46" s="41"/>
      <c r="B46" s="42"/>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7"/>
      <c r="BE46" s="41"/>
    </row>
    <row r="47" s="2" customFormat="1" ht="12" customHeight="1">
      <c r="A47" s="41"/>
      <c r="B47" s="42"/>
      <c r="C47" s="35" t="s">
        <v>21</v>
      </c>
      <c r="D47" s="43"/>
      <c r="E47" s="43"/>
      <c r="F47" s="43"/>
      <c r="G47" s="43"/>
      <c r="H47" s="43"/>
      <c r="I47" s="43"/>
      <c r="J47" s="43"/>
      <c r="K47" s="43"/>
      <c r="L47" s="74" t="str">
        <f>IF(K8="","",K8)</f>
        <v>Ostrava</v>
      </c>
      <c r="M47" s="43"/>
      <c r="N47" s="43"/>
      <c r="O47" s="43"/>
      <c r="P47" s="43"/>
      <c r="Q47" s="43"/>
      <c r="R47" s="43"/>
      <c r="S47" s="43"/>
      <c r="T47" s="43"/>
      <c r="U47" s="43"/>
      <c r="V47" s="43"/>
      <c r="W47" s="43"/>
      <c r="X47" s="43"/>
      <c r="Y47" s="43"/>
      <c r="Z47" s="43"/>
      <c r="AA47" s="43"/>
      <c r="AB47" s="43"/>
      <c r="AC47" s="43"/>
      <c r="AD47" s="43"/>
      <c r="AE47" s="43"/>
      <c r="AF47" s="43"/>
      <c r="AG47" s="43"/>
      <c r="AH47" s="43"/>
      <c r="AI47" s="35" t="s">
        <v>23</v>
      </c>
      <c r="AJ47" s="43"/>
      <c r="AK47" s="43"/>
      <c r="AL47" s="43"/>
      <c r="AM47" s="75" t="str">
        <f>IF(AN8= "","",AN8)</f>
        <v>31. 1. 2025</v>
      </c>
      <c r="AN47" s="75"/>
      <c r="AO47" s="43"/>
      <c r="AP47" s="43"/>
      <c r="AQ47" s="43"/>
      <c r="AR47" s="47"/>
      <c r="BE47" s="41"/>
    </row>
    <row r="48" s="2" customFormat="1" ht="6.96" customHeight="1">
      <c r="A48" s="41"/>
      <c r="B48" s="42"/>
      <c r="C48" s="43"/>
      <c r="D48" s="43"/>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7"/>
      <c r="BE48" s="41"/>
    </row>
    <row r="49" s="2" customFormat="1" ht="15.15" customHeight="1">
      <c r="A49" s="41"/>
      <c r="B49" s="42"/>
      <c r="C49" s="35" t="s">
        <v>25</v>
      </c>
      <c r="D49" s="43"/>
      <c r="E49" s="43"/>
      <c r="F49" s="43"/>
      <c r="G49" s="43"/>
      <c r="H49" s="43"/>
      <c r="I49" s="43"/>
      <c r="J49" s="43"/>
      <c r="K49" s="43"/>
      <c r="L49" s="67" t="str">
        <f>IF(E11= "","",E11)</f>
        <v>Statutární město Ostrava</v>
      </c>
      <c r="M49" s="43"/>
      <c r="N49" s="43"/>
      <c r="O49" s="43"/>
      <c r="P49" s="43"/>
      <c r="Q49" s="43"/>
      <c r="R49" s="43"/>
      <c r="S49" s="43"/>
      <c r="T49" s="43"/>
      <c r="U49" s="43"/>
      <c r="V49" s="43"/>
      <c r="W49" s="43"/>
      <c r="X49" s="43"/>
      <c r="Y49" s="43"/>
      <c r="Z49" s="43"/>
      <c r="AA49" s="43"/>
      <c r="AB49" s="43"/>
      <c r="AC49" s="43"/>
      <c r="AD49" s="43"/>
      <c r="AE49" s="43"/>
      <c r="AF49" s="43"/>
      <c r="AG49" s="43"/>
      <c r="AH49" s="43"/>
      <c r="AI49" s="35" t="s">
        <v>33</v>
      </c>
      <c r="AJ49" s="43"/>
      <c r="AK49" s="43"/>
      <c r="AL49" s="43"/>
      <c r="AM49" s="76" t="str">
        <f>IF(E17="","",E17)</f>
        <v>AFRY CZ s.r.o.</v>
      </c>
      <c r="AN49" s="67"/>
      <c r="AO49" s="67"/>
      <c r="AP49" s="67"/>
      <c r="AQ49" s="43"/>
      <c r="AR49" s="47"/>
      <c r="AS49" s="77" t="s">
        <v>56</v>
      </c>
      <c r="AT49" s="78"/>
      <c r="AU49" s="79"/>
      <c r="AV49" s="79"/>
      <c r="AW49" s="79"/>
      <c r="AX49" s="79"/>
      <c r="AY49" s="79"/>
      <c r="AZ49" s="79"/>
      <c r="BA49" s="79"/>
      <c r="BB49" s="79"/>
      <c r="BC49" s="79"/>
      <c r="BD49" s="80"/>
      <c r="BE49" s="41"/>
    </row>
    <row r="50" s="2" customFormat="1" ht="15.15" customHeight="1">
      <c r="A50" s="41"/>
      <c r="B50" s="42"/>
      <c r="C50" s="35" t="s">
        <v>31</v>
      </c>
      <c r="D50" s="43"/>
      <c r="E50" s="43"/>
      <c r="F50" s="43"/>
      <c r="G50" s="43"/>
      <c r="H50" s="43"/>
      <c r="I50" s="43"/>
      <c r="J50" s="43"/>
      <c r="K50" s="43"/>
      <c r="L50" s="67" t="str">
        <f>IF(E14= "Vyplň údaj","",E14)</f>
        <v/>
      </c>
      <c r="M50" s="43"/>
      <c r="N50" s="43"/>
      <c r="O50" s="43"/>
      <c r="P50" s="43"/>
      <c r="Q50" s="43"/>
      <c r="R50" s="43"/>
      <c r="S50" s="43"/>
      <c r="T50" s="43"/>
      <c r="U50" s="43"/>
      <c r="V50" s="43"/>
      <c r="W50" s="43"/>
      <c r="X50" s="43"/>
      <c r="Y50" s="43"/>
      <c r="Z50" s="43"/>
      <c r="AA50" s="43"/>
      <c r="AB50" s="43"/>
      <c r="AC50" s="43"/>
      <c r="AD50" s="43"/>
      <c r="AE50" s="43"/>
      <c r="AF50" s="43"/>
      <c r="AG50" s="43"/>
      <c r="AH50" s="43"/>
      <c r="AI50" s="35" t="s">
        <v>38</v>
      </c>
      <c r="AJ50" s="43"/>
      <c r="AK50" s="43"/>
      <c r="AL50" s="43"/>
      <c r="AM50" s="76" t="str">
        <f>IF(E20="","",E20)</f>
        <v xml:space="preserve"> </v>
      </c>
      <c r="AN50" s="67"/>
      <c r="AO50" s="67"/>
      <c r="AP50" s="67"/>
      <c r="AQ50" s="43"/>
      <c r="AR50" s="47"/>
      <c r="AS50" s="81"/>
      <c r="AT50" s="82"/>
      <c r="AU50" s="83"/>
      <c r="AV50" s="83"/>
      <c r="AW50" s="83"/>
      <c r="AX50" s="83"/>
      <c r="AY50" s="83"/>
      <c r="AZ50" s="83"/>
      <c r="BA50" s="83"/>
      <c r="BB50" s="83"/>
      <c r="BC50" s="83"/>
      <c r="BD50" s="84"/>
      <c r="BE50" s="41"/>
    </row>
    <row r="51" s="2" customFormat="1" ht="10.8" customHeight="1">
      <c r="A51" s="41"/>
      <c r="B51" s="42"/>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43"/>
      <c r="AI51" s="43"/>
      <c r="AJ51" s="43"/>
      <c r="AK51" s="43"/>
      <c r="AL51" s="43"/>
      <c r="AM51" s="43"/>
      <c r="AN51" s="43"/>
      <c r="AO51" s="43"/>
      <c r="AP51" s="43"/>
      <c r="AQ51" s="43"/>
      <c r="AR51" s="47"/>
      <c r="AS51" s="85"/>
      <c r="AT51" s="86"/>
      <c r="AU51" s="87"/>
      <c r="AV51" s="87"/>
      <c r="AW51" s="87"/>
      <c r="AX51" s="87"/>
      <c r="AY51" s="87"/>
      <c r="AZ51" s="87"/>
      <c r="BA51" s="87"/>
      <c r="BB51" s="87"/>
      <c r="BC51" s="87"/>
      <c r="BD51" s="88"/>
      <c r="BE51" s="41"/>
    </row>
    <row r="52" s="2" customFormat="1" ht="29.28" customHeight="1">
      <c r="A52" s="41"/>
      <c r="B52" s="42"/>
      <c r="C52" s="89" t="s">
        <v>57</v>
      </c>
      <c r="D52" s="90"/>
      <c r="E52" s="90"/>
      <c r="F52" s="90"/>
      <c r="G52" s="90"/>
      <c r="H52" s="91"/>
      <c r="I52" s="92" t="s">
        <v>58</v>
      </c>
      <c r="J52" s="90"/>
      <c r="K52" s="90"/>
      <c r="L52" s="90"/>
      <c r="M52" s="90"/>
      <c r="N52" s="90"/>
      <c r="O52" s="90"/>
      <c r="P52" s="90"/>
      <c r="Q52" s="90"/>
      <c r="R52" s="90"/>
      <c r="S52" s="90"/>
      <c r="T52" s="90"/>
      <c r="U52" s="90"/>
      <c r="V52" s="90"/>
      <c r="W52" s="90"/>
      <c r="X52" s="90"/>
      <c r="Y52" s="90"/>
      <c r="Z52" s="90"/>
      <c r="AA52" s="90"/>
      <c r="AB52" s="90"/>
      <c r="AC52" s="90"/>
      <c r="AD52" s="90"/>
      <c r="AE52" s="90"/>
      <c r="AF52" s="90"/>
      <c r="AG52" s="93" t="s">
        <v>59</v>
      </c>
      <c r="AH52" s="90"/>
      <c r="AI52" s="90"/>
      <c r="AJ52" s="90"/>
      <c r="AK52" s="90"/>
      <c r="AL52" s="90"/>
      <c r="AM52" s="90"/>
      <c r="AN52" s="92" t="s">
        <v>60</v>
      </c>
      <c r="AO52" s="90"/>
      <c r="AP52" s="90"/>
      <c r="AQ52" s="94" t="s">
        <v>61</v>
      </c>
      <c r="AR52" s="47"/>
      <c r="AS52" s="95" t="s">
        <v>62</v>
      </c>
      <c r="AT52" s="96" t="s">
        <v>63</v>
      </c>
      <c r="AU52" s="96" t="s">
        <v>64</v>
      </c>
      <c r="AV52" s="96" t="s">
        <v>65</v>
      </c>
      <c r="AW52" s="96" t="s">
        <v>66</v>
      </c>
      <c r="AX52" s="96" t="s">
        <v>67</v>
      </c>
      <c r="AY52" s="96" t="s">
        <v>68</v>
      </c>
      <c r="AZ52" s="96" t="s">
        <v>69</v>
      </c>
      <c r="BA52" s="96" t="s">
        <v>70</v>
      </c>
      <c r="BB52" s="96" t="s">
        <v>71</v>
      </c>
      <c r="BC52" s="96" t="s">
        <v>72</v>
      </c>
      <c r="BD52" s="97" t="s">
        <v>73</v>
      </c>
      <c r="BE52" s="41"/>
    </row>
    <row r="53" s="2" customFormat="1" ht="10.8" customHeight="1">
      <c r="A53" s="41"/>
      <c r="B53" s="42"/>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43"/>
      <c r="AJ53" s="43"/>
      <c r="AK53" s="43"/>
      <c r="AL53" s="43"/>
      <c r="AM53" s="43"/>
      <c r="AN53" s="43"/>
      <c r="AO53" s="43"/>
      <c r="AP53" s="43"/>
      <c r="AQ53" s="43"/>
      <c r="AR53" s="47"/>
      <c r="AS53" s="98"/>
      <c r="AT53" s="99"/>
      <c r="AU53" s="99"/>
      <c r="AV53" s="99"/>
      <c r="AW53" s="99"/>
      <c r="AX53" s="99"/>
      <c r="AY53" s="99"/>
      <c r="AZ53" s="99"/>
      <c r="BA53" s="99"/>
      <c r="BB53" s="99"/>
      <c r="BC53" s="99"/>
      <c r="BD53" s="100"/>
      <c r="BE53" s="41"/>
    </row>
    <row r="54" s="6" customFormat="1" ht="32.4" customHeight="1">
      <c r="A54" s="6"/>
      <c r="B54" s="101"/>
      <c r="C54" s="102" t="s">
        <v>74</v>
      </c>
      <c r="D54" s="103"/>
      <c r="E54" s="103"/>
      <c r="F54" s="103"/>
      <c r="G54" s="103"/>
      <c r="H54" s="103"/>
      <c r="I54" s="103"/>
      <c r="J54" s="103"/>
      <c r="K54" s="103"/>
      <c r="L54" s="103"/>
      <c r="M54" s="103"/>
      <c r="N54" s="103"/>
      <c r="O54" s="103"/>
      <c r="P54" s="103"/>
      <c r="Q54" s="103"/>
      <c r="R54" s="103"/>
      <c r="S54" s="103"/>
      <c r="T54" s="103"/>
      <c r="U54" s="103"/>
      <c r="V54" s="103"/>
      <c r="W54" s="103"/>
      <c r="X54" s="103"/>
      <c r="Y54" s="103"/>
      <c r="Z54" s="103"/>
      <c r="AA54" s="103"/>
      <c r="AB54" s="103"/>
      <c r="AC54" s="103"/>
      <c r="AD54" s="103"/>
      <c r="AE54" s="103"/>
      <c r="AF54" s="103"/>
      <c r="AG54" s="104">
        <f>ROUND(AG55,2)</f>
        <v>0</v>
      </c>
      <c r="AH54" s="104"/>
      <c r="AI54" s="104"/>
      <c r="AJ54" s="104"/>
      <c r="AK54" s="104"/>
      <c r="AL54" s="104"/>
      <c r="AM54" s="104"/>
      <c r="AN54" s="105">
        <f>SUM(AG54,AT54)</f>
        <v>0</v>
      </c>
      <c r="AO54" s="105"/>
      <c r="AP54" s="105"/>
      <c r="AQ54" s="106" t="s">
        <v>19</v>
      </c>
      <c r="AR54" s="107"/>
      <c r="AS54" s="108">
        <f>ROUND(AS55,2)</f>
        <v>0</v>
      </c>
      <c r="AT54" s="109">
        <f>ROUND(SUM(AV54:AW54),2)</f>
        <v>0</v>
      </c>
      <c r="AU54" s="110">
        <f>ROUND(AU55,5)</f>
        <v>0</v>
      </c>
      <c r="AV54" s="109">
        <f>ROUND(AZ54*L29,2)</f>
        <v>0</v>
      </c>
      <c r="AW54" s="109">
        <f>ROUND(BA54*L30,2)</f>
        <v>0</v>
      </c>
      <c r="AX54" s="109">
        <f>ROUND(BB54*L29,2)</f>
        <v>0</v>
      </c>
      <c r="AY54" s="109">
        <f>ROUND(BC54*L30,2)</f>
        <v>0</v>
      </c>
      <c r="AZ54" s="109">
        <f>ROUND(AZ55,2)</f>
        <v>0</v>
      </c>
      <c r="BA54" s="109">
        <f>ROUND(BA55,2)</f>
        <v>0</v>
      </c>
      <c r="BB54" s="109">
        <f>ROUND(BB55,2)</f>
        <v>0</v>
      </c>
      <c r="BC54" s="109">
        <f>ROUND(BC55,2)</f>
        <v>0</v>
      </c>
      <c r="BD54" s="111">
        <f>ROUND(BD55,2)</f>
        <v>0</v>
      </c>
      <c r="BE54" s="6"/>
      <c r="BS54" s="112" t="s">
        <v>75</v>
      </c>
      <c r="BT54" s="112" t="s">
        <v>76</v>
      </c>
      <c r="BU54" s="113" t="s">
        <v>77</v>
      </c>
      <c r="BV54" s="112" t="s">
        <v>78</v>
      </c>
      <c r="BW54" s="112" t="s">
        <v>5</v>
      </c>
      <c r="BX54" s="112" t="s">
        <v>79</v>
      </c>
      <c r="CL54" s="112" t="s">
        <v>19</v>
      </c>
    </row>
    <row r="55" s="7" customFormat="1" ht="16.5" customHeight="1">
      <c r="A55" s="7"/>
      <c r="B55" s="114"/>
      <c r="C55" s="115"/>
      <c r="D55" s="116" t="s">
        <v>80</v>
      </c>
      <c r="E55" s="116"/>
      <c r="F55" s="116"/>
      <c r="G55" s="116"/>
      <c r="H55" s="116"/>
      <c r="I55" s="117"/>
      <c r="J55" s="116" t="s">
        <v>81</v>
      </c>
      <c r="K55" s="116"/>
      <c r="L55" s="116"/>
      <c r="M55" s="116"/>
      <c r="N55" s="116"/>
      <c r="O55" s="116"/>
      <c r="P55" s="116"/>
      <c r="Q55" s="116"/>
      <c r="R55" s="116"/>
      <c r="S55" s="116"/>
      <c r="T55" s="116"/>
      <c r="U55" s="116"/>
      <c r="V55" s="116"/>
      <c r="W55" s="116"/>
      <c r="X55" s="116"/>
      <c r="Y55" s="116"/>
      <c r="Z55" s="116"/>
      <c r="AA55" s="116"/>
      <c r="AB55" s="116"/>
      <c r="AC55" s="116"/>
      <c r="AD55" s="116"/>
      <c r="AE55" s="116"/>
      <c r="AF55" s="116"/>
      <c r="AG55" s="118">
        <f>ROUND(AG56+SUM(AG57:AG75)+SUM(AG78:AG83)+SUM(AG91:AG93)+SUM(AG96:AG102)+SUM(AG105:AG111)+SUM(AG114:AG116)+SUM(AG120:AG122),2)</f>
        <v>0</v>
      </c>
      <c r="AH55" s="117"/>
      <c r="AI55" s="117"/>
      <c r="AJ55" s="117"/>
      <c r="AK55" s="117"/>
      <c r="AL55" s="117"/>
      <c r="AM55" s="117"/>
      <c r="AN55" s="119">
        <f>SUM(AG55,AT55)</f>
        <v>0</v>
      </c>
      <c r="AO55" s="117"/>
      <c r="AP55" s="117"/>
      <c r="AQ55" s="120" t="s">
        <v>82</v>
      </c>
      <c r="AR55" s="121"/>
      <c r="AS55" s="122">
        <f>ROUND(AS56+SUM(AS57:AS75)+SUM(AS78:AS83)+SUM(AS91:AS93)+SUM(AS96:AS102)+SUM(AS105:AS111)+SUM(AS114:AS116)+SUM(AS120:AS122),2)</f>
        <v>0</v>
      </c>
      <c r="AT55" s="123">
        <f>ROUND(SUM(AV55:AW55),2)</f>
        <v>0</v>
      </c>
      <c r="AU55" s="124">
        <f>ROUND(AU56+SUM(AU57:AU75)+SUM(AU78:AU83)+SUM(AU91:AU93)+SUM(AU96:AU102)+SUM(AU105:AU111)+SUM(AU114:AU116)+SUM(AU120:AU122),5)</f>
        <v>0</v>
      </c>
      <c r="AV55" s="123">
        <f>ROUND(AZ55*L29,2)</f>
        <v>0</v>
      </c>
      <c r="AW55" s="123">
        <f>ROUND(BA55*L30,2)</f>
        <v>0</v>
      </c>
      <c r="AX55" s="123">
        <f>ROUND(BB55*L29,2)</f>
        <v>0</v>
      </c>
      <c r="AY55" s="123">
        <f>ROUND(BC55*L30,2)</f>
        <v>0</v>
      </c>
      <c r="AZ55" s="123">
        <f>ROUND(AZ56+SUM(AZ57:AZ75)+SUM(AZ78:AZ83)+SUM(AZ91:AZ93)+SUM(AZ96:AZ102)+SUM(AZ105:AZ111)+SUM(AZ114:AZ116)+SUM(AZ120:AZ122),2)</f>
        <v>0</v>
      </c>
      <c r="BA55" s="123">
        <f>ROUND(BA56+SUM(BA57:BA75)+SUM(BA78:BA83)+SUM(BA91:BA93)+SUM(BA96:BA102)+SUM(BA105:BA111)+SUM(BA114:BA116)+SUM(BA120:BA122),2)</f>
        <v>0</v>
      </c>
      <c r="BB55" s="123">
        <f>ROUND(BB56+SUM(BB57:BB75)+SUM(BB78:BB83)+SUM(BB91:BB93)+SUM(BB96:BB102)+SUM(BB105:BB111)+SUM(BB114:BB116)+SUM(BB120:BB122),2)</f>
        <v>0</v>
      </c>
      <c r="BC55" s="123">
        <f>ROUND(BC56+SUM(BC57:BC75)+SUM(BC78:BC83)+SUM(BC91:BC93)+SUM(BC96:BC102)+SUM(BC105:BC111)+SUM(BC114:BC116)+SUM(BC120:BC122),2)</f>
        <v>0</v>
      </c>
      <c r="BD55" s="125">
        <f>ROUND(BD56+SUM(BD57:BD75)+SUM(BD78:BD83)+SUM(BD91:BD93)+SUM(BD96:BD102)+SUM(BD105:BD111)+SUM(BD114:BD116)+SUM(BD120:BD122),2)</f>
        <v>0</v>
      </c>
      <c r="BE55" s="7"/>
      <c r="BS55" s="126" t="s">
        <v>75</v>
      </c>
      <c r="BT55" s="126" t="s">
        <v>83</v>
      </c>
      <c r="BU55" s="126" t="s">
        <v>77</v>
      </c>
      <c r="BV55" s="126" t="s">
        <v>78</v>
      </c>
      <c r="BW55" s="126" t="s">
        <v>84</v>
      </c>
      <c r="BX55" s="126" t="s">
        <v>5</v>
      </c>
      <c r="CL55" s="126" t="s">
        <v>19</v>
      </c>
      <c r="CM55" s="126" t="s">
        <v>85</v>
      </c>
    </row>
    <row r="56" s="4" customFormat="1" ht="16.5" customHeight="1">
      <c r="A56" s="127" t="s">
        <v>86</v>
      </c>
      <c r="B56" s="66"/>
      <c r="C56" s="128"/>
      <c r="D56" s="128"/>
      <c r="E56" s="129" t="s">
        <v>87</v>
      </c>
      <c r="F56" s="129"/>
      <c r="G56" s="129"/>
      <c r="H56" s="129"/>
      <c r="I56" s="129"/>
      <c r="J56" s="128"/>
      <c r="K56" s="129" t="s">
        <v>88</v>
      </c>
      <c r="L56" s="129"/>
      <c r="M56" s="129"/>
      <c r="N56" s="129"/>
      <c r="O56" s="129"/>
      <c r="P56" s="129"/>
      <c r="Q56" s="129"/>
      <c r="R56" s="129"/>
      <c r="S56" s="129"/>
      <c r="T56" s="129"/>
      <c r="U56" s="129"/>
      <c r="V56" s="129"/>
      <c r="W56" s="129"/>
      <c r="X56" s="129"/>
      <c r="Y56" s="129"/>
      <c r="Z56" s="129"/>
      <c r="AA56" s="129"/>
      <c r="AB56" s="129"/>
      <c r="AC56" s="129"/>
      <c r="AD56" s="129"/>
      <c r="AE56" s="129"/>
      <c r="AF56" s="129"/>
      <c r="AG56" s="130">
        <f>'SO 001 - Příprava území'!J32</f>
        <v>0</v>
      </c>
      <c r="AH56" s="128"/>
      <c r="AI56" s="128"/>
      <c r="AJ56" s="128"/>
      <c r="AK56" s="128"/>
      <c r="AL56" s="128"/>
      <c r="AM56" s="128"/>
      <c r="AN56" s="130">
        <f>SUM(AG56,AT56)</f>
        <v>0</v>
      </c>
      <c r="AO56" s="128"/>
      <c r="AP56" s="128"/>
      <c r="AQ56" s="131" t="s">
        <v>89</v>
      </c>
      <c r="AR56" s="68"/>
      <c r="AS56" s="132">
        <v>0</v>
      </c>
      <c r="AT56" s="133">
        <f>ROUND(SUM(AV56:AW56),2)</f>
        <v>0</v>
      </c>
      <c r="AU56" s="134">
        <f>'SO 001 - Příprava území'!P87</f>
        <v>0</v>
      </c>
      <c r="AV56" s="133">
        <f>'SO 001 - Příprava území'!J35</f>
        <v>0</v>
      </c>
      <c r="AW56" s="133">
        <f>'SO 001 - Příprava území'!J36</f>
        <v>0</v>
      </c>
      <c r="AX56" s="133">
        <f>'SO 001 - Příprava území'!J37</f>
        <v>0</v>
      </c>
      <c r="AY56" s="133">
        <f>'SO 001 - Příprava území'!J38</f>
        <v>0</v>
      </c>
      <c r="AZ56" s="133">
        <f>'SO 001 - Příprava území'!F35</f>
        <v>0</v>
      </c>
      <c r="BA56" s="133">
        <f>'SO 001 - Příprava území'!F36</f>
        <v>0</v>
      </c>
      <c r="BB56" s="133">
        <f>'SO 001 - Příprava území'!F37</f>
        <v>0</v>
      </c>
      <c r="BC56" s="133">
        <f>'SO 001 - Příprava území'!F38</f>
        <v>0</v>
      </c>
      <c r="BD56" s="135">
        <f>'SO 001 - Příprava území'!F39</f>
        <v>0</v>
      </c>
      <c r="BE56" s="4"/>
      <c r="BT56" s="136" t="s">
        <v>85</v>
      </c>
      <c r="BV56" s="136" t="s">
        <v>78</v>
      </c>
      <c r="BW56" s="136" t="s">
        <v>90</v>
      </c>
      <c r="BX56" s="136" t="s">
        <v>84</v>
      </c>
      <c r="CL56" s="136" t="s">
        <v>19</v>
      </c>
    </row>
    <row r="57" s="4" customFormat="1" ht="23.25" customHeight="1">
      <c r="A57" s="127" t="s">
        <v>86</v>
      </c>
      <c r="B57" s="66"/>
      <c r="C57" s="128"/>
      <c r="D57" s="128"/>
      <c r="E57" s="129" t="s">
        <v>91</v>
      </c>
      <c r="F57" s="129"/>
      <c r="G57" s="129"/>
      <c r="H57" s="129"/>
      <c r="I57" s="129"/>
      <c r="J57" s="128"/>
      <c r="K57" s="129" t="s">
        <v>92</v>
      </c>
      <c r="L57" s="129"/>
      <c r="M57" s="129"/>
      <c r="N57" s="129"/>
      <c r="O57" s="129"/>
      <c r="P57" s="129"/>
      <c r="Q57" s="129"/>
      <c r="R57" s="129"/>
      <c r="S57" s="129"/>
      <c r="T57" s="129"/>
      <c r="U57" s="129"/>
      <c r="V57" s="129"/>
      <c r="W57" s="129"/>
      <c r="X57" s="129"/>
      <c r="Y57" s="129"/>
      <c r="Z57" s="129"/>
      <c r="AA57" s="129"/>
      <c r="AB57" s="129"/>
      <c r="AC57" s="129"/>
      <c r="AD57" s="129"/>
      <c r="AE57" s="129"/>
      <c r="AF57" s="129"/>
      <c r="AG57" s="130">
        <f>'SO 002.1 - Demolice-rušen...'!J32</f>
        <v>0</v>
      </c>
      <c r="AH57" s="128"/>
      <c r="AI57" s="128"/>
      <c r="AJ57" s="128"/>
      <c r="AK57" s="128"/>
      <c r="AL57" s="128"/>
      <c r="AM57" s="128"/>
      <c r="AN57" s="130">
        <f>SUM(AG57,AT57)</f>
        <v>0</v>
      </c>
      <c r="AO57" s="128"/>
      <c r="AP57" s="128"/>
      <c r="AQ57" s="131" t="s">
        <v>89</v>
      </c>
      <c r="AR57" s="68"/>
      <c r="AS57" s="132">
        <v>0</v>
      </c>
      <c r="AT57" s="133">
        <f>ROUND(SUM(AV57:AW57),2)</f>
        <v>0</v>
      </c>
      <c r="AU57" s="134">
        <f>'SO 002.1 - Demolice-rušen...'!P90</f>
        <v>0</v>
      </c>
      <c r="AV57" s="133">
        <f>'SO 002.1 - Demolice-rušen...'!J35</f>
        <v>0</v>
      </c>
      <c r="AW57" s="133">
        <f>'SO 002.1 - Demolice-rušen...'!J36</f>
        <v>0</v>
      </c>
      <c r="AX57" s="133">
        <f>'SO 002.1 - Demolice-rušen...'!J37</f>
        <v>0</v>
      </c>
      <c r="AY57" s="133">
        <f>'SO 002.1 - Demolice-rušen...'!J38</f>
        <v>0</v>
      </c>
      <c r="AZ57" s="133">
        <f>'SO 002.1 - Demolice-rušen...'!F35</f>
        <v>0</v>
      </c>
      <c r="BA57" s="133">
        <f>'SO 002.1 - Demolice-rušen...'!F36</f>
        <v>0</v>
      </c>
      <c r="BB57" s="133">
        <f>'SO 002.1 - Demolice-rušen...'!F37</f>
        <v>0</v>
      </c>
      <c r="BC57" s="133">
        <f>'SO 002.1 - Demolice-rušen...'!F38</f>
        <v>0</v>
      </c>
      <c r="BD57" s="135">
        <f>'SO 002.1 - Demolice-rušen...'!F39</f>
        <v>0</v>
      </c>
      <c r="BE57" s="4"/>
      <c r="BT57" s="136" t="s">
        <v>85</v>
      </c>
      <c r="BV57" s="136" t="s">
        <v>78</v>
      </c>
      <c r="BW57" s="136" t="s">
        <v>93</v>
      </c>
      <c r="BX57" s="136" t="s">
        <v>84</v>
      </c>
      <c r="CL57" s="136" t="s">
        <v>19</v>
      </c>
    </row>
    <row r="58" s="4" customFormat="1" ht="23.25" customHeight="1">
      <c r="A58" s="127" t="s">
        <v>86</v>
      </c>
      <c r="B58" s="66"/>
      <c r="C58" s="128"/>
      <c r="D58" s="128"/>
      <c r="E58" s="129" t="s">
        <v>94</v>
      </c>
      <c r="F58" s="129"/>
      <c r="G58" s="129"/>
      <c r="H58" s="129"/>
      <c r="I58" s="129"/>
      <c r="J58" s="128"/>
      <c r="K58" s="129" t="s">
        <v>95</v>
      </c>
      <c r="L58" s="129"/>
      <c r="M58" s="129"/>
      <c r="N58" s="129"/>
      <c r="O58" s="129"/>
      <c r="P58" s="129"/>
      <c r="Q58" s="129"/>
      <c r="R58" s="129"/>
      <c r="S58" s="129"/>
      <c r="T58" s="129"/>
      <c r="U58" s="129"/>
      <c r="V58" s="129"/>
      <c r="W58" s="129"/>
      <c r="X58" s="129"/>
      <c r="Y58" s="129"/>
      <c r="Z58" s="129"/>
      <c r="AA58" s="129"/>
      <c r="AB58" s="129"/>
      <c r="AC58" s="129"/>
      <c r="AD58" s="129"/>
      <c r="AE58" s="129"/>
      <c r="AF58" s="129"/>
      <c r="AG58" s="130">
        <f>'SO 002.2 - Demolice-rušen...'!J32</f>
        <v>0</v>
      </c>
      <c r="AH58" s="128"/>
      <c r="AI58" s="128"/>
      <c r="AJ58" s="128"/>
      <c r="AK58" s="128"/>
      <c r="AL58" s="128"/>
      <c r="AM58" s="128"/>
      <c r="AN58" s="130">
        <f>SUM(AG58,AT58)</f>
        <v>0</v>
      </c>
      <c r="AO58" s="128"/>
      <c r="AP58" s="128"/>
      <c r="AQ58" s="131" t="s">
        <v>89</v>
      </c>
      <c r="AR58" s="68"/>
      <c r="AS58" s="132">
        <v>0</v>
      </c>
      <c r="AT58" s="133">
        <f>ROUND(SUM(AV58:AW58),2)</f>
        <v>0</v>
      </c>
      <c r="AU58" s="134">
        <f>'SO 002.2 - Demolice-rušen...'!P89</f>
        <v>0</v>
      </c>
      <c r="AV58" s="133">
        <f>'SO 002.2 - Demolice-rušen...'!J35</f>
        <v>0</v>
      </c>
      <c r="AW58" s="133">
        <f>'SO 002.2 - Demolice-rušen...'!J36</f>
        <v>0</v>
      </c>
      <c r="AX58" s="133">
        <f>'SO 002.2 - Demolice-rušen...'!J37</f>
        <v>0</v>
      </c>
      <c r="AY58" s="133">
        <f>'SO 002.2 - Demolice-rušen...'!J38</f>
        <v>0</v>
      </c>
      <c r="AZ58" s="133">
        <f>'SO 002.2 - Demolice-rušen...'!F35</f>
        <v>0</v>
      </c>
      <c r="BA58" s="133">
        <f>'SO 002.2 - Demolice-rušen...'!F36</f>
        <v>0</v>
      </c>
      <c r="BB58" s="133">
        <f>'SO 002.2 - Demolice-rušen...'!F37</f>
        <v>0</v>
      </c>
      <c r="BC58" s="133">
        <f>'SO 002.2 - Demolice-rušen...'!F38</f>
        <v>0</v>
      </c>
      <c r="BD58" s="135">
        <f>'SO 002.2 - Demolice-rušen...'!F39</f>
        <v>0</v>
      </c>
      <c r="BE58" s="4"/>
      <c r="BT58" s="136" t="s">
        <v>85</v>
      </c>
      <c r="BV58" s="136" t="s">
        <v>78</v>
      </c>
      <c r="BW58" s="136" t="s">
        <v>96</v>
      </c>
      <c r="BX58" s="136" t="s">
        <v>84</v>
      </c>
      <c r="CL58" s="136" t="s">
        <v>19</v>
      </c>
    </row>
    <row r="59" s="4" customFormat="1" ht="23.25" customHeight="1">
      <c r="A59" s="127" t="s">
        <v>86</v>
      </c>
      <c r="B59" s="66"/>
      <c r="C59" s="128"/>
      <c r="D59" s="128"/>
      <c r="E59" s="129" t="s">
        <v>97</v>
      </c>
      <c r="F59" s="129"/>
      <c r="G59" s="129"/>
      <c r="H59" s="129"/>
      <c r="I59" s="129"/>
      <c r="J59" s="128"/>
      <c r="K59" s="129" t="s">
        <v>98</v>
      </c>
      <c r="L59" s="129"/>
      <c r="M59" s="129"/>
      <c r="N59" s="129"/>
      <c r="O59" s="129"/>
      <c r="P59" s="129"/>
      <c r="Q59" s="129"/>
      <c r="R59" s="129"/>
      <c r="S59" s="129"/>
      <c r="T59" s="129"/>
      <c r="U59" s="129"/>
      <c r="V59" s="129"/>
      <c r="W59" s="129"/>
      <c r="X59" s="129"/>
      <c r="Y59" s="129"/>
      <c r="Z59" s="129"/>
      <c r="AA59" s="129"/>
      <c r="AB59" s="129"/>
      <c r="AC59" s="129"/>
      <c r="AD59" s="129"/>
      <c r="AE59" s="129"/>
      <c r="AF59" s="129"/>
      <c r="AG59" s="130">
        <f>'SO 002.3 - Demolice - obj...'!J32</f>
        <v>0</v>
      </c>
      <c r="AH59" s="128"/>
      <c r="AI59" s="128"/>
      <c r="AJ59" s="128"/>
      <c r="AK59" s="128"/>
      <c r="AL59" s="128"/>
      <c r="AM59" s="128"/>
      <c r="AN59" s="130">
        <f>SUM(AG59,AT59)</f>
        <v>0</v>
      </c>
      <c r="AO59" s="128"/>
      <c r="AP59" s="128"/>
      <c r="AQ59" s="131" t="s">
        <v>89</v>
      </c>
      <c r="AR59" s="68"/>
      <c r="AS59" s="132">
        <v>0</v>
      </c>
      <c r="AT59" s="133">
        <f>ROUND(SUM(AV59:AW59),2)</f>
        <v>0</v>
      </c>
      <c r="AU59" s="134">
        <f>'SO 002.3 - Demolice - obj...'!P91</f>
        <v>0</v>
      </c>
      <c r="AV59" s="133">
        <f>'SO 002.3 - Demolice - obj...'!J35</f>
        <v>0</v>
      </c>
      <c r="AW59" s="133">
        <f>'SO 002.3 - Demolice - obj...'!J36</f>
        <v>0</v>
      </c>
      <c r="AX59" s="133">
        <f>'SO 002.3 - Demolice - obj...'!J37</f>
        <v>0</v>
      </c>
      <c r="AY59" s="133">
        <f>'SO 002.3 - Demolice - obj...'!J38</f>
        <v>0</v>
      </c>
      <c r="AZ59" s="133">
        <f>'SO 002.3 - Demolice - obj...'!F35</f>
        <v>0</v>
      </c>
      <c r="BA59" s="133">
        <f>'SO 002.3 - Demolice - obj...'!F36</f>
        <v>0</v>
      </c>
      <c r="BB59" s="133">
        <f>'SO 002.3 - Demolice - obj...'!F37</f>
        <v>0</v>
      </c>
      <c r="BC59" s="133">
        <f>'SO 002.3 - Demolice - obj...'!F38</f>
        <v>0</v>
      </c>
      <c r="BD59" s="135">
        <f>'SO 002.3 - Demolice - obj...'!F39</f>
        <v>0</v>
      </c>
      <c r="BE59" s="4"/>
      <c r="BT59" s="136" t="s">
        <v>85</v>
      </c>
      <c r="BV59" s="136" t="s">
        <v>78</v>
      </c>
      <c r="BW59" s="136" t="s">
        <v>99</v>
      </c>
      <c r="BX59" s="136" t="s">
        <v>84</v>
      </c>
      <c r="CL59" s="136" t="s">
        <v>19</v>
      </c>
    </row>
    <row r="60" s="4" customFormat="1" ht="23.25" customHeight="1">
      <c r="A60" s="127" t="s">
        <v>86</v>
      </c>
      <c r="B60" s="66"/>
      <c r="C60" s="128"/>
      <c r="D60" s="128"/>
      <c r="E60" s="129" t="s">
        <v>100</v>
      </c>
      <c r="F60" s="129"/>
      <c r="G60" s="129"/>
      <c r="H60" s="129"/>
      <c r="I60" s="129"/>
      <c r="J60" s="128"/>
      <c r="K60" s="129" t="s">
        <v>101</v>
      </c>
      <c r="L60" s="129"/>
      <c r="M60" s="129"/>
      <c r="N60" s="129"/>
      <c r="O60" s="129"/>
      <c r="P60" s="129"/>
      <c r="Q60" s="129"/>
      <c r="R60" s="129"/>
      <c r="S60" s="129"/>
      <c r="T60" s="129"/>
      <c r="U60" s="129"/>
      <c r="V60" s="129"/>
      <c r="W60" s="129"/>
      <c r="X60" s="129"/>
      <c r="Y60" s="129"/>
      <c r="Z60" s="129"/>
      <c r="AA60" s="129"/>
      <c r="AB60" s="129"/>
      <c r="AC60" s="129"/>
      <c r="AD60" s="129"/>
      <c r="AE60" s="129"/>
      <c r="AF60" s="129"/>
      <c r="AG60" s="130">
        <f>'SO 002.4 - Demolice - obj...'!J32</f>
        <v>0</v>
      </c>
      <c r="AH60" s="128"/>
      <c r="AI60" s="128"/>
      <c r="AJ60" s="128"/>
      <c r="AK60" s="128"/>
      <c r="AL60" s="128"/>
      <c r="AM60" s="128"/>
      <c r="AN60" s="130">
        <f>SUM(AG60,AT60)</f>
        <v>0</v>
      </c>
      <c r="AO60" s="128"/>
      <c r="AP60" s="128"/>
      <c r="AQ60" s="131" t="s">
        <v>89</v>
      </c>
      <c r="AR60" s="68"/>
      <c r="AS60" s="132">
        <v>0</v>
      </c>
      <c r="AT60" s="133">
        <f>ROUND(SUM(AV60:AW60),2)</f>
        <v>0</v>
      </c>
      <c r="AU60" s="134">
        <f>'SO 002.4 - Demolice - obj...'!P98</f>
        <v>0</v>
      </c>
      <c r="AV60" s="133">
        <f>'SO 002.4 - Demolice - obj...'!J35</f>
        <v>0</v>
      </c>
      <c r="AW60" s="133">
        <f>'SO 002.4 - Demolice - obj...'!J36</f>
        <v>0</v>
      </c>
      <c r="AX60" s="133">
        <f>'SO 002.4 - Demolice - obj...'!J37</f>
        <v>0</v>
      </c>
      <c r="AY60" s="133">
        <f>'SO 002.4 - Demolice - obj...'!J38</f>
        <v>0</v>
      </c>
      <c r="AZ60" s="133">
        <f>'SO 002.4 - Demolice - obj...'!F35</f>
        <v>0</v>
      </c>
      <c r="BA60" s="133">
        <f>'SO 002.4 - Demolice - obj...'!F36</f>
        <v>0</v>
      </c>
      <c r="BB60" s="133">
        <f>'SO 002.4 - Demolice - obj...'!F37</f>
        <v>0</v>
      </c>
      <c r="BC60" s="133">
        <f>'SO 002.4 - Demolice - obj...'!F38</f>
        <v>0</v>
      </c>
      <c r="BD60" s="135">
        <f>'SO 002.4 - Demolice - obj...'!F39</f>
        <v>0</v>
      </c>
      <c r="BE60" s="4"/>
      <c r="BT60" s="136" t="s">
        <v>85</v>
      </c>
      <c r="BV60" s="136" t="s">
        <v>78</v>
      </c>
      <c r="BW60" s="136" t="s">
        <v>102</v>
      </c>
      <c r="BX60" s="136" t="s">
        <v>84</v>
      </c>
      <c r="CL60" s="136" t="s">
        <v>19</v>
      </c>
    </row>
    <row r="61" s="4" customFormat="1" ht="23.25" customHeight="1">
      <c r="A61" s="127" t="s">
        <v>86</v>
      </c>
      <c r="B61" s="66"/>
      <c r="C61" s="128"/>
      <c r="D61" s="128"/>
      <c r="E61" s="129" t="s">
        <v>103</v>
      </c>
      <c r="F61" s="129"/>
      <c r="G61" s="129"/>
      <c r="H61" s="129"/>
      <c r="I61" s="129"/>
      <c r="J61" s="128"/>
      <c r="K61" s="129" t="s">
        <v>104</v>
      </c>
      <c r="L61" s="129"/>
      <c r="M61" s="129"/>
      <c r="N61" s="129"/>
      <c r="O61" s="129"/>
      <c r="P61" s="129"/>
      <c r="Q61" s="129"/>
      <c r="R61" s="129"/>
      <c r="S61" s="129"/>
      <c r="T61" s="129"/>
      <c r="U61" s="129"/>
      <c r="V61" s="129"/>
      <c r="W61" s="129"/>
      <c r="X61" s="129"/>
      <c r="Y61" s="129"/>
      <c r="Z61" s="129"/>
      <c r="AA61" s="129"/>
      <c r="AB61" s="129"/>
      <c r="AC61" s="129"/>
      <c r="AD61" s="129"/>
      <c r="AE61" s="129"/>
      <c r="AF61" s="129"/>
      <c r="AG61" s="130">
        <f>'SO 002.5 - Demolice-objek...'!J32</f>
        <v>0</v>
      </c>
      <c r="AH61" s="128"/>
      <c r="AI61" s="128"/>
      <c r="AJ61" s="128"/>
      <c r="AK61" s="128"/>
      <c r="AL61" s="128"/>
      <c r="AM61" s="128"/>
      <c r="AN61" s="130">
        <f>SUM(AG61,AT61)</f>
        <v>0</v>
      </c>
      <c r="AO61" s="128"/>
      <c r="AP61" s="128"/>
      <c r="AQ61" s="131" t="s">
        <v>89</v>
      </c>
      <c r="AR61" s="68"/>
      <c r="AS61" s="132">
        <v>0</v>
      </c>
      <c r="AT61" s="133">
        <f>ROUND(SUM(AV61:AW61),2)</f>
        <v>0</v>
      </c>
      <c r="AU61" s="134">
        <f>'SO 002.5 - Demolice-objek...'!P92</f>
        <v>0</v>
      </c>
      <c r="AV61" s="133">
        <f>'SO 002.5 - Demolice-objek...'!J35</f>
        <v>0</v>
      </c>
      <c r="AW61" s="133">
        <f>'SO 002.5 - Demolice-objek...'!J36</f>
        <v>0</v>
      </c>
      <c r="AX61" s="133">
        <f>'SO 002.5 - Demolice-objek...'!J37</f>
        <v>0</v>
      </c>
      <c r="AY61" s="133">
        <f>'SO 002.5 - Demolice-objek...'!J38</f>
        <v>0</v>
      </c>
      <c r="AZ61" s="133">
        <f>'SO 002.5 - Demolice-objek...'!F35</f>
        <v>0</v>
      </c>
      <c r="BA61" s="133">
        <f>'SO 002.5 - Demolice-objek...'!F36</f>
        <v>0</v>
      </c>
      <c r="BB61" s="133">
        <f>'SO 002.5 - Demolice-objek...'!F37</f>
        <v>0</v>
      </c>
      <c r="BC61" s="133">
        <f>'SO 002.5 - Demolice-objek...'!F38</f>
        <v>0</v>
      </c>
      <c r="BD61" s="135">
        <f>'SO 002.5 - Demolice-objek...'!F39</f>
        <v>0</v>
      </c>
      <c r="BE61" s="4"/>
      <c r="BT61" s="136" t="s">
        <v>85</v>
      </c>
      <c r="BV61" s="136" t="s">
        <v>78</v>
      </c>
      <c r="BW61" s="136" t="s">
        <v>105</v>
      </c>
      <c r="BX61" s="136" t="s">
        <v>84</v>
      </c>
      <c r="CL61" s="136" t="s">
        <v>19</v>
      </c>
    </row>
    <row r="62" s="4" customFormat="1" ht="23.25" customHeight="1">
      <c r="A62" s="127" t="s">
        <v>86</v>
      </c>
      <c r="B62" s="66"/>
      <c r="C62" s="128"/>
      <c r="D62" s="128"/>
      <c r="E62" s="129" t="s">
        <v>106</v>
      </c>
      <c r="F62" s="129"/>
      <c r="G62" s="129"/>
      <c r="H62" s="129"/>
      <c r="I62" s="129"/>
      <c r="J62" s="128"/>
      <c r="K62" s="129" t="s">
        <v>107</v>
      </c>
      <c r="L62" s="129"/>
      <c r="M62" s="129"/>
      <c r="N62" s="129"/>
      <c r="O62" s="129"/>
      <c r="P62" s="129"/>
      <c r="Q62" s="129"/>
      <c r="R62" s="129"/>
      <c r="S62" s="129"/>
      <c r="T62" s="129"/>
      <c r="U62" s="129"/>
      <c r="V62" s="129"/>
      <c r="W62" s="129"/>
      <c r="X62" s="129"/>
      <c r="Y62" s="129"/>
      <c r="Z62" s="129"/>
      <c r="AA62" s="129"/>
      <c r="AB62" s="129"/>
      <c r="AC62" s="129"/>
      <c r="AD62" s="129"/>
      <c r="AE62" s="129"/>
      <c r="AF62" s="129"/>
      <c r="AG62" s="130">
        <f>'SO 002.7 - Demolice-objek...'!J32</f>
        <v>0</v>
      </c>
      <c r="AH62" s="128"/>
      <c r="AI62" s="128"/>
      <c r="AJ62" s="128"/>
      <c r="AK62" s="128"/>
      <c r="AL62" s="128"/>
      <c r="AM62" s="128"/>
      <c r="AN62" s="130">
        <f>SUM(AG62,AT62)</f>
        <v>0</v>
      </c>
      <c r="AO62" s="128"/>
      <c r="AP62" s="128"/>
      <c r="AQ62" s="131" t="s">
        <v>89</v>
      </c>
      <c r="AR62" s="68"/>
      <c r="AS62" s="132">
        <v>0</v>
      </c>
      <c r="AT62" s="133">
        <f>ROUND(SUM(AV62:AW62),2)</f>
        <v>0</v>
      </c>
      <c r="AU62" s="134">
        <f>'SO 002.7 - Demolice-objek...'!P93</f>
        <v>0</v>
      </c>
      <c r="AV62" s="133">
        <f>'SO 002.7 - Demolice-objek...'!J35</f>
        <v>0</v>
      </c>
      <c r="AW62" s="133">
        <f>'SO 002.7 - Demolice-objek...'!J36</f>
        <v>0</v>
      </c>
      <c r="AX62" s="133">
        <f>'SO 002.7 - Demolice-objek...'!J37</f>
        <v>0</v>
      </c>
      <c r="AY62" s="133">
        <f>'SO 002.7 - Demolice-objek...'!J38</f>
        <v>0</v>
      </c>
      <c r="AZ62" s="133">
        <f>'SO 002.7 - Demolice-objek...'!F35</f>
        <v>0</v>
      </c>
      <c r="BA62" s="133">
        <f>'SO 002.7 - Demolice-objek...'!F36</f>
        <v>0</v>
      </c>
      <c r="BB62" s="133">
        <f>'SO 002.7 - Demolice-objek...'!F37</f>
        <v>0</v>
      </c>
      <c r="BC62" s="133">
        <f>'SO 002.7 - Demolice-objek...'!F38</f>
        <v>0</v>
      </c>
      <c r="BD62" s="135">
        <f>'SO 002.7 - Demolice-objek...'!F39</f>
        <v>0</v>
      </c>
      <c r="BE62" s="4"/>
      <c r="BT62" s="136" t="s">
        <v>85</v>
      </c>
      <c r="BV62" s="136" t="s">
        <v>78</v>
      </c>
      <c r="BW62" s="136" t="s">
        <v>108</v>
      </c>
      <c r="BX62" s="136" t="s">
        <v>84</v>
      </c>
      <c r="CL62" s="136" t="s">
        <v>19</v>
      </c>
    </row>
    <row r="63" s="4" customFormat="1" ht="23.25" customHeight="1">
      <c r="A63" s="127" t="s">
        <v>86</v>
      </c>
      <c r="B63" s="66"/>
      <c r="C63" s="128"/>
      <c r="D63" s="128"/>
      <c r="E63" s="129" t="s">
        <v>109</v>
      </c>
      <c r="F63" s="129"/>
      <c r="G63" s="129"/>
      <c r="H63" s="129"/>
      <c r="I63" s="129"/>
      <c r="J63" s="128"/>
      <c r="K63" s="129" t="s">
        <v>110</v>
      </c>
      <c r="L63" s="129"/>
      <c r="M63" s="129"/>
      <c r="N63" s="129"/>
      <c r="O63" s="129"/>
      <c r="P63" s="129"/>
      <c r="Q63" s="129"/>
      <c r="R63" s="129"/>
      <c r="S63" s="129"/>
      <c r="T63" s="129"/>
      <c r="U63" s="129"/>
      <c r="V63" s="129"/>
      <c r="W63" s="129"/>
      <c r="X63" s="129"/>
      <c r="Y63" s="129"/>
      <c r="Z63" s="129"/>
      <c r="AA63" s="129"/>
      <c r="AB63" s="129"/>
      <c r="AC63" s="129"/>
      <c r="AD63" s="129"/>
      <c r="AE63" s="129"/>
      <c r="AF63" s="129"/>
      <c r="AG63" s="130">
        <f>'SO 002.8 - Demolice-objek...'!J32</f>
        <v>0</v>
      </c>
      <c r="AH63" s="128"/>
      <c r="AI63" s="128"/>
      <c r="AJ63" s="128"/>
      <c r="AK63" s="128"/>
      <c r="AL63" s="128"/>
      <c r="AM63" s="128"/>
      <c r="AN63" s="130">
        <f>SUM(AG63,AT63)</f>
        <v>0</v>
      </c>
      <c r="AO63" s="128"/>
      <c r="AP63" s="128"/>
      <c r="AQ63" s="131" t="s">
        <v>89</v>
      </c>
      <c r="AR63" s="68"/>
      <c r="AS63" s="132">
        <v>0</v>
      </c>
      <c r="AT63" s="133">
        <f>ROUND(SUM(AV63:AW63),2)</f>
        <v>0</v>
      </c>
      <c r="AU63" s="134">
        <f>'SO 002.8 - Demolice-objek...'!P93</f>
        <v>0</v>
      </c>
      <c r="AV63" s="133">
        <f>'SO 002.8 - Demolice-objek...'!J35</f>
        <v>0</v>
      </c>
      <c r="AW63" s="133">
        <f>'SO 002.8 - Demolice-objek...'!J36</f>
        <v>0</v>
      </c>
      <c r="AX63" s="133">
        <f>'SO 002.8 - Demolice-objek...'!J37</f>
        <v>0</v>
      </c>
      <c r="AY63" s="133">
        <f>'SO 002.8 - Demolice-objek...'!J38</f>
        <v>0</v>
      </c>
      <c r="AZ63" s="133">
        <f>'SO 002.8 - Demolice-objek...'!F35</f>
        <v>0</v>
      </c>
      <c r="BA63" s="133">
        <f>'SO 002.8 - Demolice-objek...'!F36</f>
        <v>0</v>
      </c>
      <c r="BB63" s="133">
        <f>'SO 002.8 - Demolice-objek...'!F37</f>
        <v>0</v>
      </c>
      <c r="BC63" s="133">
        <f>'SO 002.8 - Demolice-objek...'!F38</f>
        <v>0</v>
      </c>
      <c r="BD63" s="135">
        <f>'SO 002.8 - Demolice-objek...'!F39</f>
        <v>0</v>
      </c>
      <c r="BE63" s="4"/>
      <c r="BT63" s="136" t="s">
        <v>85</v>
      </c>
      <c r="BV63" s="136" t="s">
        <v>78</v>
      </c>
      <c r="BW63" s="136" t="s">
        <v>111</v>
      </c>
      <c r="BX63" s="136" t="s">
        <v>84</v>
      </c>
      <c r="CL63" s="136" t="s">
        <v>19</v>
      </c>
    </row>
    <row r="64" s="4" customFormat="1" ht="23.25" customHeight="1">
      <c r="A64" s="127" t="s">
        <v>86</v>
      </c>
      <c r="B64" s="66"/>
      <c r="C64" s="128"/>
      <c r="D64" s="128"/>
      <c r="E64" s="129" t="s">
        <v>112</v>
      </c>
      <c r="F64" s="129"/>
      <c r="G64" s="129"/>
      <c r="H64" s="129"/>
      <c r="I64" s="129"/>
      <c r="J64" s="128"/>
      <c r="K64" s="129" t="s">
        <v>113</v>
      </c>
      <c r="L64" s="129"/>
      <c r="M64" s="129"/>
      <c r="N64" s="129"/>
      <c r="O64" s="129"/>
      <c r="P64" s="129"/>
      <c r="Q64" s="129"/>
      <c r="R64" s="129"/>
      <c r="S64" s="129"/>
      <c r="T64" s="129"/>
      <c r="U64" s="129"/>
      <c r="V64" s="129"/>
      <c r="W64" s="129"/>
      <c r="X64" s="129"/>
      <c r="Y64" s="129"/>
      <c r="Z64" s="129"/>
      <c r="AA64" s="129"/>
      <c r="AB64" s="129"/>
      <c r="AC64" s="129"/>
      <c r="AD64" s="129"/>
      <c r="AE64" s="129"/>
      <c r="AF64" s="129"/>
      <c r="AG64" s="130">
        <f>'SO 002.9 - Demolice-objek...'!J32</f>
        <v>0</v>
      </c>
      <c r="AH64" s="128"/>
      <c r="AI64" s="128"/>
      <c r="AJ64" s="128"/>
      <c r="AK64" s="128"/>
      <c r="AL64" s="128"/>
      <c r="AM64" s="128"/>
      <c r="AN64" s="130">
        <f>SUM(AG64,AT64)</f>
        <v>0</v>
      </c>
      <c r="AO64" s="128"/>
      <c r="AP64" s="128"/>
      <c r="AQ64" s="131" t="s">
        <v>89</v>
      </c>
      <c r="AR64" s="68"/>
      <c r="AS64" s="132">
        <v>0</v>
      </c>
      <c r="AT64" s="133">
        <f>ROUND(SUM(AV64:AW64),2)</f>
        <v>0</v>
      </c>
      <c r="AU64" s="134">
        <f>'SO 002.9 - Demolice-objek...'!P91</f>
        <v>0</v>
      </c>
      <c r="AV64" s="133">
        <f>'SO 002.9 - Demolice-objek...'!J35</f>
        <v>0</v>
      </c>
      <c r="AW64" s="133">
        <f>'SO 002.9 - Demolice-objek...'!J36</f>
        <v>0</v>
      </c>
      <c r="AX64" s="133">
        <f>'SO 002.9 - Demolice-objek...'!J37</f>
        <v>0</v>
      </c>
      <c r="AY64" s="133">
        <f>'SO 002.9 - Demolice-objek...'!J38</f>
        <v>0</v>
      </c>
      <c r="AZ64" s="133">
        <f>'SO 002.9 - Demolice-objek...'!F35</f>
        <v>0</v>
      </c>
      <c r="BA64" s="133">
        <f>'SO 002.9 - Demolice-objek...'!F36</f>
        <v>0</v>
      </c>
      <c r="BB64" s="133">
        <f>'SO 002.9 - Demolice-objek...'!F37</f>
        <v>0</v>
      </c>
      <c r="BC64" s="133">
        <f>'SO 002.9 - Demolice-objek...'!F38</f>
        <v>0</v>
      </c>
      <c r="BD64" s="135">
        <f>'SO 002.9 - Demolice-objek...'!F39</f>
        <v>0</v>
      </c>
      <c r="BE64" s="4"/>
      <c r="BT64" s="136" t="s">
        <v>85</v>
      </c>
      <c r="BV64" s="136" t="s">
        <v>78</v>
      </c>
      <c r="BW64" s="136" t="s">
        <v>114</v>
      </c>
      <c r="BX64" s="136" t="s">
        <v>84</v>
      </c>
      <c r="CL64" s="136" t="s">
        <v>19</v>
      </c>
    </row>
    <row r="65" s="4" customFormat="1" ht="16.5" customHeight="1">
      <c r="A65" s="127" t="s">
        <v>86</v>
      </c>
      <c r="B65" s="66"/>
      <c r="C65" s="128"/>
      <c r="D65" s="128"/>
      <c r="E65" s="129" t="s">
        <v>115</v>
      </c>
      <c r="F65" s="129"/>
      <c r="G65" s="129"/>
      <c r="H65" s="129"/>
      <c r="I65" s="129"/>
      <c r="J65" s="128"/>
      <c r="K65" s="129" t="s">
        <v>116</v>
      </c>
      <c r="L65" s="129"/>
      <c r="M65" s="129"/>
      <c r="N65" s="129"/>
      <c r="O65" s="129"/>
      <c r="P65" s="129"/>
      <c r="Q65" s="129"/>
      <c r="R65" s="129"/>
      <c r="S65" s="129"/>
      <c r="T65" s="129"/>
      <c r="U65" s="129"/>
      <c r="V65" s="129"/>
      <c r="W65" s="129"/>
      <c r="X65" s="129"/>
      <c r="Y65" s="129"/>
      <c r="Z65" s="129"/>
      <c r="AA65" s="129"/>
      <c r="AB65" s="129"/>
      <c r="AC65" s="129"/>
      <c r="AD65" s="129"/>
      <c r="AE65" s="129"/>
      <c r="AF65" s="129"/>
      <c r="AG65" s="130">
        <f>'SO 108 - Úprava vjezdu na...'!J32</f>
        <v>0</v>
      </c>
      <c r="AH65" s="128"/>
      <c r="AI65" s="128"/>
      <c r="AJ65" s="128"/>
      <c r="AK65" s="128"/>
      <c r="AL65" s="128"/>
      <c r="AM65" s="128"/>
      <c r="AN65" s="130">
        <f>SUM(AG65,AT65)</f>
        <v>0</v>
      </c>
      <c r="AO65" s="128"/>
      <c r="AP65" s="128"/>
      <c r="AQ65" s="131" t="s">
        <v>89</v>
      </c>
      <c r="AR65" s="68"/>
      <c r="AS65" s="132">
        <v>0</v>
      </c>
      <c r="AT65" s="133">
        <f>ROUND(SUM(AV65:AW65),2)</f>
        <v>0</v>
      </c>
      <c r="AU65" s="134">
        <f>'SO 108 - Úprava vjezdu na...'!P92</f>
        <v>0</v>
      </c>
      <c r="AV65" s="133">
        <f>'SO 108 - Úprava vjezdu na...'!J35</f>
        <v>0</v>
      </c>
      <c r="AW65" s="133">
        <f>'SO 108 - Úprava vjezdu na...'!J36</f>
        <v>0</v>
      </c>
      <c r="AX65" s="133">
        <f>'SO 108 - Úprava vjezdu na...'!J37</f>
        <v>0</v>
      </c>
      <c r="AY65" s="133">
        <f>'SO 108 - Úprava vjezdu na...'!J38</f>
        <v>0</v>
      </c>
      <c r="AZ65" s="133">
        <f>'SO 108 - Úprava vjezdu na...'!F35</f>
        <v>0</v>
      </c>
      <c r="BA65" s="133">
        <f>'SO 108 - Úprava vjezdu na...'!F36</f>
        <v>0</v>
      </c>
      <c r="BB65" s="133">
        <f>'SO 108 - Úprava vjezdu na...'!F37</f>
        <v>0</v>
      </c>
      <c r="BC65" s="133">
        <f>'SO 108 - Úprava vjezdu na...'!F38</f>
        <v>0</v>
      </c>
      <c r="BD65" s="135">
        <f>'SO 108 - Úprava vjezdu na...'!F39</f>
        <v>0</v>
      </c>
      <c r="BE65" s="4"/>
      <c r="BT65" s="136" t="s">
        <v>85</v>
      </c>
      <c r="BV65" s="136" t="s">
        <v>78</v>
      </c>
      <c r="BW65" s="136" t="s">
        <v>117</v>
      </c>
      <c r="BX65" s="136" t="s">
        <v>84</v>
      </c>
      <c r="CL65" s="136" t="s">
        <v>19</v>
      </c>
    </row>
    <row r="66" s="4" customFormat="1" ht="16.5" customHeight="1">
      <c r="A66" s="127" t="s">
        <v>86</v>
      </c>
      <c r="B66" s="66"/>
      <c r="C66" s="128"/>
      <c r="D66" s="128"/>
      <c r="E66" s="129" t="s">
        <v>118</v>
      </c>
      <c r="F66" s="129"/>
      <c r="G66" s="129"/>
      <c r="H66" s="129"/>
      <c r="I66" s="129"/>
      <c r="J66" s="128"/>
      <c r="K66" s="129" t="s">
        <v>119</v>
      </c>
      <c r="L66" s="129"/>
      <c r="M66" s="129"/>
      <c r="N66" s="129"/>
      <c r="O66" s="129"/>
      <c r="P66" s="129"/>
      <c r="Q66" s="129"/>
      <c r="R66" s="129"/>
      <c r="S66" s="129"/>
      <c r="T66" s="129"/>
      <c r="U66" s="129"/>
      <c r="V66" s="129"/>
      <c r="W66" s="129"/>
      <c r="X66" s="129"/>
      <c r="Y66" s="129"/>
      <c r="Z66" s="129"/>
      <c r="AA66" s="129"/>
      <c r="AB66" s="129"/>
      <c r="AC66" s="129"/>
      <c r="AD66" s="129"/>
      <c r="AE66" s="129"/>
      <c r="AF66" s="129"/>
      <c r="AG66" s="130">
        <f>'SO 109 - Obnova povrchu p...'!J32</f>
        <v>0</v>
      </c>
      <c r="AH66" s="128"/>
      <c r="AI66" s="128"/>
      <c r="AJ66" s="128"/>
      <c r="AK66" s="128"/>
      <c r="AL66" s="128"/>
      <c r="AM66" s="128"/>
      <c r="AN66" s="130">
        <f>SUM(AG66,AT66)</f>
        <v>0</v>
      </c>
      <c r="AO66" s="128"/>
      <c r="AP66" s="128"/>
      <c r="AQ66" s="131" t="s">
        <v>89</v>
      </c>
      <c r="AR66" s="68"/>
      <c r="AS66" s="132">
        <v>0</v>
      </c>
      <c r="AT66" s="133">
        <f>ROUND(SUM(AV66:AW66),2)</f>
        <v>0</v>
      </c>
      <c r="AU66" s="134">
        <f>'SO 109 - Obnova povrchu p...'!P94</f>
        <v>0</v>
      </c>
      <c r="AV66" s="133">
        <f>'SO 109 - Obnova povrchu p...'!J35</f>
        <v>0</v>
      </c>
      <c r="AW66" s="133">
        <f>'SO 109 - Obnova povrchu p...'!J36</f>
        <v>0</v>
      </c>
      <c r="AX66" s="133">
        <f>'SO 109 - Obnova povrchu p...'!J37</f>
        <v>0</v>
      </c>
      <c r="AY66" s="133">
        <f>'SO 109 - Obnova povrchu p...'!J38</f>
        <v>0</v>
      </c>
      <c r="AZ66" s="133">
        <f>'SO 109 - Obnova povrchu p...'!F35</f>
        <v>0</v>
      </c>
      <c r="BA66" s="133">
        <f>'SO 109 - Obnova povrchu p...'!F36</f>
        <v>0</v>
      </c>
      <c r="BB66" s="133">
        <f>'SO 109 - Obnova povrchu p...'!F37</f>
        <v>0</v>
      </c>
      <c r="BC66" s="133">
        <f>'SO 109 - Obnova povrchu p...'!F38</f>
        <v>0</v>
      </c>
      <c r="BD66" s="135">
        <f>'SO 109 - Obnova povrchu p...'!F39</f>
        <v>0</v>
      </c>
      <c r="BE66" s="4"/>
      <c r="BT66" s="136" t="s">
        <v>85</v>
      </c>
      <c r="BV66" s="136" t="s">
        <v>78</v>
      </c>
      <c r="BW66" s="136" t="s">
        <v>120</v>
      </c>
      <c r="BX66" s="136" t="s">
        <v>84</v>
      </c>
      <c r="CL66" s="136" t="s">
        <v>19</v>
      </c>
    </row>
    <row r="67" s="4" customFormat="1" ht="23.25" customHeight="1">
      <c r="A67" s="127" t="s">
        <v>86</v>
      </c>
      <c r="B67" s="66"/>
      <c r="C67" s="128"/>
      <c r="D67" s="128"/>
      <c r="E67" s="129" t="s">
        <v>121</v>
      </c>
      <c r="F67" s="129"/>
      <c r="G67" s="129"/>
      <c r="H67" s="129"/>
      <c r="I67" s="129"/>
      <c r="J67" s="128"/>
      <c r="K67" s="129" t="s">
        <v>122</v>
      </c>
      <c r="L67" s="129"/>
      <c r="M67" s="129"/>
      <c r="N67" s="129"/>
      <c r="O67" s="129"/>
      <c r="P67" s="129"/>
      <c r="Q67" s="129"/>
      <c r="R67" s="129"/>
      <c r="S67" s="129"/>
      <c r="T67" s="129"/>
      <c r="U67" s="129"/>
      <c r="V67" s="129"/>
      <c r="W67" s="129"/>
      <c r="X67" s="129"/>
      <c r="Y67" s="129"/>
      <c r="Z67" s="129"/>
      <c r="AA67" s="129"/>
      <c r="AB67" s="129"/>
      <c r="AC67" s="129"/>
      <c r="AD67" s="129"/>
      <c r="AE67" s="129"/>
      <c r="AF67" s="129"/>
      <c r="AG67" s="130">
        <f>'SO 120.1 - Komunikace pro...'!J32</f>
        <v>0</v>
      </c>
      <c r="AH67" s="128"/>
      <c r="AI67" s="128"/>
      <c r="AJ67" s="128"/>
      <c r="AK67" s="128"/>
      <c r="AL67" s="128"/>
      <c r="AM67" s="128"/>
      <c r="AN67" s="130">
        <f>SUM(AG67,AT67)</f>
        <v>0</v>
      </c>
      <c r="AO67" s="128"/>
      <c r="AP67" s="128"/>
      <c r="AQ67" s="131" t="s">
        <v>89</v>
      </c>
      <c r="AR67" s="68"/>
      <c r="AS67" s="132">
        <v>0</v>
      </c>
      <c r="AT67" s="133">
        <f>ROUND(SUM(AV67:AW67),2)</f>
        <v>0</v>
      </c>
      <c r="AU67" s="134">
        <f>'SO 120.1 - Komunikace pro...'!P94</f>
        <v>0</v>
      </c>
      <c r="AV67" s="133">
        <f>'SO 120.1 - Komunikace pro...'!J35</f>
        <v>0</v>
      </c>
      <c r="AW67" s="133">
        <f>'SO 120.1 - Komunikace pro...'!J36</f>
        <v>0</v>
      </c>
      <c r="AX67" s="133">
        <f>'SO 120.1 - Komunikace pro...'!J37</f>
        <v>0</v>
      </c>
      <c r="AY67" s="133">
        <f>'SO 120.1 - Komunikace pro...'!J38</f>
        <v>0</v>
      </c>
      <c r="AZ67" s="133">
        <f>'SO 120.1 - Komunikace pro...'!F35</f>
        <v>0</v>
      </c>
      <c r="BA67" s="133">
        <f>'SO 120.1 - Komunikace pro...'!F36</f>
        <v>0</v>
      </c>
      <c r="BB67" s="133">
        <f>'SO 120.1 - Komunikace pro...'!F37</f>
        <v>0</v>
      </c>
      <c r="BC67" s="133">
        <f>'SO 120.1 - Komunikace pro...'!F38</f>
        <v>0</v>
      </c>
      <c r="BD67" s="135">
        <f>'SO 120.1 - Komunikace pro...'!F39</f>
        <v>0</v>
      </c>
      <c r="BE67" s="4"/>
      <c r="BT67" s="136" t="s">
        <v>85</v>
      </c>
      <c r="BV67" s="136" t="s">
        <v>78</v>
      </c>
      <c r="BW67" s="136" t="s">
        <v>123</v>
      </c>
      <c r="BX67" s="136" t="s">
        <v>84</v>
      </c>
      <c r="CL67" s="136" t="s">
        <v>19</v>
      </c>
    </row>
    <row r="68" s="4" customFormat="1" ht="23.25" customHeight="1">
      <c r="A68" s="127" t="s">
        <v>86</v>
      </c>
      <c r="B68" s="66"/>
      <c r="C68" s="128"/>
      <c r="D68" s="128"/>
      <c r="E68" s="129" t="s">
        <v>124</v>
      </c>
      <c r="F68" s="129"/>
      <c r="G68" s="129"/>
      <c r="H68" s="129"/>
      <c r="I68" s="129"/>
      <c r="J68" s="128"/>
      <c r="K68" s="129" t="s">
        <v>125</v>
      </c>
      <c r="L68" s="129"/>
      <c r="M68" s="129"/>
      <c r="N68" s="129"/>
      <c r="O68" s="129"/>
      <c r="P68" s="129"/>
      <c r="Q68" s="129"/>
      <c r="R68" s="129"/>
      <c r="S68" s="129"/>
      <c r="T68" s="129"/>
      <c r="U68" s="129"/>
      <c r="V68" s="129"/>
      <c r="W68" s="129"/>
      <c r="X68" s="129"/>
      <c r="Y68" s="129"/>
      <c r="Z68" s="129"/>
      <c r="AA68" s="129"/>
      <c r="AB68" s="129"/>
      <c r="AC68" s="129"/>
      <c r="AD68" s="129"/>
      <c r="AE68" s="129"/>
      <c r="AF68" s="129"/>
      <c r="AG68" s="130">
        <f>'SO 120.2 - Komunikace pro...'!J32</f>
        <v>0</v>
      </c>
      <c r="AH68" s="128"/>
      <c r="AI68" s="128"/>
      <c r="AJ68" s="128"/>
      <c r="AK68" s="128"/>
      <c r="AL68" s="128"/>
      <c r="AM68" s="128"/>
      <c r="AN68" s="130">
        <f>SUM(AG68,AT68)</f>
        <v>0</v>
      </c>
      <c r="AO68" s="128"/>
      <c r="AP68" s="128"/>
      <c r="AQ68" s="131" t="s">
        <v>89</v>
      </c>
      <c r="AR68" s="68"/>
      <c r="AS68" s="132">
        <v>0</v>
      </c>
      <c r="AT68" s="133">
        <f>ROUND(SUM(AV68:AW68),2)</f>
        <v>0</v>
      </c>
      <c r="AU68" s="134">
        <f>'SO 120.2 - Komunikace pro...'!P93</f>
        <v>0</v>
      </c>
      <c r="AV68" s="133">
        <f>'SO 120.2 - Komunikace pro...'!J35</f>
        <v>0</v>
      </c>
      <c r="AW68" s="133">
        <f>'SO 120.2 - Komunikace pro...'!J36</f>
        <v>0</v>
      </c>
      <c r="AX68" s="133">
        <f>'SO 120.2 - Komunikace pro...'!J37</f>
        <v>0</v>
      </c>
      <c r="AY68" s="133">
        <f>'SO 120.2 - Komunikace pro...'!J38</f>
        <v>0</v>
      </c>
      <c r="AZ68" s="133">
        <f>'SO 120.2 - Komunikace pro...'!F35</f>
        <v>0</v>
      </c>
      <c r="BA68" s="133">
        <f>'SO 120.2 - Komunikace pro...'!F36</f>
        <v>0</v>
      </c>
      <c r="BB68" s="133">
        <f>'SO 120.2 - Komunikace pro...'!F37</f>
        <v>0</v>
      </c>
      <c r="BC68" s="133">
        <f>'SO 120.2 - Komunikace pro...'!F38</f>
        <v>0</v>
      </c>
      <c r="BD68" s="135">
        <f>'SO 120.2 - Komunikace pro...'!F39</f>
        <v>0</v>
      </c>
      <c r="BE68" s="4"/>
      <c r="BT68" s="136" t="s">
        <v>85</v>
      </c>
      <c r="BV68" s="136" t="s">
        <v>78</v>
      </c>
      <c r="BW68" s="136" t="s">
        <v>126</v>
      </c>
      <c r="BX68" s="136" t="s">
        <v>84</v>
      </c>
      <c r="CL68" s="136" t="s">
        <v>19</v>
      </c>
    </row>
    <row r="69" s="4" customFormat="1" ht="23.25" customHeight="1">
      <c r="A69" s="127" t="s">
        <v>86</v>
      </c>
      <c r="B69" s="66"/>
      <c r="C69" s="128"/>
      <c r="D69" s="128"/>
      <c r="E69" s="129" t="s">
        <v>127</v>
      </c>
      <c r="F69" s="129"/>
      <c r="G69" s="129"/>
      <c r="H69" s="129"/>
      <c r="I69" s="129"/>
      <c r="J69" s="128"/>
      <c r="K69" s="129" t="s">
        <v>128</v>
      </c>
      <c r="L69" s="129"/>
      <c r="M69" s="129"/>
      <c r="N69" s="129"/>
      <c r="O69" s="129"/>
      <c r="P69" s="129"/>
      <c r="Q69" s="129"/>
      <c r="R69" s="129"/>
      <c r="S69" s="129"/>
      <c r="T69" s="129"/>
      <c r="U69" s="129"/>
      <c r="V69" s="129"/>
      <c r="W69" s="129"/>
      <c r="X69" s="129"/>
      <c r="Y69" s="129"/>
      <c r="Z69" s="129"/>
      <c r="AA69" s="129"/>
      <c r="AB69" s="129"/>
      <c r="AC69" s="129"/>
      <c r="AD69" s="129"/>
      <c r="AE69" s="129"/>
      <c r="AF69" s="129"/>
      <c r="AG69" s="130">
        <f>'SO 130.1 - Definitivní do...'!J32</f>
        <v>0</v>
      </c>
      <c r="AH69" s="128"/>
      <c r="AI69" s="128"/>
      <c r="AJ69" s="128"/>
      <c r="AK69" s="128"/>
      <c r="AL69" s="128"/>
      <c r="AM69" s="128"/>
      <c r="AN69" s="130">
        <f>SUM(AG69,AT69)</f>
        <v>0</v>
      </c>
      <c r="AO69" s="128"/>
      <c r="AP69" s="128"/>
      <c r="AQ69" s="131" t="s">
        <v>89</v>
      </c>
      <c r="AR69" s="68"/>
      <c r="AS69" s="132">
        <v>0</v>
      </c>
      <c r="AT69" s="133">
        <f>ROUND(SUM(AV69:AW69),2)</f>
        <v>0</v>
      </c>
      <c r="AU69" s="134">
        <f>'SO 130.1 - Definitivní do...'!P90</f>
        <v>0</v>
      </c>
      <c r="AV69" s="133">
        <f>'SO 130.1 - Definitivní do...'!J35</f>
        <v>0</v>
      </c>
      <c r="AW69" s="133">
        <f>'SO 130.1 - Definitivní do...'!J36</f>
        <v>0</v>
      </c>
      <c r="AX69" s="133">
        <f>'SO 130.1 - Definitivní do...'!J37</f>
        <v>0</v>
      </c>
      <c r="AY69" s="133">
        <f>'SO 130.1 - Definitivní do...'!J38</f>
        <v>0</v>
      </c>
      <c r="AZ69" s="133">
        <f>'SO 130.1 - Definitivní do...'!F35</f>
        <v>0</v>
      </c>
      <c r="BA69" s="133">
        <f>'SO 130.1 - Definitivní do...'!F36</f>
        <v>0</v>
      </c>
      <c r="BB69" s="133">
        <f>'SO 130.1 - Definitivní do...'!F37</f>
        <v>0</v>
      </c>
      <c r="BC69" s="133">
        <f>'SO 130.1 - Definitivní do...'!F38</f>
        <v>0</v>
      </c>
      <c r="BD69" s="135">
        <f>'SO 130.1 - Definitivní do...'!F39</f>
        <v>0</v>
      </c>
      <c r="BE69" s="4"/>
      <c r="BT69" s="136" t="s">
        <v>85</v>
      </c>
      <c r="BV69" s="136" t="s">
        <v>78</v>
      </c>
      <c r="BW69" s="136" t="s">
        <v>129</v>
      </c>
      <c r="BX69" s="136" t="s">
        <v>84</v>
      </c>
      <c r="CL69" s="136" t="s">
        <v>19</v>
      </c>
    </row>
    <row r="70" s="4" customFormat="1" ht="23.25" customHeight="1">
      <c r="A70" s="127" t="s">
        <v>86</v>
      </c>
      <c r="B70" s="66"/>
      <c r="C70" s="128"/>
      <c r="D70" s="128"/>
      <c r="E70" s="129" t="s">
        <v>130</v>
      </c>
      <c r="F70" s="129"/>
      <c r="G70" s="129"/>
      <c r="H70" s="129"/>
      <c r="I70" s="129"/>
      <c r="J70" s="128"/>
      <c r="K70" s="129" t="s">
        <v>131</v>
      </c>
      <c r="L70" s="129"/>
      <c r="M70" s="129"/>
      <c r="N70" s="129"/>
      <c r="O70" s="129"/>
      <c r="P70" s="129"/>
      <c r="Q70" s="129"/>
      <c r="R70" s="129"/>
      <c r="S70" s="129"/>
      <c r="T70" s="129"/>
      <c r="U70" s="129"/>
      <c r="V70" s="129"/>
      <c r="W70" s="129"/>
      <c r="X70" s="129"/>
      <c r="Y70" s="129"/>
      <c r="Z70" s="129"/>
      <c r="AA70" s="129"/>
      <c r="AB70" s="129"/>
      <c r="AC70" s="129"/>
      <c r="AD70" s="129"/>
      <c r="AE70" s="129"/>
      <c r="AF70" s="129"/>
      <c r="AG70" s="130">
        <f>'SO 130.2 - Definitivní do...'!J32</f>
        <v>0</v>
      </c>
      <c r="AH70" s="128"/>
      <c r="AI70" s="128"/>
      <c r="AJ70" s="128"/>
      <c r="AK70" s="128"/>
      <c r="AL70" s="128"/>
      <c r="AM70" s="128"/>
      <c r="AN70" s="130">
        <f>SUM(AG70,AT70)</f>
        <v>0</v>
      </c>
      <c r="AO70" s="128"/>
      <c r="AP70" s="128"/>
      <c r="AQ70" s="131" t="s">
        <v>89</v>
      </c>
      <c r="AR70" s="68"/>
      <c r="AS70" s="132">
        <v>0</v>
      </c>
      <c r="AT70" s="133">
        <f>ROUND(SUM(AV70:AW70),2)</f>
        <v>0</v>
      </c>
      <c r="AU70" s="134">
        <f>'SO 130.2 - Definitivní do...'!P91</f>
        <v>0</v>
      </c>
      <c r="AV70" s="133">
        <f>'SO 130.2 - Definitivní do...'!J35</f>
        <v>0</v>
      </c>
      <c r="AW70" s="133">
        <f>'SO 130.2 - Definitivní do...'!J36</f>
        <v>0</v>
      </c>
      <c r="AX70" s="133">
        <f>'SO 130.2 - Definitivní do...'!J37</f>
        <v>0</v>
      </c>
      <c r="AY70" s="133">
        <f>'SO 130.2 - Definitivní do...'!J38</f>
        <v>0</v>
      </c>
      <c r="AZ70" s="133">
        <f>'SO 130.2 - Definitivní do...'!F35</f>
        <v>0</v>
      </c>
      <c r="BA70" s="133">
        <f>'SO 130.2 - Definitivní do...'!F36</f>
        <v>0</v>
      </c>
      <c r="BB70" s="133">
        <f>'SO 130.2 - Definitivní do...'!F37</f>
        <v>0</v>
      </c>
      <c r="BC70" s="133">
        <f>'SO 130.2 - Definitivní do...'!F38</f>
        <v>0</v>
      </c>
      <c r="BD70" s="135">
        <f>'SO 130.2 - Definitivní do...'!F39</f>
        <v>0</v>
      </c>
      <c r="BE70" s="4"/>
      <c r="BT70" s="136" t="s">
        <v>85</v>
      </c>
      <c r="BV70" s="136" t="s">
        <v>78</v>
      </c>
      <c r="BW70" s="136" t="s">
        <v>132</v>
      </c>
      <c r="BX70" s="136" t="s">
        <v>84</v>
      </c>
      <c r="CL70" s="136" t="s">
        <v>19</v>
      </c>
    </row>
    <row r="71" s="4" customFormat="1" ht="23.25" customHeight="1">
      <c r="A71" s="127" t="s">
        <v>86</v>
      </c>
      <c r="B71" s="66"/>
      <c r="C71" s="128"/>
      <c r="D71" s="128"/>
      <c r="E71" s="129" t="s">
        <v>133</v>
      </c>
      <c r="F71" s="129"/>
      <c r="G71" s="129"/>
      <c r="H71" s="129"/>
      <c r="I71" s="129"/>
      <c r="J71" s="128"/>
      <c r="K71" s="129" t="s">
        <v>134</v>
      </c>
      <c r="L71" s="129"/>
      <c r="M71" s="129"/>
      <c r="N71" s="129"/>
      <c r="O71" s="129"/>
      <c r="P71" s="129"/>
      <c r="Q71" s="129"/>
      <c r="R71" s="129"/>
      <c r="S71" s="129"/>
      <c r="T71" s="129"/>
      <c r="U71" s="129"/>
      <c r="V71" s="129"/>
      <c r="W71" s="129"/>
      <c r="X71" s="129"/>
      <c r="Y71" s="129"/>
      <c r="Z71" s="129"/>
      <c r="AA71" s="129"/>
      <c r="AB71" s="129"/>
      <c r="AC71" s="129"/>
      <c r="AD71" s="129"/>
      <c r="AE71" s="129"/>
      <c r="AF71" s="129"/>
      <c r="AG71" s="130">
        <f>'SO 130.3 - Definitivní do...'!J32</f>
        <v>0</v>
      </c>
      <c r="AH71" s="128"/>
      <c r="AI71" s="128"/>
      <c r="AJ71" s="128"/>
      <c r="AK71" s="128"/>
      <c r="AL71" s="128"/>
      <c r="AM71" s="128"/>
      <c r="AN71" s="130">
        <f>SUM(AG71,AT71)</f>
        <v>0</v>
      </c>
      <c r="AO71" s="128"/>
      <c r="AP71" s="128"/>
      <c r="AQ71" s="131" t="s">
        <v>89</v>
      </c>
      <c r="AR71" s="68"/>
      <c r="AS71" s="132">
        <v>0</v>
      </c>
      <c r="AT71" s="133">
        <f>ROUND(SUM(AV71:AW71),2)</f>
        <v>0</v>
      </c>
      <c r="AU71" s="134">
        <f>'SO 130.3 - Definitivní do...'!P91</f>
        <v>0</v>
      </c>
      <c r="AV71" s="133">
        <f>'SO 130.3 - Definitivní do...'!J35</f>
        <v>0</v>
      </c>
      <c r="AW71" s="133">
        <f>'SO 130.3 - Definitivní do...'!J36</f>
        <v>0</v>
      </c>
      <c r="AX71" s="133">
        <f>'SO 130.3 - Definitivní do...'!J37</f>
        <v>0</v>
      </c>
      <c r="AY71" s="133">
        <f>'SO 130.3 - Definitivní do...'!J38</f>
        <v>0</v>
      </c>
      <c r="AZ71" s="133">
        <f>'SO 130.3 - Definitivní do...'!F35</f>
        <v>0</v>
      </c>
      <c r="BA71" s="133">
        <f>'SO 130.3 - Definitivní do...'!F36</f>
        <v>0</v>
      </c>
      <c r="BB71" s="133">
        <f>'SO 130.3 - Definitivní do...'!F37</f>
        <v>0</v>
      </c>
      <c r="BC71" s="133">
        <f>'SO 130.3 - Definitivní do...'!F38</f>
        <v>0</v>
      </c>
      <c r="BD71" s="135">
        <f>'SO 130.3 - Definitivní do...'!F39</f>
        <v>0</v>
      </c>
      <c r="BE71" s="4"/>
      <c r="BT71" s="136" t="s">
        <v>85</v>
      </c>
      <c r="BV71" s="136" t="s">
        <v>78</v>
      </c>
      <c r="BW71" s="136" t="s">
        <v>135</v>
      </c>
      <c r="BX71" s="136" t="s">
        <v>84</v>
      </c>
      <c r="CL71" s="136" t="s">
        <v>19</v>
      </c>
    </row>
    <row r="72" s="4" customFormat="1" ht="16.5" customHeight="1">
      <c r="A72" s="127" t="s">
        <v>86</v>
      </c>
      <c r="B72" s="66"/>
      <c r="C72" s="128"/>
      <c r="D72" s="128"/>
      <c r="E72" s="129" t="s">
        <v>136</v>
      </c>
      <c r="F72" s="129"/>
      <c r="G72" s="129"/>
      <c r="H72" s="129"/>
      <c r="I72" s="129"/>
      <c r="J72" s="128"/>
      <c r="K72" s="129" t="s">
        <v>137</v>
      </c>
      <c r="L72" s="129"/>
      <c r="M72" s="129"/>
      <c r="N72" s="129"/>
      <c r="O72" s="129"/>
      <c r="P72" s="129"/>
      <c r="Q72" s="129"/>
      <c r="R72" s="129"/>
      <c r="S72" s="129"/>
      <c r="T72" s="129"/>
      <c r="U72" s="129"/>
      <c r="V72" s="129"/>
      <c r="W72" s="129"/>
      <c r="X72" s="129"/>
      <c r="Y72" s="129"/>
      <c r="Z72" s="129"/>
      <c r="AA72" s="129"/>
      <c r="AB72" s="129"/>
      <c r="AC72" s="129"/>
      <c r="AD72" s="129"/>
      <c r="AE72" s="129"/>
      <c r="AF72" s="129"/>
      <c r="AG72" s="130">
        <f>'SO 302 - Úprava dešťové k...'!J32</f>
        <v>0</v>
      </c>
      <c r="AH72" s="128"/>
      <c r="AI72" s="128"/>
      <c r="AJ72" s="128"/>
      <c r="AK72" s="128"/>
      <c r="AL72" s="128"/>
      <c r="AM72" s="128"/>
      <c r="AN72" s="130">
        <f>SUM(AG72,AT72)</f>
        <v>0</v>
      </c>
      <c r="AO72" s="128"/>
      <c r="AP72" s="128"/>
      <c r="AQ72" s="131" t="s">
        <v>89</v>
      </c>
      <c r="AR72" s="68"/>
      <c r="AS72" s="132">
        <v>0</v>
      </c>
      <c r="AT72" s="133">
        <f>ROUND(SUM(AV72:AW72),2)</f>
        <v>0</v>
      </c>
      <c r="AU72" s="134">
        <f>'SO 302 - Úprava dešťové k...'!P92</f>
        <v>0</v>
      </c>
      <c r="AV72" s="133">
        <f>'SO 302 - Úprava dešťové k...'!J35</f>
        <v>0</v>
      </c>
      <c r="AW72" s="133">
        <f>'SO 302 - Úprava dešťové k...'!J36</f>
        <v>0</v>
      </c>
      <c r="AX72" s="133">
        <f>'SO 302 - Úprava dešťové k...'!J37</f>
        <v>0</v>
      </c>
      <c r="AY72" s="133">
        <f>'SO 302 - Úprava dešťové k...'!J38</f>
        <v>0</v>
      </c>
      <c r="AZ72" s="133">
        <f>'SO 302 - Úprava dešťové k...'!F35</f>
        <v>0</v>
      </c>
      <c r="BA72" s="133">
        <f>'SO 302 - Úprava dešťové k...'!F36</f>
        <v>0</v>
      </c>
      <c r="BB72" s="133">
        <f>'SO 302 - Úprava dešťové k...'!F37</f>
        <v>0</v>
      </c>
      <c r="BC72" s="133">
        <f>'SO 302 - Úprava dešťové k...'!F38</f>
        <v>0</v>
      </c>
      <c r="BD72" s="135">
        <f>'SO 302 - Úprava dešťové k...'!F39</f>
        <v>0</v>
      </c>
      <c r="BE72" s="4"/>
      <c r="BT72" s="136" t="s">
        <v>85</v>
      </c>
      <c r="BV72" s="136" t="s">
        <v>78</v>
      </c>
      <c r="BW72" s="136" t="s">
        <v>138</v>
      </c>
      <c r="BX72" s="136" t="s">
        <v>84</v>
      </c>
      <c r="CL72" s="136" t="s">
        <v>19</v>
      </c>
    </row>
    <row r="73" s="4" customFormat="1" ht="16.5" customHeight="1">
      <c r="A73" s="127" t="s">
        <v>86</v>
      </c>
      <c r="B73" s="66"/>
      <c r="C73" s="128"/>
      <c r="D73" s="128"/>
      <c r="E73" s="129" t="s">
        <v>139</v>
      </c>
      <c r="F73" s="129"/>
      <c r="G73" s="129"/>
      <c r="H73" s="129"/>
      <c r="I73" s="129"/>
      <c r="J73" s="128"/>
      <c r="K73" s="129" t="s">
        <v>140</v>
      </c>
      <c r="L73" s="129"/>
      <c r="M73" s="129"/>
      <c r="N73" s="129"/>
      <c r="O73" s="129"/>
      <c r="P73" s="129"/>
      <c r="Q73" s="129"/>
      <c r="R73" s="129"/>
      <c r="S73" s="129"/>
      <c r="T73" s="129"/>
      <c r="U73" s="129"/>
      <c r="V73" s="129"/>
      <c r="W73" s="129"/>
      <c r="X73" s="129"/>
      <c r="Y73" s="129"/>
      <c r="Z73" s="129"/>
      <c r="AA73" s="129"/>
      <c r="AB73" s="129"/>
      <c r="AC73" s="129"/>
      <c r="AD73" s="129"/>
      <c r="AE73" s="129"/>
      <c r="AF73" s="129"/>
      <c r="AG73" s="130">
        <f>'SO 330 - Úprava kanalizace'!J32</f>
        <v>0</v>
      </c>
      <c r="AH73" s="128"/>
      <c r="AI73" s="128"/>
      <c r="AJ73" s="128"/>
      <c r="AK73" s="128"/>
      <c r="AL73" s="128"/>
      <c r="AM73" s="128"/>
      <c r="AN73" s="130">
        <f>SUM(AG73,AT73)</f>
        <v>0</v>
      </c>
      <c r="AO73" s="128"/>
      <c r="AP73" s="128"/>
      <c r="AQ73" s="131" t="s">
        <v>89</v>
      </c>
      <c r="AR73" s="68"/>
      <c r="AS73" s="132">
        <v>0</v>
      </c>
      <c r="AT73" s="133">
        <f>ROUND(SUM(AV73:AW73),2)</f>
        <v>0</v>
      </c>
      <c r="AU73" s="134">
        <f>'SO 330 - Úprava kanalizace'!P96</f>
        <v>0</v>
      </c>
      <c r="AV73" s="133">
        <f>'SO 330 - Úprava kanalizace'!J35</f>
        <v>0</v>
      </c>
      <c r="AW73" s="133">
        <f>'SO 330 - Úprava kanalizace'!J36</f>
        <v>0</v>
      </c>
      <c r="AX73" s="133">
        <f>'SO 330 - Úprava kanalizace'!J37</f>
        <v>0</v>
      </c>
      <c r="AY73" s="133">
        <f>'SO 330 - Úprava kanalizace'!J38</f>
        <v>0</v>
      </c>
      <c r="AZ73" s="133">
        <f>'SO 330 - Úprava kanalizace'!F35</f>
        <v>0</v>
      </c>
      <c r="BA73" s="133">
        <f>'SO 330 - Úprava kanalizace'!F36</f>
        <v>0</v>
      </c>
      <c r="BB73" s="133">
        <f>'SO 330 - Úprava kanalizace'!F37</f>
        <v>0</v>
      </c>
      <c r="BC73" s="133">
        <f>'SO 330 - Úprava kanalizace'!F38</f>
        <v>0</v>
      </c>
      <c r="BD73" s="135">
        <f>'SO 330 - Úprava kanalizace'!F39</f>
        <v>0</v>
      </c>
      <c r="BE73" s="4"/>
      <c r="BT73" s="136" t="s">
        <v>85</v>
      </c>
      <c r="BV73" s="136" t="s">
        <v>78</v>
      </c>
      <c r="BW73" s="136" t="s">
        <v>141</v>
      </c>
      <c r="BX73" s="136" t="s">
        <v>84</v>
      </c>
      <c r="CL73" s="136" t="s">
        <v>19</v>
      </c>
    </row>
    <row r="74" s="4" customFormat="1" ht="16.5" customHeight="1">
      <c r="A74" s="127" t="s">
        <v>86</v>
      </c>
      <c r="B74" s="66"/>
      <c r="C74" s="128"/>
      <c r="D74" s="128"/>
      <c r="E74" s="129" t="s">
        <v>142</v>
      </c>
      <c r="F74" s="129"/>
      <c r="G74" s="129"/>
      <c r="H74" s="129"/>
      <c r="I74" s="129"/>
      <c r="J74" s="128"/>
      <c r="K74" s="129" t="s">
        <v>143</v>
      </c>
      <c r="L74" s="129"/>
      <c r="M74" s="129"/>
      <c r="N74" s="129"/>
      <c r="O74" s="129"/>
      <c r="P74" s="129"/>
      <c r="Q74" s="129"/>
      <c r="R74" s="129"/>
      <c r="S74" s="129"/>
      <c r="T74" s="129"/>
      <c r="U74" s="129"/>
      <c r="V74" s="129"/>
      <c r="W74" s="129"/>
      <c r="X74" s="129"/>
      <c r="Y74" s="129"/>
      <c r="Z74" s="129"/>
      <c r="AA74" s="129"/>
      <c r="AB74" s="129"/>
      <c r="AC74" s="129"/>
      <c r="AD74" s="129"/>
      <c r="AE74" s="129"/>
      <c r="AF74" s="129"/>
      <c r="AG74" s="130">
        <f>'SO 351 - Přeložka vodovod...'!J32</f>
        <v>0</v>
      </c>
      <c r="AH74" s="128"/>
      <c r="AI74" s="128"/>
      <c r="AJ74" s="128"/>
      <c r="AK74" s="128"/>
      <c r="AL74" s="128"/>
      <c r="AM74" s="128"/>
      <c r="AN74" s="130">
        <f>SUM(AG74,AT74)</f>
        <v>0</v>
      </c>
      <c r="AO74" s="128"/>
      <c r="AP74" s="128"/>
      <c r="AQ74" s="131" t="s">
        <v>89</v>
      </c>
      <c r="AR74" s="68"/>
      <c r="AS74" s="132">
        <v>0</v>
      </c>
      <c r="AT74" s="133">
        <f>ROUND(SUM(AV74:AW74),2)</f>
        <v>0</v>
      </c>
      <c r="AU74" s="134">
        <f>'SO 351 - Přeložka vodovod...'!P91</f>
        <v>0</v>
      </c>
      <c r="AV74" s="133">
        <f>'SO 351 - Přeložka vodovod...'!J35</f>
        <v>0</v>
      </c>
      <c r="AW74" s="133">
        <f>'SO 351 - Přeložka vodovod...'!J36</f>
        <v>0</v>
      </c>
      <c r="AX74" s="133">
        <f>'SO 351 - Přeložka vodovod...'!J37</f>
        <v>0</v>
      </c>
      <c r="AY74" s="133">
        <f>'SO 351 - Přeložka vodovod...'!J38</f>
        <v>0</v>
      </c>
      <c r="AZ74" s="133">
        <f>'SO 351 - Přeložka vodovod...'!F35</f>
        <v>0</v>
      </c>
      <c r="BA74" s="133">
        <f>'SO 351 - Přeložka vodovod...'!F36</f>
        <v>0</v>
      </c>
      <c r="BB74" s="133">
        <f>'SO 351 - Přeložka vodovod...'!F37</f>
        <v>0</v>
      </c>
      <c r="BC74" s="133">
        <f>'SO 351 - Přeložka vodovod...'!F38</f>
        <v>0</v>
      </c>
      <c r="BD74" s="135">
        <f>'SO 351 - Přeložka vodovod...'!F39</f>
        <v>0</v>
      </c>
      <c r="BE74" s="4"/>
      <c r="BT74" s="136" t="s">
        <v>85</v>
      </c>
      <c r="BV74" s="136" t="s">
        <v>78</v>
      </c>
      <c r="BW74" s="136" t="s">
        <v>144</v>
      </c>
      <c r="BX74" s="136" t="s">
        <v>84</v>
      </c>
      <c r="CL74" s="136" t="s">
        <v>19</v>
      </c>
    </row>
    <row r="75" s="4" customFormat="1" ht="16.5" customHeight="1">
      <c r="A75" s="4"/>
      <c r="B75" s="66"/>
      <c r="C75" s="128"/>
      <c r="D75" s="128"/>
      <c r="E75" s="129" t="s">
        <v>145</v>
      </c>
      <c r="F75" s="129"/>
      <c r="G75" s="129"/>
      <c r="H75" s="129"/>
      <c r="I75" s="129"/>
      <c r="J75" s="128"/>
      <c r="K75" s="129" t="s">
        <v>146</v>
      </c>
      <c r="L75" s="129"/>
      <c r="M75" s="129"/>
      <c r="N75" s="129"/>
      <c r="O75" s="129"/>
      <c r="P75" s="129"/>
      <c r="Q75" s="129"/>
      <c r="R75" s="129"/>
      <c r="S75" s="129"/>
      <c r="T75" s="129"/>
      <c r="U75" s="129"/>
      <c r="V75" s="129"/>
      <c r="W75" s="129"/>
      <c r="X75" s="129"/>
      <c r="Y75" s="129"/>
      <c r="Z75" s="129"/>
      <c r="AA75" s="129"/>
      <c r="AB75" s="129"/>
      <c r="AC75" s="129"/>
      <c r="AD75" s="129"/>
      <c r="AE75" s="129"/>
      <c r="AF75" s="129"/>
      <c r="AG75" s="137">
        <f>ROUND(SUM(AG76:AG77),2)</f>
        <v>0</v>
      </c>
      <c r="AH75" s="128"/>
      <c r="AI75" s="128"/>
      <c r="AJ75" s="128"/>
      <c r="AK75" s="128"/>
      <c r="AL75" s="128"/>
      <c r="AM75" s="128"/>
      <c r="AN75" s="130">
        <f>SUM(AG75,AT75)</f>
        <v>0</v>
      </c>
      <c r="AO75" s="128"/>
      <c r="AP75" s="128"/>
      <c r="AQ75" s="131" t="s">
        <v>89</v>
      </c>
      <c r="AR75" s="68"/>
      <c r="AS75" s="132">
        <f>ROUND(SUM(AS76:AS77),2)</f>
        <v>0</v>
      </c>
      <c r="AT75" s="133">
        <f>ROUND(SUM(AV75:AW75),2)</f>
        <v>0</v>
      </c>
      <c r="AU75" s="134">
        <f>ROUND(SUM(AU76:AU77),5)</f>
        <v>0</v>
      </c>
      <c r="AV75" s="133">
        <f>ROUND(AZ75*L29,2)</f>
        <v>0</v>
      </c>
      <c r="AW75" s="133">
        <f>ROUND(BA75*L30,2)</f>
        <v>0</v>
      </c>
      <c r="AX75" s="133">
        <f>ROUND(BB75*L29,2)</f>
        <v>0</v>
      </c>
      <c r="AY75" s="133">
        <f>ROUND(BC75*L30,2)</f>
        <v>0</v>
      </c>
      <c r="AZ75" s="133">
        <f>ROUND(SUM(AZ76:AZ77),2)</f>
        <v>0</v>
      </c>
      <c r="BA75" s="133">
        <f>ROUND(SUM(BA76:BA77),2)</f>
        <v>0</v>
      </c>
      <c r="BB75" s="133">
        <f>ROUND(SUM(BB76:BB77),2)</f>
        <v>0</v>
      </c>
      <c r="BC75" s="133">
        <f>ROUND(SUM(BC76:BC77),2)</f>
        <v>0</v>
      </c>
      <c r="BD75" s="135">
        <f>ROUND(SUM(BD76:BD77),2)</f>
        <v>0</v>
      </c>
      <c r="BE75" s="4"/>
      <c r="BS75" s="136" t="s">
        <v>75</v>
      </c>
      <c r="BT75" s="136" t="s">
        <v>85</v>
      </c>
      <c r="BU75" s="136" t="s">
        <v>77</v>
      </c>
      <c r="BV75" s="136" t="s">
        <v>78</v>
      </c>
      <c r="BW75" s="136" t="s">
        <v>147</v>
      </c>
      <c r="BX75" s="136" t="s">
        <v>84</v>
      </c>
      <c r="CL75" s="136" t="s">
        <v>19</v>
      </c>
    </row>
    <row r="76" s="4" customFormat="1" ht="23.25" customHeight="1">
      <c r="A76" s="127" t="s">
        <v>86</v>
      </c>
      <c r="B76" s="66"/>
      <c r="C76" s="128"/>
      <c r="D76" s="128"/>
      <c r="E76" s="128"/>
      <c r="F76" s="129" t="s">
        <v>148</v>
      </c>
      <c r="G76" s="129"/>
      <c r="H76" s="129"/>
      <c r="I76" s="129"/>
      <c r="J76" s="129"/>
      <c r="K76" s="128"/>
      <c r="L76" s="129" t="s">
        <v>149</v>
      </c>
      <c r="M76" s="129"/>
      <c r="N76" s="129"/>
      <c r="O76" s="129"/>
      <c r="P76" s="129"/>
      <c r="Q76" s="129"/>
      <c r="R76" s="129"/>
      <c r="S76" s="129"/>
      <c r="T76" s="129"/>
      <c r="U76" s="129"/>
      <c r="V76" s="129"/>
      <c r="W76" s="129"/>
      <c r="X76" s="129"/>
      <c r="Y76" s="129"/>
      <c r="Z76" s="129"/>
      <c r="AA76" s="129"/>
      <c r="AB76" s="129"/>
      <c r="AC76" s="129"/>
      <c r="AD76" s="129"/>
      <c r="AE76" s="129"/>
      <c r="AF76" s="129"/>
      <c r="AG76" s="130">
        <f>'SO 431.1.1 - Úprava SSZ -...'!J34</f>
        <v>0</v>
      </c>
      <c r="AH76" s="128"/>
      <c r="AI76" s="128"/>
      <c r="AJ76" s="128"/>
      <c r="AK76" s="128"/>
      <c r="AL76" s="128"/>
      <c r="AM76" s="128"/>
      <c r="AN76" s="130">
        <f>SUM(AG76,AT76)</f>
        <v>0</v>
      </c>
      <c r="AO76" s="128"/>
      <c r="AP76" s="128"/>
      <c r="AQ76" s="131" t="s">
        <v>89</v>
      </c>
      <c r="AR76" s="68"/>
      <c r="AS76" s="132">
        <v>0</v>
      </c>
      <c r="AT76" s="133">
        <f>ROUND(SUM(AV76:AW76),2)</f>
        <v>0</v>
      </c>
      <c r="AU76" s="134">
        <f>'SO 431.1.1 - Úprava SSZ -...'!P107</f>
        <v>0</v>
      </c>
      <c r="AV76" s="133">
        <f>'SO 431.1.1 - Úprava SSZ -...'!J37</f>
        <v>0</v>
      </c>
      <c r="AW76" s="133">
        <f>'SO 431.1.1 - Úprava SSZ -...'!J38</f>
        <v>0</v>
      </c>
      <c r="AX76" s="133">
        <f>'SO 431.1.1 - Úprava SSZ -...'!J39</f>
        <v>0</v>
      </c>
      <c r="AY76" s="133">
        <f>'SO 431.1.1 - Úprava SSZ -...'!J40</f>
        <v>0</v>
      </c>
      <c r="AZ76" s="133">
        <f>'SO 431.1.1 - Úprava SSZ -...'!F37</f>
        <v>0</v>
      </c>
      <c r="BA76" s="133">
        <f>'SO 431.1.1 - Úprava SSZ -...'!F38</f>
        <v>0</v>
      </c>
      <c r="BB76" s="133">
        <f>'SO 431.1.1 - Úprava SSZ -...'!F39</f>
        <v>0</v>
      </c>
      <c r="BC76" s="133">
        <f>'SO 431.1.1 - Úprava SSZ -...'!F40</f>
        <v>0</v>
      </c>
      <c r="BD76" s="135">
        <f>'SO 431.1.1 - Úprava SSZ -...'!F41</f>
        <v>0</v>
      </c>
      <c r="BE76" s="4"/>
      <c r="BT76" s="136" t="s">
        <v>150</v>
      </c>
      <c r="BV76" s="136" t="s">
        <v>78</v>
      </c>
      <c r="BW76" s="136" t="s">
        <v>151</v>
      </c>
      <c r="BX76" s="136" t="s">
        <v>147</v>
      </c>
      <c r="CL76" s="136" t="s">
        <v>19</v>
      </c>
    </row>
    <row r="77" s="4" customFormat="1" ht="23.25" customHeight="1">
      <c r="A77" s="127" t="s">
        <v>86</v>
      </c>
      <c r="B77" s="66"/>
      <c r="C77" s="128"/>
      <c r="D77" s="128"/>
      <c r="E77" s="128"/>
      <c r="F77" s="129" t="s">
        <v>152</v>
      </c>
      <c r="G77" s="129"/>
      <c r="H77" s="129"/>
      <c r="I77" s="129"/>
      <c r="J77" s="129"/>
      <c r="K77" s="128"/>
      <c r="L77" s="129" t="s">
        <v>153</v>
      </c>
      <c r="M77" s="129"/>
      <c r="N77" s="129"/>
      <c r="O77" s="129"/>
      <c r="P77" s="129"/>
      <c r="Q77" s="129"/>
      <c r="R77" s="129"/>
      <c r="S77" s="129"/>
      <c r="T77" s="129"/>
      <c r="U77" s="129"/>
      <c r="V77" s="129"/>
      <c r="W77" s="129"/>
      <c r="X77" s="129"/>
      <c r="Y77" s="129"/>
      <c r="Z77" s="129"/>
      <c r="AA77" s="129"/>
      <c r="AB77" s="129"/>
      <c r="AC77" s="129"/>
      <c r="AD77" s="129"/>
      <c r="AE77" s="129"/>
      <c r="AF77" s="129"/>
      <c r="AG77" s="130">
        <f>'SO 431.1.2 - Úprava SSZ -...'!J34</f>
        <v>0</v>
      </c>
      <c r="AH77" s="128"/>
      <c r="AI77" s="128"/>
      <c r="AJ77" s="128"/>
      <c r="AK77" s="128"/>
      <c r="AL77" s="128"/>
      <c r="AM77" s="128"/>
      <c r="AN77" s="130">
        <f>SUM(AG77,AT77)</f>
        <v>0</v>
      </c>
      <c r="AO77" s="128"/>
      <c r="AP77" s="128"/>
      <c r="AQ77" s="131" t="s">
        <v>89</v>
      </c>
      <c r="AR77" s="68"/>
      <c r="AS77" s="132">
        <v>0</v>
      </c>
      <c r="AT77" s="133">
        <f>ROUND(SUM(AV77:AW77),2)</f>
        <v>0</v>
      </c>
      <c r="AU77" s="134">
        <f>'SO 431.1.2 - Úprava SSZ -...'!P100</f>
        <v>0</v>
      </c>
      <c r="AV77" s="133">
        <f>'SO 431.1.2 - Úprava SSZ -...'!J37</f>
        <v>0</v>
      </c>
      <c r="AW77" s="133">
        <f>'SO 431.1.2 - Úprava SSZ -...'!J38</f>
        <v>0</v>
      </c>
      <c r="AX77" s="133">
        <f>'SO 431.1.2 - Úprava SSZ -...'!J39</f>
        <v>0</v>
      </c>
      <c r="AY77" s="133">
        <f>'SO 431.1.2 - Úprava SSZ -...'!J40</f>
        <v>0</v>
      </c>
      <c r="AZ77" s="133">
        <f>'SO 431.1.2 - Úprava SSZ -...'!F37</f>
        <v>0</v>
      </c>
      <c r="BA77" s="133">
        <f>'SO 431.1.2 - Úprava SSZ -...'!F38</f>
        <v>0</v>
      </c>
      <c r="BB77" s="133">
        <f>'SO 431.1.2 - Úprava SSZ -...'!F39</f>
        <v>0</v>
      </c>
      <c r="BC77" s="133">
        <f>'SO 431.1.2 - Úprava SSZ -...'!F40</f>
        <v>0</v>
      </c>
      <c r="BD77" s="135">
        <f>'SO 431.1.2 - Úprava SSZ -...'!F41</f>
        <v>0</v>
      </c>
      <c r="BE77" s="4"/>
      <c r="BT77" s="136" t="s">
        <v>150</v>
      </c>
      <c r="BV77" s="136" t="s">
        <v>78</v>
      </c>
      <c r="BW77" s="136" t="s">
        <v>154</v>
      </c>
      <c r="BX77" s="136" t="s">
        <v>147</v>
      </c>
      <c r="CL77" s="136" t="s">
        <v>19</v>
      </c>
    </row>
    <row r="78" s="4" customFormat="1" ht="16.5" customHeight="1">
      <c r="A78" s="127" t="s">
        <v>86</v>
      </c>
      <c r="B78" s="66"/>
      <c r="C78" s="128"/>
      <c r="D78" s="128"/>
      <c r="E78" s="129" t="s">
        <v>155</v>
      </c>
      <c r="F78" s="129"/>
      <c r="G78" s="129"/>
      <c r="H78" s="129"/>
      <c r="I78" s="129"/>
      <c r="J78" s="128"/>
      <c r="K78" s="129" t="s">
        <v>156</v>
      </c>
      <c r="L78" s="129"/>
      <c r="M78" s="129"/>
      <c r="N78" s="129"/>
      <c r="O78" s="129"/>
      <c r="P78" s="129"/>
      <c r="Q78" s="129"/>
      <c r="R78" s="129"/>
      <c r="S78" s="129"/>
      <c r="T78" s="129"/>
      <c r="U78" s="129"/>
      <c r="V78" s="129"/>
      <c r="W78" s="129"/>
      <c r="X78" s="129"/>
      <c r="Y78" s="129"/>
      <c r="Z78" s="129"/>
      <c r="AA78" s="129"/>
      <c r="AB78" s="129"/>
      <c r="AC78" s="129"/>
      <c r="AD78" s="129"/>
      <c r="AE78" s="129"/>
      <c r="AF78" s="129"/>
      <c r="AG78" s="130">
        <f>'SO 451 - Veřejné osvětlení'!J32</f>
        <v>0</v>
      </c>
      <c r="AH78" s="128"/>
      <c r="AI78" s="128"/>
      <c r="AJ78" s="128"/>
      <c r="AK78" s="128"/>
      <c r="AL78" s="128"/>
      <c r="AM78" s="128"/>
      <c r="AN78" s="130">
        <f>SUM(AG78,AT78)</f>
        <v>0</v>
      </c>
      <c r="AO78" s="128"/>
      <c r="AP78" s="128"/>
      <c r="AQ78" s="131" t="s">
        <v>89</v>
      </c>
      <c r="AR78" s="68"/>
      <c r="AS78" s="132">
        <v>0</v>
      </c>
      <c r="AT78" s="133">
        <f>ROUND(SUM(AV78:AW78),2)</f>
        <v>0</v>
      </c>
      <c r="AU78" s="134">
        <f>'SO 451 - Veřejné osvětlení'!P94</f>
        <v>0</v>
      </c>
      <c r="AV78" s="133">
        <f>'SO 451 - Veřejné osvětlení'!J35</f>
        <v>0</v>
      </c>
      <c r="AW78" s="133">
        <f>'SO 451 - Veřejné osvětlení'!J36</f>
        <v>0</v>
      </c>
      <c r="AX78" s="133">
        <f>'SO 451 - Veřejné osvětlení'!J37</f>
        <v>0</v>
      </c>
      <c r="AY78" s="133">
        <f>'SO 451 - Veřejné osvětlení'!J38</f>
        <v>0</v>
      </c>
      <c r="AZ78" s="133">
        <f>'SO 451 - Veřejné osvětlení'!F35</f>
        <v>0</v>
      </c>
      <c r="BA78" s="133">
        <f>'SO 451 - Veřejné osvětlení'!F36</f>
        <v>0</v>
      </c>
      <c r="BB78" s="133">
        <f>'SO 451 - Veřejné osvětlení'!F37</f>
        <v>0</v>
      </c>
      <c r="BC78" s="133">
        <f>'SO 451 - Veřejné osvětlení'!F38</f>
        <v>0</v>
      </c>
      <c r="BD78" s="135">
        <f>'SO 451 - Veřejné osvětlení'!F39</f>
        <v>0</v>
      </c>
      <c r="BE78" s="4"/>
      <c r="BT78" s="136" t="s">
        <v>85</v>
      </c>
      <c r="BV78" s="136" t="s">
        <v>78</v>
      </c>
      <c r="BW78" s="136" t="s">
        <v>157</v>
      </c>
      <c r="BX78" s="136" t="s">
        <v>84</v>
      </c>
      <c r="CL78" s="136" t="s">
        <v>19</v>
      </c>
    </row>
    <row r="79" s="4" customFormat="1" ht="16.5" customHeight="1">
      <c r="A79" s="127" t="s">
        <v>86</v>
      </c>
      <c r="B79" s="66"/>
      <c r="C79" s="128"/>
      <c r="D79" s="128"/>
      <c r="E79" s="129" t="s">
        <v>158</v>
      </c>
      <c r="F79" s="129"/>
      <c r="G79" s="129"/>
      <c r="H79" s="129"/>
      <c r="I79" s="129"/>
      <c r="J79" s="128"/>
      <c r="K79" s="129" t="s">
        <v>159</v>
      </c>
      <c r="L79" s="129"/>
      <c r="M79" s="129"/>
      <c r="N79" s="129"/>
      <c r="O79" s="129"/>
      <c r="P79" s="129"/>
      <c r="Q79" s="129"/>
      <c r="R79" s="129"/>
      <c r="S79" s="129"/>
      <c r="T79" s="129"/>
      <c r="U79" s="129"/>
      <c r="V79" s="129"/>
      <c r="W79" s="129"/>
      <c r="X79" s="129"/>
      <c r="Y79" s="129"/>
      <c r="Z79" s="129"/>
      <c r="AA79" s="129"/>
      <c r="AB79" s="129"/>
      <c r="AC79" s="129"/>
      <c r="AD79" s="129"/>
      <c r="AE79" s="129"/>
      <c r="AF79" s="129"/>
      <c r="AG79" s="130">
        <f>'SO 452 - Areálové osvětlení'!J32</f>
        <v>0</v>
      </c>
      <c r="AH79" s="128"/>
      <c r="AI79" s="128"/>
      <c r="AJ79" s="128"/>
      <c r="AK79" s="128"/>
      <c r="AL79" s="128"/>
      <c r="AM79" s="128"/>
      <c r="AN79" s="130">
        <f>SUM(AG79,AT79)</f>
        <v>0</v>
      </c>
      <c r="AO79" s="128"/>
      <c r="AP79" s="128"/>
      <c r="AQ79" s="131" t="s">
        <v>89</v>
      </c>
      <c r="AR79" s="68"/>
      <c r="AS79" s="132">
        <v>0</v>
      </c>
      <c r="AT79" s="133">
        <f>ROUND(SUM(AV79:AW79),2)</f>
        <v>0</v>
      </c>
      <c r="AU79" s="134">
        <f>'SO 452 - Areálové osvětlení'!P94</f>
        <v>0</v>
      </c>
      <c r="AV79" s="133">
        <f>'SO 452 - Areálové osvětlení'!J35</f>
        <v>0</v>
      </c>
      <c r="AW79" s="133">
        <f>'SO 452 - Areálové osvětlení'!J36</f>
        <v>0</v>
      </c>
      <c r="AX79" s="133">
        <f>'SO 452 - Areálové osvětlení'!J37</f>
        <v>0</v>
      </c>
      <c r="AY79" s="133">
        <f>'SO 452 - Areálové osvětlení'!J38</f>
        <v>0</v>
      </c>
      <c r="AZ79" s="133">
        <f>'SO 452 - Areálové osvětlení'!F35</f>
        <v>0</v>
      </c>
      <c r="BA79" s="133">
        <f>'SO 452 - Areálové osvětlení'!F36</f>
        <v>0</v>
      </c>
      <c r="BB79" s="133">
        <f>'SO 452 - Areálové osvětlení'!F37</f>
        <v>0</v>
      </c>
      <c r="BC79" s="133">
        <f>'SO 452 - Areálové osvětlení'!F38</f>
        <v>0</v>
      </c>
      <c r="BD79" s="135">
        <f>'SO 452 - Areálové osvětlení'!F39</f>
        <v>0</v>
      </c>
      <c r="BE79" s="4"/>
      <c r="BT79" s="136" t="s">
        <v>85</v>
      </c>
      <c r="BV79" s="136" t="s">
        <v>78</v>
      </c>
      <c r="BW79" s="136" t="s">
        <v>160</v>
      </c>
      <c r="BX79" s="136" t="s">
        <v>84</v>
      </c>
      <c r="CL79" s="136" t="s">
        <v>19</v>
      </c>
    </row>
    <row r="80" s="4" customFormat="1" ht="16.5" customHeight="1">
      <c r="A80" s="127" t="s">
        <v>86</v>
      </c>
      <c r="B80" s="66"/>
      <c r="C80" s="128"/>
      <c r="D80" s="128"/>
      <c r="E80" s="129" t="s">
        <v>161</v>
      </c>
      <c r="F80" s="129"/>
      <c r="G80" s="129"/>
      <c r="H80" s="129"/>
      <c r="I80" s="129"/>
      <c r="J80" s="128"/>
      <c r="K80" s="129" t="s">
        <v>162</v>
      </c>
      <c r="L80" s="129"/>
      <c r="M80" s="129"/>
      <c r="N80" s="129"/>
      <c r="O80" s="129"/>
      <c r="P80" s="129"/>
      <c r="Q80" s="129"/>
      <c r="R80" s="129"/>
      <c r="S80" s="129"/>
      <c r="T80" s="129"/>
      <c r="U80" s="129"/>
      <c r="V80" s="129"/>
      <c r="W80" s="129"/>
      <c r="X80" s="129"/>
      <c r="Y80" s="129"/>
      <c r="Z80" s="129"/>
      <c r="AA80" s="129"/>
      <c r="AB80" s="129"/>
      <c r="AC80" s="129"/>
      <c r="AD80" s="129"/>
      <c r="AE80" s="129"/>
      <c r="AF80" s="129"/>
      <c r="AG80" s="130">
        <f>'SO 453 - Osvětlení spojov...'!J32</f>
        <v>0</v>
      </c>
      <c r="AH80" s="128"/>
      <c r="AI80" s="128"/>
      <c r="AJ80" s="128"/>
      <c r="AK80" s="128"/>
      <c r="AL80" s="128"/>
      <c r="AM80" s="128"/>
      <c r="AN80" s="130">
        <f>SUM(AG80,AT80)</f>
        <v>0</v>
      </c>
      <c r="AO80" s="128"/>
      <c r="AP80" s="128"/>
      <c r="AQ80" s="131" t="s">
        <v>89</v>
      </c>
      <c r="AR80" s="68"/>
      <c r="AS80" s="132">
        <v>0</v>
      </c>
      <c r="AT80" s="133">
        <f>ROUND(SUM(AV80:AW80),2)</f>
        <v>0</v>
      </c>
      <c r="AU80" s="134">
        <f>'SO 453 - Osvětlení spojov...'!P90</f>
        <v>0</v>
      </c>
      <c r="AV80" s="133">
        <f>'SO 453 - Osvětlení spojov...'!J35</f>
        <v>0</v>
      </c>
      <c r="AW80" s="133">
        <f>'SO 453 - Osvětlení spojov...'!J36</f>
        <v>0</v>
      </c>
      <c r="AX80" s="133">
        <f>'SO 453 - Osvětlení spojov...'!J37</f>
        <v>0</v>
      </c>
      <c r="AY80" s="133">
        <f>'SO 453 - Osvětlení spojov...'!J38</f>
        <v>0</v>
      </c>
      <c r="AZ80" s="133">
        <f>'SO 453 - Osvětlení spojov...'!F35</f>
        <v>0</v>
      </c>
      <c r="BA80" s="133">
        <f>'SO 453 - Osvětlení spojov...'!F36</f>
        <v>0</v>
      </c>
      <c r="BB80" s="133">
        <f>'SO 453 - Osvětlení spojov...'!F37</f>
        <v>0</v>
      </c>
      <c r="BC80" s="133">
        <f>'SO 453 - Osvětlení spojov...'!F38</f>
        <v>0</v>
      </c>
      <c r="BD80" s="135">
        <f>'SO 453 - Osvětlení spojov...'!F39</f>
        <v>0</v>
      </c>
      <c r="BE80" s="4"/>
      <c r="BT80" s="136" t="s">
        <v>85</v>
      </c>
      <c r="BV80" s="136" t="s">
        <v>78</v>
      </c>
      <c r="BW80" s="136" t="s">
        <v>163</v>
      </c>
      <c r="BX80" s="136" t="s">
        <v>84</v>
      </c>
      <c r="CL80" s="136" t="s">
        <v>19</v>
      </c>
    </row>
    <row r="81" s="4" customFormat="1" ht="16.5" customHeight="1">
      <c r="A81" s="127" t="s">
        <v>86</v>
      </c>
      <c r="B81" s="66"/>
      <c r="C81" s="128"/>
      <c r="D81" s="128"/>
      <c r="E81" s="129" t="s">
        <v>164</v>
      </c>
      <c r="F81" s="129"/>
      <c r="G81" s="129"/>
      <c r="H81" s="129"/>
      <c r="I81" s="129"/>
      <c r="J81" s="128"/>
      <c r="K81" s="129" t="s">
        <v>165</v>
      </c>
      <c r="L81" s="129"/>
      <c r="M81" s="129"/>
      <c r="N81" s="129"/>
      <c r="O81" s="129"/>
      <c r="P81" s="129"/>
      <c r="Q81" s="129"/>
      <c r="R81" s="129"/>
      <c r="S81" s="129"/>
      <c r="T81" s="129"/>
      <c r="U81" s="129"/>
      <c r="V81" s="129"/>
      <c r="W81" s="129"/>
      <c r="X81" s="129"/>
      <c r="Y81" s="129"/>
      <c r="Z81" s="129"/>
      <c r="AA81" s="129"/>
      <c r="AB81" s="129"/>
      <c r="AC81" s="129"/>
      <c r="AD81" s="129"/>
      <c r="AE81" s="129"/>
      <c r="AF81" s="129"/>
      <c r="AG81" s="130">
        <f>'SO 462 - Kamerový dohled'!J32</f>
        <v>0</v>
      </c>
      <c r="AH81" s="128"/>
      <c r="AI81" s="128"/>
      <c r="AJ81" s="128"/>
      <c r="AK81" s="128"/>
      <c r="AL81" s="128"/>
      <c r="AM81" s="128"/>
      <c r="AN81" s="130">
        <f>SUM(AG81,AT81)</f>
        <v>0</v>
      </c>
      <c r="AO81" s="128"/>
      <c r="AP81" s="128"/>
      <c r="AQ81" s="131" t="s">
        <v>89</v>
      </c>
      <c r="AR81" s="68"/>
      <c r="AS81" s="132">
        <v>0</v>
      </c>
      <c r="AT81" s="133">
        <f>ROUND(SUM(AV81:AW81),2)</f>
        <v>0</v>
      </c>
      <c r="AU81" s="134">
        <f>'SO 462 - Kamerový dohled'!P94</f>
        <v>0</v>
      </c>
      <c r="AV81" s="133">
        <f>'SO 462 - Kamerový dohled'!J35</f>
        <v>0</v>
      </c>
      <c r="AW81" s="133">
        <f>'SO 462 - Kamerový dohled'!J36</f>
        <v>0</v>
      </c>
      <c r="AX81" s="133">
        <f>'SO 462 - Kamerový dohled'!J37</f>
        <v>0</v>
      </c>
      <c r="AY81" s="133">
        <f>'SO 462 - Kamerový dohled'!J38</f>
        <v>0</v>
      </c>
      <c r="AZ81" s="133">
        <f>'SO 462 - Kamerový dohled'!F35</f>
        <v>0</v>
      </c>
      <c r="BA81" s="133">
        <f>'SO 462 - Kamerový dohled'!F36</f>
        <v>0</v>
      </c>
      <c r="BB81" s="133">
        <f>'SO 462 - Kamerový dohled'!F37</f>
        <v>0</v>
      </c>
      <c r="BC81" s="133">
        <f>'SO 462 - Kamerový dohled'!F38</f>
        <v>0</v>
      </c>
      <c r="BD81" s="135">
        <f>'SO 462 - Kamerový dohled'!F39</f>
        <v>0</v>
      </c>
      <c r="BE81" s="4"/>
      <c r="BT81" s="136" t="s">
        <v>85</v>
      </c>
      <c r="BV81" s="136" t="s">
        <v>78</v>
      </c>
      <c r="BW81" s="136" t="s">
        <v>166</v>
      </c>
      <c r="BX81" s="136" t="s">
        <v>84</v>
      </c>
      <c r="CL81" s="136" t="s">
        <v>19</v>
      </c>
    </row>
    <row r="82" s="4" customFormat="1" ht="16.5" customHeight="1">
      <c r="A82" s="127" t="s">
        <v>86</v>
      </c>
      <c r="B82" s="66"/>
      <c r="C82" s="128"/>
      <c r="D82" s="128"/>
      <c r="E82" s="129" t="s">
        <v>167</v>
      </c>
      <c r="F82" s="129"/>
      <c r="G82" s="129"/>
      <c r="H82" s="129"/>
      <c r="I82" s="129"/>
      <c r="J82" s="128"/>
      <c r="K82" s="129" t="s">
        <v>168</v>
      </c>
      <c r="L82" s="129"/>
      <c r="M82" s="129"/>
      <c r="N82" s="129"/>
      <c r="O82" s="129"/>
      <c r="P82" s="129"/>
      <c r="Q82" s="129"/>
      <c r="R82" s="129"/>
      <c r="S82" s="129"/>
      <c r="T82" s="129"/>
      <c r="U82" s="129"/>
      <c r="V82" s="129"/>
      <c r="W82" s="129"/>
      <c r="X82" s="129"/>
      <c r="Y82" s="129"/>
      <c r="Z82" s="129"/>
      <c r="AA82" s="129"/>
      <c r="AB82" s="129"/>
      <c r="AC82" s="129"/>
      <c r="AD82" s="129"/>
      <c r="AE82" s="129"/>
      <c r="AF82" s="129"/>
      <c r="AG82" s="130">
        <f>'SO 466 - IT zastávek MHD'!J32</f>
        <v>0</v>
      </c>
      <c r="AH82" s="128"/>
      <c r="AI82" s="128"/>
      <c r="AJ82" s="128"/>
      <c r="AK82" s="128"/>
      <c r="AL82" s="128"/>
      <c r="AM82" s="128"/>
      <c r="AN82" s="130">
        <f>SUM(AG82,AT82)</f>
        <v>0</v>
      </c>
      <c r="AO82" s="128"/>
      <c r="AP82" s="128"/>
      <c r="AQ82" s="131" t="s">
        <v>89</v>
      </c>
      <c r="AR82" s="68"/>
      <c r="AS82" s="132">
        <v>0</v>
      </c>
      <c r="AT82" s="133">
        <f>ROUND(SUM(AV82:AW82),2)</f>
        <v>0</v>
      </c>
      <c r="AU82" s="134">
        <f>'SO 466 - IT zastávek MHD'!P88</f>
        <v>0</v>
      </c>
      <c r="AV82" s="133">
        <f>'SO 466 - IT zastávek MHD'!J35</f>
        <v>0</v>
      </c>
      <c r="AW82" s="133">
        <f>'SO 466 - IT zastávek MHD'!J36</f>
        <v>0</v>
      </c>
      <c r="AX82" s="133">
        <f>'SO 466 - IT zastávek MHD'!J37</f>
        <v>0</v>
      </c>
      <c r="AY82" s="133">
        <f>'SO 466 - IT zastávek MHD'!J38</f>
        <v>0</v>
      </c>
      <c r="AZ82" s="133">
        <f>'SO 466 - IT zastávek MHD'!F35</f>
        <v>0</v>
      </c>
      <c r="BA82" s="133">
        <f>'SO 466 - IT zastávek MHD'!F36</f>
        <v>0</v>
      </c>
      <c r="BB82" s="133">
        <f>'SO 466 - IT zastávek MHD'!F37</f>
        <v>0</v>
      </c>
      <c r="BC82" s="133">
        <f>'SO 466 - IT zastávek MHD'!F38</f>
        <v>0</v>
      </c>
      <c r="BD82" s="135">
        <f>'SO 466 - IT zastávek MHD'!F39</f>
        <v>0</v>
      </c>
      <c r="BE82" s="4"/>
      <c r="BT82" s="136" t="s">
        <v>85</v>
      </c>
      <c r="BV82" s="136" t="s">
        <v>78</v>
      </c>
      <c r="BW82" s="136" t="s">
        <v>169</v>
      </c>
      <c r="BX82" s="136" t="s">
        <v>84</v>
      </c>
      <c r="CL82" s="136" t="s">
        <v>19</v>
      </c>
    </row>
    <row r="83" s="4" customFormat="1" ht="35.25" customHeight="1">
      <c r="A83" s="4"/>
      <c r="B83" s="66"/>
      <c r="C83" s="128"/>
      <c r="D83" s="128"/>
      <c r="E83" s="129" t="s">
        <v>170</v>
      </c>
      <c r="F83" s="129"/>
      <c r="G83" s="129"/>
      <c r="H83" s="129"/>
      <c r="I83" s="129"/>
      <c r="J83" s="128"/>
      <c r="K83" s="129" t="s">
        <v>171</v>
      </c>
      <c r="L83" s="129"/>
      <c r="M83" s="129"/>
      <c r="N83" s="129"/>
      <c r="O83" s="129"/>
      <c r="P83" s="129"/>
      <c r="Q83" s="129"/>
      <c r="R83" s="129"/>
      <c r="S83" s="129"/>
      <c r="T83" s="129"/>
      <c r="U83" s="129"/>
      <c r="V83" s="129"/>
      <c r="W83" s="129"/>
      <c r="X83" s="129"/>
      <c r="Y83" s="129"/>
      <c r="Z83" s="129"/>
      <c r="AA83" s="129"/>
      <c r="AB83" s="129"/>
      <c r="AC83" s="129"/>
      <c r="AD83" s="129"/>
      <c r="AE83" s="129"/>
      <c r="AF83" s="129"/>
      <c r="AG83" s="137">
        <f>ROUND(SUM(AG84:AG90),2)</f>
        <v>0</v>
      </c>
      <c r="AH83" s="128"/>
      <c r="AI83" s="128"/>
      <c r="AJ83" s="128"/>
      <c r="AK83" s="128"/>
      <c r="AL83" s="128"/>
      <c r="AM83" s="128"/>
      <c r="AN83" s="130">
        <f>SUM(AG83,AT83)</f>
        <v>0</v>
      </c>
      <c r="AO83" s="128"/>
      <c r="AP83" s="128"/>
      <c r="AQ83" s="131" t="s">
        <v>89</v>
      </c>
      <c r="AR83" s="68"/>
      <c r="AS83" s="132">
        <f>ROUND(SUM(AS84:AS90),2)</f>
        <v>0</v>
      </c>
      <c r="AT83" s="133">
        <f>ROUND(SUM(AV83:AW83),2)</f>
        <v>0</v>
      </c>
      <c r="AU83" s="134">
        <f>ROUND(SUM(AU84:AU90),5)</f>
        <v>0</v>
      </c>
      <c r="AV83" s="133">
        <f>ROUND(AZ83*L29,2)</f>
        <v>0</v>
      </c>
      <c r="AW83" s="133">
        <f>ROUND(BA83*L30,2)</f>
        <v>0</v>
      </c>
      <c r="AX83" s="133">
        <f>ROUND(BB83*L29,2)</f>
        <v>0</v>
      </c>
      <c r="AY83" s="133">
        <f>ROUND(BC83*L30,2)</f>
        <v>0</v>
      </c>
      <c r="AZ83" s="133">
        <f>ROUND(SUM(AZ84:AZ90),2)</f>
        <v>0</v>
      </c>
      <c r="BA83" s="133">
        <f>ROUND(SUM(BA84:BA90),2)</f>
        <v>0</v>
      </c>
      <c r="BB83" s="133">
        <f>ROUND(SUM(BB84:BB90),2)</f>
        <v>0</v>
      </c>
      <c r="BC83" s="133">
        <f>ROUND(SUM(BC84:BC90),2)</f>
        <v>0</v>
      </c>
      <c r="BD83" s="135">
        <f>ROUND(SUM(BD84:BD90),2)</f>
        <v>0</v>
      </c>
      <c r="BE83" s="4"/>
      <c r="BS83" s="136" t="s">
        <v>75</v>
      </c>
      <c r="BT83" s="136" t="s">
        <v>85</v>
      </c>
      <c r="BU83" s="136" t="s">
        <v>77</v>
      </c>
      <c r="BV83" s="136" t="s">
        <v>78</v>
      </c>
      <c r="BW83" s="136" t="s">
        <v>172</v>
      </c>
      <c r="BX83" s="136" t="s">
        <v>84</v>
      </c>
      <c r="CL83" s="136" t="s">
        <v>19</v>
      </c>
    </row>
    <row r="84" s="4" customFormat="1" ht="16.5" customHeight="1">
      <c r="A84" s="127" t="s">
        <v>86</v>
      </c>
      <c r="B84" s="66"/>
      <c r="C84" s="128"/>
      <c r="D84" s="128"/>
      <c r="E84" s="128"/>
      <c r="F84" s="129" t="s">
        <v>173</v>
      </c>
      <c r="G84" s="129"/>
      <c r="H84" s="129"/>
      <c r="I84" s="129"/>
      <c r="J84" s="129"/>
      <c r="K84" s="128"/>
      <c r="L84" s="129" t="s">
        <v>174</v>
      </c>
      <c r="M84" s="129"/>
      <c r="N84" s="129"/>
      <c r="O84" s="129"/>
      <c r="P84" s="129"/>
      <c r="Q84" s="129"/>
      <c r="R84" s="129"/>
      <c r="S84" s="129"/>
      <c r="T84" s="129"/>
      <c r="U84" s="129"/>
      <c r="V84" s="129"/>
      <c r="W84" s="129"/>
      <c r="X84" s="129"/>
      <c r="Y84" s="129"/>
      <c r="Z84" s="129"/>
      <c r="AA84" s="129"/>
      <c r="AB84" s="129"/>
      <c r="AC84" s="129"/>
      <c r="AD84" s="129"/>
      <c r="AE84" s="129"/>
      <c r="AF84" s="129"/>
      <c r="AG84" s="130">
        <f>'01 - Stavební část'!J34</f>
        <v>0</v>
      </c>
      <c r="AH84" s="128"/>
      <c r="AI84" s="128"/>
      <c r="AJ84" s="128"/>
      <c r="AK84" s="128"/>
      <c r="AL84" s="128"/>
      <c r="AM84" s="128"/>
      <c r="AN84" s="130">
        <f>SUM(AG84,AT84)</f>
        <v>0</v>
      </c>
      <c r="AO84" s="128"/>
      <c r="AP84" s="128"/>
      <c r="AQ84" s="131" t="s">
        <v>89</v>
      </c>
      <c r="AR84" s="68"/>
      <c r="AS84" s="132">
        <v>0</v>
      </c>
      <c r="AT84" s="133">
        <f>ROUND(SUM(AV84:AW84),2)</f>
        <v>0</v>
      </c>
      <c r="AU84" s="134">
        <f>'01 - Stavební část'!P114</f>
        <v>0</v>
      </c>
      <c r="AV84" s="133">
        <f>'01 - Stavební část'!J37</f>
        <v>0</v>
      </c>
      <c r="AW84" s="133">
        <f>'01 - Stavební část'!J38</f>
        <v>0</v>
      </c>
      <c r="AX84" s="133">
        <f>'01 - Stavební část'!J39</f>
        <v>0</v>
      </c>
      <c r="AY84" s="133">
        <f>'01 - Stavební část'!J40</f>
        <v>0</v>
      </c>
      <c r="AZ84" s="133">
        <f>'01 - Stavební část'!F37</f>
        <v>0</v>
      </c>
      <c r="BA84" s="133">
        <f>'01 - Stavební část'!F38</f>
        <v>0</v>
      </c>
      <c r="BB84" s="133">
        <f>'01 - Stavební část'!F39</f>
        <v>0</v>
      </c>
      <c r="BC84" s="133">
        <f>'01 - Stavební část'!F40</f>
        <v>0</v>
      </c>
      <c r="BD84" s="135">
        <f>'01 - Stavební část'!F41</f>
        <v>0</v>
      </c>
      <c r="BE84" s="4"/>
      <c r="BT84" s="136" t="s">
        <v>150</v>
      </c>
      <c r="BV84" s="136" t="s">
        <v>78</v>
      </c>
      <c r="BW84" s="136" t="s">
        <v>175</v>
      </c>
      <c r="BX84" s="136" t="s">
        <v>172</v>
      </c>
      <c r="CL84" s="136" t="s">
        <v>19</v>
      </c>
    </row>
    <row r="85" s="4" customFormat="1" ht="16.5" customHeight="1">
      <c r="A85" s="127" t="s">
        <v>86</v>
      </c>
      <c r="B85" s="66"/>
      <c r="C85" s="128"/>
      <c r="D85" s="128"/>
      <c r="E85" s="128"/>
      <c r="F85" s="129" t="s">
        <v>176</v>
      </c>
      <c r="G85" s="129"/>
      <c r="H85" s="129"/>
      <c r="I85" s="129"/>
      <c r="J85" s="129"/>
      <c r="K85" s="128"/>
      <c r="L85" s="129" t="s">
        <v>177</v>
      </c>
      <c r="M85" s="129"/>
      <c r="N85" s="129"/>
      <c r="O85" s="129"/>
      <c r="P85" s="129"/>
      <c r="Q85" s="129"/>
      <c r="R85" s="129"/>
      <c r="S85" s="129"/>
      <c r="T85" s="129"/>
      <c r="U85" s="129"/>
      <c r="V85" s="129"/>
      <c r="W85" s="129"/>
      <c r="X85" s="129"/>
      <c r="Y85" s="129"/>
      <c r="Z85" s="129"/>
      <c r="AA85" s="129"/>
      <c r="AB85" s="129"/>
      <c r="AC85" s="129"/>
      <c r="AD85" s="129"/>
      <c r="AE85" s="129"/>
      <c r="AF85" s="129"/>
      <c r="AG85" s="130">
        <f>'02 - Zdravotně technické ...'!J34</f>
        <v>0</v>
      </c>
      <c r="AH85" s="128"/>
      <c r="AI85" s="128"/>
      <c r="AJ85" s="128"/>
      <c r="AK85" s="128"/>
      <c r="AL85" s="128"/>
      <c r="AM85" s="128"/>
      <c r="AN85" s="130">
        <f>SUM(AG85,AT85)</f>
        <v>0</v>
      </c>
      <c r="AO85" s="128"/>
      <c r="AP85" s="128"/>
      <c r="AQ85" s="131" t="s">
        <v>89</v>
      </c>
      <c r="AR85" s="68"/>
      <c r="AS85" s="132">
        <v>0</v>
      </c>
      <c r="AT85" s="133">
        <f>ROUND(SUM(AV85:AW85),2)</f>
        <v>0</v>
      </c>
      <c r="AU85" s="134">
        <f>'02 - Zdravotně technické ...'!P107</f>
        <v>0</v>
      </c>
      <c r="AV85" s="133">
        <f>'02 - Zdravotně technické ...'!J37</f>
        <v>0</v>
      </c>
      <c r="AW85" s="133">
        <f>'02 - Zdravotně technické ...'!J38</f>
        <v>0</v>
      </c>
      <c r="AX85" s="133">
        <f>'02 - Zdravotně technické ...'!J39</f>
        <v>0</v>
      </c>
      <c r="AY85" s="133">
        <f>'02 - Zdravotně technické ...'!J40</f>
        <v>0</v>
      </c>
      <c r="AZ85" s="133">
        <f>'02 - Zdravotně technické ...'!F37</f>
        <v>0</v>
      </c>
      <c r="BA85" s="133">
        <f>'02 - Zdravotně technické ...'!F38</f>
        <v>0</v>
      </c>
      <c r="BB85" s="133">
        <f>'02 - Zdravotně technické ...'!F39</f>
        <v>0</v>
      </c>
      <c r="BC85" s="133">
        <f>'02 - Zdravotně technické ...'!F40</f>
        <v>0</v>
      </c>
      <c r="BD85" s="135">
        <f>'02 - Zdravotně technické ...'!F41</f>
        <v>0</v>
      </c>
      <c r="BE85" s="4"/>
      <c r="BT85" s="136" t="s">
        <v>150</v>
      </c>
      <c r="BV85" s="136" t="s">
        <v>78</v>
      </c>
      <c r="BW85" s="136" t="s">
        <v>178</v>
      </c>
      <c r="BX85" s="136" t="s">
        <v>172</v>
      </c>
      <c r="CL85" s="136" t="s">
        <v>19</v>
      </c>
    </row>
    <row r="86" s="4" customFormat="1" ht="16.5" customHeight="1">
      <c r="A86" s="127" t="s">
        <v>86</v>
      </c>
      <c r="B86" s="66"/>
      <c r="C86" s="128"/>
      <c r="D86" s="128"/>
      <c r="E86" s="128"/>
      <c r="F86" s="129" t="s">
        <v>179</v>
      </c>
      <c r="G86" s="129"/>
      <c r="H86" s="129"/>
      <c r="I86" s="129"/>
      <c r="J86" s="129"/>
      <c r="K86" s="128"/>
      <c r="L86" s="129" t="s">
        <v>180</v>
      </c>
      <c r="M86" s="129"/>
      <c r="N86" s="129"/>
      <c r="O86" s="129"/>
      <c r="P86" s="129"/>
      <c r="Q86" s="129"/>
      <c r="R86" s="129"/>
      <c r="S86" s="129"/>
      <c r="T86" s="129"/>
      <c r="U86" s="129"/>
      <c r="V86" s="129"/>
      <c r="W86" s="129"/>
      <c r="X86" s="129"/>
      <c r="Y86" s="129"/>
      <c r="Z86" s="129"/>
      <c r="AA86" s="129"/>
      <c r="AB86" s="129"/>
      <c r="AC86" s="129"/>
      <c r="AD86" s="129"/>
      <c r="AE86" s="129"/>
      <c r="AF86" s="129"/>
      <c r="AG86" s="130">
        <f>'03 - Zařízení pro vytápěn...'!J34</f>
        <v>0</v>
      </c>
      <c r="AH86" s="128"/>
      <c r="AI86" s="128"/>
      <c r="AJ86" s="128"/>
      <c r="AK86" s="128"/>
      <c r="AL86" s="128"/>
      <c r="AM86" s="128"/>
      <c r="AN86" s="130">
        <f>SUM(AG86,AT86)</f>
        <v>0</v>
      </c>
      <c r="AO86" s="128"/>
      <c r="AP86" s="128"/>
      <c r="AQ86" s="131" t="s">
        <v>89</v>
      </c>
      <c r="AR86" s="68"/>
      <c r="AS86" s="132">
        <v>0</v>
      </c>
      <c r="AT86" s="133">
        <f>ROUND(SUM(AV86:AW86),2)</f>
        <v>0</v>
      </c>
      <c r="AU86" s="134">
        <f>'03 - Zařízení pro vytápěn...'!P93</f>
        <v>0</v>
      </c>
      <c r="AV86" s="133">
        <f>'03 - Zařízení pro vytápěn...'!J37</f>
        <v>0</v>
      </c>
      <c r="AW86" s="133">
        <f>'03 - Zařízení pro vytápěn...'!J38</f>
        <v>0</v>
      </c>
      <c r="AX86" s="133">
        <f>'03 - Zařízení pro vytápěn...'!J39</f>
        <v>0</v>
      </c>
      <c r="AY86" s="133">
        <f>'03 - Zařízení pro vytápěn...'!J40</f>
        <v>0</v>
      </c>
      <c r="AZ86" s="133">
        <f>'03 - Zařízení pro vytápěn...'!F37</f>
        <v>0</v>
      </c>
      <c r="BA86" s="133">
        <f>'03 - Zařízení pro vytápěn...'!F38</f>
        <v>0</v>
      </c>
      <c r="BB86" s="133">
        <f>'03 - Zařízení pro vytápěn...'!F39</f>
        <v>0</v>
      </c>
      <c r="BC86" s="133">
        <f>'03 - Zařízení pro vytápěn...'!F40</f>
        <v>0</v>
      </c>
      <c r="BD86" s="135">
        <f>'03 - Zařízení pro vytápěn...'!F41</f>
        <v>0</v>
      </c>
      <c r="BE86" s="4"/>
      <c r="BT86" s="136" t="s">
        <v>150</v>
      </c>
      <c r="BV86" s="136" t="s">
        <v>78</v>
      </c>
      <c r="BW86" s="136" t="s">
        <v>181</v>
      </c>
      <c r="BX86" s="136" t="s">
        <v>172</v>
      </c>
      <c r="CL86" s="136" t="s">
        <v>19</v>
      </c>
    </row>
    <row r="87" s="4" customFormat="1" ht="16.5" customHeight="1">
      <c r="A87" s="127" t="s">
        <v>86</v>
      </c>
      <c r="B87" s="66"/>
      <c r="C87" s="128"/>
      <c r="D87" s="128"/>
      <c r="E87" s="128"/>
      <c r="F87" s="129" t="s">
        <v>182</v>
      </c>
      <c r="G87" s="129"/>
      <c r="H87" s="129"/>
      <c r="I87" s="129"/>
      <c r="J87" s="129"/>
      <c r="K87" s="128"/>
      <c r="L87" s="129" t="s">
        <v>183</v>
      </c>
      <c r="M87" s="129"/>
      <c r="N87" s="129"/>
      <c r="O87" s="129"/>
      <c r="P87" s="129"/>
      <c r="Q87" s="129"/>
      <c r="R87" s="129"/>
      <c r="S87" s="129"/>
      <c r="T87" s="129"/>
      <c r="U87" s="129"/>
      <c r="V87" s="129"/>
      <c r="W87" s="129"/>
      <c r="X87" s="129"/>
      <c r="Y87" s="129"/>
      <c r="Z87" s="129"/>
      <c r="AA87" s="129"/>
      <c r="AB87" s="129"/>
      <c r="AC87" s="129"/>
      <c r="AD87" s="129"/>
      <c r="AE87" s="129"/>
      <c r="AF87" s="129"/>
      <c r="AG87" s="130">
        <f>'04 - Vzduchotechnika'!J34</f>
        <v>0</v>
      </c>
      <c r="AH87" s="128"/>
      <c r="AI87" s="128"/>
      <c r="AJ87" s="128"/>
      <c r="AK87" s="128"/>
      <c r="AL87" s="128"/>
      <c r="AM87" s="128"/>
      <c r="AN87" s="130">
        <f>SUM(AG87,AT87)</f>
        <v>0</v>
      </c>
      <c r="AO87" s="128"/>
      <c r="AP87" s="128"/>
      <c r="AQ87" s="131" t="s">
        <v>89</v>
      </c>
      <c r="AR87" s="68"/>
      <c r="AS87" s="132">
        <v>0</v>
      </c>
      <c r="AT87" s="133">
        <f>ROUND(SUM(AV87:AW87),2)</f>
        <v>0</v>
      </c>
      <c r="AU87" s="134">
        <f>'04 - Vzduchotechnika'!P97</f>
        <v>0</v>
      </c>
      <c r="AV87" s="133">
        <f>'04 - Vzduchotechnika'!J37</f>
        <v>0</v>
      </c>
      <c r="AW87" s="133">
        <f>'04 - Vzduchotechnika'!J38</f>
        <v>0</v>
      </c>
      <c r="AX87" s="133">
        <f>'04 - Vzduchotechnika'!J39</f>
        <v>0</v>
      </c>
      <c r="AY87" s="133">
        <f>'04 - Vzduchotechnika'!J40</f>
        <v>0</v>
      </c>
      <c r="AZ87" s="133">
        <f>'04 - Vzduchotechnika'!F37</f>
        <v>0</v>
      </c>
      <c r="BA87" s="133">
        <f>'04 - Vzduchotechnika'!F38</f>
        <v>0</v>
      </c>
      <c r="BB87" s="133">
        <f>'04 - Vzduchotechnika'!F39</f>
        <v>0</v>
      </c>
      <c r="BC87" s="133">
        <f>'04 - Vzduchotechnika'!F40</f>
        <v>0</v>
      </c>
      <c r="BD87" s="135">
        <f>'04 - Vzduchotechnika'!F41</f>
        <v>0</v>
      </c>
      <c r="BE87" s="4"/>
      <c r="BT87" s="136" t="s">
        <v>150</v>
      </c>
      <c r="BV87" s="136" t="s">
        <v>78</v>
      </c>
      <c r="BW87" s="136" t="s">
        <v>184</v>
      </c>
      <c r="BX87" s="136" t="s">
        <v>172</v>
      </c>
      <c r="CL87" s="136" t="s">
        <v>19</v>
      </c>
    </row>
    <row r="88" s="4" customFormat="1" ht="16.5" customHeight="1">
      <c r="A88" s="127" t="s">
        <v>86</v>
      </c>
      <c r="B88" s="66"/>
      <c r="C88" s="128"/>
      <c r="D88" s="128"/>
      <c r="E88" s="128"/>
      <c r="F88" s="129" t="s">
        <v>185</v>
      </c>
      <c r="G88" s="129"/>
      <c r="H88" s="129"/>
      <c r="I88" s="129"/>
      <c r="J88" s="129"/>
      <c r="K88" s="128"/>
      <c r="L88" s="129" t="s">
        <v>186</v>
      </c>
      <c r="M88" s="129"/>
      <c r="N88" s="129"/>
      <c r="O88" s="129"/>
      <c r="P88" s="129"/>
      <c r="Q88" s="129"/>
      <c r="R88" s="129"/>
      <c r="S88" s="129"/>
      <c r="T88" s="129"/>
      <c r="U88" s="129"/>
      <c r="V88" s="129"/>
      <c r="W88" s="129"/>
      <c r="X88" s="129"/>
      <c r="Y88" s="129"/>
      <c r="Z88" s="129"/>
      <c r="AA88" s="129"/>
      <c r="AB88" s="129"/>
      <c r="AC88" s="129"/>
      <c r="AD88" s="129"/>
      <c r="AE88" s="129"/>
      <c r="AF88" s="129"/>
      <c r="AG88" s="130">
        <f>'05 - Elektroinstalace'!J34</f>
        <v>0</v>
      </c>
      <c r="AH88" s="128"/>
      <c r="AI88" s="128"/>
      <c r="AJ88" s="128"/>
      <c r="AK88" s="128"/>
      <c r="AL88" s="128"/>
      <c r="AM88" s="128"/>
      <c r="AN88" s="130">
        <f>SUM(AG88,AT88)</f>
        <v>0</v>
      </c>
      <c r="AO88" s="128"/>
      <c r="AP88" s="128"/>
      <c r="AQ88" s="131" t="s">
        <v>89</v>
      </c>
      <c r="AR88" s="68"/>
      <c r="AS88" s="132">
        <v>0</v>
      </c>
      <c r="AT88" s="133">
        <f>ROUND(SUM(AV88:AW88),2)</f>
        <v>0</v>
      </c>
      <c r="AU88" s="134">
        <f>'05 - Elektroinstalace'!P105</f>
        <v>0</v>
      </c>
      <c r="AV88" s="133">
        <f>'05 - Elektroinstalace'!J37</f>
        <v>0</v>
      </c>
      <c r="AW88" s="133">
        <f>'05 - Elektroinstalace'!J38</f>
        <v>0</v>
      </c>
      <c r="AX88" s="133">
        <f>'05 - Elektroinstalace'!J39</f>
        <v>0</v>
      </c>
      <c r="AY88" s="133">
        <f>'05 - Elektroinstalace'!J40</f>
        <v>0</v>
      </c>
      <c r="AZ88" s="133">
        <f>'05 - Elektroinstalace'!F37</f>
        <v>0</v>
      </c>
      <c r="BA88" s="133">
        <f>'05 - Elektroinstalace'!F38</f>
        <v>0</v>
      </c>
      <c r="BB88" s="133">
        <f>'05 - Elektroinstalace'!F39</f>
        <v>0</v>
      </c>
      <c r="BC88" s="133">
        <f>'05 - Elektroinstalace'!F40</f>
        <v>0</v>
      </c>
      <c r="BD88" s="135">
        <f>'05 - Elektroinstalace'!F41</f>
        <v>0</v>
      </c>
      <c r="BE88" s="4"/>
      <c r="BT88" s="136" t="s">
        <v>150</v>
      </c>
      <c r="BV88" s="136" t="s">
        <v>78</v>
      </c>
      <c r="BW88" s="136" t="s">
        <v>187</v>
      </c>
      <c r="BX88" s="136" t="s">
        <v>172</v>
      </c>
      <c r="CL88" s="136" t="s">
        <v>19</v>
      </c>
    </row>
    <row r="89" s="4" customFormat="1" ht="16.5" customHeight="1">
      <c r="A89" s="127" t="s">
        <v>86</v>
      </c>
      <c r="B89" s="66"/>
      <c r="C89" s="128"/>
      <c r="D89" s="128"/>
      <c r="E89" s="128"/>
      <c r="F89" s="129" t="s">
        <v>188</v>
      </c>
      <c r="G89" s="129"/>
      <c r="H89" s="129"/>
      <c r="I89" s="129"/>
      <c r="J89" s="129"/>
      <c r="K89" s="128"/>
      <c r="L89" s="129" t="s">
        <v>189</v>
      </c>
      <c r="M89" s="129"/>
      <c r="N89" s="129"/>
      <c r="O89" s="129"/>
      <c r="P89" s="129"/>
      <c r="Q89" s="129"/>
      <c r="R89" s="129"/>
      <c r="S89" s="129"/>
      <c r="T89" s="129"/>
      <c r="U89" s="129"/>
      <c r="V89" s="129"/>
      <c r="W89" s="129"/>
      <c r="X89" s="129"/>
      <c r="Y89" s="129"/>
      <c r="Z89" s="129"/>
      <c r="AA89" s="129"/>
      <c r="AB89" s="129"/>
      <c r="AC89" s="129"/>
      <c r="AD89" s="129"/>
      <c r="AE89" s="129"/>
      <c r="AF89" s="129"/>
      <c r="AG89" s="130">
        <f>'06 - Slaboproud'!J34</f>
        <v>0</v>
      </c>
      <c r="AH89" s="128"/>
      <c r="AI89" s="128"/>
      <c r="AJ89" s="128"/>
      <c r="AK89" s="128"/>
      <c r="AL89" s="128"/>
      <c r="AM89" s="128"/>
      <c r="AN89" s="130">
        <f>SUM(AG89,AT89)</f>
        <v>0</v>
      </c>
      <c r="AO89" s="128"/>
      <c r="AP89" s="128"/>
      <c r="AQ89" s="131" t="s">
        <v>89</v>
      </c>
      <c r="AR89" s="68"/>
      <c r="AS89" s="132">
        <v>0</v>
      </c>
      <c r="AT89" s="133">
        <f>ROUND(SUM(AV89:AW89),2)</f>
        <v>0</v>
      </c>
      <c r="AU89" s="134">
        <f>'06 - Slaboproud'!P99</f>
        <v>0</v>
      </c>
      <c r="AV89" s="133">
        <f>'06 - Slaboproud'!J37</f>
        <v>0</v>
      </c>
      <c r="AW89" s="133">
        <f>'06 - Slaboproud'!J38</f>
        <v>0</v>
      </c>
      <c r="AX89" s="133">
        <f>'06 - Slaboproud'!J39</f>
        <v>0</v>
      </c>
      <c r="AY89" s="133">
        <f>'06 - Slaboproud'!J40</f>
        <v>0</v>
      </c>
      <c r="AZ89" s="133">
        <f>'06 - Slaboproud'!F37</f>
        <v>0</v>
      </c>
      <c r="BA89" s="133">
        <f>'06 - Slaboproud'!F38</f>
        <v>0</v>
      </c>
      <c r="BB89" s="133">
        <f>'06 - Slaboproud'!F39</f>
        <v>0</v>
      </c>
      <c r="BC89" s="133">
        <f>'06 - Slaboproud'!F40</f>
        <v>0</v>
      </c>
      <c r="BD89" s="135">
        <f>'06 - Slaboproud'!F41</f>
        <v>0</v>
      </c>
      <c r="BE89" s="4"/>
      <c r="BT89" s="136" t="s">
        <v>150</v>
      </c>
      <c r="BV89" s="136" t="s">
        <v>78</v>
      </c>
      <c r="BW89" s="136" t="s">
        <v>190</v>
      </c>
      <c r="BX89" s="136" t="s">
        <v>172</v>
      </c>
      <c r="CL89" s="136" t="s">
        <v>19</v>
      </c>
    </row>
    <row r="90" s="4" customFormat="1" ht="16.5" customHeight="1">
      <c r="A90" s="127" t="s">
        <v>86</v>
      </c>
      <c r="B90" s="66"/>
      <c r="C90" s="128"/>
      <c r="D90" s="128"/>
      <c r="E90" s="128"/>
      <c r="F90" s="129" t="s">
        <v>191</v>
      </c>
      <c r="G90" s="129"/>
      <c r="H90" s="129"/>
      <c r="I90" s="129"/>
      <c r="J90" s="129"/>
      <c r="K90" s="128"/>
      <c r="L90" s="129" t="s">
        <v>192</v>
      </c>
      <c r="M90" s="129"/>
      <c r="N90" s="129"/>
      <c r="O90" s="129"/>
      <c r="P90" s="129"/>
      <c r="Q90" s="129"/>
      <c r="R90" s="129"/>
      <c r="S90" s="129"/>
      <c r="T90" s="129"/>
      <c r="U90" s="129"/>
      <c r="V90" s="129"/>
      <c r="W90" s="129"/>
      <c r="X90" s="129"/>
      <c r="Y90" s="129"/>
      <c r="Z90" s="129"/>
      <c r="AA90" s="129"/>
      <c r="AB90" s="129"/>
      <c r="AC90" s="129"/>
      <c r="AD90" s="129"/>
      <c r="AE90" s="129"/>
      <c r="AF90" s="129"/>
      <c r="AG90" s="130">
        <f>'07 - Travelátory, výtah'!J34</f>
        <v>0</v>
      </c>
      <c r="AH90" s="128"/>
      <c r="AI90" s="128"/>
      <c r="AJ90" s="128"/>
      <c r="AK90" s="128"/>
      <c r="AL90" s="128"/>
      <c r="AM90" s="128"/>
      <c r="AN90" s="130">
        <f>SUM(AG90,AT90)</f>
        <v>0</v>
      </c>
      <c r="AO90" s="128"/>
      <c r="AP90" s="128"/>
      <c r="AQ90" s="131" t="s">
        <v>89</v>
      </c>
      <c r="AR90" s="68"/>
      <c r="AS90" s="132">
        <v>0</v>
      </c>
      <c r="AT90" s="133">
        <f>ROUND(SUM(AV90:AW90),2)</f>
        <v>0</v>
      </c>
      <c r="AU90" s="134">
        <f>'07 - Travelátory, výtah'!P93</f>
        <v>0</v>
      </c>
      <c r="AV90" s="133">
        <f>'07 - Travelátory, výtah'!J37</f>
        <v>0</v>
      </c>
      <c r="AW90" s="133">
        <f>'07 - Travelátory, výtah'!J38</f>
        <v>0</v>
      </c>
      <c r="AX90" s="133">
        <f>'07 - Travelátory, výtah'!J39</f>
        <v>0</v>
      </c>
      <c r="AY90" s="133">
        <f>'07 - Travelátory, výtah'!J40</f>
        <v>0</v>
      </c>
      <c r="AZ90" s="133">
        <f>'07 - Travelátory, výtah'!F37</f>
        <v>0</v>
      </c>
      <c r="BA90" s="133">
        <f>'07 - Travelátory, výtah'!F38</f>
        <v>0</v>
      </c>
      <c r="BB90" s="133">
        <f>'07 - Travelátory, výtah'!F39</f>
        <v>0</v>
      </c>
      <c r="BC90" s="133">
        <f>'07 - Travelátory, výtah'!F40</f>
        <v>0</v>
      </c>
      <c r="BD90" s="135">
        <f>'07 - Travelátory, výtah'!F41</f>
        <v>0</v>
      </c>
      <c r="BE90" s="4"/>
      <c r="BT90" s="136" t="s">
        <v>150</v>
      </c>
      <c r="BV90" s="136" t="s">
        <v>78</v>
      </c>
      <c r="BW90" s="136" t="s">
        <v>193</v>
      </c>
      <c r="BX90" s="136" t="s">
        <v>172</v>
      </c>
      <c r="CL90" s="136" t="s">
        <v>19</v>
      </c>
    </row>
    <row r="91" s="4" customFormat="1" ht="23.25" customHeight="1">
      <c r="A91" s="127" t="s">
        <v>86</v>
      </c>
      <c r="B91" s="66"/>
      <c r="C91" s="128"/>
      <c r="D91" s="128"/>
      <c r="E91" s="129" t="s">
        <v>194</v>
      </c>
      <c r="F91" s="129"/>
      <c r="G91" s="129"/>
      <c r="H91" s="129"/>
      <c r="I91" s="129"/>
      <c r="J91" s="128"/>
      <c r="K91" s="129" t="s">
        <v>195</v>
      </c>
      <c r="L91" s="129"/>
      <c r="M91" s="129"/>
      <c r="N91" s="129"/>
      <c r="O91" s="129"/>
      <c r="P91" s="129"/>
      <c r="Q91" s="129"/>
      <c r="R91" s="129"/>
      <c r="S91" s="129"/>
      <c r="T91" s="129"/>
      <c r="U91" s="129"/>
      <c r="V91" s="129"/>
      <c r="W91" s="129"/>
      <c r="X91" s="129"/>
      <c r="Y91" s="129"/>
      <c r="Z91" s="129"/>
      <c r="AA91" s="129"/>
      <c r="AB91" s="129"/>
      <c r="AC91" s="129"/>
      <c r="AD91" s="129"/>
      <c r="AE91" s="129"/>
      <c r="AF91" s="129"/>
      <c r="AG91" s="130">
        <f>'SO 602.1 - Prostor podcho...'!J32</f>
        <v>0</v>
      </c>
      <c r="AH91" s="128"/>
      <c r="AI91" s="128"/>
      <c r="AJ91" s="128"/>
      <c r="AK91" s="128"/>
      <c r="AL91" s="128"/>
      <c r="AM91" s="128"/>
      <c r="AN91" s="130">
        <f>SUM(AG91,AT91)</f>
        <v>0</v>
      </c>
      <c r="AO91" s="128"/>
      <c r="AP91" s="128"/>
      <c r="AQ91" s="131" t="s">
        <v>89</v>
      </c>
      <c r="AR91" s="68"/>
      <c r="AS91" s="132">
        <v>0</v>
      </c>
      <c r="AT91" s="133">
        <f>ROUND(SUM(AV91:AW91),2)</f>
        <v>0</v>
      </c>
      <c r="AU91" s="134">
        <f>'SO 602.1 - Prostor podcho...'!P97</f>
        <v>0</v>
      </c>
      <c r="AV91" s="133">
        <f>'SO 602.1 - Prostor podcho...'!J35</f>
        <v>0</v>
      </c>
      <c r="AW91" s="133">
        <f>'SO 602.1 - Prostor podcho...'!J36</f>
        <v>0</v>
      </c>
      <c r="AX91" s="133">
        <f>'SO 602.1 - Prostor podcho...'!J37</f>
        <v>0</v>
      </c>
      <c r="AY91" s="133">
        <f>'SO 602.1 - Prostor podcho...'!J38</f>
        <v>0</v>
      </c>
      <c r="AZ91" s="133">
        <f>'SO 602.1 - Prostor podcho...'!F35</f>
        <v>0</v>
      </c>
      <c r="BA91" s="133">
        <f>'SO 602.1 - Prostor podcho...'!F36</f>
        <v>0</v>
      </c>
      <c r="BB91" s="133">
        <f>'SO 602.1 - Prostor podcho...'!F37</f>
        <v>0</v>
      </c>
      <c r="BC91" s="133">
        <f>'SO 602.1 - Prostor podcho...'!F38</f>
        <v>0</v>
      </c>
      <c r="BD91" s="135">
        <f>'SO 602.1 - Prostor podcho...'!F39</f>
        <v>0</v>
      </c>
      <c r="BE91" s="4"/>
      <c r="BT91" s="136" t="s">
        <v>85</v>
      </c>
      <c r="BV91" s="136" t="s">
        <v>78</v>
      </c>
      <c r="BW91" s="136" t="s">
        <v>196</v>
      </c>
      <c r="BX91" s="136" t="s">
        <v>84</v>
      </c>
      <c r="CL91" s="136" t="s">
        <v>19</v>
      </c>
    </row>
    <row r="92" s="4" customFormat="1" ht="23.25" customHeight="1">
      <c r="A92" s="127" t="s">
        <v>86</v>
      </c>
      <c r="B92" s="66"/>
      <c r="C92" s="128"/>
      <c r="D92" s="128"/>
      <c r="E92" s="129" t="s">
        <v>197</v>
      </c>
      <c r="F92" s="129"/>
      <c r="G92" s="129"/>
      <c r="H92" s="129"/>
      <c r="I92" s="129"/>
      <c r="J92" s="128"/>
      <c r="K92" s="129" t="s">
        <v>198</v>
      </c>
      <c r="L92" s="129"/>
      <c r="M92" s="129"/>
      <c r="N92" s="129"/>
      <c r="O92" s="129"/>
      <c r="P92" s="129"/>
      <c r="Q92" s="129"/>
      <c r="R92" s="129"/>
      <c r="S92" s="129"/>
      <c r="T92" s="129"/>
      <c r="U92" s="129"/>
      <c r="V92" s="129"/>
      <c r="W92" s="129"/>
      <c r="X92" s="129"/>
      <c r="Y92" s="129"/>
      <c r="Z92" s="129"/>
      <c r="AA92" s="129"/>
      <c r="AB92" s="129"/>
      <c r="AC92" s="129"/>
      <c r="AD92" s="129"/>
      <c r="AE92" s="129"/>
      <c r="AF92" s="129"/>
      <c r="AG92" s="130">
        <f>'SO 603.1 - Podchod směr T...'!J32</f>
        <v>0</v>
      </c>
      <c r="AH92" s="128"/>
      <c r="AI92" s="128"/>
      <c r="AJ92" s="128"/>
      <c r="AK92" s="128"/>
      <c r="AL92" s="128"/>
      <c r="AM92" s="128"/>
      <c r="AN92" s="130">
        <f>SUM(AG92,AT92)</f>
        <v>0</v>
      </c>
      <c r="AO92" s="128"/>
      <c r="AP92" s="128"/>
      <c r="AQ92" s="131" t="s">
        <v>89</v>
      </c>
      <c r="AR92" s="68"/>
      <c r="AS92" s="132">
        <v>0</v>
      </c>
      <c r="AT92" s="133">
        <f>ROUND(SUM(AV92:AW92),2)</f>
        <v>0</v>
      </c>
      <c r="AU92" s="134">
        <f>'SO 603.1 - Podchod směr T...'!P96</f>
        <v>0</v>
      </c>
      <c r="AV92" s="133">
        <f>'SO 603.1 - Podchod směr T...'!J35</f>
        <v>0</v>
      </c>
      <c r="AW92" s="133">
        <f>'SO 603.1 - Podchod směr T...'!J36</f>
        <v>0</v>
      </c>
      <c r="AX92" s="133">
        <f>'SO 603.1 - Podchod směr T...'!J37</f>
        <v>0</v>
      </c>
      <c r="AY92" s="133">
        <f>'SO 603.1 - Podchod směr T...'!J38</f>
        <v>0</v>
      </c>
      <c r="AZ92" s="133">
        <f>'SO 603.1 - Podchod směr T...'!F35</f>
        <v>0</v>
      </c>
      <c r="BA92" s="133">
        <f>'SO 603.1 - Podchod směr T...'!F36</f>
        <v>0</v>
      </c>
      <c r="BB92" s="133">
        <f>'SO 603.1 - Podchod směr T...'!F37</f>
        <v>0</v>
      </c>
      <c r="BC92" s="133">
        <f>'SO 603.1 - Podchod směr T...'!F38</f>
        <v>0</v>
      </c>
      <c r="BD92" s="135">
        <f>'SO 603.1 - Podchod směr T...'!F39</f>
        <v>0</v>
      </c>
      <c r="BE92" s="4"/>
      <c r="BT92" s="136" t="s">
        <v>85</v>
      </c>
      <c r="BV92" s="136" t="s">
        <v>78</v>
      </c>
      <c r="BW92" s="136" t="s">
        <v>199</v>
      </c>
      <c r="BX92" s="136" t="s">
        <v>84</v>
      </c>
      <c r="CL92" s="136" t="s">
        <v>19</v>
      </c>
    </row>
    <row r="93" s="4" customFormat="1" ht="23.25" customHeight="1">
      <c r="A93" s="4"/>
      <c r="B93" s="66"/>
      <c r="C93" s="128"/>
      <c r="D93" s="128"/>
      <c r="E93" s="129" t="s">
        <v>200</v>
      </c>
      <c r="F93" s="129"/>
      <c r="G93" s="129"/>
      <c r="H93" s="129"/>
      <c r="I93" s="129"/>
      <c r="J93" s="128"/>
      <c r="K93" s="129" t="s">
        <v>201</v>
      </c>
      <c r="L93" s="129"/>
      <c r="M93" s="129"/>
      <c r="N93" s="129"/>
      <c r="O93" s="129"/>
      <c r="P93" s="129"/>
      <c r="Q93" s="129"/>
      <c r="R93" s="129"/>
      <c r="S93" s="129"/>
      <c r="T93" s="129"/>
      <c r="U93" s="129"/>
      <c r="V93" s="129"/>
      <c r="W93" s="129"/>
      <c r="X93" s="129"/>
      <c r="Y93" s="129"/>
      <c r="Z93" s="129"/>
      <c r="AA93" s="129"/>
      <c r="AB93" s="129"/>
      <c r="AC93" s="129"/>
      <c r="AD93" s="129"/>
      <c r="AE93" s="129"/>
      <c r="AF93" s="129"/>
      <c r="AG93" s="137">
        <f>ROUND(SUM(AG94:AG95),2)</f>
        <v>0</v>
      </c>
      <c r="AH93" s="128"/>
      <c r="AI93" s="128"/>
      <c r="AJ93" s="128"/>
      <c r="AK93" s="128"/>
      <c r="AL93" s="128"/>
      <c r="AM93" s="128"/>
      <c r="AN93" s="130">
        <f>SUM(AG93,AT93)</f>
        <v>0</v>
      </c>
      <c r="AO93" s="128"/>
      <c r="AP93" s="128"/>
      <c r="AQ93" s="131" t="s">
        <v>89</v>
      </c>
      <c r="AR93" s="68"/>
      <c r="AS93" s="132">
        <f>ROUND(SUM(AS94:AS95),2)</f>
        <v>0</v>
      </c>
      <c r="AT93" s="133">
        <f>ROUND(SUM(AV93:AW93),2)</f>
        <v>0</v>
      </c>
      <c r="AU93" s="134">
        <f>ROUND(SUM(AU94:AU95),5)</f>
        <v>0</v>
      </c>
      <c r="AV93" s="133">
        <f>ROUND(AZ93*L29,2)</f>
        <v>0</v>
      </c>
      <c r="AW93" s="133">
        <f>ROUND(BA93*L30,2)</f>
        <v>0</v>
      </c>
      <c r="AX93" s="133">
        <f>ROUND(BB93*L29,2)</f>
        <v>0</v>
      </c>
      <c r="AY93" s="133">
        <f>ROUND(BC93*L30,2)</f>
        <v>0</v>
      </c>
      <c r="AZ93" s="133">
        <f>ROUND(SUM(AZ94:AZ95),2)</f>
        <v>0</v>
      </c>
      <c r="BA93" s="133">
        <f>ROUND(SUM(BA94:BA95),2)</f>
        <v>0</v>
      </c>
      <c r="BB93" s="133">
        <f>ROUND(SUM(BB94:BB95),2)</f>
        <v>0</v>
      </c>
      <c r="BC93" s="133">
        <f>ROUND(SUM(BC94:BC95),2)</f>
        <v>0</v>
      </c>
      <c r="BD93" s="135">
        <f>ROUND(SUM(BD94:BD95),2)</f>
        <v>0</v>
      </c>
      <c r="BE93" s="4"/>
      <c r="BS93" s="136" t="s">
        <v>75</v>
      </c>
      <c r="BT93" s="136" t="s">
        <v>85</v>
      </c>
      <c r="BU93" s="136" t="s">
        <v>77</v>
      </c>
      <c r="BV93" s="136" t="s">
        <v>78</v>
      </c>
      <c r="BW93" s="136" t="s">
        <v>202</v>
      </c>
      <c r="BX93" s="136" t="s">
        <v>84</v>
      </c>
      <c r="CL93" s="136" t="s">
        <v>19</v>
      </c>
    </row>
    <row r="94" s="4" customFormat="1" ht="16.5" customHeight="1">
      <c r="A94" s="127" t="s">
        <v>86</v>
      </c>
      <c r="B94" s="66"/>
      <c r="C94" s="128"/>
      <c r="D94" s="128"/>
      <c r="E94" s="128"/>
      <c r="F94" s="129" t="s">
        <v>173</v>
      </c>
      <c r="G94" s="129"/>
      <c r="H94" s="129"/>
      <c r="I94" s="129"/>
      <c r="J94" s="129"/>
      <c r="K94" s="128"/>
      <c r="L94" s="129" t="s">
        <v>174</v>
      </c>
      <c r="M94" s="129"/>
      <c r="N94" s="129"/>
      <c r="O94" s="129"/>
      <c r="P94" s="129"/>
      <c r="Q94" s="129"/>
      <c r="R94" s="129"/>
      <c r="S94" s="129"/>
      <c r="T94" s="129"/>
      <c r="U94" s="129"/>
      <c r="V94" s="129"/>
      <c r="W94" s="129"/>
      <c r="X94" s="129"/>
      <c r="Y94" s="129"/>
      <c r="Z94" s="129"/>
      <c r="AA94" s="129"/>
      <c r="AB94" s="129"/>
      <c r="AC94" s="129"/>
      <c r="AD94" s="129"/>
      <c r="AE94" s="129"/>
      <c r="AF94" s="129"/>
      <c r="AG94" s="130">
        <f>'01 - Stavební část_01'!J34</f>
        <v>0</v>
      </c>
      <c r="AH94" s="128"/>
      <c r="AI94" s="128"/>
      <c r="AJ94" s="128"/>
      <c r="AK94" s="128"/>
      <c r="AL94" s="128"/>
      <c r="AM94" s="128"/>
      <c r="AN94" s="130">
        <f>SUM(AG94,AT94)</f>
        <v>0</v>
      </c>
      <c r="AO94" s="128"/>
      <c r="AP94" s="128"/>
      <c r="AQ94" s="131" t="s">
        <v>89</v>
      </c>
      <c r="AR94" s="68"/>
      <c r="AS94" s="132">
        <v>0</v>
      </c>
      <c r="AT94" s="133">
        <f>ROUND(SUM(AV94:AW94),2)</f>
        <v>0</v>
      </c>
      <c r="AU94" s="134">
        <f>'01 - Stavební část_01'!P103</f>
        <v>0</v>
      </c>
      <c r="AV94" s="133">
        <f>'01 - Stavební část_01'!J37</f>
        <v>0</v>
      </c>
      <c r="AW94" s="133">
        <f>'01 - Stavební část_01'!J38</f>
        <v>0</v>
      </c>
      <c r="AX94" s="133">
        <f>'01 - Stavební část_01'!J39</f>
        <v>0</v>
      </c>
      <c r="AY94" s="133">
        <f>'01 - Stavební část_01'!J40</f>
        <v>0</v>
      </c>
      <c r="AZ94" s="133">
        <f>'01 - Stavební část_01'!F37</f>
        <v>0</v>
      </c>
      <c r="BA94" s="133">
        <f>'01 - Stavební část_01'!F38</f>
        <v>0</v>
      </c>
      <c r="BB94" s="133">
        <f>'01 - Stavební část_01'!F39</f>
        <v>0</v>
      </c>
      <c r="BC94" s="133">
        <f>'01 - Stavební část_01'!F40</f>
        <v>0</v>
      </c>
      <c r="BD94" s="135">
        <f>'01 - Stavební část_01'!F41</f>
        <v>0</v>
      </c>
      <c r="BE94" s="4"/>
      <c r="BT94" s="136" t="s">
        <v>150</v>
      </c>
      <c r="BV94" s="136" t="s">
        <v>78</v>
      </c>
      <c r="BW94" s="136" t="s">
        <v>203</v>
      </c>
      <c r="BX94" s="136" t="s">
        <v>202</v>
      </c>
      <c r="CL94" s="136" t="s">
        <v>19</v>
      </c>
    </row>
    <row r="95" s="4" customFormat="1" ht="16.5" customHeight="1">
      <c r="A95" s="127" t="s">
        <v>86</v>
      </c>
      <c r="B95" s="66"/>
      <c r="C95" s="128"/>
      <c r="D95" s="128"/>
      <c r="E95" s="128"/>
      <c r="F95" s="129" t="s">
        <v>176</v>
      </c>
      <c r="G95" s="129"/>
      <c r="H95" s="129"/>
      <c r="I95" s="129"/>
      <c r="J95" s="129"/>
      <c r="K95" s="128"/>
      <c r="L95" s="129" t="s">
        <v>186</v>
      </c>
      <c r="M95" s="129"/>
      <c r="N95" s="129"/>
      <c r="O95" s="129"/>
      <c r="P95" s="129"/>
      <c r="Q95" s="129"/>
      <c r="R95" s="129"/>
      <c r="S95" s="129"/>
      <c r="T95" s="129"/>
      <c r="U95" s="129"/>
      <c r="V95" s="129"/>
      <c r="W95" s="129"/>
      <c r="X95" s="129"/>
      <c r="Y95" s="129"/>
      <c r="Z95" s="129"/>
      <c r="AA95" s="129"/>
      <c r="AB95" s="129"/>
      <c r="AC95" s="129"/>
      <c r="AD95" s="129"/>
      <c r="AE95" s="129"/>
      <c r="AF95" s="129"/>
      <c r="AG95" s="130">
        <f>'02 - Elektroinstalace'!J34</f>
        <v>0</v>
      </c>
      <c r="AH95" s="128"/>
      <c r="AI95" s="128"/>
      <c r="AJ95" s="128"/>
      <c r="AK95" s="128"/>
      <c r="AL95" s="128"/>
      <c r="AM95" s="128"/>
      <c r="AN95" s="130">
        <f>SUM(AG95,AT95)</f>
        <v>0</v>
      </c>
      <c r="AO95" s="128"/>
      <c r="AP95" s="128"/>
      <c r="AQ95" s="131" t="s">
        <v>89</v>
      </c>
      <c r="AR95" s="68"/>
      <c r="AS95" s="132">
        <v>0</v>
      </c>
      <c r="AT95" s="133">
        <f>ROUND(SUM(AV95:AW95),2)</f>
        <v>0</v>
      </c>
      <c r="AU95" s="134">
        <f>'02 - Elektroinstalace'!P93</f>
        <v>0</v>
      </c>
      <c r="AV95" s="133">
        <f>'02 - Elektroinstalace'!J37</f>
        <v>0</v>
      </c>
      <c r="AW95" s="133">
        <f>'02 - Elektroinstalace'!J38</f>
        <v>0</v>
      </c>
      <c r="AX95" s="133">
        <f>'02 - Elektroinstalace'!J39</f>
        <v>0</v>
      </c>
      <c r="AY95" s="133">
        <f>'02 - Elektroinstalace'!J40</f>
        <v>0</v>
      </c>
      <c r="AZ95" s="133">
        <f>'02 - Elektroinstalace'!F37</f>
        <v>0</v>
      </c>
      <c r="BA95" s="133">
        <f>'02 - Elektroinstalace'!F38</f>
        <v>0</v>
      </c>
      <c r="BB95" s="133">
        <f>'02 - Elektroinstalace'!F39</f>
        <v>0</v>
      </c>
      <c r="BC95" s="133">
        <f>'02 - Elektroinstalace'!F40</f>
        <v>0</v>
      </c>
      <c r="BD95" s="135">
        <f>'02 - Elektroinstalace'!F41</f>
        <v>0</v>
      </c>
      <c r="BE95" s="4"/>
      <c r="BT95" s="136" t="s">
        <v>150</v>
      </c>
      <c r="BV95" s="136" t="s">
        <v>78</v>
      </c>
      <c r="BW95" s="136" t="s">
        <v>204</v>
      </c>
      <c r="BX95" s="136" t="s">
        <v>202</v>
      </c>
      <c r="CL95" s="136" t="s">
        <v>19</v>
      </c>
    </row>
    <row r="96" s="4" customFormat="1" ht="16.5" customHeight="1">
      <c r="A96" s="127" t="s">
        <v>86</v>
      </c>
      <c r="B96" s="66"/>
      <c r="C96" s="128"/>
      <c r="D96" s="128"/>
      <c r="E96" s="129" t="s">
        <v>205</v>
      </c>
      <c r="F96" s="129"/>
      <c r="G96" s="129"/>
      <c r="H96" s="129"/>
      <c r="I96" s="129"/>
      <c r="J96" s="128"/>
      <c r="K96" s="129" t="s">
        <v>206</v>
      </c>
      <c r="L96" s="129"/>
      <c r="M96" s="129"/>
      <c r="N96" s="129"/>
      <c r="O96" s="129"/>
      <c r="P96" s="129"/>
      <c r="Q96" s="129"/>
      <c r="R96" s="129"/>
      <c r="S96" s="129"/>
      <c r="T96" s="129"/>
      <c r="U96" s="129"/>
      <c r="V96" s="129"/>
      <c r="W96" s="129"/>
      <c r="X96" s="129"/>
      <c r="Y96" s="129"/>
      <c r="Z96" s="129"/>
      <c r="AA96" s="129"/>
      <c r="AB96" s="129"/>
      <c r="AC96" s="129"/>
      <c r="AD96" s="129"/>
      <c r="AE96" s="129"/>
      <c r="AF96" s="129"/>
      <c r="AG96" s="130">
        <f>'SO 604 - Podchod ČSAD+výs...'!J32</f>
        <v>0</v>
      </c>
      <c r="AH96" s="128"/>
      <c r="AI96" s="128"/>
      <c r="AJ96" s="128"/>
      <c r="AK96" s="128"/>
      <c r="AL96" s="128"/>
      <c r="AM96" s="128"/>
      <c r="AN96" s="130">
        <f>SUM(AG96,AT96)</f>
        <v>0</v>
      </c>
      <c r="AO96" s="128"/>
      <c r="AP96" s="128"/>
      <c r="AQ96" s="131" t="s">
        <v>89</v>
      </c>
      <c r="AR96" s="68"/>
      <c r="AS96" s="132">
        <v>0</v>
      </c>
      <c r="AT96" s="133">
        <f>ROUND(SUM(AV96:AW96),2)</f>
        <v>0</v>
      </c>
      <c r="AU96" s="134">
        <f>'SO 604 - Podchod ČSAD+výs...'!P96</f>
        <v>0</v>
      </c>
      <c r="AV96" s="133">
        <f>'SO 604 - Podchod ČSAD+výs...'!J35</f>
        <v>0</v>
      </c>
      <c r="AW96" s="133">
        <f>'SO 604 - Podchod ČSAD+výs...'!J36</f>
        <v>0</v>
      </c>
      <c r="AX96" s="133">
        <f>'SO 604 - Podchod ČSAD+výs...'!J37</f>
        <v>0</v>
      </c>
      <c r="AY96" s="133">
        <f>'SO 604 - Podchod ČSAD+výs...'!J38</f>
        <v>0</v>
      </c>
      <c r="AZ96" s="133">
        <f>'SO 604 - Podchod ČSAD+výs...'!F35</f>
        <v>0</v>
      </c>
      <c r="BA96" s="133">
        <f>'SO 604 - Podchod ČSAD+výs...'!F36</f>
        <v>0</v>
      </c>
      <c r="BB96" s="133">
        <f>'SO 604 - Podchod ČSAD+výs...'!F37</f>
        <v>0</v>
      </c>
      <c r="BC96" s="133">
        <f>'SO 604 - Podchod ČSAD+výs...'!F38</f>
        <v>0</v>
      </c>
      <c r="BD96" s="135">
        <f>'SO 604 - Podchod ČSAD+výs...'!F39</f>
        <v>0</v>
      </c>
      <c r="BE96" s="4"/>
      <c r="BT96" s="136" t="s">
        <v>85</v>
      </c>
      <c r="BV96" s="136" t="s">
        <v>78</v>
      </c>
      <c r="BW96" s="136" t="s">
        <v>207</v>
      </c>
      <c r="BX96" s="136" t="s">
        <v>84</v>
      </c>
      <c r="CL96" s="136" t="s">
        <v>19</v>
      </c>
    </row>
    <row r="97" s="4" customFormat="1" ht="23.25" customHeight="1">
      <c r="A97" s="127" t="s">
        <v>86</v>
      </c>
      <c r="B97" s="66"/>
      <c r="C97" s="128"/>
      <c r="D97" s="128"/>
      <c r="E97" s="129" t="s">
        <v>208</v>
      </c>
      <c r="F97" s="129"/>
      <c r="G97" s="129"/>
      <c r="H97" s="129"/>
      <c r="I97" s="129"/>
      <c r="J97" s="128"/>
      <c r="K97" s="129" t="s">
        <v>209</v>
      </c>
      <c r="L97" s="129"/>
      <c r="M97" s="129"/>
      <c r="N97" s="129"/>
      <c r="O97" s="129"/>
      <c r="P97" s="129"/>
      <c r="Q97" s="129"/>
      <c r="R97" s="129"/>
      <c r="S97" s="129"/>
      <c r="T97" s="129"/>
      <c r="U97" s="129"/>
      <c r="V97" s="129"/>
      <c r="W97" s="129"/>
      <c r="X97" s="129"/>
      <c r="Y97" s="129"/>
      <c r="Z97" s="129"/>
      <c r="AA97" s="129"/>
      <c r="AB97" s="129"/>
      <c r="AC97" s="129"/>
      <c r="AD97" s="129"/>
      <c r="AE97" s="129"/>
      <c r="AF97" s="129"/>
      <c r="AG97" s="130">
        <f>'SO 660.1 - Úprava tramvaj...'!J32</f>
        <v>0</v>
      </c>
      <c r="AH97" s="128"/>
      <c r="AI97" s="128"/>
      <c r="AJ97" s="128"/>
      <c r="AK97" s="128"/>
      <c r="AL97" s="128"/>
      <c r="AM97" s="128"/>
      <c r="AN97" s="130">
        <f>SUM(AG97,AT97)</f>
        <v>0</v>
      </c>
      <c r="AO97" s="128"/>
      <c r="AP97" s="128"/>
      <c r="AQ97" s="131" t="s">
        <v>89</v>
      </c>
      <c r="AR97" s="68"/>
      <c r="AS97" s="132">
        <v>0</v>
      </c>
      <c r="AT97" s="133">
        <f>ROUND(SUM(AV97:AW97),2)</f>
        <v>0</v>
      </c>
      <c r="AU97" s="134">
        <f>'SO 660.1 - Úprava tramvaj...'!P94</f>
        <v>0</v>
      </c>
      <c r="AV97" s="133">
        <f>'SO 660.1 - Úprava tramvaj...'!J35</f>
        <v>0</v>
      </c>
      <c r="AW97" s="133">
        <f>'SO 660.1 - Úprava tramvaj...'!J36</f>
        <v>0</v>
      </c>
      <c r="AX97" s="133">
        <f>'SO 660.1 - Úprava tramvaj...'!J37</f>
        <v>0</v>
      </c>
      <c r="AY97" s="133">
        <f>'SO 660.1 - Úprava tramvaj...'!J38</f>
        <v>0</v>
      </c>
      <c r="AZ97" s="133">
        <f>'SO 660.1 - Úprava tramvaj...'!F35</f>
        <v>0</v>
      </c>
      <c r="BA97" s="133">
        <f>'SO 660.1 - Úprava tramvaj...'!F36</f>
        <v>0</v>
      </c>
      <c r="BB97" s="133">
        <f>'SO 660.1 - Úprava tramvaj...'!F37</f>
        <v>0</v>
      </c>
      <c r="BC97" s="133">
        <f>'SO 660.1 - Úprava tramvaj...'!F38</f>
        <v>0</v>
      </c>
      <c r="BD97" s="135">
        <f>'SO 660.1 - Úprava tramvaj...'!F39</f>
        <v>0</v>
      </c>
      <c r="BE97" s="4"/>
      <c r="BT97" s="136" t="s">
        <v>85</v>
      </c>
      <c r="BV97" s="136" t="s">
        <v>78</v>
      </c>
      <c r="BW97" s="136" t="s">
        <v>210</v>
      </c>
      <c r="BX97" s="136" t="s">
        <v>84</v>
      </c>
      <c r="CL97" s="136" t="s">
        <v>19</v>
      </c>
    </row>
    <row r="98" s="4" customFormat="1" ht="23.25" customHeight="1">
      <c r="A98" s="127" t="s">
        <v>86</v>
      </c>
      <c r="B98" s="66"/>
      <c r="C98" s="128"/>
      <c r="D98" s="128"/>
      <c r="E98" s="129" t="s">
        <v>211</v>
      </c>
      <c r="F98" s="129"/>
      <c r="G98" s="129"/>
      <c r="H98" s="129"/>
      <c r="I98" s="129"/>
      <c r="J98" s="128"/>
      <c r="K98" s="129" t="s">
        <v>212</v>
      </c>
      <c r="L98" s="129"/>
      <c r="M98" s="129"/>
      <c r="N98" s="129"/>
      <c r="O98" s="129"/>
      <c r="P98" s="129"/>
      <c r="Q98" s="129"/>
      <c r="R98" s="129"/>
      <c r="S98" s="129"/>
      <c r="T98" s="129"/>
      <c r="U98" s="129"/>
      <c r="V98" s="129"/>
      <c r="W98" s="129"/>
      <c r="X98" s="129"/>
      <c r="Y98" s="129"/>
      <c r="Z98" s="129"/>
      <c r="AA98" s="129"/>
      <c r="AB98" s="129"/>
      <c r="AC98" s="129"/>
      <c r="AD98" s="129"/>
      <c r="AE98" s="129"/>
      <c r="AF98" s="129"/>
      <c r="AG98" s="130">
        <f>'SO 660.2 - Úprava tramvaj...'!J32</f>
        <v>0</v>
      </c>
      <c r="AH98" s="128"/>
      <c r="AI98" s="128"/>
      <c r="AJ98" s="128"/>
      <c r="AK98" s="128"/>
      <c r="AL98" s="128"/>
      <c r="AM98" s="128"/>
      <c r="AN98" s="130">
        <f>SUM(AG98,AT98)</f>
        <v>0</v>
      </c>
      <c r="AO98" s="128"/>
      <c r="AP98" s="128"/>
      <c r="AQ98" s="131" t="s">
        <v>89</v>
      </c>
      <c r="AR98" s="68"/>
      <c r="AS98" s="132">
        <v>0</v>
      </c>
      <c r="AT98" s="133">
        <f>ROUND(SUM(AV98:AW98),2)</f>
        <v>0</v>
      </c>
      <c r="AU98" s="134">
        <f>'SO 660.2 - Úprava tramvaj...'!P93</f>
        <v>0</v>
      </c>
      <c r="AV98" s="133">
        <f>'SO 660.2 - Úprava tramvaj...'!J35</f>
        <v>0</v>
      </c>
      <c r="AW98" s="133">
        <f>'SO 660.2 - Úprava tramvaj...'!J36</f>
        <v>0</v>
      </c>
      <c r="AX98" s="133">
        <f>'SO 660.2 - Úprava tramvaj...'!J37</f>
        <v>0</v>
      </c>
      <c r="AY98" s="133">
        <f>'SO 660.2 - Úprava tramvaj...'!J38</f>
        <v>0</v>
      </c>
      <c r="AZ98" s="133">
        <f>'SO 660.2 - Úprava tramvaj...'!F35</f>
        <v>0</v>
      </c>
      <c r="BA98" s="133">
        <f>'SO 660.2 - Úprava tramvaj...'!F36</f>
        <v>0</v>
      </c>
      <c r="BB98" s="133">
        <f>'SO 660.2 - Úprava tramvaj...'!F37</f>
        <v>0</v>
      </c>
      <c r="BC98" s="133">
        <f>'SO 660.2 - Úprava tramvaj...'!F38</f>
        <v>0</v>
      </c>
      <c r="BD98" s="135">
        <f>'SO 660.2 - Úprava tramvaj...'!F39</f>
        <v>0</v>
      </c>
      <c r="BE98" s="4"/>
      <c r="BT98" s="136" t="s">
        <v>85</v>
      </c>
      <c r="BV98" s="136" t="s">
        <v>78</v>
      </c>
      <c r="BW98" s="136" t="s">
        <v>213</v>
      </c>
      <c r="BX98" s="136" t="s">
        <v>84</v>
      </c>
      <c r="CL98" s="136" t="s">
        <v>19</v>
      </c>
    </row>
    <row r="99" s="4" customFormat="1" ht="16.5" customHeight="1">
      <c r="A99" s="127" t="s">
        <v>86</v>
      </c>
      <c r="B99" s="66"/>
      <c r="C99" s="128"/>
      <c r="D99" s="128"/>
      <c r="E99" s="129" t="s">
        <v>214</v>
      </c>
      <c r="F99" s="129"/>
      <c r="G99" s="129"/>
      <c r="H99" s="129"/>
      <c r="I99" s="129"/>
      <c r="J99" s="128"/>
      <c r="K99" s="129" t="s">
        <v>215</v>
      </c>
      <c r="L99" s="129"/>
      <c r="M99" s="129"/>
      <c r="N99" s="129"/>
      <c r="O99" s="129"/>
      <c r="P99" s="129"/>
      <c r="Q99" s="129"/>
      <c r="R99" s="129"/>
      <c r="S99" s="129"/>
      <c r="T99" s="129"/>
      <c r="U99" s="129"/>
      <c r="V99" s="129"/>
      <c r="W99" s="129"/>
      <c r="X99" s="129"/>
      <c r="Y99" s="129"/>
      <c r="Z99" s="129"/>
      <c r="AA99" s="129"/>
      <c r="AB99" s="129"/>
      <c r="AC99" s="129"/>
      <c r="AD99" s="129"/>
      <c r="AE99" s="129"/>
      <c r="AF99" s="129"/>
      <c r="AG99" s="130">
        <f>'SO 661 - Přeložka trolejo...'!J32</f>
        <v>0</v>
      </c>
      <c r="AH99" s="128"/>
      <c r="AI99" s="128"/>
      <c r="AJ99" s="128"/>
      <c r="AK99" s="128"/>
      <c r="AL99" s="128"/>
      <c r="AM99" s="128"/>
      <c r="AN99" s="130">
        <f>SUM(AG99,AT99)</f>
        <v>0</v>
      </c>
      <c r="AO99" s="128"/>
      <c r="AP99" s="128"/>
      <c r="AQ99" s="131" t="s">
        <v>89</v>
      </c>
      <c r="AR99" s="68"/>
      <c r="AS99" s="132">
        <v>0</v>
      </c>
      <c r="AT99" s="133">
        <f>ROUND(SUM(AV99:AW99),2)</f>
        <v>0</v>
      </c>
      <c r="AU99" s="134">
        <f>'SO 661 - Přeložka trolejo...'!P94</f>
        <v>0</v>
      </c>
      <c r="AV99" s="133">
        <f>'SO 661 - Přeložka trolejo...'!J35</f>
        <v>0</v>
      </c>
      <c r="AW99" s="133">
        <f>'SO 661 - Přeložka trolejo...'!J36</f>
        <v>0</v>
      </c>
      <c r="AX99" s="133">
        <f>'SO 661 - Přeložka trolejo...'!J37</f>
        <v>0</v>
      </c>
      <c r="AY99" s="133">
        <f>'SO 661 - Přeložka trolejo...'!J38</f>
        <v>0</v>
      </c>
      <c r="AZ99" s="133">
        <f>'SO 661 - Přeložka trolejo...'!F35</f>
        <v>0</v>
      </c>
      <c r="BA99" s="133">
        <f>'SO 661 - Přeložka trolejo...'!F36</f>
        <v>0</v>
      </c>
      <c r="BB99" s="133">
        <f>'SO 661 - Přeložka trolejo...'!F37</f>
        <v>0</v>
      </c>
      <c r="BC99" s="133">
        <f>'SO 661 - Přeložka trolejo...'!F38</f>
        <v>0</v>
      </c>
      <c r="BD99" s="135">
        <f>'SO 661 - Přeložka trolejo...'!F39</f>
        <v>0</v>
      </c>
      <c r="BE99" s="4"/>
      <c r="BT99" s="136" t="s">
        <v>85</v>
      </c>
      <c r="BV99" s="136" t="s">
        <v>78</v>
      </c>
      <c r="BW99" s="136" t="s">
        <v>216</v>
      </c>
      <c r="BX99" s="136" t="s">
        <v>84</v>
      </c>
      <c r="CL99" s="136" t="s">
        <v>19</v>
      </c>
    </row>
    <row r="100" s="4" customFormat="1" ht="16.5" customHeight="1">
      <c r="A100" s="127" t="s">
        <v>86</v>
      </c>
      <c r="B100" s="66"/>
      <c r="C100" s="128"/>
      <c r="D100" s="128"/>
      <c r="E100" s="129" t="s">
        <v>217</v>
      </c>
      <c r="F100" s="129"/>
      <c r="G100" s="129"/>
      <c r="H100" s="129"/>
      <c r="I100" s="129"/>
      <c r="J100" s="128"/>
      <c r="K100" s="129" t="s">
        <v>218</v>
      </c>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30">
        <f>'SO 662 - Nástupiště'!J32</f>
        <v>0</v>
      </c>
      <c r="AH100" s="128"/>
      <c r="AI100" s="128"/>
      <c r="AJ100" s="128"/>
      <c r="AK100" s="128"/>
      <c r="AL100" s="128"/>
      <c r="AM100" s="128"/>
      <c r="AN100" s="130">
        <f>SUM(AG100,AT100)</f>
        <v>0</v>
      </c>
      <c r="AO100" s="128"/>
      <c r="AP100" s="128"/>
      <c r="AQ100" s="131" t="s">
        <v>89</v>
      </c>
      <c r="AR100" s="68"/>
      <c r="AS100" s="132">
        <v>0</v>
      </c>
      <c r="AT100" s="133">
        <f>ROUND(SUM(AV100:AW100),2)</f>
        <v>0</v>
      </c>
      <c r="AU100" s="134">
        <f>'SO 662 - Nástupiště'!P91</f>
        <v>0</v>
      </c>
      <c r="AV100" s="133">
        <f>'SO 662 - Nástupiště'!J35</f>
        <v>0</v>
      </c>
      <c r="AW100" s="133">
        <f>'SO 662 - Nástupiště'!J36</f>
        <v>0</v>
      </c>
      <c r="AX100" s="133">
        <f>'SO 662 - Nástupiště'!J37</f>
        <v>0</v>
      </c>
      <c r="AY100" s="133">
        <f>'SO 662 - Nástupiště'!J38</f>
        <v>0</v>
      </c>
      <c r="AZ100" s="133">
        <f>'SO 662 - Nástupiště'!F35</f>
        <v>0</v>
      </c>
      <c r="BA100" s="133">
        <f>'SO 662 - Nástupiště'!F36</f>
        <v>0</v>
      </c>
      <c r="BB100" s="133">
        <f>'SO 662 - Nástupiště'!F37</f>
        <v>0</v>
      </c>
      <c r="BC100" s="133">
        <f>'SO 662 - Nástupiště'!F38</f>
        <v>0</v>
      </c>
      <c r="BD100" s="135">
        <f>'SO 662 - Nástupiště'!F39</f>
        <v>0</v>
      </c>
      <c r="BE100" s="4"/>
      <c r="BT100" s="136" t="s">
        <v>85</v>
      </c>
      <c r="BV100" s="136" t="s">
        <v>78</v>
      </c>
      <c r="BW100" s="136" t="s">
        <v>219</v>
      </c>
      <c r="BX100" s="136" t="s">
        <v>84</v>
      </c>
      <c r="CL100" s="136" t="s">
        <v>19</v>
      </c>
    </row>
    <row r="101" s="4" customFormat="1" ht="16.5" customHeight="1">
      <c r="A101" s="127" t="s">
        <v>86</v>
      </c>
      <c r="B101" s="66"/>
      <c r="C101" s="128"/>
      <c r="D101" s="128"/>
      <c r="E101" s="129" t="s">
        <v>220</v>
      </c>
      <c r="F101" s="129"/>
      <c r="G101" s="129"/>
      <c r="H101" s="129"/>
      <c r="I101" s="129"/>
      <c r="J101" s="128"/>
      <c r="K101" s="129" t="s">
        <v>221</v>
      </c>
      <c r="L101" s="129"/>
      <c r="M101" s="129"/>
      <c r="N101" s="129"/>
      <c r="O101" s="129"/>
      <c r="P101" s="129"/>
      <c r="Q101" s="129"/>
      <c r="R101" s="129"/>
      <c r="S101" s="129"/>
      <c r="T101" s="129"/>
      <c r="U101" s="129"/>
      <c r="V101" s="129"/>
      <c r="W101" s="129"/>
      <c r="X101" s="129"/>
      <c r="Y101" s="129"/>
      <c r="Z101" s="129"/>
      <c r="AA101" s="129"/>
      <c r="AB101" s="129"/>
      <c r="AC101" s="129"/>
      <c r="AD101" s="129"/>
      <c r="AE101" s="129"/>
      <c r="AF101" s="129"/>
      <c r="AG101" s="130">
        <f>'SO 663 - EOV'!J32</f>
        <v>0</v>
      </c>
      <c r="AH101" s="128"/>
      <c r="AI101" s="128"/>
      <c r="AJ101" s="128"/>
      <c r="AK101" s="128"/>
      <c r="AL101" s="128"/>
      <c r="AM101" s="128"/>
      <c r="AN101" s="130">
        <f>SUM(AG101,AT101)</f>
        <v>0</v>
      </c>
      <c r="AO101" s="128"/>
      <c r="AP101" s="128"/>
      <c r="AQ101" s="131" t="s">
        <v>89</v>
      </c>
      <c r="AR101" s="68"/>
      <c r="AS101" s="132">
        <v>0</v>
      </c>
      <c r="AT101" s="133">
        <f>ROUND(SUM(AV101:AW101),2)</f>
        <v>0</v>
      </c>
      <c r="AU101" s="134">
        <f>'SO 663 - EOV'!P90</f>
        <v>0</v>
      </c>
      <c r="AV101" s="133">
        <f>'SO 663 - EOV'!J35</f>
        <v>0</v>
      </c>
      <c r="AW101" s="133">
        <f>'SO 663 - EOV'!J36</f>
        <v>0</v>
      </c>
      <c r="AX101" s="133">
        <f>'SO 663 - EOV'!J37</f>
        <v>0</v>
      </c>
      <c r="AY101" s="133">
        <f>'SO 663 - EOV'!J38</f>
        <v>0</v>
      </c>
      <c r="AZ101" s="133">
        <f>'SO 663 - EOV'!F35</f>
        <v>0</v>
      </c>
      <c r="BA101" s="133">
        <f>'SO 663 - EOV'!F36</f>
        <v>0</v>
      </c>
      <c r="BB101" s="133">
        <f>'SO 663 - EOV'!F37</f>
        <v>0</v>
      </c>
      <c r="BC101" s="133">
        <f>'SO 663 - EOV'!F38</f>
        <v>0</v>
      </c>
      <c r="BD101" s="135">
        <f>'SO 663 - EOV'!F39</f>
        <v>0</v>
      </c>
      <c r="BE101" s="4"/>
      <c r="BT101" s="136" t="s">
        <v>85</v>
      </c>
      <c r="BV101" s="136" t="s">
        <v>78</v>
      </c>
      <c r="BW101" s="136" t="s">
        <v>222</v>
      </c>
      <c r="BX101" s="136" t="s">
        <v>84</v>
      </c>
      <c r="CL101" s="136" t="s">
        <v>19</v>
      </c>
    </row>
    <row r="102" s="4" customFormat="1" ht="16.5" customHeight="1">
      <c r="A102" s="4"/>
      <c r="B102" s="66"/>
      <c r="C102" s="128"/>
      <c r="D102" s="128"/>
      <c r="E102" s="129" t="s">
        <v>223</v>
      </c>
      <c r="F102" s="129"/>
      <c r="G102" s="129"/>
      <c r="H102" s="129"/>
      <c r="I102" s="129"/>
      <c r="J102" s="128"/>
      <c r="K102" s="129" t="s">
        <v>224</v>
      </c>
      <c r="L102" s="129"/>
      <c r="M102" s="129"/>
      <c r="N102" s="129"/>
      <c r="O102" s="129"/>
      <c r="P102" s="129"/>
      <c r="Q102" s="129"/>
      <c r="R102" s="129"/>
      <c r="S102" s="129"/>
      <c r="T102" s="129"/>
      <c r="U102" s="129"/>
      <c r="V102" s="129"/>
      <c r="W102" s="129"/>
      <c r="X102" s="129"/>
      <c r="Y102" s="129"/>
      <c r="Z102" s="129"/>
      <c r="AA102" s="129"/>
      <c r="AB102" s="129"/>
      <c r="AC102" s="129"/>
      <c r="AD102" s="129"/>
      <c r="AE102" s="129"/>
      <c r="AF102" s="129"/>
      <c r="AG102" s="137">
        <f>ROUND(SUM(AG103:AG104),2)</f>
        <v>0</v>
      </c>
      <c r="AH102" s="128"/>
      <c r="AI102" s="128"/>
      <c r="AJ102" s="128"/>
      <c r="AK102" s="128"/>
      <c r="AL102" s="128"/>
      <c r="AM102" s="128"/>
      <c r="AN102" s="130">
        <f>SUM(AG102,AT102)</f>
        <v>0</v>
      </c>
      <c r="AO102" s="128"/>
      <c r="AP102" s="128"/>
      <c r="AQ102" s="131" t="s">
        <v>89</v>
      </c>
      <c r="AR102" s="68"/>
      <c r="AS102" s="132">
        <f>ROUND(SUM(AS103:AS104),2)</f>
        <v>0</v>
      </c>
      <c r="AT102" s="133">
        <f>ROUND(SUM(AV102:AW102),2)</f>
        <v>0</v>
      </c>
      <c r="AU102" s="134">
        <f>ROUND(SUM(AU103:AU104),5)</f>
        <v>0</v>
      </c>
      <c r="AV102" s="133">
        <f>ROUND(AZ102*L29,2)</f>
        <v>0</v>
      </c>
      <c r="AW102" s="133">
        <f>ROUND(BA102*L30,2)</f>
        <v>0</v>
      </c>
      <c r="AX102" s="133">
        <f>ROUND(BB102*L29,2)</f>
        <v>0</v>
      </c>
      <c r="AY102" s="133">
        <f>ROUND(BC102*L30,2)</f>
        <v>0</v>
      </c>
      <c r="AZ102" s="133">
        <f>ROUND(SUM(AZ103:AZ104),2)</f>
        <v>0</v>
      </c>
      <c r="BA102" s="133">
        <f>ROUND(SUM(BA103:BA104),2)</f>
        <v>0</v>
      </c>
      <c r="BB102" s="133">
        <f>ROUND(SUM(BB103:BB104),2)</f>
        <v>0</v>
      </c>
      <c r="BC102" s="133">
        <f>ROUND(SUM(BC103:BC104),2)</f>
        <v>0</v>
      </c>
      <c r="BD102" s="135">
        <f>ROUND(SUM(BD103:BD104),2)</f>
        <v>0</v>
      </c>
      <c r="BE102" s="4"/>
      <c r="BS102" s="136" t="s">
        <v>75</v>
      </c>
      <c r="BT102" s="136" t="s">
        <v>85</v>
      </c>
      <c r="BU102" s="136" t="s">
        <v>77</v>
      </c>
      <c r="BV102" s="136" t="s">
        <v>78</v>
      </c>
      <c r="BW102" s="136" t="s">
        <v>225</v>
      </c>
      <c r="BX102" s="136" t="s">
        <v>84</v>
      </c>
      <c r="CL102" s="136" t="s">
        <v>19</v>
      </c>
    </row>
    <row r="103" s="4" customFormat="1" ht="16.5" customHeight="1">
      <c r="A103" s="127" t="s">
        <v>86</v>
      </c>
      <c r="B103" s="66"/>
      <c r="C103" s="128"/>
      <c r="D103" s="128"/>
      <c r="E103" s="128"/>
      <c r="F103" s="129" t="s">
        <v>173</v>
      </c>
      <c r="G103" s="129"/>
      <c r="H103" s="129"/>
      <c r="I103" s="129"/>
      <c r="J103" s="129"/>
      <c r="K103" s="128"/>
      <c r="L103" s="129" t="s">
        <v>174</v>
      </c>
      <c r="M103" s="129"/>
      <c r="N103" s="129"/>
      <c r="O103" s="129"/>
      <c r="P103" s="129"/>
      <c r="Q103" s="129"/>
      <c r="R103" s="129"/>
      <c r="S103" s="129"/>
      <c r="T103" s="129"/>
      <c r="U103" s="129"/>
      <c r="V103" s="129"/>
      <c r="W103" s="129"/>
      <c r="X103" s="129"/>
      <c r="Y103" s="129"/>
      <c r="Z103" s="129"/>
      <c r="AA103" s="129"/>
      <c r="AB103" s="129"/>
      <c r="AC103" s="129"/>
      <c r="AD103" s="129"/>
      <c r="AE103" s="129"/>
      <c r="AF103" s="129"/>
      <c r="AG103" s="130">
        <f>'01 - Stavební část_02'!J34</f>
        <v>0</v>
      </c>
      <c r="AH103" s="128"/>
      <c r="AI103" s="128"/>
      <c r="AJ103" s="128"/>
      <c r="AK103" s="128"/>
      <c r="AL103" s="128"/>
      <c r="AM103" s="128"/>
      <c r="AN103" s="130">
        <f>SUM(AG103,AT103)</f>
        <v>0</v>
      </c>
      <c r="AO103" s="128"/>
      <c r="AP103" s="128"/>
      <c r="AQ103" s="131" t="s">
        <v>89</v>
      </c>
      <c r="AR103" s="68"/>
      <c r="AS103" s="132">
        <v>0</v>
      </c>
      <c r="AT103" s="133">
        <f>ROUND(SUM(AV103:AW103),2)</f>
        <v>0</v>
      </c>
      <c r="AU103" s="134">
        <f>'01 - Stavební část_02'!P103</f>
        <v>0</v>
      </c>
      <c r="AV103" s="133">
        <f>'01 - Stavební část_02'!J37</f>
        <v>0</v>
      </c>
      <c r="AW103" s="133">
        <f>'01 - Stavební část_02'!J38</f>
        <v>0</v>
      </c>
      <c r="AX103" s="133">
        <f>'01 - Stavební část_02'!J39</f>
        <v>0</v>
      </c>
      <c r="AY103" s="133">
        <f>'01 - Stavební část_02'!J40</f>
        <v>0</v>
      </c>
      <c r="AZ103" s="133">
        <f>'01 - Stavební část_02'!F37</f>
        <v>0</v>
      </c>
      <c r="BA103" s="133">
        <f>'01 - Stavební část_02'!F38</f>
        <v>0</v>
      </c>
      <c r="BB103" s="133">
        <f>'01 - Stavební část_02'!F39</f>
        <v>0</v>
      </c>
      <c r="BC103" s="133">
        <f>'01 - Stavební část_02'!F40</f>
        <v>0</v>
      </c>
      <c r="BD103" s="135">
        <f>'01 - Stavební část_02'!F41</f>
        <v>0</v>
      </c>
      <c r="BE103" s="4"/>
      <c r="BT103" s="136" t="s">
        <v>150</v>
      </c>
      <c r="BV103" s="136" t="s">
        <v>78</v>
      </c>
      <c r="BW103" s="136" t="s">
        <v>226</v>
      </c>
      <c r="BX103" s="136" t="s">
        <v>225</v>
      </c>
      <c r="CL103" s="136" t="s">
        <v>19</v>
      </c>
    </row>
    <row r="104" s="4" customFormat="1" ht="16.5" customHeight="1">
      <c r="A104" s="127" t="s">
        <v>86</v>
      </c>
      <c r="B104" s="66"/>
      <c r="C104" s="128"/>
      <c r="D104" s="128"/>
      <c r="E104" s="128"/>
      <c r="F104" s="129" t="s">
        <v>176</v>
      </c>
      <c r="G104" s="129"/>
      <c r="H104" s="129"/>
      <c r="I104" s="129"/>
      <c r="J104" s="129"/>
      <c r="K104" s="128"/>
      <c r="L104" s="129" t="s">
        <v>186</v>
      </c>
      <c r="M104" s="129"/>
      <c r="N104" s="129"/>
      <c r="O104" s="129"/>
      <c r="P104" s="129"/>
      <c r="Q104" s="129"/>
      <c r="R104" s="129"/>
      <c r="S104" s="129"/>
      <c r="T104" s="129"/>
      <c r="U104" s="129"/>
      <c r="V104" s="129"/>
      <c r="W104" s="129"/>
      <c r="X104" s="129"/>
      <c r="Y104" s="129"/>
      <c r="Z104" s="129"/>
      <c r="AA104" s="129"/>
      <c r="AB104" s="129"/>
      <c r="AC104" s="129"/>
      <c r="AD104" s="129"/>
      <c r="AE104" s="129"/>
      <c r="AF104" s="129"/>
      <c r="AG104" s="130">
        <f>'02 - Elektroinstalace_01'!J34</f>
        <v>0</v>
      </c>
      <c r="AH104" s="128"/>
      <c r="AI104" s="128"/>
      <c r="AJ104" s="128"/>
      <c r="AK104" s="128"/>
      <c r="AL104" s="128"/>
      <c r="AM104" s="128"/>
      <c r="AN104" s="130">
        <f>SUM(AG104,AT104)</f>
        <v>0</v>
      </c>
      <c r="AO104" s="128"/>
      <c r="AP104" s="128"/>
      <c r="AQ104" s="131" t="s">
        <v>89</v>
      </c>
      <c r="AR104" s="68"/>
      <c r="AS104" s="132">
        <v>0</v>
      </c>
      <c r="AT104" s="133">
        <f>ROUND(SUM(AV104:AW104),2)</f>
        <v>0</v>
      </c>
      <c r="AU104" s="134">
        <f>'02 - Elektroinstalace_01'!P93</f>
        <v>0</v>
      </c>
      <c r="AV104" s="133">
        <f>'02 - Elektroinstalace_01'!J37</f>
        <v>0</v>
      </c>
      <c r="AW104" s="133">
        <f>'02 - Elektroinstalace_01'!J38</f>
        <v>0</v>
      </c>
      <c r="AX104" s="133">
        <f>'02 - Elektroinstalace_01'!J39</f>
        <v>0</v>
      </c>
      <c r="AY104" s="133">
        <f>'02 - Elektroinstalace_01'!J40</f>
        <v>0</v>
      </c>
      <c r="AZ104" s="133">
        <f>'02 - Elektroinstalace_01'!F37</f>
        <v>0</v>
      </c>
      <c r="BA104" s="133">
        <f>'02 - Elektroinstalace_01'!F38</f>
        <v>0</v>
      </c>
      <c r="BB104" s="133">
        <f>'02 - Elektroinstalace_01'!F39</f>
        <v>0</v>
      </c>
      <c r="BC104" s="133">
        <f>'02 - Elektroinstalace_01'!F40</f>
        <v>0</v>
      </c>
      <c r="BD104" s="135">
        <f>'02 - Elektroinstalace_01'!F41</f>
        <v>0</v>
      </c>
      <c r="BE104" s="4"/>
      <c r="BT104" s="136" t="s">
        <v>150</v>
      </c>
      <c r="BV104" s="136" t="s">
        <v>78</v>
      </c>
      <c r="BW104" s="136" t="s">
        <v>227</v>
      </c>
      <c r="BX104" s="136" t="s">
        <v>225</v>
      </c>
      <c r="CL104" s="136" t="s">
        <v>19</v>
      </c>
    </row>
    <row r="105" s="4" customFormat="1" ht="23.25" customHeight="1">
      <c r="A105" s="127" t="s">
        <v>86</v>
      </c>
      <c r="B105" s="66"/>
      <c r="C105" s="128"/>
      <c r="D105" s="128"/>
      <c r="E105" s="129" t="s">
        <v>228</v>
      </c>
      <c r="F105" s="129"/>
      <c r="G105" s="129"/>
      <c r="H105" s="129"/>
      <c r="I105" s="129"/>
      <c r="J105" s="128"/>
      <c r="K105" s="129" t="s">
        <v>229</v>
      </c>
      <c r="L105" s="129"/>
      <c r="M105" s="129"/>
      <c r="N105" s="129"/>
      <c r="O105" s="129"/>
      <c r="P105" s="129"/>
      <c r="Q105" s="129"/>
      <c r="R105" s="129"/>
      <c r="S105" s="129"/>
      <c r="T105" s="129"/>
      <c r="U105" s="129"/>
      <c r="V105" s="129"/>
      <c r="W105" s="129"/>
      <c r="X105" s="129"/>
      <c r="Y105" s="129"/>
      <c r="Z105" s="129"/>
      <c r="AA105" s="129"/>
      <c r="AB105" s="129"/>
      <c r="AC105" s="129"/>
      <c r="AD105" s="129"/>
      <c r="AE105" s="129"/>
      <c r="AF105" s="129"/>
      <c r="AG105" s="130">
        <f>'SO 665.1 - Rekonstrukce t...'!J32</f>
        <v>0</v>
      </c>
      <c r="AH105" s="128"/>
      <c r="AI105" s="128"/>
      <c r="AJ105" s="128"/>
      <c r="AK105" s="128"/>
      <c r="AL105" s="128"/>
      <c r="AM105" s="128"/>
      <c r="AN105" s="130">
        <f>SUM(AG105,AT105)</f>
        <v>0</v>
      </c>
      <c r="AO105" s="128"/>
      <c r="AP105" s="128"/>
      <c r="AQ105" s="131" t="s">
        <v>89</v>
      </c>
      <c r="AR105" s="68"/>
      <c r="AS105" s="132">
        <v>0</v>
      </c>
      <c r="AT105" s="133">
        <f>ROUND(SUM(AV105:AW105),2)</f>
        <v>0</v>
      </c>
      <c r="AU105" s="134">
        <f>'SO 665.1 - Rekonstrukce t...'!P95</f>
        <v>0</v>
      </c>
      <c r="AV105" s="133">
        <f>'SO 665.1 - Rekonstrukce t...'!J35</f>
        <v>0</v>
      </c>
      <c r="AW105" s="133">
        <f>'SO 665.1 - Rekonstrukce t...'!J36</f>
        <v>0</v>
      </c>
      <c r="AX105" s="133">
        <f>'SO 665.1 - Rekonstrukce t...'!J37</f>
        <v>0</v>
      </c>
      <c r="AY105" s="133">
        <f>'SO 665.1 - Rekonstrukce t...'!J38</f>
        <v>0</v>
      </c>
      <c r="AZ105" s="133">
        <f>'SO 665.1 - Rekonstrukce t...'!F35</f>
        <v>0</v>
      </c>
      <c r="BA105" s="133">
        <f>'SO 665.1 - Rekonstrukce t...'!F36</f>
        <v>0</v>
      </c>
      <c r="BB105" s="133">
        <f>'SO 665.1 - Rekonstrukce t...'!F37</f>
        <v>0</v>
      </c>
      <c r="BC105" s="133">
        <f>'SO 665.1 - Rekonstrukce t...'!F38</f>
        <v>0</v>
      </c>
      <c r="BD105" s="135">
        <f>'SO 665.1 - Rekonstrukce t...'!F39</f>
        <v>0</v>
      </c>
      <c r="BE105" s="4"/>
      <c r="BT105" s="136" t="s">
        <v>85</v>
      </c>
      <c r="BV105" s="136" t="s">
        <v>78</v>
      </c>
      <c r="BW105" s="136" t="s">
        <v>230</v>
      </c>
      <c r="BX105" s="136" t="s">
        <v>84</v>
      </c>
      <c r="CL105" s="136" t="s">
        <v>19</v>
      </c>
    </row>
    <row r="106" s="4" customFormat="1" ht="23.25" customHeight="1">
      <c r="A106" s="127" t="s">
        <v>86</v>
      </c>
      <c r="B106" s="66"/>
      <c r="C106" s="128"/>
      <c r="D106" s="128"/>
      <c r="E106" s="129" t="s">
        <v>231</v>
      </c>
      <c r="F106" s="129"/>
      <c r="G106" s="129"/>
      <c r="H106" s="129"/>
      <c r="I106" s="129"/>
      <c r="J106" s="128"/>
      <c r="K106" s="129" t="s">
        <v>232</v>
      </c>
      <c r="L106" s="129"/>
      <c r="M106" s="129"/>
      <c r="N106" s="129"/>
      <c r="O106" s="129"/>
      <c r="P106" s="129"/>
      <c r="Q106" s="129"/>
      <c r="R106" s="129"/>
      <c r="S106" s="129"/>
      <c r="T106" s="129"/>
      <c r="U106" s="129"/>
      <c r="V106" s="129"/>
      <c r="W106" s="129"/>
      <c r="X106" s="129"/>
      <c r="Y106" s="129"/>
      <c r="Z106" s="129"/>
      <c r="AA106" s="129"/>
      <c r="AB106" s="129"/>
      <c r="AC106" s="129"/>
      <c r="AD106" s="129"/>
      <c r="AE106" s="129"/>
      <c r="AF106" s="129"/>
      <c r="AG106" s="130">
        <f>'SO 665.2 - Rekonstrukce t...'!J32</f>
        <v>0</v>
      </c>
      <c r="AH106" s="128"/>
      <c r="AI106" s="128"/>
      <c r="AJ106" s="128"/>
      <c r="AK106" s="128"/>
      <c r="AL106" s="128"/>
      <c r="AM106" s="128"/>
      <c r="AN106" s="130">
        <f>SUM(AG106,AT106)</f>
        <v>0</v>
      </c>
      <c r="AO106" s="128"/>
      <c r="AP106" s="128"/>
      <c r="AQ106" s="131" t="s">
        <v>89</v>
      </c>
      <c r="AR106" s="68"/>
      <c r="AS106" s="132">
        <v>0</v>
      </c>
      <c r="AT106" s="133">
        <f>ROUND(SUM(AV106:AW106),2)</f>
        <v>0</v>
      </c>
      <c r="AU106" s="134">
        <f>'SO 665.2 - Rekonstrukce t...'!P87</f>
        <v>0</v>
      </c>
      <c r="AV106" s="133">
        <f>'SO 665.2 - Rekonstrukce t...'!J35</f>
        <v>0</v>
      </c>
      <c r="AW106" s="133">
        <f>'SO 665.2 - Rekonstrukce t...'!J36</f>
        <v>0</v>
      </c>
      <c r="AX106" s="133">
        <f>'SO 665.2 - Rekonstrukce t...'!J37</f>
        <v>0</v>
      </c>
      <c r="AY106" s="133">
        <f>'SO 665.2 - Rekonstrukce t...'!J38</f>
        <v>0</v>
      </c>
      <c r="AZ106" s="133">
        <f>'SO 665.2 - Rekonstrukce t...'!F35</f>
        <v>0</v>
      </c>
      <c r="BA106" s="133">
        <f>'SO 665.2 - Rekonstrukce t...'!F36</f>
        <v>0</v>
      </c>
      <c r="BB106" s="133">
        <f>'SO 665.2 - Rekonstrukce t...'!F37</f>
        <v>0</v>
      </c>
      <c r="BC106" s="133">
        <f>'SO 665.2 - Rekonstrukce t...'!F38</f>
        <v>0</v>
      </c>
      <c r="BD106" s="135">
        <f>'SO 665.2 - Rekonstrukce t...'!F39</f>
        <v>0</v>
      </c>
      <c r="BE106" s="4"/>
      <c r="BT106" s="136" t="s">
        <v>85</v>
      </c>
      <c r="BV106" s="136" t="s">
        <v>78</v>
      </c>
      <c r="BW106" s="136" t="s">
        <v>233</v>
      </c>
      <c r="BX106" s="136" t="s">
        <v>84</v>
      </c>
      <c r="CL106" s="136" t="s">
        <v>19</v>
      </c>
    </row>
    <row r="107" s="4" customFormat="1" ht="23.25" customHeight="1">
      <c r="A107" s="127" t="s">
        <v>86</v>
      </c>
      <c r="B107" s="66"/>
      <c r="C107" s="128"/>
      <c r="D107" s="128"/>
      <c r="E107" s="129" t="s">
        <v>234</v>
      </c>
      <c r="F107" s="129"/>
      <c r="G107" s="129"/>
      <c r="H107" s="129"/>
      <c r="I107" s="129"/>
      <c r="J107" s="128"/>
      <c r="K107" s="129" t="s">
        <v>235</v>
      </c>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30">
        <f>'SO 666 - Spojovací chodní...'!J32</f>
        <v>0</v>
      </c>
      <c r="AH107" s="128"/>
      <c r="AI107" s="128"/>
      <c r="AJ107" s="128"/>
      <c r="AK107" s="128"/>
      <c r="AL107" s="128"/>
      <c r="AM107" s="128"/>
      <c r="AN107" s="130">
        <f>SUM(AG107,AT107)</f>
        <v>0</v>
      </c>
      <c r="AO107" s="128"/>
      <c r="AP107" s="128"/>
      <c r="AQ107" s="131" t="s">
        <v>89</v>
      </c>
      <c r="AR107" s="68"/>
      <c r="AS107" s="132">
        <v>0</v>
      </c>
      <c r="AT107" s="133">
        <f>ROUND(SUM(AV107:AW107),2)</f>
        <v>0</v>
      </c>
      <c r="AU107" s="134">
        <f>'SO 666 - Spojovací chodní...'!P96</f>
        <v>0</v>
      </c>
      <c r="AV107" s="133">
        <f>'SO 666 - Spojovací chodní...'!J35</f>
        <v>0</v>
      </c>
      <c r="AW107" s="133">
        <f>'SO 666 - Spojovací chodní...'!J36</f>
        <v>0</v>
      </c>
      <c r="AX107" s="133">
        <f>'SO 666 - Spojovací chodní...'!J37</f>
        <v>0</v>
      </c>
      <c r="AY107" s="133">
        <f>'SO 666 - Spojovací chodní...'!J38</f>
        <v>0</v>
      </c>
      <c r="AZ107" s="133">
        <f>'SO 666 - Spojovací chodní...'!F35</f>
        <v>0</v>
      </c>
      <c r="BA107" s="133">
        <f>'SO 666 - Spojovací chodní...'!F36</f>
        <v>0</v>
      </c>
      <c r="BB107" s="133">
        <f>'SO 666 - Spojovací chodní...'!F37</f>
        <v>0</v>
      </c>
      <c r="BC107" s="133">
        <f>'SO 666 - Spojovací chodní...'!F38</f>
        <v>0</v>
      </c>
      <c r="BD107" s="135">
        <f>'SO 666 - Spojovací chodní...'!F39</f>
        <v>0</v>
      </c>
      <c r="BE107" s="4"/>
      <c r="BT107" s="136" t="s">
        <v>85</v>
      </c>
      <c r="BV107" s="136" t="s">
        <v>78</v>
      </c>
      <c r="BW107" s="136" t="s">
        <v>236</v>
      </c>
      <c r="BX107" s="136" t="s">
        <v>84</v>
      </c>
      <c r="CL107" s="136" t="s">
        <v>19</v>
      </c>
    </row>
    <row r="108" s="4" customFormat="1" ht="16.5" customHeight="1">
      <c r="A108" s="127" t="s">
        <v>86</v>
      </c>
      <c r="B108" s="66"/>
      <c r="C108" s="128"/>
      <c r="D108" s="128"/>
      <c r="E108" s="129" t="s">
        <v>237</v>
      </c>
      <c r="F108" s="129"/>
      <c r="G108" s="129"/>
      <c r="H108" s="129"/>
      <c r="I108" s="129"/>
      <c r="J108" s="128"/>
      <c r="K108" s="129" t="s">
        <v>238</v>
      </c>
      <c r="L108" s="129"/>
      <c r="M108" s="129"/>
      <c r="N108" s="129"/>
      <c r="O108" s="129"/>
      <c r="P108" s="129"/>
      <c r="Q108" s="129"/>
      <c r="R108" s="129"/>
      <c r="S108" s="129"/>
      <c r="T108" s="129"/>
      <c r="U108" s="129"/>
      <c r="V108" s="129"/>
      <c r="W108" s="129"/>
      <c r="X108" s="129"/>
      <c r="Y108" s="129"/>
      <c r="Z108" s="129"/>
      <c r="AA108" s="129"/>
      <c r="AB108" s="129"/>
      <c r="AC108" s="129"/>
      <c r="AD108" s="129"/>
      <c r="AE108" s="129"/>
      <c r="AF108" s="129"/>
      <c r="AG108" s="130">
        <f>'SO 667 - Osvětlení nástup...'!J32</f>
        <v>0</v>
      </c>
      <c r="AH108" s="128"/>
      <c r="AI108" s="128"/>
      <c r="AJ108" s="128"/>
      <c r="AK108" s="128"/>
      <c r="AL108" s="128"/>
      <c r="AM108" s="128"/>
      <c r="AN108" s="130">
        <f>SUM(AG108,AT108)</f>
        <v>0</v>
      </c>
      <c r="AO108" s="128"/>
      <c r="AP108" s="128"/>
      <c r="AQ108" s="131" t="s">
        <v>89</v>
      </c>
      <c r="AR108" s="68"/>
      <c r="AS108" s="132">
        <v>0</v>
      </c>
      <c r="AT108" s="133">
        <f>ROUND(SUM(AV108:AW108),2)</f>
        <v>0</v>
      </c>
      <c r="AU108" s="134">
        <f>'SO 667 - Osvětlení nástup...'!P90</f>
        <v>0</v>
      </c>
      <c r="AV108" s="133">
        <f>'SO 667 - Osvětlení nástup...'!J35</f>
        <v>0</v>
      </c>
      <c r="AW108" s="133">
        <f>'SO 667 - Osvětlení nástup...'!J36</f>
        <v>0</v>
      </c>
      <c r="AX108" s="133">
        <f>'SO 667 - Osvětlení nástup...'!J37</f>
        <v>0</v>
      </c>
      <c r="AY108" s="133">
        <f>'SO 667 - Osvětlení nástup...'!J38</f>
        <v>0</v>
      </c>
      <c r="AZ108" s="133">
        <f>'SO 667 - Osvětlení nástup...'!F35</f>
        <v>0</v>
      </c>
      <c r="BA108" s="133">
        <f>'SO 667 - Osvětlení nástup...'!F36</f>
        <v>0</v>
      </c>
      <c r="BB108" s="133">
        <f>'SO 667 - Osvětlení nástup...'!F37</f>
        <v>0</v>
      </c>
      <c r="BC108" s="133">
        <f>'SO 667 - Osvětlení nástup...'!F38</f>
        <v>0</v>
      </c>
      <c r="BD108" s="135">
        <f>'SO 667 - Osvětlení nástup...'!F39</f>
        <v>0</v>
      </c>
      <c r="BE108" s="4"/>
      <c r="BT108" s="136" t="s">
        <v>85</v>
      </c>
      <c r="BV108" s="136" t="s">
        <v>78</v>
      </c>
      <c r="BW108" s="136" t="s">
        <v>239</v>
      </c>
      <c r="BX108" s="136" t="s">
        <v>84</v>
      </c>
      <c r="CL108" s="136" t="s">
        <v>19</v>
      </c>
    </row>
    <row r="109" s="4" customFormat="1" ht="16.5" customHeight="1">
      <c r="A109" s="127" t="s">
        <v>86</v>
      </c>
      <c r="B109" s="66"/>
      <c r="C109" s="128"/>
      <c r="D109" s="128"/>
      <c r="E109" s="129" t="s">
        <v>240</v>
      </c>
      <c r="F109" s="129"/>
      <c r="G109" s="129"/>
      <c r="H109" s="129"/>
      <c r="I109" s="129"/>
      <c r="J109" s="128"/>
      <c r="K109" s="129" t="s">
        <v>241</v>
      </c>
      <c r="L109" s="129"/>
      <c r="M109" s="129"/>
      <c r="N109" s="129"/>
      <c r="O109" s="129"/>
      <c r="P109" s="129"/>
      <c r="Q109" s="129"/>
      <c r="R109" s="129"/>
      <c r="S109" s="129"/>
      <c r="T109" s="129"/>
      <c r="U109" s="129"/>
      <c r="V109" s="129"/>
      <c r="W109" s="129"/>
      <c r="X109" s="129"/>
      <c r="Y109" s="129"/>
      <c r="Z109" s="129"/>
      <c r="AA109" s="129"/>
      <c r="AB109" s="129"/>
      <c r="AC109" s="129"/>
      <c r="AD109" s="129"/>
      <c r="AE109" s="129"/>
      <c r="AF109" s="129"/>
      <c r="AG109" s="130">
        <f>'SO 668 - OO POTV'!J32</f>
        <v>0</v>
      </c>
      <c r="AH109" s="128"/>
      <c r="AI109" s="128"/>
      <c r="AJ109" s="128"/>
      <c r="AK109" s="128"/>
      <c r="AL109" s="128"/>
      <c r="AM109" s="128"/>
      <c r="AN109" s="130">
        <f>SUM(AG109,AT109)</f>
        <v>0</v>
      </c>
      <c r="AO109" s="128"/>
      <c r="AP109" s="128"/>
      <c r="AQ109" s="131" t="s">
        <v>89</v>
      </c>
      <c r="AR109" s="68"/>
      <c r="AS109" s="132">
        <v>0</v>
      </c>
      <c r="AT109" s="133">
        <f>ROUND(SUM(AV109:AW109),2)</f>
        <v>0</v>
      </c>
      <c r="AU109" s="134">
        <f>'SO 668 - OO POTV'!P90</f>
        <v>0</v>
      </c>
      <c r="AV109" s="133">
        <f>'SO 668 - OO POTV'!J35</f>
        <v>0</v>
      </c>
      <c r="AW109" s="133">
        <f>'SO 668 - OO POTV'!J36</f>
        <v>0</v>
      </c>
      <c r="AX109" s="133">
        <f>'SO 668 - OO POTV'!J37</f>
        <v>0</v>
      </c>
      <c r="AY109" s="133">
        <f>'SO 668 - OO POTV'!J38</f>
        <v>0</v>
      </c>
      <c r="AZ109" s="133">
        <f>'SO 668 - OO POTV'!F35</f>
        <v>0</v>
      </c>
      <c r="BA109" s="133">
        <f>'SO 668 - OO POTV'!F36</f>
        <v>0</v>
      </c>
      <c r="BB109" s="133">
        <f>'SO 668 - OO POTV'!F37</f>
        <v>0</v>
      </c>
      <c r="BC109" s="133">
        <f>'SO 668 - OO POTV'!F38</f>
        <v>0</v>
      </c>
      <c r="BD109" s="135">
        <f>'SO 668 - OO POTV'!F39</f>
        <v>0</v>
      </c>
      <c r="BE109" s="4"/>
      <c r="BT109" s="136" t="s">
        <v>85</v>
      </c>
      <c r="BV109" s="136" t="s">
        <v>78</v>
      </c>
      <c r="BW109" s="136" t="s">
        <v>242</v>
      </c>
      <c r="BX109" s="136" t="s">
        <v>84</v>
      </c>
      <c r="CL109" s="136" t="s">
        <v>19</v>
      </c>
    </row>
    <row r="110" s="4" customFormat="1" ht="23.25" customHeight="1">
      <c r="A110" s="127" t="s">
        <v>86</v>
      </c>
      <c r="B110" s="66"/>
      <c r="C110" s="128"/>
      <c r="D110" s="128"/>
      <c r="E110" s="129" t="s">
        <v>243</v>
      </c>
      <c r="F110" s="129"/>
      <c r="G110" s="129"/>
      <c r="H110" s="129"/>
      <c r="I110" s="129"/>
      <c r="J110" s="128"/>
      <c r="K110" s="129" t="s">
        <v>244</v>
      </c>
      <c r="L110" s="129"/>
      <c r="M110" s="129"/>
      <c r="N110" s="129"/>
      <c r="O110" s="129"/>
      <c r="P110" s="129"/>
      <c r="Q110" s="129"/>
      <c r="R110" s="129"/>
      <c r="S110" s="129"/>
      <c r="T110" s="129"/>
      <c r="U110" s="129"/>
      <c r="V110" s="129"/>
      <c r="W110" s="129"/>
      <c r="X110" s="129"/>
      <c r="Y110" s="129"/>
      <c r="Z110" s="129"/>
      <c r="AA110" s="129"/>
      <c r="AB110" s="129"/>
      <c r="AC110" s="129"/>
      <c r="AD110" s="129"/>
      <c r="AE110" s="129"/>
      <c r="AF110" s="129"/>
      <c r="AG110" s="130">
        <f>'SO 801.1 -  Vegetační úpr...'!J32</f>
        <v>0</v>
      </c>
      <c r="AH110" s="128"/>
      <c r="AI110" s="128"/>
      <c r="AJ110" s="128"/>
      <c r="AK110" s="128"/>
      <c r="AL110" s="128"/>
      <c r="AM110" s="128"/>
      <c r="AN110" s="130">
        <f>SUM(AG110,AT110)</f>
        <v>0</v>
      </c>
      <c r="AO110" s="128"/>
      <c r="AP110" s="128"/>
      <c r="AQ110" s="131" t="s">
        <v>89</v>
      </c>
      <c r="AR110" s="68"/>
      <c r="AS110" s="132">
        <v>0</v>
      </c>
      <c r="AT110" s="133">
        <f>ROUND(SUM(AV110:AW110),2)</f>
        <v>0</v>
      </c>
      <c r="AU110" s="134">
        <f>'SO 801.1 -  Vegetační úpr...'!P90</f>
        <v>0</v>
      </c>
      <c r="AV110" s="133">
        <f>'SO 801.1 -  Vegetační úpr...'!J35</f>
        <v>0</v>
      </c>
      <c r="AW110" s="133">
        <f>'SO 801.1 -  Vegetační úpr...'!J36</f>
        <v>0</v>
      </c>
      <c r="AX110" s="133">
        <f>'SO 801.1 -  Vegetační úpr...'!J37</f>
        <v>0</v>
      </c>
      <c r="AY110" s="133">
        <f>'SO 801.1 -  Vegetační úpr...'!J38</f>
        <v>0</v>
      </c>
      <c r="AZ110" s="133">
        <f>'SO 801.1 -  Vegetační úpr...'!F35</f>
        <v>0</v>
      </c>
      <c r="BA110" s="133">
        <f>'SO 801.1 -  Vegetační úpr...'!F36</f>
        <v>0</v>
      </c>
      <c r="BB110" s="133">
        <f>'SO 801.1 -  Vegetační úpr...'!F37</f>
        <v>0</v>
      </c>
      <c r="BC110" s="133">
        <f>'SO 801.1 -  Vegetační úpr...'!F38</f>
        <v>0</v>
      </c>
      <c r="BD110" s="135">
        <f>'SO 801.1 -  Vegetační úpr...'!F39</f>
        <v>0</v>
      </c>
      <c r="BE110" s="4"/>
      <c r="BT110" s="136" t="s">
        <v>85</v>
      </c>
      <c r="BV110" s="136" t="s">
        <v>78</v>
      </c>
      <c r="BW110" s="136" t="s">
        <v>245</v>
      </c>
      <c r="BX110" s="136" t="s">
        <v>84</v>
      </c>
      <c r="CL110" s="136" t="s">
        <v>19</v>
      </c>
    </row>
    <row r="111" s="4" customFormat="1" ht="23.25" customHeight="1">
      <c r="A111" s="4"/>
      <c r="B111" s="66"/>
      <c r="C111" s="128"/>
      <c r="D111" s="128"/>
      <c r="E111" s="129" t="s">
        <v>246</v>
      </c>
      <c r="F111" s="129"/>
      <c r="G111" s="129"/>
      <c r="H111" s="129"/>
      <c r="I111" s="129"/>
      <c r="J111" s="128"/>
      <c r="K111" s="129" t="s">
        <v>247</v>
      </c>
      <c r="L111" s="129"/>
      <c r="M111" s="129"/>
      <c r="N111" s="129"/>
      <c r="O111" s="129"/>
      <c r="P111" s="129"/>
      <c r="Q111" s="129"/>
      <c r="R111" s="129"/>
      <c r="S111" s="129"/>
      <c r="T111" s="129"/>
      <c r="U111" s="129"/>
      <c r="V111" s="129"/>
      <c r="W111" s="129"/>
      <c r="X111" s="129"/>
      <c r="Y111" s="129"/>
      <c r="Z111" s="129"/>
      <c r="AA111" s="129"/>
      <c r="AB111" s="129"/>
      <c r="AC111" s="129"/>
      <c r="AD111" s="129"/>
      <c r="AE111" s="129"/>
      <c r="AF111" s="129"/>
      <c r="AG111" s="137">
        <f>ROUND(SUM(AG112:AG113),2)</f>
        <v>0</v>
      </c>
      <c r="AH111" s="128"/>
      <c r="AI111" s="128"/>
      <c r="AJ111" s="128"/>
      <c r="AK111" s="128"/>
      <c r="AL111" s="128"/>
      <c r="AM111" s="128"/>
      <c r="AN111" s="130">
        <f>SUM(AG111,AT111)</f>
        <v>0</v>
      </c>
      <c r="AO111" s="128"/>
      <c r="AP111" s="128"/>
      <c r="AQ111" s="131" t="s">
        <v>89</v>
      </c>
      <c r="AR111" s="68"/>
      <c r="AS111" s="132">
        <f>ROUND(SUM(AS112:AS113),2)</f>
        <v>0</v>
      </c>
      <c r="AT111" s="133">
        <f>ROUND(SUM(AV111:AW111),2)</f>
        <v>0</v>
      </c>
      <c r="AU111" s="134">
        <f>ROUND(SUM(AU112:AU113),5)</f>
        <v>0</v>
      </c>
      <c r="AV111" s="133">
        <f>ROUND(AZ111*L29,2)</f>
        <v>0</v>
      </c>
      <c r="AW111" s="133">
        <f>ROUND(BA111*L30,2)</f>
        <v>0</v>
      </c>
      <c r="AX111" s="133">
        <f>ROUND(BB111*L29,2)</f>
        <v>0</v>
      </c>
      <c r="AY111" s="133">
        <f>ROUND(BC111*L30,2)</f>
        <v>0</v>
      </c>
      <c r="AZ111" s="133">
        <f>ROUND(SUM(AZ112:AZ113),2)</f>
        <v>0</v>
      </c>
      <c r="BA111" s="133">
        <f>ROUND(SUM(BA112:BA113),2)</f>
        <v>0</v>
      </c>
      <c r="BB111" s="133">
        <f>ROUND(SUM(BB112:BB113),2)</f>
        <v>0</v>
      </c>
      <c r="BC111" s="133">
        <f>ROUND(SUM(BC112:BC113),2)</f>
        <v>0</v>
      </c>
      <c r="BD111" s="135">
        <f>ROUND(SUM(BD112:BD113),2)</f>
        <v>0</v>
      </c>
      <c r="BE111" s="4"/>
      <c r="BS111" s="136" t="s">
        <v>75</v>
      </c>
      <c r="BT111" s="136" t="s">
        <v>85</v>
      </c>
      <c r="BU111" s="136" t="s">
        <v>77</v>
      </c>
      <c r="BV111" s="136" t="s">
        <v>78</v>
      </c>
      <c r="BW111" s="136" t="s">
        <v>248</v>
      </c>
      <c r="BX111" s="136" t="s">
        <v>84</v>
      </c>
      <c r="CL111" s="136" t="s">
        <v>19</v>
      </c>
    </row>
    <row r="112" s="4" customFormat="1" ht="23.25" customHeight="1">
      <c r="A112" s="127" t="s">
        <v>86</v>
      </c>
      <c r="B112" s="66"/>
      <c r="C112" s="128"/>
      <c r="D112" s="128"/>
      <c r="E112" s="128"/>
      <c r="F112" s="129" t="s">
        <v>249</v>
      </c>
      <c r="G112" s="129"/>
      <c r="H112" s="129"/>
      <c r="I112" s="129"/>
      <c r="J112" s="129"/>
      <c r="K112" s="128"/>
      <c r="L112" s="129" t="s">
        <v>250</v>
      </c>
      <c r="M112" s="129"/>
      <c r="N112" s="129"/>
      <c r="O112" s="129"/>
      <c r="P112" s="129"/>
      <c r="Q112" s="129"/>
      <c r="R112" s="129"/>
      <c r="S112" s="129"/>
      <c r="T112" s="129"/>
      <c r="U112" s="129"/>
      <c r="V112" s="129"/>
      <c r="W112" s="129"/>
      <c r="X112" s="129"/>
      <c r="Y112" s="129"/>
      <c r="Z112" s="129"/>
      <c r="AA112" s="129"/>
      <c r="AB112" s="129"/>
      <c r="AC112" s="129"/>
      <c r="AD112" s="129"/>
      <c r="AE112" s="129"/>
      <c r="AF112" s="129"/>
      <c r="AG112" s="130">
        <f>'SO 801.2A - Výsadba v pod...'!J34</f>
        <v>0</v>
      </c>
      <c r="AH112" s="128"/>
      <c r="AI112" s="128"/>
      <c r="AJ112" s="128"/>
      <c r="AK112" s="128"/>
      <c r="AL112" s="128"/>
      <c r="AM112" s="128"/>
      <c r="AN112" s="130">
        <f>SUM(AG112,AT112)</f>
        <v>0</v>
      </c>
      <c r="AO112" s="128"/>
      <c r="AP112" s="128"/>
      <c r="AQ112" s="131" t="s">
        <v>89</v>
      </c>
      <c r="AR112" s="68"/>
      <c r="AS112" s="132">
        <v>0</v>
      </c>
      <c r="AT112" s="133">
        <f>ROUND(SUM(AV112:AW112),2)</f>
        <v>0</v>
      </c>
      <c r="AU112" s="134">
        <f>'SO 801.2A - Výsadba v pod...'!P97</f>
        <v>0</v>
      </c>
      <c r="AV112" s="133">
        <f>'SO 801.2A - Výsadba v pod...'!J37</f>
        <v>0</v>
      </c>
      <c r="AW112" s="133">
        <f>'SO 801.2A - Výsadba v pod...'!J38</f>
        <v>0</v>
      </c>
      <c r="AX112" s="133">
        <f>'SO 801.2A - Výsadba v pod...'!J39</f>
        <v>0</v>
      </c>
      <c r="AY112" s="133">
        <f>'SO 801.2A - Výsadba v pod...'!J40</f>
        <v>0</v>
      </c>
      <c r="AZ112" s="133">
        <f>'SO 801.2A - Výsadba v pod...'!F37</f>
        <v>0</v>
      </c>
      <c r="BA112" s="133">
        <f>'SO 801.2A - Výsadba v pod...'!F38</f>
        <v>0</v>
      </c>
      <c r="BB112" s="133">
        <f>'SO 801.2A - Výsadba v pod...'!F39</f>
        <v>0</v>
      </c>
      <c r="BC112" s="133">
        <f>'SO 801.2A - Výsadba v pod...'!F40</f>
        <v>0</v>
      </c>
      <c r="BD112" s="135">
        <f>'SO 801.2A - Výsadba v pod...'!F41</f>
        <v>0</v>
      </c>
      <c r="BE112" s="4"/>
      <c r="BT112" s="136" t="s">
        <v>150</v>
      </c>
      <c r="BV112" s="136" t="s">
        <v>78</v>
      </c>
      <c r="BW112" s="136" t="s">
        <v>251</v>
      </c>
      <c r="BX112" s="136" t="s">
        <v>248</v>
      </c>
      <c r="CL112" s="136" t="s">
        <v>19</v>
      </c>
    </row>
    <row r="113" s="4" customFormat="1" ht="23.25" customHeight="1">
      <c r="A113" s="127" t="s">
        <v>86</v>
      </c>
      <c r="B113" s="66"/>
      <c r="C113" s="128"/>
      <c r="D113" s="128"/>
      <c r="E113" s="128"/>
      <c r="F113" s="129" t="s">
        <v>252</v>
      </c>
      <c r="G113" s="129"/>
      <c r="H113" s="129"/>
      <c r="I113" s="129"/>
      <c r="J113" s="129"/>
      <c r="K113" s="128"/>
      <c r="L113" s="129" t="s">
        <v>253</v>
      </c>
      <c r="M113" s="129"/>
      <c r="N113" s="129"/>
      <c r="O113" s="129"/>
      <c r="P113" s="129"/>
      <c r="Q113" s="129"/>
      <c r="R113" s="129"/>
      <c r="S113" s="129"/>
      <c r="T113" s="129"/>
      <c r="U113" s="129"/>
      <c r="V113" s="129"/>
      <c r="W113" s="129"/>
      <c r="X113" s="129"/>
      <c r="Y113" s="129"/>
      <c r="Z113" s="129"/>
      <c r="AA113" s="129"/>
      <c r="AB113" s="129"/>
      <c r="AC113" s="129"/>
      <c r="AD113" s="129"/>
      <c r="AE113" s="129"/>
      <c r="AF113" s="129"/>
      <c r="AG113" s="130">
        <f>'SO 801.2B - Výsadba na po...'!J34</f>
        <v>0</v>
      </c>
      <c r="AH113" s="128"/>
      <c r="AI113" s="128"/>
      <c r="AJ113" s="128"/>
      <c r="AK113" s="128"/>
      <c r="AL113" s="128"/>
      <c r="AM113" s="128"/>
      <c r="AN113" s="130">
        <f>SUM(AG113,AT113)</f>
        <v>0</v>
      </c>
      <c r="AO113" s="128"/>
      <c r="AP113" s="128"/>
      <c r="AQ113" s="131" t="s">
        <v>89</v>
      </c>
      <c r="AR113" s="68"/>
      <c r="AS113" s="132">
        <v>0</v>
      </c>
      <c r="AT113" s="133">
        <f>ROUND(SUM(AV113:AW113),2)</f>
        <v>0</v>
      </c>
      <c r="AU113" s="134">
        <f>'SO 801.2B - Výsadba na po...'!P97</f>
        <v>0</v>
      </c>
      <c r="AV113" s="133">
        <f>'SO 801.2B - Výsadba na po...'!J37</f>
        <v>0</v>
      </c>
      <c r="AW113" s="133">
        <f>'SO 801.2B - Výsadba na po...'!J38</f>
        <v>0</v>
      </c>
      <c r="AX113" s="133">
        <f>'SO 801.2B - Výsadba na po...'!J39</f>
        <v>0</v>
      </c>
      <c r="AY113" s="133">
        <f>'SO 801.2B - Výsadba na po...'!J40</f>
        <v>0</v>
      </c>
      <c r="AZ113" s="133">
        <f>'SO 801.2B - Výsadba na po...'!F37</f>
        <v>0</v>
      </c>
      <c r="BA113" s="133">
        <f>'SO 801.2B - Výsadba na po...'!F38</f>
        <v>0</v>
      </c>
      <c r="BB113" s="133">
        <f>'SO 801.2B - Výsadba na po...'!F39</f>
        <v>0</v>
      </c>
      <c r="BC113" s="133">
        <f>'SO 801.2B - Výsadba na po...'!F40</f>
        <v>0</v>
      </c>
      <c r="BD113" s="135">
        <f>'SO 801.2B - Výsadba na po...'!F41</f>
        <v>0</v>
      </c>
      <c r="BE113" s="4"/>
      <c r="BT113" s="136" t="s">
        <v>150</v>
      </c>
      <c r="BV113" s="136" t="s">
        <v>78</v>
      </c>
      <c r="BW113" s="136" t="s">
        <v>254</v>
      </c>
      <c r="BX113" s="136" t="s">
        <v>248</v>
      </c>
      <c r="CL113" s="136" t="s">
        <v>19</v>
      </c>
    </row>
    <row r="114" s="4" customFormat="1" ht="23.25" customHeight="1">
      <c r="A114" s="127" t="s">
        <v>86</v>
      </c>
      <c r="B114" s="66"/>
      <c r="C114" s="128"/>
      <c r="D114" s="128"/>
      <c r="E114" s="129" t="s">
        <v>255</v>
      </c>
      <c r="F114" s="129"/>
      <c r="G114" s="129"/>
      <c r="H114" s="129"/>
      <c r="I114" s="129"/>
      <c r="J114" s="128"/>
      <c r="K114" s="129" t="s">
        <v>256</v>
      </c>
      <c r="L114" s="129"/>
      <c r="M114" s="129"/>
      <c r="N114" s="129"/>
      <c r="O114" s="129"/>
      <c r="P114" s="129"/>
      <c r="Q114" s="129"/>
      <c r="R114" s="129"/>
      <c r="S114" s="129"/>
      <c r="T114" s="129"/>
      <c r="U114" s="129"/>
      <c r="V114" s="129"/>
      <c r="W114" s="129"/>
      <c r="X114" s="129"/>
      <c r="Y114" s="129"/>
      <c r="Z114" s="129"/>
      <c r="AA114" s="129"/>
      <c r="AB114" s="129"/>
      <c r="AC114" s="129"/>
      <c r="AD114" s="129"/>
      <c r="AE114" s="129"/>
      <c r="AF114" s="129"/>
      <c r="AG114" s="130">
        <f>'SO 901.1 - Zastávkové pří...'!J32</f>
        <v>0</v>
      </c>
      <c r="AH114" s="128"/>
      <c r="AI114" s="128"/>
      <c r="AJ114" s="128"/>
      <c r="AK114" s="128"/>
      <c r="AL114" s="128"/>
      <c r="AM114" s="128"/>
      <c r="AN114" s="130">
        <f>SUM(AG114,AT114)</f>
        <v>0</v>
      </c>
      <c r="AO114" s="128"/>
      <c r="AP114" s="128"/>
      <c r="AQ114" s="131" t="s">
        <v>89</v>
      </c>
      <c r="AR114" s="68"/>
      <c r="AS114" s="132">
        <v>0</v>
      </c>
      <c r="AT114" s="133">
        <f>ROUND(SUM(AV114:AW114),2)</f>
        <v>0</v>
      </c>
      <c r="AU114" s="134">
        <f>'SO 901.1 - Zastávkové pří...'!P93</f>
        <v>0</v>
      </c>
      <c r="AV114" s="133">
        <f>'SO 901.1 - Zastávkové pří...'!J35</f>
        <v>0</v>
      </c>
      <c r="AW114" s="133">
        <f>'SO 901.1 - Zastávkové pří...'!J36</f>
        <v>0</v>
      </c>
      <c r="AX114" s="133">
        <f>'SO 901.1 - Zastávkové pří...'!J37</f>
        <v>0</v>
      </c>
      <c r="AY114" s="133">
        <f>'SO 901.1 - Zastávkové pří...'!J38</f>
        <v>0</v>
      </c>
      <c r="AZ114" s="133">
        <f>'SO 901.1 - Zastávkové pří...'!F35</f>
        <v>0</v>
      </c>
      <c r="BA114" s="133">
        <f>'SO 901.1 - Zastávkové pří...'!F36</f>
        <v>0</v>
      </c>
      <c r="BB114" s="133">
        <f>'SO 901.1 - Zastávkové pří...'!F37</f>
        <v>0</v>
      </c>
      <c r="BC114" s="133">
        <f>'SO 901.1 - Zastávkové pří...'!F38</f>
        <v>0</v>
      </c>
      <c r="BD114" s="135">
        <f>'SO 901.1 - Zastávkové pří...'!F39</f>
        <v>0</v>
      </c>
      <c r="BE114" s="4"/>
      <c r="BT114" s="136" t="s">
        <v>85</v>
      </c>
      <c r="BV114" s="136" t="s">
        <v>78</v>
      </c>
      <c r="BW114" s="136" t="s">
        <v>257</v>
      </c>
      <c r="BX114" s="136" t="s">
        <v>84</v>
      </c>
      <c r="CL114" s="136" t="s">
        <v>19</v>
      </c>
    </row>
    <row r="115" s="4" customFormat="1" ht="23.25" customHeight="1">
      <c r="A115" s="127" t="s">
        <v>86</v>
      </c>
      <c r="B115" s="66"/>
      <c r="C115" s="128"/>
      <c r="D115" s="128"/>
      <c r="E115" s="129" t="s">
        <v>258</v>
      </c>
      <c r="F115" s="129"/>
      <c r="G115" s="129"/>
      <c r="H115" s="129"/>
      <c r="I115" s="129"/>
      <c r="J115" s="128"/>
      <c r="K115" s="129" t="s">
        <v>259</v>
      </c>
      <c r="L115" s="129"/>
      <c r="M115" s="129"/>
      <c r="N115" s="129"/>
      <c r="O115" s="129"/>
      <c r="P115" s="129"/>
      <c r="Q115" s="129"/>
      <c r="R115" s="129"/>
      <c r="S115" s="129"/>
      <c r="T115" s="129"/>
      <c r="U115" s="129"/>
      <c r="V115" s="129"/>
      <c r="W115" s="129"/>
      <c r="X115" s="129"/>
      <c r="Y115" s="129"/>
      <c r="Z115" s="129"/>
      <c r="AA115" s="129"/>
      <c r="AB115" s="129"/>
      <c r="AC115" s="129"/>
      <c r="AD115" s="129"/>
      <c r="AE115" s="129"/>
      <c r="AF115" s="129"/>
      <c r="AG115" s="130">
        <f>'SO 901.2 - Zastávkové pří...'!J32</f>
        <v>0</v>
      </c>
      <c r="AH115" s="128"/>
      <c r="AI115" s="128"/>
      <c r="AJ115" s="128"/>
      <c r="AK115" s="128"/>
      <c r="AL115" s="128"/>
      <c r="AM115" s="128"/>
      <c r="AN115" s="130">
        <f>SUM(AG115,AT115)</f>
        <v>0</v>
      </c>
      <c r="AO115" s="128"/>
      <c r="AP115" s="128"/>
      <c r="AQ115" s="131" t="s">
        <v>89</v>
      </c>
      <c r="AR115" s="68"/>
      <c r="AS115" s="132">
        <v>0</v>
      </c>
      <c r="AT115" s="133">
        <f>ROUND(SUM(AV115:AW115),2)</f>
        <v>0</v>
      </c>
      <c r="AU115" s="134">
        <f>'SO 901.2 - Zastávkové pří...'!P93</f>
        <v>0</v>
      </c>
      <c r="AV115" s="133">
        <f>'SO 901.2 - Zastávkové pří...'!J35</f>
        <v>0</v>
      </c>
      <c r="AW115" s="133">
        <f>'SO 901.2 - Zastávkové pří...'!J36</f>
        <v>0</v>
      </c>
      <c r="AX115" s="133">
        <f>'SO 901.2 - Zastávkové pří...'!J37</f>
        <v>0</v>
      </c>
      <c r="AY115" s="133">
        <f>'SO 901.2 - Zastávkové pří...'!J38</f>
        <v>0</v>
      </c>
      <c r="AZ115" s="133">
        <f>'SO 901.2 - Zastávkové pří...'!F35</f>
        <v>0</v>
      </c>
      <c r="BA115" s="133">
        <f>'SO 901.2 - Zastávkové pří...'!F36</f>
        <v>0</v>
      </c>
      <c r="BB115" s="133">
        <f>'SO 901.2 - Zastávkové pří...'!F37</f>
        <v>0</v>
      </c>
      <c r="BC115" s="133">
        <f>'SO 901.2 - Zastávkové pří...'!F38</f>
        <v>0</v>
      </c>
      <c r="BD115" s="135">
        <f>'SO 901.2 - Zastávkové pří...'!F39</f>
        <v>0</v>
      </c>
      <c r="BE115" s="4"/>
      <c r="BT115" s="136" t="s">
        <v>85</v>
      </c>
      <c r="BV115" s="136" t="s">
        <v>78</v>
      </c>
      <c r="BW115" s="136" t="s">
        <v>260</v>
      </c>
      <c r="BX115" s="136" t="s">
        <v>84</v>
      </c>
      <c r="CL115" s="136" t="s">
        <v>19</v>
      </c>
    </row>
    <row r="116" s="4" customFormat="1" ht="16.5" customHeight="1">
      <c r="A116" s="4"/>
      <c r="B116" s="66"/>
      <c r="C116" s="128"/>
      <c r="D116" s="128"/>
      <c r="E116" s="129" t="s">
        <v>261</v>
      </c>
      <c r="F116" s="129"/>
      <c r="G116" s="129"/>
      <c r="H116" s="129"/>
      <c r="I116" s="129"/>
      <c r="J116" s="128"/>
      <c r="K116" s="129" t="s">
        <v>262</v>
      </c>
      <c r="L116" s="129"/>
      <c r="M116" s="129"/>
      <c r="N116" s="129"/>
      <c r="O116" s="129"/>
      <c r="P116" s="129"/>
      <c r="Q116" s="129"/>
      <c r="R116" s="129"/>
      <c r="S116" s="129"/>
      <c r="T116" s="129"/>
      <c r="U116" s="129"/>
      <c r="V116" s="129"/>
      <c r="W116" s="129"/>
      <c r="X116" s="129"/>
      <c r="Y116" s="129"/>
      <c r="Z116" s="129"/>
      <c r="AA116" s="129"/>
      <c r="AB116" s="129"/>
      <c r="AC116" s="129"/>
      <c r="AD116" s="129"/>
      <c r="AE116" s="129"/>
      <c r="AF116" s="129"/>
      <c r="AG116" s="137">
        <f>ROUND(SUM(AG117:AG119),2)</f>
        <v>0</v>
      </c>
      <c r="AH116" s="128"/>
      <c r="AI116" s="128"/>
      <c r="AJ116" s="128"/>
      <c r="AK116" s="128"/>
      <c r="AL116" s="128"/>
      <c r="AM116" s="128"/>
      <c r="AN116" s="130">
        <f>SUM(AG116,AT116)</f>
        <v>0</v>
      </c>
      <c r="AO116" s="128"/>
      <c r="AP116" s="128"/>
      <c r="AQ116" s="131" t="s">
        <v>89</v>
      </c>
      <c r="AR116" s="68"/>
      <c r="AS116" s="132">
        <f>ROUND(SUM(AS117:AS119),2)</f>
        <v>0</v>
      </c>
      <c r="AT116" s="133">
        <f>ROUND(SUM(AV116:AW116),2)</f>
        <v>0</v>
      </c>
      <c r="AU116" s="134">
        <f>ROUND(SUM(AU117:AU119),5)</f>
        <v>0</v>
      </c>
      <c r="AV116" s="133">
        <f>ROUND(AZ116*L29,2)</f>
        <v>0</v>
      </c>
      <c r="AW116" s="133">
        <f>ROUND(BA116*L30,2)</f>
        <v>0</v>
      </c>
      <c r="AX116" s="133">
        <f>ROUND(BB116*L29,2)</f>
        <v>0</v>
      </c>
      <c r="AY116" s="133">
        <f>ROUND(BC116*L30,2)</f>
        <v>0</v>
      </c>
      <c r="AZ116" s="133">
        <f>ROUND(SUM(AZ117:AZ119),2)</f>
        <v>0</v>
      </c>
      <c r="BA116" s="133">
        <f>ROUND(SUM(BA117:BA119),2)</f>
        <v>0</v>
      </c>
      <c r="BB116" s="133">
        <f>ROUND(SUM(BB117:BB119),2)</f>
        <v>0</v>
      </c>
      <c r="BC116" s="133">
        <f>ROUND(SUM(BC117:BC119),2)</f>
        <v>0</v>
      </c>
      <c r="BD116" s="135">
        <f>ROUND(SUM(BD117:BD119),2)</f>
        <v>0</v>
      </c>
      <c r="BE116" s="4"/>
      <c r="BS116" s="136" t="s">
        <v>75</v>
      </c>
      <c r="BT116" s="136" t="s">
        <v>85</v>
      </c>
      <c r="BU116" s="136" t="s">
        <v>77</v>
      </c>
      <c r="BV116" s="136" t="s">
        <v>78</v>
      </c>
      <c r="BW116" s="136" t="s">
        <v>263</v>
      </c>
      <c r="BX116" s="136" t="s">
        <v>84</v>
      </c>
      <c r="CL116" s="136" t="s">
        <v>19</v>
      </c>
    </row>
    <row r="117" s="4" customFormat="1" ht="23.25" customHeight="1">
      <c r="A117" s="127" t="s">
        <v>86</v>
      </c>
      <c r="B117" s="66"/>
      <c r="C117" s="128"/>
      <c r="D117" s="128"/>
      <c r="E117" s="128"/>
      <c r="F117" s="129" t="s">
        <v>264</v>
      </c>
      <c r="G117" s="129"/>
      <c r="H117" s="129"/>
      <c r="I117" s="129"/>
      <c r="J117" s="129"/>
      <c r="K117" s="128"/>
      <c r="L117" s="129" t="s">
        <v>265</v>
      </c>
      <c r="M117" s="129"/>
      <c r="N117" s="129"/>
      <c r="O117" s="129"/>
      <c r="P117" s="129"/>
      <c r="Q117" s="129"/>
      <c r="R117" s="129"/>
      <c r="S117" s="129"/>
      <c r="T117" s="129"/>
      <c r="U117" s="129"/>
      <c r="V117" s="129"/>
      <c r="W117" s="129"/>
      <c r="X117" s="129"/>
      <c r="Y117" s="129"/>
      <c r="Z117" s="129"/>
      <c r="AA117" s="129"/>
      <c r="AB117" s="129"/>
      <c r="AC117" s="129"/>
      <c r="AD117" s="129"/>
      <c r="AE117" s="129"/>
      <c r="AF117" s="129"/>
      <c r="AG117" s="130">
        <f>'SO 902.1 - Mobiliář (vyjm...'!J34</f>
        <v>0</v>
      </c>
      <c r="AH117" s="128"/>
      <c r="AI117" s="128"/>
      <c r="AJ117" s="128"/>
      <c r="AK117" s="128"/>
      <c r="AL117" s="128"/>
      <c r="AM117" s="128"/>
      <c r="AN117" s="130">
        <f>SUM(AG117,AT117)</f>
        <v>0</v>
      </c>
      <c r="AO117" s="128"/>
      <c r="AP117" s="128"/>
      <c r="AQ117" s="131" t="s">
        <v>89</v>
      </c>
      <c r="AR117" s="68"/>
      <c r="AS117" s="132">
        <v>0</v>
      </c>
      <c r="AT117" s="133">
        <f>ROUND(SUM(AV117:AW117),2)</f>
        <v>0</v>
      </c>
      <c r="AU117" s="134">
        <f>'SO 902.1 - Mobiliář (vyjm...'!P96</f>
        <v>0</v>
      </c>
      <c r="AV117" s="133">
        <f>'SO 902.1 - Mobiliář (vyjm...'!J37</f>
        <v>0</v>
      </c>
      <c r="AW117" s="133">
        <f>'SO 902.1 - Mobiliář (vyjm...'!J38</f>
        <v>0</v>
      </c>
      <c r="AX117" s="133">
        <f>'SO 902.1 - Mobiliář (vyjm...'!J39</f>
        <v>0</v>
      </c>
      <c r="AY117" s="133">
        <f>'SO 902.1 - Mobiliář (vyjm...'!J40</f>
        <v>0</v>
      </c>
      <c r="AZ117" s="133">
        <f>'SO 902.1 - Mobiliář (vyjm...'!F37</f>
        <v>0</v>
      </c>
      <c r="BA117" s="133">
        <f>'SO 902.1 - Mobiliář (vyjm...'!F38</f>
        <v>0</v>
      </c>
      <c r="BB117" s="133">
        <f>'SO 902.1 - Mobiliář (vyjm...'!F39</f>
        <v>0</v>
      </c>
      <c r="BC117" s="133">
        <f>'SO 902.1 - Mobiliář (vyjm...'!F40</f>
        <v>0</v>
      </c>
      <c r="BD117" s="135">
        <f>'SO 902.1 - Mobiliář (vyjm...'!F41</f>
        <v>0</v>
      </c>
      <c r="BE117" s="4"/>
      <c r="BT117" s="136" t="s">
        <v>150</v>
      </c>
      <c r="BV117" s="136" t="s">
        <v>78</v>
      </c>
      <c r="BW117" s="136" t="s">
        <v>266</v>
      </c>
      <c r="BX117" s="136" t="s">
        <v>263</v>
      </c>
      <c r="CL117" s="136" t="s">
        <v>19</v>
      </c>
    </row>
    <row r="118" s="4" customFormat="1" ht="23.25" customHeight="1">
      <c r="A118" s="127" t="s">
        <v>86</v>
      </c>
      <c r="B118" s="66"/>
      <c r="C118" s="128"/>
      <c r="D118" s="128"/>
      <c r="E118" s="128"/>
      <c r="F118" s="129" t="s">
        <v>267</v>
      </c>
      <c r="G118" s="129"/>
      <c r="H118" s="129"/>
      <c r="I118" s="129"/>
      <c r="J118" s="129"/>
      <c r="K118" s="128"/>
      <c r="L118" s="129" t="s">
        <v>268</v>
      </c>
      <c r="M118" s="129"/>
      <c r="N118" s="129"/>
      <c r="O118" s="129"/>
      <c r="P118" s="129"/>
      <c r="Q118" s="129"/>
      <c r="R118" s="129"/>
      <c r="S118" s="129"/>
      <c r="T118" s="129"/>
      <c r="U118" s="129"/>
      <c r="V118" s="129"/>
      <c r="W118" s="129"/>
      <c r="X118" s="129"/>
      <c r="Y118" s="129"/>
      <c r="Z118" s="129"/>
      <c r="AA118" s="129"/>
      <c r="AB118" s="129"/>
      <c r="AC118" s="129"/>
      <c r="AD118" s="129"/>
      <c r="AE118" s="129"/>
      <c r="AF118" s="129"/>
      <c r="AG118" s="130">
        <f>'SO 902.2 - Mobiliář (tram...'!J34</f>
        <v>0</v>
      </c>
      <c r="AH118" s="128"/>
      <c r="AI118" s="128"/>
      <c r="AJ118" s="128"/>
      <c r="AK118" s="128"/>
      <c r="AL118" s="128"/>
      <c r="AM118" s="128"/>
      <c r="AN118" s="130">
        <f>SUM(AG118,AT118)</f>
        <v>0</v>
      </c>
      <c r="AO118" s="128"/>
      <c r="AP118" s="128"/>
      <c r="AQ118" s="131" t="s">
        <v>89</v>
      </c>
      <c r="AR118" s="68"/>
      <c r="AS118" s="132">
        <v>0</v>
      </c>
      <c r="AT118" s="133">
        <f>ROUND(SUM(AV118:AW118),2)</f>
        <v>0</v>
      </c>
      <c r="AU118" s="134">
        <f>'SO 902.2 - Mobiliář (tram...'!P96</f>
        <v>0</v>
      </c>
      <c r="AV118" s="133">
        <f>'SO 902.2 - Mobiliář (tram...'!J37</f>
        <v>0</v>
      </c>
      <c r="AW118" s="133">
        <f>'SO 902.2 - Mobiliář (tram...'!J38</f>
        <v>0</v>
      </c>
      <c r="AX118" s="133">
        <f>'SO 902.2 - Mobiliář (tram...'!J39</f>
        <v>0</v>
      </c>
      <c r="AY118" s="133">
        <f>'SO 902.2 - Mobiliář (tram...'!J40</f>
        <v>0</v>
      </c>
      <c r="AZ118" s="133">
        <f>'SO 902.2 - Mobiliář (tram...'!F37</f>
        <v>0</v>
      </c>
      <c r="BA118" s="133">
        <f>'SO 902.2 - Mobiliář (tram...'!F38</f>
        <v>0</v>
      </c>
      <c r="BB118" s="133">
        <f>'SO 902.2 - Mobiliář (tram...'!F39</f>
        <v>0</v>
      </c>
      <c r="BC118" s="133">
        <f>'SO 902.2 - Mobiliář (tram...'!F40</f>
        <v>0</v>
      </c>
      <c r="BD118" s="135">
        <f>'SO 902.2 - Mobiliář (tram...'!F41</f>
        <v>0</v>
      </c>
      <c r="BE118" s="4"/>
      <c r="BT118" s="136" t="s">
        <v>150</v>
      </c>
      <c r="BV118" s="136" t="s">
        <v>78</v>
      </c>
      <c r="BW118" s="136" t="s">
        <v>269</v>
      </c>
      <c r="BX118" s="136" t="s">
        <v>263</v>
      </c>
      <c r="CL118" s="136" t="s">
        <v>19</v>
      </c>
    </row>
    <row r="119" s="4" customFormat="1" ht="23.25" customHeight="1">
      <c r="A119" s="127" t="s">
        <v>86</v>
      </c>
      <c r="B119" s="66"/>
      <c r="C119" s="128"/>
      <c r="D119" s="128"/>
      <c r="E119" s="128"/>
      <c r="F119" s="129" t="s">
        <v>270</v>
      </c>
      <c r="G119" s="129"/>
      <c r="H119" s="129"/>
      <c r="I119" s="129"/>
      <c r="J119" s="129"/>
      <c r="K119" s="128"/>
      <c r="L119" s="129" t="s">
        <v>271</v>
      </c>
      <c r="M119" s="129"/>
      <c r="N119" s="129"/>
      <c r="O119" s="129"/>
      <c r="P119" s="129"/>
      <c r="Q119" s="129"/>
      <c r="R119" s="129"/>
      <c r="S119" s="129"/>
      <c r="T119" s="129"/>
      <c r="U119" s="129"/>
      <c r="V119" s="129"/>
      <c r="W119" s="129"/>
      <c r="X119" s="129"/>
      <c r="Y119" s="129"/>
      <c r="Z119" s="129"/>
      <c r="AA119" s="129"/>
      <c r="AB119" s="129"/>
      <c r="AC119" s="129"/>
      <c r="AD119" s="129"/>
      <c r="AE119" s="129"/>
      <c r="AF119" s="129"/>
      <c r="AG119" s="130">
        <f>'SO 902.3 - Mobiliář (ÚAN)'!J34</f>
        <v>0</v>
      </c>
      <c r="AH119" s="128"/>
      <c r="AI119" s="128"/>
      <c r="AJ119" s="128"/>
      <c r="AK119" s="128"/>
      <c r="AL119" s="128"/>
      <c r="AM119" s="128"/>
      <c r="AN119" s="130">
        <f>SUM(AG119,AT119)</f>
        <v>0</v>
      </c>
      <c r="AO119" s="128"/>
      <c r="AP119" s="128"/>
      <c r="AQ119" s="131" t="s">
        <v>89</v>
      </c>
      <c r="AR119" s="68"/>
      <c r="AS119" s="132">
        <v>0</v>
      </c>
      <c r="AT119" s="133">
        <f>ROUND(SUM(AV119:AW119),2)</f>
        <v>0</v>
      </c>
      <c r="AU119" s="134">
        <f>'SO 902.3 - Mobiliář (ÚAN)'!P96</f>
        <v>0</v>
      </c>
      <c r="AV119" s="133">
        <f>'SO 902.3 - Mobiliář (ÚAN)'!J37</f>
        <v>0</v>
      </c>
      <c r="AW119" s="133">
        <f>'SO 902.3 - Mobiliář (ÚAN)'!J38</f>
        <v>0</v>
      </c>
      <c r="AX119" s="133">
        <f>'SO 902.3 - Mobiliář (ÚAN)'!J39</f>
        <v>0</v>
      </c>
      <c r="AY119" s="133">
        <f>'SO 902.3 - Mobiliář (ÚAN)'!J40</f>
        <v>0</v>
      </c>
      <c r="AZ119" s="133">
        <f>'SO 902.3 - Mobiliář (ÚAN)'!F37</f>
        <v>0</v>
      </c>
      <c r="BA119" s="133">
        <f>'SO 902.3 - Mobiliář (ÚAN)'!F38</f>
        <v>0</v>
      </c>
      <c r="BB119" s="133">
        <f>'SO 902.3 - Mobiliář (ÚAN)'!F39</f>
        <v>0</v>
      </c>
      <c r="BC119" s="133">
        <f>'SO 902.3 - Mobiliář (ÚAN)'!F40</f>
        <v>0</v>
      </c>
      <c r="BD119" s="135">
        <f>'SO 902.3 - Mobiliář (ÚAN)'!F41</f>
        <v>0</v>
      </c>
      <c r="BE119" s="4"/>
      <c r="BT119" s="136" t="s">
        <v>150</v>
      </c>
      <c r="BV119" s="136" t="s">
        <v>78</v>
      </c>
      <c r="BW119" s="136" t="s">
        <v>272</v>
      </c>
      <c r="BX119" s="136" t="s">
        <v>263</v>
      </c>
      <c r="CL119" s="136" t="s">
        <v>19</v>
      </c>
    </row>
    <row r="120" s="4" customFormat="1" ht="16.5" customHeight="1">
      <c r="A120" s="127" t="s">
        <v>86</v>
      </c>
      <c r="B120" s="66"/>
      <c r="C120" s="128"/>
      <c r="D120" s="128"/>
      <c r="E120" s="129" t="s">
        <v>273</v>
      </c>
      <c r="F120" s="129"/>
      <c r="G120" s="129"/>
      <c r="H120" s="129"/>
      <c r="I120" s="129"/>
      <c r="J120" s="128"/>
      <c r="K120" s="129" t="s">
        <v>274</v>
      </c>
      <c r="L120" s="129"/>
      <c r="M120" s="129"/>
      <c r="N120" s="129"/>
      <c r="O120" s="129"/>
      <c r="P120" s="129"/>
      <c r="Q120" s="129"/>
      <c r="R120" s="129"/>
      <c r="S120" s="129"/>
      <c r="T120" s="129"/>
      <c r="U120" s="129"/>
      <c r="V120" s="129"/>
      <c r="W120" s="129"/>
      <c r="X120" s="129"/>
      <c r="Y120" s="129"/>
      <c r="Z120" s="129"/>
      <c r="AA120" s="129"/>
      <c r="AB120" s="129"/>
      <c r="AC120" s="129"/>
      <c r="AD120" s="129"/>
      <c r="AE120" s="129"/>
      <c r="AF120" s="129"/>
      <c r="AG120" s="130">
        <f>'SO 903 - Orientační a inf...'!J32</f>
        <v>0</v>
      </c>
      <c r="AH120" s="128"/>
      <c r="AI120" s="128"/>
      <c r="AJ120" s="128"/>
      <c r="AK120" s="128"/>
      <c r="AL120" s="128"/>
      <c r="AM120" s="128"/>
      <c r="AN120" s="130">
        <f>SUM(AG120,AT120)</f>
        <v>0</v>
      </c>
      <c r="AO120" s="128"/>
      <c r="AP120" s="128"/>
      <c r="AQ120" s="131" t="s">
        <v>89</v>
      </c>
      <c r="AR120" s="68"/>
      <c r="AS120" s="132">
        <v>0</v>
      </c>
      <c r="AT120" s="133">
        <f>ROUND(SUM(AV120:AW120),2)</f>
        <v>0</v>
      </c>
      <c r="AU120" s="134">
        <f>'SO 903 - Orientační a inf...'!P88</f>
        <v>0</v>
      </c>
      <c r="AV120" s="133">
        <f>'SO 903 - Orientační a inf...'!J35</f>
        <v>0</v>
      </c>
      <c r="AW120" s="133">
        <f>'SO 903 - Orientační a inf...'!J36</f>
        <v>0</v>
      </c>
      <c r="AX120" s="133">
        <f>'SO 903 - Orientační a inf...'!J37</f>
        <v>0</v>
      </c>
      <c r="AY120" s="133">
        <f>'SO 903 - Orientační a inf...'!J38</f>
        <v>0</v>
      </c>
      <c r="AZ120" s="133">
        <f>'SO 903 - Orientační a inf...'!F35</f>
        <v>0</v>
      </c>
      <c r="BA120" s="133">
        <f>'SO 903 - Orientační a inf...'!F36</f>
        <v>0</v>
      </c>
      <c r="BB120" s="133">
        <f>'SO 903 - Orientační a inf...'!F37</f>
        <v>0</v>
      </c>
      <c r="BC120" s="133">
        <f>'SO 903 - Orientační a inf...'!F38</f>
        <v>0</v>
      </c>
      <c r="BD120" s="135">
        <f>'SO 903 - Orientační a inf...'!F39</f>
        <v>0</v>
      </c>
      <c r="BE120" s="4"/>
      <c r="BT120" s="136" t="s">
        <v>85</v>
      </c>
      <c r="BV120" s="136" t="s">
        <v>78</v>
      </c>
      <c r="BW120" s="136" t="s">
        <v>275</v>
      </c>
      <c r="BX120" s="136" t="s">
        <v>84</v>
      </c>
      <c r="CL120" s="136" t="s">
        <v>19</v>
      </c>
    </row>
    <row r="121" s="4" customFormat="1" ht="16.5" customHeight="1">
      <c r="A121" s="127" t="s">
        <v>86</v>
      </c>
      <c r="B121" s="66"/>
      <c r="C121" s="128"/>
      <c r="D121" s="128"/>
      <c r="E121" s="129" t="s">
        <v>276</v>
      </c>
      <c r="F121" s="129"/>
      <c r="G121" s="129"/>
      <c r="H121" s="129"/>
      <c r="I121" s="129"/>
      <c r="J121" s="128"/>
      <c r="K121" s="129" t="s">
        <v>277</v>
      </c>
      <c r="L121" s="129"/>
      <c r="M121" s="129"/>
      <c r="N121" s="129"/>
      <c r="O121" s="129"/>
      <c r="P121" s="129"/>
      <c r="Q121" s="129"/>
      <c r="R121" s="129"/>
      <c r="S121" s="129"/>
      <c r="T121" s="129"/>
      <c r="U121" s="129"/>
      <c r="V121" s="129"/>
      <c r="W121" s="129"/>
      <c r="X121" s="129"/>
      <c r="Y121" s="129"/>
      <c r="Z121" s="129"/>
      <c r="AA121" s="129"/>
      <c r="AB121" s="129"/>
      <c r="AC121" s="129"/>
      <c r="AD121" s="129"/>
      <c r="AE121" s="129"/>
      <c r="AF121" s="129"/>
      <c r="AG121" s="130">
        <f>'SO 905 - Jízdenkové automaty'!J32</f>
        <v>0</v>
      </c>
      <c r="AH121" s="128"/>
      <c r="AI121" s="128"/>
      <c r="AJ121" s="128"/>
      <c r="AK121" s="128"/>
      <c r="AL121" s="128"/>
      <c r="AM121" s="128"/>
      <c r="AN121" s="130">
        <f>SUM(AG121,AT121)</f>
        <v>0</v>
      </c>
      <c r="AO121" s="128"/>
      <c r="AP121" s="128"/>
      <c r="AQ121" s="131" t="s">
        <v>89</v>
      </c>
      <c r="AR121" s="68"/>
      <c r="AS121" s="132">
        <v>0</v>
      </c>
      <c r="AT121" s="133">
        <f>ROUND(SUM(AV121:AW121),2)</f>
        <v>0</v>
      </c>
      <c r="AU121" s="134">
        <f>'SO 905 - Jízdenkové automaty'!P94</f>
        <v>0</v>
      </c>
      <c r="AV121" s="133">
        <f>'SO 905 - Jízdenkové automaty'!J35</f>
        <v>0</v>
      </c>
      <c r="AW121" s="133">
        <f>'SO 905 - Jízdenkové automaty'!J36</f>
        <v>0</v>
      </c>
      <c r="AX121" s="133">
        <f>'SO 905 - Jízdenkové automaty'!J37</f>
        <v>0</v>
      </c>
      <c r="AY121" s="133">
        <f>'SO 905 - Jízdenkové automaty'!J38</f>
        <v>0</v>
      </c>
      <c r="AZ121" s="133">
        <f>'SO 905 - Jízdenkové automaty'!F35</f>
        <v>0</v>
      </c>
      <c r="BA121" s="133">
        <f>'SO 905 - Jízdenkové automaty'!F36</f>
        <v>0</v>
      </c>
      <c r="BB121" s="133">
        <f>'SO 905 - Jízdenkové automaty'!F37</f>
        <v>0</v>
      </c>
      <c r="BC121" s="133">
        <f>'SO 905 - Jízdenkové automaty'!F38</f>
        <v>0</v>
      </c>
      <c r="BD121" s="135">
        <f>'SO 905 - Jízdenkové automaty'!F39</f>
        <v>0</v>
      </c>
      <c r="BE121" s="4"/>
      <c r="BT121" s="136" t="s">
        <v>85</v>
      </c>
      <c r="BV121" s="136" t="s">
        <v>78</v>
      </c>
      <c r="BW121" s="136" t="s">
        <v>278</v>
      </c>
      <c r="BX121" s="136" t="s">
        <v>84</v>
      </c>
      <c r="CL121" s="136" t="s">
        <v>19</v>
      </c>
    </row>
    <row r="122" s="4" customFormat="1" ht="16.5" customHeight="1">
      <c r="A122" s="127" t="s">
        <v>86</v>
      </c>
      <c r="B122" s="66"/>
      <c r="C122" s="128"/>
      <c r="D122" s="128"/>
      <c r="E122" s="129" t="s">
        <v>279</v>
      </c>
      <c r="F122" s="129"/>
      <c r="G122" s="129"/>
      <c r="H122" s="129"/>
      <c r="I122" s="129"/>
      <c r="J122" s="128"/>
      <c r="K122" s="129" t="s">
        <v>280</v>
      </c>
      <c r="L122" s="129"/>
      <c r="M122" s="129"/>
      <c r="N122" s="129"/>
      <c r="O122" s="129"/>
      <c r="P122" s="129"/>
      <c r="Q122" s="129"/>
      <c r="R122" s="129"/>
      <c r="S122" s="129"/>
      <c r="T122" s="129"/>
      <c r="U122" s="129"/>
      <c r="V122" s="129"/>
      <c r="W122" s="129"/>
      <c r="X122" s="129"/>
      <c r="Y122" s="129"/>
      <c r="Z122" s="129"/>
      <c r="AA122" s="129"/>
      <c r="AB122" s="129"/>
      <c r="AC122" s="129"/>
      <c r="AD122" s="129"/>
      <c r="AE122" s="129"/>
      <c r="AF122" s="129"/>
      <c r="AG122" s="130">
        <f>'SO 910 - Provizorní tramv...'!J32</f>
        <v>0</v>
      </c>
      <c r="AH122" s="128"/>
      <c r="AI122" s="128"/>
      <c r="AJ122" s="128"/>
      <c r="AK122" s="128"/>
      <c r="AL122" s="128"/>
      <c r="AM122" s="128"/>
      <c r="AN122" s="130">
        <f>SUM(AG122,AT122)</f>
        <v>0</v>
      </c>
      <c r="AO122" s="128"/>
      <c r="AP122" s="128"/>
      <c r="AQ122" s="131" t="s">
        <v>89</v>
      </c>
      <c r="AR122" s="68"/>
      <c r="AS122" s="138">
        <v>0</v>
      </c>
      <c r="AT122" s="139">
        <f>ROUND(SUM(AV122:AW122),2)</f>
        <v>0</v>
      </c>
      <c r="AU122" s="140">
        <f>'SO 910 - Provizorní tramv...'!P92</f>
        <v>0</v>
      </c>
      <c r="AV122" s="139">
        <f>'SO 910 - Provizorní tramv...'!J35</f>
        <v>0</v>
      </c>
      <c r="AW122" s="139">
        <f>'SO 910 - Provizorní tramv...'!J36</f>
        <v>0</v>
      </c>
      <c r="AX122" s="139">
        <f>'SO 910 - Provizorní tramv...'!J37</f>
        <v>0</v>
      </c>
      <c r="AY122" s="139">
        <f>'SO 910 - Provizorní tramv...'!J38</f>
        <v>0</v>
      </c>
      <c r="AZ122" s="139">
        <f>'SO 910 - Provizorní tramv...'!F35</f>
        <v>0</v>
      </c>
      <c r="BA122" s="139">
        <f>'SO 910 - Provizorní tramv...'!F36</f>
        <v>0</v>
      </c>
      <c r="BB122" s="139">
        <f>'SO 910 - Provizorní tramv...'!F37</f>
        <v>0</v>
      </c>
      <c r="BC122" s="139">
        <f>'SO 910 - Provizorní tramv...'!F38</f>
        <v>0</v>
      </c>
      <c r="BD122" s="141">
        <f>'SO 910 - Provizorní tramv...'!F39</f>
        <v>0</v>
      </c>
      <c r="BE122" s="4"/>
      <c r="BT122" s="136" t="s">
        <v>85</v>
      </c>
      <c r="BV122" s="136" t="s">
        <v>78</v>
      </c>
      <c r="BW122" s="136" t="s">
        <v>281</v>
      </c>
      <c r="BX122" s="136" t="s">
        <v>84</v>
      </c>
      <c r="CL122" s="136" t="s">
        <v>19</v>
      </c>
    </row>
    <row r="123" s="2" customFormat="1" ht="30" customHeight="1">
      <c r="A123" s="41"/>
      <c r="B123" s="42"/>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K123" s="43"/>
      <c r="AL123" s="43"/>
      <c r="AM123" s="43"/>
      <c r="AN123" s="43"/>
      <c r="AO123" s="43"/>
      <c r="AP123" s="43"/>
      <c r="AQ123" s="43"/>
      <c r="AR123" s="47"/>
      <c r="AS123" s="41"/>
      <c r="AT123" s="41"/>
      <c r="AU123" s="41"/>
      <c r="AV123" s="41"/>
      <c r="AW123" s="41"/>
      <c r="AX123" s="41"/>
      <c r="AY123" s="41"/>
      <c r="AZ123" s="41"/>
      <c r="BA123" s="41"/>
      <c r="BB123" s="41"/>
      <c r="BC123" s="41"/>
      <c r="BD123" s="41"/>
      <c r="BE123" s="41"/>
    </row>
    <row r="124" s="2" customFormat="1" ht="6.96" customHeight="1">
      <c r="A124" s="41"/>
      <c r="B124" s="62"/>
      <c r="C124" s="63"/>
      <c r="D124" s="63"/>
      <c r="E124" s="63"/>
      <c r="F124" s="63"/>
      <c r="G124" s="63"/>
      <c r="H124" s="63"/>
      <c r="I124" s="63"/>
      <c r="J124" s="63"/>
      <c r="K124" s="63"/>
      <c r="L124" s="63"/>
      <c r="M124" s="63"/>
      <c r="N124" s="63"/>
      <c r="O124" s="63"/>
      <c r="P124" s="63"/>
      <c r="Q124" s="63"/>
      <c r="R124" s="63"/>
      <c r="S124" s="63"/>
      <c r="T124" s="63"/>
      <c r="U124" s="63"/>
      <c r="V124" s="63"/>
      <c r="W124" s="63"/>
      <c r="X124" s="63"/>
      <c r="Y124" s="63"/>
      <c r="Z124" s="63"/>
      <c r="AA124" s="63"/>
      <c r="AB124" s="63"/>
      <c r="AC124" s="63"/>
      <c r="AD124" s="63"/>
      <c r="AE124" s="63"/>
      <c r="AF124" s="63"/>
      <c r="AG124" s="63"/>
      <c r="AH124" s="63"/>
      <c r="AI124" s="63"/>
      <c r="AJ124" s="63"/>
      <c r="AK124" s="63"/>
      <c r="AL124" s="63"/>
      <c r="AM124" s="63"/>
      <c r="AN124" s="63"/>
      <c r="AO124" s="63"/>
      <c r="AP124" s="63"/>
      <c r="AQ124" s="63"/>
      <c r="AR124" s="47"/>
      <c r="AS124" s="41"/>
      <c r="AT124" s="41"/>
      <c r="AU124" s="41"/>
      <c r="AV124" s="41"/>
      <c r="AW124" s="41"/>
      <c r="AX124" s="41"/>
      <c r="AY124" s="41"/>
      <c r="AZ124" s="41"/>
      <c r="BA124" s="41"/>
      <c r="BB124" s="41"/>
      <c r="BC124" s="41"/>
      <c r="BD124" s="41"/>
      <c r="BE124" s="41"/>
    </row>
  </sheetData>
  <sheetProtection sheet="1" formatColumns="0" formatRows="0" objects="1" scenarios="1" spinCount="100000" saltValue="rzz4mqoGVcxg4VpY685MUCBYn/JraPcukO3cIWzwiVO67fgb/PNBkl2o/DaMFr1EQ9AMW3+AOsdr97HIXfgIPw==" hashValue="xn7v9GKObSBCsy7X+irtp1ThJzLeOfnu61UdCnE9yyIfzA3jO5XJ2OihQST+yodBW9DYrr5yUudPHaYdp06JOA==" algorithmName="SHA-512" password="CC35"/>
  <mergeCells count="310">
    <mergeCell ref="BE5:BE32"/>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N72:AP72"/>
    <mergeCell ref="AG72:AM72"/>
    <mergeCell ref="AN73:AP73"/>
    <mergeCell ref="AG73:AM73"/>
    <mergeCell ref="AN74:AP74"/>
    <mergeCell ref="AG74:AM74"/>
    <mergeCell ref="AN75:AP75"/>
    <mergeCell ref="AG75:AM75"/>
    <mergeCell ref="AN76:AP76"/>
    <mergeCell ref="AG76:AM76"/>
    <mergeCell ref="AG77:AM77"/>
    <mergeCell ref="AN77:AP77"/>
    <mergeCell ref="AN78:AP78"/>
    <mergeCell ref="AG78:AM78"/>
    <mergeCell ref="AG79:AM79"/>
    <mergeCell ref="AN79:AP79"/>
    <mergeCell ref="AG80:AM80"/>
    <mergeCell ref="AN80:AP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AN89:AP89"/>
    <mergeCell ref="AG89:AM89"/>
    <mergeCell ref="AN90:AP90"/>
    <mergeCell ref="AG90:AM90"/>
    <mergeCell ref="AG91:AM91"/>
    <mergeCell ref="AN91:AP91"/>
    <mergeCell ref="AG92:AM92"/>
    <mergeCell ref="AN92:AP92"/>
    <mergeCell ref="AG93:AM93"/>
    <mergeCell ref="AN93:AP93"/>
    <mergeCell ref="AG94:AM94"/>
    <mergeCell ref="AN94:AP94"/>
    <mergeCell ref="AG95:AM95"/>
    <mergeCell ref="AN95:AP95"/>
    <mergeCell ref="AN96:AP96"/>
    <mergeCell ref="AG96:AM96"/>
    <mergeCell ref="AN97:AP97"/>
    <mergeCell ref="AG97:AM97"/>
    <mergeCell ref="AG98:AM98"/>
    <mergeCell ref="AN98:AP98"/>
    <mergeCell ref="AG99:AM99"/>
    <mergeCell ref="AN99:AP99"/>
    <mergeCell ref="AG100:AM100"/>
    <mergeCell ref="AN100:AP100"/>
    <mergeCell ref="L45:AO45"/>
    <mergeCell ref="C52:G52"/>
    <mergeCell ref="I52:AF52"/>
    <mergeCell ref="J55:AF55"/>
    <mergeCell ref="D55:H55"/>
    <mergeCell ref="K56:AF56"/>
    <mergeCell ref="E56:I56"/>
    <mergeCell ref="K57:AF57"/>
    <mergeCell ref="E57:I57"/>
    <mergeCell ref="K58:AF58"/>
    <mergeCell ref="E58:I58"/>
    <mergeCell ref="K59:AF59"/>
    <mergeCell ref="E59:I59"/>
    <mergeCell ref="K60:AF60"/>
    <mergeCell ref="E60:I60"/>
    <mergeCell ref="E61:I61"/>
    <mergeCell ref="K61:AF61"/>
    <mergeCell ref="E62:I62"/>
    <mergeCell ref="K62:AF62"/>
    <mergeCell ref="K63:AF63"/>
    <mergeCell ref="E63:I63"/>
    <mergeCell ref="AM47:AN47"/>
    <mergeCell ref="AM49:AP49"/>
    <mergeCell ref="AS49:AT51"/>
    <mergeCell ref="AM50:AP50"/>
    <mergeCell ref="AG52:AM52"/>
    <mergeCell ref="AN52:AP52"/>
    <mergeCell ref="AN55:AP55"/>
    <mergeCell ref="AG55:AM55"/>
    <mergeCell ref="AN56:AP56"/>
    <mergeCell ref="AG56:AM56"/>
    <mergeCell ref="AG57:AM57"/>
    <mergeCell ref="AN57:AP57"/>
    <mergeCell ref="AN58:AP58"/>
    <mergeCell ref="AG58:AM58"/>
    <mergeCell ref="AN59:AP59"/>
    <mergeCell ref="AG59:AM59"/>
    <mergeCell ref="AN60:AP60"/>
    <mergeCell ref="AG60:AM60"/>
    <mergeCell ref="AG54:AM54"/>
    <mergeCell ref="AN54:AP54"/>
    <mergeCell ref="AN101:AP101"/>
    <mergeCell ref="AG101:AM101"/>
    <mergeCell ref="AG102:AM102"/>
    <mergeCell ref="AN102:AP102"/>
    <mergeCell ref="AN103:AP103"/>
    <mergeCell ref="AG103:AM103"/>
    <mergeCell ref="AG104:AM104"/>
    <mergeCell ref="AN104:AP104"/>
    <mergeCell ref="AN105:AP105"/>
    <mergeCell ref="AG105:AM105"/>
    <mergeCell ref="AG106:AM106"/>
    <mergeCell ref="AN106:AP106"/>
    <mergeCell ref="AG107:AM107"/>
    <mergeCell ref="AN107:AP107"/>
    <mergeCell ref="AG108:AM108"/>
    <mergeCell ref="AN108:AP108"/>
    <mergeCell ref="AG109:AM109"/>
    <mergeCell ref="AN109:AP109"/>
    <mergeCell ref="AN110:AP110"/>
    <mergeCell ref="AG110:AM110"/>
    <mergeCell ref="AN111:AP111"/>
    <mergeCell ref="AG111:AM111"/>
    <mergeCell ref="AG112:AM112"/>
    <mergeCell ref="AN112:AP112"/>
    <mergeCell ref="AG113:AM113"/>
    <mergeCell ref="AN113:AP113"/>
    <mergeCell ref="AN114:AP114"/>
    <mergeCell ref="AG114:AM114"/>
    <mergeCell ref="AN115:AP115"/>
    <mergeCell ref="AG115:AM115"/>
    <mergeCell ref="AN116:AP116"/>
    <mergeCell ref="AG116:AM116"/>
    <mergeCell ref="AN117:AP117"/>
    <mergeCell ref="AG117:AM117"/>
    <mergeCell ref="AN118:AP118"/>
    <mergeCell ref="AG118:AM118"/>
    <mergeCell ref="AN119:AP119"/>
    <mergeCell ref="AG119:AM119"/>
    <mergeCell ref="AN120:AP120"/>
    <mergeCell ref="AG120:AM120"/>
    <mergeCell ref="AN121:AP121"/>
    <mergeCell ref="AG121:AM121"/>
    <mergeCell ref="AN122:AP122"/>
    <mergeCell ref="AG122:AM122"/>
    <mergeCell ref="K64:AF64"/>
    <mergeCell ref="K65:AF65"/>
    <mergeCell ref="K66:AF66"/>
    <mergeCell ref="K67:AF67"/>
    <mergeCell ref="K68:AF68"/>
    <mergeCell ref="K69:AF69"/>
    <mergeCell ref="K70:AF70"/>
    <mergeCell ref="K71:AF71"/>
    <mergeCell ref="K72:AF72"/>
    <mergeCell ref="K73:AF73"/>
    <mergeCell ref="K74:AF74"/>
    <mergeCell ref="K75:AF75"/>
    <mergeCell ref="L76:AF76"/>
    <mergeCell ref="L77:AF77"/>
    <mergeCell ref="K78:AF78"/>
    <mergeCell ref="K79:AF79"/>
    <mergeCell ref="K80:AF80"/>
    <mergeCell ref="K81:AF81"/>
    <mergeCell ref="K82:AF82"/>
    <mergeCell ref="K83:AF83"/>
    <mergeCell ref="E64:I64"/>
    <mergeCell ref="E65:I65"/>
    <mergeCell ref="E66:I66"/>
    <mergeCell ref="E67:I67"/>
    <mergeCell ref="E68:I68"/>
    <mergeCell ref="E69:I69"/>
    <mergeCell ref="E70:I70"/>
    <mergeCell ref="E71:I71"/>
    <mergeCell ref="E72:I72"/>
    <mergeCell ref="E73:I73"/>
    <mergeCell ref="E74:I74"/>
    <mergeCell ref="E75:I75"/>
    <mergeCell ref="F76:J76"/>
    <mergeCell ref="F77:J77"/>
    <mergeCell ref="E78:I78"/>
    <mergeCell ref="E79:I79"/>
    <mergeCell ref="E80:I80"/>
    <mergeCell ref="E81:I81"/>
    <mergeCell ref="E82:I82"/>
    <mergeCell ref="E83:I83"/>
    <mergeCell ref="L84:AF84"/>
    <mergeCell ref="L85:AF85"/>
    <mergeCell ref="L86:AF86"/>
    <mergeCell ref="L87:AF87"/>
    <mergeCell ref="L88:AF88"/>
    <mergeCell ref="L89:AF89"/>
    <mergeCell ref="L90:AF90"/>
    <mergeCell ref="K91:AF91"/>
    <mergeCell ref="K92:AF92"/>
    <mergeCell ref="K93:AF93"/>
    <mergeCell ref="L94:AF94"/>
    <mergeCell ref="L95:AF95"/>
    <mergeCell ref="K96:AF96"/>
    <mergeCell ref="K97:AF97"/>
    <mergeCell ref="K98:AF98"/>
    <mergeCell ref="K99:AF99"/>
    <mergeCell ref="K100:AF100"/>
    <mergeCell ref="K101:AF101"/>
    <mergeCell ref="K102:AF102"/>
    <mergeCell ref="L103:AF103"/>
    <mergeCell ref="L104:AF104"/>
    <mergeCell ref="K105:AF105"/>
    <mergeCell ref="K106:AF106"/>
    <mergeCell ref="K107:AF107"/>
    <mergeCell ref="K108:AF108"/>
    <mergeCell ref="K109:AF109"/>
    <mergeCell ref="K110:AF110"/>
    <mergeCell ref="K111:AF111"/>
    <mergeCell ref="L112:AF112"/>
    <mergeCell ref="L113:AF113"/>
    <mergeCell ref="K114:AF114"/>
    <mergeCell ref="K115:AF115"/>
    <mergeCell ref="K116:AF116"/>
    <mergeCell ref="L117:AF117"/>
    <mergeCell ref="L118:AF118"/>
    <mergeCell ref="L119:AF119"/>
    <mergeCell ref="K120:AF120"/>
    <mergeCell ref="K121:AF121"/>
    <mergeCell ref="K122:AF122"/>
    <mergeCell ref="F84:J84"/>
    <mergeCell ref="F85:J85"/>
    <mergeCell ref="F86:J86"/>
    <mergeCell ref="F87:J87"/>
    <mergeCell ref="F88:J88"/>
    <mergeCell ref="F89:J89"/>
    <mergeCell ref="F90:J90"/>
    <mergeCell ref="E91:I91"/>
    <mergeCell ref="E92:I92"/>
    <mergeCell ref="E93:I93"/>
    <mergeCell ref="F94:J94"/>
    <mergeCell ref="F95:J95"/>
    <mergeCell ref="E96:I96"/>
    <mergeCell ref="E97:I97"/>
    <mergeCell ref="E98:I98"/>
    <mergeCell ref="E99:I99"/>
    <mergeCell ref="E100:I100"/>
    <mergeCell ref="E101:I101"/>
    <mergeCell ref="E102:I102"/>
    <mergeCell ref="F103:J103"/>
    <mergeCell ref="F104:J104"/>
    <mergeCell ref="E105:I105"/>
    <mergeCell ref="E106:I106"/>
    <mergeCell ref="E107:I107"/>
    <mergeCell ref="E108:I108"/>
    <mergeCell ref="E109:I109"/>
    <mergeCell ref="E110:I110"/>
    <mergeCell ref="E111:I111"/>
    <mergeCell ref="F112:J112"/>
    <mergeCell ref="F113:J113"/>
    <mergeCell ref="E114:I114"/>
    <mergeCell ref="E115:I115"/>
    <mergeCell ref="E116:I116"/>
    <mergeCell ref="F117:J117"/>
    <mergeCell ref="F118:J118"/>
    <mergeCell ref="F119:J119"/>
    <mergeCell ref="E120:I120"/>
    <mergeCell ref="E121:I121"/>
    <mergeCell ref="E122:I122"/>
  </mergeCells>
  <hyperlinks>
    <hyperlink ref="A56" location="'SO 001 - Příprava území'!C2" display="/"/>
    <hyperlink ref="A57" location="'SO 002.1 - Demolice-rušen...'!C2" display="/"/>
    <hyperlink ref="A58" location="'SO 002.2 - Demolice-rušen...'!C2" display="/"/>
    <hyperlink ref="A59" location="'SO 002.3 - Demolice - obj...'!C2" display="/"/>
    <hyperlink ref="A60" location="'SO 002.4 - Demolice - obj...'!C2" display="/"/>
    <hyperlink ref="A61" location="'SO 002.5 - Demolice-objek...'!C2" display="/"/>
    <hyperlink ref="A62" location="'SO 002.7 - Demolice-objek...'!C2" display="/"/>
    <hyperlink ref="A63" location="'SO 002.8 - Demolice-objek...'!C2" display="/"/>
    <hyperlink ref="A64" location="'SO 002.9 - Demolice-objek...'!C2" display="/"/>
    <hyperlink ref="A65" location="'SO 108 - Úprava vjezdu na...'!C2" display="/"/>
    <hyperlink ref="A66" location="'SO 109 - Obnova povrchu p...'!C2" display="/"/>
    <hyperlink ref="A67" location="'SO 120.1 - Komunikace pro...'!C2" display="/"/>
    <hyperlink ref="A68" location="'SO 120.2 - Komunikace pro...'!C2" display="/"/>
    <hyperlink ref="A69" location="'SO 130.1 - Definitivní do...'!C2" display="/"/>
    <hyperlink ref="A70" location="'SO 130.2 - Definitivní do...'!C2" display="/"/>
    <hyperlink ref="A71" location="'SO 130.3 - Definitivní do...'!C2" display="/"/>
    <hyperlink ref="A72" location="'SO 302 - Úprava dešťové k...'!C2" display="/"/>
    <hyperlink ref="A73" location="'SO 330 - Úprava kanalizace'!C2" display="/"/>
    <hyperlink ref="A74" location="'SO 351 - Přeložka vodovod...'!C2" display="/"/>
    <hyperlink ref="A76" location="'SO 431.1.1 - Úprava SSZ -...'!C2" display="/"/>
    <hyperlink ref="A77" location="'SO 431.1.2 - Úprava SSZ -...'!C2" display="/"/>
    <hyperlink ref="A78" location="'SO 451 - Veřejné osvětlení'!C2" display="/"/>
    <hyperlink ref="A79" location="'SO 452 - Areálové osvětlení'!C2" display="/"/>
    <hyperlink ref="A80" location="'SO 453 - Osvětlení spojov...'!C2" display="/"/>
    <hyperlink ref="A81" location="'SO 462 - Kamerový dohled'!C2" display="/"/>
    <hyperlink ref="A82" location="'SO 466 - IT zastávek MHD'!C2" display="/"/>
    <hyperlink ref="A84" location="'01 - Stavební část'!C2" display="/"/>
    <hyperlink ref="A85" location="'02 - Zdravotně technické ...'!C2" display="/"/>
    <hyperlink ref="A86" location="'03 - Zařízení pro vytápěn...'!C2" display="/"/>
    <hyperlink ref="A87" location="'04 - Vzduchotechnika'!C2" display="/"/>
    <hyperlink ref="A88" location="'05 - Elektroinstalace'!C2" display="/"/>
    <hyperlink ref="A89" location="'06 - Slaboproud'!C2" display="/"/>
    <hyperlink ref="A90" location="'07 - Travelátory, výtah'!C2" display="/"/>
    <hyperlink ref="A91" location="'SO 602.1 - Prostor podcho...'!C2" display="/"/>
    <hyperlink ref="A92" location="'SO 603.1 - Podchod směr T...'!C2" display="/"/>
    <hyperlink ref="A94" location="'01 - Stavební část_01'!C2" display="/"/>
    <hyperlink ref="A95" location="'02 - Elektroinstalace'!C2" display="/"/>
    <hyperlink ref="A96" location="'SO 604 - Podchod ČSAD+výs...'!C2" display="/"/>
    <hyperlink ref="A97" location="'SO 660.1 - Úprava tramvaj...'!C2" display="/"/>
    <hyperlink ref="A98" location="'SO 660.2 - Úprava tramvaj...'!C2" display="/"/>
    <hyperlink ref="A99" location="'SO 661 - Přeložka trolejo...'!C2" display="/"/>
    <hyperlink ref="A100" location="'SO 662 - Nástupiště'!C2" display="/"/>
    <hyperlink ref="A101" location="'SO 663 - EOV'!C2" display="/"/>
    <hyperlink ref="A103" location="'01 - Stavební část_02'!C2" display="/"/>
    <hyperlink ref="A104" location="'02 - Elektroinstalace_01'!C2" display="/"/>
    <hyperlink ref="A105" location="'SO 665.1 - Rekonstrukce t...'!C2" display="/"/>
    <hyperlink ref="A106" location="'SO 665.2 - Rekonstrukce t...'!C2" display="/"/>
    <hyperlink ref="A107" location="'SO 666 - Spojovací chodní...'!C2" display="/"/>
    <hyperlink ref="A108" location="'SO 667 - Osvětlení nástup...'!C2" display="/"/>
    <hyperlink ref="A109" location="'SO 668 - OO POTV'!C2" display="/"/>
    <hyperlink ref="A110" location="'SO 801.1 -  Vegetační úpr...'!C2" display="/"/>
    <hyperlink ref="A112" location="'SO 801.2A - Výsadba v pod...'!C2" display="/"/>
    <hyperlink ref="A113" location="'SO 801.2B - Výsadba na po...'!C2" display="/"/>
    <hyperlink ref="A114" location="'SO 901.1 - Zastávkové pří...'!C2" display="/"/>
    <hyperlink ref="A115" location="'SO 901.2 - Zastávkové pří...'!C2" display="/"/>
    <hyperlink ref="A117" location="'SO 902.1 - Mobiliář (vyjm...'!C2" display="/"/>
    <hyperlink ref="A118" location="'SO 902.2 - Mobiliář (tram...'!C2" display="/"/>
    <hyperlink ref="A119" location="'SO 902.3 - Mobiliář (ÚAN)'!C2" display="/"/>
    <hyperlink ref="A120" location="'SO 903 - Orientační a inf...'!C2" display="/"/>
    <hyperlink ref="A121" location="'SO 905 - Jízdenkové automaty'!C2" display="/"/>
    <hyperlink ref="A122" location="'SO 910 - Provizorní tramv...'!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1073</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ROUND((SUM(BE91:BE162)),  2)</f>
        <v>0</v>
      </c>
      <c r="G35" s="41"/>
      <c r="H35" s="41"/>
      <c r="I35" s="161">
        <v>0.20999999999999999</v>
      </c>
      <c r="J35" s="160">
        <f>ROUND(((SUM(BE91:BE162))*I35),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ROUND((SUM(BF91:BF162)),  2)</f>
        <v>0</v>
      </c>
      <c r="G36" s="41"/>
      <c r="H36" s="41"/>
      <c r="I36" s="161">
        <v>0.12</v>
      </c>
      <c r="J36" s="160">
        <f>ROUND(((SUM(BF91:BF162))*I36),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ROUND((SUM(BG91:BG162)),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ROUND((SUM(BH91:BH162)),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ROUND((SUM(BI91:BI162)),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002.9 - Demolice-objekty chodníku ÚAN</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538</v>
      </c>
      <c r="E66" s="186"/>
      <c r="F66" s="186"/>
      <c r="G66" s="186"/>
      <c r="H66" s="186"/>
      <c r="I66" s="186"/>
      <c r="J66" s="187">
        <f>J108</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J113</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1074</v>
      </c>
      <c r="E68" s="181"/>
      <c r="F68" s="181"/>
      <c r="G68" s="181"/>
      <c r="H68" s="181"/>
      <c r="I68" s="181"/>
      <c r="J68" s="182">
        <f>J157</f>
        <v>0</v>
      </c>
      <c r="K68" s="179"/>
      <c r="L68" s="183"/>
      <c r="S68" s="9"/>
      <c r="T68" s="9"/>
      <c r="U68" s="9"/>
      <c r="V68" s="9"/>
      <c r="W68" s="9"/>
      <c r="X68" s="9"/>
      <c r="Y68" s="9"/>
      <c r="Z68" s="9"/>
      <c r="AA68" s="9"/>
      <c r="AB68" s="9"/>
      <c r="AC68" s="9"/>
      <c r="AD68" s="9"/>
      <c r="AE68" s="9"/>
    </row>
    <row r="69" s="10" customFormat="1" ht="19.92" customHeight="1">
      <c r="A69" s="10"/>
      <c r="B69" s="184"/>
      <c r="C69" s="128"/>
      <c r="D69" s="185" t="s">
        <v>1075</v>
      </c>
      <c r="E69" s="186"/>
      <c r="F69" s="186"/>
      <c r="G69" s="186"/>
      <c r="H69" s="186"/>
      <c r="I69" s="186"/>
      <c r="J69" s="187">
        <f>J158</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002.9 - Demolice-objekty chodníku ÚAN</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P92+P157</f>
        <v>0</v>
      </c>
      <c r="Q91" s="99"/>
      <c r="R91" s="197">
        <f>R92+R157</f>
        <v>0</v>
      </c>
      <c r="S91" s="99"/>
      <c r="T91" s="198">
        <f>T92+T157</f>
        <v>188.42899999999997</v>
      </c>
      <c r="U91" s="41"/>
      <c r="V91" s="41"/>
      <c r="W91" s="41"/>
      <c r="X91" s="41"/>
      <c r="Y91" s="41"/>
      <c r="Z91" s="41"/>
      <c r="AA91" s="41"/>
      <c r="AB91" s="41"/>
      <c r="AC91" s="41"/>
      <c r="AD91" s="41"/>
      <c r="AE91" s="41"/>
      <c r="AT91" s="20" t="s">
        <v>75</v>
      </c>
      <c r="AU91" s="20" t="s">
        <v>290</v>
      </c>
      <c r="BK91" s="199">
        <f>BK92+BK157</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P93+P108+P113</f>
        <v>0</v>
      </c>
      <c r="Q92" s="208"/>
      <c r="R92" s="209">
        <f>R93+R108+R113</f>
        <v>0</v>
      </c>
      <c r="S92" s="208"/>
      <c r="T92" s="210">
        <f>T93+T108+T113</f>
        <v>188.42899999999997</v>
      </c>
      <c r="U92" s="12"/>
      <c r="V92" s="12"/>
      <c r="W92" s="12"/>
      <c r="X92" s="12"/>
      <c r="Y92" s="12"/>
      <c r="Z92" s="12"/>
      <c r="AA92" s="12"/>
      <c r="AB92" s="12"/>
      <c r="AC92" s="12"/>
      <c r="AD92" s="12"/>
      <c r="AE92" s="12"/>
      <c r="AR92" s="211" t="s">
        <v>83</v>
      </c>
      <c r="AT92" s="212" t="s">
        <v>75</v>
      </c>
      <c r="AU92" s="212" t="s">
        <v>76</v>
      </c>
      <c r="AY92" s="211" t="s">
        <v>308</v>
      </c>
      <c r="BK92" s="213">
        <f>BK93+BK108+BK113</f>
        <v>0</v>
      </c>
    </row>
    <row r="93" s="12" customFormat="1" ht="22.8" customHeight="1">
      <c r="A93" s="12"/>
      <c r="B93" s="200"/>
      <c r="C93" s="201"/>
      <c r="D93" s="202" t="s">
        <v>75</v>
      </c>
      <c r="E93" s="214" t="s">
        <v>83</v>
      </c>
      <c r="F93" s="214" t="s">
        <v>309</v>
      </c>
      <c r="G93" s="201"/>
      <c r="H93" s="201"/>
      <c r="I93" s="204"/>
      <c r="J93" s="215">
        <f>BK93</f>
        <v>0</v>
      </c>
      <c r="K93" s="201"/>
      <c r="L93" s="206"/>
      <c r="M93" s="207"/>
      <c r="N93" s="208"/>
      <c r="O93" s="208"/>
      <c r="P93" s="209">
        <f>SUM(P94:P107)</f>
        <v>0</v>
      </c>
      <c r="Q93" s="208"/>
      <c r="R93" s="209">
        <f>SUM(R94:R107)</f>
        <v>0</v>
      </c>
      <c r="S93" s="208"/>
      <c r="T93" s="210">
        <f>SUM(T94:T107)</f>
        <v>186.82899999999998</v>
      </c>
      <c r="U93" s="12"/>
      <c r="V93" s="12"/>
      <c r="W93" s="12"/>
      <c r="X93" s="12"/>
      <c r="Y93" s="12"/>
      <c r="Z93" s="12"/>
      <c r="AA93" s="12"/>
      <c r="AB93" s="12"/>
      <c r="AC93" s="12"/>
      <c r="AD93" s="12"/>
      <c r="AE93" s="12"/>
      <c r="AR93" s="211" t="s">
        <v>83</v>
      </c>
      <c r="AT93" s="212" t="s">
        <v>75</v>
      </c>
      <c r="AU93" s="212" t="s">
        <v>83</v>
      </c>
      <c r="AY93" s="211" t="s">
        <v>308</v>
      </c>
      <c r="BK93" s="213">
        <f>SUM(BK94:BK107)</f>
        <v>0</v>
      </c>
    </row>
    <row r="94" s="2" customFormat="1" ht="44.25" customHeight="1">
      <c r="A94" s="41"/>
      <c r="B94" s="42"/>
      <c r="C94" s="216" t="s">
        <v>83</v>
      </c>
      <c r="D94" s="216" t="s">
        <v>310</v>
      </c>
      <c r="E94" s="217" t="s">
        <v>1076</v>
      </c>
      <c r="F94" s="218" t="s">
        <v>1077</v>
      </c>
      <c r="G94" s="219" t="s">
        <v>313</v>
      </c>
      <c r="H94" s="220">
        <v>161</v>
      </c>
      <c r="I94" s="221"/>
      <c r="J94" s="222">
        <f>ROUND(I94*H94,2)</f>
        <v>0</v>
      </c>
      <c r="K94" s="218" t="s">
        <v>314</v>
      </c>
      <c r="L94" s="47"/>
      <c r="M94" s="223" t="s">
        <v>19</v>
      </c>
      <c r="N94" s="224" t="s">
        <v>47</v>
      </c>
      <c r="O94" s="87"/>
      <c r="P94" s="225">
        <f>O94*H94</f>
        <v>0</v>
      </c>
      <c r="Q94" s="225">
        <v>0</v>
      </c>
      <c r="R94" s="225">
        <f>Q94*H94</f>
        <v>0</v>
      </c>
      <c r="S94" s="225">
        <v>0.255</v>
      </c>
      <c r="T94" s="226">
        <f>S94*H94</f>
        <v>41.055</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1078</v>
      </c>
    </row>
    <row r="95" s="2" customFormat="1">
      <c r="A95" s="41"/>
      <c r="B95" s="42"/>
      <c r="C95" s="43"/>
      <c r="D95" s="229" t="s">
        <v>317</v>
      </c>
      <c r="E95" s="43"/>
      <c r="F95" s="230" t="s">
        <v>1079</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3" customFormat="1">
      <c r="A96" s="13"/>
      <c r="B96" s="234"/>
      <c r="C96" s="235"/>
      <c r="D96" s="236" t="s">
        <v>319</v>
      </c>
      <c r="E96" s="237" t="s">
        <v>19</v>
      </c>
      <c r="F96" s="238" t="s">
        <v>1080</v>
      </c>
      <c r="G96" s="235"/>
      <c r="H96" s="239">
        <v>161</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83</v>
      </c>
      <c r="AY96" s="245" t="s">
        <v>308</v>
      </c>
    </row>
    <row r="97" s="2" customFormat="1" ht="37.8" customHeight="1">
      <c r="A97" s="41"/>
      <c r="B97" s="42"/>
      <c r="C97" s="216" t="s">
        <v>85</v>
      </c>
      <c r="D97" s="216" t="s">
        <v>310</v>
      </c>
      <c r="E97" s="217" t="s">
        <v>1081</v>
      </c>
      <c r="F97" s="218" t="s">
        <v>1082</v>
      </c>
      <c r="G97" s="219" t="s">
        <v>313</v>
      </c>
      <c r="H97" s="220">
        <v>161</v>
      </c>
      <c r="I97" s="221"/>
      <c r="J97" s="222">
        <f>ROUND(I97*H97,2)</f>
        <v>0</v>
      </c>
      <c r="K97" s="218" t="s">
        <v>314</v>
      </c>
      <c r="L97" s="47"/>
      <c r="M97" s="223" t="s">
        <v>19</v>
      </c>
      <c r="N97" s="224" t="s">
        <v>47</v>
      </c>
      <c r="O97" s="87"/>
      <c r="P97" s="225">
        <f>O97*H97</f>
        <v>0</v>
      </c>
      <c r="Q97" s="225">
        <v>0</v>
      </c>
      <c r="R97" s="225">
        <f>Q97*H97</f>
        <v>0</v>
      </c>
      <c r="S97" s="225">
        <v>0.28999999999999998</v>
      </c>
      <c r="T97" s="226">
        <f>S97*H97</f>
        <v>46.689999999999998</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1083</v>
      </c>
    </row>
    <row r="98" s="2" customFormat="1">
      <c r="A98" s="41"/>
      <c r="B98" s="42"/>
      <c r="C98" s="43"/>
      <c r="D98" s="229" t="s">
        <v>317</v>
      </c>
      <c r="E98" s="43"/>
      <c r="F98" s="230" t="s">
        <v>1084</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4" customFormat="1">
      <c r="A99" s="14"/>
      <c r="B99" s="249"/>
      <c r="C99" s="250"/>
      <c r="D99" s="236" t="s">
        <v>319</v>
      </c>
      <c r="E99" s="251" t="s">
        <v>19</v>
      </c>
      <c r="F99" s="252" t="s">
        <v>1085</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13" customFormat="1">
      <c r="A100" s="13"/>
      <c r="B100" s="234"/>
      <c r="C100" s="235"/>
      <c r="D100" s="236" t="s">
        <v>319</v>
      </c>
      <c r="E100" s="237" t="s">
        <v>19</v>
      </c>
      <c r="F100" s="238" t="s">
        <v>1086</v>
      </c>
      <c r="G100" s="235"/>
      <c r="H100" s="239">
        <v>161</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83</v>
      </c>
      <c r="AY100" s="245" t="s">
        <v>308</v>
      </c>
    </row>
    <row r="101" s="2" customFormat="1" ht="37.8" customHeight="1">
      <c r="A101" s="41"/>
      <c r="B101" s="42"/>
      <c r="C101" s="216" t="s">
        <v>150</v>
      </c>
      <c r="D101" s="216" t="s">
        <v>310</v>
      </c>
      <c r="E101" s="217" t="s">
        <v>1087</v>
      </c>
      <c r="F101" s="218" t="s">
        <v>1088</v>
      </c>
      <c r="G101" s="219" t="s">
        <v>313</v>
      </c>
      <c r="H101" s="220">
        <v>177.09999999999999</v>
      </c>
      <c r="I101" s="221"/>
      <c r="J101" s="222">
        <f>ROUND(I101*H101,2)</f>
        <v>0</v>
      </c>
      <c r="K101" s="218" t="s">
        <v>314</v>
      </c>
      <c r="L101" s="47"/>
      <c r="M101" s="223" t="s">
        <v>19</v>
      </c>
      <c r="N101" s="224" t="s">
        <v>47</v>
      </c>
      <c r="O101" s="87"/>
      <c r="P101" s="225">
        <f>O101*H101</f>
        <v>0</v>
      </c>
      <c r="Q101" s="225">
        <v>0</v>
      </c>
      <c r="R101" s="225">
        <f>Q101*H101</f>
        <v>0</v>
      </c>
      <c r="S101" s="225">
        <v>0.44</v>
      </c>
      <c r="T101" s="226">
        <f>S101*H101</f>
        <v>77.923999999999992</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1089</v>
      </c>
    </row>
    <row r="102" s="2" customFormat="1">
      <c r="A102" s="41"/>
      <c r="B102" s="42"/>
      <c r="C102" s="43"/>
      <c r="D102" s="229" t="s">
        <v>317</v>
      </c>
      <c r="E102" s="43"/>
      <c r="F102" s="230" t="s">
        <v>1090</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4" customFormat="1">
      <c r="A103" s="14"/>
      <c r="B103" s="249"/>
      <c r="C103" s="250"/>
      <c r="D103" s="236" t="s">
        <v>319</v>
      </c>
      <c r="E103" s="251" t="s">
        <v>19</v>
      </c>
      <c r="F103" s="252" t="s">
        <v>1091</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13" customFormat="1">
      <c r="A104" s="13"/>
      <c r="B104" s="234"/>
      <c r="C104" s="235"/>
      <c r="D104" s="236" t="s">
        <v>319</v>
      </c>
      <c r="E104" s="237" t="s">
        <v>19</v>
      </c>
      <c r="F104" s="238" t="s">
        <v>1092</v>
      </c>
      <c r="G104" s="235"/>
      <c r="H104" s="239">
        <v>177.09999999999999</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83</v>
      </c>
      <c r="AY104" s="245" t="s">
        <v>308</v>
      </c>
    </row>
    <row r="105" s="2" customFormat="1" ht="24.15" customHeight="1">
      <c r="A105" s="41"/>
      <c r="B105" s="42"/>
      <c r="C105" s="216" t="s">
        <v>315</v>
      </c>
      <c r="D105" s="216" t="s">
        <v>310</v>
      </c>
      <c r="E105" s="217" t="s">
        <v>1093</v>
      </c>
      <c r="F105" s="218" t="s">
        <v>1094</v>
      </c>
      <c r="G105" s="219" t="s">
        <v>474</v>
      </c>
      <c r="H105" s="220">
        <v>92</v>
      </c>
      <c r="I105" s="221"/>
      <c r="J105" s="222">
        <f>ROUND(I105*H105,2)</f>
        <v>0</v>
      </c>
      <c r="K105" s="218" t="s">
        <v>314</v>
      </c>
      <c r="L105" s="47"/>
      <c r="M105" s="223" t="s">
        <v>19</v>
      </c>
      <c r="N105" s="224" t="s">
        <v>47</v>
      </c>
      <c r="O105" s="87"/>
      <c r="P105" s="225">
        <f>O105*H105</f>
        <v>0</v>
      </c>
      <c r="Q105" s="225">
        <v>0</v>
      </c>
      <c r="R105" s="225">
        <f>Q105*H105</f>
        <v>0</v>
      </c>
      <c r="S105" s="225">
        <v>0.23000000000000001</v>
      </c>
      <c r="T105" s="226">
        <f>S105*H105</f>
        <v>21.16</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1095</v>
      </c>
    </row>
    <row r="106" s="2" customFormat="1">
      <c r="A106" s="41"/>
      <c r="B106" s="42"/>
      <c r="C106" s="43"/>
      <c r="D106" s="229" t="s">
        <v>317</v>
      </c>
      <c r="E106" s="43"/>
      <c r="F106" s="230" t="s">
        <v>1096</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13" customFormat="1">
      <c r="A107" s="13"/>
      <c r="B107" s="234"/>
      <c r="C107" s="235"/>
      <c r="D107" s="236" t="s">
        <v>319</v>
      </c>
      <c r="E107" s="237" t="s">
        <v>19</v>
      </c>
      <c r="F107" s="238" t="s">
        <v>1097</v>
      </c>
      <c r="G107" s="235"/>
      <c r="H107" s="239">
        <v>92</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83</v>
      </c>
      <c r="AY107" s="245" t="s">
        <v>308</v>
      </c>
    </row>
    <row r="108" s="12" customFormat="1" ht="22.8" customHeight="1">
      <c r="A108" s="12"/>
      <c r="B108" s="200"/>
      <c r="C108" s="201"/>
      <c r="D108" s="202" t="s">
        <v>75</v>
      </c>
      <c r="E108" s="214" t="s">
        <v>357</v>
      </c>
      <c r="F108" s="214" t="s">
        <v>542</v>
      </c>
      <c r="G108" s="201"/>
      <c r="H108" s="201"/>
      <c r="I108" s="204"/>
      <c r="J108" s="215">
        <f>BK108</f>
        <v>0</v>
      </c>
      <c r="K108" s="201"/>
      <c r="L108" s="206"/>
      <c r="M108" s="207"/>
      <c r="N108" s="208"/>
      <c r="O108" s="208"/>
      <c r="P108" s="209">
        <f>SUM(P109:P112)</f>
        <v>0</v>
      </c>
      <c r="Q108" s="208"/>
      <c r="R108" s="209">
        <f>SUM(R109:R112)</f>
        <v>0</v>
      </c>
      <c r="S108" s="208"/>
      <c r="T108" s="210">
        <f>SUM(T109:T112)</f>
        <v>1.6000000000000001</v>
      </c>
      <c r="U108" s="12"/>
      <c r="V108" s="12"/>
      <c r="W108" s="12"/>
      <c r="X108" s="12"/>
      <c r="Y108" s="12"/>
      <c r="Z108" s="12"/>
      <c r="AA108" s="12"/>
      <c r="AB108" s="12"/>
      <c r="AC108" s="12"/>
      <c r="AD108" s="12"/>
      <c r="AE108" s="12"/>
      <c r="AR108" s="211" t="s">
        <v>83</v>
      </c>
      <c r="AT108" s="212" t="s">
        <v>75</v>
      </c>
      <c r="AU108" s="212" t="s">
        <v>83</v>
      </c>
      <c r="AY108" s="211" t="s">
        <v>308</v>
      </c>
      <c r="BK108" s="213">
        <f>SUM(BK109:BK112)</f>
        <v>0</v>
      </c>
    </row>
    <row r="109" s="2" customFormat="1" ht="16.5" customHeight="1">
      <c r="A109" s="41"/>
      <c r="B109" s="42"/>
      <c r="C109" s="216" t="s">
        <v>336</v>
      </c>
      <c r="D109" s="216" t="s">
        <v>310</v>
      </c>
      <c r="E109" s="217" t="s">
        <v>669</v>
      </c>
      <c r="F109" s="218" t="s">
        <v>670</v>
      </c>
      <c r="G109" s="219" t="s">
        <v>442</v>
      </c>
      <c r="H109" s="220">
        <v>0.80000000000000004</v>
      </c>
      <c r="I109" s="221"/>
      <c r="J109" s="222">
        <f>ROUND(I109*H109,2)</f>
        <v>0</v>
      </c>
      <c r="K109" s="218" t="s">
        <v>902</v>
      </c>
      <c r="L109" s="47"/>
      <c r="M109" s="223" t="s">
        <v>19</v>
      </c>
      <c r="N109" s="224" t="s">
        <v>47</v>
      </c>
      <c r="O109" s="87"/>
      <c r="P109" s="225">
        <f>O109*H109</f>
        <v>0</v>
      </c>
      <c r="Q109" s="225">
        <v>0</v>
      </c>
      <c r="R109" s="225">
        <f>Q109*H109</f>
        <v>0</v>
      </c>
      <c r="S109" s="225">
        <v>2</v>
      </c>
      <c r="T109" s="226">
        <f>S109*H109</f>
        <v>1.6000000000000001</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1098</v>
      </c>
    </row>
    <row r="110" s="2" customFormat="1">
      <c r="A110" s="41"/>
      <c r="B110" s="42"/>
      <c r="C110" s="43"/>
      <c r="D110" s="229" t="s">
        <v>317</v>
      </c>
      <c r="E110" s="43"/>
      <c r="F110" s="230" t="s">
        <v>1099</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4" customFormat="1">
      <c r="A111" s="14"/>
      <c r="B111" s="249"/>
      <c r="C111" s="250"/>
      <c r="D111" s="236" t="s">
        <v>319</v>
      </c>
      <c r="E111" s="251" t="s">
        <v>19</v>
      </c>
      <c r="F111" s="252" t="s">
        <v>1100</v>
      </c>
      <c r="G111" s="250"/>
      <c r="H111" s="251" t="s">
        <v>19</v>
      </c>
      <c r="I111" s="253"/>
      <c r="J111" s="250"/>
      <c r="K111" s="250"/>
      <c r="L111" s="254"/>
      <c r="M111" s="255"/>
      <c r="N111" s="256"/>
      <c r="O111" s="256"/>
      <c r="P111" s="256"/>
      <c r="Q111" s="256"/>
      <c r="R111" s="256"/>
      <c r="S111" s="256"/>
      <c r="T111" s="257"/>
      <c r="U111" s="14"/>
      <c r="V111" s="14"/>
      <c r="W111" s="14"/>
      <c r="X111" s="14"/>
      <c r="Y111" s="14"/>
      <c r="Z111" s="14"/>
      <c r="AA111" s="14"/>
      <c r="AB111" s="14"/>
      <c r="AC111" s="14"/>
      <c r="AD111" s="14"/>
      <c r="AE111" s="14"/>
      <c r="AT111" s="258" t="s">
        <v>319</v>
      </c>
      <c r="AU111" s="258" t="s">
        <v>85</v>
      </c>
      <c r="AV111" s="14" t="s">
        <v>83</v>
      </c>
      <c r="AW111" s="14" t="s">
        <v>37</v>
      </c>
      <c r="AX111" s="14" t="s">
        <v>76</v>
      </c>
      <c r="AY111" s="258" t="s">
        <v>308</v>
      </c>
    </row>
    <row r="112" s="13" customFormat="1">
      <c r="A112" s="13"/>
      <c r="B112" s="234"/>
      <c r="C112" s="235"/>
      <c r="D112" s="236" t="s">
        <v>319</v>
      </c>
      <c r="E112" s="237" t="s">
        <v>19</v>
      </c>
      <c r="F112" s="238" t="s">
        <v>1101</v>
      </c>
      <c r="G112" s="235"/>
      <c r="H112" s="239">
        <v>0.80000000000000004</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12" customFormat="1" ht="22.8" customHeight="1">
      <c r="A113" s="12"/>
      <c r="B113" s="200"/>
      <c r="C113" s="201"/>
      <c r="D113" s="202" t="s">
        <v>75</v>
      </c>
      <c r="E113" s="214" t="s">
        <v>489</v>
      </c>
      <c r="F113" s="214" t="s">
        <v>490</v>
      </c>
      <c r="G113" s="201"/>
      <c r="H113" s="201"/>
      <c r="I113" s="204"/>
      <c r="J113" s="215">
        <f>BK113</f>
        <v>0</v>
      </c>
      <c r="K113" s="201"/>
      <c r="L113" s="206"/>
      <c r="M113" s="207"/>
      <c r="N113" s="208"/>
      <c r="O113" s="208"/>
      <c r="P113" s="209">
        <f>SUM(P114:P156)</f>
        <v>0</v>
      </c>
      <c r="Q113" s="208"/>
      <c r="R113" s="209">
        <f>SUM(R114:R156)</f>
        <v>0</v>
      </c>
      <c r="S113" s="208"/>
      <c r="T113" s="210">
        <f>SUM(T114:T156)</f>
        <v>0</v>
      </c>
      <c r="U113" s="12"/>
      <c r="V113" s="12"/>
      <c r="W113" s="12"/>
      <c r="X113" s="12"/>
      <c r="Y113" s="12"/>
      <c r="Z113" s="12"/>
      <c r="AA113" s="12"/>
      <c r="AB113" s="12"/>
      <c r="AC113" s="12"/>
      <c r="AD113" s="12"/>
      <c r="AE113" s="12"/>
      <c r="AR113" s="211" t="s">
        <v>83</v>
      </c>
      <c r="AT113" s="212" t="s">
        <v>75</v>
      </c>
      <c r="AU113" s="212" t="s">
        <v>83</v>
      </c>
      <c r="AY113" s="211" t="s">
        <v>308</v>
      </c>
      <c r="BK113" s="213">
        <f>SUM(BK114:BK156)</f>
        <v>0</v>
      </c>
    </row>
    <row r="114" s="2" customFormat="1" ht="24.15" customHeight="1">
      <c r="A114" s="41"/>
      <c r="B114" s="42"/>
      <c r="C114" s="216" t="s">
        <v>342</v>
      </c>
      <c r="D114" s="216" t="s">
        <v>310</v>
      </c>
      <c r="E114" s="217" t="s">
        <v>1102</v>
      </c>
      <c r="F114" s="218" t="s">
        <v>1103</v>
      </c>
      <c r="G114" s="219" t="s">
        <v>493</v>
      </c>
      <c r="H114" s="220">
        <v>124.614</v>
      </c>
      <c r="I114" s="221"/>
      <c r="J114" s="222">
        <f>ROUND(I114*H114,2)</f>
        <v>0</v>
      </c>
      <c r="K114" s="218" t="s">
        <v>314</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1104</v>
      </c>
    </row>
    <row r="115" s="2" customFormat="1">
      <c r="A115" s="41"/>
      <c r="B115" s="42"/>
      <c r="C115" s="43"/>
      <c r="D115" s="229" t="s">
        <v>317</v>
      </c>
      <c r="E115" s="43"/>
      <c r="F115" s="230" t="s">
        <v>1105</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317</v>
      </c>
      <c r="AU115" s="20" t="s">
        <v>85</v>
      </c>
    </row>
    <row r="116" s="13" customFormat="1">
      <c r="A116" s="13"/>
      <c r="B116" s="234"/>
      <c r="C116" s="235"/>
      <c r="D116" s="236" t="s">
        <v>319</v>
      </c>
      <c r="E116" s="237" t="s">
        <v>19</v>
      </c>
      <c r="F116" s="238" t="s">
        <v>1106</v>
      </c>
      <c r="G116" s="235"/>
      <c r="H116" s="239">
        <v>46.689999999999998</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3" customFormat="1">
      <c r="A117" s="13"/>
      <c r="B117" s="234"/>
      <c r="C117" s="235"/>
      <c r="D117" s="236" t="s">
        <v>319</v>
      </c>
      <c r="E117" s="237" t="s">
        <v>19</v>
      </c>
      <c r="F117" s="238" t="s">
        <v>1107</v>
      </c>
      <c r="G117" s="235"/>
      <c r="H117" s="239">
        <v>77.924000000000007</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5" customFormat="1">
      <c r="A118" s="15"/>
      <c r="B118" s="259"/>
      <c r="C118" s="260"/>
      <c r="D118" s="236" t="s">
        <v>319</v>
      </c>
      <c r="E118" s="261" t="s">
        <v>19</v>
      </c>
      <c r="F118" s="262" t="s">
        <v>448</v>
      </c>
      <c r="G118" s="260"/>
      <c r="H118" s="263">
        <v>124.614</v>
      </c>
      <c r="I118" s="264"/>
      <c r="J118" s="260"/>
      <c r="K118" s="260"/>
      <c r="L118" s="265"/>
      <c r="M118" s="266"/>
      <c r="N118" s="267"/>
      <c r="O118" s="267"/>
      <c r="P118" s="267"/>
      <c r="Q118" s="267"/>
      <c r="R118" s="267"/>
      <c r="S118" s="267"/>
      <c r="T118" s="268"/>
      <c r="U118" s="15"/>
      <c r="V118" s="15"/>
      <c r="W118" s="15"/>
      <c r="X118" s="15"/>
      <c r="Y118" s="15"/>
      <c r="Z118" s="15"/>
      <c r="AA118" s="15"/>
      <c r="AB118" s="15"/>
      <c r="AC118" s="15"/>
      <c r="AD118" s="15"/>
      <c r="AE118" s="15"/>
      <c r="AT118" s="269" t="s">
        <v>319</v>
      </c>
      <c r="AU118" s="269" t="s">
        <v>85</v>
      </c>
      <c r="AV118" s="15" t="s">
        <v>315</v>
      </c>
      <c r="AW118" s="15" t="s">
        <v>37</v>
      </c>
      <c r="AX118" s="15" t="s">
        <v>83</v>
      </c>
      <c r="AY118" s="269" t="s">
        <v>308</v>
      </c>
    </row>
    <row r="119" s="2" customFormat="1" ht="24.15" customHeight="1">
      <c r="A119" s="41"/>
      <c r="B119" s="42"/>
      <c r="C119" s="216" t="s">
        <v>347</v>
      </c>
      <c r="D119" s="216" t="s">
        <v>310</v>
      </c>
      <c r="E119" s="217" t="s">
        <v>1108</v>
      </c>
      <c r="F119" s="218" t="s">
        <v>1109</v>
      </c>
      <c r="G119" s="219" t="s">
        <v>493</v>
      </c>
      <c r="H119" s="220">
        <v>2367.6660000000002</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1110</v>
      </c>
    </row>
    <row r="120" s="2" customFormat="1">
      <c r="A120" s="41"/>
      <c r="B120" s="42"/>
      <c r="C120" s="43"/>
      <c r="D120" s="229" t="s">
        <v>317</v>
      </c>
      <c r="E120" s="43"/>
      <c r="F120" s="230" t="s">
        <v>1111</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4" customFormat="1">
      <c r="A121" s="14"/>
      <c r="B121" s="249"/>
      <c r="C121" s="250"/>
      <c r="D121" s="236" t="s">
        <v>319</v>
      </c>
      <c r="E121" s="251" t="s">
        <v>19</v>
      </c>
      <c r="F121" s="252" t="s">
        <v>1112</v>
      </c>
      <c r="G121" s="250"/>
      <c r="H121" s="251" t="s">
        <v>19</v>
      </c>
      <c r="I121" s="253"/>
      <c r="J121" s="250"/>
      <c r="K121" s="250"/>
      <c r="L121" s="254"/>
      <c r="M121" s="255"/>
      <c r="N121" s="256"/>
      <c r="O121" s="256"/>
      <c r="P121" s="256"/>
      <c r="Q121" s="256"/>
      <c r="R121" s="256"/>
      <c r="S121" s="256"/>
      <c r="T121" s="257"/>
      <c r="U121" s="14"/>
      <c r="V121" s="14"/>
      <c r="W121" s="14"/>
      <c r="X121" s="14"/>
      <c r="Y121" s="14"/>
      <c r="Z121" s="14"/>
      <c r="AA121" s="14"/>
      <c r="AB121" s="14"/>
      <c r="AC121" s="14"/>
      <c r="AD121" s="14"/>
      <c r="AE121" s="14"/>
      <c r="AT121" s="258" t="s">
        <v>319</v>
      </c>
      <c r="AU121" s="258" t="s">
        <v>85</v>
      </c>
      <c r="AV121" s="14" t="s">
        <v>83</v>
      </c>
      <c r="AW121" s="14" t="s">
        <v>37</v>
      </c>
      <c r="AX121" s="14" t="s">
        <v>76</v>
      </c>
      <c r="AY121" s="258" t="s">
        <v>308</v>
      </c>
    </row>
    <row r="122" s="13" customFormat="1">
      <c r="A122" s="13"/>
      <c r="B122" s="234"/>
      <c r="C122" s="235"/>
      <c r="D122" s="236" t="s">
        <v>319</v>
      </c>
      <c r="E122" s="237" t="s">
        <v>19</v>
      </c>
      <c r="F122" s="238" t="s">
        <v>1113</v>
      </c>
      <c r="G122" s="235"/>
      <c r="H122" s="239">
        <v>887.11000000000001</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3" customFormat="1">
      <c r="A123" s="13"/>
      <c r="B123" s="234"/>
      <c r="C123" s="235"/>
      <c r="D123" s="236" t="s">
        <v>319</v>
      </c>
      <c r="E123" s="237" t="s">
        <v>19</v>
      </c>
      <c r="F123" s="238" t="s">
        <v>1114</v>
      </c>
      <c r="G123" s="235"/>
      <c r="H123" s="239">
        <v>1480.556</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5" customFormat="1">
      <c r="A124" s="15"/>
      <c r="B124" s="259"/>
      <c r="C124" s="260"/>
      <c r="D124" s="236" t="s">
        <v>319</v>
      </c>
      <c r="E124" s="261" t="s">
        <v>19</v>
      </c>
      <c r="F124" s="262" t="s">
        <v>448</v>
      </c>
      <c r="G124" s="260"/>
      <c r="H124" s="263">
        <v>2367.6660000000002</v>
      </c>
      <c r="I124" s="264"/>
      <c r="J124" s="260"/>
      <c r="K124" s="260"/>
      <c r="L124" s="265"/>
      <c r="M124" s="266"/>
      <c r="N124" s="267"/>
      <c r="O124" s="267"/>
      <c r="P124" s="267"/>
      <c r="Q124" s="267"/>
      <c r="R124" s="267"/>
      <c r="S124" s="267"/>
      <c r="T124" s="268"/>
      <c r="U124" s="15"/>
      <c r="V124" s="15"/>
      <c r="W124" s="15"/>
      <c r="X124" s="15"/>
      <c r="Y124" s="15"/>
      <c r="Z124" s="15"/>
      <c r="AA124" s="15"/>
      <c r="AB124" s="15"/>
      <c r="AC124" s="15"/>
      <c r="AD124" s="15"/>
      <c r="AE124" s="15"/>
      <c r="AT124" s="269" t="s">
        <v>319</v>
      </c>
      <c r="AU124" s="269" t="s">
        <v>85</v>
      </c>
      <c r="AV124" s="15" t="s">
        <v>315</v>
      </c>
      <c r="AW124" s="15" t="s">
        <v>37</v>
      </c>
      <c r="AX124" s="15" t="s">
        <v>83</v>
      </c>
      <c r="AY124" s="269" t="s">
        <v>308</v>
      </c>
    </row>
    <row r="125" s="2" customFormat="1" ht="24.15" customHeight="1">
      <c r="A125" s="41"/>
      <c r="B125" s="42"/>
      <c r="C125" s="216" t="s">
        <v>352</v>
      </c>
      <c r="D125" s="216" t="s">
        <v>310</v>
      </c>
      <c r="E125" s="217" t="s">
        <v>1115</v>
      </c>
      <c r="F125" s="218" t="s">
        <v>1116</v>
      </c>
      <c r="G125" s="219" t="s">
        <v>493</v>
      </c>
      <c r="H125" s="220">
        <v>62.215000000000003</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1117</v>
      </c>
    </row>
    <row r="126" s="2" customFormat="1">
      <c r="A126" s="41"/>
      <c r="B126" s="42"/>
      <c r="C126" s="43"/>
      <c r="D126" s="229" t="s">
        <v>317</v>
      </c>
      <c r="E126" s="43"/>
      <c r="F126" s="230" t="s">
        <v>1118</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1119</v>
      </c>
      <c r="G127" s="235"/>
      <c r="H127" s="239">
        <v>41.055</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3" customFormat="1">
      <c r="A128" s="13"/>
      <c r="B128" s="234"/>
      <c r="C128" s="235"/>
      <c r="D128" s="236" t="s">
        <v>319</v>
      </c>
      <c r="E128" s="237" t="s">
        <v>19</v>
      </c>
      <c r="F128" s="238" t="s">
        <v>1120</v>
      </c>
      <c r="G128" s="235"/>
      <c r="H128" s="239">
        <v>21.16</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5" customFormat="1">
      <c r="A129" s="15"/>
      <c r="B129" s="259"/>
      <c r="C129" s="260"/>
      <c r="D129" s="236" t="s">
        <v>319</v>
      </c>
      <c r="E129" s="261" t="s">
        <v>19</v>
      </c>
      <c r="F129" s="262" t="s">
        <v>448</v>
      </c>
      <c r="G129" s="260"/>
      <c r="H129" s="263">
        <v>62.215000000000003</v>
      </c>
      <c r="I129" s="264"/>
      <c r="J129" s="260"/>
      <c r="K129" s="260"/>
      <c r="L129" s="265"/>
      <c r="M129" s="266"/>
      <c r="N129" s="267"/>
      <c r="O129" s="267"/>
      <c r="P129" s="267"/>
      <c r="Q129" s="267"/>
      <c r="R129" s="267"/>
      <c r="S129" s="267"/>
      <c r="T129" s="268"/>
      <c r="U129" s="15"/>
      <c r="V129" s="15"/>
      <c r="W129" s="15"/>
      <c r="X129" s="15"/>
      <c r="Y129" s="15"/>
      <c r="Z129" s="15"/>
      <c r="AA129" s="15"/>
      <c r="AB129" s="15"/>
      <c r="AC129" s="15"/>
      <c r="AD129" s="15"/>
      <c r="AE129" s="15"/>
      <c r="AT129" s="269" t="s">
        <v>319</v>
      </c>
      <c r="AU129" s="269" t="s">
        <v>85</v>
      </c>
      <c r="AV129" s="15" t="s">
        <v>315</v>
      </c>
      <c r="AW129" s="15" t="s">
        <v>37</v>
      </c>
      <c r="AX129" s="15" t="s">
        <v>83</v>
      </c>
      <c r="AY129" s="269" t="s">
        <v>308</v>
      </c>
    </row>
    <row r="130" s="2" customFormat="1" ht="24.15" customHeight="1">
      <c r="A130" s="41"/>
      <c r="B130" s="42"/>
      <c r="C130" s="216" t="s">
        <v>357</v>
      </c>
      <c r="D130" s="216" t="s">
        <v>310</v>
      </c>
      <c r="E130" s="217" t="s">
        <v>1121</v>
      </c>
      <c r="F130" s="218" t="s">
        <v>1109</v>
      </c>
      <c r="G130" s="219" t="s">
        <v>493</v>
      </c>
      <c r="H130" s="220">
        <v>1182.085</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1122</v>
      </c>
    </row>
    <row r="131" s="2" customFormat="1">
      <c r="A131" s="41"/>
      <c r="B131" s="42"/>
      <c r="C131" s="43"/>
      <c r="D131" s="229" t="s">
        <v>317</v>
      </c>
      <c r="E131" s="43"/>
      <c r="F131" s="230" t="s">
        <v>1123</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14" customFormat="1">
      <c r="A132" s="14"/>
      <c r="B132" s="249"/>
      <c r="C132" s="250"/>
      <c r="D132" s="236" t="s">
        <v>319</v>
      </c>
      <c r="E132" s="251" t="s">
        <v>19</v>
      </c>
      <c r="F132" s="252" t="s">
        <v>1112</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13" customFormat="1">
      <c r="A133" s="13"/>
      <c r="B133" s="234"/>
      <c r="C133" s="235"/>
      <c r="D133" s="236" t="s">
        <v>319</v>
      </c>
      <c r="E133" s="237" t="s">
        <v>19</v>
      </c>
      <c r="F133" s="238" t="s">
        <v>1124</v>
      </c>
      <c r="G133" s="235"/>
      <c r="H133" s="239">
        <v>780.04499999999996</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3" customFormat="1">
      <c r="A134" s="13"/>
      <c r="B134" s="234"/>
      <c r="C134" s="235"/>
      <c r="D134" s="236" t="s">
        <v>319</v>
      </c>
      <c r="E134" s="237" t="s">
        <v>19</v>
      </c>
      <c r="F134" s="238" t="s">
        <v>1125</v>
      </c>
      <c r="G134" s="235"/>
      <c r="H134" s="239">
        <v>402.04000000000002</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76</v>
      </c>
      <c r="AY134" s="245" t="s">
        <v>308</v>
      </c>
    </row>
    <row r="135" s="15" customFormat="1">
      <c r="A135" s="15"/>
      <c r="B135" s="259"/>
      <c r="C135" s="260"/>
      <c r="D135" s="236" t="s">
        <v>319</v>
      </c>
      <c r="E135" s="261" t="s">
        <v>19</v>
      </c>
      <c r="F135" s="262" t="s">
        <v>448</v>
      </c>
      <c r="G135" s="260"/>
      <c r="H135" s="263">
        <v>1182.085</v>
      </c>
      <c r="I135" s="264"/>
      <c r="J135" s="260"/>
      <c r="K135" s="260"/>
      <c r="L135" s="265"/>
      <c r="M135" s="266"/>
      <c r="N135" s="267"/>
      <c r="O135" s="267"/>
      <c r="P135" s="267"/>
      <c r="Q135" s="267"/>
      <c r="R135" s="267"/>
      <c r="S135" s="267"/>
      <c r="T135" s="268"/>
      <c r="U135" s="15"/>
      <c r="V135" s="15"/>
      <c r="W135" s="15"/>
      <c r="X135" s="15"/>
      <c r="Y135" s="15"/>
      <c r="Z135" s="15"/>
      <c r="AA135" s="15"/>
      <c r="AB135" s="15"/>
      <c r="AC135" s="15"/>
      <c r="AD135" s="15"/>
      <c r="AE135" s="15"/>
      <c r="AT135" s="269" t="s">
        <v>319</v>
      </c>
      <c r="AU135" s="269" t="s">
        <v>85</v>
      </c>
      <c r="AV135" s="15" t="s">
        <v>315</v>
      </c>
      <c r="AW135" s="15" t="s">
        <v>37</v>
      </c>
      <c r="AX135" s="15" t="s">
        <v>83</v>
      </c>
      <c r="AY135" s="269" t="s">
        <v>308</v>
      </c>
    </row>
    <row r="136" s="2" customFormat="1" ht="24.15" customHeight="1">
      <c r="A136" s="41"/>
      <c r="B136" s="42"/>
      <c r="C136" s="216" t="s">
        <v>362</v>
      </c>
      <c r="D136" s="216" t="s">
        <v>310</v>
      </c>
      <c r="E136" s="217" t="s">
        <v>946</v>
      </c>
      <c r="F136" s="218" t="s">
        <v>947</v>
      </c>
      <c r="G136" s="219" t="s">
        <v>493</v>
      </c>
      <c r="H136" s="220">
        <v>1.6799999999999999</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1126</v>
      </c>
    </row>
    <row r="137" s="2" customFormat="1">
      <c r="A137" s="41"/>
      <c r="B137" s="42"/>
      <c r="C137" s="43"/>
      <c r="D137" s="229" t="s">
        <v>317</v>
      </c>
      <c r="E137" s="43"/>
      <c r="F137" s="230" t="s">
        <v>949</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13" customFormat="1">
      <c r="A138" s="13"/>
      <c r="B138" s="234"/>
      <c r="C138" s="235"/>
      <c r="D138" s="236" t="s">
        <v>319</v>
      </c>
      <c r="E138" s="237" t="s">
        <v>19</v>
      </c>
      <c r="F138" s="238" t="s">
        <v>1127</v>
      </c>
      <c r="G138" s="235"/>
      <c r="H138" s="239">
        <v>1.6000000000000001</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3" customFormat="1">
      <c r="A139" s="13"/>
      <c r="B139" s="234"/>
      <c r="C139" s="235"/>
      <c r="D139" s="236" t="s">
        <v>319</v>
      </c>
      <c r="E139" s="237" t="s">
        <v>19</v>
      </c>
      <c r="F139" s="238" t="s">
        <v>1128</v>
      </c>
      <c r="G139" s="235"/>
      <c r="H139" s="239">
        <v>0.080000000000000002</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5" customFormat="1">
      <c r="A140" s="15"/>
      <c r="B140" s="259"/>
      <c r="C140" s="260"/>
      <c r="D140" s="236" t="s">
        <v>319</v>
      </c>
      <c r="E140" s="261" t="s">
        <v>19</v>
      </c>
      <c r="F140" s="262" t="s">
        <v>448</v>
      </c>
      <c r="G140" s="260"/>
      <c r="H140" s="263">
        <v>1.6800000000000002</v>
      </c>
      <c r="I140" s="264"/>
      <c r="J140" s="260"/>
      <c r="K140" s="260"/>
      <c r="L140" s="265"/>
      <c r="M140" s="266"/>
      <c r="N140" s="267"/>
      <c r="O140" s="267"/>
      <c r="P140" s="267"/>
      <c r="Q140" s="267"/>
      <c r="R140" s="267"/>
      <c r="S140" s="267"/>
      <c r="T140" s="268"/>
      <c r="U140" s="15"/>
      <c r="V140" s="15"/>
      <c r="W140" s="15"/>
      <c r="X140" s="15"/>
      <c r="Y140" s="15"/>
      <c r="Z140" s="15"/>
      <c r="AA140" s="15"/>
      <c r="AB140" s="15"/>
      <c r="AC140" s="15"/>
      <c r="AD140" s="15"/>
      <c r="AE140" s="15"/>
      <c r="AT140" s="269" t="s">
        <v>319</v>
      </c>
      <c r="AU140" s="269" t="s">
        <v>85</v>
      </c>
      <c r="AV140" s="15" t="s">
        <v>315</v>
      </c>
      <c r="AW140" s="15" t="s">
        <v>37</v>
      </c>
      <c r="AX140" s="15" t="s">
        <v>83</v>
      </c>
      <c r="AY140" s="269" t="s">
        <v>308</v>
      </c>
    </row>
    <row r="141" s="2" customFormat="1" ht="24.15" customHeight="1">
      <c r="A141" s="41"/>
      <c r="B141" s="42"/>
      <c r="C141" s="216" t="s">
        <v>367</v>
      </c>
      <c r="D141" s="216" t="s">
        <v>310</v>
      </c>
      <c r="E141" s="217" t="s">
        <v>952</v>
      </c>
      <c r="F141" s="218" t="s">
        <v>953</v>
      </c>
      <c r="G141" s="219" t="s">
        <v>493</v>
      </c>
      <c r="H141" s="220">
        <v>30.552</v>
      </c>
      <c r="I141" s="221"/>
      <c r="J141" s="222">
        <f>ROUND(I141*H141,2)</f>
        <v>0</v>
      </c>
      <c r="K141" s="218" t="s">
        <v>314</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1129</v>
      </c>
    </row>
    <row r="142" s="2" customFormat="1">
      <c r="A142" s="41"/>
      <c r="B142" s="42"/>
      <c r="C142" s="43"/>
      <c r="D142" s="229" t="s">
        <v>317</v>
      </c>
      <c r="E142" s="43"/>
      <c r="F142" s="230" t="s">
        <v>955</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317</v>
      </c>
      <c r="AU142" s="20" t="s">
        <v>85</v>
      </c>
    </row>
    <row r="143" s="13" customFormat="1">
      <c r="A143" s="13"/>
      <c r="B143" s="234"/>
      <c r="C143" s="235"/>
      <c r="D143" s="236" t="s">
        <v>319</v>
      </c>
      <c r="E143" s="237" t="s">
        <v>19</v>
      </c>
      <c r="F143" s="238" t="s">
        <v>1130</v>
      </c>
      <c r="G143" s="235"/>
      <c r="H143" s="239">
        <v>30.399999999999999</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1131</v>
      </c>
      <c r="G144" s="235"/>
      <c r="H144" s="239">
        <v>0.152</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5" customFormat="1">
      <c r="A145" s="15"/>
      <c r="B145" s="259"/>
      <c r="C145" s="260"/>
      <c r="D145" s="236" t="s">
        <v>319</v>
      </c>
      <c r="E145" s="261" t="s">
        <v>19</v>
      </c>
      <c r="F145" s="262" t="s">
        <v>448</v>
      </c>
      <c r="G145" s="260"/>
      <c r="H145" s="263">
        <v>30.552</v>
      </c>
      <c r="I145" s="264"/>
      <c r="J145" s="260"/>
      <c r="K145" s="260"/>
      <c r="L145" s="265"/>
      <c r="M145" s="266"/>
      <c r="N145" s="267"/>
      <c r="O145" s="267"/>
      <c r="P145" s="267"/>
      <c r="Q145" s="267"/>
      <c r="R145" s="267"/>
      <c r="S145" s="267"/>
      <c r="T145" s="268"/>
      <c r="U145" s="15"/>
      <c r="V145" s="15"/>
      <c r="W145" s="15"/>
      <c r="X145" s="15"/>
      <c r="Y145" s="15"/>
      <c r="Z145" s="15"/>
      <c r="AA145" s="15"/>
      <c r="AB145" s="15"/>
      <c r="AC145" s="15"/>
      <c r="AD145" s="15"/>
      <c r="AE145" s="15"/>
      <c r="AT145" s="269" t="s">
        <v>319</v>
      </c>
      <c r="AU145" s="269" t="s">
        <v>85</v>
      </c>
      <c r="AV145" s="15" t="s">
        <v>315</v>
      </c>
      <c r="AW145" s="15" t="s">
        <v>37</v>
      </c>
      <c r="AX145" s="15" t="s">
        <v>83</v>
      </c>
      <c r="AY145" s="269" t="s">
        <v>308</v>
      </c>
    </row>
    <row r="146" s="2" customFormat="1" ht="24.15" customHeight="1">
      <c r="A146" s="41"/>
      <c r="B146" s="42"/>
      <c r="C146" s="216" t="s">
        <v>8</v>
      </c>
      <c r="D146" s="216" t="s">
        <v>310</v>
      </c>
      <c r="E146" s="217" t="s">
        <v>514</v>
      </c>
      <c r="F146" s="218" t="s">
        <v>515</v>
      </c>
      <c r="G146" s="219" t="s">
        <v>493</v>
      </c>
      <c r="H146" s="220">
        <v>63.814999999999998</v>
      </c>
      <c r="I146" s="221"/>
      <c r="J146" s="222">
        <f>ROUND(I146*H146,2)</f>
        <v>0</v>
      </c>
      <c r="K146" s="218" t="s">
        <v>314</v>
      </c>
      <c r="L146" s="47"/>
      <c r="M146" s="223" t="s">
        <v>19</v>
      </c>
      <c r="N146" s="224"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315</v>
      </c>
      <c r="AT146" s="227" t="s">
        <v>310</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1132</v>
      </c>
    </row>
    <row r="147" s="2" customFormat="1">
      <c r="A147" s="41"/>
      <c r="B147" s="42"/>
      <c r="C147" s="43"/>
      <c r="D147" s="229" t="s">
        <v>317</v>
      </c>
      <c r="E147" s="43"/>
      <c r="F147" s="230" t="s">
        <v>517</v>
      </c>
      <c r="G147" s="43"/>
      <c r="H147" s="43"/>
      <c r="I147" s="231"/>
      <c r="J147" s="43"/>
      <c r="K147" s="43"/>
      <c r="L147" s="47"/>
      <c r="M147" s="232"/>
      <c r="N147" s="233"/>
      <c r="O147" s="87"/>
      <c r="P147" s="87"/>
      <c r="Q147" s="87"/>
      <c r="R147" s="87"/>
      <c r="S147" s="87"/>
      <c r="T147" s="88"/>
      <c r="U147" s="41"/>
      <c r="V147" s="41"/>
      <c r="W147" s="41"/>
      <c r="X147" s="41"/>
      <c r="Y147" s="41"/>
      <c r="Z147" s="41"/>
      <c r="AA147" s="41"/>
      <c r="AB147" s="41"/>
      <c r="AC147" s="41"/>
      <c r="AD147" s="41"/>
      <c r="AE147" s="41"/>
      <c r="AT147" s="20" t="s">
        <v>317</v>
      </c>
      <c r="AU147" s="20" t="s">
        <v>85</v>
      </c>
    </row>
    <row r="148" s="13" customFormat="1">
      <c r="A148" s="13"/>
      <c r="B148" s="234"/>
      <c r="C148" s="235"/>
      <c r="D148" s="236" t="s">
        <v>319</v>
      </c>
      <c r="E148" s="237" t="s">
        <v>19</v>
      </c>
      <c r="F148" s="238" t="s">
        <v>1119</v>
      </c>
      <c r="G148" s="235"/>
      <c r="H148" s="239">
        <v>41.055</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3" customFormat="1">
      <c r="A149" s="13"/>
      <c r="B149" s="234"/>
      <c r="C149" s="235"/>
      <c r="D149" s="236" t="s">
        <v>319</v>
      </c>
      <c r="E149" s="237" t="s">
        <v>19</v>
      </c>
      <c r="F149" s="238" t="s">
        <v>1120</v>
      </c>
      <c r="G149" s="235"/>
      <c r="H149" s="239">
        <v>21.16</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3" customFormat="1">
      <c r="A150" s="13"/>
      <c r="B150" s="234"/>
      <c r="C150" s="235"/>
      <c r="D150" s="236" t="s">
        <v>319</v>
      </c>
      <c r="E150" s="237" t="s">
        <v>19</v>
      </c>
      <c r="F150" s="238" t="s">
        <v>1127</v>
      </c>
      <c r="G150" s="235"/>
      <c r="H150" s="239">
        <v>1.6000000000000001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5" customFormat="1">
      <c r="A151" s="15"/>
      <c r="B151" s="259"/>
      <c r="C151" s="260"/>
      <c r="D151" s="236" t="s">
        <v>319</v>
      </c>
      <c r="E151" s="261" t="s">
        <v>19</v>
      </c>
      <c r="F151" s="262" t="s">
        <v>448</v>
      </c>
      <c r="G151" s="260"/>
      <c r="H151" s="263">
        <v>63.815000000000005</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319</v>
      </c>
      <c r="AU151" s="269" t="s">
        <v>85</v>
      </c>
      <c r="AV151" s="15" t="s">
        <v>315</v>
      </c>
      <c r="AW151" s="15" t="s">
        <v>37</v>
      </c>
      <c r="AX151" s="15" t="s">
        <v>83</v>
      </c>
      <c r="AY151" s="269" t="s">
        <v>308</v>
      </c>
    </row>
    <row r="152" s="2" customFormat="1" ht="24.15" customHeight="1">
      <c r="A152" s="41"/>
      <c r="B152" s="42"/>
      <c r="C152" s="216" t="s">
        <v>376</v>
      </c>
      <c r="D152" s="216" t="s">
        <v>310</v>
      </c>
      <c r="E152" s="217" t="s">
        <v>1133</v>
      </c>
      <c r="F152" s="218" t="s">
        <v>1134</v>
      </c>
      <c r="G152" s="219" t="s">
        <v>493</v>
      </c>
      <c r="H152" s="220">
        <v>124.614</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1135</v>
      </c>
    </row>
    <row r="153" s="2" customFormat="1">
      <c r="A153" s="41"/>
      <c r="B153" s="42"/>
      <c r="C153" s="43"/>
      <c r="D153" s="229" t="s">
        <v>317</v>
      </c>
      <c r="E153" s="43"/>
      <c r="F153" s="230" t="s">
        <v>1136</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13" customFormat="1">
      <c r="A154" s="13"/>
      <c r="B154" s="234"/>
      <c r="C154" s="235"/>
      <c r="D154" s="236" t="s">
        <v>319</v>
      </c>
      <c r="E154" s="237" t="s">
        <v>19</v>
      </c>
      <c r="F154" s="238" t="s">
        <v>1106</v>
      </c>
      <c r="G154" s="235"/>
      <c r="H154" s="239">
        <v>46.689999999999998</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3" customFormat="1">
      <c r="A155" s="13"/>
      <c r="B155" s="234"/>
      <c r="C155" s="235"/>
      <c r="D155" s="236" t="s">
        <v>319</v>
      </c>
      <c r="E155" s="237" t="s">
        <v>19</v>
      </c>
      <c r="F155" s="238" t="s">
        <v>1107</v>
      </c>
      <c r="G155" s="235"/>
      <c r="H155" s="239">
        <v>77.924000000000007</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5" customFormat="1">
      <c r="A156" s="15"/>
      <c r="B156" s="259"/>
      <c r="C156" s="260"/>
      <c r="D156" s="236" t="s">
        <v>319</v>
      </c>
      <c r="E156" s="261" t="s">
        <v>19</v>
      </c>
      <c r="F156" s="262" t="s">
        <v>448</v>
      </c>
      <c r="G156" s="260"/>
      <c r="H156" s="263">
        <v>124.614</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319</v>
      </c>
      <c r="AU156" s="269" t="s">
        <v>85</v>
      </c>
      <c r="AV156" s="15" t="s">
        <v>315</v>
      </c>
      <c r="AW156" s="15" t="s">
        <v>37</v>
      </c>
      <c r="AX156" s="15" t="s">
        <v>83</v>
      </c>
      <c r="AY156" s="269" t="s">
        <v>308</v>
      </c>
    </row>
    <row r="157" s="12" customFormat="1" ht="25.92" customHeight="1">
      <c r="A157" s="12"/>
      <c r="B157" s="200"/>
      <c r="C157" s="201"/>
      <c r="D157" s="202" t="s">
        <v>75</v>
      </c>
      <c r="E157" s="203" t="s">
        <v>1137</v>
      </c>
      <c r="F157" s="203" t="s">
        <v>1138</v>
      </c>
      <c r="G157" s="201"/>
      <c r="H157" s="201"/>
      <c r="I157" s="204"/>
      <c r="J157" s="205">
        <f>BK157</f>
        <v>0</v>
      </c>
      <c r="K157" s="201"/>
      <c r="L157" s="206"/>
      <c r="M157" s="207"/>
      <c r="N157" s="208"/>
      <c r="O157" s="208"/>
      <c r="P157" s="209">
        <f>P158</f>
        <v>0</v>
      </c>
      <c r="Q157" s="208"/>
      <c r="R157" s="209">
        <f>R158</f>
        <v>0</v>
      </c>
      <c r="S157" s="208"/>
      <c r="T157" s="210">
        <f>T158</f>
        <v>0</v>
      </c>
      <c r="U157" s="12"/>
      <c r="V157" s="12"/>
      <c r="W157" s="12"/>
      <c r="X157" s="12"/>
      <c r="Y157" s="12"/>
      <c r="Z157" s="12"/>
      <c r="AA157" s="12"/>
      <c r="AB157" s="12"/>
      <c r="AC157" s="12"/>
      <c r="AD157" s="12"/>
      <c r="AE157" s="12"/>
      <c r="AR157" s="211" t="s">
        <v>150</v>
      </c>
      <c r="AT157" s="212" t="s">
        <v>75</v>
      </c>
      <c r="AU157" s="212" t="s">
        <v>76</v>
      </c>
      <c r="AY157" s="211" t="s">
        <v>308</v>
      </c>
      <c r="BK157" s="213">
        <f>BK158</f>
        <v>0</v>
      </c>
    </row>
    <row r="158" s="12" customFormat="1" ht="22.8" customHeight="1">
      <c r="A158" s="12"/>
      <c r="B158" s="200"/>
      <c r="C158" s="201"/>
      <c r="D158" s="202" t="s">
        <v>75</v>
      </c>
      <c r="E158" s="214" t="s">
        <v>1139</v>
      </c>
      <c r="F158" s="214" t="s">
        <v>1140</v>
      </c>
      <c r="G158" s="201"/>
      <c r="H158" s="201"/>
      <c r="I158" s="204"/>
      <c r="J158" s="215">
        <f>BK158</f>
        <v>0</v>
      </c>
      <c r="K158" s="201"/>
      <c r="L158" s="206"/>
      <c r="M158" s="207"/>
      <c r="N158" s="208"/>
      <c r="O158" s="208"/>
      <c r="P158" s="209">
        <f>SUM(P159:P162)</f>
        <v>0</v>
      </c>
      <c r="Q158" s="208"/>
      <c r="R158" s="209">
        <f>SUM(R159:R162)</f>
        <v>0</v>
      </c>
      <c r="S158" s="208"/>
      <c r="T158" s="210">
        <f>SUM(T159:T162)</f>
        <v>0</v>
      </c>
      <c r="U158" s="12"/>
      <c r="V158" s="12"/>
      <c r="W158" s="12"/>
      <c r="X158" s="12"/>
      <c r="Y158" s="12"/>
      <c r="Z158" s="12"/>
      <c r="AA158" s="12"/>
      <c r="AB158" s="12"/>
      <c r="AC158" s="12"/>
      <c r="AD158" s="12"/>
      <c r="AE158" s="12"/>
      <c r="AR158" s="211" t="s">
        <v>150</v>
      </c>
      <c r="AT158" s="212" t="s">
        <v>75</v>
      </c>
      <c r="AU158" s="212" t="s">
        <v>83</v>
      </c>
      <c r="AY158" s="211" t="s">
        <v>308</v>
      </c>
      <c r="BK158" s="213">
        <f>SUM(BK159:BK162)</f>
        <v>0</v>
      </c>
    </row>
    <row r="159" s="2" customFormat="1" ht="37.8" customHeight="1">
      <c r="A159" s="41"/>
      <c r="B159" s="42"/>
      <c r="C159" s="216" t="s">
        <v>381</v>
      </c>
      <c r="D159" s="216" t="s">
        <v>310</v>
      </c>
      <c r="E159" s="217" t="s">
        <v>1141</v>
      </c>
      <c r="F159" s="218" t="s">
        <v>1142</v>
      </c>
      <c r="G159" s="219" t="s">
        <v>323</v>
      </c>
      <c r="H159" s="220">
        <v>1</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782</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782</v>
      </c>
      <c r="BM159" s="227" t="s">
        <v>1143</v>
      </c>
    </row>
    <row r="160" s="2" customFormat="1">
      <c r="A160" s="41"/>
      <c r="B160" s="42"/>
      <c r="C160" s="43"/>
      <c r="D160" s="229" t="s">
        <v>317</v>
      </c>
      <c r="E160" s="43"/>
      <c r="F160" s="230" t="s">
        <v>1144</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13" customFormat="1">
      <c r="A161" s="13"/>
      <c r="B161" s="234"/>
      <c r="C161" s="235"/>
      <c r="D161" s="236" t="s">
        <v>319</v>
      </c>
      <c r="E161" s="237" t="s">
        <v>19</v>
      </c>
      <c r="F161" s="238" t="s">
        <v>1145</v>
      </c>
      <c r="G161" s="235"/>
      <c r="H161" s="239">
        <v>1</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83</v>
      </c>
      <c r="AY161" s="245" t="s">
        <v>308</v>
      </c>
    </row>
    <row r="162" s="14" customFormat="1">
      <c r="A162" s="14"/>
      <c r="B162" s="249"/>
      <c r="C162" s="250"/>
      <c r="D162" s="236" t="s">
        <v>319</v>
      </c>
      <c r="E162" s="251" t="s">
        <v>19</v>
      </c>
      <c r="F162" s="252" t="s">
        <v>1146</v>
      </c>
      <c r="G162" s="250"/>
      <c r="H162" s="251" t="s">
        <v>19</v>
      </c>
      <c r="I162" s="253"/>
      <c r="J162" s="250"/>
      <c r="K162" s="250"/>
      <c r="L162" s="254"/>
      <c r="M162" s="277"/>
      <c r="N162" s="278"/>
      <c r="O162" s="278"/>
      <c r="P162" s="278"/>
      <c r="Q162" s="278"/>
      <c r="R162" s="278"/>
      <c r="S162" s="278"/>
      <c r="T162" s="279"/>
      <c r="U162" s="14"/>
      <c r="V162" s="14"/>
      <c r="W162" s="14"/>
      <c r="X162" s="14"/>
      <c r="Y162" s="14"/>
      <c r="Z162" s="14"/>
      <c r="AA162" s="14"/>
      <c r="AB162" s="14"/>
      <c r="AC162" s="14"/>
      <c r="AD162" s="14"/>
      <c r="AE162" s="14"/>
      <c r="AT162" s="258" t="s">
        <v>319</v>
      </c>
      <c r="AU162" s="258" t="s">
        <v>85</v>
      </c>
      <c r="AV162" s="14" t="s">
        <v>83</v>
      </c>
      <c r="AW162" s="14" t="s">
        <v>37</v>
      </c>
      <c r="AX162" s="14" t="s">
        <v>76</v>
      </c>
      <c r="AY162" s="258" t="s">
        <v>308</v>
      </c>
    </row>
    <row r="163" s="2" customFormat="1" ht="6.96" customHeight="1">
      <c r="A163" s="41"/>
      <c r="B163" s="62"/>
      <c r="C163" s="63"/>
      <c r="D163" s="63"/>
      <c r="E163" s="63"/>
      <c r="F163" s="63"/>
      <c r="G163" s="63"/>
      <c r="H163" s="63"/>
      <c r="I163" s="63"/>
      <c r="J163" s="63"/>
      <c r="K163" s="63"/>
      <c r="L163" s="47"/>
      <c r="M163" s="41"/>
      <c r="O163" s="41"/>
      <c r="P163" s="41"/>
      <c r="Q163" s="41"/>
      <c r="R163" s="41"/>
      <c r="S163" s="41"/>
      <c r="T163" s="41"/>
      <c r="U163" s="41"/>
      <c r="V163" s="41"/>
      <c r="W163" s="41"/>
      <c r="X163" s="41"/>
      <c r="Y163" s="41"/>
      <c r="Z163" s="41"/>
      <c r="AA163" s="41"/>
      <c r="AB163" s="41"/>
      <c r="AC163" s="41"/>
      <c r="AD163" s="41"/>
      <c r="AE163" s="41"/>
    </row>
  </sheetData>
  <sheetProtection sheet="1" autoFilter="0" formatColumns="0" formatRows="0" objects="1" scenarios="1" spinCount="100000" saltValue="8NY413SUpnWqcSo/lhWnwztDNUWyEH4JDvSvZMSS0joufXPNXBoJEkUi/YNLInkKqaJPiQlQiJx8NJtIx0rh7A==" hashValue="9MsGEAuK4vfvMSksyLwxMUA1hLxywtxZ0/9SnXLl37jehr/8qW17RF6/OEwdXrMt6zAn8s9u8u+/BaYCdA+DvA==" algorithmName="SHA-512" password="CC35"/>
  <autoFilter ref="C90:K162"/>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6142"/>
    <hyperlink ref="F98" r:id="rId2" display="https://podminky.urs.cz/item/CS_URS_2024_02/113107162"/>
    <hyperlink ref="F102" r:id="rId3" display="https://podminky.urs.cz/item/CS_URS_2024_02/113107163"/>
    <hyperlink ref="F106" r:id="rId4" display="https://podminky.urs.cz/item/CS_URS_2024_02/113201111"/>
    <hyperlink ref="F110" r:id="rId5" display="https://podminky.urs.cz/item/CS_URS_2024_01/961044111"/>
    <hyperlink ref="F115" r:id="rId6" display="https://podminky.urs.cz/item/CS_URS_2024_02/997221551"/>
    <hyperlink ref="F120" r:id="rId7" display="https://podminky.urs.cz/item/CS_URS_2024_02/997221559"/>
    <hyperlink ref="F126" r:id="rId8" display="https://podminky.urs.cz/item/CS_URS_2024_02/997221561"/>
    <hyperlink ref="F131" r:id="rId9" display="https://podminky.urs.cz/item/CS_URS_2024_02/997221569"/>
    <hyperlink ref="F137" r:id="rId10" display="https://podminky.urs.cz/item/CS_URS_2024_02/997221571"/>
    <hyperlink ref="F142" r:id="rId11" display="https://podminky.urs.cz/item/CS_URS_2024_02/997221579"/>
    <hyperlink ref="F147" r:id="rId12" display="https://podminky.urs.cz/item/CS_URS_2024_02/997221861"/>
    <hyperlink ref="F153" r:id="rId13" display="https://podminky.urs.cz/item/CS_URS_2024_02/997221873"/>
    <hyperlink ref="F160" r:id="rId14" display="https://podminky.urs.cz/item/CS_URS_2024_02/2180400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1147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ROUND(J92,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ROUND((SUM(BE92:BE377)),  2)</f>
        <v>0</v>
      </c>
      <c r="G35" s="41"/>
      <c r="H35" s="41"/>
      <c r="I35" s="161">
        <v>0.20999999999999999</v>
      </c>
      <c r="J35" s="160">
        <f>ROUND(((SUM(BE92:BE377))*I35),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ROUND((SUM(BF92:BF377)),  2)</f>
        <v>0</v>
      </c>
      <c r="G36" s="41"/>
      <c r="H36" s="41"/>
      <c r="I36" s="161">
        <v>0.12</v>
      </c>
      <c r="J36" s="160">
        <f>ROUND(((SUM(BF92:BF377))*I36),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ROUND((SUM(BG92:BG377)),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ROUND((SUM(BH92:BH377)),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ROUND((SUM(BI92:BI377)),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108 - Úprava vjezdu na ÚAN</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J92</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J94</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J184</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1149</v>
      </c>
      <c r="E67" s="186"/>
      <c r="F67" s="186"/>
      <c r="G67" s="186"/>
      <c r="H67" s="186"/>
      <c r="I67" s="186"/>
      <c r="J67" s="187">
        <f>J195</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538</v>
      </c>
      <c r="E68" s="186"/>
      <c r="F68" s="186"/>
      <c r="G68" s="186"/>
      <c r="H68" s="186"/>
      <c r="I68" s="186"/>
      <c r="J68" s="187">
        <f>J251</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438</v>
      </c>
      <c r="E69" s="186"/>
      <c r="F69" s="186"/>
      <c r="G69" s="186"/>
      <c r="H69" s="186"/>
      <c r="I69" s="186"/>
      <c r="J69" s="187">
        <f>J330</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J375</f>
        <v>0</v>
      </c>
      <c r="K70" s="128"/>
      <c r="L70" s="188"/>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8"/>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8"/>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8"/>
      <c r="S76" s="41"/>
      <c r="T76" s="41"/>
      <c r="U76" s="41"/>
      <c r="V76" s="41"/>
      <c r="W76" s="41"/>
      <c r="X76" s="41"/>
      <c r="Y76" s="41"/>
      <c r="Z76" s="41"/>
      <c r="AA76" s="41"/>
      <c r="AB76" s="41"/>
      <c r="AC76" s="41"/>
      <c r="AD76" s="41"/>
      <c r="AE76" s="41"/>
    </row>
    <row r="77" s="2" customFormat="1" ht="24.96" customHeight="1">
      <c r="A77" s="41"/>
      <c r="B77" s="42"/>
      <c r="C77" s="26" t="s">
        <v>293</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173" t="str">
        <f>E7</f>
        <v>DI_c10_Revitalizace Náměstí Republiky-PDPS</v>
      </c>
      <c r="F80" s="35"/>
      <c r="G80" s="35"/>
      <c r="H80" s="35"/>
      <c r="I80" s="43"/>
      <c r="J80" s="43"/>
      <c r="K80" s="43"/>
      <c r="L80" s="148"/>
      <c r="S80" s="41"/>
      <c r="T80" s="41"/>
      <c r="U80" s="41"/>
      <c r="V80" s="41"/>
      <c r="W80" s="41"/>
      <c r="X80" s="41"/>
      <c r="Y80" s="41"/>
      <c r="Z80" s="41"/>
      <c r="AA80" s="41"/>
      <c r="AB80" s="41"/>
      <c r="AC80" s="41"/>
      <c r="AD80" s="41"/>
      <c r="AE80" s="41"/>
    </row>
    <row r="81" s="1" customFormat="1" ht="12" customHeight="1">
      <c r="B81" s="24"/>
      <c r="C81" s="35" t="s">
        <v>283</v>
      </c>
      <c r="D81" s="25"/>
      <c r="E81" s="25"/>
      <c r="F81" s="25"/>
      <c r="G81" s="25"/>
      <c r="H81" s="25"/>
      <c r="I81" s="25"/>
      <c r="J81" s="25"/>
      <c r="K81" s="25"/>
      <c r="L81" s="23"/>
    </row>
    <row r="82" s="2" customFormat="1" ht="16.5" customHeight="1">
      <c r="A82" s="41"/>
      <c r="B82" s="42"/>
      <c r="C82" s="43"/>
      <c r="D82" s="43"/>
      <c r="E82" s="173" t="s">
        <v>284</v>
      </c>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285</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72" t="str">
        <f>E11</f>
        <v>SO 108 - Úprava vjezdu na ÚAN</v>
      </c>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31. 1. 2025</v>
      </c>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Statutární město Ostrava</v>
      </c>
      <c r="G88" s="43"/>
      <c r="H88" s="43"/>
      <c r="I88" s="35" t="s">
        <v>33</v>
      </c>
      <c r="J88" s="39" t="str">
        <f>E23</f>
        <v>AFRY CZ s.r.o.</v>
      </c>
      <c r="K88" s="43"/>
      <c r="L88" s="148"/>
      <c r="S88" s="41"/>
      <c r="T88" s="41"/>
      <c r="U88" s="41"/>
      <c r="V88" s="41"/>
      <c r="W88" s="41"/>
      <c r="X88" s="41"/>
      <c r="Y88" s="41"/>
      <c r="Z88" s="41"/>
      <c r="AA88" s="41"/>
      <c r="AB88" s="41"/>
      <c r="AC88" s="41"/>
      <c r="AD88" s="41"/>
      <c r="AE88" s="41"/>
    </row>
    <row r="89" s="2" customFormat="1" ht="15.15" customHeight="1">
      <c r="A89" s="41"/>
      <c r="B89" s="42"/>
      <c r="C89" s="35" t="s">
        <v>31</v>
      </c>
      <c r="D89" s="43"/>
      <c r="E89" s="43"/>
      <c r="F89" s="30" t="str">
        <f>IF(E20="","",E20)</f>
        <v>Vyplň údaj</v>
      </c>
      <c r="G89" s="43"/>
      <c r="H89" s="43"/>
      <c r="I89" s="35" t="s">
        <v>38</v>
      </c>
      <c r="J89" s="39" t="str">
        <f>E26</f>
        <v xml:space="preserve"> </v>
      </c>
      <c r="K89" s="43"/>
      <c r="L89" s="148"/>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11" customFormat="1" ht="29.28" customHeight="1">
      <c r="A91" s="189"/>
      <c r="B91" s="190"/>
      <c r="C91" s="191" t="s">
        <v>294</v>
      </c>
      <c r="D91" s="192" t="s">
        <v>61</v>
      </c>
      <c r="E91" s="192" t="s">
        <v>57</v>
      </c>
      <c r="F91" s="192" t="s">
        <v>58</v>
      </c>
      <c r="G91" s="192" t="s">
        <v>295</v>
      </c>
      <c r="H91" s="192" t="s">
        <v>296</v>
      </c>
      <c r="I91" s="192" t="s">
        <v>297</v>
      </c>
      <c r="J91" s="192" t="s">
        <v>289</v>
      </c>
      <c r="K91" s="193" t="s">
        <v>298</v>
      </c>
      <c r="L91" s="194"/>
      <c r="M91" s="95" t="s">
        <v>19</v>
      </c>
      <c r="N91" s="96" t="s">
        <v>46</v>
      </c>
      <c r="O91" s="96" t="s">
        <v>299</v>
      </c>
      <c r="P91" s="96" t="s">
        <v>300</v>
      </c>
      <c r="Q91" s="96" t="s">
        <v>301</v>
      </c>
      <c r="R91" s="96" t="s">
        <v>302</v>
      </c>
      <c r="S91" s="96" t="s">
        <v>303</v>
      </c>
      <c r="T91" s="97" t="s">
        <v>304</v>
      </c>
      <c r="U91" s="189"/>
      <c r="V91" s="189"/>
      <c r="W91" s="189"/>
      <c r="X91" s="189"/>
      <c r="Y91" s="189"/>
      <c r="Z91" s="189"/>
      <c r="AA91" s="189"/>
      <c r="AB91" s="189"/>
      <c r="AC91" s="189"/>
      <c r="AD91" s="189"/>
      <c r="AE91" s="189"/>
    </row>
    <row r="92" s="2" customFormat="1" ht="22.8" customHeight="1">
      <c r="A92" s="41"/>
      <c r="B92" s="42"/>
      <c r="C92" s="102" t="s">
        <v>305</v>
      </c>
      <c r="D92" s="43"/>
      <c r="E92" s="43"/>
      <c r="F92" s="43"/>
      <c r="G92" s="43"/>
      <c r="H92" s="43"/>
      <c r="I92" s="43"/>
      <c r="J92" s="195">
        <f>BK92</f>
        <v>0</v>
      </c>
      <c r="K92" s="43"/>
      <c r="L92" s="47"/>
      <c r="M92" s="98"/>
      <c r="N92" s="196"/>
      <c r="O92" s="99"/>
      <c r="P92" s="197">
        <f>P93</f>
        <v>0</v>
      </c>
      <c r="Q92" s="99"/>
      <c r="R92" s="197">
        <f>R93</f>
        <v>237.7685491</v>
      </c>
      <c r="S92" s="99"/>
      <c r="T92" s="198">
        <f>T93</f>
        <v>876.29500000000007</v>
      </c>
      <c r="U92" s="41"/>
      <c r="V92" s="41"/>
      <c r="W92" s="41"/>
      <c r="X92" s="41"/>
      <c r="Y92" s="41"/>
      <c r="Z92" s="41"/>
      <c r="AA92" s="41"/>
      <c r="AB92" s="41"/>
      <c r="AC92" s="41"/>
      <c r="AD92" s="41"/>
      <c r="AE92" s="41"/>
      <c r="AT92" s="20" t="s">
        <v>75</v>
      </c>
      <c r="AU92" s="20" t="s">
        <v>290</v>
      </c>
      <c r="BK92" s="199">
        <f>BK93</f>
        <v>0</v>
      </c>
    </row>
    <row r="93" s="12" customFormat="1" ht="25.92" customHeight="1">
      <c r="A93" s="12"/>
      <c r="B93" s="200"/>
      <c r="C93" s="201"/>
      <c r="D93" s="202" t="s">
        <v>75</v>
      </c>
      <c r="E93" s="203" t="s">
        <v>306</v>
      </c>
      <c r="F93" s="203" t="s">
        <v>307</v>
      </c>
      <c r="G93" s="201"/>
      <c r="H93" s="201"/>
      <c r="I93" s="204"/>
      <c r="J93" s="205">
        <f>BK93</f>
        <v>0</v>
      </c>
      <c r="K93" s="201"/>
      <c r="L93" s="206"/>
      <c r="M93" s="207"/>
      <c r="N93" s="208"/>
      <c r="O93" s="208"/>
      <c r="P93" s="209">
        <f>P94+P184+P195+P251+P330+P375</f>
        <v>0</v>
      </c>
      <c r="Q93" s="208"/>
      <c r="R93" s="209">
        <f>R94+R184+R195+R251+R330+R375</f>
        <v>237.7685491</v>
      </c>
      <c r="S93" s="208"/>
      <c r="T93" s="210">
        <f>T94+T184+T195+T251+T330+T375</f>
        <v>876.29500000000007</v>
      </c>
      <c r="U93" s="12"/>
      <c r="V93" s="12"/>
      <c r="W93" s="12"/>
      <c r="X93" s="12"/>
      <c r="Y93" s="12"/>
      <c r="Z93" s="12"/>
      <c r="AA93" s="12"/>
      <c r="AB93" s="12"/>
      <c r="AC93" s="12"/>
      <c r="AD93" s="12"/>
      <c r="AE93" s="12"/>
      <c r="AR93" s="211" t="s">
        <v>83</v>
      </c>
      <c r="AT93" s="212" t="s">
        <v>75</v>
      </c>
      <c r="AU93" s="212" t="s">
        <v>76</v>
      </c>
      <c r="AY93" s="211" t="s">
        <v>308</v>
      </c>
      <c r="BK93" s="213">
        <f>BK94+BK184+BK195+BK251+BK330+BK375</f>
        <v>0</v>
      </c>
    </row>
    <row r="94" s="12" customFormat="1" ht="22.8" customHeight="1">
      <c r="A94" s="12"/>
      <c r="B94" s="200"/>
      <c r="C94" s="201"/>
      <c r="D94" s="202" t="s">
        <v>75</v>
      </c>
      <c r="E94" s="214" t="s">
        <v>83</v>
      </c>
      <c r="F94" s="214" t="s">
        <v>309</v>
      </c>
      <c r="G94" s="201"/>
      <c r="H94" s="201"/>
      <c r="I94" s="204"/>
      <c r="J94" s="215">
        <f>BK94</f>
        <v>0</v>
      </c>
      <c r="K94" s="201"/>
      <c r="L94" s="206"/>
      <c r="M94" s="207"/>
      <c r="N94" s="208"/>
      <c r="O94" s="208"/>
      <c r="P94" s="209">
        <f>SUM(P95:P183)</f>
        <v>0</v>
      </c>
      <c r="Q94" s="208"/>
      <c r="R94" s="209">
        <f>SUM(R95:R183)</f>
        <v>43.545019999999994</v>
      </c>
      <c r="S94" s="208"/>
      <c r="T94" s="210">
        <f>SUM(T95:T183)</f>
        <v>876.29500000000007</v>
      </c>
      <c r="U94" s="12"/>
      <c r="V94" s="12"/>
      <c r="W94" s="12"/>
      <c r="X94" s="12"/>
      <c r="Y94" s="12"/>
      <c r="Z94" s="12"/>
      <c r="AA94" s="12"/>
      <c r="AB94" s="12"/>
      <c r="AC94" s="12"/>
      <c r="AD94" s="12"/>
      <c r="AE94" s="12"/>
      <c r="AR94" s="211" t="s">
        <v>83</v>
      </c>
      <c r="AT94" s="212" t="s">
        <v>75</v>
      </c>
      <c r="AU94" s="212" t="s">
        <v>83</v>
      </c>
      <c r="AY94" s="211" t="s">
        <v>308</v>
      </c>
      <c r="BK94" s="213">
        <f>SUM(BK95:BK183)</f>
        <v>0</v>
      </c>
    </row>
    <row r="95" s="2" customFormat="1" ht="16.5" customHeight="1">
      <c r="A95" s="41"/>
      <c r="B95" s="42"/>
      <c r="C95" s="216" t="s">
        <v>83</v>
      </c>
      <c r="D95" s="216" t="s">
        <v>310</v>
      </c>
      <c r="E95" s="217" t="s">
        <v>1150</v>
      </c>
      <c r="F95" s="218" t="s">
        <v>1151</v>
      </c>
      <c r="G95" s="219" t="s">
        <v>313</v>
      </c>
      <c r="H95" s="220">
        <v>235</v>
      </c>
      <c r="I95" s="221"/>
      <c r="J95" s="222">
        <f>ROUND(I95*H95,2)</f>
        <v>0</v>
      </c>
      <c r="K95" s="218" t="s">
        <v>19</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1152</v>
      </c>
    </row>
    <row r="96" s="13" customFormat="1">
      <c r="A96" s="13"/>
      <c r="B96" s="234"/>
      <c r="C96" s="235"/>
      <c r="D96" s="236" t="s">
        <v>319</v>
      </c>
      <c r="E96" s="237" t="s">
        <v>19</v>
      </c>
      <c r="F96" s="238" t="s">
        <v>1153</v>
      </c>
      <c r="G96" s="235"/>
      <c r="H96" s="239">
        <v>235</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83</v>
      </c>
      <c r="AY96" s="245" t="s">
        <v>308</v>
      </c>
    </row>
    <row r="97" s="2" customFormat="1" ht="37.8" customHeight="1">
      <c r="A97" s="41"/>
      <c r="B97" s="42"/>
      <c r="C97" s="216" t="s">
        <v>85</v>
      </c>
      <c r="D97" s="216" t="s">
        <v>310</v>
      </c>
      <c r="E97" s="217" t="s">
        <v>1154</v>
      </c>
      <c r="F97" s="218" t="s">
        <v>1155</v>
      </c>
      <c r="G97" s="219" t="s">
        <v>313</v>
      </c>
      <c r="H97" s="220">
        <v>949</v>
      </c>
      <c r="I97" s="221"/>
      <c r="J97" s="222">
        <f>ROUND(I97*H97,2)</f>
        <v>0</v>
      </c>
      <c r="K97" s="218" t="s">
        <v>314</v>
      </c>
      <c r="L97" s="47"/>
      <c r="M97" s="223" t="s">
        <v>19</v>
      </c>
      <c r="N97" s="224" t="s">
        <v>47</v>
      </c>
      <c r="O97" s="87"/>
      <c r="P97" s="225">
        <f>O97*H97</f>
        <v>0</v>
      </c>
      <c r="Q97" s="225">
        <v>0</v>
      </c>
      <c r="R97" s="225">
        <f>Q97*H97</f>
        <v>0</v>
      </c>
      <c r="S97" s="225">
        <v>0.32500000000000001</v>
      </c>
      <c r="T97" s="226">
        <f>S97*H97</f>
        <v>308.42500000000001</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1156</v>
      </c>
    </row>
    <row r="98" s="2" customFormat="1">
      <c r="A98" s="41"/>
      <c r="B98" s="42"/>
      <c r="C98" s="43"/>
      <c r="D98" s="229" t="s">
        <v>317</v>
      </c>
      <c r="E98" s="43"/>
      <c r="F98" s="230" t="s">
        <v>1157</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4" customFormat="1">
      <c r="A99" s="14"/>
      <c r="B99" s="249"/>
      <c r="C99" s="250"/>
      <c r="D99" s="236" t="s">
        <v>319</v>
      </c>
      <c r="E99" s="251" t="s">
        <v>19</v>
      </c>
      <c r="F99" s="252" t="s">
        <v>1158</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13" customFormat="1">
      <c r="A100" s="13"/>
      <c r="B100" s="234"/>
      <c r="C100" s="235"/>
      <c r="D100" s="236" t="s">
        <v>319</v>
      </c>
      <c r="E100" s="237" t="s">
        <v>19</v>
      </c>
      <c r="F100" s="238" t="s">
        <v>1159</v>
      </c>
      <c r="G100" s="235"/>
      <c r="H100" s="239">
        <v>702</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3" customFormat="1">
      <c r="A101" s="13"/>
      <c r="B101" s="234"/>
      <c r="C101" s="235"/>
      <c r="D101" s="236" t="s">
        <v>319</v>
      </c>
      <c r="E101" s="237" t="s">
        <v>19</v>
      </c>
      <c r="F101" s="238" t="s">
        <v>1160</v>
      </c>
      <c r="G101" s="235"/>
      <c r="H101" s="239">
        <v>247</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76</v>
      </c>
      <c r="AY101" s="245" t="s">
        <v>308</v>
      </c>
    </row>
    <row r="102" s="15" customFormat="1">
      <c r="A102" s="15"/>
      <c r="B102" s="259"/>
      <c r="C102" s="260"/>
      <c r="D102" s="236" t="s">
        <v>319</v>
      </c>
      <c r="E102" s="261" t="s">
        <v>19</v>
      </c>
      <c r="F102" s="262" t="s">
        <v>448</v>
      </c>
      <c r="G102" s="260"/>
      <c r="H102" s="263">
        <v>949</v>
      </c>
      <c r="I102" s="264"/>
      <c r="J102" s="260"/>
      <c r="K102" s="260"/>
      <c r="L102" s="265"/>
      <c r="M102" s="266"/>
      <c r="N102" s="267"/>
      <c r="O102" s="267"/>
      <c r="P102" s="267"/>
      <c r="Q102" s="267"/>
      <c r="R102" s="267"/>
      <c r="S102" s="267"/>
      <c r="T102" s="268"/>
      <c r="U102" s="15"/>
      <c r="V102" s="15"/>
      <c r="W102" s="15"/>
      <c r="X102" s="15"/>
      <c r="Y102" s="15"/>
      <c r="Z102" s="15"/>
      <c r="AA102" s="15"/>
      <c r="AB102" s="15"/>
      <c r="AC102" s="15"/>
      <c r="AD102" s="15"/>
      <c r="AE102" s="15"/>
      <c r="AT102" s="269" t="s">
        <v>319</v>
      </c>
      <c r="AU102" s="269" t="s">
        <v>85</v>
      </c>
      <c r="AV102" s="15" t="s">
        <v>315</v>
      </c>
      <c r="AW102" s="15" t="s">
        <v>37</v>
      </c>
      <c r="AX102" s="15" t="s">
        <v>83</v>
      </c>
      <c r="AY102" s="269" t="s">
        <v>308</v>
      </c>
    </row>
    <row r="103" s="2" customFormat="1" ht="37.8" customHeight="1">
      <c r="A103" s="41"/>
      <c r="B103" s="42"/>
      <c r="C103" s="216" t="s">
        <v>150</v>
      </c>
      <c r="D103" s="216" t="s">
        <v>310</v>
      </c>
      <c r="E103" s="217" t="s">
        <v>1161</v>
      </c>
      <c r="F103" s="218" t="s">
        <v>1162</v>
      </c>
      <c r="G103" s="219" t="s">
        <v>313</v>
      </c>
      <c r="H103" s="220">
        <v>247</v>
      </c>
      <c r="I103" s="221"/>
      <c r="J103" s="222">
        <f>ROUND(I103*H103,2)</f>
        <v>0</v>
      </c>
      <c r="K103" s="218" t="s">
        <v>314</v>
      </c>
      <c r="L103" s="47"/>
      <c r="M103" s="223" t="s">
        <v>19</v>
      </c>
      <c r="N103" s="224" t="s">
        <v>47</v>
      </c>
      <c r="O103" s="87"/>
      <c r="P103" s="225">
        <f>O103*H103</f>
        <v>0</v>
      </c>
      <c r="Q103" s="225">
        <v>0</v>
      </c>
      <c r="R103" s="225">
        <f>Q103*H103</f>
        <v>0</v>
      </c>
      <c r="S103" s="225">
        <v>0.625</v>
      </c>
      <c r="T103" s="226">
        <f>S103*H103</f>
        <v>154.375</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1163</v>
      </c>
    </row>
    <row r="104" s="2" customFormat="1">
      <c r="A104" s="41"/>
      <c r="B104" s="42"/>
      <c r="C104" s="43"/>
      <c r="D104" s="229" t="s">
        <v>317</v>
      </c>
      <c r="E104" s="43"/>
      <c r="F104" s="230" t="s">
        <v>1164</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3" customFormat="1">
      <c r="A105" s="13"/>
      <c r="B105" s="234"/>
      <c r="C105" s="235"/>
      <c r="D105" s="236" t="s">
        <v>319</v>
      </c>
      <c r="E105" s="237" t="s">
        <v>19</v>
      </c>
      <c r="F105" s="238" t="s">
        <v>1165</v>
      </c>
      <c r="G105" s="235"/>
      <c r="H105" s="239">
        <v>247</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83</v>
      </c>
      <c r="AY105" s="245" t="s">
        <v>308</v>
      </c>
    </row>
    <row r="106" s="2" customFormat="1" ht="24.15" customHeight="1">
      <c r="A106" s="41"/>
      <c r="B106" s="42"/>
      <c r="C106" s="216" t="s">
        <v>315</v>
      </c>
      <c r="D106" s="216" t="s">
        <v>310</v>
      </c>
      <c r="E106" s="217" t="s">
        <v>1166</v>
      </c>
      <c r="F106" s="218" t="s">
        <v>1167</v>
      </c>
      <c r="G106" s="219" t="s">
        <v>313</v>
      </c>
      <c r="H106" s="220">
        <v>1404</v>
      </c>
      <c r="I106" s="221"/>
      <c r="J106" s="222">
        <f>ROUND(I106*H106,2)</f>
        <v>0</v>
      </c>
      <c r="K106" s="218" t="s">
        <v>314</v>
      </c>
      <c r="L106" s="47"/>
      <c r="M106" s="223" t="s">
        <v>19</v>
      </c>
      <c r="N106" s="224" t="s">
        <v>47</v>
      </c>
      <c r="O106" s="87"/>
      <c r="P106" s="225">
        <f>O106*H106</f>
        <v>0</v>
      </c>
      <c r="Q106" s="225">
        <v>3.0000000000000001E-05</v>
      </c>
      <c r="R106" s="225">
        <f>Q106*H106</f>
        <v>0.042119999999999998</v>
      </c>
      <c r="S106" s="225">
        <v>0.23000000000000001</v>
      </c>
      <c r="T106" s="226">
        <f>S106*H106</f>
        <v>322.92000000000002</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1168</v>
      </c>
    </row>
    <row r="107" s="2" customFormat="1">
      <c r="A107" s="41"/>
      <c r="B107" s="42"/>
      <c r="C107" s="43"/>
      <c r="D107" s="229" t="s">
        <v>317</v>
      </c>
      <c r="E107" s="43"/>
      <c r="F107" s="230" t="s">
        <v>1169</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3" customFormat="1">
      <c r="A108" s="13"/>
      <c r="B108" s="234"/>
      <c r="C108" s="235"/>
      <c r="D108" s="236" t="s">
        <v>319</v>
      </c>
      <c r="E108" s="237" t="s">
        <v>19</v>
      </c>
      <c r="F108" s="238" t="s">
        <v>1170</v>
      </c>
      <c r="G108" s="235"/>
      <c r="H108" s="239">
        <v>1404</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24.15" customHeight="1">
      <c r="A109" s="41"/>
      <c r="B109" s="42"/>
      <c r="C109" s="216" t="s">
        <v>336</v>
      </c>
      <c r="D109" s="216" t="s">
        <v>310</v>
      </c>
      <c r="E109" s="217" t="s">
        <v>1171</v>
      </c>
      <c r="F109" s="218" t="s">
        <v>1172</v>
      </c>
      <c r="G109" s="219" t="s">
        <v>474</v>
      </c>
      <c r="H109" s="220">
        <v>103</v>
      </c>
      <c r="I109" s="221"/>
      <c r="J109" s="222">
        <f>ROUND(I109*H109,2)</f>
        <v>0</v>
      </c>
      <c r="K109" s="218" t="s">
        <v>314</v>
      </c>
      <c r="L109" s="47"/>
      <c r="M109" s="223" t="s">
        <v>19</v>
      </c>
      <c r="N109" s="224" t="s">
        <v>47</v>
      </c>
      <c r="O109" s="87"/>
      <c r="P109" s="225">
        <f>O109*H109</f>
        <v>0</v>
      </c>
      <c r="Q109" s="225">
        <v>0</v>
      </c>
      <c r="R109" s="225">
        <f>Q109*H109</f>
        <v>0</v>
      </c>
      <c r="S109" s="225">
        <v>0.28999999999999998</v>
      </c>
      <c r="T109" s="226">
        <f>S109*H109</f>
        <v>29.869999999999997</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1173</v>
      </c>
    </row>
    <row r="110" s="2" customFormat="1">
      <c r="A110" s="41"/>
      <c r="B110" s="42"/>
      <c r="C110" s="43"/>
      <c r="D110" s="229" t="s">
        <v>317</v>
      </c>
      <c r="E110" s="43"/>
      <c r="F110" s="230" t="s">
        <v>1174</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3" customFormat="1">
      <c r="A111" s="13"/>
      <c r="B111" s="234"/>
      <c r="C111" s="235"/>
      <c r="D111" s="236" t="s">
        <v>319</v>
      </c>
      <c r="E111" s="237" t="s">
        <v>19</v>
      </c>
      <c r="F111" s="238" t="s">
        <v>1175</v>
      </c>
      <c r="G111" s="235"/>
      <c r="H111" s="239">
        <v>103</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24.15" customHeight="1">
      <c r="A112" s="41"/>
      <c r="B112" s="42"/>
      <c r="C112" s="216" t="s">
        <v>342</v>
      </c>
      <c r="D112" s="216" t="s">
        <v>310</v>
      </c>
      <c r="E112" s="217" t="s">
        <v>1176</v>
      </c>
      <c r="F112" s="218" t="s">
        <v>1177</v>
      </c>
      <c r="G112" s="219" t="s">
        <v>474</v>
      </c>
      <c r="H112" s="220">
        <v>111</v>
      </c>
      <c r="I112" s="221"/>
      <c r="J112" s="222">
        <f>ROUND(I112*H112,2)</f>
        <v>0</v>
      </c>
      <c r="K112" s="218" t="s">
        <v>314</v>
      </c>
      <c r="L112" s="47"/>
      <c r="M112" s="223" t="s">
        <v>19</v>
      </c>
      <c r="N112" s="224" t="s">
        <v>47</v>
      </c>
      <c r="O112" s="87"/>
      <c r="P112" s="225">
        <f>O112*H112</f>
        <v>0</v>
      </c>
      <c r="Q112" s="225">
        <v>0</v>
      </c>
      <c r="R112" s="225">
        <f>Q112*H112</f>
        <v>0</v>
      </c>
      <c r="S112" s="225">
        <v>0.20499999999999999</v>
      </c>
      <c r="T112" s="226">
        <f>S112*H112</f>
        <v>22.754999999999999</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1178</v>
      </c>
    </row>
    <row r="113" s="2" customFormat="1">
      <c r="A113" s="41"/>
      <c r="B113" s="42"/>
      <c r="C113" s="43"/>
      <c r="D113" s="229" t="s">
        <v>317</v>
      </c>
      <c r="E113" s="43"/>
      <c r="F113" s="230" t="s">
        <v>1179</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1180</v>
      </c>
      <c r="G114" s="235"/>
      <c r="H114" s="239">
        <v>111</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83</v>
      </c>
      <c r="AY114" s="245" t="s">
        <v>308</v>
      </c>
    </row>
    <row r="115" s="2" customFormat="1" ht="24.15" customHeight="1">
      <c r="A115" s="41"/>
      <c r="B115" s="42"/>
      <c r="C115" s="216" t="s">
        <v>347</v>
      </c>
      <c r="D115" s="216" t="s">
        <v>310</v>
      </c>
      <c r="E115" s="217" t="s">
        <v>1181</v>
      </c>
      <c r="F115" s="218" t="s">
        <v>1182</v>
      </c>
      <c r="G115" s="219" t="s">
        <v>474</v>
      </c>
      <c r="H115" s="220">
        <v>330</v>
      </c>
      <c r="I115" s="221"/>
      <c r="J115" s="222">
        <f>ROUND(I115*H115,2)</f>
        <v>0</v>
      </c>
      <c r="K115" s="218" t="s">
        <v>314</v>
      </c>
      <c r="L115" s="47"/>
      <c r="M115" s="223" t="s">
        <v>19</v>
      </c>
      <c r="N115" s="224" t="s">
        <v>47</v>
      </c>
      <c r="O115" s="87"/>
      <c r="P115" s="225">
        <f>O115*H115</f>
        <v>0</v>
      </c>
      <c r="Q115" s="225">
        <v>0</v>
      </c>
      <c r="R115" s="225">
        <f>Q115*H115</f>
        <v>0</v>
      </c>
      <c r="S115" s="225">
        <v>0.11500000000000001</v>
      </c>
      <c r="T115" s="226">
        <f>S115*H115</f>
        <v>37.950000000000003</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1183</v>
      </c>
    </row>
    <row r="116" s="2" customFormat="1">
      <c r="A116" s="41"/>
      <c r="B116" s="42"/>
      <c r="C116" s="43"/>
      <c r="D116" s="229" t="s">
        <v>317</v>
      </c>
      <c r="E116" s="43"/>
      <c r="F116" s="230" t="s">
        <v>1184</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1185</v>
      </c>
      <c r="G117" s="235"/>
      <c r="H117" s="239">
        <v>330</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24.15" customHeight="1">
      <c r="A118" s="41"/>
      <c r="B118" s="42"/>
      <c r="C118" s="216" t="s">
        <v>352</v>
      </c>
      <c r="D118" s="216" t="s">
        <v>310</v>
      </c>
      <c r="E118" s="217" t="s">
        <v>1186</v>
      </c>
      <c r="F118" s="218" t="s">
        <v>1187</v>
      </c>
      <c r="G118" s="219" t="s">
        <v>442</v>
      </c>
      <c r="H118" s="220">
        <v>983.37</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1188</v>
      </c>
    </row>
    <row r="119" s="2" customFormat="1">
      <c r="A119" s="41"/>
      <c r="B119" s="42"/>
      <c r="C119" s="43"/>
      <c r="D119" s="229" t="s">
        <v>317</v>
      </c>
      <c r="E119" s="43"/>
      <c r="F119" s="230" t="s">
        <v>1189</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1190</v>
      </c>
      <c r="G120" s="235"/>
      <c r="H120" s="239">
        <v>983.37</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24.15" customHeight="1">
      <c r="A121" s="41"/>
      <c r="B121" s="42"/>
      <c r="C121" s="216" t="s">
        <v>357</v>
      </c>
      <c r="D121" s="216" t="s">
        <v>310</v>
      </c>
      <c r="E121" s="217" t="s">
        <v>1191</v>
      </c>
      <c r="F121" s="218" t="s">
        <v>1192</v>
      </c>
      <c r="G121" s="219" t="s">
        <v>442</v>
      </c>
      <c r="H121" s="220">
        <v>98.337000000000003</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1193</v>
      </c>
    </row>
    <row r="122" s="2" customFormat="1">
      <c r="A122" s="41"/>
      <c r="B122" s="42"/>
      <c r="C122" s="43"/>
      <c r="D122" s="229" t="s">
        <v>317</v>
      </c>
      <c r="E122" s="43"/>
      <c r="F122" s="230" t="s">
        <v>1194</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4" customFormat="1">
      <c r="A123" s="14"/>
      <c r="B123" s="249"/>
      <c r="C123" s="250"/>
      <c r="D123" s="236" t="s">
        <v>319</v>
      </c>
      <c r="E123" s="251" t="s">
        <v>19</v>
      </c>
      <c r="F123" s="252" t="s">
        <v>1195</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3" customFormat="1">
      <c r="A124" s="13"/>
      <c r="B124" s="234"/>
      <c r="C124" s="235"/>
      <c r="D124" s="236" t="s">
        <v>319</v>
      </c>
      <c r="E124" s="237" t="s">
        <v>19</v>
      </c>
      <c r="F124" s="238" t="s">
        <v>1196</v>
      </c>
      <c r="G124" s="235"/>
      <c r="H124" s="239">
        <v>98.337000000000003</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83</v>
      </c>
      <c r="AY124" s="245" t="s">
        <v>308</v>
      </c>
    </row>
    <row r="125" s="2" customFormat="1" ht="24.15" customHeight="1">
      <c r="A125" s="41"/>
      <c r="B125" s="42"/>
      <c r="C125" s="216" t="s">
        <v>362</v>
      </c>
      <c r="D125" s="216" t="s">
        <v>310</v>
      </c>
      <c r="E125" s="217" t="s">
        <v>1197</v>
      </c>
      <c r="F125" s="218" t="s">
        <v>1198</v>
      </c>
      <c r="G125" s="219" t="s">
        <v>442</v>
      </c>
      <c r="H125" s="220">
        <v>66</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1199</v>
      </c>
    </row>
    <row r="126" s="2" customFormat="1">
      <c r="A126" s="41"/>
      <c r="B126" s="42"/>
      <c r="C126" s="43"/>
      <c r="D126" s="229" t="s">
        <v>317</v>
      </c>
      <c r="E126" s="43"/>
      <c r="F126" s="230" t="s">
        <v>1200</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1201</v>
      </c>
      <c r="G127" s="235"/>
      <c r="H127" s="239">
        <v>66</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16.5" customHeight="1">
      <c r="A128" s="41"/>
      <c r="B128" s="42"/>
      <c r="C128" s="216" t="s">
        <v>367</v>
      </c>
      <c r="D128" s="216" t="s">
        <v>310</v>
      </c>
      <c r="E128" s="217" t="s">
        <v>1202</v>
      </c>
      <c r="F128" s="218" t="s">
        <v>1203</v>
      </c>
      <c r="G128" s="219" t="s">
        <v>313</v>
      </c>
      <c r="H128" s="220">
        <v>235</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1204</v>
      </c>
    </row>
    <row r="129" s="2" customFormat="1">
      <c r="A129" s="41"/>
      <c r="B129" s="42"/>
      <c r="C129" s="43"/>
      <c r="D129" s="229" t="s">
        <v>317</v>
      </c>
      <c r="E129" s="43"/>
      <c r="F129" s="230" t="s">
        <v>1205</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13" customFormat="1">
      <c r="A130" s="13"/>
      <c r="B130" s="234"/>
      <c r="C130" s="235"/>
      <c r="D130" s="236" t="s">
        <v>319</v>
      </c>
      <c r="E130" s="237" t="s">
        <v>19</v>
      </c>
      <c r="F130" s="238" t="s">
        <v>1153</v>
      </c>
      <c r="G130" s="235"/>
      <c r="H130" s="239">
        <v>235</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83</v>
      </c>
      <c r="AY130" s="245" t="s">
        <v>308</v>
      </c>
    </row>
    <row r="131" s="2" customFormat="1" ht="16.5" customHeight="1">
      <c r="A131" s="41"/>
      <c r="B131" s="42"/>
      <c r="C131" s="216" t="s">
        <v>8</v>
      </c>
      <c r="D131" s="216" t="s">
        <v>310</v>
      </c>
      <c r="E131" s="217" t="s">
        <v>1206</v>
      </c>
      <c r="F131" s="218" t="s">
        <v>1207</v>
      </c>
      <c r="G131" s="219" t="s">
        <v>313</v>
      </c>
      <c r="H131" s="220">
        <v>3290</v>
      </c>
      <c r="I131" s="221"/>
      <c r="J131" s="222">
        <f>ROUND(I131*H131,2)</f>
        <v>0</v>
      </c>
      <c r="K131" s="218" t="s">
        <v>314</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1208</v>
      </c>
    </row>
    <row r="132" s="2" customFormat="1">
      <c r="A132" s="41"/>
      <c r="B132" s="42"/>
      <c r="C132" s="43"/>
      <c r="D132" s="229" t="s">
        <v>317</v>
      </c>
      <c r="E132" s="43"/>
      <c r="F132" s="230" t="s">
        <v>1209</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317</v>
      </c>
      <c r="AU132" s="20" t="s">
        <v>85</v>
      </c>
    </row>
    <row r="133" s="13" customFormat="1">
      <c r="A133" s="13"/>
      <c r="B133" s="234"/>
      <c r="C133" s="235"/>
      <c r="D133" s="236" t="s">
        <v>319</v>
      </c>
      <c r="E133" s="237" t="s">
        <v>19</v>
      </c>
      <c r="F133" s="238" t="s">
        <v>1210</v>
      </c>
      <c r="G133" s="235"/>
      <c r="H133" s="239">
        <v>3290</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37.8" customHeight="1">
      <c r="A134" s="41"/>
      <c r="B134" s="42"/>
      <c r="C134" s="216" t="s">
        <v>376</v>
      </c>
      <c r="D134" s="216" t="s">
        <v>310</v>
      </c>
      <c r="E134" s="217" t="s">
        <v>653</v>
      </c>
      <c r="F134" s="218" t="s">
        <v>1211</v>
      </c>
      <c r="G134" s="219" t="s">
        <v>442</v>
      </c>
      <c r="H134" s="220">
        <v>1049.3699999999999</v>
      </c>
      <c r="I134" s="221"/>
      <c r="J134" s="222">
        <f>ROUND(I134*H134,2)</f>
        <v>0</v>
      </c>
      <c r="K134" s="218" t="s">
        <v>314</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1212</v>
      </c>
    </row>
    <row r="135" s="2" customFormat="1">
      <c r="A135" s="41"/>
      <c r="B135" s="42"/>
      <c r="C135" s="43"/>
      <c r="D135" s="229" t="s">
        <v>317</v>
      </c>
      <c r="E135" s="43"/>
      <c r="F135" s="230" t="s">
        <v>655</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3" customFormat="1">
      <c r="A136" s="13"/>
      <c r="B136" s="234"/>
      <c r="C136" s="235"/>
      <c r="D136" s="236" t="s">
        <v>319</v>
      </c>
      <c r="E136" s="237" t="s">
        <v>19</v>
      </c>
      <c r="F136" s="238" t="s">
        <v>1213</v>
      </c>
      <c r="G136" s="235"/>
      <c r="H136" s="239">
        <v>983.37</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1214</v>
      </c>
      <c r="G137" s="235"/>
      <c r="H137" s="239">
        <v>66</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1049.3699999999999</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2" customFormat="1" ht="37.8" customHeight="1">
      <c r="A139" s="41"/>
      <c r="B139" s="42"/>
      <c r="C139" s="216" t="s">
        <v>381</v>
      </c>
      <c r="D139" s="216" t="s">
        <v>310</v>
      </c>
      <c r="E139" s="217" t="s">
        <v>656</v>
      </c>
      <c r="F139" s="218" t="s">
        <v>1215</v>
      </c>
      <c r="G139" s="219" t="s">
        <v>442</v>
      </c>
      <c r="H139" s="220">
        <v>10493.700000000001</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1216</v>
      </c>
    </row>
    <row r="140" s="2" customFormat="1">
      <c r="A140" s="41"/>
      <c r="B140" s="42"/>
      <c r="C140" s="43"/>
      <c r="D140" s="229" t="s">
        <v>317</v>
      </c>
      <c r="E140" s="43"/>
      <c r="F140" s="230" t="s">
        <v>658</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13" customFormat="1">
      <c r="A141" s="13"/>
      <c r="B141" s="234"/>
      <c r="C141" s="235"/>
      <c r="D141" s="236" t="s">
        <v>319</v>
      </c>
      <c r="E141" s="237" t="s">
        <v>19</v>
      </c>
      <c r="F141" s="238" t="s">
        <v>1217</v>
      </c>
      <c r="G141" s="235"/>
      <c r="H141" s="239">
        <v>9833.7000000000007</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1218</v>
      </c>
      <c r="G142" s="235"/>
      <c r="H142" s="239">
        <v>660</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10493.700000000001</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33" customHeight="1">
      <c r="A144" s="41"/>
      <c r="B144" s="42"/>
      <c r="C144" s="216" t="s">
        <v>386</v>
      </c>
      <c r="D144" s="216" t="s">
        <v>310</v>
      </c>
      <c r="E144" s="217" t="s">
        <v>1219</v>
      </c>
      <c r="F144" s="218" t="s">
        <v>1220</v>
      </c>
      <c r="G144" s="219" t="s">
        <v>442</v>
      </c>
      <c r="H144" s="220">
        <v>716.85599999999999</v>
      </c>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1221</v>
      </c>
    </row>
    <row r="145" s="2" customFormat="1">
      <c r="A145" s="41"/>
      <c r="B145" s="42"/>
      <c r="C145" s="43"/>
      <c r="D145" s="229" t="s">
        <v>317</v>
      </c>
      <c r="E145" s="43"/>
      <c r="F145" s="230" t="s">
        <v>1222</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4" customFormat="1">
      <c r="A146" s="14"/>
      <c r="B146" s="249"/>
      <c r="C146" s="250"/>
      <c r="D146" s="236" t="s">
        <v>319</v>
      </c>
      <c r="E146" s="251" t="s">
        <v>19</v>
      </c>
      <c r="F146" s="252" t="s">
        <v>1223</v>
      </c>
      <c r="G146" s="250"/>
      <c r="H146" s="251" t="s">
        <v>19</v>
      </c>
      <c r="I146" s="253"/>
      <c r="J146" s="250"/>
      <c r="K146" s="250"/>
      <c r="L146" s="254"/>
      <c r="M146" s="255"/>
      <c r="N146" s="256"/>
      <c r="O146" s="256"/>
      <c r="P146" s="256"/>
      <c r="Q146" s="256"/>
      <c r="R146" s="256"/>
      <c r="S146" s="256"/>
      <c r="T146" s="257"/>
      <c r="U146" s="14"/>
      <c r="V146" s="14"/>
      <c r="W146" s="14"/>
      <c r="X146" s="14"/>
      <c r="Y146" s="14"/>
      <c r="Z146" s="14"/>
      <c r="AA146" s="14"/>
      <c r="AB146" s="14"/>
      <c r="AC146" s="14"/>
      <c r="AD146" s="14"/>
      <c r="AE146" s="14"/>
      <c r="AT146" s="258" t="s">
        <v>319</v>
      </c>
      <c r="AU146" s="258" t="s">
        <v>85</v>
      </c>
      <c r="AV146" s="14" t="s">
        <v>83</v>
      </c>
      <c r="AW146" s="14" t="s">
        <v>37</v>
      </c>
      <c r="AX146" s="14" t="s">
        <v>76</v>
      </c>
      <c r="AY146" s="258" t="s">
        <v>308</v>
      </c>
    </row>
    <row r="147" s="13" customFormat="1">
      <c r="A147" s="13"/>
      <c r="B147" s="234"/>
      <c r="C147" s="235"/>
      <c r="D147" s="236" t="s">
        <v>319</v>
      </c>
      <c r="E147" s="237" t="s">
        <v>19</v>
      </c>
      <c r="F147" s="238" t="s">
        <v>1224</v>
      </c>
      <c r="G147" s="235"/>
      <c r="H147" s="239">
        <v>30.155999999999999</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3" customFormat="1">
      <c r="A148" s="13"/>
      <c r="B148" s="234"/>
      <c r="C148" s="235"/>
      <c r="D148" s="236" t="s">
        <v>319</v>
      </c>
      <c r="E148" s="237" t="s">
        <v>19</v>
      </c>
      <c r="F148" s="238" t="s">
        <v>1225</v>
      </c>
      <c r="G148" s="235"/>
      <c r="H148" s="239">
        <v>465.5</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3" customFormat="1">
      <c r="A149" s="13"/>
      <c r="B149" s="234"/>
      <c r="C149" s="235"/>
      <c r="D149" s="236" t="s">
        <v>319</v>
      </c>
      <c r="E149" s="237" t="s">
        <v>19</v>
      </c>
      <c r="F149" s="238" t="s">
        <v>1226</v>
      </c>
      <c r="G149" s="235"/>
      <c r="H149" s="239">
        <v>221.19999999999999</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716.85599999999999</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2" customFormat="1" ht="16.5" customHeight="1">
      <c r="A151" s="41"/>
      <c r="B151" s="42"/>
      <c r="C151" s="280" t="s">
        <v>391</v>
      </c>
      <c r="D151" s="280" t="s">
        <v>1137</v>
      </c>
      <c r="E151" s="281" t="s">
        <v>1227</v>
      </c>
      <c r="F151" s="282" t="s">
        <v>1228</v>
      </c>
      <c r="G151" s="283" t="s">
        <v>493</v>
      </c>
      <c r="H151" s="284">
        <v>1433.712</v>
      </c>
      <c r="I151" s="285"/>
      <c r="J151" s="286">
        <f>ROUND(I151*H151,2)</f>
        <v>0</v>
      </c>
      <c r="K151" s="282" t="s">
        <v>19</v>
      </c>
      <c r="L151" s="287"/>
      <c r="M151" s="288" t="s">
        <v>19</v>
      </c>
      <c r="N151" s="289"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352</v>
      </c>
      <c r="AT151" s="227" t="s">
        <v>1137</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1229</v>
      </c>
    </row>
    <row r="152" s="13" customFormat="1">
      <c r="A152" s="13"/>
      <c r="B152" s="234"/>
      <c r="C152" s="235"/>
      <c r="D152" s="236" t="s">
        <v>319</v>
      </c>
      <c r="E152" s="237" t="s">
        <v>19</v>
      </c>
      <c r="F152" s="238" t="s">
        <v>1230</v>
      </c>
      <c r="G152" s="235"/>
      <c r="H152" s="239">
        <v>716.85599999999999</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13" customFormat="1">
      <c r="A153" s="13"/>
      <c r="B153" s="234"/>
      <c r="C153" s="235"/>
      <c r="D153" s="236" t="s">
        <v>319</v>
      </c>
      <c r="E153" s="235"/>
      <c r="F153" s="238" t="s">
        <v>1231</v>
      </c>
      <c r="G153" s="235"/>
      <c r="H153" s="239">
        <v>1433.712</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4</v>
      </c>
      <c r="AX153" s="13" t="s">
        <v>83</v>
      </c>
      <c r="AY153" s="245" t="s">
        <v>308</v>
      </c>
    </row>
    <row r="154" s="2" customFormat="1" ht="24.15" customHeight="1">
      <c r="A154" s="41"/>
      <c r="B154" s="42"/>
      <c r="C154" s="216" t="s">
        <v>396</v>
      </c>
      <c r="D154" s="216" t="s">
        <v>310</v>
      </c>
      <c r="E154" s="217" t="s">
        <v>666</v>
      </c>
      <c r="F154" s="218" t="s">
        <v>1134</v>
      </c>
      <c r="G154" s="219" t="s">
        <v>493</v>
      </c>
      <c r="H154" s="220">
        <v>2169.2399999999998</v>
      </c>
      <c r="I154" s="221"/>
      <c r="J154" s="222">
        <f>ROUND(I154*H154,2)</f>
        <v>0</v>
      </c>
      <c r="K154" s="218" t="s">
        <v>314</v>
      </c>
      <c r="L154" s="47"/>
      <c r="M154" s="223" t="s">
        <v>19</v>
      </c>
      <c r="N154" s="224" t="s">
        <v>47</v>
      </c>
      <c r="O154" s="87"/>
      <c r="P154" s="225">
        <f>O154*H154</f>
        <v>0</v>
      </c>
      <c r="Q154" s="225">
        <v>0</v>
      </c>
      <c r="R154" s="225">
        <f>Q154*H154</f>
        <v>0</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1232</v>
      </c>
    </row>
    <row r="155" s="2" customFormat="1">
      <c r="A155" s="41"/>
      <c r="B155" s="42"/>
      <c r="C155" s="43"/>
      <c r="D155" s="229" t="s">
        <v>317</v>
      </c>
      <c r="E155" s="43"/>
      <c r="F155" s="230" t="s">
        <v>668</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3" customFormat="1">
      <c r="A156" s="13"/>
      <c r="B156" s="234"/>
      <c r="C156" s="235"/>
      <c r="D156" s="236" t="s">
        <v>319</v>
      </c>
      <c r="E156" s="237" t="s">
        <v>19</v>
      </c>
      <c r="F156" s="238" t="s">
        <v>1233</v>
      </c>
      <c r="G156" s="235"/>
      <c r="H156" s="239">
        <v>2169.2399999999998</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24.15" customHeight="1">
      <c r="A157" s="41"/>
      <c r="B157" s="42"/>
      <c r="C157" s="216" t="s">
        <v>401</v>
      </c>
      <c r="D157" s="216" t="s">
        <v>310</v>
      </c>
      <c r="E157" s="217" t="s">
        <v>663</v>
      </c>
      <c r="F157" s="218" t="s">
        <v>1234</v>
      </c>
      <c r="G157" s="219" t="s">
        <v>442</v>
      </c>
      <c r="H157" s="220">
        <v>1084.6199999999999</v>
      </c>
      <c r="I157" s="221"/>
      <c r="J157" s="222">
        <f>ROUND(I157*H157,2)</f>
        <v>0</v>
      </c>
      <c r="K157" s="218" t="s">
        <v>314</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315</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1235</v>
      </c>
    </row>
    <row r="158" s="2" customFormat="1">
      <c r="A158" s="41"/>
      <c r="B158" s="42"/>
      <c r="C158" s="43"/>
      <c r="D158" s="229" t="s">
        <v>317</v>
      </c>
      <c r="E158" s="43"/>
      <c r="F158" s="230" t="s">
        <v>665</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13" customFormat="1">
      <c r="A159" s="13"/>
      <c r="B159" s="234"/>
      <c r="C159" s="235"/>
      <c r="D159" s="236" t="s">
        <v>319</v>
      </c>
      <c r="E159" s="237" t="s">
        <v>19</v>
      </c>
      <c r="F159" s="238" t="s">
        <v>1236</v>
      </c>
      <c r="G159" s="235"/>
      <c r="H159" s="239">
        <v>35.25</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76</v>
      </c>
      <c r="AY159" s="245" t="s">
        <v>308</v>
      </c>
    </row>
    <row r="160" s="13" customFormat="1">
      <c r="A160" s="13"/>
      <c r="B160" s="234"/>
      <c r="C160" s="235"/>
      <c r="D160" s="236" t="s">
        <v>319</v>
      </c>
      <c r="E160" s="237" t="s">
        <v>19</v>
      </c>
      <c r="F160" s="238" t="s">
        <v>1237</v>
      </c>
      <c r="G160" s="235"/>
      <c r="H160" s="239">
        <v>983.37</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3" customFormat="1">
      <c r="A161" s="13"/>
      <c r="B161" s="234"/>
      <c r="C161" s="235"/>
      <c r="D161" s="236" t="s">
        <v>319</v>
      </c>
      <c r="E161" s="237" t="s">
        <v>19</v>
      </c>
      <c r="F161" s="238" t="s">
        <v>1238</v>
      </c>
      <c r="G161" s="235"/>
      <c r="H161" s="239">
        <v>66</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5" customFormat="1">
      <c r="A162" s="15"/>
      <c r="B162" s="259"/>
      <c r="C162" s="260"/>
      <c r="D162" s="236" t="s">
        <v>319</v>
      </c>
      <c r="E162" s="261" t="s">
        <v>19</v>
      </c>
      <c r="F162" s="262" t="s">
        <v>448</v>
      </c>
      <c r="G162" s="260"/>
      <c r="H162" s="263">
        <v>1084.6199999999999</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319</v>
      </c>
      <c r="AU162" s="269" t="s">
        <v>85</v>
      </c>
      <c r="AV162" s="15" t="s">
        <v>315</v>
      </c>
      <c r="AW162" s="15" t="s">
        <v>37</v>
      </c>
      <c r="AX162" s="15" t="s">
        <v>83</v>
      </c>
      <c r="AY162" s="269" t="s">
        <v>308</v>
      </c>
    </row>
    <row r="163" s="2" customFormat="1" ht="24.15" customHeight="1">
      <c r="A163" s="41"/>
      <c r="B163" s="42"/>
      <c r="C163" s="216" t="s">
        <v>406</v>
      </c>
      <c r="D163" s="216" t="s">
        <v>310</v>
      </c>
      <c r="E163" s="217" t="s">
        <v>1239</v>
      </c>
      <c r="F163" s="218" t="s">
        <v>1240</v>
      </c>
      <c r="G163" s="219" t="s">
        <v>313</v>
      </c>
      <c r="H163" s="220">
        <v>145</v>
      </c>
      <c r="I163" s="221"/>
      <c r="J163" s="222">
        <f>ROUND(I163*H163,2)</f>
        <v>0</v>
      </c>
      <c r="K163" s="218" t="s">
        <v>314</v>
      </c>
      <c r="L163" s="47"/>
      <c r="M163" s="223" t="s">
        <v>19</v>
      </c>
      <c r="N163" s="224" t="s">
        <v>47</v>
      </c>
      <c r="O163" s="87"/>
      <c r="P163" s="225">
        <f>O163*H163</f>
        <v>0</v>
      </c>
      <c r="Q163" s="225">
        <v>0</v>
      </c>
      <c r="R163" s="225">
        <f>Q163*H163</f>
        <v>0</v>
      </c>
      <c r="S163" s="225">
        <v>0</v>
      </c>
      <c r="T163" s="226">
        <f>S163*H163</f>
        <v>0</v>
      </c>
      <c r="U163" s="41"/>
      <c r="V163" s="41"/>
      <c r="W163" s="41"/>
      <c r="X163" s="41"/>
      <c r="Y163" s="41"/>
      <c r="Z163" s="41"/>
      <c r="AA163" s="41"/>
      <c r="AB163" s="41"/>
      <c r="AC163" s="41"/>
      <c r="AD163" s="41"/>
      <c r="AE163" s="41"/>
      <c r="AR163" s="227" t="s">
        <v>315</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315</v>
      </c>
      <c r="BM163" s="227" t="s">
        <v>1241</v>
      </c>
    </row>
    <row r="164" s="2" customFormat="1">
      <c r="A164" s="41"/>
      <c r="B164" s="42"/>
      <c r="C164" s="43"/>
      <c r="D164" s="229" t="s">
        <v>317</v>
      </c>
      <c r="E164" s="43"/>
      <c r="F164" s="230" t="s">
        <v>1242</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13" customFormat="1">
      <c r="A165" s="13"/>
      <c r="B165" s="234"/>
      <c r="C165" s="235"/>
      <c r="D165" s="236" t="s">
        <v>319</v>
      </c>
      <c r="E165" s="237" t="s">
        <v>19</v>
      </c>
      <c r="F165" s="238" t="s">
        <v>1243</v>
      </c>
      <c r="G165" s="235"/>
      <c r="H165" s="239">
        <v>145</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83</v>
      </c>
      <c r="AY165" s="245" t="s">
        <v>308</v>
      </c>
    </row>
    <row r="166" s="2" customFormat="1" ht="16.5" customHeight="1">
      <c r="A166" s="41"/>
      <c r="B166" s="42"/>
      <c r="C166" s="280" t="s">
        <v>411</v>
      </c>
      <c r="D166" s="280" t="s">
        <v>1137</v>
      </c>
      <c r="E166" s="281" t="s">
        <v>1244</v>
      </c>
      <c r="F166" s="282" t="s">
        <v>1245</v>
      </c>
      <c r="G166" s="283" t="s">
        <v>493</v>
      </c>
      <c r="H166" s="284">
        <v>43.5</v>
      </c>
      <c r="I166" s="285"/>
      <c r="J166" s="286">
        <f>ROUND(I166*H166,2)</f>
        <v>0</v>
      </c>
      <c r="K166" s="282" t="s">
        <v>314</v>
      </c>
      <c r="L166" s="287"/>
      <c r="M166" s="288" t="s">
        <v>19</v>
      </c>
      <c r="N166" s="289" t="s">
        <v>47</v>
      </c>
      <c r="O166" s="87"/>
      <c r="P166" s="225">
        <f>O166*H166</f>
        <v>0</v>
      </c>
      <c r="Q166" s="225">
        <v>1</v>
      </c>
      <c r="R166" s="225">
        <f>Q166*H166</f>
        <v>43.5</v>
      </c>
      <c r="S166" s="225">
        <v>0</v>
      </c>
      <c r="T166" s="226">
        <f>S166*H166</f>
        <v>0</v>
      </c>
      <c r="U166" s="41"/>
      <c r="V166" s="41"/>
      <c r="W166" s="41"/>
      <c r="X166" s="41"/>
      <c r="Y166" s="41"/>
      <c r="Z166" s="41"/>
      <c r="AA166" s="41"/>
      <c r="AB166" s="41"/>
      <c r="AC166" s="41"/>
      <c r="AD166" s="41"/>
      <c r="AE166" s="41"/>
      <c r="AR166" s="227" t="s">
        <v>352</v>
      </c>
      <c r="AT166" s="227" t="s">
        <v>1137</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1246</v>
      </c>
    </row>
    <row r="167" s="13" customFormat="1">
      <c r="A167" s="13"/>
      <c r="B167" s="234"/>
      <c r="C167" s="235"/>
      <c r="D167" s="236" t="s">
        <v>319</v>
      </c>
      <c r="E167" s="237" t="s">
        <v>19</v>
      </c>
      <c r="F167" s="238" t="s">
        <v>1247</v>
      </c>
      <c r="G167" s="235"/>
      <c r="H167" s="239">
        <v>21.75</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83</v>
      </c>
      <c r="AY167" s="245" t="s">
        <v>308</v>
      </c>
    </row>
    <row r="168" s="13" customFormat="1">
      <c r="A168" s="13"/>
      <c r="B168" s="234"/>
      <c r="C168" s="235"/>
      <c r="D168" s="236" t="s">
        <v>319</v>
      </c>
      <c r="E168" s="235"/>
      <c r="F168" s="238" t="s">
        <v>1248</v>
      </c>
      <c r="G168" s="235"/>
      <c r="H168" s="239">
        <v>43.5</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4</v>
      </c>
      <c r="AX168" s="13" t="s">
        <v>83</v>
      </c>
      <c r="AY168" s="245" t="s">
        <v>308</v>
      </c>
    </row>
    <row r="169" s="2" customFormat="1" ht="24.15" customHeight="1">
      <c r="A169" s="41"/>
      <c r="B169" s="42"/>
      <c r="C169" s="216" t="s">
        <v>7</v>
      </c>
      <c r="D169" s="216" t="s">
        <v>310</v>
      </c>
      <c r="E169" s="217" t="s">
        <v>1249</v>
      </c>
      <c r="F169" s="218" t="s">
        <v>1250</v>
      </c>
      <c r="G169" s="219" t="s">
        <v>313</v>
      </c>
      <c r="H169" s="220">
        <v>145</v>
      </c>
      <c r="I169" s="221"/>
      <c r="J169" s="222">
        <f>ROUND(I169*H169,2)</f>
        <v>0</v>
      </c>
      <c r="K169" s="218" t="s">
        <v>314</v>
      </c>
      <c r="L169" s="47"/>
      <c r="M169" s="223" t="s">
        <v>19</v>
      </c>
      <c r="N169" s="224"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315</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1251</v>
      </c>
    </row>
    <row r="170" s="2" customFormat="1">
      <c r="A170" s="41"/>
      <c r="B170" s="42"/>
      <c r="C170" s="43"/>
      <c r="D170" s="229" t="s">
        <v>317</v>
      </c>
      <c r="E170" s="43"/>
      <c r="F170" s="230" t="s">
        <v>1252</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13" customFormat="1">
      <c r="A171" s="13"/>
      <c r="B171" s="234"/>
      <c r="C171" s="235"/>
      <c r="D171" s="236" t="s">
        <v>319</v>
      </c>
      <c r="E171" s="237" t="s">
        <v>19</v>
      </c>
      <c r="F171" s="238" t="s">
        <v>1253</v>
      </c>
      <c r="G171" s="235"/>
      <c r="H171" s="239">
        <v>145</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83</v>
      </c>
      <c r="AY171" s="245" t="s">
        <v>308</v>
      </c>
    </row>
    <row r="172" s="2" customFormat="1" ht="16.5" customHeight="1">
      <c r="A172" s="41"/>
      <c r="B172" s="42"/>
      <c r="C172" s="280" t="s">
        <v>420</v>
      </c>
      <c r="D172" s="280" t="s">
        <v>1137</v>
      </c>
      <c r="E172" s="281" t="s">
        <v>1254</v>
      </c>
      <c r="F172" s="282" t="s">
        <v>1255</v>
      </c>
      <c r="G172" s="283" t="s">
        <v>626</v>
      </c>
      <c r="H172" s="284">
        <v>2.8999999999999999</v>
      </c>
      <c r="I172" s="285"/>
      <c r="J172" s="286">
        <f>ROUND(I172*H172,2)</f>
        <v>0</v>
      </c>
      <c r="K172" s="282" t="s">
        <v>314</v>
      </c>
      <c r="L172" s="287"/>
      <c r="M172" s="288" t="s">
        <v>19</v>
      </c>
      <c r="N172" s="289" t="s">
        <v>47</v>
      </c>
      <c r="O172" s="87"/>
      <c r="P172" s="225">
        <f>O172*H172</f>
        <v>0</v>
      </c>
      <c r="Q172" s="225">
        <v>0.001</v>
      </c>
      <c r="R172" s="225">
        <f>Q172*H172</f>
        <v>0.0028999999999999998</v>
      </c>
      <c r="S172" s="225">
        <v>0</v>
      </c>
      <c r="T172" s="226">
        <f>S172*H172</f>
        <v>0</v>
      </c>
      <c r="U172" s="41"/>
      <c r="V172" s="41"/>
      <c r="W172" s="41"/>
      <c r="X172" s="41"/>
      <c r="Y172" s="41"/>
      <c r="Z172" s="41"/>
      <c r="AA172" s="41"/>
      <c r="AB172" s="41"/>
      <c r="AC172" s="41"/>
      <c r="AD172" s="41"/>
      <c r="AE172" s="41"/>
      <c r="AR172" s="227" t="s">
        <v>352</v>
      </c>
      <c r="AT172" s="227" t="s">
        <v>1137</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315</v>
      </c>
      <c r="BM172" s="227" t="s">
        <v>1256</v>
      </c>
    </row>
    <row r="173" s="13" customFormat="1">
      <c r="A173" s="13"/>
      <c r="B173" s="234"/>
      <c r="C173" s="235"/>
      <c r="D173" s="236" t="s">
        <v>319</v>
      </c>
      <c r="E173" s="237" t="s">
        <v>19</v>
      </c>
      <c r="F173" s="238" t="s">
        <v>1253</v>
      </c>
      <c r="G173" s="235"/>
      <c r="H173" s="239">
        <v>145</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83</v>
      </c>
      <c r="AY173" s="245" t="s">
        <v>308</v>
      </c>
    </row>
    <row r="174" s="13" customFormat="1">
      <c r="A174" s="13"/>
      <c r="B174" s="234"/>
      <c r="C174" s="235"/>
      <c r="D174" s="236" t="s">
        <v>319</v>
      </c>
      <c r="E174" s="235"/>
      <c r="F174" s="238" t="s">
        <v>1257</v>
      </c>
      <c r="G174" s="235"/>
      <c r="H174" s="239">
        <v>2.8999999999999999</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4</v>
      </c>
      <c r="AX174" s="13" t="s">
        <v>83</v>
      </c>
      <c r="AY174" s="245" t="s">
        <v>308</v>
      </c>
    </row>
    <row r="175" s="2" customFormat="1" ht="21.75" customHeight="1">
      <c r="A175" s="41"/>
      <c r="B175" s="42"/>
      <c r="C175" s="216" t="s">
        <v>425</v>
      </c>
      <c r="D175" s="216" t="s">
        <v>310</v>
      </c>
      <c r="E175" s="217" t="s">
        <v>1258</v>
      </c>
      <c r="F175" s="218" t="s">
        <v>1259</v>
      </c>
      <c r="G175" s="219" t="s">
        <v>313</v>
      </c>
      <c r="H175" s="220">
        <v>1473.9200000000001</v>
      </c>
      <c r="I175" s="221"/>
      <c r="J175" s="222">
        <f>ROUND(I175*H175,2)</f>
        <v>0</v>
      </c>
      <c r="K175" s="218" t="s">
        <v>314</v>
      </c>
      <c r="L175" s="47"/>
      <c r="M175" s="223" t="s">
        <v>19</v>
      </c>
      <c r="N175" s="224" t="s">
        <v>47</v>
      </c>
      <c r="O175" s="87"/>
      <c r="P175" s="225">
        <f>O175*H175</f>
        <v>0</v>
      </c>
      <c r="Q175" s="225">
        <v>0</v>
      </c>
      <c r="R175" s="225">
        <f>Q175*H175</f>
        <v>0</v>
      </c>
      <c r="S175" s="225">
        <v>0</v>
      </c>
      <c r="T175" s="226">
        <f>S175*H175</f>
        <v>0</v>
      </c>
      <c r="U175" s="41"/>
      <c r="V175" s="41"/>
      <c r="W175" s="41"/>
      <c r="X175" s="41"/>
      <c r="Y175" s="41"/>
      <c r="Z175" s="41"/>
      <c r="AA175" s="41"/>
      <c r="AB175" s="41"/>
      <c r="AC175" s="41"/>
      <c r="AD175" s="41"/>
      <c r="AE175" s="41"/>
      <c r="AR175" s="227" t="s">
        <v>315</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315</v>
      </c>
      <c r="BM175" s="227" t="s">
        <v>1260</v>
      </c>
    </row>
    <row r="176" s="2" customFormat="1">
      <c r="A176" s="41"/>
      <c r="B176" s="42"/>
      <c r="C176" s="43"/>
      <c r="D176" s="229" t="s">
        <v>317</v>
      </c>
      <c r="E176" s="43"/>
      <c r="F176" s="230" t="s">
        <v>1261</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13" customFormat="1">
      <c r="A177" s="13"/>
      <c r="B177" s="234"/>
      <c r="C177" s="235"/>
      <c r="D177" s="236" t="s">
        <v>319</v>
      </c>
      <c r="E177" s="237" t="s">
        <v>19</v>
      </c>
      <c r="F177" s="238" t="s">
        <v>1262</v>
      </c>
      <c r="G177" s="235"/>
      <c r="H177" s="239">
        <v>100.52</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3" customFormat="1">
      <c r="A178" s="13"/>
      <c r="B178" s="234"/>
      <c r="C178" s="235"/>
      <c r="D178" s="236" t="s">
        <v>319</v>
      </c>
      <c r="E178" s="237" t="s">
        <v>19</v>
      </c>
      <c r="F178" s="238" t="s">
        <v>1263</v>
      </c>
      <c r="G178" s="235"/>
      <c r="H178" s="239">
        <v>931</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1264</v>
      </c>
      <c r="G179" s="235"/>
      <c r="H179" s="239">
        <v>442.39999999999998</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5" customFormat="1">
      <c r="A180" s="15"/>
      <c r="B180" s="259"/>
      <c r="C180" s="260"/>
      <c r="D180" s="236" t="s">
        <v>319</v>
      </c>
      <c r="E180" s="261" t="s">
        <v>19</v>
      </c>
      <c r="F180" s="262" t="s">
        <v>448</v>
      </c>
      <c r="G180" s="260"/>
      <c r="H180" s="263">
        <v>1473.9200000000001</v>
      </c>
      <c r="I180" s="264"/>
      <c r="J180" s="260"/>
      <c r="K180" s="260"/>
      <c r="L180" s="265"/>
      <c r="M180" s="266"/>
      <c r="N180" s="267"/>
      <c r="O180" s="267"/>
      <c r="P180" s="267"/>
      <c r="Q180" s="267"/>
      <c r="R180" s="267"/>
      <c r="S180" s="267"/>
      <c r="T180" s="268"/>
      <c r="U180" s="15"/>
      <c r="V180" s="15"/>
      <c r="W180" s="15"/>
      <c r="X180" s="15"/>
      <c r="Y180" s="15"/>
      <c r="Z180" s="15"/>
      <c r="AA180" s="15"/>
      <c r="AB180" s="15"/>
      <c r="AC180" s="15"/>
      <c r="AD180" s="15"/>
      <c r="AE180" s="15"/>
      <c r="AT180" s="269" t="s">
        <v>319</v>
      </c>
      <c r="AU180" s="269" t="s">
        <v>85</v>
      </c>
      <c r="AV180" s="15" t="s">
        <v>315</v>
      </c>
      <c r="AW180" s="15" t="s">
        <v>37</v>
      </c>
      <c r="AX180" s="15" t="s">
        <v>83</v>
      </c>
      <c r="AY180" s="269" t="s">
        <v>308</v>
      </c>
    </row>
    <row r="181" s="2" customFormat="1" ht="21.75" customHeight="1">
      <c r="A181" s="41"/>
      <c r="B181" s="42"/>
      <c r="C181" s="216" t="s">
        <v>430</v>
      </c>
      <c r="D181" s="216" t="s">
        <v>310</v>
      </c>
      <c r="E181" s="217" t="s">
        <v>1265</v>
      </c>
      <c r="F181" s="218" t="s">
        <v>1266</v>
      </c>
      <c r="G181" s="219" t="s">
        <v>313</v>
      </c>
      <c r="H181" s="220">
        <v>145</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1267</v>
      </c>
    </row>
    <row r="182" s="2" customFormat="1">
      <c r="A182" s="41"/>
      <c r="B182" s="42"/>
      <c r="C182" s="43"/>
      <c r="D182" s="229" t="s">
        <v>317</v>
      </c>
      <c r="E182" s="43"/>
      <c r="F182" s="230" t="s">
        <v>1268</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3" customFormat="1">
      <c r="A183" s="13"/>
      <c r="B183" s="234"/>
      <c r="C183" s="235"/>
      <c r="D183" s="236" t="s">
        <v>319</v>
      </c>
      <c r="E183" s="237" t="s">
        <v>19</v>
      </c>
      <c r="F183" s="238" t="s">
        <v>1253</v>
      </c>
      <c r="G183" s="235"/>
      <c r="H183" s="239">
        <v>145</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12" customFormat="1" ht="22.8" customHeight="1">
      <c r="A184" s="12"/>
      <c r="B184" s="200"/>
      <c r="C184" s="201"/>
      <c r="D184" s="202" t="s">
        <v>75</v>
      </c>
      <c r="E184" s="214" t="s">
        <v>85</v>
      </c>
      <c r="F184" s="214" t="s">
        <v>1269</v>
      </c>
      <c r="G184" s="201"/>
      <c r="H184" s="201"/>
      <c r="I184" s="204"/>
      <c r="J184" s="215">
        <f>BK184</f>
        <v>0</v>
      </c>
      <c r="K184" s="201"/>
      <c r="L184" s="206"/>
      <c r="M184" s="207"/>
      <c r="N184" s="208"/>
      <c r="O184" s="208"/>
      <c r="P184" s="209">
        <f>SUM(P185:P194)</f>
        <v>0</v>
      </c>
      <c r="Q184" s="208"/>
      <c r="R184" s="209">
        <f>SUM(R185:R194)</f>
        <v>55.295837500000005</v>
      </c>
      <c r="S184" s="208"/>
      <c r="T184" s="210">
        <f>SUM(T185:T194)</f>
        <v>0</v>
      </c>
      <c r="U184" s="12"/>
      <c r="V184" s="12"/>
      <c r="W184" s="12"/>
      <c r="X184" s="12"/>
      <c r="Y184" s="12"/>
      <c r="Z184" s="12"/>
      <c r="AA184" s="12"/>
      <c r="AB184" s="12"/>
      <c r="AC184" s="12"/>
      <c r="AD184" s="12"/>
      <c r="AE184" s="12"/>
      <c r="AR184" s="211" t="s">
        <v>83</v>
      </c>
      <c r="AT184" s="212" t="s">
        <v>75</v>
      </c>
      <c r="AU184" s="212" t="s">
        <v>83</v>
      </c>
      <c r="AY184" s="211" t="s">
        <v>308</v>
      </c>
      <c r="BK184" s="213">
        <f>SUM(BK185:BK194)</f>
        <v>0</v>
      </c>
    </row>
    <row r="185" s="2" customFormat="1" ht="24.15" customHeight="1">
      <c r="A185" s="41"/>
      <c r="B185" s="42"/>
      <c r="C185" s="216" t="s">
        <v>753</v>
      </c>
      <c r="D185" s="216" t="s">
        <v>310</v>
      </c>
      <c r="E185" s="217" t="s">
        <v>1270</v>
      </c>
      <c r="F185" s="218" t="s">
        <v>1271</v>
      </c>
      <c r="G185" s="219" t="s">
        <v>313</v>
      </c>
      <c r="H185" s="220">
        <v>500</v>
      </c>
      <c r="I185" s="221"/>
      <c r="J185" s="222">
        <f>ROUND(I185*H185,2)</f>
        <v>0</v>
      </c>
      <c r="K185" s="218" t="s">
        <v>314</v>
      </c>
      <c r="L185" s="47"/>
      <c r="M185" s="223" t="s">
        <v>19</v>
      </c>
      <c r="N185" s="224" t="s">
        <v>47</v>
      </c>
      <c r="O185" s="87"/>
      <c r="P185" s="225">
        <f>O185*H185</f>
        <v>0</v>
      </c>
      <c r="Q185" s="225">
        <v>0.00017000000000000001</v>
      </c>
      <c r="R185" s="225">
        <f>Q185*H185</f>
        <v>0.085000000000000006</v>
      </c>
      <c r="S185" s="225">
        <v>0</v>
      </c>
      <c r="T185" s="226">
        <f>S185*H185</f>
        <v>0</v>
      </c>
      <c r="U185" s="41"/>
      <c r="V185" s="41"/>
      <c r="W185" s="41"/>
      <c r="X185" s="41"/>
      <c r="Y185" s="41"/>
      <c r="Z185" s="41"/>
      <c r="AA185" s="41"/>
      <c r="AB185" s="41"/>
      <c r="AC185" s="41"/>
      <c r="AD185" s="41"/>
      <c r="AE185" s="41"/>
      <c r="AR185" s="227" t="s">
        <v>315</v>
      </c>
      <c r="AT185" s="227" t="s">
        <v>310</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1272</v>
      </c>
    </row>
    <row r="186" s="2" customFormat="1">
      <c r="A186" s="41"/>
      <c r="B186" s="42"/>
      <c r="C186" s="43"/>
      <c r="D186" s="229" t="s">
        <v>317</v>
      </c>
      <c r="E186" s="43"/>
      <c r="F186" s="230" t="s">
        <v>1273</v>
      </c>
      <c r="G186" s="43"/>
      <c r="H186" s="43"/>
      <c r="I186" s="231"/>
      <c r="J186" s="43"/>
      <c r="K186" s="43"/>
      <c r="L186" s="47"/>
      <c r="M186" s="232"/>
      <c r="N186" s="233"/>
      <c r="O186" s="87"/>
      <c r="P186" s="87"/>
      <c r="Q186" s="87"/>
      <c r="R186" s="87"/>
      <c r="S186" s="87"/>
      <c r="T186" s="88"/>
      <c r="U186" s="41"/>
      <c r="V186" s="41"/>
      <c r="W186" s="41"/>
      <c r="X186" s="41"/>
      <c r="Y186" s="41"/>
      <c r="Z186" s="41"/>
      <c r="AA186" s="41"/>
      <c r="AB186" s="41"/>
      <c r="AC186" s="41"/>
      <c r="AD186" s="41"/>
      <c r="AE186" s="41"/>
      <c r="AT186" s="20" t="s">
        <v>317</v>
      </c>
      <c r="AU186" s="20" t="s">
        <v>85</v>
      </c>
    </row>
    <row r="187" s="13" customFormat="1">
      <c r="A187" s="13"/>
      <c r="B187" s="234"/>
      <c r="C187" s="235"/>
      <c r="D187" s="236" t="s">
        <v>319</v>
      </c>
      <c r="E187" s="237" t="s">
        <v>19</v>
      </c>
      <c r="F187" s="238" t="s">
        <v>1274</v>
      </c>
      <c r="G187" s="235"/>
      <c r="H187" s="239">
        <v>500</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83</v>
      </c>
      <c r="AY187" s="245" t="s">
        <v>308</v>
      </c>
    </row>
    <row r="188" s="2" customFormat="1" ht="16.5" customHeight="1">
      <c r="A188" s="41"/>
      <c r="B188" s="42"/>
      <c r="C188" s="280" t="s">
        <v>596</v>
      </c>
      <c r="D188" s="280" t="s">
        <v>1137</v>
      </c>
      <c r="E188" s="281" t="s">
        <v>1275</v>
      </c>
      <c r="F188" s="282" t="s">
        <v>1276</v>
      </c>
      <c r="G188" s="283" t="s">
        <v>313</v>
      </c>
      <c r="H188" s="284">
        <v>592.25</v>
      </c>
      <c r="I188" s="285"/>
      <c r="J188" s="286">
        <f>ROUND(I188*H188,2)</f>
        <v>0</v>
      </c>
      <c r="K188" s="282" t="s">
        <v>19</v>
      </c>
      <c r="L188" s="287"/>
      <c r="M188" s="288" t="s">
        <v>19</v>
      </c>
      <c r="N188" s="289" t="s">
        <v>47</v>
      </c>
      <c r="O188" s="87"/>
      <c r="P188" s="225">
        <f>O188*H188</f>
        <v>0</v>
      </c>
      <c r="Q188" s="225">
        <v>0.00014999999999999999</v>
      </c>
      <c r="R188" s="225">
        <f>Q188*H188</f>
        <v>0.088837499999999986</v>
      </c>
      <c r="S188" s="225">
        <v>0</v>
      </c>
      <c r="T188" s="226">
        <f>S188*H188</f>
        <v>0</v>
      </c>
      <c r="U188" s="41"/>
      <c r="V188" s="41"/>
      <c r="W188" s="41"/>
      <c r="X188" s="41"/>
      <c r="Y188" s="41"/>
      <c r="Z188" s="41"/>
      <c r="AA188" s="41"/>
      <c r="AB188" s="41"/>
      <c r="AC188" s="41"/>
      <c r="AD188" s="41"/>
      <c r="AE188" s="41"/>
      <c r="AR188" s="227" t="s">
        <v>352</v>
      </c>
      <c r="AT188" s="227" t="s">
        <v>1137</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1277</v>
      </c>
    </row>
    <row r="189" s="13" customFormat="1">
      <c r="A189" s="13"/>
      <c r="B189" s="234"/>
      <c r="C189" s="235"/>
      <c r="D189" s="236" t="s">
        <v>319</v>
      </c>
      <c r="E189" s="237" t="s">
        <v>19</v>
      </c>
      <c r="F189" s="238" t="s">
        <v>1278</v>
      </c>
      <c r="G189" s="235"/>
      <c r="H189" s="239">
        <v>500</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83</v>
      </c>
      <c r="AY189" s="245" t="s">
        <v>308</v>
      </c>
    </row>
    <row r="190" s="13" customFormat="1">
      <c r="A190" s="13"/>
      <c r="B190" s="234"/>
      <c r="C190" s="235"/>
      <c r="D190" s="236" t="s">
        <v>319</v>
      </c>
      <c r="E190" s="235"/>
      <c r="F190" s="238" t="s">
        <v>1279</v>
      </c>
      <c r="G190" s="235"/>
      <c r="H190" s="239">
        <v>592.25</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4</v>
      </c>
      <c r="AX190" s="13" t="s">
        <v>83</v>
      </c>
      <c r="AY190" s="245" t="s">
        <v>308</v>
      </c>
    </row>
    <row r="191" s="2" customFormat="1" ht="33" customHeight="1">
      <c r="A191" s="41"/>
      <c r="B191" s="42"/>
      <c r="C191" s="216" t="s">
        <v>759</v>
      </c>
      <c r="D191" s="216" t="s">
        <v>310</v>
      </c>
      <c r="E191" s="217" t="s">
        <v>1280</v>
      </c>
      <c r="F191" s="218" t="s">
        <v>1281</v>
      </c>
      <c r="G191" s="219" t="s">
        <v>474</v>
      </c>
      <c r="H191" s="220">
        <v>200</v>
      </c>
      <c r="I191" s="221"/>
      <c r="J191" s="222">
        <f>ROUND(I191*H191,2)</f>
        <v>0</v>
      </c>
      <c r="K191" s="218" t="s">
        <v>314</v>
      </c>
      <c r="L191" s="47"/>
      <c r="M191" s="223" t="s">
        <v>19</v>
      </c>
      <c r="N191" s="224" t="s">
        <v>47</v>
      </c>
      <c r="O191" s="87"/>
      <c r="P191" s="225">
        <f>O191*H191</f>
        <v>0</v>
      </c>
      <c r="Q191" s="225">
        <v>0.27561000000000002</v>
      </c>
      <c r="R191" s="225">
        <f>Q191*H191</f>
        <v>55.122000000000007</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1282</v>
      </c>
    </row>
    <row r="192" s="2" customFormat="1">
      <c r="A192" s="41"/>
      <c r="B192" s="42"/>
      <c r="C192" s="43"/>
      <c r="D192" s="229" t="s">
        <v>317</v>
      </c>
      <c r="E192" s="43"/>
      <c r="F192" s="230" t="s">
        <v>1283</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4" customFormat="1">
      <c r="A193" s="14"/>
      <c r="B193" s="249"/>
      <c r="C193" s="250"/>
      <c r="D193" s="236" t="s">
        <v>319</v>
      </c>
      <c r="E193" s="251" t="s">
        <v>19</v>
      </c>
      <c r="F193" s="252" t="s">
        <v>1284</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3" customFormat="1">
      <c r="A194" s="13"/>
      <c r="B194" s="234"/>
      <c r="C194" s="235"/>
      <c r="D194" s="236" t="s">
        <v>319</v>
      </c>
      <c r="E194" s="237" t="s">
        <v>19</v>
      </c>
      <c r="F194" s="238" t="s">
        <v>1285</v>
      </c>
      <c r="G194" s="235"/>
      <c r="H194" s="239">
        <v>200</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83</v>
      </c>
      <c r="AY194" s="245" t="s">
        <v>308</v>
      </c>
    </row>
    <row r="195" s="12" customFormat="1" ht="22.8" customHeight="1">
      <c r="A195" s="12"/>
      <c r="B195" s="200"/>
      <c r="C195" s="201"/>
      <c r="D195" s="202" t="s">
        <v>75</v>
      </c>
      <c r="E195" s="214" t="s">
        <v>336</v>
      </c>
      <c r="F195" s="214" t="s">
        <v>1286</v>
      </c>
      <c r="G195" s="201"/>
      <c r="H195" s="201"/>
      <c r="I195" s="204"/>
      <c r="J195" s="215">
        <f>BK195</f>
        <v>0</v>
      </c>
      <c r="K195" s="201"/>
      <c r="L195" s="206"/>
      <c r="M195" s="207"/>
      <c r="N195" s="208"/>
      <c r="O195" s="208"/>
      <c r="P195" s="209">
        <f>SUM(P196:P250)</f>
        <v>0</v>
      </c>
      <c r="Q195" s="208"/>
      <c r="R195" s="209">
        <f>SUM(R196:R250)</f>
        <v>19.389320000000001</v>
      </c>
      <c r="S195" s="208"/>
      <c r="T195" s="210">
        <f>SUM(T196:T250)</f>
        <v>0</v>
      </c>
      <c r="U195" s="12"/>
      <c r="V195" s="12"/>
      <c r="W195" s="12"/>
      <c r="X195" s="12"/>
      <c r="Y195" s="12"/>
      <c r="Z195" s="12"/>
      <c r="AA195" s="12"/>
      <c r="AB195" s="12"/>
      <c r="AC195" s="12"/>
      <c r="AD195" s="12"/>
      <c r="AE195" s="12"/>
      <c r="AR195" s="211" t="s">
        <v>83</v>
      </c>
      <c r="AT195" s="212" t="s">
        <v>75</v>
      </c>
      <c r="AU195" s="212" t="s">
        <v>83</v>
      </c>
      <c r="AY195" s="211" t="s">
        <v>308</v>
      </c>
      <c r="BK195" s="213">
        <f>SUM(BK196:BK250)</f>
        <v>0</v>
      </c>
    </row>
    <row r="196" s="2" customFormat="1" ht="21.75" customHeight="1">
      <c r="A196" s="41"/>
      <c r="B196" s="42"/>
      <c r="C196" s="216" t="s">
        <v>606</v>
      </c>
      <c r="D196" s="216" t="s">
        <v>310</v>
      </c>
      <c r="E196" s="217" t="s">
        <v>1287</v>
      </c>
      <c r="F196" s="218" t="s">
        <v>1288</v>
      </c>
      <c r="G196" s="219" t="s">
        <v>313</v>
      </c>
      <c r="H196" s="220">
        <v>1177.2000000000001</v>
      </c>
      <c r="I196" s="221"/>
      <c r="J196" s="222">
        <f>ROUND(I196*H196,2)</f>
        <v>0</v>
      </c>
      <c r="K196" s="218" t="s">
        <v>314</v>
      </c>
      <c r="L196" s="47"/>
      <c r="M196" s="223" t="s">
        <v>19</v>
      </c>
      <c r="N196" s="224"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315</v>
      </c>
      <c r="AT196" s="227" t="s">
        <v>310</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1289</v>
      </c>
    </row>
    <row r="197" s="2" customFormat="1">
      <c r="A197" s="41"/>
      <c r="B197" s="42"/>
      <c r="C197" s="43"/>
      <c r="D197" s="229" t="s">
        <v>317</v>
      </c>
      <c r="E197" s="43"/>
      <c r="F197" s="230" t="s">
        <v>1290</v>
      </c>
      <c r="G197" s="43"/>
      <c r="H197" s="43"/>
      <c r="I197" s="231"/>
      <c r="J197" s="43"/>
      <c r="K197" s="43"/>
      <c r="L197" s="47"/>
      <c r="M197" s="232"/>
      <c r="N197" s="233"/>
      <c r="O197" s="87"/>
      <c r="P197" s="87"/>
      <c r="Q197" s="87"/>
      <c r="R197" s="87"/>
      <c r="S197" s="87"/>
      <c r="T197" s="88"/>
      <c r="U197" s="41"/>
      <c r="V197" s="41"/>
      <c r="W197" s="41"/>
      <c r="X197" s="41"/>
      <c r="Y197" s="41"/>
      <c r="Z197" s="41"/>
      <c r="AA197" s="41"/>
      <c r="AB197" s="41"/>
      <c r="AC197" s="41"/>
      <c r="AD197" s="41"/>
      <c r="AE197" s="41"/>
      <c r="AT197" s="20" t="s">
        <v>317</v>
      </c>
      <c r="AU197" s="20" t="s">
        <v>85</v>
      </c>
    </row>
    <row r="198" s="14" customFormat="1">
      <c r="A198" s="14"/>
      <c r="B198" s="249"/>
      <c r="C198" s="250"/>
      <c r="D198" s="236" t="s">
        <v>319</v>
      </c>
      <c r="E198" s="251" t="s">
        <v>19</v>
      </c>
      <c r="F198" s="252" t="s">
        <v>1291</v>
      </c>
      <c r="G198" s="250"/>
      <c r="H198" s="251" t="s">
        <v>19</v>
      </c>
      <c r="I198" s="253"/>
      <c r="J198" s="250"/>
      <c r="K198" s="250"/>
      <c r="L198" s="254"/>
      <c r="M198" s="255"/>
      <c r="N198" s="256"/>
      <c r="O198" s="256"/>
      <c r="P198" s="256"/>
      <c r="Q198" s="256"/>
      <c r="R198" s="256"/>
      <c r="S198" s="256"/>
      <c r="T198" s="257"/>
      <c r="U198" s="14"/>
      <c r="V198" s="14"/>
      <c r="W198" s="14"/>
      <c r="X198" s="14"/>
      <c r="Y198" s="14"/>
      <c r="Z198" s="14"/>
      <c r="AA198" s="14"/>
      <c r="AB198" s="14"/>
      <c r="AC198" s="14"/>
      <c r="AD198" s="14"/>
      <c r="AE198" s="14"/>
      <c r="AT198" s="258" t="s">
        <v>319</v>
      </c>
      <c r="AU198" s="258" t="s">
        <v>85</v>
      </c>
      <c r="AV198" s="14" t="s">
        <v>83</v>
      </c>
      <c r="AW198" s="14" t="s">
        <v>37</v>
      </c>
      <c r="AX198" s="14" t="s">
        <v>76</v>
      </c>
      <c r="AY198" s="258" t="s">
        <v>308</v>
      </c>
    </row>
    <row r="199" s="13" customFormat="1">
      <c r="A199" s="13"/>
      <c r="B199" s="234"/>
      <c r="C199" s="235"/>
      <c r="D199" s="236" t="s">
        <v>319</v>
      </c>
      <c r="E199" s="237" t="s">
        <v>19</v>
      </c>
      <c r="F199" s="238" t="s">
        <v>1292</v>
      </c>
      <c r="G199" s="235"/>
      <c r="H199" s="239">
        <v>379.19999999999999</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3" customFormat="1">
      <c r="A200" s="13"/>
      <c r="B200" s="234"/>
      <c r="C200" s="235"/>
      <c r="D200" s="236" t="s">
        <v>319</v>
      </c>
      <c r="E200" s="237" t="s">
        <v>19</v>
      </c>
      <c r="F200" s="238" t="s">
        <v>1293</v>
      </c>
      <c r="G200" s="235"/>
      <c r="H200" s="239">
        <v>798</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5" customFormat="1">
      <c r="A201" s="15"/>
      <c r="B201" s="259"/>
      <c r="C201" s="260"/>
      <c r="D201" s="236" t="s">
        <v>319</v>
      </c>
      <c r="E201" s="261" t="s">
        <v>19</v>
      </c>
      <c r="F201" s="262" t="s">
        <v>448</v>
      </c>
      <c r="G201" s="260"/>
      <c r="H201" s="263">
        <v>1177.2000000000001</v>
      </c>
      <c r="I201" s="264"/>
      <c r="J201" s="260"/>
      <c r="K201" s="260"/>
      <c r="L201" s="265"/>
      <c r="M201" s="266"/>
      <c r="N201" s="267"/>
      <c r="O201" s="267"/>
      <c r="P201" s="267"/>
      <c r="Q201" s="267"/>
      <c r="R201" s="267"/>
      <c r="S201" s="267"/>
      <c r="T201" s="268"/>
      <c r="U201" s="15"/>
      <c r="V201" s="15"/>
      <c r="W201" s="15"/>
      <c r="X201" s="15"/>
      <c r="Y201" s="15"/>
      <c r="Z201" s="15"/>
      <c r="AA201" s="15"/>
      <c r="AB201" s="15"/>
      <c r="AC201" s="15"/>
      <c r="AD201" s="15"/>
      <c r="AE201" s="15"/>
      <c r="AT201" s="269" t="s">
        <v>319</v>
      </c>
      <c r="AU201" s="269" t="s">
        <v>85</v>
      </c>
      <c r="AV201" s="15" t="s">
        <v>315</v>
      </c>
      <c r="AW201" s="15" t="s">
        <v>37</v>
      </c>
      <c r="AX201" s="15" t="s">
        <v>83</v>
      </c>
      <c r="AY201" s="269" t="s">
        <v>308</v>
      </c>
    </row>
    <row r="202" s="2" customFormat="1" ht="21.75" customHeight="1">
      <c r="A202" s="41"/>
      <c r="B202" s="42"/>
      <c r="C202" s="216" t="s">
        <v>765</v>
      </c>
      <c r="D202" s="216" t="s">
        <v>310</v>
      </c>
      <c r="E202" s="217" t="s">
        <v>1294</v>
      </c>
      <c r="F202" s="218" t="s">
        <v>1295</v>
      </c>
      <c r="G202" s="219" t="s">
        <v>313</v>
      </c>
      <c r="H202" s="220">
        <v>71.799999999999997</v>
      </c>
      <c r="I202" s="221"/>
      <c r="J202" s="222">
        <f>ROUND(I202*H202,2)</f>
        <v>0</v>
      </c>
      <c r="K202" s="218" t="s">
        <v>314</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1296</v>
      </c>
    </row>
    <row r="203" s="2" customFormat="1">
      <c r="A203" s="41"/>
      <c r="B203" s="42"/>
      <c r="C203" s="43"/>
      <c r="D203" s="229" t="s">
        <v>317</v>
      </c>
      <c r="E203" s="43"/>
      <c r="F203" s="230" t="s">
        <v>1297</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4" customFormat="1">
      <c r="A204" s="14"/>
      <c r="B204" s="249"/>
      <c r="C204" s="250"/>
      <c r="D204" s="236" t="s">
        <v>319</v>
      </c>
      <c r="E204" s="251" t="s">
        <v>19</v>
      </c>
      <c r="F204" s="252" t="s">
        <v>1298</v>
      </c>
      <c r="G204" s="250"/>
      <c r="H204" s="251" t="s">
        <v>19</v>
      </c>
      <c r="I204" s="253"/>
      <c r="J204" s="250"/>
      <c r="K204" s="250"/>
      <c r="L204" s="254"/>
      <c r="M204" s="255"/>
      <c r="N204" s="256"/>
      <c r="O204" s="256"/>
      <c r="P204" s="256"/>
      <c r="Q204" s="256"/>
      <c r="R204" s="256"/>
      <c r="S204" s="256"/>
      <c r="T204" s="257"/>
      <c r="U204" s="14"/>
      <c r="V204" s="14"/>
      <c r="W204" s="14"/>
      <c r="X204" s="14"/>
      <c r="Y204" s="14"/>
      <c r="Z204" s="14"/>
      <c r="AA204" s="14"/>
      <c r="AB204" s="14"/>
      <c r="AC204" s="14"/>
      <c r="AD204" s="14"/>
      <c r="AE204" s="14"/>
      <c r="AT204" s="258" t="s">
        <v>319</v>
      </c>
      <c r="AU204" s="258" t="s">
        <v>85</v>
      </c>
      <c r="AV204" s="14" t="s">
        <v>83</v>
      </c>
      <c r="AW204" s="14" t="s">
        <v>37</v>
      </c>
      <c r="AX204" s="14" t="s">
        <v>76</v>
      </c>
      <c r="AY204" s="258" t="s">
        <v>308</v>
      </c>
    </row>
    <row r="205" s="13" customFormat="1">
      <c r="A205" s="13"/>
      <c r="B205" s="234"/>
      <c r="C205" s="235"/>
      <c r="D205" s="236" t="s">
        <v>319</v>
      </c>
      <c r="E205" s="237" t="s">
        <v>19</v>
      </c>
      <c r="F205" s="238" t="s">
        <v>1299</v>
      </c>
      <c r="G205" s="235"/>
      <c r="H205" s="239">
        <v>71.799999999999997</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76</v>
      </c>
      <c r="AY205" s="245" t="s">
        <v>308</v>
      </c>
    </row>
    <row r="206" s="15" customFormat="1">
      <c r="A206" s="15"/>
      <c r="B206" s="259"/>
      <c r="C206" s="260"/>
      <c r="D206" s="236" t="s">
        <v>319</v>
      </c>
      <c r="E206" s="261" t="s">
        <v>19</v>
      </c>
      <c r="F206" s="262" t="s">
        <v>448</v>
      </c>
      <c r="G206" s="260"/>
      <c r="H206" s="263">
        <v>71.799999999999997</v>
      </c>
      <c r="I206" s="264"/>
      <c r="J206" s="260"/>
      <c r="K206" s="260"/>
      <c r="L206" s="265"/>
      <c r="M206" s="266"/>
      <c r="N206" s="267"/>
      <c r="O206" s="267"/>
      <c r="P206" s="267"/>
      <c r="Q206" s="267"/>
      <c r="R206" s="267"/>
      <c r="S206" s="267"/>
      <c r="T206" s="268"/>
      <c r="U206" s="15"/>
      <c r="V206" s="15"/>
      <c r="W206" s="15"/>
      <c r="X206" s="15"/>
      <c r="Y206" s="15"/>
      <c r="Z206" s="15"/>
      <c r="AA206" s="15"/>
      <c r="AB206" s="15"/>
      <c r="AC206" s="15"/>
      <c r="AD206" s="15"/>
      <c r="AE206" s="15"/>
      <c r="AT206" s="269" t="s">
        <v>319</v>
      </c>
      <c r="AU206" s="269" t="s">
        <v>85</v>
      </c>
      <c r="AV206" s="15" t="s">
        <v>315</v>
      </c>
      <c r="AW206" s="15" t="s">
        <v>37</v>
      </c>
      <c r="AX206" s="15" t="s">
        <v>83</v>
      </c>
      <c r="AY206" s="269" t="s">
        <v>308</v>
      </c>
    </row>
    <row r="207" s="2" customFormat="1" ht="24.15" customHeight="1">
      <c r="A207" s="41"/>
      <c r="B207" s="42"/>
      <c r="C207" s="216" t="s">
        <v>611</v>
      </c>
      <c r="D207" s="216" t="s">
        <v>310</v>
      </c>
      <c r="E207" s="217" t="s">
        <v>1300</v>
      </c>
      <c r="F207" s="218" t="s">
        <v>1301</v>
      </c>
      <c r="G207" s="219" t="s">
        <v>313</v>
      </c>
      <c r="H207" s="220">
        <v>665</v>
      </c>
      <c r="I207" s="221"/>
      <c r="J207" s="222">
        <f>ROUND(I207*H207,2)</f>
        <v>0</v>
      </c>
      <c r="K207" s="218" t="s">
        <v>314</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315</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1302</v>
      </c>
    </row>
    <row r="208" s="2" customFormat="1">
      <c r="A208" s="41"/>
      <c r="B208" s="42"/>
      <c r="C208" s="43"/>
      <c r="D208" s="229" t="s">
        <v>317</v>
      </c>
      <c r="E208" s="43"/>
      <c r="F208" s="230" t="s">
        <v>1303</v>
      </c>
      <c r="G208" s="43"/>
      <c r="H208" s="43"/>
      <c r="I208" s="231"/>
      <c r="J208" s="43"/>
      <c r="K208" s="43"/>
      <c r="L208" s="47"/>
      <c r="M208" s="232"/>
      <c r="N208" s="233"/>
      <c r="O208" s="87"/>
      <c r="P208" s="87"/>
      <c r="Q208" s="87"/>
      <c r="R208" s="87"/>
      <c r="S208" s="87"/>
      <c r="T208" s="88"/>
      <c r="U208" s="41"/>
      <c r="V208" s="41"/>
      <c r="W208" s="41"/>
      <c r="X208" s="41"/>
      <c r="Y208" s="41"/>
      <c r="Z208" s="41"/>
      <c r="AA208" s="41"/>
      <c r="AB208" s="41"/>
      <c r="AC208" s="41"/>
      <c r="AD208" s="41"/>
      <c r="AE208" s="41"/>
      <c r="AT208" s="20" t="s">
        <v>317</v>
      </c>
      <c r="AU208" s="20" t="s">
        <v>85</v>
      </c>
    </row>
    <row r="209" s="14" customFormat="1">
      <c r="A209" s="14"/>
      <c r="B209" s="249"/>
      <c r="C209" s="250"/>
      <c r="D209" s="236" t="s">
        <v>319</v>
      </c>
      <c r="E209" s="251" t="s">
        <v>19</v>
      </c>
      <c r="F209" s="252" t="s">
        <v>1304</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3" customFormat="1">
      <c r="A210" s="13"/>
      <c r="B210" s="234"/>
      <c r="C210" s="235"/>
      <c r="D210" s="236" t="s">
        <v>319</v>
      </c>
      <c r="E210" s="237" t="s">
        <v>19</v>
      </c>
      <c r="F210" s="238" t="s">
        <v>1305</v>
      </c>
      <c r="G210" s="235"/>
      <c r="H210" s="239">
        <v>665</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83</v>
      </c>
      <c r="AY210" s="245" t="s">
        <v>308</v>
      </c>
    </row>
    <row r="211" s="2" customFormat="1" ht="24.15" customHeight="1">
      <c r="A211" s="41"/>
      <c r="B211" s="42"/>
      <c r="C211" s="216" t="s">
        <v>775</v>
      </c>
      <c r="D211" s="216" t="s">
        <v>310</v>
      </c>
      <c r="E211" s="217" t="s">
        <v>1306</v>
      </c>
      <c r="F211" s="218" t="s">
        <v>1307</v>
      </c>
      <c r="G211" s="219" t="s">
        <v>313</v>
      </c>
      <c r="H211" s="220">
        <v>731.5</v>
      </c>
      <c r="I211" s="221"/>
      <c r="J211" s="222">
        <f>ROUND(I211*H211,2)</f>
        <v>0</v>
      </c>
      <c r="K211" s="218" t="s">
        <v>314</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1308</v>
      </c>
    </row>
    <row r="212" s="2" customFormat="1">
      <c r="A212" s="41"/>
      <c r="B212" s="42"/>
      <c r="C212" s="43"/>
      <c r="D212" s="229" t="s">
        <v>317</v>
      </c>
      <c r="E212" s="43"/>
      <c r="F212" s="230" t="s">
        <v>1309</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85</v>
      </c>
    </row>
    <row r="213" s="13" customFormat="1">
      <c r="A213" s="13"/>
      <c r="B213" s="234"/>
      <c r="C213" s="235"/>
      <c r="D213" s="236" t="s">
        <v>319</v>
      </c>
      <c r="E213" s="237" t="s">
        <v>19</v>
      </c>
      <c r="F213" s="238" t="s">
        <v>1310</v>
      </c>
      <c r="G213" s="235"/>
      <c r="H213" s="239">
        <v>731.5</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83</v>
      </c>
      <c r="AY213" s="245" t="s">
        <v>308</v>
      </c>
    </row>
    <row r="214" s="2" customFormat="1" ht="24.15" customHeight="1">
      <c r="A214" s="41"/>
      <c r="B214" s="42"/>
      <c r="C214" s="216" t="s">
        <v>616</v>
      </c>
      <c r="D214" s="216" t="s">
        <v>310</v>
      </c>
      <c r="E214" s="217" t="s">
        <v>1311</v>
      </c>
      <c r="F214" s="218" t="s">
        <v>1312</v>
      </c>
      <c r="G214" s="219" t="s">
        <v>313</v>
      </c>
      <c r="H214" s="220">
        <v>347.60000000000002</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1313</v>
      </c>
    </row>
    <row r="215" s="2" customFormat="1">
      <c r="A215" s="41"/>
      <c r="B215" s="42"/>
      <c r="C215" s="43"/>
      <c r="D215" s="229" t="s">
        <v>317</v>
      </c>
      <c r="E215" s="43"/>
      <c r="F215" s="230" t="s">
        <v>1314</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13" customFormat="1">
      <c r="A216" s="13"/>
      <c r="B216" s="234"/>
      <c r="C216" s="235"/>
      <c r="D216" s="236" t="s">
        <v>319</v>
      </c>
      <c r="E216" s="237" t="s">
        <v>19</v>
      </c>
      <c r="F216" s="238" t="s">
        <v>1315</v>
      </c>
      <c r="G216" s="235"/>
      <c r="H216" s="239">
        <v>347.60000000000002</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83</v>
      </c>
      <c r="AY216" s="245" t="s">
        <v>308</v>
      </c>
    </row>
    <row r="217" s="2" customFormat="1" ht="24.15" customHeight="1">
      <c r="A217" s="41"/>
      <c r="B217" s="42"/>
      <c r="C217" s="216" t="s">
        <v>784</v>
      </c>
      <c r="D217" s="216" t="s">
        <v>310</v>
      </c>
      <c r="E217" s="217" t="s">
        <v>1316</v>
      </c>
      <c r="F217" s="218" t="s">
        <v>1317</v>
      </c>
      <c r="G217" s="219" t="s">
        <v>313</v>
      </c>
      <c r="H217" s="220">
        <v>665</v>
      </c>
      <c r="I217" s="221"/>
      <c r="J217" s="222">
        <f>ROUND(I217*H217,2)</f>
        <v>0</v>
      </c>
      <c r="K217" s="218" t="s">
        <v>314</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1318</v>
      </c>
    </row>
    <row r="218" s="2" customFormat="1">
      <c r="A218" s="41"/>
      <c r="B218" s="42"/>
      <c r="C218" s="43"/>
      <c r="D218" s="229" t="s">
        <v>317</v>
      </c>
      <c r="E218" s="43"/>
      <c r="F218" s="230" t="s">
        <v>1319</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4" customFormat="1">
      <c r="A219" s="14"/>
      <c r="B219" s="249"/>
      <c r="C219" s="250"/>
      <c r="D219" s="236" t="s">
        <v>319</v>
      </c>
      <c r="E219" s="251" t="s">
        <v>19</v>
      </c>
      <c r="F219" s="252" t="s">
        <v>1320</v>
      </c>
      <c r="G219" s="250"/>
      <c r="H219" s="251" t="s">
        <v>19</v>
      </c>
      <c r="I219" s="253"/>
      <c r="J219" s="250"/>
      <c r="K219" s="250"/>
      <c r="L219" s="254"/>
      <c r="M219" s="255"/>
      <c r="N219" s="256"/>
      <c r="O219" s="256"/>
      <c r="P219" s="256"/>
      <c r="Q219" s="256"/>
      <c r="R219" s="256"/>
      <c r="S219" s="256"/>
      <c r="T219" s="257"/>
      <c r="U219" s="14"/>
      <c r="V219" s="14"/>
      <c r="W219" s="14"/>
      <c r="X219" s="14"/>
      <c r="Y219" s="14"/>
      <c r="Z219" s="14"/>
      <c r="AA219" s="14"/>
      <c r="AB219" s="14"/>
      <c r="AC219" s="14"/>
      <c r="AD219" s="14"/>
      <c r="AE219" s="14"/>
      <c r="AT219" s="258" t="s">
        <v>319</v>
      </c>
      <c r="AU219" s="258" t="s">
        <v>85</v>
      </c>
      <c r="AV219" s="14" t="s">
        <v>83</v>
      </c>
      <c r="AW219" s="14" t="s">
        <v>37</v>
      </c>
      <c r="AX219" s="14" t="s">
        <v>76</v>
      </c>
      <c r="AY219" s="258" t="s">
        <v>308</v>
      </c>
    </row>
    <row r="220" s="13" customFormat="1">
      <c r="A220" s="13"/>
      <c r="B220" s="234"/>
      <c r="C220" s="235"/>
      <c r="D220" s="236" t="s">
        <v>319</v>
      </c>
      <c r="E220" s="237" t="s">
        <v>19</v>
      </c>
      <c r="F220" s="238" t="s">
        <v>1321</v>
      </c>
      <c r="G220" s="235"/>
      <c r="H220" s="239">
        <v>665</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83</v>
      </c>
      <c r="AY220" s="245" t="s">
        <v>308</v>
      </c>
    </row>
    <row r="221" s="2" customFormat="1" ht="16.5" customHeight="1">
      <c r="A221" s="41"/>
      <c r="B221" s="42"/>
      <c r="C221" s="216" t="s">
        <v>620</v>
      </c>
      <c r="D221" s="216" t="s">
        <v>310</v>
      </c>
      <c r="E221" s="217" t="s">
        <v>1322</v>
      </c>
      <c r="F221" s="218" t="s">
        <v>1323</v>
      </c>
      <c r="G221" s="219" t="s">
        <v>313</v>
      </c>
      <c r="H221" s="220">
        <v>665</v>
      </c>
      <c r="I221" s="221"/>
      <c r="J221" s="222">
        <f>ROUND(I221*H221,2)</f>
        <v>0</v>
      </c>
      <c r="K221" s="218" t="s">
        <v>314</v>
      </c>
      <c r="L221" s="47"/>
      <c r="M221" s="223" t="s">
        <v>19</v>
      </c>
      <c r="N221" s="224" t="s">
        <v>47</v>
      </c>
      <c r="O221" s="87"/>
      <c r="P221" s="225">
        <f>O221*H221</f>
        <v>0</v>
      </c>
      <c r="Q221" s="225">
        <v>0</v>
      </c>
      <c r="R221" s="225">
        <f>Q221*H221</f>
        <v>0</v>
      </c>
      <c r="S221" s="225">
        <v>0</v>
      </c>
      <c r="T221" s="226">
        <f>S221*H221</f>
        <v>0</v>
      </c>
      <c r="U221" s="41"/>
      <c r="V221" s="41"/>
      <c r="W221" s="41"/>
      <c r="X221" s="41"/>
      <c r="Y221" s="41"/>
      <c r="Z221" s="41"/>
      <c r="AA221" s="41"/>
      <c r="AB221" s="41"/>
      <c r="AC221" s="41"/>
      <c r="AD221" s="41"/>
      <c r="AE221" s="41"/>
      <c r="AR221" s="227" t="s">
        <v>315</v>
      </c>
      <c r="AT221" s="227" t="s">
        <v>310</v>
      </c>
      <c r="AU221" s="227" t="s">
        <v>85</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315</v>
      </c>
      <c r="BM221" s="227" t="s">
        <v>1324</v>
      </c>
    </row>
    <row r="222" s="2" customFormat="1">
      <c r="A222" s="41"/>
      <c r="B222" s="42"/>
      <c r="C222" s="43"/>
      <c r="D222" s="229" t="s">
        <v>317</v>
      </c>
      <c r="E222" s="43"/>
      <c r="F222" s="230" t="s">
        <v>1325</v>
      </c>
      <c r="G222" s="43"/>
      <c r="H222" s="43"/>
      <c r="I222" s="231"/>
      <c r="J222" s="43"/>
      <c r="K222" s="43"/>
      <c r="L222" s="47"/>
      <c r="M222" s="232"/>
      <c r="N222" s="233"/>
      <c r="O222" s="87"/>
      <c r="P222" s="87"/>
      <c r="Q222" s="87"/>
      <c r="R222" s="87"/>
      <c r="S222" s="87"/>
      <c r="T222" s="88"/>
      <c r="U222" s="41"/>
      <c r="V222" s="41"/>
      <c r="W222" s="41"/>
      <c r="X222" s="41"/>
      <c r="Y222" s="41"/>
      <c r="Z222" s="41"/>
      <c r="AA222" s="41"/>
      <c r="AB222" s="41"/>
      <c r="AC222" s="41"/>
      <c r="AD222" s="41"/>
      <c r="AE222" s="41"/>
      <c r="AT222" s="20" t="s">
        <v>317</v>
      </c>
      <c r="AU222" s="20" t="s">
        <v>85</v>
      </c>
    </row>
    <row r="223" s="14" customFormat="1">
      <c r="A223" s="14"/>
      <c r="B223" s="249"/>
      <c r="C223" s="250"/>
      <c r="D223" s="236" t="s">
        <v>319</v>
      </c>
      <c r="E223" s="251" t="s">
        <v>19</v>
      </c>
      <c r="F223" s="252" t="s">
        <v>1326</v>
      </c>
      <c r="G223" s="250"/>
      <c r="H223" s="251" t="s">
        <v>19</v>
      </c>
      <c r="I223" s="253"/>
      <c r="J223" s="250"/>
      <c r="K223" s="250"/>
      <c r="L223" s="254"/>
      <c r="M223" s="255"/>
      <c r="N223" s="256"/>
      <c r="O223" s="256"/>
      <c r="P223" s="256"/>
      <c r="Q223" s="256"/>
      <c r="R223" s="256"/>
      <c r="S223" s="256"/>
      <c r="T223" s="257"/>
      <c r="U223" s="14"/>
      <c r="V223" s="14"/>
      <c r="W223" s="14"/>
      <c r="X223" s="14"/>
      <c r="Y223" s="14"/>
      <c r="Z223" s="14"/>
      <c r="AA223" s="14"/>
      <c r="AB223" s="14"/>
      <c r="AC223" s="14"/>
      <c r="AD223" s="14"/>
      <c r="AE223" s="14"/>
      <c r="AT223" s="258" t="s">
        <v>319</v>
      </c>
      <c r="AU223" s="258" t="s">
        <v>85</v>
      </c>
      <c r="AV223" s="14" t="s">
        <v>83</v>
      </c>
      <c r="AW223" s="14" t="s">
        <v>37</v>
      </c>
      <c r="AX223" s="14" t="s">
        <v>76</v>
      </c>
      <c r="AY223" s="258" t="s">
        <v>308</v>
      </c>
    </row>
    <row r="224" s="13" customFormat="1">
      <c r="A224" s="13"/>
      <c r="B224" s="234"/>
      <c r="C224" s="235"/>
      <c r="D224" s="236" t="s">
        <v>319</v>
      </c>
      <c r="E224" s="237" t="s">
        <v>19</v>
      </c>
      <c r="F224" s="238" t="s">
        <v>1327</v>
      </c>
      <c r="G224" s="235"/>
      <c r="H224" s="239">
        <v>665</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83</v>
      </c>
      <c r="AY224" s="245" t="s">
        <v>308</v>
      </c>
    </row>
    <row r="225" s="2" customFormat="1" ht="21.75" customHeight="1">
      <c r="A225" s="41"/>
      <c r="B225" s="42"/>
      <c r="C225" s="216" t="s">
        <v>794</v>
      </c>
      <c r="D225" s="216" t="s">
        <v>310</v>
      </c>
      <c r="E225" s="217" t="s">
        <v>1328</v>
      </c>
      <c r="F225" s="218" t="s">
        <v>1329</v>
      </c>
      <c r="G225" s="219" t="s">
        <v>313</v>
      </c>
      <c r="H225" s="220">
        <v>665</v>
      </c>
      <c r="I225" s="221"/>
      <c r="J225" s="222">
        <f>ROUND(I225*H225,2)</f>
        <v>0</v>
      </c>
      <c r="K225" s="218" t="s">
        <v>19</v>
      </c>
      <c r="L225" s="47"/>
      <c r="M225" s="223" t="s">
        <v>19</v>
      </c>
      <c r="N225" s="224" t="s">
        <v>47</v>
      </c>
      <c r="O225" s="87"/>
      <c r="P225" s="225">
        <f>O225*H225</f>
        <v>0</v>
      </c>
      <c r="Q225" s="225">
        <v>0</v>
      </c>
      <c r="R225" s="225">
        <f>Q225*H225</f>
        <v>0</v>
      </c>
      <c r="S225" s="225">
        <v>0</v>
      </c>
      <c r="T225" s="226">
        <f>S225*H225</f>
        <v>0</v>
      </c>
      <c r="U225" s="41"/>
      <c r="V225" s="41"/>
      <c r="W225" s="41"/>
      <c r="X225" s="41"/>
      <c r="Y225" s="41"/>
      <c r="Z225" s="41"/>
      <c r="AA225" s="41"/>
      <c r="AB225" s="41"/>
      <c r="AC225" s="41"/>
      <c r="AD225" s="41"/>
      <c r="AE225" s="41"/>
      <c r="AR225" s="227" t="s">
        <v>315</v>
      </c>
      <c r="AT225" s="227" t="s">
        <v>310</v>
      </c>
      <c r="AU225" s="227" t="s">
        <v>85</v>
      </c>
      <c r="AY225" s="20" t="s">
        <v>308</v>
      </c>
      <c r="BE225" s="228">
        <f>IF(N225="základní",J225,0)</f>
        <v>0</v>
      </c>
      <c r="BF225" s="228">
        <f>IF(N225="snížená",J225,0)</f>
        <v>0</v>
      </c>
      <c r="BG225" s="228">
        <f>IF(N225="zákl. přenesená",J225,0)</f>
        <v>0</v>
      </c>
      <c r="BH225" s="228">
        <f>IF(N225="sníž. přenesená",J225,0)</f>
        <v>0</v>
      </c>
      <c r="BI225" s="228">
        <f>IF(N225="nulová",J225,0)</f>
        <v>0</v>
      </c>
      <c r="BJ225" s="20" t="s">
        <v>83</v>
      </c>
      <c r="BK225" s="228">
        <f>ROUND(I225*H225,2)</f>
        <v>0</v>
      </c>
      <c r="BL225" s="20" t="s">
        <v>315</v>
      </c>
      <c r="BM225" s="227" t="s">
        <v>1330</v>
      </c>
    </row>
    <row r="226" s="14" customFormat="1">
      <c r="A226" s="14"/>
      <c r="B226" s="249"/>
      <c r="C226" s="250"/>
      <c r="D226" s="236" t="s">
        <v>319</v>
      </c>
      <c r="E226" s="251" t="s">
        <v>19</v>
      </c>
      <c r="F226" s="252" t="s">
        <v>1326</v>
      </c>
      <c r="G226" s="250"/>
      <c r="H226" s="251" t="s">
        <v>19</v>
      </c>
      <c r="I226" s="253"/>
      <c r="J226" s="250"/>
      <c r="K226" s="250"/>
      <c r="L226" s="254"/>
      <c r="M226" s="255"/>
      <c r="N226" s="256"/>
      <c r="O226" s="256"/>
      <c r="P226" s="256"/>
      <c r="Q226" s="256"/>
      <c r="R226" s="256"/>
      <c r="S226" s="256"/>
      <c r="T226" s="257"/>
      <c r="U226" s="14"/>
      <c r="V226" s="14"/>
      <c r="W226" s="14"/>
      <c r="X226" s="14"/>
      <c r="Y226" s="14"/>
      <c r="Z226" s="14"/>
      <c r="AA226" s="14"/>
      <c r="AB226" s="14"/>
      <c r="AC226" s="14"/>
      <c r="AD226" s="14"/>
      <c r="AE226" s="14"/>
      <c r="AT226" s="258" t="s">
        <v>319</v>
      </c>
      <c r="AU226" s="258" t="s">
        <v>85</v>
      </c>
      <c r="AV226" s="14" t="s">
        <v>83</v>
      </c>
      <c r="AW226" s="14" t="s">
        <v>37</v>
      </c>
      <c r="AX226" s="14" t="s">
        <v>76</v>
      </c>
      <c r="AY226" s="258" t="s">
        <v>308</v>
      </c>
    </row>
    <row r="227" s="13" customFormat="1">
      <c r="A227" s="13"/>
      <c r="B227" s="234"/>
      <c r="C227" s="235"/>
      <c r="D227" s="236" t="s">
        <v>319</v>
      </c>
      <c r="E227" s="237" t="s">
        <v>19</v>
      </c>
      <c r="F227" s="238" t="s">
        <v>1331</v>
      </c>
      <c r="G227" s="235"/>
      <c r="H227" s="239">
        <v>665</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83</v>
      </c>
      <c r="AY227" s="245" t="s">
        <v>308</v>
      </c>
    </row>
    <row r="228" s="2" customFormat="1" ht="21.75" customHeight="1">
      <c r="A228" s="41"/>
      <c r="B228" s="42"/>
      <c r="C228" s="216" t="s">
        <v>627</v>
      </c>
      <c r="D228" s="216" t="s">
        <v>310</v>
      </c>
      <c r="E228" s="217" t="s">
        <v>1332</v>
      </c>
      <c r="F228" s="218" t="s">
        <v>1333</v>
      </c>
      <c r="G228" s="219" t="s">
        <v>313</v>
      </c>
      <c r="H228" s="220">
        <v>665</v>
      </c>
      <c r="I228" s="221"/>
      <c r="J228" s="222">
        <f>ROUND(I228*H228,2)</f>
        <v>0</v>
      </c>
      <c r="K228" s="218" t="s">
        <v>19</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315</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1334</v>
      </c>
    </row>
    <row r="229" s="14" customFormat="1">
      <c r="A229" s="14"/>
      <c r="B229" s="249"/>
      <c r="C229" s="250"/>
      <c r="D229" s="236" t="s">
        <v>319</v>
      </c>
      <c r="E229" s="251" t="s">
        <v>19</v>
      </c>
      <c r="F229" s="252" t="s">
        <v>1326</v>
      </c>
      <c r="G229" s="250"/>
      <c r="H229" s="251" t="s">
        <v>19</v>
      </c>
      <c r="I229" s="253"/>
      <c r="J229" s="250"/>
      <c r="K229" s="250"/>
      <c r="L229" s="254"/>
      <c r="M229" s="255"/>
      <c r="N229" s="256"/>
      <c r="O229" s="256"/>
      <c r="P229" s="256"/>
      <c r="Q229" s="256"/>
      <c r="R229" s="256"/>
      <c r="S229" s="256"/>
      <c r="T229" s="257"/>
      <c r="U229" s="14"/>
      <c r="V229" s="14"/>
      <c r="W229" s="14"/>
      <c r="X229" s="14"/>
      <c r="Y229" s="14"/>
      <c r="Z229" s="14"/>
      <c r="AA229" s="14"/>
      <c r="AB229" s="14"/>
      <c r="AC229" s="14"/>
      <c r="AD229" s="14"/>
      <c r="AE229" s="14"/>
      <c r="AT229" s="258" t="s">
        <v>319</v>
      </c>
      <c r="AU229" s="258" t="s">
        <v>85</v>
      </c>
      <c r="AV229" s="14" t="s">
        <v>83</v>
      </c>
      <c r="AW229" s="14" t="s">
        <v>37</v>
      </c>
      <c r="AX229" s="14" t="s">
        <v>76</v>
      </c>
      <c r="AY229" s="258" t="s">
        <v>308</v>
      </c>
    </row>
    <row r="230" s="13" customFormat="1">
      <c r="A230" s="13"/>
      <c r="B230" s="234"/>
      <c r="C230" s="235"/>
      <c r="D230" s="236" t="s">
        <v>319</v>
      </c>
      <c r="E230" s="237" t="s">
        <v>19</v>
      </c>
      <c r="F230" s="238" t="s">
        <v>1335</v>
      </c>
      <c r="G230" s="235"/>
      <c r="H230" s="239">
        <v>665</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83</v>
      </c>
      <c r="AY230" s="245" t="s">
        <v>308</v>
      </c>
    </row>
    <row r="231" s="2" customFormat="1" ht="24.15" customHeight="1">
      <c r="A231" s="41"/>
      <c r="B231" s="42"/>
      <c r="C231" s="216" t="s">
        <v>808</v>
      </c>
      <c r="D231" s="216" t="s">
        <v>310</v>
      </c>
      <c r="E231" s="217" t="s">
        <v>1336</v>
      </c>
      <c r="F231" s="218" t="s">
        <v>1337</v>
      </c>
      <c r="G231" s="219" t="s">
        <v>313</v>
      </c>
      <c r="H231" s="220">
        <v>665</v>
      </c>
      <c r="I231" s="221"/>
      <c r="J231" s="222">
        <f>ROUND(I231*H231,2)</f>
        <v>0</v>
      </c>
      <c r="K231" s="218" t="s">
        <v>314</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1338</v>
      </c>
    </row>
    <row r="232" s="2" customFormat="1">
      <c r="A232" s="41"/>
      <c r="B232" s="42"/>
      <c r="C232" s="43"/>
      <c r="D232" s="229" t="s">
        <v>317</v>
      </c>
      <c r="E232" s="43"/>
      <c r="F232" s="230" t="s">
        <v>1339</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14" customFormat="1">
      <c r="A233" s="14"/>
      <c r="B233" s="249"/>
      <c r="C233" s="250"/>
      <c r="D233" s="236" t="s">
        <v>319</v>
      </c>
      <c r="E233" s="251" t="s">
        <v>19</v>
      </c>
      <c r="F233" s="252" t="s">
        <v>1340</v>
      </c>
      <c r="G233" s="250"/>
      <c r="H233" s="251" t="s">
        <v>19</v>
      </c>
      <c r="I233" s="253"/>
      <c r="J233" s="250"/>
      <c r="K233" s="250"/>
      <c r="L233" s="254"/>
      <c r="M233" s="255"/>
      <c r="N233" s="256"/>
      <c r="O233" s="256"/>
      <c r="P233" s="256"/>
      <c r="Q233" s="256"/>
      <c r="R233" s="256"/>
      <c r="S233" s="256"/>
      <c r="T233" s="257"/>
      <c r="U233" s="14"/>
      <c r="V233" s="14"/>
      <c r="W233" s="14"/>
      <c r="X233" s="14"/>
      <c r="Y233" s="14"/>
      <c r="Z233" s="14"/>
      <c r="AA233" s="14"/>
      <c r="AB233" s="14"/>
      <c r="AC233" s="14"/>
      <c r="AD233" s="14"/>
      <c r="AE233" s="14"/>
      <c r="AT233" s="258" t="s">
        <v>319</v>
      </c>
      <c r="AU233" s="258" t="s">
        <v>85</v>
      </c>
      <c r="AV233" s="14" t="s">
        <v>83</v>
      </c>
      <c r="AW233" s="14" t="s">
        <v>37</v>
      </c>
      <c r="AX233" s="14" t="s">
        <v>76</v>
      </c>
      <c r="AY233" s="258" t="s">
        <v>308</v>
      </c>
    </row>
    <row r="234" s="13" customFormat="1">
      <c r="A234" s="13"/>
      <c r="B234" s="234"/>
      <c r="C234" s="235"/>
      <c r="D234" s="236" t="s">
        <v>319</v>
      </c>
      <c r="E234" s="237" t="s">
        <v>19</v>
      </c>
      <c r="F234" s="238" t="s">
        <v>1305</v>
      </c>
      <c r="G234" s="235"/>
      <c r="H234" s="239">
        <v>665</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2" customFormat="1" ht="24.15" customHeight="1">
      <c r="A235" s="41"/>
      <c r="B235" s="42"/>
      <c r="C235" s="216" t="s">
        <v>735</v>
      </c>
      <c r="D235" s="216" t="s">
        <v>310</v>
      </c>
      <c r="E235" s="217" t="s">
        <v>1341</v>
      </c>
      <c r="F235" s="218" t="s">
        <v>1342</v>
      </c>
      <c r="G235" s="219" t="s">
        <v>313</v>
      </c>
      <c r="H235" s="220">
        <v>665</v>
      </c>
      <c r="I235" s="221"/>
      <c r="J235" s="222">
        <f>ROUND(I235*H235,2)</f>
        <v>0</v>
      </c>
      <c r="K235" s="218" t="s">
        <v>314</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1343</v>
      </c>
    </row>
    <row r="236" s="2" customFormat="1">
      <c r="A236" s="41"/>
      <c r="B236" s="42"/>
      <c r="C236" s="43"/>
      <c r="D236" s="229" t="s">
        <v>317</v>
      </c>
      <c r="E236" s="43"/>
      <c r="F236" s="230" t="s">
        <v>1344</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85</v>
      </c>
    </row>
    <row r="237" s="14" customFormat="1">
      <c r="A237" s="14"/>
      <c r="B237" s="249"/>
      <c r="C237" s="250"/>
      <c r="D237" s="236" t="s">
        <v>319</v>
      </c>
      <c r="E237" s="251" t="s">
        <v>19</v>
      </c>
      <c r="F237" s="252" t="s">
        <v>1345</v>
      </c>
      <c r="G237" s="250"/>
      <c r="H237" s="251" t="s">
        <v>19</v>
      </c>
      <c r="I237" s="253"/>
      <c r="J237" s="250"/>
      <c r="K237" s="250"/>
      <c r="L237" s="254"/>
      <c r="M237" s="255"/>
      <c r="N237" s="256"/>
      <c r="O237" s="256"/>
      <c r="P237" s="256"/>
      <c r="Q237" s="256"/>
      <c r="R237" s="256"/>
      <c r="S237" s="256"/>
      <c r="T237" s="257"/>
      <c r="U237" s="14"/>
      <c r="V237" s="14"/>
      <c r="W237" s="14"/>
      <c r="X237" s="14"/>
      <c r="Y237" s="14"/>
      <c r="Z237" s="14"/>
      <c r="AA237" s="14"/>
      <c r="AB237" s="14"/>
      <c r="AC237" s="14"/>
      <c r="AD237" s="14"/>
      <c r="AE237" s="14"/>
      <c r="AT237" s="258" t="s">
        <v>319</v>
      </c>
      <c r="AU237" s="258" t="s">
        <v>85</v>
      </c>
      <c r="AV237" s="14" t="s">
        <v>83</v>
      </c>
      <c r="AW237" s="14" t="s">
        <v>37</v>
      </c>
      <c r="AX237" s="14" t="s">
        <v>76</v>
      </c>
      <c r="AY237" s="258" t="s">
        <v>308</v>
      </c>
    </row>
    <row r="238" s="13" customFormat="1">
      <c r="A238" s="13"/>
      <c r="B238" s="234"/>
      <c r="C238" s="235"/>
      <c r="D238" s="236" t="s">
        <v>319</v>
      </c>
      <c r="E238" s="237" t="s">
        <v>19</v>
      </c>
      <c r="F238" s="238" t="s">
        <v>1305</v>
      </c>
      <c r="G238" s="235"/>
      <c r="H238" s="239">
        <v>665</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37</v>
      </c>
      <c r="AX238" s="13" t="s">
        <v>83</v>
      </c>
      <c r="AY238" s="245" t="s">
        <v>308</v>
      </c>
    </row>
    <row r="239" s="2" customFormat="1" ht="16.5" customHeight="1">
      <c r="A239" s="41"/>
      <c r="B239" s="42"/>
      <c r="C239" s="216" t="s">
        <v>813</v>
      </c>
      <c r="D239" s="216" t="s">
        <v>310</v>
      </c>
      <c r="E239" s="217" t="s">
        <v>1346</v>
      </c>
      <c r="F239" s="218" t="s">
        <v>1347</v>
      </c>
      <c r="G239" s="219" t="s">
        <v>313</v>
      </c>
      <c r="H239" s="220">
        <v>316</v>
      </c>
      <c r="I239" s="221"/>
      <c r="J239" s="222">
        <f>ROUND(I239*H239,2)</f>
        <v>0</v>
      </c>
      <c r="K239" s="218" t="s">
        <v>314</v>
      </c>
      <c r="L239" s="47"/>
      <c r="M239" s="223" t="s">
        <v>19</v>
      </c>
      <c r="N239" s="224"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315</v>
      </c>
      <c r="AT239" s="227" t="s">
        <v>310</v>
      </c>
      <c r="AU239" s="227" t="s">
        <v>85</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315</v>
      </c>
      <c r="BM239" s="227" t="s">
        <v>1348</v>
      </c>
    </row>
    <row r="240" s="2" customFormat="1">
      <c r="A240" s="41"/>
      <c r="B240" s="42"/>
      <c r="C240" s="43"/>
      <c r="D240" s="229" t="s">
        <v>317</v>
      </c>
      <c r="E240" s="43"/>
      <c r="F240" s="230" t="s">
        <v>1349</v>
      </c>
      <c r="G240" s="43"/>
      <c r="H240" s="43"/>
      <c r="I240" s="231"/>
      <c r="J240" s="43"/>
      <c r="K240" s="43"/>
      <c r="L240" s="47"/>
      <c r="M240" s="232"/>
      <c r="N240" s="233"/>
      <c r="O240" s="87"/>
      <c r="P240" s="87"/>
      <c r="Q240" s="87"/>
      <c r="R240" s="87"/>
      <c r="S240" s="87"/>
      <c r="T240" s="88"/>
      <c r="U240" s="41"/>
      <c r="V240" s="41"/>
      <c r="W240" s="41"/>
      <c r="X240" s="41"/>
      <c r="Y240" s="41"/>
      <c r="Z240" s="41"/>
      <c r="AA240" s="41"/>
      <c r="AB240" s="41"/>
      <c r="AC240" s="41"/>
      <c r="AD240" s="41"/>
      <c r="AE240" s="41"/>
      <c r="AT240" s="20" t="s">
        <v>317</v>
      </c>
      <c r="AU240" s="20" t="s">
        <v>85</v>
      </c>
    </row>
    <row r="241" s="13" customFormat="1">
      <c r="A241" s="13"/>
      <c r="B241" s="234"/>
      <c r="C241" s="235"/>
      <c r="D241" s="236" t="s">
        <v>319</v>
      </c>
      <c r="E241" s="237" t="s">
        <v>19</v>
      </c>
      <c r="F241" s="238" t="s">
        <v>1350</v>
      </c>
      <c r="G241" s="235"/>
      <c r="H241" s="239">
        <v>316</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83</v>
      </c>
      <c r="AY241" s="245" t="s">
        <v>308</v>
      </c>
    </row>
    <row r="242" s="2" customFormat="1" ht="37.8" customHeight="1">
      <c r="A242" s="41"/>
      <c r="B242" s="42"/>
      <c r="C242" s="216" t="s">
        <v>740</v>
      </c>
      <c r="D242" s="216" t="s">
        <v>310</v>
      </c>
      <c r="E242" s="217" t="s">
        <v>1351</v>
      </c>
      <c r="F242" s="218" t="s">
        <v>1352</v>
      </c>
      <c r="G242" s="219" t="s">
        <v>313</v>
      </c>
      <c r="H242" s="220">
        <v>71.799999999999997</v>
      </c>
      <c r="I242" s="221"/>
      <c r="J242" s="222">
        <f>ROUND(I242*H242,2)</f>
        <v>0</v>
      </c>
      <c r="K242" s="218" t="s">
        <v>314</v>
      </c>
      <c r="L242" s="47"/>
      <c r="M242" s="223" t="s">
        <v>19</v>
      </c>
      <c r="N242" s="224" t="s">
        <v>47</v>
      </c>
      <c r="O242" s="87"/>
      <c r="P242" s="225">
        <f>O242*H242</f>
        <v>0</v>
      </c>
      <c r="Q242" s="225">
        <v>0.090620000000000006</v>
      </c>
      <c r="R242" s="225">
        <f>Q242*H242</f>
        <v>6.5065160000000004</v>
      </c>
      <c r="S242" s="225">
        <v>0</v>
      </c>
      <c r="T242" s="226">
        <f>S242*H242</f>
        <v>0</v>
      </c>
      <c r="U242" s="41"/>
      <c r="V242" s="41"/>
      <c r="W242" s="41"/>
      <c r="X242" s="41"/>
      <c r="Y242" s="41"/>
      <c r="Z242" s="41"/>
      <c r="AA242" s="41"/>
      <c r="AB242" s="41"/>
      <c r="AC242" s="41"/>
      <c r="AD242" s="41"/>
      <c r="AE242" s="41"/>
      <c r="AR242" s="227" t="s">
        <v>315</v>
      </c>
      <c r="AT242" s="227" t="s">
        <v>310</v>
      </c>
      <c r="AU242" s="227" t="s">
        <v>85</v>
      </c>
      <c r="AY242" s="20" t="s">
        <v>308</v>
      </c>
      <c r="BE242" s="228">
        <f>IF(N242="základní",J242,0)</f>
        <v>0</v>
      </c>
      <c r="BF242" s="228">
        <f>IF(N242="snížená",J242,0)</f>
        <v>0</v>
      </c>
      <c r="BG242" s="228">
        <f>IF(N242="zákl. přenesená",J242,0)</f>
        <v>0</v>
      </c>
      <c r="BH242" s="228">
        <f>IF(N242="sníž. přenesená",J242,0)</f>
        <v>0</v>
      </c>
      <c r="BI242" s="228">
        <f>IF(N242="nulová",J242,0)</f>
        <v>0</v>
      </c>
      <c r="BJ242" s="20" t="s">
        <v>83</v>
      </c>
      <c r="BK242" s="228">
        <f>ROUND(I242*H242,2)</f>
        <v>0</v>
      </c>
      <c r="BL242" s="20" t="s">
        <v>315</v>
      </c>
      <c r="BM242" s="227" t="s">
        <v>1353</v>
      </c>
    </row>
    <row r="243" s="2" customFormat="1">
      <c r="A243" s="41"/>
      <c r="B243" s="42"/>
      <c r="C243" s="43"/>
      <c r="D243" s="229" t="s">
        <v>317</v>
      </c>
      <c r="E243" s="43"/>
      <c r="F243" s="230" t="s">
        <v>1354</v>
      </c>
      <c r="G243" s="43"/>
      <c r="H243" s="43"/>
      <c r="I243" s="231"/>
      <c r="J243" s="43"/>
      <c r="K243" s="43"/>
      <c r="L243" s="47"/>
      <c r="M243" s="232"/>
      <c r="N243" s="233"/>
      <c r="O243" s="87"/>
      <c r="P243" s="87"/>
      <c r="Q243" s="87"/>
      <c r="R243" s="87"/>
      <c r="S243" s="87"/>
      <c r="T243" s="88"/>
      <c r="U243" s="41"/>
      <c r="V243" s="41"/>
      <c r="W243" s="41"/>
      <c r="X243" s="41"/>
      <c r="Y243" s="41"/>
      <c r="Z243" s="41"/>
      <c r="AA243" s="41"/>
      <c r="AB243" s="41"/>
      <c r="AC243" s="41"/>
      <c r="AD243" s="41"/>
      <c r="AE243" s="41"/>
      <c r="AT243" s="20" t="s">
        <v>317</v>
      </c>
      <c r="AU243" s="20" t="s">
        <v>85</v>
      </c>
    </row>
    <row r="244" s="13" customFormat="1">
      <c r="A244" s="13"/>
      <c r="B244" s="234"/>
      <c r="C244" s="235"/>
      <c r="D244" s="236" t="s">
        <v>319</v>
      </c>
      <c r="E244" s="237" t="s">
        <v>19</v>
      </c>
      <c r="F244" s="238" t="s">
        <v>1355</v>
      </c>
      <c r="G244" s="235"/>
      <c r="H244" s="239">
        <v>71.799999999999997</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83</v>
      </c>
      <c r="AY244" s="245" t="s">
        <v>308</v>
      </c>
    </row>
    <row r="245" s="2" customFormat="1" ht="16.5" customHeight="1">
      <c r="A245" s="41"/>
      <c r="B245" s="42"/>
      <c r="C245" s="280" t="s">
        <v>826</v>
      </c>
      <c r="D245" s="280" t="s">
        <v>1137</v>
      </c>
      <c r="E245" s="281" t="s">
        <v>1356</v>
      </c>
      <c r="F245" s="282" t="s">
        <v>1357</v>
      </c>
      <c r="G245" s="283" t="s">
        <v>313</v>
      </c>
      <c r="H245" s="284">
        <v>66.504000000000005</v>
      </c>
      <c r="I245" s="285"/>
      <c r="J245" s="286">
        <f>ROUND(I245*H245,2)</f>
        <v>0</v>
      </c>
      <c r="K245" s="282" t="s">
        <v>314</v>
      </c>
      <c r="L245" s="287"/>
      <c r="M245" s="288" t="s">
        <v>19</v>
      </c>
      <c r="N245" s="289" t="s">
        <v>47</v>
      </c>
      <c r="O245" s="87"/>
      <c r="P245" s="225">
        <f>O245*H245</f>
        <v>0</v>
      </c>
      <c r="Q245" s="225">
        <v>0.17599999999999999</v>
      </c>
      <c r="R245" s="225">
        <f>Q245*H245</f>
        <v>11.704704</v>
      </c>
      <c r="S245" s="225">
        <v>0</v>
      </c>
      <c r="T245" s="226">
        <f>S245*H245</f>
        <v>0</v>
      </c>
      <c r="U245" s="41"/>
      <c r="V245" s="41"/>
      <c r="W245" s="41"/>
      <c r="X245" s="41"/>
      <c r="Y245" s="41"/>
      <c r="Z245" s="41"/>
      <c r="AA245" s="41"/>
      <c r="AB245" s="41"/>
      <c r="AC245" s="41"/>
      <c r="AD245" s="41"/>
      <c r="AE245" s="41"/>
      <c r="AR245" s="227" t="s">
        <v>352</v>
      </c>
      <c r="AT245" s="227" t="s">
        <v>1137</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315</v>
      </c>
      <c r="BM245" s="227" t="s">
        <v>1358</v>
      </c>
    </row>
    <row r="246" s="13" customFormat="1">
      <c r="A246" s="13"/>
      <c r="B246" s="234"/>
      <c r="C246" s="235"/>
      <c r="D246" s="236" t="s">
        <v>319</v>
      </c>
      <c r="E246" s="237" t="s">
        <v>19</v>
      </c>
      <c r="F246" s="238" t="s">
        <v>1359</v>
      </c>
      <c r="G246" s="235"/>
      <c r="H246" s="239">
        <v>65.200000000000003</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37</v>
      </c>
      <c r="AX246" s="13" t="s">
        <v>83</v>
      </c>
      <c r="AY246" s="245" t="s">
        <v>308</v>
      </c>
    </row>
    <row r="247" s="13" customFormat="1">
      <c r="A247" s="13"/>
      <c r="B247" s="234"/>
      <c r="C247" s="235"/>
      <c r="D247" s="236" t="s">
        <v>319</v>
      </c>
      <c r="E247" s="235"/>
      <c r="F247" s="238" t="s">
        <v>1360</v>
      </c>
      <c r="G247" s="235"/>
      <c r="H247" s="239">
        <v>66.504000000000005</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4</v>
      </c>
      <c r="AX247" s="13" t="s">
        <v>83</v>
      </c>
      <c r="AY247" s="245" t="s">
        <v>308</v>
      </c>
    </row>
    <row r="248" s="2" customFormat="1" ht="16.5" customHeight="1">
      <c r="A248" s="41"/>
      <c r="B248" s="42"/>
      <c r="C248" s="280" t="s">
        <v>746</v>
      </c>
      <c r="D248" s="280" t="s">
        <v>1137</v>
      </c>
      <c r="E248" s="281" t="s">
        <v>1361</v>
      </c>
      <c r="F248" s="282" t="s">
        <v>1362</v>
      </c>
      <c r="G248" s="283" t="s">
        <v>313</v>
      </c>
      <c r="H248" s="284">
        <v>6.7320000000000002</v>
      </c>
      <c r="I248" s="285"/>
      <c r="J248" s="286">
        <f>ROUND(I248*H248,2)</f>
        <v>0</v>
      </c>
      <c r="K248" s="282" t="s">
        <v>314</v>
      </c>
      <c r="L248" s="287"/>
      <c r="M248" s="288" t="s">
        <v>19</v>
      </c>
      <c r="N248" s="289" t="s">
        <v>47</v>
      </c>
      <c r="O248" s="87"/>
      <c r="P248" s="225">
        <f>O248*H248</f>
        <v>0</v>
      </c>
      <c r="Q248" s="225">
        <v>0.17499999999999999</v>
      </c>
      <c r="R248" s="225">
        <f>Q248*H248</f>
        <v>1.1780999999999999</v>
      </c>
      <c r="S248" s="225">
        <v>0</v>
      </c>
      <c r="T248" s="226">
        <f>S248*H248</f>
        <v>0</v>
      </c>
      <c r="U248" s="41"/>
      <c r="V248" s="41"/>
      <c r="W248" s="41"/>
      <c r="X248" s="41"/>
      <c r="Y248" s="41"/>
      <c r="Z248" s="41"/>
      <c r="AA248" s="41"/>
      <c r="AB248" s="41"/>
      <c r="AC248" s="41"/>
      <c r="AD248" s="41"/>
      <c r="AE248" s="41"/>
      <c r="AR248" s="227" t="s">
        <v>352</v>
      </c>
      <c r="AT248" s="227" t="s">
        <v>1137</v>
      </c>
      <c r="AU248" s="227" t="s">
        <v>85</v>
      </c>
      <c r="AY248" s="20" t="s">
        <v>308</v>
      </c>
      <c r="BE248" s="228">
        <f>IF(N248="základní",J248,0)</f>
        <v>0</v>
      </c>
      <c r="BF248" s="228">
        <f>IF(N248="snížená",J248,0)</f>
        <v>0</v>
      </c>
      <c r="BG248" s="228">
        <f>IF(N248="zákl. přenesená",J248,0)</f>
        <v>0</v>
      </c>
      <c r="BH248" s="228">
        <f>IF(N248="sníž. přenesená",J248,0)</f>
        <v>0</v>
      </c>
      <c r="BI248" s="228">
        <f>IF(N248="nulová",J248,0)</f>
        <v>0</v>
      </c>
      <c r="BJ248" s="20" t="s">
        <v>83</v>
      </c>
      <c r="BK248" s="228">
        <f>ROUND(I248*H248,2)</f>
        <v>0</v>
      </c>
      <c r="BL248" s="20" t="s">
        <v>315</v>
      </c>
      <c r="BM248" s="227" t="s">
        <v>1363</v>
      </c>
    </row>
    <row r="249" s="13" customFormat="1">
      <c r="A249" s="13"/>
      <c r="B249" s="234"/>
      <c r="C249" s="235"/>
      <c r="D249" s="236" t="s">
        <v>319</v>
      </c>
      <c r="E249" s="237" t="s">
        <v>19</v>
      </c>
      <c r="F249" s="238" t="s">
        <v>1364</v>
      </c>
      <c r="G249" s="235"/>
      <c r="H249" s="239">
        <v>6.5999999999999996</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83</v>
      </c>
      <c r="AY249" s="245" t="s">
        <v>308</v>
      </c>
    </row>
    <row r="250" s="13" customFormat="1">
      <c r="A250" s="13"/>
      <c r="B250" s="234"/>
      <c r="C250" s="235"/>
      <c r="D250" s="236" t="s">
        <v>319</v>
      </c>
      <c r="E250" s="235"/>
      <c r="F250" s="238" t="s">
        <v>1365</v>
      </c>
      <c r="G250" s="235"/>
      <c r="H250" s="239">
        <v>6.7320000000000002</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4</v>
      </c>
      <c r="AX250" s="13" t="s">
        <v>83</v>
      </c>
      <c r="AY250" s="245" t="s">
        <v>308</v>
      </c>
    </row>
    <row r="251" s="12" customFormat="1" ht="22.8" customHeight="1">
      <c r="A251" s="12"/>
      <c r="B251" s="200"/>
      <c r="C251" s="201"/>
      <c r="D251" s="202" t="s">
        <v>75</v>
      </c>
      <c r="E251" s="214" t="s">
        <v>357</v>
      </c>
      <c r="F251" s="214" t="s">
        <v>542</v>
      </c>
      <c r="G251" s="201"/>
      <c r="H251" s="201"/>
      <c r="I251" s="204"/>
      <c r="J251" s="215">
        <f>BK251</f>
        <v>0</v>
      </c>
      <c r="K251" s="201"/>
      <c r="L251" s="206"/>
      <c r="M251" s="207"/>
      <c r="N251" s="208"/>
      <c r="O251" s="208"/>
      <c r="P251" s="209">
        <f>SUM(P252:P329)</f>
        <v>0</v>
      </c>
      <c r="Q251" s="208"/>
      <c r="R251" s="209">
        <f>SUM(R252:R329)</f>
        <v>119.53837160000001</v>
      </c>
      <c r="S251" s="208"/>
      <c r="T251" s="210">
        <f>SUM(T252:T329)</f>
        <v>0</v>
      </c>
      <c r="U251" s="12"/>
      <c r="V251" s="12"/>
      <c r="W251" s="12"/>
      <c r="X251" s="12"/>
      <c r="Y251" s="12"/>
      <c r="Z251" s="12"/>
      <c r="AA251" s="12"/>
      <c r="AB251" s="12"/>
      <c r="AC251" s="12"/>
      <c r="AD251" s="12"/>
      <c r="AE251" s="12"/>
      <c r="AR251" s="211" t="s">
        <v>83</v>
      </c>
      <c r="AT251" s="212" t="s">
        <v>75</v>
      </c>
      <c r="AU251" s="212" t="s">
        <v>83</v>
      </c>
      <c r="AY251" s="211" t="s">
        <v>308</v>
      </c>
      <c r="BK251" s="213">
        <f>SUM(BK252:BK329)</f>
        <v>0</v>
      </c>
    </row>
    <row r="252" s="2" customFormat="1" ht="16.5" customHeight="1">
      <c r="A252" s="41"/>
      <c r="B252" s="42"/>
      <c r="C252" s="216" t="s">
        <v>836</v>
      </c>
      <c r="D252" s="216" t="s">
        <v>310</v>
      </c>
      <c r="E252" s="217" t="s">
        <v>1366</v>
      </c>
      <c r="F252" s="218" t="s">
        <v>1367</v>
      </c>
      <c r="G252" s="219" t="s">
        <v>474</v>
      </c>
      <c r="H252" s="220">
        <v>59</v>
      </c>
      <c r="I252" s="221"/>
      <c r="J252" s="222">
        <f>ROUND(I252*H252,2)</f>
        <v>0</v>
      </c>
      <c r="K252" s="218" t="s">
        <v>19</v>
      </c>
      <c r="L252" s="47"/>
      <c r="M252" s="223" t="s">
        <v>19</v>
      </c>
      <c r="N252" s="224" t="s">
        <v>47</v>
      </c>
      <c r="O252" s="87"/>
      <c r="P252" s="225">
        <f>O252*H252</f>
        <v>0</v>
      </c>
      <c r="Q252" s="225">
        <v>0.54200000000000004</v>
      </c>
      <c r="R252" s="225">
        <f>Q252*H252</f>
        <v>31.978000000000002</v>
      </c>
      <c r="S252" s="225">
        <v>0</v>
      </c>
      <c r="T252" s="226">
        <f>S252*H252</f>
        <v>0</v>
      </c>
      <c r="U252" s="41"/>
      <c r="V252" s="41"/>
      <c r="W252" s="41"/>
      <c r="X252" s="41"/>
      <c r="Y252" s="41"/>
      <c r="Z252" s="41"/>
      <c r="AA252" s="41"/>
      <c r="AB252" s="41"/>
      <c r="AC252" s="41"/>
      <c r="AD252" s="41"/>
      <c r="AE252" s="41"/>
      <c r="AR252" s="227" t="s">
        <v>315</v>
      </c>
      <c r="AT252" s="227" t="s">
        <v>310</v>
      </c>
      <c r="AU252" s="227" t="s">
        <v>85</v>
      </c>
      <c r="AY252" s="20" t="s">
        <v>308</v>
      </c>
      <c r="BE252" s="228">
        <f>IF(N252="základní",J252,0)</f>
        <v>0</v>
      </c>
      <c r="BF252" s="228">
        <f>IF(N252="snížená",J252,0)</f>
        <v>0</v>
      </c>
      <c r="BG252" s="228">
        <f>IF(N252="zákl. přenesená",J252,0)</f>
        <v>0</v>
      </c>
      <c r="BH252" s="228">
        <f>IF(N252="sníž. přenesená",J252,0)</f>
        <v>0</v>
      </c>
      <c r="BI252" s="228">
        <f>IF(N252="nulová",J252,0)</f>
        <v>0</v>
      </c>
      <c r="BJ252" s="20" t="s">
        <v>83</v>
      </c>
      <c r="BK252" s="228">
        <f>ROUND(I252*H252,2)</f>
        <v>0</v>
      </c>
      <c r="BL252" s="20" t="s">
        <v>315</v>
      </c>
      <c r="BM252" s="227" t="s">
        <v>1368</v>
      </c>
    </row>
    <row r="253" s="14" customFormat="1">
      <c r="A253" s="14"/>
      <c r="B253" s="249"/>
      <c r="C253" s="250"/>
      <c r="D253" s="236" t="s">
        <v>319</v>
      </c>
      <c r="E253" s="251" t="s">
        <v>19</v>
      </c>
      <c r="F253" s="252" t="s">
        <v>1369</v>
      </c>
      <c r="G253" s="250"/>
      <c r="H253" s="251" t="s">
        <v>19</v>
      </c>
      <c r="I253" s="253"/>
      <c r="J253" s="250"/>
      <c r="K253" s="250"/>
      <c r="L253" s="254"/>
      <c r="M253" s="255"/>
      <c r="N253" s="256"/>
      <c r="O253" s="256"/>
      <c r="P253" s="256"/>
      <c r="Q253" s="256"/>
      <c r="R253" s="256"/>
      <c r="S253" s="256"/>
      <c r="T253" s="257"/>
      <c r="U253" s="14"/>
      <c r="V253" s="14"/>
      <c r="W253" s="14"/>
      <c r="X253" s="14"/>
      <c r="Y253" s="14"/>
      <c r="Z253" s="14"/>
      <c r="AA253" s="14"/>
      <c r="AB253" s="14"/>
      <c r="AC253" s="14"/>
      <c r="AD253" s="14"/>
      <c r="AE253" s="14"/>
      <c r="AT253" s="258" t="s">
        <v>319</v>
      </c>
      <c r="AU253" s="258" t="s">
        <v>85</v>
      </c>
      <c r="AV253" s="14" t="s">
        <v>83</v>
      </c>
      <c r="AW253" s="14" t="s">
        <v>37</v>
      </c>
      <c r="AX253" s="14" t="s">
        <v>76</v>
      </c>
      <c r="AY253" s="258" t="s">
        <v>308</v>
      </c>
    </row>
    <row r="254" s="14" customFormat="1">
      <c r="A254" s="14"/>
      <c r="B254" s="249"/>
      <c r="C254" s="250"/>
      <c r="D254" s="236" t="s">
        <v>319</v>
      </c>
      <c r="E254" s="251" t="s">
        <v>19</v>
      </c>
      <c r="F254" s="252" t="s">
        <v>1370</v>
      </c>
      <c r="G254" s="250"/>
      <c r="H254" s="251" t="s">
        <v>19</v>
      </c>
      <c r="I254" s="253"/>
      <c r="J254" s="250"/>
      <c r="K254" s="250"/>
      <c r="L254" s="254"/>
      <c r="M254" s="255"/>
      <c r="N254" s="256"/>
      <c r="O254" s="256"/>
      <c r="P254" s="256"/>
      <c r="Q254" s="256"/>
      <c r="R254" s="256"/>
      <c r="S254" s="256"/>
      <c r="T254" s="257"/>
      <c r="U254" s="14"/>
      <c r="V254" s="14"/>
      <c r="W254" s="14"/>
      <c r="X254" s="14"/>
      <c r="Y254" s="14"/>
      <c r="Z254" s="14"/>
      <c r="AA254" s="14"/>
      <c r="AB254" s="14"/>
      <c r="AC254" s="14"/>
      <c r="AD254" s="14"/>
      <c r="AE254" s="14"/>
      <c r="AT254" s="258" t="s">
        <v>319</v>
      </c>
      <c r="AU254" s="258" t="s">
        <v>85</v>
      </c>
      <c r="AV254" s="14" t="s">
        <v>83</v>
      </c>
      <c r="AW254" s="14" t="s">
        <v>37</v>
      </c>
      <c r="AX254" s="14" t="s">
        <v>76</v>
      </c>
      <c r="AY254" s="258" t="s">
        <v>308</v>
      </c>
    </row>
    <row r="255" s="14" customFormat="1">
      <c r="A255" s="14"/>
      <c r="B255" s="249"/>
      <c r="C255" s="250"/>
      <c r="D255" s="236" t="s">
        <v>319</v>
      </c>
      <c r="E255" s="251" t="s">
        <v>19</v>
      </c>
      <c r="F255" s="252" t="s">
        <v>1371</v>
      </c>
      <c r="G255" s="250"/>
      <c r="H255" s="251" t="s">
        <v>19</v>
      </c>
      <c r="I255" s="253"/>
      <c r="J255" s="250"/>
      <c r="K255" s="250"/>
      <c r="L255" s="254"/>
      <c r="M255" s="255"/>
      <c r="N255" s="256"/>
      <c r="O255" s="256"/>
      <c r="P255" s="256"/>
      <c r="Q255" s="256"/>
      <c r="R255" s="256"/>
      <c r="S255" s="256"/>
      <c r="T255" s="257"/>
      <c r="U255" s="14"/>
      <c r="V255" s="14"/>
      <c r="W255" s="14"/>
      <c r="X255" s="14"/>
      <c r="Y255" s="14"/>
      <c r="Z255" s="14"/>
      <c r="AA255" s="14"/>
      <c r="AB255" s="14"/>
      <c r="AC255" s="14"/>
      <c r="AD255" s="14"/>
      <c r="AE255" s="14"/>
      <c r="AT255" s="258" t="s">
        <v>319</v>
      </c>
      <c r="AU255" s="258" t="s">
        <v>85</v>
      </c>
      <c r="AV255" s="14" t="s">
        <v>83</v>
      </c>
      <c r="AW255" s="14" t="s">
        <v>37</v>
      </c>
      <c r="AX255" s="14" t="s">
        <v>76</v>
      </c>
      <c r="AY255" s="258" t="s">
        <v>308</v>
      </c>
    </row>
    <row r="256" s="13" customFormat="1">
      <c r="A256" s="13"/>
      <c r="B256" s="234"/>
      <c r="C256" s="235"/>
      <c r="D256" s="236" t="s">
        <v>319</v>
      </c>
      <c r="E256" s="237" t="s">
        <v>19</v>
      </c>
      <c r="F256" s="238" t="s">
        <v>1372</v>
      </c>
      <c r="G256" s="235"/>
      <c r="H256" s="239">
        <v>59</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83</v>
      </c>
      <c r="AY256" s="245" t="s">
        <v>308</v>
      </c>
    </row>
    <row r="257" s="2" customFormat="1" ht="33" customHeight="1">
      <c r="A257" s="41"/>
      <c r="B257" s="42"/>
      <c r="C257" s="216" t="s">
        <v>749</v>
      </c>
      <c r="D257" s="216" t="s">
        <v>310</v>
      </c>
      <c r="E257" s="217" t="s">
        <v>1373</v>
      </c>
      <c r="F257" s="218" t="s">
        <v>1374</v>
      </c>
      <c r="G257" s="219" t="s">
        <v>474</v>
      </c>
      <c r="H257" s="220">
        <v>382</v>
      </c>
      <c r="I257" s="221"/>
      <c r="J257" s="222">
        <f>ROUND(I257*H257,2)</f>
        <v>0</v>
      </c>
      <c r="K257" s="218" t="s">
        <v>314</v>
      </c>
      <c r="L257" s="47"/>
      <c r="M257" s="223" t="s">
        <v>19</v>
      </c>
      <c r="N257" s="224" t="s">
        <v>47</v>
      </c>
      <c r="O257" s="87"/>
      <c r="P257" s="225">
        <f>O257*H257</f>
        <v>0</v>
      </c>
      <c r="Q257" s="225">
        <v>0.071900000000000006</v>
      </c>
      <c r="R257" s="225">
        <f>Q257*H257</f>
        <v>27.465800000000002</v>
      </c>
      <c r="S257" s="225">
        <v>0</v>
      </c>
      <c r="T257" s="226">
        <f>S257*H257</f>
        <v>0</v>
      </c>
      <c r="U257" s="41"/>
      <c r="V257" s="41"/>
      <c r="W257" s="41"/>
      <c r="X257" s="41"/>
      <c r="Y257" s="41"/>
      <c r="Z257" s="41"/>
      <c r="AA257" s="41"/>
      <c r="AB257" s="41"/>
      <c r="AC257" s="41"/>
      <c r="AD257" s="41"/>
      <c r="AE257" s="41"/>
      <c r="AR257" s="227" t="s">
        <v>315</v>
      </c>
      <c r="AT257" s="227" t="s">
        <v>310</v>
      </c>
      <c r="AU257" s="227" t="s">
        <v>85</v>
      </c>
      <c r="AY257" s="20" t="s">
        <v>308</v>
      </c>
      <c r="BE257" s="228">
        <f>IF(N257="základní",J257,0)</f>
        <v>0</v>
      </c>
      <c r="BF257" s="228">
        <f>IF(N257="snížená",J257,0)</f>
        <v>0</v>
      </c>
      <c r="BG257" s="228">
        <f>IF(N257="zákl. přenesená",J257,0)</f>
        <v>0</v>
      </c>
      <c r="BH257" s="228">
        <f>IF(N257="sníž. přenesená",J257,0)</f>
        <v>0</v>
      </c>
      <c r="BI257" s="228">
        <f>IF(N257="nulová",J257,0)</f>
        <v>0</v>
      </c>
      <c r="BJ257" s="20" t="s">
        <v>83</v>
      </c>
      <c r="BK257" s="228">
        <f>ROUND(I257*H257,2)</f>
        <v>0</v>
      </c>
      <c r="BL257" s="20" t="s">
        <v>315</v>
      </c>
      <c r="BM257" s="227" t="s">
        <v>1375</v>
      </c>
    </row>
    <row r="258" s="2" customFormat="1">
      <c r="A258" s="41"/>
      <c r="B258" s="42"/>
      <c r="C258" s="43"/>
      <c r="D258" s="229" t="s">
        <v>317</v>
      </c>
      <c r="E258" s="43"/>
      <c r="F258" s="230" t="s">
        <v>1376</v>
      </c>
      <c r="G258" s="43"/>
      <c r="H258" s="43"/>
      <c r="I258" s="231"/>
      <c r="J258" s="43"/>
      <c r="K258" s="43"/>
      <c r="L258" s="47"/>
      <c r="M258" s="232"/>
      <c r="N258" s="233"/>
      <c r="O258" s="87"/>
      <c r="P258" s="87"/>
      <c r="Q258" s="87"/>
      <c r="R258" s="87"/>
      <c r="S258" s="87"/>
      <c r="T258" s="88"/>
      <c r="U258" s="41"/>
      <c r="V258" s="41"/>
      <c r="W258" s="41"/>
      <c r="X258" s="41"/>
      <c r="Y258" s="41"/>
      <c r="Z258" s="41"/>
      <c r="AA258" s="41"/>
      <c r="AB258" s="41"/>
      <c r="AC258" s="41"/>
      <c r="AD258" s="41"/>
      <c r="AE258" s="41"/>
      <c r="AT258" s="20" t="s">
        <v>317</v>
      </c>
      <c r="AU258" s="20" t="s">
        <v>85</v>
      </c>
    </row>
    <row r="259" s="14" customFormat="1">
      <c r="A259" s="14"/>
      <c r="B259" s="249"/>
      <c r="C259" s="250"/>
      <c r="D259" s="236" t="s">
        <v>319</v>
      </c>
      <c r="E259" s="251" t="s">
        <v>19</v>
      </c>
      <c r="F259" s="252" t="s">
        <v>1377</v>
      </c>
      <c r="G259" s="250"/>
      <c r="H259" s="251" t="s">
        <v>19</v>
      </c>
      <c r="I259" s="253"/>
      <c r="J259" s="250"/>
      <c r="K259" s="250"/>
      <c r="L259" s="254"/>
      <c r="M259" s="255"/>
      <c r="N259" s="256"/>
      <c r="O259" s="256"/>
      <c r="P259" s="256"/>
      <c r="Q259" s="256"/>
      <c r="R259" s="256"/>
      <c r="S259" s="256"/>
      <c r="T259" s="257"/>
      <c r="U259" s="14"/>
      <c r="V259" s="14"/>
      <c r="W259" s="14"/>
      <c r="X259" s="14"/>
      <c r="Y259" s="14"/>
      <c r="Z259" s="14"/>
      <c r="AA259" s="14"/>
      <c r="AB259" s="14"/>
      <c r="AC259" s="14"/>
      <c r="AD259" s="14"/>
      <c r="AE259" s="14"/>
      <c r="AT259" s="258" t="s">
        <v>319</v>
      </c>
      <c r="AU259" s="258" t="s">
        <v>85</v>
      </c>
      <c r="AV259" s="14" t="s">
        <v>83</v>
      </c>
      <c r="AW259" s="14" t="s">
        <v>37</v>
      </c>
      <c r="AX259" s="14" t="s">
        <v>76</v>
      </c>
      <c r="AY259" s="258" t="s">
        <v>308</v>
      </c>
    </row>
    <row r="260" s="13" customFormat="1">
      <c r="A260" s="13"/>
      <c r="B260" s="234"/>
      <c r="C260" s="235"/>
      <c r="D260" s="236" t="s">
        <v>319</v>
      </c>
      <c r="E260" s="237" t="s">
        <v>19</v>
      </c>
      <c r="F260" s="238" t="s">
        <v>1378</v>
      </c>
      <c r="G260" s="235"/>
      <c r="H260" s="239">
        <v>382</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83</v>
      </c>
      <c r="AY260" s="245" t="s">
        <v>308</v>
      </c>
    </row>
    <row r="261" s="2" customFormat="1" ht="16.5" customHeight="1">
      <c r="A261" s="41"/>
      <c r="B261" s="42"/>
      <c r="C261" s="280" t="s">
        <v>850</v>
      </c>
      <c r="D261" s="280" t="s">
        <v>1137</v>
      </c>
      <c r="E261" s="281" t="s">
        <v>1379</v>
      </c>
      <c r="F261" s="282" t="s">
        <v>1380</v>
      </c>
      <c r="G261" s="283" t="s">
        <v>313</v>
      </c>
      <c r="H261" s="284">
        <v>38.200000000000003</v>
      </c>
      <c r="I261" s="285"/>
      <c r="J261" s="286">
        <f>ROUND(I261*H261,2)</f>
        <v>0</v>
      </c>
      <c r="K261" s="282" t="s">
        <v>314</v>
      </c>
      <c r="L261" s="287"/>
      <c r="M261" s="288" t="s">
        <v>19</v>
      </c>
      <c r="N261" s="289" t="s">
        <v>47</v>
      </c>
      <c r="O261" s="87"/>
      <c r="P261" s="225">
        <f>O261*H261</f>
        <v>0</v>
      </c>
      <c r="Q261" s="225">
        <v>0.22800000000000001</v>
      </c>
      <c r="R261" s="225">
        <f>Q261*H261</f>
        <v>8.7096000000000018</v>
      </c>
      <c r="S261" s="225">
        <v>0</v>
      </c>
      <c r="T261" s="226">
        <f>S261*H261</f>
        <v>0</v>
      </c>
      <c r="U261" s="41"/>
      <c r="V261" s="41"/>
      <c r="W261" s="41"/>
      <c r="X261" s="41"/>
      <c r="Y261" s="41"/>
      <c r="Z261" s="41"/>
      <c r="AA261" s="41"/>
      <c r="AB261" s="41"/>
      <c r="AC261" s="41"/>
      <c r="AD261" s="41"/>
      <c r="AE261" s="41"/>
      <c r="AR261" s="227" t="s">
        <v>352</v>
      </c>
      <c r="AT261" s="227" t="s">
        <v>1137</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1381</v>
      </c>
    </row>
    <row r="262" s="13" customFormat="1">
      <c r="A262" s="13"/>
      <c r="B262" s="234"/>
      <c r="C262" s="235"/>
      <c r="D262" s="236" t="s">
        <v>319</v>
      </c>
      <c r="E262" s="237" t="s">
        <v>19</v>
      </c>
      <c r="F262" s="238" t="s">
        <v>1382</v>
      </c>
      <c r="G262" s="235"/>
      <c r="H262" s="239">
        <v>382</v>
      </c>
      <c r="I262" s="240"/>
      <c r="J262" s="235"/>
      <c r="K262" s="235"/>
      <c r="L262" s="241"/>
      <c r="M262" s="242"/>
      <c r="N262" s="243"/>
      <c r="O262" s="243"/>
      <c r="P262" s="243"/>
      <c r="Q262" s="243"/>
      <c r="R262" s="243"/>
      <c r="S262" s="243"/>
      <c r="T262" s="244"/>
      <c r="U262" s="13"/>
      <c r="V262" s="13"/>
      <c r="W262" s="13"/>
      <c r="X262" s="13"/>
      <c r="Y262" s="13"/>
      <c r="Z262" s="13"/>
      <c r="AA262" s="13"/>
      <c r="AB262" s="13"/>
      <c r="AC262" s="13"/>
      <c r="AD262" s="13"/>
      <c r="AE262" s="13"/>
      <c r="AT262" s="245" t="s">
        <v>319</v>
      </c>
      <c r="AU262" s="245" t="s">
        <v>85</v>
      </c>
      <c r="AV262" s="13" t="s">
        <v>85</v>
      </c>
      <c r="AW262" s="13" t="s">
        <v>37</v>
      </c>
      <c r="AX262" s="13" t="s">
        <v>83</v>
      </c>
      <c r="AY262" s="245" t="s">
        <v>308</v>
      </c>
    </row>
    <row r="263" s="13" customFormat="1">
      <c r="A263" s="13"/>
      <c r="B263" s="234"/>
      <c r="C263" s="235"/>
      <c r="D263" s="236" t="s">
        <v>319</v>
      </c>
      <c r="E263" s="235"/>
      <c r="F263" s="238" t="s">
        <v>1383</v>
      </c>
      <c r="G263" s="235"/>
      <c r="H263" s="239">
        <v>38.200000000000003</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4</v>
      </c>
      <c r="AX263" s="13" t="s">
        <v>83</v>
      </c>
      <c r="AY263" s="245" t="s">
        <v>308</v>
      </c>
    </row>
    <row r="264" s="2" customFormat="1" ht="24.15" customHeight="1">
      <c r="A264" s="41"/>
      <c r="B264" s="42"/>
      <c r="C264" s="216" t="s">
        <v>750</v>
      </c>
      <c r="D264" s="216" t="s">
        <v>310</v>
      </c>
      <c r="E264" s="217" t="s">
        <v>1384</v>
      </c>
      <c r="F264" s="218" t="s">
        <v>1385</v>
      </c>
      <c r="G264" s="219" t="s">
        <v>474</v>
      </c>
      <c r="H264" s="220">
        <v>148.59999999999999</v>
      </c>
      <c r="I264" s="221"/>
      <c r="J264" s="222">
        <f>ROUND(I264*H264,2)</f>
        <v>0</v>
      </c>
      <c r="K264" s="218" t="s">
        <v>314</v>
      </c>
      <c r="L264" s="47"/>
      <c r="M264" s="223" t="s">
        <v>19</v>
      </c>
      <c r="N264" s="224" t="s">
        <v>47</v>
      </c>
      <c r="O264" s="87"/>
      <c r="P264" s="225">
        <f>O264*H264</f>
        <v>0</v>
      </c>
      <c r="Q264" s="225">
        <v>0.15540000000000001</v>
      </c>
      <c r="R264" s="225">
        <f>Q264*H264</f>
        <v>23.09244</v>
      </c>
      <c r="S264" s="225">
        <v>0</v>
      </c>
      <c r="T264" s="226">
        <f>S264*H264</f>
        <v>0</v>
      </c>
      <c r="U264" s="41"/>
      <c r="V264" s="41"/>
      <c r="W264" s="41"/>
      <c r="X264" s="41"/>
      <c r="Y264" s="41"/>
      <c r="Z264" s="41"/>
      <c r="AA264" s="41"/>
      <c r="AB264" s="41"/>
      <c r="AC264" s="41"/>
      <c r="AD264" s="41"/>
      <c r="AE264" s="41"/>
      <c r="AR264" s="227" t="s">
        <v>315</v>
      </c>
      <c r="AT264" s="227" t="s">
        <v>310</v>
      </c>
      <c r="AU264" s="227" t="s">
        <v>85</v>
      </c>
      <c r="AY264" s="20" t="s">
        <v>308</v>
      </c>
      <c r="BE264" s="228">
        <f>IF(N264="základní",J264,0)</f>
        <v>0</v>
      </c>
      <c r="BF264" s="228">
        <f>IF(N264="snížená",J264,0)</f>
        <v>0</v>
      </c>
      <c r="BG264" s="228">
        <f>IF(N264="zákl. přenesená",J264,0)</f>
        <v>0</v>
      </c>
      <c r="BH264" s="228">
        <f>IF(N264="sníž. přenesená",J264,0)</f>
        <v>0</v>
      </c>
      <c r="BI264" s="228">
        <f>IF(N264="nulová",J264,0)</f>
        <v>0</v>
      </c>
      <c r="BJ264" s="20" t="s">
        <v>83</v>
      </c>
      <c r="BK264" s="228">
        <f>ROUND(I264*H264,2)</f>
        <v>0</v>
      </c>
      <c r="BL264" s="20" t="s">
        <v>315</v>
      </c>
      <c r="BM264" s="227" t="s">
        <v>1386</v>
      </c>
    </row>
    <row r="265" s="2" customFormat="1">
      <c r="A265" s="41"/>
      <c r="B265" s="42"/>
      <c r="C265" s="43"/>
      <c r="D265" s="229" t="s">
        <v>317</v>
      </c>
      <c r="E265" s="43"/>
      <c r="F265" s="230" t="s">
        <v>1387</v>
      </c>
      <c r="G265" s="43"/>
      <c r="H265" s="43"/>
      <c r="I265" s="231"/>
      <c r="J265" s="43"/>
      <c r="K265" s="43"/>
      <c r="L265" s="47"/>
      <c r="M265" s="232"/>
      <c r="N265" s="233"/>
      <c r="O265" s="87"/>
      <c r="P265" s="87"/>
      <c r="Q265" s="87"/>
      <c r="R265" s="87"/>
      <c r="S265" s="87"/>
      <c r="T265" s="88"/>
      <c r="U265" s="41"/>
      <c r="V265" s="41"/>
      <c r="W265" s="41"/>
      <c r="X265" s="41"/>
      <c r="Y265" s="41"/>
      <c r="Z265" s="41"/>
      <c r="AA265" s="41"/>
      <c r="AB265" s="41"/>
      <c r="AC265" s="41"/>
      <c r="AD265" s="41"/>
      <c r="AE265" s="41"/>
      <c r="AT265" s="20" t="s">
        <v>317</v>
      </c>
      <c r="AU265" s="20" t="s">
        <v>85</v>
      </c>
    </row>
    <row r="266" s="14" customFormat="1">
      <c r="A266" s="14"/>
      <c r="B266" s="249"/>
      <c r="C266" s="250"/>
      <c r="D266" s="236" t="s">
        <v>319</v>
      </c>
      <c r="E266" s="251" t="s">
        <v>19</v>
      </c>
      <c r="F266" s="252" t="s">
        <v>1388</v>
      </c>
      <c r="G266" s="250"/>
      <c r="H266" s="251" t="s">
        <v>19</v>
      </c>
      <c r="I266" s="253"/>
      <c r="J266" s="250"/>
      <c r="K266" s="250"/>
      <c r="L266" s="254"/>
      <c r="M266" s="255"/>
      <c r="N266" s="256"/>
      <c r="O266" s="256"/>
      <c r="P266" s="256"/>
      <c r="Q266" s="256"/>
      <c r="R266" s="256"/>
      <c r="S266" s="256"/>
      <c r="T266" s="257"/>
      <c r="U266" s="14"/>
      <c r="V266" s="14"/>
      <c r="W266" s="14"/>
      <c r="X266" s="14"/>
      <c r="Y266" s="14"/>
      <c r="Z266" s="14"/>
      <c r="AA266" s="14"/>
      <c r="AB266" s="14"/>
      <c r="AC266" s="14"/>
      <c r="AD266" s="14"/>
      <c r="AE266" s="14"/>
      <c r="AT266" s="258" t="s">
        <v>319</v>
      </c>
      <c r="AU266" s="258" t="s">
        <v>85</v>
      </c>
      <c r="AV266" s="14" t="s">
        <v>83</v>
      </c>
      <c r="AW266" s="14" t="s">
        <v>37</v>
      </c>
      <c r="AX266" s="14" t="s">
        <v>76</v>
      </c>
      <c r="AY266" s="258" t="s">
        <v>308</v>
      </c>
    </row>
    <row r="267" s="13" customFormat="1">
      <c r="A267" s="13"/>
      <c r="B267" s="234"/>
      <c r="C267" s="235"/>
      <c r="D267" s="236" t="s">
        <v>319</v>
      </c>
      <c r="E267" s="237" t="s">
        <v>19</v>
      </c>
      <c r="F267" s="238" t="s">
        <v>1389</v>
      </c>
      <c r="G267" s="235"/>
      <c r="H267" s="239">
        <v>132</v>
      </c>
      <c r="I267" s="240"/>
      <c r="J267" s="235"/>
      <c r="K267" s="235"/>
      <c r="L267" s="241"/>
      <c r="M267" s="242"/>
      <c r="N267" s="243"/>
      <c r="O267" s="243"/>
      <c r="P267" s="243"/>
      <c r="Q267" s="243"/>
      <c r="R267" s="243"/>
      <c r="S267" s="243"/>
      <c r="T267" s="244"/>
      <c r="U267" s="13"/>
      <c r="V267" s="13"/>
      <c r="W267" s="13"/>
      <c r="X267" s="13"/>
      <c r="Y267" s="13"/>
      <c r="Z267" s="13"/>
      <c r="AA267" s="13"/>
      <c r="AB267" s="13"/>
      <c r="AC267" s="13"/>
      <c r="AD267" s="13"/>
      <c r="AE267" s="13"/>
      <c r="AT267" s="245" t="s">
        <v>319</v>
      </c>
      <c r="AU267" s="245" t="s">
        <v>85</v>
      </c>
      <c r="AV267" s="13" t="s">
        <v>85</v>
      </c>
      <c r="AW267" s="13" t="s">
        <v>37</v>
      </c>
      <c r="AX267" s="13" t="s">
        <v>76</v>
      </c>
      <c r="AY267" s="245" t="s">
        <v>308</v>
      </c>
    </row>
    <row r="268" s="13" customFormat="1">
      <c r="A268" s="13"/>
      <c r="B268" s="234"/>
      <c r="C268" s="235"/>
      <c r="D268" s="236" t="s">
        <v>319</v>
      </c>
      <c r="E268" s="237" t="s">
        <v>19</v>
      </c>
      <c r="F268" s="238" t="s">
        <v>1390</v>
      </c>
      <c r="G268" s="235"/>
      <c r="H268" s="239">
        <v>9.5999999999999996</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3" customFormat="1">
      <c r="A269" s="13"/>
      <c r="B269" s="234"/>
      <c r="C269" s="235"/>
      <c r="D269" s="236" t="s">
        <v>319</v>
      </c>
      <c r="E269" s="237" t="s">
        <v>19</v>
      </c>
      <c r="F269" s="238" t="s">
        <v>1391</v>
      </c>
      <c r="G269" s="235"/>
      <c r="H269" s="239">
        <v>7</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5" customFormat="1">
      <c r="A270" s="15"/>
      <c r="B270" s="259"/>
      <c r="C270" s="260"/>
      <c r="D270" s="236" t="s">
        <v>319</v>
      </c>
      <c r="E270" s="261" t="s">
        <v>19</v>
      </c>
      <c r="F270" s="262" t="s">
        <v>448</v>
      </c>
      <c r="G270" s="260"/>
      <c r="H270" s="263">
        <v>148.59999999999999</v>
      </c>
      <c r="I270" s="264"/>
      <c r="J270" s="260"/>
      <c r="K270" s="260"/>
      <c r="L270" s="265"/>
      <c r="M270" s="266"/>
      <c r="N270" s="267"/>
      <c r="O270" s="267"/>
      <c r="P270" s="267"/>
      <c r="Q270" s="267"/>
      <c r="R270" s="267"/>
      <c r="S270" s="267"/>
      <c r="T270" s="268"/>
      <c r="U270" s="15"/>
      <c r="V270" s="15"/>
      <c r="W270" s="15"/>
      <c r="X270" s="15"/>
      <c r="Y270" s="15"/>
      <c r="Z270" s="15"/>
      <c r="AA270" s="15"/>
      <c r="AB270" s="15"/>
      <c r="AC270" s="15"/>
      <c r="AD270" s="15"/>
      <c r="AE270" s="15"/>
      <c r="AT270" s="269" t="s">
        <v>319</v>
      </c>
      <c r="AU270" s="269" t="s">
        <v>85</v>
      </c>
      <c r="AV270" s="15" t="s">
        <v>315</v>
      </c>
      <c r="AW270" s="15" t="s">
        <v>37</v>
      </c>
      <c r="AX270" s="15" t="s">
        <v>83</v>
      </c>
      <c r="AY270" s="269" t="s">
        <v>308</v>
      </c>
    </row>
    <row r="271" s="2" customFormat="1" ht="16.5" customHeight="1">
      <c r="A271" s="41"/>
      <c r="B271" s="42"/>
      <c r="C271" s="280" t="s">
        <v>867</v>
      </c>
      <c r="D271" s="280" t="s">
        <v>1137</v>
      </c>
      <c r="E271" s="281" t="s">
        <v>1392</v>
      </c>
      <c r="F271" s="282" t="s">
        <v>1393</v>
      </c>
      <c r="G271" s="283" t="s">
        <v>474</v>
      </c>
      <c r="H271" s="284">
        <v>134.63999999999999</v>
      </c>
      <c r="I271" s="285"/>
      <c r="J271" s="286">
        <f>ROUND(I271*H271,2)</f>
        <v>0</v>
      </c>
      <c r="K271" s="282" t="s">
        <v>314</v>
      </c>
      <c r="L271" s="287"/>
      <c r="M271" s="288" t="s">
        <v>19</v>
      </c>
      <c r="N271" s="289" t="s">
        <v>47</v>
      </c>
      <c r="O271" s="87"/>
      <c r="P271" s="225">
        <f>O271*H271</f>
        <v>0</v>
      </c>
      <c r="Q271" s="225">
        <v>0.080000000000000002</v>
      </c>
      <c r="R271" s="225">
        <f>Q271*H271</f>
        <v>10.771199999999999</v>
      </c>
      <c r="S271" s="225">
        <v>0</v>
      </c>
      <c r="T271" s="226">
        <f>S271*H271</f>
        <v>0</v>
      </c>
      <c r="U271" s="41"/>
      <c r="V271" s="41"/>
      <c r="W271" s="41"/>
      <c r="X271" s="41"/>
      <c r="Y271" s="41"/>
      <c r="Z271" s="41"/>
      <c r="AA271" s="41"/>
      <c r="AB271" s="41"/>
      <c r="AC271" s="41"/>
      <c r="AD271" s="41"/>
      <c r="AE271" s="41"/>
      <c r="AR271" s="227" t="s">
        <v>352</v>
      </c>
      <c r="AT271" s="227" t="s">
        <v>1137</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1394</v>
      </c>
    </row>
    <row r="272" s="13" customFormat="1">
      <c r="A272" s="13"/>
      <c r="B272" s="234"/>
      <c r="C272" s="235"/>
      <c r="D272" s="236" t="s">
        <v>319</v>
      </c>
      <c r="E272" s="237" t="s">
        <v>19</v>
      </c>
      <c r="F272" s="238" t="s">
        <v>1395</v>
      </c>
      <c r="G272" s="235"/>
      <c r="H272" s="239">
        <v>132</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83</v>
      </c>
      <c r="AY272" s="245" t="s">
        <v>308</v>
      </c>
    </row>
    <row r="273" s="13" customFormat="1">
      <c r="A273" s="13"/>
      <c r="B273" s="234"/>
      <c r="C273" s="235"/>
      <c r="D273" s="236" t="s">
        <v>319</v>
      </c>
      <c r="E273" s="235"/>
      <c r="F273" s="238" t="s">
        <v>1396</v>
      </c>
      <c r="G273" s="235"/>
      <c r="H273" s="239">
        <v>134.63999999999999</v>
      </c>
      <c r="I273" s="240"/>
      <c r="J273" s="235"/>
      <c r="K273" s="235"/>
      <c r="L273" s="241"/>
      <c r="M273" s="242"/>
      <c r="N273" s="243"/>
      <c r="O273" s="243"/>
      <c r="P273" s="243"/>
      <c r="Q273" s="243"/>
      <c r="R273" s="243"/>
      <c r="S273" s="243"/>
      <c r="T273" s="244"/>
      <c r="U273" s="13"/>
      <c r="V273" s="13"/>
      <c r="W273" s="13"/>
      <c r="X273" s="13"/>
      <c r="Y273" s="13"/>
      <c r="Z273" s="13"/>
      <c r="AA273" s="13"/>
      <c r="AB273" s="13"/>
      <c r="AC273" s="13"/>
      <c r="AD273" s="13"/>
      <c r="AE273" s="13"/>
      <c r="AT273" s="245" t="s">
        <v>319</v>
      </c>
      <c r="AU273" s="245" t="s">
        <v>85</v>
      </c>
      <c r="AV273" s="13" t="s">
        <v>85</v>
      </c>
      <c r="AW273" s="13" t="s">
        <v>4</v>
      </c>
      <c r="AX273" s="13" t="s">
        <v>83</v>
      </c>
      <c r="AY273" s="245" t="s">
        <v>308</v>
      </c>
    </row>
    <row r="274" s="2" customFormat="1" ht="16.5" customHeight="1">
      <c r="A274" s="41"/>
      <c r="B274" s="42"/>
      <c r="C274" s="280" t="s">
        <v>751</v>
      </c>
      <c r="D274" s="280" t="s">
        <v>1137</v>
      </c>
      <c r="E274" s="281" t="s">
        <v>1397</v>
      </c>
      <c r="F274" s="282" t="s">
        <v>1398</v>
      </c>
      <c r="G274" s="283" t="s">
        <v>474</v>
      </c>
      <c r="H274" s="284">
        <v>7.1399999999999997</v>
      </c>
      <c r="I274" s="285"/>
      <c r="J274" s="286">
        <f>ROUND(I274*H274,2)</f>
        <v>0</v>
      </c>
      <c r="K274" s="282" t="s">
        <v>314</v>
      </c>
      <c r="L274" s="287"/>
      <c r="M274" s="288" t="s">
        <v>19</v>
      </c>
      <c r="N274" s="289" t="s">
        <v>47</v>
      </c>
      <c r="O274" s="87"/>
      <c r="P274" s="225">
        <f>O274*H274</f>
        <v>0</v>
      </c>
      <c r="Q274" s="225">
        <v>0.085999999999999993</v>
      </c>
      <c r="R274" s="225">
        <f>Q274*H274</f>
        <v>0.61403999999999992</v>
      </c>
      <c r="S274" s="225">
        <v>0</v>
      </c>
      <c r="T274" s="226">
        <f>S274*H274</f>
        <v>0</v>
      </c>
      <c r="U274" s="41"/>
      <c r="V274" s="41"/>
      <c r="W274" s="41"/>
      <c r="X274" s="41"/>
      <c r="Y274" s="41"/>
      <c r="Z274" s="41"/>
      <c r="AA274" s="41"/>
      <c r="AB274" s="41"/>
      <c r="AC274" s="41"/>
      <c r="AD274" s="41"/>
      <c r="AE274" s="41"/>
      <c r="AR274" s="227" t="s">
        <v>352</v>
      </c>
      <c r="AT274" s="227" t="s">
        <v>1137</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1399</v>
      </c>
    </row>
    <row r="275" s="13" customFormat="1">
      <c r="A275" s="13"/>
      <c r="B275" s="234"/>
      <c r="C275" s="235"/>
      <c r="D275" s="236" t="s">
        <v>319</v>
      </c>
      <c r="E275" s="237" t="s">
        <v>19</v>
      </c>
      <c r="F275" s="238" t="s">
        <v>1400</v>
      </c>
      <c r="G275" s="235"/>
      <c r="H275" s="239">
        <v>7</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83</v>
      </c>
      <c r="AY275" s="245" t="s">
        <v>308</v>
      </c>
    </row>
    <row r="276" s="13" customFormat="1">
      <c r="A276" s="13"/>
      <c r="B276" s="234"/>
      <c r="C276" s="235"/>
      <c r="D276" s="236" t="s">
        <v>319</v>
      </c>
      <c r="E276" s="235"/>
      <c r="F276" s="238" t="s">
        <v>1401</v>
      </c>
      <c r="G276" s="235"/>
      <c r="H276" s="239">
        <v>7.1399999999999997</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4</v>
      </c>
      <c r="AX276" s="13" t="s">
        <v>83</v>
      </c>
      <c r="AY276" s="245" t="s">
        <v>308</v>
      </c>
    </row>
    <row r="277" s="2" customFormat="1" ht="16.5" customHeight="1">
      <c r="A277" s="41"/>
      <c r="B277" s="42"/>
      <c r="C277" s="280" t="s">
        <v>1402</v>
      </c>
      <c r="D277" s="280" t="s">
        <v>1137</v>
      </c>
      <c r="E277" s="281" t="s">
        <v>1403</v>
      </c>
      <c r="F277" s="282" t="s">
        <v>1404</v>
      </c>
      <c r="G277" s="283" t="s">
        <v>474</v>
      </c>
      <c r="H277" s="284">
        <v>9.7919999999999998</v>
      </c>
      <c r="I277" s="285"/>
      <c r="J277" s="286">
        <f>ROUND(I277*H277,2)</f>
        <v>0</v>
      </c>
      <c r="K277" s="282" t="s">
        <v>314</v>
      </c>
      <c r="L277" s="287"/>
      <c r="M277" s="288" t="s">
        <v>19</v>
      </c>
      <c r="N277" s="289" t="s">
        <v>47</v>
      </c>
      <c r="O277" s="87"/>
      <c r="P277" s="225">
        <f>O277*H277</f>
        <v>0</v>
      </c>
      <c r="Q277" s="225">
        <v>0.048300000000000003</v>
      </c>
      <c r="R277" s="225">
        <f>Q277*H277</f>
        <v>0.47295360000000003</v>
      </c>
      <c r="S277" s="225">
        <v>0</v>
      </c>
      <c r="T277" s="226">
        <f>S277*H277</f>
        <v>0</v>
      </c>
      <c r="U277" s="41"/>
      <c r="V277" s="41"/>
      <c r="W277" s="41"/>
      <c r="X277" s="41"/>
      <c r="Y277" s="41"/>
      <c r="Z277" s="41"/>
      <c r="AA277" s="41"/>
      <c r="AB277" s="41"/>
      <c r="AC277" s="41"/>
      <c r="AD277" s="41"/>
      <c r="AE277" s="41"/>
      <c r="AR277" s="227" t="s">
        <v>352</v>
      </c>
      <c r="AT277" s="227" t="s">
        <v>1137</v>
      </c>
      <c r="AU277" s="227" t="s">
        <v>85</v>
      </c>
      <c r="AY277" s="20" t="s">
        <v>308</v>
      </c>
      <c r="BE277" s="228">
        <f>IF(N277="základní",J277,0)</f>
        <v>0</v>
      </c>
      <c r="BF277" s="228">
        <f>IF(N277="snížená",J277,0)</f>
        <v>0</v>
      </c>
      <c r="BG277" s="228">
        <f>IF(N277="zákl. přenesená",J277,0)</f>
        <v>0</v>
      </c>
      <c r="BH277" s="228">
        <f>IF(N277="sníž. přenesená",J277,0)</f>
        <v>0</v>
      </c>
      <c r="BI277" s="228">
        <f>IF(N277="nulová",J277,0)</f>
        <v>0</v>
      </c>
      <c r="BJ277" s="20" t="s">
        <v>83</v>
      </c>
      <c r="BK277" s="228">
        <f>ROUND(I277*H277,2)</f>
        <v>0</v>
      </c>
      <c r="BL277" s="20" t="s">
        <v>315</v>
      </c>
      <c r="BM277" s="227" t="s">
        <v>1405</v>
      </c>
    </row>
    <row r="278" s="13" customFormat="1">
      <c r="A278" s="13"/>
      <c r="B278" s="234"/>
      <c r="C278" s="235"/>
      <c r="D278" s="236" t="s">
        <v>319</v>
      </c>
      <c r="E278" s="237" t="s">
        <v>19</v>
      </c>
      <c r="F278" s="238" t="s">
        <v>1406</v>
      </c>
      <c r="G278" s="235"/>
      <c r="H278" s="239">
        <v>9.5999999999999996</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83</v>
      </c>
      <c r="AY278" s="245" t="s">
        <v>308</v>
      </c>
    </row>
    <row r="279" s="13" customFormat="1">
      <c r="A279" s="13"/>
      <c r="B279" s="234"/>
      <c r="C279" s="235"/>
      <c r="D279" s="236" t="s">
        <v>319</v>
      </c>
      <c r="E279" s="235"/>
      <c r="F279" s="238" t="s">
        <v>1407</v>
      </c>
      <c r="G279" s="235"/>
      <c r="H279" s="239">
        <v>9.7919999999999998</v>
      </c>
      <c r="I279" s="240"/>
      <c r="J279" s="235"/>
      <c r="K279" s="235"/>
      <c r="L279" s="241"/>
      <c r="M279" s="242"/>
      <c r="N279" s="243"/>
      <c r="O279" s="243"/>
      <c r="P279" s="243"/>
      <c r="Q279" s="243"/>
      <c r="R279" s="243"/>
      <c r="S279" s="243"/>
      <c r="T279" s="244"/>
      <c r="U279" s="13"/>
      <c r="V279" s="13"/>
      <c r="W279" s="13"/>
      <c r="X279" s="13"/>
      <c r="Y279" s="13"/>
      <c r="Z279" s="13"/>
      <c r="AA279" s="13"/>
      <c r="AB279" s="13"/>
      <c r="AC279" s="13"/>
      <c r="AD279" s="13"/>
      <c r="AE279" s="13"/>
      <c r="AT279" s="245" t="s">
        <v>319</v>
      </c>
      <c r="AU279" s="245" t="s">
        <v>85</v>
      </c>
      <c r="AV279" s="13" t="s">
        <v>85</v>
      </c>
      <c r="AW279" s="13" t="s">
        <v>4</v>
      </c>
      <c r="AX279" s="13" t="s">
        <v>83</v>
      </c>
      <c r="AY279" s="245" t="s">
        <v>308</v>
      </c>
    </row>
    <row r="280" s="2" customFormat="1" ht="24.15" customHeight="1">
      <c r="A280" s="41"/>
      <c r="B280" s="42"/>
      <c r="C280" s="216" t="s">
        <v>754</v>
      </c>
      <c r="D280" s="216" t="s">
        <v>310</v>
      </c>
      <c r="E280" s="217" t="s">
        <v>1408</v>
      </c>
      <c r="F280" s="218" t="s">
        <v>1409</v>
      </c>
      <c r="G280" s="219" t="s">
        <v>474</v>
      </c>
      <c r="H280" s="220">
        <v>67</v>
      </c>
      <c r="I280" s="221"/>
      <c r="J280" s="222">
        <f>ROUND(I280*H280,2)</f>
        <v>0</v>
      </c>
      <c r="K280" s="218" t="s">
        <v>314</v>
      </c>
      <c r="L280" s="47"/>
      <c r="M280" s="223" t="s">
        <v>19</v>
      </c>
      <c r="N280" s="224" t="s">
        <v>47</v>
      </c>
      <c r="O280" s="87"/>
      <c r="P280" s="225">
        <f>O280*H280</f>
        <v>0</v>
      </c>
      <c r="Q280" s="225">
        <v>0.1295</v>
      </c>
      <c r="R280" s="225">
        <f>Q280*H280</f>
        <v>8.6765000000000008</v>
      </c>
      <c r="S280" s="225">
        <v>0</v>
      </c>
      <c r="T280" s="226">
        <f>S280*H280</f>
        <v>0</v>
      </c>
      <c r="U280" s="41"/>
      <c r="V280" s="41"/>
      <c r="W280" s="41"/>
      <c r="X280" s="41"/>
      <c r="Y280" s="41"/>
      <c r="Z280" s="41"/>
      <c r="AA280" s="41"/>
      <c r="AB280" s="41"/>
      <c r="AC280" s="41"/>
      <c r="AD280" s="41"/>
      <c r="AE280" s="41"/>
      <c r="AR280" s="227" t="s">
        <v>315</v>
      </c>
      <c r="AT280" s="227" t="s">
        <v>310</v>
      </c>
      <c r="AU280" s="227" t="s">
        <v>85</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315</v>
      </c>
      <c r="BM280" s="227" t="s">
        <v>1410</v>
      </c>
    </row>
    <row r="281" s="2" customFormat="1">
      <c r="A281" s="41"/>
      <c r="B281" s="42"/>
      <c r="C281" s="43"/>
      <c r="D281" s="229" t="s">
        <v>317</v>
      </c>
      <c r="E281" s="43"/>
      <c r="F281" s="230" t="s">
        <v>1411</v>
      </c>
      <c r="G281" s="43"/>
      <c r="H281" s="43"/>
      <c r="I281" s="231"/>
      <c r="J281" s="43"/>
      <c r="K281" s="43"/>
      <c r="L281" s="47"/>
      <c r="M281" s="232"/>
      <c r="N281" s="233"/>
      <c r="O281" s="87"/>
      <c r="P281" s="87"/>
      <c r="Q281" s="87"/>
      <c r="R281" s="87"/>
      <c r="S281" s="87"/>
      <c r="T281" s="88"/>
      <c r="U281" s="41"/>
      <c r="V281" s="41"/>
      <c r="W281" s="41"/>
      <c r="X281" s="41"/>
      <c r="Y281" s="41"/>
      <c r="Z281" s="41"/>
      <c r="AA281" s="41"/>
      <c r="AB281" s="41"/>
      <c r="AC281" s="41"/>
      <c r="AD281" s="41"/>
      <c r="AE281" s="41"/>
      <c r="AT281" s="20" t="s">
        <v>317</v>
      </c>
      <c r="AU281" s="20" t="s">
        <v>85</v>
      </c>
    </row>
    <row r="282" s="13" customFormat="1">
      <c r="A282" s="13"/>
      <c r="B282" s="234"/>
      <c r="C282" s="235"/>
      <c r="D282" s="236" t="s">
        <v>319</v>
      </c>
      <c r="E282" s="237" t="s">
        <v>19</v>
      </c>
      <c r="F282" s="238" t="s">
        <v>1412</v>
      </c>
      <c r="G282" s="235"/>
      <c r="H282" s="239">
        <v>67</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83</v>
      </c>
      <c r="AY282" s="245" t="s">
        <v>308</v>
      </c>
    </row>
    <row r="283" s="14" customFormat="1">
      <c r="A283" s="14"/>
      <c r="B283" s="249"/>
      <c r="C283" s="250"/>
      <c r="D283" s="236" t="s">
        <v>319</v>
      </c>
      <c r="E283" s="251" t="s">
        <v>19</v>
      </c>
      <c r="F283" s="252" t="s">
        <v>1413</v>
      </c>
      <c r="G283" s="250"/>
      <c r="H283" s="251" t="s">
        <v>19</v>
      </c>
      <c r="I283" s="253"/>
      <c r="J283" s="250"/>
      <c r="K283" s="250"/>
      <c r="L283" s="254"/>
      <c r="M283" s="255"/>
      <c r="N283" s="256"/>
      <c r="O283" s="256"/>
      <c r="P283" s="256"/>
      <c r="Q283" s="256"/>
      <c r="R283" s="256"/>
      <c r="S283" s="256"/>
      <c r="T283" s="257"/>
      <c r="U283" s="14"/>
      <c r="V283" s="14"/>
      <c r="W283" s="14"/>
      <c r="X283" s="14"/>
      <c r="Y283" s="14"/>
      <c r="Z283" s="14"/>
      <c r="AA283" s="14"/>
      <c r="AB283" s="14"/>
      <c r="AC283" s="14"/>
      <c r="AD283" s="14"/>
      <c r="AE283" s="14"/>
      <c r="AT283" s="258" t="s">
        <v>319</v>
      </c>
      <c r="AU283" s="258" t="s">
        <v>85</v>
      </c>
      <c r="AV283" s="14" t="s">
        <v>83</v>
      </c>
      <c r="AW283" s="14" t="s">
        <v>37</v>
      </c>
      <c r="AX283" s="14" t="s">
        <v>76</v>
      </c>
      <c r="AY283" s="258" t="s">
        <v>308</v>
      </c>
    </row>
    <row r="284" s="2" customFormat="1" ht="16.5" customHeight="1">
      <c r="A284" s="41"/>
      <c r="B284" s="42"/>
      <c r="C284" s="280" t="s">
        <v>1414</v>
      </c>
      <c r="D284" s="280" t="s">
        <v>1137</v>
      </c>
      <c r="E284" s="281" t="s">
        <v>1415</v>
      </c>
      <c r="F284" s="282" t="s">
        <v>1416</v>
      </c>
      <c r="G284" s="283" t="s">
        <v>474</v>
      </c>
      <c r="H284" s="284">
        <v>68.340000000000003</v>
      </c>
      <c r="I284" s="285"/>
      <c r="J284" s="286">
        <f>ROUND(I284*H284,2)</f>
        <v>0</v>
      </c>
      <c r="K284" s="282" t="s">
        <v>314</v>
      </c>
      <c r="L284" s="287"/>
      <c r="M284" s="288" t="s">
        <v>19</v>
      </c>
      <c r="N284" s="289" t="s">
        <v>47</v>
      </c>
      <c r="O284" s="87"/>
      <c r="P284" s="225">
        <f>O284*H284</f>
        <v>0</v>
      </c>
      <c r="Q284" s="225">
        <v>0.044999999999999998</v>
      </c>
      <c r="R284" s="225">
        <f>Q284*H284</f>
        <v>3.0752999999999999</v>
      </c>
      <c r="S284" s="225">
        <v>0</v>
      </c>
      <c r="T284" s="226">
        <f>S284*H284</f>
        <v>0</v>
      </c>
      <c r="U284" s="41"/>
      <c r="V284" s="41"/>
      <c r="W284" s="41"/>
      <c r="X284" s="41"/>
      <c r="Y284" s="41"/>
      <c r="Z284" s="41"/>
      <c r="AA284" s="41"/>
      <c r="AB284" s="41"/>
      <c r="AC284" s="41"/>
      <c r="AD284" s="41"/>
      <c r="AE284" s="41"/>
      <c r="AR284" s="227" t="s">
        <v>352</v>
      </c>
      <c r="AT284" s="227" t="s">
        <v>1137</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1417</v>
      </c>
    </row>
    <row r="285" s="13" customFormat="1">
      <c r="A285" s="13"/>
      <c r="B285" s="234"/>
      <c r="C285" s="235"/>
      <c r="D285" s="236" t="s">
        <v>319</v>
      </c>
      <c r="E285" s="237" t="s">
        <v>19</v>
      </c>
      <c r="F285" s="238" t="s">
        <v>1418</v>
      </c>
      <c r="G285" s="235"/>
      <c r="H285" s="239">
        <v>67</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83</v>
      </c>
      <c r="AY285" s="245" t="s">
        <v>308</v>
      </c>
    </row>
    <row r="286" s="13" customFormat="1">
      <c r="A286" s="13"/>
      <c r="B286" s="234"/>
      <c r="C286" s="235"/>
      <c r="D286" s="236" t="s">
        <v>319</v>
      </c>
      <c r="E286" s="235"/>
      <c r="F286" s="238" t="s">
        <v>1419</v>
      </c>
      <c r="G286" s="235"/>
      <c r="H286" s="239">
        <v>68.340000000000003</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4</v>
      </c>
      <c r="AX286" s="13" t="s">
        <v>83</v>
      </c>
      <c r="AY286" s="245" t="s">
        <v>308</v>
      </c>
    </row>
    <row r="287" s="2" customFormat="1" ht="24.15" customHeight="1">
      <c r="A287" s="41"/>
      <c r="B287" s="42"/>
      <c r="C287" s="216" t="s">
        <v>757</v>
      </c>
      <c r="D287" s="216" t="s">
        <v>310</v>
      </c>
      <c r="E287" s="217" t="s">
        <v>1420</v>
      </c>
      <c r="F287" s="218" t="s">
        <v>1421</v>
      </c>
      <c r="G287" s="219" t="s">
        <v>474</v>
      </c>
      <c r="H287" s="220">
        <v>77</v>
      </c>
      <c r="I287" s="221"/>
      <c r="J287" s="222">
        <f>ROUND(I287*H287,2)</f>
        <v>0</v>
      </c>
      <c r="K287" s="218" t="s">
        <v>314</v>
      </c>
      <c r="L287" s="47"/>
      <c r="M287" s="223" t="s">
        <v>19</v>
      </c>
      <c r="N287" s="224" t="s">
        <v>47</v>
      </c>
      <c r="O287" s="87"/>
      <c r="P287" s="225">
        <f>O287*H287</f>
        <v>0</v>
      </c>
      <c r="Q287" s="225">
        <v>1.0000000000000001E-05</v>
      </c>
      <c r="R287" s="225">
        <f>Q287*H287</f>
        <v>0.00077000000000000007</v>
      </c>
      <c r="S287" s="225">
        <v>0</v>
      </c>
      <c r="T287" s="226">
        <f>S287*H287</f>
        <v>0</v>
      </c>
      <c r="U287" s="41"/>
      <c r="V287" s="41"/>
      <c r="W287" s="41"/>
      <c r="X287" s="41"/>
      <c r="Y287" s="41"/>
      <c r="Z287" s="41"/>
      <c r="AA287" s="41"/>
      <c r="AB287" s="41"/>
      <c r="AC287" s="41"/>
      <c r="AD287" s="41"/>
      <c r="AE287" s="41"/>
      <c r="AR287" s="227" t="s">
        <v>315</v>
      </c>
      <c r="AT287" s="227" t="s">
        <v>310</v>
      </c>
      <c r="AU287" s="227" t="s">
        <v>85</v>
      </c>
      <c r="AY287" s="20" t="s">
        <v>308</v>
      </c>
      <c r="BE287" s="228">
        <f>IF(N287="základní",J287,0)</f>
        <v>0</v>
      </c>
      <c r="BF287" s="228">
        <f>IF(N287="snížená",J287,0)</f>
        <v>0</v>
      </c>
      <c r="BG287" s="228">
        <f>IF(N287="zákl. přenesená",J287,0)</f>
        <v>0</v>
      </c>
      <c r="BH287" s="228">
        <f>IF(N287="sníž. přenesená",J287,0)</f>
        <v>0</v>
      </c>
      <c r="BI287" s="228">
        <f>IF(N287="nulová",J287,0)</f>
        <v>0</v>
      </c>
      <c r="BJ287" s="20" t="s">
        <v>83</v>
      </c>
      <c r="BK287" s="228">
        <f>ROUND(I287*H287,2)</f>
        <v>0</v>
      </c>
      <c r="BL287" s="20" t="s">
        <v>315</v>
      </c>
      <c r="BM287" s="227" t="s">
        <v>1422</v>
      </c>
    </row>
    <row r="288" s="2" customFormat="1">
      <c r="A288" s="41"/>
      <c r="B288" s="42"/>
      <c r="C288" s="43"/>
      <c r="D288" s="229" t="s">
        <v>317</v>
      </c>
      <c r="E288" s="43"/>
      <c r="F288" s="230" t="s">
        <v>1423</v>
      </c>
      <c r="G288" s="43"/>
      <c r="H288" s="43"/>
      <c r="I288" s="231"/>
      <c r="J288" s="43"/>
      <c r="K288" s="43"/>
      <c r="L288" s="47"/>
      <c r="M288" s="232"/>
      <c r="N288" s="233"/>
      <c r="O288" s="87"/>
      <c r="P288" s="87"/>
      <c r="Q288" s="87"/>
      <c r="R288" s="87"/>
      <c r="S288" s="87"/>
      <c r="T288" s="88"/>
      <c r="U288" s="41"/>
      <c r="V288" s="41"/>
      <c r="W288" s="41"/>
      <c r="X288" s="41"/>
      <c r="Y288" s="41"/>
      <c r="Z288" s="41"/>
      <c r="AA288" s="41"/>
      <c r="AB288" s="41"/>
      <c r="AC288" s="41"/>
      <c r="AD288" s="41"/>
      <c r="AE288" s="41"/>
      <c r="AT288" s="20" t="s">
        <v>317</v>
      </c>
      <c r="AU288" s="20" t="s">
        <v>85</v>
      </c>
    </row>
    <row r="289" s="13" customFormat="1">
      <c r="A289" s="13"/>
      <c r="B289" s="234"/>
      <c r="C289" s="235"/>
      <c r="D289" s="236" t="s">
        <v>319</v>
      </c>
      <c r="E289" s="237" t="s">
        <v>19</v>
      </c>
      <c r="F289" s="238" t="s">
        <v>1424</v>
      </c>
      <c r="G289" s="235"/>
      <c r="H289" s="239">
        <v>77</v>
      </c>
      <c r="I289" s="240"/>
      <c r="J289" s="235"/>
      <c r="K289" s="235"/>
      <c r="L289" s="241"/>
      <c r="M289" s="242"/>
      <c r="N289" s="243"/>
      <c r="O289" s="243"/>
      <c r="P289" s="243"/>
      <c r="Q289" s="243"/>
      <c r="R289" s="243"/>
      <c r="S289" s="243"/>
      <c r="T289" s="244"/>
      <c r="U289" s="13"/>
      <c r="V289" s="13"/>
      <c r="W289" s="13"/>
      <c r="X289" s="13"/>
      <c r="Y289" s="13"/>
      <c r="Z289" s="13"/>
      <c r="AA289" s="13"/>
      <c r="AB289" s="13"/>
      <c r="AC289" s="13"/>
      <c r="AD289" s="13"/>
      <c r="AE289" s="13"/>
      <c r="AT289" s="245" t="s">
        <v>319</v>
      </c>
      <c r="AU289" s="245" t="s">
        <v>85</v>
      </c>
      <c r="AV289" s="13" t="s">
        <v>85</v>
      </c>
      <c r="AW289" s="13" t="s">
        <v>37</v>
      </c>
      <c r="AX289" s="13" t="s">
        <v>83</v>
      </c>
      <c r="AY289" s="245" t="s">
        <v>308</v>
      </c>
    </row>
    <row r="290" s="2" customFormat="1" ht="16.5" customHeight="1">
      <c r="A290" s="41"/>
      <c r="B290" s="42"/>
      <c r="C290" s="216" t="s">
        <v>1425</v>
      </c>
      <c r="D290" s="216" t="s">
        <v>310</v>
      </c>
      <c r="E290" s="217" t="s">
        <v>1426</v>
      </c>
      <c r="F290" s="218" t="s">
        <v>1427</v>
      </c>
      <c r="G290" s="219" t="s">
        <v>474</v>
      </c>
      <c r="H290" s="220">
        <v>77</v>
      </c>
      <c r="I290" s="221"/>
      <c r="J290" s="222">
        <f>ROUND(I290*H290,2)</f>
        <v>0</v>
      </c>
      <c r="K290" s="218" t="s">
        <v>19</v>
      </c>
      <c r="L290" s="47"/>
      <c r="M290" s="223" t="s">
        <v>19</v>
      </c>
      <c r="N290" s="224" t="s">
        <v>47</v>
      </c>
      <c r="O290" s="87"/>
      <c r="P290" s="225">
        <f>O290*H290</f>
        <v>0</v>
      </c>
      <c r="Q290" s="225">
        <v>1.0000000000000001E-05</v>
      </c>
      <c r="R290" s="225">
        <f>Q290*H290</f>
        <v>0.00077000000000000007</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1428</v>
      </c>
    </row>
    <row r="291" s="13" customFormat="1">
      <c r="A291" s="13"/>
      <c r="B291" s="234"/>
      <c r="C291" s="235"/>
      <c r="D291" s="236" t="s">
        <v>319</v>
      </c>
      <c r="E291" s="237" t="s">
        <v>19</v>
      </c>
      <c r="F291" s="238" t="s">
        <v>1429</v>
      </c>
      <c r="G291" s="235"/>
      <c r="H291" s="239">
        <v>77</v>
      </c>
      <c r="I291" s="240"/>
      <c r="J291" s="235"/>
      <c r="K291" s="235"/>
      <c r="L291" s="241"/>
      <c r="M291" s="242"/>
      <c r="N291" s="243"/>
      <c r="O291" s="243"/>
      <c r="P291" s="243"/>
      <c r="Q291" s="243"/>
      <c r="R291" s="243"/>
      <c r="S291" s="243"/>
      <c r="T291" s="244"/>
      <c r="U291" s="13"/>
      <c r="V291" s="13"/>
      <c r="W291" s="13"/>
      <c r="X291" s="13"/>
      <c r="Y291" s="13"/>
      <c r="Z291" s="13"/>
      <c r="AA291" s="13"/>
      <c r="AB291" s="13"/>
      <c r="AC291" s="13"/>
      <c r="AD291" s="13"/>
      <c r="AE291" s="13"/>
      <c r="AT291" s="245" t="s">
        <v>319</v>
      </c>
      <c r="AU291" s="245" t="s">
        <v>85</v>
      </c>
      <c r="AV291" s="13" t="s">
        <v>85</v>
      </c>
      <c r="AW291" s="13" t="s">
        <v>37</v>
      </c>
      <c r="AX291" s="13" t="s">
        <v>83</v>
      </c>
      <c r="AY291" s="245" t="s">
        <v>308</v>
      </c>
    </row>
    <row r="292" s="2" customFormat="1" ht="16.5" customHeight="1">
      <c r="A292" s="41"/>
      <c r="B292" s="42"/>
      <c r="C292" s="216" t="s">
        <v>760</v>
      </c>
      <c r="D292" s="216" t="s">
        <v>310</v>
      </c>
      <c r="E292" s="217" t="s">
        <v>1430</v>
      </c>
      <c r="F292" s="218" t="s">
        <v>1431</v>
      </c>
      <c r="G292" s="219" t="s">
        <v>474</v>
      </c>
      <c r="H292" s="220">
        <v>77</v>
      </c>
      <c r="I292" s="221"/>
      <c r="J292" s="222">
        <f>ROUND(I292*H292,2)</f>
        <v>0</v>
      </c>
      <c r="K292" s="218" t="s">
        <v>19</v>
      </c>
      <c r="L292" s="47"/>
      <c r="M292" s="223" t="s">
        <v>19</v>
      </c>
      <c r="N292" s="224" t="s">
        <v>47</v>
      </c>
      <c r="O292" s="87"/>
      <c r="P292" s="225">
        <f>O292*H292</f>
        <v>0</v>
      </c>
      <c r="Q292" s="225">
        <v>0.00011</v>
      </c>
      <c r="R292" s="225">
        <f>Q292*H292</f>
        <v>0.0084700000000000001</v>
      </c>
      <c r="S292" s="225">
        <v>0</v>
      </c>
      <c r="T292" s="226">
        <f>S292*H292</f>
        <v>0</v>
      </c>
      <c r="U292" s="41"/>
      <c r="V292" s="41"/>
      <c r="W292" s="41"/>
      <c r="X292" s="41"/>
      <c r="Y292" s="41"/>
      <c r="Z292" s="41"/>
      <c r="AA292" s="41"/>
      <c r="AB292" s="41"/>
      <c r="AC292" s="41"/>
      <c r="AD292" s="41"/>
      <c r="AE292" s="41"/>
      <c r="AR292" s="227" t="s">
        <v>315</v>
      </c>
      <c r="AT292" s="227" t="s">
        <v>310</v>
      </c>
      <c r="AU292" s="227" t="s">
        <v>85</v>
      </c>
      <c r="AY292" s="20" t="s">
        <v>308</v>
      </c>
      <c r="BE292" s="228">
        <f>IF(N292="základní",J292,0)</f>
        <v>0</v>
      </c>
      <c r="BF292" s="228">
        <f>IF(N292="snížená",J292,0)</f>
        <v>0</v>
      </c>
      <c r="BG292" s="228">
        <f>IF(N292="zákl. přenesená",J292,0)</f>
        <v>0</v>
      </c>
      <c r="BH292" s="228">
        <f>IF(N292="sníž. přenesená",J292,0)</f>
        <v>0</v>
      </c>
      <c r="BI292" s="228">
        <f>IF(N292="nulová",J292,0)</f>
        <v>0</v>
      </c>
      <c r="BJ292" s="20" t="s">
        <v>83</v>
      </c>
      <c r="BK292" s="228">
        <f>ROUND(I292*H292,2)</f>
        <v>0</v>
      </c>
      <c r="BL292" s="20" t="s">
        <v>315</v>
      </c>
      <c r="BM292" s="227" t="s">
        <v>1432</v>
      </c>
    </row>
    <row r="293" s="13" customFormat="1">
      <c r="A293" s="13"/>
      <c r="B293" s="234"/>
      <c r="C293" s="235"/>
      <c r="D293" s="236" t="s">
        <v>319</v>
      </c>
      <c r="E293" s="237" t="s">
        <v>19</v>
      </c>
      <c r="F293" s="238" t="s">
        <v>1433</v>
      </c>
      <c r="G293" s="235"/>
      <c r="H293" s="239">
        <v>77</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83</v>
      </c>
      <c r="AY293" s="245" t="s">
        <v>308</v>
      </c>
    </row>
    <row r="294" s="2" customFormat="1" ht="21.75" customHeight="1">
      <c r="A294" s="41"/>
      <c r="B294" s="42"/>
      <c r="C294" s="216" t="s">
        <v>1434</v>
      </c>
      <c r="D294" s="216" t="s">
        <v>310</v>
      </c>
      <c r="E294" s="217" t="s">
        <v>1435</v>
      </c>
      <c r="F294" s="218" t="s">
        <v>1436</v>
      </c>
      <c r="G294" s="219" t="s">
        <v>323</v>
      </c>
      <c r="H294" s="220">
        <v>281</v>
      </c>
      <c r="I294" s="221"/>
      <c r="J294" s="222">
        <f>ROUND(I294*H294,2)</f>
        <v>0</v>
      </c>
      <c r="K294" s="218" t="s">
        <v>314</v>
      </c>
      <c r="L294" s="47"/>
      <c r="M294" s="223" t="s">
        <v>19</v>
      </c>
      <c r="N294" s="224" t="s">
        <v>47</v>
      </c>
      <c r="O294" s="87"/>
      <c r="P294" s="225">
        <f>O294*H294</f>
        <v>0</v>
      </c>
      <c r="Q294" s="225">
        <v>0.0020200000000000001</v>
      </c>
      <c r="R294" s="225">
        <f>Q294*H294</f>
        <v>0.56762000000000001</v>
      </c>
      <c r="S294" s="225">
        <v>0</v>
      </c>
      <c r="T294" s="226">
        <f>S294*H294</f>
        <v>0</v>
      </c>
      <c r="U294" s="41"/>
      <c r="V294" s="41"/>
      <c r="W294" s="41"/>
      <c r="X294" s="41"/>
      <c r="Y294" s="41"/>
      <c r="Z294" s="41"/>
      <c r="AA294" s="41"/>
      <c r="AB294" s="41"/>
      <c r="AC294" s="41"/>
      <c r="AD294" s="41"/>
      <c r="AE294" s="41"/>
      <c r="AR294" s="227" t="s">
        <v>315</v>
      </c>
      <c r="AT294" s="227" t="s">
        <v>310</v>
      </c>
      <c r="AU294" s="227" t="s">
        <v>85</v>
      </c>
      <c r="AY294" s="20" t="s">
        <v>308</v>
      </c>
      <c r="BE294" s="228">
        <f>IF(N294="základní",J294,0)</f>
        <v>0</v>
      </c>
      <c r="BF294" s="228">
        <f>IF(N294="snížená",J294,0)</f>
        <v>0</v>
      </c>
      <c r="BG294" s="228">
        <f>IF(N294="zákl. přenesená",J294,0)</f>
        <v>0</v>
      </c>
      <c r="BH294" s="228">
        <f>IF(N294="sníž. přenesená",J294,0)</f>
        <v>0</v>
      </c>
      <c r="BI294" s="228">
        <f>IF(N294="nulová",J294,0)</f>
        <v>0</v>
      </c>
      <c r="BJ294" s="20" t="s">
        <v>83</v>
      </c>
      <c r="BK294" s="228">
        <f>ROUND(I294*H294,2)</f>
        <v>0</v>
      </c>
      <c r="BL294" s="20" t="s">
        <v>315</v>
      </c>
      <c r="BM294" s="227" t="s">
        <v>1437</v>
      </c>
    </row>
    <row r="295" s="2" customFormat="1">
      <c r="A295" s="41"/>
      <c r="B295" s="42"/>
      <c r="C295" s="43"/>
      <c r="D295" s="229" t="s">
        <v>317</v>
      </c>
      <c r="E295" s="43"/>
      <c r="F295" s="230" t="s">
        <v>1438</v>
      </c>
      <c r="G295" s="43"/>
      <c r="H295" s="43"/>
      <c r="I295" s="231"/>
      <c r="J295" s="43"/>
      <c r="K295" s="43"/>
      <c r="L295" s="47"/>
      <c r="M295" s="232"/>
      <c r="N295" s="233"/>
      <c r="O295" s="87"/>
      <c r="P295" s="87"/>
      <c r="Q295" s="87"/>
      <c r="R295" s="87"/>
      <c r="S295" s="87"/>
      <c r="T295" s="88"/>
      <c r="U295" s="41"/>
      <c r="V295" s="41"/>
      <c r="W295" s="41"/>
      <c r="X295" s="41"/>
      <c r="Y295" s="41"/>
      <c r="Z295" s="41"/>
      <c r="AA295" s="41"/>
      <c r="AB295" s="41"/>
      <c r="AC295" s="41"/>
      <c r="AD295" s="41"/>
      <c r="AE295" s="41"/>
      <c r="AT295" s="20" t="s">
        <v>317</v>
      </c>
      <c r="AU295" s="20" t="s">
        <v>85</v>
      </c>
    </row>
    <row r="296" s="13" customFormat="1">
      <c r="A296" s="13"/>
      <c r="B296" s="234"/>
      <c r="C296" s="235"/>
      <c r="D296" s="236" t="s">
        <v>319</v>
      </c>
      <c r="E296" s="237" t="s">
        <v>19</v>
      </c>
      <c r="F296" s="238" t="s">
        <v>1439</v>
      </c>
      <c r="G296" s="235"/>
      <c r="H296" s="239">
        <v>281</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83</v>
      </c>
      <c r="AY296" s="245" t="s">
        <v>308</v>
      </c>
    </row>
    <row r="297" s="2" customFormat="1" ht="16.5" customHeight="1">
      <c r="A297" s="41"/>
      <c r="B297" s="42"/>
      <c r="C297" s="216" t="s">
        <v>761</v>
      </c>
      <c r="D297" s="216" t="s">
        <v>310</v>
      </c>
      <c r="E297" s="217" t="s">
        <v>1440</v>
      </c>
      <c r="F297" s="218" t="s">
        <v>1441</v>
      </c>
      <c r="G297" s="219" t="s">
        <v>313</v>
      </c>
      <c r="H297" s="220">
        <v>1373.4000000000001</v>
      </c>
      <c r="I297" s="221"/>
      <c r="J297" s="222">
        <f>ROUND(I297*H297,2)</f>
        <v>0</v>
      </c>
      <c r="K297" s="218" t="s">
        <v>314</v>
      </c>
      <c r="L297" s="47"/>
      <c r="M297" s="223" t="s">
        <v>19</v>
      </c>
      <c r="N297" s="224" t="s">
        <v>47</v>
      </c>
      <c r="O297" s="87"/>
      <c r="P297" s="225">
        <f>O297*H297</f>
        <v>0</v>
      </c>
      <c r="Q297" s="225">
        <v>0.00036999999999999999</v>
      </c>
      <c r="R297" s="225">
        <f>Q297*H297</f>
        <v>0.508158</v>
      </c>
      <c r="S297" s="225">
        <v>0</v>
      </c>
      <c r="T297" s="226">
        <f>S297*H297</f>
        <v>0</v>
      </c>
      <c r="U297" s="41"/>
      <c r="V297" s="41"/>
      <c r="W297" s="41"/>
      <c r="X297" s="41"/>
      <c r="Y297" s="41"/>
      <c r="Z297" s="41"/>
      <c r="AA297" s="41"/>
      <c r="AB297" s="41"/>
      <c r="AC297" s="41"/>
      <c r="AD297" s="41"/>
      <c r="AE297" s="41"/>
      <c r="AR297" s="227" t="s">
        <v>315</v>
      </c>
      <c r="AT297" s="227" t="s">
        <v>310</v>
      </c>
      <c r="AU297" s="227" t="s">
        <v>85</v>
      </c>
      <c r="AY297" s="20" t="s">
        <v>308</v>
      </c>
      <c r="BE297" s="228">
        <f>IF(N297="základní",J297,0)</f>
        <v>0</v>
      </c>
      <c r="BF297" s="228">
        <f>IF(N297="snížená",J297,0)</f>
        <v>0</v>
      </c>
      <c r="BG297" s="228">
        <f>IF(N297="zákl. přenesená",J297,0)</f>
        <v>0</v>
      </c>
      <c r="BH297" s="228">
        <f>IF(N297="sníž. přenesená",J297,0)</f>
        <v>0</v>
      </c>
      <c r="BI297" s="228">
        <f>IF(N297="nulová",J297,0)</f>
        <v>0</v>
      </c>
      <c r="BJ297" s="20" t="s">
        <v>83</v>
      </c>
      <c r="BK297" s="228">
        <f>ROUND(I297*H297,2)</f>
        <v>0</v>
      </c>
      <c r="BL297" s="20" t="s">
        <v>315</v>
      </c>
      <c r="BM297" s="227" t="s">
        <v>1442</v>
      </c>
    </row>
    <row r="298" s="2" customFormat="1">
      <c r="A298" s="41"/>
      <c r="B298" s="42"/>
      <c r="C298" s="43"/>
      <c r="D298" s="229" t="s">
        <v>317</v>
      </c>
      <c r="E298" s="43"/>
      <c r="F298" s="230" t="s">
        <v>1443</v>
      </c>
      <c r="G298" s="43"/>
      <c r="H298" s="43"/>
      <c r="I298" s="231"/>
      <c r="J298" s="43"/>
      <c r="K298" s="43"/>
      <c r="L298" s="47"/>
      <c r="M298" s="232"/>
      <c r="N298" s="233"/>
      <c r="O298" s="87"/>
      <c r="P298" s="87"/>
      <c r="Q298" s="87"/>
      <c r="R298" s="87"/>
      <c r="S298" s="87"/>
      <c r="T298" s="88"/>
      <c r="U298" s="41"/>
      <c r="V298" s="41"/>
      <c r="W298" s="41"/>
      <c r="X298" s="41"/>
      <c r="Y298" s="41"/>
      <c r="Z298" s="41"/>
      <c r="AA298" s="41"/>
      <c r="AB298" s="41"/>
      <c r="AC298" s="41"/>
      <c r="AD298" s="41"/>
      <c r="AE298" s="41"/>
      <c r="AT298" s="20" t="s">
        <v>317</v>
      </c>
      <c r="AU298" s="20" t="s">
        <v>85</v>
      </c>
    </row>
    <row r="299" s="14" customFormat="1">
      <c r="A299" s="14"/>
      <c r="B299" s="249"/>
      <c r="C299" s="250"/>
      <c r="D299" s="236" t="s">
        <v>319</v>
      </c>
      <c r="E299" s="251" t="s">
        <v>19</v>
      </c>
      <c r="F299" s="252" t="s">
        <v>1444</v>
      </c>
      <c r="G299" s="250"/>
      <c r="H299" s="251" t="s">
        <v>19</v>
      </c>
      <c r="I299" s="253"/>
      <c r="J299" s="250"/>
      <c r="K299" s="250"/>
      <c r="L299" s="254"/>
      <c r="M299" s="255"/>
      <c r="N299" s="256"/>
      <c r="O299" s="256"/>
      <c r="P299" s="256"/>
      <c r="Q299" s="256"/>
      <c r="R299" s="256"/>
      <c r="S299" s="256"/>
      <c r="T299" s="257"/>
      <c r="U299" s="14"/>
      <c r="V299" s="14"/>
      <c r="W299" s="14"/>
      <c r="X299" s="14"/>
      <c r="Y299" s="14"/>
      <c r="Z299" s="14"/>
      <c r="AA299" s="14"/>
      <c r="AB299" s="14"/>
      <c r="AC299" s="14"/>
      <c r="AD299" s="14"/>
      <c r="AE299" s="14"/>
      <c r="AT299" s="258" t="s">
        <v>319</v>
      </c>
      <c r="AU299" s="258" t="s">
        <v>85</v>
      </c>
      <c r="AV299" s="14" t="s">
        <v>83</v>
      </c>
      <c r="AW299" s="14" t="s">
        <v>37</v>
      </c>
      <c r="AX299" s="14" t="s">
        <v>76</v>
      </c>
      <c r="AY299" s="258" t="s">
        <v>308</v>
      </c>
    </row>
    <row r="300" s="14" customFormat="1">
      <c r="A300" s="14"/>
      <c r="B300" s="249"/>
      <c r="C300" s="250"/>
      <c r="D300" s="236" t="s">
        <v>319</v>
      </c>
      <c r="E300" s="251" t="s">
        <v>19</v>
      </c>
      <c r="F300" s="252" t="s">
        <v>1445</v>
      </c>
      <c r="G300" s="250"/>
      <c r="H300" s="251" t="s">
        <v>19</v>
      </c>
      <c r="I300" s="253"/>
      <c r="J300" s="250"/>
      <c r="K300" s="250"/>
      <c r="L300" s="254"/>
      <c r="M300" s="255"/>
      <c r="N300" s="256"/>
      <c r="O300" s="256"/>
      <c r="P300" s="256"/>
      <c r="Q300" s="256"/>
      <c r="R300" s="256"/>
      <c r="S300" s="256"/>
      <c r="T300" s="257"/>
      <c r="U300" s="14"/>
      <c r="V300" s="14"/>
      <c r="W300" s="14"/>
      <c r="X300" s="14"/>
      <c r="Y300" s="14"/>
      <c r="Z300" s="14"/>
      <c r="AA300" s="14"/>
      <c r="AB300" s="14"/>
      <c r="AC300" s="14"/>
      <c r="AD300" s="14"/>
      <c r="AE300" s="14"/>
      <c r="AT300" s="258" t="s">
        <v>319</v>
      </c>
      <c r="AU300" s="258" t="s">
        <v>85</v>
      </c>
      <c r="AV300" s="14" t="s">
        <v>83</v>
      </c>
      <c r="AW300" s="14" t="s">
        <v>37</v>
      </c>
      <c r="AX300" s="14" t="s">
        <v>76</v>
      </c>
      <c r="AY300" s="258" t="s">
        <v>308</v>
      </c>
    </row>
    <row r="301" s="13" customFormat="1">
      <c r="A301" s="13"/>
      <c r="B301" s="234"/>
      <c r="C301" s="235"/>
      <c r="D301" s="236" t="s">
        <v>319</v>
      </c>
      <c r="E301" s="237" t="s">
        <v>19</v>
      </c>
      <c r="F301" s="238" t="s">
        <v>1446</v>
      </c>
      <c r="G301" s="235"/>
      <c r="H301" s="239">
        <v>931</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3" customFormat="1">
      <c r="A302" s="13"/>
      <c r="B302" s="234"/>
      <c r="C302" s="235"/>
      <c r="D302" s="236" t="s">
        <v>319</v>
      </c>
      <c r="E302" s="237" t="s">
        <v>19</v>
      </c>
      <c r="F302" s="238" t="s">
        <v>1447</v>
      </c>
      <c r="G302" s="235"/>
      <c r="H302" s="239">
        <v>442.39999999999998</v>
      </c>
      <c r="I302" s="240"/>
      <c r="J302" s="235"/>
      <c r="K302" s="235"/>
      <c r="L302" s="241"/>
      <c r="M302" s="242"/>
      <c r="N302" s="243"/>
      <c r="O302" s="243"/>
      <c r="P302" s="243"/>
      <c r="Q302" s="243"/>
      <c r="R302" s="243"/>
      <c r="S302" s="243"/>
      <c r="T302" s="244"/>
      <c r="U302" s="13"/>
      <c r="V302" s="13"/>
      <c r="W302" s="13"/>
      <c r="X302" s="13"/>
      <c r="Y302" s="13"/>
      <c r="Z302" s="13"/>
      <c r="AA302" s="13"/>
      <c r="AB302" s="13"/>
      <c r="AC302" s="13"/>
      <c r="AD302" s="13"/>
      <c r="AE302" s="13"/>
      <c r="AT302" s="245" t="s">
        <v>319</v>
      </c>
      <c r="AU302" s="245" t="s">
        <v>85</v>
      </c>
      <c r="AV302" s="13" t="s">
        <v>85</v>
      </c>
      <c r="AW302" s="13" t="s">
        <v>37</v>
      </c>
      <c r="AX302" s="13" t="s">
        <v>76</v>
      </c>
      <c r="AY302" s="245" t="s">
        <v>308</v>
      </c>
    </row>
    <row r="303" s="15" customFormat="1">
      <c r="A303" s="15"/>
      <c r="B303" s="259"/>
      <c r="C303" s="260"/>
      <c r="D303" s="236" t="s">
        <v>319</v>
      </c>
      <c r="E303" s="261" t="s">
        <v>19</v>
      </c>
      <c r="F303" s="262" t="s">
        <v>448</v>
      </c>
      <c r="G303" s="260"/>
      <c r="H303" s="263">
        <v>1373.4000000000001</v>
      </c>
      <c r="I303" s="264"/>
      <c r="J303" s="260"/>
      <c r="K303" s="260"/>
      <c r="L303" s="265"/>
      <c r="M303" s="266"/>
      <c r="N303" s="267"/>
      <c r="O303" s="267"/>
      <c r="P303" s="267"/>
      <c r="Q303" s="267"/>
      <c r="R303" s="267"/>
      <c r="S303" s="267"/>
      <c r="T303" s="268"/>
      <c r="U303" s="15"/>
      <c r="V303" s="15"/>
      <c r="W303" s="15"/>
      <c r="X303" s="15"/>
      <c r="Y303" s="15"/>
      <c r="Z303" s="15"/>
      <c r="AA303" s="15"/>
      <c r="AB303" s="15"/>
      <c r="AC303" s="15"/>
      <c r="AD303" s="15"/>
      <c r="AE303" s="15"/>
      <c r="AT303" s="269" t="s">
        <v>319</v>
      </c>
      <c r="AU303" s="269" t="s">
        <v>85</v>
      </c>
      <c r="AV303" s="15" t="s">
        <v>315</v>
      </c>
      <c r="AW303" s="15" t="s">
        <v>37</v>
      </c>
      <c r="AX303" s="15" t="s">
        <v>83</v>
      </c>
      <c r="AY303" s="269" t="s">
        <v>308</v>
      </c>
    </row>
    <row r="304" s="2" customFormat="1" ht="21.75" customHeight="1">
      <c r="A304" s="41"/>
      <c r="B304" s="42"/>
      <c r="C304" s="216" t="s">
        <v>1448</v>
      </c>
      <c r="D304" s="216" t="s">
        <v>310</v>
      </c>
      <c r="E304" s="217" t="s">
        <v>1449</v>
      </c>
      <c r="F304" s="218" t="s">
        <v>1450</v>
      </c>
      <c r="G304" s="219" t="s">
        <v>313</v>
      </c>
      <c r="H304" s="220">
        <v>665</v>
      </c>
      <c r="I304" s="221"/>
      <c r="J304" s="222">
        <f>ROUND(I304*H304,2)</f>
        <v>0</v>
      </c>
      <c r="K304" s="218" t="s">
        <v>19</v>
      </c>
      <c r="L304" s="47"/>
      <c r="M304" s="223" t="s">
        <v>19</v>
      </c>
      <c r="N304" s="224" t="s">
        <v>47</v>
      </c>
      <c r="O304" s="87"/>
      <c r="P304" s="225">
        <f>O304*H304</f>
        <v>0</v>
      </c>
      <c r="Q304" s="225">
        <v>0.0038800000000000002</v>
      </c>
      <c r="R304" s="225">
        <f>Q304*H304</f>
        <v>2.5802</v>
      </c>
      <c r="S304" s="225">
        <v>0</v>
      </c>
      <c r="T304" s="226">
        <f>S304*H304</f>
        <v>0</v>
      </c>
      <c r="U304" s="41"/>
      <c r="V304" s="41"/>
      <c r="W304" s="41"/>
      <c r="X304" s="41"/>
      <c r="Y304" s="41"/>
      <c r="Z304" s="41"/>
      <c r="AA304" s="41"/>
      <c r="AB304" s="41"/>
      <c r="AC304" s="41"/>
      <c r="AD304" s="41"/>
      <c r="AE304" s="41"/>
      <c r="AR304" s="227" t="s">
        <v>315</v>
      </c>
      <c r="AT304" s="227" t="s">
        <v>310</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1451</v>
      </c>
    </row>
    <row r="305" s="14" customFormat="1">
      <c r="A305" s="14"/>
      <c r="B305" s="249"/>
      <c r="C305" s="250"/>
      <c r="D305" s="236" t="s">
        <v>319</v>
      </c>
      <c r="E305" s="251" t="s">
        <v>19</v>
      </c>
      <c r="F305" s="252" t="s">
        <v>1452</v>
      </c>
      <c r="G305" s="250"/>
      <c r="H305" s="251" t="s">
        <v>19</v>
      </c>
      <c r="I305" s="253"/>
      <c r="J305" s="250"/>
      <c r="K305" s="250"/>
      <c r="L305" s="254"/>
      <c r="M305" s="255"/>
      <c r="N305" s="256"/>
      <c r="O305" s="256"/>
      <c r="P305" s="256"/>
      <c r="Q305" s="256"/>
      <c r="R305" s="256"/>
      <c r="S305" s="256"/>
      <c r="T305" s="257"/>
      <c r="U305" s="14"/>
      <c r="V305" s="14"/>
      <c r="W305" s="14"/>
      <c r="X305" s="14"/>
      <c r="Y305" s="14"/>
      <c r="Z305" s="14"/>
      <c r="AA305" s="14"/>
      <c r="AB305" s="14"/>
      <c r="AC305" s="14"/>
      <c r="AD305" s="14"/>
      <c r="AE305" s="14"/>
      <c r="AT305" s="258" t="s">
        <v>319</v>
      </c>
      <c r="AU305" s="258" t="s">
        <v>85</v>
      </c>
      <c r="AV305" s="14" t="s">
        <v>83</v>
      </c>
      <c r="AW305" s="14" t="s">
        <v>37</v>
      </c>
      <c r="AX305" s="14" t="s">
        <v>76</v>
      </c>
      <c r="AY305" s="258" t="s">
        <v>308</v>
      </c>
    </row>
    <row r="306" s="13" customFormat="1">
      <c r="A306" s="13"/>
      <c r="B306" s="234"/>
      <c r="C306" s="235"/>
      <c r="D306" s="236" t="s">
        <v>319</v>
      </c>
      <c r="E306" s="237" t="s">
        <v>19</v>
      </c>
      <c r="F306" s="238" t="s">
        <v>1305</v>
      </c>
      <c r="G306" s="235"/>
      <c r="H306" s="239">
        <v>665</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83</v>
      </c>
      <c r="AY306" s="245" t="s">
        <v>308</v>
      </c>
    </row>
    <row r="307" s="2" customFormat="1" ht="16.5" customHeight="1">
      <c r="A307" s="41"/>
      <c r="B307" s="42"/>
      <c r="C307" s="216" t="s">
        <v>769</v>
      </c>
      <c r="D307" s="216" t="s">
        <v>310</v>
      </c>
      <c r="E307" s="217" t="s">
        <v>1453</v>
      </c>
      <c r="F307" s="218" t="s">
        <v>1454</v>
      </c>
      <c r="G307" s="219" t="s">
        <v>313</v>
      </c>
      <c r="H307" s="220">
        <v>124.2</v>
      </c>
      <c r="I307" s="221"/>
      <c r="J307" s="222">
        <f>ROUND(I307*H307,2)</f>
        <v>0</v>
      </c>
      <c r="K307" s="218" t="s">
        <v>314</v>
      </c>
      <c r="L307" s="47"/>
      <c r="M307" s="223" t="s">
        <v>19</v>
      </c>
      <c r="N307" s="224" t="s">
        <v>47</v>
      </c>
      <c r="O307" s="87"/>
      <c r="P307" s="225">
        <f>O307*H307</f>
        <v>0</v>
      </c>
      <c r="Q307" s="225">
        <v>0.00088999999999999995</v>
      </c>
      <c r="R307" s="225">
        <f>Q307*H307</f>
        <v>0.110538</v>
      </c>
      <c r="S307" s="225">
        <v>0</v>
      </c>
      <c r="T307" s="226">
        <f>S307*H307</f>
        <v>0</v>
      </c>
      <c r="U307" s="41"/>
      <c r="V307" s="41"/>
      <c r="W307" s="41"/>
      <c r="X307" s="41"/>
      <c r="Y307" s="41"/>
      <c r="Z307" s="41"/>
      <c r="AA307" s="41"/>
      <c r="AB307" s="41"/>
      <c r="AC307" s="41"/>
      <c r="AD307" s="41"/>
      <c r="AE307" s="41"/>
      <c r="AR307" s="227" t="s">
        <v>315</v>
      </c>
      <c r="AT307" s="227" t="s">
        <v>310</v>
      </c>
      <c r="AU307" s="227" t="s">
        <v>85</v>
      </c>
      <c r="AY307" s="20" t="s">
        <v>308</v>
      </c>
      <c r="BE307" s="228">
        <f>IF(N307="základní",J307,0)</f>
        <v>0</v>
      </c>
      <c r="BF307" s="228">
        <f>IF(N307="snížená",J307,0)</f>
        <v>0</v>
      </c>
      <c r="BG307" s="228">
        <f>IF(N307="zákl. přenesená",J307,0)</f>
        <v>0</v>
      </c>
      <c r="BH307" s="228">
        <f>IF(N307="sníž. přenesená",J307,0)</f>
        <v>0</v>
      </c>
      <c r="BI307" s="228">
        <f>IF(N307="nulová",J307,0)</f>
        <v>0</v>
      </c>
      <c r="BJ307" s="20" t="s">
        <v>83</v>
      </c>
      <c r="BK307" s="228">
        <f>ROUND(I307*H307,2)</f>
        <v>0</v>
      </c>
      <c r="BL307" s="20" t="s">
        <v>315</v>
      </c>
      <c r="BM307" s="227" t="s">
        <v>1455</v>
      </c>
    </row>
    <row r="308" s="2" customFormat="1">
      <c r="A308" s="41"/>
      <c r="B308" s="42"/>
      <c r="C308" s="43"/>
      <c r="D308" s="229" t="s">
        <v>317</v>
      </c>
      <c r="E308" s="43"/>
      <c r="F308" s="230" t="s">
        <v>1456</v>
      </c>
      <c r="G308" s="43"/>
      <c r="H308" s="43"/>
      <c r="I308" s="231"/>
      <c r="J308" s="43"/>
      <c r="K308" s="43"/>
      <c r="L308" s="47"/>
      <c r="M308" s="232"/>
      <c r="N308" s="233"/>
      <c r="O308" s="87"/>
      <c r="P308" s="87"/>
      <c r="Q308" s="87"/>
      <c r="R308" s="87"/>
      <c r="S308" s="87"/>
      <c r="T308" s="88"/>
      <c r="U308" s="41"/>
      <c r="V308" s="41"/>
      <c r="W308" s="41"/>
      <c r="X308" s="41"/>
      <c r="Y308" s="41"/>
      <c r="Z308" s="41"/>
      <c r="AA308" s="41"/>
      <c r="AB308" s="41"/>
      <c r="AC308" s="41"/>
      <c r="AD308" s="41"/>
      <c r="AE308" s="41"/>
      <c r="AT308" s="20" t="s">
        <v>317</v>
      </c>
      <c r="AU308" s="20" t="s">
        <v>85</v>
      </c>
    </row>
    <row r="309" s="14" customFormat="1">
      <c r="A309" s="14"/>
      <c r="B309" s="249"/>
      <c r="C309" s="250"/>
      <c r="D309" s="236" t="s">
        <v>319</v>
      </c>
      <c r="E309" s="251" t="s">
        <v>19</v>
      </c>
      <c r="F309" s="252" t="s">
        <v>1457</v>
      </c>
      <c r="G309" s="250"/>
      <c r="H309" s="251" t="s">
        <v>19</v>
      </c>
      <c r="I309" s="253"/>
      <c r="J309" s="250"/>
      <c r="K309" s="250"/>
      <c r="L309" s="254"/>
      <c r="M309" s="255"/>
      <c r="N309" s="256"/>
      <c r="O309" s="256"/>
      <c r="P309" s="256"/>
      <c r="Q309" s="256"/>
      <c r="R309" s="256"/>
      <c r="S309" s="256"/>
      <c r="T309" s="257"/>
      <c r="U309" s="14"/>
      <c r="V309" s="14"/>
      <c r="W309" s="14"/>
      <c r="X309" s="14"/>
      <c r="Y309" s="14"/>
      <c r="Z309" s="14"/>
      <c r="AA309" s="14"/>
      <c r="AB309" s="14"/>
      <c r="AC309" s="14"/>
      <c r="AD309" s="14"/>
      <c r="AE309" s="14"/>
      <c r="AT309" s="258" t="s">
        <v>319</v>
      </c>
      <c r="AU309" s="258" t="s">
        <v>85</v>
      </c>
      <c r="AV309" s="14" t="s">
        <v>83</v>
      </c>
      <c r="AW309" s="14" t="s">
        <v>37</v>
      </c>
      <c r="AX309" s="14" t="s">
        <v>76</v>
      </c>
      <c r="AY309" s="258" t="s">
        <v>308</v>
      </c>
    </row>
    <row r="310" s="13" customFormat="1">
      <c r="A310" s="13"/>
      <c r="B310" s="234"/>
      <c r="C310" s="235"/>
      <c r="D310" s="236" t="s">
        <v>319</v>
      </c>
      <c r="E310" s="237" t="s">
        <v>19</v>
      </c>
      <c r="F310" s="238" t="s">
        <v>1458</v>
      </c>
      <c r="G310" s="235"/>
      <c r="H310" s="239">
        <v>124.2</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83</v>
      </c>
      <c r="AY310" s="245" t="s">
        <v>308</v>
      </c>
    </row>
    <row r="311" s="2" customFormat="1" ht="24.15" customHeight="1">
      <c r="A311" s="41"/>
      <c r="B311" s="42"/>
      <c r="C311" s="216" t="s">
        <v>1459</v>
      </c>
      <c r="D311" s="216" t="s">
        <v>310</v>
      </c>
      <c r="E311" s="217" t="s">
        <v>1460</v>
      </c>
      <c r="F311" s="218" t="s">
        <v>1461</v>
      </c>
      <c r="G311" s="219" t="s">
        <v>313</v>
      </c>
      <c r="H311" s="220">
        <v>1579.2000000000001</v>
      </c>
      <c r="I311" s="221"/>
      <c r="J311" s="222">
        <f>ROUND(I311*H311,2)</f>
        <v>0</v>
      </c>
      <c r="K311" s="218" t="s">
        <v>314</v>
      </c>
      <c r="L311" s="47"/>
      <c r="M311" s="223" t="s">
        <v>19</v>
      </c>
      <c r="N311" s="224" t="s">
        <v>47</v>
      </c>
      <c r="O311" s="87"/>
      <c r="P311" s="225">
        <f>O311*H311</f>
        <v>0</v>
      </c>
      <c r="Q311" s="225">
        <v>0.00036000000000000002</v>
      </c>
      <c r="R311" s="225">
        <f>Q311*H311</f>
        <v>0.56851200000000002</v>
      </c>
      <c r="S311" s="225">
        <v>0</v>
      </c>
      <c r="T311" s="226">
        <f>S311*H311</f>
        <v>0</v>
      </c>
      <c r="U311" s="41"/>
      <c r="V311" s="41"/>
      <c r="W311" s="41"/>
      <c r="X311" s="41"/>
      <c r="Y311" s="41"/>
      <c r="Z311" s="41"/>
      <c r="AA311" s="41"/>
      <c r="AB311" s="41"/>
      <c r="AC311" s="41"/>
      <c r="AD311" s="41"/>
      <c r="AE311" s="41"/>
      <c r="AR311" s="227" t="s">
        <v>315</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315</v>
      </c>
      <c r="BM311" s="227" t="s">
        <v>1462</v>
      </c>
    </row>
    <row r="312" s="2" customFormat="1">
      <c r="A312" s="41"/>
      <c r="B312" s="42"/>
      <c r="C312" s="43"/>
      <c r="D312" s="229" t="s">
        <v>317</v>
      </c>
      <c r="E312" s="43"/>
      <c r="F312" s="230" t="s">
        <v>1463</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14" customFormat="1">
      <c r="A313" s="14"/>
      <c r="B313" s="249"/>
      <c r="C313" s="250"/>
      <c r="D313" s="236" t="s">
        <v>319</v>
      </c>
      <c r="E313" s="251" t="s">
        <v>19</v>
      </c>
      <c r="F313" s="252" t="s">
        <v>1464</v>
      </c>
      <c r="G313" s="250"/>
      <c r="H313" s="251" t="s">
        <v>19</v>
      </c>
      <c r="I313" s="253"/>
      <c r="J313" s="250"/>
      <c r="K313" s="250"/>
      <c r="L313" s="254"/>
      <c r="M313" s="255"/>
      <c r="N313" s="256"/>
      <c r="O313" s="256"/>
      <c r="P313" s="256"/>
      <c r="Q313" s="256"/>
      <c r="R313" s="256"/>
      <c r="S313" s="256"/>
      <c r="T313" s="257"/>
      <c r="U313" s="14"/>
      <c r="V313" s="14"/>
      <c r="W313" s="14"/>
      <c r="X313" s="14"/>
      <c r="Y313" s="14"/>
      <c r="Z313" s="14"/>
      <c r="AA313" s="14"/>
      <c r="AB313" s="14"/>
      <c r="AC313" s="14"/>
      <c r="AD313" s="14"/>
      <c r="AE313" s="14"/>
      <c r="AT313" s="258" t="s">
        <v>319</v>
      </c>
      <c r="AU313" s="258" t="s">
        <v>85</v>
      </c>
      <c r="AV313" s="14" t="s">
        <v>83</v>
      </c>
      <c r="AW313" s="14" t="s">
        <v>37</v>
      </c>
      <c r="AX313" s="14" t="s">
        <v>76</v>
      </c>
      <c r="AY313" s="258" t="s">
        <v>308</v>
      </c>
    </row>
    <row r="314" s="13" customFormat="1">
      <c r="A314" s="13"/>
      <c r="B314" s="234"/>
      <c r="C314" s="235"/>
      <c r="D314" s="236" t="s">
        <v>319</v>
      </c>
      <c r="E314" s="237" t="s">
        <v>19</v>
      </c>
      <c r="F314" s="238" t="s">
        <v>1465</v>
      </c>
      <c r="G314" s="235"/>
      <c r="H314" s="239">
        <v>474</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76</v>
      </c>
      <c r="AY314" s="245" t="s">
        <v>308</v>
      </c>
    </row>
    <row r="315" s="13" customFormat="1">
      <c r="A315" s="13"/>
      <c r="B315" s="234"/>
      <c r="C315" s="235"/>
      <c r="D315" s="236" t="s">
        <v>319</v>
      </c>
      <c r="E315" s="237" t="s">
        <v>19</v>
      </c>
      <c r="F315" s="238" t="s">
        <v>1466</v>
      </c>
      <c r="G315" s="235"/>
      <c r="H315" s="239">
        <v>997.5</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3" customFormat="1">
      <c r="A316" s="13"/>
      <c r="B316" s="234"/>
      <c r="C316" s="235"/>
      <c r="D316" s="236" t="s">
        <v>319</v>
      </c>
      <c r="E316" s="237" t="s">
        <v>19</v>
      </c>
      <c r="F316" s="238" t="s">
        <v>1467</v>
      </c>
      <c r="G316" s="235"/>
      <c r="H316" s="239">
        <v>107.7</v>
      </c>
      <c r="I316" s="240"/>
      <c r="J316" s="235"/>
      <c r="K316" s="235"/>
      <c r="L316" s="241"/>
      <c r="M316" s="242"/>
      <c r="N316" s="243"/>
      <c r="O316" s="243"/>
      <c r="P316" s="243"/>
      <c r="Q316" s="243"/>
      <c r="R316" s="243"/>
      <c r="S316" s="243"/>
      <c r="T316" s="244"/>
      <c r="U316" s="13"/>
      <c r="V316" s="13"/>
      <c r="W316" s="13"/>
      <c r="X316" s="13"/>
      <c r="Y316" s="13"/>
      <c r="Z316" s="13"/>
      <c r="AA316" s="13"/>
      <c r="AB316" s="13"/>
      <c r="AC316" s="13"/>
      <c r="AD316" s="13"/>
      <c r="AE316" s="13"/>
      <c r="AT316" s="245" t="s">
        <v>319</v>
      </c>
      <c r="AU316" s="245" t="s">
        <v>85</v>
      </c>
      <c r="AV316" s="13" t="s">
        <v>85</v>
      </c>
      <c r="AW316" s="13" t="s">
        <v>37</v>
      </c>
      <c r="AX316" s="13" t="s">
        <v>76</v>
      </c>
      <c r="AY316" s="245" t="s">
        <v>308</v>
      </c>
    </row>
    <row r="317" s="15" customFormat="1">
      <c r="A317" s="15"/>
      <c r="B317" s="259"/>
      <c r="C317" s="260"/>
      <c r="D317" s="236" t="s">
        <v>319</v>
      </c>
      <c r="E317" s="261" t="s">
        <v>19</v>
      </c>
      <c r="F317" s="262" t="s">
        <v>448</v>
      </c>
      <c r="G317" s="260"/>
      <c r="H317" s="263">
        <v>1579.2000000000001</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319</v>
      </c>
      <c r="AU317" s="269" t="s">
        <v>85</v>
      </c>
      <c r="AV317" s="15" t="s">
        <v>315</v>
      </c>
      <c r="AW317" s="15" t="s">
        <v>37</v>
      </c>
      <c r="AX317" s="15" t="s">
        <v>83</v>
      </c>
      <c r="AY317" s="269" t="s">
        <v>308</v>
      </c>
    </row>
    <row r="318" s="2" customFormat="1" ht="21.75" customHeight="1">
      <c r="A318" s="41"/>
      <c r="B318" s="42"/>
      <c r="C318" s="216" t="s">
        <v>773</v>
      </c>
      <c r="D318" s="216" t="s">
        <v>310</v>
      </c>
      <c r="E318" s="217" t="s">
        <v>1468</v>
      </c>
      <c r="F318" s="218" t="s">
        <v>1469</v>
      </c>
      <c r="G318" s="219" t="s">
        <v>313</v>
      </c>
      <c r="H318" s="220">
        <v>316</v>
      </c>
      <c r="I318" s="221"/>
      <c r="J318" s="222">
        <f>ROUND(I318*H318,2)</f>
        <v>0</v>
      </c>
      <c r="K318" s="218" t="s">
        <v>314</v>
      </c>
      <c r="L318" s="47"/>
      <c r="M318" s="223" t="s">
        <v>19</v>
      </c>
      <c r="N318" s="224" t="s">
        <v>47</v>
      </c>
      <c r="O318" s="87"/>
      <c r="P318" s="225">
        <f>O318*H318</f>
        <v>0</v>
      </c>
      <c r="Q318" s="225">
        <v>0.00056999999999999998</v>
      </c>
      <c r="R318" s="225">
        <f>Q318*H318</f>
        <v>0.18012</v>
      </c>
      <c r="S318" s="225">
        <v>0</v>
      </c>
      <c r="T318" s="226">
        <f>S318*H318</f>
        <v>0</v>
      </c>
      <c r="U318" s="41"/>
      <c r="V318" s="41"/>
      <c r="W318" s="41"/>
      <c r="X318" s="41"/>
      <c r="Y318" s="41"/>
      <c r="Z318" s="41"/>
      <c r="AA318" s="41"/>
      <c r="AB318" s="41"/>
      <c r="AC318" s="41"/>
      <c r="AD318" s="41"/>
      <c r="AE318" s="41"/>
      <c r="AR318" s="227" t="s">
        <v>315</v>
      </c>
      <c r="AT318" s="227" t="s">
        <v>310</v>
      </c>
      <c r="AU318" s="227" t="s">
        <v>85</v>
      </c>
      <c r="AY318" s="20" t="s">
        <v>308</v>
      </c>
      <c r="BE318" s="228">
        <f>IF(N318="základní",J318,0)</f>
        <v>0</v>
      </c>
      <c r="BF318" s="228">
        <f>IF(N318="snížená",J318,0)</f>
        <v>0</v>
      </c>
      <c r="BG318" s="228">
        <f>IF(N318="zákl. přenesená",J318,0)</f>
        <v>0</v>
      </c>
      <c r="BH318" s="228">
        <f>IF(N318="sníž. přenesená",J318,0)</f>
        <v>0</v>
      </c>
      <c r="BI318" s="228">
        <f>IF(N318="nulová",J318,0)</f>
        <v>0</v>
      </c>
      <c r="BJ318" s="20" t="s">
        <v>83</v>
      </c>
      <c r="BK318" s="228">
        <f>ROUND(I318*H318,2)</f>
        <v>0</v>
      </c>
      <c r="BL318" s="20" t="s">
        <v>315</v>
      </c>
      <c r="BM318" s="227" t="s">
        <v>1470</v>
      </c>
    </row>
    <row r="319" s="2" customFormat="1">
      <c r="A319" s="41"/>
      <c r="B319" s="42"/>
      <c r="C319" s="43"/>
      <c r="D319" s="229" t="s">
        <v>317</v>
      </c>
      <c r="E319" s="43"/>
      <c r="F319" s="230" t="s">
        <v>1471</v>
      </c>
      <c r="G319" s="43"/>
      <c r="H319" s="43"/>
      <c r="I319" s="231"/>
      <c r="J319" s="43"/>
      <c r="K319" s="43"/>
      <c r="L319" s="47"/>
      <c r="M319" s="232"/>
      <c r="N319" s="233"/>
      <c r="O319" s="87"/>
      <c r="P319" s="87"/>
      <c r="Q319" s="87"/>
      <c r="R319" s="87"/>
      <c r="S319" s="87"/>
      <c r="T319" s="88"/>
      <c r="U319" s="41"/>
      <c r="V319" s="41"/>
      <c r="W319" s="41"/>
      <c r="X319" s="41"/>
      <c r="Y319" s="41"/>
      <c r="Z319" s="41"/>
      <c r="AA319" s="41"/>
      <c r="AB319" s="41"/>
      <c r="AC319" s="41"/>
      <c r="AD319" s="41"/>
      <c r="AE319" s="41"/>
      <c r="AT319" s="20" t="s">
        <v>317</v>
      </c>
      <c r="AU319" s="20" t="s">
        <v>85</v>
      </c>
    </row>
    <row r="320" s="14" customFormat="1">
      <c r="A320" s="14"/>
      <c r="B320" s="249"/>
      <c r="C320" s="250"/>
      <c r="D320" s="236" t="s">
        <v>319</v>
      </c>
      <c r="E320" s="251" t="s">
        <v>19</v>
      </c>
      <c r="F320" s="252" t="s">
        <v>1472</v>
      </c>
      <c r="G320" s="250"/>
      <c r="H320" s="251" t="s">
        <v>19</v>
      </c>
      <c r="I320" s="253"/>
      <c r="J320" s="250"/>
      <c r="K320" s="250"/>
      <c r="L320" s="254"/>
      <c r="M320" s="255"/>
      <c r="N320" s="256"/>
      <c r="O320" s="256"/>
      <c r="P320" s="256"/>
      <c r="Q320" s="256"/>
      <c r="R320" s="256"/>
      <c r="S320" s="256"/>
      <c r="T320" s="257"/>
      <c r="U320" s="14"/>
      <c r="V320" s="14"/>
      <c r="W320" s="14"/>
      <c r="X320" s="14"/>
      <c r="Y320" s="14"/>
      <c r="Z320" s="14"/>
      <c r="AA320" s="14"/>
      <c r="AB320" s="14"/>
      <c r="AC320" s="14"/>
      <c r="AD320" s="14"/>
      <c r="AE320" s="14"/>
      <c r="AT320" s="258" t="s">
        <v>319</v>
      </c>
      <c r="AU320" s="258" t="s">
        <v>85</v>
      </c>
      <c r="AV320" s="14" t="s">
        <v>83</v>
      </c>
      <c r="AW320" s="14" t="s">
        <v>37</v>
      </c>
      <c r="AX320" s="14" t="s">
        <v>76</v>
      </c>
      <c r="AY320" s="258" t="s">
        <v>308</v>
      </c>
    </row>
    <row r="321" s="13" customFormat="1">
      <c r="A321" s="13"/>
      <c r="B321" s="234"/>
      <c r="C321" s="235"/>
      <c r="D321" s="236" t="s">
        <v>319</v>
      </c>
      <c r="E321" s="237" t="s">
        <v>19</v>
      </c>
      <c r="F321" s="238" t="s">
        <v>1350</v>
      </c>
      <c r="G321" s="235"/>
      <c r="H321" s="239">
        <v>316</v>
      </c>
      <c r="I321" s="240"/>
      <c r="J321" s="235"/>
      <c r="K321" s="235"/>
      <c r="L321" s="241"/>
      <c r="M321" s="242"/>
      <c r="N321" s="243"/>
      <c r="O321" s="243"/>
      <c r="P321" s="243"/>
      <c r="Q321" s="243"/>
      <c r="R321" s="243"/>
      <c r="S321" s="243"/>
      <c r="T321" s="244"/>
      <c r="U321" s="13"/>
      <c r="V321" s="13"/>
      <c r="W321" s="13"/>
      <c r="X321" s="13"/>
      <c r="Y321" s="13"/>
      <c r="Z321" s="13"/>
      <c r="AA321" s="13"/>
      <c r="AB321" s="13"/>
      <c r="AC321" s="13"/>
      <c r="AD321" s="13"/>
      <c r="AE321" s="13"/>
      <c r="AT321" s="245" t="s">
        <v>319</v>
      </c>
      <c r="AU321" s="245" t="s">
        <v>85</v>
      </c>
      <c r="AV321" s="13" t="s">
        <v>85</v>
      </c>
      <c r="AW321" s="13" t="s">
        <v>37</v>
      </c>
      <c r="AX321" s="13" t="s">
        <v>83</v>
      </c>
      <c r="AY321" s="245" t="s">
        <v>308</v>
      </c>
    </row>
    <row r="322" s="2" customFormat="1" ht="33" customHeight="1">
      <c r="A322" s="41"/>
      <c r="B322" s="42"/>
      <c r="C322" s="216" t="s">
        <v>1473</v>
      </c>
      <c r="D322" s="216" t="s">
        <v>310</v>
      </c>
      <c r="E322" s="217" t="s">
        <v>1474</v>
      </c>
      <c r="F322" s="218" t="s">
        <v>1475</v>
      </c>
      <c r="G322" s="219" t="s">
        <v>474</v>
      </c>
      <c r="H322" s="220">
        <v>258</v>
      </c>
      <c r="I322" s="221"/>
      <c r="J322" s="222">
        <f>ROUND(I322*H322,2)</f>
        <v>0</v>
      </c>
      <c r="K322" s="218" t="s">
        <v>314</v>
      </c>
      <c r="L322" s="47"/>
      <c r="M322" s="223" t="s">
        <v>19</v>
      </c>
      <c r="N322" s="224" t="s">
        <v>47</v>
      </c>
      <c r="O322" s="87"/>
      <c r="P322" s="225">
        <f>O322*H322</f>
        <v>0</v>
      </c>
      <c r="Q322" s="225">
        <v>0.00060999999999999997</v>
      </c>
      <c r="R322" s="225">
        <f>Q322*H322</f>
        <v>0.15737999999999999</v>
      </c>
      <c r="S322" s="225">
        <v>0</v>
      </c>
      <c r="T322" s="226">
        <f>S322*H322</f>
        <v>0</v>
      </c>
      <c r="U322" s="41"/>
      <c r="V322" s="41"/>
      <c r="W322" s="41"/>
      <c r="X322" s="41"/>
      <c r="Y322" s="41"/>
      <c r="Z322" s="41"/>
      <c r="AA322" s="41"/>
      <c r="AB322" s="41"/>
      <c r="AC322" s="41"/>
      <c r="AD322" s="41"/>
      <c r="AE322" s="41"/>
      <c r="AR322" s="227" t="s">
        <v>315</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315</v>
      </c>
      <c r="BM322" s="227" t="s">
        <v>1476</v>
      </c>
    </row>
    <row r="323" s="2" customFormat="1">
      <c r="A323" s="41"/>
      <c r="B323" s="42"/>
      <c r="C323" s="43"/>
      <c r="D323" s="229" t="s">
        <v>317</v>
      </c>
      <c r="E323" s="43"/>
      <c r="F323" s="230" t="s">
        <v>1477</v>
      </c>
      <c r="G323" s="43"/>
      <c r="H323" s="43"/>
      <c r="I323" s="231"/>
      <c r="J323" s="43"/>
      <c r="K323" s="43"/>
      <c r="L323" s="47"/>
      <c r="M323" s="232"/>
      <c r="N323" s="233"/>
      <c r="O323" s="87"/>
      <c r="P323" s="87"/>
      <c r="Q323" s="87"/>
      <c r="R323" s="87"/>
      <c r="S323" s="87"/>
      <c r="T323" s="88"/>
      <c r="U323" s="41"/>
      <c r="V323" s="41"/>
      <c r="W323" s="41"/>
      <c r="X323" s="41"/>
      <c r="Y323" s="41"/>
      <c r="Z323" s="41"/>
      <c r="AA323" s="41"/>
      <c r="AB323" s="41"/>
      <c r="AC323" s="41"/>
      <c r="AD323" s="41"/>
      <c r="AE323" s="41"/>
      <c r="AT323" s="20" t="s">
        <v>317</v>
      </c>
      <c r="AU323" s="20" t="s">
        <v>85</v>
      </c>
    </row>
    <row r="324" s="14" customFormat="1">
      <c r="A324" s="14"/>
      <c r="B324" s="249"/>
      <c r="C324" s="250"/>
      <c r="D324" s="236" t="s">
        <v>319</v>
      </c>
      <c r="E324" s="251" t="s">
        <v>19</v>
      </c>
      <c r="F324" s="252" t="s">
        <v>1478</v>
      </c>
      <c r="G324" s="250"/>
      <c r="H324" s="251" t="s">
        <v>19</v>
      </c>
      <c r="I324" s="253"/>
      <c r="J324" s="250"/>
      <c r="K324" s="250"/>
      <c r="L324" s="254"/>
      <c r="M324" s="255"/>
      <c r="N324" s="256"/>
      <c r="O324" s="256"/>
      <c r="P324" s="256"/>
      <c r="Q324" s="256"/>
      <c r="R324" s="256"/>
      <c r="S324" s="256"/>
      <c r="T324" s="257"/>
      <c r="U324" s="14"/>
      <c r="V324" s="14"/>
      <c r="W324" s="14"/>
      <c r="X324" s="14"/>
      <c r="Y324" s="14"/>
      <c r="Z324" s="14"/>
      <c r="AA324" s="14"/>
      <c r="AB324" s="14"/>
      <c r="AC324" s="14"/>
      <c r="AD324" s="14"/>
      <c r="AE324" s="14"/>
      <c r="AT324" s="258" t="s">
        <v>319</v>
      </c>
      <c r="AU324" s="258" t="s">
        <v>85</v>
      </c>
      <c r="AV324" s="14" t="s">
        <v>83</v>
      </c>
      <c r="AW324" s="14" t="s">
        <v>37</v>
      </c>
      <c r="AX324" s="14" t="s">
        <v>76</v>
      </c>
      <c r="AY324" s="258" t="s">
        <v>308</v>
      </c>
    </row>
    <row r="325" s="13" customFormat="1">
      <c r="A325" s="13"/>
      <c r="B325" s="234"/>
      <c r="C325" s="235"/>
      <c r="D325" s="236" t="s">
        <v>319</v>
      </c>
      <c r="E325" s="237" t="s">
        <v>19</v>
      </c>
      <c r="F325" s="238" t="s">
        <v>1479</v>
      </c>
      <c r="G325" s="235"/>
      <c r="H325" s="239">
        <v>258</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83</v>
      </c>
      <c r="AY325" s="245" t="s">
        <v>308</v>
      </c>
    </row>
    <row r="326" s="2" customFormat="1" ht="16.5" customHeight="1">
      <c r="A326" s="41"/>
      <c r="B326" s="42"/>
      <c r="C326" s="216" t="s">
        <v>778</v>
      </c>
      <c r="D326" s="216" t="s">
        <v>310</v>
      </c>
      <c r="E326" s="217" t="s">
        <v>1480</v>
      </c>
      <c r="F326" s="218" t="s">
        <v>1481</v>
      </c>
      <c r="G326" s="219" t="s">
        <v>474</v>
      </c>
      <c r="H326" s="220">
        <v>35</v>
      </c>
      <c r="I326" s="221"/>
      <c r="J326" s="222">
        <f>ROUND(I326*H326,2)</f>
        <v>0</v>
      </c>
      <c r="K326" s="218" t="s">
        <v>314</v>
      </c>
      <c r="L326" s="47"/>
      <c r="M326" s="223" t="s">
        <v>19</v>
      </c>
      <c r="N326" s="224" t="s">
        <v>47</v>
      </c>
      <c r="O326" s="87"/>
      <c r="P326" s="225">
        <f>O326*H326</f>
        <v>0</v>
      </c>
      <c r="Q326" s="225">
        <v>0</v>
      </c>
      <c r="R326" s="225">
        <f>Q326*H326</f>
        <v>0</v>
      </c>
      <c r="S326" s="225">
        <v>0</v>
      </c>
      <c r="T326" s="226">
        <f>S326*H326</f>
        <v>0</v>
      </c>
      <c r="U326" s="41"/>
      <c r="V326" s="41"/>
      <c r="W326" s="41"/>
      <c r="X326" s="41"/>
      <c r="Y326" s="41"/>
      <c r="Z326" s="41"/>
      <c r="AA326" s="41"/>
      <c r="AB326" s="41"/>
      <c r="AC326" s="41"/>
      <c r="AD326" s="41"/>
      <c r="AE326" s="41"/>
      <c r="AR326" s="227" t="s">
        <v>315</v>
      </c>
      <c r="AT326" s="227" t="s">
        <v>310</v>
      </c>
      <c r="AU326" s="227" t="s">
        <v>85</v>
      </c>
      <c r="AY326" s="20" t="s">
        <v>308</v>
      </c>
      <c r="BE326" s="228">
        <f>IF(N326="základní",J326,0)</f>
        <v>0</v>
      </c>
      <c r="BF326" s="228">
        <f>IF(N326="snížená",J326,0)</f>
        <v>0</v>
      </c>
      <c r="BG326" s="228">
        <f>IF(N326="zákl. přenesená",J326,0)</f>
        <v>0</v>
      </c>
      <c r="BH326" s="228">
        <f>IF(N326="sníž. přenesená",J326,0)</f>
        <v>0</v>
      </c>
      <c r="BI326" s="228">
        <f>IF(N326="nulová",J326,0)</f>
        <v>0</v>
      </c>
      <c r="BJ326" s="20" t="s">
        <v>83</v>
      </c>
      <c r="BK326" s="228">
        <f>ROUND(I326*H326,2)</f>
        <v>0</v>
      </c>
      <c r="BL326" s="20" t="s">
        <v>315</v>
      </c>
      <c r="BM326" s="227" t="s">
        <v>1482</v>
      </c>
    </row>
    <row r="327" s="2" customFormat="1">
      <c r="A327" s="41"/>
      <c r="B327" s="42"/>
      <c r="C327" s="43"/>
      <c r="D327" s="229" t="s">
        <v>317</v>
      </c>
      <c r="E327" s="43"/>
      <c r="F327" s="230" t="s">
        <v>1483</v>
      </c>
      <c r="G327" s="43"/>
      <c r="H327" s="43"/>
      <c r="I327" s="231"/>
      <c r="J327" s="43"/>
      <c r="K327" s="43"/>
      <c r="L327" s="47"/>
      <c r="M327" s="232"/>
      <c r="N327" s="233"/>
      <c r="O327" s="87"/>
      <c r="P327" s="87"/>
      <c r="Q327" s="87"/>
      <c r="R327" s="87"/>
      <c r="S327" s="87"/>
      <c r="T327" s="88"/>
      <c r="U327" s="41"/>
      <c r="V327" s="41"/>
      <c r="W327" s="41"/>
      <c r="X327" s="41"/>
      <c r="Y327" s="41"/>
      <c r="Z327" s="41"/>
      <c r="AA327" s="41"/>
      <c r="AB327" s="41"/>
      <c r="AC327" s="41"/>
      <c r="AD327" s="41"/>
      <c r="AE327" s="41"/>
      <c r="AT327" s="20" t="s">
        <v>317</v>
      </c>
      <c r="AU327" s="20" t="s">
        <v>85</v>
      </c>
    </row>
    <row r="328" s="14" customFormat="1">
      <c r="A328" s="14"/>
      <c r="B328" s="249"/>
      <c r="C328" s="250"/>
      <c r="D328" s="236" t="s">
        <v>319</v>
      </c>
      <c r="E328" s="251" t="s">
        <v>19</v>
      </c>
      <c r="F328" s="252" t="s">
        <v>1484</v>
      </c>
      <c r="G328" s="250"/>
      <c r="H328" s="251" t="s">
        <v>19</v>
      </c>
      <c r="I328" s="253"/>
      <c r="J328" s="250"/>
      <c r="K328" s="250"/>
      <c r="L328" s="254"/>
      <c r="M328" s="255"/>
      <c r="N328" s="256"/>
      <c r="O328" s="256"/>
      <c r="P328" s="256"/>
      <c r="Q328" s="256"/>
      <c r="R328" s="256"/>
      <c r="S328" s="256"/>
      <c r="T328" s="257"/>
      <c r="U328" s="14"/>
      <c r="V328" s="14"/>
      <c r="W328" s="14"/>
      <c r="X328" s="14"/>
      <c r="Y328" s="14"/>
      <c r="Z328" s="14"/>
      <c r="AA328" s="14"/>
      <c r="AB328" s="14"/>
      <c r="AC328" s="14"/>
      <c r="AD328" s="14"/>
      <c r="AE328" s="14"/>
      <c r="AT328" s="258" t="s">
        <v>319</v>
      </c>
      <c r="AU328" s="258" t="s">
        <v>85</v>
      </c>
      <c r="AV328" s="14" t="s">
        <v>83</v>
      </c>
      <c r="AW328" s="14" t="s">
        <v>37</v>
      </c>
      <c r="AX328" s="14" t="s">
        <v>76</v>
      </c>
      <c r="AY328" s="258" t="s">
        <v>308</v>
      </c>
    </row>
    <row r="329" s="13" customFormat="1">
      <c r="A329" s="13"/>
      <c r="B329" s="234"/>
      <c r="C329" s="235"/>
      <c r="D329" s="236" t="s">
        <v>319</v>
      </c>
      <c r="E329" s="237" t="s">
        <v>19</v>
      </c>
      <c r="F329" s="238" t="s">
        <v>1485</v>
      </c>
      <c r="G329" s="235"/>
      <c r="H329" s="239">
        <v>35</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83</v>
      </c>
      <c r="AY329" s="245" t="s">
        <v>308</v>
      </c>
    </row>
    <row r="330" s="12" customFormat="1" ht="22.8" customHeight="1">
      <c r="A330" s="12"/>
      <c r="B330" s="200"/>
      <c r="C330" s="201"/>
      <c r="D330" s="202" t="s">
        <v>75</v>
      </c>
      <c r="E330" s="214" t="s">
        <v>489</v>
      </c>
      <c r="F330" s="214" t="s">
        <v>490</v>
      </c>
      <c r="G330" s="201"/>
      <c r="H330" s="201"/>
      <c r="I330" s="204"/>
      <c r="J330" s="215">
        <f>BK330</f>
        <v>0</v>
      </c>
      <c r="K330" s="201"/>
      <c r="L330" s="206"/>
      <c r="M330" s="207"/>
      <c r="N330" s="208"/>
      <c r="O330" s="208"/>
      <c r="P330" s="209">
        <f>SUM(P331:P374)</f>
        <v>0</v>
      </c>
      <c r="Q330" s="208"/>
      <c r="R330" s="209">
        <f>SUM(R331:R374)</f>
        <v>0</v>
      </c>
      <c r="S330" s="208"/>
      <c r="T330" s="210">
        <f>SUM(T331:T374)</f>
        <v>0</v>
      </c>
      <c r="U330" s="12"/>
      <c r="V330" s="12"/>
      <c r="W330" s="12"/>
      <c r="X330" s="12"/>
      <c r="Y330" s="12"/>
      <c r="Z330" s="12"/>
      <c r="AA330" s="12"/>
      <c r="AB330" s="12"/>
      <c r="AC330" s="12"/>
      <c r="AD330" s="12"/>
      <c r="AE330" s="12"/>
      <c r="AR330" s="211" t="s">
        <v>83</v>
      </c>
      <c r="AT330" s="212" t="s">
        <v>75</v>
      </c>
      <c r="AU330" s="212" t="s">
        <v>83</v>
      </c>
      <c r="AY330" s="211" t="s">
        <v>308</v>
      </c>
      <c r="BK330" s="213">
        <f>SUM(BK331:BK374)</f>
        <v>0</v>
      </c>
    </row>
    <row r="331" s="2" customFormat="1" ht="24.15" customHeight="1">
      <c r="A331" s="41"/>
      <c r="B331" s="42"/>
      <c r="C331" s="216" t="s">
        <v>1486</v>
      </c>
      <c r="D331" s="216" t="s">
        <v>310</v>
      </c>
      <c r="E331" s="217" t="s">
        <v>1102</v>
      </c>
      <c r="F331" s="218" t="s">
        <v>1103</v>
      </c>
      <c r="G331" s="219" t="s">
        <v>493</v>
      </c>
      <c r="H331" s="220">
        <v>322.92000000000002</v>
      </c>
      <c r="I331" s="221"/>
      <c r="J331" s="222">
        <f>ROUND(I331*H331,2)</f>
        <v>0</v>
      </c>
      <c r="K331" s="218" t="s">
        <v>314</v>
      </c>
      <c r="L331" s="47"/>
      <c r="M331" s="223" t="s">
        <v>19</v>
      </c>
      <c r="N331" s="224" t="s">
        <v>47</v>
      </c>
      <c r="O331" s="87"/>
      <c r="P331" s="225">
        <f>O331*H331</f>
        <v>0</v>
      </c>
      <c r="Q331" s="225">
        <v>0</v>
      </c>
      <c r="R331" s="225">
        <f>Q331*H331</f>
        <v>0</v>
      </c>
      <c r="S331" s="225">
        <v>0</v>
      </c>
      <c r="T331" s="226">
        <f>S331*H331</f>
        <v>0</v>
      </c>
      <c r="U331" s="41"/>
      <c r="V331" s="41"/>
      <c r="W331" s="41"/>
      <c r="X331" s="41"/>
      <c r="Y331" s="41"/>
      <c r="Z331" s="41"/>
      <c r="AA331" s="41"/>
      <c r="AB331" s="41"/>
      <c r="AC331" s="41"/>
      <c r="AD331" s="41"/>
      <c r="AE331" s="41"/>
      <c r="AR331" s="227" t="s">
        <v>315</v>
      </c>
      <c r="AT331" s="227" t="s">
        <v>310</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1487</v>
      </c>
    </row>
    <row r="332" s="2" customFormat="1">
      <c r="A332" s="41"/>
      <c r="B332" s="42"/>
      <c r="C332" s="43"/>
      <c r="D332" s="229" t="s">
        <v>317</v>
      </c>
      <c r="E332" s="43"/>
      <c r="F332" s="230" t="s">
        <v>1105</v>
      </c>
      <c r="G332" s="43"/>
      <c r="H332" s="43"/>
      <c r="I332" s="231"/>
      <c r="J332" s="43"/>
      <c r="K332" s="43"/>
      <c r="L332" s="47"/>
      <c r="M332" s="232"/>
      <c r="N332" s="233"/>
      <c r="O332" s="87"/>
      <c r="P332" s="87"/>
      <c r="Q332" s="87"/>
      <c r="R332" s="87"/>
      <c r="S332" s="87"/>
      <c r="T332" s="88"/>
      <c r="U332" s="41"/>
      <c r="V332" s="41"/>
      <c r="W332" s="41"/>
      <c r="X332" s="41"/>
      <c r="Y332" s="41"/>
      <c r="Z332" s="41"/>
      <c r="AA332" s="41"/>
      <c r="AB332" s="41"/>
      <c r="AC332" s="41"/>
      <c r="AD332" s="41"/>
      <c r="AE332" s="41"/>
      <c r="AT332" s="20" t="s">
        <v>317</v>
      </c>
      <c r="AU332" s="20" t="s">
        <v>85</v>
      </c>
    </row>
    <row r="333" s="13" customFormat="1">
      <c r="A333" s="13"/>
      <c r="B333" s="234"/>
      <c r="C333" s="235"/>
      <c r="D333" s="236" t="s">
        <v>319</v>
      </c>
      <c r="E333" s="237" t="s">
        <v>19</v>
      </c>
      <c r="F333" s="238" t="s">
        <v>1488</v>
      </c>
      <c r="G333" s="235"/>
      <c r="H333" s="239">
        <v>322.92000000000002</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83</v>
      </c>
      <c r="AY333" s="245" t="s">
        <v>308</v>
      </c>
    </row>
    <row r="334" s="2" customFormat="1" ht="24.15" customHeight="1">
      <c r="A334" s="41"/>
      <c r="B334" s="42"/>
      <c r="C334" s="216" t="s">
        <v>782</v>
      </c>
      <c r="D334" s="216" t="s">
        <v>310</v>
      </c>
      <c r="E334" s="217" t="s">
        <v>1108</v>
      </c>
      <c r="F334" s="218" t="s">
        <v>1109</v>
      </c>
      <c r="G334" s="219" t="s">
        <v>493</v>
      </c>
      <c r="H334" s="220">
        <v>6135.4799999999996</v>
      </c>
      <c r="I334" s="221"/>
      <c r="J334" s="222">
        <f>ROUND(I334*H334,2)</f>
        <v>0</v>
      </c>
      <c r="K334" s="218" t="s">
        <v>314</v>
      </c>
      <c r="L334" s="47"/>
      <c r="M334" s="223" t="s">
        <v>19</v>
      </c>
      <c r="N334" s="224" t="s">
        <v>47</v>
      </c>
      <c r="O334" s="87"/>
      <c r="P334" s="225">
        <f>O334*H334</f>
        <v>0</v>
      </c>
      <c r="Q334" s="225">
        <v>0</v>
      </c>
      <c r="R334" s="225">
        <f>Q334*H334</f>
        <v>0</v>
      </c>
      <c r="S334" s="225">
        <v>0</v>
      </c>
      <c r="T334" s="226">
        <f>S334*H334</f>
        <v>0</v>
      </c>
      <c r="U334" s="41"/>
      <c r="V334" s="41"/>
      <c r="W334" s="41"/>
      <c r="X334" s="41"/>
      <c r="Y334" s="41"/>
      <c r="Z334" s="41"/>
      <c r="AA334" s="41"/>
      <c r="AB334" s="41"/>
      <c r="AC334" s="41"/>
      <c r="AD334" s="41"/>
      <c r="AE334" s="41"/>
      <c r="AR334" s="227" t="s">
        <v>315</v>
      </c>
      <c r="AT334" s="227" t="s">
        <v>310</v>
      </c>
      <c r="AU334" s="227" t="s">
        <v>85</v>
      </c>
      <c r="AY334" s="20" t="s">
        <v>308</v>
      </c>
      <c r="BE334" s="228">
        <f>IF(N334="základní",J334,0)</f>
        <v>0</v>
      </c>
      <c r="BF334" s="228">
        <f>IF(N334="snížená",J334,0)</f>
        <v>0</v>
      </c>
      <c r="BG334" s="228">
        <f>IF(N334="zákl. přenesená",J334,0)</f>
        <v>0</v>
      </c>
      <c r="BH334" s="228">
        <f>IF(N334="sníž. přenesená",J334,0)</f>
        <v>0</v>
      </c>
      <c r="BI334" s="228">
        <f>IF(N334="nulová",J334,0)</f>
        <v>0</v>
      </c>
      <c r="BJ334" s="20" t="s">
        <v>83</v>
      </c>
      <c r="BK334" s="228">
        <f>ROUND(I334*H334,2)</f>
        <v>0</v>
      </c>
      <c r="BL334" s="20" t="s">
        <v>315</v>
      </c>
      <c r="BM334" s="227" t="s">
        <v>1489</v>
      </c>
    </row>
    <row r="335" s="2" customFormat="1">
      <c r="A335" s="41"/>
      <c r="B335" s="42"/>
      <c r="C335" s="43"/>
      <c r="D335" s="229" t="s">
        <v>317</v>
      </c>
      <c r="E335" s="43"/>
      <c r="F335" s="230" t="s">
        <v>1111</v>
      </c>
      <c r="G335" s="43"/>
      <c r="H335" s="43"/>
      <c r="I335" s="231"/>
      <c r="J335" s="43"/>
      <c r="K335" s="43"/>
      <c r="L335" s="47"/>
      <c r="M335" s="232"/>
      <c r="N335" s="233"/>
      <c r="O335" s="87"/>
      <c r="P335" s="87"/>
      <c r="Q335" s="87"/>
      <c r="R335" s="87"/>
      <c r="S335" s="87"/>
      <c r="T335" s="88"/>
      <c r="U335" s="41"/>
      <c r="V335" s="41"/>
      <c r="W335" s="41"/>
      <c r="X335" s="41"/>
      <c r="Y335" s="41"/>
      <c r="Z335" s="41"/>
      <c r="AA335" s="41"/>
      <c r="AB335" s="41"/>
      <c r="AC335" s="41"/>
      <c r="AD335" s="41"/>
      <c r="AE335" s="41"/>
      <c r="AT335" s="20" t="s">
        <v>317</v>
      </c>
      <c r="AU335" s="20" t="s">
        <v>85</v>
      </c>
    </row>
    <row r="336" s="14" customFormat="1">
      <c r="A336" s="14"/>
      <c r="B336" s="249"/>
      <c r="C336" s="250"/>
      <c r="D336" s="236" t="s">
        <v>319</v>
      </c>
      <c r="E336" s="251" t="s">
        <v>19</v>
      </c>
      <c r="F336" s="252" t="s">
        <v>1112</v>
      </c>
      <c r="G336" s="250"/>
      <c r="H336" s="251" t="s">
        <v>19</v>
      </c>
      <c r="I336" s="253"/>
      <c r="J336" s="250"/>
      <c r="K336" s="250"/>
      <c r="L336" s="254"/>
      <c r="M336" s="255"/>
      <c r="N336" s="256"/>
      <c r="O336" s="256"/>
      <c r="P336" s="256"/>
      <c r="Q336" s="256"/>
      <c r="R336" s="256"/>
      <c r="S336" s="256"/>
      <c r="T336" s="257"/>
      <c r="U336" s="14"/>
      <c r="V336" s="14"/>
      <c r="W336" s="14"/>
      <c r="X336" s="14"/>
      <c r="Y336" s="14"/>
      <c r="Z336" s="14"/>
      <c r="AA336" s="14"/>
      <c r="AB336" s="14"/>
      <c r="AC336" s="14"/>
      <c r="AD336" s="14"/>
      <c r="AE336" s="14"/>
      <c r="AT336" s="258" t="s">
        <v>319</v>
      </c>
      <c r="AU336" s="258" t="s">
        <v>85</v>
      </c>
      <c r="AV336" s="14" t="s">
        <v>83</v>
      </c>
      <c r="AW336" s="14" t="s">
        <v>37</v>
      </c>
      <c r="AX336" s="14" t="s">
        <v>76</v>
      </c>
      <c r="AY336" s="258" t="s">
        <v>308</v>
      </c>
    </row>
    <row r="337" s="13" customFormat="1">
      <c r="A337" s="13"/>
      <c r="B337" s="234"/>
      <c r="C337" s="235"/>
      <c r="D337" s="236" t="s">
        <v>319</v>
      </c>
      <c r="E337" s="237" t="s">
        <v>19</v>
      </c>
      <c r="F337" s="238" t="s">
        <v>1490</v>
      </c>
      <c r="G337" s="235"/>
      <c r="H337" s="239">
        <v>6135.4799999999996</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83</v>
      </c>
      <c r="AY337" s="245" t="s">
        <v>308</v>
      </c>
    </row>
    <row r="338" s="2" customFormat="1" ht="24.15" customHeight="1">
      <c r="A338" s="41"/>
      <c r="B338" s="42"/>
      <c r="C338" s="216" t="s">
        <v>1491</v>
      </c>
      <c r="D338" s="216" t="s">
        <v>310</v>
      </c>
      <c r="E338" s="217" t="s">
        <v>1115</v>
      </c>
      <c r="F338" s="218" t="s">
        <v>1116</v>
      </c>
      <c r="G338" s="219" t="s">
        <v>493</v>
      </c>
      <c r="H338" s="220">
        <v>90.575000000000003</v>
      </c>
      <c r="I338" s="221"/>
      <c r="J338" s="222">
        <f>ROUND(I338*H338,2)</f>
        <v>0</v>
      </c>
      <c r="K338" s="218" t="s">
        <v>314</v>
      </c>
      <c r="L338" s="47"/>
      <c r="M338" s="223" t="s">
        <v>19</v>
      </c>
      <c r="N338" s="224" t="s">
        <v>47</v>
      </c>
      <c r="O338" s="87"/>
      <c r="P338" s="225">
        <f>O338*H338</f>
        <v>0</v>
      </c>
      <c r="Q338" s="225">
        <v>0</v>
      </c>
      <c r="R338" s="225">
        <f>Q338*H338</f>
        <v>0</v>
      </c>
      <c r="S338" s="225">
        <v>0</v>
      </c>
      <c r="T338" s="226">
        <f>S338*H338</f>
        <v>0</v>
      </c>
      <c r="U338" s="41"/>
      <c r="V338" s="41"/>
      <c r="W338" s="41"/>
      <c r="X338" s="41"/>
      <c r="Y338" s="41"/>
      <c r="Z338" s="41"/>
      <c r="AA338" s="41"/>
      <c r="AB338" s="41"/>
      <c r="AC338" s="41"/>
      <c r="AD338" s="41"/>
      <c r="AE338" s="41"/>
      <c r="AR338" s="227" t="s">
        <v>315</v>
      </c>
      <c r="AT338" s="227" t="s">
        <v>310</v>
      </c>
      <c r="AU338" s="227" t="s">
        <v>85</v>
      </c>
      <c r="AY338" s="20" t="s">
        <v>308</v>
      </c>
      <c r="BE338" s="228">
        <f>IF(N338="základní",J338,0)</f>
        <v>0</v>
      </c>
      <c r="BF338" s="228">
        <f>IF(N338="snížená",J338,0)</f>
        <v>0</v>
      </c>
      <c r="BG338" s="228">
        <f>IF(N338="zákl. přenesená",J338,0)</f>
        <v>0</v>
      </c>
      <c r="BH338" s="228">
        <f>IF(N338="sníž. přenesená",J338,0)</f>
        <v>0</v>
      </c>
      <c r="BI338" s="228">
        <f>IF(N338="nulová",J338,0)</f>
        <v>0</v>
      </c>
      <c r="BJ338" s="20" t="s">
        <v>83</v>
      </c>
      <c r="BK338" s="228">
        <f>ROUND(I338*H338,2)</f>
        <v>0</v>
      </c>
      <c r="BL338" s="20" t="s">
        <v>315</v>
      </c>
      <c r="BM338" s="227" t="s">
        <v>1492</v>
      </c>
    </row>
    <row r="339" s="2" customFormat="1">
      <c r="A339" s="41"/>
      <c r="B339" s="42"/>
      <c r="C339" s="43"/>
      <c r="D339" s="229" t="s">
        <v>317</v>
      </c>
      <c r="E339" s="43"/>
      <c r="F339" s="230" t="s">
        <v>1118</v>
      </c>
      <c r="G339" s="43"/>
      <c r="H339" s="43"/>
      <c r="I339" s="231"/>
      <c r="J339" s="43"/>
      <c r="K339" s="43"/>
      <c r="L339" s="47"/>
      <c r="M339" s="232"/>
      <c r="N339" s="233"/>
      <c r="O339" s="87"/>
      <c r="P339" s="87"/>
      <c r="Q339" s="87"/>
      <c r="R339" s="87"/>
      <c r="S339" s="87"/>
      <c r="T339" s="88"/>
      <c r="U339" s="41"/>
      <c r="V339" s="41"/>
      <c r="W339" s="41"/>
      <c r="X339" s="41"/>
      <c r="Y339" s="41"/>
      <c r="Z339" s="41"/>
      <c r="AA339" s="41"/>
      <c r="AB339" s="41"/>
      <c r="AC339" s="41"/>
      <c r="AD339" s="41"/>
      <c r="AE339" s="41"/>
      <c r="AT339" s="20" t="s">
        <v>317</v>
      </c>
      <c r="AU339" s="20" t="s">
        <v>85</v>
      </c>
    </row>
    <row r="340" s="13" customFormat="1">
      <c r="A340" s="13"/>
      <c r="B340" s="234"/>
      <c r="C340" s="235"/>
      <c r="D340" s="236" t="s">
        <v>319</v>
      </c>
      <c r="E340" s="237" t="s">
        <v>19</v>
      </c>
      <c r="F340" s="238" t="s">
        <v>1493</v>
      </c>
      <c r="G340" s="235"/>
      <c r="H340" s="239">
        <v>29.870000000000001</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3" customFormat="1">
      <c r="A341" s="13"/>
      <c r="B341" s="234"/>
      <c r="C341" s="235"/>
      <c r="D341" s="236" t="s">
        <v>319</v>
      </c>
      <c r="E341" s="237" t="s">
        <v>19</v>
      </c>
      <c r="F341" s="238" t="s">
        <v>1494</v>
      </c>
      <c r="G341" s="235"/>
      <c r="H341" s="239">
        <v>22.754999999999999</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3" customFormat="1">
      <c r="A342" s="13"/>
      <c r="B342" s="234"/>
      <c r="C342" s="235"/>
      <c r="D342" s="236" t="s">
        <v>319</v>
      </c>
      <c r="E342" s="237" t="s">
        <v>19</v>
      </c>
      <c r="F342" s="238" t="s">
        <v>1495</v>
      </c>
      <c r="G342" s="235"/>
      <c r="H342" s="239">
        <v>37.950000000000003</v>
      </c>
      <c r="I342" s="240"/>
      <c r="J342" s="235"/>
      <c r="K342" s="235"/>
      <c r="L342" s="241"/>
      <c r="M342" s="242"/>
      <c r="N342" s="243"/>
      <c r="O342" s="243"/>
      <c r="P342" s="243"/>
      <c r="Q342" s="243"/>
      <c r="R342" s="243"/>
      <c r="S342" s="243"/>
      <c r="T342" s="244"/>
      <c r="U342" s="13"/>
      <c r="V342" s="13"/>
      <c r="W342" s="13"/>
      <c r="X342" s="13"/>
      <c r="Y342" s="13"/>
      <c r="Z342" s="13"/>
      <c r="AA342" s="13"/>
      <c r="AB342" s="13"/>
      <c r="AC342" s="13"/>
      <c r="AD342" s="13"/>
      <c r="AE342" s="13"/>
      <c r="AT342" s="245" t="s">
        <v>319</v>
      </c>
      <c r="AU342" s="245" t="s">
        <v>85</v>
      </c>
      <c r="AV342" s="13" t="s">
        <v>85</v>
      </c>
      <c r="AW342" s="13" t="s">
        <v>37</v>
      </c>
      <c r="AX342" s="13" t="s">
        <v>76</v>
      </c>
      <c r="AY342" s="245" t="s">
        <v>308</v>
      </c>
    </row>
    <row r="343" s="15" customFormat="1">
      <c r="A343" s="15"/>
      <c r="B343" s="259"/>
      <c r="C343" s="260"/>
      <c r="D343" s="236" t="s">
        <v>319</v>
      </c>
      <c r="E343" s="261" t="s">
        <v>19</v>
      </c>
      <c r="F343" s="262" t="s">
        <v>448</v>
      </c>
      <c r="G343" s="260"/>
      <c r="H343" s="263">
        <v>90.575000000000003</v>
      </c>
      <c r="I343" s="264"/>
      <c r="J343" s="260"/>
      <c r="K343" s="260"/>
      <c r="L343" s="265"/>
      <c r="M343" s="266"/>
      <c r="N343" s="267"/>
      <c r="O343" s="267"/>
      <c r="P343" s="267"/>
      <c r="Q343" s="267"/>
      <c r="R343" s="267"/>
      <c r="S343" s="267"/>
      <c r="T343" s="268"/>
      <c r="U343" s="15"/>
      <c r="V343" s="15"/>
      <c r="W343" s="15"/>
      <c r="X343" s="15"/>
      <c r="Y343" s="15"/>
      <c r="Z343" s="15"/>
      <c r="AA343" s="15"/>
      <c r="AB343" s="15"/>
      <c r="AC343" s="15"/>
      <c r="AD343" s="15"/>
      <c r="AE343" s="15"/>
      <c r="AT343" s="269" t="s">
        <v>319</v>
      </c>
      <c r="AU343" s="269" t="s">
        <v>85</v>
      </c>
      <c r="AV343" s="15" t="s">
        <v>315</v>
      </c>
      <c r="AW343" s="15" t="s">
        <v>37</v>
      </c>
      <c r="AX343" s="15" t="s">
        <v>83</v>
      </c>
      <c r="AY343" s="269" t="s">
        <v>308</v>
      </c>
    </row>
    <row r="344" s="2" customFormat="1" ht="24.15" customHeight="1">
      <c r="A344" s="41"/>
      <c r="B344" s="42"/>
      <c r="C344" s="216" t="s">
        <v>787</v>
      </c>
      <c r="D344" s="216" t="s">
        <v>310</v>
      </c>
      <c r="E344" s="217" t="s">
        <v>1121</v>
      </c>
      <c r="F344" s="218" t="s">
        <v>1109</v>
      </c>
      <c r="G344" s="219" t="s">
        <v>493</v>
      </c>
      <c r="H344" s="220">
        <v>1720.925</v>
      </c>
      <c r="I344" s="221"/>
      <c r="J344" s="222">
        <f>ROUND(I344*H344,2)</f>
        <v>0</v>
      </c>
      <c r="K344" s="218" t="s">
        <v>314</v>
      </c>
      <c r="L344" s="47"/>
      <c r="M344" s="223" t="s">
        <v>19</v>
      </c>
      <c r="N344" s="224" t="s">
        <v>47</v>
      </c>
      <c r="O344" s="87"/>
      <c r="P344" s="225">
        <f>O344*H344</f>
        <v>0</v>
      </c>
      <c r="Q344" s="225">
        <v>0</v>
      </c>
      <c r="R344" s="225">
        <f>Q344*H344</f>
        <v>0</v>
      </c>
      <c r="S344" s="225">
        <v>0</v>
      </c>
      <c r="T344" s="226">
        <f>S344*H344</f>
        <v>0</v>
      </c>
      <c r="U344" s="41"/>
      <c r="V344" s="41"/>
      <c r="W344" s="41"/>
      <c r="X344" s="41"/>
      <c r="Y344" s="41"/>
      <c r="Z344" s="41"/>
      <c r="AA344" s="41"/>
      <c r="AB344" s="41"/>
      <c r="AC344" s="41"/>
      <c r="AD344" s="41"/>
      <c r="AE344" s="41"/>
      <c r="AR344" s="227" t="s">
        <v>315</v>
      </c>
      <c r="AT344" s="227" t="s">
        <v>310</v>
      </c>
      <c r="AU344" s="227" t="s">
        <v>85</v>
      </c>
      <c r="AY344" s="20" t="s">
        <v>308</v>
      </c>
      <c r="BE344" s="228">
        <f>IF(N344="základní",J344,0)</f>
        <v>0</v>
      </c>
      <c r="BF344" s="228">
        <f>IF(N344="snížená",J344,0)</f>
        <v>0</v>
      </c>
      <c r="BG344" s="228">
        <f>IF(N344="zákl. přenesená",J344,0)</f>
        <v>0</v>
      </c>
      <c r="BH344" s="228">
        <f>IF(N344="sníž. přenesená",J344,0)</f>
        <v>0</v>
      </c>
      <c r="BI344" s="228">
        <f>IF(N344="nulová",J344,0)</f>
        <v>0</v>
      </c>
      <c r="BJ344" s="20" t="s">
        <v>83</v>
      </c>
      <c r="BK344" s="228">
        <f>ROUND(I344*H344,2)</f>
        <v>0</v>
      </c>
      <c r="BL344" s="20" t="s">
        <v>315</v>
      </c>
      <c r="BM344" s="227" t="s">
        <v>1496</v>
      </c>
    </row>
    <row r="345" s="2" customFormat="1">
      <c r="A345" s="41"/>
      <c r="B345" s="42"/>
      <c r="C345" s="43"/>
      <c r="D345" s="229" t="s">
        <v>317</v>
      </c>
      <c r="E345" s="43"/>
      <c r="F345" s="230" t="s">
        <v>1123</v>
      </c>
      <c r="G345" s="43"/>
      <c r="H345" s="43"/>
      <c r="I345" s="231"/>
      <c r="J345" s="43"/>
      <c r="K345" s="43"/>
      <c r="L345" s="47"/>
      <c r="M345" s="232"/>
      <c r="N345" s="233"/>
      <c r="O345" s="87"/>
      <c r="P345" s="87"/>
      <c r="Q345" s="87"/>
      <c r="R345" s="87"/>
      <c r="S345" s="87"/>
      <c r="T345" s="88"/>
      <c r="U345" s="41"/>
      <c r="V345" s="41"/>
      <c r="W345" s="41"/>
      <c r="X345" s="41"/>
      <c r="Y345" s="41"/>
      <c r="Z345" s="41"/>
      <c r="AA345" s="41"/>
      <c r="AB345" s="41"/>
      <c r="AC345" s="41"/>
      <c r="AD345" s="41"/>
      <c r="AE345" s="41"/>
      <c r="AT345" s="20" t="s">
        <v>317</v>
      </c>
      <c r="AU345" s="20" t="s">
        <v>85</v>
      </c>
    </row>
    <row r="346" s="14" customFormat="1">
      <c r="A346" s="14"/>
      <c r="B346" s="249"/>
      <c r="C346" s="250"/>
      <c r="D346" s="236" t="s">
        <v>319</v>
      </c>
      <c r="E346" s="251" t="s">
        <v>19</v>
      </c>
      <c r="F346" s="252" t="s">
        <v>1112</v>
      </c>
      <c r="G346" s="250"/>
      <c r="H346" s="251" t="s">
        <v>19</v>
      </c>
      <c r="I346" s="253"/>
      <c r="J346" s="250"/>
      <c r="K346" s="250"/>
      <c r="L346" s="254"/>
      <c r="M346" s="255"/>
      <c r="N346" s="256"/>
      <c r="O346" s="256"/>
      <c r="P346" s="256"/>
      <c r="Q346" s="256"/>
      <c r="R346" s="256"/>
      <c r="S346" s="256"/>
      <c r="T346" s="257"/>
      <c r="U346" s="14"/>
      <c r="V346" s="14"/>
      <c r="W346" s="14"/>
      <c r="X346" s="14"/>
      <c r="Y346" s="14"/>
      <c r="Z346" s="14"/>
      <c r="AA346" s="14"/>
      <c r="AB346" s="14"/>
      <c r="AC346" s="14"/>
      <c r="AD346" s="14"/>
      <c r="AE346" s="14"/>
      <c r="AT346" s="258" t="s">
        <v>319</v>
      </c>
      <c r="AU346" s="258" t="s">
        <v>85</v>
      </c>
      <c r="AV346" s="14" t="s">
        <v>83</v>
      </c>
      <c r="AW346" s="14" t="s">
        <v>37</v>
      </c>
      <c r="AX346" s="14" t="s">
        <v>76</v>
      </c>
      <c r="AY346" s="258" t="s">
        <v>308</v>
      </c>
    </row>
    <row r="347" s="13" customFormat="1">
      <c r="A347" s="13"/>
      <c r="B347" s="234"/>
      <c r="C347" s="235"/>
      <c r="D347" s="236" t="s">
        <v>319</v>
      </c>
      <c r="E347" s="237" t="s">
        <v>19</v>
      </c>
      <c r="F347" s="238" t="s">
        <v>1497</v>
      </c>
      <c r="G347" s="235"/>
      <c r="H347" s="239">
        <v>567.52999999999997</v>
      </c>
      <c r="I347" s="240"/>
      <c r="J347" s="235"/>
      <c r="K347" s="235"/>
      <c r="L347" s="241"/>
      <c r="M347" s="242"/>
      <c r="N347" s="243"/>
      <c r="O347" s="243"/>
      <c r="P347" s="243"/>
      <c r="Q347" s="243"/>
      <c r="R347" s="243"/>
      <c r="S347" s="243"/>
      <c r="T347" s="244"/>
      <c r="U347" s="13"/>
      <c r="V347" s="13"/>
      <c r="W347" s="13"/>
      <c r="X347" s="13"/>
      <c r="Y347" s="13"/>
      <c r="Z347" s="13"/>
      <c r="AA347" s="13"/>
      <c r="AB347" s="13"/>
      <c r="AC347" s="13"/>
      <c r="AD347" s="13"/>
      <c r="AE347" s="13"/>
      <c r="AT347" s="245" t="s">
        <v>319</v>
      </c>
      <c r="AU347" s="245" t="s">
        <v>85</v>
      </c>
      <c r="AV347" s="13" t="s">
        <v>85</v>
      </c>
      <c r="AW347" s="13" t="s">
        <v>37</v>
      </c>
      <c r="AX347" s="13" t="s">
        <v>76</v>
      </c>
      <c r="AY347" s="245" t="s">
        <v>308</v>
      </c>
    </row>
    <row r="348" s="13" customFormat="1">
      <c r="A348" s="13"/>
      <c r="B348" s="234"/>
      <c r="C348" s="235"/>
      <c r="D348" s="236" t="s">
        <v>319</v>
      </c>
      <c r="E348" s="237" t="s">
        <v>19</v>
      </c>
      <c r="F348" s="238" t="s">
        <v>1498</v>
      </c>
      <c r="G348" s="235"/>
      <c r="H348" s="239">
        <v>432.34500000000003</v>
      </c>
      <c r="I348" s="240"/>
      <c r="J348" s="235"/>
      <c r="K348" s="235"/>
      <c r="L348" s="241"/>
      <c r="M348" s="242"/>
      <c r="N348" s="243"/>
      <c r="O348" s="243"/>
      <c r="P348" s="243"/>
      <c r="Q348" s="243"/>
      <c r="R348" s="243"/>
      <c r="S348" s="243"/>
      <c r="T348" s="244"/>
      <c r="U348" s="13"/>
      <c r="V348" s="13"/>
      <c r="W348" s="13"/>
      <c r="X348" s="13"/>
      <c r="Y348" s="13"/>
      <c r="Z348" s="13"/>
      <c r="AA348" s="13"/>
      <c r="AB348" s="13"/>
      <c r="AC348" s="13"/>
      <c r="AD348" s="13"/>
      <c r="AE348" s="13"/>
      <c r="AT348" s="245" t="s">
        <v>319</v>
      </c>
      <c r="AU348" s="245" t="s">
        <v>85</v>
      </c>
      <c r="AV348" s="13" t="s">
        <v>85</v>
      </c>
      <c r="AW348" s="13" t="s">
        <v>37</v>
      </c>
      <c r="AX348" s="13" t="s">
        <v>76</v>
      </c>
      <c r="AY348" s="245" t="s">
        <v>308</v>
      </c>
    </row>
    <row r="349" s="13" customFormat="1">
      <c r="A349" s="13"/>
      <c r="B349" s="234"/>
      <c r="C349" s="235"/>
      <c r="D349" s="236" t="s">
        <v>319</v>
      </c>
      <c r="E349" s="237" t="s">
        <v>19</v>
      </c>
      <c r="F349" s="238" t="s">
        <v>1499</v>
      </c>
      <c r="G349" s="235"/>
      <c r="H349" s="239">
        <v>721.04999999999995</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5" customFormat="1">
      <c r="A350" s="15"/>
      <c r="B350" s="259"/>
      <c r="C350" s="260"/>
      <c r="D350" s="236" t="s">
        <v>319</v>
      </c>
      <c r="E350" s="261" t="s">
        <v>19</v>
      </c>
      <c r="F350" s="262" t="s">
        <v>448</v>
      </c>
      <c r="G350" s="260"/>
      <c r="H350" s="263">
        <v>1720.925</v>
      </c>
      <c r="I350" s="264"/>
      <c r="J350" s="260"/>
      <c r="K350" s="260"/>
      <c r="L350" s="265"/>
      <c r="M350" s="266"/>
      <c r="N350" s="267"/>
      <c r="O350" s="267"/>
      <c r="P350" s="267"/>
      <c r="Q350" s="267"/>
      <c r="R350" s="267"/>
      <c r="S350" s="267"/>
      <c r="T350" s="268"/>
      <c r="U350" s="15"/>
      <c r="V350" s="15"/>
      <c r="W350" s="15"/>
      <c r="X350" s="15"/>
      <c r="Y350" s="15"/>
      <c r="Z350" s="15"/>
      <c r="AA350" s="15"/>
      <c r="AB350" s="15"/>
      <c r="AC350" s="15"/>
      <c r="AD350" s="15"/>
      <c r="AE350" s="15"/>
      <c r="AT350" s="269" t="s">
        <v>319</v>
      </c>
      <c r="AU350" s="269" t="s">
        <v>85</v>
      </c>
      <c r="AV350" s="15" t="s">
        <v>315</v>
      </c>
      <c r="AW350" s="15" t="s">
        <v>37</v>
      </c>
      <c r="AX350" s="15" t="s">
        <v>83</v>
      </c>
      <c r="AY350" s="269" t="s">
        <v>308</v>
      </c>
    </row>
    <row r="351" s="2" customFormat="1" ht="24.15" customHeight="1">
      <c r="A351" s="41"/>
      <c r="B351" s="42"/>
      <c r="C351" s="216" t="s">
        <v>1500</v>
      </c>
      <c r="D351" s="216" t="s">
        <v>310</v>
      </c>
      <c r="E351" s="217" t="s">
        <v>946</v>
      </c>
      <c r="F351" s="218" t="s">
        <v>947</v>
      </c>
      <c r="G351" s="219" t="s">
        <v>493</v>
      </c>
      <c r="H351" s="220">
        <v>462.80000000000001</v>
      </c>
      <c r="I351" s="221"/>
      <c r="J351" s="222">
        <f>ROUND(I351*H351,2)</f>
        <v>0</v>
      </c>
      <c r="K351" s="218" t="s">
        <v>314</v>
      </c>
      <c r="L351" s="47"/>
      <c r="M351" s="223" t="s">
        <v>19</v>
      </c>
      <c r="N351" s="224" t="s">
        <v>47</v>
      </c>
      <c r="O351" s="87"/>
      <c r="P351" s="225">
        <f>O351*H351</f>
        <v>0</v>
      </c>
      <c r="Q351" s="225">
        <v>0</v>
      </c>
      <c r="R351" s="225">
        <f>Q351*H351</f>
        <v>0</v>
      </c>
      <c r="S351" s="225">
        <v>0</v>
      </c>
      <c r="T351" s="226">
        <f>S351*H351</f>
        <v>0</v>
      </c>
      <c r="U351" s="41"/>
      <c r="V351" s="41"/>
      <c r="W351" s="41"/>
      <c r="X351" s="41"/>
      <c r="Y351" s="41"/>
      <c r="Z351" s="41"/>
      <c r="AA351" s="41"/>
      <c r="AB351" s="41"/>
      <c r="AC351" s="41"/>
      <c r="AD351" s="41"/>
      <c r="AE351" s="41"/>
      <c r="AR351" s="227" t="s">
        <v>315</v>
      </c>
      <c r="AT351" s="227" t="s">
        <v>310</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1501</v>
      </c>
    </row>
    <row r="352" s="2" customFormat="1">
      <c r="A352" s="41"/>
      <c r="B352" s="42"/>
      <c r="C352" s="43"/>
      <c r="D352" s="229" t="s">
        <v>317</v>
      </c>
      <c r="E352" s="43"/>
      <c r="F352" s="230" t="s">
        <v>949</v>
      </c>
      <c r="G352" s="43"/>
      <c r="H352" s="43"/>
      <c r="I352" s="231"/>
      <c r="J352" s="43"/>
      <c r="K352" s="43"/>
      <c r="L352" s="47"/>
      <c r="M352" s="232"/>
      <c r="N352" s="233"/>
      <c r="O352" s="87"/>
      <c r="P352" s="87"/>
      <c r="Q352" s="87"/>
      <c r="R352" s="87"/>
      <c r="S352" s="87"/>
      <c r="T352" s="88"/>
      <c r="U352" s="41"/>
      <c r="V352" s="41"/>
      <c r="W352" s="41"/>
      <c r="X352" s="41"/>
      <c r="Y352" s="41"/>
      <c r="Z352" s="41"/>
      <c r="AA352" s="41"/>
      <c r="AB352" s="41"/>
      <c r="AC352" s="41"/>
      <c r="AD352" s="41"/>
      <c r="AE352" s="41"/>
      <c r="AT352" s="20" t="s">
        <v>317</v>
      </c>
      <c r="AU352" s="20" t="s">
        <v>85</v>
      </c>
    </row>
    <row r="353" s="13" customFormat="1">
      <c r="A353" s="13"/>
      <c r="B353" s="234"/>
      <c r="C353" s="235"/>
      <c r="D353" s="236" t="s">
        <v>319</v>
      </c>
      <c r="E353" s="237" t="s">
        <v>19</v>
      </c>
      <c r="F353" s="238" t="s">
        <v>1502</v>
      </c>
      <c r="G353" s="235"/>
      <c r="H353" s="239">
        <v>154.375</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3" customFormat="1">
      <c r="A354" s="13"/>
      <c r="B354" s="234"/>
      <c r="C354" s="235"/>
      <c r="D354" s="236" t="s">
        <v>319</v>
      </c>
      <c r="E354" s="237" t="s">
        <v>19</v>
      </c>
      <c r="F354" s="238" t="s">
        <v>1503</v>
      </c>
      <c r="G354" s="235"/>
      <c r="H354" s="239">
        <v>308.42500000000001</v>
      </c>
      <c r="I354" s="240"/>
      <c r="J354" s="235"/>
      <c r="K354" s="235"/>
      <c r="L354" s="241"/>
      <c r="M354" s="242"/>
      <c r="N354" s="243"/>
      <c r="O354" s="243"/>
      <c r="P354" s="243"/>
      <c r="Q354" s="243"/>
      <c r="R354" s="243"/>
      <c r="S354" s="243"/>
      <c r="T354" s="244"/>
      <c r="U354" s="13"/>
      <c r="V354" s="13"/>
      <c r="W354" s="13"/>
      <c r="X354" s="13"/>
      <c r="Y354" s="13"/>
      <c r="Z354" s="13"/>
      <c r="AA354" s="13"/>
      <c r="AB354" s="13"/>
      <c r="AC354" s="13"/>
      <c r="AD354" s="13"/>
      <c r="AE354" s="13"/>
      <c r="AT354" s="245" t="s">
        <v>319</v>
      </c>
      <c r="AU354" s="245" t="s">
        <v>85</v>
      </c>
      <c r="AV354" s="13" t="s">
        <v>85</v>
      </c>
      <c r="AW354" s="13" t="s">
        <v>37</v>
      </c>
      <c r="AX354" s="13" t="s">
        <v>76</v>
      </c>
      <c r="AY354" s="245" t="s">
        <v>308</v>
      </c>
    </row>
    <row r="355" s="15" customFormat="1">
      <c r="A355" s="15"/>
      <c r="B355" s="259"/>
      <c r="C355" s="260"/>
      <c r="D355" s="236" t="s">
        <v>319</v>
      </c>
      <c r="E355" s="261" t="s">
        <v>19</v>
      </c>
      <c r="F355" s="262" t="s">
        <v>448</v>
      </c>
      <c r="G355" s="260"/>
      <c r="H355" s="263">
        <v>462.80000000000001</v>
      </c>
      <c r="I355" s="264"/>
      <c r="J355" s="260"/>
      <c r="K355" s="260"/>
      <c r="L355" s="265"/>
      <c r="M355" s="266"/>
      <c r="N355" s="267"/>
      <c r="O355" s="267"/>
      <c r="P355" s="267"/>
      <c r="Q355" s="267"/>
      <c r="R355" s="267"/>
      <c r="S355" s="267"/>
      <c r="T355" s="268"/>
      <c r="U355" s="15"/>
      <c r="V355" s="15"/>
      <c r="W355" s="15"/>
      <c r="X355" s="15"/>
      <c r="Y355" s="15"/>
      <c r="Z355" s="15"/>
      <c r="AA355" s="15"/>
      <c r="AB355" s="15"/>
      <c r="AC355" s="15"/>
      <c r="AD355" s="15"/>
      <c r="AE355" s="15"/>
      <c r="AT355" s="269" t="s">
        <v>319</v>
      </c>
      <c r="AU355" s="269" t="s">
        <v>85</v>
      </c>
      <c r="AV355" s="15" t="s">
        <v>315</v>
      </c>
      <c r="AW355" s="15" t="s">
        <v>37</v>
      </c>
      <c r="AX355" s="15" t="s">
        <v>83</v>
      </c>
      <c r="AY355" s="269" t="s">
        <v>308</v>
      </c>
    </row>
    <row r="356" s="2" customFormat="1" ht="24.15" customHeight="1">
      <c r="A356" s="41"/>
      <c r="B356" s="42"/>
      <c r="C356" s="216" t="s">
        <v>791</v>
      </c>
      <c r="D356" s="216" t="s">
        <v>310</v>
      </c>
      <c r="E356" s="217" t="s">
        <v>952</v>
      </c>
      <c r="F356" s="218" t="s">
        <v>953</v>
      </c>
      <c r="G356" s="219" t="s">
        <v>493</v>
      </c>
      <c r="H356" s="220">
        <v>8793.2000000000007</v>
      </c>
      <c r="I356" s="221"/>
      <c r="J356" s="222">
        <f>ROUND(I356*H356,2)</f>
        <v>0</v>
      </c>
      <c r="K356" s="218" t="s">
        <v>314</v>
      </c>
      <c r="L356" s="47"/>
      <c r="M356" s="223" t="s">
        <v>19</v>
      </c>
      <c r="N356" s="224" t="s">
        <v>47</v>
      </c>
      <c r="O356" s="87"/>
      <c r="P356" s="225">
        <f>O356*H356</f>
        <v>0</v>
      </c>
      <c r="Q356" s="225">
        <v>0</v>
      </c>
      <c r="R356" s="225">
        <f>Q356*H356</f>
        <v>0</v>
      </c>
      <c r="S356" s="225">
        <v>0</v>
      </c>
      <c r="T356" s="226">
        <f>S356*H356</f>
        <v>0</v>
      </c>
      <c r="U356" s="41"/>
      <c r="V356" s="41"/>
      <c r="W356" s="41"/>
      <c r="X356" s="41"/>
      <c r="Y356" s="41"/>
      <c r="Z356" s="41"/>
      <c r="AA356" s="41"/>
      <c r="AB356" s="41"/>
      <c r="AC356" s="41"/>
      <c r="AD356" s="41"/>
      <c r="AE356" s="41"/>
      <c r="AR356" s="227" t="s">
        <v>315</v>
      </c>
      <c r="AT356" s="227" t="s">
        <v>310</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1504</v>
      </c>
    </row>
    <row r="357" s="2" customFormat="1">
      <c r="A357" s="41"/>
      <c r="B357" s="42"/>
      <c r="C357" s="43"/>
      <c r="D357" s="229" t="s">
        <v>317</v>
      </c>
      <c r="E357" s="43"/>
      <c r="F357" s="230" t="s">
        <v>955</v>
      </c>
      <c r="G357" s="43"/>
      <c r="H357" s="43"/>
      <c r="I357" s="231"/>
      <c r="J357" s="43"/>
      <c r="K357" s="43"/>
      <c r="L357" s="47"/>
      <c r="M357" s="232"/>
      <c r="N357" s="233"/>
      <c r="O357" s="87"/>
      <c r="P357" s="87"/>
      <c r="Q357" s="87"/>
      <c r="R357" s="87"/>
      <c r="S357" s="87"/>
      <c r="T357" s="88"/>
      <c r="U357" s="41"/>
      <c r="V357" s="41"/>
      <c r="W357" s="41"/>
      <c r="X357" s="41"/>
      <c r="Y357" s="41"/>
      <c r="Z357" s="41"/>
      <c r="AA357" s="41"/>
      <c r="AB357" s="41"/>
      <c r="AC357" s="41"/>
      <c r="AD357" s="41"/>
      <c r="AE357" s="41"/>
      <c r="AT357" s="20" t="s">
        <v>317</v>
      </c>
      <c r="AU357" s="20" t="s">
        <v>85</v>
      </c>
    </row>
    <row r="358" s="14" customFormat="1">
      <c r="A358" s="14"/>
      <c r="B358" s="249"/>
      <c r="C358" s="250"/>
      <c r="D358" s="236" t="s">
        <v>319</v>
      </c>
      <c r="E358" s="251" t="s">
        <v>19</v>
      </c>
      <c r="F358" s="252" t="s">
        <v>1112</v>
      </c>
      <c r="G358" s="250"/>
      <c r="H358" s="251" t="s">
        <v>19</v>
      </c>
      <c r="I358" s="253"/>
      <c r="J358" s="250"/>
      <c r="K358" s="250"/>
      <c r="L358" s="254"/>
      <c r="M358" s="255"/>
      <c r="N358" s="256"/>
      <c r="O358" s="256"/>
      <c r="P358" s="256"/>
      <c r="Q358" s="256"/>
      <c r="R358" s="256"/>
      <c r="S358" s="256"/>
      <c r="T358" s="257"/>
      <c r="U358" s="14"/>
      <c r="V358" s="14"/>
      <c r="W358" s="14"/>
      <c r="X358" s="14"/>
      <c r="Y358" s="14"/>
      <c r="Z358" s="14"/>
      <c r="AA358" s="14"/>
      <c r="AB358" s="14"/>
      <c r="AC358" s="14"/>
      <c r="AD358" s="14"/>
      <c r="AE358" s="14"/>
      <c r="AT358" s="258" t="s">
        <v>319</v>
      </c>
      <c r="AU358" s="258" t="s">
        <v>85</v>
      </c>
      <c r="AV358" s="14" t="s">
        <v>83</v>
      </c>
      <c r="AW358" s="14" t="s">
        <v>37</v>
      </c>
      <c r="AX358" s="14" t="s">
        <v>76</v>
      </c>
      <c r="AY358" s="258" t="s">
        <v>308</v>
      </c>
    </row>
    <row r="359" s="13" customFormat="1">
      <c r="A359" s="13"/>
      <c r="B359" s="234"/>
      <c r="C359" s="235"/>
      <c r="D359" s="236" t="s">
        <v>319</v>
      </c>
      <c r="E359" s="237" t="s">
        <v>19</v>
      </c>
      <c r="F359" s="238" t="s">
        <v>1505</v>
      </c>
      <c r="G359" s="235"/>
      <c r="H359" s="239">
        <v>2933.125</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3" customFormat="1">
      <c r="A360" s="13"/>
      <c r="B360" s="234"/>
      <c r="C360" s="235"/>
      <c r="D360" s="236" t="s">
        <v>319</v>
      </c>
      <c r="E360" s="237" t="s">
        <v>19</v>
      </c>
      <c r="F360" s="238" t="s">
        <v>1506</v>
      </c>
      <c r="G360" s="235"/>
      <c r="H360" s="239">
        <v>5860.0749999999998</v>
      </c>
      <c r="I360" s="240"/>
      <c r="J360" s="235"/>
      <c r="K360" s="235"/>
      <c r="L360" s="241"/>
      <c r="M360" s="242"/>
      <c r="N360" s="243"/>
      <c r="O360" s="243"/>
      <c r="P360" s="243"/>
      <c r="Q360" s="243"/>
      <c r="R360" s="243"/>
      <c r="S360" s="243"/>
      <c r="T360" s="244"/>
      <c r="U360" s="13"/>
      <c r="V360" s="13"/>
      <c r="W360" s="13"/>
      <c r="X360" s="13"/>
      <c r="Y360" s="13"/>
      <c r="Z360" s="13"/>
      <c r="AA360" s="13"/>
      <c r="AB360" s="13"/>
      <c r="AC360" s="13"/>
      <c r="AD360" s="13"/>
      <c r="AE360" s="13"/>
      <c r="AT360" s="245" t="s">
        <v>319</v>
      </c>
      <c r="AU360" s="245" t="s">
        <v>85</v>
      </c>
      <c r="AV360" s="13" t="s">
        <v>85</v>
      </c>
      <c r="AW360" s="13" t="s">
        <v>37</v>
      </c>
      <c r="AX360" s="13" t="s">
        <v>76</v>
      </c>
      <c r="AY360" s="245" t="s">
        <v>308</v>
      </c>
    </row>
    <row r="361" s="15" customFormat="1">
      <c r="A361" s="15"/>
      <c r="B361" s="259"/>
      <c r="C361" s="260"/>
      <c r="D361" s="236" t="s">
        <v>319</v>
      </c>
      <c r="E361" s="261" t="s">
        <v>19</v>
      </c>
      <c r="F361" s="262" t="s">
        <v>448</v>
      </c>
      <c r="G361" s="260"/>
      <c r="H361" s="263">
        <v>8793.2000000000007</v>
      </c>
      <c r="I361" s="264"/>
      <c r="J361" s="260"/>
      <c r="K361" s="260"/>
      <c r="L361" s="265"/>
      <c r="M361" s="266"/>
      <c r="N361" s="267"/>
      <c r="O361" s="267"/>
      <c r="P361" s="267"/>
      <c r="Q361" s="267"/>
      <c r="R361" s="267"/>
      <c r="S361" s="267"/>
      <c r="T361" s="268"/>
      <c r="U361" s="15"/>
      <c r="V361" s="15"/>
      <c r="W361" s="15"/>
      <c r="X361" s="15"/>
      <c r="Y361" s="15"/>
      <c r="Z361" s="15"/>
      <c r="AA361" s="15"/>
      <c r="AB361" s="15"/>
      <c r="AC361" s="15"/>
      <c r="AD361" s="15"/>
      <c r="AE361" s="15"/>
      <c r="AT361" s="269" t="s">
        <v>319</v>
      </c>
      <c r="AU361" s="269" t="s">
        <v>85</v>
      </c>
      <c r="AV361" s="15" t="s">
        <v>315</v>
      </c>
      <c r="AW361" s="15" t="s">
        <v>37</v>
      </c>
      <c r="AX361" s="15" t="s">
        <v>83</v>
      </c>
      <c r="AY361" s="269" t="s">
        <v>308</v>
      </c>
    </row>
    <row r="362" s="2" customFormat="1" ht="24.15" customHeight="1">
      <c r="A362" s="41"/>
      <c r="B362" s="42"/>
      <c r="C362" s="216" t="s">
        <v>1507</v>
      </c>
      <c r="D362" s="216" t="s">
        <v>310</v>
      </c>
      <c r="E362" s="217" t="s">
        <v>514</v>
      </c>
      <c r="F362" s="218" t="s">
        <v>515</v>
      </c>
      <c r="G362" s="219" t="s">
        <v>493</v>
      </c>
      <c r="H362" s="220">
        <v>515.42499999999995</v>
      </c>
      <c r="I362" s="221"/>
      <c r="J362" s="222">
        <f>ROUND(I362*H362,2)</f>
        <v>0</v>
      </c>
      <c r="K362" s="218" t="s">
        <v>314</v>
      </c>
      <c r="L362" s="47"/>
      <c r="M362" s="223" t="s">
        <v>19</v>
      </c>
      <c r="N362" s="224" t="s">
        <v>47</v>
      </c>
      <c r="O362" s="87"/>
      <c r="P362" s="225">
        <f>O362*H362</f>
        <v>0</v>
      </c>
      <c r="Q362" s="225">
        <v>0</v>
      </c>
      <c r="R362" s="225">
        <f>Q362*H362</f>
        <v>0</v>
      </c>
      <c r="S362" s="225">
        <v>0</v>
      </c>
      <c r="T362" s="226">
        <f>S362*H362</f>
        <v>0</v>
      </c>
      <c r="U362" s="41"/>
      <c r="V362" s="41"/>
      <c r="W362" s="41"/>
      <c r="X362" s="41"/>
      <c r="Y362" s="41"/>
      <c r="Z362" s="41"/>
      <c r="AA362" s="41"/>
      <c r="AB362" s="41"/>
      <c r="AC362" s="41"/>
      <c r="AD362" s="41"/>
      <c r="AE362" s="41"/>
      <c r="AR362" s="227" t="s">
        <v>315</v>
      </c>
      <c r="AT362" s="227" t="s">
        <v>310</v>
      </c>
      <c r="AU362" s="227" t="s">
        <v>85</v>
      </c>
      <c r="AY362" s="20" t="s">
        <v>308</v>
      </c>
      <c r="BE362" s="228">
        <f>IF(N362="základní",J362,0)</f>
        <v>0</v>
      </c>
      <c r="BF362" s="228">
        <f>IF(N362="snížená",J362,0)</f>
        <v>0</v>
      </c>
      <c r="BG362" s="228">
        <f>IF(N362="zákl. přenesená",J362,0)</f>
        <v>0</v>
      </c>
      <c r="BH362" s="228">
        <f>IF(N362="sníž. přenesená",J362,0)</f>
        <v>0</v>
      </c>
      <c r="BI362" s="228">
        <f>IF(N362="nulová",J362,0)</f>
        <v>0</v>
      </c>
      <c r="BJ362" s="20" t="s">
        <v>83</v>
      </c>
      <c r="BK362" s="228">
        <f>ROUND(I362*H362,2)</f>
        <v>0</v>
      </c>
      <c r="BL362" s="20" t="s">
        <v>315</v>
      </c>
      <c r="BM362" s="227" t="s">
        <v>1508</v>
      </c>
    </row>
    <row r="363" s="2" customFormat="1">
      <c r="A363" s="41"/>
      <c r="B363" s="42"/>
      <c r="C363" s="43"/>
      <c r="D363" s="229" t="s">
        <v>317</v>
      </c>
      <c r="E363" s="43"/>
      <c r="F363" s="230" t="s">
        <v>517</v>
      </c>
      <c r="G363" s="43"/>
      <c r="H363" s="43"/>
      <c r="I363" s="231"/>
      <c r="J363" s="43"/>
      <c r="K363" s="43"/>
      <c r="L363" s="47"/>
      <c r="M363" s="232"/>
      <c r="N363" s="233"/>
      <c r="O363" s="87"/>
      <c r="P363" s="87"/>
      <c r="Q363" s="87"/>
      <c r="R363" s="87"/>
      <c r="S363" s="87"/>
      <c r="T363" s="88"/>
      <c r="U363" s="41"/>
      <c r="V363" s="41"/>
      <c r="W363" s="41"/>
      <c r="X363" s="41"/>
      <c r="Y363" s="41"/>
      <c r="Z363" s="41"/>
      <c r="AA363" s="41"/>
      <c r="AB363" s="41"/>
      <c r="AC363" s="41"/>
      <c r="AD363" s="41"/>
      <c r="AE363" s="41"/>
      <c r="AT363" s="20" t="s">
        <v>317</v>
      </c>
      <c r="AU363" s="20" t="s">
        <v>85</v>
      </c>
    </row>
    <row r="364" s="13" customFormat="1">
      <c r="A364" s="13"/>
      <c r="B364" s="234"/>
      <c r="C364" s="235"/>
      <c r="D364" s="236" t="s">
        <v>319</v>
      </c>
      <c r="E364" s="237" t="s">
        <v>19</v>
      </c>
      <c r="F364" s="238" t="s">
        <v>1493</v>
      </c>
      <c r="G364" s="235"/>
      <c r="H364" s="239">
        <v>29.870000000000001</v>
      </c>
      <c r="I364" s="240"/>
      <c r="J364" s="235"/>
      <c r="K364" s="235"/>
      <c r="L364" s="241"/>
      <c r="M364" s="242"/>
      <c r="N364" s="243"/>
      <c r="O364" s="243"/>
      <c r="P364" s="243"/>
      <c r="Q364" s="243"/>
      <c r="R364" s="243"/>
      <c r="S364" s="243"/>
      <c r="T364" s="244"/>
      <c r="U364" s="13"/>
      <c r="V364" s="13"/>
      <c r="W364" s="13"/>
      <c r="X364" s="13"/>
      <c r="Y364" s="13"/>
      <c r="Z364" s="13"/>
      <c r="AA364" s="13"/>
      <c r="AB364" s="13"/>
      <c r="AC364" s="13"/>
      <c r="AD364" s="13"/>
      <c r="AE364" s="13"/>
      <c r="AT364" s="245" t="s">
        <v>319</v>
      </c>
      <c r="AU364" s="245" t="s">
        <v>85</v>
      </c>
      <c r="AV364" s="13" t="s">
        <v>85</v>
      </c>
      <c r="AW364" s="13" t="s">
        <v>37</v>
      </c>
      <c r="AX364" s="13" t="s">
        <v>76</v>
      </c>
      <c r="AY364" s="245" t="s">
        <v>308</v>
      </c>
    </row>
    <row r="365" s="13" customFormat="1">
      <c r="A365" s="13"/>
      <c r="B365" s="234"/>
      <c r="C365" s="235"/>
      <c r="D365" s="236" t="s">
        <v>319</v>
      </c>
      <c r="E365" s="237" t="s">
        <v>19</v>
      </c>
      <c r="F365" s="238" t="s">
        <v>1494</v>
      </c>
      <c r="G365" s="235"/>
      <c r="H365" s="239">
        <v>22.754999999999999</v>
      </c>
      <c r="I365" s="240"/>
      <c r="J365" s="235"/>
      <c r="K365" s="235"/>
      <c r="L365" s="241"/>
      <c r="M365" s="242"/>
      <c r="N365" s="243"/>
      <c r="O365" s="243"/>
      <c r="P365" s="243"/>
      <c r="Q365" s="243"/>
      <c r="R365" s="243"/>
      <c r="S365" s="243"/>
      <c r="T365" s="244"/>
      <c r="U365" s="13"/>
      <c r="V365" s="13"/>
      <c r="W365" s="13"/>
      <c r="X365" s="13"/>
      <c r="Y365" s="13"/>
      <c r="Z365" s="13"/>
      <c r="AA365" s="13"/>
      <c r="AB365" s="13"/>
      <c r="AC365" s="13"/>
      <c r="AD365" s="13"/>
      <c r="AE365" s="13"/>
      <c r="AT365" s="245" t="s">
        <v>319</v>
      </c>
      <c r="AU365" s="245" t="s">
        <v>85</v>
      </c>
      <c r="AV365" s="13" t="s">
        <v>85</v>
      </c>
      <c r="AW365" s="13" t="s">
        <v>37</v>
      </c>
      <c r="AX365" s="13" t="s">
        <v>76</v>
      </c>
      <c r="AY365" s="245" t="s">
        <v>308</v>
      </c>
    </row>
    <row r="366" s="13" customFormat="1">
      <c r="A366" s="13"/>
      <c r="B366" s="234"/>
      <c r="C366" s="235"/>
      <c r="D366" s="236" t="s">
        <v>319</v>
      </c>
      <c r="E366" s="237" t="s">
        <v>19</v>
      </c>
      <c r="F366" s="238" t="s">
        <v>1502</v>
      </c>
      <c r="G366" s="235"/>
      <c r="H366" s="239">
        <v>154.375</v>
      </c>
      <c r="I366" s="240"/>
      <c r="J366" s="235"/>
      <c r="K366" s="235"/>
      <c r="L366" s="241"/>
      <c r="M366" s="242"/>
      <c r="N366" s="243"/>
      <c r="O366" s="243"/>
      <c r="P366" s="243"/>
      <c r="Q366" s="243"/>
      <c r="R366" s="243"/>
      <c r="S366" s="243"/>
      <c r="T366" s="244"/>
      <c r="U366" s="13"/>
      <c r="V366" s="13"/>
      <c r="W366" s="13"/>
      <c r="X366" s="13"/>
      <c r="Y366" s="13"/>
      <c r="Z366" s="13"/>
      <c r="AA366" s="13"/>
      <c r="AB366" s="13"/>
      <c r="AC366" s="13"/>
      <c r="AD366" s="13"/>
      <c r="AE366" s="13"/>
      <c r="AT366" s="245" t="s">
        <v>319</v>
      </c>
      <c r="AU366" s="245" t="s">
        <v>85</v>
      </c>
      <c r="AV366" s="13" t="s">
        <v>85</v>
      </c>
      <c r="AW366" s="13" t="s">
        <v>37</v>
      </c>
      <c r="AX366" s="13" t="s">
        <v>76</v>
      </c>
      <c r="AY366" s="245" t="s">
        <v>308</v>
      </c>
    </row>
    <row r="367" s="13" customFormat="1">
      <c r="A367" s="13"/>
      <c r="B367" s="234"/>
      <c r="C367" s="235"/>
      <c r="D367" s="236" t="s">
        <v>319</v>
      </c>
      <c r="E367" s="237" t="s">
        <v>19</v>
      </c>
      <c r="F367" s="238" t="s">
        <v>1503</v>
      </c>
      <c r="G367" s="235"/>
      <c r="H367" s="239">
        <v>308.42500000000001</v>
      </c>
      <c r="I367" s="240"/>
      <c r="J367" s="235"/>
      <c r="K367" s="235"/>
      <c r="L367" s="241"/>
      <c r="M367" s="242"/>
      <c r="N367" s="243"/>
      <c r="O367" s="243"/>
      <c r="P367" s="243"/>
      <c r="Q367" s="243"/>
      <c r="R367" s="243"/>
      <c r="S367" s="243"/>
      <c r="T367" s="244"/>
      <c r="U367" s="13"/>
      <c r="V367" s="13"/>
      <c r="W367" s="13"/>
      <c r="X367" s="13"/>
      <c r="Y367" s="13"/>
      <c r="Z367" s="13"/>
      <c r="AA367" s="13"/>
      <c r="AB367" s="13"/>
      <c r="AC367" s="13"/>
      <c r="AD367" s="13"/>
      <c r="AE367" s="13"/>
      <c r="AT367" s="245" t="s">
        <v>319</v>
      </c>
      <c r="AU367" s="245" t="s">
        <v>85</v>
      </c>
      <c r="AV367" s="13" t="s">
        <v>85</v>
      </c>
      <c r="AW367" s="13" t="s">
        <v>37</v>
      </c>
      <c r="AX367" s="13" t="s">
        <v>76</v>
      </c>
      <c r="AY367" s="245" t="s">
        <v>308</v>
      </c>
    </row>
    <row r="368" s="15" customFormat="1">
      <c r="A368" s="15"/>
      <c r="B368" s="259"/>
      <c r="C368" s="260"/>
      <c r="D368" s="236" t="s">
        <v>319</v>
      </c>
      <c r="E368" s="261" t="s">
        <v>19</v>
      </c>
      <c r="F368" s="262" t="s">
        <v>448</v>
      </c>
      <c r="G368" s="260"/>
      <c r="H368" s="263">
        <v>515.42499999999995</v>
      </c>
      <c r="I368" s="264"/>
      <c r="J368" s="260"/>
      <c r="K368" s="260"/>
      <c r="L368" s="265"/>
      <c r="M368" s="266"/>
      <c r="N368" s="267"/>
      <c r="O368" s="267"/>
      <c r="P368" s="267"/>
      <c r="Q368" s="267"/>
      <c r="R368" s="267"/>
      <c r="S368" s="267"/>
      <c r="T368" s="268"/>
      <c r="U368" s="15"/>
      <c r="V368" s="15"/>
      <c r="W368" s="15"/>
      <c r="X368" s="15"/>
      <c r="Y368" s="15"/>
      <c r="Z368" s="15"/>
      <c r="AA368" s="15"/>
      <c r="AB368" s="15"/>
      <c r="AC368" s="15"/>
      <c r="AD368" s="15"/>
      <c r="AE368" s="15"/>
      <c r="AT368" s="269" t="s">
        <v>319</v>
      </c>
      <c r="AU368" s="269" t="s">
        <v>85</v>
      </c>
      <c r="AV368" s="15" t="s">
        <v>315</v>
      </c>
      <c r="AW368" s="15" t="s">
        <v>37</v>
      </c>
      <c r="AX368" s="15" t="s">
        <v>83</v>
      </c>
      <c r="AY368" s="269" t="s">
        <v>308</v>
      </c>
    </row>
    <row r="369" s="2" customFormat="1" ht="24.15" customHeight="1">
      <c r="A369" s="41"/>
      <c r="B369" s="42"/>
      <c r="C369" s="216" t="s">
        <v>797</v>
      </c>
      <c r="D369" s="216" t="s">
        <v>310</v>
      </c>
      <c r="E369" s="217" t="s">
        <v>1133</v>
      </c>
      <c r="F369" s="218" t="s">
        <v>1134</v>
      </c>
      <c r="G369" s="219" t="s">
        <v>493</v>
      </c>
      <c r="H369" s="220">
        <v>37.950000000000003</v>
      </c>
      <c r="I369" s="221"/>
      <c r="J369" s="222">
        <f>ROUND(I369*H369,2)</f>
        <v>0</v>
      </c>
      <c r="K369" s="218" t="s">
        <v>314</v>
      </c>
      <c r="L369" s="47"/>
      <c r="M369" s="223" t="s">
        <v>19</v>
      </c>
      <c r="N369" s="224" t="s">
        <v>47</v>
      </c>
      <c r="O369" s="87"/>
      <c r="P369" s="225">
        <f>O369*H369</f>
        <v>0</v>
      </c>
      <c r="Q369" s="225">
        <v>0</v>
      </c>
      <c r="R369" s="225">
        <f>Q369*H369</f>
        <v>0</v>
      </c>
      <c r="S369" s="225">
        <v>0</v>
      </c>
      <c r="T369" s="226">
        <f>S369*H369</f>
        <v>0</v>
      </c>
      <c r="U369" s="41"/>
      <c r="V369" s="41"/>
      <c r="W369" s="41"/>
      <c r="X369" s="41"/>
      <c r="Y369" s="41"/>
      <c r="Z369" s="41"/>
      <c r="AA369" s="41"/>
      <c r="AB369" s="41"/>
      <c r="AC369" s="41"/>
      <c r="AD369" s="41"/>
      <c r="AE369" s="41"/>
      <c r="AR369" s="227" t="s">
        <v>315</v>
      </c>
      <c r="AT369" s="227" t="s">
        <v>310</v>
      </c>
      <c r="AU369" s="227" t="s">
        <v>85</v>
      </c>
      <c r="AY369" s="20" t="s">
        <v>308</v>
      </c>
      <c r="BE369" s="228">
        <f>IF(N369="základní",J369,0)</f>
        <v>0</v>
      </c>
      <c r="BF369" s="228">
        <f>IF(N369="snížená",J369,0)</f>
        <v>0</v>
      </c>
      <c r="BG369" s="228">
        <f>IF(N369="zákl. přenesená",J369,0)</f>
        <v>0</v>
      </c>
      <c r="BH369" s="228">
        <f>IF(N369="sníž. přenesená",J369,0)</f>
        <v>0</v>
      </c>
      <c r="BI369" s="228">
        <f>IF(N369="nulová",J369,0)</f>
        <v>0</v>
      </c>
      <c r="BJ369" s="20" t="s">
        <v>83</v>
      </c>
      <c r="BK369" s="228">
        <f>ROUND(I369*H369,2)</f>
        <v>0</v>
      </c>
      <c r="BL369" s="20" t="s">
        <v>315</v>
      </c>
      <c r="BM369" s="227" t="s">
        <v>1509</v>
      </c>
    </row>
    <row r="370" s="2" customFormat="1">
      <c r="A370" s="41"/>
      <c r="B370" s="42"/>
      <c r="C370" s="43"/>
      <c r="D370" s="229" t="s">
        <v>317</v>
      </c>
      <c r="E370" s="43"/>
      <c r="F370" s="230" t="s">
        <v>1136</v>
      </c>
      <c r="G370" s="43"/>
      <c r="H370" s="43"/>
      <c r="I370" s="231"/>
      <c r="J370" s="43"/>
      <c r="K370" s="43"/>
      <c r="L370" s="47"/>
      <c r="M370" s="232"/>
      <c r="N370" s="233"/>
      <c r="O370" s="87"/>
      <c r="P370" s="87"/>
      <c r="Q370" s="87"/>
      <c r="R370" s="87"/>
      <c r="S370" s="87"/>
      <c r="T370" s="88"/>
      <c r="U370" s="41"/>
      <c r="V370" s="41"/>
      <c r="W370" s="41"/>
      <c r="X370" s="41"/>
      <c r="Y370" s="41"/>
      <c r="Z370" s="41"/>
      <c r="AA370" s="41"/>
      <c r="AB370" s="41"/>
      <c r="AC370" s="41"/>
      <c r="AD370" s="41"/>
      <c r="AE370" s="41"/>
      <c r="AT370" s="20" t="s">
        <v>317</v>
      </c>
      <c r="AU370" s="20" t="s">
        <v>85</v>
      </c>
    </row>
    <row r="371" s="13" customFormat="1">
      <c r="A371" s="13"/>
      <c r="B371" s="234"/>
      <c r="C371" s="235"/>
      <c r="D371" s="236" t="s">
        <v>319</v>
      </c>
      <c r="E371" s="237" t="s">
        <v>19</v>
      </c>
      <c r="F371" s="238" t="s">
        <v>1495</v>
      </c>
      <c r="G371" s="235"/>
      <c r="H371" s="239">
        <v>37.950000000000003</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83</v>
      </c>
      <c r="AY371" s="245" t="s">
        <v>308</v>
      </c>
    </row>
    <row r="372" s="2" customFormat="1" ht="24.15" customHeight="1">
      <c r="A372" s="41"/>
      <c r="B372" s="42"/>
      <c r="C372" s="216" t="s">
        <v>1510</v>
      </c>
      <c r="D372" s="216" t="s">
        <v>310</v>
      </c>
      <c r="E372" s="217" t="s">
        <v>1511</v>
      </c>
      <c r="F372" s="218" t="s">
        <v>942</v>
      </c>
      <c r="G372" s="219" t="s">
        <v>493</v>
      </c>
      <c r="H372" s="220">
        <v>322.92000000000002</v>
      </c>
      <c r="I372" s="221"/>
      <c r="J372" s="222">
        <f>ROUND(I372*H372,2)</f>
        <v>0</v>
      </c>
      <c r="K372" s="218" t="s">
        <v>314</v>
      </c>
      <c r="L372" s="47"/>
      <c r="M372" s="223" t="s">
        <v>19</v>
      </c>
      <c r="N372" s="224" t="s">
        <v>47</v>
      </c>
      <c r="O372" s="87"/>
      <c r="P372" s="225">
        <f>O372*H372</f>
        <v>0</v>
      </c>
      <c r="Q372" s="225">
        <v>0</v>
      </c>
      <c r="R372" s="225">
        <f>Q372*H372</f>
        <v>0</v>
      </c>
      <c r="S372" s="225">
        <v>0</v>
      </c>
      <c r="T372" s="226">
        <f>S372*H372</f>
        <v>0</v>
      </c>
      <c r="U372" s="41"/>
      <c r="V372" s="41"/>
      <c r="W372" s="41"/>
      <c r="X372" s="41"/>
      <c r="Y372" s="41"/>
      <c r="Z372" s="41"/>
      <c r="AA372" s="41"/>
      <c r="AB372" s="41"/>
      <c r="AC372" s="41"/>
      <c r="AD372" s="41"/>
      <c r="AE372" s="41"/>
      <c r="AR372" s="227" t="s">
        <v>315</v>
      </c>
      <c r="AT372" s="227" t="s">
        <v>310</v>
      </c>
      <c r="AU372" s="227" t="s">
        <v>85</v>
      </c>
      <c r="AY372" s="20" t="s">
        <v>308</v>
      </c>
      <c r="BE372" s="228">
        <f>IF(N372="základní",J372,0)</f>
        <v>0</v>
      </c>
      <c r="BF372" s="228">
        <f>IF(N372="snížená",J372,0)</f>
        <v>0</v>
      </c>
      <c r="BG372" s="228">
        <f>IF(N372="zákl. přenesená",J372,0)</f>
        <v>0</v>
      </c>
      <c r="BH372" s="228">
        <f>IF(N372="sníž. přenesená",J372,0)</f>
        <v>0</v>
      </c>
      <c r="BI372" s="228">
        <f>IF(N372="nulová",J372,0)</f>
        <v>0</v>
      </c>
      <c r="BJ372" s="20" t="s">
        <v>83</v>
      </c>
      <c r="BK372" s="228">
        <f>ROUND(I372*H372,2)</f>
        <v>0</v>
      </c>
      <c r="BL372" s="20" t="s">
        <v>315</v>
      </c>
      <c r="BM372" s="227" t="s">
        <v>1512</v>
      </c>
    </row>
    <row r="373" s="2" customFormat="1">
      <c r="A373" s="41"/>
      <c r="B373" s="42"/>
      <c r="C373" s="43"/>
      <c r="D373" s="229" t="s">
        <v>317</v>
      </c>
      <c r="E373" s="43"/>
      <c r="F373" s="230" t="s">
        <v>1513</v>
      </c>
      <c r="G373" s="43"/>
      <c r="H373" s="43"/>
      <c r="I373" s="231"/>
      <c r="J373" s="43"/>
      <c r="K373" s="43"/>
      <c r="L373" s="47"/>
      <c r="M373" s="232"/>
      <c r="N373" s="233"/>
      <c r="O373" s="87"/>
      <c r="P373" s="87"/>
      <c r="Q373" s="87"/>
      <c r="R373" s="87"/>
      <c r="S373" s="87"/>
      <c r="T373" s="88"/>
      <c r="U373" s="41"/>
      <c r="V373" s="41"/>
      <c r="W373" s="41"/>
      <c r="X373" s="41"/>
      <c r="Y373" s="41"/>
      <c r="Z373" s="41"/>
      <c r="AA373" s="41"/>
      <c r="AB373" s="41"/>
      <c r="AC373" s="41"/>
      <c r="AD373" s="41"/>
      <c r="AE373" s="41"/>
      <c r="AT373" s="20" t="s">
        <v>317</v>
      </c>
      <c r="AU373" s="20" t="s">
        <v>85</v>
      </c>
    </row>
    <row r="374" s="13" customFormat="1">
      <c r="A374" s="13"/>
      <c r="B374" s="234"/>
      <c r="C374" s="235"/>
      <c r="D374" s="236" t="s">
        <v>319</v>
      </c>
      <c r="E374" s="237" t="s">
        <v>19</v>
      </c>
      <c r="F374" s="238" t="s">
        <v>1488</v>
      </c>
      <c r="G374" s="235"/>
      <c r="H374" s="239">
        <v>322.92000000000002</v>
      </c>
      <c r="I374" s="240"/>
      <c r="J374" s="235"/>
      <c r="K374" s="235"/>
      <c r="L374" s="241"/>
      <c r="M374" s="242"/>
      <c r="N374" s="243"/>
      <c r="O374" s="243"/>
      <c r="P374" s="243"/>
      <c r="Q374" s="243"/>
      <c r="R374" s="243"/>
      <c r="S374" s="243"/>
      <c r="T374" s="244"/>
      <c r="U374" s="13"/>
      <c r="V374" s="13"/>
      <c r="W374" s="13"/>
      <c r="X374" s="13"/>
      <c r="Y374" s="13"/>
      <c r="Z374" s="13"/>
      <c r="AA374" s="13"/>
      <c r="AB374" s="13"/>
      <c r="AC374" s="13"/>
      <c r="AD374" s="13"/>
      <c r="AE374" s="13"/>
      <c r="AT374" s="245" t="s">
        <v>319</v>
      </c>
      <c r="AU374" s="245" t="s">
        <v>85</v>
      </c>
      <c r="AV374" s="13" t="s">
        <v>85</v>
      </c>
      <c r="AW374" s="13" t="s">
        <v>37</v>
      </c>
      <c r="AX374" s="13" t="s">
        <v>83</v>
      </c>
      <c r="AY374" s="245" t="s">
        <v>308</v>
      </c>
    </row>
    <row r="375" s="12" customFormat="1" ht="22.8" customHeight="1">
      <c r="A375" s="12"/>
      <c r="B375" s="200"/>
      <c r="C375" s="201"/>
      <c r="D375" s="202" t="s">
        <v>75</v>
      </c>
      <c r="E375" s="214" t="s">
        <v>518</v>
      </c>
      <c r="F375" s="214" t="s">
        <v>519</v>
      </c>
      <c r="G375" s="201"/>
      <c r="H375" s="201"/>
      <c r="I375" s="204"/>
      <c r="J375" s="215">
        <f>BK375</f>
        <v>0</v>
      </c>
      <c r="K375" s="201"/>
      <c r="L375" s="206"/>
      <c r="M375" s="207"/>
      <c r="N375" s="208"/>
      <c r="O375" s="208"/>
      <c r="P375" s="209">
        <f>SUM(P376:P377)</f>
        <v>0</v>
      </c>
      <c r="Q375" s="208"/>
      <c r="R375" s="209">
        <f>SUM(R376:R377)</f>
        <v>0</v>
      </c>
      <c r="S375" s="208"/>
      <c r="T375" s="210">
        <f>SUM(T376:T377)</f>
        <v>0</v>
      </c>
      <c r="U375" s="12"/>
      <c r="V375" s="12"/>
      <c r="W375" s="12"/>
      <c r="X375" s="12"/>
      <c r="Y375" s="12"/>
      <c r="Z375" s="12"/>
      <c r="AA375" s="12"/>
      <c r="AB375" s="12"/>
      <c r="AC375" s="12"/>
      <c r="AD375" s="12"/>
      <c r="AE375" s="12"/>
      <c r="AR375" s="211" t="s">
        <v>83</v>
      </c>
      <c r="AT375" s="212" t="s">
        <v>75</v>
      </c>
      <c r="AU375" s="212" t="s">
        <v>83</v>
      </c>
      <c r="AY375" s="211" t="s">
        <v>308</v>
      </c>
      <c r="BK375" s="213">
        <f>SUM(BK376:BK377)</f>
        <v>0</v>
      </c>
    </row>
    <row r="376" s="2" customFormat="1" ht="24.15" customHeight="1">
      <c r="A376" s="41"/>
      <c r="B376" s="42"/>
      <c r="C376" s="216" t="s">
        <v>802</v>
      </c>
      <c r="D376" s="216" t="s">
        <v>310</v>
      </c>
      <c r="E376" s="217" t="s">
        <v>1514</v>
      </c>
      <c r="F376" s="218" t="s">
        <v>1515</v>
      </c>
      <c r="G376" s="219" t="s">
        <v>493</v>
      </c>
      <c r="H376" s="220">
        <v>237.76900000000001</v>
      </c>
      <c r="I376" s="221"/>
      <c r="J376" s="222">
        <f>ROUND(I376*H376,2)</f>
        <v>0</v>
      </c>
      <c r="K376" s="218" t="s">
        <v>314</v>
      </c>
      <c r="L376" s="47"/>
      <c r="M376" s="223" t="s">
        <v>19</v>
      </c>
      <c r="N376" s="224" t="s">
        <v>47</v>
      </c>
      <c r="O376" s="87"/>
      <c r="P376" s="225">
        <f>O376*H376</f>
        <v>0</v>
      </c>
      <c r="Q376" s="225">
        <v>0</v>
      </c>
      <c r="R376" s="225">
        <f>Q376*H376</f>
        <v>0</v>
      </c>
      <c r="S376" s="225">
        <v>0</v>
      </c>
      <c r="T376" s="226">
        <f>S376*H376</f>
        <v>0</v>
      </c>
      <c r="U376" s="41"/>
      <c r="V376" s="41"/>
      <c r="W376" s="41"/>
      <c r="X376" s="41"/>
      <c r="Y376" s="41"/>
      <c r="Z376" s="41"/>
      <c r="AA376" s="41"/>
      <c r="AB376" s="41"/>
      <c r="AC376" s="41"/>
      <c r="AD376" s="41"/>
      <c r="AE376" s="41"/>
      <c r="AR376" s="227" t="s">
        <v>315</v>
      </c>
      <c r="AT376" s="227" t="s">
        <v>310</v>
      </c>
      <c r="AU376" s="227" t="s">
        <v>85</v>
      </c>
      <c r="AY376" s="20" t="s">
        <v>308</v>
      </c>
      <c r="BE376" s="228">
        <f>IF(N376="základní",J376,0)</f>
        <v>0</v>
      </c>
      <c r="BF376" s="228">
        <f>IF(N376="snížená",J376,0)</f>
        <v>0</v>
      </c>
      <c r="BG376" s="228">
        <f>IF(N376="zákl. přenesená",J376,0)</f>
        <v>0</v>
      </c>
      <c r="BH376" s="228">
        <f>IF(N376="sníž. přenesená",J376,0)</f>
        <v>0</v>
      </c>
      <c r="BI376" s="228">
        <f>IF(N376="nulová",J376,0)</f>
        <v>0</v>
      </c>
      <c r="BJ376" s="20" t="s">
        <v>83</v>
      </c>
      <c r="BK376" s="228">
        <f>ROUND(I376*H376,2)</f>
        <v>0</v>
      </c>
      <c r="BL376" s="20" t="s">
        <v>315</v>
      </c>
      <c r="BM376" s="227" t="s">
        <v>1516</v>
      </c>
    </row>
    <row r="377" s="2" customFormat="1">
      <c r="A377" s="41"/>
      <c r="B377" s="42"/>
      <c r="C377" s="43"/>
      <c r="D377" s="229" t="s">
        <v>317</v>
      </c>
      <c r="E377" s="43"/>
      <c r="F377" s="230" t="s">
        <v>1517</v>
      </c>
      <c r="G377" s="43"/>
      <c r="H377" s="43"/>
      <c r="I377" s="231"/>
      <c r="J377" s="43"/>
      <c r="K377" s="43"/>
      <c r="L377" s="47"/>
      <c r="M377" s="270"/>
      <c r="N377" s="271"/>
      <c r="O377" s="272"/>
      <c r="P377" s="272"/>
      <c r="Q377" s="272"/>
      <c r="R377" s="272"/>
      <c r="S377" s="272"/>
      <c r="T377" s="273"/>
      <c r="U377" s="41"/>
      <c r="V377" s="41"/>
      <c r="W377" s="41"/>
      <c r="X377" s="41"/>
      <c r="Y377" s="41"/>
      <c r="Z377" s="41"/>
      <c r="AA377" s="41"/>
      <c r="AB377" s="41"/>
      <c r="AC377" s="41"/>
      <c r="AD377" s="41"/>
      <c r="AE377" s="41"/>
      <c r="AT377" s="20" t="s">
        <v>317</v>
      </c>
      <c r="AU377" s="20" t="s">
        <v>85</v>
      </c>
    </row>
    <row r="378" s="2" customFormat="1" ht="6.96" customHeight="1">
      <c r="A378" s="41"/>
      <c r="B378" s="62"/>
      <c r="C378" s="63"/>
      <c r="D378" s="63"/>
      <c r="E378" s="63"/>
      <c r="F378" s="63"/>
      <c r="G378" s="63"/>
      <c r="H378" s="63"/>
      <c r="I378" s="63"/>
      <c r="J378" s="63"/>
      <c r="K378" s="63"/>
      <c r="L378" s="47"/>
      <c r="M378" s="41"/>
      <c r="O378" s="41"/>
      <c r="P378" s="41"/>
      <c r="Q378" s="41"/>
      <c r="R378" s="41"/>
      <c r="S378" s="41"/>
      <c r="T378" s="41"/>
      <c r="U378" s="41"/>
      <c r="V378" s="41"/>
      <c r="W378" s="41"/>
      <c r="X378" s="41"/>
      <c r="Y378" s="41"/>
      <c r="Z378" s="41"/>
      <c r="AA378" s="41"/>
      <c r="AB378" s="41"/>
      <c r="AC378" s="41"/>
      <c r="AD378" s="41"/>
      <c r="AE378" s="41"/>
    </row>
  </sheetData>
  <sheetProtection sheet="1" autoFilter="0" formatColumns="0" formatRows="0" objects="1" scenarios="1" spinCount="100000" saltValue="rym8Dv0kC2fHawYoUvX6zkgwlXAyYSSsRK7KOYbwfeb/5whq7EIFnVfiI99tM7RNLF7hMPeFn/cWMA2IWlM5tg==" hashValue="OHaRFwIWMb+VZL9fW5bCJmQgyQZWKcIPIqLMZwwpmpNFQFYQhssLq+fzke7GSG119OYZ4DwTs/hsJc4dJvG4VQ==" algorithmName="SHA-512" password="CC35"/>
  <autoFilter ref="C91:K37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8" r:id="rId1" display="https://podminky.urs.cz/item/CS_URS_2024_02/113107231"/>
    <hyperlink ref="F104" r:id="rId2" display="https://podminky.urs.cz/item/CS_URS_2024_02/113107172"/>
    <hyperlink ref="F107" r:id="rId3" display="https://podminky.urs.cz/item/CS_URS_2024_02/113154548"/>
    <hyperlink ref="F110" r:id="rId4" display="https://podminky.urs.cz/item/CS_URS_2024_02/113201112"/>
    <hyperlink ref="F113" r:id="rId5" display="https://podminky.urs.cz/item/CS_URS_2024_02/113202111"/>
    <hyperlink ref="F116" r:id="rId6" display="https://podminky.urs.cz/item/CS_URS_2024_02/113203111"/>
    <hyperlink ref="F119" r:id="rId7" display="https://podminky.urs.cz/item/CS_URS_2024_02/122252515"/>
    <hyperlink ref="F122" r:id="rId8" display="https://podminky.urs.cz/item/CS_URS_2024_02/129001101"/>
    <hyperlink ref="F126" r:id="rId9" display="https://podminky.urs.cz/item/CS_URS_2024_02/132251103"/>
    <hyperlink ref="F129" r:id="rId10" display="https://podminky.urs.cz/item/CS_URS_2024_02/162702111R"/>
    <hyperlink ref="F132" r:id="rId11" display="https://podminky.urs.cz/item/CS_URS_2024_02/162702119R"/>
    <hyperlink ref="F135" r:id="rId12" display="https://podminky.urs.cz/item/CS_URS_2024_02/162751117"/>
    <hyperlink ref="F140" r:id="rId13" display="https://podminky.urs.cz/item/CS_URS_2024_02/162751119"/>
    <hyperlink ref="F145" r:id="rId14" display="https://podminky.urs.cz/item/CS_URS_2024_02/171152111"/>
    <hyperlink ref="F155" r:id="rId15" display="https://podminky.urs.cz/item/CS_URS_2024_02/171201231"/>
    <hyperlink ref="F158" r:id="rId16" display="https://podminky.urs.cz/item/CS_URS_2024_02/171251201"/>
    <hyperlink ref="F164" r:id="rId17" display="https://podminky.urs.cz/item/CS_URS_2024_02/181351003"/>
    <hyperlink ref="F170" r:id="rId18" display="https://podminky.urs.cz/item/CS_URS_2024_02/181411131"/>
    <hyperlink ref="F176" r:id="rId19" display="https://podminky.urs.cz/item/CS_URS_2024_02/181951112"/>
    <hyperlink ref="F182" r:id="rId20" display="https://podminky.urs.cz/item/CS_URS_2024_02/184853521"/>
    <hyperlink ref="F186" r:id="rId21" display="https://podminky.urs.cz/item/CS_URS_2024_02/211971110"/>
    <hyperlink ref="F192" r:id="rId22" display="https://podminky.urs.cz/item/CS_URS_2024_02/212752611"/>
    <hyperlink ref="F197" r:id="rId23" display="https://podminky.urs.cz/item/CS_URS_2024_02/564871013"/>
    <hyperlink ref="F203" r:id="rId24" display="https://podminky.urs.cz/item/CS_URS_2024_02/564871016"/>
    <hyperlink ref="F208" r:id="rId25" display="https://podminky.urs.cz/item/CS_URS_2024_02/565135121"/>
    <hyperlink ref="F212" r:id="rId26" display="https://podminky.urs.cz/item/CS_URS_2024_02/567122112"/>
    <hyperlink ref="F215" r:id="rId27" display="https://podminky.urs.cz/item/CS_URS_2024_02/567122114"/>
    <hyperlink ref="F218" r:id="rId28" display="https://podminky.urs.cz/item/CS_URS_2024_02/571901111"/>
    <hyperlink ref="F222" r:id="rId29" display="https://podminky.urs.cz/item/CS_URS_2024_02/573191111"/>
    <hyperlink ref="F232" r:id="rId30" display="https://podminky.urs.cz/item/CS_URS_2024_02/577134141"/>
    <hyperlink ref="F236" r:id="rId31" display="https://podminky.urs.cz/item/CS_URS_2024_02/577155142"/>
    <hyperlink ref="F240" r:id="rId32" display="https://podminky.urs.cz/item/CS_URS_2024_02/581141214"/>
    <hyperlink ref="F243" r:id="rId33" display="https://podminky.urs.cz/item/CS_URS_2024_02/596211263"/>
    <hyperlink ref="F258" r:id="rId34" display="https://podminky.urs.cz/item/CS_URS_2024_02/916111122"/>
    <hyperlink ref="F265" r:id="rId35" display="https://podminky.urs.cz/item/CS_URS_2024_02/916131213"/>
    <hyperlink ref="F281" r:id="rId36" display="https://podminky.urs.cz/item/CS_URS_2024_02/916231213"/>
    <hyperlink ref="F288" r:id="rId37" display="https://podminky.urs.cz/item/CS_URS_2024_02/919111114"/>
    <hyperlink ref="F295" r:id="rId38" display="https://podminky.urs.cz/item/CS_URS_2024_02/919131111"/>
    <hyperlink ref="F298" r:id="rId39" display="https://podminky.urs.cz/item/CS_URS_2024_02/919721131"/>
    <hyperlink ref="F308" r:id="rId40" display="https://podminky.urs.cz/item/CS_URS_2024_02/919724121"/>
    <hyperlink ref="F312" r:id="rId41" display="https://podminky.urs.cz/item/CS_URS_2024_02/919726202"/>
    <hyperlink ref="F319" r:id="rId42" display="https://podminky.urs.cz/item/CS_URS_2024_02/919726220"/>
    <hyperlink ref="F323" r:id="rId43" display="https://podminky.urs.cz/item/CS_URS_2024_02/919732211"/>
    <hyperlink ref="F327" r:id="rId44" display="https://podminky.urs.cz/item/CS_URS_2024_02/919735111"/>
    <hyperlink ref="F332" r:id="rId45" display="https://podminky.urs.cz/item/CS_URS_2024_02/997221551"/>
    <hyperlink ref="F335" r:id="rId46" display="https://podminky.urs.cz/item/CS_URS_2024_02/997221559"/>
    <hyperlink ref="F339" r:id="rId47" display="https://podminky.urs.cz/item/CS_URS_2024_02/997221561"/>
    <hyperlink ref="F345" r:id="rId48" display="https://podminky.urs.cz/item/CS_URS_2024_02/997221569"/>
    <hyperlink ref="F352" r:id="rId49" display="https://podminky.urs.cz/item/CS_URS_2024_02/997221571"/>
    <hyperlink ref="F357" r:id="rId50" display="https://podminky.urs.cz/item/CS_URS_2024_02/997221579"/>
    <hyperlink ref="F363" r:id="rId51" display="https://podminky.urs.cz/item/CS_URS_2024_02/997221861"/>
    <hyperlink ref="F370" r:id="rId52" display="https://podminky.urs.cz/item/CS_URS_2024_02/997221873"/>
    <hyperlink ref="F373" r:id="rId53" display="https://podminky.urs.cz/item/CS_URS_2024_02/997221875"/>
    <hyperlink ref="F377" r:id="rId5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55"/>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1518</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ROUND((SUM(BE94:BE538)),  2)</f>
        <v>0</v>
      </c>
      <c r="G35" s="41"/>
      <c r="H35" s="41"/>
      <c r="I35" s="161">
        <v>0.20999999999999999</v>
      </c>
      <c r="J35" s="160">
        <f>ROUND(((SUM(BE94:BE538))*I35),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ROUND((SUM(BF94:BF538)),  2)</f>
        <v>0</v>
      </c>
      <c r="G36" s="41"/>
      <c r="H36" s="41"/>
      <c r="I36" s="161">
        <v>0.12</v>
      </c>
      <c r="J36" s="160">
        <f>ROUND(((SUM(BF94:BF538))*I36),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ROUND((SUM(BG94:BG538)),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ROUND((SUM(BH94:BH538)),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ROUND((SUM(BI94:BI538)),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109 - Obnova povrchu po realizaci šachet</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J229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1519</v>
      </c>
      <c r="E67" s="186"/>
      <c r="F67" s="186"/>
      <c r="G67" s="186"/>
      <c r="H67" s="186"/>
      <c r="I67" s="186"/>
      <c r="J67" s="187">
        <f>J240</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1149</v>
      </c>
      <c r="E68" s="186"/>
      <c r="F68" s="186"/>
      <c r="G68" s="186"/>
      <c r="H68" s="186"/>
      <c r="I68" s="186"/>
      <c r="J68" s="187">
        <f>J245</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437</v>
      </c>
      <c r="E69" s="186"/>
      <c r="F69" s="186"/>
      <c r="G69" s="186"/>
      <c r="H69" s="186"/>
      <c r="I69" s="186"/>
      <c r="J69" s="187">
        <f>J321</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538</v>
      </c>
      <c r="E70" s="186"/>
      <c r="F70" s="186"/>
      <c r="G70" s="186"/>
      <c r="H70" s="186"/>
      <c r="I70" s="186"/>
      <c r="J70" s="187">
        <f>J396</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438</v>
      </c>
      <c r="E71" s="186"/>
      <c r="F71" s="186"/>
      <c r="G71" s="186"/>
      <c r="H71" s="186"/>
      <c r="I71" s="186"/>
      <c r="J71" s="187">
        <f>J460</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J536</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109 - Obnova povrchu po realizaci šachet</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AFRY CZ s.r.o.</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f>
        <v>0</v>
      </c>
      <c r="Q94" s="99"/>
      <c r="R94" s="197">
        <f>R95</f>
        <v>48.009216199999997</v>
      </c>
      <c r="S94" s="99"/>
      <c r="T94" s="198">
        <f>T95</f>
        <v>225.26985000000002</v>
      </c>
      <c r="U94" s="41"/>
      <c r="V94" s="41"/>
      <c r="W94" s="41"/>
      <c r="X94" s="41"/>
      <c r="Y94" s="41"/>
      <c r="Z94" s="41"/>
      <c r="AA94" s="41"/>
      <c r="AB94" s="41"/>
      <c r="AC94" s="41"/>
      <c r="AD94" s="41"/>
      <c r="AE94" s="41"/>
      <c r="AT94" s="20" t="s">
        <v>75</v>
      </c>
      <c r="AU94" s="20" t="s">
        <v>290</v>
      </c>
      <c r="BK94" s="199">
        <f>BK95</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P96+P229+P240+P245+P321+P396+P460+P536</f>
        <v>0</v>
      </c>
      <c r="Q95" s="208"/>
      <c r="R95" s="209">
        <f>R96+R229+R240+R245+R321+R396+R460+R536</f>
        <v>48.009216199999997</v>
      </c>
      <c r="S95" s="208"/>
      <c r="T95" s="210">
        <f>T96+T229+T240+T245+T321+T396+T460+T536</f>
        <v>225.26985000000002</v>
      </c>
      <c r="U95" s="12"/>
      <c r="V95" s="12"/>
      <c r="W95" s="12"/>
      <c r="X95" s="12"/>
      <c r="Y95" s="12"/>
      <c r="Z95" s="12"/>
      <c r="AA95" s="12"/>
      <c r="AB95" s="12"/>
      <c r="AC95" s="12"/>
      <c r="AD95" s="12"/>
      <c r="AE95" s="12"/>
      <c r="AR95" s="211" t="s">
        <v>83</v>
      </c>
      <c r="AT95" s="212" t="s">
        <v>75</v>
      </c>
      <c r="AU95" s="212" t="s">
        <v>76</v>
      </c>
      <c r="AY95" s="211" t="s">
        <v>308</v>
      </c>
      <c r="BK95" s="213">
        <f>BK96+BK229+BK240+BK245+BK321+BK396+BK460+BK536</f>
        <v>0</v>
      </c>
    </row>
    <row r="96" s="12" customFormat="1" ht="22.8" customHeight="1">
      <c r="A96" s="12"/>
      <c r="B96" s="200"/>
      <c r="C96" s="201"/>
      <c r="D96" s="202" t="s">
        <v>75</v>
      </c>
      <c r="E96" s="214" t="s">
        <v>83</v>
      </c>
      <c r="F96" s="214" t="s">
        <v>309</v>
      </c>
      <c r="G96" s="201"/>
      <c r="H96" s="201"/>
      <c r="I96" s="204"/>
      <c r="J96" s="215">
        <f>BK96</f>
        <v>0</v>
      </c>
      <c r="K96" s="201"/>
      <c r="L96" s="206"/>
      <c r="M96" s="207"/>
      <c r="N96" s="208"/>
      <c r="O96" s="208"/>
      <c r="P96" s="209">
        <f>SUM(P97:P228)</f>
        <v>0</v>
      </c>
      <c r="Q96" s="208"/>
      <c r="R96" s="209">
        <f>SUM(R97:R228)</f>
        <v>18.374175999999999</v>
      </c>
      <c r="S96" s="208"/>
      <c r="T96" s="210">
        <f>SUM(T97:T228)</f>
        <v>222.41000000000003</v>
      </c>
      <c r="U96" s="12"/>
      <c r="V96" s="12"/>
      <c r="W96" s="12"/>
      <c r="X96" s="12"/>
      <c r="Y96" s="12"/>
      <c r="Z96" s="12"/>
      <c r="AA96" s="12"/>
      <c r="AB96" s="12"/>
      <c r="AC96" s="12"/>
      <c r="AD96" s="12"/>
      <c r="AE96" s="12"/>
      <c r="AR96" s="211" t="s">
        <v>83</v>
      </c>
      <c r="AT96" s="212" t="s">
        <v>75</v>
      </c>
      <c r="AU96" s="212" t="s">
        <v>83</v>
      </c>
      <c r="AY96" s="211" t="s">
        <v>308</v>
      </c>
      <c r="BK96" s="213">
        <f>SUM(BK97:BK228)</f>
        <v>0</v>
      </c>
    </row>
    <row r="97" s="2" customFormat="1" ht="16.5" customHeight="1">
      <c r="A97" s="41"/>
      <c r="B97" s="42"/>
      <c r="C97" s="216" t="s">
        <v>83</v>
      </c>
      <c r="D97" s="216" t="s">
        <v>310</v>
      </c>
      <c r="E97" s="217" t="s">
        <v>1150</v>
      </c>
      <c r="F97" s="218" t="s">
        <v>1151</v>
      </c>
      <c r="G97" s="219" t="s">
        <v>313</v>
      </c>
      <c r="H97" s="220">
        <v>15</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1152</v>
      </c>
    </row>
    <row r="98" s="13" customFormat="1">
      <c r="A98" s="13"/>
      <c r="B98" s="234"/>
      <c r="C98" s="235"/>
      <c r="D98" s="236" t="s">
        <v>319</v>
      </c>
      <c r="E98" s="237" t="s">
        <v>19</v>
      </c>
      <c r="F98" s="238" t="s">
        <v>1520</v>
      </c>
      <c r="G98" s="235"/>
      <c r="H98" s="239">
        <v>15</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2" customFormat="1" ht="44.25" customHeight="1">
      <c r="A99" s="41"/>
      <c r="B99" s="42"/>
      <c r="C99" s="216" t="s">
        <v>85</v>
      </c>
      <c r="D99" s="216" t="s">
        <v>310</v>
      </c>
      <c r="E99" s="217" t="s">
        <v>1521</v>
      </c>
      <c r="F99" s="218" t="s">
        <v>1522</v>
      </c>
      <c r="G99" s="219" t="s">
        <v>313</v>
      </c>
      <c r="H99" s="220">
        <v>27</v>
      </c>
      <c r="I99" s="221"/>
      <c r="J99" s="222">
        <f>ROUND(I99*H99,2)</f>
        <v>0</v>
      </c>
      <c r="K99" s="218" t="s">
        <v>314</v>
      </c>
      <c r="L99" s="47"/>
      <c r="M99" s="223" t="s">
        <v>19</v>
      </c>
      <c r="N99" s="224" t="s">
        <v>47</v>
      </c>
      <c r="O99" s="87"/>
      <c r="P99" s="225">
        <f>O99*H99</f>
        <v>0</v>
      </c>
      <c r="Q99" s="225">
        <v>0</v>
      </c>
      <c r="R99" s="225">
        <f>Q99*H99</f>
        <v>0</v>
      </c>
      <c r="S99" s="225">
        <v>0.255</v>
      </c>
      <c r="T99" s="226">
        <f>S99*H99</f>
        <v>6.8849999999999998</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1523</v>
      </c>
    </row>
    <row r="100" s="2" customFormat="1">
      <c r="A100" s="41"/>
      <c r="B100" s="42"/>
      <c r="C100" s="43"/>
      <c r="D100" s="229" t="s">
        <v>317</v>
      </c>
      <c r="E100" s="43"/>
      <c r="F100" s="230" t="s">
        <v>1524</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1525</v>
      </c>
      <c r="G101" s="235"/>
      <c r="H101" s="239">
        <v>27</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14" customFormat="1">
      <c r="A102" s="14"/>
      <c r="B102" s="249"/>
      <c r="C102" s="250"/>
      <c r="D102" s="236" t="s">
        <v>319</v>
      </c>
      <c r="E102" s="251" t="s">
        <v>19</v>
      </c>
      <c r="F102" s="252" t="s">
        <v>1526</v>
      </c>
      <c r="G102" s="250"/>
      <c r="H102" s="251" t="s">
        <v>19</v>
      </c>
      <c r="I102" s="253"/>
      <c r="J102" s="250"/>
      <c r="K102" s="250"/>
      <c r="L102" s="254"/>
      <c r="M102" s="255"/>
      <c r="N102" s="256"/>
      <c r="O102" s="256"/>
      <c r="P102" s="256"/>
      <c r="Q102" s="256"/>
      <c r="R102" s="256"/>
      <c r="S102" s="256"/>
      <c r="T102" s="257"/>
      <c r="U102" s="14"/>
      <c r="V102" s="14"/>
      <c r="W102" s="14"/>
      <c r="X102" s="14"/>
      <c r="Y102" s="14"/>
      <c r="Z102" s="14"/>
      <c r="AA102" s="14"/>
      <c r="AB102" s="14"/>
      <c r="AC102" s="14"/>
      <c r="AD102" s="14"/>
      <c r="AE102" s="14"/>
      <c r="AT102" s="258" t="s">
        <v>319</v>
      </c>
      <c r="AU102" s="258" t="s">
        <v>85</v>
      </c>
      <c r="AV102" s="14" t="s">
        <v>83</v>
      </c>
      <c r="AW102" s="14" t="s">
        <v>37</v>
      </c>
      <c r="AX102" s="14" t="s">
        <v>76</v>
      </c>
      <c r="AY102" s="258" t="s">
        <v>308</v>
      </c>
    </row>
    <row r="103" s="2" customFormat="1" ht="37.8" customHeight="1">
      <c r="A103" s="41"/>
      <c r="B103" s="42"/>
      <c r="C103" s="216" t="s">
        <v>150</v>
      </c>
      <c r="D103" s="216" t="s">
        <v>310</v>
      </c>
      <c r="E103" s="217" t="s">
        <v>1527</v>
      </c>
      <c r="F103" s="218" t="s">
        <v>1528</v>
      </c>
      <c r="G103" s="219" t="s">
        <v>313</v>
      </c>
      <c r="H103" s="220">
        <v>101.2</v>
      </c>
      <c r="I103" s="221"/>
      <c r="J103" s="222">
        <f>ROUND(I103*H103,2)</f>
        <v>0</v>
      </c>
      <c r="K103" s="218" t="s">
        <v>314</v>
      </c>
      <c r="L103" s="47"/>
      <c r="M103" s="223" t="s">
        <v>19</v>
      </c>
      <c r="N103" s="224" t="s">
        <v>47</v>
      </c>
      <c r="O103" s="87"/>
      <c r="P103" s="225">
        <f>O103*H103</f>
        <v>0</v>
      </c>
      <c r="Q103" s="225">
        <v>0</v>
      </c>
      <c r="R103" s="225">
        <f>Q103*H103</f>
        <v>0</v>
      </c>
      <c r="S103" s="225">
        <v>0.32500000000000001</v>
      </c>
      <c r="T103" s="226">
        <f>S103*H103</f>
        <v>32.890000000000001</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1156</v>
      </c>
    </row>
    <row r="104" s="2" customFormat="1">
      <c r="A104" s="41"/>
      <c r="B104" s="42"/>
      <c r="C104" s="43"/>
      <c r="D104" s="229" t="s">
        <v>317</v>
      </c>
      <c r="E104" s="43"/>
      <c r="F104" s="230" t="s">
        <v>1529</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4" customFormat="1">
      <c r="A105" s="14"/>
      <c r="B105" s="249"/>
      <c r="C105" s="250"/>
      <c r="D105" s="236" t="s">
        <v>319</v>
      </c>
      <c r="E105" s="251" t="s">
        <v>19</v>
      </c>
      <c r="F105" s="252" t="s">
        <v>1158</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13" customFormat="1">
      <c r="A106" s="13"/>
      <c r="B106" s="234"/>
      <c r="C106" s="235"/>
      <c r="D106" s="236" t="s">
        <v>319</v>
      </c>
      <c r="E106" s="237" t="s">
        <v>19</v>
      </c>
      <c r="F106" s="238" t="s">
        <v>1530</v>
      </c>
      <c r="G106" s="235"/>
      <c r="H106" s="239">
        <v>101.2</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5" customFormat="1">
      <c r="A107" s="15"/>
      <c r="B107" s="259"/>
      <c r="C107" s="260"/>
      <c r="D107" s="236" t="s">
        <v>319</v>
      </c>
      <c r="E107" s="261" t="s">
        <v>19</v>
      </c>
      <c r="F107" s="262" t="s">
        <v>448</v>
      </c>
      <c r="G107" s="260"/>
      <c r="H107" s="263">
        <v>101.2</v>
      </c>
      <c r="I107" s="264"/>
      <c r="J107" s="260"/>
      <c r="K107" s="260"/>
      <c r="L107" s="265"/>
      <c r="M107" s="266"/>
      <c r="N107" s="267"/>
      <c r="O107" s="267"/>
      <c r="P107" s="267"/>
      <c r="Q107" s="267"/>
      <c r="R107" s="267"/>
      <c r="S107" s="267"/>
      <c r="T107" s="268"/>
      <c r="U107" s="15"/>
      <c r="V107" s="15"/>
      <c r="W107" s="15"/>
      <c r="X107" s="15"/>
      <c r="Y107" s="15"/>
      <c r="Z107" s="15"/>
      <c r="AA107" s="15"/>
      <c r="AB107" s="15"/>
      <c r="AC107" s="15"/>
      <c r="AD107" s="15"/>
      <c r="AE107" s="15"/>
      <c r="AT107" s="269" t="s">
        <v>319</v>
      </c>
      <c r="AU107" s="269" t="s">
        <v>85</v>
      </c>
      <c r="AV107" s="15" t="s">
        <v>315</v>
      </c>
      <c r="AW107" s="15" t="s">
        <v>37</v>
      </c>
      <c r="AX107" s="15" t="s">
        <v>83</v>
      </c>
      <c r="AY107" s="269" t="s">
        <v>308</v>
      </c>
    </row>
    <row r="108" s="2" customFormat="1" ht="37.8" customHeight="1">
      <c r="A108" s="41"/>
      <c r="B108" s="42"/>
      <c r="C108" s="216" t="s">
        <v>315</v>
      </c>
      <c r="D108" s="216" t="s">
        <v>310</v>
      </c>
      <c r="E108" s="217" t="s">
        <v>1161</v>
      </c>
      <c r="F108" s="218" t="s">
        <v>1162</v>
      </c>
      <c r="G108" s="219" t="s">
        <v>313</v>
      </c>
      <c r="H108" s="220">
        <v>92</v>
      </c>
      <c r="I108" s="221"/>
      <c r="J108" s="222">
        <f>ROUND(I108*H108,2)</f>
        <v>0</v>
      </c>
      <c r="K108" s="218" t="s">
        <v>314</v>
      </c>
      <c r="L108" s="47"/>
      <c r="M108" s="223" t="s">
        <v>19</v>
      </c>
      <c r="N108" s="224" t="s">
        <v>47</v>
      </c>
      <c r="O108" s="87"/>
      <c r="P108" s="225">
        <f>O108*H108</f>
        <v>0</v>
      </c>
      <c r="Q108" s="225">
        <v>0</v>
      </c>
      <c r="R108" s="225">
        <f>Q108*H108</f>
        <v>0</v>
      </c>
      <c r="S108" s="225">
        <v>0.625</v>
      </c>
      <c r="T108" s="226">
        <f>S108*H108</f>
        <v>57.5</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1163</v>
      </c>
    </row>
    <row r="109" s="2" customFormat="1">
      <c r="A109" s="41"/>
      <c r="B109" s="42"/>
      <c r="C109" s="43"/>
      <c r="D109" s="229" t="s">
        <v>317</v>
      </c>
      <c r="E109" s="43"/>
      <c r="F109" s="230" t="s">
        <v>1164</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3" customFormat="1">
      <c r="A110" s="13"/>
      <c r="B110" s="234"/>
      <c r="C110" s="235"/>
      <c r="D110" s="236" t="s">
        <v>319</v>
      </c>
      <c r="E110" s="237" t="s">
        <v>19</v>
      </c>
      <c r="F110" s="238" t="s">
        <v>1531</v>
      </c>
      <c r="G110" s="235"/>
      <c r="H110" s="239">
        <v>92</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83</v>
      </c>
      <c r="AY110" s="245" t="s">
        <v>308</v>
      </c>
    </row>
    <row r="111" s="2" customFormat="1" ht="24.15" customHeight="1">
      <c r="A111" s="41"/>
      <c r="B111" s="42"/>
      <c r="C111" s="216" t="s">
        <v>336</v>
      </c>
      <c r="D111" s="216" t="s">
        <v>310</v>
      </c>
      <c r="E111" s="217" t="s">
        <v>1532</v>
      </c>
      <c r="F111" s="218" t="s">
        <v>1533</v>
      </c>
      <c r="G111" s="219" t="s">
        <v>313</v>
      </c>
      <c r="H111" s="220">
        <v>502</v>
      </c>
      <c r="I111" s="221"/>
      <c r="J111" s="222">
        <f>ROUND(I111*H111,2)</f>
        <v>0</v>
      </c>
      <c r="K111" s="218" t="s">
        <v>314</v>
      </c>
      <c r="L111" s="47"/>
      <c r="M111" s="223" t="s">
        <v>19</v>
      </c>
      <c r="N111" s="224" t="s">
        <v>47</v>
      </c>
      <c r="O111" s="87"/>
      <c r="P111" s="225">
        <f>O111*H111</f>
        <v>0</v>
      </c>
      <c r="Q111" s="225">
        <v>3.0000000000000001E-05</v>
      </c>
      <c r="R111" s="225">
        <f>Q111*H111</f>
        <v>0.015060000000000001</v>
      </c>
      <c r="S111" s="225">
        <v>0.23000000000000001</v>
      </c>
      <c r="T111" s="226">
        <f>S111*H111</f>
        <v>115.46000000000001</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1168</v>
      </c>
    </row>
    <row r="112" s="2" customFormat="1">
      <c r="A112" s="41"/>
      <c r="B112" s="42"/>
      <c r="C112" s="43"/>
      <c r="D112" s="229" t="s">
        <v>317</v>
      </c>
      <c r="E112" s="43"/>
      <c r="F112" s="230" t="s">
        <v>1534</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4" customFormat="1">
      <c r="A113" s="14"/>
      <c r="B113" s="249"/>
      <c r="C113" s="250"/>
      <c r="D113" s="236" t="s">
        <v>319</v>
      </c>
      <c r="E113" s="251" t="s">
        <v>19</v>
      </c>
      <c r="F113" s="252" t="s">
        <v>1535</v>
      </c>
      <c r="G113" s="250"/>
      <c r="H113" s="251" t="s">
        <v>19</v>
      </c>
      <c r="I113" s="253"/>
      <c r="J113" s="250"/>
      <c r="K113" s="250"/>
      <c r="L113" s="254"/>
      <c r="M113" s="255"/>
      <c r="N113" s="256"/>
      <c r="O113" s="256"/>
      <c r="P113" s="256"/>
      <c r="Q113" s="256"/>
      <c r="R113" s="256"/>
      <c r="S113" s="256"/>
      <c r="T113" s="257"/>
      <c r="U113" s="14"/>
      <c r="V113" s="14"/>
      <c r="W113" s="14"/>
      <c r="X113" s="14"/>
      <c r="Y113" s="14"/>
      <c r="Z113" s="14"/>
      <c r="AA113" s="14"/>
      <c r="AB113" s="14"/>
      <c r="AC113" s="14"/>
      <c r="AD113" s="14"/>
      <c r="AE113" s="14"/>
      <c r="AT113" s="258" t="s">
        <v>319</v>
      </c>
      <c r="AU113" s="258" t="s">
        <v>85</v>
      </c>
      <c r="AV113" s="14" t="s">
        <v>83</v>
      </c>
      <c r="AW113" s="14" t="s">
        <v>37</v>
      </c>
      <c r="AX113" s="14" t="s">
        <v>76</v>
      </c>
      <c r="AY113" s="258" t="s">
        <v>308</v>
      </c>
    </row>
    <row r="114" s="13" customFormat="1">
      <c r="A114" s="13"/>
      <c r="B114" s="234"/>
      <c r="C114" s="235"/>
      <c r="D114" s="236" t="s">
        <v>319</v>
      </c>
      <c r="E114" s="237" t="s">
        <v>19</v>
      </c>
      <c r="F114" s="238" t="s">
        <v>1536</v>
      </c>
      <c r="G114" s="235"/>
      <c r="H114" s="239">
        <v>190</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76</v>
      </c>
      <c r="AY114" s="245" t="s">
        <v>308</v>
      </c>
    </row>
    <row r="115" s="13" customFormat="1">
      <c r="A115" s="13"/>
      <c r="B115" s="234"/>
      <c r="C115" s="235"/>
      <c r="D115" s="236" t="s">
        <v>319</v>
      </c>
      <c r="E115" s="237" t="s">
        <v>19</v>
      </c>
      <c r="F115" s="238" t="s">
        <v>1537</v>
      </c>
      <c r="G115" s="235"/>
      <c r="H115" s="239">
        <v>312</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5" customFormat="1">
      <c r="A116" s="15"/>
      <c r="B116" s="259"/>
      <c r="C116" s="260"/>
      <c r="D116" s="236" t="s">
        <v>319</v>
      </c>
      <c r="E116" s="261" t="s">
        <v>19</v>
      </c>
      <c r="F116" s="262" t="s">
        <v>448</v>
      </c>
      <c r="G116" s="260"/>
      <c r="H116" s="263">
        <v>502</v>
      </c>
      <c r="I116" s="264"/>
      <c r="J116" s="260"/>
      <c r="K116" s="260"/>
      <c r="L116" s="265"/>
      <c r="M116" s="266"/>
      <c r="N116" s="267"/>
      <c r="O116" s="267"/>
      <c r="P116" s="267"/>
      <c r="Q116" s="267"/>
      <c r="R116" s="267"/>
      <c r="S116" s="267"/>
      <c r="T116" s="268"/>
      <c r="U116" s="15"/>
      <c r="V116" s="15"/>
      <c r="W116" s="15"/>
      <c r="X116" s="15"/>
      <c r="Y116" s="15"/>
      <c r="Z116" s="15"/>
      <c r="AA116" s="15"/>
      <c r="AB116" s="15"/>
      <c r="AC116" s="15"/>
      <c r="AD116" s="15"/>
      <c r="AE116" s="15"/>
      <c r="AT116" s="269" t="s">
        <v>319</v>
      </c>
      <c r="AU116" s="269" t="s">
        <v>85</v>
      </c>
      <c r="AV116" s="15" t="s">
        <v>315</v>
      </c>
      <c r="AW116" s="15" t="s">
        <v>37</v>
      </c>
      <c r="AX116" s="15" t="s">
        <v>83</v>
      </c>
      <c r="AY116" s="269" t="s">
        <v>308</v>
      </c>
    </row>
    <row r="117" s="2" customFormat="1" ht="24.15" customHeight="1">
      <c r="A117" s="41"/>
      <c r="B117" s="42"/>
      <c r="C117" s="216" t="s">
        <v>342</v>
      </c>
      <c r="D117" s="216" t="s">
        <v>310</v>
      </c>
      <c r="E117" s="217" t="s">
        <v>1171</v>
      </c>
      <c r="F117" s="218" t="s">
        <v>1172</v>
      </c>
      <c r="G117" s="219" t="s">
        <v>474</v>
      </c>
      <c r="H117" s="220">
        <v>27</v>
      </c>
      <c r="I117" s="221"/>
      <c r="J117" s="222">
        <f>ROUND(I117*H117,2)</f>
        <v>0</v>
      </c>
      <c r="K117" s="218" t="s">
        <v>314</v>
      </c>
      <c r="L117" s="47"/>
      <c r="M117" s="223" t="s">
        <v>19</v>
      </c>
      <c r="N117" s="224" t="s">
        <v>47</v>
      </c>
      <c r="O117" s="87"/>
      <c r="P117" s="225">
        <f>O117*H117</f>
        <v>0</v>
      </c>
      <c r="Q117" s="225">
        <v>0</v>
      </c>
      <c r="R117" s="225">
        <f>Q117*H117</f>
        <v>0</v>
      </c>
      <c r="S117" s="225">
        <v>0.28999999999999998</v>
      </c>
      <c r="T117" s="226">
        <f>S117*H117</f>
        <v>7.8299999999999992</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1173</v>
      </c>
    </row>
    <row r="118" s="2" customFormat="1">
      <c r="A118" s="41"/>
      <c r="B118" s="42"/>
      <c r="C118" s="43"/>
      <c r="D118" s="229" t="s">
        <v>317</v>
      </c>
      <c r="E118" s="43"/>
      <c r="F118" s="230" t="s">
        <v>1174</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3" customFormat="1">
      <c r="A119" s="13"/>
      <c r="B119" s="234"/>
      <c r="C119" s="235"/>
      <c r="D119" s="236" t="s">
        <v>319</v>
      </c>
      <c r="E119" s="237" t="s">
        <v>19</v>
      </c>
      <c r="F119" s="238" t="s">
        <v>1538</v>
      </c>
      <c r="G119" s="235"/>
      <c r="H119" s="239">
        <v>27</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83</v>
      </c>
      <c r="AY119" s="245" t="s">
        <v>308</v>
      </c>
    </row>
    <row r="120" s="2" customFormat="1" ht="24.15" customHeight="1">
      <c r="A120" s="41"/>
      <c r="B120" s="42"/>
      <c r="C120" s="216" t="s">
        <v>347</v>
      </c>
      <c r="D120" s="216" t="s">
        <v>310</v>
      </c>
      <c r="E120" s="217" t="s">
        <v>1176</v>
      </c>
      <c r="F120" s="218" t="s">
        <v>1177</v>
      </c>
      <c r="G120" s="219" t="s">
        <v>474</v>
      </c>
      <c r="H120" s="220">
        <v>9</v>
      </c>
      <c r="I120" s="221"/>
      <c r="J120" s="222">
        <f>ROUND(I120*H120,2)</f>
        <v>0</v>
      </c>
      <c r="K120" s="218" t="s">
        <v>314</v>
      </c>
      <c r="L120" s="47"/>
      <c r="M120" s="223" t="s">
        <v>19</v>
      </c>
      <c r="N120" s="224" t="s">
        <v>47</v>
      </c>
      <c r="O120" s="87"/>
      <c r="P120" s="225">
        <f>O120*H120</f>
        <v>0</v>
      </c>
      <c r="Q120" s="225">
        <v>0</v>
      </c>
      <c r="R120" s="225">
        <f>Q120*H120</f>
        <v>0</v>
      </c>
      <c r="S120" s="225">
        <v>0.20499999999999999</v>
      </c>
      <c r="T120" s="226">
        <f>S120*H120</f>
        <v>1.845</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1178</v>
      </c>
    </row>
    <row r="121" s="2" customFormat="1">
      <c r="A121" s="41"/>
      <c r="B121" s="42"/>
      <c r="C121" s="43"/>
      <c r="D121" s="229" t="s">
        <v>317</v>
      </c>
      <c r="E121" s="43"/>
      <c r="F121" s="230" t="s">
        <v>1179</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85</v>
      </c>
    </row>
    <row r="122" s="13" customFormat="1">
      <c r="A122" s="13"/>
      <c r="B122" s="234"/>
      <c r="C122" s="235"/>
      <c r="D122" s="236" t="s">
        <v>319</v>
      </c>
      <c r="E122" s="237" t="s">
        <v>19</v>
      </c>
      <c r="F122" s="238" t="s">
        <v>1539</v>
      </c>
      <c r="G122" s="235"/>
      <c r="H122" s="239">
        <v>9</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14" customFormat="1">
      <c r="A123" s="14"/>
      <c r="B123" s="249"/>
      <c r="C123" s="250"/>
      <c r="D123" s="236" t="s">
        <v>319</v>
      </c>
      <c r="E123" s="251" t="s">
        <v>19</v>
      </c>
      <c r="F123" s="252" t="s">
        <v>1540</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2" customFormat="1" ht="21.75" customHeight="1">
      <c r="A124" s="41"/>
      <c r="B124" s="42"/>
      <c r="C124" s="216" t="s">
        <v>352</v>
      </c>
      <c r="D124" s="216" t="s">
        <v>310</v>
      </c>
      <c r="E124" s="217" t="s">
        <v>1541</v>
      </c>
      <c r="F124" s="218" t="s">
        <v>1542</v>
      </c>
      <c r="G124" s="219" t="s">
        <v>442</v>
      </c>
      <c r="H124" s="220">
        <v>174.06299999999999</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1188</v>
      </c>
    </row>
    <row r="125" s="2" customFormat="1">
      <c r="A125" s="41"/>
      <c r="B125" s="42"/>
      <c r="C125" s="43"/>
      <c r="D125" s="229" t="s">
        <v>317</v>
      </c>
      <c r="E125" s="43"/>
      <c r="F125" s="230" t="s">
        <v>1543</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14" customFormat="1">
      <c r="A126" s="14"/>
      <c r="B126" s="249"/>
      <c r="C126" s="250"/>
      <c r="D126" s="236" t="s">
        <v>319</v>
      </c>
      <c r="E126" s="251" t="s">
        <v>19</v>
      </c>
      <c r="F126" s="252" t="s">
        <v>1544</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3" customFormat="1">
      <c r="A127" s="13"/>
      <c r="B127" s="234"/>
      <c r="C127" s="235"/>
      <c r="D127" s="236" t="s">
        <v>319</v>
      </c>
      <c r="E127" s="237" t="s">
        <v>19</v>
      </c>
      <c r="F127" s="238" t="s">
        <v>1545</v>
      </c>
      <c r="G127" s="235"/>
      <c r="H127" s="239">
        <v>59.375</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3" customFormat="1">
      <c r="A128" s="13"/>
      <c r="B128" s="234"/>
      <c r="C128" s="235"/>
      <c r="D128" s="236" t="s">
        <v>319</v>
      </c>
      <c r="E128" s="237" t="s">
        <v>19</v>
      </c>
      <c r="F128" s="238" t="s">
        <v>1546</v>
      </c>
      <c r="G128" s="235"/>
      <c r="H128" s="239">
        <v>20</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3" customFormat="1">
      <c r="A129" s="13"/>
      <c r="B129" s="234"/>
      <c r="C129" s="235"/>
      <c r="D129" s="236" t="s">
        <v>319</v>
      </c>
      <c r="E129" s="237" t="s">
        <v>19</v>
      </c>
      <c r="F129" s="238" t="s">
        <v>1547</v>
      </c>
      <c r="G129" s="235"/>
      <c r="H129" s="239">
        <v>30</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4" customFormat="1">
      <c r="A130" s="14"/>
      <c r="B130" s="249"/>
      <c r="C130" s="250"/>
      <c r="D130" s="236" t="s">
        <v>319</v>
      </c>
      <c r="E130" s="251" t="s">
        <v>19</v>
      </c>
      <c r="F130" s="252" t="s">
        <v>1548</v>
      </c>
      <c r="G130" s="250"/>
      <c r="H130" s="251" t="s">
        <v>19</v>
      </c>
      <c r="I130" s="253"/>
      <c r="J130" s="250"/>
      <c r="K130" s="250"/>
      <c r="L130" s="254"/>
      <c r="M130" s="255"/>
      <c r="N130" s="256"/>
      <c r="O130" s="256"/>
      <c r="P130" s="256"/>
      <c r="Q130" s="256"/>
      <c r="R130" s="256"/>
      <c r="S130" s="256"/>
      <c r="T130" s="257"/>
      <c r="U130" s="14"/>
      <c r="V130" s="14"/>
      <c r="W130" s="14"/>
      <c r="X130" s="14"/>
      <c r="Y130" s="14"/>
      <c r="Z130" s="14"/>
      <c r="AA130" s="14"/>
      <c r="AB130" s="14"/>
      <c r="AC130" s="14"/>
      <c r="AD130" s="14"/>
      <c r="AE130" s="14"/>
      <c r="AT130" s="258" t="s">
        <v>319</v>
      </c>
      <c r="AU130" s="258" t="s">
        <v>85</v>
      </c>
      <c r="AV130" s="14" t="s">
        <v>83</v>
      </c>
      <c r="AW130" s="14" t="s">
        <v>37</v>
      </c>
      <c r="AX130" s="14" t="s">
        <v>76</v>
      </c>
      <c r="AY130" s="258" t="s">
        <v>308</v>
      </c>
    </row>
    <row r="131" s="13" customFormat="1">
      <c r="A131" s="13"/>
      <c r="B131" s="234"/>
      <c r="C131" s="235"/>
      <c r="D131" s="236" t="s">
        <v>319</v>
      </c>
      <c r="E131" s="237" t="s">
        <v>19</v>
      </c>
      <c r="F131" s="238" t="s">
        <v>1549</v>
      </c>
      <c r="G131" s="235"/>
      <c r="H131" s="239">
        <v>29.687999999999999</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3" customFormat="1">
      <c r="A132" s="13"/>
      <c r="B132" s="234"/>
      <c r="C132" s="235"/>
      <c r="D132" s="236" t="s">
        <v>319</v>
      </c>
      <c r="E132" s="237" t="s">
        <v>19</v>
      </c>
      <c r="F132" s="238" t="s">
        <v>1550</v>
      </c>
      <c r="G132" s="235"/>
      <c r="H132" s="239">
        <v>14</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76</v>
      </c>
      <c r="AY132" s="245" t="s">
        <v>308</v>
      </c>
    </row>
    <row r="133" s="13" customFormat="1">
      <c r="A133" s="13"/>
      <c r="B133" s="234"/>
      <c r="C133" s="235"/>
      <c r="D133" s="236" t="s">
        <v>319</v>
      </c>
      <c r="E133" s="237" t="s">
        <v>19</v>
      </c>
      <c r="F133" s="238" t="s">
        <v>1551</v>
      </c>
      <c r="G133" s="235"/>
      <c r="H133" s="239">
        <v>21</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5" customFormat="1">
      <c r="A134" s="15"/>
      <c r="B134" s="259"/>
      <c r="C134" s="260"/>
      <c r="D134" s="236" t="s">
        <v>319</v>
      </c>
      <c r="E134" s="261" t="s">
        <v>19</v>
      </c>
      <c r="F134" s="262" t="s">
        <v>448</v>
      </c>
      <c r="G134" s="260"/>
      <c r="H134" s="263">
        <v>174.06299999999999</v>
      </c>
      <c r="I134" s="264"/>
      <c r="J134" s="260"/>
      <c r="K134" s="260"/>
      <c r="L134" s="265"/>
      <c r="M134" s="266"/>
      <c r="N134" s="267"/>
      <c r="O134" s="267"/>
      <c r="P134" s="267"/>
      <c r="Q134" s="267"/>
      <c r="R134" s="267"/>
      <c r="S134" s="267"/>
      <c r="T134" s="268"/>
      <c r="U134" s="15"/>
      <c r="V134" s="15"/>
      <c r="W134" s="15"/>
      <c r="X134" s="15"/>
      <c r="Y134" s="15"/>
      <c r="Z134" s="15"/>
      <c r="AA134" s="15"/>
      <c r="AB134" s="15"/>
      <c r="AC134" s="15"/>
      <c r="AD134" s="15"/>
      <c r="AE134" s="15"/>
      <c r="AT134" s="269" t="s">
        <v>319</v>
      </c>
      <c r="AU134" s="269" t="s">
        <v>85</v>
      </c>
      <c r="AV134" s="15" t="s">
        <v>315</v>
      </c>
      <c r="AW134" s="15" t="s">
        <v>37</v>
      </c>
      <c r="AX134" s="15" t="s">
        <v>83</v>
      </c>
      <c r="AY134" s="269" t="s">
        <v>308</v>
      </c>
    </row>
    <row r="135" s="2" customFormat="1" ht="24.15" customHeight="1">
      <c r="A135" s="41"/>
      <c r="B135" s="42"/>
      <c r="C135" s="216" t="s">
        <v>357</v>
      </c>
      <c r="D135" s="216" t="s">
        <v>310</v>
      </c>
      <c r="E135" s="217" t="s">
        <v>1191</v>
      </c>
      <c r="F135" s="218" t="s">
        <v>1192</v>
      </c>
      <c r="G135" s="219" t="s">
        <v>442</v>
      </c>
      <c r="H135" s="220">
        <v>17.405999999999999</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1193</v>
      </c>
    </row>
    <row r="136" s="2" customFormat="1">
      <c r="A136" s="41"/>
      <c r="B136" s="42"/>
      <c r="C136" s="43"/>
      <c r="D136" s="229" t="s">
        <v>317</v>
      </c>
      <c r="E136" s="43"/>
      <c r="F136" s="230" t="s">
        <v>1194</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4" customFormat="1">
      <c r="A137" s="14"/>
      <c r="B137" s="249"/>
      <c r="C137" s="250"/>
      <c r="D137" s="236" t="s">
        <v>319</v>
      </c>
      <c r="E137" s="251" t="s">
        <v>19</v>
      </c>
      <c r="F137" s="252" t="s">
        <v>1195</v>
      </c>
      <c r="G137" s="250"/>
      <c r="H137" s="251" t="s">
        <v>19</v>
      </c>
      <c r="I137" s="253"/>
      <c r="J137" s="250"/>
      <c r="K137" s="250"/>
      <c r="L137" s="254"/>
      <c r="M137" s="255"/>
      <c r="N137" s="256"/>
      <c r="O137" s="256"/>
      <c r="P137" s="256"/>
      <c r="Q137" s="256"/>
      <c r="R137" s="256"/>
      <c r="S137" s="256"/>
      <c r="T137" s="257"/>
      <c r="U137" s="14"/>
      <c r="V137" s="14"/>
      <c r="W137" s="14"/>
      <c r="X137" s="14"/>
      <c r="Y137" s="14"/>
      <c r="Z137" s="14"/>
      <c r="AA137" s="14"/>
      <c r="AB137" s="14"/>
      <c r="AC137" s="14"/>
      <c r="AD137" s="14"/>
      <c r="AE137" s="14"/>
      <c r="AT137" s="258" t="s">
        <v>319</v>
      </c>
      <c r="AU137" s="258" t="s">
        <v>85</v>
      </c>
      <c r="AV137" s="14" t="s">
        <v>83</v>
      </c>
      <c r="AW137" s="14" t="s">
        <v>37</v>
      </c>
      <c r="AX137" s="14" t="s">
        <v>76</v>
      </c>
      <c r="AY137" s="258" t="s">
        <v>308</v>
      </c>
    </row>
    <row r="138" s="13" customFormat="1">
      <c r="A138" s="13"/>
      <c r="B138" s="234"/>
      <c r="C138" s="235"/>
      <c r="D138" s="236" t="s">
        <v>319</v>
      </c>
      <c r="E138" s="237" t="s">
        <v>19</v>
      </c>
      <c r="F138" s="238" t="s">
        <v>1552</v>
      </c>
      <c r="G138" s="235"/>
      <c r="H138" s="239">
        <v>17.405999999999999</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2" customFormat="1" ht="24.15" customHeight="1">
      <c r="A139" s="41"/>
      <c r="B139" s="42"/>
      <c r="C139" s="216" t="s">
        <v>362</v>
      </c>
      <c r="D139" s="216" t="s">
        <v>310</v>
      </c>
      <c r="E139" s="217" t="s">
        <v>1553</v>
      </c>
      <c r="F139" s="218" t="s">
        <v>1554</v>
      </c>
      <c r="G139" s="219" t="s">
        <v>442</v>
      </c>
      <c r="H139" s="220">
        <v>9.9000000000000004</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1199</v>
      </c>
    </row>
    <row r="140" s="2" customFormat="1">
      <c r="A140" s="41"/>
      <c r="B140" s="42"/>
      <c r="C140" s="43"/>
      <c r="D140" s="229" t="s">
        <v>317</v>
      </c>
      <c r="E140" s="43"/>
      <c r="F140" s="230" t="s">
        <v>1555</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13" customFormat="1">
      <c r="A141" s="13"/>
      <c r="B141" s="234"/>
      <c r="C141" s="235"/>
      <c r="D141" s="236" t="s">
        <v>319</v>
      </c>
      <c r="E141" s="237" t="s">
        <v>19</v>
      </c>
      <c r="F141" s="238" t="s">
        <v>1556</v>
      </c>
      <c r="G141" s="235"/>
      <c r="H141" s="239">
        <v>9.9000000000000004</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83</v>
      </c>
      <c r="AY141" s="245" t="s">
        <v>308</v>
      </c>
    </row>
    <row r="142" s="2" customFormat="1" ht="24.15" customHeight="1">
      <c r="A142" s="41"/>
      <c r="B142" s="42"/>
      <c r="C142" s="216" t="s">
        <v>367</v>
      </c>
      <c r="D142" s="216" t="s">
        <v>310</v>
      </c>
      <c r="E142" s="217" t="s">
        <v>1557</v>
      </c>
      <c r="F142" s="218" t="s">
        <v>1558</v>
      </c>
      <c r="G142" s="219" t="s">
        <v>442</v>
      </c>
      <c r="H142" s="220">
        <v>12.32</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1559</v>
      </c>
    </row>
    <row r="143" s="2" customFormat="1">
      <c r="A143" s="41"/>
      <c r="B143" s="42"/>
      <c r="C143" s="43"/>
      <c r="D143" s="229" t="s">
        <v>317</v>
      </c>
      <c r="E143" s="43"/>
      <c r="F143" s="230" t="s">
        <v>1560</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4" customFormat="1">
      <c r="A144" s="14"/>
      <c r="B144" s="249"/>
      <c r="C144" s="250"/>
      <c r="D144" s="236" t="s">
        <v>319</v>
      </c>
      <c r="E144" s="251" t="s">
        <v>19</v>
      </c>
      <c r="F144" s="252" t="s">
        <v>1561</v>
      </c>
      <c r="G144" s="250"/>
      <c r="H144" s="251" t="s">
        <v>19</v>
      </c>
      <c r="I144" s="253"/>
      <c r="J144" s="250"/>
      <c r="K144" s="250"/>
      <c r="L144" s="254"/>
      <c r="M144" s="255"/>
      <c r="N144" s="256"/>
      <c r="O144" s="256"/>
      <c r="P144" s="256"/>
      <c r="Q144" s="256"/>
      <c r="R144" s="256"/>
      <c r="S144" s="256"/>
      <c r="T144" s="257"/>
      <c r="U144" s="14"/>
      <c r="V144" s="14"/>
      <c r="W144" s="14"/>
      <c r="X144" s="14"/>
      <c r="Y144" s="14"/>
      <c r="Z144" s="14"/>
      <c r="AA144" s="14"/>
      <c r="AB144" s="14"/>
      <c r="AC144" s="14"/>
      <c r="AD144" s="14"/>
      <c r="AE144" s="14"/>
      <c r="AT144" s="258" t="s">
        <v>319</v>
      </c>
      <c r="AU144" s="258" t="s">
        <v>85</v>
      </c>
      <c r="AV144" s="14" t="s">
        <v>83</v>
      </c>
      <c r="AW144" s="14" t="s">
        <v>37</v>
      </c>
      <c r="AX144" s="14" t="s">
        <v>76</v>
      </c>
      <c r="AY144" s="258" t="s">
        <v>308</v>
      </c>
    </row>
    <row r="145" s="13" customFormat="1">
      <c r="A145" s="13"/>
      <c r="B145" s="234"/>
      <c r="C145" s="235"/>
      <c r="D145" s="236" t="s">
        <v>319</v>
      </c>
      <c r="E145" s="237" t="s">
        <v>19</v>
      </c>
      <c r="F145" s="238" t="s">
        <v>1562</v>
      </c>
      <c r="G145" s="235"/>
      <c r="H145" s="239">
        <v>12.32</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12.32</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2" customFormat="1" ht="21.75" customHeight="1">
      <c r="A147" s="41"/>
      <c r="B147" s="42"/>
      <c r="C147" s="216" t="s">
        <v>8</v>
      </c>
      <c r="D147" s="216" t="s">
        <v>310</v>
      </c>
      <c r="E147" s="217" t="s">
        <v>449</v>
      </c>
      <c r="F147" s="218" t="s">
        <v>450</v>
      </c>
      <c r="G147" s="219" t="s">
        <v>313</v>
      </c>
      <c r="H147" s="220">
        <v>22.399999999999999</v>
      </c>
      <c r="I147" s="221"/>
      <c r="J147" s="222">
        <f>ROUND(I147*H147,2)</f>
        <v>0</v>
      </c>
      <c r="K147" s="218" t="s">
        <v>314</v>
      </c>
      <c r="L147" s="47"/>
      <c r="M147" s="223" t="s">
        <v>19</v>
      </c>
      <c r="N147" s="224" t="s">
        <v>47</v>
      </c>
      <c r="O147" s="87"/>
      <c r="P147" s="225">
        <f>O147*H147</f>
        <v>0</v>
      </c>
      <c r="Q147" s="225">
        <v>0.00084000000000000003</v>
      </c>
      <c r="R147" s="225">
        <f>Q147*H147</f>
        <v>0.018815999999999999</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1563</v>
      </c>
    </row>
    <row r="148" s="2" customFormat="1">
      <c r="A148" s="41"/>
      <c r="B148" s="42"/>
      <c r="C148" s="43"/>
      <c r="D148" s="229" t="s">
        <v>317</v>
      </c>
      <c r="E148" s="43"/>
      <c r="F148" s="230" t="s">
        <v>452</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13" customFormat="1">
      <c r="A149" s="13"/>
      <c r="B149" s="234"/>
      <c r="C149" s="235"/>
      <c r="D149" s="236" t="s">
        <v>319</v>
      </c>
      <c r="E149" s="237" t="s">
        <v>19</v>
      </c>
      <c r="F149" s="238" t="s">
        <v>1564</v>
      </c>
      <c r="G149" s="235"/>
      <c r="H149" s="239">
        <v>22.399999999999999</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83</v>
      </c>
      <c r="AY149" s="245" t="s">
        <v>308</v>
      </c>
    </row>
    <row r="150" s="2" customFormat="1" ht="24.15" customHeight="1">
      <c r="A150" s="41"/>
      <c r="B150" s="42"/>
      <c r="C150" s="216" t="s">
        <v>376</v>
      </c>
      <c r="D150" s="216" t="s">
        <v>310</v>
      </c>
      <c r="E150" s="217" t="s">
        <v>455</v>
      </c>
      <c r="F150" s="218" t="s">
        <v>456</v>
      </c>
      <c r="G150" s="219" t="s">
        <v>313</v>
      </c>
      <c r="H150" s="220">
        <v>22.399999999999999</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1565</v>
      </c>
    </row>
    <row r="151" s="2" customFormat="1">
      <c r="A151" s="41"/>
      <c r="B151" s="42"/>
      <c r="C151" s="43"/>
      <c r="D151" s="229" t="s">
        <v>317</v>
      </c>
      <c r="E151" s="43"/>
      <c r="F151" s="230" t="s">
        <v>458</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3" customFormat="1">
      <c r="A152" s="13"/>
      <c r="B152" s="234"/>
      <c r="C152" s="235"/>
      <c r="D152" s="236" t="s">
        <v>319</v>
      </c>
      <c r="E152" s="237" t="s">
        <v>19</v>
      </c>
      <c r="F152" s="238" t="s">
        <v>1564</v>
      </c>
      <c r="G152" s="235"/>
      <c r="H152" s="239">
        <v>22.399999999999999</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2" customFormat="1" ht="16.5" customHeight="1">
      <c r="A153" s="41"/>
      <c r="B153" s="42"/>
      <c r="C153" s="216" t="s">
        <v>381</v>
      </c>
      <c r="D153" s="216" t="s">
        <v>310</v>
      </c>
      <c r="E153" s="217" t="s">
        <v>1202</v>
      </c>
      <c r="F153" s="218" t="s">
        <v>1203</v>
      </c>
      <c r="G153" s="219" t="s">
        <v>313</v>
      </c>
      <c r="H153" s="220">
        <v>15</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1204</v>
      </c>
    </row>
    <row r="154" s="2" customFormat="1">
      <c r="A154" s="41"/>
      <c r="B154" s="42"/>
      <c r="C154" s="43"/>
      <c r="D154" s="229" t="s">
        <v>317</v>
      </c>
      <c r="E154" s="43"/>
      <c r="F154" s="230" t="s">
        <v>1205</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1520</v>
      </c>
      <c r="G155" s="235"/>
      <c r="H155" s="239">
        <v>15</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2" customFormat="1" ht="16.5" customHeight="1">
      <c r="A156" s="41"/>
      <c r="B156" s="42"/>
      <c r="C156" s="216" t="s">
        <v>386</v>
      </c>
      <c r="D156" s="216" t="s">
        <v>310</v>
      </c>
      <c r="E156" s="217" t="s">
        <v>1206</v>
      </c>
      <c r="F156" s="218" t="s">
        <v>1207</v>
      </c>
      <c r="G156" s="219" t="s">
        <v>313</v>
      </c>
      <c r="H156" s="220">
        <v>210</v>
      </c>
      <c r="I156" s="221"/>
      <c r="J156" s="222">
        <f>ROUND(I156*H156,2)</f>
        <v>0</v>
      </c>
      <c r="K156" s="218" t="s">
        <v>314</v>
      </c>
      <c r="L156" s="47"/>
      <c r="M156" s="223" t="s">
        <v>19</v>
      </c>
      <c r="N156" s="224"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315</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315</v>
      </c>
      <c r="BM156" s="227" t="s">
        <v>1208</v>
      </c>
    </row>
    <row r="157" s="2" customFormat="1">
      <c r="A157" s="41"/>
      <c r="B157" s="42"/>
      <c r="C157" s="43"/>
      <c r="D157" s="229" t="s">
        <v>317</v>
      </c>
      <c r="E157" s="43"/>
      <c r="F157" s="230" t="s">
        <v>1209</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317</v>
      </c>
      <c r="AU157" s="20" t="s">
        <v>85</v>
      </c>
    </row>
    <row r="158" s="13" customFormat="1">
      <c r="A158" s="13"/>
      <c r="B158" s="234"/>
      <c r="C158" s="235"/>
      <c r="D158" s="236" t="s">
        <v>319</v>
      </c>
      <c r="E158" s="237" t="s">
        <v>19</v>
      </c>
      <c r="F158" s="238" t="s">
        <v>1566</v>
      </c>
      <c r="G158" s="235"/>
      <c r="H158" s="239">
        <v>210</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83</v>
      </c>
      <c r="AY158" s="245" t="s">
        <v>308</v>
      </c>
    </row>
    <row r="159" s="2" customFormat="1" ht="37.8" customHeight="1">
      <c r="A159" s="41"/>
      <c r="B159" s="42"/>
      <c r="C159" s="216" t="s">
        <v>391</v>
      </c>
      <c r="D159" s="216" t="s">
        <v>310</v>
      </c>
      <c r="E159" s="217" t="s">
        <v>653</v>
      </c>
      <c r="F159" s="218" t="s">
        <v>1211</v>
      </c>
      <c r="G159" s="219" t="s">
        <v>442</v>
      </c>
      <c r="H159" s="220">
        <v>196.28299999999999</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1212</v>
      </c>
    </row>
    <row r="160" s="2" customFormat="1">
      <c r="A160" s="41"/>
      <c r="B160" s="42"/>
      <c r="C160" s="43"/>
      <c r="D160" s="229" t="s">
        <v>317</v>
      </c>
      <c r="E160" s="43"/>
      <c r="F160" s="230" t="s">
        <v>655</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13" customFormat="1">
      <c r="A161" s="13"/>
      <c r="B161" s="234"/>
      <c r="C161" s="235"/>
      <c r="D161" s="236" t="s">
        <v>319</v>
      </c>
      <c r="E161" s="237" t="s">
        <v>19</v>
      </c>
      <c r="F161" s="238" t="s">
        <v>1567</v>
      </c>
      <c r="G161" s="235"/>
      <c r="H161" s="239">
        <v>174.06299999999999</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3" customFormat="1">
      <c r="A162" s="13"/>
      <c r="B162" s="234"/>
      <c r="C162" s="235"/>
      <c r="D162" s="236" t="s">
        <v>319</v>
      </c>
      <c r="E162" s="237" t="s">
        <v>19</v>
      </c>
      <c r="F162" s="238" t="s">
        <v>1568</v>
      </c>
      <c r="G162" s="235"/>
      <c r="H162" s="239">
        <v>9.9000000000000004</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3" customFormat="1">
      <c r="A163" s="13"/>
      <c r="B163" s="234"/>
      <c r="C163" s="235"/>
      <c r="D163" s="236" t="s">
        <v>319</v>
      </c>
      <c r="E163" s="237" t="s">
        <v>19</v>
      </c>
      <c r="F163" s="238" t="s">
        <v>1569</v>
      </c>
      <c r="G163" s="235"/>
      <c r="H163" s="239">
        <v>12.32</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5" customFormat="1">
      <c r="A164" s="15"/>
      <c r="B164" s="259"/>
      <c r="C164" s="260"/>
      <c r="D164" s="236" t="s">
        <v>319</v>
      </c>
      <c r="E164" s="261" t="s">
        <v>19</v>
      </c>
      <c r="F164" s="262" t="s">
        <v>448</v>
      </c>
      <c r="G164" s="260"/>
      <c r="H164" s="263">
        <v>196.28299999999999</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319</v>
      </c>
      <c r="AU164" s="269" t="s">
        <v>85</v>
      </c>
      <c r="AV164" s="15" t="s">
        <v>315</v>
      </c>
      <c r="AW164" s="15" t="s">
        <v>37</v>
      </c>
      <c r="AX164" s="15" t="s">
        <v>83</v>
      </c>
      <c r="AY164" s="269" t="s">
        <v>308</v>
      </c>
    </row>
    <row r="165" s="2" customFormat="1" ht="37.8" customHeight="1">
      <c r="A165" s="41"/>
      <c r="B165" s="42"/>
      <c r="C165" s="216" t="s">
        <v>396</v>
      </c>
      <c r="D165" s="216" t="s">
        <v>310</v>
      </c>
      <c r="E165" s="217" t="s">
        <v>656</v>
      </c>
      <c r="F165" s="218" t="s">
        <v>1215</v>
      </c>
      <c r="G165" s="219" t="s">
        <v>442</v>
      </c>
      <c r="H165" s="220">
        <v>1962.8299999999999</v>
      </c>
      <c r="I165" s="221"/>
      <c r="J165" s="222">
        <f>ROUND(I165*H165,2)</f>
        <v>0</v>
      </c>
      <c r="K165" s="218" t="s">
        <v>314</v>
      </c>
      <c r="L165" s="47"/>
      <c r="M165" s="223" t="s">
        <v>19</v>
      </c>
      <c r="N165" s="224" t="s">
        <v>47</v>
      </c>
      <c r="O165" s="87"/>
      <c r="P165" s="225">
        <f>O165*H165</f>
        <v>0</v>
      </c>
      <c r="Q165" s="225">
        <v>0</v>
      </c>
      <c r="R165" s="225">
        <f>Q165*H165</f>
        <v>0</v>
      </c>
      <c r="S165" s="225">
        <v>0</v>
      </c>
      <c r="T165" s="226">
        <f>S165*H165</f>
        <v>0</v>
      </c>
      <c r="U165" s="41"/>
      <c r="V165" s="41"/>
      <c r="W165" s="41"/>
      <c r="X165" s="41"/>
      <c r="Y165" s="41"/>
      <c r="Z165" s="41"/>
      <c r="AA165" s="41"/>
      <c r="AB165" s="41"/>
      <c r="AC165" s="41"/>
      <c r="AD165" s="41"/>
      <c r="AE165" s="41"/>
      <c r="AR165" s="227" t="s">
        <v>315</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315</v>
      </c>
      <c r="BM165" s="227" t="s">
        <v>1216</v>
      </c>
    </row>
    <row r="166" s="2" customFormat="1">
      <c r="A166" s="41"/>
      <c r="B166" s="42"/>
      <c r="C166" s="43"/>
      <c r="D166" s="229" t="s">
        <v>317</v>
      </c>
      <c r="E166" s="43"/>
      <c r="F166" s="230" t="s">
        <v>658</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317</v>
      </c>
      <c r="AU166" s="20" t="s">
        <v>85</v>
      </c>
    </row>
    <row r="167" s="13" customFormat="1">
      <c r="A167" s="13"/>
      <c r="B167" s="234"/>
      <c r="C167" s="235"/>
      <c r="D167" s="236" t="s">
        <v>319</v>
      </c>
      <c r="E167" s="237" t="s">
        <v>19</v>
      </c>
      <c r="F167" s="238" t="s">
        <v>1570</v>
      </c>
      <c r="G167" s="235"/>
      <c r="H167" s="239">
        <v>1740.6300000000001</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3" customFormat="1">
      <c r="A168" s="13"/>
      <c r="B168" s="234"/>
      <c r="C168" s="235"/>
      <c r="D168" s="236" t="s">
        <v>319</v>
      </c>
      <c r="E168" s="237" t="s">
        <v>19</v>
      </c>
      <c r="F168" s="238" t="s">
        <v>1571</v>
      </c>
      <c r="G168" s="235"/>
      <c r="H168" s="239">
        <v>99</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76</v>
      </c>
      <c r="AY168" s="245" t="s">
        <v>308</v>
      </c>
    </row>
    <row r="169" s="13" customFormat="1">
      <c r="A169" s="13"/>
      <c r="B169" s="234"/>
      <c r="C169" s="235"/>
      <c r="D169" s="236" t="s">
        <v>319</v>
      </c>
      <c r="E169" s="237" t="s">
        <v>19</v>
      </c>
      <c r="F169" s="238" t="s">
        <v>1572</v>
      </c>
      <c r="G169" s="235"/>
      <c r="H169" s="239">
        <v>123.2</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5" customFormat="1">
      <c r="A170" s="15"/>
      <c r="B170" s="259"/>
      <c r="C170" s="260"/>
      <c r="D170" s="236" t="s">
        <v>319</v>
      </c>
      <c r="E170" s="261" t="s">
        <v>19</v>
      </c>
      <c r="F170" s="262" t="s">
        <v>448</v>
      </c>
      <c r="G170" s="260"/>
      <c r="H170" s="263">
        <v>1962.8300000000002</v>
      </c>
      <c r="I170" s="264"/>
      <c r="J170" s="260"/>
      <c r="K170" s="260"/>
      <c r="L170" s="265"/>
      <c r="M170" s="266"/>
      <c r="N170" s="267"/>
      <c r="O170" s="267"/>
      <c r="P170" s="267"/>
      <c r="Q170" s="267"/>
      <c r="R170" s="267"/>
      <c r="S170" s="267"/>
      <c r="T170" s="268"/>
      <c r="U170" s="15"/>
      <c r="V170" s="15"/>
      <c r="W170" s="15"/>
      <c r="X170" s="15"/>
      <c r="Y170" s="15"/>
      <c r="Z170" s="15"/>
      <c r="AA170" s="15"/>
      <c r="AB170" s="15"/>
      <c r="AC170" s="15"/>
      <c r="AD170" s="15"/>
      <c r="AE170" s="15"/>
      <c r="AT170" s="269" t="s">
        <v>319</v>
      </c>
      <c r="AU170" s="269" t="s">
        <v>85</v>
      </c>
      <c r="AV170" s="15" t="s">
        <v>315</v>
      </c>
      <c r="AW170" s="15" t="s">
        <v>37</v>
      </c>
      <c r="AX170" s="15" t="s">
        <v>83</v>
      </c>
      <c r="AY170" s="269" t="s">
        <v>308</v>
      </c>
    </row>
    <row r="171" s="2" customFormat="1" ht="33" customHeight="1">
      <c r="A171" s="41"/>
      <c r="B171" s="42"/>
      <c r="C171" s="216" t="s">
        <v>401</v>
      </c>
      <c r="D171" s="216" t="s">
        <v>310</v>
      </c>
      <c r="E171" s="217" t="s">
        <v>1219</v>
      </c>
      <c r="F171" s="218" t="s">
        <v>1220</v>
      </c>
      <c r="G171" s="219" t="s">
        <v>442</v>
      </c>
      <c r="H171" s="220">
        <v>117.47499999999999</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1221</v>
      </c>
    </row>
    <row r="172" s="2" customFormat="1">
      <c r="A172" s="41"/>
      <c r="B172" s="42"/>
      <c r="C172" s="43"/>
      <c r="D172" s="229" t="s">
        <v>317</v>
      </c>
      <c r="E172" s="43"/>
      <c r="F172" s="230" t="s">
        <v>1222</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14" customFormat="1">
      <c r="A173" s="14"/>
      <c r="B173" s="249"/>
      <c r="C173" s="250"/>
      <c r="D173" s="236" t="s">
        <v>319</v>
      </c>
      <c r="E173" s="251" t="s">
        <v>19</v>
      </c>
      <c r="F173" s="252" t="s">
        <v>1223</v>
      </c>
      <c r="G173" s="250"/>
      <c r="H173" s="251" t="s">
        <v>19</v>
      </c>
      <c r="I173" s="253"/>
      <c r="J173" s="250"/>
      <c r="K173" s="250"/>
      <c r="L173" s="254"/>
      <c r="M173" s="255"/>
      <c r="N173" s="256"/>
      <c r="O173" s="256"/>
      <c r="P173" s="256"/>
      <c r="Q173" s="256"/>
      <c r="R173" s="256"/>
      <c r="S173" s="256"/>
      <c r="T173" s="257"/>
      <c r="U173" s="14"/>
      <c r="V173" s="14"/>
      <c r="W173" s="14"/>
      <c r="X173" s="14"/>
      <c r="Y173" s="14"/>
      <c r="Z173" s="14"/>
      <c r="AA173" s="14"/>
      <c r="AB173" s="14"/>
      <c r="AC173" s="14"/>
      <c r="AD173" s="14"/>
      <c r="AE173" s="14"/>
      <c r="AT173" s="258" t="s">
        <v>319</v>
      </c>
      <c r="AU173" s="258" t="s">
        <v>85</v>
      </c>
      <c r="AV173" s="14" t="s">
        <v>83</v>
      </c>
      <c r="AW173" s="14" t="s">
        <v>37</v>
      </c>
      <c r="AX173" s="14" t="s">
        <v>76</v>
      </c>
      <c r="AY173" s="258" t="s">
        <v>308</v>
      </c>
    </row>
    <row r="174" s="13" customFormat="1">
      <c r="A174" s="13"/>
      <c r="B174" s="234"/>
      <c r="C174" s="235"/>
      <c r="D174" s="236" t="s">
        <v>319</v>
      </c>
      <c r="E174" s="237" t="s">
        <v>19</v>
      </c>
      <c r="F174" s="238" t="s">
        <v>1573</v>
      </c>
      <c r="G174" s="235"/>
      <c r="H174" s="239">
        <v>59.375</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3" customFormat="1">
      <c r="A175" s="13"/>
      <c r="B175" s="234"/>
      <c r="C175" s="235"/>
      <c r="D175" s="236" t="s">
        <v>319</v>
      </c>
      <c r="E175" s="237" t="s">
        <v>19</v>
      </c>
      <c r="F175" s="238" t="s">
        <v>1574</v>
      </c>
      <c r="G175" s="235"/>
      <c r="H175" s="239">
        <v>20</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3" customFormat="1">
      <c r="A176" s="13"/>
      <c r="B176" s="234"/>
      <c r="C176" s="235"/>
      <c r="D176" s="236" t="s">
        <v>319</v>
      </c>
      <c r="E176" s="237" t="s">
        <v>19</v>
      </c>
      <c r="F176" s="238" t="s">
        <v>1575</v>
      </c>
      <c r="G176" s="235"/>
      <c r="H176" s="239">
        <v>30</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76</v>
      </c>
      <c r="AY176" s="245" t="s">
        <v>308</v>
      </c>
    </row>
    <row r="177" s="13" customFormat="1">
      <c r="A177" s="13"/>
      <c r="B177" s="234"/>
      <c r="C177" s="235"/>
      <c r="D177" s="236" t="s">
        <v>319</v>
      </c>
      <c r="E177" s="237" t="s">
        <v>19</v>
      </c>
      <c r="F177" s="238" t="s">
        <v>1576</v>
      </c>
      <c r="G177" s="235"/>
      <c r="H177" s="239">
        <v>8.0999999999999996</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5" customFormat="1">
      <c r="A178" s="15"/>
      <c r="B178" s="259"/>
      <c r="C178" s="260"/>
      <c r="D178" s="236" t="s">
        <v>319</v>
      </c>
      <c r="E178" s="261" t="s">
        <v>19</v>
      </c>
      <c r="F178" s="262" t="s">
        <v>448</v>
      </c>
      <c r="G178" s="260"/>
      <c r="H178" s="263">
        <v>117.47499999999999</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319</v>
      </c>
      <c r="AU178" s="269" t="s">
        <v>85</v>
      </c>
      <c r="AV178" s="15" t="s">
        <v>315</v>
      </c>
      <c r="AW178" s="15" t="s">
        <v>37</v>
      </c>
      <c r="AX178" s="15" t="s">
        <v>83</v>
      </c>
      <c r="AY178" s="269" t="s">
        <v>308</v>
      </c>
    </row>
    <row r="179" s="2" customFormat="1" ht="16.5" customHeight="1">
      <c r="A179" s="41"/>
      <c r="B179" s="42"/>
      <c r="C179" s="280" t="s">
        <v>406</v>
      </c>
      <c r="D179" s="280" t="s">
        <v>1137</v>
      </c>
      <c r="E179" s="281" t="s">
        <v>1227</v>
      </c>
      <c r="F179" s="282" t="s">
        <v>1228</v>
      </c>
      <c r="G179" s="283" t="s">
        <v>493</v>
      </c>
      <c r="H179" s="284">
        <v>234.94999999999999</v>
      </c>
      <c r="I179" s="285"/>
      <c r="J179" s="286">
        <f>ROUND(I179*H179,2)</f>
        <v>0</v>
      </c>
      <c r="K179" s="282" t="s">
        <v>19</v>
      </c>
      <c r="L179" s="287"/>
      <c r="M179" s="288" t="s">
        <v>19</v>
      </c>
      <c r="N179" s="289"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352</v>
      </c>
      <c r="AT179" s="227" t="s">
        <v>1137</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1229</v>
      </c>
    </row>
    <row r="180" s="13" customFormat="1">
      <c r="A180" s="13"/>
      <c r="B180" s="234"/>
      <c r="C180" s="235"/>
      <c r="D180" s="236" t="s">
        <v>319</v>
      </c>
      <c r="E180" s="237" t="s">
        <v>19</v>
      </c>
      <c r="F180" s="238" t="s">
        <v>1577</v>
      </c>
      <c r="G180" s="235"/>
      <c r="H180" s="239">
        <v>117.47499999999999</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83</v>
      </c>
      <c r="AY180" s="245" t="s">
        <v>308</v>
      </c>
    </row>
    <row r="181" s="13" customFormat="1">
      <c r="A181" s="13"/>
      <c r="B181" s="234"/>
      <c r="C181" s="235"/>
      <c r="D181" s="236" t="s">
        <v>319</v>
      </c>
      <c r="E181" s="235"/>
      <c r="F181" s="238" t="s">
        <v>1578</v>
      </c>
      <c r="G181" s="235"/>
      <c r="H181" s="239">
        <v>234.94999999999999</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4</v>
      </c>
      <c r="AX181" s="13" t="s">
        <v>83</v>
      </c>
      <c r="AY181" s="245" t="s">
        <v>308</v>
      </c>
    </row>
    <row r="182" s="2" customFormat="1" ht="24.15" customHeight="1">
      <c r="A182" s="41"/>
      <c r="B182" s="42"/>
      <c r="C182" s="216" t="s">
        <v>411</v>
      </c>
      <c r="D182" s="216" t="s">
        <v>310</v>
      </c>
      <c r="E182" s="217" t="s">
        <v>666</v>
      </c>
      <c r="F182" s="218" t="s">
        <v>1134</v>
      </c>
      <c r="G182" s="219" t="s">
        <v>493</v>
      </c>
      <c r="H182" s="220">
        <v>367.93799999999999</v>
      </c>
      <c r="I182" s="221"/>
      <c r="J182" s="222">
        <f>ROUND(I182*H182,2)</f>
        <v>0</v>
      </c>
      <c r="K182" s="218" t="s">
        <v>314</v>
      </c>
      <c r="L182" s="47"/>
      <c r="M182" s="223" t="s">
        <v>19</v>
      </c>
      <c r="N182" s="224"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315</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1232</v>
      </c>
    </row>
    <row r="183" s="2" customFormat="1">
      <c r="A183" s="41"/>
      <c r="B183" s="42"/>
      <c r="C183" s="43"/>
      <c r="D183" s="229" t="s">
        <v>317</v>
      </c>
      <c r="E183" s="43"/>
      <c r="F183" s="230" t="s">
        <v>668</v>
      </c>
      <c r="G183" s="43"/>
      <c r="H183" s="43"/>
      <c r="I183" s="231"/>
      <c r="J183" s="43"/>
      <c r="K183" s="43"/>
      <c r="L183" s="47"/>
      <c r="M183" s="232"/>
      <c r="N183" s="233"/>
      <c r="O183" s="87"/>
      <c r="P183" s="87"/>
      <c r="Q183" s="87"/>
      <c r="R183" s="87"/>
      <c r="S183" s="87"/>
      <c r="T183" s="88"/>
      <c r="U183" s="41"/>
      <c r="V183" s="41"/>
      <c r="W183" s="41"/>
      <c r="X183" s="41"/>
      <c r="Y183" s="41"/>
      <c r="Z183" s="41"/>
      <c r="AA183" s="41"/>
      <c r="AB183" s="41"/>
      <c r="AC183" s="41"/>
      <c r="AD183" s="41"/>
      <c r="AE183" s="41"/>
      <c r="AT183" s="20" t="s">
        <v>317</v>
      </c>
      <c r="AU183" s="20" t="s">
        <v>85</v>
      </c>
    </row>
    <row r="184" s="13" customFormat="1">
      <c r="A184" s="13"/>
      <c r="B184" s="234"/>
      <c r="C184" s="235"/>
      <c r="D184" s="236" t="s">
        <v>319</v>
      </c>
      <c r="E184" s="237" t="s">
        <v>19</v>
      </c>
      <c r="F184" s="238" t="s">
        <v>1579</v>
      </c>
      <c r="G184" s="235"/>
      <c r="H184" s="239">
        <v>367.93799999999999</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83</v>
      </c>
      <c r="AY184" s="245" t="s">
        <v>308</v>
      </c>
    </row>
    <row r="185" s="2" customFormat="1" ht="24.15" customHeight="1">
      <c r="A185" s="41"/>
      <c r="B185" s="42"/>
      <c r="C185" s="216" t="s">
        <v>7</v>
      </c>
      <c r="D185" s="216" t="s">
        <v>310</v>
      </c>
      <c r="E185" s="217" t="s">
        <v>663</v>
      </c>
      <c r="F185" s="218" t="s">
        <v>1234</v>
      </c>
      <c r="G185" s="219" t="s">
        <v>442</v>
      </c>
      <c r="H185" s="220">
        <v>186.21299999999999</v>
      </c>
      <c r="I185" s="221"/>
      <c r="J185" s="222">
        <f>ROUND(I185*H185,2)</f>
        <v>0</v>
      </c>
      <c r="K185" s="218" t="s">
        <v>314</v>
      </c>
      <c r="L185" s="47"/>
      <c r="M185" s="223" t="s">
        <v>19</v>
      </c>
      <c r="N185" s="224" t="s">
        <v>47</v>
      </c>
      <c r="O185" s="87"/>
      <c r="P185" s="225">
        <f>O185*H185</f>
        <v>0</v>
      </c>
      <c r="Q185" s="225">
        <v>0</v>
      </c>
      <c r="R185" s="225">
        <f>Q185*H185</f>
        <v>0</v>
      </c>
      <c r="S185" s="225">
        <v>0</v>
      </c>
      <c r="T185" s="226">
        <f>S185*H185</f>
        <v>0</v>
      </c>
      <c r="U185" s="41"/>
      <c r="V185" s="41"/>
      <c r="W185" s="41"/>
      <c r="X185" s="41"/>
      <c r="Y185" s="41"/>
      <c r="Z185" s="41"/>
      <c r="AA185" s="41"/>
      <c r="AB185" s="41"/>
      <c r="AC185" s="41"/>
      <c r="AD185" s="41"/>
      <c r="AE185" s="41"/>
      <c r="AR185" s="227" t="s">
        <v>315</v>
      </c>
      <c r="AT185" s="227" t="s">
        <v>310</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1235</v>
      </c>
    </row>
    <row r="186" s="2" customFormat="1">
      <c r="A186" s="41"/>
      <c r="B186" s="42"/>
      <c r="C186" s="43"/>
      <c r="D186" s="229" t="s">
        <v>317</v>
      </c>
      <c r="E186" s="43"/>
      <c r="F186" s="230" t="s">
        <v>665</v>
      </c>
      <c r="G186" s="43"/>
      <c r="H186" s="43"/>
      <c r="I186" s="231"/>
      <c r="J186" s="43"/>
      <c r="K186" s="43"/>
      <c r="L186" s="47"/>
      <c r="M186" s="232"/>
      <c r="N186" s="233"/>
      <c r="O186" s="87"/>
      <c r="P186" s="87"/>
      <c r="Q186" s="87"/>
      <c r="R186" s="87"/>
      <c r="S186" s="87"/>
      <c r="T186" s="88"/>
      <c r="U186" s="41"/>
      <c r="V186" s="41"/>
      <c r="W186" s="41"/>
      <c r="X186" s="41"/>
      <c r="Y186" s="41"/>
      <c r="Z186" s="41"/>
      <c r="AA186" s="41"/>
      <c r="AB186" s="41"/>
      <c r="AC186" s="41"/>
      <c r="AD186" s="41"/>
      <c r="AE186" s="41"/>
      <c r="AT186" s="20" t="s">
        <v>317</v>
      </c>
      <c r="AU186" s="20" t="s">
        <v>85</v>
      </c>
    </row>
    <row r="187" s="13" customFormat="1">
      <c r="A187" s="13"/>
      <c r="B187" s="234"/>
      <c r="C187" s="235"/>
      <c r="D187" s="236" t="s">
        <v>319</v>
      </c>
      <c r="E187" s="237" t="s">
        <v>19</v>
      </c>
      <c r="F187" s="238" t="s">
        <v>1580</v>
      </c>
      <c r="G187" s="235"/>
      <c r="H187" s="239">
        <v>2.25</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76</v>
      </c>
      <c r="AY187" s="245" t="s">
        <v>308</v>
      </c>
    </row>
    <row r="188" s="13" customFormat="1">
      <c r="A188" s="13"/>
      <c r="B188" s="234"/>
      <c r="C188" s="235"/>
      <c r="D188" s="236" t="s">
        <v>319</v>
      </c>
      <c r="E188" s="237" t="s">
        <v>19</v>
      </c>
      <c r="F188" s="238" t="s">
        <v>1567</v>
      </c>
      <c r="G188" s="235"/>
      <c r="H188" s="239">
        <v>174.06299999999999</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3" customFormat="1">
      <c r="A189" s="13"/>
      <c r="B189" s="234"/>
      <c r="C189" s="235"/>
      <c r="D189" s="236" t="s">
        <v>319</v>
      </c>
      <c r="E189" s="237" t="s">
        <v>19</v>
      </c>
      <c r="F189" s="238" t="s">
        <v>1568</v>
      </c>
      <c r="G189" s="235"/>
      <c r="H189" s="239">
        <v>9.9000000000000004</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76</v>
      </c>
      <c r="AY189" s="245" t="s">
        <v>308</v>
      </c>
    </row>
    <row r="190" s="15" customFormat="1">
      <c r="A190" s="15"/>
      <c r="B190" s="259"/>
      <c r="C190" s="260"/>
      <c r="D190" s="236" t="s">
        <v>319</v>
      </c>
      <c r="E190" s="261" t="s">
        <v>19</v>
      </c>
      <c r="F190" s="262" t="s">
        <v>448</v>
      </c>
      <c r="G190" s="260"/>
      <c r="H190" s="263">
        <v>186.21299999999999</v>
      </c>
      <c r="I190" s="264"/>
      <c r="J190" s="260"/>
      <c r="K190" s="260"/>
      <c r="L190" s="265"/>
      <c r="M190" s="266"/>
      <c r="N190" s="267"/>
      <c r="O190" s="267"/>
      <c r="P190" s="267"/>
      <c r="Q190" s="267"/>
      <c r="R190" s="267"/>
      <c r="S190" s="267"/>
      <c r="T190" s="268"/>
      <c r="U190" s="15"/>
      <c r="V190" s="15"/>
      <c r="W190" s="15"/>
      <c r="X190" s="15"/>
      <c r="Y190" s="15"/>
      <c r="Z190" s="15"/>
      <c r="AA190" s="15"/>
      <c r="AB190" s="15"/>
      <c r="AC190" s="15"/>
      <c r="AD190" s="15"/>
      <c r="AE190" s="15"/>
      <c r="AT190" s="269" t="s">
        <v>319</v>
      </c>
      <c r="AU190" s="269" t="s">
        <v>85</v>
      </c>
      <c r="AV190" s="15" t="s">
        <v>315</v>
      </c>
      <c r="AW190" s="15" t="s">
        <v>37</v>
      </c>
      <c r="AX190" s="15" t="s">
        <v>83</v>
      </c>
      <c r="AY190" s="269" t="s">
        <v>308</v>
      </c>
    </row>
    <row r="191" s="2" customFormat="1" ht="24.15" customHeight="1">
      <c r="A191" s="41"/>
      <c r="B191" s="42"/>
      <c r="C191" s="216" t="s">
        <v>420</v>
      </c>
      <c r="D191" s="216" t="s">
        <v>310</v>
      </c>
      <c r="E191" s="217" t="s">
        <v>466</v>
      </c>
      <c r="F191" s="218" t="s">
        <v>467</v>
      </c>
      <c r="G191" s="219" t="s">
        <v>442</v>
      </c>
      <c r="H191" s="220">
        <v>2.7719999999999998</v>
      </c>
      <c r="I191" s="221"/>
      <c r="J191" s="222">
        <f>ROUND(I191*H191,2)</f>
        <v>0</v>
      </c>
      <c r="K191" s="218" t="s">
        <v>314</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1581</v>
      </c>
    </row>
    <row r="192" s="2" customFormat="1">
      <c r="A192" s="41"/>
      <c r="B192" s="42"/>
      <c r="C192" s="43"/>
      <c r="D192" s="229" t="s">
        <v>317</v>
      </c>
      <c r="E192" s="43"/>
      <c r="F192" s="230" t="s">
        <v>469</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4" customFormat="1">
      <c r="A193" s="14"/>
      <c r="B193" s="249"/>
      <c r="C193" s="250"/>
      <c r="D193" s="236" t="s">
        <v>319</v>
      </c>
      <c r="E193" s="251" t="s">
        <v>19</v>
      </c>
      <c r="F193" s="252" t="s">
        <v>1582</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3" customFormat="1">
      <c r="A194" s="13"/>
      <c r="B194" s="234"/>
      <c r="C194" s="235"/>
      <c r="D194" s="236" t="s">
        <v>319</v>
      </c>
      <c r="E194" s="237" t="s">
        <v>19</v>
      </c>
      <c r="F194" s="238" t="s">
        <v>1583</v>
      </c>
      <c r="G194" s="235"/>
      <c r="H194" s="239">
        <v>2.7719999999999998</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5" customFormat="1">
      <c r="A195" s="15"/>
      <c r="B195" s="259"/>
      <c r="C195" s="260"/>
      <c r="D195" s="236" t="s">
        <v>319</v>
      </c>
      <c r="E195" s="261" t="s">
        <v>19</v>
      </c>
      <c r="F195" s="262" t="s">
        <v>448</v>
      </c>
      <c r="G195" s="260"/>
      <c r="H195" s="263">
        <v>2.7719999999999998</v>
      </c>
      <c r="I195" s="264"/>
      <c r="J195" s="260"/>
      <c r="K195" s="260"/>
      <c r="L195" s="265"/>
      <c r="M195" s="266"/>
      <c r="N195" s="267"/>
      <c r="O195" s="267"/>
      <c r="P195" s="267"/>
      <c r="Q195" s="267"/>
      <c r="R195" s="267"/>
      <c r="S195" s="267"/>
      <c r="T195" s="268"/>
      <c r="U195" s="15"/>
      <c r="V195" s="15"/>
      <c r="W195" s="15"/>
      <c r="X195" s="15"/>
      <c r="Y195" s="15"/>
      <c r="Z195" s="15"/>
      <c r="AA195" s="15"/>
      <c r="AB195" s="15"/>
      <c r="AC195" s="15"/>
      <c r="AD195" s="15"/>
      <c r="AE195" s="15"/>
      <c r="AT195" s="269" t="s">
        <v>319</v>
      </c>
      <c r="AU195" s="269" t="s">
        <v>85</v>
      </c>
      <c r="AV195" s="15" t="s">
        <v>315</v>
      </c>
      <c r="AW195" s="15" t="s">
        <v>37</v>
      </c>
      <c r="AX195" s="15" t="s">
        <v>83</v>
      </c>
      <c r="AY195" s="269" t="s">
        <v>308</v>
      </c>
    </row>
    <row r="196" s="2" customFormat="1" ht="16.5" customHeight="1">
      <c r="A196" s="41"/>
      <c r="B196" s="42"/>
      <c r="C196" s="280" t="s">
        <v>425</v>
      </c>
      <c r="D196" s="280" t="s">
        <v>1137</v>
      </c>
      <c r="E196" s="281" t="s">
        <v>1584</v>
      </c>
      <c r="F196" s="282" t="s">
        <v>1585</v>
      </c>
      <c r="G196" s="283" t="s">
        <v>493</v>
      </c>
      <c r="H196" s="284">
        <v>5.5439999999999996</v>
      </c>
      <c r="I196" s="285"/>
      <c r="J196" s="286">
        <f>ROUND(I196*H196,2)</f>
        <v>0</v>
      </c>
      <c r="K196" s="282" t="s">
        <v>19</v>
      </c>
      <c r="L196" s="287"/>
      <c r="M196" s="288" t="s">
        <v>19</v>
      </c>
      <c r="N196" s="289"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352</v>
      </c>
      <c r="AT196" s="227" t="s">
        <v>1137</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1586</v>
      </c>
    </row>
    <row r="197" s="13" customFormat="1">
      <c r="A197" s="13"/>
      <c r="B197" s="234"/>
      <c r="C197" s="235"/>
      <c r="D197" s="236" t="s">
        <v>319</v>
      </c>
      <c r="E197" s="237" t="s">
        <v>19</v>
      </c>
      <c r="F197" s="238" t="s">
        <v>1587</v>
      </c>
      <c r="G197" s="235"/>
      <c r="H197" s="239">
        <v>2.7719999999999998</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83</v>
      </c>
      <c r="AY197" s="245" t="s">
        <v>308</v>
      </c>
    </row>
    <row r="198" s="13" customFormat="1">
      <c r="A198" s="13"/>
      <c r="B198" s="234"/>
      <c r="C198" s="235"/>
      <c r="D198" s="236" t="s">
        <v>319</v>
      </c>
      <c r="E198" s="235"/>
      <c r="F198" s="238" t="s">
        <v>1588</v>
      </c>
      <c r="G198" s="235"/>
      <c r="H198" s="239">
        <v>5.5439999999999996</v>
      </c>
      <c r="I198" s="240"/>
      <c r="J198" s="235"/>
      <c r="K198" s="235"/>
      <c r="L198" s="241"/>
      <c r="M198" s="242"/>
      <c r="N198" s="243"/>
      <c r="O198" s="243"/>
      <c r="P198" s="243"/>
      <c r="Q198" s="243"/>
      <c r="R198" s="243"/>
      <c r="S198" s="243"/>
      <c r="T198" s="244"/>
      <c r="U198" s="13"/>
      <c r="V198" s="13"/>
      <c r="W198" s="13"/>
      <c r="X198" s="13"/>
      <c r="Y198" s="13"/>
      <c r="Z198" s="13"/>
      <c r="AA198" s="13"/>
      <c r="AB198" s="13"/>
      <c r="AC198" s="13"/>
      <c r="AD198" s="13"/>
      <c r="AE198" s="13"/>
      <c r="AT198" s="245" t="s">
        <v>319</v>
      </c>
      <c r="AU198" s="245" t="s">
        <v>85</v>
      </c>
      <c r="AV198" s="13" t="s">
        <v>85</v>
      </c>
      <c r="AW198" s="13" t="s">
        <v>4</v>
      </c>
      <c r="AX198" s="13" t="s">
        <v>83</v>
      </c>
      <c r="AY198" s="245" t="s">
        <v>308</v>
      </c>
    </row>
    <row r="199" s="2" customFormat="1" ht="37.8" customHeight="1">
      <c r="A199" s="41"/>
      <c r="B199" s="42"/>
      <c r="C199" s="216" t="s">
        <v>430</v>
      </c>
      <c r="D199" s="216" t="s">
        <v>310</v>
      </c>
      <c r="E199" s="217" t="s">
        <v>1589</v>
      </c>
      <c r="F199" s="218" t="s">
        <v>1590</v>
      </c>
      <c r="G199" s="219" t="s">
        <v>442</v>
      </c>
      <c r="H199" s="220">
        <v>6.9199999999999999</v>
      </c>
      <c r="I199" s="221"/>
      <c r="J199" s="222">
        <f>ROUND(I199*H199,2)</f>
        <v>0</v>
      </c>
      <c r="K199" s="218" t="s">
        <v>314</v>
      </c>
      <c r="L199" s="47"/>
      <c r="M199" s="223" t="s">
        <v>19</v>
      </c>
      <c r="N199" s="224" t="s">
        <v>47</v>
      </c>
      <c r="O199" s="87"/>
      <c r="P199" s="225">
        <f>O199*H199</f>
        <v>0</v>
      </c>
      <c r="Q199" s="225">
        <v>0</v>
      </c>
      <c r="R199" s="225">
        <f>Q199*H199</f>
        <v>0</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1591</v>
      </c>
    </row>
    <row r="200" s="2" customFormat="1">
      <c r="A200" s="41"/>
      <c r="B200" s="42"/>
      <c r="C200" s="43"/>
      <c r="D200" s="229" t="s">
        <v>317</v>
      </c>
      <c r="E200" s="43"/>
      <c r="F200" s="230" t="s">
        <v>1592</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4" customFormat="1">
      <c r="A201" s="14"/>
      <c r="B201" s="249"/>
      <c r="C201" s="250"/>
      <c r="D201" s="236" t="s">
        <v>319</v>
      </c>
      <c r="E201" s="251" t="s">
        <v>19</v>
      </c>
      <c r="F201" s="252" t="s">
        <v>1593</v>
      </c>
      <c r="G201" s="250"/>
      <c r="H201" s="251" t="s">
        <v>19</v>
      </c>
      <c r="I201" s="253"/>
      <c r="J201" s="250"/>
      <c r="K201" s="250"/>
      <c r="L201" s="254"/>
      <c r="M201" s="255"/>
      <c r="N201" s="256"/>
      <c r="O201" s="256"/>
      <c r="P201" s="256"/>
      <c r="Q201" s="256"/>
      <c r="R201" s="256"/>
      <c r="S201" s="256"/>
      <c r="T201" s="257"/>
      <c r="U201" s="14"/>
      <c r="V201" s="14"/>
      <c r="W201" s="14"/>
      <c r="X201" s="14"/>
      <c r="Y201" s="14"/>
      <c r="Z201" s="14"/>
      <c r="AA201" s="14"/>
      <c r="AB201" s="14"/>
      <c r="AC201" s="14"/>
      <c r="AD201" s="14"/>
      <c r="AE201" s="14"/>
      <c r="AT201" s="258" t="s">
        <v>319</v>
      </c>
      <c r="AU201" s="258" t="s">
        <v>85</v>
      </c>
      <c r="AV201" s="14" t="s">
        <v>83</v>
      </c>
      <c r="AW201" s="14" t="s">
        <v>37</v>
      </c>
      <c r="AX201" s="14" t="s">
        <v>76</v>
      </c>
      <c r="AY201" s="258" t="s">
        <v>308</v>
      </c>
    </row>
    <row r="202" s="13" customFormat="1">
      <c r="A202" s="13"/>
      <c r="B202" s="234"/>
      <c r="C202" s="235"/>
      <c r="D202" s="236" t="s">
        <v>319</v>
      </c>
      <c r="E202" s="237" t="s">
        <v>19</v>
      </c>
      <c r="F202" s="238" t="s">
        <v>1594</v>
      </c>
      <c r="G202" s="235"/>
      <c r="H202" s="239">
        <v>6.9199999999999999</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5" customFormat="1">
      <c r="A203" s="15"/>
      <c r="B203" s="259"/>
      <c r="C203" s="260"/>
      <c r="D203" s="236" t="s">
        <v>319</v>
      </c>
      <c r="E203" s="261" t="s">
        <v>19</v>
      </c>
      <c r="F203" s="262" t="s">
        <v>448</v>
      </c>
      <c r="G203" s="260"/>
      <c r="H203" s="263">
        <v>6.9199999999999999</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319</v>
      </c>
      <c r="AU203" s="269" t="s">
        <v>85</v>
      </c>
      <c r="AV203" s="15" t="s">
        <v>315</v>
      </c>
      <c r="AW203" s="15" t="s">
        <v>37</v>
      </c>
      <c r="AX203" s="15" t="s">
        <v>83</v>
      </c>
      <c r="AY203" s="269" t="s">
        <v>308</v>
      </c>
    </row>
    <row r="204" s="2" customFormat="1" ht="16.5" customHeight="1">
      <c r="A204" s="41"/>
      <c r="B204" s="42"/>
      <c r="C204" s="280" t="s">
        <v>753</v>
      </c>
      <c r="D204" s="280" t="s">
        <v>1137</v>
      </c>
      <c r="E204" s="281" t="s">
        <v>1595</v>
      </c>
      <c r="F204" s="282" t="s">
        <v>1596</v>
      </c>
      <c r="G204" s="283" t="s">
        <v>493</v>
      </c>
      <c r="H204" s="284">
        <v>13.84</v>
      </c>
      <c r="I204" s="285"/>
      <c r="J204" s="286">
        <f>ROUND(I204*H204,2)</f>
        <v>0</v>
      </c>
      <c r="K204" s="282" t="s">
        <v>314</v>
      </c>
      <c r="L204" s="287"/>
      <c r="M204" s="288" t="s">
        <v>19</v>
      </c>
      <c r="N204" s="289" t="s">
        <v>47</v>
      </c>
      <c r="O204" s="87"/>
      <c r="P204" s="225">
        <f>O204*H204</f>
        <v>0</v>
      </c>
      <c r="Q204" s="225">
        <v>1</v>
      </c>
      <c r="R204" s="225">
        <f>Q204*H204</f>
        <v>13.84</v>
      </c>
      <c r="S204" s="225">
        <v>0</v>
      </c>
      <c r="T204" s="226">
        <f>S204*H204</f>
        <v>0</v>
      </c>
      <c r="U204" s="41"/>
      <c r="V204" s="41"/>
      <c r="W204" s="41"/>
      <c r="X204" s="41"/>
      <c r="Y204" s="41"/>
      <c r="Z204" s="41"/>
      <c r="AA204" s="41"/>
      <c r="AB204" s="41"/>
      <c r="AC204" s="41"/>
      <c r="AD204" s="41"/>
      <c r="AE204" s="41"/>
      <c r="AR204" s="227" t="s">
        <v>352</v>
      </c>
      <c r="AT204" s="227" t="s">
        <v>1137</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1597</v>
      </c>
    </row>
    <row r="205" s="13" customFormat="1">
      <c r="A205" s="13"/>
      <c r="B205" s="234"/>
      <c r="C205" s="235"/>
      <c r="D205" s="236" t="s">
        <v>319</v>
      </c>
      <c r="E205" s="237" t="s">
        <v>19</v>
      </c>
      <c r="F205" s="238" t="s">
        <v>1598</v>
      </c>
      <c r="G205" s="235"/>
      <c r="H205" s="239">
        <v>6.9199999999999999</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83</v>
      </c>
      <c r="AY205" s="245" t="s">
        <v>308</v>
      </c>
    </row>
    <row r="206" s="13" customFormat="1">
      <c r="A206" s="13"/>
      <c r="B206" s="234"/>
      <c r="C206" s="235"/>
      <c r="D206" s="236" t="s">
        <v>319</v>
      </c>
      <c r="E206" s="235"/>
      <c r="F206" s="238" t="s">
        <v>1599</v>
      </c>
      <c r="G206" s="235"/>
      <c r="H206" s="239">
        <v>13.84</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4</v>
      </c>
      <c r="AX206" s="13" t="s">
        <v>83</v>
      </c>
      <c r="AY206" s="245" t="s">
        <v>308</v>
      </c>
    </row>
    <row r="207" s="2" customFormat="1" ht="24.15" customHeight="1">
      <c r="A207" s="41"/>
      <c r="B207" s="42"/>
      <c r="C207" s="216" t="s">
        <v>596</v>
      </c>
      <c r="D207" s="216" t="s">
        <v>310</v>
      </c>
      <c r="E207" s="217" t="s">
        <v>1239</v>
      </c>
      <c r="F207" s="218" t="s">
        <v>1240</v>
      </c>
      <c r="G207" s="219" t="s">
        <v>313</v>
      </c>
      <c r="H207" s="220">
        <v>15</v>
      </c>
      <c r="I207" s="221"/>
      <c r="J207" s="222">
        <f>ROUND(I207*H207,2)</f>
        <v>0</v>
      </c>
      <c r="K207" s="218" t="s">
        <v>314</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315</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1241</v>
      </c>
    </row>
    <row r="208" s="2" customFormat="1">
      <c r="A208" s="41"/>
      <c r="B208" s="42"/>
      <c r="C208" s="43"/>
      <c r="D208" s="229" t="s">
        <v>317</v>
      </c>
      <c r="E208" s="43"/>
      <c r="F208" s="230" t="s">
        <v>1242</v>
      </c>
      <c r="G208" s="43"/>
      <c r="H208" s="43"/>
      <c r="I208" s="231"/>
      <c r="J208" s="43"/>
      <c r="K208" s="43"/>
      <c r="L208" s="47"/>
      <c r="M208" s="232"/>
      <c r="N208" s="233"/>
      <c r="O208" s="87"/>
      <c r="P208" s="87"/>
      <c r="Q208" s="87"/>
      <c r="R208" s="87"/>
      <c r="S208" s="87"/>
      <c r="T208" s="88"/>
      <c r="U208" s="41"/>
      <c r="V208" s="41"/>
      <c r="W208" s="41"/>
      <c r="X208" s="41"/>
      <c r="Y208" s="41"/>
      <c r="Z208" s="41"/>
      <c r="AA208" s="41"/>
      <c r="AB208" s="41"/>
      <c r="AC208" s="41"/>
      <c r="AD208" s="41"/>
      <c r="AE208" s="41"/>
      <c r="AT208" s="20" t="s">
        <v>317</v>
      </c>
      <c r="AU208" s="20" t="s">
        <v>85</v>
      </c>
    </row>
    <row r="209" s="14" customFormat="1">
      <c r="A209" s="14"/>
      <c r="B209" s="249"/>
      <c r="C209" s="250"/>
      <c r="D209" s="236" t="s">
        <v>319</v>
      </c>
      <c r="E209" s="251" t="s">
        <v>19</v>
      </c>
      <c r="F209" s="252" t="s">
        <v>1600</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3" customFormat="1">
      <c r="A210" s="13"/>
      <c r="B210" s="234"/>
      <c r="C210" s="235"/>
      <c r="D210" s="236" t="s">
        <v>319</v>
      </c>
      <c r="E210" s="237" t="s">
        <v>19</v>
      </c>
      <c r="F210" s="238" t="s">
        <v>1601</v>
      </c>
      <c r="G210" s="235"/>
      <c r="H210" s="239">
        <v>15</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83</v>
      </c>
      <c r="AY210" s="245" t="s">
        <v>308</v>
      </c>
    </row>
    <row r="211" s="2" customFormat="1" ht="16.5" customHeight="1">
      <c r="A211" s="41"/>
      <c r="B211" s="42"/>
      <c r="C211" s="280" t="s">
        <v>759</v>
      </c>
      <c r="D211" s="280" t="s">
        <v>1137</v>
      </c>
      <c r="E211" s="281" t="s">
        <v>1244</v>
      </c>
      <c r="F211" s="282" t="s">
        <v>1245</v>
      </c>
      <c r="G211" s="283" t="s">
        <v>493</v>
      </c>
      <c r="H211" s="284">
        <v>4.5</v>
      </c>
      <c r="I211" s="285"/>
      <c r="J211" s="286">
        <f>ROUND(I211*H211,2)</f>
        <v>0</v>
      </c>
      <c r="K211" s="282" t="s">
        <v>314</v>
      </c>
      <c r="L211" s="287"/>
      <c r="M211" s="288" t="s">
        <v>19</v>
      </c>
      <c r="N211" s="289" t="s">
        <v>47</v>
      </c>
      <c r="O211" s="87"/>
      <c r="P211" s="225">
        <f>O211*H211</f>
        <v>0</v>
      </c>
      <c r="Q211" s="225">
        <v>1</v>
      </c>
      <c r="R211" s="225">
        <f>Q211*H211</f>
        <v>4.5</v>
      </c>
      <c r="S211" s="225">
        <v>0</v>
      </c>
      <c r="T211" s="226">
        <f>S211*H211</f>
        <v>0</v>
      </c>
      <c r="U211" s="41"/>
      <c r="V211" s="41"/>
      <c r="W211" s="41"/>
      <c r="X211" s="41"/>
      <c r="Y211" s="41"/>
      <c r="Z211" s="41"/>
      <c r="AA211" s="41"/>
      <c r="AB211" s="41"/>
      <c r="AC211" s="41"/>
      <c r="AD211" s="41"/>
      <c r="AE211" s="41"/>
      <c r="AR211" s="227" t="s">
        <v>352</v>
      </c>
      <c r="AT211" s="227" t="s">
        <v>1137</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1246</v>
      </c>
    </row>
    <row r="212" s="13" customFormat="1">
      <c r="A212" s="13"/>
      <c r="B212" s="234"/>
      <c r="C212" s="235"/>
      <c r="D212" s="236" t="s">
        <v>319</v>
      </c>
      <c r="E212" s="237" t="s">
        <v>19</v>
      </c>
      <c r="F212" s="238" t="s">
        <v>1602</v>
      </c>
      <c r="G212" s="235"/>
      <c r="H212" s="239">
        <v>2.25</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83</v>
      </c>
      <c r="AY212" s="245" t="s">
        <v>308</v>
      </c>
    </row>
    <row r="213" s="13" customFormat="1">
      <c r="A213" s="13"/>
      <c r="B213" s="234"/>
      <c r="C213" s="235"/>
      <c r="D213" s="236" t="s">
        <v>319</v>
      </c>
      <c r="E213" s="235"/>
      <c r="F213" s="238" t="s">
        <v>1603</v>
      </c>
      <c r="G213" s="235"/>
      <c r="H213" s="239">
        <v>4.5</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4</v>
      </c>
      <c r="AX213" s="13" t="s">
        <v>83</v>
      </c>
      <c r="AY213" s="245" t="s">
        <v>308</v>
      </c>
    </row>
    <row r="214" s="2" customFormat="1" ht="24.15" customHeight="1">
      <c r="A214" s="41"/>
      <c r="B214" s="42"/>
      <c r="C214" s="216" t="s">
        <v>606</v>
      </c>
      <c r="D214" s="216" t="s">
        <v>310</v>
      </c>
      <c r="E214" s="217" t="s">
        <v>1249</v>
      </c>
      <c r="F214" s="218" t="s">
        <v>1250</v>
      </c>
      <c r="G214" s="219" t="s">
        <v>313</v>
      </c>
      <c r="H214" s="220">
        <v>15</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1251</v>
      </c>
    </row>
    <row r="215" s="2" customFormat="1">
      <c r="A215" s="41"/>
      <c r="B215" s="42"/>
      <c r="C215" s="43"/>
      <c r="D215" s="229" t="s">
        <v>317</v>
      </c>
      <c r="E215" s="43"/>
      <c r="F215" s="230" t="s">
        <v>1252</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13" customFormat="1">
      <c r="A216" s="13"/>
      <c r="B216" s="234"/>
      <c r="C216" s="235"/>
      <c r="D216" s="236" t="s">
        <v>319</v>
      </c>
      <c r="E216" s="237" t="s">
        <v>19</v>
      </c>
      <c r="F216" s="238" t="s">
        <v>1520</v>
      </c>
      <c r="G216" s="235"/>
      <c r="H216" s="239">
        <v>15</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83</v>
      </c>
      <c r="AY216" s="245" t="s">
        <v>308</v>
      </c>
    </row>
    <row r="217" s="2" customFormat="1" ht="16.5" customHeight="1">
      <c r="A217" s="41"/>
      <c r="B217" s="42"/>
      <c r="C217" s="280" t="s">
        <v>765</v>
      </c>
      <c r="D217" s="280" t="s">
        <v>1137</v>
      </c>
      <c r="E217" s="281" t="s">
        <v>1254</v>
      </c>
      <c r="F217" s="282" t="s">
        <v>1255</v>
      </c>
      <c r="G217" s="283" t="s">
        <v>626</v>
      </c>
      <c r="H217" s="284">
        <v>0.29999999999999999</v>
      </c>
      <c r="I217" s="285"/>
      <c r="J217" s="286">
        <f>ROUND(I217*H217,2)</f>
        <v>0</v>
      </c>
      <c r="K217" s="282" t="s">
        <v>314</v>
      </c>
      <c r="L217" s="287"/>
      <c r="M217" s="288" t="s">
        <v>19</v>
      </c>
      <c r="N217" s="289" t="s">
        <v>47</v>
      </c>
      <c r="O217" s="87"/>
      <c r="P217" s="225">
        <f>O217*H217</f>
        <v>0</v>
      </c>
      <c r="Q217" s="225">
        <v>0.001</v>
      </c>
      <c r="R217" s="225">
        <f>Q217*H217</f>
        <v>0.00029999999999999997</v>
      </c>
      <c r="S217" s="225">
        <v>0</v>
      </c>
      <c r="T217" s="226">
        <f>S217*H217</f>
        <v>0</v>
      </c>
      <c r="U217" s="41"/>
      <c r="V217" s="41"/>
      <c r="W217" s="41"/>
      <c r="X217" s="41"/>
      <c r="Y217" s="41"/>
      <c r="Z217" s="41"/>
      <c r="AA217" s="41"/>
      <c r="AB217" s="41"/>
      <c r="AC217" s="41"/>
      <c r="AD217" s="41"/>
      <c r="AE217" s="41"/>
      <c r="AR217" s="227" t="s">
        <v>352</v>
      </c>
      <c r="AT217" s="227" t="s">
        <v>1137</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1256</v>
      </c>
    </row>
    <row r="218" s="13" customFormat="1">
      <c r="A218" s="13"/>
      <c r="B218" s="234"/>
      <c r="C218" s="235"/>
      <c r="D218" s="236" t="s">
        <v>319</v>
      </c>
      <c r="E218" s="237" t="s">
        <v>19</v>
      </c>
      <c r="F218" s="238" t="s">
        <v>1520</v>
      </c>
      <c r="G218" s="235"/>
      <c r="H218" s="239">
        <v>15</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83</v>
      </c>
      <c r="AY218" s="245" t="s">
        <v>308</v>
      </c>
    </row>
    <row r="219" s="13" customFormat="1">
      <c r="A219" s="13"/>
      <c r="B219" s="234"/>
      <c r="C219" s="235"/>
      <c r="D219" s="236" t="s">
        <v>319</v>
      </c>
      <c r="E219" s="235"/>
      <c r="F219" s="238" t="s">
        <v>1604</v>
      </c>
      <c r="G219" s="235"/>
      <c r="H219" s="239">
        <v>0.29999999999999999</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4</v>
      </c>
      <c r="AX219" s="13" t="s">
        <v>83</v>
      </c>
      <c r="AY219" s="245" t="s">
        <v>308</v>
      </c>
    </row>
    <row r="220" s="2" customFormat="1" ht="21.75" customHeight="1">
      <c r="A220" s="41"/>
      <c r="B220" s="42"/>
      <c r="C220" s="216" t="s">
        <v>611</v>
      </c>
      <c r="D220" s="216" t="s">
        <v>310</v>
      </c>
      <c r="E220" s="217" t="s">
        <v>1258</v>
      </c>
      <c r="F220" s="218" t="s">
        <v>1259</v>
      </c>
      <c r="G220" s="219" t="s">
        <v>313</v>
      </c>
      <c r="H220" s="220">
        <v>248.75</v>
      </c>
      <c r="I220" s="221"/>
      <c r="J220" s="222">
        <f>ROUND(I220*H220,2)</f>
        <v>0</v>
      </c>
      <c r="K220" s="218" t="s">
        <v>314</v>
      </c>
      <c r="L220" s="47"/>
      <c r="M220" s="223" t="s">
        <v>19</v>
      </c>
      <c r="N220" s="224" t="s">
        <v>47</v>
      </c>
      <c r="O220" s="87"/>
      <c r="P220" s="225">
        <f>O220*H220</f>
        <v>0</v>
      </c>
      <c r="Q220" s="225">
        <v>0</v>
      </c>
      <c r="R220" s="225">
        <f>Q220*H220</f>
        <v>0</v>
      </c>
      <c r="S220" s="225">
        <v>0</v>
      </c>
      <c r="T220" s="226">
        <f>S220*H220</f>
        <v>0</v>
      </c>
      <c r="U220" s="41"/>
      <c r="V220" s="41"/>
      <c r="W220" s="41"/>
      <c r="X220" s="41"/>
      <c r="Y220" s="41"/>
      <c r="Z220" s="41"/>
      <c r="AA220" s="41"/>
      <c r="AB220" s="41"/>
      <c r="AC220" s="41"/>
      <c r="AD220" s="41"/>
      <c r="AE220" s="41"/>
      <c r="AR220" s="227" t="s">
        <v>315</v>
      </c>
      <c r="AT220" s="227" t="s">
        <v>310</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1260</v>
      </c>
    </row>
    <row r="221" s="2" customFormat="1">
      <c r="A221" s="41"/>
      <c r="B221" s="42"/>
      <c r="C221" s="43"/>
      <c r="D221" s="229" t="s">
        <v>317</v>
      </c>
      <c r="E221" s="43"/>
      <c r="F221" s="230" t="s">
        <v>1261</v>
      </c>
      <c r="G221" s="43"/>
      <c r="H221" s="43"/>
      <c r="I221" s="231"/>
      <c r="J221" s="43"/>
      <c r="K221" s="43"/>
      <c r="L221" s="47"/>
      <c r="M221" s="232"/>
      <c r="N221" s="233"/>
      <c r="O221" s="87"/>
      <c r="P221" s="87"/>
      <c r="Q221" s="87"/>
      <c r="R221" s="87"/>
      <c r="S221" s="87"/>
      <c r="T221" s="88"/>
      <c r="U221" s="41"/>
      <c r="V221" s="41"/>
      <c r="W221" s="41"/>
      <c r="X221" s="41"/>
      <c r="Y221" s="41"/>
      <c r="Z221" s="41"/>
      <c r="AA221" s="41"/>
      <c r="AB221" s="41"/>
      <c r="AC221" s="41"/>
      <c r="AD221" s="41"/>
      <c r="AE221" s="41"/>
      <c r="AT221" s="20" t="s">
        <v>317</v>
      </c>
      <c r="AU221" s="20" t="s">
        <v>85</v>
      </c>
    </row>
    <row r="222" s="13" customFormat="1">
      <c r="A222" s="13"/>
      <c r="B222" s="234"/>
      <c r="C222" s="235"/>
      <c r="D222" s="236" t="s">
        <v>319</v>
      </c>
      <c r="E222" s="237" t="s">
        <v>19</v>
      </c>
      <c r="F222" s="238" t="s">
        <v>1605</v>
      </c>
      <c r="G222" s="235"/>
      <c r="H222" s="239">
        <v>118.75</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76</v>
      </c>
      <c r="AY222" s="245" t="s">
        <v>308</v>
      </c>
    </row>
    <row r="223" s="13" customFormat="1">
      <c r="A223" s="13"/>
      <c r="B223" s="234"/>
      <c r="C223" s="235"/>
      <c r="D223" s="236" t="s">
        <v>319</v>
      </c>
      <c r="E223" s="237" t="s">
        <v>19</v>
      </c>
      <c r="F223" s="238" t="s">
        <v>1606</v>
      </c>
      <c r="G223" s="235"/>
      <c r="H223" s="239">
        <v>40</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76</v>
      </c>
      <c r="AY223" s="245" t="s">
        <v>308</v>
      </c>
    </row>
    <row r="224" s="13" customFormat="1">
      <c r="A224" s="13"/>
      <c r="B224" s="234"/>
      <c r="C224" s="235"/>
      <c r="D224" s="236" t="s">
        <v>319</v>
      </c>
      <c r="E224" s="237" t="s">
        <v>19</v>
      </c>
      <c r="F224" s="238" t="s">
        <v>1607</v>
      </c>
      <c r="G224" s="235"/>
      <c r="H224" s="239">
        <v>90</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5" customFormat="1">
      <c r="A225" s="15"/>
      <c r="B225" s="259"/>
      <c r="C225" s="260"/>
      <c r="D225" s="236" t="s">
        <v>319</v>
      </c>
      <c r="E225" s="261" t="s">
        <v>19</v>
      </c>
      <c r="F225" s="262" t="s">
        <v>448</v>
      </c>
      <c r="G225" s="260"/>
      <c r="H225" s="263">
        <v>248.75</v>
      </c>
      <c r="I225" s="264"/>
      <c r="J225" s="260"/>
      <c r="K225" s="260"/>
      <c r="L225" s="265"/>
      <c r="M225" s="266"/>
      <c r="N225" s="267"/>
      <c r="O225" s="267"/>
      <c r="P225" s="267"/>
      <c r="Q225" s="267"/>
      <c r="R225" s="267"/>
      <c r="S225" s="267"/>
      <c r="T225" s="268"/>
      <c r="U225" s="15"/>
      <c r="V225" s="15"/>
      <c r="W225" s="15"/>
      <c r="X225" s="15"/>
      <c r="Y225" s="15"/>
      <c r="Z225" s="15"/>
      <c r="AA225" s="15"/>
      <c r="AB225" s="15"/>
      <c r="AC225" s="15"/>
      <c r="AD225" s="15"/>
      <c r="AE225" s="15"/>
      <c r="AT225" s="269" t="s">
        <v>319</v>
      </c>
      <c r="AU225" s="269" t="s">
        <v>85</v>
      </c>
      <c r="AV225" s="15" t="s">
        <v>315</v>
      </c>
      <c r="AW225" s="15" t="s">
        <v>37</v>
      </c>
      <c r="AX225" s="15" t="s">
        <v>83</v>
      </c>
      <c r="AY225" s="269" t="s">
        <v>308</v>
      </c>
    </row>
    <row r="226" s="2" customFormat="1" ht="21.75" customHeight="1">
      <c r="A226" s="41"/>
      <c r="B226" s="42"/>
      <c r="C226" s="216" t="s">
        <v>775</v>
      </c>
      <c r="D226" s="216" t="s">
        <v>310</v>
      </c>
      <c r="E226" s="217" t="s">
        <v>1265</v>
      </c>
      <c r="F226" s="218" t="s">
        <v>1266</v>
      </c>
      <c r="G226" s="219" t="s">
        <v>313</v>
      </c>
      <c r="H226" s="220">
        <v>15</v>
      </c>
      <c r="I226" s="221"/>
      <c r="J226" s="222">
        <f>ROUND(I226*H226,2)</f>
        <v>0</v>
      </c>
      <c r="K226" s="218" t="s">
        <v>314</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315</v>
      </c>
      <c r="AT226" s="227" t="s">
        <v>310</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1267</v>
      </c>
    </row>
    <row r="227" s="2" customFormat="1">
      <c r="A227" s="41"/>
      <c r="B227" s="42"/>
      <c r="C227" s="43"/>
      <c r="D227" s="229" t="s">
        <v>317</v>
      </c>
      <c r="E227" s="43"/>
      <c r="F227" s="230" t="s">
        <v>1268</v>
      </c>
      <c r="G227" s="43"/>
      <c r="H227" s="43"/>
      <c r="I227" s="231"/>
      <c r="J227" s="43"/>
      <c r="K227" s="43"/>
      <c r="L227" s="47"/>
      <c r="M227" s="232"/>
      <c r="N227" s="233"/>
      <c r="O227" s="87"/>
      <c r="P227" s="87"/>
      <c r="Q227" s="87"/>
      <c r="R227" s="87"/>
      <c r="S227" s="87"/>
      <c r="T227" s="88"/>
      <c r="U227" s="41"/>
      <c r="V227" s="41"/>
      <c r="W227" s="41"/>
      <c r="X227" s="41"/>
      <c r="Y227" s="41"/>
      <c r="Z227" s="41"/>
      <c r="AA227" s="41"/>
      <c r="AB227" s="41"/>
      <c r="AC227" s="41"/>
      <c r="AD227" s="41"/>
      <c r="AE227" s="41"/>
      <c r="AT227" s="20" t="s">
        <v>317</v>
      </c>
      <c r="AU227" s="20" t="s">
        <v>85</v>
      </c>
    </row>
    <row r="228" s="13" customFormat="1">
      <c r="A228" s="13"/>
      <c r="B228" s="234"/>
      <c r="C228" s="235"/>
      <c r="D228" s="236" t="s">
        <v>319</v>
      </c>
      <c r="E228" s="237" t="s">
        <v>19</v>
      </c>
      <c r="F228" s="238" t="s">
        <v>1520</v>
      </c>
      <c r="G228" s="235"/>
      <c r="H228" s="239">
        <v>15</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83</v>
      </c>
      <c r="AY228" s="245" t="s">
        <v>308</v>
      </c>
    </row>
    <row r="229" s="12" customFormat="1" ht="22.8" customHeight="1">
      <c r="A229" s="12"/>
      <c r="B229" s="200"/>
      <c r="C229" s="201"/>
      <c r="D229" s="202" t="s">
        <v>75</v>
      </c>
      <c r="E229" s="214" t="s">
        <v>85</v>
      </c>
      <c r="F229" s="214" t="s">
        <v>1269</v>
      </c>
      <c r="G229" s="201"/>
      <c r="H229" s="201"/>
      <c r="I229" s="204"/>
      <c r="J229" s="215">
        <f>BK229</f>
        <v>0</v>
      </c>
      <c r="K229" s="201"/>
      <c r="L229" s="206"/>
      <c r="M229" s="207"/>
      <c r="N229" s="208"/>
      <c r="O229" s="208"/>
      <c r="P229" s="209">
        <f>SUM(P230:P239)</f>
        <v>0</v>
      </c>
      <c r="Q229" s="208"/>
      <c r="R229" s="209">
        <f>SUM(R230:R239)</f>
        <v>8.2943756999999998</v>
      </c>
      <c r="S229" s="208"/>
      <c r="T229" s="210">
        <f>SUM(T230:T239)</f>
        <v>0</v>
      </c>
      <c r="U229" s="12"/>
      <c r="V229" s="12"/>
      <c r="W229" s="12"/>
      <c r="X229" s="12"/>
      <c r="Y229" s="12"/>
      <c r="Z229" s="12"/>
      <c r="AA229" s="12"/>
      <c r="AB229" s="12"/>
      <c r="AC229" s="12"/>
      <c r="AD229" s="12"/>
      <c r="AE229" s="12"/>
      <c r="AR229" s="211" t="s">
        <v>83</v>
      </c>
      <c r="AT229" s="212" t="s">
        <v>75</v>
      </c>
      <c r="AU229" s="212" t="s">
        <v>83</v>
      </c>
      <c r="AY229" s="211" t="s">
        <v>308</v>
      </c>
      <c r="BK229" s="213">
        <f>SUM(BK230:BK239)</f>
        <v>0</v>
      </c>
    </row>
    <row r="230" s="2" customFormat="1" ht="24.15" customHeight="1">
      <c r="A230" s="41"/>
      <c r="B230" s="42"/>
      <c r="C230" s="216" t="s">
        <v>616</v>
      </c>
      <c r="D230" s="216" t="s">
        <v>310</v>
      </c>
      <c r="E230" s="217" t="s">
        <v>1270</v>
      </c>
      <c r="F230" s="218" t="s">
        <v>1271</v>
      </c>
      <c r="G230" s="219" t="s">
        <v>313</v>
      </c>
      <c r="H230" s="220">
        <v>75</v>
      </c>
      <c r="I230" s="221"/>
      <c r="J230" s="222">
        <f>ROUND(I230*H230,2)</f>
        <v>0</v>
      </c>
      <c r="K230" s="218" t="s">
        <v>314</v>
      </c>
      <c r="L230" s="47"/>
      <c r="M230" s="223" t="s">
        <v>19</v>
      </c>
      <c r="N230" s="224" t="s">
        <v>47</v>
      </c>
      <c r="O230" s="87"/>
      <c r="P230" s="225">
        <f>O230*H230</f>
        <v>0</v>
      </c>
      <c r="Q230" s="225">
        <v>0.00017000000000000001</v>
      </c>
      <c r="R230" s="225">
        <f>Q230*H230</f>
        <v>0.012750000000000001</v>
      </c>
      <c r="S230" s="225">
        <v>0</v>
      </c>
      <c r="T230" s="226">
        <f>S230*H230</f>
        <v>0</v>
      </c>
      <c r="U230" s="41"/>
      <c r="V230" s="41"/>
      <c r="W230" s="41"/>
      <c r="X230" s="41"/>
      <c r="Y230" s="41"/>
      <c r="Z230" s="41"/>
      <c r="AA230" s="41"/>
      <c r="AB230" s="41"/>
      <c r="AC230" s="41"/>
      <c r="AD230" s="41"/>
      <c r="AE230" s="41"/>
      <c r="AR230" s="227" t="s">
        <v>315</v>
      </c>
      <c r="AT230" s="227" t="s">
        <v>310</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1272</v>
      </c>
    </row>
    <row r="231" s="2" customFormat="1">
      <c r="A231" s="41"/>
      <c r="B231" s="42"/>
      <c r="C231" s="43"/>
      <c r="D231" s="229" t="s">
        <v>317</v>
      </c>
      <c r="E231" s="43"/>
      <c r="F231" s="230" t="s">
        <v>1273</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317</v>
      </c>
      <c r="AU231" s="20" t="s">
        <v>85</v>
      </c>
    </row>
    <row r="232" s="13" customFormat="1">
      <c r="A232" s="13"/>
      <c r="B232" s="234"/>
      <c r="C232" s="235"/>
      <c r="D232" s="236" t="s">
        <v>319</v>
      </c>
      <c r="E232" s="237" t="s">
        <v>19</v>
      </c>
      <c r="F232" s="238" t="s">
        <v>1608</v>
      </c>
      <c r="G232" s="235"/>
      <c r="H232" s="239">
        <v>75</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83</v>
      </c>
      <c r="AY232" s="245" t="s">
        <v>308</v>
      </c>
    </row>
    <row r="233" s="2" customFormat="1" ht="16.5" customHeight="1">
      <c r="A233" s="41"/>
      <c r="B233" s="42"/>
      <c r="C233" s="280" t="s">
        <v>784</v>
      </c>
      <c r="D233" s="280" t="s">
        <v>1137</v>
      </c>
      <c r="E233" s="281" t="s">
        <v>1275</v>
      </c>
      <c r="F233" s="282" t="s">
        <v>1609</v>
      </c>
      <c r="G233" s="283" t="s">
        <v>313</v>
      </c>
      <c r="H233" s="284">
        <v>88.837999999999994</v>
      </c>
      <c r="I233" s="285"/>
      <c r="J233" s="286">
        <f>ROUND(I233*H233,2)</f>
        <v>0</v>
      </c>
      <c r="K233" s="282" t="s">
        <v>19</v>
      </c>
      <c r="L233" s="287"/>
      <c r="M233" s="288" t="s">
        <v>19</v>
      </c>
      <c r="N233" s="289" t="s">
        <v>47</v>
      </c>
      <c r="O233" s="87"/>
      <c r="P233" s="225">
        <f>O233*H233</f>
        <v>0</v>
      </c>
      <c r="Q233" s="225">
        <v>0.00014999999999999999</v>
      </c>
      <c r="R233" s="225">
        <f>Q233*H233</f>
        <v>0.013325699999999998</v>
      </c>
      <c r="S233" s="225">
        <v>0</v>
      </c>
      <c r="T233" s="226">
        <f>S233*H233</f>
        <v>0</v>
      </c>
      <c r="U233" s="41"/>
      <c r="V233" s="41"/>
      <c r="W233" s="41"/>
      <c r="X233" s="41"/>
      <c r="Y233" s="41"/>
      <c r="Z233" s="41"/>
      <c r="AA233" s="41"/>
      <c r="AB233" s="41"/>
      <c r="AC233" s="41"/>
      <c r="AD233" s="41"/>
      <c r="AE233" s="41"/>
      <c r="AR233" s="227" t="s">
        <v>352</v>
      </c>
      <c r="AT233" s="227" t="s">
        <v>1137</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1277</v>
      </c>
    </row>
    <row r="234" s="13" customFormat="1">
      <c r="A234" s="13"/>
      <c r="B234" s="234"/>
      <c r="C234" s="235"/>
      <c r="D234" s="236" t="s">
        <v>319</v>
      </c>
      <c r="E234" s="237" t="s">
        <v>19</v>
      </c>
      <c r="F234" s="238" t="s">
        <v>1610</v>
      </c>
      <c r="G234" s="235"/>
      <c r="H234" s="239">
        <v>75</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13" customFormat="1">
      <c r="A235" s="13"/>
      <c r="B235" s="234"/>
      <c r="C235" s="235"/>
      <c r="D235" s="236" t="s">
        <v>319</v>
      </c>
      <c r="E235" s="235"/>
      <c r="F235" s="238" t="s">
        <v>1611</v>
      </c>
      <c r="G235" s="235"/>
      <c r="H235" s="239">
        <v>88.837999999999994</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4</v>
      </c>
      <c r="AX235" s="13" t="s">
        <v>83</v>
      </c>
      <c r="AY235" s="245" t="s">
        <v>308</v>
      </c>
    </row>
    <row r="236" s="2" customFormat="1" ht="33" customHeight="1">
      <c r="A236" s="41"/>
      <c r="B236" s="42"/>
      <c r="C236" s="216" t="s">
        <v>620</v>
      </c>
      <c r="D236" s="216" t="s">
        <v>310</v>
      </c>
      <c r="E236" s="217" t="s">
        <v>1280</v>
      </c>
      <c r="F236" s="218" t="s">
        <v>1281</v>
      </c>
      <c r="G236" s="219" t="s">
        <v>474</v>
      </c>
      <c r="H236" s="220">
        <v>30</v>
      </c>
      <c r="I236" s="221"/>
      <c r="J236" s="222">
        <f>ROUND(I236*H236,2)</f>
        <v>0</v>
      </c>
      <c r="K236" s="218" t="s">
        <v>314</v>
      </c>
      <c r="L236" s="47"/>
      <c r="M236" s="223" t="s">
        <v>19</v>
      </c>
      <c r="N236" s="224" t="s">
        <v>47</v>
      </c>
      <c r="O236" s="87"/>
      <c r="P236" s="225">
        <f>O236*H236</f>
        <v>0</v>
      </c>
      <c r="Q236" s="225">
        <v>0.27561000000000002</v>
      </c>
      <c r="R236" s="225">
        <f>Q236*H236</f>
        <v>8.2683</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1282</v>
      </c>
    </row>
    <row r="237" s="2" customFormat="1">
      <c r="A237" s="41"/>
      <c r="B237" s="42"/>
      <c r="C237" s="43"/>
      <c r="D237" s="229" t="s">
        <v>317</v>
      </c>
      <c r="E237" s="43"/>
      <c r="F237" s="230" t="s">
        <v>1283</v>
      </c>
      <c r="G237" s="43"/>
      <c r="H237" s="43"/>
      <c r="I237" s="231"/>
      <c r="J237" s="43"/>
      <c r="K237" s="43"/>
      <c r="L237" s="47"/>
      <c r="M237" s="232"/>
      <c r="N237" s="233"/>
      <c r="O237" s="87"/>
      <c r="P237" s="87"/>
      <c r="Q237" s="87"/>
      <c r="R237" s="87"/>
      <c r="S237" s="87"/>
      <c r="T237" s="88"/>
      <c r="U237" s="41"/>
      <c r="V237" s="41"/>
      <c r="W237" s="41"/>
      <c r="X237" s="41"/>
      <c r="Y237" s="41"/>
      <c r="Z237" s="41"/>
      <c r="AA237" s="41"/>
      <c r="AB237" s="41"/>
      <c r="AC237" s="41"/>
      <c r="AD237" s="41"/>
      <c r="AE237" s="41"/>
      <c r="AT237" s="20" t="s">
        <v>317</v>
      </c>
      <c r="AU237" s="20" t="s">
        <v>85</v>
      </c>
    </row>
    <row r="238" s="14" customFormat="1">
      <c r="A238" s="14"/>
      <c r="B238" s="249"/>
      <c r="C238" s="250"/>
      <c r="D238" s="236" t="s">
        <v>319</v>
      </c>
      <c r="E238" s="251" t="s">
        <v>19</v>
      </c>
      <c r="F238" s="252" t="s">
        <v>1284</v>
      </c>
      <c r="G238" s="250"/>
      <c r="H238" s="251" t="s">
        <v>19</v>
      </c>
      <c r="I238" s="253"/>
      <c r="J238" s="250"/>
      <c r="K238" s="250"/>
      <c r="L238" s="254"/>
      <c r="M238" s="255"/>
      <c r="N238" s="256"/>
      <c r="O238" s="256"/>
      <c r="P238" s="256"/>
      <c r="Q238" s="256"/>
      <c r="R238" s="256"/>
      <c r="S238" s="256"/>
      <c r="T238" s="257"/>
      <c r="U238" s="14"/>
      <c r="V238" s="14"/>
      <c r="W238" s="14"/>
      <c r="X238" s="14"/>
      <c r="Y238" s="14"/>
      <c r="Z238" s="14"/>
      <c r="AA238" s="14"/>
      <c r="AB238" s="14"/>
      <c r="AC238" s="14"/>
      <c r="AD238" s="14"/>
      <c r="AE238" s="14"/>
      <c r="AT238" s="258" t="s">
        <v>319</v>
      </c>
      <c r="AU238" s="258" t="s">
        <v>85</v>
      </c>
      <c r="AV238" s="14" t="s">
        <v>83</v>
      </c>
      <c r="AW238" s="14" t="s">
        <v>37</v>
      </c>
      <c r="AX238" s="14" t="s">
        <v>76</v>
      </c>
      <c r="AY238" s="258" t="s">
        <v>308</v>
      </c>
    </row>
    <row r="239" s="13" customFormat="1">
      <c r="A239" s="13"/>
      <c r="B239" s="234"/>
      <c r="C239" s="235"/>
      <c r="D239" s="236" t="s">
        <v>319</v>
      </c>
      <c r="E239" s="237" t="s">
        <v>19</v>
      </c>
      <c r="F239" s="238" t="s">
        <v>1612</v>
      </c>
      <c r="G239" s="235"/>
      <c r="H239" s="239">
        <v>30</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83</v>
      </c>
      <c r="AY239" s="245" t="s">
        <v>308</v>
      </c>
    </row>
    <row r="240" s="12" customFormat="1" ht="22.8" customHeight="1">
      <c r="A240" s="12"/>
      <c r="B240" s="200"/>
      <c r="C240" s="201"/>
      <c r="D240" s="202" t="s">
        <v>75</v>
      </c>
      <c r="E240" s="214" t="s">
        <v>315</v>
      </c>
      <c r="F240" s="214" t="s">
        <v>1613</v>
      </c>
      <c r="G240" s="201"/>
      <c r="H240" s="201"/>
      <c r="I240" s="204"/>
      <c r="J240" s="215">
        <f>BK240</f>
        <v>0</v>
      </c>
      <c r="K240" s="201"/>
      <c r="L240" s="206"/>
      <c r="M240" s="207"/>
      <c r="N240" s="208"/>
      <c r="O240" s="208"/>
      <c r="P240" s="209">
        <f>SUM(P241:P244)</f>
        <v>0</v>
      </c>
      <c r="Q240" s="208"/>
      <c r="R240" s="209">
        <f>SUM(R241:R244)</f>
        <v>0</v>
      </c>
      <c r="S240" s="208"/>
      <c r="T240" s="210">
        <f>SUM(T241:T244)</f>
        <v>0</v>
      </c>
      <c r="U240" s="12"/>
      <c r="V240" s="12"/>
      <c r="W240" s="12"/>
      <c r="X240" s="12"/>
      <c r="Y240" s="12"/>
      <c r="Z240" s="12"/>
      <c r="AA240" s="12"/>
      <c r="AB240" s="12"/>
      <c r="AC240" s="12"/>
      <c r="AD240" s="12"/>
      <c r="AE240" s="12"/>
      <c r="AR240" s="211" t="s">
        <v>83</v>
      </c>
      <c r="AT240" s="212" t="s">
        <v>75</v>
      </c>
      <c r="AU240" s="212" t="s">
        <v>83</v>
      </c>
      <c r="AY240" s="211" t="s">
        <v>308</v>
      </c>
      <c r="BK240" s="213">
        <f>SUM(BK241:BK244)</f>
        <v>0</v>
      </c>
    </row>
    <row r="241" s="2" customFormat="1" ht="16.5" customHeight="1">
      <c r="A241" s="41"/>
      <c r="B241" s="42"/>
      <c r="C241" s="216" t="s">
        <v>794</v>
      </c>
      <c r="D241" s="216" t="s">
        <v>310</v>
      </c>
      <c r="E241" s="217" t="s">
        <v>1614</v>
      </c>
      <c r="F241" s="218" t="s">
        <v>1615</v>
      </c>
      <c r="G241" s="219" t="s">
        <v>442</v>
      </c>
      <c r="H241" s="220">
        <v>2.3100000000000001</v>
      </c>
      <c r="I241" s="221"/>
      <c r="J241" s="222">
        <f>ROUND(I241*H241,2)</f>
        <v>0</v>
      </c>
      <c r="K241" s="218" t="s">
        <v>314</v>
      </c>
      <c r="L241" s="47"/>
      <c r="M241" s="223" t="s">
        <v>19</v>
      </c>
      <c r="N241" s="224" t="s">
        <v>47</v>
      </c>
      <c r="O241" s="87"/>
      <c r="P241" s="225">
        <f>O241*H241</f>
        <v>0</v>
      </c>
      <c r="Q241" s="225">
        <v>0</v>
      </c>
      <c r="R241" s="225">
        <f>Q241*H241</f>
        <v>0</v>
      </c>
      <c r="S241" s="225">
        <v>0</v>
      </c>
      <c r="T241" s="226">
        <f>S241*H241</f>
        <v>0</v>
      </c>
      <c r="U241" s="41"/>
      <c r="V241" s="41"/>
      <c r="W241" s="41"/>
      <c r="X241" s="41"/>
      <c r="Y241" s="41"/>
      <c r="Z241" s="41"/>
      <c r="AA241" s="41"/>
      <c r="AB241" s="41"/>
      <c r="AC241" s="41"/>
      <c r="AD241" s="41"/>
      <c r="AE241" s="41"/>
      <c r="AR241" s="227" t="s">
        <v>315</v>
      </c>
      <c r="AT241" s="227" t="s">
        <v>310</v>
      </c>
      <c r="AU241" s="227" t="s">
        <v>85</v>
      </c>
      <c r="AY241" s="20" t="s">
        <v>308</v>
      </c>
      <c r="BE241" s="228">
        <f>IF(N241="základní",J241,0)</f>
        <v>0</v>
      </c>
      <c r="BF241" s="228">
        <f>IF(N241="snížená",J241,0)</f>
        <v>0</v>
      </c>
      <c r="BG241" s="228">
        <f>IF(N241="zákl. přenesená",J241,0)</f>
        <v>0</v>
      </c>
      <c r="BH241" s="228">
        <f>IF(N241="sníž. přenesená",J241,0)</f>
        <v>0</v>
      </c>
      <c r="BI241" s="228">
        <f>IF(N241="nulová",J241,0)</f>
        <v>0</v>
      </c>
      <c r="BJ241" s="20" t="s">
        <v>83</v>
      </c>
      <c r="BK241" s="228">
        <f>ROUND(I241*H241,2)</f>
        <v>0</v>
      </c>
      <c r="BL241" s="20" t="s">
        <v>315</v>
      </c>
      <c r="BM241" s="227" t="s">
        <v>1616</v>
      </c>
    </row>
    <row r="242" s="2" customFormat="1">
      <c r="A242" s="41"/>
      <c r="B242" s="42"/>
      <c r="C242" s="43"/>
      <c r="D242" s="229" t="s">
        <v>317</v>
      </c>
      <c r="E242" s="43"/>
      <c r="F242" s="230" t="s">
        <v>1617</v>
      </c>
      <c r="G242" s="43"/>
      <c r="H242" s="43"/>
      <c r="I242" s="231"/>
      <c r="J242" s="43"/>
      <c r="K242" s="43"/>
      <c r="L242" s="47"/>
      <c r="M242" s="232"/>
      <c r="N242" s="233"/>
      <c r="O242" s="87"/>
      <c r="P242" s="87"/>
      <c r="Q242" s="87"/>
      <c r="R242" s="87"/>
      <c r="S242" s="87"/>
      <c r="T242" s="88"/>
      <c r="U242" s="41"/>
      <c r="V242" s="41"/>
      <c r="W242" s="41"/>
      <c r="X242" s="41"/>
      <c r="Y242" s="41"/>
      <c r="Z242" s="41"/>
      <c r="AA242" s="41"/>
      <c r="AB242" s="41"/>
      <c r="AC242" s="41"/>
      <c r="AD242" s="41"/>
      <c r="AE242" s="41"/>
      <c r="AT242" s="20" t="s">
        <v>317</v>
      </c>
      <c r="AU242" s="20" t="s">
        <v>85</v>
      </c>
    </row>
    <row r="243" s="13" customFormat="1">
      <c r="A243" s="13"/>
      <c r="B243" s="234"/>
      <c r="C243" s="235"/>
      <c r="D243" s="236" t="s">
        <v>319</v>
      </c>
      <c r="E243" s="237" t="s">
        <v>19</v>
      </c>
      <c r="F243" s="238" t="s">
        <v>1618</v>
      </c>
      <c r="G243" s="235"/>
      <c r="H243" s="239">
        <v>2.3100000000000001</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76</v>
      </c>
      <c r="AY243" s="245" t="s">
        <v>308</v>
      </c>
    </row>
    <row r="244" s="15" customFormat="1">
      <c r="A244" s="15"/>
      <c r="B244" s="259"/>
      <c r="C244" s="260"/>
      <c r="D244" s="236" t="s">
        <v>319</v>
      </c>
      <c r="E244" s="261" t="s">
        <v>19</v>
      </c>
      <c r="F244" s="262" t="s">
        <v>448</v>
      </c>
      <c r="G244" s="260"/>
      <c r="H244" s="263">
        <v>2.3100000000000001</v>
      </c>
      <c r="I244" s="264"/>
      <c r="J244" s="260"/>
      <c r="K244" s="260"/>
      <c r="L244" s="265"/>
      <c r="M244" s="266"/>
      <c r="N244" s="267"/>
      <c r="O244" s="267"/>
      <c r="P244" s="267"/>
      <c r="Q244" s="267"/>
      <c r="R244" s="267"/>
      <c r="S244" s="267"/>
      <c r="T244" s="268"/>
      <c r="U244" s="15"/>
      <c r="V244" s="15"/>
      <c r="W244" s="15"/>
      <c r="X244" s="15"/>
      <c r="Y244" s="15"/>
      <c r="Z244" s="15"/>
      <c r="AA244" s="15"/>
      <c r="AB244" s="15"/>
      <c r="AC244" s="15"/>
      <c r="AD244" s="15"/>
      <c r="AE244" s="15"/>
      <c r="AT244" s="269" t="s">
        <v>319</v>
      </c>
      <c r="AU244" s="269" t="s">
        <v>85</v>
      </c>
      <c r="AV244" s="15" t="s">
        <v>315</v>
      </c>
      <c r="AW244" s="15" t="s">
        <v>37</v>
      </c>
      <c r="AX244" s="15" t="s">
        <v>83</v>
      </c>
      <c r="AY244" s="269" t="s">
        <v>308</v>
      </c>
    </row>
    <row r="245" s="12" customFormat="1" ht="22.8" customHeight="1">
      <c r="A245" s="12"/>
      <c r="B245" s="200"/>
      <c r="C245" s="201"/>
      <c r="D245" s="202" t="s">
        <v>75</v>
      </c>
      <c r="E245" s="214" t="s">
        <v>336</v>
      </c>
      <c r="F245" s="214" t="s">
        <v>1286</v>
      </c>
      <c r="G245" s="201"/>
      <c r="H245" s="201"/>
      <c r="I245" s="204"/>
      <c r="J245" s="215">
        <f>BK245</f>
        <v>0</v>
      </c>
      <c r="K245" s="201"/>
      <c r="L245" s="206"/>
      <c r="M245" s="207"/>
      <c r="N245" s="208"/>
      <c r="O245" s="208"/>
      <c r="P245" s="209">
        <f>SUM(P246:P320)</f>
        <v>0</v>
      </c>
      <c r="Q245" s="208"/>
      <c r="R245" s="209">
        <f>SUM(R246:R320)</f>
        <v>2.4089399999999999</v>
      </c>
      <c r="S245" s="208"/>
      <c r="T245" s="210">
        <f>SUM(T246:T320)</f>
        <v>0</v>
      </c>
      <c r="U245" s="12"/>
      <c r="V245" s="12"/>
      <c r="W245" s="12"/>
      <c r="X245" s="12"/>
      <c r="Y245" s="12"/>
      <c r="Z245" s="12"/>
      <c r="AA245" s="12"/>
      <c r="AB245" s="12"/>
      <c r="AC245" s="12"/>
      <c r="AD245" s="12"/>
      <c r="AE245" s="12"/>
      <c r="AR245" s="211" t="s">
        <v>83</v>
      </c>
      <c r="AT245" s="212" t="s">
        <v>75</v>
      </c>
      <c r="AU245" s="212" t="s">
        <v>83</v>
      </c>
      <c r="AY245" s="211" t="s">
        <v>308</v>
      </c>
      <c r="BK245" s="213">
        <f>SUM(BK246:BK320)</f>
        <v>0</v>
      </c>
    </row>
    <row r="246" s="2" customFormat="1" ht="21.75" customHeight="1">
      <c r="A246" s="41"/>
      <c r="B246" s="42"/>
      <c r="C246" s="216" t="s">
        <v>627</v>
      </c>
      <c r="D246" s="216" t="s">
        <v>310</v>
      </c>
      <c r="E246" s="217" t="s">
        <v>1619</v>
      </c>
      <c r="F246" s="218" t="s">
        <v>1620</v>
      </c>
      <c r="G246" s="219" t="s">
        <v>313</v>
      </c>
      <c r="H246" s="220">
        <v>27</v>
      </c>
      <c r="I246" s="221"/>
      <c r="J246" s="222">
        <f>ROUND(I246*H246,2)</f>
        <v>0</v>
      </c>
      <c r="K246" s="218" t="s">
        <v>314</v>
      </c>
      <c r="L246" s="47"/>
      <c r="M246" s="223" t="s">
        <v>19</v>
      </c>
      <c r="N246" s="224"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1621</v>
      </c>
    </row>
    <row r="247" s="2" customFormat="1">
      <c r="A247" s="41"/>
      <c r="B247" s="42"/>
      <c r="C247" s="43"/>
      <c r="D247" s="229" t="s">
        <v>317</v>
      </c>
      <c r="E247" s="43"/>
      <c r="F247" s="230" t="s">
        <v>1622</v>
      </c>
      <c r="G247" s="43"/>
      <c r="H247" s="43"/>
      <c r="I247" s="231"/>
      <c r="J247" s="43"/>
      <c r="K247" s="43"/>
      <c r="L247" s="47"/>
      <c r="M247" s="232"/>
      <c r="N247" s="233"/>
      <c r="O247" s="87"/>
      <c r="P247" s="87"/>
      <c r="Q247" s="87"/>
      <c r="R247" s="87"/>
      <c r="S247" s="87"/>
      <c r="T247" s="88"/>
      <c r="U247" s="41"/>
      <c r="V247" s="41"/>
      <c r="W247" s="41"/>
      <c r="X247" s="41"/>
      <c r="Y247" s="41"/>
      <c r="Z247" s="41"/>
      <c r="AA247" s="41"/>
      <c r="AB247" s="41"/>
      <c r="AC247" s="41"/>
      <c r="AD247" s="41"/>
      <c r="AE247" s="41"/>
      <c r="AT247" s="20" t="s">
        <v>317</v>
      </c>
      <c r="AU247" s="20" t="s">
        <v>85</v>
      </c>
    </row>
    <row r="248" s="14" customFormat="1">
      <c r="A248" s="14"/>
      <c r="B248" s="249"/>
      <c r="C248" s="250"/>
      <c r="D248" s="236" t="s">
        <v>319</v>
      </c>
      <c r="E248" s="251" t="s">
        <v>19</v>
      </c>
      <c r="F248" s="252" t="s">
        <v>1623</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3" customFormat="1">
      <c r="A249" s="13"/>
      <c r="B249" s="234"/>
      <c r="C249" s="235"/>
      <c r="D249" s="236" t="s">
        <v>319</v>
      </c>
      <c r="E249" s="237" t="s">
        <v>19</v>
      </c>
      <c r="F249" s="238" t="s">
        <v>1624</v>
      </c>
      <c r="G249" s="235"/>
      <c r="H249" s="239">
        <v>27</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76</v>
      </c>
      <c r="AY249" s="245" t="s">
        <v>308</v>
      </c>
    </row>
    <row r="250" s="15" customFormat="1">
      <c r="A250" s="15"/>
      <c r="B250" s="259"/>
      <c r="C250" s="260"/>
      <c r="D250" s="236" t="s">
        <v>319</v>
      </c>
      <c r="E250" s="261" t="s">
        <v>19</v>
      </c>
      <c r="F250" s="262" t="s">
        <v>448</v>
      </c>
      <c r="G250" s="260"/>
      <c r="H250" s="263">
        <v>27</v>
      </c>
      <c r="I250" s="264"/>
      <c r="J250" s="260"/>
      <c r="K250" s="260"/>
      <c r="L250" s="265"/>
      <c r="M250" s="266"/>
      <c r="N250" s="267"/>
      <c r="O250" s="267"/>
      <c r="P250" s="267"/>
      <c r="Q250" s="267"/>
      <c r="R250" s="267"/>
      <c r="S250" s="267"/>
      <c r="T250" s="268"/>
      <c r="U250" s="15"/>
      <c r="V250" s="15"/>
      <c r="W250" s="15"/>
      <c r="X250" s="15"/>
      <c r="Y250" s="15"/>
      <c r="Z250" s="15"/>
      <c r="AA250" s="15"/>
      <c r="AB250" s="15"/>
      <c r="AC250" s="15"/>
      <c r="AD250" s="15"/>
      <c r="AE250" s="15"/>
      <c r="AT250" s="269" t="s">
        <v>319</v>
      </c>
      <c r="AU250" s="269" t="s">
        <v>85</v>
      </c>
      <c r="AV250" s="15" t="s">
        <v>315</v>
      </c>
      <c r="AW250" s="15" t="s">
        <v>37</v>
      </c>
      <c r="AX250" s="15" t="s">
        <v>83</v>
      </c>
      <c r="AY250" s="269" t="s">
        <v>308</v>
      </c>
    </row>
    <row r="251" s="2" customFormat="1" ht="21.75" customHeight="1">
      <c r="A251" s="41"/>
      <c r="B251" s="42"/>
      <c r="C251" s="216" t="s">
        <v>808</v>
      </c>
      <c r="D251" s="216" t="s">
        <v>310</v>
      </c>
      <c r="E251" s="217" t="s">
        <v>1287</v>
      </c>
      <c r="F251" s="218" t="s">
        <v>1288</v>
      </c>
      <c r="G251" s="219" t="s">
        <v>313</v>
      </c>
      <c r="H251" s="220">
        <v>178.75</v>
      </c>
      <c r="I251" s="221"/>
      <c r="J251" s="222">
        <f>ROUND(I251*H251,2)</f>
        <v>0</v>
      </c>
      <c r="K251" s="218" t="s">
        <v>314</v>
      </c>
      <c r="L251" s="47"/>
      <c r="M251" s="223" t="s">
        <v>19</v>
      </c>
      <c r="N251" s="224" t="s">
        <v>47</v>
      </c>
      <c r="O251" s="87"/>
      <c r="P251" s="225">
        <f>O251*H251</f>
        <v>0</v>
      </c>
      <c r="Q251" s="225">
        <v>0</v>
      </c>
      <c r="R251" s="225">
        <f>Q251*H251</f>
        <v>0</v>
      </c>
      <c r="S251" s="225">
        <v>0</v>
      </c>
      <c r="T251" s="226">
        <f>S251*H251</f>
        <v>0</v>
      </c>
      <c r="U251" s="41"/>
      <c r="V251" s="41"/>
      <c r="W251" s="41"/>
      <c r="X251" s="41"/>
      <c r="Y251" s="41"/>
      <c r="Z251" s="41"/>
      <c r="AA251" s="41"/>
      <c r="AB251" s="41"/>
      <c r="AC251" s="41"/>
      <c r="AD251" s="41"/>
      <c r="AE251" s="41"/>
      <c r="AR251" s="227" t="s">
        <v>315</v>
      </c>
      <c r="AT251" s="227" t="s">
        <v>310</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315</v>
      </c>
      <c r="BM251" s="227" t="s">
        <v>1289</v>
      </c>
    </row>
    <row r="252" s="2" customFormat="1">
      <c r="A252" s="41"/>
      <c r="B252" s="42"/>
      <c r="C252" s="43"/>
      <c r="D252" s="229" t="s">
        <v>317</v>
      </c>
      <c r="E252" s="43"/>
      <c r="F252" s="230" t="s">
        <v>1290</v>
      </c>
      <c r="G252" s="43"/>
      <c r="H252" s="43"/>
      <c r="I252" s="231"/>
      <c r="J252" s="43"/>
      <c r="K252" s="43"/>
      <c r="L252" s="47"/>
      <c r="M252" s="232"/>
      <c r="N252" s="233"/>
      <c r="O252" s="87"/>
      <c r="P252" s="87"/>
      <c r="Q252" s="87"/>
      <c r="R252" s="87"/>
      <c r="S252" s="87"/>
      <c r="T252" s="88"/>
      <c r="U252" s="41"/>
      <c r="V252" s="41"/>
      <c r="W252" s="41"/>
      <c r="X252" s="41"/>
      <c r="Y252" s="41"/>
      <c r="Z252" s="41"/>
      <c r="AA252" s="41"/>
      <c r="AB252" s="41"/>
      <c r="AC252" s="41"/>
      <c r="AD252" s="41"/>
      <c r="AE252" s="41"/>
      <c r="AT252" s="20" t="s">
        <v>317</v>
      </c>
      <c r="AU252" s="20" t="s">
        <v>85</v>
      </c>
    </row>
    <row r="253" s="14" customFormat="1">
      <c r="A253" s="14"/>
      <c r="B253" s="249"/>
      <c r="C253" s="250"/>
      <c r="D253" s="236" t="s">
        <v>319</v>
      </c>
      <c r="E253" s="251" t="s">
        <v>19</v>
      </c>
      <c r="F253" s="252" t="s">
        <v>1291</v>
      </c>
      <c r="G253" s="250"/>
      <c r="H253" s="251" t="s">
        <v>19</v>
      </c>
      <c r="I253" s="253"/>
      <c r="J253" s="250"/>
      <c r="K253" s="250"/>
      <c r="L253" s="254"/>
      <c r="M253" s="255"/>
      <c r="N253" s="256"/>
      <c r="O253" s="256"/>
      <c r="P253" s="256"/>
      <c r="Q253" s="256"/>
      <c r="R253" s="256"/>
      <c r="S253" s="256"/>
      <c r="T253" s="257"/>
      <c r="U253" s="14"/>
      <c r="V253" s="14"/>
      <c r="W253" s="14"/>
      <c r="X253" s="14"/>
      <c r="Y253" s="14"/>
      <c r="Z253" s="14"/>
      <c r="AA253" s="14"/>
      <c r="AB253" s="14"/>
      <c r="AC253" s="14"/>
      <c r="AD253" s="14"/>
      <c r="AE253" s="14"/>
      <c r="AT253" s="258" t="s">
        <v>319</v>
      </c>
      <c r="AU253" s="258" t="s">
        <v>85</v>
      </c>
      <c r="AV253" s="14" t="s">
        <v>83</v>
      </c>
      <c r="AW253" s="14" t="s">
        <v>37</v>
      </c>
      <c r="AX253" s="14" t="s">
        <v>76</v>
      </c>
      <c r="AY253" s="258" t="s">
        <v>308</v>
      </c>
    </row>
    <row r="254" s="13" customFormat="1">
      <c r="A254" s="13"/>
      <c r="B254" s="234"/>
      <c r="C254" s="235"/>
      <c r="D254" s="236" t="s">
        <v>319</v>
      </c>
      <c r="E254" s="237" t="s">
        <v>19</v>
      </c>
      <c r="F254" s="238" t="s">
        <v>1625</v>
      </c>
      <c r="G254" s="235"/>
      <c r="H254" s="239">
        <v>118.75</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3" customFormat="1">
      <c r="A255" s="13"/>
      <c r="B255" s="234"/>
      <c r="C255" s="235"/>
      <c r="D255" s="236" t="s">
        <v>319</v>
      </c>
      <c r="E255" s="237" t="s">
        <v>19</v>
      </c>
      <c r="F255" s="238" t="s">
        <v>1626</v>
      </c>
      <c r="G255" s="235"/>
      <c r="H255" s="239">
        <v>60</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76</v>
      </c>
      <c r="AY255" s="245" t="s">
        <v>308</v>
      </c>
    </row>
    <row r="256" s="15" customFormat="1">
      <c r="A256" s="15"/>
      <c r="B256" s="259"/>
      <c r="C256" s="260"/>
      <c r="D256" s="236" t="s">
        <v>319</v>
      </c>
      <c r="E256" s="261" t="s">
        <v>19</v>
      </c>
      <c r="F256" s="262" t="s">
        <v>448</v>
      </c>
      <c r="G256" s="260"/>
      <c r="H256" s="263">
        <v>178.75</v>
      </c>
      <c r="I256" s="264"/>
      <c r="J256" s="260"/>
      <c r="K256" s="260"/>
      <c r="L256" s="265"/>
      <c r="M256" s="266"/>
      <c r="N256" s="267"/>
      <c r="O256" s="267"/>
      <c r="P256" s="267"/>
      <c r="Q256" s="267"/>
      <c r="R256" s="267"/>
      <c r="S256" s="267"/>
      <c r="T256" s="268"/>
      <c r="U256" s="15"/>
      <c r="V256" s="15"/>
      <c r="W256" s="15"/>
      <c r="X256" s="15"/>
      <c r="Y256" s="15"/>
      <c r="Z256" s="15"/>
      <c r="AA256" s="15"/>
      <c r="AB256" s="15"/>
      <c r="AC256" s="15"/>
      <c r="AD256" s="15"/>
      <c r="AE256" s="15"/>
      <c r="AT256" s="269" t="s">
        <v>319</v>
      </c>
      <c r="AU256" s="269" t="s">
        <v>85</v>
      </c>
      <c r="AV256" s="15" t="s">
        <v>315</v>
      </c>
      <c r="AW256" s="15" t="s">
        <v>37</v>
      </c>
      <c r="AX256" s="15" t="s">
        <v>83</v>
      </c>
      <c r="AY256" s="269" t="s">
        <v>308</v>
      </c>
    </row>
    <row r="257" s="2" customFormat="1" ht="21.75" customHeight="1">
      <c r="A257" s="41"/>
      <c r="B257" s="42"/>
      <c r="C257" s="216" t="s">
        <v>735</v>
      </c>
      <c r="D257" s="216" t="s">
        <v>310</v>
      </c>
      <c r="E257" s="217" t="s">
        <v>1294</v>
      </c>
      <c r="F257" s="218" t="s">
        <v>1295</v>
      </c>
      <c r="G257" s="219" t="s">
        <v>313</v>
      </c>
      <c r="H257" s="220">
        <v>40</v>
      </c>
      <c r="I257" s="221"/>
      <c r="J257" s="222">
        <f>ROUND(I257*H257,2)</f>
        <v>0</v>
      </c>
      <c r="K257" s="218" t="s">
        <v>314</v>
      </c>
      <c r="L257" s="47"/>
      <c r="M257" s="223" t="s">
        <v>19</v>
      </c>
      <c r="N257" s="224" t="s">
        <v>47</v>
      </c>
      <c r="O257" s="87"/>
      <c r="P257" s="225">
        <f>O257*H257</f>
        <v>0</v>
      </c>
      <c r="Q257" s="225">
        <v>0</v>
      </c>
      <c r="R257" s="225">
        <f>Q257*H257</f>
        <v>0</v>
      </c>
      <c r="S257" s="225">
        <v>0</v>
      </c>
      <c r="T257" s="226">
        <f>S257*H257</f>
        <v>0</v>
      </c>
      <c r="U257" s="41"/>
      <c r="V257" s="41"/>
      <c r="W257" s="41"/>
      <c r="X257" s="41"/>
      <c r="Y257" s="41"/>
      <c r="Z257" s="41"/>
      <c r="AA257" s="41"/>
      <c r="AB257" s="41"/>
      <c r="AC257" s="41"/>
      <c r="AD257" s="41"/>
      <c r="AE257" s="41"/>
      <c r="AR257" s="227" t="s">
        <v>315</v>
      </c>
      <c r="AT257" s="227" t="s">
        <v>310</v>
      </c>
      <c r="AU257" s="227" t="s">
        <v>85</v>
      </c>
      <c r="AY257" s="20" t="s">
        <v>308</v>
      </c>
      <c r="BE257" s="228">
        <f>IF(N257="základní",J257,0)</f>
        <v>0</v>
      </c>
      <c r="BF257" s="228">
        <f>IF(N257="snížená",J257,0)</f>
        <v>0</v>
      </c>
      <c r="BG257" s="228">
        <f>IF(N257="zákl. přenesená",J257,0)</f>
        <v>0</v>
      </c>
      <c r="BH257" s="228">
        <f>IF(N257="sníž. přenesená",J257,0)</f>
        <v>0</v>
      </c>
      <c r="BI257" s="228">
        <f>IF(N257="nulová",J257,0)</f>
        <v>0</v>
      </c>
      <c r="BJ257" s="20" t="s">
        <v>83</v>
      </c>
      <c r="BK257" s="228">
        <f>ROUND(I257*H257,2)</f>
        <v>0</v>
      </c>
      <c r="BL257" s="20" t="s">
        <v>315</v>
      </c>
      <c r="BM257" s="227" t="s">
        <v>1296</v>
      </c>
    </row>
    <row r="258" s="2" customFormat="1">
      <c r="A258" s="41"/>
      <c r="B258" s="42"/>
      <c r="C258" s="43"/>
      <c r="D258" s="229" t="s">
        <v>317</v>
      </c>
      <c r="E258" s="43"/>
      <c r="F258" s="230" t="s">
        <v>1297</v>
      </c>
      <c r="G258" s="43"/>
      <c r="H258" s="43"/>
      <c r="I258" s="231"/>
      <c r="J258" s="43"/>
      <c r="K258" s="43"/>
      <c r="L258" s="47"/>
      <c r="M258" s="232"/>
      <c r="N258" s="233"/>
      <c r="O258" s="87"/>
      <c r="P258" s="87"/>
      <c r="Q258" s="87"/>
      <c r="R258" s="87"/>
      <c r="S258" s="87"/>
      <c r="T258" s="88"/>
      <c r="U258" s="41"/>
      <c r="V258" s="41"/>
      <c r="W258" s="41"/>
      <c r="X258" s="41"/>
      <c r="Y258" s="41"/>
      <c r="Z258" s="41"/>
      <c r="AA258" s="41"/>
      <c r="AB258" s="41"/>
      <c r="AC258" s="41"/>
      <c r="AD258" s="41"/>
      <c r="AE258" s="41"/>
      <c r="AT258" s="20" t="s">
        <v>317</v>
      </c>
      <c r="AU258" s="20" t="s">
        <v>85</v>
      </c>
    </row>
    <row r="259" s="14" customFormat="1">
      <c r="A259" s="14"/>
      <c r="B259" s="249"/>
      <c r="C259" s="250"/>
      <c r="D259" s="236" t="s">
        <v>319</v>
      </c>
      <c r="E259" s="251" t="s">
        <v>19</v>
      </c>
      <c r="F259" s="252" t="s">
        <v>1291</v>
      </c>
      <c r="G259" s="250"/>
      <c r="H259" s="251" t="s">
        <v>19</v>
      </c>
      <c r="I259" s="253"/>
      <c r="J259" s="250"/>
      <c r="K259" s="250"/>
      <c r="L259" s="254"/>
      <c r="M259" s="255"/>
      <c r="N259" s="256"/>
      <c r="O259" s="256"/>
      <c r="P259" s="256"/>
      <c r="Q259" s="256"/>
      <c r="R259" s="256"/>
      <c r="S259" s="256"/>
      <c r="T259" s="257"/>
      <c r="U259" s="14"/>
      <c r="V259" s="14"/>
      <c r="W259" s="14"/>
      <c r="X259" s="14"/>
      <c r="Y259" s="14"/>
      <c r="Z259" s="14"/>
      <c r="AA259" s="14"/>
      <c r="AB259" s="14"/>
      <c r="AC259" s="14"/>
      <c r="AD259" s="14"/>
      <c r="AE259" s="14"/>
      <c r="AT259" s="258" t="s">
        <v>319</v>
      </c>
      <c r="AU259" s="258" t="s">
        <v>85</v>
      </c>
      <c r="AV259" s="14" t="s">
        <v>83</v>
      </c>
      <c r="AW259" s="14" t="s">
        <v>37</v>
      </c>
      <c r="AX259" s="14" t="s">
        <v>76</v>
      </c>
      <c r="AY259" s="258" t="s">
        <v>308</v>
      </c>
    </row>
    <row r="260" s="13" customFormat="1">
      <c r="A260" s="13"/>
      <c r="B260" s="234"/>
      <c r="C260" s="235"/>
      <c r="D260" s="236" t="s">
        <v>319</v>
      </c>
      <c r="E260" s="237" t="s">
        <v>19</v>
      </c>
      <c r="F260" s="238" t="s">
        <v>1606</v>
      </c>
      <c r="G260" s="235"/>
      <c r="H260" s="239">
        <v>40</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76</v>
      </c>
      <c r="AY260" s="245" t="s">
        <v>308</v>
      </c>
    </row>
    <row r="261" s="15" customFormat="1">
      <c r="A261" s="15"/>
      <c r="B261" s="259"/>
      <c r="C261" s="260"/>
      <c r="D261" s="236" t="s">
        <v>319</v>
      </c>
      <c r="E261" s="261" t="s">
        <v>19</v>
      </c>
      <c r="F261" s="262" t="s">
        <v>448</v>
      </c>
      <c r="G261" s="260"/>
      <c r="H261" s="263">
        <v>40</v>
      </c>
      <c r="I261" s="264"/>
      <c r="J261" s="260"/>
      <c r="K261" s="260"/>
      <c r="L261" s="265"/>
      <c r="M261" s="266"/>
      <c r="N261" s="267"/>
      <c r="O261" s="267"/>
      <c r="P261" s="267"/>
      <c r="Q261" s="267"/>
      <c r="R261" s="267"/>
      <c r="S261" s="267"/>
      <c r="T261" s="268"/>
      <c r="U261" s="15"/>
      <c r="V261" s="15"/>
      <c r="W261" s="15"/>
      <c r="X261" s="15"/>
      <c r="Y261" s="15"/>
      <c r="Z261" s="15"/>
      <c r="AA261" s="15"/>
      <c r="AB261" s="15"/>
      <c r="AC261" s="15"/>
      <c r="AD261" s="15"/>
      <c r="AE261" s="15"/>
      <c r="AT261" s="269" t="s">
        <v>319</v>
      </c>
      <c r="AU261" s="269" t="s">
        <v>85</v>
      </c>
      <c r="AV261" s="15" t="s">
        <v>315</v>
      </c>
      <c r="AW261" s="15" t="s">
        <v>37</v>
      </c>
      <c r="AX261" s="15" t="s">
        <v>83</v>
      </c>
      <c r="AY261" s="269" t="s">
        <v>308</v>
      </c>
    </row>
    <row r="262" s="2" customFormat="1" ht="24.15" customHeight="1">
      <c r="A262" s="41"/>
      <c r="B262" s="42"/>
      <c r="C262" s="216" t="s">
        <v>813</v>
      </c>
      <c r="D262" s="216" t="s">
        <v>310</v>
      </c>
      <c r="E262" s="217" t="s">
        <v>1300</v>
      </c>
      <c r="F262" s="218" t="s">
        <v>1301</v>
      </c>
      <c r="G262" s="219" t="s">
        <v>313</v>
      </c>
      <c r="H262" s="220">
        <v>241</v>
      </c>
      <c r="I262" s="221"/>
      <c r="J262" s="222">
        <f>ROUND(I262*H262,2)</f>
        <v>0</v>
      </c>
      <c r="K262" s="218" t="s">
        <v>314</v>
      </c>
      <c r="L262" s="47"/>
      <c r="M262" s="223" t="s">
        <v>19</v>
      </c>
      <c r="N262" s="224" t="s">
        <v>47</v>
      </c>
      <c r="O262" s="87"/>
      <c r="P262" s="225">
        <f>O262*H262</f>
        <v>0</v>
      </c>
      <c r="Q262" s="225">
        <v>0</v>
      </c>
      <c r="R262" s="225">
        <f>Q262*H262</f>
        <v>0</v>
      </c>
      <c r="S262" s="225">
        <v>0</v>
      </c>
      <c r="T262" s="226">
        <f>S262*H262</f>
        <v>0</v>
      </c>
      <c r="U262" s="41"/>
      <c r="V262" s="41"/>
      <c r="W262" s="41"/>
      <c r="X262" s="41"/>
      <c r="Y262" s="41"/>
      <c r="Z262" s="41"/>
      <c r="AA262" s="41"/>
      <c r="AB262" s="41"/>
      <c r="AC262" s="41"/>
      <c r="AD262" s="41"/>
      <c r="AE262" s="41"/>
      <c r="AR262" s="227" t="s">
        <v>315</v>
      </c>
      <c r="AT262" s="227" t="s">
        <v>310</v>
      </c>
      <c r="AU262" s="227" t="s">
        <v>85</v>
      </c>
      <c r="AY262" s="20" t="s">
        <v>308</v>
      </c>
      <c r="BE262" s="228">
        <f>IF(N262="základní",J262,0)</f>
        <v>0</v>
      </c>
      <c r="BF262" s="228">
        <f>IF(N262="snížená",J262,0)</f>
        <v>0</v>
      </c>
      <c r="BG262" s="228">
        <f>IF(N262="zákl. přenesená",J262,0)</f>
        <v>0</v>
      </c>
      <c r="BH262" s="228">
        <f>IF(N262="sníž. přenesená",J262,0)</f>
        <v>0</v>
      </c>
      <c r="BI262" s="228">
        <f>IF(N262="nulová",J262,0)</f>
        <v>0</v>
      </c>
      <c r="BJ262" s="20" t="s">
        <v>83</v>
      </c>
      <c r="BK262" s="228">
        <f>ROUND(I262*H262,2)</f>
        <v>0</v>
      </c>
      <c r="BL262" s="20" t="s">
        <v>315</v>
      </c>
      <c r="BM262" s="227" t="s">
        <v>1302</v>
      </c>
    </row>
    <row r="263" s="2" customFormat="1">
      <c r="A263" s="41"/>
      <c r="B263" s="42"/>
      <c r="C263" s="43"/>
      <c r="D263" s="229" t="s">
        <v>317</v>
      </c>
      <c r="E263" s="43"/>
      <c r="F263" s="230" t="s">
        <v>1303</v>
      </c>
      <c r="G263" s="43"/>
      <c r="H263" s="43"/>
      <c r="I263" s="231"/>
      <c r="J263" s="43"/>
      <c r="K263" s="43"/>
      <c r="L263" s="47"/>
      <c r="M263" s="232"/>
      <c r="N263" s="233"/>
      <c r="O263" s="87"/>
      <c r="P263" s="87"/>
      <c r="Q263" s="87"/>
      <c r="R263" s="87"/>
      <c r="S263" s="87"/>
      <c r="T263" s="88"/>
      <c r="U263" s="41"/>
      <c r="V263" s="41"/>
      <c r="W263" s="41"/>
      <c r="X263" s="41"/>
      <c r="Y263" s="41"/>
      <c r="Z263" s="41"/>
      <c r="AA263" s="41"/>
      <c r="AB263" s="41"/>
      <c r="AC263" s="41"/>
      <c r="AD263" s="41"/>
      <c r="AE263" s="41"/>
      <c r="AT263" s="20" t="s">
        <v>317</v>
      </c>
      <c r="AU263" s="20" t="s">
        <v>85</v>
      </c>
    </row>
    <row r="264" s="14" customFormat="1">
      <c r="A264" s="14"/>
      <c r="B264" s="249"/>
      <c r="C264" s="250"/>
      <c r="D264" s="236" t="s">
        <v>319</v>
      </c>
      <c r="E264" s="251" t="s">
        <v>19</v>
      </c>
      <c r="F264" s="252" t="s">
        <v>1304</v>
      </c>
      <c r="G264" s="250"/>
      <c r="H264" s="251" t="s">
        <v>19</v>
      </c>
      <c r="I264" s="253"/>
      <c r="J264" s="250"/>
      <c r="K264" s="250"/>
      <c r="L264" s="254"/>
      <c r="M264" s="255"/>
      <c r="N264" s="256"/>
      <c r="O264" s="256"/>
      <c r="P264" s="256"/>
      <c r="Q264" s="256"/>
      <c r="R264" s="256"/>
      <c r="S264" s="256"/>
      <c r="T264" s="257"/>
      <c r="U264" s="14"/>
      <c r="V264" s="14"/>
      <c r="W264" s="14"/>
      <c r="X264" s="14"/>
      <c r="Y264" s="14"/>
      <c r="Z264" s="14"/>
      <c r="AA264" s="14"/>
      <c r="AB264" s="14"/>
      <c r="AC264" s="14"/>
      <c r="AD264" s="14"/>
      <c r="AE264" s="14"/>
      <c r="AT264" s="258" t="s">
        <v>319</v>
      </c>
      <c r="AU264" s="258" t="s">
        <v>85</v>
      </c>
      <c r="AV264" s="14" t="s">
        <v>83</v>
      </c>
      <c r="AW264" s="14" t="s">
        <v>37</v>
      </c>
      <c r="AX264" s="14" t="s">
        <v>76</v>
      </c>
      <c r="AY264" s="258" t="s">
        <v>308</v>
      </c>
    </row>
    <row r="265" s="13" customFormat="1">
      <c r="A265" s="13"/>
      <c r="B265" s="234"/>
      <c r="C265" s="235"/>
      <c r="D265" s="236" t="s">
        <v>319</v>
      </c>
      <c r="E265" s="237" t="s">
        <v>19</v>
      </c>
      <c r="F265" s="238" t="s">
        <v>1627</v>
      </c>
      <c r="G265" s="235"/>
      <c r="H265" s="239">
        <v>146</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76</v>
      </c>
      <c r="AY265" s="245" t="s">
        <v>308</v>
      </c>
    </row>
    <row r="266" s="13" customFormat="1">
      <c r="A266" s="13"/>
      <c r="B266" s="234"/>
      <c r="C266" s="235"/>
      <c r="D266" s="236" t="s">
        <v>319</v>
      </c>
      <c r="E266" s="237" t="s">
        <v>19</v>
      </c>
      <c r="F266" s="238" t="s">
        <v>1628</v>
      </c>
      <c r="G266" s="235"/>
      <c r="H266" s="239">
        <v>95</v>
      </c>
      <c r="I266" s="240"/>
      <c r="J266" s="235"/>
      <c r="K266" s="235"/>
      <c r="L266" s="241"/>
      <c r="M266" s="242"/>
      <c r="N266" s="243"/>
      <c r="O266" s="243"/>
      <c r="P266" s="243"/>
      <c r="Q266" s="243"/>
      <c r="R266" s="243"/>
      <c r="S266" s="243"/>
      <c r="T266" s="244"/>
      <c r="U266" s="13"/>
      <c r="V266" s="13"/>
      <c r="W266" s="13"/>
      <c r="X266" s="13"/>
      <c r="Y266" s="13"/>
      <c r="Z266" s="13"/>
      <c r="AA266" s="13"/>
      <c r="AB266" s="13"/>
      <c r="AC266" s="13"/>
      <c r="AD266" s="13"/>
      <c r="AE266" s="13"/>
      <c r="AT266" s="245" t="s">
        <v>319</v>
      </c>
      <c r="AU266" s="245" t="s">
        <v>85</v>
      </c>
      <c r="AV266" s="13" t="s">
        <v>85</v>
      </c>
      <c r="AW266" s="13" t="s">
        <v>37</v>
      </c>
      <c r="AX266" s="13" t="s">
        <v>76</v>
      </c>
      <c r="AY266" s="245" t="s">
        <v>308</v>
      </c>
    </row>
    <row r="267" s="15" customFormat="1">
      <c r="A267" s="15"/>
      <c r="B267" s="259"/>
      <c r="C267" s="260"/>
      <c r="D267" s="236" t="s">
        <v>319</v>
      </c>
      <c r="E267" s="261" t="s">
        <v>19</v>
      </c>
      <c r="F267" s="262" t="s">
        <v>448</v>
      </c>
      <c r="G267" s="260"/>
      <c r="H267" s="263">
        <v>241</v>
      </c>
      <c r="I267" s="264"/>
      <c r="J267" s="260"/>
      <c r="K267" s="260"/>
      <c r="L267" s="265"/>
      <c r="M267" s="266"/>
      <c r="N267" s="267"/>
      <c r="O267" s="267"/>
      <c r="P267" s="267"/>
      <c r="Q267" s="267"/>
      <c r="R267" s="267"/>
      <c r="S267" s="267"/>
      <c r="T267" s="268"/>
      <c r="U267" s="15"/>
      <c r="V267" s="15"/>
      <c r="W267" s="15"/>
      <c r="X267" s="15"/>
      <c r="Y267" s="15"/>
      <c r="Z267" s="15"/>
      <c r="AA267" s="15"/>
      <c r="AB267" s="15"/>
      <c r="AC267" s="15"/>
      <c r="AD267" s="15"/>
      <c r="AE267" s="15"/>
      <c r="AT267" s="269" t="s">
        <v>319</v>
      </c>
      <c r="AU267" s="269" t="s">
        <v>85</v>
      </c>
      <c r="AV267" s="15" t="s">
        <v>315</v>
      </c>
      <c r="AW267" s="15" t="s">
        <v>37</v>
      </c>
      <c r="AX267" s="15" t="s">
        <v>83</v>
      </c>
      <c r="AY267" s="269" t="s">
        <v>308</v>
      </c>
    </row>
    <row r="268" s="2" customFormat="1" ht="24.15" customHeight="1">
      <c r="A268" s="41"/>
      <c r="B268" s="42"/>
      <c r="C268" s="216" t="s">
        <v>740</v>
      </c>
      <c r="D268" s="216" t="s">
        <v>310</v>
      </c>
      <c r="E268" s="217" t="s">
        <v>1311</v>
      </c>
      <c r="F268" s="218" t="s">
        <v>1312</v>
      </c>
      <c r="G268" s="219" t="s">
        <v>313</v>
      </c>
      <c r="H268" s="220">
        <v>104.5</v>
      </c>
      <c r="I268" s="221"/>
      <c r="J268" s="222">
        <f>ROUND(I268*H268,2)</f>
        <v>0</v>
      </c>
      <c r="K268" s="218" t="s">
        <v>314</v>
      </c>
      <c r="L268" s="47"/>
      <c r="M268" s="223" t="s">
        <v>19</v>
      </c>
      <c r="N268" s="224" t="s">
        <v>47</v>
      </c>
      <c r="O268" s="87"/>
      <c r="P268" s="225">
        <f>O268*H268</f>
        <v>0</v>
      </c>
      <c r="Q268" s="225">
        <v>0</v>
      </c>
      <c r="R268" s="225">
        <f>Q268*H268</f>
        <v>0</v>
      </c>
      <c r="S268" s="225">
        <v>0</v>
      </c>
      <c r="T268" s="226">
        <f>S268*H268</f>
        <v>0</v>
      </c>
      <c r="U268" s="41"/>
      <c r="V268" s="41"/>
      <c r="W268" s="41"/>
      <c r="X268" s="41"/>
      <c r="Y268" s="41"/>
      <c r="Z268" s="41"/>
      <c r="AA268" s="41"/>
      <c r="AB268" s="41"/>
      <c r="AC268" s="41"/>
      <c r="AD268" s="41"/>
      <c r="AE268" s="41"/>
      <c r="AR268" s="227" t="s">
        <v>315</v>
      </c>
      <c r="AT268" s="227" t="s">
        <v>310</v>
      </c>
      <c r="AU268" s="227" t="s">
        <v>85</v>
      </c>
      <c r="AY268" s="20" t="s">
        <v>308</v>
      </c>
      <c r="BE268" s="228">
        <f>IF(N268="základní",J268,0)</f>
        <v>0</v>
      </c>
      <c r="BF268" s="228">
        <f>IF(N268="snížená",J268,0)</f>
        <v>0</v>
      </c>
      <c r="BG268" s="228">
        <f>IF(N268="zákl. přenesená",J268,0)</f>
        <v>0</v>
      </c>
      <c r="BH268" s="228">
        <f>IF(N268="sníž. přenesená",J268,0)</f>
        <v>0</v>
      </c>
      <c r="BI268" s="228">
        <f>IF(N268="nulová",J268,0)</f>
        <v>0</v>
      </c>
      <c r="BJ268" s="20" t="s">
        <v>83</v>
      </c>
      <c r="BK268" s="228">
        <f>ROUND(I268*H268,2)</f>
        <v>0</v>
      </c>
      <c r="BL268" s="20" t="s">
        <v>315</v>
      </c>
      <c r="BM268" s="227" t="s">
        <v>1313</v>
      </c>
    </row>
    <row r="269" s="2" customFormat="1">
      <c r="A269" s="41"/>
      <c r="B269" s="42"/>
      <c r="C269" s="43"/>
      <c r="D269" s="229" t="s">
        <v>317</v>
      </c>
      <c r="E269" s="43"/>
      <c r="F269" s="230" t="s">
        <v>1314</v>
      </c>
      <c r="G269" s="43"/>
      <c r="H269" s="43"/>
      <c r="I269" s="231"/>
      <c r="J269" s="43"/>
      <c r="K269" s="43"/>
      <c r="L269" s="47"/>
      <c r="M269" s="232"/>
      <c r="N269" s="233"/>
      <c r="O269" s="87"/>
      <c r="P269" s="87"/>
      <c r="Q269" s="87"/>
      <c r="R269" s="87"/>
      <c r="S269" s="87"/>
      <c r="T269" s="88"/>
      <c r="U269" s="41"/>
      <c r="V269" s="41"/>
      <c r="W269" s="41"/>
      <c r="X269" s="41"/>
      <c r="Y269" s="41"/>
      <c r="Z269" s="41"/>
      <c r="AA269" s="41"/>
      <c r="AB269" s="41"/>
      <c r="AC269" s="41"/>
      <c r="AD269" s="41"/>
      <c r="AE269" s="41"/>
      <c r="AT269" s="20" t="s">
        <v>317</v>
      </c>
      <c r="AU269" s="20" t="s">
        <v>85</v>
      </c>
    </row>
    <row r="270" s="14" customFormat="1">
      <c r="A270" s="14"/>
      <c r="B270" s="249"/>
      <c r="C270" s="250"/>
      <c r="D270" s="236" t="s">
        <v>319</v>
      </c>
      <c r="E270" s="251" t="s">
        <v>19</v>
      </c>
      <c r="F270" s="252" t="s">
        <v>1629</v>
      </c>
      <c r="G270" s="250"/>
      <c r="H270" s="251" t="s">
        <v>19</v>
      </c>
      <c r="I270" s="253"/>
      <c r="J270" s="250"/>
      <c r="K270" s="250"/>
      <c r="L270" s="254"/>
      <c r="M270" s="255"/>
      <c r="N270" s="256"/>
      <c r="O270" s="256"/>
      <c r="P270" s="256"/>
      <c r="Q270" s="256"/>
      <c r="R270" s="256"/>
      <c r="S270" s="256"/>
      <c r="T270" s="257"/>
      <c r="U270" s="14"/>
      <c r="V270" s="14"/>
      <c r="W270" s="14"/>
      <c r="X270" s="14"/>
      <c r="Y270" s="14"/>
      <c r="Z270" s="14"/>
      <c r="AA270" s="14"/>
      <c r="AB270" s="14"/>
      <c r="AC270" s="14"/>
      <c r="AD270" s="14"/>
      <c r="AE270" s="14"/>
      <c r="AT270" s="258" t="s">
        <v>319</v>
      </c>
      <c r="AU270" s="258" t="s">
        <v>85</v>
      </c>
      <c r="AV270" s="14" t="s">
        <v>83</v>
      </c>
      <c r="AW270" s="14" t="s">
        <v>37</v>
      </c>
      <c r="AX270" s="14" t="s">
        <v>76</v>
      </c>
      <c r="AY270" s="258" t="s">
        <v>308</v>
      </c>
    </row>
    <row r="271" s="13" customFormat="1">
      <c r="A271" s="13"/>
      <c r="B271" s="234"/>
      <c r="C271" s="235"/>
      <c r="D271" s="236" t="s">
        <v>319</v>
      </c>
      <c r="E271" s="237" t="s">
        <v>19</v>
      </c>
      <c r="F271" s="238" t="s">
        <v>1630</v>
      </c>
      <c r="G271" s="235"/>
      <c r="H271" s="239">
        <v>104.5</v>
      </c>
      <c r="I271" s="240"/>
      <c r="J271" s="235"/>
      <c r="K271" s="235"/>
      <c r="L271" s="241"/>
      <c r="M271" s="242"/>
      <c r="N271" s="243"/>
      <c r="O271" s="243"/>
      <c r="P271" s="243"/>
      <c r="Q271" s="243"/>
      <c r="R271" s="243"/>
      <c r="S271" s="243"/>
      <c r="T271" s="244"/>
      <c r="U271" s="13"/>
      <c r="V271" s="13"/>
      <c r="W271" s="13"/>
      <c r="X271" s="13"/>
      <c r="Y271" s="13"/>
      <c r="Z271" s="13"/>
      <c r="AA271" s="13"/>
      <c r="AB271" s="13"/>
      <c r="AC271" s="13"/>
      <c r="AD271" s="13"/>
      <c r="AE271" s="13"/>
      <c r="AT271" s="245" t="s">
        <v>319</v>
      </c>
      <c r="AU271" s="245" t="s">
        <v>85</v>
      </c>
      <c r="AV271" s="13" t="s">
        <v>85</v>
      </c>
      <c r="AW271" s="13" t="s">
        <v>37</v>
      </c>
      <c r="AX271" s="13" t="s">
        <v>83</v>
      </c>
      <c r="AY271" s="245" t="s">
        <v>308</v>
      </c>
    </row>
    <row r="272" s="2" customFormat="1" ht="24.15" customHeight="1">
      <c r="A272" s="41"/>
      <c r="B272" s="42"/>
      <c r="C272" s="216" t="s">
        <v>826</v>
      </c>
      <c r="D272" s="216" t="s">
        <v>310</v>
      </c>
      <c r="E272" s="217" t="s">
        <v>1631</v>
      </c>
      <c r="F272" s="218" t="s">
        <v>1632</v>
      </c>
      <c r="G272" s="219" t="s">
        <v>313</v>
      </c>
      <c r="H272" s="220">
        <v>100</v>
      </c>
      <c r="I272" s="221"/>
      <c r="J272" s="222">
        <f>ROUND(I272*H272,2)</f>
        <v>0</v>
      </c>
      <c r="K272" s="218" t="s">
        <v>314</v>
      </c>
      <c r="L272" s="47"/>
      <c r="M272" s="223" t="s">
        <v>19</v>
      </c>
      <c r="N272" s="224" t="s">
        <v>47</v>
      </c>
      <c r="O272" s="87"/>
      <c r="P272" s="225">
        <f>O272*H272</f>
        <v>0</v>
      </c>
      <c r="Q272" s="225">
        <v>0</v>
      </c>
      <c r="R272" s="225">
        <f>Q272*H272</f>
        <v>0</v>
      </c>
      <c r="S272" s="225">
        <v>0</v>
      </c>
      <c r="T272" s="226">
        <f>S272*H272</f>
        <v>0</v>
      </c>
      <c r="U272" s="41"/>
      <c r="V272" s="41"/>
      <c r="W272" s="41"/>
      <c r="X272" s="41"/>
      <c r="Y272" s="41"/>
      <c r="Z272" s="41"/>
      <c r="AA272" s="41"/>
      <c r="AB272" s="41"/>
      <c r="AC272" s="41"/>
      <c r="AD272" s="41"/>
      <c r="AE272" s="41"/>
      <c r="AR272" s="227" t="s">
        <v>315</v>
      </c>
      <c r="AT272" s="227" t="s">
        <v>310</v>
      </c>
      <c r="AU272" s="227" t="s">
        <v>85</v>
      </c>
      <c r="AY272" s="20" t="s">
        <v>308</v>
      </c>
      <c r="BE272" s="228">
        <f>IF(N272="základní",J272,0)</f>
        <v>0</v>
      </c>
      <c r="BF272" s="228">
        <f>IF(N272="snížená",J272,0)</f>
        <v>0</v>
      </c>
      <c r="BG272" s="228">
        <f>IF(N272="zákl. přenesená",J272,0)</f>
        <v>0</v>
      </c>
      <c r="BH272" s="228">
        <f>IF(N272="sníž. přenesená",J272,0)</f>
        <v>0</v>
      </c>
      <c r="BI272" s="228">
        <f>IF(N272="nulová",J272,0)</f>
        <v>0</v>
      </c>
      <c r="BJ272" s="20" t="s">
        <v>83</v>
      </c>
      <c r="BK272" s="228">
        <f>ROUND(I272*H272,2)</f>
        <v>0</v>
      </c>
      <c r="BL272" s="20" t="s">
        <v>315</v>
      </c>
      <c r="BM272" s="227" t="s">
        <v>1633</v>
      </c>
    </row>
    <row r="273" s="2" customFormat="1">
      <c r="A273" s="41"/>
      <c r="B273" s="42"/>
      <c r="C273" s="43"/>
      <c r="D273" s="229" t="s">
        <v>317</v>
      </c>
      <c r="E273" s="43"/>
      <c r="F273" s="230" t="s">
        <v>1634</v>
      </c>
      <c r="G273" s="43"/>
      <c r="H273" s="43"/>
      <c r="I273" s="231"/>
      <c r="J273" s="43"/>
      <c r="K273" s="43"/>
      <c r="L273" s="47"/>
      <c r="M273" s="232"/>
      <c r="N273" s="233"/>
      <c r="O273" s="87"/>
      <c r="P273" s="87"/>
      <c r="Q273" s="87"/>
      <c r="R273" s="87"/>
      <c r="S273" s="87"/>
      <c r="T273" s="88"/>
      <c r="U273" s="41"/>
      <c r="V273" s="41"/>
      <c r="W273" s="41"/>
      <c r="X273" s="41"/>
      <c r="Y273" s="41"/>
      <c r="Z273" s="41"/>
      <c r="AA273" s="41"/>
      <c r="AB273" s="41"/>
      <c r="AC273" s="41"/>
      <c r="AD273" s="41"/>
      <c r="AE273" s="41"/>
      <c r="AT273" s="20" t="s">
        <v>317</v>
      </c>
      <c r="AU273" s="20" t="s">
        <v>85</v>
      </c>
    </row>
    <row r="274" s="14" customFormat="1">
      <c r="A274" s="14"/>
      <c r="B274" s="249"/>
      <c r="C274" s="250"/>
      <c r="D274" s="236" t="s">
        <v>319</v>
      </c>
      <c r="E274" s="251" t="s">
        <v>19</v>
      </c>
      <c r="F274" s="252" t="s">
        <v>1635</v>
      </c>
      <c r="G274" s="250"/>
      <c r="H274" s="251" t="s">
        <v>19</v>
      </c>
      <c r="I274" s="253"/>
      <c r="J274" s="250"/>
      <c r="K274" s="250"/>
      <c r="L274" s="254"/>
      <c r="M274" s="255"/>
      <c r="N274" s="256"/>
      <c r="O274" s="256"/>
      <c r="P274" s="256"/>
      <c r="Q274" s="256"/>
      <c r="R274" s="256"/>
      <c r="S274" s="256"/>
      <c r="T274" s="257"/>
      <c r="U274" s="14"/>
      <c r="V274" s="14"/>
      <c r="W274" s="14"/>
      <c r="X274" s="14"/>
      <c r="Y274" s="14"/>
      <c r="Z274" s="14"/>
      <c r="AA274" s="14"/>
      <c r="AB274" s="14"/>
      <c r="AC274" s="14"/>
      <c r="AD274" s="14"/>
      <c r="AE274" s="14"/>
      <c r="AT274" s="258" t="s">
        <v>319</v>
      </c>
      <c r="AU274" s="258" t="s">
        <v>85</v>
      </c>
      <c r="AV274" s="14" t="s">
        <v>83</v>
      </c>
      <c r="AW274" s="14" t="s">
        <v>37</v>
      </c>
      <c r="AX274" s="14" t="s">
        <v>76</v>
      </c>
      <c r="AY274" s="258" t="s">
        <v>308</v>
      </c>
    </row>
    <row r="275" s="13" customFormat="1">
      <c r="A275" s="13"/>
      <c r="B275" s="234"/>
      <c r="C275" s="235"/>
      <c r="D275" s="236" t="s">
        <v>319</v>
      </c>
      <c r="E275" s="237" t="s">
        <v>19</v>
      </c>
      <c r="F275" s="238" t="s">
        <v>1606</v>
      </c>
      <c r="G275" s="235"/>
      <c r="H275" s="239">
        <v>40</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76</v>
      </c>
      <c r="AY275" s="245" t="s">
        <v>308</v>
      </c>
    </row>
    <row r="276" s="13" customFormat="1">
      <c r="A276" s="13"/>
      <c r="B276" s="234"/>
      <c r="C276" s="235"/>
      <c r="D276" s="236" t="s">
        <v>319</v>
      </c>
      <c r="E276" s="237" t="s">
        <v>19</v>
      </c>
      <c r="F276" s="238" t="s">
        <v>1626</v>
      </c>
      <c r="G276" s="235"/>
      <c r="H276" s="239">
        <v>60</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37</v>
      </c>
      <c r="AX276" s="13" t="s">
        <v>76</v>
      </c>
      <c r="AY276" s="245" t="s">
        <v>308</v>
      </c>
    </row>
    <row r="277" s="15" customFormat="1">
      <c r="A277" s="15"/>
      <c r="B277" s="259"/>
      <c r="C277" s="260"/>
      <c r="D277" s="236" t="s">
        <v>319</v>
      </c>
      <c r="E277" s="261" t="s">
        <v>19</v>
      </c>
      <c r="F277" s="262" t="s">
        <v>448</v>
      </c>
      <c r="G277" s="260"/>
      <c r="H277" s="263">
        <v>100</v>
      </c>
      <c r="I277" s="264"/>
      <c r="J277" s="260"/>
      <c r="K277" s="260"/>
      <c r="L277" s="265"/>
      <c r="M277" s="266"/>
      <c r="N277" s="267"/>
      <c r="O277" s="267"/>
      <c r="P277" s="267"/>
      <c r="Q277" s="267"/>
      <c r="R277" s="267"/>
      <c r="S277" s="267"/>
      <c r="T277" s="268"/>
      <c r="U277" s="15"/>
      <c r="V277" s="15"/>
      <c r="W277" s="15"/>
      <c r="X277" s="15"/>
      <c r="Y277" s="15"/>
      <c r="Z277" s="15"/>
      <c r="AA277" s="15"/>
      <c r="AB277" s="15"/>
      <c r="AC277" s="15"/>
      <c r="AD277" s="15"/>
      <c r="AE277" s="15"/>
      <c r="AT277" s="269" t="s">
        <v>319</v>
      </c>
      <c r="AU277" s="269" t="s">
        <v>85</v>
      </c>
      <c r="AV277" s="15" t="s">
        <v>315</v>
      </c>
      <c r="AW277" s="15" t="s">
        <v>37</v>
      </c>
      <c r="AX277" s="15" t="s">
        <v>83</v>
      </c>
      <c r="AY277" s="269" t="s">
        <v>308</v>
      </c>
    </row>
    <row r="278" s="2" customFormat="1" ht="24.15" customHeight="1">
      <c r="A278" s="41"/>
      <c r="B278" s="42"/>
      <c r="C278" s="216" t="s">
        <v>746</v>
      </c>
      <c r="D278" s="216" t="s">
        <v>310</v>
      </c>
      <c r="E278" s="217" t="s">
        <v>1316</v>
      </c>
      <c r="F278" s="218" t="s">
        <v>1317</v>
      </c>
      <c r="G278" s="219" t="s">
        <v>313</v>
      </c>
      <c r="H278" s="220">
        <v>241</v>
      </c>
      <c r="I278" s="221"/>
      <c r="J278" s="222">
        <f>ROUND(I278*H278,2)</f>
        <v>0</v>
      </c>
      <c r="K278" s="218" t="s">
        <v>314</v>
      </c>
      <c r="L278" s="47"/>
      <c r="M278" s="223" t="s">
        <v>19</v>
      </c>
      <c r="N278" s="224" t="s">
        <v>47</v>
      </c>
      <c r="O278" s="87"/>
      <c r="P278" s="225">
        <f>O278*H278</f>
        <v>0</v>
      </c>
      <c r="Q278" s="225">
        <v>0</v>
      </c>
      <c r="R278" s="225">
        <f>Q278*H278</f>
        <v>0</v>
      </c>
      <c r="S278" s="225">
        <v>0</v>
      </c>
      <c r="T278" s="226">
        <f>S278*H278</f>
        <v>0</v>
      </c>
      <c r="U278" s="41"/>
      <c r="V278" s="41"/>
      <c r="W278" s="41"/>
      <c r="X278" s="41"/>
      <c r="Y278" s="41"/>
      <c r="Z278" s="41"/>
      <c r="AA278" s="41"/>
      <c r="AB278" s="41"/>
      <c r="AC278" s="41"/>
      <c r="AD278" s="41"/>
      <c r="AE278" s="41"/>
      <c r="AR278" s="227" t="s">
        <v>315</v>
      </c>
      <c r="AT278" s="227" t="s">
        <v>310</v>
      </c>
      <c r="AU278" s="227" t="s">
        <v>85</v>
      </c>
      <c r="AY278" s="20" t="s">
        <v>308</v>
      </c>
      <c r="BE278" s="228">
        <f>IF(N278="základní",J278,0)</f>
        <v>0</v>
      </c>
      <c r="BF278" s="228">
        <f>IF(N278="snížená",J278,0)</f>
        <v>0</v>
      </c>
      <c r="BG278" s="228">
        <f>IF(N278="zákl. přenesená",J278,0)</f>
        <v>0</v>
      </c>
      <c r="BH278" s="228">
        <f>IF(N278="sníž. přenesená",J278,0)</f>
        <v>0</v>
      </c>
      <c r="BI278" s="228">
        <f>IF(N278="nulová",J278,0)</f>
        <v>0</v>
      </c>
      <c r="BJ278" s="20" t="s">
        <v>83</v>
      </c>
      <c r="BK278" s="228">
        <f>ROUND(I278*H278,2)</f>
        <v>0</v>
      </c>
      <c r="BL278" s="20" t="s">
        <v>315</v>
      </c>
      <c r="BM278" s="227" t="s">
        <v>1318</v>
      </c>
    </row>
    <row r="279" s="2" customFormat="1">
      <c r="A279" s="41"/>
      <c r="B279" s="42"/>
      <c r="C279" s="43"/>
      <c r="D279" s="229" t="s">
        <v>317</v>
      </c>
      <c r="E279" s="43"/>
      <c r="F279" s="230" t="s">
        <v>1319</v>
      </c>
      <c r="G279" s="43"/>
      <c r="H279" s="43"/>
      <c r="I279" s="231"/>
      <c r="J279" s="43"/>
      <c r="K279" s="43"/>
      <c r="L279" s="47"/>
      <c r="M279" s="232"/>
      <c r="N279" s="233"/>
      <c r="O279" s="87"/>
      <c r="P279" s="87"/>
      <c r="Q279" s="87"/>
      <c r="R279" s="87"/>
      <c r="S279" s="87"/>
      <c r="T279" s="88"/>
      <c r="U279" s="41"/>
      <c r="V279" s="41"/>
      <c r="W279" s="41"/>
      <c r="X279" s="41"/>
      <c r="Y279" s="41"/>
      <c r="Z279" s="41"/>
      <c r="AA279" s="41"/>
      <c r="AB279" s="41"/>
      <c r="AC279" s="41"/>
      <c r="AD279" s="41"/>
      <c r="AE279" s="41"/>
      <c r="AT279" s="20" t="s">
        <v>317</v>
      </c>
      <c r="AU279" s="20" t="s">
        <v>85</v>
      </c>
    </row>
    <row r="280" s="14" customFormat="1">
      <c r="A280" s="14"/>
      <c r="B280" s="249"/>
      <c r="C280" s="250"/>
      <c r="D280" s="236" t="s">
        <v>319</v>
      </c>
      <c r="E280" s="251" t="s">
        <v>19</v>
      </c>
      <c r="F280" s="252" t="s">
        <v>1320</v>
      </c>
      <c r="G280" s="250"/>
      <c r="H280" s="251" t="s">
        <v>19</v>
      </c>
      <c r="I280" s="253"/>
      <c r="J280" s="250"/>
      <c r="K280" s="250"/>
      <c r="L280" s="254"/>
      <c r="M280" s="255"/>
      <c r="N280" s="256"/>
      <c r="O280" s="256"/>
      <c r="P280" s="256"/>
      <c r="Q280" s="256"/>
      <c r="R280" s="256"/>
      <c r="S280" s="256"/>
      <c r="T280" s="257"/>
      <c r="U280" s="14"/>
      <c r="V280" s="14"/>
      <c r="W280" s="14"/>
      <c r="X280" s="14"/>
      <c r="Y280" s="14"/>
      <c r="Z280" s="14"/>
      <c r="AA280" s="14"/>
      <c r="AB280" s="14"/>
      <c r="AC280" s="14"/>
      <c r="AD280" s="14"/>
      <c r="AE280" s="14"/>
      <c r="AT280" s="258" t="s">
        <v>319</v>
      </c>
      <c r="AU280" s="258" t="s">
        <v>85</v>
      </c>
      <c r="AV280" s="14" t="s">
        <v>83</v>
      </c>
      <c r="AW280" s="14" t="s">
        <v>37</v>
      </c>
      <c r="AX280" s="14" t="s">
        <v>76</v>
      </c>
      <c r="AY280" s="258" t="s">
        <v>308</v>
      </c>
    </row>
    <row r="281" s="13" customFormat="1">
      <c r="A281" s="13"/>
      <c r="B281" s="234"/>
      <c r="C281" s="235"/>
      <c r="D281" s="236" t="s">
        <v>319</v>
      </c>
      <c r="E281" s="237" t="s">
        <v>19</v>
      </c>
      <c r="F281" s="238" t="s">
        <v>1636</v>
      </c>
      <c r="G281" s="235"/>
      <c r="H281" s="239">
        <v>146</v>
      </c>
      <c r="I281" s="240"/>
      <c r="J281" s="235"/>
      <c r="K281" s="235"/>
      <c r="L281" s="241"/>
      <c r="M281" s="242"/>
      <c r="N281" s="243"/>
      <c r="O281" s="243"/>
      <c r="P281" s="243"/>
      <c r="Q281" s="243"/>
      <c r="R281" s="243"/>
      <c r="S281" s="243"/>
      <c r="T281" s="244"/>
      <c r="U281" s="13"/>
      <c r="V281" s="13"/>
      <c r="W281" s="13"/>
      <c r="X281" s="13"/>
      <c r="Y281" s="13"/>
      <c r="Z281" s="13"/>
      <c r="AA281" s="13"/>
      <c r="AB281" s="13"/>
      <c r="AC281" s="13"/>
      <c r="AD281" s="13"/>
      <c r="AE281" s="13"/>
      <c r="AT281" s="245" t="s">
        <v>319</v>
      </c>
      <c r="AU281" s="245" t="s">
        <v>85</v>
      </c>
      <c r="AV281" s="13" t="s">
        <v>85</v>
      </c>
      <c r="AW281" s="13" t="s">
        <v>37</v>
      </c>
      <c r="AX281" s="13" t="s">
        <v>76</v>
      </c>
      <c r="AY281" s="245" t="s">
        <v>308</v>
      </c>
    </row>
    <row r="282" s="13" customFormat="1">
      <c r="A282" s="13"/>
      <c r="B282" s="234"/>
      <c r="C282" s="235"/>
      <c r="D282" s="236" t="s">
        <v>319</v>
      </c>
      <c r="E282" s="237" t="s">
        <v>19</v>
      </c>
      <c r="F282" s="238" t="s">
        <v>1637</v>
      </c>
      <c r="G282" s="235"/>
      <c r="H282" s="239">
        <v>95</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5" customFormat="1">
      <c r="A283" s="15"/>
      <c r="B283" s="259"/>
      <c r="C283" s="260"/>
      <c r="D283" s="236" t="s">
        <v>319</v>
      </c>
      <c r="E283" s="261" t="s">
        <v>19</v>
      </c>
      <c r="F283" s="262" t="s">
        <v>448</v>
      </c>
      <c r="G283" s="260"/>
      <c r="H283" s="263">
        <v>241</v>
      </c>
      <c r="I283" s="264"/>
      <c r="J283" s="260"/>
      <c r="K283" s="260"/>
      <c r="L283" s="265"/>
      <c r="M283" s="266"/>
      <c r="N283" s="267"/>
      <c r="O283" s="267"/>
      <c r="P283" s="267"/>
      <c r="Q283" s="267"/>
      <c r="R283" s="267"/>
      <c r="S283" s="267"/>
      <c r="T283" s="268"/>
      <c r="U283" s="15"/>
      <c r="V283" s="15"/>
      <c r="W283" s="15"/>
      <c r="X283" s="15"/>
      <c r="Y283" s="15"/>
      <c r="Z283" s="15"/>
      <c r="AA283" s="15"/>
      <c r="AB283" s="15"/>
      <c r="AC283" s="15"/>
      <c r="AD283" s="15"/>
      <c r="AE283" s="15"/>
      <c r="AT283" s="269" t="s">
        <v>319</v>
      </c>
      <c r="AU283" s="269" t="s">
        <v>85</v>
      </c>
      <c r="AV283" s="15" t="s">
        <v>315</v>
      </c>
      <c r="AW283" s="15" t="s">
        <v>37</v>
      </c>
      <c r="AX283" s="15" t="s">
        <v>83</v>
      </c>
      <c r="AY283" s="269" t="s">
        <v>308</v>
      </c>
    </row>
    <row r="284" s="2" customFormat="1" ht="16.5" customHeight="1">
      <c r="A284" s="41"/>
      <c r="B284" s="42"/>
      <c r="C284" s="216" t="s">
        <v>836</v>
      </c>
      <c r="D284" s="216" t="s">
        <v>310</v>
      </c>
      <c r="E284" s="217" t="s">
        <v>1322</v>
      </c>
      <c r="F284" s="218" t="s">
        <v>1323</v>
      </c>
      <c r="G284" s="219" t="s">
        <v>313</v>
      </c>
      <c r="H284" s="220">
        <v>241</v>
      </c>
      <c r="I284" s="221"/>
      <c r="J284" s="222">
        <f>ROUND(I284*H284,2)</f>
        <v>0</v>
      </c>
      <c r="K284" s="218" t="s">
        <v>314</v>
      </c>
      <c r="L284" s="47"/>
      <c r="M284" s="223" t="s">
        <v>19</v>
      </c>
      <c r="N284" s="224" t="s">
        <v>47</v>
      </c>
      <c r="O284" s="87"/>
      <c r="P284" s="225">
        <f>O284*H284</f>
        <v>0</v>
      </c>
      <c r="Q284" s="225">
        <v>0</v>
      </c>
      <c r="R284" s="225">
        <f>Q284*H284</f>
        <v>0</v>
      </c>
      <c r="S284" s="225">
        <v>0</v>
      </c>
      <c r="T284" s="226">
        <f>S284*H284</f>
        <v>0</v>
      </c>
      <c r="U284" s="41"/>
      <c r="V284" s="41"/>
      <c r="W284" s="41"/>
      <c r="X284" s="41"/>
      <c r="Y284" s="41"/>
      <c r="Z284" s="41"/>
      <c r="AA284" s="41"/>
      <c r="AB284" s="41"/>
      <c r="AC284" s="41"/>
      <c r="AD284" s="41"/>
      <c r="AE284" s="41"/>
      <c r="AR284" s="227" t="s">
        <v>315</v>
      </c>
      <c r="AT284" s="227" t="s">
        <v>310</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1324</v>
      </c>
    </row>
    <row r="285" s="2" customFormat="1">
      <c r="A285" s="41"/>
      <c r="B285" s="42"/>
      <c r="C285" s="43"/>
      <c r="D285" s="229" t="s">
        <v>317</v>
      </c>
      <c r="E285" s="43"/>
      <c r="F285" s="230" t="s">
        <v>1325</v>
      </c>
      <c r="G285" s="43"/>
      <c r="H285" s="43"/>
      <c r="I285" s="231"/>
      <c r="J285" s="43"/>
      <c r="K285" s="43"/>
      <c r="L285" s="47"/>
      <c r="M285" s="232"/>
      <c r="N285" s="233"/>
      <c r="O285" s="87"/>
      <c r="P285" s="87"/>
      <c r="Q285" s="87"/>
      <c r="R285" s="87"/>
      <c r="S285" s="87"/>
      <c r="T285" s="88"/>
      <c r="U285" s="41"/>
      <c r="V285" s="41"/>
      <c r="W285" s="41"/>
      <c r="X285" s="41"/>
      <c r="Y285" s="41"/>
      <c r="Z285" s="41"/>
      <c r="AA285" s="41"/>
      <c r="AB285" s="41"/>
      <c r="AC285" s="41"/>
      <c r="AD285" s="41"/>
      <c r="AE285" s="41"/>
      <c r="AT285" s="20" t="s">
        <v>317</v>
      </c>
      <c r="AU285" s="20" t="s">
        <v>85</v>
      </c>
    </row>
    <row r="286" s="14" customFormat="1">
      <c r="A286" s="14"/>
      <c r="B286" s="249"/>
      <c r="C286" s="250"/>
      <c r="D286" s="236" t="s">
        <v>319</v>
      </c>
      <c r="E286" s="251" t="s">
        <v>19</v>
      </c>
      <c r="F286" s="252" t="s">
        <v>1638</v>
      </c>
      <c r="G286" s="250"/>
      <c r="H286" s="251" t="s">
        <v>19</v>
      </c>
      <c r="I286" s="253"/>
      <c r="J286" s="250"/>
      <c r="K286" s="250"/>
      <c r="L286" s="254"/>
      <c r="M286" s="255"/>
      <c r="N286" s="256"/>
      <c r="O286" s="256"/>
      <c r="P286" s="256"/>
      <c r="Q286" s="256"/>
      <c r="R286" s="256"/>
      <c r="S286" s="256"/>
      <c r="T286" s="257"/>
      <c r="U286" s="14"/>
      <c r="V286" s="14"/>
      <c r="W286" s="14"/>
      <c r="X286" s="14"/>
      <c r="Y286" s="14"/>
      <c r="Z286" s="14"/>
      <c r="AA286" s="14"/>
      <c r="AB286" s="14"/>
      <c r="AC286" s="14"/>
      <c r="AD286" s="14"/>
      <c r="AE286" s="14"/>
      <c r="AT286" s="258" t="s">
        <v>319</v>
      </c>
      <c r="AU286" s="258" t="s">
        <v>85</v>
      </c>
      <c r="AV286" s="14" t="s">
        <v>83</v>
      </c>
      <c r="AW286" s="14" t="s">
        <v>37</v>
      </c>
      <c r="AX286" s="14" t="s">
        <v>76</v>
      </c>
      <c r="AY286" s="258" t="s">
        <v>308</v>
      </c>
    </row>
    <row r="287" s="13" customFormat="1">
      <c r="A287" s="13"/>
      <c r="B287" s="234"/>
      <c r="C287" s="235"/>
      <c r="D287" s="236" t="s">
        <v>319</v>
      </c>
      <c r="E287" s="237" t="s">
        <v>19</v>
      </c>
      <c r="F287" s="238" t="s">
        <v>1636</v>
      </c>
      <c r="G287" s="235"/>
      <c r="H287" s="239">
        <v>146</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3" customFormat="1">
      <c r="A288" s="13"/>
      <c r="B288" s="234"/>
      <c r="C288" s="235"/>
      <c r="D288" s="236" t="s">
        <v>319</v>
      </c>
      <c r="E288" s="237" t="s">
        <v>19</v>
      </c>
      <c r="F288" s="238" t="s">
        <v>1637</v>
      </c>
      <c r="G288" s="235"/>
      <c r="H288" s="239">
        <v>95</v>
      </c>
      <c r="I288" s="240"/>
      <c r="J288" s="235"/>
      <c r="K288" s="235"/>
      <c r="L288" s="241"/>
      <c r="M288" s="242"/>
      <c r="N288" s="243"/>
      <c r="O288" s="243"/>
      <c r="P288" s="243"/>
      <c r="Q288" s="243"/>
      <c r="R288" s="243"/>
      <c r="S288" s="243"/>
      <c r="T288" s="244"/>
      <c r="U288" s="13"/>
      <c r="V288" s="13"/>
      <c r="W288" s="13"/>
      <c r="X288" s="13"/>
      <c r="Y288" s="13"/>
      <c r="Z288" s="13"/>
      <c r="AA288" s="13"/>
      <c r="AB288" s="13"/>
      <c r="AC288" s="13"/>
      <c r="AD288" s="13"/>
      <c r="AE288" s="13"/>
      <c r="AT288" s="245" t="s">
        <v>319</v>
      </c>
      <c r="AU288" s="245" t="s">
        <v>85</v>
      </c>
      <c r="AV288" s="13" t="s">
        <v>85</v>
      </c>
      <c r="AW288" s="13" t="s">
        <v>37</v>
      </c>
      <c r="AX288" s="13" t="s">
        <v>76</v>
      </c>
      <c r="AY288" s="245" t="s">
        <v>308</v>
      </c>
    </row>
    <row r="289" s="15" customFormat="1">
      <c r="A289" s="15"/>
      <c r="B289" s="259"/>
      <c r="C289" s="260"/>
      <c r="D289" s="236" t="s">
        <v>319</v>
      </c>
      <c r="E289" s="261" t="s">
        <v>19</v>
      </c>
      <c r="F289" s="262" t="s">
        <v>448</v>
      </c>
      <c r="G289" s="260"/>
      <c r="H289" s="263">
        <v>241</v>
      </c>
      <c r="I289" s="264"/>
      <c r="J289" s="260"/>
      <c r="K289" s="260"/>
      <c r="L289" s="265"/>
      <c r="M289" s="266"/>
      <c r="N289" s="267"/>
      <c r="O289" s="267"/>
      <c r="P289" s="267"/>
      <c r="Q289" s="267"/>
      <c r="R289" s="267"/>
      <c r="S289" s="267"/>
      <c r="T289" s="268"/>
      <c r="U289" s="15"/>
      <c r="V289" s="15"/>
      <c r="W289" s="15"/>
      <c r="X289" s="15"/>
      <c r="Y289" s="15"/>
      <c r="Z289" s="15"/>
      <c r="AA289" s="15"/>
      <c r="AB289" s="15"/>
      <c r="AC289" s="15"/>
      <c r="AD289" s="15"/>
      <c r="AE289" s="15"/>
      <c r="AT289" s="269" t="s">
        <v>319</v>
      </c>
      <c r="AU289" s="269" t="s">
        <v>85</v>
      </c>
      <c r="AV289" s="15" t="s">
        <v>315</v>
      </c>
      <c r="AW289" s="15" t="s">
        <v>37</v>
      </c>
      <c r="AX289" s="15" t="s">
        <v>83</v>
      </c>
      <c r="AY289" s="269" t="s">
        <v>308</v>
      </c>
    </row>
    <row r="290" s="2" customFormat="1" ht="21.75" customHeight="1">
      <c r="A290" s="41"/>
      <c r="B290" s="42"/>
      <c r="C290" s="216" t="s">
        <v>749</v>
      </c>
      <c r="D290" s="216" t="s">
        <v>310</v>
      </c>
      <c r="E290" s="217" t="s">
        <v>1328</v>
      </c>
      <c r="F290" s="218" t="s">
        <v>1329</v>
      </c>
      <c r="G290" s="219" t="s">
        <v>313</v>
      </c>
      <c r="H290" s="220">
        <v>245</v>
      </c>
      <c r="I290" s="221"/>
      <c r="J290" s="222">
        <f>ROUND(I290*H290,2)</f>
        <v>0</v>
      </c>
      <c r="K290" s="218" t="s">
        <v>19</v>
      </c>
      <c r="L290" s="47"/>
      <c r="M290" s="223" t="s">
        <v>19</v>
      </c>
      <c r="N290" s="224" t="s">
        <v>47</v>
      </c>
      <c r="O290" s="87"/>
      <c r="P290" s="225">
        <f>O290*H290</f>
        <v>0</v>
      </c>
      <c r="Q290" s="225">
        <v>0</v>
      </c>
      <c r="R290" s="225">
        <f>Q290*H290</f>
        <v>0</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1330</v>
      </c>
    </row>
    <row r="291" s="14" customFormat="1">
      <c r="A291" s="14"/>
      <c r="B291" s="249"/>
      <c r="C291" s="250"/>
      <c r="D291" s="236" t="s">
        <v>319</v>
      </c>
      <c r="E291" s="251" t="s">
        <v>19</v>
      </c>
      <c r="F291" s="252" t="s">
        <v>1326</v>
      </c>
      <c r="G291" s="250"/>
      <c r="H291" s="251" t="s">
        <v>19</v>
      </c>
      <c r="I291" s="253"/>
      <c r="J291" s="250"/>
      <c r="K291" s="250"/>
      <c r="L291" s="254"/>
      <c r="M291" s="255"/>
      <c r="N291" s="256"/>
      <c r="O291" s="256"/>
      <c r="P291" s="256"/>
      <c r="Q291" s="256"/>
      <c r="R291" s="256"/>
      <c r="S291" s="256"/>
      <c r="T291" s="257"/>
      <c r="U291" s="14"/>
      <c r="V291" s="14"/>
      <c r="W291" s="14"/>
      <c r="X291" s="14"/>
      <c r="Y291" s="14"/>
      <c r="Z291" s="14"/>
      <c r="AA291" s="14"/>
      <c r="AB291" s="14"/>
      <c r="AC291" s="14"/>
      <c r="AD291" s="14"/>
      <c r="AE291" s="14"/>
      <c r="AT291" s="258" t="s">
        <v>319</v>
      </c>
      <c r="AU291" s="258" t="s">
        <v>85</v>
      </c>
      <c r="AV291" s="14" t="s">
        <v>83</v>
      </c>
      <c r="AW291" s="14" t="s">
        <v>37</v>
      </c>
      <c r="AX291" s="14" t="s">
        <v>76</v>
      </c>
      <c r="AY291" s="258" t="s">
        <v>308</v>
      </c>
    </row>
    <row r="292" s="14" customFormat="1">
      <c r="A292" s="14"/>
      <c r="B292" s="249"/>
      <c r="C292" s="250"/>
      <c r="D292" s="236" t="s">
        <v>319</v>
      </c>
      <c r="E292" s="251" t="s">
        <v>19</v>
      </c>
      <c r="F292" s="252" t="s">
        <v>1639</v>
      </c>
      <c r="G292" s="250"/>
      <c r="H292" s="251" t="s">
        <v>19</v>
      </c>
      <c r="I292" s="253"/>
      <c r="J292" s="250"/>
      <c r="K292" s="250"/>
      <c r="L292" s="254"/>
      <c r="M292" s="255"/>
      <c r="N292" s="256"/>
      <c r="O292" s="256"/>
      <c r="P292" s="256"/>
      <c r="Q292" s="256"/>
      <c r="R292" s="256"/>
      <c r="S292" s="256"/>
      <c r="T292" s="257"/>
      <c r="U292" s="14"/>
      <c r="V292" s="14"/>
      <c r="W292" s="14"/>
      <c r="X292" s="14"/>
      <c r="Y292" s="14"/>
      <c r="Z292" s="14"/>
      <c r="AA292" s="14"/>
      <c r="AB292" s="14"/>
      <c r="AC292" s="14"/>
      <c r="AD292" s="14"/>
      <c r="AE292" s="14"/>
      <c r="AT292" s="258" t="s">
        <v>319</v>
      </c>
      <c r="AU292" s="258" t="s">
        <v>85</v>
      </c>
      <c r="AV292" s="14" t="s">
        <v>83</v>
      </c>
      <c r="AW292" s="14" t="s">
        <v>37</v>
      </c>
      <c r="AX292" s="14" t="s">
        <v>76</v>
      </c>
      <c r="AY292" s="258" t="s">
        <v>308</v>
      </c>
    </row>
    <row r="293" s="13" customFormat="1">
      <c r="A293" s="13"/>
      <c r="B293" s="234"/>
      <c r="C293" s="235"/>
      <c r="D293" s="236" t="s">
        <v>319</v>
      </c>
      <c r="E293" s="237" t="s">
        <v>19</v>
      </c>
      <c r="F293" s="238" t="s">
        <v>1640</v>
      </c>
      <c r="G293" s="235"/>
      <c r="H293" s="239">
        <v>150</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3" customFormat="1">
      <c r="A294" s="13"/>
      <c r="B294" s="234"/>
      <c r="C294" s="235"/>
      <c r="D294" s="236" t="s">
        <v>319</v>
      </c>
      <c r="E294" s="237" t="s">
        <v>19</v>
      </c>
      <c r="F294" s="238" t="s">
        <v>1637</v>
      </c>
      <c r="G294" s="235"/>
      <c r="H294" s="239">
        <v>95</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76</v>
      </c>
      <c r="AY294" s="245" t="s">
        <v>308</v>
      </c>
    </row>
    <row r="295" s="15" customFormat="1">
      <c r="A295" s="15"/>
      <c r="B295" s="259"/>
      <c r="C295" s="260"/>
      <c r="D295" s="236" t="s">
        <v>319</v>
      </c>
      <c r="E295" s="261" t="s">
        <v>19</v>
      </c>
      <c r="F295" s="262" t="s">
        <v>448</v>
      </c>
      <c r="G295" s="260"/>
      <c r="H295" s="263">
        <v>245</v>
      </c>
      <c r="I295" s="264"/>
      <c r="J295" s="260"/>
      <c r="K295" s="260"/>
      <c r="L295" s="265"/>
      <c r="M295" s="266"/>
      <c r="N295" s="267"/>
      <c r="O295" s="267"/>
      <c r="P295" s="267"/>
      <c r="Q295" s="267"/>
      <c r="R295" s="267"/>
      <c r="S295" s="267"/>
      <c r="T295" s="268"/>
      <c r="U295" s="15"/>
      <c r="V295" s="15"/>
      <c r="W295" s="15"/>
      <c r="X295" s="15"/>
      <c r="Y295" s="15"/>
      <c r="Z295" s="15"/>
      <c r="AA295" s="15"/>
      <c r="AB295" s="15"/>
      <c r="AC295" s="15"/>
      <c r="AD295" s="15"/>
      <c r="AE295" s="15"/>
      <c r="AT295" s="269" t="s">
        <v>319</v>
      </c>
      <c r="AU295" s="269" t="s">
        <v>85</v>
      </c>
      <c r="AV295" s="15" t="s">
        <v>315</v>
      </c>
      <c r="AW295" s="15" t="s">
        <v>37</v>
      </c>
      <c r="AX295" s="15" t="s">
        <v>83</v>
      </c>
      <c r="AY295" s="269" t="s">
        <v>308</v>
      </c>
    </row>
    <row r="296" s="2" customFormat="1" ht="21.75" customHeight="1">
      <c r="A296" s="41"/>
      <c r="B296" s="42"/>
      <c r="C296" s="216" t="s">
        <v>850</v>
      </c>
      <c r="D296" s="216" t="s">
        <v>310</v>
      </c>
      <c r="E296" s="217" t="s">
        <v>1332</v>
      </c>
      <c r="F296" s="218" t="s">
        <v>1333</v>
      </c>
      <c r="G296" s="219" t="s">
        <v>313</v>
      </c>
      <c r="H296" s="220">
        <v>243</v>
      </c>
      <c r="I296" s="221"/>
      <c r="J296" s="222">
        <f>ROUND(I296*H296,2)</f>
        <v>0</v>
      </c>
      <c r="K296" s="218" t="s">
        <v>19</v>
      </c>
      <c r="L296" s="47"/>
      <c r="M296" s="223" t="s">
        <v>19</v>
      </c>
      <c r="N296" s="224" t="s">
        <v>47</v>
      </c>
      <c r="O296" s="87"/>
      <c r="P296" s="225">
        <f>O296*H296</f>
        <v>0</v>
      </c>
      <c r="Q296" s="225">
        <v>0</v>
      </c>
      <c r="R296" s="225">
        <f>Q296*H296</f>
        <v>0</v>
      </c>
      <c r="S296" s="225">
        <v>0</v>
      </c>
      <c r="T296" s="226">
        <f>S296*H296</f>
        <v>0</v>
      </c>
      <c r="U296" s="41"/>
      <c r="V296" s="41"/>
      <c r="W296" s="41"/>
      <c r="X296" s="41"/>
      <c r="Y296" s="41"/>
      <c r="Z296" s="41"/>
      <c r="AA296" s="41"/>
      <c r="AB296" s="41"/>
      <c r="AC296" s="41"/>
      <c r="AD296" s="41"/>
      <c r="AE296" s="41"/>
      <c r="AR296" s="227" t="s">
        <v>315</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315</v>
      </c>
      <c r="BM296" s="227" t="s">
        <v>1334</v>
      </c>
    </row>
    <row r="297" s="14" customFormat="1">
      <c r="A297" s="14"/>
      <c r="B297" s="249"/>
      <c r="C297" s="250"/>
      <c r="D297" s="236" t="s">
        <v>319</v>
      </c>
      <c r="E297" s="251" t="s">
        <v>19</v>
      </c>
      <c r="F297" s="252" t="s">
        <v>1641</v>
      </c>
      <c r="G297" s="250"/>
      <c r="H297" s="251" t="s">
        <v>19</v>
      </c>
      <c r="I297" s="253"/>
      <c r="J297" s="250"/>
      <c r="K297" s="250"/>
      <c r="L297" s="254"/>
      <c r="M297" s="255"/>
      <c r="N297" s="256"/>
      <c r="O297" s="256"/>
      <c r="P297" s="256"/>
      <c r="Q297" s="256"/>
      <c r="R297" s="256"/>
      <c r="S297" s="256"/>
      <c r="T297" s="257"/>
      <c r="U297" s="14"/>
      <c r="V297" s="14"/>
      <c r="W297" s="14"/>
      <c r="X297" s="14"/>
      <c r="Y297" s="14"/>
      <c r="Z297" s="14"/>
      <c r="AA297" s="14"/>
      <c r="AB297" s="14"/>
      <c r="AC297" s="14"/>
      <c r="AD297" s="14"/>
      <c r="AE297" s="14"/>
      <c r="AT297" s="258" t="s">
        <v>319</v>
      </c>
      <c r="AU297" s="258" t="s">
        <v>85</v>
      </c>
      <c r="AV297" s="14" t="s">
        <v>83</v>
      </c>
      <c r="AW297" s="14" t="s">
        <v>37</v>
      </c>
      <c r="AX297" s="14" t="s">
        <v>76</v>
      </c>
      <c r="AY297" s="258" t="s">
        <v>308</v>
      </c>
    </row>
    <row r="298" s="13" customFormat="1">
      <c r="A298" s="13"/>
      <c r="B298" s="234"/>
      <c r="C298" s="235"/>
      <c r="D298" s="236" t="s">
        <v>319</v>
      </c>
      <c r="E298" s="237" t="s">
        <v>19</v>
      </c>
      <c r="F298" s="238" t="s">
        <v>1642</v>
      </c>
      <c r="G298" s="235"/>
      <c r="H298" s="239">
        <v>148</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76</v>
      </c>
      <c r="AY298" s="245" t="s">
        <v>308</v>
      </c>
    </row>
    <row r="299" s="13" customFormat="1">
      <c r="A299" s="13"/>
      <c r="B299" s="234"/>
      <c r="C299" s="235"/>
      <c r="D299" s="236" t="s">
        <v>319</v>
      </c>
      <c r="E299" s="237" t="s">
        <v>19</v>
      </c>
      <c r="F299" s="238" t="s">
        <v>1637</v>
      </c>
      <c r="G299" s="235"/>
      <c r="H299" s="239">
        <v>95</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5" customFormat="1">
      <c r="A300" s="15"/>
      <c r="B300" s="259"/>
      <c r="C300" s="260"/>
      <c r="D300" s="236" t="s">
        <v>319</v>
      </c>
      <c r="E300" s="261" t="s">
        <v>19</v>
      </c>
      <c r="F300" s="262" t="s">
        <v>448</v>
      </c>
      <c r="G300" s="260"/>
      <c r="H300" s="263">
        <v>243</v>
      </c>
      <c r="I300" s="264"/>
      <c r="J300" s="260"/>
      <c r="K300" s="260"/>
      <c r="L300" s="265"/>
      <c r="M300" s="266"/>
      <c r="N300" s="267"/>
      <c r="O300" s="267"/>
      <c r="P300" s="267"/>
      <c r="Q300" s="267"/>
      <c r="R300" s="267"/>
      <c r="S300" s="267"/>
      <c r="T300" s="268"/>
      <c r="U300" s="15"/>
      <c r="V300" s="15"/>
      <c r="W300" s="15"/>
      <c r="X300" s="15"/>
      <c r="Y300" s="15"/>
      <c r="Z300" s="15"/>
      <c r="AA300" s="15"/>
      <c r="AB300" s="15"/>
      <c r="AC300" s="15"/>
      <c r="AD300" s="15"/>
      <c r="AE300" s="15"/>
      <c r="AT300" s="269" t="s">
        <v>319</v>
      </c>
      <c r="AU300" s="269" t="s">
        <v>85</v>
      </c>
      <c r="AV300" s="15" t="s">
        <v>315</v>
      </c>
      <c r="AW300" s="15" t="s">
        <v>37</v>
      </c>
      <c r="AX300" s="15" t="s">
        <v>83</v>
      </c>
      <c r="AY300" s="269" t="s">
        <v>308</v>
      </c>
    </row>
    <row r="301" s="2" customFormat="1" ht="24.15" customHeight="1">
      <c r="A301" s="41"/>
      <c r="B301" s="42"/>
      <c r="C301" s="216" t="s">
        <v>750</v>
      </c>
      <c r="D301" s="216" t="s">
        <v>310</v>
      </c>
      <c r="E301" s="217" t="s">
        <v>1336</v>
      </c>
      <c r="F301" s="218" t="s">
        <v>1337</v>
      </c>
      <c r="G301" s="219" t="s">
        <v>313</v>
      </c>
      <c r="H301" s="220">
        <v>245</v>
      </c>
      <c r="I301" s="221"/>
      <c r="J301" s="222">
        <f>ROUND(I301*H301,2)</f>
        <v>0</v>
      </c>
      <c r="K301" s="218" t="s">
        <v>314</v>
      </c>
      <c r="L301" s="47"/>
      <c r="M301" s="223" t="s">
        <v>19</v>
      </c>
      <c r="N301" s="224" t="s">
        <v>47</v>
      </c>
      <c r="O301" s="87"/>
      <c r="P301" s="225">
        <f>O301*H301</f>
        <v>0</v>
      </c>
      <c r="Q301" s="225">
        <v>0</v>
      </c>
      <c r="R301" s="225">
        <f>Q301*H301</f>
        <v>0</v>
      </c>
      <c r="S301" s="225">
        <v>0</v>
      </c>
      <c r="T301" s="226">
        <f>S301*H301</f>
        <v>0</v>
      </c>
      <c r="U301" s="41"/>
      <c r="V301" s="41"/>
      <c r="W301" s="41"/>
      <c r="X301" s="41"/>
      <c r="Y301" s="41"/>
      <c r="Z301" s="41"/>
      <c r="AA301" s="41"/>
      <c r="AB301" s="41"/>
      <c r="AC301" s="41"/>
      <c r="AD301" s="41"/>
      <c r="AE301" s="41"/>
      <c r="AR301" s="227" t="s">
        <v>315</v>
      </c>
      <c r="AT301" s="227" t="s">
        <v>310</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315</v>
      </c>
      <c r="BM301" s="227" t="s">
        <v>1338</v>
      </c>
    </row>
    <row r="302" s="2" customFormat="1">
      <c r="A302" s="41"/>
      <c r="B302" s="42"/>
      <c r="C302" s="43"/>
      <c r="D302" s="229" t="s">
        <v>317</v>
      </c>
      <c r="E302" s="43"/>
      <c r="F302" s="230" t="s">
        <v>1339</v>
      </c>
      <c r="G302" s="43"/>
      <c r="H302" s="43"/>
      <c r="I302" s="231"/>
      <c r="J302" s="43"/>
      <c r="K302" s="43"/>
      <c r="L302" s="47"/>
      <c r="M302" s="232"/>
      <c r="N302" s="233"/>
      <c r="O302" s="87"/>
      <c r="P302" s="87"/>
      <c r="Q302" s="87"/>
      <c r="R302" s="87"/>
      <c r="S302" s="87"/>
      <c r="T302" s="88"/>
      <c r="U302" s="41"/>
      <c r="V302" s="41"/>
      <c r="W302" s="41"/>
      <c r="X302" s="41"/>
      <c r="Y302" s="41"/>
      <c r="Z302" s="41"/>
      <c r="AA302" s="41"/>
      <c r="AB302" s="41"/>
      <c r="AC302" s="41"/>
      <c r="AD302" s="41"/>
      <c r="AE302" s="41"/>
      <c r="AT302" s="20" t="s">
        <v>317</v>
      </c>
      <c r="AU302" s="20" t="s">
        <v>85</v>
      </c>
    </row>
    <row r="303" s="14" customFormat="1">
      <c r="A303" s="14"/>
      <c r="B303" s="249"/>
      <c r="C303" s="250"/>
      <c r="D303" s="236" t="s">
        <v>319</v>
      </c>
      <c r="E303" s="251" t="s">
        <v>19</v>
      </c>
      <c r="F303" s="252" t="s">
        <v>1340</v>
      </c>
      <c r="G303" s="250"/>
      <c r="H303" s="251" t="s">
        <v>19</v>
      </c>
      <c r="I303" s="253"/>
      <c r="J303" s="250"/>
      <c r="K303" s="250"/>
      <c r="L303" s="254"/>
      <c r="M303" s="255"/>
      <c r="N303" s="256"/>
      <c r="O303" s="256"/>
      <c r="P303" s="256"/>
      <c r="Q303" s="256"/>
      <c r="R303" s="256"/>
      <c r="S303" s="256"/>
      <c r="T303" s="257"/>
      <c r="U303" s="14"/>
      <c r="V303" s="14"/>
      <c r="W303" s="14"/>
      <c r="X303" s="14"/>
      <c r="Y303" s="14"/>
      <c r="Z303" s="14"/>
      <c r="AA303" s="14"/>
      <c r="AB303" s="14"/>
      <c r="AC303" s="14"/>
      <c r="AD303" s="14"/>
      <c r="AE303" s="14"/>
      <c r="AT303" s="258" t="s">
        <v>319</v>
      </c>
      <c r="AU303" s="258" t="s">
        <v>85</v>
      </c>
      <c r="AV303" s="14" t="s">
        <v>83</v>
      </c>
      <c r="AW303" s="14" t="s">
        <v>37</v>
      </c>
      <c r="AX303" s="14" t="s">
        <v>76</v>
      </c>
      <c r="AY303" s="258" t="s">
        <v>308</v>
      </c>
    </row>
    <row r="304" s="13" customFormat="1">
      <c r="A304" s="13"/>
      <c r="B304" s="234"/>
      <c r="C304" s="235"/>
      <c r="D304" s="236" t="s">
        <v>319</v>
      </c>
      <c r="E304" s="237" t="s">
        <v>19</v>
      </c>
      <c r="F304" s="238" t="s">
        <v>1640</v>
      </c>
      <c r="G304" s="235"/>
      <c r="H304" s="239">
        <v>150</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76</v>
      </c>
      <c r="AY304" s="245" t="s">
        <v>308</v>
      </c>
    </row>
    <row r="305" s="13" customFormat="1">
      <c r="A305" s="13"/>
      <c r="B305" s="234"/>
      <c r="C305" s="235"/>
      <c r="D305" s="236" t="s">
        <v>319</v>
      </c>
      <c r="E305" s="237" t="s">
        <v>19</v>
      </c>
      <c r="F305" s="238" t="s">
        <v>1637</v>
      </c>
      <c r="G305" s="235"/>
      <c r="H305" s="239">
        <v>95</v>
      </c>
      <c r="I305" s="240"/>
      <c r="J305" s="235"/>
      <c r="K305" s="235"/>
      <c r="L305" s="241"/>
      <c r="M305" s="242"/>
      <c r="N305" s="243"/>
      <c r="O305" s="243"/>
      <c r="P305" s="243"/>
      <c r="Q305" s="243"/>
      <c r="R305" s="243"/>
      <c r="S305" s="243"/>
      <c r="T305" s="244"/>
      <c r="U305" s="13"/>
      <c r="V305" s="13"/>
      <c r="W305" s="13"/>
      <c r="X305" s="13"/>
      <c r="Y305" s="13"/>
      <c r="Z305" s="13"/>
      <c r="AA305" s="13"/>
      <c r="AB305" s="13"/>
      <c r="AC305" s="13"/>
      <c r="AD305" s="13"/>
      <c r="AE305" s="13"/>
      <c r="AT305" s="245" t="s">
        <v>319</v>
      </c>
      <c r="AU305" s="245" t="s">
        <v>85</v>
      </c>
      <c r="AV305" s="13" t="s">
        <v>85</v>
      </c>
      <c r="AW305" s="13" t="s">
        <v>37</v>
      </c>
      <c r="AX305" s="13" t="s">
        <v>76</v>
      </c>
      <c r="AY305" s="245" t="s">
        <v>308</v>
      </c>
    </row>
    <row r="306" s="15" customFormat="1">
      <c r="A306" s="15"/>
      <c r="B306" s="259"/>
      <c r="C306" s="260"/>
      <c r="D306" s="236" t="s">
        <v>319</v>
      </c>
      <c r="E306" s="261" t="s">
        <v>19</v>
      </c>
      <c r="F306" s="262" t="s">
        <v>448</v>
      </c>
      <c r="G306" s="260"/>
      <c r="H306" s="263">
        <v>245</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319</v>
      </c>
      <c r="AU306" s="269" t="s">
        <v>85</v>
      </c>
      <c r="AV306" s="15" t="s">
        <v>315</v>
      </c>
      <c r="AW306" s="15" t="s">
        <v>37</v>
      </c>
      <c r="AX306" s="15" t="s">
        <v>83</v>
      </c>
      <c r="AY306" s="269" t="s">
        <v>308</v>
      </c>
    </row>
    <row r="307" s="2" customFormat="1" ht="24.15" customHeight="1">
      <c r="A307" s="41"/>
      <c r="B307" s="42"/>
      <c r="C307" s="216" t="s">
        <v>867</v>
      </c>
      <c r="D307" s="216" t="s">
        <v>310</v>
      </c>
      <c r="E307" s="217" t="s">
        <v>1341</v>
      </c>
      <c r="F307" s="218" t="s">
        <v>1342</v>
      </c>
      <c r="G307" s="219" t="s">
        <v>313</v>
      </c>
      <c r="H307" s="220">
        <v>243</v>
      </c>
      <c r="I307" s="221"/>
      <c r="J307" s="222">
        <f>ROUND(I307*H307,2)</f>
        <v>0</v>
      </c>
      <c r="K307" s="218" t="s">
        <v>314</v>
      </c>
      <c r="L307" s="47"/>
      <c r="M307" s="223" t="s">
        <v>19</v>
      </c>
      <c r="N307" s="224" t="s">
        <v>47</v>
      </c>
      <c r="O307" s="87"/>
      <c r="P307" s="225">
        <f>O307*H307</f>
        <v>0</v>
      </c>
      <c r="Q307" s="225">
        <v>0</v>
      </c>
      <c r="R307" s="225">
        <f>Q307*H307</f>
        <v>0</v>
      </c>
      <c r="S307" s="225">
        <v>0</v>
      </c>
      <c r="T307" s="226">
        <f>S307*H307</f>
        <v>0</v>
      </c>
      <c r="U307" s="41"/>
      <c r="V307" s="41"/>
      <c r="W307" s="41"/>
      <c r="X307" s="41"/>
      <c r="Y307" s="41"/>
      <c r="Z307" s="41"/>
      <c r="AA307" s="41"/>
      <c r="AB307" s="41"/>
      <c r="AC307" s="41"/>
      <c r="AD307" s="41"/>
      <c r="AE307" s="41"/>
      <c r="AR307" s="227" t="s">
        <v>315</v>
      </c>
      <c r="AT307" s="227" t="s">
        <v>310</v>
      </c>
      <c r="AU307" s="227" t="s">
        <v>85</v>
      </c>
      <c r="AY307" s="20" t="s">
        <v>308</v>
      </c>
      <c r="BE307" s="228">
        <f>IF(N307="základní",J307,0)</f>
        <v>0</v>
      </c>
      <c r="BF307" s="228">
        <f>IF(N307="snížená",J307,0)</f>
        <v>0</v>
      </c>
      <c r="BG307" s="228">
        <f>IF(N307="zákl. přenesená",J307,0)</f>
        <v>0</v>
      </c>
      <c r="BH307" s="228">
        <f>IF(N307="sníž. přenesená",J307,0)</f>
        <v>0</v>
      </c>
      <c r="BI307" s="228">
        <f>IF(N307="nulová",J307,0)</f>
        <v>0</v>
      </c>
      <c r="BJ307" s="20" t="s">
        <v>83</v>
      </c>
      <c r="BK307" s="228">
        <f>ROUND(I307*H307,2)</f>
        <v>0</v>
      </c>
      <c r="BL307" s="20" t="s">
        <v>315</v>
      </c>
      <c r="BM307" s="227" t="s">
        <v>1343</v>
      </c>
    </row>
    <row r="308" s="2" customFormat="1">
      <c r="A308" s="41"/>
      <c r="B308" s="42"/>
      <c r="C308" s="43"/>
      <c r="D308" s="229" t="s">
        <v>317</v>
      </c>
      <c r="E308" s="43"/>
      <c r="F308" s="230" t="s">
        <v>1344</v>
      </c>
      <c r="G308" s="43"/>
      <c r="H308" s="43"/>
      <c r="I308" s="231"/>
      <c r="J308" s="43"/>
      <c r="K308" s="43"/>
      <c r="L308" s="47"/>
      <c r="M308" s="232"/>
      <c r="N308" s="233"/>
      <c r="O308" s="87"/>
      <c r="P308" s="87"/>
      <c r="Q308" s="87"/>
      <c r="R308" s="87"/>
      <c r="S308" s="87"/>
      <c r="T308" s="88"/>
      <c r="U308" s="41"/>
      <c r="V308" s="41"/>
      <c r="W308" s="41"/>
      <c r="X308" s="41"/>
      <c r="Y308" s="41"/>
      <c r="Z308" s="41"/>
      <c r="AA308" s="41"/>
      <c r="AB308" s="41"/>
      <c r="AC308" s="41"/>
      <c r="AD308" s="41"/>
      <c r="AE308" s="41"/>
      <c r="AT308" s="20" t="s">
        <v>317</v>
      </c>
      <c r="AU308" s="20" t="s">
        <v>85</v>
      </c>
    </row>
    <row r="309" s="14" customFormat="1">
      <c r="A309" s="14"/>
      <c r="B309" s="249"/>
      <c r="C309" s="250"/>
      <c r="D309" s="236" t="s">
        <v>319</v>
      </c>
      <c r="E309" s="251" t="s">
        <v>19</v>
      </c>
      <c r="F309" s="252" t="s">
        <v>1345</v>
      </c>
      <c r="G309" s="250"/>
      <c r="H309" s="251" t="s">
        <v>19</v>
      </c>
      <c r="I309" s="253"/>
      <c r="J309" s="250"/>
      <c r="K309" s="250"/>
      <c r="L309" s="254"/>
      <c r="M309" s="255"/>
      <c r="N309" s="256"/>
      <c r="O309" s="256"/>
      <c r="P309" s="256"/>
      <c r="Q309" s="256"/>
      <c r="R309" s="256"/>
      <c r="S309" s="256"/>
      <c r="T309" s="257"/>
      <c r="U309" s="14"/>
      <c r="V309" s="14"/>
      <c r="W309" s="14"/>
      <c r="X309" s="14"/>
      <c r="Y309" s="14"/>
      <c r="Z309" s="14"/>
      <c r="AA309" s="14"/>
      <c r="AB309" s="14"/>
      <c r="AC309" s="14"/>
      <c r="AD309" s="14"/>
      <c r="AE309" s="14"/>
      <c r="AT309" s="258" t="s">
        <v>319</v>
      </c>
      <c r="AU309" s="258" t="s">
        <v>85</v>
      </c>
      <c r="AV309" s="14" t="s">
        <v>83</v>
      </c>
      <c r="AW309" s="14" t="s">
        <v>37</v>
      </c>
      <c r="AX309" s="14" t="s">
        <v>76</v>
      </c>
      <c r="AY309" s="258" t="s">
        <v>308</v>
      </c>
    </row>
    <row r="310" s="13" customFormat="1">
      <c r="A310" s="13"/>
      <c r="B310" s="234"/>
      <c r="C310" s="235"/>
      <c r="D310" s="236" t="s">
        <v>319</v>
      </c>
      <c r="E310" s="237" t="s">
        <v>19</v>
      </c>
      <c r="F310" s="238" t="s">
        <v>1642</v>
      </c>
      <c r="G310" s="235"/>
      <c r="H310" s="239">
        <v>148</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76</v>
      </c>
      <c r="AY310" s="245" t="s">
        <v>308</v>
      </c>
    </row>
    <row r="311" s="13" customFormat="1">
      <c r="A311" s="13"/>
      <c r="B311" s="234"/>
      <c r="C311" s="235"/>
      <c r="D311" s="236" t="s">
        <v>319</v>
      </c>
      <c r="E311" s="237" t="s">
        <v>19</v>
      </c>
      <c r="F311" s="238" t="s">
        <v>1637</v>
      </c>
      <c r="G311" s="235"/>
      <c r="H311" s="239">
        <v>95</v>
      </c>
      <c r="I311" s="240"/>
      <c r="J311" s="235"/>
      <c r="K311" s="235"/>
      <c r="L311" s="241"/>
      <c r="M311" s="242"/>
      <c r="N311" s="243"/>
      <c r="O311" s="243"/>
      <c r="P311" s="243"/>
      <c r="Q311" s="243"/>
      <c r="R311" s="243"/>
      <c r="S311" s="243"/>
      <c r="T311" s="244"/>
      <c r="U311" s="13"/>
      <c r="V311" s="13"/>
      <c r="W311" s="13"/>
      <c r="X311" s="13"/>
      <c r="Y311" s="13"/>
      <c r="Z311" s="13"/>
      <c r="AA311" s="13"/>
      <c r="AB311" s="13"/>
      <c r="AC311" s="13"/>
      <c r="AD311" s="13"/>
      <c r="AE311" s="13"/>
      <c r="AT311" s="245" t="s">
        <v>319</v>
      </c>
      <c r="AU311" s="245" t="s">
        <v>85</v>
      </c>
      <c r="AV311" s="13" t="s">
        <v>85</v>
      </c>
      <c r="AW311" s="13" t="s">
        <v>37</v>
      </c>
      <c r="AX311" s="13" t="s">
        <v>76</v>
      </c>
      <c r="AY311" s="245" t="s">
        <v>308</v>
      </c>
    </row>
    <row r="312" s="15" customFormat="1">
      <c r="A312" s="15"/>
      <c r="B312" s="259"/>
      <c r="C312" s="260"/>
      <c r="D312" s="236" t="s">
        <v>319</v>
      </c>
      <c r="E312" s="261" t="s">
        <v>19</v>
      </c>
      <c r="F312" s="262" t="s">
        <v>448</v>
      </c>
      <c r="G312" s="260"/>
      <c r="H312" s="263">
        <v>243</v>
      </c>
      <c r="I312" s="264"/>
      <c r="J312" s="260"/>
      <c r="K312" s="260"/>
      <c r="L312" s="265"/>
      <c r="M312" s="266"/>
      <c r="N312" s="267"/>
      <c r="O312" s="267"/>
      <c r="P312" s="267"/>
      <c r="Q312" s="267"/>
      <c r="R312" s="267"/>
      <c r="S312" s="267"/>
      <c r="T312" s="268"/>
      <c r="U312" s="15"/>
      <c r="V312" s="15"/>
      <c r="W312" s="15"/>
      <c r="X312" s="15"/>
      <c r="Y312" s="15"/>
      <c r="Z312" s="15"/>
      <c r="AA312" s="15"/>
      <c r="AB312" s="15"/>
      <c r="AC312" s="15"/>
      <c r="AD312" s="15"/>
      <c r="AE312" s="15"/>
      <c r="AT312" s="269" t="s">
        <v>319</v>
      </c>
      <c r="AU312" s="269" t="s">
        <v>85</v>
      </c>
      <c r="AV312" s="15" t="s">
        <v>315</v>
      </c>
      <c r="AW312" s="15" t="s">
        <v>37</v>
      </c>
      <c r="AX312" s="15" t="s">
        <v>83</v>
      </c>
      <c r="AY312" s="269" t="s">
        <v>308</v>
      </c>
    </row>
    <row r="313" s="2" customFormat="1" ht="16.5" customHeight="1">
      <c r="A313" s="41"/>
      <c r="B313" s="42"/>
      <c r="C313" s="216" t="s">
        <v>751</v>
      </c>
      <c r="D313" s="216" t="s">
        <v>310</v>
      </c>
      <c r="E313" s="217" t="s">
        <v>1346</v>
      </c>
      <c r="F313" s="218" t="s">
        <v>1347</v>
      </c>
      <c r="G313" s="219" t="s">
        <v>313</v>
      </c>
      <c r="H313" s="220">
        <v>95</v>
      </c>
      <c r="I313" s="221"/>
      <c r="J313" s="222">
        <f>ROUND(I313*H313,2)</f>
        <v>0</v>
      </c>
      <c r="K313" s="218" t="s">
        <v>314</v>
      </c>
      <c r="L313" s="47"/>
      <c r="M313" s="223" t="s">
        <v>19</v>
      </c>
      <c r="N313" s="224"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315</v>
      </c>
      <c r="AT313" s="227" t="s">
        <v>310</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1348</v>
      </c>
    </row>
    <row r="314" s="2" customFormat="1">
      <c r="A314" s="41"/>
      <c r="B314" s="42"/>
      <c r="C314" s="43"/>
      <c r="D314" s="229" t="s">
        <v>317</v>
      </c>
      <c r="E314" s="43"/>
      <c r="F314" s="230" t="s">
        <v>1349</v>
      </c>
      <c r="G314" s="43"/>
      <c r="H314" s="43"/>
      <c r="I314" s="231"/>
      <c r="J314" s="43"/>
      <c r="K314" s="43"/>
      <c r="L314" s="47"/>
      <c r="M314" s="232"/>
      <c r="N314" s="233"/>
      <c r="O314" s="87"/>
      <c r="P314" s="87"/>
      <c r="Q314" s="87"/>
      <c r="R314" s="87"/>
      <c r="S314" s="87"/>
      <c r="T314" s="88"/>
      <c r="U314" s="41"/>
      <c r="V314" s="41"/>
      <c r="W314" s="41"/>
      <c r="X314" s="41"/>
      <c r="Y314" s="41"/>
      <c r="Z314" s="41"/>
      <c r="AA314" s="41"/>
      <c r="AB314" s="41"/>
      <c r="AC314" s="41"/>
      <c r="AD314" s="41"/>
      <c r="AE314" s="41"/>
      <c r="AT314" s="20" t="s">
        <v>317</v>
      </c>
      <c r="AU314" s="20" t="s">
        <v>85</v>
      </c>
    </row>
    <row r="315" s="13" customFormat="1">
      <c r="A315" s="13"/>
      <c r="B315" s="234"/>
      <c r="C315" s="235"/>
      <c r="D315" s="236" t="s">
        <v>319</v>
      </c>
      <c r="E315" s="237" t="s">
        <v>19</v>
      </c>
      <c r="F315" s="238" t="s">
        <v>1643</v>
      </c>
      <c r="G315" s="235"/>
      <c r="H315" s="239">
        <v>95</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83</v>
      </c>
      <c r="AY315" s="245" t="s">
        <v>308</v>
      </c>
    </row>
    <row r="316" s="2" customFormat="1" ht="37.8" customHeight="1">
      <c r="A316" s="41"/>
      <c r="B316" s="42"/>
      <c r="C316" s="216" t="s">
        <v>1402</v>
      </c>
      <c r="D316" s="216" t="s">
        <v>310</v>
      </c>
      <c r="E316" s="217" t="s">
        <v>1644</v>
      </c>
      <c r="F316" s="218" t="s">
        <v>1645</v>
      </c>
      <c r="G316" s="219" t="s">
        <v>313</v>
      </c>
      <c r="H316" s="220">
        <v>27</v>
      </c>
      <c r="I316" s="221"/>
      <c r="J316" s="222">
        <f>ROUND(I316*H316,2)</f>
        <v>0</v>
      </c>
      <c r="K316" s="218" t="s">
        <v>314</v>
      </c>
      <c r="L316" s="47"/>
      <c r="M316" s="223" t="s">
        <v>19</v>
      </c>
      <c r="N316" s="224" t="s">
        <v>47</v>
      </c>
      <c r="O316" s="87"/>
      <c r="P316" s="225">
        <f>O316*H316</f>
        <v>0</v>
      </c>
      <c r="Q316" s="225">
        <v>0.089219999999999994</v>
      </c>
      <c r="R316" s="225">
        <f>Q316*H316</f>
        <v>2.4089399999999999</v>
      </c>
      <c r="S316" s="225">
        <v>0</v>
      </c>
      <c r="T316" s="226">
        <f>S316*H316</f>
        <v>0</v>
      </c>
      <c r="U316" s="41"/>
      <c r="V316" s="41"/>
      <c r="W316" s="41"/>
      <c r="X316" s="41"/>
      <c r="Y316" s="41"/>
      <c r="Z316" s="41"/>
      <c r="AA316" s="41"/>
      <c r="AB316" s="41"/>
      <c r="AC316" s="41"/>
      <c r="AD316" s="41"/>
      <c r="AE316" s="41"/>
      <c r="AR316" s="227" t="s">
        <v>315</v>
      </c>
      <c r="AT316" s="227" t="s">
        <v>310</v>
      </c>
      <c r="AU316" s="227" t="s">
        <v>85</v>
      </c>
      <c r="AY316" s="20" t="s">
        <v>308</v>
      </c>
      <c r="BE316" s="228">
        <f>IF(N316="základní",J316,0)</f>
        <v>0</v>
      </c>
      <c r="BF316" s="228">
        <f>IF(N316="snížená",J316,0)</f>
        <v>0</v>
      </c>
      <c r="BG316" s="228">
        <f>IF(N316="zákl. přenesená",J316,0)</f>
        <v>0</v>
      </c>
      <c r="BH316" s="228">
        <f>IF(N316="sníž. přenesená",J316,0)</f>
        <v>0</v>
      </c>
      <c r="BI316" s="228">
        <f>IF(N316="nulová",J316,0)</f>
        <v>0</v>
      </c>
      <c r="BJ316" s="20" t="s">
        <v>83</v>
      </c>
      <c r="BK316" s="228">
        <f>ROUND(I316*H316,2)</f>
        <v>0</v>
      </c>
      <c r="BL316" s="20" t="s">
        <v>315</v>
      </c>
      <c r="BM316" s="227" t="s">
        <v>1646</v>
      </c>
    </row>
    <row r="317" s="2" customFormat="1">
      <c r="A317" s="41"/>
      <c r="B317" s="42"/>
      <c r="C317" s="43"/>
      <c r="D317" s="229" t="s">
        <v>317</v>
      </c>
      <c r="E317" s="43"/>
      <c r="F317" s="230" t="s">
        <v>1647</v>
      </c>
      <c r="G317" s="43"/>
      <c r="H317" s="43"/>
      <c r="I317" s="231"/>
      <c r="J317" s="43"/>
      <c r="K317" s="43"/>
      <c r="L317" s="47"/>
      <c r="M317" s="232"/>
      <c r="N317" s="233"/>
      <c r="O317" s="87"/>
      <c r="P317" s="87"/>
      <c r="Q317" s="87"/>
      <c r="R317" s="87"/>
      <c r="S317" s="87"/>
      <c r="T317" s="88"/>
      <c r="U317" s="41"/>
      <c r="V317" s="41"/>
      <c r="W317" s="41"/>
      <c r="X317" s="41"/>
      <c r="Y317" s="41"/>
      <c r="Z317" s="41"/>
      <c r="AA317" s="41"/>
      <c r="AB317" s="41"/>
      <c r="AC317" s="41"/>
      <c r="AD317" s="41"/>
      <c r="AE317" s="41"/>
      <c r="AT317" s="20" t="s">
        <v>317</v>
      </c>
      <c r="AU317" s="20" t="s">
        <v>85</v>
      </c>
    </row>
    <row r="318" s="14" customFormat="1">
      <c r="A318" s="14"/>
      <c r="B318" s="249"/>
      <c r="C318" s="250"/>
      <c r="D318" s="236" t="s">
        <v>319</v>
      </c>
      <c r="E318" s="251" t="s">
        <v>19</v>
      </c>
      <c r="F318" s="252" t="s">
        <v>1648</v>
      </c>
      <c r="G318" s="250"/>
      <c r="H318" s="251" t="s">
        <v>19</v>
      </c>
      <c r="I318" s="253"/>
      <c r="J318" s="250"/>
      <c r="K318" s="250"/>
      <c r="L318" s="254"/>
      <c r="M318" s="255"/>
      <c r="N318" s="256"/>
      <c r="O318" s="256"/>
      <c r="P318" s="256"/>
      <c r="Q318" s="256"/>
      <c r="R318" s="256"/>
      <c r="S318" s="256"/>
      <c r="T318" s="257"/>
      <c r="U318" s="14"/>
      <c r="V318" s="14"/>
      <c r="W318" s="14"/>
      <c r="X318" s="14"/>
      <c r="Y318" s="14"/>
      <c r="Z318" s="14"/>
      <c r="AA318" s="14"/>
      <c r="AB318" s="14"/>
      <c r="AC318" s="14"/>
      <c r="AD318" s="14"/>
      <c r="AE318" s="14"/>
      <c r="AT318" s="258" t="s">
        <v>319</v>
      </c>
      <c r="AU318" s="258" t="s">
        <v>85</v>
      </c>
      <c r="AV318" s="14" t="s">
        <v>83</v>
      </c>
      <c r="AW318" s="14" t="s">
        <v>37</v>
      </c>
      <c r="AX318" s="14" t="s">
        <v>76</v>
      </c>
      <c r="AY318" s="258" t="s">
        <v>308</v>
      </c>
    </row>
    <row r="319" s="14" customFormat="1">
      <c r="A319" s="14"/>
      <c r="B319" s="249"/>
      <c r="C319" s="250"/>
      <c r="D319" s="236" t="s">
        <v>319</v>
      </c>
      <c r="E319" s="251" t="s">
        <v>19</v>
      </c>
      <c r="F319" s="252" t="s">
        <v>1649</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13" customFormat="1">
      <c r="A320" s="13"/>
      <c r="B320" s="234"/>
      <c r="C320" s="235"/>
      <c r="D320" s="236" t="s">
        <v>319</v>
      </c>
      <c r="E320" s="237" t="s">
        <v>19</v>
      </c>
      <c r="F320" s="238" t="s">
        <v>1650</v>
      </c>
      <c r="G320" s="235"/>
      <c r="H320" s="239">
        <v>27</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85</v>
      </c>
      <c r="AV320" s="13" t="s">
        <v>85</v>
      </c>
      <c r="AW320" s="13" t="s">
        <v>37</v>
      </c>
      <c r="AX320" s="13" t="s">
        <v>83</v>
      </c>
      <c r="AY320" s="245" t="s">
        <v>308</v>
      </c>
    </row>
    <row r="321" s="12" customFormat="1" ht="22.8" customHeight="1">
      <c r="A321" s="12"/>
      <c r="B321" s="200"/>
      <c r="C321" s="201"/>
      <c r="D321" s="202" t="s">
        <v>75</v>
      </c>
      <c r="E321" s="214" t="s">
        <v>352</v>
      </c>
      <c r="F321" s="214" t="s">
        <v>471</v>
      </c>
      <c r="G321" s="201"/>
      <c r="H321" s="201"/>
      <c r="I321" s="204"/>
      <c r="J321" s="215">
        <f>BK321</f>
        <v>0</v>
      </c>
      <c r="K321" s="201"/>
      <c r="L321" s="206"/>
      <c r="M321" s="207"/>
      <c r="N321" s="208"/>
      <c r="O321" s="208"/>
      <c r="P321" s="209">
        <f>SUM(P322:P395)</f>
        <v>0</v>
      </c>
      <c r="Q321" s="208"/>
      <c r="R321" s="209">
        <f>SUM(R322:R395)</f>
        <v>1.450202</v>
      </c>
      <c r="S321" s="208"/>
      <c r="T321" s="210">
        <f>SUM(T322:T395)</f>
        <v>2.8598499999999998</v>
      </c>
      <c r="U321" s="12"/>
      <c r="V321" s="12"/>
      <c r="W321" s="12"/>
      <c r="X321" s="12"/>
      <c r="Y321" s="12"/>
      <c r="Z321" s="12"/>
      <c r="AA321" s="12"/>
      <c r="AB321" s="12"/>
      <c r="AC321" s="12"/>
      <c r="AD321" s="12"/>
      <c r="AE321" s="12"/>
      <c r="AR321" s="211" t="s">
        <v>83</v>
      </c>
      <c r="AT321" s="212" t="s">
        <v>75</v>
      </c>
      <c r="AU321" s="212" t="s">
        <v>83</v>
      </c>
      <c r="AY321" s="211" t="s">
        <v>308</v>
      </c>
      <c r="BK321" s="213">
        <f>SUM(BK322:BK395)</f>
        <v>0</v>
      </c>
    </row>
    <row r="322" s="2" customFormat="1" ht="16.5" customHeight="1">
      <c r="A322" s="41"/>
      <c r="B322" s="42"/>
      <c r="C322" s="216" t="s">
        <v>754</v>
      </c>
      <c r="D322" s="216" t="s">
        <v>310</v>
      </c>
      <c r="E322" s="217" t="s">
        <v>1651</v>
      </c>
      <c r="F322" s="218" t="s">
        <v>1652</v>
      </c>
      <c r="G322" s="219" t="s">
        <v>474</v>
      </c>
      <c r="H322" s="220">
        <v>22</v>
      </c>
      <c r="I322" s="221"/>
      <c r="J322" s="222">
        <f>ROUND(I322*H322,2)</f>
        <v>0</v>
      </c>
      <c r="K322" s="218" t="s">
        <v>314</v>
      </c>
      <c r="L322" s="47"/>
      <c r="M322" s="223" t="s">
        <v>19</v>
      </c>
      <c r="N322" s="224" t="s">
        <v>47</v>
      </c>
      <c r="O322" s="87"/>
      <c r="P322" s="225">
        <f>O322*H322</f>
        <v>0</v>
      </c>
      <c r="Q322" s="225">
        <v>1.0000000000000001E-05</v>
      </c>
      <c r="R322" s="225">
        <f>Q322*H322</f>
        <v>0.00022000000000000001</v>
      </c>
      <c r="S322" s="225">
        <v>0</v>
      </c>
      <c r="T322" s="226">
        <f>S322*H322</f>
        <v>0</v>
      </c>
      <c r="U322" s="41"/>
      <c r="V322" s="41"/>
      <c r="W322" s="41"/>
      <c r="X322" s="41"/>
      <c r="Y322" s="41"/>
      <c r="Z322" s="41"/>
      <c r="AA322" s="41"/>
      <c r="AB322" s="41"/>
      <c r="AC322" s="41"/>
      <c r="AD322" s="41"/>
      <c r="AE322" s="41"/>
      <c r="AR322" s="227" t="s">
        <v>315</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315</v>
      </c>
      <c r="BM322" s="227" t="s">
        <v>1653</v>
      </c>
    </row>
    <row r="323" s="2" customFormat="1">
      <c r="A323" s="41"/>
      <c r="B323" s="42"/>
      <c r="C323" s="43"/>
      <c r="D323" s="229" t="s">
        <v>317</v>
      </c>
      <c r="E323" s="43"/>
      <c r="F323" s="230" t="s">
        <v>1654</v>
      </c>
      <c r="G323" s="43"/>
      <c r="H323" s="43"/>
      <c r="I323" s="231"/>
      <c r="J323" s="43"/>
      <c r="K323" s="43"/>
      <c r="L323" s="47"/>
      <c r="M323" s="232"/>
      <c r="N323" s="233"/>
      <c r="O323" s="87"/>
      <c r="P323" s="87"/>
      <c r="Q323" s="87"/>
      <c r="R323" s="87"/>
      <c r="S323" s="87"/>
      <c r="T323" s="88"/>
      <c r="U323" s="41"/>
      <c r="V323" s="41"/>
      <c r="W323" s="41"/>
      <c r="X323" s="41"/>
      <c r="Y323" s="41"/>
      <c r="Z323" s="41"/>
      <c r="AA323" s="41"/>
      <c r="AB323" s="41"/>
      <c r="AC323" s="41"/>
      <c r="AD323" s="41"/>
      <c r="AE323" s="41"/>
      <c r="AT323" s="20" t="s">
        <v>317</v>
      </c>
      <c r="AU323" s="20" t="s">
        <v>85</v>
      </c>
    </row>
    <row r="324" s="14" customFormat="1">
      <c r="A324" s="14"/>
      <c r="B324" s="249"/>
      <c r="C324" s="250"/>
      <c r="D324" s="236" t="s">
        <v>319</v>
      </c>
      <c r="E324" s="251" t="s">
        <v>19</v>
      </c>
      <c r="F324" s="252" t="s">
        <v>1655</v>
      </c>
      <c r="G324" s="250"/>
      <c r="H324" s="251" t="s">
        <v>19</v>
      </c>
      <c r="I324" s="253"/>
      <c r="J324" s="250"/>
      <c r="K324" s="250"/>
      <c r="L324" s="254"/>
      <c r="M324" s="255"/>
      <c r="N324" s="256"/>
      <c r="O324" s="256"/>
      <c r="P324" s="256"/>
      <c r="Q324" s="256"/>
      <c r="R324" s="256"/>
      <c r="S324" s="256"/>
      <c r="T324" s="257"/>
      <c r="U324" s="14"/>
      <c r="V324" s="14"/>
      <c r="W324" s="14"/>
      <c r="X324" s="14"/>
      <c r="Y324" s="14"/>
      <c r="Z324" s="14"/>
      <c r="AA324" s="14"/>
      <c r="AB324" s="14"/>
      <c r="AC324" s="14"/>
      <c r="AD324" s="14"/>
      <c r="AE324" s="14"/>
      <c r="AT324" s="258" t="s">
        <v>319</v>
      </c>
      <c r="AU324" s="258" t="s">
        <v>85</v>
      </c>
      <c r="AV324" s="14" t="s">
        <v>83</v>
      </c>
      <c r="AW324" s="14" t="s">
        <v>37</v>
      </c>
      <c r="AX324" s="14" t="s">
        <v>76</v>
      </c>
      <c r="AY324" s="258" t="s">
        <v>308</v>
      </c>
    </row>
    <row r="325" s="13" customFormat="1">
      <c r="A325" s="13"/>
      <c r="B325" s="234"/>
      <c r="C325" s="235"/>
      <c r="D325" s="236" t="s">
        <v>319</v>
      </c>
      <c r="E325" s="237" t="s">
        <v>19</v>
      </c>
      <c r="F325" s="238" t="s">
        <v>1656</v>
      </c>
      <c r="G325" s="235"/>
      <c r="H325" s="239">
        <v>8</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76</v>
      </c>
      <c r="AY325" s="245" t="s">
        <v>308</v>
      </c>
    </row>
    <row r="326" s="13" customFormat="1">
      <c r="A326" s="13"/>
      <c r="B326" s="234"/>
      <c r="C326" s="235"/>
      <c r="D326" s="236" t="s">
        <v>319</v>
      </c>
      <c r="E326" s="237" t="s">
        <v>19</v>
      </c>
      <c r="F326" s="238" t="s">
        <v>1657</v>
      </c>
      <c r="G326" s="235"/>
      <c r="H326" s="239">
        <v>14</v>
      </c>
      <c r="I326" s="240"/>
      <c r="J326" s="235"/>
      <c r="K326" s="235"/>
      <c r="L326" s="241"/>
      <c r="M326" s="242"/>
      <c r="N326" s="243"/>
      <c r="O326" s="243"/>
      <c r="P326" s="243"/>
      <c r="Q326" s="243"/>
      <c r="R326" s="243"/>
      <c r="S326" s="243"/>
      <c r="T326" s="244"/>
      <c r="U326" s="13"/>
      <c r="V326" s="13"/>
      <c r="W326" s="13"/>
      <c r="X326" s="13"/>
      <c r="Y326" s="13"/>
      <c r="Z326" s="13"/>
      <c r="AA326" s="13"/>
      <c r="AB326" s="13"/>
      <c r="AC326" s="13"/>
      <c r="AD326" s="13"/>
      <c r="AE326" s="13"/>
      <c r="AT326" s="245" t="s">
        <v>319</v>
      </c>
      <c r="AU326" s="245" t="s">
        <v>85</v>
      </c>
      <c r="AV326" s="13" t="s">
        <v>85</v>
      </c>
      <c r="AW326" s="13" t="s">
        <v>37</v>
      </c>
      <c r="AX326" s="13" t="s">
        <v>76</v>
      </c>
      <c r="AY326" s="245" t="s">
        <v>308</v>
      </c>
    </row>
    <row r="327" s="15" customFormat="1">
      <c r="A327" s="15"/>
      <c r="B327" s="259"/>
      <c r="C327" s="260"/>
      <c r="D327" s="236" t="s">
        <v>319</v>
      </c>
      <c r="E327" s="261" t="s">
        <v>19</v>
      </c>
      <c r="F327" s="262" t="s">
        <v>448</v>
      </c>
      <c r="G327" s="260"/>
      <c r="H327" s="263">
        <v>22</v>
      </c>
      <c r="I327" s="264"/>
      <c r="J327" s="260"/>
      <c r="K327" s="260"/>
      <c r="L327" s="265"/>
      <c r="M327" s="266"/>
      <c r="N327" s="267"/>
      <c r="O327" s="267"/>
      <c r="P327" s="267"/>
      <c r="Q327" s="267"/>
      <c r="R327" s="267"/>
      <c r="S327" s="267"/>
      <c r="T327" s="268"/>
      <c r="U327" s="15"/>
      <c r="V327" s="15"/>
      <c r="W327" s="15"/>
      <c r="X327" s="15"/>
      <c r="Y327" s="15"/>
      <c r="Z327" s="15"/>
      <c r="AA327" s="15"/>
      <c r="AB327" s="15"/>
      <c r="AC327" s="15"/>
      <c r="AD327" s="15"/>
      <c r="AE327" s="15"/>
      <c r="AT327" s="269" t="s">
        <v>319</v>
      </c>
      <c r="AU327" s="269" t="s">
        <v>85</v>
      </c>
      <c r="AV327" s="15" t="s">
        <v>315</v>
      </c>
      <c r="AW327" s="15" t="s">
        <v>37</v>
      </c>
      <c r="AX327" s="15" t="s">
        <v>83</v>
      </c>
      <c r="AY327" s="269" t="s">
        <v>308</v>
      </c>
    </row>
    <row r="328" s="2" customFormat="1" ht="16.5" customHeight="1">
      <c r="A328" s="41"/>
      <c r="B328" s="42"/>
      <c r="C328" s="280" t="s">
        <v>1414</v>
      </c>
      <c r="D328" s="280" t="s">
        <v>1137</v>
      </c>
      <c r="E328" s="281" t="s">
        <v>1658</v>
      </c>
      <c r="F328" s="282" t="s">
        <v>1659</v>
      </c>
      <c r="G328" s="283" t="s">
        <v>474</v>
      </c>
      <c r="H328" s="284">
        <v>22.329999999999998</v>
      </c>
      <c r="I328" s="285"/>
      <c r="J328" s="286">
        <f>ROUND(I328*H328,2)</f>
        <v>0</v>
      </c>
      <c r="K328" s="282" t="s">
        <v>314</v>
      </c>
      <c r="L328" s="287"/>
      <c r="M328" s="288" t="s">
        <v>19</v>
      </c>
      <c r="N328" s="289" t="s">
        <v>47</v>
      </c>
      <c r="O328" s="87"/>
      <c r="P328" s="225">
        <f>O328*H328</f>
        <v>0</v>
      </c>
      <c r="Q328" s="225">
        <v>0.0054999999999999997</v>
      </c>
      <c r="R328" s="225">
        <f>Q328*H328</f>
        <v>0.12281499999999998</v>
      </c>
      <c r="S328" s="225">
        <v>0</v>
      </c>
      <c r="T328" s="226">
        <f>S328*H328</f>
        <v>0</v>
      </c>
      <c r="U328" s="41"/>
      <c r="V328" s="41"/>
      <c r="W328" s="41"/>
      <c r="X328" s="41"/>
      <c r="Y328" s="41"/>
      <c r="Z328" s="41"/>
      <c r="AA328" s="41"/>
      <c r="AB328" s="41"/>
      <c r="AC328" s="41"/>
      <c r="AD328" s="41"/>
      <c r="AE328" s="41"/>
      <c r="AR328" s="227" t="s">
        <v>352</v>
      </c>
      <c r="AT328" s="227" t="s">
        <v>1137</v>
      </c>
      <c r="AU328" s="227" t="s">
        <v>85</v>
      </c>
      <c r="AY328" s="20" t="s">
        <v>308</v>
      </c>
      <c r="BE328" s="228">
        <f>IF(N328="základní",J328,0)</f>
        <v>0</v>
      </c>
      <c r="BF328" s="228">
        <f>IF(N328="snížená",J328,0)</f>
        <v>0</v>
      </c>
      <c r="BG328" s="228">
        <f>IF(N328="zákl. přenesená",J328,0)</f>
        <v>0</v>
      </c>
      <c r="BH328" s="228">
        <f>IF(N328="sníž. přenesená",J328,0)</f>
        <v>0</v>
      </c>
      <c r="BI328" s="228">
        <f>IF(N328="nulová",J328,0)</f>
        <v>0</v>
      </c>
      <c r="BJ328" s="20" t="s">
        <v>83</v>
      </c>
      <c r="BK328" s="228">
        <f>ROUND(I328*H328,2)</f>
        <v>0</v>
      </c>
      <c r="BL328" s="20" t="s">
        <v>315</v>
      </c>
      <c r="BM328" s="227" t="s">
        <v>1660</v>
      </c>
    </row>
    <row r="329" s="13" customFormat="1">
      <c r="A329" s="13"/>
      <c r="B329" s="234"/>
      <c r="C329" s="235"/>
      <c r="D329" s="236" t="s">
        <v>319</v>
      </c>
      <c r="E329" s="237" t="s">
        <v>19</v>
      </c>
      <c r="F329" s="238" t="s">
        <v>1661</v>
      </c>
      <c r="G329" s="235"/>
      <c r="H329" s="239">
        <v>22</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83</v>
      </c>
      <c r="AY329" s="245" t="s">
        <v>308</v>
      </c>
    </row>
    <row r="330" s="13" customFormat="1">
      <c r="A330" s="13"/>
      <c r="B330" s="234"/>
      <c r="C330" s="235"/>
      <c r="D330" s="236" t="s">
        <v>319</v>
      </c>
      <c r="E330" s="235"/>
      <c r="F330" s="238" t="s">
        <v>1662</v>
      </c>
      <c r="G330" s="235"/>
      <c r="H330" s="239">
        <v>22.329999999999998</v>
      </c>
      <c r="I330" s="240"/>
      <c r="J330" s="235"/>
      <c r="K330" s="235"/>
      <c r="L330" s="241"/>
      <c r="M330" s="242"/>
      <c r="N330" s="243"/>
      <c r="O330" s="243"/>
      <c r="P330" s="243"/>
      <c r="Q330" s="243"/>
      <c r="R330" s="243"/>
      <c r="S330" s="243"/>
      <c r="T330" s="244"/>
      <c r="U330" s="13"/>
      <c r="V330" s="13"/>
      <c r="W330" s="13"/>
      <c r="X330" s="13"/>
      <c r="Y330" s="13"/>
      <c r="Z330" s="13"/>
      <c r="AA330" s="13"/>
      <c r="AB330" s="13"/>
      <c r="AC330" s="13"/>
      <c r="AD330" s="13"/>
      <c r="AE330" s="13"/>
      <c r="AT330" s="245" t="s">
        <v>319</v>
      </c>
      <c r="AU330" s="245" t="s">
        <v>85</v>
      </c>
      <c r="AV330" s="13" t="s">
        <v>85</v>
      </c>
      <c r="AW330" s="13" t="s">
        <v>4</v>
      </c>
      <c r="AX330" s="13" t="s">
        <v>83</v>
      </c>
      <c r="AY330" s="245" t="s">
        <v>308</v>
      </c>
    </row>
    <row r="331" s="2" customFormat="1" ht="21.75" customHeight="1">
      <c r="A331" s="41"/>
      <c r="B331" s="42"/>
      <c r="C331" s="216" t="s">
        <v>757</v>
      </c>
      <c r="D331" s="216" t="s">
        <v>310</v>
      </c>
      <c r="E331" s="217" t="s">
        <v>531</v>
      </c>
      <c r="F331" s="218" t="s">
        <v>532</v>
      </c>
      <c r="G331" s="219" t="s">
        <v>474</v>
      </c>
      <c r="H331" s="220">
        <v>20</v>
      </c>
      <c r="I331" s="221"/>
      <c r="J331" s="222">
        <f>ROUND(I331*H331,2)</f>
        <v>0</v>
      </c>
      <c r="K331" s="218" t="s">
        <v>314</v>
      </c>
      <c r="L331" s="47"/>
      <c r="M331" s="223" t="s">
        <v>19</v>
      </c>
      <c r="N331" s="224" t="s">
        <v>47</v>
      </c>
      <c r="O331" s="87"/>
      <c r="P331" s="225">
        <f>O331*H331</f>
        <v>0</v>
      </c>
      <c r="Q331" s="225">
        <v>0</v>
      </c>
      <c r="R331" s="225">
        <f>Q331*H331</f>
        <v>0</v>
      </c>
      <c r="S331" s="225">
        <v>0.014999999999999999</v>
      </c>
      <c r="T331" s="226">
        <f>S331*H331</f>
        <v>0.29999999999999999</v>
      </c>
      <c r="U331" s="41"/>
      <c r="V331" s="41"/>
      <c r="W331" s="41"/>
      <c r="X331" s="41"/>
      <c r="Y331" s="41"/>
      <c r="Z331" s="41"/>
      <c r="AA331" s="41"/>
      <c r="AB331" s="41"/>
      <c r="AC331" s="41"/>
      <c r="AD331" s="41"/>
      <c r="AE331" s="41"/>
      <c r="AR331" s="227" t="s">
        <v>315</v>
      </c>
      <c r="AT331" s="227" t="s">
        <v>310</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1663</v>
      </c>
    </row>
    <row r="332" s="2" customFormat="1">
      <c r="A332" s="41"/>
      <c r="B332" s="42"/>
      <c r="C332" s="43"/>
      <c r="D332" s="229" t="s">
        <v>317</v>
      </c>
      <c r="E332" s="43"/>
      <c r="F332" s="230" t="s">
        <v>533</v>
      </c>
      <c r="G332" s="43"/>
      <c r="H332" s="43"/>
      <c r="I332" s="231"/>
      <c r="J332" s="43"/>
      <c r="K332" s="43"/>
      <c r="L332" s="47"/>
      <c r="M332" s="232"/>
      <c r="N332" s="233"/>
      <c r="O332" s="87"/>
      <c r="P332" s="87"/>
      <c r="Q332" s="87"/>
      <c r="R332" s="87"/>
      <c r="S332" s="87"/>
      <c r="T332" s="88"/>
      <c r="U332" s="41"/>
      <c r="V332" s="41"/>
      <c r="W332" s="41"/>
      <c r="X332" s="41"/>
      <c r="Y332" s="41"/>
      <c r="Z332" s="41"/>
      <c r="AA332" s="41"/>
      <c r="AB332" s="41"/>
      <c r="AC332" s="41"/>
      <c r="AD332" s="41"/>
      <c r="AE332" s="41"/>
      <c r="AT332" s="20" t="s">
        <v>317</v>
      </c>
      <c r="AU332" s="20" t="s">
        <v>85</v>
      </c>
    </row>
    <row r="333" s="14" customFormat="1">
      <c r="A333" s="14"/>
      <c r="B333" s="249"/>
      <c r="C333" s="250"/>
      <c r="D333" s="236" t="s">
        <v>319</v>
      </c>
      <c r="E333" s="251" t="s">
        <v>19</v>
      </c>
      <c r="F333" s="252" t="s">
        <v>1664</v>
      </c>
      <c r="G333" s="250"/>
      <c r="H333" s="251" t="s">
        <v>19</v>
      </c>
      <c r="I333" s="253"/>
      <c r="J333" s="250"/>
      <c r="K333" s="250"/>
      <c r="L333" s="254"/>
      <c r="M333" s="255"/>
      <c r="N333" s="256"/>
      <c r="O333" s="256"/>
      <c r="P333" s="256"/>
      <c r="Q333" s="256"/>
      <c r="R333" s="256"/>
      <c r="S333" s="256"/>
      <c r="T333" s="257"/>
      <c r="U333" s="14"/>
      <c r="V333" s="14"/>
      <c r="W333" s="14"/>
      <c r="X333" s="14"/>
      <c r="Y333" s="14"/>
      <c r="Z333" s="14"/>
      <c r="AA333" s="14"/>
      <c r="AB333" s="14"/>
      <c r="AC333" s="14"/>
      <c r="AD333" s="14"/>
      <c r="AE333" s="14"/>
      <c r="AT333" s="258" t="s">
        <v>319</v>
      </c>
      <c r="AU333" s="258" t="s">
        <v>85</v>
      </c>
      <c r="AV333" s="14" t="s">
        <v>83</v>
      </c>
      <c r="AW333" s="14" t="s">
        <v>37</v>
      </c>
      <c r="AX333" s="14" t="s">
        <v>76</v>
      </c>
      <c r="AY333" s="258" t="s">
        <v>308</v>
      </c>
    </row>
    <row r="334" s="13" customFormat="1">
      <c r="A334" s="13"/>
      <c r="B334" s="234"/>
      <c r="C334" s="235"/>
      <c r="D334" s="236" t="s">
        <v>319</v>
      </c>
      <c r="E334" s="237" t="s">
        <v>19</v>
      </c>
      <c r="F334" s="238" t="s">
        <v>1656</v>
      </c>
      <c r="G334" s="235"/>
      <c r="H334" s="239">
        <v>8</v>
      </c>
      <c r="I334" s="240"/>
      <c r="J334" s="235"/>
      <c r="K334" s="235"/>
      <c r="L334" s="241"/>
      <c r="M334" s="242"/>
      <c r="N334" s="243"/>
      <c r="O334" s="243"/>
      <c r="P334" s="243"/>
      <c r="Q334" s="243"/>
      <c r="R334" s="243"/>
      <c r="S334" s="243"/>
      <c r="T334" s="244"/>
      <c r="U334" s="13"/>
      <c r="V334" s="13"/>
      <c r="W334" s="13"/>
      <c r="X334" s="13"/>
      <c r="Y334" s="13"/>
      <c r="Z334" s="13"/>
      <c r="AA334" s="13"/>
      <c r="AB334" s="13"/>
      <c r="AC334" s="13"/>
      <c r="AD334" s="13"/>
      <c r="AE334" s="13"/>
      <c r="AT334" s="245" t="s">
        <v>319</v>
      </c>
      <c r="AU334" s="245" t="s">
        <v>85</v>
      </c>
      <c r="AV334" s="13" t="s">
        <v>85</v>
      </c>
      <c r="AW334" s="13" t="s">
        <v>37</v>
      </c>
      <c r="AX334" s="13" t="s">
        <v>76</v>
      </c>
      <c r="AY334" s="245" t="s">
        <v>308</v>
      </c>
    </row>
    <row r="335" s="13" customFormat="1">
      <c r="A335" s="13"/>
      <c r="B335" s="234"/>
      <c r="C335" s="235"/>
      <c r="D335" s="236" t="s">
        <v>319</v>
      </c>
      <c r="E335" s="237" t="s">
        <v>19</v>
      </c>
      <c r="F335" s="238" t="s">
        <v>1665</v>
      </c>
      <c r="G335" s="235"/>
      <c r="H335" s="239">
        <v>12</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76</v>
      </c>
      <c r="AY335" s="245" t="s">
        <v>308</v>
      </c>
    </row>
    <row r="336" s="15" customFormat="1">
      <c r="A336" s="15"/>
      <c r="B336" s="259"/>
      <c r="C336" s="260"/>
      <c r="D336" s="236" t="s">
        <v>319</v>
      </c>
      <c r="E336" s="261" t="s">
        <v>19</v>
      </c>
      <c r="F336" s="262" t="s">
        <v>448</v>
      </c>
      <c r="G336" s="260"/>
      <c r="H336" s="263">
        <v>20</v>
      </c>
      <c r="I336" s="264"/>
      <c r="J336" s="260"/>
      <c r="K336" s="260"/>
      <c r="L336" s="265"/>
      <c r="M336" s="266"/>
      <c r="N336" s="267"/>
      <c r="O336" s="267"/>
      <c r="P336" s="267"/>
      <c r="Q336" s="267"/>
      <c r="R336" s="267"/>
      <c r="S336" s="267"/>
      <c r="T336" s="268"/>
      <c r="U336" s="15"/>
      <c r="V336" s="15"/>
      <c r="W336" s="15"/>
      <c r="X336" s="15"/>
      <c r="Y336" s="15"/>
      <c r="Z336" s="15"/>
      <c r="AA336" s="15"/>
      <c r="AB336" s="15"/>
      <c r="AC336" s="15"/>
      <c r="AD336" s="15"/>
      <c r="AE336" s="15"/>
      <c r="AT336" s="269" t="s">
        <v>319</v>
      </c>
      <c r="AU336" s="269" t="s">
        <v>85</v>
      </c>
      <c r="AV336" s="15" t="s">
        <v>315</v>
      </c>
      <c r="AW336" s="15" t="s">
        <v>37</v>
      </c>
      <c r="AX336" s="15" t="s">
        <v>83</v>
      </c>
      <c r="AY336" s="269" t="s">
        <v>308</v>
      </c>
    </row>
    <row r="337" s="2" customFormat="1" ht="24.15" customHeight="1">
      <c r="A337" s="41"/>
      <c r="B337" s="42"/>
      <c r="C337" s="216" t="s">
        <v>1425</v>
      </c>
      <c r="D337" s="216" t="s">
        <v>310</v>
      </c>
      <c r="E337" s="217" t="s">
        <v>1666</v>
      </c>
      <c r="F337" s="218" t="s">
        <v>1667</v>
      </c>
      <c r="G337" s="219" t="s">
        <v>323</v>
      </c>
      <c r="H337" s="220">
        <v>9</v>
      </c>
      <c r="I337" s="221"/>
      <c r="J337" s="222">
        <f>ROUND(I337*H337,2)</f>
        <v>0</v>
      </c>
      <c r="K337" s="218" t="s">
        <v>314</v>
      </c>
      <c r="L337" s="47"/>
      <c r="M337" s="223" t="s">
        <v>19</v>
      </c>
      <c r="N337" s="224" t="s">
        <v>47</v>
      </c>
      <c r="O337" s="87"/>
      <c r="P337" s="225">
        <f>O337*H337</f>
        <v>0</v>
      </c>
      <c r="Q337" s="225">
        <v>0</v>
      </c>
      <c r="R337" s="225">
        <f>Q337*H337</f>
        <v>0</v>
      </c>
      <c r="S337" s="225">
        <v>0</v>
      </c>
      <c r="T337" s="226">
        <f>S337*H337</f>
        <v>0</v>
      </c>
      <c r="U337" s="41"/>
      <c r="V337" s="41"/>
      <c r="W337" s="41"/>
      <c r="X337" s="41"/>
      <c r="Y337" s="41"/>
      <c r="Z337" s="41"/>
      <c r="AA337" s="41"/>
      <c r="AB337" s="41"/>
      <c r="AC337" s="41"/>
      <c r="AD337" s="41"/>
      <c r="AE337" s="41"/>
      <c r="AR337" s="227" t="s">
        <v>315</v>
      </c>
      <c r="AT337" s="227" t="s">
        <v>310</v>
      </c>
      <c r="AU337" s="227" t="s">
        <v>85</v>
      </c>
      <c r="AY337" s="20" t="s">
        <v>308</v>
      </c>
      <c r="BE337" s="228">
        <f>IF(N337="základní",J337,0)</f>
        <v>0</v>
      </c>
      <c r="BF337" s="228">
        <f>IF(N337="snížená",J337,0)</f>
        <v>0</v>
      </c>
      <c r="BG337" s="228">
        <f>IF(N337="zákl. přenesená",J337,0)</f>
        <v>0</v>
      </c>
      <c r="BH337" s="228">
        <f>IF(N337="sníž. přenesená",J337,0)</f>
        <v>0</v>
      </c>
      <c r="BI337" s="228">
        <f>IF(N337="nulová",J337,0)</f>
        <v>0</v>
      </c>
      <c r="BJ337" s="20" t="s">
        <v>83</v>
      </c>
      <c r="BK337" s="228">
        <f>ROUND(I337*H337,2)</f>
        <v>0</v>
      </c>
      <c r="BL337" s="20" t="s">
        <v>315</v>
      </c>
      <c r="BM337" s="227" t="s">
        <v>1668</v>
      </c>
    </row>
    <row r="338" s="2" customFormat="1">
      <c r="A338" s="41"/>
      <c r="B338" s="42"/>
      <c r="C338" s="43"/>
      <c r="D338" s="229" t="s">
        <v>317</v>
      </c>
      <c r="E338" s="43"/>
      <c r="F338" s="230" t="s">
        <v>1669</v>
      </c>
      <c r="G338" s="43"/>
      <c r="H338" s="43"/>
      <c r="I338" s="231"/>
      <c r="J338" s="43"/>
      <c r="K338" s="43"/>
      <c r="L338" s="47"/>
      <c r="M338" s="232"/>
      <c r="N338" s="233"/>
      <c r="O338" s="87"/>
      <c r="P338" s="87"/>
      <c r="Q338" s="87"/>
      <c r="R338" s="87"/>
      <c r="S338" s="87"/>
      <c r="T338" s="88"/>
      <c r="U338" s="41"/>
      <c r="V338" s="41"/>
      <c r="W338" s="41"/>
      <c r="X338" s="41"/>
      <c r="Y338" s="41"/>
      <c r="Z338" s="41"/>
      <c r="AA338" s="41"/>
      <c r="AB338" s="41"/>
      <c r="AC338" s="41"/>
      <c r="AD338" s="41"/>
      <c r="AE338" s="41"/>
      <c r="AT338" s="20" t="s">
        <v>317</v>
      </c>
      <c r="AU338" s="20" t="s">
        <v>85</v>
      </c>
    </row>
    <row r="339" s="14" customFormat="1">
      <c r="A339" s="14"/>
      <c r="B339" s="249"/>
      <c r="C339" s="250"/>
      <c r="D339" s="236" t="s">
        <v>319</v>
      </c>
      <c r="E339" s="251" t="s">
        <v>19</v>
      </c>
      <c r="F339" s="252" t="s">
        <v>1670</v>
      </c>
      <c r="G339" s="250"/>
      <c r="H339" s="251" t="s">
        <v>19</v>
      </c>
      <c r="I339" s="253"/>
      <c r="J339" s="250"/>
      <c r="K339" s="250"/>
      <c r="L339" s="254"/>
      <c r="M339" s="255"/>
      <c r="N339" s="256"/>
      <c r="O339" s="256"/>
      <c r="P339" s="256"/>
      <c r="Q339" s="256"/>
      <c r="R339" s="256"/>
      <c r="S339" s="256"/>
      <c r="T339" s="257"/>
      <c r="U339" s="14"/>
      <c r="V339" s="14"/>
      <c r="W339" s="14"/>
      <c r="X339" s="14"/>
      <c r="Y339" s="14"/>
      <c r="Z339" s="14"/>
      <c r="AA339" s="14"/>
      <c r="AB339" s="14"/>
      <c r="AC339" s="14"/>
      <c r="AD339" s="14"/>
      <c r="AE339" s="14"/>
      <c r="AT339" s="258" t="s">
        <v>319</v>
      </c>
      <c r="AU339" s="258" t="s">
        <v>85</v>
      </c>
      <c r="AV339" s="14" t="s">
        <v>83</v>
      </c>
      <c r="AW339" s="14" t="s">
        <v>37</v>
      </c>
      <c r="AX339" s="14" t="s">
        <v>76</v>
      </c>
      <c r="AY339" s="258" t="s">
        <v>308</v>
      </c>
    </row>
    <row r="340" s="13" customFormat="1">
      <c r="A340" s="13"/>
      <c r="B340" s="234"/>
      <c r="C340" s="235"/>
      <c r="D340" s="236" t="s">
        <v>319</v>
      </c>
      <c r="E340" s="237" t="s">
        <v>19</v>
      </c>
      <c r="F340" s="238" t="s">
        <v>1671</v>
      </c>
      <c r="G340" s="235"/>
      <c r="H340" s="239">
        <v>3</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3" customFormat="1">
      <c r="A341" s="13"/>
      <c r="B341" s="234"/>
      <c r="C341" s="235"/>
      <c r="D341" s="236" t="s">
        <v>319</v>
      </c>
      <c r="E341" s="237" t="s">
        <v>19</v>
      </c>
      <c r="F341" s="238" t="s">
        <v>1672</v>
      </c>
      <c r="G341" s="235"/>
      <c r="H341" s="239">
        <v>3</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4" customFormat="1">
      <c r="A342" s="14"/>
      <c r="B342" s="249"/>
      <c r="C342" s="250"/>
      <c r="D342" s="236" t="s">
        <v>319</v>
      </c>
      <c r="E342" s="251" t="s">
        <v>19</v>
      </c>
      <c r="F342" s="252" t="s">
        <v>1673</v>
      </c>
      <c r="G342" s="250"/>
      <c r="H342" s="251" t="s">
        <v>19</v>
      </c>
      <c r="I342" s="253"/>
      <c r="J342" s="250"/>
      <c r="K342" s="250"/>
      <c r="L342" s="254"/>
      <c r="M342" s="255"/>
      <c r="N342" s="256"/>
      <c r="O342" s="256"/>
      <c r="P342" s="256"/>
      <c r="Q342" s="256"/>
      <c r="R342" s="256"/>
      <c r="S342" s="256"/>
      <c r="T342" s="257"/>
      <c r="U342" s="14"/>
      <c r="V342" s="14"/>
      <c r="W342" s="14"/>
      <c r="X342" s="14"/>
      <c r="Y342" s="14"/>
      <c r="Z342" s="14"/>
      <c r="AA342" s="14"/>
      <c r="AB342" s="14"/>
      <c r="AC342" s="14"/>
      <c r="AD342" s="14"/>
      <c r="AE342" s="14"/>
      <c r="AT342" s="258" t="s">
        <v>319</v>
      </c>
      <c r="AU342" s="258" t="s">
        <v>85</v>
      </c>
      <c r="AV342" s="14" t="s">
        <v>83</v>
      </c>
      <c r="AW342" s="14" t="s">
        <v>37</v>
      </c>
      <c r="AX342" s="14" t="s">
        <v>76</v>
      </c>
      <c r="AY342" s="258" t="s">
        <v>308</v>
      </c>
    </row>
    <row r="343" s="13" customFormat="1">
      <c r="A343" s="13"/>
      <c r="B343" s="234"/>
      <c r="C343" s="235"/>
      <c r="D343" s="236" t="s">
        <v>319</v>
      </c>
      <c r="E343" s="237" t="s">
        <v>19</v>
      </c>
      <c r="F343" s="238" t="s">
        <v>1674</v>
      </c>
      <c r="G343" s="235"/>
      <c r="H343" s="239">
        <v>1</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3" customFormat="1">
      <c r="A344" s="13"/>
      <c r="B344" s="234"/>
      <c r="C344" s="235"/>
      <c r="D344" s="236" t="s">
        <v>319</v>
      </c>
      <c r="E344" s="237" t="s">
        <v>19</v>
      </c>
      <c r="F344" s="238" t="s">
        <v>1675</v>
      </c>
      <c r="G344" s="235"/>
      <c r="H344" s="239">
        <v>2</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76</v>
      </c>
      <c r="AY344" s="245" t="s">
        <v>308</v>
      </c>
    </row>
    <row r="345" s="15" customFormat="1">
      <c r="A345" s="15"/>
      <c r="B345" s="259"/>
      <c r="C345" s="260"/>
      <c r="D345" s="236" t="s">
        <v>319</v>
      </c>
      <c r="E345" s="261" t="s">
        <v>19</v>
      </c>
      <c r="F345" s="262" t="s">
        <v>448</v>
      </c>
      <c r="G345" s="260"/>
      <c r="H345" s="263">
        <v>9</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319</v>
      </c>
      <c r="AU345" s="269" t="s">
        <v>85</v>
      </c>
      <c r="AV345" s="15" t="s">
        <v>315</v>
      </c>
      <c r="AW345" s="15" t="s">
        <v>37</v>
      </c>
      <c r="AX345" s="15" t="s">
        <v>83</v>
      </c>
      <c r="AY345" s="269" t="s">
        <v>308</v>
      </c>
    </row>
    <row r="346" s="2" customFormat="1" ht="16.5" customHeight="1">
      <c r="A346" s="41"/>
      <c r="B346" s="42"/>
      <c r="C346" s="280" t="s">
        <v>760</v>
      </c>
      <c r="D346" s="280" t="s">
        <v>1137</v>
      </c>
      <c r="E346" s="281" t="s">
        <v>1676</v>
      </c>
      <c r="F346" s="282" t="s">
        <v>1677</v>
      </c>
      <c r="G346" s="283" t="s">
        <v>323</v>
      </c>
      <c r="H346" s="284">
        <v>6</v>
      </c>
      <c r="I346" s="285"/>
      <c r="J346" s="286">
        <f>ROUND(I346*H346,2)</f>
        <v>0</v>
      </c>
      <c r="K346" s="282" t="s">
        <v>314</v>
      </c>
      <c r="L346" s="287"/>
      <c r="M346" s="288" t="s">
        <v>19</v>
      </c>
      <c r="N346" s="289" t="s">
        <v>47</v>
      </c>
      <c r="O346" s="87"/>
      <c r="P346" s="225">
        <f>O346*H346</f>
        <v>0</v>
      </c>
      <c r="Q346" s="225">
        <v>0.00072000000000000005</v>
      </c>
      <c r="R346" s="225">
        <f>Q346*H346</f>
        <v>0.0043200000000000001</v>
      </c>
      <c r="S346" s="225">
        <v>0</v>
      </c>
      <c r="T346" s="226">
        <f>S346*H346</f>
        <v>0</v>
      </c>
      <c r="U346" s="41"/>
      <c r="V346" s="41"/>
      <c r="W346" s="41"/>
      <c r="X346" s="41"/>
      <c r="Y346" s="41"/>
      <c r="Z346" s="41"/>
      <c r="AA346" s="41"/>
      <c r="AB346" s="41"/>
      <c r="AC346" s="41"/>
      <c r="AD346" s="41"/>
      <c r="AE346" s="41"/>
      <c r="AR346" s="227" t="s">
        <v>352</v>
      </c>
      <c r="AT346" s="227" t="s">
        <v>1137</v>
      </c>
      <c r="AU346" s="227" t="s">
        <v>85</v>
      </c>
      <c r="AY346" s="20" t="s">
        <v>308</v>
      </c>
      <c r="BE346" s="228">
        <f>IF(N346="základní",J346,0)</f>
        <v>0</v>
      </c>
      <c r="BF346" s="228">
        <f>IF(N346="snížená",J346,0)</f>
        <v>0</v>
      </c>
      <c r="BG346" s="228">
        <f>IF(N346="zákl. přenesená",J346,0)</f>
        <v>0</v>
      </c>
      <c r="BH346" s="228">
        <f>IF(N346="sníž. přenesená",J346,0)</f>
        <v>0</v>
      </c>
      <c r="BI346" s="228">
        <f>IF(N346="nulová",J346,0)</f>
        <v>0</v>
      </c>
      <c r="BJ346" s="20" t="s">
        <v>83</v>
      </c>
      <c r="BK346" s="228">
        <f>ROUND(I346*H346,2)</f>
        <v>0</v>
      </c>
      <c r="BL346" s="20" t="s">
        <v>315</v>
      </c>
      <c r="BM346" s="227" t="s">
        <v>1678</v>
      </c>
    </row>
    <row r="347" s="14" customFormat="1">
      <c r="A347" s="14"/>
      <c r="B347" s="249"/>
      <c r="C347" s="250"/>
      <c r="D347" s="236" t="s">
        <v>319</v>
      </c>
      <c r="E347" s="251" t="s">
        <v>19</v>
      </c>
      <c r="F347" s="252" t="s">
        <v>1670</v>
      </c>
      <c r="G347" s="250"/>
      <c r="H347" s="251" t="s">
        <v>19</v>
      </c>
      <c r="I347" s="253"/>
      <c r="J347" s="250"/>
      <c r="K347" s="250"/>
      <c r="L347" s="254"/>
      <c r="M347" s="255"/>
      <c r="N347" s="256"/>
      <c r="O347" s="256"/>
      <c r="P347" s="256"/>
      <c r="Q347" s="256"/>
      <c r="R347" s="256"/>
      <c r="S347" s="256"/>
      <c r="T347" s="257"/>
      <c r="U347" s="14"/>
      <c r="V347" s="14"/>
      <c r="W347" s="14"/>
      <c r="X347" s="14"/>
      <c r="Y347" s="14"/>
      <c r="Z347" s="14"/>
      <c r="AA347" s="14"/>
      <c r="AB347" s="14"/>
      <c r="AC347" s="14"/>
      <c r="AD347" s="14"/>
      <c r="AE347" s="14"/>
      <c r="AT347" s="258" t="s">
        <v>319</v>
      </c>
      <c r="AU347" s="258" t="s">
        <v>85</v>
      </c>
      <c r="AV347" s="14" t="s">
        <v>83</v>
      </c>
      <c r="AW347" s="14" t="s">
        <v>37</v>
      </c>
      <c r="AX347" s="14" t="s">
        <v>76</v>
      </c>
      <c r="AY347" s="258" t="s">
        <v>308</v>
      </c>
    </row>
    <row r="348" s="13" customFormat="1">
      <c r="A348" s="13"/>
      <c r="B348" s="234"/>
      <c r="C348" s="235"/>
      <c r="D348" s="236" t="s">
        <v>319</v>
      </c>
      <c r="E348" s="237" t="s">
        <v>19</v>
      </c>
      <c r="F348" s="238" t="s">
        <v>1671</v>
      </c>
      <c r="G348" s="235"/>
      <c r="H348" s="239">
        <v>3</v>
      </c>
      <c r="I348" s="240"/>
      <c r="J348" s="235"/>
      <c r="K348" s="235"/>
      <c r="L348" s="241"/>
      <c r="M348" s="242"/>
      <c r="N348" s="243"/>
      <c r="O348" s="243"/>
      <c r="P348" s="243"/>
      <c r="Q348" s="243"/>
      <c r="R348" s="243"/>
      <c r="S348" s="243"/>
      <c r="T348" s="244"/>
      <c r="U348" s="13"/>
      <c r="V348" s="13"/>
      <c r="W348" s="13"/>
      <c r="X348" s="13"/>
      <c r="Y348" s="13"/>
      <c r="Z348" s="13"/>
      <c r="AA348" s="13"/>
      <c r="AB348" s="13"/>
      <c r="AC348" s="13"/>
      <c r="AD348" s="13"/>
      <c r="AE348" s="13"/>
      <c r="AT348" s="245" t="s">
        <v>319</v>
      </c>
      <c r="AU348" s="245" t="s">
        <v>85</v>
      </c>
      <c r="AV348" s="13" t="s">
        <v>85</v>
      </c>
      <c r="AW348" s="13" t="s">
        <v>37</v>
      </c>
      <c r="AX348" s="13" t="s">
        <v>76</v>
      </c>
      <c r="AY348" s="245" t="s">
        <v>308</v>
      </c>
    </row>
    <row r="349" s="13" customFormat="1">
      <c r="A349" s="13"/>
      <c r="B349" s="234"/>
      <c r="C349" s="235"/>
      <c r="D349" s="236" t="s">
        <v>319</v>
      </c>
      <c r="E349" s="237" t="s">
        <v>19</v>
      </c>
      <c r="F349" s="238" t="s">
        <v>1672</v>
      </c>
      <c r="G349" s="235"/>
      <c r="H349" s="239">
        <v>3</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5" customFormat="1">
      <c r="A350" s="15"/>
      <c r="B350" s="259"/>
      <c r="C350" s="260"/>
      <c r="D350" s="236" t="s">
        <v>319</v>
      </c>
      <c r="E350" s="261" t="s">
        <v>19</v>
      </c>
      <c r="F350" s="262" t="s">
        <v>448</v>
      </c>
      <c r="G350" s="260"/>
      <c r="H350" s="263">
        <v>6</v>
      </c>
      <c r="I350" s="264"/>
      <c r="J350" s="260"/>
      <c r="K350" s="260"/>
      <c r="L350" s="265"/>
      <c r="M350" s="266"/>
      <c r="N350" s="267"/>
      <c r="O350" s="267"/>
      <c r="P350" s="267"/>
      <c r="Q350" s="267"/>
      <c r="R350" s="267"/>
      <c r="S350" s="267"/>
      <c r="T350" s="268"/>
      <c r="U350" s="15"/>
      <c r="V350" s="15"/>
      <c r="W350" s="15"/>
      <c r="X350" s="15"/>
      <c r="Y350" s="15"/>
      <c r="Z350" s="15"/>
      <c r="AA350" s="15"/>
      <c r="AB350" s="15"/>
      <c r="AC350" s="15"/>
      <c r="AD350" s="15"/>
      <c r="AE350" s="15"/>
      <c r="AT350" s="269" t="s">
        <v>319</v>
      </c>
      <c r="AU350" s="269" t="s">
        <v>85</v>
      </c>
      <c r="AV350" s="15" t="s">
        <v>315</v>
      </c>
      <c r="AW350" s="15" t="s">
        <v>37</v>
      </c>
      <c r="AX350" s="15" t="s">
        <v>83</v>
      </c>
      <c r="AY350" s="269" t="s">
        <v>308</v>
      </c>
    </row>
    <row r="351" s="2" customFormat="1" ht="16.5" customHeight="1">
      <c r="A351" s="41"/>
      <c r="B351" s="42"/>
      <c r="C351" s="280" t="s">
        <v>1434</v>
      </c>
      <c r="D351" s="280" t="s">
        <v>1137</v>
      </c>
      <c r="E351" s="281" t="s">
        <v>1679</v>
      </c>
      <c r="F351" s="282" t="s">
        <v>1680</v>
      </c>
      <c r="G351" s="283" t="s">
        <v>323</v>
      </c>
      <c r="H351" s="284">
        <v>3</v>
      </c>
      <c r="I351" s="285"/>
      <c r="J351" s="286">
        <f>ROUND(I351*H351,2)</f>
        <v>0</v>
      </c>
      <c r="K351" s="282" t="s">
        <v>314</v>
      </c>
      <c r="L351" s="287"/>
      <c r="M351" s="288" t="s">
        <v>19</v>
      </c>
      <c r="N351" s="289" t="s">
        <v>47</v>
      </c>
      <c r="O351" s="87"/>
      <c r="P351" s="225">
        <f>O351*H351</f>
        <v>0</v>
      </c>
      <c r="Q351" s="225">
        <v>0.00088000000000000003</v>
      </c>
      <c r="R351" s="225">
        <f>Q351*H351</f>
        <v>0.00264</v>
      </c>
      <c r="S351" s="225">
        <v>0</v>
      </c>
      <c r="T351" s="226">
        <f>S351*H351</f>
        <v>0</v>
      </c>
      <c r="U351" s="41"/>
      <c r="V351" s="41"/>
      <c r="W351" s="41"/>
      <c r="X351" s="41"/>
      <c r="Y351" s="41"/>
      <c r="Z351" s="41"/>
      <c r="AA351" s="41"/>
      <c r="AB351" s="41"/>
      <c r="AC351" s="41"/>
      <c r="AD351" s="41"/>
      <c r="AE351" s="41"/>
      <c r="AR351" s="227" t="s">
        <v>352</v>
      </c>
      <c r="AT351" s="227" t="s">
        <v>1137</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1681</v>
      </c>
    </row>
    <row r="352" s="14" customFormat="1">
      <c r="A352" s="14"/>
      <c r="B352" s="249"/>
      <c r="C352" s="250"/>
      <c r="D352" s="236" t="s">
        <v>319</v>
      </c>
      <c r="E352" s="251" t="s">
        <v>19</v>
      </c>
      <c r="F352" s="252" t="s">
        <v>1673</v>
      </c>
      <c r="G352" s="250"/>
      <c r="H352" s="251" t="s">
        <v>19</v>
      </c>
      <c r="I352" s="253"/>
      <c r="J352" s="250"/>
      <c r="K352" s="250"/>
      <c r="L352" s="254"/>
      <c r="M352" s="255"/>
      <c r="N352" s="256"/>
      <c r="O352" s="256"/>
      <c r="P352" s="256"/>
      <c r="Q352" s="256"/>
      <c r="R352" s="256"/>
      <c r="S352" s="256"/>
      <c r="T352" s="257"/>
      <c r="U352" s="14"/>
      <c r="V352" s="14"/>
      <c r="W352" s="14"/>
      <c r="X352" s="14"/>
      <c r="Y352" s="14"/>
      <c r="Z352" s="14"/>
      <c r="AA352" s="14"/>
      <c r="AB352" s="14"/>
      <c r="AC352" s="14"/>
      <c r="AD352" s="14"/>
      <c r="AE352" s="14"/>
      <c r="AT352" s="258" t="s">
        <v>319</v>
      </c>
      <c r="AU352" s="258" t="s">
        <v>85</v>
      </c>
      <c r="AV352" s="14" t="s">
        <v>83</v>
      </c>
      <c r="AW352" s="14" t="s">
        <v>37</v>
      </c>
      <c r="AX352" s="14" t="s">
        <v>76</v>
      </c>
      <c r="AY352" s="258" t="s">
        <v>308</v>
      </c>
    </row>
    <row r="353" s="13" customFormat="1">
      <c r="A353" s="13"/>
      <c r="B353" s="234"/>
      <c r="C353" s="235"/>
      <c r="D353" s="236" t="s">
        <v>319</v>
      </c>
      <c r="E353" s="237" t="s">
        <v>19</v>
      </c>
      <c r="F353" s="238" t="s">
        <v>1674</v>
      </c>
      <c r="G353" s="235"/>
      <c r="H353" s="239">
        <v>1</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3" customFormat="1">
      <c r="A354" s="13"/>
      <c r="B354" s="234"/>
      <c r="C354" s="235"/>
      <c r="D354" s="236" t="s">
        <v>319</v>
      </c>
      <c r="E354" s="237" t="s">
        <v>19</v>
      </c>
      <c r="F354" s="238" t="s">
        <v>1675</v>
      </c>
      <c r="G354" s="235"/>
      <c r="H354" s="239">
        <v>2</v>
      </c>
      <c r="I354" s="240"/>
      <c r="J354" s="235"/>
      <c r="K354" s="235"/>
      <c r="L354" s="241"/>
      <c r="M354" s="242"/>
      <c r="N354" s="243"/>
      <c r="O354" s="243"/>
      <c r="P354" s="243"/>
      <c r="Q354" s="243"/>
      <c r="R354" s="243"/>
      <c r="S354" s="243"/>
      <c r="T354" s="244"/>
      <c r="U354" s="13"/>
      <c r="V354" s="13"/>
      <c r="W354" s="13"/>
      <c r="X354" s="13"/>
      <c r="Y354" s="13"/>
      <c r="Z354" s="13"/>
      <c r="AA354" s="13"/>
      <c r="AB354" s="13"/>
      <c r="AC354" s="13"/>
      <c r="AD354" s="13"/>
      <c r="AE354" s="13"/>
      <c r="AT354" s="245" t="s">
        <v>319</v>
      </c>
      <c r="AU354" s="245" t="s">
        <v>85</v>
      </c>
      <c r="AV354" s="13" t="s">
        <v>85</v>
      </c>
      <c r="AW354" s="13" t="s">
        <v>37</v>
      </c>
      <c r="AX354" s="13" t="s">
        <v>76</v>
      </c>
      <c r="AY354" s="245" t="s">
        <v>308</v>
      </c>
    </row>
    <row r="355" s="15" customFormat="1">
      <c r="A355" s="15"/>
      <c r="B355" s="259"/>
      <c r="C355" s="260"/>
      <c r="D355" s="236" t="s">
        <v>319</v>
      </c>
      <c r="E355" s="261" t="s">
        <v>19</v>
      </c>
      <c r="F355" s="262" t="s">
        <v>448</v>
      </c>
      <c r="G355" s="260"/>
      <c r="H355" s="263">
        <v>3</v>
      </c>
      <c r="I355" s="264"/>
      <c r="J355" s="260"/>
      <c r="K355" s="260"/>
      <c r="L355" s="265"/>
      <c r="M355" s="266"/>
      <c r="N355" s="267"/>
      <c r="O355" s="267"/>
      <c r="P355" s="267"/>
      <c r="Q355" s="267"/>
      <c r="R355" s="267"/>
      <c r="S355" s="267"/>
      <c r="T355" s="268"/>
      <c r="U355" s="15"/>
      <c r="V355" s="15"/>
      <c r="W355" s="15"/>
      <c r="X355" s="15"/>
      <c r="Y355" s="15"/>
      <c r="Z355" s="15"/>
      <c r="AA355" s="15"/>
      <c r="AB355" s="15"/>
      <c r="AC355" s="15"/>
      <c r="AD355" s="15"/>
      <c r="AE355" s="15"/>
      <c r="AT355" s="269" t="s">
        <v>319</v>
      </c>
      <c r="AU355" s="269" t="s">
        <v>85</v>
      </c>
      <c r="AV355" s="15" t="s">
        <v>315</v>
      </c>
      <c r="AW355" s="15" t="s">
        <v>37</v>
      </c>
      <c r="AX355" s="15" t="s">
        <v>83</v>
      </c>
      <c r="AY355" s="269" t="s">
        <v>308</v>
      </c>
    </row>
    <row r="356" s="2" customFormat="1" ht="24.15" customHeight="1">
      <c r="A356" s="41"/>
      <c r="B356" s="42"/>
      <c r="C356" s="216" t="s">
        <v>761</v>
      </c>
      <c r="D356" s="216" t="s">
        <v>310</v>
      </c>
      <c r="E356" s="217" t="s">
        <v>1682</v>
      </c>
      <c r="F356" s="218" t="s">
        <v>1683</v>
      </c>
      <c r="G356" s="219" t="s">
        <v>323</v>
      </c>
      <c r="H356" s="220">
        <v>2</v>
      </c>
      <c r="I356" s="221"/>
      <c r="J356" s="222">
        <f>ROUND(I356*H356,2)</f>
        <v>0</v>
      </c>
      <c r="K356" s="218" t="s">
        <v>314</v>
      </c>
      <c r="L356" s="47"/>
      <c r="M356" s="223" t="s">
        <v>19</v>
      </c>
      <c r="N356" s="224" t="s">
        <v>47</v>
      </c>
      <c r="O356" s="87"/>
      <c r="P356" s="225">
        <f>O356*H356</f>
        <v>0</v>
      </c>
      <c r="Q356" s="225">
        <v>8.0000000000000007E-05</v>
      </c>
      <c r="R356" s="225">
        <f>Q356*H356</f>
        <v>0.00016000000000000001</v>
      </c>
      <c r="S356" s="225">
        <v>0</v>
      </c>
      <c r="T356" s="226">
        <f>S356*H356</f>
        <v>0</v>
      </c>
      <c r="U356" s="41"/>
      <c r="V356" s="41"/>
      <c r="W356" s="41"/>
      <c r="X356" s="41"/>
      <c r="Y356" s="41"/>
      <c r="Z356" s="41"/>
      <c r="AA356" s="41"/>
      <c r="AB356" s="41"/>
      <c r="AC356" s="41"/>
      <c r="AD356" s="41"/>
      <c r="AE356" s="41"/>
      <c r="AR356" s="227" t="s">
        <v>315</v>
      </c>
      <c r="AT356" s="227" t="s">
        <v>310</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1684</v>
      </c>
    </row>
    <row r="357" s="2" customFormat="1">
      <c r="A357" s="41"/>
      <c r="B357" s="42"/>
      <c r="C357" s="43"/>
      <c r="D357" s="229" t="s">
        <v>317</v>
      </c>
      <c r="E357" s="43"/>
      <c r="F357" s="230" t="s">
        <v>1685</v>
      </c>
      <c r="G357" s="43"/>
      <c r="H357" s="43"/>
      <c r="I357" s="231"/>
      <c r="J357" s="43"/>
      <c r="K357" s="43"/>
      <c r="L357" s="47"/>
      <c r="M357" s="232"/>
      <c r="N357" s="233"/>
      <c r="O357" s="87"/>
      <c r="P357" s="87"/>
      <c r="Q357" s="87"/>
      <c r="R357" s="87"/>
      <c r="S357" s="87"/>
      <c r="T357" s="88"/>
      <c r="U357" s="41"/>
      <c r="V357" s="41"/>
      <c r="W357" s="41"/>
      <c r="X357" s="41"/>
      <c r="Y357" s="41"/>
      <c r="Z357" s="41"/>
      <c r="AA357" s="41"/>
      <c r="AB357" s="41"/>
      <c r="AC357" s="41"/>
      <c r="AD357" s="41"/>
      <c r="AE357" s="41"/>
      <c r="AT357" s="20" t="s">
        <v>317</v>
      </c>
      <c r="AU357" s="20" t="s">
        <v>85</v>
      </c>
    </row>
    <row r="358" s="13" customFormat="1">
      <c r="A358" s="13"/>
      <c r="B358" s="234"/>
      <c r="C358" s="235"/>
      <c r="D358" s="236" t="s">
        <v>319</v>
      </c>
      <c r="E358" s="237" t="s">
        <v>19</v>
      </c>
      <c r="F358" s="238" t="s">
        <v>1686</v>
      </c>
      <c r="G358" s="235"/>
      <c r="H358" s="239">
        <v>1</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37</v>
      </c>
      <c r="AX358" s="13" t="s">
        <v>76</v>
      </c>
      <c r="AY358" s="245" t="s">
        <v>308</v>
      </c>
    </row>
    <row r="359" s="13" customFormat="1">
      <c r="A359" s="13"/>
      <c r="B359" s="234"/>
      <c r="C359" s="235"/>
      <c r="D359" s="236" t="s">
        <v>319</v>
      </c>
      <c r="E359" s="237" t="s">
        <v>19</v>
      </c>
      <c r="F359" s="238" t="s">
        <v>1687</v>
      </c>
      <c r="G359" s="235"/>
      <c r="H359" s="239">
        <v>1</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5" customFormat="1">
      <c r="A360" s="15"/>
      <c r="B360" s="259"/>
      <c r="C360" s="260"/>
      <c r="D360" s="236" t="s">
        <v>319</v>
      </c>
      <c r="E360" s="261" t="s">
        <v>19</v>
      </c>
      <c r="F360" s="262" t="s">
        <v>448</v>
      </c>
      <c r="G360" s="260"/>
      <c r="H360" s="263">
        <v>2</v>
      </c>
      <c r="I360" s="264"/>
      <c r="J360" s="260"/>
      <c r="K360" s="260"/>
      <c r="L360" s="265"/>
      <c r="M360" s="266"/>
      <c r="N360" s="267"/>
      <c r="O360" s="267"/>
      <c r="P360" s="267"/>
      <c r="Q360" s="267"/>
      <c r="R360" s="267"/>
      <c r="S360" s="267"/>
      <c r="T360" s="268"/>
      <c r="U360" s="15"/>
      <c r="V360" s="15"/>
      <c r="W360" s="15"/>
      <c r="X360" s="15"/>
      <c r="Y360" s="15"/>
      <c r="Z360" s="15"/>
      <c r="AA360" s="15"/>
      <c r="AB360" s="15"/>
      <c r="AC360" s="15"/>
      <c r="AD360" s="15"/>
      <c r="AE360" s="15"/>
      <c r="AT360" s="269" t="s">
        <v>319</v>
      </c>
      <c r="AU360" s="269" t="s">
        <v>85</v>
      </c>
      <c r="AV360" s="15" t="s">
        <v>315</v>
      </c>
      <c r="AW360" s="15" t="s">
        <v>37</v>
      </c>
      <c r="AX360" s="15" t="s">
        <v>83</v>
      </c>
      <c r="AY360" s="269" t="s">
        <v>308</v>
      </c>
    </row>
    <row r="361" s="2" customFormat="1" ht="16.5" customHeight="1">
      <c r="A361" s="41"/>
      <c r="B361" s="42"/>
      <c r="C361" s="280" t="s">
        <v>1448</v>
      </c>
      <c r="D361" s="280" t="s">
        <v>1137</v>
      </c>
      <c r="E361" s="281" t="s">
        <v>1688</v>
      </c>
      <c r="F361" s="282" t="s">
        <v>1689</v>
      </c>
      <c r="G361" s="283" t="s">
        <v>323</v>
      </c>
      <c r="H361" s="284">
        <v>2.0299999999999998</v>
      </c>
      <c r="I361" s="285"/>
      <c r="J361" s="286">
        <f>ROUND(I361*H361,2)</f>
        <v>0</v>
      </c>
      <c r="K361" s="282" t="s">
        <v>314</v>
      </c>
      <c r="L361" s="287"/>
      <c r="M361" s="288" t="s">
        <v>19</v>
      </c>
      <c r="N361" s="289" t="s">
        <v>47</v>
      </c>
      <c r="O361" s="87"/>
      <c r="P361" s="225">
        <f>O361*H361</f>
        <v>0</v>
      </c>
      <c r="Q361" s="225">
        <v>0.00089999999999999998</v>
      </c>
      <c r="R361" s="225">
        <f>Q361*H361</f>
        <v>0.0018269999999999999</v>
      </c>
      <c r="S361" s="225">
        <v>0</v>
      </c>
      <c r="T361" s="226">
        <f>S361*H361</f>
        <v>0</v>
      </c>
      <c r="U361" s="41"/>
      <c r="V361" s="41"/>
      <c r="W361" s="41"/>
      <c r="X361" s="41"/>
      <c r="Y361" s="41"/>
      <c r="Z361" s="41"/>
      <c r="AA361" s="41"/>
      <c r="AB361" s="41"/>
      <c r="AC361" s="41"/>
      <c r="AD361" s="41"/>
      <c r="AE361" s="41"/>
      <c r="AR361" s="227" t="s">
        <v>352</v>
      </c>
      <c r="AT361" s="227" t="s">
        <v>1137</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1690</v>
      </c>
    </row>
    <row r="362" s="13" customFormat="1">
      <c r="A362" s="13"/>
      <c r="B362" s="234"/>
      <c r="C362" s="235"/>
      <c r="D362" s="236" t="s">
        <v>319</v>
      </c>
      <c r="E362" s="237" t="s">
        <v>19</v>
      </c>
      <c r="F362" s="238" t="s">
        <v>1691</v>
      </c>
      <c r="G362" s="235"/>
      <c r="H362" s="239">
        <v>2</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83</v>
      </c>
      <c r="AY362" s="245" t="s">
        <v>308</v>
      </c>
    </row>
    <row r="363" s="13" customFormat="1">
      <c r="A363" s="13"/>
      <c r="B363" s="234"/>
      <c r="C363" s="235"/>
      <c r="D363" s="236" t="s">
        <v>319</v>
      </c>
      <c r="E363" s="235"/>
      <c r="F363" s="238" t="s">
        <v>1692</v>
      </c>
      <c r="G363" s="235"/>
      <c r="H363" s="239">
        <v>2.0299999999999998</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4</v>
      </c>
      <c r="AX363" s="13" t="s">
        <v>83</v>
      </c>
      <c r="AY363" s="245" t="s">
        <v>308</v>
      </c>
    </row>
    <row r="364" s="2" customFormat="1" ht="21.75" customHeight="1">
      <c r="A364" s="41"/>
      <c r="B364" s="42"/>
      <c r="C364" s="216" t="s">
        <v>769</v>
      </c>
      <c r="D364" s="216" t="s">
        <v>310</v>
      </c>
      <c r="E364" s="217" t="s">
        <v>483</v>
      </c>
      <c r="F364" s="218" t="s">
        <v>484</v>
      </c>
      <c r="G364" s="219" t="s">
        <v>442</v>
      </c>
      <c r="H364" s="220">
        <v>2</v>
      </c>
      <c r="I364" s="221"/>
      <c r="J364" s="222">
        <f>ROUND(I364*H364,2)</f>
        <v>0</v>
      </c>
      <c r="K364" s="218" t="s">
        <v>314</v>
      </c>
      <c r="L364" s="47"/>
      <c r="M364" s="223" t="s">
        <v>19</v>
      </c>
      <c r="N364" s="224" t="s">
        <v>47</v>
      </c>
      <c r="O364" s="87"/>
      <c r="P364" s="225">
        <f>O364*H364</f>
        <v>0</v>
      </c>
      <c r="Q364" s="225">
        <v>0</v>
      </c>
      <c r="R364" s="225">
        <f>Q364*H364</f>
        <v>0</v>
      </c>
      <c r="S364" s="225">
        <v>0.59999999999999998</v>
      </c>
      <c r="T364" s="226">
        <f>S364*H364</f>
        <v>1.2</v>
      </c>
      <c r="U364" s="41"/>
      <c r="V364" s="41"/>
      <c r="W364" s="41"/>
      <c r="X364" s="41"/>
      <c r="Y364" s="41"/>
      <c r="Z364" s="41"/>
      <c r="AA364" s="41"/>
      <c r="AB364" s="41"/>
      <c r="AC364" s="41"/>
      <c r="AD364" s="41"/>
      <c r="AE364" s="41"/>
      <c r="AR364" s="227" t="s">
        <v>315</v>
      </c>
      <c r="AT364" s="227" t="s">
        <v>310</v>
      </c>
      <c r="AU364" s="227" t="s">
        <v>85</v>
      </c>
      <c r="AY364" s="20" t="s">
        <v>308</v>
      </c>
      <c r="BE364" s="228">
        <f>IF(N364="základní",J364,0)</f>
        <v>0</v>
      </c>
      <c r="BF364" s="228">
        <f>IF(N364="snížená",J364,0)</f>
        <v>0</v>
      </c>
      <c r="BG364" s="228">
        <f>IF(N364="zákl. přenesená",J364,0)</f>
        <v>0</v>
      </c>
      <c r="BH364" s="228">
        <f>IF(N364="sníž. přenesená",J364,0)</f>
        <v>0</v>
      </c>
      <c r="BI364" s="228">
        <f>IF(N364="nulová",J364,0)</f>
        <v>0</v>
      </c>
      <c r="BJ364" s="20" t="s">
        <v>83</v>
      </c>
      <c r="BK364" s="228">
        <f>ROUND(I364*H364,2)</f>
        <v>0</v>
      </c>
      <c r="BL364" s="20" t="s">
        <v>315</v>
      </c>
      <c r="BM364" s="227" t="s">
        <v>1693</v>
      </c>
    </row>
    <row r="365" s="2" customFormat="1">
      <c r="A365" s="41"/>
      <c r="B365" s="42"/>
      <c r="C365" s="43"/>
      <c r="D365" s="229" t="s">
        <v>317</v>
      </c>
      <c r="E365" s="43"/>
      <c r="F365" s="230" t="s">
        <v>486</v>
      </c>
      <c r="G365" s="43"/>
      <c r="H365" s="43"/>
      <c r="I365" s="231"/>
      <c r="J365" s="43"/>
      <c r="K365" s="43"/>
      <c r="L365" s="47"/>
      <c r="M365" s="232"/>
      <c r="N365" s="233"/>
      <c r="O365" s="87"/>
      <c r="P365" s="87"/>
      <c r="Q365" s="87"/>
      <c r="R365" s="87"/>
      <c r="S365" s="87"/>
      <c r="T365" s="88"/>
      <c r="U365" s="41"/>
      <c r="V365" s="41"/>
      <c r="W365" s="41"/>
      <c r="X365" s="41"/>
      <c r="Y365" s="41"/>
      <c r="Z365" s="41"/>
      <c r="AA365" s="41"/>
      <c r="AB365" s="41"/>
      <c r="AC365" s="41"/>
      <c r="AD365" s="41"/>
      <c r="AE365" s="41"/>
      <c r="AT365" s="20" t="s">
        <v>317</v>
      </c>
      <c r="AU365" s="20" t="s">
        <v>85</v>
      </c>
    </row>
    <row r="366" s="14" customFormat="1">
      <c r="A366" s="14"/>
      <c r="B366" s="249"/>
      <c r="C366" s="250"/>
      <c r="D366" s="236" t="s">
        <v>319</v>
      </c>
      <c r="E366" s="251" t="s">
        <v>19</v>
      </c>
      <c r="F366" s="252" t="s">
        <v>1694</v>
      </c>
      <c r="G366" s="250"/>
      <c r="H366" s="251" t="s">
        <v>19</v>
      </c>
      <c r="I366" s="253"/>
      <c r="J366" s="250"/>
      <c r="K366" s="250"/>
      <c r="L366" s="254"/>
      <c r="M366" s="255"/>
      <c r="N366" s="256"/>
      <c r="O366" s="256"/>
      <c r="P366" s="256"/>
      <c r="Q366" s="256"/>
      <c r="R366" s="256"/>
      <c r="S366" s="256"/>
      <c r="T366" s="257"/>
      <c r="U366" s="14"/>
      <c r="V366" s="14"/>
      <c r="W366" s="14"/>
      <c r="X366" s="14"/>
      <c r="Y366" s="14"/>
      <c r="Z366" s="14"/>
      <c r="AA366" s="14"/>
      <c r="AB366" s="14"/>
      <c r="AC366" s="14"/>
      <c r="AD366" s="14"/>
      <c r="AE366" s="14"/>
      <c r="AT366" s="258" t="s">
        <v>319</v>
      </c>
      <c r="AU366" s="258" t="s">
        <v>85</v>
      </c>
      <c r="AV366" s="14" t="s">
        <v>83</v>
      </c>
      <c r="AW366" s="14" t="s">
        <v>37</v>
      </c>
      <c r="AX366" s="14" t="s">
        <v>76</v>
      </c>
      <c r="AY366" s="258" t="s">
        <v>308</v>
      </c>
    </row>
    <row r="367" s="13" customFormat="1">
      <c r="A367" s="13"/>
      <c r="B367" s="234"/>
      <c r="C367" s="235"/>
      <c r="D367" s="236" t="s">
        <v>319</v>
      </c>
      <c r="E367" s="237" t="s">
        <v>19</v>
      </c>
      <c r="F367" s="238" t="s">
        <v>1695</v>
      </c>
      <c r="G367" s="235"/>
      <c r="H367" s="239">
        <v>2</v>
      </c>
      <c r="I367" s="240"/>
      <c r="J367" s="235"/>
      <c r="K367" s="235"/>
      <c r="L367" s="241"/>
      <c r="M367" s="242"/>
      <c r="N367" s="243"/>
      <c r="O367" s="243"/>
      <c r="P367" s="243"/>
      <c r="Q367" s="243"/>
      <c r="R367" s="243"/>
      <c r="S367" s="243"/>
      <c r="T367" s="244"/>
      <c r="U367" s="13"/>
      <c r="V367" s="13"/>
      <c r="W367" s="13"/>
      <c r="X367" s="13"/>
      <c r="Y367" s="13"/>
      <c r="Z367" s="13"/>
      <c r="AA367" s="13"/>
      <c r="AB367" s="13"/>
      <c r="AC367" s="13"/>
      <c r="AD367" s="13"/>
      <c r="AE367" s="13"/>
      <c r="AT367" s="245" t="s">
        <v>319</v>
      </c>
      <c r="AU367" s="245" t="s">
        <v>85</v>
      </c>
      <c r="AV367" s="13" t="s">
        <v>85</v>
      </c>
      <c r="AW367" s="13" t="s">
        <v>37</v>
      </c>
      <c r="AX367" s="13" t="s">
        <v>76</v>
      </c>
      <c r="AY367" s="245" t="s">
        <v>308</v>
      </c>
    </row>
    <row r="368" s="15" customFormat="1">
      <c r="A368" s="15"/>
      <c r="B368" s="259"/>
      <c r="C368" s="260"/>
      <c r="D368" s="236" t="s">
        <v>319</v>
      </c>
      <c r="E368" s="261" t="s">
        <v>19</v>
      </c>
      <c r="F368" s="262" t="s">
        <v>448</v>
      </c>
      <c r="G368" s="260"/>
      <c r="H368" s="263">
        <v>2</v>
      </c>
      <c r="I368" s="264"/>
      <c r="J368" s="260"/>
      <c r="K368" s="260"/>
      <c r="L368" s="265"/>
      <c r="M368" s="266"/>
      <c r="N368" s="267"/>
      <c r="O368" s="267"/>
      <c r="P368" s="267"/>
      <c r="Q368" s="267"/>
      <c r="R368" s="267"/>
      <c r="S368" s="267"/>
      <c r="T368" s="268"/>
      <c r="U368" s="15"/>
      <c r="V368" s="15"/>
      <c r="W368" s="15"/>
      <c r="X368" s="15"/>
      <c r="Y368" s="15"/>
      <c r="Z368" s="15"/>
      <c r="AA368" s="15"/>
      <c r="AB368" s="15"/>
      <c r="AC368" s="15"/>
      <c r="AD368" s="15"/>
      <c r="AE368" s="15"/>
      <c r="AT368" s="269" t="s">
        <v>319</v>
      </c>
      <c r="AU368" s="269" t="s">
        <v>85</v>
      </c>
      <c r="AV368" s="15" t="s">
        <v>315</v>
      </c>
      <c r="AW368" s="15" t="s">
        <v>37</v>
      </c>
      <c r="AX368" s="15" t="s">
        <v>83</v>
      </c>
      <c r="AY368" s="269" t="s">
        <v>308</v>
      </c>
    </row>
    <row r="369" s="2" customFormat="1" ht="24.15" customHeight="1">
      <c r="A369" s="41"/>
      <c r="B369" s="42"/>
      <c r="C369" s="216" t="s">
        <v>1459</v>
      </c>
      <c r="D369" s="216" t="s">
        <v>310</v>
      </c>
      <c r="E369" s="217" t="s">
        <v>1696</v>
      </c>
      <c r="F369" s="218" t="s">
        <v>1697</v>
      </c>
      <c r="G369" s="219" t="s">
        <v>323</v>
      </c>
      <c r="H369" s="220">
        <v>1</v>
      </c>
      <c r="I369" s="221"/>
      <c r="J369" s="222">
        <f>ROUND(I369*H369,2)</f>
        <v>0</v>
      </c>
      <c r="K369" s="218" t="s">
        <v>314</v>
      </c>
      <c r="L369" s="47"/>
      <c r="M369" s="223" t="s">
        <v>19</v>
      </c>
      <c r="N369" s="224" t="s">
        <v>47</v>
      </c>
      <c r="O369" s="87"/>
      <c r="P369" s="225">
        <f>O369*H369</f>
        <v>0</v>
      </c>
      <c r="Q369" s="225">
        <v>0</v>
      </c>
      <c r="R369" s="225">
        <f>Q369*H369</f>
        <v>0</v>
      </c>
      <c r="S369" s="225">
        <v>0.039849999999999997</v>
      </c>
      <c r="T369" s="226">
        <f>S369*H369</f>
        <v>0.039849999999999997</v>
      </c>
      <c r="U369" s="41"/>
      <c r="V369" s="41"/>
      <c r="W369" s="41"/>
      <c r="X369" s="41"/>
      <c r="Y369" s="41"/>
      <c r="Z369" s="41"/>
      <c r="AA369" s="41"/>
      <c r="AB369" s="41"/>
      <c r="AC369" s="41"/>
      <c r="AD369" s="41"/>
      <c r="AE369" s="41"/>
      <c r="AR369" s="227" t="s">
        <v>315</v>
      </c>
      <c r="AT369" s="227" t="s">
        <v>310</v>
      </c>
      <c r="AU369" s="227" t="s">
        <v>85</v>
      </c>
      <c r="AY369" s="20" t="s">
        <v>308</v>
      </c>
      <c r="BE369" s="228">
        <f>IF(N369="základní",J369,0)</f>
        <v>0</v>
      </c>
      <c r="BF369" s="228">
        <f>IF(N369="snížená",J369,0)</f>
        <v>0</v>
      </c>
      <c r="BG369" s="228">
        <f>IF(N369="zákl. přenesená",J369,0)</f>
        <v>0</v>
      </c>
      <c r="BH369" s="228">
        <f>IF(N369="sníž. přenesená",J369,0)</f>
        <v>0</v>
      </c>
      <c r="BI369" s="228">
        <f>IF(N369="nulová",J369,0)</f>
        <v>0</v>
      </c>
      <c r="BJ369" s="20" t="s">
        <v>83</v>
      </c>
      <c r="BK369" s="228">
        <f>ROUND(I369*H369,2)</f>
        <v>0</v>
      </c>
      <c r="BL369" s="20" t="s">
        <v>315</v>
      </c>
      <c r="BM369" s="227" t="s">
        <v>1698</v>
      </c>
    </row>
    <row r="370" s="2" customFormat="1">
      <c r="A370" s="41"/>
      <c r="B370" s="42"/>
      <c r="C370" s="43"/>
      <c r="D370" s="229" t="s">
        <v>317</v>
      </c>
      <c r="E370" s="43"/>
      <c r="F370" s="230" t="s">
        <v>1699</v>
      </c>
      <c r="G370" s="43"/>
      <c r="H370" s="43"/>
      <c r="I370" s="231"/>
      <c r="J370" s="43"/>
      <c r="K370" s="43"/>
      <c r="L370" s="47"/>
      <c r="M370" s="232"/>
      <c r="N370" s="233"/>
      <c r="O370" s="87"/>
      <c r="P370" s="87"/>
      <c r="Q370" s="87"/>
      <c r="R370" s="87"/>
      <c r="S370" s="87"/>
      <c r="T370" s="88"/>
      <c r="U370" s="41"/>
      <c r="V370" s="41"/>
      <c r="W370" s="41"/>
      <c r="X370" s="41"/>
      <c r="Y370" s="41"/>
      <c r="Z370" s="41"/>
      <c r="AA370" s="41"/>
      <c r="AB370" s="41"/>
      <c r="AC370" s="41"/>
      <c r="AD370" s="41"/>
      <c r="AE370" s="41"/>
      <c r="AT370" s="20" t="s">
        <v>317</v>
      </c>
      <c r="AU370" s="20" t="s">
        <v>85</v>
      </c>
    </row>
    <row r="371" s="14" customFormat="1">
      <c r="A371" s="14"/>
      <c r="B371" s="249"/>
      <c r="C371" s="250"/>
      <c r="D371" s="236" t="s">
        <v>319</v>
      </c>
      <c r="E371" s="251" t="s">
        <v>19</v>
      </c>
      <c r="F371" s="252" t="s">
        <v>1700</v>
      </c>
      <c r="G371" s="250"/>
      <c r="H371" s="251" t="s">
        <v>19</v>
      </c>
      <c r="I371" s="253"/>
      <c r="J371" s="250"/>
      <c r="K371" s="250"/>
      <c r="L371" s="254"/>
      <c r="M371" s="255"/>
      <c r="N371" s="256"/>
      <c r="O371" s="256"/>
      <c r="P371" s="256"/>
      <c r="Q371" s="256"/>
      <c r="R371" s="256"/>
      <c r="S371" s="256"/>
      <c r="T371" s="257"/>
      <c r="U371" s="14"/>
      <c r="V371" s="14"/>
      <c r="W371" s="14"/>
      <c r="X371" s="14"/>
      <c r="Y371" s="14"/>
      <c r="Z371" s="14"/>
      <c r="AA371" s="14"/>
      <c r="AB371" s="14"/>
      <c r="AC371" s="14"/>
      <c r="AD371" s="14"/>
      <c r="AE371" s="14"/>
      <c r="AT371" s="258" t="s">
        <v>319</v>
      </c>
      <c r="AU371" s="258" t="s">
        <v>85</v>
      </c>
      <c r="AV371" s="14" t="s">
        <v>83</v>
      </c>
      <c r="AW371" s="14" t="s">
        <v>37</v>
      </c>
      <c r="AX371" s="14" t="s">
        <v>76</v>
      </c>
      <c r="AY371" s="258" t="s">
        <v>308</v>
      </c>
    </row>
    <row r="372" s="13" customFormat="1">
      <c r="A372" s="13"/>
      <c r="B372" s="234"/>
      <c r="C372" s="235"/>
      <c r="D372" s="236" t="s">
        <v>319</v>
      </c>
      <c r="E372" s="237" t="s">
        <v>19</v>
      </c>
      <c r="F372" s="238" t="s">
        <v>331</v>
      </c>
      <c r="G372" s="235"/>
      <c r="H372" s="239">
        <v>1</v>
      </c>
      <c r="I372" s="240"/>
      <c r="J372" s="235"/>
      <c r="K372" s="235"/>
      <c r="L372" s="241"/>
      <c r="M372" s="242"/>
      <c r="N372" s="243"/>
      <c r="O372" s="243"/>
      <c r="P372" s="243"/>
      <c r="Q372" s="243"/>
      <c r="R372" s="243"/>
      <c r="S372" s="243"/>
      <c r="T372" s="244"/>
      <c r="U372" s="13"/>
      <c r="V372" s="13"/>
      <c r="W372" s="13"/>
      <c r="X372" s="13"/>
      <c r="Y372" s="13"/>
      <c r="Z372" s="13"/>
      <c r="AA372" s="13"/>
      <c r="AB372" s="13"/>
      <c r="AC372" s="13"/>
      <c r="AD372" s="13"/>
      <c r="AE372" s="13"/>
      <c r="AT372" s="245" t="s">
        <v>319</v>
      </c>
      <c r="AU372" s="245" t="s">
        <v>85</v>
      </c>
      <c r="AV372" s="13" t="s">
        <v>85</v>
      </c>
      <c r="AW372" s="13" t="s">
        <v>37</v>
      </c>
      <c r="AX372" s="13" t="s">
        <v>83</v>
      </c>
      <c r="AY372" s="245" t="s">
        <v>308</v>
      </c>
    </row>
    <row r="373" s="2" customFormat="1" ht="16.5" customHeight="1">
      <c r="A373" s="41"/>
      <c r="B373" s="42"/>
      <c r="C373" s="216" t="s">
        <v>773</v>
      </c>
      <c r="D373" s="216" t="s">
        <v>310</v>
      </c>
      <c r="E373" s="217" t="s">
        <v>1701</v>
      </c>
      <c r="F373" s="218" t="s">
        <v>1702</v>
      </c>
      <c r="G373" s="219" t="s">
        <v>323</v>
      </c>
      <c r="H373" s="220">
        <v>2</v>
      </c>
      <c r="I373" s="221"/>
      <c r="J373" s="222">
        <f>ROUND(I373*H373,2)</f>
        <v>0</v>
      </c>
      <c r="K373" s="218" t="s">
        <v>19</v>
      </c>
      <c r="L373" s="47"/>
      <c r="M373" s="223" t="s">
        <v>19</v>
      </c>
      <c r="N373" s="224" t="s">
        <v>47</v>
      </c>
      <c r="O373" s="87"/>
      <c r="P373" s="225">
        <f>O373*H373</f>
        <v>0</v>
      </c>
      <c r="Q373" s="225">
        <v>0</v>
      </c>
      <c r="R373" s="225">
        <f>Q373*H373</f>
        <v>0</v>
      </c>
      <c r="S373" s="225">
        <v>0</v>
      </c>
      <c r="T373" s="226">
        <f>S373*H373</f>
        <v>0</v>
      </c>
      <c r="U373" s="41"/>
      <c r="V373" s="41"/>
      <c r="W373" s="41"/>
      <c r="X373" s="41"/>
      <c r="Y373" s="41"/>
      <c r="Z373" s="41"/>
      <c r="AA373" s="41"/>
      <c r="AB373" s="41"/>
      <c r="AC373" s="41"/>
      <c r="AD373" s="41"/>
      <c r="AE373" s="41"/>
      <c r="AR373" s="227" t="s">
        <v>315</v>
      </c>
      <c r="AT373" s="227" t="s">
        <v>310</v>
      </c>
      <c r="AU373" s="227" t="s">
        <v>85</v>
      </c>
      <c r="AY373" s="20" t="s">
        <v>308</v>
      </c>
      <c r="BE373" s="228">
        <f>IF(N373="základní",J373,0)</f>
        <v>0</v>
      </c>
      <c r="BF373" s="228">
        <f>IF(N373="snížená",J373,0)</f>
        <v>0</v>
      </c>
      <c r="BG373" s="228">
        <f>IF(N373="zákl. přenesená",J373,0)</f>
        <v>0</v>
      </c>
      <c r="BH373" s="228">
        <f>IF(N373="sníž. přenesená",J373,0)</f>
        <v>0</v>
      </c>
      <c r="BI373" s="228">
        <f>IF(N373="nulová",J373,0)</f>
        <v>0</v>
      </c>
      <c r="BJ373" s="20" t="s">
        <v>83</v>
      </c>
      <c r="BK373" s="228">
        <f>ROUND(I373*H373,2)</f>
        <v>0</v>
      </c>
      <c r="BL373" s="20" t="s">
        <v>315</v>
      </c>
      <c r="BM373" s="227" t="s">
        <v>1703</v>
      </c>
    </row>
    <row r="374" s="14" customFormat="1">
      <c r="A374" s="14"/>
      <c r="B374" s="249"/>
      <c r="C374" s="250"/>
      <c r="D374" s="236" t="s">
        <v>319</v>
      </c>
      <c r="E374" s="251" t="s">
        <v>19</v>
      </c>
      <c r="F374" s="252" t="s">
        <v>1704</v>
      </c>
      <c r="G374" s="250"/>
      <c r="H374" s="251" t="s">
        <v>19</v>
      </c>
      <c r="I374" s="253"/>
      <c r="J374" s="250"/>
      <c r="K374" s="250"/>
      <c r="L374" s="254"/>
      <c r="M374" s="255"/>
      <c r="N374" s="256"/>
      <c r="O374" s="256"/>
      <c r="P374" s="256"/>
      <c r="Q374" s="256"/>
      <c r="R374" s="256"/>
      <c r="S374" s="256"/>
      <c r="T374" s="257"/>
      <c r="U374" s="14"/>
      <c r="V374" s="14"/>
      <c r="W374" s="14"/>
      <c r="X374" s="14"/>
      <c r="Y374" s="14"/>
      <c r="Z374" s="14"/>
      <c r="AA374" s="14"/>
      <c r="AB374" s="14"/>
      <c r="AC374" s="14"/>
      <c r="AD374" s="14"/>
      <c r="AE374" s="14"/>
      <c r="AT374" s="258" t="s">
        <v>319</v>
      </c>
      <c r="AU374" s="258" t="s">
        <v>85</v>
      </c>
      <c r="AV374" s="14" t="s">
        <v>83</v>
      </c>
      <c r="AW374" s="14" t="s">
        <v>37</v>
      </c>
      <c r="AX374" s="14" t="s">
        <v>76</v>
      </c>
      <c r="AY374" s="258" t="s">
        <v>308</v>
      </c>
    </row>
    <row r="375" s="14" customFormat="1">
      <c r="A375" s="14"/>
      <c r="B375" s="249"/>
      <c r="C375" s="250"/>
      <c r="D375" s="236" t="s">
        <v>319</v>
      </c>
      <c r="E375" s="251" t="s">
        <v>19</v>
      </c>
      <c r="F375" s="252" t="s">
        <v>1705</v>
      </c>
      <c r="G375" s="250"/>
      <c r="H375" s="251" t="s">
        <v>19</v>
      </c>
      <c r="I375" s="253"/>
      <c r="J375" s="250"/>
      <c r="K375" s="250"/>
      <c r="L375" s="254"/>
      <c r="M375" s="255"/>
      <c r="N375" s="256"/>
      <c r="O375" s="256"/>
      <c r="P375" s="256"/>
      <c r="Q375" s="256"/>
      <c r="R375" s="256"/>
      <c r="S375" s="256"/>
      <c r="T375" s="257"/>
      <c r="U375" s="14"/>
      <c r="V375" s="14"/>
      <c r="W375" s="14"/>
      <c r="X375" s="14"/>
      <c r="Y375" s="14"/>
      <c r="Z375" s="14"/>
      <c r="AA375" s="14"/>
      <c r="AB375" s="14"/>
      <c r="AC375" s="14"/>
      <c r="AD375" s="14"/>
      <c r="AE375" s="14"/>
      <c r="AT375" s="258" t="s">
        <v>319</v>
      </c>
      <c r="AU375" s="258" t="s">
        <v>85</v>
      </c>
      <c r="AV375" s="14" t="s">
        <v>83</v>
      </c>
      <c r="AW375" s="14" t="s">
        <v>37</v>
      </c>
      <c r="AX375" s="14" t="s">
        <v>76</v>
      </c>
      <c r="AY375" s="258" t="s">
        <v>308</v>
      </c>
    </row>
    <row r="376" s="14" customFormat="1">
      <c r="A376" s="14"/>
      <c r="B376" s="249"/>
      <c r="C376" s="250"/>
      <c r="D376" s="236" t="s">
        <v>319</v>
      </c>
      <c r="E376" s="251" t="s">
        <v>19</v>
      </c>
      <c r="F376" s="252" t="s">
        <v>1706</v>
      </c>
      <c r="G376" s="250"/>
      <c r="H376" s="251" t="s">
        <v>19</v>
      </c>
      <c r="I376" s="253"/>
      <c r="J376" s="250"/>
      <c r="K376" s="250"/>
      <c r="L376" s="254"/>
      <c r="M376" s="255"/>
      <c r="N376" s="256"/>
      <c r="O376" s="256"/>
      <c r="P376" s="256"/>
      <c r="Q376" s="256"/>
      <c r="R376" s="256"/>
      <c r="S376" s="256"/>
      <c r="T376" s="257"/>
      <c r="U376" s="14"/>
      <c r="V376" s="14"/>
      <c r="W376" s="14"/>
      <c r="X376" s="14"/>
      <c r="Y376" s="14"/>
      <c r="Z376" s="14"/>
      <c r="AA376" s="14"/>
      <c r="AB376" s="14"/>
      <c r="AC376" s="14"/>
      <c r="AD376" s="14"/>
      <c r="AE376" s="14"/>
      <c r="AT376" s="258" t="s">
        <v>319</v>
      </c>
      <c r="AU376" s="258" t="s">
        <v>85</v>
      </c>
      <c r="AV376" s="14" t="s">
        <v>83</v>
      </c>
      <c r="AW376" s="14" t="s">
        <v>37</v>
      </c>
      <c r="AX376" s="14" t="s">
        <v>76</v>
      </c>
      <c r="AY376" s="258" t="s">
        <v>308</v>
      </c>
    </row>
    <row r="377" s="14" customFormat="1">
      <c r="A377" s="14"/>
      <c r="B377" s="249"/>
      <c r="C377" s="250"/>
      <c r="D377" s="236" t="s">
        <v>319</v>
      </c>
      <c r="E377" s="251" t="s">
        <v>19</v>
      </c>
      <c r="F377" s="252" t="s">
        <v>1707</v>
      </c>
      <c r="G377" s="250"/>
      <c r="H377" s="251" t="s">
        <v>19</v>
      </c>
      <c r="I377" s="253"/>
      <c r="J377" s="250"/>
      <c r="K377" s="250"/>
      <c r="L377" s="254"/>
      <c r="M377" s="255"/>
      <c r="N377" s="256"/>
      <c r="O377" s="256"/>
      <c r="P377" s="256"/>
      <c r="Q377" s="256"/>
      <c r="R377" s="256"/>
      <c r="S377" s="256"/>
      <c r="T377" s="257"/>
      <c r="U377" s="14"/>
      <c r="V377" s="14"/>
      <c r="W377" s="14"/>
      <c r="X377" s="14"/>
      <c r="Y377" s="14"/>
      <c r="Z377" s="14"/>
      <c r="AA377" s="14"/>
      <c r="AB377" s="14"/>
      <c r="AC377" s="14"/>
      <c r="AD377" s="14"/>
      <c r="AE377" s="14"/>
      <c r="AT377" s="258" t="s">
        <v>319</v>
      </c>
      <c r="AU377" s="258" t="s">
        <v>85</v>
      </c>
      <c r="AV377" s="14" t="s">
        <v>83</v>
      </c>
      <c r="AW377" s="14" t="s">
        <v>37</v>
      </c>
      <c r="AX377" s="14" t="s">
        <v>76</v>
      </c>
      <c r="AY377" s="258" t="s">
        <v>308</v>
      </c>
    </row>
    <row r="378" s="14" customFormat="1">
      <c r="A378" s="14"/>
      <c r="B378" s="249"/>
      <c r="C378" s="250"/>
      <c r="D378" s="236" t="s">
        <v>319</v>
      </c>
      <c r="E378" s="251" t="s">
        <v>19</v>
      </c>
      <c r="F378" s="252" t="s">
        <v>1708</v>
      </c>
      <c r="G378" s="250"/>
      <c r="H378" s="251" t="s">
        <v>19</v>
      </c>
      <c r="I378" s="253"/>
      <c r="J378" s="250"/>
      <c r="K378" s="250"/>
      <c r="L378" s="254"/>
      <c r="M378" s="255"/>
      <c r="N378" s="256"/>
      <c r="O378" s="256"/>
      <c r="P378" s="256"/>
      <c r="Q378" s="256"/>
      <c r="R378" s="256"/>
      <c r="S378" s="256"/>
      <c r="T378" s="257"/>
      <c r="U378" s="14"/>
      <c r="V378" s="14"/>
      <c r="W378" s="14"/>
      <c r="X378" s="14"/>
      <c r="Y378" s="14"/>
      <c r="Z378" s="14"/>
      <c r="AA378" s="14"/>
      <c r="AB378" s="14"/>
      <c r="AC378" s="14"/>
      <c r="AD378" s="14"/>
      <c r="AE378" s="14"/>
      <c r="AT378" s="258" t="s">
        <v>319</v>
      </c>
      <c r="AU378" s="258" t="s">
        <v>85</v>
      </c>
      <c r="AV378" s="14" t="s">
        <v>83</v>
      </c>
      <c r="AW378" s="14" t="s">
        <v>37</v>
      </c>
      <c r="AX378" s="14" t="s">
        <v>76</v>
      </c>
      <c r="AY378" s="258" t="s">
        <v>308</v>
      </c>
    </row>
    <row r="379" s="14" customFormat="1">
      <c r="A379" s="14"/>
      <c r="B379" s="249"/>
      <c r="C379" s="250"/>
      <c r="D379" s="236" t="s">
        <v>319</v>
      </c>
      <c r="E379" s="251" t="s">
        <v>19</v>
      </c>
      <c r="F379" s="252" t="s">
        <v>1709</v>
      </c>
      <c r="G379" s="250"/>
      <c r="H379" s="251" t="s">
        <v>19</v>
      </c>
      <c r="I379" s="253"/>
      <c r="J379" s="250"/>
      <c r="K379" s="250"/>
      <c r="L379" s="254"/>
      <c r="M379" s="255"/>
      <c r="N379" s="256"/>
      <c r="O379" s="256"/>
      <c r="P379" s="256"/>
      <c r="Q379" s="256"/>
      <c r="R379" s="256"/>
      <c r="S379" s="256"/>
      <c r="T379" s="257"/>
      <c r="U379" s="14"/>
      <c r="V379" s="14"/>
      <c r="W379" s="14"/>
      <c r="X379" s="14"/>
      <c r="Y379" s="14"/>
      <c r="Z379" s="14"/>
      <c r="AA379" s="14"/>
      <c r="AB379" s="14"/>
      <c r="AC379" s="14"/>
      <c r="AD379" s="14"/>
      <c r="AE379" s="14"/>
      <c r="AT379" s="258" t="s">
        <v>319</v>
      </c>
      <c r="AU379" s="258" t="s">
        <v>85</v>
      </c>
      <c r="AV379" s="14" t="s">
        <v>83</v>
      </c>
      <c r="AW379" s="14" t="s">
        <v>37</v>
      </c>
      <c r="AX379" s="14" t="s">
        <v>76</v>
      </c>
      <c r="AY379" s="258" t="s">
        <v>308</v>
      </c>
    </row>
    <row r="380" s="14" customFormat="1">
      <c r="A380" s="14"/>
      <c r="B380" s="249"/>
      <c r="C380" s="250"/>
      <c r="D380" s="236" t="s">
        <v>319</v>
      </c>
      <c r="E380" s="251" t="s">
        <v>19</v>
      </c>
      <c r="F380" s="252" t="s">
        <v>1710</v>
      </c>
      <c r="G380" s="250"/>
      <c r="H380" s="251" t="s">
        <v>19</v>
      </c>
      <c r="I380" s="253"/>
      <c r="J380" s="250"/>
      <c r="K380" s="250"/>
      <c r="L380" s="254"/>
      <c r="M380" s="255"/>
      <c r="N380" s="256"/>
      <c r="O380" s="256"/>
      <c r="P380" s="256"/>
      <c r="Q380" s="256"/>
      <c r="R380" s="256"/>
      <c r="S380" s="256"/>
      <c r="T380" s="257"/>
      <c r="U380" s="14"/>
      <c r="V380" s="14"/>
      <c r="W380" s="14"/>
      <c r="X380" s="14"/>
      <c r="Y380" s="14"/>
      <c r="Z380" s="14"/>
      <c r="AA380" s="14"/>
      <c r="AB380" s="14"/>
      <c r="AC380" s="14"/>
      <c r="AD380" s="14"/>
      <c r="AE380" s="14"/>
      <c r="AT380" s="258" t="s">
        <v>319</v>
      </c>
      <c r="AU380" s="258" t="s">
        <v>85</v>
      </c>
      <c r="AV380" s="14" t="s">
        <v>83</v>
      </c>
      <c r="AW380" s="14" t="s">
        <v>37</v>
      </c>
      <c r="AX380" s="14" t="s">
        <v>76</v>
      </c>
      <c r="AY380" s="258" t="s">
        <v>308</v>
      </c>
    </row>
    <row r="381" s="13" customFormat="1">
      <c r="A381" s="13"/>
      <c r="B381" s="234"/>
      <c r="C381" s="235"/>
      <c r="D381" s="236" t="s">
        <v>319</v>
      </c>
      <c r="E381" s="237" t="s">
        <v>19</v>
      </c>
      <c r="F381" s="238" t="s">
        <v>1711</v>
      </c>
      <c r="G381" s="235"/>
      <c r="H381" s="239">
        <v>1</v>
      </c>
      <c r="I381" s="240"/>
      <c r="J381" s="235"/>
      <c r="K381" s="235"/>
      <c r="L381" s="241"/>
      <c r="M381" s="242"/>
      <c r="N381" s="243"/>
      <c r="O381" s="243"/>
      <c r="P381" s="243"/>
      <c r="Q381" s="243"/>
      <c r="R381" s="243"/>
      <c r="S381" s="243"/>
      <c r="T381" s="244"/>
      <c r="U381" s="13"/>
      <c r="V381" s="13"/>
      <c r="W381" s="13"/>
      <c r="X381" s="13"/>
      <c r="Y381" s="13"/>
      <c r="Z381" s="13"/>
      <c r="AA381" s="13"/>
      <c r="AB381" s="13"/>
      <c r="AC381" s="13"/>
      <c r="AD381" s="13"/>
      <c r="AE381" s="13"/>
      <c r="AT381" s="245" t="s">
        <v>319</v>
      </c>
      <c r="AU381" s="245" t="s">
        <v>85</v>
      </c>
      <c r="AV381" s="13" t="s">
        <v>85</v>
      </c>
      <c r="AW381" s="13" t="s">
        <v>37</v>
      </c>
      <c r="AX381" s="13" t="s">
        <v>76</v>
      </c>
      <c r="AY381" s="245" t="s">
        <v>308</v>
      </c>
    </row>
    <row r="382" s="13" customFormat="1">
      <c r="A382" s="13"/>
      <c r="B382" s="234"/>
      <c r="C382" s="235"/>
      <c r="D382" s="236" t="s">
        <v>319</v>
      </c>
      <c r="E382" s="237" t="s">
        <v>19</v>
      </c>
      <c r="F382" s="238" t="s">
        <v>1712</v>
      </c>
      <c r="G382" s="235"/>
      <c r="H382" s="239">
        <v>1</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76</v>
      </c>
      <c r="AY382" s="245" t="s">
        <v>308</v>
      </c>
    </row>
    <row r="383" s="15" customFormat="1">
      <c r="A383" s="15"/>
      <c r="B383" s="259"/>
      <c r="C383" s="260"/>
      <c r="D383" s="236" t="s">
        <v>319</v>
      </c>
      <c r="E383" s="261" t="s">
        <v>19</v>
      </c>
      <c r="F383" s="262" t="s">
        <v>448</v>
      </c>
      <c r="G383" s="260"/>
      <c r="H383" s="263">
        <v>2</v>
      </c>
      <c r="I383" s="264"/>
      <c r="J383" s="260"/>
      <c r="K383" s="260"/>
      <c r="L383" s="265"/>
      <c r="M383" s="266"/>
      <c r="N383" s="267"/>
      <c r="O383" s="267"/>
      <c r="P383" s="267"/>
      <c r="Q383" s="267"/>
      <c r="R383" s="267"/>
      <c r="S383" s="267"/>
      <c r="T383" s="268"/>
      <c r="U383" s="15"/>
      <c r="V383" s="15"/>
      <c r="W383" s="15"/>
      <c r="X383" s="15"/>
      <c r="Y383" s="15"/>
      <c r="Z383" s="15"/>
      <c r="AA383" s="15"/>
      <c r="AB383" s="15"/>
      <c r="AC383" s="15"/>
      <c r="AD383" s="15"/>
      <c r="AE383" s="15"/>
      <c r="AT383" s="269" t="s">
        <v>319</v>
      </c>
      <c r="AU383" s="269" t="s">
        <v>85</v>
      </c>
      <c r="AV383" s="15" t="s">
        <v>315</v>
      </c>
      <c r="AW383" s="15" t="s">
        <v>37</v>
      </c>
      <c r="AX383" s="15" t="s">
        <v>83</v>
      </c>
      <c r="AY383" s="269" t="s">
        <v>308</v>
      </c>
    </row>
    <row r="384" s="2" customFormat="1" ht="24.15" customHeight="1">
      <c r="A384" s="41"/>
      <c r="B384" s="42"/>
      <c r="C384" s="216" t="s">
        <v>1473</v>
      </c>
      <c r="D384" s="216" t="s">
        <v>310</v>
      </c>
      <c r="E384" s="217" t="s">
        <v>1713</v>
      </c>
      <c r="F384" s="218" t="s">
        <v>1714</v>
      </c>
      <c r="G384" s="219" t="s">
        <v>323</v>
      </c>
      <c r="H384" s="220">
        <v>2</v>
      </c>
      <c r="I384" s="221"/>
      <c r="J384" s="222">
        <f>ROUND(I384*H384,2)</f>
        <v>0</v>
      </c>
      <c r="K384" s="218" t="s">
        <v>314</v>
      </c>
      <c r="L384" s="47"/>
      <c r="M384" s="223" t="s">
        <v>19</v>
      </c>
      <c r="N384" s="224" t="s">
        <v>47</v>
      </c>
      <c r="O384" s="87"/>
      <c r="P384" s="225">
        <f>O384*H384</f>
        <v>0</v>
      </c>
      <c r="Q384" s="225">
        <v>0.65847999999999995</v>
      </c>
      <c r="R384" s="225">
        <f>Q384*H384</f>
        <v>1.3169599999999999</v>
      </c>
      <c r="S384" s="225">
        <v>0.66000000000000003</v>
      </c>
      <c r="T384" s="226">
        <f>S384*H384</f>
        <v>1.3200000000000001</v>
      </c>
      <c r="U384" s="41"/>
      <c r="V384" s="41"/>
      <c r="W384" s="41"/>
      <c r="X384" s="41"/>
      <c r="Y384" s="41"/>
      <c r="Z384" s="41"/>
      <c r="AA384" s="41"/>
      <c r="AB384" s="41"/>
      <c r="AC384" s="41"/>
      <c r="AD384" s="41"/>
      <c r="AE384" s="41"/>
      <c r="AR384" s="227" t="s">
        <v>315</v>
      </c>
      <c r="AT384" s="227" t="s">
        <v>310</v>
      </c>
      <c r="AU384" s="227" t="s">
        <v>85</v>
      </c>
      <c r="AY384" s="20" t="s">
        <v>308</v>
      </c>
      <c r="BE384" s="228">
        <f>IF(N384="základní",J384,0)</f>
        <v>0</v>
      </c>
      <c r="BF384" s="228">
        <f>IF(N384="snížená",J384,0)</f>
        <v>0</v>
      </c>
      <c r="BG384" s="228">
        <f>IF(N384="zákl. přenesená",J384,0)</f>
        <v>0</v>
      </c>
      <c r="BH384" s="228">
        <f>IF(N384="sníž. přenesená",J384,0)</f>
        <v>0</v>
      </c>
      <c r="BI384" s="228">
        <f>IF(N384="nulová",J384,0)</f>
        <v>0</v>
      </c>
      <c r="BJ384" s="20" t="s">
        <v>83</v>
      </c>
      <c r="BK384" s="228">
        <f>ROUND(I384*H384,2)</f>
        <v>0</v>
      </c>
      <c r="BL384" s="20" t="s">
        <v>315</v>
      </c>
      <c r="BM384" s="227" t="s">
        <v>1715</v>
      </c>
    </row>
    <row r="385" s="2" customFormat="1">
      <c r="A385" s="41"/>
      <c r="B385" s="42"/>
      <c r="C385" s="43"/>
      <c r="D385" s="229" t="s">
        <v>317</v>
      </c>
      <c r="E385" s="43"/>
      <c r="F385" s="230" t="s">
        <v>1716</v>
      </c>
      <c r="G385" s="43"/>
      <c r="H385" s="43"/>
      <c r="I385" s="231"/>
      <c r="J385" s="43"/>
      <c r="K385" s="43"/>
      <c r="L385" s="47"/>
      <c r="M385" s="232"/>
      <c r="N385" s="233"/>
      <c r="O385" s="87"/>
      <c r="P385" s="87"/>
      <c r="Q385" s="87"/>
      <c r="R385" s="87"/>
      <c r="S385" s="87"/>
      <c r="T385" s="88"/>
      <c r="U385" s="41"/>
      <c r="V385" s="41"/>
      <c r="W385" s="41"/>
      <c r="X385" s="41"/>
      <c r="Y385" s="41"/>
      <c r="Z385" s="41"/>
      <c r="AA385" s="41"/>
      <c r="AB385" s="41"/>
      <c r="AC385" s="41"/>
      <c r="AD385" s="41"/>
      <c r="AE385" s="41"/>
      <c r="AT385" s="20" t="s">
        <v>317</v>
      </c>
      <c r="AU385" s="20" t="s">
        <v>85</v>
      </c>
    </row>
    <row r="386" s="14" customFormat="1">
      <c r="A386" s="14"/>
      <c r="B386" s="249"/>
      <c r="C386" s="250"/>
      <c r="D386" s="236" t="s">
        <v>319</v>
      </c>
      <c r="E386" s="251" t="s">
        <v>19</v>
      </c>
      <c r="F386" s="252" t="s">
        <v>1717</v>
      </c>
      <c r="G386" s="250"/>
      <c r="H386" s="251" t="s">
        <v>19</v>
      </c>
      <c r="I386" s="253"/>
      <c r="J386" s="250"/>
      <c r="K386" s="250"/>
      <c r="L386" s="254"/>
      <c r="M386" s="255"/>
      <c r="N386" s="256"/>
      <c r="O386" s="256"/>
      <c r="P386" s="256"/>
      <c r="Q386" s="256"/>
      <c r="R386" s="256"/>
      <c r="S386" s="256"/>
      <c r="T386" s="257"/>
      <c r="U386" s="14"/>
      <c r="V386" s="14"/>
      <c r="W386" s="14"/>
      <c r="X386" s="14"/>
      <c r="Y386" s="14"/>
      <c r="Z386" s="14"/>
      <c r="AA386" s="14"/>
      <c r="AB386" s="14"/>
      <c r="AC386" s="14"/>
      <c r="AD386" s="14"/>
      <c r="AE386" s="14"/>
      <c r="AT386" s="258" t="s">
        <v>319</v>
      </c>
      <c r="AU386" s="258" t="s">
        <v>85</v>
      </c>
      <c r="AV386" s="14" t="s">
        <v>83</v>
      </c>
      <c r="AW386" s="14" t="s">
        <v>37</v>
      </c>
      <c r="AX386" s="14" t="s">
        <v>76</v>
      </c>
      <c r="AY386" s="258" t="s">
        <v>308</v>
      </c>
    </row>
    <row r="387" s="13" customFormat="1">
      <c r="A387" s="13"/>
      <c r="B387" s="234"/>
      <c r="C387" s="235"/>
      <c r="D387" s="236" t="s">
        <v>319</v>
      </c>
      <c r="E387" s="237" t="s">
        <v>19</v>
      </c>
      <c r="F387" s="238" t="s">
        <v>1718</v>
      </c>
      <c r="G387" s="235"/>
      <c r="H387" s="239">
        <v>2</v>
      </c>
      <c r="I387" s="240"/>
      <c r="J387" s="235"/>
      <c r="K387" s="235"/>
      <c r="L387" s="241"/>
      <c r="M387" s="242"/>
      <c r="N387" s="243"/>
      <c r="O387" s="243"/>
      <c r="P387" s="243"/>
      <c r="Q387" s="243"/>
      <c r="R387" s="243"/>
      <c r="S387" s="243"/>
      <c r="T387" s="244"/>
      <c r="U387" s="13"/>
      <c r="V387" s="13"/>
      <c r="W387" s="13"/>
      <c r="X387" s="13"/>
      <c r="Y387" s="13"/>
      <c r="Z387" s="13"/>
      <c r="AA387" s="13"/>
      <c r="AB387" s="13"/>
      <c r="AC387" s="13"/>
      <c r="AD387" s="13"/>
      <c r="AE387" s="13"/>
      <c r="AT387" s="245" t="s">
        <v>319</v>
      </c>
      <c r="AU387" s="245" t="s">
        <v>85</v>
      </c>
      <c r="AV387" s="13" t="s">
        <v>85</v>
      </c>
      <c r="AW387" s="13" t="s">
        <v>37</v>
      </c>
      <c r="AX387" s="13" t="s">
        <v>83</v>
      </c>
      <c r="AY387" s="245" t="s">
        <v>308</v>
      </c>
    </row>
    <row r="388" s="2" customFormat="1" ht="16.5" customHeight="1">
      <c r="A388" s="41"/>
      <c r="B388" s="42"/>
      <c r="C388" s="216" t="s">
        <v>778</v>
      </c>
      <c r="D388" s="216" t="s">
        <v>310</v>
      </c>
      <c r="E388" s="217" t="s">
        <v>1719</v>
      </c>
      <c r="F388" s="218" t="s">
        <v>1720</v>
      </c>
      <c r="G388" s="219" t="s">
        <v>474</v>
      </c>
      <c r="H388" s="220">
        <v>22</v>
      </c>
      <c r="I388" s="221"/>
      <c r="J388" s="222">
        <f>ROUND(I388*H388,2)</f>
        <v>0</v>
      </c>
      <c r="K388" s="218" t="s">
        <v>19</v>
      </c>
      <c r="L388" s="47"/>
      <c r="M388" s="223" t="s">
        <v>19</v>
      </c>
      <c r="N388" s="224" t="s">
        <v>47</v>
      </c>
      <c r="O388" s="87"/>
      <c r="P388" s="225">
        <f>O388*H388</f>
        <v>0</v>
      </c>
      <c r="Q388" s="225">
        <v>0</v>
      </c>
      <c r="R388" s="225">
        <f>Q388*H388</f>
        <v>0</v>
      </c>
      <c r="S388" s="225">
        <v>0</v>
      </c>
      <c r="T388" s="226">
        <f>S388*H388</f>
        <v>0</v>
      </c>
      <c r="U388" s="41"/>
      <c r="V388" s="41"/>
      <c r="W388" s="41"/>
      <c r="X388" s="41"/>
      <c r="Y388" s="41"/>
      <c r="Z388" s="41"/>
      <c r="AA388" s="41"/>
      <c r="AB388" s="41"/>
      <c r="AC388" s="41"/>
      <c r="AD388" s="41"/>
      <c r="AE388" s="41"/>
      <c r="AR388" s="227" t="s">
        <v>315</v>
      </c>
      <c r="AT388" s="227" t="s">
        <v>310</v>
      </c>
      <c r="AU388" s="227" t="s">
        <v>85</v>
      </c>
      <c r="AY388" s="20" t="s">
        <v>308</v>
      </c>
      <c r="BE388" s="228">
        <f>IF(N388="základní",J388,0)</f>
        <v>0</v>
      </c>
      <c r="BF388" s="228">
        <f>IF(N388="snížená",J388,0)</f>
        <v>0</v>
      </c>
      <c r="BG388" s="228">
        <f>IF(N388="zákl. přenesená",J388,0)</f>
        <v>0</v>
      </c>
      <c r="BH388" s="228">
        <f>IF(N388="sníž. přenesená",J388,0)</f>
        <v>0</v>
      </c>
      <c r="BI388" s="228">
        <f>IF(N388="nulová",J388,0)</f>
        <v>0</v>
      </c>
      <c r="BJ388" s="20" t="s">
        <v>83</v>
      </c>
      <c r="BK388" s="228">
        <f>ROUND(I388*H388,2)</f>
        <v>0</v>
      </c>
      <c r="BL388" s="20" t="s">
        <v>315</v>
      </c>
      <c r="BM388" s="227" t="s">
        <v>1721</v>
      </c>
    </row>
    <row r="389" s="13" customFormat="1">
      <c r="A389" s="13"/>
      <c r="B389" s="234"/>
      <c r="C389" s="235"/>
      <c r="D389" s="236" t="s">
        <v>319</v>
      </c>
      <c r="E389" s="237" t="s">
        <v>19</v>
      </c>
      <c r="F389" s="238" t="s">
        <v>1722</v>
      </c>
      <c r="G389" s="235"/>
      <c r="H389" s="239">
        <v>22</v>
      </c>
      <c r="I389" s="240"/>
      <c r="J389" s="235"/>
      <c r="K389" s="235"/>
      <c r="L389" s="241"/>
      <c r="M389" s="242"/>
      <c r="N389" s="243"/>
      <c r="O389" s="243"/>
      <c r="P389" s="243"/>
      <c r="Q389" s="243"/>
      <c r="R389" s="243"/>
      <c r="S389" s="243"/>
      <c r="T389" s="244"/>
      <c r="U389" s="13"/>
      <c r="V389" s="13"/>
      <c r="W389" s="13"/>
      <c r="X389" s="13"/>
      <c r="Y389" s="13"/>
      <c r="Z389" s="13"/>
      <c r="AA389" s="13"/>
      <c r="AB389" s="13"/>
      <c r="AC389" s="13"/>
      <c r="AD389" s="13"/>
      <c r="AE389" s="13"/>
      <c r="AT389" s="245" t="s">
        <v>319</v>
      </c>
      <c r="AU389" s="245" t="s">
        <v>85</v>
      </c>
      <c r="AV389" s="13" t="s">
        <v>85</v>
      </c>
      <c r="AW389" s="13" t="s">
        <v>37</v>
      </c>
      <c r="AX389" s="13" t="s">
        <v>83</v>
      </c>
      <c r="AY389" s="245" t="s">
        <v>308</v>
      </c>
    </row>
    <row r="390" s="2" customFormat="1" ht="16.5" customHeight="1">
      <c r="A390" s="41"/>
      <c r="B390" s="42"/>
      <c r="C390" s="216" t="s">
        <v>1486</v>
      </c>
      <c r="D390" s="216" t="s">
        <v>310</v>
      </c>
      <c r="E390" s="217" t="s">
        <v>1723</v>
      </c>
      <c r="F390" s="218" t="s">
        <v>1724</v>
      </c>
      <c r="G390" s="219" t="s">
        <v>474</v>
      </c>
      <c r="H390" s="220">
        <v>14</v>
      </c>
      <c r="I390" s="221"/>
      <c r="J390" s="222">
        <f>ROUND(I390*H390,2)</f>
        <v>0</v>
      </c>
      <c r="K390" s="218" t="s">
        <v>314</v>
      </c>
      <c r="L390" s="47"/>
      <c r="M390" s="223" t="s">
        <v>19</v>
      </c>
      <c r="N390" s="224" t="s">
        <v>47</v>
      </c>
      <c r="O390" s="87"/>
      <c r="P390" s="225">
        <f>O390*H390</f>
        <v>0</v>
      </c>
      <c r="Q390" s="225">
        <v>9.0000000000000006E-05</v>
      </c>
      <c r="R390" s="225">
        <f>Q390*H390</f>
        <v>0.0012600000000000001</v>
      </c>
      <c r="S390" s="225">
        <v>0</v>
      </c>
      <c r="T390" s="226">
        <f>S390*H390</f>
        <v>0</v>
      </c>
      <c r="U390" s="41"/>
      <c r="V390" s="41"/>
      <c r="W390" s="41"/>
      <c r="X390" s="41"/>
      <c r="Y390" s="41"/>
      <c r="Z390" s="41"/>
      <c r="AA390" s="41"/>
      <c r="AB390" s="41"/>
      <c r="AC390" s="41"/>
      <c r="AD390" s="41"/>
      <c r="AE390" s="41"/>
      <c r="AR390" s="227" t="s">
        <v>315</v>
      </c>
      <c r="AT390" s="227" t="s">
        <v>310</v>
      </c>
      <c r="AU390" s="227" t="s">
        <v>85</v>
      </c>
      <c r="AY390" s="20" t="s">
        <v>308</v>
      </c>
      <c r="BE390" s="228">
        <f>IF(N390="základní",J390,0)</f>
        <v>0</v>
      </c>
      <c r="BF390" s="228">
        <f>IF(N390="snížená",J390,0)</f>
        <v>0</v>
      </c>
      <c r="BG390" s="228">
        <f>IF(N390="zákl. přenesená",J390,0)</f>
        <v>0</v>
      </c>
      <c r="BH390" s="228">
        <f>IF(N390="sníž. přenesená",J390,0)</f>
        <v>0</v>
      </c>
      <c r="BI390" s="228">
        <f>IF(N390="nulová",J390,0)</f>
        <v>0</v>
      </c>
      <c r="BJ390" s="20" t="s">
        <v>83</v>
      </c>
      <c r="BK390" s="228">
        <f>ROUND(I390*H390,2)</f>
        <v>0</v>
      </c>
      <c r="BL390" s="20" t="s">
        <v>315</v>
      </c>
      <c r="BM390" s="227" t="s">
        <v>1725</v>
      </c>
    </row>
    <row r="391" s="2" customFormat="1">
      <c r="A391" s="41"/>
      <c r="B391" s="42"/>
      <c r="C391" s="43"/>
      <c r="D391" s="229" t="s">
        <v>317</v>
      </c>
      <c r="E391" s="43"/>
      <c r="F391" s="230" t="s">
        <v>1726</v>
      </c>
      <c r="G391" s="43"/>
      <c r="H391" s="43"/>
      <c r="I391" s="231"/>
      <c r="J391" s="43"/>
      <c r="K391" s="43"/>
      <c r="L391" s="47"/>
      <c r="M391" s="232"/>
      <c r="N391" s="233"/>
      <c r="O391" s="87"/>
      <c r="P391" s="87"/>
      <c r="Q391" s="87"/>
      <c r="R391" s="87"/>
      <c r="S391" s="87"/>
      <c r="T391" s="88"/>
      <c r="U391" s="41"/>
      <c r="V391" s="41"/>
      <c r="W391" s="41"/>
      <c r="X391" s="41"/>
      <c r="Y391" s="41"/>
      <c r="Z391" s="41"/>
      <c r="AA391" s="41"/>
      <c r="AB391" s="41"/>
      <c r="AC391" s="41"/>
      <c r="AD391" s="41"/>
      <c r="AE391" s="41"/>
      <c r="AT391" s="20" t="s">
        <v>317</v>
      </c>
      <c r="AU391" s="20" t="s">
        <v>85</v>
      </c>
    </row>
    <row r="392" s="14" customFormat="1">
      <c r="A392" s="14"/>
      <c r="B392" s="249"/>
      <c r="C392" s="250"/>
      <c r="D392" s="236" t="s">
        <v>319</v>
      </c>
      <c r="E392" s="251" t="s">
        <v>19</v>
      </c>
      <c r="F392" s="252" t="s">
        <v>1727</v>
      </c>
      <c r="G392" s="250"/>
      <c r="H392" s="251" t="s">
        <v>19</v>
      </c>
      <c r="I392" s="253"/>
      <c r="J392" s="250"/>
      <c r="K392" s="250"/>
      <c r="L392" s="254"/>
      <c r="M392" s="255"/>
      <c r="N392" s="256"/>
      <c r="O392" s="256"/>
      <c r="P392" s="256"/>
      <c r="Q392" s="256"/>
      <c r="R392" s="256"/>
      <c r="S392" s="256"/>
      <c r="T392" s="257"/>
      <c r="U392" s="14"/>
      <c r="V392" s="14"/>
      <c r="W392" s="14"/>
      <c r="X392" s="14"/>
      <c r="Y392" s="14"/>
      <c r="Z392" s="14"/>
      <c r="AA392" s="14"/>
      <c r="AB392" s="14"/>
      <c r="AC392" s="14"/>
      <c r="AD392" s="14"/>
      <c r="AE392" s="14"/>
      <c r="AT392" s="258" t="s">
        <v>319</v>
      </c>
      <c r="AU392" s="258" t="s">
        <v>85</v>
      </c>
      <c r="AV392" s="14" t="s">
        <v>83</v>
      </c>
      <c r="AW392" s="14" t="s">
        <v>37</v>
      </c>
      <c r="AX392" s="14" t="s">
        <v>76</v>
      </c>
      <c r="AY392" s="258" t="s">
        <v>308</v>
      </c>
    </row>
    <row r="393" s="13" customFormat="1">
      <c r="A393" s="13"/>
      <c r="B393" s="234"/>
      <c r="C393" s="235"/>
      <c r="D393" s="236" t="s">
        <v>319</v>
      </c>
      <c r="E393" s="237" t="s">
        <v>19</v>
      </c>
      <c r="F393" s="238" t="s">
        <v>1728</v>
      </c>
      <c r="G393" s="235"/>
      <c r="H393" s="239">
        <v>2</v>
      </c>
      <c r="I393" s="240"/>
      <c r="J393" s="235"/>
      <c r="K393" s="235"/>
      <c r="L393" s="241"/>
      <c r="M393" s="242"/>
      <c r="N393" s="243"/>
      <c r="O393" s="243"/>
      <c r="P393" s="243"/>
      <c r="Q393" s="243"/>
      <c r="R393" s="243"/>
      <c r="S393" s="243"/>
      <c r="T393" s="244"/>
      <c r="U393" s="13"/>
      <c r="V393" s="13"/>
      <c r="W393" s="13"/>
      <c r="X393" s="13"/>
      <c r="Y393" s="13"/>
      <c r="Z393" s="13"/>
      <c r="AA393" s="13"/>
      <c r="AB393" s="13"/>
      <c r="AC393" s="13"/>
      <c r="AD393" s="13"/>
      <c r="AE393" s="13"/>
      <c r="AT393" s="245" t="s">
        <v>319</v>
      </c>
      <c r="AU393" s="245" t="s">
        <v>85</v>
      </c>
      <c r="AV393" s="13" t="s">
        <v>85</v>
      </c>
      <c r="AW393" s="13" t="s">
        <v>37</v>
      </c>
      <c r="AX393" s="13" t="s">
        <v>76</v>
      </c>
      <c r="AY393" s="245" t="s">
        <v>308</v>
      </c>
    </row>
    <row r="394" s="13" customFormat="1">
      <c r="A394" s="13"/>
      <c r="B394" s="234"/>
      <c r="C394" s="235"/>
      <c r="D394" s="236" t="s">
        <v>319</v>
      </c>
      <c r="E394" s="237" t="s">
        <v>19</v>
      </c>
      <c r="F394" s="238" t="s">
        <v>1729</v>
      </c>
      <c r="G394" s="235"/>
      <c r="H394" s="239">
        <v>12</v>
      </c>
      <c r="I394" s="240"/>
      <c r="J394" s="235"/>
      <c r="K394" s="235"/>
      <c r="L394" s="241"/>
      <c r="M394" s="242"/>
      <c r="N394" s="243"/>
      <c r="O394" s="243"/>
      <c r="P394" s="243"/>
      <c r="Q394" s="243"/>
      <c r="R394" s="243"/>
      <c r="S394" s="243"/>
      <c r="T394" s="244"/>
      <c r="U394" s="13"/>
      <c r="V394" s="13"/>
      <c r="W394" s="13"/>
      <c r="X394" s="13"/>
      <c r="Y394" s="13"/>
      <c r="Z394" s="13"/>
      <c r="AA394" s="13"/>
      <c r="AB394" s="13"/>
      <c r="AC394" s="13"/>
      <c r="AD394" s="13"/>
      <c r="AE394" s="13"/>
      <c r="AT394" s="245" t="s">
        <v>319</v>
      </c>
      <c r="AU394" s="245" t="s">
        <v>85</v>
      </c>
      <c r="AV394" s="13" t="s">
        <v>85</v>
      </c>
      <c r="AW394" s="13" t="s">
        <v>37</v>
      </c>
      <c r="AX394" s="13" t="s">
        <v>76</v>
      </c>
      <c r="AY394" s="245" t="s">
        <v>308</v>
      </c>
    </row>
    <row r="395" s="15" customFormat="1">
      <c r="A395" s="15"/>
      <c r="B395" s="259"/>
      <c r="C395" s="260"/>
      <c r="D395" s="236" t="s">
        <v>319</v>
      </c>
      <c r="E395" s="261" t="s">
        <v>19</v>
      </c>
      <c r="F395" s="262" t="s">
        <v>448</v>
      </c>
      <c r="G395" s="260"/>
      <c r="H395" s="263">
        <v>14</v>
      </c>
      <c r="I395" s="264"/>
      <c r="J395" s="260"/>
      <c r="K395" s="260"/>
      <c r="L395" s="265"/>
      <c r="M395" s="266"/>
      <c r="N395" s="267"/>
      <c r="O395" s="267"/>
      <c r="P395" s="267"/>
      <c r="Q395" s="267"/>
      <c r="R395" s="267"/>
      <c r="S395" s="267"/>
      <c r="T395" s="268"/>
      <c r="U395" s="15"/>
      <c r="V395" s="15"/>
      <c r="W395" s="15"/>
      <c r="X395" s="15"/>
      <c r="Y395" s="15"/>
      <c r="Z395" s="15"/>
      <c r="AA395" s="15"/>
      <c r="AB395" s="15"/>
      <c r="AC395" s="15"/>
      <c r="AD395" s="15"/>
      <c r="AE395" s="15"/>
      <c r="AT395" s="269" t="s">
        <v>319</v>
      </c>
      <c r="AU395" s="269" t="s">
        <v>85</v>
      </c>
      <c r="AV395" s="15" t="s">
        <v>315</v>
      </c>
      <c r="AW395" s="15" t="s">
        <v>37</v>
      </c>
      <c r="AX395" s="15" t="s">
        <v>83</v>
      </c>
      <c r="AY395" s="269" t="s">
        <v>308</v>
      </c>
    </row>
    <row r="396" s="12" customFormat="1" ht="22.8" customHeight="1">
      <c r="A396" s="12"/>
      <c r="B396" s="200"/>
      <c r="C396" s="201"/>
      <c r="D396" s="202" t="s">
        <v>75</v>
      </c>
      <c r="E396" s="214" t="s">
        <v>357</v>
      </c>
      <c r="F396" s="214" t="s">
        <v>542</v>
      </c>
      <c r="G396" s="201"/>
      <c r="H396" s="201"/>
      <c r="I396" s="204"/>
      <c r="J396" s="215">
        <f>BK396</f>
        <v>0</v>
      </c>
      <c r="K396" s="201"/>
      <c r="L396" s="206"/>
      <c r="M396" s="207"/>
      <c r="N396" s="208"/>
      <c r="O396" s="208"/>
      <c r="P396" s="209">
        <f>SUM(P397:P459)</f>
        <v>0</v>
      </c>
      <c r="Q396" s="208"/>
      <c r="R396" s="209">
        <f>SUM(R397:R459)</f>
        <v>17.481522500000001</v>
      </c>
      <c r="S396" s="208"/>
      <c r="T396" s="210">
        <f>SUM(T397:T459)</f>
        <v>0</v>
      </c>
      <c r="U396" s="12"/>
      <c r="V396" s="12"/>
      <c r="W396" s="12"/>
      <c r="X396" s="12"/>
      <c r="Y396" s="12"/>
      <c r="Z396" s="12"/>
      <c r="AA396" s="12"/>
      <c r="AB396" s="12"/>
      <c r="AC396" s="12"/>
      <c r="AD396" s="12"/>
      <c r="AE396" s="12"/>
      <c r="AR396" s="211" t="s">
        <v>83</v>
      </c>
      <c r="AT396" s="212" t="s">
        <v>75</v>
      </c>
      <c r="AU396" s="212" t="s">
        <v>83</v>
      </c>
      <c r="AY396" s="211" t="s">
        <v>308</v>
      </c>
      <c r="BK396" s="213">
        <f>SUM(BK397:BK459)</f>
        <v>0</v>
      </c>
    </row>
    <row r="397" s="2" customFormat="1" ht="16.5" customHeight="1">
      <c r="A397" s="41"/>
      <c r="B397" s="42"/>
      <c r="C397" s="216" t="s">
        <v>782</v>
      </c>
      <c r="D397" s="216" t="s">
        <v>310</v>
      </c>
      <c r="E397" s="217" t="s">
        <v>1366</v>
      </c>
      <c r="F397" s="218" t="s">
        <v>1367</v>
      </c>
      <c r="G397" s="219" t="s">
        <v>474</v>
      </c>
      <c r="H397" s="220">
        <v>27</v>
      </c>
      <c r="I397" s="221"/>
      <c r="J397" s="222">
        <f>ROUND(I397*H397,2)</f>
        <v>0</v>
      </c>
      <c r="K397" s="218" t="s">
        <v>19</v>
      </c>
      <c r="L397" s="47"/>
      <c r="M397" s="223" t="s">
        <v>19</v>
      </c>
      <c r="N397" s="224" t="s">
        <v>47</v>
      </c>
      <c r="O397" s="87"/>
      <c r="P397" s="225">
        <f>O397*H397</f>
        <v>0</v>
      </c>
      <c r="Q397" s="225">
        <v>0.54200000000000004</v>
      </c>
      <c r="R397" s="225">
        <f>Q397*H397</f>
        <v>14.634</v>
      </c>
      <c r="S397" s="225">
        <v>0</v>
      </c>
      <c r="T397" s="226">
        <f>S397*H397</f>
        <v>0</v>
      </c>
      <c r="U397" s="41"/>
      <c r="V397" s="41"/>
      <c r="W397" s="41"/>
      <c r="X397" s="41"/>
      <c r="Y397" s="41"/>
      <c r="Z397" s="41"/>
      <c r="AA397" s="41"/>
      <c r="AB397" s="41"/>
      <c r="AC397" s="41"/>
      <c r="AD397" s="41"/>
      <c r="AE397" s="41"/>
      <c r="AR397" s="227" t="s">
        <v>315</v>
      </c>
      <c r="AT397" s="227" t="s">
        <v>310</v>
      </c>
      <c r="AU397" s="227" t="s">
        <v>85</v>
      </c>
      <c r="AY397" s="20" t="s">
        <v>308</v>
      </c>
      <c r="BE397" s="228">
        <f>IF(N397="základní",J397,0)</f>
        <v>0</v>
      </c>
      <c r="BF397" s="228">
        <f>IF(N397="snížená",J397,0)</f>
        <v>0</v>
      </c>
      <c r="BG397" s="228">
        <f>IF(N397="zákl. přenesená",J397,0)</f>
        <v>0</v>
      </c>
      <c r="BH397" s="228">
        <f>IF(N397="sníž. přenesená",J397,0)</f>
        <v>0</v>
      </c>
      <c r="BI397" s="228">
        <f>IF(N397="nulová",J397,0)</f>
        <v>0</v>
      </c>
      <c r="BJ397" s="20" t="s">
        <v>83</v>
      </c>
      <c r="BK397" s="228">
        <f>ROUND(I397*H397,2)</f>
        <v>0</v>
      </c>
      <c r="BL397" s="20" t="s">
        <v>315</v>
      </c>
      <c r="BM397" s="227" t="s">
        <v>1368</v>
      </c>
    </row>
    <row r="398" s="14" customFormat="1">
      <c r="A398" s="14"/>
      <c r="B398" s="249"/>
      <c r="C398" s="250"/>
      <c r="D398" s="236" t="s">
        <v>319</v>
      </c>
      <c r="E398" s="251" t="s">
        <v>19</v>
      </c>
      <c r="F398" s="252" t="s">
        <v>1369</v>
      </c>
      <c r="G398" s="250"/>
      <c r="H398" s="251" t="s">
        <v>19</v>
      </c>
      <c r="I398" s="253"/>
      <c r="J398" s="250"/>
      <c r="K398" s="250"/>
      <c r="L398" s="254"/>
      <c r="M398" s="255"/>
      <c r="N398" s="256"/>
      <c r="O398" s="256"/>
      <c r="P398" s="256"/>
      <c r="Q398" s="256"/>
      <c r="R398" s="256"/>
      <c r="S398" s="256"/>
      <c r="T398" s="257"/>
      <c r="U398" s="14"/>
      <c r="V398" s="14"/>
      <c r="W398" s="14"/>
      <c r="X398" s="14"/>
      <c r="Y398" s="14"/>
      <c r="Z398" s="14"/>
      <c r="AA398" s="14"/>
      <c r="AB398" s="14"/>
      <c r="AC398" s="14"/>
      <c r="AD398" s="14"/>
      <c r="AE398" s="14"/>
      <c r="AT398" s="258" t="s">
        <v>319</v>
      </c>
      <c r="AU398" s="258" t="s">
        <v>85</v>
      </c>
      <c r="AV398" s="14" t="s">
        <v>83</v>
      </c>
      <c r="AW398" s="14" t="s">
        <v>37</v>
      </c>
      <c r="AX398" s="14" t="s">
        <v>76</v>
      </c>
      <c r="AY398" s="258" t="s">
        <v>308</v>
      </c>
    </row>
    <row r="399" s="14" customFormat="1">
      <c r="A399" s="14"/>
      <c r="B399" s="249"/>
      <c r="C399" s="250"/>
      <c r="D399" s="236" t="s">
        <v>319</v>
      </c>
      <c r="E399" s="251" t="s">
        <v>19</v>
      </c>
      <c r="F399" s="252" t="s">
        <v>1370</v>
      </c>
      <c r="G399" s="250"/>
      <c r="H399" s="251" t="s">
        <v>19</v>
      </c>
      <c r="I399" s="253"/>
      <c r="J399" s="250"/>
      <c r="K399" s="250"/>
      <c r="L399" s="254"/>
      <c r="M399" s="255"/>
      <c r="N399" s="256"/>
      <c r="O399" s="256"/>
      <c r="P399" s="256"/>
      <c r="Q399" s="256"/>
      <c r="R399" s="256"/>
      <c r="S399" s="256"/>
      <c r="T399" s="257"/>
      <c r="U399" s="14"/>
      <c r="V399" s="14"/>
      <c r="W399" s="14"/>
      <c r="X399" s="14"/>
      <c r="Y399" s="14"/>
      <c r="Z399" s="14"/>
      <c r="AA399" s="14"/>
      <c r="AB399" s="14"/>
      <c r="AC399" s="14"/>
      <c r="AD399" s="14"/>
      <c r="AE399" s="14"/>
      <c r="AT399" s="258" t="s">
        <v>319</v>
      </c>
      <c r="AU399" s="258" t="s">
        <v>85</v>
      </c>
      <c r="AV399" s="14" t="s">
        <v>83</v>
      </c>
      <c r="AW399" s="14" t="s">
        <v>37</v>
      </c>
      <c r="AX399" s="14" t="s">
        <v>76</v>
      </c>
      <c r="AY399" s="258" t="s">
        <v>308</v>
      </c>
    </row>
    <row r="400" s="14" customFormat="1">
      <c r="A400" s="14"/>
      <c r="B400" s="249"/>
      <c r="C400" s="250"/>
      <c r="D400" s="236" t="s">
        <v>319</v>
      </c>
      <c r="E400" s="251" t="s">
        <v>19</v>
      </c>
      <c r="F400" s="252" t="s">
        <v>1371</v>
      </c>
      <c r="G400" s="250"/>
      <c r="H400" s="251" t="s">
        <v>19</v>
      </c>
      <c r="I400" s="253"/>
      <c r="J400" s="250"/>
      <c r="K400" s="250"/>
      <c r="L400" s="254"/>
      <c r="M400" s="255"/>
      <c r="N400" s="256"/>
      <c r="O400" s="256"/>
      <c r="P400" s="256"/>
      <c r="Q400" s="256"/>
      <c r="R400" s="256"/>
      <c r="S400" s="256"/>
      <c r="T400" s="257"/>
      <c r="U400" s="14"/>
      <c r="V400" s="14"/>
      <c r="W400" s="14"/>
      <c r="X400" s="14"/>
      <c r="Y400" s="14"/>
      <c r="Z400" s="14"/>
      <c r="AA400" s="14"/>
      <c r="AB400" s="14"/>
      <c r="AC400" s="14"/>
      <c r="AD400" s="14"/>
      <c r="AE400" s="14"/>
      <c r="AT400" s="258" t="s">
        <v>319</v>
      </c>
      <c r="AU400" s="258" t="s">
        <v>85</v>
      </c>
      <c r="AV400" s="14" t="s">
        <v>83</v>
      </c>
      <c r="AW400" s="14" t="s">
        <v>37</v>
      </c>
      <c r="AX400" s="14" t="s">
        <v>76</v>
      </c>
      <c r="AY400" s="258" t="s">
        <v>308</v>
      </c>
    </row>
    <row r="401" s="13" customFormat="1">
      <c r="A401" s="13"/>
      <c r="B401" s="234"/>
      <c r="C401" s="235"/>
      <c r="D401" s="236" t="s">
        <v>319</v>
      </c>
      <c r="E401" s="237" t="s">
        <v>19</v>
      </c>
      <c r="F401" s="238" t="s">
        <v>1650</v>
      </c>
      <c r="G401" s="235"/>
      <c r="H401" s="239">
        <v>27</v>
      </c>
      <c r="I401" s="240"/>
      <c r="J401" s="235"/>
      <c r="K401" s="235"/>
      <c r="L401" s="241"/>
      <c r="M401" s="242"/>
      <c r="N401" s="243"/>
      <c r="O401" s="243"/>
      <c r="P401" s="243"/>
      <c r="Q401" s="243"/>
      <c r="R401" s="243"/>
      <c r="S401" s="243"/>
      <c r="T401" s="244"/>
      <c r="U401" s="13"/>
      <c r="V401" s="13"/>
      <c r="W401" s="13"/>
      <c r="X401" s="13"/>
      <c r="Y401" s="13"/>
      <c r="Z401" s="13"/>
      <c r="AA401" s="13"/>
      <c r="AB401" s="13"/>
      <c r="AC401" s="13"/>
      <c r="AD401" s="13"/>
      <c r="AE401" s="13"/>
      <c r="AT401" s="245" t="s">
        <v>319</v>
      </c>
      <c r="AU401" s="245" t="s">
        <v>85</v>
      </c>
      <c r="AV401" s="13" t="s">
        <v>85</v>
      </c>
      <c r="AW401" s="13" t="s">
        <v>37</v>
      </c>
      <c r="AX401" s="13" t="s">
        <v>83</v>
      </c>
      <c r="AY401" s="245" t="s">
        <v>308</v>
      </c>
    </row>
    <row r="402" s="2" customFormat="1" ht="24.15" customHeight="1">
      <c r="A402" s="41"/>
      <c r="B402" s="42"/>
      <c r="C402" s="216" t="s">
        <v>1491</v>
      </c>
      <c r="D402" s="216" t="s">
        <v>310</v>
      </c>
      <c r="E402" s="217" t="s">
        <v>1384</v>
      </c>
      <c r="F402" s="218" t="s">
        <v>1385</v>
      </c>
      <c r="G402" s="219" t="s">
        <v>474</v>
      </c>
      <c r="H402" s="220">
        <v>9</v>
      </c>
      <c r="I402" s="221"/>
      <c r="J402" s="222">
        <f>ROUND(I402*H402,2)</f>
        <v>0</v>
      </c>
      <c r="K402" s="218" t="s">
        <v>314</v>
      </c>
      <c r="L402" s="47"/>
      <c r="M402" s="223" t="s">
        <v>19</v>
      </c>
      <c r="N402" s="224" t="s">
        <v>47</v>
      </c>
      <c r="O402" s="87"/>
      <c r="P402" s="225">
        <f>O402*H402</f>
        <v>0</v>
      </c>
      <c r="Q402" s="225">
        <v>0.15540000000000001</v>
      </c>
      <c r="R402" s="225">
        <f>Q402*H402</f>
        <v>1.3986000000000001</v>
      </c>
      <c r="S402" s="225">
        <v>0</v>
      </c>
      <c r="T402" s="226">
        <f>S402*H402</f>
        <v>0</v>
      </c>
      <c r="U402" s="41"/>
      <c r="V402" s="41"/>
      <c r="W402" s="41"/>
      <c r="X402" s="41"/>
      <c r="Y402" s="41"/>
      <c r="Z402" s="41"/>
      <c r="AA402" s="41"/>
      <c r="AB402" s="41"/>
      <c r="AC402" s="41"/>
      <c r="AD402" s="41"/>
      <c r="AE402" s="41"/>
      <c r="AR402" s="227" t="s">
        <v>315</v>
      </c>
      <c r="AT402" s="227" t="s">
        <v>310</v>
      </c>
      <c r="AU402" s="227" t="s">
        <v>85</v>
      </c>
      <c r="AY402" s="20" t="s">
        <v>308</v>
      </c>
      <c r="BE402" s="228">
        <f>IF(N402="základní",J402,0)</f>
        <v>0</v>
      </c>
      <c r="BF402" s="228">
        <f>IF(N402="snížená",J402,0)</f>
        <v>0</v>
      </c>
      <c r="BG402" s="228">
        <f>IF(N402="zákl. přenesená",J402,0)</f>
        <v>0</v>
      </c>
      <c r="BH402" s="228">
        <f>IF(N402="sníž. přenesená",J402,0)</f>
        <v>0</v>
      </c>
      <c r="BI402" s="228">
        <f>IF(N402="nulová",J402,0)</f>
        <v>0</v>
      </c>
      <c r="BJ402" s="20" t="s">
        <v>83</v>
      </c>
      <c r="BK402" s="228">
        <f>ROUND(I402*H402,2)</f>
        <v>0</v>
      </c>
      <c r="BL402" s="20" t="s">
        <v>315</v>
      </c>
      <c r="BM402" s="227" t="s">
        <v>1386</v>
      </c>
    </row>
    <row r="403" s="2" customFormat="1">
      <c r="A403" s="41"/>
      <c r="B403" s="42"/>
      <c r="C403" s="43"/>
      <c r="D403" s="229" t="s">
        <v>317</v>
      </c>
      <c r="E403" s="43"/>
      <c r="F403" s="230" t="s">
        <v>1387</v>
      </c>
      <c r="G403" s="43"/>
      <c r="H403" s="43"/>
      <c r="I403" s="231"/>
      <c r="J403" s="43"/>
      <c r="K403" s="43"/>
      <c r="L403" s="47"/>
      <c r="M403" s="232"/>
      <c r="N403" s="233"/>
      <c r="O403" s="87"/>
      <c r="P403" s="87"/>
      <c r="Q403" s="87"/>
      <c r="R403" s="87"/>
      <c r="S403" s="87"/>
      <c r="T403" s="88"/>
      <c r="U403" s="41"/>
      <c r="V403" s="41"/>
      <c r="W403" s="41"/>
      <c r="X403" s="41"/>
      <c r="Y403" s="41"/>
      <c r="Z403" s="41"/>
      <c r="AA403" s="41"/>
      <c r="AB403" s="41"/>
      <c r="AC403" s="41"/>
      <c r="AD403" s="41"/>
      <c r="AE403" s="41"/>
      <c r="AT403" s="20" t="s">
        <v>317</v>
      </c>
      <c r="AU403" s="20" t="s">
        <v>85</v>
      </c>
    </row>
    <row r="404" s="14" customFormat="1">
      <c r="A404" s="14"/>
      <c r="B404" s="249"/>
      <c r="C404" s="250"/>
      <c r="D404" s="236" t="s">
        <v>319</v>
      </c>
      <c r="E404" s="251" t="s">
        <v>19</v>
      </c>
      <c r="F404" s="252" t="s">
        <v>1388</v>
      </c>
      <c r="G404" s="250"/>
      <c r="H404" s="251" t="s">
        <v>19</v>
      </c>
      <c r="I404" s="253"/>
      <c r="J404" s="250"/>
      <c r="K404" s="250"/>
      <c r="L404" s="254"/>
      <c r="M404" s="255"/>
      <c r="N404" s="256"/>
      <c r="O404" s="256"/>
      <c r="P404" s="256"/>
      <c r="Q404" s="256"/>
      <c r="R404" s="256"/>
      <c r="S404" s="256"/>
      <c r="T404" s="257"/>
      <c r="U404" s="14"/>
      <c r="V404" s="14"/>
      <c r="W404" s="14"/>
      <c r="X404" s="14"/>
      <c r="Y404" s="14"/>
      <c r="Z404" s="14"/>
      <c r="AA404" s="14"/>
      <c r="AB404" s="14"/>
      <c r="AC404" s="14"/>
      <c r="AD404" s="14"/>
      <c r="AE404" s="14"/>
      <c r="AT404" s="258" t="s">
        <v>319</v>
      </c>
      <c r="AU404" s="258" t="s">
        <v>85</v>
      </c>
      <c r="AV404" s="14" t="s">
        <v>83</v>
      </c>
      <c r="AW404" s="14" t="s">
        <v>37</v>
      </c>
      <c r="AX404" s="14" t="s">
        <v>76</v>
      </c>
      <c r="AY404" s="258" t="s">
        <v>308</v>
      </c>
    </row>
    <row r="405" s="13" customFormat="1">
      <c r="A405" s="13"/>
      <c r="B405" s="234"/>
      <c r="C405" s="235"/>
      <c r="D405" s="236" t="s">
        <v>319</v>
      </c>
      <c r="E405" s="237" t="s">
        <v>19</v>
      </c>
      <c r="F405" s="238" t="s">
        <v>1730</v>
      </c>
      <c r="G405" s="235"/>
      <c r="H405" s="239">
        <v>9</v>
      </c>
      <c r="I405" s="240"/>
      <c r="J405" s="235"/>
      <c r="K405" s="235"/>
      <c r="L405" s="241"/>
      <c r="M405" s="242"/>
      <c r="N405" s="243"/>
      <c r="O405" s="243"/>
      <c r="P405" s="243"/>
      <c r="Q405" s="243"/>
      <c r="R405" s="243"/>
      <c r="S405" s="243"/>
      <c r="T405" s="244"/>
      <c r="U405" s="13"/>
      <c r="V405" s="13"/>
      <c r="W405" s="13"/>
      <c r="X405" s="13"/>
      <c r="Y405" s="13"/>
      <c r="Z405" s="13"/>
      <c r="AA405" s="13"/>
      <c r="AB405" s="13"/>
      <c r="AC405" s="13"/>
      <c r="AD405" s="13"/>
      <c r="AE405" s="13"/>
      <c r="AT405" s="245" t="s">
        <v>319</v>
      </c>
      <c r="AU405" s="245" t="s">
        <v>85</v>
      </c>
      <c r="AV405" s="13" t="s">
        <v>85</v>
      </c>
      <c r="AW405" s="13" t="s">
        <v>37</v>
      </c>
      <c r="AX405" s="13" t="s">
        <v>76</v>
      </c>
      <c r="AY405" s="245" t="s">
        <v>308</v>
      </c>
    </row>
    <row r="406" s="14" customFormat="1">
      <c r="A406" s="14"/>
      <c r="B406" s="249"/>
      <c r="C406" s="250"/>
      <c r="D406" s="236" t="s">
        <v>319</v>
      </c>
      <c r="E406" s="251" t="s">
        <v>19</v>
      </c>
      <c r="F406" s="252" t="s">
        <v>1731</v>
      </c>
      <c r="G406" s="250"/>
      <c r="H406" s="251" t="s">
        <v>19</v>
      </c>
      <c r="I406" s="253"/>
      <c r="J406" s="250"/>
      <c r="K406" s="250"/>
      <c r="L406" s="254"/>
      <c r="M406" s="255"/>
      <c r="N406" s="256"/>
      <c r="O406" s="256"/>
      <c r="P406" s="256"/>
      <c r="Q406" s="256"/>
      <c r="R406" s="256"/>
      <c r="S406" s="256"/>
      <c r="T406" s="257"/>
      <c r="U406" s="14"/>
      <c r="V406" s="14"/>
      <c r="W406" s="14"/>
      <c r="X406" s="14"/>
      <c r="Y406" s="14"/>
      <c r="Z406" s="14"/>
      <c r="AA406" s="14"/>
      <c r="AB406" s="14"/>
      <c r="AC406" s="14"/>
      <c r="AD406" s="14"/>
      <c r="AE406" s="14"/>
      <c r="AT406" s="258" t="s">
        <v>319</v>
      </c>
      <c r="AU406" s="258" t="s">
        <v>85</v>
      </c>
      <c r="AV406" s="14" t="s">
        <v>83</v>
      </c>
      <c r="AW406" s="14" t="s">
        <v>37</v>
      </c>
      <c r="AX406" s="14" t="s">
        <v>76</v>
      </c>
      <c r="AY406" s="258" t="s">
        <v>308</v>
      </c>
    </row>
    <row r="407" s="15" customFormat="1">
      <c r="A407" s="15"/>
      <c r="B407" s="259"/>
      <c r="C407" s="260"/>
      <c r="D407" s="236" t="s">
        <v>319</v>
      </c>
      <c r="E407" s="261" t="s">
        <v>19</v>
      </c>
      <c r="F407" s="262" t="s">
        <v>448</v>
      </c>
      <c r="G407" s="260"/>
      <c r="H407" s="263">
        <v>9</v>
      </c>
      <c r="I407" s="264"/>
      <c r="J407" s="260"/>
      <c r="K407" s="260"/>
      <c r="L407" s="265"/>
      <c r="M407" s="266"/>
      <c r="N407" s="267"/>
      <c r="O407" s="267"/>
      <c r="P407" s="267"/>
      <c r="Q407" s="267"/>
      <c r="R407" s="267"/>
      <c r="S407" s="267"/>
      <c r="T407" s="268"/>
      <c r="U407" s="15"/>
      <c r="V407" s="15"/>
      <c r="W407" s="15"/>
      <c r="X407" s="15"/>
      <c r="Y407" s="15"/>
      <c r="Z407" s="15"/>
      <c r="AA407" s="15"/>
      <c r="AB407" s="15"/>
      <c r="AC407" s="15"/>
      <c r="AD407" s="15"/>
      <c r="AE407" s="15"/>
      <c r="AT407" s="269" t="s">
        <v>319</v>
      </c>
      <c r="AU407" s="269" t="s">
        <v>85</v>
      </c>
      <c r="AV407" s="15" t="s">
        <v>315</v>
      </c>
      <c r="AW407" s="15" t="s">
        <v>37</v>
      </c>
      <c r="AX407" s="15" t="s">
        <v>83</v>
      </c>
      <c r="AY407" s="269" t="s">
        <v>308</v>
      </c>
    </row>
    <row r="408" s="2" customFormat="1" ht="24.15" customHeight="1">
      <c r="A408" s="41"/>
      <c r="B408" s="42"/>
      <c r="C408" s="216" t="s">
        <v>787</v>
      </c>
      <c r="D408" s="216" t="s">
        <v>310</v>
      </c>
      <c r="E408" s="217" t="s">
        <v>1420</v>
      </c>
      <c r="F408" s="218" t="s">
        <v>1421</v>
      </c>
      <c r="G408" s="219" t="s">
        <v>474</v>
      </c>
      <c r="H408" s="220">
        <v>24.5</v>
      </c>
      <c r="I408" s="221"/>
      <c r="J408" s="222">
        <f>ROUND(I408*H408,2)</f>
        <v>0</v>
      </c>
      <c r="K408" s="218" t="s">
        <v>314</v>
      </c>
      <c r="L408" s="47"/>
      <c r="M408" s="223" t="s">
        <v>19</v>
      </c>
      <c r="N408" s="224" t="s">
        <v>47</v>
      </c>
      <c r="O408" s="87"/>
      <c r="P408" s="225">
        <f>O408*H408</f>
        <v>0</v>
      </c>
      <c r="Q408" s="225">
        <v>1.0000000000000001E-05</v>
      </c>
      <c r="R408" s="225">
        <f>Q408*H408</f>
        <v>0.00024500000000000005</v>
      </c>
      <c r="S408" s="225">
        <v>0</v>
      </c>
      <c r="T408" s="226">
        <f>S408*H408</f>
        <v>0</v>
      </c>
      <c r="U408" s="41"/>
      <c r="V408" s="41"/>
      <c r="W408" s="41"/>
      <c r="X408" s="41"/>
      <c r="Y408" s="41"/>
      <c r="Z408" s="41"/>
      <c r="AA408" s="41"/>
      <c r="AB408" s="41"/>
      <c r="AC408" s="41"/>
      <c r="AD408" s="41"/>
      <c r="AE408" s="41"/>
      <c r="AR408" s="227" t="s">
        <v>315</v>
      </c>
      <c r="AT408" s="227" t="s">
        <v>310</v>
      </c>
      <c r="AU408" s="227" t="s">
        <v>85</v>
      </c>
      <c r="AY408" s="20" t="s">
        <v>308</v>
      </c>
      <c r="BE408" s="228">
        <f>IF(N408="základní",J408,0)</f>
        <v>0</v>
      </c>
      <c r="BF408" s="228">
        <f>IF(N408="snížená",J408,0)</f>
        <v>0</v>
      </c>
      <c r="BG408" s="228">
        <f>IF(N408="zákl. přenesená",J408,0)</f>
        <v>0</v>
      </c>
      <c r="BH408" s="228">
        <f>IF(N408="sníž. přenesená",J408,0)</f>
        <v>0</v>
      </c>
      <c r="BI408" s="228">
        <f>IF(N408="nulová",J408,0)</f>
        <v>0</v>
      </c>
      <c r="BJ408" s="20" t="s">
        <v>83</v>
      </c>
      <c r="BK408" s="228">
        <f>ROUND(I408*H408,2)</f>
        <v>0</v>
      </c>
      <c r="BL408" s="20" t="s">
        <v>315</v>
      </c>
      <c r="BM408" s="227" t="s">
        <v>1422</v>
      </c>
    </row>
    <row r="409" s="2" customFormat="1">
      <c r="A409" s="41"/>
      <c r="B409" s="42"/>
      <c r="C409" s="43"/>
      <c r="D409" s="229" t="s">
        <v>317</v>
      </c>
      <c r="E409" s="43"/>
      <c r="F409" s="230" t="s">
        <v>1423</v>
      </c>
      <c r="G409" s="43"/>
      <c r="H409" s="43"/>
      <c r="I409" s="231"/>
      <c r="J409" s="43"/>
      <c r="K409" s="43"/>
      <c r="L409" s="47"/>
      <c r="M409" s="232"/>
      <c r="N409" s="233"/>
      <c r="O409" s="87"/>
      <c r="P409" s="87"/>
      <c r="Q409" s="87"/>
      <c r="R409" s="87"/>
      <c r="S409" s="87"/>
      <c r="T409" s="88"/>
      <c r="U409" s="41"/>
      <c r="V409" s="41"/>
      <c r="W409" s="41"/>
      <c r="X409" s="41"/>
      <c r="Y409" s="41"/>
      <c r="Z409" s="41"/>
      <c r="AA409" s="41"/>
      <c r="AB409" s="41"/>
      <c r="AC409" s="41"/>
      <c r="AD409" s="41"/>
      <c r="AE409" s="41"/>
      <c r="AT409" s="20" t="s">
        <v>317</v>
      </c>
      <c r="AU409" s="20" t="s">
        <v>85</v>
      </c>
    </row>
    <row r="410" s="13" customFormat="1">
      <c r="A410" s="13"/>
      <c r="B410" s="234"/>
      <c r="C410" s="235"/>
      <c r="D410" s="236" t="s">
        <v>319</v>
      </c>
      <c r="E410" s="237" t="s">
        <v>19</v>
      </c>
      <c r="F410" s="238" t="s">
        <v>1732</v>
      </c>
      <c r="G410" s="235"/>
      <c r="H410" s="239">
        <v>24.5</v>
      </c>
      <c r="I410" s="240"/>
      <c r="J410" s="235"/>
      <c r="K410" s="235"/>
      <c r="L410" s="241"/>
      <c r="M410" s="242"/>
      <c r="N410" s="243"/>
      <c r="O410" s="243"/>
      <c r="P410" s="243"/>
      <c r="Q410" s="243"/>
      <c r="R410" s="243"/>
      <c r="S410" s="243"/>
      <c r="T410" s="244"/>
      <c r="U410" s="13"/>
      <c r="V410" s="13"/>
      <c r="W410" s="13"/>
      <c r="X410" s="13"/>
      <c r="Y410" s="13"/>
      <c r="Z410" s="13"/>
      <c r="AA410" s="13"/>
      <c r="AB410" s="13"/>
      <c r="AC410" s="13"/>
      <c r="AD410" s="13"/>
      <c r="AE410" s="13"/>
      <c r="AT410" s="245" t="s">
        <v>319</v>
      </c>
      <c r="AU410" s="245" t="s">
        <v>85</v>
      </c>
      <c r="AV410" s="13" t="s">
        <v>85</v>
      </c>
      <c r="AW410" s="13" t="s">
        <v>37</v>
      </c>
      <c r="AX410" s="13" t="s">
        <v>83</v>
      </c>
      <c r="AY410" s="245" t="s">
        <v>308</v>
      </c>
    </row>
    <row r="411" s="2" customFormat="1" ht="16.5" customHeight="1">
      <c r="A411" s="41"/>
      <c r="B411" s="42"/>
      <c r="C411" s="216" t="s">
        <v>1500</v>
      </c>
      <c r="D411" s="216" t="s">
        <v>310</v>
      </c>
      <c r="E411" s="217" t="s">
        <v>1426</v>
      </c>
      <c r="F411" s="218" t="s">
        <v>1427</v>
      </c>
      <c r="G411" s="219" t="s">
        <v>474</v>
      </c>
      <c r="H411" s="220">
        <v>24.5</v>
      </c>
      <c r="I411" s="221"/>
      <c r="J411" s="222">
        <f>ROUND(I411*H411,2)</f>
        <v>0</v>
      </c>
      <c r="K411" s="218" t="s">
        <v>19</v>
      </c>
      <c r="L411" s="47"/>
      <c r="M411" s="223" t="s">
        <v>19</v>
      </c>
      <c r="N411" s="224" t="s">
        <v>47</v>
      </c>
      <c r="O411" s="87"/>
      <c r="P411" s="225">
        <f>O411*H411</f>
        <v>0</v>
      </c>
      <c r="Q411" s="225">
        <v>1.0000000000000001E-05</v>
      </c>
      <c r="R411" s="225">
        <f>Q411*H411</f>
        <v>0.00024500000000000005</v>
      </c>
      <c r="S411" s="225">
        <v>0</v>
      </c>
      <c r="T411" s="226">
        <f>S411*H411</f>
        <v>0</v>
      </c>
      <c r="U411" s="41"/>
      <c r="V411" s="41"/>
      <c r="W411" s="41"/>
      <c r="X411" s="41"/>
      <c r="Y411" s="41"/>
      <c r="Z411" s="41"/>
      <c r="AA411" s="41"/>
      <c r="AB411" s="41"/>
      <c r="AC411" s="41"/>
      <c r="AD411" s="41"/>
      <c r="AE411" s="41"/>
      <c r="AR411" s="227" t="s">
        <v>315</v>
      </c>
      <c r="AT411" s="227" t="s">
        <v>310</v>
      </c>
      <c r="AU411" s="227" t="s">
        <v>85</v>
      </c>
      <c r="AY411" s="20" t="s">
        <v>308</v>
      </c>
      <c r="BE411" s="228">
        <f>IF(N411="základní",J411,0)</f>
        <v>0</v>
      </c>
      <c r="BF411" s="228">
        <f>IF(N411="snížená",J411,0)</f>
        <v>0</v>
      </c>
      <c r="BG411" s="228">
        <f>IF(N411="zákl. přenesená",J411,0)</f>
        <v>0</v>
      </c>
      <c r="BH411" s="228">
        <f>IF(N411="sníž. přenesená",J411,0)</f>
        <v>0</v>
      </c>
      <c r="BI411" s="228">
        <f>IF(N411="nulová",J411,0)</f>
        <v>0</v>
      </c>
      <c r="BJ411" s="20" t="s">
        <v>83</v>
      </c>
      <c r="BK411" s="228">
        <f>ROUND(I411*H411,2)</f>
        <v>0</v>
      </c>
      <c r="BL411" s="20" t="s">
        <v>315</v>
      </c>
      <c r="BM411" s="227" t="s">
        <v>1428</v>
      </c>
    </row>
    <row r="412" s="13" customFormat="1">
      <c r="A412" s="13"/>
      <c r="B412" s="234"/>
      <c r="C412" s="235"/>
      <c r="D412" s="236" t="s">
        <v>319</v>
      </c>
      <c r="E412" s="237" t="s">
        <v>19</v>
      </c>
      <c r="F412" s="238" t="s">
        <v>1733</v>
      </c>
      <c r="G412" s="235"/>
      <c r="H412" s="239">
        <v>24.5</v>
      </c>
      <c r="I412" s="240"/>
      <c r="J412" s="235"/>
      <c r="K412" s="235"/>
      <c r="L412" s="241"/>
      <c r="M412" s="242"/>
      <c r="N412" s="243"/>
      <c r="O412" s="243"/>
      <c r="P412" s="243"/>
      <c r="Q412" s="243"/>
      <c r="R412" s="243"/>
      <c r="S412" s="243"/>
      <c r="T412" s="244"/>
      <c r="U412" s="13"/>
      <c r="V412" s="13"/>
      <c r="W412" s="13"/>
      <c r="X412" s="13"/>
      <c r="Y412" s="13"/>
      <c r="Z412" s="13"/>
      <c r="AA412" s="13"/>
      <c r="AB412" s="13"/>
      <c r="AC412" s="13"/>
      <c r="AD412" s="13"/>
      <c r="AE412" s="13"/>
      <c r="AT412" s="245" t="s">
        <v>319</v>
      </c>
      <c r="AU412" s="245" t="s">
        <v>85</v>
      </c>
      <c r="AV412" s="13" t="s">
        <v>85</v>
      </c>
      <c r="AW412" s="13" t="s">
        <v>37</v>
      </c>
      <c r="AX412" s="13" t="s">
        <v>83</v>
      </c>
      <c r="AY412" s="245" t="s">
        <v>308</v>
      </c>
    </row>
    <row r="413" s="2" customFormat="1" ht="16.5" customHeight="1">
      <c r="A413" s="41"/>
      <c r="B413" s="42"/>
      <c r="C413" s="216" t="s">
        <v>791</v>
      </c>
      <c r="D413" s="216" t="s">
        <v>310</v>
      </c>
      <c r="E413" s="217" t="s">
        <v>1430</v>
      </c>
      <c r="F413" s="218" t="s">
        <v>1431</v>
      </c>
      <c r="G413" s="219" t="s">
        <v>474</v>
      </c>
      <c r="H413" s="220">
        <v>24.5</v>
      </c>
      <c r="I413" s="221"/>
      <c r="J413" s="222">
        <f>ROUND(I413*H413,2)</f>
        <v>0</v>
      </c>
      <c r="K413" s="218" t="s">
        <v>19</v>
      </c>
      <c r="L413" s="47"/>
      <c r="M413" s="223" t="s">
        <v>19</v>
      </c>
      <c r="N413" s="224" t="s">
        <v>47</v>
      </c>
      <c r="O413" s="87"/>
      <c r="P413" s="225">
        <f>O413*H413</f>
        <v>0</v>
      </c>
      <c r="Q413" s="225">
        <v>0.00011</v>
      </c>
      <c r="R413" s="225">
        <f>Q413*H413</f>
        <v>0.0026949999999999999</v>
      </c>
      <c r="S413" s="225">
        <v>0</v>
      </c>
      <c r="T413" s="226">
        <f>S413*H413</f>
        <v>0</v>
      </c>
      <c r="U413" s="41"/>
      <c r="V413" s="41"/>
      <c r="W413" s="41"/>
      <c r="X413" s="41"/>
      <c r="Y413" s="41"/>
      <c r="Z413" s="41"/>
      <c r="AA413" s="41"/>
      <c r="AB413" s="41"/>
      <c r="AC413" s="41"/>
      <c r="AD413" s="41"/>
      <c r="AE413" s="41"/>
      <c r="AR413" s="227" t="s">
        <v>315</v>
      </c>
      <c r="AT413" s="227" t="s">
        <v>310</v>
      </c>
      <c r="AU413" s="227" t="s">
        <v>85</v>
      </c>
      <c r="AY413" s="20" t="s">
        <v>308</v>
      </c>
      <c r="BE413" s="228">
        <f>IF(N413="základní",J413,0)</f>
        <v>0</v>
      </c>
      <c r="BF413" s="228">
        <f>IF(N413="snížená",J413,0)</f>
        <v>0</v>
      </c>
      <c r="BG413" s="228">
        <f>IF(N413="zákl. přenesená",J413,0)</f>
        <v>0</v>
      </c>
      <c r="BH413" s="228">
        <f>IF(N413="sníž. přenesená",J413,0)</f>
        <v>0</v>
      </c>
      <c r="BI413" s="228">
        <f>IF(N413="nulová",J413,0)</f>
        <v>0</v>
      </c>
      <c r="BJ413" s="20" t="s">
        <v>83</v>
      </c>
      <c r="BK413" s="228">
        <f>ROUND(I413*H413,2)</f>
        <v>0</v>
      </c>
      <c r="BL413" s="20" t="s">
        <v>315</v>
      </c>
      <c r="BM413" s="227" t="s">
        <v>1432</v>
      </c>
    </row>
    <row r="414" s="13" customFormat="1">
      <c r="A414" s="13"/>
      <c r="B414" s="234"/>
      <c r="C414" s="235"/>
      <c r="D414" s="236" t="s">
        <v>319</v>
      </c>
      <c r="E414" s="237" t="s">
        <v>19</v>
      </c>
      <c r="F414" s="238" t="s">
        <v>1734</v>
      </c>
      <c r="G414" s="235"/>
      <c r="H414" s="239">
        <v>24.5</v>
      </c>
      <c r="I414" s="240"/>
      <c r="J414" s="235"/>
      <c r="K414" s="235"/>
      <c r="L414" s="241"/>
      <c r="M414" s="242"/>
      <c r="N414" s="243"/>
      <c r="O414" s="243"/>
      <c r="P414" s="243"/>
      <c r="Q414" s="243"/>
      <c r="R414" s="243"/>
      <c r="S414" s="243"/>
      <c r="T414" s="244"/>
      <c r="U414" s="13"/>
      <c r="V414" s="13"/>
      <c r="W414" s="13"/>
      <c r="X414" s="13"/>
      <c r="Y414" s="13"/>
      <c r="Z414" s="13"/>
      <c r="AA414" s="13"/>
      <c r="AB414" s="13"/>
      <c r="AC414" s="13"/>
      <c r="AD414" s="13"/>
      <c r="AE414" s="13"/>
      <c r="AT414" s="245" t="s">
        <v>319</v>
      </c>
      <c r="AU414" s="245" t="s">
        <v>85</v>
      </c>
      <c r="AV414" s="13" t="s">
        <v>85</v>
      </c>
      <c r="AW414" s="13" t="s">
        <v>37</v>
      </c>
      <c r="AX414" s="13" t="s">
        <v>83</v>
      </c>
      <c r="AY414" s="245" t="s">
        <v>308</v>
      </c>
    </row>
    <row r="415" s="2" customFormat="1" ht="21.75" customHeight="1">
      <c r="A415" s="41"/>
      <c r="B415" s="42"/>
      <c r="C415" s="216" t="s">
        <v>1507</v>
      </c>
      <c r="D415" s="216" t="s">
        <v>310</v>
      </c>
      <c r="E415" s="217" t="s">
        <v>1435</v>
      </c>
      <c r="F415" s="218" t="s">
        <v>1436</v>
      </c>
      <c r="G415" s="219" t="s">
        <v>323</v>
      </c>
      <c r="H415" s="220">
        <v>91</v>
      </c>
      <c r="I415" s="221"/>
      <c r="J415" s="222">
        <f>ROUND(I415*H415,2)</f>
        <v>0</v>
      </c>
      <c r="K415" s="218" t="s">
        <v>314</v>
      </c>
      <c r="L415" s="47"/>
      <c r="M415" s="223" t="s">
        <v>19</v>
      </c>
      <c r="N415" s="224" t="s">
        <v>47</v>
      </c>
      <c r="O415" s="87"/>
      <c r="P415" s="225">
        <f>O415*H415</f>
        <v>0</v>
      </c>
      <c r="Q415" s="225">
        <v>0.0020200000000000001</v>
      </c>
      <c r="R415" s="225">
        <f>Q415*H415</f>
        <v>0.18382000000000001</v>
      </c>
      <c r="S415" s="225">
        <v>0</v>
      </c>
      <c r="T415" s="226">
        <f>S415*H415</f>
        <v>0</v>
      </c>
      <c r="U415" s="41"/>
      <c r="V415" s="41"/>
      <c r="W415" s="41"/>
      <c r="X415" s="41"/>
      <c r="Y415" s="41"/>
      <c r="Z415" s="41"/>
      <c r="AA415" s="41"/>
      <c r="AB415" s="41"/>
      <c r="AC415" s="41"/>
      <c r="AD415" s="41"/>
      <c r="AE415" s="41"/>
      <c r="AR415" s="227" t="s">
        <v>315</v>
      </c>
      <c r="AT415" s="227" t="s">
        <v>310</v>
      </c>
      <c r="AU415" s="227" t="s">
        <v>85</v>
      </c>
      <c r="AY415" s="20" t="s">
        <v>308</v>
      </c>
      <c r="BE415" s="228">
        <f>IF(N415="základní",J415,0)</f>
        <v>0</v>
      </c>
      <c r="BF415" s="228">
        <f>IF(N415="snížená",J415,0)</f>
        <v>0</v>
      </c>
      <c r="BG415" s="228">
        <f>IF(N415="zákl. přenesená",J415,0)</f>
        <v>0</v>
      </c>
      <c r="BH415" s="228">
        <f>IF(N415="sníž. přenesená",J415,0)</f>
        <v>0</v>
      </c>
      <c r="BI415" s="228">
        <f>IF(N415="nulová",J415,0)</f>
        <v>0</v>
      </c>
      <c r="BJ415" s="20" t="s">
        <v>83</v>
      </c>
      <c r="BK415" s="228">
        <f>ROUND(I415*H415,2)</f>
        <v>0</v>
      </c>
      <c r="BL415" s="20" t="s">
        <v>315</v>
      </c>
      <c r="BM415" s="227" t="s">
        <v>1437</v>
      </c>
    </row>
    <row r="416" s="2" customFormat="1">
      <c r="A416" s="41"/>
      <c r="B416" s="42"/>
      <c r="C416" s="43"/>
      <c r="D416" s="229" t="s">
        <v>317</v>
      </c>
      <c r="E416" s="43"/>
      <c r="F416" s="230" t="s">
        <v>1438</v>
      </c>
      <c r="G416" s="43"/>
      <c r="H416" s="43"/>
      <c r="I416" s="231"/>
      <c r="J416" s="43"/>
      <c r="K416" s="43"/>
      <c r="L416" s="47"/>
      <c r="M416" s="232"/>
      <c r="N416" s="233"/>
      <c r="O416" s="87"/>
      <c r="P416" s="87"/>
      <c r="Q416" s="87"/>
      <c r="R416" s="87"/>
      <c r="S416" s="87"/>
      <c r="T416" s="88"/>
      <c r="U416" s="41"/>
      <c r="V416" s="41"/>
      <c r="W416" s="41"/>
      <c r="X416" s="41"/>
      <c r="Y416" s="41"/>
      <c r="Z416" s="41"/>
      <c r="AA416" s="41"/>
      <c r="AB416" s="41"/>
      <c r="AC416" s="41"/>
      <c r="AD416" s="41"/>
      <c r="AE416" s="41"/>
      <c r="AT416" s="20" t="s">
        <v>317</v>
      </c>
      <c r="AU416" s="20" t="s">
        <v>85</v>
      </c>
    </row>
    <row r="417" s="13" customFormat="1">
      <c r="A417" s="13"/>
      <c r="B417" s="234"/>
      <c r="C417" s="235"/>
      <c r="D417" s="236" t="s">
        <v>319</v>
      </c>
      <c r="E417" s="237" t="s">
        <v>19</v>
      </c>
      <c r="F417" s="238" t="s">
        <v>1735</v>
      </c>
      <c r="G417" s="235"/>
      <c r="H417" s="239">
        <v>91</v>
      </c>
      <c r="I417" s="240"/>
      <c r="J417" s="235"/>
      <c r="K417" s="235"/>
      <c r="L417" s="241"/>
      <c r="M417" s="242"/>
      <c r="N417" s="243"/>
      <c r="O417" s="243"/>
      <c r="P417" s="243"/>
      <c r="Q417" s="243"/>
      <c r="R417" s="243"/>
      <c r="S417" s="243"/>
      <c r="T417" s="244"/>
      <c r="U417" s="13"/>
      <c r="V417" s="13"/>
      <c r="W417" s="13"/>
      <c r="X417" s="13"/>
      <c r="Y417" s="13"/>
      <c r="Z417" s="13"/>
      <c r="AA417" s="13"/>
      <c r="AB417" s="13"/>
      <c r="AC417" s="13"/>
      <c r="AD417" s="13"/>
      <c r="AE417" s="13"/>
      <c r="AT417" s="245" t="s">
        <v>319</v>
      </c>
      <c r="AU417" s="245" t="s">
        <v>85</v>
      </c>
      <c r="AV417" s="13" t="s">
        <v>85</v>
      </c>
      <c r="AW417" s="13" t="s">
        <v>37</v>
      </c>
      <c r="AX417" s="13" t="s">
        <v>83</v>
      </c>
      <c r="AY417" s="245" t="s">
        <v>308</v>
      </c>
    </row>
    <row r="418" s="2" customFormat="1" ht="16.5" customHeight="1">
      <c r="A418" s="41"/>
      <c r="B418" s="42"/>
      <c r="C418" s="216" t="s">
        <v>797</v>
      </c>
      <c r="D418" s="216" t="s">
        <v>310</v>
      </c>
      <c r="E418" s="217" t="s">
        <v>1440</v>
      </c>
      <c r="F418" s="218" t="s">
        <v>1441</v>
      </c>
      <c r="G418" s="219" t="s">
        <v>313</v>
      </c>
      <c r="H418" s="220">
        <v>218.75</v>
      </c>
      <c r="I418" s="221"/>
      <c r="J418" s="222">
        <f>ROUND(I418*H418,2)</f>
        <v>0</v>
      </c>
      <c r="K418" s="218" t="s">
        <v>314</v>
      </c>
      <c r="L418" s="47"/>
      <c r="M418" s="223" t="s">
        <v>19</v>
      </c>
      <c r="N418" s="224" t="s">
        <v>47</v>
      </c>
      <c r="O418" s="87"/>
      <c r="P418" s="225">
        <f>O418*H418</f>
        <v>0</v>
      </c>
      <c r="Q418" s="225">
        <v>0.00036999999999999999</v>
      </c>
      <c r="R418" s="225">
        <f>Q418*H418</f>
        <v>0.080937499999999996</v>
      </c>
      <c r="S418" s="225">
        <v>0</v>
      </c>
      <c r="T418" s="226">
        <f>S418*H418</f>
        <v>0</v>
      </c>
      <c r="U418" s="41"/>
      <c r="V418" s="41"/>
      <c r="W418" s="41"/>
      <c r="X418" s="41"/>
      <c r="Y418" s="41"/>
      <c r="Z418" s="41"/>
      <c r="AA418" s="41"/>
      <c r="AB418" s="41"/>
      <c r="AC418" s="41"/>
      <c r="AD418" s="41"/>
      <c r="AE418" s="41"/>
      <c r="AR418" s="227" t="s">
        <v>315</v>
      </c>
      <c r="AT418" s="227" t="s">
        <v>310</v>
      </c>
      <c r="AU418" s="227" t="s">
        <v>85</v>
      </c>
      <c r="AY418" s="20" t="s">
        <v>308</v>
      </c>
      <c r="BE418" s="228">
        <f>IF(N418="základní",J418,0)</f>
        <v>0</v>
      </c>
      <c r="BF418" s="228">
        <f>IF(N418="snížená",J418,0)</f>
        <v>0</v>
      </c>
      <c r="BG418" s="228">
        <f>IF(N418="zákl. přenesená",J418,0)</f>
        <v>0</v>
      </c>
      <c r="BH418" s="228">
        <f>IF(N418="sníž. přenesená",J418,0)</f>
        <v>0</v>
      </c>
      <c r="BI418" s="228">
        <f>IF(N418="nulová",J418,0)</f>
        <v>0</v>
      </c>
      <c r="BJ418" s="20" t="s">
        <v>83</v>
      </c>
      <c r="BK418" s="228">
        <f>ROUND(I418*H418,2)</f>
        <v>0</v>
      </c>
      <c r="BL418" s="20" t="s">
        <v>315</v>
      </c>
      <c r="BM418" s="227" t="s">
        <v>1442</v>
      </c>
    </row>
    <row r="419" s="2" customFormat="1">
      <c r="A419" s="41"/>
      <c r="B419" s="42"/>
      <c r="C419" s="43"/>
      <c r="D419" s="229" t="s">
        <v>317</v>
      </c>
      <c r="E419" s="43"/>
      <c r="F419" s="230" t="s">
        <v>1443</v>
      </c>
      <c r="G419" s="43"/>
      <c r="H419" s="43"/>
      <c r="I419" s="231"/>
      <c r="J419" s="43"/>
      <c r="K419" s="43"/>
      <c r="L419" s="47"/>
      <c r="M419" s="232"/>
      <c r="N419" s="233"/>
      <c r="O419" s="87"/>
      <c r="P419" s="87"/>
      <c r="Q419" s="87"/>
      <c r="R419" s="87"/>
      <c r="S419" s="87"/>
      <c r="T419" s="88"/>
      <c r="U419" s="41"/>
      <c r="V419" s="41"/>
      <c r="W419" s="41"/>
      <c r="X419" s="41"/>
      <c r="Y419" s="41"/>
      <c r="Z419" s="41"/>
      <c r="AA419" s="41"/>
      <c r="AB419" s="41"/>
      <c r="AC419" s="41"/>
      <c r="AD419" s="41"/>
      <c r="AE419" s="41"/>
      <c r="AT419" s="20" t="s">
        <v>317</v>
      </c>
      <c r="AU419" s="20" t="s">
        <v>85</v>
      </c>
    </row>
    <row r="420" s="14" customFormat="1">
      <c r="A420" s="14"/>
      <c r="B420" s="249"/>
      <c r="C420" s="250"/>
      <c r="D420" s="236" t="s">
        <v>319</v>
      </c>
      <c r="E420" s="251" t="s">
        <v>19</v>
      </c>
      <c r="F420" s="252" t="s">
        <v>1444</v>
      </c>
      <c r="G420" s="250"/>
      <c r="H420" s="251" t="s">
        <v>19</v>
      </c>
      <c r="I420" s="253"/>
      <c r="J420" s="250"/>
      <c r="K420" s="250"/>
      <c r="L420" s="254"/>
      <c r="M420" s="255"/>
      <c r="N420" s="256"/>
      <c r="O420" s="256"/>
      <c r="P420" s="256"/>
      <c r="Q420" s="256"/>
      <c r="R420" s="256"/>
      <c r="S420" s="256"/>
      <c r="T420" s="257"/>
      <c r="U420" s="14"/>
      <c r="V420" s="14"/>
      <c r="W420" s="14"/>
      <c r="X420" s="14"/>
      <c r="Y420" s="14"/>
      <c r="Z420" s="14"/>
      <c r="AA420" s="14"/>
      <c r="AB420" s="14"/>
      <c r="AC420" s="14"/>
      <c r="AD420" s="14"/>
      <c r="AE420" s="14"/>
      <c r="AT420" s="258" t="s">
        <v>319</v>
      </c>
      <c r="AU420" s="258" t="s">
        <v>85</v>
      </c>
      <c r="AV420" s="14" t="s">
        <v>83</v>
      </c>
      <c r="AW420" s="14" t="s">
        <v>37</v>
      </c>
      <c r="AX420" s="14" t="s">
        <v>76</v>
      </c>
      <c r="AY420" s="258" t="s">
        <v>308</v>
      </c>
    </row>
    <row r="421" s="14" customFormat="1">
      <c r="A421" s="14"/>
      <c r="B421" s="249"/>
      <c r="C421" s="250"/>
      <c r="D421" s="236" t="s">
        <v>319</v>
      </c>
      <c r="E421" s="251" t="s">
        <v>19</v>
      </c>
      <c r="F421" s="252" t="s">
        <v>1445</v>
      </c>
      <c r="G421" s="250"/>
      <c r="H421" s="251" t="s">
        <v>19</v>
      </c>
      <c r="I421" s="253"/>
      <c r="J421" s="250"/>
      <c r="K421" s="250"/>
      <c r="L421" s="254"/>
      <c r="M421" s="255"/>
      <c r="N421" s="256"/>
      <c r="O421" s="256"/>
      <c r="P421" s="256"/>
      <c r="Q421" s="256"/>
      <c r="R421" s="256"/>
      <c r="S421" s="256"/>
      <c r="T421" s="257"/>
      <c r="U421" s="14"/>
      <c r="V421" s="14"/>
      <c r="W421" s="14"/>
      <c r="X421" s="14"/>
      <c r="Y421" s="14"/>
      <c r="Z421" s="14"/>
      <c r="AA421" s="14"/>
      <c r="AB421" s="14"/>
      <c r="AC421" s="14"/>
      <c r="AD421" s="14"/>
      <c r="AE421" s="14"/>
      <c r="AT421" s="258" t="s">
        <v>319</v>
      </c>
      <c r="AU421" s="258" t="s">
        <v>85</v>
      </c>
      <c r="AV421" s="14" t="s">
        <v>83</v>
      </c>
      <c r="AW421" s="14" t="s">
        <v>37</v>
      </c>
      <c r="AX421" s="14" t="s">
        <v>76</v>
      </c>
      <c r="AY421" s="258" t="s">
        <v>308</v>
      </c>
    </row>
    <row r="422" s="13" customFormat="1">
      <c r="A422" s="13"/>
      <c r="B422" s="234"/>
      <c r="C422" s="235"/>
      <c r="D422" s="236" t="s">
        <v>319</v>
      </c>
      <c r="E422" s="237" t="s">
        <v>19</v>
      </c>
      <c r="F422" s="238" t="s">
        <v>1736</v>
      </c>
      <c r="G422" s="235"/>
      <c r="H422" s="239">
        <v>118.75</v>
      </c>
      <c r="I422" s="240"/>
      <c r="J422" s="235"/>
      <c r="K422" s="235"/>
      <c r="L422" s="241"/>
      <c r="M422" s="242"/>
      <c r="N422" s="243"/>
      <c r="O422" s="243"/>
      <c r="P422" s="243"/>
      <c r="Q422" s="243"/>
      <c r="R422" s="243"/>
      <c r="S422" s="243"/>
      <c r="T422" s="244"/>
      <c r="U422" s="13"/>
      <c r="V422" s="13"/>
      <c r="W422" s="13"/>
      <c r="X422" s="13"/>
      <c r="Y422" s="13"/>
      <c r="Z422" s="13"/>
      <c r="AA422" s="13"/>
      <c r="AB422" s="13"/>
      <c r="AC422" s="13"/>
      <c r="AD422" s="13"/>
      <c r="AE422" s="13"/>
      <c r="AT422" s="245" t="s">
        <v>319</v>
      </c>
      <c r="AU422" s="245" t="s">
        <v>85</v>
      </c>
      <c r="AV422" s="13" t="s">
        <v>85</v>
      </c>
      <c r="AW422" s="13" t="s">
        <v>37</v>
      </c>
      <c r="AX422" s="13" t="s">
        <v>76</v>
      </c>
      <c r="AY422" s="245" t="s">
        <v>308</v>
      </c>
    </row>
    <row r="423" s="13" customFormat="1">
      <c r="A423" s="13"/>
      <c r="B423" s="234"/>
      <c r="C423" s="235"/>
      <c r="D423" s="236" t="s">
        <v>319</v>
      </c>
      <c r="E423" s="237" t="s">
        <v>19</v>
      </c>
      <c r="F423" s="238" t="s">
        <v>1737</v>
      </c>
      <c r="G423" s="235"/>
      <c r="H423" s="239">
        <v>40</v>
      </c>
      <c r="I423" s="240"/>
      <c r="J423" s="235"/>
      <c r="K423" s="235"/>
      <c r="L423" s="241"/>
      <c r="M423" s="242"/>
      <c r="N423" s="243"/>
      <c r="O423" s="243"/>
      <c r="P423" s="243"/>
      <c r="Q423" s="243"/>
      <c r="R423" s="243"/>
      <c r="S423" s="243"/>
      <c r="T423" s="244"/>
      <c r="U423" s="13"/>
      <c r="V423" s="13"/>
      <c r="W423" s="13"/>
      <c r="X423" s="13"/>
      <c r="Y423" s="13"/>
      <c r="Z423" s="13"/>
      <c r="AA423" s="13"/>
      <c r="AB423" s="13"/>
      <c r="AC423" s="13"/>
      <c r="AD423" s="13"/>
      <c r="AE423" s="13"/>
      <c r="AT423" s="245" t="s">
        <v>319</v>
      </c>
      <c r="AU423" s="245" t="s">
        <v>85</v>
      </c>
      <c r="AV423" s="13" t="s">
        <v>85</v>
      </c>
      <c r="AW423" s="13" t="s">
        <v>37</v>
      </c>
      <c r="AX423" s="13" t="s">
        <v>76</v>
      </c>
      <c r="AY423" s="245" t="s">
        <v>308</v>
      </c>
    </row>
    <row r="424" s="13" customFormat="1">
      <c r="A424" s="13"/>
      <c r="B424" s="234"/>
      <c r="C424" s="235"/>
      <c r="D424" s="236" t="s">
        <v>319</v>
      </c>
      <c r="E424" s="237" t="s">
        <v>19</v>
      </c>
      <c r="F424" s="238" t="s">
        <v>1738</v>
      </c>
      <c r="G424" s="235"/>
      <c r="H424" s="239">
        <v>60</v>
      </c>
      <c r="I424" s="240"/>
      <c r="J424" s="235"/>
      <c r="K424" s="235"/>
      <c r="L424" s="241"/>
      <c r="M424" s="242"/>
      <c r="N424" s="243"/>
      <c r="O424" s="243"/>
      <c r="P424" s="243"/>
      <c r="Q424" s="243"/>
      <c r="R424" s="243"/>
      <c r="S424" s="243"/>
      <c r="T424" s="244"/>
      <c r="U424" s="13"/>
      <c r="V424" s="13"/>
      <c r="W424" s="13"/>
      <c r="X424" s="13"/>
      <c r="Y424" s="13"/>
      <c r="Z424" s="13"/>
      <c r="AA424" s="13"/>
      <c r="AB424" s="13"/>
      <c r="AC424" s="13"/>
      <c r="AD424" s="13"/>
      <c r="AE424" s="13"/>
      <c r="AT424" s="245" t="s">
        <v>319</v>
      </c>
      <c r="AU424" s="245" t="s">
        <v>85</v>
      </c>
      <c r="AV424" s="13" t="s">
        <v>85</v>
      </c>
      <c r="AW424" s="13" t="s">
        <v>37</v>
      </c>
      <c r="AX424" s="13" t="s">
        <v>76</v>
      </c>
      <c r="AY424" s="245" t="s">
        <v>308</v>
      </c>
    </row>
    <row r="425" s="15" customFormat="1">
      <c r="A425" s="15"/>
      <c r="B425" s="259"/>
      <c r="C425" s="260"/>
      <c r="D425" s="236" t="s">
        <v>319</v>
      </c>
      <c r="E425" s="261" t="s">
        <v>19</v>
      </c>
      <c r="F425" s="262" t="s">
        <v>448</v>
      </c>
      <c r="G425" s="260"/>
      <c r="H425" s="263">
        <v>218.75</v>
      </c>
      <c r="I425" s="264"/>
      <c r="J425" s="260"/>
      <c r="K425" s="260"/>
      <c r="L425" s="265"/>
      <c r="M425" s="266"/>
      <c r="N425" s="267"/>
      <c r="O425" s="267"/>
      <c r="P425" s="267"/>
      <c r="Q425" s="267"/>
      <c r="R425" s="267"/>
      <c r="S425" s="267"/>
      <c r="T425" s="268"/>
      <c r="U425" s="15"/>
      <c r="V425" s="15"/>
      <c r="W425" s="15"/>
      <c r="X425" s="15"/>
      <c r="Y425" s="15"/>
      <c r="Z425" s="15"/>
      <c r="AA425" s="15"/>
      <c r="AB425" s="15"/>
      <c r="AC425" s="15"/>
      <c r="AD425" s="15"/>
      <c r="AE425" s="15"/>
      <c r="AT425" s="269" t="s">
        <v>319</v>
      </c>
      <c r="AU425" s="269" t="s">
        <v>85</v>
      </c>
      <c r="AV425" s="15" t="s">
        <v>315</v>
      </c>
      <c r="AW425" s="15" t="s">
        <v>37</v>
      </c>
      <c r="AX425" s="15" t="s">
        <v>83</v>
      </c>
      <c r="AY425" s="269" t="s">
        <v>308</v>
      </c>
    </row>
    <row r="426" s="2" customFormat="1" ht="21.75" customHeight="1">
      <c r="A426" s="41"/>
      <c r="B426" s="42"/>
      <c r="C426" s="216" t="s">
        <v>1510</v>
      </c>
      <c r="D426" s="216" t="s">
        <v>310</v>
      </c>
      <c r="E426" s="217" t="s">
        <v>1449</v>
      </c>
      <c r="F426" s="218" t="s">
        <v>1450</v>
      </c>
      <c r="G426" s="219" t="s">
        <v>313</v>
      </c>
      <c r="H426" s="220">
        <v>243</v>
      </c>
      <c r="I426" s="221"/>
      <c r="J426" s="222">
        <f>ROUND(I426*H426,2)</f>
        <v>0</v>
      </c>
      <c r="K426" s="218" t="s">
        <v>19</v>
      </c>
      <c r="L426" s="47"/>
      <c r="M426" s="223" t="s">
        <v>19</v>
      </c>
      <c r="N426" s="224" t="s">
        <v>47</v>
      </c>
      <c r="O426" s="87"/>
      <c r="P426" s="225">
        <f>O426*H426</f>
        <v>0</v>
      </c>
      <c r="Q426" s="225">
        <v>0.0038800000000000002</v>
      </c>
      <c r="R426" s="225">
        <f>Q426*H426</f>
        <v>0.94284000000000001</v>
      </c>
      <c r="S426" s="225">
        <v>0</v>
      </c>
      <c r="T426" s="226">
        <f>S426*H426</f>
        <v>0</v>
      </c>
      <c r="U426" s="41"/>
      <c r="V426" s="41"/>
      <c r="W426" s="41"/>
      <c r="X426" s="41"/>
      <c r="Y426" s="41"/>
      <c r="Z426" s="41"/>
      <c r="AA426" s="41"/>
      <c r="AB426" s="41"/>
      <c r="AC426" s="41"/>
      <c r="AD426" s="41"/>
      <c r="AE426" s="41"/>
      <c r="AR426" s="227" t="s">
        <v>315</v>
      </c>
      <c r="AT426" s="227" t="s">
        <v>310</v>
      </c>
      <c r="AU426" s="227" t="s">
        <v>85</v>
      </c>
      <c r="AY426" s="20" t="s">
        <v>308</v>
      </c>
      <c r="BE426" s="228">
        <f>IF(N426="základní",J426,0)</f>
        <v>0</v>
      </c>
      <c r="BF426" s="228">
        <f>IF(N426="snížená",J426,0)</f>
        <v>0</v>
      </c>
      <c r="BG426" s="228">
        <f>IF(N426="zákl. přenesená",J426,0)</f>
        <v>0</v>
      </c>
      <c r="BH426" s="228">
        <f>IF(N426="sníž. přenesená",J426,0)</f>
        <v>0</v>
      </c>
      <c r="BI426" s="228">
        <f>IF(N426="nulová",J426,0)</f>
        <v>0</v>
      </c>
      <c r="BJ426" s="20" t="s">
        <v>83</v>
      </c>
      <c r="BK426" s="228">
        <f>ROUND(I426*H426,2)</f>
        <v>0</v>
      </c>
      <c r="BL426" s="20" t="s">
        <v>315</v>
      </c>
      <c r="BM426" s="227" t="s">
        <v>1451</v>
      </c>
    </row>
    <row r="427" s="14" customFormat="1">
      <c r="A427" s="14"/>
      <c r="B427" s="249"/>
      <c r="C427" s="250"/>
      <c r="D427" s="236" t="s">
        <v>319</v>
      </c>
      <c r="E427" s="251" t="s">
        <v>19</v>
      </c>
      <c r="F427" s="252" t="s">
        <v>1452</v>
      </c>
      <c r="G427" s="250"/>
      <c r="H427" s="251" t="s">
        <v>19</v>
      </c>
      <c r="I427" s="253"/>
      <c r="J427" s="250"/>
      <c r="K427" s="250"/>
      <c r="L427" s="254"/>
      <c r="M427" s="255"/>
      <c r="N427" s="256"/>
      <c r="O427" s="256"/>
      <c r="P427" s="256"/>
      <c r="Q427" s="256"/>
      <c r="R427" s="256"/>
      <c r="S427" s="256"/>
      <c r="T427" s="257"/>
      <c r="U427" s="14"/>
      <c r="V427" s="14"/>
      <c r="W427" s="14"/>
      <c r="X427" s="14"/>
      <c r="Y427" s="14"/>
      <c r="Z427" s="14"/>
      <c r="AA427" s="14"/>
      <c r="AB427" s="14"/>
      <c r="AC427" s="14"/>
      <c r="AD427" s="14"/>
      <c r="AE427" s="14"/>
      <c r="AT427" s="258" t="s">
        <v>319</v>
      </c>
      <c r="AU427" s="258" t="s">
        <v>85</v>
      </c>
      <c r="AV427" s="14" t="s">
        <v>83</v>
      </c>
      <c r="AW427" s="14" t="s">
        <v>37</v>
      </c>
      <c r="AX427" s="14" t="s">
        <v>76</v>
      </c>
      <c r="AY427" s="258" t="s">
        <v>308</v>
      </c>
    </row>
    <row r="428" s="13" customFormat="1">
      <c r="A428" s="13"/>
      <c r="B428" s="234"/>
      <c r="C428" s="235"/>
      <c r="D428" s="236" t="s">
        <v>319</v>
      </c>
      <c r="E428" s="237" t="s">
        <v>19</v>
      </c>
      <c r="F428" s="238" t="s">
        <v>1739</v>
      </c>
      <c r="G428" s="235"/>
      <c r="H428" s="239">
        <v>148</v>
      </c>
      <c r="I428" s="240"/>
      <c r="J428" s="235"/>
      <c r="K428" s="235"/>
      <c r="L428" s="241"/>
      <c r="M428" s="242"/>
      <c r="N428" s="243"/>
      <c r="O428" s="243"/>
      <c r="P428" s="243"/>
      <c r="Q428" s="243"/>
      <c r="R428" s="243"/>
      <c r="S428" s="243"/>
      <c r="T428" s="244"/>
      <c r="U428" s="13"/>
      <c r="V428" s="13"/>
      <c r="W428" s="13"/>
      <c r="X428" s="13"/>
      <c r="Y428" s="13"/>
      <c r="Z428" s="13"/>
      <c r="AA428" s="13"/>
      <c r="AB428" s="13"/>
      <c r="AC428" s="13"/>
      <c r="AD428" s="13"/>
      <c r="AE428" s="13"/>
      <c r="AT428" s="245" t="s">
        <v>319</v>
      </c>
      <c r="AU428" s="245" t="s">
        <v>85</v>
      </c>
      <c r="AV428" s="13" t="s">
        <v>85</v>
      </c>
      <c r="AW428" s="13" t="s">
        <v>37</v>
      </c>
      <c r="AX428" s="13" t="s">
        <v>76</v>
      </c>
      <c r="AY428" s="245" t="s">
        <v>308</v>
      </c>
    </row>
    <row r="429" s="13" customFormat="1">
      <c r="A429" s="13"/>
      <c r="B429" s="234"/>
      <c r="C429" s="235"/>
      <c r="D429" s="236" t="s">
        <v>319</v>
      </c>
      <c r="E429" s="237" t="s">
        <v>19</v>
      </c>
      <c r="F429" s="238" t="s">
        <v>1740</v>
      </c>
      <c r="G429" s="235"/>
      <c r="H429" s="239">
        <v>95</v>
      </c>
      <c r="I429" s="240"/>
      <c r="J429" s="235"/>
      <c r="K429" s="235"/>
      <c r="L429" s="241"/>
      <c r="M429" s="242"/>
      <c r="N429" s="243"/>
      <c r="O429" s="243"/>
      <c r="P429" s="243"/>
      <c r="Q429" s="243"/>
      <c r="R429" s="243"/>
      <c r="S429" s="243"/>
      <c r="T429" s="244"/>
      <c r="U429" s="13"/>
      <c r="V429" s="13"/>
      <c r="W429" s="13"/>
      <c r="X429" s="13"/>
      <c r="Y429" s="13"/>
      <c r="Z429" s="13"/>
      <c r="AA429" s="13"/>
      <c r="AB429" s="13"/>
      <c r="AC429" s="13"/>
      <c r="AD429" s="13"/>
      <c r="AE429" s="13"/>
      <c r="AT429" s="245" t="s">
        <v>319</v>
      </c>
      <c r="AU429" s="245" t="s">
        <v>85</v>
      </c>
      <c r="AV429" s="13" t="s">
        <v>85</v>
      </c>
      <c r="AW429" s="13" t="s">
        <v>37</v>
      </c>
      <c r="AX429" s="13" t="s">
        <v>76</v>
      </c>
      <c r="AY429" s="245" t="s">
        <v>308</v>
      </c>
    </row>
    <row r="430" s="15" customFormat="1">
      <c r="A430" s="15"/>
      <c r="B430" s="259"/>
      <c r="C430" s="260"/>
      <c r="D430" s="236" t="s">
        <v>319</v>
      </c>
      <c r="E430" s="261" t="s">
        <v>19</v>
      </c>
      <c r="F430" s="262" t="s">
        <v>448</v>
      </c>
      <c r="G430" s="260"/>
      <c r="H430" s="263">
        <v>243</v>
      </c>
      <c r="I430" s="264"/>
      <c r="J430" s="260"/>
      <c r="K430" s="260"/>
      <c r="L430" s="265"/>
      <c r="M430" s="266"/>
      <c r="N430" s="267"/>
      <c r="O430" s="267"/>
      <c r="P430" s="267"/>
      <c r="Q430" s="267"/>
      <c r="R430" s="267"/>
      <c r="S430" s="267"/>
      <c r="T430" s="268"/>
      <c r="U430" s="15"/>
      <c r="V430" s="15"/>
      <c r="W430" s="15"/>
      <c r="X430" s="15"/>
      <c r="Y430" s="15"/>
      <c r="Z430" s="15"/>
      <c r="AA430" s="15"/>
      <c r="AB430" s="15"/>
      <c r="AC430" s="15"/>
      <c r="AD430" s="15"/>
      <c r="AE430" s="15"/>
      <c r="AT430" s="269" t="s">
        <v>319</v>
      </c>
      <c r="AU430" s="269" t="s">
        <v>85</v>
      </c>
      <c r="AV430" s="15" t="s">
        <v>315</v>
      </c>
      <c r="AW430" s="15" t="s">
        <v>37</v>
      </c>
      <c r="AX430" s="15" t="s">
        <v>83</v>
      </c>
      <c r="AY430" s="269" t="s">
        <v>308</v>
      </c>
    </row>
    <row r="431" s="2" customFormat="1" ht="24.15" customHeight="1">
      <c r="A431" s="41"/>
      <c r="B431" s="42"/>
      <c r="C431" s="216" t="s">
        <v>802</v>
      </c>
      <c r="D431" s="216" t="s">
        <v>310</v>
      </c>
      <c r="E431" s="217" t="s">
        <v>1460</v>
      </c>
      <c r="F431" s="218" t="s">
        <v>1461</v>
      </c>
      <c r="G431" s="219" t="s">
        <v>313</v>
      </c>
      <c r="H431" s="220">
        <v>292.5</v>
      </c>
      <c r="I431" s="221"/>
      <c r="J431" s="222">
        <f>ROUND(I431*H431,2)</f>
        <v>0</v>
      </c>
      <c r="K431" s="218" t="s">
        <v>314</v>
      </c>
      <c r="L431" s="47"/>
      <c r="M431" s="223" t="s">
        <v>19</v>
      </c>
      <c r="N431" s="224" t="s">
        <v>47</v>
      </c>
      <c r="O431" s="87"/>
      <c r="P431" s="225">
        <f>O431*H431</f>
        <v>0</v>
      </c>
      <c r="Q431" s="225">
        <v>0.00036000000000000002</v>
      </c>
      <c r="R431" s="225">
        <f>Q431*H431</f>
        <v>0.10530000000000001</v>
      </c>
      <c r="S431" s="225">
        <v>0</v>
      </c>
      <c r="T431" s="226">
        <f>S431*H431</f>
        <v>0</v>
      </c>
      <c r="U431" s="41"/>
      <c r="V431" s="41"/>
      <c r="W431" s="41"/>
      <c r="X431" s="41"/>
      <c r="Y431" s="41"/>
      <c r="Z431" s="41"/>
      <c r="AA431" s="41"/>
      <c r="AB431" s="41"/>
      <c r="AC431" s="41"/>
      <c r="AD431" s="41"/>
      <c r="AE431" s="41"/>
      <c r="AR431" s="227" t="s">
        <v>315</v>
      </c>
      <c r="AT431" s="227" t="s">
        <v>310</v>
      </c>
      <c r="AU431" s="227" t="s">
        <v>85</v>
      </c>
      <c r="AY431" s="20" t="s">
        <v>308</v>
      </c>
      <c r="BE431" s="228">
        <f>IF(N431="základní",J431,0)</f>
        <v>0</v>
      </c>
      <c r="BF431" s="228">
        <f>IF(N431="snížená",J431,0)</f>
        <v>0</v>
      </c>
      <c r="BG431" s="228">
        <f>IF(N431="zákl. přenesená",J431,0)</f>
        <v>0</v>
      </c>
      <c r="BH431" s="228">
        <f>IF(N431="sníž. přenesená",J431,0)</f>
        <v>0</v>
      </c>
      <c r="BI431" s="228">
        <f>IF(N431="nulová",J431,0)</f>
        <v>0</v>
      </c>
      <c r="BJ431" s="20" t="s">
        <v>83</v>
      </c>
      <c r="BK431" s="228">
        <f>ROUND(I431*H431,2)</f>
        <v>0</v>
      </c>
      <c r="BL431" s="20" t="s">
        <v>315</v>
      </c>
      <c r="BM431" s="227" t="s">
        <v>1462</v>
      </c>
    </row>
    <row r="432" s="2" customFormat="1">
      <c r="A432" s="41"/>
      <c r="B432" s="42"/>
      <c r="C432" s="43"/>
      <c r="D432" s="229" t="s">
        <v>317</v>
      </c>
      <c r="E432" s="43"/>
      <c r="F432" s="230" t="s">
        <v>1463</v>
      </c>
      <c r="G432" s="43"/>
      <c r="H432" s="43"/>
      <c r="I432" s="231"/>
      <c r="J432" s="43"/>
      <c r="K432" s="43"/>
      <c r="L432" s="47"/>
      <c r="M432" s="232"/>
      <c r="N432" s="233"/>
      <c r="O432" s="87"/>
      <c r="P432" s="87"/>
      <c r="Q432" s="87"/>
      <c r="R432" s="87"/>
      <c r="S432" s="87"/>
      <c r="T432" s="88"/>
      <c r="U432" s="41"/>
      <c r="V432" s="41"/>
      <c r="W432" s="41"/>
      <c r="X432" s="41"/>
      <c r="Y432" s="41"/>
      <c r="Z432" s="41"/>
      <c r="AA432" s="41"/>
      <c r="AB432" s="41"/>
      <c r="AC432" s="41"/>
      <c r="AD432" s="41"/>
      <c r="AE432" s="41"/>
      <c r="AT432" s="20" t="s">
        <v>317</v>
      </c>
      <c r="AU432" s="20" t="s">
        <v>85</v>
      </c>
    </row>
    <row r="433" s="14" customFormat="1">
      <c r="A433" s="14"/>
      <c r="B433" s="249"/>
      <c r="C433" s="250"/>
      <c r="D433" s="236" t="s">
        <v>319</v>
      </c>
      <c r="E433" s="251" t="s">
        <v>19</v>
      </c>
      <c r="F433" s="252" t="s">
        <v>1464</v>
      </c>
      <c r="G433" s="250"/>
      <c r="H433" s="251" t="s">
        <v>19</v>
      </c>
      <c r="I433" s="253"/>
      <c r="J433" s="250"/>
      <c r="K433" s="250"/>
      <c r="L433" s="254"/>
      <c r="M433" s="255"/>
      <c r="N433" s="256"/>
      <c r="O433" s="256"/>
      <c r="P433" s="256"/>
      <c r="Q433" s="256"/>
      <c r="R433" s="256"/>
      <c r="S433" s="256"/>
      <c r="T433" s="257"/>
      <c r="U433" s="14"/>
      <c r="V433" s="14"/>
      <c r="W433" s="14"/>
      <c r="X433" s="14"/>
      <c r="Y433" s="14"/>
      <c r="Z433" s="14"/>
      <c r="AA433" s="14"/>
      <c r="AB433" s="14"/>
      <c r="AC433" s="14"/>
      <c r="AD433" s="14"/>
      <c r="AE433" s="14"/>
      <c r="AT433" s="258" t="s">
        <v>319</v>
      </c>
      <c r="AU433" s="258" t="s">
        <v>85</v>
      </c>
      <c r="AV433" s="14" t="s">
        <v>83</v>
      </c>
      <c r="AW433" s="14" t="s">
        <v>37</v>
      </c>
      <c r="AX433" s="14" t="s">
        <v>76</v>
      </c>
      <c r="AY433" s="258" t="s">
        <v>308</v>
      </c>
    </row>
    <row r="434" s="13" customFormat="1">
      <c r="A434" s="13"/>
      <c r="B434" s="234"/>
      <c r="C434" s="235"/>
      <c r="D434" s="236" t="s">
        <v>319</v>
      </c>
      <c r="E434" s="237" t="s">
        <v>19</v>
      </c>
      <c r="F434" s="238" t="s">
        <v>1741</v>
      </c>
      <c r="G434" s="235"/>
      <c r="H434" s="239">
        <v>142.5</v>
      </c>
      <c r="I434" s="240"/>
      <c r="J434" s="235"/>
      <c r="K434" s="235"/>
      <c r="L434" s="241"/>
      <c r="M434" s="242"/>
      <c r="N434" s="243"/>
      <c r="O434" s="243"/>
      <c r="P434" s="243"/>
      <c r="Q434" s="243"/>
      <c r="R434" s="243"/>
      <c r="S434" s="243"/>
      <c r="T434" s="244"/>
      <c r="U434" s="13"/>
      <c r="V434" s="13"/>
      <c r="W434" s="13"/>
      <c r="X434" s="13"/>
      <c r="Y434" s="13"/>
      <c r="Z434" s="13"/>
      <c r="AA434" s="13"/>
      <c r="AB434" s="13"/>
      <c r="AC434" s="13"/>
      <c r="AD434" s="13"/>
      <c r="AE434" s="13"/>
      <c r="AT434" s="245" t="s">
        <v>319</v>
      </c>
      <c r="AU434" s="245" t="s">
        <v>85</v>
      </c>
      <c r="AV434" s="13" t="s">
        <v>85</v>
      </c>
      <c r="AW434" s="13" t="s">
        <v>37</v>
      </c>
      <c r="AX434" s="13" t="s">
        <v>76</v>
      </c>
      <c r="AY434" s="245" t="s">
        <v>308</v>
      </c>
    </row>
    <row r="435" s="13" customFormat="1">
      <c r="A435" s="13"/>
      <c r="B435" s="234"/>
      <c r="C435" s="235"/>
      <c r="D435" s="236" t="s">
        <v>319</v>
      </c>
      <c r="E435" s="237" t="s">
        <v>19</v>
      </c>
      <c r="F435" s="238" t="s">
        <v>1742</v>
      </c>
      <c r="G435" s="235"/>
      <c r="H435" s="239">
        <v>60</v>
      </c>
      <c r="I435" s="240"/>
      <c r="J435" s="235"/>
      <c r="K435" s="235"/>
      <c r="L435" s="241"/>
      <c r="M435" s="242"/>
      <c r="N435" s="243"/>
      <c r="O435" s="243"/>
      <c r="P435" s="243"/>
      <c r="Q435" s="243"/>
      <c r="R435" s="243"/>
      <c r="S435" s="243"/>
      <c r="T435" s="244"/>
      <c r="U435" s="13"/>
      <c r="V435" s="13"/>
      <c r="W435" s="13"/>
      <c r="X435" s="13"/>
      <c r="Y435" s="13"/>
      <c r="Z435" s="13"/>
      <c r="AA435" s="13"/>
      <c r="AB435" s="13"/>
      <c r="AC435" s="13"/>
      <c r="AD435" s="13"/>
      <c r="AE435" s="13"/>
      <c r="AT435" s="245" t="s">
        <v>319</v>
      </c>
      <c r="AU435" s="245" t="s">
        <v>85</v>
      </c>
      <c r="AV435" s="13" t="s">
        <v>85</v>
      </c>
      <c r="AW435" s="13" t="s">
        <v>37</v>
      </c>
      <c r="AX435" s="13" t="s">
        <v>76</v>
      </c>
      <c r="AY435" s="245" t="s">
        <v>308</v>
      </c>
    </row>
    <row r="436" s="13" customFormat="1">
      <c r="A436" s="13"/>
      <c r="B436" s="234"/>
      <c r="C436" s="235"/>
      <c r="D436" s="236" t="s">
        <v>319</v>
      </c>
      <c r="E436" s="237" t="s">
        <v>19</v>
      </c>
      <c r="F436" s="238" t="s">
        <v>1607</v>
      </c>
      <c r="G436" s="235"/>
      <c r="H436" s="239">
        <v>90</v>
      </c>
      <c r="I436" s="240"/>
      <c r="J436" s="235"/>
      <c r="K436" s="235"/>
      <c r="L436" s="241"/>
      <c r="M436" s="242"/>
      <c r="N436" s="243"/>
      <c r="O436" s="243"/>
      <c r="P436" s="243"/>
      <c r="Q436" s="243"/>
      <c r="R436" s="243"/>
      <c r="S436" s="243"/>
      <c r="T436" s="244"/>
      <c r="U436" s="13"/>
      <c r="V436" s="13"/>
      <c r="W436" s="13"/>
      <c r="X436" s="13"/>
      <c r="Y436" s="13"/>
      <c r="Z436" s="13"/>
      <c r="AA436" s="13"/>
      <c r="AB436" s="13"/>
      <c r="AC436" s="13"/>
      <c r="AD436" s="13"/>
      <c r="AE436" s="13"/>
      <c r="AT436" s="245" t="s">
        <v>319</v>
      </c>
      <c r="AU436" s="245" t="s">
        <v>85</v>
      </c>
      <c r="AV436" s="13" t="s">
        <v>85</v>
      </c>
      <c r="AW436" s="13" t="s">
        <v>37</v>
      </c>
      <c r="AX436" s="13" t="s">
        <v>76</v>
      </c>
      <c r="AY436" s="245" t="s">
        <v>308</v>
      </c>
    </row>
    <row r="437" s="15" customFormat="1">
      <c r="A437" s="15"/>
      <c r="B437" s="259"/>
      <c r="C437" s="260"/>
      <c r="D437" s="236" t="s">
        <v>319</v>
      </c>
      <c r="E437" s="261" t="s">
        <v>19</v>
      </c>
      <c r="F437" s="262" t="s">
        <v>448</v>
      </c>
      <c r="G437" s="260"/>
      <c r="H437" s="263">
        <v>292.5</v>
      </c>
      <c r="I437" s="264"/>
      <c r="J437" s="260"/>
      <c r="K437" s="260"/>
      <c r="L437" s="265"/>
      <c r="M437" s="266"/>
      <c r="N437" s="267"/>
      <c r="O437" s="267"/>
      <c r="P437" s="267"/>
      <c r="Q437" s="267"/>
      <c r="R437" s="267"/>
      <c r="S437" s="267"/>
      <c r="T437" s="268"/>
      <c r="U437" s="15"/>
      <c r="V437" s="15"/>
      <c r="W437" s="15"/>
      <c r="X437" s="15"/>
      <c r="Y437" s="15"/>
      <c r="Z437" s="15"/>
      <c r="AA437" s="15"/>
      <c r="AB437" s="15"/>
      <c r="AC437" s="15"/>
      <c r="AD437" s="15"/>
      <c r="AE437" s="15"/>
      <c r="AT437" s="269" t="s">
        <v>319</v>
      </c>
      <c r="AU437" s="269" t="s">
        <v>85</v>
      </c>
      <c r="AV437" s="15" t="s">
        <v>315</v>
      </c>
      <c r="AW437" s="15" t="s">
        <v>37</v>
      </c>
      <c r="AX437" s="15" t="s">
        <v>83</v>
      </c>
      <c r="AY437" s="269" t="s">
        <v>308</v>
      </c>
    </row>
    <row r="438" s="2" customFormat="1" ht="21.75" customHeight="1">
      <c r="A438" s="41"/>
      <c r="B438" s="42"/>
      <c r="C438" s="216" t="s">
        <v>1743</v>
      </c>
      <c r="D438" s="216" t="s">
        <v>310</v>
      </c>
      <c r="E438" s="217" t="s">
        <v>1468</v>
      </c>
      <c r="F438" s="218" t="s">
        <v>1469</v>
      </c>
      <c r="G438" s="219" t="s">
        <v>313</v>
      </c>
      <c r="H438" s="220">
        <v>95</v>
      </c>
      <c r="I438" s="221"/>
      <c r="J438" s="222">
        <f>ROUND(I438*H438,2)</f>
        <v>0</v>
      </c>
      <c r="K438" s="218" t="s">
        <v>314</v>
      </c>
      <c r="L438" s="47"/>
      <c r="M438" s="223" t="s">
        <v>19</v>
      </c>
      <c r="N438" s="224" t="s">
        <v>47</v>
      </c>
      <c r="O438" s="87"/>
      <c r="P438" s="225">
        <f>O438*H438</f>
        <v>0</v>
      </c>
      <c r="Q438" s="225">
        <v>0.00056999999999999998</v>
      </c>
      <c r="R438" s="225">
        <f>Q438*H438</f>
        <v>0.054149999999999997</v>
      </c>
      <c r="S438" s="225">
        <v>0</v>
      </c>
      <c r="T438" s="226">
        <f>S438*H438</f>
        <v>0</v>
      </c>
      <c r="U438" s="41"/>
      <c r="V438" s="41"/>
      <c r="W438" s="41"/>
      <c r="X438" s="41"/>
      <c r="Y438" s="41"/>
      <c r="Z438" s="41"/>
      <c r="AA438" s="41"/>
      <c r="AB438" s="41"/>
      <c r="AC438" s="41"/>
      <c r="AD438" s="41"/>
      <c r="AE438" s="41"/>
      <c r="AR438" s="227" t="s">
        <v>315</v>
      </c>
      <c r="AT438" s="227" t="s">
        <v>310</v>
      </c>
      <c r="AU438" s="227" t="s">
        <v>85</v>
      </c>
      <c r="AY438" s="20" t="s">
        <v>308</v>
      </c>
      <c r="BE438" s="228">
        <f>IF(N438="základní",J438,0)</f>
        <v>0</v>
      </c>
      <c r="BF438" s="228">
        <f>IF(N438="snížená",J438,0)</f>
        <v>0</v>
      </c>
      <c r="BG438" s="228">
        <f>IF(N438="zákl. přenesená",J438,0)</f>
        <v>0</v>
      </c>
      <c r="BH438" s="228">
        <f>IF(N438="sníž. přenesená",J438,0)</f>
        <v>0</v>
      </c>
      <c r="BI438" s="228">
        <f>IF(N438="nulová",J438,0)</f>
        <v>0</v>
      </c>
      <c r="BJ438" s="20" t="s">
        <v>83</v>
      </c>
      <c r="BK438" s="228">
        <f>ROUND(I438*H438,2)</f>
        <v>0</v>
      </c>
      <c r="BL438" s="20" t="s">
        <v>315</v>
      </c>
      <c r="BM438" s="227" t="s">
        <v>1470</v>
      </c>
    </row>
    <row r="439" s="2" customFormat="1">
      <c r="A439" s="41"/>
      <c r="B439" s="42"/>
      <c r="C439" s="43"/>
      <c r="D439" s="229" t="s">
        <v>317</v>
      </c>
      <c r="E439" s="43"/>
      <c r="F439" s="230" t="s">
        <v>1471</v>
      </c>
      <c r="G439" s="43"/>
      <c r="H439" s="43"/>
      <c r="I439" s="231"/>
      <c r="J439" s="43"/>
      <c r="K439" s="43"/>
      <c r="L439" s="47"/>
      <c r="M439" s="232"/>
      <c r="N439" s="233"/>
      <c r="O439" s="87"/>
      <c r="P439" s="87"/>
      <c r="Q439" s="87"/>
      <c r="R439" s="87"/>
      <c r="S439" s="87"/>
      <c r="T439" s="88"/>
      <c r="U439" s="41"/>
      <c r="V439" s="41"/>
      <c r="W439" s="41"/>
      <c r="X439" s="41"/>
      <c r="Y439" s="41"/>
      <c r="Z439" s="41"/>
      <c r="AA439" s="41"/>
      <c r="AB439" s="41"/>
      <c r="AC439" s="41"/>
      <c r="AD439" s="41"/>
      <c r="AE439" s="41"/>
      <c r="AT439" s="20" t="s">
        <v>317</v>
      </c>
      <c r="AU439" s="20" t="s">
        <v>85</v>
      </c>
    </row>
    <row r="440" s="14" customFormat="1">
      <c r="A440" s="14"/>
      <c r="B440" s="249"/>
      <c r="C440" s="250"/>
      <c r="D440" s="236" t="s">
        <v>319</v>
      </c>
      <c r="E440" s="251" t="s">
        <v>19</v>
      </c>
      <c r="F440" s="252" t="s">
        <v>1472</v>
      </c>
      <c r="G440" s="250"/>
      <c r="H440" s="251" t="s">
        <v>19</v>
      </c>
      <c r="I440" s="253"/>
      <c r="J440" s="250"/>
      <c r="K440" s="250"/>
      <c r="L440" s="254"/>
      <c r="M440" s="255"/>
      <c r="N440" s="256"/>
      <c r="O440" s="256"/>
      <c r="P440" s="256"/>
      <c r="Q440" s="256"/>
      <c r="R440" s="256"/>
      <c r="S440" s="256"/>
      <c r="T440" s="257"/>
      <c r="U440" s="14"/>
      <c r="V440" s="14"/>
      <c r="W440" s="14"/>
      <c r="X440" s="14"/>
      <c r="Y440" s="14"/>
      <c r="Z440" s="14"/>
      <c r="AA440" s="14"/>
      <c r="AB440" s="14"/>
      <c r="AC440" s="14"/>
      <c r="AD440" s="14"/>
      <c r="AE440" s="14"/>
      <c r="AT440" s="258" t="s">
        <v>319</v>
      </c>
      <c r="AU440" s="258" t="s">
        <v>85</v>
      </c>
      <c r="AV440" s="14" t="s">
        <v>83</v>
      </c>
      <c r="AW440" s="14" t="s">
        <v>37</v>
      </c>
      <c r="AX440" s="14" t="s">
        <v>76</v>
      </c>
      <c r="AY440" s="258" t="s">
        <v>308</v>
      </c>
    </row>
    <row r="441" s="13" customFormat="1">
      <c r="A441" s="13"/>
      <c r="B441" s="234"/>
      <c r="C441" s="235"/>
      <c r="D441" s="236" t="s">
        <v>319</v>
      </c>
      <c r="E441" s="237" t="s">
        <v>19</v>
      </c>
      <c r="F441" s="238" t="s">
        <v>1643</v>
      </c>
      <c r="G441" s="235"/>
      <c r="H441" s="239">
        <v>95</v>
      </c>
      <c r="I441" s="240"/>
      <c r="J441" s="235"/>
      <c r="K441" s="235"/>
      <c r="L441" s="241"/>
      <c r="M441" s="242"/>
      <c r="N441" s="243"/>
      <c r="O441" s="243"/>
      <c r="P441" s="243"/>
      <c r="Q441" s="243"/>
      <c r="R441" s="243"/>
      <c r="S441" s="243"/>
      <c r="T441" s="244"/>
      <c r="U441" s="13"/>
      <c r="V441" s="13"/>
      <c r="W441" s="13"/>
      <c r="X441" s="13"/>
      <c r="Y441" s="13"/>
      <c r="Z441" s="13"/>
      <c r="AA441" s="13"/>
      <c r="AB441" s="13"/>
      <c r="AC441" s="13"/>
      <c r="AD441" s="13"/>
      <c r="AE441" s="13"/>
      <c r="AT441" s="245" t="s">
        <v>319</v>
      </c>
      <c r="AU441" s="245" t="s">
        <v>85</v>
      </c>
      <c r="AV441" s="13" t="s">
        <v>85</v>
      </c>
      <c r="AW441" s="13" t="s">
        <v>37</v>
      </c>
      <c r="AX441" s="13" t="s">
        <v>83</v>
      </c>
      <c r="AY441" s="245" t="s">
        <v>308</v>
      </c>
    </row>
    <row r="442" s="2" customFormat="1" ht="33" customHeight="1">
      <c r="A442" s="41"/>
      <c r="B442" s="42"/>
      <c r="C442" s="216" t="s">
        <v>809</v>
      </c>
      <c r="D442" s="216" t="s">
        <v>310</v>
      </c>
      <c r="E442" s="217" t="s">
        <v>1474</v>
      </c>
      <c r="F442" s="218" t="s">
        <v>1475</v>
      </c>
      <c r="G442" s="219" t="s">
        <v>474</v>
      </c>
      <c r="H442" s="220">
        <v>129</v>
      </c>
      <c r="I442" s="221"/>
      <c r="J442" s="222">
        <f>ROUND(I442*H442,2)</f>
        <v>0</v>
      </c>
      <c r="K442" s="218" t="s">
        <v>314</v>
      </c>
      <c r="L442" s="47"/>
      <c r="M442" s="223" t="s">
        <v>19</v>
      </c>
      <c r="N442" s="224" t="s">
        <v>47</v>
      </c>
      <c r="O442" s="87"/>
      <c r="P442" s="225">
        <f>O442*H442</f>
        <v>0</v>
      </c>
      <c r="Q442" s="225">
        <v>0.00060999999999999997</v>
      </c>
      <c r="R442" s="225">
        <f>Q442*H442</f>
        <v>0.078689999999999996</v>
      </c>
      <c r="S442" s="225">
        <v>0</v>
      </c>
      <c r="T442" s="226">
        <f>S442*H442</f>
        <v>0</v>
      </c>
      <c r="U442" s="41"/>
      <c r="V442" s="41"/>
      <c r="W442" s="41"/>
      <c r="X442" s="41"/>
      <c r="Y442" s="41"/>
      <c r="Z442" s="41"/>
      <c r="AA442" s="41"/>
      <c r="AB442" s="41"/>
      <c r="AC442" s="41"/>
      <c r="AD442" s="41"/>
      <c r="AE442" s="41"/>
      <c r="AR442" s="227" t="s">
        <v>315</v>
      </c>
      <c r="AT442" s="227" t="s">
        <v>310</v>
      </c>
      <c r="AU442" s="227" t="s">
        <v>85</v>
      </c>
      <c r="AY442" s="20" t="s">
        <v>308</v>
      </c>
      <c r="BE442" s="228">
        <f>IF(N442="základní",J442,0)</f>
        <v>0</v>
      </c>
      <c r="BF442" s="228">
        <f>IF(N442="snížená",J442,0)</f>
        <v>0</v>
      </c>
      <c r="BG442" s="228">
        <f>IF(N442="zákl. přenesená",J442,0)</f>
        <v>0</v>
      </c>
      <c r="BH442" s="228">
        <f>IF(N442="sníž. přenesená",J442,0)</f>
        <v>0</v>
      </c>
      <c r="BI442" s="228">
        <f>IF(N442="nulová",J442,0)</f>
        <v>0</v>
      </c>
      <c r="BJ442" s="20" t="s">
        <v>83</v>
      </c>
      <c r="BK442" s="228">
        <f>ROUND(I442*H442,2)</f>
        <v>0</v>
      </c>
      <c r="BL442" s="20" t="s">
        <v>315</v>
      </c>
      <c r="BM442" s="227" t="s">
        <v>1476</v>
      </c>
    </row>
    <row r="443" s="2" customFormat="1">
      <c r="A443" s="41"/>
      <c r="B443" s="42"/>
      <c r="C443" s="43"/>
      <c r="D443" s="229" t="s">
        <v>317</v>
      </c>
      <c r="E443" s="43"/>
      <c r="F443" s="230" t="s">
        <v>1477</v>
      </c>
      <c r="G443" s="43"/>
      <c r="H443" s="43"/>
      <c r="I443" s="231"/>
      <c r="J443" s="43"/>
      <c r="K443" s="43"/>
      <c r="L443" s="47"/>
      <c r="M443" s="232"/>
      <c r="N443" s="233"/>
      <c r="O443" s="87"/>
      <c r="P443" s="87"/>
      <c r="Q443" s="87"/>
      <c r="R443" s="87"/>
      <c r="S443" s="87"/>
      <c r="T443" s="88"/>
      <c r="U443" s="41"/>
      <c r="V443" s="41"/>
      <c r="W443" s="41"/>
      <c r="X443" s="41"/>
      <c r="Y443" s="41"/>
      <c r="Z443" s="41"/>
      <c r="AA443" s="41"/>
      <c r="AB443" s="41"/>
      <c r="AC443" s="41"/>
      <c r="AD443" s="41"/>
      <c r="AE443" s="41"/>
      <c r="AT443" s="20" t="s">
        <v>317</v>
      </c>
      <c r="AU443" s="20" t="s">
        <v>85</v>
      </c>
    </row>
    <row r="444" s="14" customFormat="1">
      <c r="A444" s="14"/>
      <c r="B444" s="249"/>
      <c r="C444" s="250"/>
      <c r="D444" s="236" t="s">
        <v>319</v>
      </c>
      <c r="E444" s="251" t="s">
        <v>19</v>
      </c>
      <c r="F444" s="252" t="s">
        <v>1478</v>
      </c>
      <c r="G444" s="250"/>
      <c r="H444" s="251" t="s">
        <v>19</v>
      </c>
      <c r="I444" s="253"/>
      <c r="J444" s="250"/>
      <c r="K444" s="250"/>
      <c r="L444" s="254"/>
      <c r="M444" s="255"/>
      <c r="N444" s="256"/>
      <c r="O444" s="256"/>
      <c r="P444" s="256"/>
      <c r="Q444" s="256"/>
      <c r="R444" s="256"/>
      <c r="S444" s="256"/>
      <c r="T444" s="257"/>
      <c r="U444" s="14"/>
      <c r="V444" s="14"/>
      <c r="W444" s="14"/>
      <c r="X444" s="14"/>
      <c r="Y444" s="14"/>
      <c r="Z444" s="14"/>
      <c r="AA444" s="14"/>
      <c r="AB444" s="14"/>
      <c r="AC444" s="14"/>
      <c r="AD444" s="14"/>
      <c r="AE444" s="14"/>
      <c r="AT444" s="258" t="s">
        <v>319</v>
      </c>
      <c r="AU444" s="258" t="s">
        <v>85</v>
      </c>
      <c r="AV444" s="14" t="s">
        <v>83</v>
      </c>
      <c r="AW444" s="14" t="s">
        <v>37</v>
      </c>
      <c r="AX444" s="14" t="s">
        <v>76</v>
      </c>
      <c r="AY444" s="258" t="s">
        <v>308</v>
      </c>
    </row>
    <row r="445" s="13" customFormat="1">
      <c r="A445" s="13"/>
      <c r="B445" s="234"/>
      <c r="C445" s="235"/>
      <c r="D445" s="236" t="s">
        <v>319</v>
      </c>
      <c r="E445" s="237" t="s">
        <v>19</v>
      </c>
      <c r="F445" s="238" t="s">
        <v>1744</v>
      </c>
      <c r="G445" s="235"/>
      <c r="H445" s="239">
        <v>83</v>
      </c>
      <c r="I445" s="240"/>
      <c r="J445" s="235"/>
      <c r="K445" s="235"/>
      <c r="L445" s="241"/>
      <c r="M445" s="242"/>
      <c r="N445" s="243"/>
      <c r="O445" s="243"/>
      <c r="P445" s="243"/>
      <c r="Q445" s="243"/>
      <c r="R445" s="243"/>
      <c r="S445" s="243"/>
      <c r="T445" s="244"/>
      <c r="U445" s="13"/>
      <c r="V445" s="13"/>
      <c r="W445" s="13"/>
      <c r="X445" s="13"/>
      <c r="Y445" s="13"/>
      <c r="Z445" s="13"/>
      <c r="AA445" s="13"/>
      <c r="AB445" s="13"/>
      <c r="AC445" s="13"/>
      <c r="AD445" s="13"/>
      <c r="AE445" s="13"/>
      <c r="AT445" s="245" t="s">
        <v>319</v>
      </c>
      <c r="AU445" s="245" t="s">
        <v>85</v>
      </c>
      <c r="AV445" s="13" t="s">
        <v>85</v>
      </c>
      <c r="AW445" s="13" t="s">
        <v>37</v>
      </c>
      <c r="AX445" s="13" t="s">
        <v>76</v>
      </c>
      <c r="AY445" s="245" t="s">
        <v>308</v>
      </c>
    </row>
    <row r="446" s="13" customFormat="1">
      <c r="A446" s="13"/>
      <c r="B446" s="234"/>
      <c r="C446" s="235"/>
      <c r="D446" s="236" t="s">
        <v>319</v>
      </c>
      <c r="E446" s="237" t="s">
        <v>19</v>
      </c>
      <c r="F446" s="238" t="s">
        <v>1745</v>
      </c>
      <c r="G446" s="235"/>
      <c r="H446" s="239">
        <v>46</v>
      </c>
      <c r="I446" s="240"/>
      <c r="J446" s="235"/>
      <c r="K446" s="235"/>
      <c r="L446" s="241"/>
      <c r="M446" s="242"/>
      <c r="N446" s="243"/>
      <c r="O446" s="243"/>
      <c r="P446" s="243"/>
      <c r="Q446" s="243"/>
      <c r="R446" s="243"/>
      <c r="S446" s="243"/>
      <c r="T446" s="244"/>
      <c r="U446" s="13"/>
      <c r="V446" s="13"/>
      <c r="W446" s="13"/>
      <c r="X446" s="13"/>
      <c r="Y446" s="13"/>
      <c r="Z446" s="13"/>
      <c r="AA446" s="13"/>
      <c r="AB446" s="13"/>
      <c r="AC446" s="13"/>
      <c r="AD446" s="13"/>
      <c r="AE446" s="13"/>
      <c r="AT446" s="245" t="s">
        <v>319</v>
      </c>
      <c r="AU446" s="245" t="s">
        <v>85</v>
      </c>
      <c r="AV446" s="13" t="s">
        <v>85</v>
      </c>
      <c r="AW446" s="13" t="s">
        <v>37</v>
      </c>
      <c r="AX446" s="13" t="s">
        <v>76</v>
      </c>
      <c r="AY446" s="245" t="s">
        <v>308</v>
      </c>
    </row>
    <row r="447" s="15" customFormat="1">
      <c r="A447" s="15"/>
      <c r="B447" s="259"/>
      <c r="C447" s="260"/>
      <c r="D447" s="236" t="s">
        <v>319</v>
      </c>
      <c r="E447" s="261" t="s">
        <v>19</v>
      </c>
      <c r="F447" s="262" t="s">
        <v>448</v>
      </c>
      <c r="G447" s="260"/>
      <c r="H447" s="263">
        <v>129</v>
      </c>
      <c r="I447" s="264"/>
      <c r="J447" s="260"/>
      <c r="K447" s="260"/>
      <c r="L447" s="265"/>
      <c r="M447" s="266"/>
      <c r="N447" s="267"/>
      <c r="O447" s="267"/>
      <c r="P447" s="267"/>
      <c r="Q447" s="267"/>
      <c r="R447" s="267"/>
      <c r="S447" s="267"/>
      <c r="T447" s="268"/>
      <c r="U447" s="15"/>
      <c r="V447" s="15"/>
      <c r="W447" s="15"/>
      <c r="X447" s="15"/>
      <c r="Y447" s="15"/>
      <c r="Z447" s="15"/>
      <c r="AA447" s="15"/>
      <c r="AB447" s="15"/>
      <c r="AC447" s="15"/>
      <c r="AD447" s="15"/>
      <c r="AE447" s="15"/>
      <c r="AT447" s="269" t="s">
        <v>319</v>
      </c>
      <c r="AU447" s="269" t="s">
        <v>85</v>
      </c>
      <c r="AV447" s="15" t="s">
        <v>315</v>
      </c>
      <c r="AW447" s="15" t="s">
        <v>37</v>
      </c>
      <c r="AX447" s="15" t="s">
        <v>83</v>
      </c>
      <c r="AY447" s="269" t="s">
        <v>308</v>
      </c>
    </row>
    <row r="448" s="2" customFormat="1" ht="16.5" customHeight="1">
      <c r="A448" s="41"/>
      <c r="B448" s="42"/>
      <c r="C448" s="216" t="s">
        <v>1746</v>
      </c>
      <c r="D448" s="216" t="s">
        <v>310</v>
      </c>
      <c r="E448" s="217" t="s">
        <v>1480</v>
      </c>
      <c r="F448" s="218" t="s">
        <v>1481</v>
      </c>
      <c r="G448" s="219" t="s">
        <v>474</v>
      </c>
      <c r="H448" s="220">
        <v>68</v>
      </c>
      <c r="I448" s="221"/>
      <c r="J448" s="222">
        <f>ROUND(I448*H448,2)</f>
        <v>0</v>
      </c>
      <c r="K448" s="218" t="s">
        <v>314</v>
      </c>
      <c r="L448" s="47"/>
      <c r="M448" s="223" t="s">
        <v>19</v>
      </c>
      <c r="N448" s="224" t="s">
        <v>47</v>
      </c>
      <c r="O448" s="87"/>
      <c r="P448" s="225">
        <f>O448*H448</f>
        <v>0</v>
      </c>
      <c r="Q448" s="225">
        <v>0</v>
      </c>
      <c r="R448" s="225">
        <f>Q448*H448</f>
        <v>0</v>
      </c>
      <c r="S448" s="225">
        <v>0</v>
      </c>
      <c r="T448" s="226">
        <f>S448*H448</f>
        <v>0</v>
      </c>
      <c r="U448" s="41"/>
      <c r="V448" s="41"/>
      <c r="W448" s="41"/>
      <c r="X448" s="41"/>
      <c r="Y448" s="41"/>
      <c r="Z448" s="41"/>
      <c r="AA448" s="41"/>
      <c r="AB448" s="41"/>
      <c r="AC448" s="41"/>
      <c r="AD448" s="41"/>
      <c r="AE448" s="41"/>
      <c r="AR448" s="227" t="s">
        <v>315</v>
      </c>
      <c r="AT448" s="227" t="s">
        <v>310</v>
      </c>
      <c r="AU448" s="227" t="s">
        <v>85</v>
      </c>
      <c r="AY448" s="20" t="s">
        <v>308</v>
      </c>
      <c r="BE448" s="228">
        <f>IF(N448="základní",J448,0)</f>
        <v>0</v>
      </c>
      <c r="BF448" s="228">
        <f>IF(N448="snížená",J448,0)</f>
        <v>0</v>
      </c>
      <c r="BG448" s="228">
        <f>IF(N448="zákl. přenesená",J448,0)</f>
        <v>0</v>
      </c>
      <c r="BH448" s="228">
        <f>IF(N448="sníž. přenesená",J448,0)</f>
        <v>0</v>
      </c>
      <c r="BI448" s="228">
        <f>IF(N448="nulová",J448,0)</f>
        <v>0</v>
      </c>
      <c r="BJ448" s="20" t="s">
        <v>83</v>
      </c>
      <c r="BK448" s="228">
        <f>ROUND(I448*H448,2)</f>
        <v>0</v>
      </c>
      <c r="BL448" s="20" t="s">
        <v>315</v>
      </c>
      <c r="BM448" s="227" t="s">
        <v>1482</v>
      </c>
    </row>
    <row r="449" s="2" customFormat="1">
      <c r="A449" s="41"/>
      <c r="B449" s="42"/>
      <c r="C449" s="43"/>
      <c r="D449" s="229" t="s">
        <v>317</v>
      </c>
      <c r="E449" s="43"/>
      <c r="F449" s="230" t="s">
        <v>1483</v>
      </c>
      <c r="G449" s="43"/>
      <c r="H449" s="43"/>
      <c r="I449" s="231"/>
      <c r="J449" s="43"/>
      <c r="K449" s="43"/>
      <c r="L449" s="47"/>
      <c r="M449" s="232"/>
      <c r="N449" s="233"/>
      <c r="O449" s="87"/>
      <c r="P449" s="87"/>
      <c r="Q449" s="87"/>
      <c r="R449" s="87"/>
      <c r="S449" s="87"/>
      <c r="T449" s="88"/>
      <c r="U449" s="41"/>
      <c r="V449" s="41"/>
      <c r="W449" s="41"/>
      <c r="X449" s="41"/>
      <c r="Y449" s="41"/>
      <c r="Z449" s="41"/>
      <c r="AA449" s="41"/>
      <c r="AB449" s="41"/>
      <c r="AC449" s="41"/>
      <c r="AD449" s="41"/>
      <c r="AE449" s="41"/>
      <c r="AT449" s="20" t="s">
        <v>317</v>
      </c>
      <c r="AU449" s="20" t="s">
        <v>85</v>
      </c>
    </row>
    <row r="450" s="14" customFormat="1">
      <c r="A450" s="14"/>
      <c r="B450" s="249"/>
      <c r="C450" s="250"/>
      <c r="D450" s="236" t="s">
        <v>319</v>
      </c>
      <c r="E450" s="251" t="s">
        <v>19</v>
      </c>
      <c r="F450" s="252" t="s">
        <v>1484</v>
      </c>
      <c r="G450" s="250"/>
      <c r="H450" s="251" t="s">
        <v>19</v>
      </c>
      <c r="I450" s="253"/>
      <c r="J450" s="250"/>
      <c r="K450" s="250"/>
      <c r="L450" s="254"/>
      <c r="M450" s="255"/>
      <c r="N450" s="256"/>
      <c r="O450" s="256"/>
      <c r="P450" s="256"/>
      <c r="Q450" s="256"/>
      <c r="R450" s="256"/>
      <c r="S450" s="256"/>
      <c r="T450" s="257"/>
      <c r="U450" s="14"/>
      <c r="V450" s="14"/>
      <c r="W450" s="14"/>
      <c r="X450" s="14"/>
      <c r="Y450" s="14"/>
      <c r="Z450" s="14"/>
      <c r="AA450" s="14"/>
      <c r="AB450" s="14"/>
      <c r="AC450" s="14"/>
      <c r="AD450" s="14"/>
      <c r="AE450" s="14"/>
      <c r="AT450" s="258" t="s">
        <v>319</v>
      </c>
      <c r="AU450" s="258" t="s">
        <v>85</v>
      </c>
      <c r="AV450" s="14" t="s">
        <v>83</v>
      </c>
      <c r="AW450" s="14" t="s">
        <v>37</v>
      </c>
      <c r="AX450" s="14" t="s">
        <v>76</v>
      </c>
      <c r="AY450" s="258" t="s">
        <v>308</v>
      </c>
    </row>
    <row r="451" s="13" customFormat="1">
      <c r="A451" s="13"/>
      <c r="B451" s="234"/>
      <c r="C451" s="235"/>
      <c r="D451" s="236" t="s">
        <v>319</v>
      </c>
      <c r="E451" s="237" t="s">
        <v>19</v>
      </c>
      <c r="F451" s="238" t="s">
        <v>1747</v>
      </c>
      <c r="G451" s="235"/>
      <c r="H451" s="239">
        <v>47</v>
      </c>
      <c r="I451" s="240"/>
      <c r="J451" s="235"/>
      <c r="K451" s="235"/>
      <c r="L451" s="241"/>
      <c r="M451" s="242"/>
      <c r="N451" s="243"/>
      <c r="O451" s="243"/>
      <c r="P451" s="243"/>
      <c r="Q451" s="243"/>
      <c r="R451" s="243"/>
      <c r="S451" s="243"/>
      <c r="T451" s="244"/>
      <c r="U451" s="13"/>
      <c r="V451" s="13"/>
      <c r="W451" s="13"/>
      <c r="X451" s="13"/>
      <c r="Y451" s="13"/>
      <c r="Z451" s="13"/>
      <c r="AA451" s="13"/>
      <c r="AB451" s="13"/>
      <c r="AC451" s="13"/>
      <c r="AD451" s="13"/>
      <c r="AE451" s="13"/>
      <c r="AT451" s="245" t="s">
        <v>319</v>
      </c>
      <c r="AU451" s="245" t="s">
        <v>85</v>
      </c>
      <c r="AV451" s="13" t="s">
        <v>85</v>
      </c>
      <c r="AW451" s="13" t="s">
        <v>37</v>
      </c>
      <c r="AX451" s="13" t="s">
        <v>76</v>
      </c>
      <c r="AY451" s="245" t="s">
        <v>308</v>
      </c>
    </row>
    <row r="452" s="13" customFormat="1">
      <c r="A452" s="13"/>
      <c r="B452" s="234"/>
      <c r="C452" s="235"/>
      <c r="D452" s="236" t="s">
        <v>319</v>
      </c>
      <c r="E452" s="237" t="s">
        <v>19</v>
      </c>
      <c r="F452" s="238" t="s">
        <v>1748</v>
      </c>
      <c r="G452" s="235"/>
      <c r="H452" s="239">
        <v>21</v>
      </c>
      <c r="I452" s="240"/>
      <c r="J452" s="235"/>
      <c r="K452" s="235"/>
      <c r="L452" s="241"/>
      <c r="M452" s="242"/>
      <c r="N452" s="243"/>
      <c r="O452" s="243"/>
      <c r="P452" s="243"/>
      <c r="Q452" s="243"/>
      <c r="R452" s="243"/>
      <c r="S452" s="243"/>
      <c r="T452" s="244"/>
      <c r="U452" s="13"/>
      <c r="V452" s="13"/>
      <c r="W452" s="13"/>
      <c r="X452" s="13"/>
      <c r="Y452" s="13"/>
      <c r="Z452" s="13"/>
      <c r="AA452" s="13"/>
      <c r="AB452" s="13"/>
      <c r="AC452" s="13"/>
      <c r="AD452" s="13"/>
      <c r="AE452" s="13"/>
      <c r="AT452" s="245" t="s">
        <v>319</v>
      </c>
      <c r="AU452" s="245" t="s">
        <v>85</v>
      </c>
      <c r="AV452" s="13" t="s">
        <v>85</v>
      </c>
      <c r="AW452" s="13" t="s">
        <v>37</v>
      </c>
      <c r="AX452" s="13" t="s">
        <v>76</v>
      </c>
      <c r="AY452" s="245" t="s">
        <v>308</v>
      </c>
    </row>
    <row r="453" s="15" customFormat="1">
      <c r="A453" s="15"/>
      <c r="B453" s="259"/>
      <c r="C453" s="260"/>
      <c r="D453" s="236" t="s">
        <v>319</v>
      </c>
      <c r="E453" s="261" t="s">
        <v>19</v>
      </c>
      <c r="F453" s="262" t="s">
        <v>448</v>
      </c>
      <c r="G453" s="260"/>
      <c r="H453" s="263">
        <v>68</v>
      </c>
      <c r="I453" s="264"/>
      <c r="J453" s="260"/>
      <c r="K453" s="260"/>
      <c r="L453" s="265"/>
      <c r="M453" s="266"/>
      <c r="N453" s="267"/>
      <c r="O453" s="267"/>
      <c r="P453" s="267"/>
      <c r="Q453" s="267"/>
      <c r="R453" s="267"/>
      <c r="S453" s="267"/>
      <c r="T453" s="268"/>
      <c r="U453" s="15"/>
      <c r="V453" s="15"/>
      <c r="W453" s="15"/>
      <c r="X453" s="15"/>
      <c r="Y453" s="15"/>
      <c r="Z453" s="15"/>
      <c r="AA453" s="15"/>
      <c r="AB453" s="15"/>
      <c r="AC453" s="15"/>
      <c r="AD453" s="15"/>
      <c r="AE453" s="15"/>
      <c r="AT453" s="269" t="s">
        <v>319</v>
      </c>
      <c r="AU453" s="269" t="s">
        <v>85</v>
      </c>
      <c r="AV453" s="15" t="s">
        <v>315</v>
      </c>
      <c r="AW453" s="15" t="s">
        <v>37</v>
      </c>
      <c r="AX453" s="15" t="s">
        <v>83</v>
      </c>
      <c r="AY453" s="269" t="s">
        <v>308</v>
      </c>
    </row>
    <row r="454" s="2" customFormat="1" ht="37.8" customHeight="1">
      <c r="A454" s="41"/>
      <c r="B454" s="42"/>
      <c r="C454" s="216" t="s">
        <v>812</v>
      </c>
      <c r="D454" s="216" t="s">
        <v>310</v>
      </c>
      <c r="E454" s="217" t="s">
        <v>1749</v>
      </c>
      <c r="F454" s="218" t="s">
        <v>1750</v>
      </c>
      <c r="G454" s="219" t="s">
        <v>474</v>
      </c>
      <c r="H454" s="220">
        <v>9</v>
      </c>
      <c r="I454" s="221"/>
      <c r="J454" s="222">
        <f>ROUND(I454*H454,2)</f>
        <v>0</v>
      </c>
      <c r="K454" s="218" t="s">
        <v>314</v>
      </c>
      <c r="L454" s="47"/>
      <c r="M454" s="223" t="s">
        <v>19</v>
      </c>
      <c r="N454" s="224" t="s">
        <v>47</v>
      </c>
      <c r="O454" s="87"/>
      <c r="P454" s="225">
        <f>O454*H454</f>
        <v>0</v>
      </c>
      <c r="Q454" s="225">
        <v>0</v>
      </c>
      <c r="R454" s="225">
        <f>Q454*H454</f>
        <v>0</v>
      </c>
      <c r="S454" s="225">
        <v>0</v>
      </c>
      <c r="T454" s="226">
        <f>S454*H454</f>
        <v>0</v>
      </c>
      <c r="U454" s="41"/>
      <c r="V454" s="41"/>
      <c r="W454" s="41"/>
      <c r="X454" s="41"/>
      <c r="Y454" s="41"/>
      <c r="Z454" s="41"/>
      <c r="AA454" s="41"/>
      <c r="AB454" s="41"/>
      <c r="AC454" s="41"/>
      <c r="AD454" s="41"/>
      <c r="AE454" s="41"/>
      <c r="AR454" s="227" t="s">
        <v>315</v>
      </c>
      <c r="AT454" s="227" t="s">
        <v>310</v>
      </c>
      <c r="AU454" s="227" t="s">
        <v>85</v>
      </c>
      <c r="AY454" s="20" t="s">
        <v>308</v>
      </c>
      <c r="BE454" s="228">
        <f>IF(N454="základní",J454,0)</f>
        <v>0</v>
      </c>
      <c r="BF454" s="228">
        <f>IF(N454="snížená",J454,0)</f>
        <v>0</v>
      </c>
      <c r="BG454" s="228">
        <f>IF(N454="zákl. přenesená",J454,0)</f>
        <v>0</v>
      </c>
      <c r="BH454" s="228">
        <f>IF(N454="sníž. přenesená",J454,0)</f>
        <v>0</v>
      </c>
      <c r="BI454" s="228">
        <f>IF(N454="nulová",J454,0)</f>
        <v>0</v>
      </c>
      <c r="BJ454" s="20" t="s">
        <v>83</v>
      </c>
      <c r="BK454" s="228">
        <f>ROUND(I454*H454,2)</f>
        <v>0</v>
      </c>
      <c r="BL454" s="20" t="s">
        <v>315</v>
      </c>
      <c r="BM454" s="227" t="s">
        <v>1751</v>
      </c>
    </row>
    <row r="455" s="2" customFormat="1">
      <c r="A455" s="41"/>
      <c r="B455" s="42"/>
      <c r="C455" s="43"/>
      <c r="D455" s="229" t="s">
        <v>317</v>
      </c>
      <c r="E455" s="43"/>
      <c r="F455" s="230" t="s">
        <v>1752</v>
      </c>
      <c r="G455" s="43"/>
      <c r="H455" s="43"/>
      <c r="I455" s="231"/>
      <c r="J455" s="43"/>
      <c r="K455" s="43"/>
      <c r="L455" s="47"/>
      <c r="M455" s="232"/>
      <c r="N455" s="233"/>
      <c r="O455" s="87"/>
      <c r="P455" s="87"/>
      <c r="Q455" s="87"/>
      <c r="R455" s="87"/>
      <c r="S455" s="87"/>
      <c r="T455" s="88"/>
      <c r="U455" s="41"/>
      <c r="V455" s="41"/>
      <c r="W455" s="41"/>
      <c r="X455" s="41"/>
      <c r="Y455" s="41"/>
      <c r="Z455" s="41"/>
      <c r="AA455" s="41"/>
      <c r="AB455" s="41"/>
      <c r="AC455" s="41"/>
      <c r="AD455" s="41"/>
      <c r="AE455" s="41"/>
      <c r="AT455" s="20" t="s">
        <v>317</v>
      </c>
      <c r="AU455" s="20" t="s">
        <v>85</v>
      </c>
    </row>
    <row r="456" s="13" customFormat="1">
      <c r="A456" s="13"/>
      <c r="B456" s="234"/>
      <c r="C456" s="235"/>
      <c r="D456" s="236" t="s">
        <v>319</v>
      </c>
      <c r="E456" s="237" t="s">
        <v>19</v>
      </c>
      <c r="F456" s="238" t="s">
        <v>1753</v>
      </c>
      <c r="G456" s="235"/>
      <c r="H456" s="239">
        <v>9</v>
      </c>
      <c r="I456" s="240"/>
      <c r="J456" s="235"/>
      <c r="K456" s="235"/>
      <c r="L456" s="241"/>
      <c r="M456" s="242"/>
      <c r="N456" s="243"/>
      <c r="O456" s="243"/>
      <c r="P456" s="243"/>
      <c r="Q456" s="243"/>
      <c r="R456" s="243"/>
      <c r="S456" s="243"/>
      <c r="T456" s="244"/>
      <c r="U456" s="13"/>
      <c r="V456" s="13"/>
      <c r="W456" s="13"/>
      <c r="X456" s="13"/>
      <c r="Y456" s="13"/>
      <c r="Z456" s="13"/>
      <c r="AA456" s="13"/>
      <c r="AB456" s="13"/>
      <c r="AC456" s="13"/>
      <c r="AD456" s="13"/>
      <c r="AE456" s="13"/>
      <c r="AT456" s="245" t="s">
        <v>319</v>
      </c>
      <c r="AU456" s="245" t="s">
        <v>85</v>
      </c>
      <c r="AV456" s="13" t="s">
        <v>85</v>
      </c>
      <c r="AW456" s="13" t="s">
        <v>37</v>
      </c>
      <c r="AX456" s="13" t="s">
        <v>83</v>
      </c>
      <c r="AY456" s="245" t="s">
        <v>308</v>
      </c>
    </row>
    <row r="457" s="2" customFormat="1" ht="37.8" customHeight="1">
      <c r="A457" s="41"/>
      <c r="B457" s="42"/>
      <c r="C457" s="216" t="s">
        <v>1754</v>
      </c>
      <c r="D457" s="216" t="s">
        <v>310</v>
      </c>
      <c r="E457" s="217" t="s">
        <v>1755</v>
      </c>
      <c r="F457" s="218" t="s">
        <v>1756</v>
      </c>
      <c r="G457" s="219" t="s">
        <v>313</v>
      </c>
      <c r="H457" s="220">
        <v>27</v>
      </c>
      <c r="I457" s="221"/>
      <c r="J457" s="222">
        <f>ROUND(I457*H457,2)</f>
        <v>0</v>
      </c>
      <c r="K457" s="218" t="s">
        <v>314</v>
      </c>
      <c r="L457" s="47"/>
      <c r="M457" s="223" t="s">
        <v>19</v>
      </c>
      <c r="N457" s="224" t="s">
        <v>47</v>
      </c>
      <c r="O457" s="87"/>
      <c r="P457" s="225">
        <f>O457*H457</f>
        <v>0</v>
      </c>
      <c r="Q457" s="225">
        <v>0</v>
      </c>
      <c r="R457" s="225">
        <f>Q457*H457</f>
        <v>0</v>
      </c>
      <c r="S457" s="225">
        <v>0</v>
      </c>
      <c r="T457" s="226">
        <f>S457*H457</f>
        <v>0</v>
      </c>
      <c r="U457" s="41"/>
      <c r="V457" s="41"/>
      <c r="W457" s="41"/>
      <c r="X457" s="41"/>
      <c r="Y457" s="41"/>
      <c r="Z457" s="41"/>
      <c r="AA457" s="41"/>
      <c r="AB457" s="41"/>
      <c r="AC457" s="41"/>
      <c r="AD457" s="41"/>
      <c r="AE457" s="41"/>
      <c r="AR457" s="227" t="s">
        <v>315</v>
      </c>
      <c r="AT457" s="227" t="s">
        <v>310</v>
      </c>
      <c r="AU457" s="227" t="s">
        <v>85</v>
      </c>
      <c r="AY457" s="20" t="s">
        <v>308</v>
      </c>
      <c r="BE457" s="228">
        <f>IF(N457="základní",J457,0)</f>
        <v>0</v>
      </c>
      <c r="BF457" s="228">
        <f>IF(N457="snížená",J457,0)</f>
        <v>0</v>
      </c>
      <c r="BG457" s="228">
        <f>IF(N457="zákl. přenesená",J457,0)</f>
        <v>0</v>
      </c>
      <c r="BH457" s="228">
        <f>IF(N457="sníž. přenesená",J457,0)</f>
        <v>0</v>
      </c>
      <c r="BI457" s="228">
        <f>IF(N457="nulová",J457,0)</f>
        <v>0</v>
      </c>
      <c r="BJ457" s="20" t="s">
        <v>83</v>
      </c>
      <c r="BK457" s="228">
        <f>ROUND(I457*H457,2)</f>
        <v>0</v>
      </c>
      <c r="BL457" s="20" t="s">
        <v>315</v>
      </c>
      <c r="BM457" s="227" t="s">
        <v>1757</v>
      </c>
    </row>
    <row r="458" s="2" customFormat="1">
      <c r="A458" s="41"/>
      <c r="B458" s="42"/>
      <c r="C458" s="43"/>
      <c r="D458" s="229" t="s">
        <v>317</v>
      </c>
      <c r="E458" s="43"/>
      <c r="F458" s="230" t="s">
        <v>1758</v>
      </c>
      <c r="G458" s="43"/>
      <c r="H458" s="43"/>
      <c r="I458" s="231"/>
      <c r="J458" s="43"/>
      <c r="K458" s="43"/>
      <c r="L458" s="47"/>
      <c r="M458" s="232"/>
      <c r="N458" s="233"/>
      <c r="O458" s="87"/>
      <c r="P458" s="87"/>
      <c r="Q458" s="87"/>
      <c r="R458" s="87"/>
      <c r="S458" s="87"/>
      <c r="T458" s="88"/>
      <c r="U458" s="41"/>
      <c r="V458" s="41"/>
      <c r="W458" s="41"/>
      <c r="X458" s="41"/>
      <c r="Y458" s="41"/>
      <c r="Z458" s="41"/>
      <c r="AA458" s="41"/>
      <c r="AB458" s="41"/>
      <c r="AC458" s="41"/>
      <c r="AD458" s="41"/>
      <c r="AE458" s="41"/>
      <c r="AT458" s="20" t="s">
        <v>317</v>
      </c>
      <c r="AU458" s="20" t="s">
        <v>85</v>
      </c>
    </row>
    <row r="459" s="13" customFormat="1">
      <c r="A459" s="13"/>
      <c r="B459" s="234"/>
      <c r="C459" s="235"/>
      <c r="D459" s="236" t="s">
        <v>319</v>
      </c>
      <c r="E459" s="237" t="s">
        <v>19</v>
      </c>
      <c r="F459" s="238" t="s">
        <v>1759</v>
      </c>
      <c r="G459" s="235"/>
      <c r="H459" s="239">
        <v>27</v>
      </c>
      <c r="I459" s="240"/>
      <c r="J459" s="235"/>
      <c r="K459" s="235"/>
      <c r="L459" s="241"/>
      <c r="M459" s="242"/>
      <c r="N459" s="243"/>
      <c r="O459" s="243"/>
      <c r="P459" s="243"/>
      <c r="Q459" s="243"/>
      <c r="R459" s="243"/>
      <c r="S459" s="243"/>
      <c r="T459" s="244"/>
      <c r="U459" s="13"/>
      <c r="V459" s="13"/>
      <c r="W459" s="13"/>
      <c r="X459" s="13"/>
      <c r="Y459" s="13"/>
      <c r="Z459" s="13"/>
      <c r="AA459" s="13"/>
      <c r="AB459" s="13"/>
      <c r="AC459" s="13"/>
      <c r="AD459" s="13"/>
      <c r="AE459" s="13"/>
      <c r="AT459" s="245" t="s">
        <v>319</v>
      </c>
      <c r="AU459" s="245" t="s">
        <v>85</v>
      </c>
      <c r="AV459" s="13" t="s">
        <v>85</v>
      </c>
      <c r="AW459" s="13" t="s">
        <v>37</v>
      </c>
      <c r="AX459" s="13" t="s">
        <v>83</v>
      </c>
      <c r="AY459" s="245" t="s">
        <v>308</v>
      </c>
    </row>
    <row r="460" s="12" customFormat="1" ht="22.8" customHeight="1">
      <c r="A460" s="12"/>
      <c r="B460" s="200"/>
      <c r="C460" s="201"/>
      <c r="D460" s="202" t="s">
        <v>75</v>
      </c>
      <c r="E460" s="214" t="s">
        <v>489</v>
      </c>
      <c r="F460" s="214" t="s">
        <v>490</v>
      </c>
      <c r="G460" s="201"/>
      <c r="H460" s="201"/>
      <c r="I460" s="204"/>
      <c r="J460" s="215">
        <f>BK460</f>
        <v>0</v>
      </c>
      <c r="K460" s="201"/>
      <c r="L460" s="206"/>
      <c r="M460" s="207"/>
      <c r="N460" s="208"/>
      <c r="O460" s="208"/>
      <c r="P460" s="209">
        <f>SUM(P461:P535)</f>
        <v>0</v>
      </c>
      <c r="Q460" s="208"/>
      <c r="R460" s="209">
        <f>SUM(R461:R535)</f>
        <v>0</v>
      </c>
      <c r="S460" s="208"/>
      <c r="T460" s="210">
        <f>SUM(T461:T535)</f>
        <v>0</v>
      </c>
      <c r="U460" s="12"/>
      <c r="V460" s="12"/>
      <c r="W460" s="12"/>
      <c r="X460" s="12"/>
      <c r="Y460" s="12"/>
      <c r="Z460" s="12"/>
      <c r="AA460" s="12"/>
      <c r="AB460" s="12"/>
      <c r="AC460" s="12"/>
      <c r="AD460" s="12"/>
      <c r="AE460" s="12"/>
      <c r="AR460" s="211" t="s">
        <v>83</v>
      </c>
      <c r="AT460" s="212" t="s">
        <v>75</v>
      </c>
      <c r="AU460" s="212" t="s">
        <v>83</v>
      </c>
      <c r="AY460" s="211" t="s">
        <v>308</v>
      </c>
      <c r="BK460" s="213">
        <f>SUM(BK461:BK535)</f>
        <v>0</v>
      </c>
    </row>
    <row r="461" s="2" customFormat="1" ht="24.15" customHeight="1">
      <c r="A461" s="41"/>
      <c r="B461" s="42"/>
      <c r="C461" s="216" t="s">
        <v>816</v>
      </c>
      <c r="D461" s="216" t="s">
        <v>310</v>
      </c>
      <c r="E461" s="217" t="s">
        <v>509</v>
      </c>
      <c r="F461" s="218" t="s">
        <v>510</v>
      </c>
      <c r="G461" s="219" t="s">
        <v>493</v>
      </c>
      <c r="H461" s="220">
        <v>0.29999999999999999</v>
      </c>
      <c r="I461" s="221"/>
      <c r="J461" s="222">
        <f>ROUND(I461*H461,2)</f>
        <v>0</v>
      </c>
      <c r="K461" s="218" t="s">
        <v>314</v>
      </c>
      <c r="L461" s="47"/>
      <c r="M461" s="223" t="s">
        <v>19</v>
      </c>
      <c r="N461" s="224" t="s">
        <v>47</v>
      </c>
      <c r="O461" s="87"/>
      <c r="P461" s="225">
        <f>O461*H461</f>
        <v>0</v>
      </c>
      <c r="Q461" s="225">
        <v>0</v>
      </c>
      <c r="R461" s="225">
        <f>Q461*H461</f>
        <v>0</v>
      </c>
      <c r="S461" s="225">
        <v>0</v>
      </c>
      <c r="T461" s="226">
        <f>S461*H461</f>
        <v>0</v>
      </c>
      <c r="U461" s="41"/>
      <c r="V461" s="41"/>
      <c r="W461" s="41"/>
      <c r="X461" s="41"/>
      <c r="Y461" s="41"/>
      <c r="Z461" s="41"/>
      <c r="AA461" s="41"/>
      <c r="AB461" s="41"/>
      <c r="AC461" s="41"/>
      <c r="AD461" s="41"/>
      <c r="AE461" s="41"/>
      <c r="AR461" s="227" t="s">
        <v>315</v>
      </c>
      <c r="AT461" s="227" t="s">
        <v>310</v>
      </c>
      <c r="AU461" s="227" t="s">
        <v>85</v>
      </c>
      <c r="AY461" s="20" t="s">
        <v>308</v>
      </c>
      <c r="BE461" s="228">
        <f>IF(N461="základní",J461,0)</f>
        <v>0</v>
      </c>
      <c r="BF461" s="228">
        <f>IF(N461="snížená",J461,0)</f>
        <v>0</v>
      </c>
      <c r="BG461" s="228">
        <f>IF(N461="zákl. přenesená",J461,0)</f>
        <v>0</v>
      </c>
      <c r="BH461" s="228">
        <f>IF(N461="sníž. přenesená",J461,0)</f>
        <v>0</v>
      </c>
      <c r="BI461" s="228">
        <f>IF(N461="nulová",J461,0)</f>
        <v>0</v>
      </c>
      <c r="BJ461" s="20" t="s">
        <v>83</v>
      </c>
      <c r="BK461" s="228">
        <f>ROUND(I461*H461,2)</f>
        <v>0</v>
      </c>
      <c r="BL461" s="20" t="s">
        <v>315</v>
      </c>
      <c r="BM461" s="227" t="s">
        <v>1760</v>
      </c>
    </row>
    <row r="462" s="2" customFormat="1">
      <c r="A462" s="41"/>
      <c r="B462" s="42"/>
      <c r="C462" s="43"/>
      <c r="D462" s="229" t="s">
        <v>317</v>
      </c>
      <c r="E462" s="43"/>
      <c r="F462" s="230" t="s">
        <v>512</v>
      </c>
      <c r="G462" s="43"/>
      <c r="H462" s="43"/>
      <c r="I462" s="231"/>
      <c r="J462" s="43"/>
      <c r="K462" s="43"/>
      <c r="L462" s="47"/>
      <c r="M462" s="232"/>
      <c r="N462" s="233"/>
      <c r="O462" s="87"/>
      <c r="P462" s="87"/>
      <c r="Q462" s="87"/>
      <c r="R462" s="87"/>
      <c r="S462" s="87"/>
      <c r="T462" s="88"/>
      <c r="U462" s="41"/>
      <c r="V462" s="41"/>
      <c r="W462" s="41"/>
      <c r="X462" s="41"/>
      <c r="Y462" s="41"/>
      <c r="Z462" s="41"/>
      <c r="AA462" s="41"/>
      <c r="AB462" s="41"/>
      <c r="AC462" s="41"/>
      <c r="AD462" s="41"/>
      <c r="AE462" s="41"/>
      <c r="AT462" s="20" t="s">
        <v>317</v>
      </c>
      <c r="AU462" s="20" t="s">
        <v>85</v>
      </c>
    </row>
    <row r="463" s="14" customFormat="1">
      <c r="A463" s="14"/>
      <c r="B463" s="249"/>
      <c r="C463" s="250"/>
      <c r="D463" s="236" t="s">
        <v>319</v>
      </c>
      <c r="E463" s="251" t="s">
        <v>19</v>
      </c>
      <c r="F463" s="252" t="s">
        <v>496</v>
      </c>
      <c r="G463" s="250"/>
      <c r="H463" s="251" t="s">
        <v>19</v>
      </c>
      <c r="I463" s="253"/>
      <c r="J463" s="250"/>
      <c r="K463" s="250"/>
      <c r="L463" s="254"/>
      <c r="M463" s="255"/>
      <c r="N463" s="256"/>
      <c r="O463" s="256"/>
      <c r="P463" s="256"/>
      <c r="Q463" s="256"/>
      <c r="R463" s="256"/>
      <c r="S463" s="256"/>
      <c r="T463" s="257"/>
      <c r="U463" s="14"/>
      <c r="V463" s="14"/>
      <c r="W463" s="14"/>
      <c r="X463" s="14"/>
      <c r="Y463" s="14"/>
      <c r="Z463" s="14"/>
      <c r="AA463" s="14"/>
      <c r="AB463" s="14"/>
      <c r="AC463" s="14"/>
      <c r="AD463" s="14"/>
      <c r="AE463" s="14"/>
      <c r="AT463" s="258" t="s">
        <v>319</v>
      </c>
      <c r="AU463" s="258" t="s">
        <v>85</v>
      </c>
      <c r="AV463" s="14" t="s">
        <v>83</v>
      </c>
      <c r="AW463" s="14" t="s">
        <v>37</v>
      </c>
      <c r="AX463" s="14" t="s">
        <v>76</v>
      </c>
      <c r="AY463" s="258" t="s">
        <v>308</v>
      </c>
    </row>
    <row r="464" s="13" customFormat="1">
      <c r="A464" s="13"/>
      <c r="B464" s="234"/>
      <c r="C464" s="235"/>
      <c r="D464" s="236" t="s">
        <v>319</v>
      </c>
      <c r="E464" s="237" t="s">
        <v>19</v>
      </c>
      <c r="F464" s="238" t="s">
        <v>1761</v>
      </c>
      <c r="G464" s="235"/>
      <c r="H464" s="239">
        <v>0.29999999999999999</v>
      </c>
      <c r="I464" s="240"/>
      <c r="J464" s="235"/>
      <c r="K464" s="235"/>
      <c r="L464" s="241"/>
      <c r="M464" s="242"/>
      <c r="N464" s="243"/>
      <c r="O464" s="243"/>
      <c r="P464" s="243"/>
      <c r="Q464" s="243"/>
      <c r="R464" s="243"/>
      <c r="S464" s="243"/>
      <c r="T464" s="244"/>
      <c r="U464" s="13"/>
      <c r="V464" s="13"/>
      <c r="W464" s="13"/>
      <c r="X464" s="13"/>
      <c r="Y464" s="13"/>
      <c r="Z464" s="13"/>
      <c r="AA464" s="13"/>
      <c r="AB464" s="13"/>
      <c r="AC464" s="13"/>
      <c r="AD464" s="13"/>
      <c r="AE464" s="13"/>
      <c r="AT464" s="245" t="s">
        <v>319</v>
      </c>
      <c r="AU464" s="245" t="s">
        <v>85</v>
      </c>
      <c r="AV464" s="13" t="s">
        <v>85</v>
      </c>
      <c r="AW464" s="13" t="s">
        <v>37</v>
      </c>
      <c r="AX464" s="13" t="s">
        <v>83</v>
      </c>
      <c r="AY464" s="245" t="s">
        <v>308</v>
      </c>
    </row>
    <row r="465" s="2" customFormat="1" ht="24.15" customHeight="1">
      <c r="A465" s="41"/>
      <c r="B465" s="42"/>
      <c r="C465" s="216" t="s">
        <v>1762</v>
      </c>
      <c r="D465" s="216" t="s">
        <v>310</v>
      </c>
      <c r="E465" s="217" t="s">
        <v>1102</v>
      </c>
      <c r="F465" s="218" t="s">
        <v>1103</v>
      </c>
      <c r="G465" s="219" t="s">
        <v>493</v>
      </c>
      <c r="H465" s="220">
        <v>115.45999999999999</v>
      </c>
      <c r="I465" s="221"/>
      <c r="J465" s="222">
        <f>ROUND(I465*H465,2)</f>
        <v>0</v>
      </c>
      <c r="K465" s="218" t="s">
        <v>314</v>
      </c>
      <c r="L465" s="47"/>
      <c r="M465" s="223" t="s">
        <v>19</v>
      </c>
      <c r="N465" s="224" t="s">
        <v>47</v>
      </c>
      <c r="O465" s="87"/>
      <c r="P465" s="225">
        <f>O465*H465</f>
        <v>0</v>
      </c>
      <c r="Q465" s="225">
        <v>0</v>
      </c>
      <c r="R465" s="225">
        <f>Q465*H465</f>
        <v>0</v>
      </c>
      <c r="S465" s="225">
        <v>0</v>
      </c>
      <c r="T465" s="226">
        <f>S465*H465</f>
        <v>0</v>
      </c>
      <c r="U465" s="41"/>
      <c r="V465" s="41"/>
      <c r="W465" s="41"/>
      <c r="X465" s="41"/>
      <c r="Y465" s="41"/>
      <c r="Z465" s="41"/>
      <c r="AA465" s="41"/>
      <c r="AB465" s="41"/>
      <c r="AC465" s="41"/>
      <c r="AD465" s="41"/>
      <c r="AE465" s="41"/>
      <c r="AR465" s="227" t="s">
        <v>315</v>
      </c>
      <c r="AT465" s="227" t="s">
        <v>310</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1487</v>
      </c>
    </row>
    <row r="466" s="2" customFormat="1">
      <c r="A466" s="41"/>
      <c r="B466" s="42"/>
      <c r="C466" s="43"/>
      <c r="D466" s="229" t="s">
        <v>317</v>
      </c>
      <c r="E466" s="43"/>
      <c r="F466" s="230" t="s">
        <v>1105</v>
      </c>
      <c r="G466" s="43"/>
      <c r="H466" s="43"/>
      <c r="I466" s="231"/>
      <c r="J466" s="43"/>
      <c r="K466" s="43"/>
      <c r="L466" s="47"/>
      <c r="M466" s="232"/>
      <c r="N466" s="233"/>
      <c r="O466" s="87"/>
      <c r="P466" s="87"/>
      <c r="Q466" s="87"/>
      <c r="R466" s="87"/>
      <c r="S466" s="87"/>
      <c r="T466" s="88"/>
      <c r="U466" s="41"/>
      <c r="V466" s="41"/>
      <c r="W466" s="41"/>
      <c r="X466" s="41"/>
      <c r="Y466" s="41"/>
      <c r="Z466" s="41"/>
      <c r="AA466" s="41"/>
      <c r="AB466" s="41"/>
      <c r="AC466" s="41"/>
      <c r="AD466" s="41"/>
      <c r="AE466" s="41"/>
      <c r="AT466" s="20" t="s">
        <v>317</v>
      </c>
      <c r="AU466" s="20" t="s">
        <v>85</v>
      </c>
    </row>
    <row r="467" s="13" customFormat="1">
      <c r="A467" s="13"/>
      <c r="B467" s="234"/>
      <c r="C467" s="235"/>
      <c r="D467" s="236" t="s">
        <v>319</v>
      </c>
      <c r="E467" s="237" t="s">
        <v>19</v>
      </c>
      <c r="F467" s="238" t="s">
        <v>1763</v>
      </c>
      <c r="G467" s="235"/>
      <c r="H467" s="239">
        <v>115.45999999999999</v>
      </c>
      <c r="I467" s="240"/>
      <c r="J467" s="235"/>
      <c r="K467" s="235"/>
      <c r="L467" s="241"/>
      <c r="M467" s="242"/>
      <c r="N467" s="243"/>
      <c r="O467" s="243"/>
      <c r="P467" s="243"/>
      <c r="Q467" s="243"/>
      <c r="R467" s="243"/>
      <c r="S467" s="243"/>
      <c r="T467" s="244"/>
      <c r="U467" s="13"/>
      <c r="V467" s="13"/>
      <c r="W467" s="13"/>
      <c r="X467" s="13"/>
      <c r="Y467" s="13"/>
      <c r="Z467" s="13"/>
      <c r="AA467" s="13"/>
      <c r="AB467" s="13"/>
      <c r="AC467" s="13"/>
      <c r="AD467" s="13"/>
      <c r="AE467" s="13"/>
      <c r="AT467" s="245" t="s">
        <v>319</v>
      </c>
      <c r="AU467" s="245" t="s">
        <v>85</v>
      </c>
      <c r="AV467" s="13" t="s">
        <v>85</v>
      </c>
      <c r="AW467" s="13" t="s">
        <v>37</v>
      </c>
      <c r="AX467" s="13" t="s">
        <v>83</v>
      </c>
      <c r="AY467" s="245" t="s">
        <v>308</v>
      </c>
    </row>
    <row r="468" s="2" customFormat="1" ht="24.15" customHeight="1">
      <c r="A468" s="41"/>
      <c r="B468" s="42"/>
      <c r="C468" s="216" t="s">
        <v>822</v>
      </c>
      <c r="D468" s="216" t="s">
        <v>310</v>
      </c>
      <c r="E468" s="217" t="s">
        <v>1108</v>
      </c>
      <c r="F468" s="218" t="s">
        <v>1109</v>
      </c>
      <c r="G468" s="219" t="s">
        <v>493</v>
      </c>
      <c r="H468" s="220">
        <v>2193.7399999999998</v>
      </c>
      <c r="I468" s="221"/>
      <c r="J468" s="222">
        <f>ROUND(I468*H468,2)</f>
        <v>0</v>
      </c>
      <c r="K468" s="218" t="s">
        <v>314</v>
      </c>
      <c r="L468" s="47"/>
      <c r="M468" s="223" t="s">
        <v>19</v>
      </c>
      <c r="N468" s="224" t="s">
        <v>47</v>
      </c>
      <c r="O468" s="87"/>
      <c r="P468" s="225">
        <f>O468*H468</f>
        <v>0</v>
      </c>
      <c r="Q468" s="225">
        <v>0</v>
      </c>
      <c r="R468" s="225">
        <f>Q468*H468</f>
        <v>0</v>
      </c>
      <c r="S468" s="225">
        <v>0</v>
      </c>
      <c r="T468" s="226">
        <f>S468*H468</f>
        <v>0</v>
      </c>
      <c r="U468" s="41"/>
      <c r="V468" s="41"/>
      <c r="W468" s="41"/>
      <c r="X468" s="41"/>
      <c r="Y468" s="41"/>
      <c r="Z468" s="41"/>
      <c r="AA468" s="41"/>
      <c r="AB468" s="41"/>
      <c r="AC468" s="41"/>
      <c r="AD468" s="41"/>
      <c r="AE468" s="41"/>
      <c r="AR468" s="227" t="s">
        <v>315</v>
      </c>
      <c r="AT468" s="227" t="s">
        <v>310</v>
      </c>
      <c r="AU468" s="227" t="s">
        <v>85</v>
      </c>
      <c r="AY468" s="20" t="s">
        <v>308</v>
      </c>
      <c r="BE468" s="228">
        <f>IF(N468="základní",J468,0)</f>
        <v>0</v>
      </c>
      <c r="BF468" s="228">
        <f>IF(N468="snížená",J468,0)</f>
        <v>0</v>
      </c>
      <c r="BG468" s="228">
        <f>IF(N468="zákl. přenesená",J468,0)</f>
        <v>0</v>
      </c>
      <c r="BH468" s="228">
        <f>IF(N468="sníž. přenesená",J468,0)</f>
        <v>0</v>
      </c>
      <c r="BI468" s="228">
        <f>IF(N468="nulová",J468,0)</f>
        <v>0</v>
      </c>
      <c r="BJ468" s="20" t="s">
        <v>83</v>
      </c>
      <c r="BK468" s="228">
        <f>ROUND(I468*H468,2)</f>
        <v>0</v>
      </c>
      <c r="BL468" s="20" t="s">
        <v>315</v>
      </c>
      <c r="BM468" s="227" t="s">
        <v>1489</v>
      </c>
    </row>
    <row r="469" s="2" customFormat="1">
      <c r="A469" s="41"/>
      <c r="B469" s="42"/>
      <c r="C469" s="43"/>
      <c r="D469" s="229" t="s">
        <v>317</v>
      </c>
      <c r="E469" s="43"/>
      <c r="F469" s="230" t="s">
        <v>1111</v>
      </c>
      <c r="G469" s="43"/>
      <c r="H469" s="43"/>
      <c r="I469" s="231"/>
      <c r="J469" s="43"/>
      <c r="K469" s="43"/>
      <c r="L469" s="47"/>
      <c r="M469" s="232"/>
      <c r="N469" s="233"/>
      <c r="O469" s="87"/>
      <c r="P469" s="87"/>
      <c r="Q469" s="87"/>
      <c r="R469" s="87"/>
      <c r="S469" s="87"/>
      <c r="T469" s="88"/>
      <c r="U469" s="41"/>
      <c r="V469" s="41"/>
      <c r="W469" s="41"/>
      <c r="X469" s="41"/>
      <c r="Y469" s="41"/>
      <c r="Z469" s="41"/>
      <c r="AA469" s="41"/>
      <c r="AB469" s="41"/>
      <c r="AC469" s="41"/>
      <c r="AD469" s="41"/>
      <c r="AE469" s="41"/>
      <c r="AT469" s="20" t="s">
        <v>317</v>
      </c>
      <c r="AU469" s="20" t="s">
        <v>85</v>
      </c>
    </row>
    <row r="470" s="14" customFormat="1">
      <c r="A470" s="14"/>
      <c r="B470" s="249"/>
      <c r="C470" s="250"/>
      <c r="D470" s="236" t="s">
        <v>319</v>
      </c>
      <c r="E470" s="251" t="s">
        <v>19</v>
      </c>
      <c r="F470" s="252" t="s">
        <v>1112</v>
      </c>
      <c r="G470" s="250"/>
      <c r="H470" s="251" t="s">
        <v>19</v>
      </c>
      <c r="I470" s="253"/>
      <c r="J470" s="250"/>
      <c r="K470" s="250"/>
      <c r="L470" s="254"/>
      <c r="M470" s="255"/>
      <c r="N470" s="256"/>
      <c r="O470" s="256"/>
      <c r="P470" s="256"/>
      <c r="Q470" s="256"/>
      <c r="R470" s="256"/>
      <c r="S470" s="256"/>
      <c r="T470" s="257"/>
      <c r="U470" s="14"/>
      <c r="V470" s="14"/>
      <c r="W470" s="14"/>
      <c r="X470" s="14"/>
      <c r="Y470" s="14"/>
      <c r="Z470" s="14"/>
      <c r="AA470" s="14"/>
      <c r="AB470" s="14"/>
      <c r="AC470" s="14"/>
      <c r="AD470" s="14"/>
      <c r="AE470" s="14"/>
      <c r="AT470" s="258" t="s">
        <v>319</v>
      </c>
      <c r="AU470" s="258" t="s">
        <v>85</v>
      </c>
      <c r="AV470" s="14" t="s">
        <v>83</v>
      </c>
      <c r="AW470" s="14" t="s">
        <v>37</v>
      </c>
      <c r="AX470" s="14" t="s">
        <v>76</v>
      </c>
      <c r="AY470" s="258" t="s">
        <v>308</v>
      </c>
    </row>
    <row r="471" s="13" customFormat="1">
      <c r="A471" s="13"/>
      <c r="B471" s="234"/>
      <c r="C471" s="235"/>
      <c r="D471" s="236" t="s">
        <v>319</v>
      </c>
      <c r="E471" s="237" t="s">
        <v>19</v>
      </c>
      <c r="F471" s="238" t="s">
        <v>1764</v>
      </c>
      <c r="G471" s="235"/>
      <c r="H471" s="239">
        <v>2193.7399999999998</v>
      </c>
      <c r="I471" s="240"/>
      <c r="J471" s="235"/>
      <c r="K471" s="235"/>
      <c r="L471" s="241"/>
      <c r="M471" s="242"/>
      <c r="N471" s="243"/>
      <c r="O471" s="243"/>
      <c r="P471" s="243"/>
      <c r="Q471" s="243"/>
      <c r="R471" s="243"/>
      <c r="S471" s="243"/>
      <c r="T471" s="244"/>
      <c r="U471" s="13"/>
      <c r="V471" s="13"/>
      <c r="W471" s="13"/>
      <c r="X471" s="13"/>
      <c r="Y471" s="13"/>
      <c r="Z471" s="13"/>
      <c r="AA471" s="13"/>
      <c r="AB471" s="13"/>
      <c r="AC471" s="13"/>
      <c r="AD471" s="13"/>
      <c r="AE471" s="13"/>
      <c r="AT471" s="245" t="s">
        <v>319</v>
      </c>
      <c r="AU471" s="245" t="s">
        <v>85</v>
      </c>
      <c r="AV471" s="13" t="s">
        <v>85</v>
      </c>
      <c r="AW471" s="13" t="s">
        <v>37</v>
      </c>
      <c r="AX471" s="13" t="s">
        <v>83</v>
      </c>
      <c r="AY471" s="245" t="s">
        <v>308</v>
      </c>
    </row>
    <row r="472" s="2" customFormat="1" ht="24.15" customHeight="1">
      <c r="A472" s="41"/>
      <c r="B472" s="42"/>
      <c r="C472" s="216" t="s">
        <v>1765</v>
      </c>
      <c r="D472" s="216" t="s">
        <v>310</v>
      </c>
      <c r="E472" s="217" t="s">
        <v>1115</v>
      </c>
      <c r="F472" s="218" t="s">
        <v>1116</v>
      </c>
      <c r="G472" s="219" t="s">
        <v>493</v>
      </c>
      <c r="H472" s="220">
        <v>24.48</v>
      </c>
      <c r="I472" s="221"/>
      <c r="J472" s="222">
        <f>ROUND(I472*H472,2)</f>
        <v>0</v>
      </c>
      <c r="K472" s="218" t="s">
        <v>314</v>
      </c>
      <c r="L472" s="47"/>
      <c r="M472" s="223" t="s">
        <v>19</v>
      </c>
      <c r="N472" s="224" t="s">
        <v>47</v>
      </c>
      <c r="O472" s="87"/>
      <c r="P472" s="225">
        <f>O472*H472</f>
        <v>0</v>
      </c>
      <c r="Q472" s="225">
        <v>0</v>
      </c>
      <c r="R472" s="225">
        <f>Q472*H472</f>
        <v>0</v>
      </c>
      <c r="S472" s="225">
        <v>0</v>
      </c>
      <c r="T472" s="226">
        <f>S472*H472</f>
        <v>0</v>
      </c>
      <c r="U472" s="41"/>
      <c r="V472" s="41"/>
      <c r="W472" s="41"/>
      <c r="X472" s="41"/>
      <c r="Y472" s="41"/>
      <c r="Z472" s="41"/>
      <c r="AA472" s="41"/>
      <c r="AB472" s="41"/>
      <c r="AC472" s="41"/>
      <c r="AD472" s="41"/>
      <c r="AE472" s="41"/>
      <c r="AR472" s="227" t="s">
        <v>315</v>
      </c>
      <c r="AT472" s="227" t="s">
        <v>310</v>
      </c>
      <c r="AU472" s="227" t="s">
        <v>85</v>
      </c>
      <c r="AY472" s="20" t="s">
        <v>308</v>
      </c>
      <c r="BE472" s="228">
        <f>IF(N472="základní",J472,0)</f>
        <v>0</v>
      </c>
      <c r="BF472" s="228">
        <f>IF(N472="snížená",J472,0)</f>
        <v>0</v>
      </c>
      <c r="BG472" s="228">
        <f>IF(N472="zákl. přenesená",J472,0)</f>
        <v>0</v>
      </c>
      <c r="BH472" s="228">
        <f>IF(N472="sníž. přenesená",J472,0)</f>
        <v>0</v>
      </c>
      <c r="BI472" s="228">
        <f>IF(N472="nulová",J472,0)</f>
        <v>0</v>
      </c>
      <c r="BJ472" s="20" t="s">
        <v>83</v>
      </c>
      <c r="BK472" s="228">
        <f>ROUND(I472*H472,2)</f>
        <v>0</v>
      </c>
      <c r="BL472" s="20" t="s">
        <v>315</v>
      </c>
      <c r="BM472" s="227" t="s">
        <v>1492</v>
      </c>
    </row>
    <row r="473" s="2" customFormat="1">
      <c r="A473" s="41"/>
      <c r="B473" s="42"/>
      <c r="C473" s="43"/>
      <c r="D473" s="229" t="s">
        <v>317</v>
      </c>
      <c r="E473" s="43"/>
      <c r="F473" s="230" t="s">
        <v>1118</v>
      </c>
      <c r="G473" s="43"/>
      <c r="H473" s="43"/>
      <c r="I473" s="231"/>
      <c r="J473" s="43"/>
      <c r="K473" s="43"/>
      <c r="L473" s="47"/>
      <c r="M473" s="232"/>
      <c r="N473" s="233"/>
      <c r="O473" s="87"/>
      <c r="P473" s="87"/>
      <c r="Q473" s="87"/>
      <c r="R473" s="87"/>
      <c r="S473" s="87"/>
      <c r="T473" s="88"/>
      <c r="U473" s="41"/>
      <c r="V473" s="41"/>
      <c r="W473" s="41"/>
      <c r="X473" s="41"/>
      <c r="Y473" s="41"/>
      <c r="Z473" s="41"/>
      <c r="AA473" s="41"/>
      <c r="AB473" s="41"/>
      <c r="AC473" s="41"/>
      <c r="AD473" s="41"/>
      <c r="AE473" s="41"/>
      <c r="AT473" s="20" t="s">
        <v>317</v>
      </c>
      <c r="AU473" s="20" t="s">
        <v>85</v>
      </c>
    </row>
    <row r="474" s="14" customFormat="1">
      <c r="A474" s="14"/>
      <c r="B474" s="249"/>
      <c r="C474" s="250"/>
      <c r="D474" s="236" t="s">
        <v>319</v>
      </c>
      <c r="E474" s="251" t="s">
        <v>19</v>
      </c>
      <c r="F474" s="252" t="s">
        <v>1766</v>
      </c>
      <c r="G474" s="250"/>
      <c r="H474" s="251" t="s">
        <v>19</v>
      </c>
      <c r="I474" s="253"/>
      <c r="J474" s="250"/>
      <c r="K474" s="250"/>
      <c r="L474" s="254"/>
      <c r="M474" s="255"/>
      <c r="N474" s="256"/>
      <c r="O474" s="256"/>
      <c r="P474" s="256"/>
      <c r="Q474" s="256"/>
      <c r="R474" s="256"/>
      <c r="S474" s="256"/>
      <c r="T474" s="257"/>
      <c r="U474" s="14"/>
      <c r="V474" s="14"/>
      <c r="W474" s="14"/>
      <c r="X474" s="14"/>
      <c r="Y474" s="14"/>
      <c r="Z474" s="14"/>
      <c r="AA474" s="14"/>
      <c r="AB474" s="14"/>
      <c r="AC474" s="14"/>
      <c r="AD474" s="14"/>
      <c r="AE474" s="14"/>
      <c r="AT474" s="258" t="s">
        <v>319</v>
      </c>
      <c r="AU474" s="258" t="s">
        <v>85</v>
      </c>
      <c r="AV474" s="14" t="s">
        <v>83</v>
      </c>
      <c r="AW474" s="14" t="s">
        <v>37</v>
      </c>
      <c r="AX474" s="14" t="s">
        <v>76</v>
      </c>
      <c r="AY474" s="258" t="s">
        <v>308</v>
      </c>
    </row>
    <row r="475" s="13" customFormat="1">
      <c r="A475" s="13"/>
      <c r="B475" s="234"/>
      <c r="C475" s="235"/>
      <c r="D475" s="236" t="s">
        <v>319</v>
      </c>
      <c r="E475" s="237" t="s">
        <v>19</v>
      </c>
      <c r="F475" s="238" t="s">
        <v>1767</v>
      </c>
      <c r="G475" s="235"/>
      <c r="H475" s="239">
        <v>7.8300000000000001</v>
      </c>
      <c r="I475" s="240"/>
      <c r="J475" s="235"/>
      <c r="K475" s="235"/>
      <c r="L475" s="241"/>
      <c r="M475" s="242"/>
      <c r="N475" s="243"/>
      <c r="O475" s="243"/>
      <c r="P475" s="243"/>
      <c r="Q475" s="243"/>
      <c r="R475" s="243"/>
      <c r="S475" s="243"/>
      <c r="T475" s="244"/>
      <c r="U475" s="13"/>
      <c r="V475" s="13"/>
      <c r="W475" s="13"/>
      <c r="X475" s="13"/>
      <c r="Y475" s="13"/>
      <c r="Z475" s="13"/>
      <c r="AA475" s="13"/>
      <c r="AB475" s="13"/>
      <c r="AC475" s="13"/>
      <c r="AD475" s="13"/>
      <c r="AE475" s="13"/>
      <c r="AT475" s="245" t="s">
        <v>319</v>
      </c>
      <c r="AU475" s="245" t="s">
        <v>85</v>
      </c>
      <c r="AV475" s="13" t="s">
        <v>85</v>
      </c>
      <c r="AW475" s="13" t="s">
        <v>37</v>
      </c>
      <c r="AX475" s="13" t="s">
        <v>76</v>
      </c>
      <c r="AY475" s="245" t="s">
        <v>308</v>
      </c>
    </row>
    <row r="476" s="14" customFormat="1">
      <c r="A476" s="14"/>
      <c r="B476" s="249"/>
      <c r="C476" s="250"/>
      <c r="D476" s="236" t="s">
        <v>319</v>
      </c>
      <c r="E476" s="251" t="s">
        <v>19</v>
      </c>
      <c r="F476" s="252" t="s">
        <v>1768</v>
      </c>
      <c r="G476" s="250"/>
      <c r="H476" s="251" t="s">
        <v>19</v>
      </c>
      <c r="I476" s="253"/>
      <c r="J476" s="250"/>
      <c r="K476" s="250"/>
      <c r="L476" s="254"/>
      <c r="M476" s="255"/>
      <c r="N476" s="256"/>
      <c r="O476" s="256"/>
      <c r="P476" s="256"/>
      <c r="Q476" s="256"/>
      <c r="R476" s="256"/>
      <c r="S476" s="256"/>
      <c r="T476" s="257"/>
      <c r="U476" s="14"/>
      <c r="V476" s="14"/>
      <c r="W476" s="14"/>
      <c r="X476" s="14"/>
      <c r="Y476" s="14"/>
      <c r="Z476" s="14"/>
      <c r="AA476" s="14"/>
      <c r="AB476" s="14"/>
      <c r="AC476" s="14"/>
      <c r="AD476" s="14"/>
      <c r="AE476" s="14"/>
      <c r="AT476" s="258" t="s">
        <v>319</v>
      </c>
      <c r="AU476" s="258" t="s">
        <v>85</v>
      </c>
      <c r="AV476" s="14" t="s">
        <v>83</v>
      </c>
      <c r="AW476" s="14" t="s">
        <v>37</v>
      </c>
      <c r="AX476" s="14" t="s">
        <v>76</v>
      </c>
      <c r="AY476" s="258" t="s">
        <v>308</v>
      </c>
    </row>
    <row r="477" s="13" customFormat="1">
      <c r="A477" s="13"/>
      <c r="B477" s="234"/>
      <c r="C477" s="235"/>
      <c r="D477" s="236" t="s">
        <v>319</v>
      </c>
      <c r="E477" s="237" t="s">
        <v>19</v>
      </c>
      <c r="F477" s="238" t="s">
        <v>1769</v>
      </c>
      <c r="G477" s="235"/>
      <c r="H477" s="239">
        <v>2.8799999999999999</v>
      </c>
      <c r="I477" s="240"/>
      <c r="J477" s="235"/>
      <c r="K477" s="235"/>
      <c r="L477" s="241"/>
      <c r="M477" s="242"/>
      <c r="N477" s="243"/>
      <c r="O477" s="243"/>
      <c r="P477" s="243"/>
      <c r="Q477" s="243"/>
      <c r="R477" s="243"/>
      <c r="S477" s="243"/>
      <c r="T477" s="244"/>
      <c r="U477" s="13"/>
      <c r="V477" s="13"/>
      <c r="W477" s="13"/>
      <c r="X477" s="13"/>
      <c r="Y477" s="13"/>
      <c r="Z477" s="13"/>
      <c r="AA477" s="13"/>
      <c r="AB477" s="13"/>
      <c r="AC477" s="13"/>
      <c r="AD477" s="13"/>
      <c r="AE477" s="13"/>
      <c r="AT477" s="245" t="s">
        <v>319</v>
      </c>
      <c r="AU477" s="245" t="s">
        <v>85</v>
      </c>
      <c r="AV477" s="13" t="s">
        <v>85</v>
      </c>
      <c r="AW477" s="13" t="s">
        <v>37</v>
      </c>
      <c r="AX477" s="13" t="s">
        <v>76</v>
      </c>
      <c r="AY477" s="245" t="s">
        <v>308</v>
      </c>
    </row>
    <row r="478" s="13" customFormat="1">
      <c r="A478" s="13"/>
      <c r="B478" s="234"/>
      <c r="C478" s="235"/>
      <c r="D478" s="236" t="s">
        <v>319</v>
      </c>
      <c r="E478" s="237" t="s">
        <v>19</v>
      </c>
      <c r="F478" s="238" t="s">
        <v>1770</v>
      </c>
      <c r="G478" s="235"/>
      <c r="H478" s="239">
        <v>13.77</v>
      </c>
      <c r="I478" s="240"/>
      <c r="J478" s="235"/>
      <c r="K478" s="235"/>
      <c r="L478" s="241"/>
      <c r="M478" s="242"/>
      <c r="N478" s="243"/>
      <c r="O478" s="243"/>
      <c r="P478" s="243"/>
      <c r="Q478" s="243"/>
      <c r="R478" s="243"/>
      <c r="S478" s="243"/>
      <c r="T478" s="244"/>
      <c r="U478" s="13"/>
      <c r="V478" s="13"/>
      <c r="W478" s="13"/>
      <c r="X478" s="13"/>
      <c r="Y478" s="13"/>
      <c r="Z478" s="13"/>
      <c r="AA478" s="13"/>
      <c r="AB478" s="13"/>
      <c r="AC478" s="13"/>
      <c r="AD478" s="13"/>
      <c r="AE478" s="13"/>
      <c r="AT478" s="245" t="s">
        <v>319</v>
      </c>
      <c r="AU478" s="245" t="s">
        <v>85</v>
      </c>
      <c r="AV478" s="13" t="s">
        <v>85</v>
      </c>
      <c r="AW478" s="13" t="s">
        <v>37</v>
      </c>
      <c r="AX478" s="13" t="s">
        <v>76</v>
      </c>
      <c r="AY478" s="245" t="s">
        <v>308</v>
      </c>
    </row>
    <row r="479" s="15" customFormat="1">
      <c r="A479" s="15"/>
      <c r="B479" s="259"/>
      <c r="C479" s="260"/>
      <c r="D479" s="236" t="s">
        <v>319</v>
      </c>
      <c r="E479" s="261" t="s">
        <v>19</v>
      </c>
      <c r="F479" s="262" t="s">
        <v>448</v>
      </c>
      <c r="G479" s="260"/>
      <c r="H479" s="263">
        <v>24.48</v>
      </c>
      <c r="I479" s="264"/>
      <c r="J479" s="260"/>
      <c r="K479" s="260"/>
      <c r="L479" s="265"/>
      <c r="M479" s="266"/>
      <c r="N479" s="267"/>
      <c r="O479" s="267"/>
      <c r="P479" s="267"/>
      <c r="Q479" s="267"/>
      <c r="R479" s="267"/>
      <c r="S479" s="267"/>
      <c r="T479" s="268"/>
      <c r="U479" s="15"/>
      <c r="V479" s="15"/>
      <c r="W479" s="15"/>
      <c r="X479" s="15"/>
      <c r="Y479" s="15"/>
      <c r="Z479" s="15"/>
      <c r="AA479" s="15"/>
      <c r="AB479" s="15"/>
      <c r="AC479" s="15"/>
      <c r="AD479" s="15"/>
      <c r="AE479" s="15"/>
      <c r="AT479" s="269" t="s">
        <v>319</v>
      </c>
      <c r="AU479" s="269" t="s">
        <v>85</v>
      </c>
      <c r="AV479" s="15" t="s">
        <v>315</v>
      </c>
      <c r="AW479" s="15" t="s">
        <v>37</v>
      </c>
      <c r="AX479" s="15" t="s">
        <v>83</v>
      </c>
      <c r="AY479" s="269" t="s">
        <v>308</v>
      </c>
    </row>
    <row r="480" s="2" customFormat="1" ht="24.15" customHeight="1">
      <c r="A480" s="41"/>
      <c r="B480" s="42"/>
      <c r="C480" s="216" t="s">
        <v>829</v>
      </c>
      <c r="D480" s="216" t="s">
        <v>310</v>
      </c>
      <c r="E480" s="217" t="s">
        <v>1121</v>
      </c>
      <c r="F480" s="218" t="s">
        <v>1109</v>
      </c>
      <c r="G480" s="219" t="s">
        <v>493</v>
      </c>
      <c r="H480" s="220">
        <v>148.77000000000001</v>
      </c>
      <c r="I480" s="221"/>
      <c r="J480" s="222">
        <f>ROUND(I480*H480,2)</f>
        <v>0</v>
      </c>
      <c r="K480" s="218" t="s">
        <v>314</v>
      </c>
      <c r="L480" s="47"/>
      <c r="M480" s="223" t="s">
        <v>19</v>
      </c>
      <c r="N480" s="224" t="s">
        <v>47</v>
      </c>
      <c r="O480" s="87"/>
      <c r="P480" s="225">
        <f>O480*H480</f>
        <v>0</v>
      </c>
      <c r="Q480" s="225">
        <v>0</v>
      </c>
      <c r="R480" s="225">
        <f>Q480*H480</f>
        <v>0</v>
      </c>
      <c r="S480" s="225">
        <v>0</v>
      </c>
      <c r="T480" s="226">
        <f>S480*H480</f>
        <v>0</v>
      </c>
      <c r="U480" s="41"/>
      <c r="V480" s="41"/>
      <c r="W480" s="41"/>
      <c r="X480" s="41"/>
      <c r="Y480" s="41"/>
      <c r="Z480" s="41"/>
      <c r="AA480" s="41"/>
      <c r="AB480" s="41"/>
      <c r="AC480" s="41"/>
      <c r="AD480" s="41"/>
      <c r="AE480" s="41"/>
      <c r="AR480" s="227" t="s">
        <v>315</v>
      </c>
      <c r="AT480" s="227" t="s">
        <v>310</v>
      </c>
      <c r="AU480" s="227" t="s">
        <v>85</v>
      </c>
      <c r="AY480" s="20" t="s">
        <v>308</v>
      </c>
      <c r="BE480" s="228">
        <f>IF(N480="základní",J480,0)</f>
        <v>0</v>
      </c>
      <c r="BF480" s="228">
        <f>IF(N480="snížená",J480,0)</f>
        <v>0</v>
      </c>
      <c r="BG480" s="228">
        <f>IF(N480="zákl. přenesená",J480,0)</f>
        <v>0</v>
      </c>
      <c r="BH480" s="228">
        <f>IF(N480="sníž. přenesená",J480,0)</f>
        <v>0</v>
      </c>
      <c r="BI480" s="228">
        <f>IF(N480="nulová",J480,0)</f>
        <v>0</v>
      </c>
      <c r="BJ480" s="20" t="s">
        <v>83</v>
      </c>
      <c r="BK480" s="228">
        <f>ROUND(I480*H480,2)</f>
        <v>0</v>
      </c>
      <c r="BL480" s="20" t="s">
        <v>315</v>
      </c>
      <c r="BM480" s="227" t="s">
        <v>1496</v>
      </c>
    </row>
    <row r="481" s="2" customFormat="1">
      <c r="A481" s="41"/>
      <c r="B481" s="42"/>
      <c r="C481" s="43"/>
      <c r="D481" s="229" t="s">
        <v>317</v>
      </c>
      <c r="E481" s="43"/>
      <c r="F481" s="230" t="s">
        <v>1123</v>
      </c>
      <c r="G481" s="43"/>
      <c r="H481" s="43"/>
      <c r="I481" s="231"/>
      <c r="J481" s="43"/>
      <c r="K481" s="43"/>
      <c r="L481" s="47"/>
      <c r="M481" s="232"/>
      <c r="N481" s="233"/>
      <c r="O481" s="87"/>
      <c r="P481" s="87"/>
      <c r="Q481" s="87"/>
      <c r="R481" s="87"/>
      <c r="S481" s="87"/>
      <c r="T481" s="88"/>
      <c r="U481" s="41"/>
      <c r="V481" s="41"/>
      <c r="W481" s="41"/>
      <c r="X481" s="41"/>
      <c r="Y481" s="41"/>
      <c r="Z481" s="41"/>
      <c r="AA481" s="41"/>
      <c r="AB481" s="41"/>
      <c r="AC481" s="41"/>
      <c r="AD481" s="41"/>
      <c r="AE481" s="41"/>
      <c r="AT481" s="20" t="s">
        <v>317</v>
      </c>
      <c r="AU481" s="20" t="s">
        <v>85</v>
      </c>
    </row>
    <row r="482" s="14" customFormat="1">
      <c r="A482" s="14"/>
      <c r="B482" s="249"/>
      <c r="C482" s="250"/>
      <c r="D482" s="236" t="s">
        <v>319</v>
      </c>
      <c r="E482" s="251" t="s">
        <v>19</v>
      </c>
      <c r="F482" s="252" t="s">
        <v>1112</v>
      </c>
      <c r="G482" s="250"/>
      <c r="H482" s="251" t="s">
        <v>19</v>
      </c>
      <c r="I482" s="253"/>
      <c r="J482" s="250"/>
      <c r="K482" s="250"/>
      <c r="L482" s="254"/>
      <c r="M482" s="255"/>
      <c r="N482" s="256"/>
      <c r="O482" s="256"/>
      <c r="P482" s="256"/>
      <c r="Q482" s="256"/>
      <c r="R482" s="256"/>
      <c r="S482" s="256"/>
      <c r="T482" s="257"/>
      <c r="U482" s="14"/>
      <c r="V482" s="14"/>
      <c r="W482" s="14"/>
      <c r="X482" s="14"/>
      <c r="Y482" s="14"/>
      <c r="Z482" s="14"/>
      <c r="AA482" s="14"/>
      <c r="AB482" s="14"/>
      <c r="AC482" s="14"/>
      <c r="AD482" s="14"/>
      <c r="AE482" s="14"/>
      <c r="AT482" s="258" t="s">
        <v>319</v>
      </c>
      <c r="AU482" s="258" t="s">
        <v>85</v>
      </c>
      <c r="AV482" s="14" t="s">
        <v>83</v>
      </c>
      <c r="AW482" s="14" t="s">
        <v>37</v>
      </c>
      <c r="AX482" s="14" t="s">
        <v>76</v>
      </c>
      <c r="AY482" s="258" t="s">
        <v>308</v>
      </c>
    </row>
    <row r="483" s="13" customFormat="1">
      <c r="A483" s="13"/>
      <c r="B483" s="234"/>
      <c r="C483" s="235"/>
      <c r="D483" s="236" t="s">
        <v>319</v>
      </c>
      <c r="E483" s="237" t="s">
        <v>19</v>
      </c>
      <c r="F483" s="238" t="s">
        <v>1771</v>
      </c>
      <c r="G483" s="235"/>
      <c r="H483" s="239">
        <v>148.77000000000001</v>
      </c>
      <c r="I483" s="240"/>
      <c r="J483" s="235"/>
      <c r="K483" s="235"/>
      <c r="L483" s="241"/>
      <c r="M483" s="242"/>
      <c r="N483" s="243"/>
      <c r="O483" s="243"/>
      <c r="P483" s="243"/>
      <c r="Q483" s="243"/>
      <c r="R483" s="243"/>
      <c r="S483" s="243"/>
      <c r="T483" s="244"/>
      <c r="U483" s="13"/>
      <c r="V483" s="13"/>
      <c r="W483" s="13"/>
      <c r="X483" s="13"/>
      <c r="Y483" s="13"/>
      <c r="Z483" s="13"/>
      <c r="AA483" s="13"/>
      <c r="AB483" s="13"/>
      <c r="AC483" s="13"/>
      <c r="AD483" s="13"/>
      <c r="AE483" s="13"/>
      <c r="AT483" s="245" t="s">
        <v>319</v>
      </c>
      <c r="AU483" s="245" t="s">
        <v>85</v>
      </c>
      <c r="AV483" s="13" t="s">
        <v>85</v>
      </c>
      <c r="AW483" s="13" t="s">
        <v>37</v>
      </c>
      <c r="AX483" s="13" t="s">
        <v>76</v>
      </c>
      <c r="AY483" s="245" t="s">
        <v>308</v>
      </c>
    </row>
    <row r="484" s="15" customFormat="1">
      <c r="A484" s="15"/>
      <c r="B484" s="259"/>
      <c r="C484" s="260"/>
      <c r="D484" s="236" t="s">
        <v>319</v>
      </c>
      <c r="E484" s="261" t="s">
        <v>19</v>
      </c>
      <c r="F484" s="262" t="s">
        <v>448</v>
      </c>
      <c r="G484" s="260"/>
      <c r="H484" s="263">
        <v>148.77000000000001</v>
      </c>
      <c r="I484" s="264"/>
      <c r="J484" s="260"/>
      <c r="K484" s="260"/>
      <c r="L484" s="265"/>
      <c r="M484" s="266"/>
      <c r="N484" s="267"/>
      <c r="O484" s="267"/>
      <c r="P484" s="267"/>
      <c r="Q484" s="267"/>
      <c r="R484" s="267"/>
      <c r="S484" s="267"/>
      <c r="T484" s="268"/>
      <c r="U484" s="15"/>
      <c r="V484" s="15"/>
      <c r="W484" s="15"/>
      <c r="X484" s="15"/>
      <c r="Y484" s="15"/>
      <c r="Z484" s="15"/>
      <c r="AA484" s="15"/>
      <c r="AB484" s="15"/>
      <c r="AC484" s="15"/>
      <c r="AD484" s="15"/>
      <c r="AE484" s="15"/>
      <c r="AT484" s="269" t="s">
        <v>319</v>
      </c>
      <c r="AU484" s="269" t="s">
        <v>85</v>
      </c>
      <c r="AV484" s="15" t="s">
        <v>315</v>
      </c>
      <c r="AW484" s="15" t="s">
        <v>37</v>
      </c>
      <c r="AX484" s="15" t="s">
        <v>83</v>
      </c>
      <c r="AY484" s="269" t="s">
        <v>308</v>
      </c>
    </row>
    <row r="485" s="2" customFormat="1" ht="24.15" customHeight="1">
      <c r="A485" s="41"/>
      <c r="B485" s="42"/>
      <c r="C485" s="216" t="s">
        <v>1772</v>
      </c>
      <c r="D485" s="216" t="s">
        <v>310</v>
      </c>
      <c r="E485" s="217" t="s">
        <v>946</v>
      </c>
      <c r="F485" s="218" t="s">
        <v>947</v>
      </c>
      <c r="G485" s="219" t="s">
        <v>493</v>
      </c>
      <c r="H485" s="220">
        <v>95.814999999999998</v>
      </c>
      <c r="I485" s="221"/>
      <c r="J485" s="222">
        <f>ROUND(I485*H485,2)</f>
        <v>0</v>
      </c>
      <c r="K485" s="218" t="s">
        <v>314</v>
      </c>
      <c r="L485" s="47"/>
      <c r="M485" s="223" t="s">
        <v>19</v>
      </c>
      <c r="N485" s="224" t="s">
        <v>47</v>
      </c>
      <c r="O485" s="87"/>
      <c r="P485" s="225">
        <f>O485*H485</f>
        <v>0</v>
      </c>
      <c r="Q485" s="225">
        <v>0</v>
      </c>
      <c r="R485" s="225">
        <f>Q485*H485</f>
        <v>0</v>
      </c>
      <c r="S485" s="225">
        <v>0</v>
      </c>
      <c r="T485" s="226">
        <f>S485*H485</f>
        <v>0</v>
      </c>
      <c r="U485" s="41"/>
      <c r="V485" s="41"/>
      <c r="W485" s="41"/>
      <c r="X485" s="41"/>
      <c r="Y485" s="41"/>
      <c r="Z485" s="41"/>
      <c r="AA485" s="41"/>
      <c r="AB485" s="41"/>
      <c r="AC485" s="41"/>
      <c r="AD485" s="41"/>
      <c r="AE485" s="41"/>
      <c r="AR485" s="227" t="s">
        <v>315</v>
      </c>
      <c r="AT485" s="227" t="s">
        <v>310</v>
      </c>
      <c r="AU485" s="227" t="s">
        <v>85</v>
      </c>
      <c r="AY485" s="20" t="s">
        <v>308</v>
      </c>
      <c r="BE485" s="228">
        <f>IF(N485="základní",J485,0)</f>
        <v>0</v>
      </c>
      <c r="BF485" s="228">
        <f>IF(N485="snížená",J485,0)</f>
        <v>0</v>
      </c>
      <c r="BG485" s="228">
        <f>IF(N485="zákl. přenesená",J485,0)</f>
        <v>0</v>
      </c>
      <c r="BH485" s="228">
        <f>IF(N485="sníž. přenesená",J485,0)</f>
        <v>0</v>
      </c>
      <c r="BI485" s="228">
        <f>IF(N485="nulová",J485,0)</f>
        <v>0</v>
      </c>
      <c r="BJ485" s="20" t="s">
        <v>83</v>
      </c>
      <c r="BK485" s="228">
        <f>ROUND(I485*H485,2)</f>
        <v>0</v>
      </c>
      <c r="BL485" s="20" t="s">
        <v>315</v>
      </c>
      <c r="BM485" s="227" t="s">
        <v>1501</v>
      </c>
    </row>
    <row r="486" s="2" customFormat="1">
      <c r="A486" s="41"/>
      <c r="B486" s="42"/>
      <c r="C486" s="43"/>
      <c r="D486" s="229" t="s">
        <v>317</v>
      </c>
      <c r="E486" s="43"/>
      <c r="F486" s="230" t="s">
        <v>949</v>
      </c>
      <c r="G486" s="43"/>
      <c r="H486" s="43"/>
      <c r="I486" s="231"/>
      <c r="J486" s="43"/>
      <c r="K486" s="43"/>
      <c r="L486" s="47"/>
      <c r="M486" s="232"/>
      <c r="N486" s="233"/>
      <c r="O486" s="87"/>
      <c r="P486" s="87"/>
      <c r="Q486" s="87"/>
      <c r="R486" s="87"/>
      <c r="S486" s="87"/>
      <c r="T486" s="88"/>
      <c r="U486" s="41"/>
      <c r="V486" s="41"/>
      <c r="W486" s="41"/>
      <c r="X486" s="41"/>
      <c r="Y486" s="41"/>
      <c r="Z486" s="41"/>
      <c r="AA486" s="41"/>
      <c r="AB486" s="41"/>
      <c r="AC486" s="41"/>
      <c r="AD486" s="41"/>
      <c r="AE486" s="41"/>
      <c r="AT486" s="20" t="s">
        <v>317</v>
      </c>
      <c r="AU486" s="20" t="s">
        <v>85</v>
      </c>
    </row>
    <row r="487" s="13" customFormat="1">
      <c r="A487" s="13"/>
      <c r="B487" s="234"/>
      <c r="C487" s="235"/>
      <c r="D487" s="236" t="s">
        <v>319</v>
      </c>
      <c r="E487" s="237" t="s">
        <v>19</v>
      </c>
      <c r="F487" s="238" t="s">
        <v>1773</v>
      </c>
      <c r="G487" s="235"/>
      <c r="H487" s="239">
        <v>57.5</v>
      </c>
      <c r="I487" s="240"/>
      <c r="J487" s="235"/>
      <c r="K487" s="235"/>
      <c r="L487" s="241"/>
      <c r="M487" s="242"/>
      <c r="N487" s="243"/>
      <c r="O487" s="243"/>
      <c r="P487" s="243"/>
      <c r="Q487" s="243"/>
      <c r="R487" s="243"/>
      <c r="S487" s="243"/>
      <c r="T487" s="244"/>
      <c r="U487" s="13"/>
      <c r="V487" s="13"/>
      <c r="W487" s="13"/>
      <c r="X487" s="13"/>
      <c r="Y487" s="13"/>
      <c r="Z487" s="13"/>
      <c r="AA487" s="13"/>
      <c r="AB487" s="13"/>
      <c r="AC487" s="13"/>
      <c r="AD487" s="13"/>
      <c r="AE487" s="13"/>
      <c r="AT487" s="245" t="s">
        <v>319</v>
      </c>
      <c r="AU487" s="245" t="s">
        <v>85</v>
      </c>
      <c r="AV487" s="13" t="s">
        <v>85</v>
      </c>
      <c r="AW487" s="13" t="s">
        <v>37</v>
      </c>
      <c r="AX487" s="13" t="s">
        <v>76</v>
      </c>
      <c r="AY487" s="245" t="s">
        <v>308</v>
      </c>
    </row>
    <row r="488" s="13" customFormat="1">
      <c r="A488" s="13"/>
      <c r="B488" s="234"/>
      <c r="C488" s="235"/>
      <c r="D488" s="236" t="s">
        <v>319</v>
      </c>
      <c r="E488" s="237" t="s">
        <v>19</v>
      </c>
      <c r="F488" s="238" t="s">
        <v>1774</v>
      </c>
      <c r="G488" s="235"/>
      <c r="H488" s="239">
        <v>32.890000000000001</v>
      </c>
      <c r="I488" s="240"/>
      <c r="J488" s="235"/>
      <c r="K488" s="235"/>
      <c r="L488" s="241"/>
      <c r="M488" s="242"/>
      <c r="N488" s="243"/>
      <c r="O488" s="243"/>
      <c r="P488" s="243"/>
      <c r="Q488" s="243"/>
      <c r="R488" s="243"/>
      <c r="S488" s="243"/>
      <c r="T488" s="244"/>
      <c r="U488" s="13"/>
      <c r="V488" s="13"/>
      <c r="W488" s="13"/>
      <c r="X488" s="13"/>
      <c r="Y488" s="13"/>
      <c r="Z488" s="13"/>
      <c r="AA488" s="13"/>
      <c r="AB488" s="13"/>
      <c r="AC488" s="13"/>
      <c r="AD488" s="13"/>
      <c r="AE488" s="13"/>
      <c r="AT488" s="245" t="s">
        <v>319</v>
      </c>
      <c r="AU488" s="245" t="s">
        <v>85</v>
      </c>
      <c r="AV488" s="13" t="s">
        <v>85</v>
      </c>
      <c r="AW488" s="13" t="s">
        <v>37</v>
      </c>
      <c r="AX488" s="13" t="s">
        <v>76</v>
      </c>
      <c r="AY488" s="245" t="s">
        <v>308</v>
      </c>
    </row>
    <row r="489" s="13" customFormat="1">
      <c r="A489" s="13"/>
      <c r="B489" s="234"/>
      <c r="C489" s="235"/>
      <c r="D489" s="236" t="s">
        <v>319</v>
      </c>
      <c r="E489" s="237" t="s">
        <v>19</v>
      </c>
      <c r="F489" s="238" t="s">
        <v>1775</v>
      </c>
      <c r="G489" s="235"/>
      <c r="H489" s="239">
        <v>0.40500000000000003</v>
      </c>
      <c r="I489" s="240"/>
      <c r="J489" s="235"/>
      <c r="K489" s="235"/>
      <c r="L489" s="241"/>
      <c r="M489" s="242"/>
      <c r="N489" s="243"/>
      <c r="O489" s="243"/>
      <c r="P489" s="243"/>
      <c r="Q489" s="243"/>
      <c r="R489" s="243"/>
      <c r="S489" s="243"/>
      <c r="T489" s="244"/>
      <c r="U489" s="13"/>
      <c r="V489" s="13"/>
      <c r="W489" s="13"/>
      <c r="X489" s="13"/>
      <c r="Y489" s="13"/>
      <c r="Z489" s="13"/>
      <c r="AA489" s="13"/>
      <c r="AB489" s="13"/>
      <c r="AC489" s="13"/>
      <c r="AD489" s="13"/>
      <c r="AE489" s="13"/>
      <c r="AT489" s="245" t="s">
        <v>319</v>
      </c>
      <c r="AU489" s="245" t="s">
        <v>85</v>
      </c>
      <c r="AV489" s="13" t="s">
        <v>85</v>
      </c>
      <c r="AW489" s="13" t="s">
        <v>37</v>
      </c>
      <c r="AX489" s="13" t="s">
        <v>76</v>
      </c>
      <c r="AY489" s="245" t="s">
        <v>308</v>
      </c>
    </row>
    <row r="490" s="14" customFormat="1">
      <c r="A490" s="14"/>
      <c r="B490" s="249"/>
      <c r="C490" s="250"/>
      <c r="D490" s="236" t="s">
        <v>319</v>
      </c>
      <c r="E490" s="251" t="s">
        <v>19</v>
      </c>
      <c r="F490" s="252" t="s">
        <v>496</v>
      </c>
      <c r="G490" s="250"/>
      <c r="H490" s="251" t="s">
        <v>19</v>
      </c>
      <c r="I490" s="253"/>
      <c r="J490" s="250"/>
      <c r="K490" s="250"/>
      <c r="L490" s="254"/>
      <c r="M490" s="255"/>
      <c r="N490" s="256"/>
      <c r="O490" s="256"/>
      <c r="P490" s="256"/>
      <c r="Q490" s="256"/>
      <c r="R490" s="256"/>
      <c r="S490" s="256"/>
      <c r="T490" s="257"/>
      <c r="U490" s="14"/>
      <c r="V490" s="14"/>
      <c r="W490" s="14"/>
      <c r="X490" s="14"/>
      <c r="Y490" s="14"/>
      <c r="Z490" s="14"/>
      <c r="AA490" s="14"/>
      <c r="AB490" s="14"/>
      <c r="AC490" s="14"/>
      <c r="AD490" s="14"/>
      <c r="AE490" s="14"/>
      <c r="AT490" s="258" t="s">
        <v>319</v>
      </c>
      <c r="AU490" s="258" t="s">
        <v>85</v>
      </c>
      <c r="AV490" s="14" t="s">
        <v>83</v>
      </c>
      <c r="AW490" s="14" t="s">
        <v>37</v>
      </c>
      <c r="AX490" s="14" t="s">
        <v>76</v>
      </c>
      <c r="AY490" s="258" t="s">
        <v>308</v>
      </c>
    </row>
    <row r="491" s="13" customFormat="1">
      <c r="A491" s="13"/>
      <c r="B491" s="234"/>
      <c r="C491" s="235"/>
      <c r="D491" s="236" t="s">
        <v>319</v>
      </c>
      <c r="E491" s="237" t="s">
        <v>19</v>
      </c>
      <c r="F491" s="238" t="s">
        <v>1761</v>
      </c>
      <c r="G491" s="235"/>
      <c r="H491" s="239">
        <v>0.29999999999999999</v>
      </c>
      <c r="I491" s="240"/>
      <c r="J491" s="235"/>
      <c r="K491" s="235"/>
      <c r="L491" s="241"/>
      <c r="M491" s="242"/>
      <c r="N491" s="243"/>
      <c r="O491" s="243"/>
      <c r="P491" s="243"/>
      <c r="Q491" s="243"/>
      <c r="R491" s="243"/>
      <c r="S491" s="243"/>
      <c r="T491" s="244"/>
      <c r="U491" s="13"/>
      <c r="V491" s="13"/>
      <c r="W491" s="13"/>
      <c r="X491" s="13"/>
      <c r="Y491" s="13"/>
      <c r="Z491" s="13"/>
      <c r="AA491" s="13"/>
      <c r="AB491" s="13"/>
      <c r="AC491" s="13"/>
      <c r="AD491" s="13"/>
      <c r="AE491" s="13"/>
      <c r="AT491" s="245" t="s">
        <v>319</v>
      </c>
      <c r="AU491" s="245" t="s">
        <v>85</v>
      </c>
      <c r="AV491" s="13" t="s">
        <v>85</v>
      </c>
      <c r="AW491" s="13" t="s">
        <v>37</v>
      </c>
      <c r="AX491" s="13" t="s">
        <v>76</v>
      </c>
      <c r="AY491" s="245" t="s">
        <v>308</v>
      </c>
    </row>
    <row r="492" s="14" customFormat="1">
      <c r="A492" s="14"/>
      <c r="B492" s="249"/>
      <c r="C492" s="250"/>
      <c r="D492" s="236" t="s">
        <v>319</v>
      </c>
      <c r="E492" s="251" t="s">
        <v>19</v>
      </c>
      <c r="F492" s="252" t="s">
        <v>499</v>
      </c>
      <c r="G492" s="250"/>
      <c r="H492" s="251" t="s">
        <v>19</v>
      </c>
      <c r="I492" s="253"/>
      <c r="J492" s="250"/>
      <c r="K492" s="250"/>
      <c r="L492" s="254"/>
      <c r="M492" s="255"/>
      <c r="N492" s="256"/>
      <c r="O492" s="256"/>
      <c r="P492" s="256"/>
      <c r="Q492" s="256"/>
      <c r="R492" s="256"/>
      <c r="S492" s="256"/>
      <c r="T492" s="257"/>
      <c r="U492" s="14"/>
      <c r="V492" s="14"/>
      <c r="W492" s="14"/>
      <c r="X492" s="14"/>
      <c r="Y492" s="14"/>
      <c r="Z492" s="14"/>
      <c r="AA492" s="14"/>
      <c r="AB492" s="14"/>
      <c r="AC492" s="14"/>
      <c r="AD492" s="14"/>
      <c r="AE492" s="14"/>
      <c r="AT492" s="258" t="s">
        <v>319</v>
      </c>
      <c r="AU492" s="258" t="s">
        <v>85</v>
      </c>
      <c r="AV492" s="14" t="s">
        <v>83</v>
      </c>
      <c r="AW492" s="14" t="s">
        <v>37</v>
      </c>
      <c r="AX492" s="14" t="s">
        <v>76</v>
      </c>
      <c r="AY492" s="258" t="s">
        <v>308</v>
      </c>
    </row>
    <row r="493" s="13" customFormat="1">
      <c r="A493" s="13"/>
      <c r="B493" s="234"/>
      <c r="C493" s="235"/>
      <c r="D493" s="236" t="s">
        <v>319</v>
      </c>
      <c r="E493" s="237" t="s">
        <v>19</v>
      </c>
      <c r="F493" s="238" t="s">
        <v>1776</v>
      </c>
      <c r="G493" s="235"/>
      <c r="H493" s="239">
        <v>1.2</v>
      </c>
      <c r="I493" s="240"/>
      <c r="J493" s="235"/>
      <c r="K493" s="235"/>
      <c r="L493" s="241"/>
      <c r="M493" s="242"/>
      <c r="N493" s="243"/>
      <c r="O493" s="243"/>
      <c r="P493" s="243"/>
      <c r="Q493" s="243"/>
      <c r="R493" s="243"/>
      <c r="S493" s="243"/>
      <c r="T493" s="244"/>
      <c r="U493" s="13"/>
      <c r="V493" s="13"/>
      <c r="W493" s="13"/>
      <c r="X493" s="13"/>
      <c r="Y493" s="13"/>
      <c r="Z493" s="13"/>
      <c r="AA493" s="13"/>
      <c r="AB493" s="13"/>
      <c r="AC493" s="13"/>
      <c r="AD493" s="13"/>
      <c r="AE493" s="13"/>
      <c r="AT493" s="245" t="s">
        <v>319</v>
      </c>
      <c r="AU493" s="245" t="s">
        <v>85</v>
      </c>
      <c r="AV493" s="13" t="s">
        <v>85</v>
      </c>
      <c r="AW493" s="13" t="s">
        <v>37</v>
      </c>
      <c r="AX493" s="13" t="s">
        <v>76</v>
      </c>
      <c r="AY493" s="245" t="s">
        <v>308</v>
      </c>
    </row>
    <row r="494" s="13" customFormat="1">
      <c r="A494" s="13"/>
      <c r="B494" s="234"/>
      <c r="C494" s="235"/>
      <c r="D494" s="236" t="s">
        <v>319</v>
      </c>
      <c r="E494" s="237" t="s">
        <v>19</v>
      </c>
      <c r="F494" s="238" t="s">
        <v>1777</v>
      </c>
      <c r="G494" s="235"/>
      <c r="H494" s="239">
        <v>1.3200000000000001</v>
      </c>
      <c r="I494" s="240"/>
      <c r="J494" s="235"/>
      <c r="K494" s="235"/>
      <c r="L494" s="241"/>
      <c r="M494" s="242"/>
      <c r="N494" s="243"/>
      <c r="O494" s="243"/>
      <c r="P494" s="243"/>
      <c r="Q494" s="243"/>
      <c r="R494" s="243"/>
      <c r="S494" s="243"/>
      <c r="T494" s="244"/>
      <c r="U494" s="13"/>
      <c r="V494" s="13"/>
      <c r="W494" s="13"/>
      <c r="X494" s="13"/>
      <c r="Y494" s="13"/>
      <c r="Z494" s="13"/>
      <c r="AA494" s="13"/>
      <c r="AB494" s="13"/>
      <c r="AC494" s="13"/>
      <c r="AD494" s="13"/>
      <c r="AE494" s="13"/>
      <c r="AT494" s="245" t="s">
        <v>319</v>
      </c>
      <c r="AU494" s="245" t="s">
        <v>85</v>
      </c>
      <c r="AV494" s="13" t="s">
        <v>85</v>
      </c>
      <c r="AW494" s="13" t="s">
        <v>37</v>
      </c>
      <c r="AX494" s="13" t="s">
        <v>76</v>
      </c>
      <c r="AY494" s="245" t="s">
        <v>308</v>
      </c>
    </row>
    <row r="495" s="14" customFormat="1">
      <c r="A495" s="14"/>
      <c r="B495" s="249"/>
      <c r="C495" s="250"/>
      <c r="D495" s="236" t="s">
        <v>319</v>
      </c>
      <c r="E495" s="251" t="s">
        <v>19</v>
      </c>
      <c r="F495" s="252" t="s">
        <v>1778</v>
      </c>
      <c r="G495" s="250"/>
      <c r="H495" s="251" t="s">
        <v>19</v>
      </c>
      <c r="I495" s="253"/>
      <c r="J495" s="250"/>
      <c r="K495" s="250"/>
      <c r="L495" s="254"/>
      <c r="M495" s="255"/>
      <c r="N495" s="256"/>
      <c r="O495" s="256"/>
      <c r="P495" s="256"/>
      <c r="Q495" s="256"/>
      <c r="R495" s="256"/>
      <c r="S495" s="256"/>
      <c r="T495" s="257"/>
      <c r="U495" s="14"/>
      <c r="V495" s="14"/>
      <c r="W495" s="14"/>
      <c r="X495" s="14"/>
      <c r="Y495" s="14"/>
      <c r="Z495" s="14"/>
      <c r="AA495" s="14"/>
      <c r="AB495" s="14"/>
      <c r="AC495" s="14"/>
      <c r="AD495" s="14"/>
      <c r="AE495" s="14"/>
      <c r="AT495" s="258" t="s">
        <v>319</v>
      </c>
      <c r="AU495" s="258" t="s">
        <v>85</v>
      </c>
      <c r="AV495" s="14" t="s">
        <v>83</v>
      </c>
      <c r="AW495" s="14" t="s">
        <v>37</v>
      </c>
      <c r="AX495" s="14" t="s">
        <v>76</v>
      </c>
      <c r="AY495" s="258" t="s">
        <v>308</v>
      </c>
    </row>
    <row r="496" s="13" customFormat="1">
      <c r="A496" s="13"/>
      <c r="B496" s="234"/>
      <c r="C496" s="235"/>
      <c r="D496" s="236" t="s">
        <v>319</v>
      </c>
      <c r="E496" s="237" t="s">
        <v>19</v>
      </c>
      <c r="F496" s="238" t="s">
        <v>1779</v>
      </c>
      <c r="G496" s="235"/>
      <c r="H496" s="239">
        <v>2.1600000000000001</v>
      </c>
      <c r="I496" s="240"/>
      <c r="J496" s="235"/>
      <c r="K496" s="235"/>
      <c r="L496" s="241"/>
      <c r="M496" s="242"/>
      <c r="N496" s="243"/>
      <c r="O496" s="243"/>
      <c r="P496" s="243"/>
      <c r="Q496" s="243"/>
      <c r="R496" s="243"/>
      <c r="S496" s="243"/>
      <c r="T496" s="244"/>
      <c r="U496" s="13"/>
      <c r="V496" s="13"/>
      <c r="W496" s="13"/>
      <c r="X496" s="13"/>
      <c r="Y496" s="13"/>
      <c r="Z496" s="13"/>
      <c r="AA496" s="13"/>
      <c r="AB496" s="13"/>
      <c r="AC496" s="13"/>
      <c r="AD496" s="13"/>
      <c r="AE496" s="13"/>
      <c r="AT496" s="245" t="s">
        <v>319</v>
      </c>
      <c r="AU496" s="245" t="s">
        <v>85</v>
      </c>
      <c r="AV496" s="13" t="s">
        <v>85</v>
      </c>
      <c r="AW496" s="13" t="s">
        <v>37</v>
      </c>
      <c r="AX496" s="13" t="s">
        <v>76</v>
      </c>
      <c r="AY496" s="245" t="s">
        <v>308</v>
      </c>
    </row>
    <row r="497" s="14" customFormat="1">
      <c r="A497" s="14"/>
      <c r="B497" s="249"/>
      <c r="C497" s="250"/>
      <c r="D497" s="236" t="s">
        <v>319</v>
      </c>
      <c r="E497" s="251" t="s">
        <v>19</v>
      </c>
      <c r="F497" s="252" t="s">
        <v>1780</v>
      </c>
      <c r="G497" s="250"/>
      <c r="H497" s="251" t="s">
        <v>19</v>
      </c>
      <c r="I497" s="253"/>
      <c r="J497" s="250"/>
      <c r="K497" s="250"/>
      <c r="L497" s="254"/>
      <c r="M497" s="255"/>
      <c r="N497" s="256"/>
      <c r="O497" s="256"/>
      <c r="P497" s="256"/>
      <c r="Q497" s="256"/>
      <c r="R497" s="256"/>
      <c r="S497" s="256"/>
      <c r="T497" s="257"/>
      <c r="U497" s="14"/>
      <c r="V497" s="14"/>
      <c r="W497" s="14"/>
      <c r="X497" s="14"/>
      <c r="Y497" s="14"/>
      <c r="Z497" s="14"/>
      <c r="AA497" s="14"/>
      <c r="AB497" s="14"/>
      <c r="AC497" s="14"/>
      <c r="AD497" s="14"/>
      <c r="AE497" s="14"/>
      <c r="AT497" s="258" t="s">
        <v>319</v>
      </c>
      <c r="AU497" s="258" t="s">
        <v>85</v>
      </c>
      <c r="AV497" s="14" t="s">
        <v>83</v>
      </c>
      <c r="AW497" s="14" t="s">
        <v>37</v>
      </c>
      <c r="AX497" s="14" t="s">
        <v>76</v>
      </c>
      <c r="AY497" s="258" t="s">
        <v>308</v>
      </c>
    </row>
    <row r="498" s="13" customFormat="1">
      <c r="A498" s="13"/>
      <c r="B498" s="234"/>
      <c r="C498" s="235"/>
      <c r="D498" s="236" t="s">
        <v>319</v>
      </c>
      <c r="E498" s="237" t="s">
        <v>19</v>
      </c>
      <c r="F498" s="238" t="s">
        <v>1781</v>
      </c>
      <c r="G498" s="235"/>
      <c r="H498" s="239">
        <v>0.040000000000000001</v>
      </c>
      <c r="I498" s="240"/>
      <c r="J498" s="235"/>
      <c r="K498" s="235"/>
      <c r="L498" s="241"/>
      <c r="M498" s="242"/>
      <c r="N498" s="243"/>
      <c r="O498" s="243"/>
      <c r="P498" s="243"/>
      <c r="Q498" s="243"/>
      <c r="R498" s="243"/>
      <c r="S498" s="243"/>
      <c r="T498" s="244"/>
      <c r="U498" s="13"/>
      <c r="V498" s="13"/>
      <c r="W498" s="13"/>
      <c r="X498" s="13"/>
      <c r="Y498" s="13"/>
      <c r="Z498" s="13"/>
      <c r="AA498" s="13"/>
      <c r="AB498" s="13"/>
      <c r="AC498" s="13"/>
      <c r="AD498" s="13"/>
      <c r="AE498" s="13"/>
      <c r="AT498" s="245" t="s">
        <v>319</v>
      </c>
      <c r="AU498" s="245" t="s">
        <v>85</v>
      </c>
      <c r="AV498" s="13" t="s">
        <v>85</v>
      </c>
      <c r="AW498" s="13" t="s">
        <v>37</v>
      </c>
      <c r="AX498" s="13" t="s">
        <v>76</v>
      </c>
      <c r="AY498" s="245" t="s">
        <v>308</v>
      </c>
    </row>
    <row r="499" s="15" customFormat="1">
      <c r="A499" s="15"/>
      <c r="B499" s="259"/>
      <c r="C499" s="260"/>
      <c r="D499" s="236" t="s">
        <v>319</v>
      </c>
      <c r="E499" s="261" t="s">
        <v>19</v>
      </c>
      <c r="F499" s="262" t="s">
        <v>448</v>
      </c>
      <c r="G499" s="260"/>
      <c r="H499" s="263">
        <v>95.814999999999998</v>
      </c>
      <c r="I499" s="264"/>
      <c r="J499" s="260"/>
      <c r="K499" s="260"/>
      <c r="L499" s="265"/>
      <c r="M499" s="266"/>
      <c r="N499" s="267"/>
      <c r="O499" s="267"/>
      <c r="P499" s="267"/>
      <c r="Q499" s="267"/>
      <c r="R499" s="267"/>
      <c r="S499" s="267"/>
      <c r="T499" s="268"/>
      <c r="U499" s="15"/>
      <c r="V499" s="15"/>
      <c r="W499" s="15"/>
      <c r="X499" s="15"/>
      <c r="Y499" s="15"/>
      <c r="Z499" s="15"/>
      <c r="AA499" s="15"/>
      <c r="AB499" s="15"/>
      <c r="AC499" s="15"/>
      <c r="AD499" s="15"/>
      <c r="AE499" s="15"/>
      <c r="AT499" s="269" t="s">
        <v>319</v>
      </c>
      <c r="AU499" s="269" t="s">
        <v>85</v>
      </c>
      <c r="AV499" s="15" t="s">
        <v>315</v>
      </c>
      <c r="AW499" s="15" t="s">
        <v>37</v>
      </c>
      <c r="AX499" s="15" t="s">
        <v>83</v>
      </c>
      <c r="AY499" s="269" t="s">
        <v>308</v>
      </c>
    </row>
    <row r="500" s="2" customFormat="1" ht="24.15" customHeight="1">
      <c r="A500" s="41"/>
      <c r="B500" s="42"/>
      <c r="C500" s="216" t="s">
        <v>832</v>
      </c>
      <c r="D500" s="216" t="s">
        <v>310</v>
      </c>
      <c r="E500" s="217" t="s">
        <v>952</v>
      </c>
      <c r="F500" s="218" t="s">
        <v>953</v>
      </c>
      <c r="G500" s="219" t="s">
        <v>493</v>
      </c>
      <c r="H500" s="220">
        <v>95.376999999999995</v>
      </c>
      <c r="I500" s="221"/>
      <c r="J500" s="222">
        <f>ROUND(I500*H500,2)</f>
        <v>0</v>
      </c>
      <c r="K500" s="218" t="s">
        <v>314</v>
      </c>
      <c r="L500" s="47"/>
      <c r="M500" s="223" t="s">
        <v>19</v>
      </c>
      <c r="N500" s="224" t="s">
        <v>47</v>
      </c>
      <c r="O500" s="87"/>
      <c r="P500" s="225">
        <f>O500*H500</f>
        <v>0</v>
      </c>
      <c r="Q500" s="225">
        <v>0</v>
      </c>
      <c r="R500" s="225">
        <f>Q500*H500</f>
        <v>0</v>
      </c>
      <c r="S500" s="225">
        <v>0</v>
      </c>
      <c r="T500" s="226">
        <f>S500*H500</f>
        <v>0</v>
      </c>
      <c r="U500" s="41"/>
      <c r="V500" s="41"/>
      <c r="W500" s="41"/>
      <c r="X500" s="41"/>
      <c r="Y500" s="41"/>
      <c r="Z500" s="41"/>
      <c r="AA500" s="41"/>
      <c r="AB500" s="41"/>
      <c r="AC500" s="41"/>
      <c r="AD500" s="41"/>
      <c r="AE500" s="41"/>
      <c r="AR500" s="227" t="s">
        <v>315</v>
      </c>
      <c r="AT500" s="227" t="s">
        <v>310</v>
      </c>
      <c r="AU500" s="227" t="s">
        <v>85</v>
      </c>
      <c r="AY500" s="20" t="s">
        <v>308</v>
      </c>
      <c r="BE500" s="228">
        <f>IF(N500="základní",J500,0)</f>
        <v>0</v>
      </c>
      <c r="BF500" s="228">
        <f>IF(N500="snížená",J500,0)</f>
        <v>0</v>
      </c>
      <c r="BG500" s="228">
        <f>IF(N500="zákl. přenesená",J500,0)</f>
        <v>0</v>
      </c>
      <c r="BH500" s="228">
        <f>IF(N500="sníž. přenesená",J500,0)</f>
        <v>0</v>
      </c>
      <c r="BI500" s="228">
        <f>IF(N500="nulová",J500,0)</f>
        <v>0</v>
      </c>
      <c r="BJ500" s="20" t="s">
        <v>83</v>
      </c>
      <c r="BK500" s="228">
        <f>ROUND(I500*H500,2)</f>
        <v>0</v>
      </c>
      <c r="BL500" s="20" t="s">
        <v>315</v>
      </c>
      <c r="BM500" s="227" t="s">
        <v>1504</v>
      </c>
    </row>
    <row r="501" s="2" customFormat="1">
      <c r="A501" s="41"/>
      <c r="B501" s="42"/>
      <c r="C501" s="43"/>
      <c r="D501" s="229" t="s">
        <v>317</v>
      </c>
      <c r="E501" s="43"/>
      <c r="F501" s="230" t="s">
        <v>955</v>
      </c>
      <c r="G501" s="43"/>
      <c r="H501" s="43"/>
      <c r="I501" s="231"/>
      <c r="J501" s="43"/>
      <c r="K501" s="43"/>
      <c r="L501" s="47"/>
      <c r="M501" s="232"/>
      <c r="N501" s="233"/>
      <c r="O501" s="87"/>
      <c r="P501" s="87"/>
      <c r="Q501" s="87"/>
      <c r="R501" s="87"/>
      <c r="S501" s="87"/>
      <c r="T501" s="88"/>
      <c r="U501" s="41"/>
      <c r="V501" s="41"/>
      <c r="W501" s="41"/>
      <c r="X501" s="41"/>
      <c r="Y501" s="41"/>
      <c r="Z501" s="41"/>
      <c r="AA501" s="41"/>
      <c r="AB501" s="41"/>
      <c r="AC501" s="41"/>
      <c r="AD501" s="41"/>
      <c r="AE501" s="41"/>
      <c r="AT501" s="20" t="s">
        <v>317</v>
      </c>
      <c r="AU501" s="20" t="s">
        <v>85</v>
      </c>
    </row>
    <row r="502" s="14" customFormat="1">
      <c r="A502" s="14"/>
      <c r="B502" s="249"/>
      <c r="C502" s="250"/>
      <c r="D502" s="236" t="s">
        <v>319</v>
      </c>
      <c r="E502" s="251" t="s">
        <v>19</v>
      </c>
      <c r="F502" s="252" t="s">
        <v>1112</v>
      </c>
      <c r="G502" s="250"/>
      <c r="H502" s="251" t="s">
        <v>19</v>
      </c>
      <c r="I502" s="253"/>
      <c r="J502" s="250"/>
      <c r="K502" s="250"/>
      <c r="L502" s="254"/>
      <c r="M502" s="255"/>
      <c r="N502" s="256"/>
      <c r="O502" s="256"/>
      <c r="P502" s="256"/>
      <c r="Q502" s="256"/>
      <c r="R502" s="256"/>
      <c r="S502" s="256"/>
      <c r="T502" s="257"/>
      <c r="U502" s="14"/>
      <c r="V502" s="14"/>
      <c r="W502" s="14"/>
      <c r="X502" s="14"/>
      <c r="Y502" s="14"/>
      <c r="Z502" s="14"/>
      <c r="AA502" s="14"/>
      <c r="AB502" s="14"/>
      <c r="AC502" s="14"/>
      <c r="AD502" s="14"/>
      <c r="AE502" s="14"/>
      <c r="AT502" s="258" t="s">
        <v>319</v>
      </c>
      <c r="AU502" s="258" t="s">
        <v>85</v>
      </c>
      <c r="AV502" s="14" t="s">
        <v>83</v>
      </c>
      <c r="AW502" s="14" t="s">
        <v>37</v>
      </c>
      <c r="AX502" s="14" t="s">
        <v>76</v>
      </c>
      <c r="AY502" s="258" t="s">
        <v>308</v>
      </c>
    </row>
    <row r="503" s="13" customFormat="1">
      <c r="A503" s="13"/>
      <c r="B503" s="234"/>
      <c r="C503" s="235"/>
      <c r="D503" s="236" t="s">
        <v>319</v>
      </c>
      <c r="E503" s="237" t="s">
        <v>19</v>
      </c>
      <c r="F503" s="238" t="s">
        <v>1782</v>
      </c>
      <c r="G503" s="235"/>
      <c r="H503" s="239">
        <v>1092.5</v>
      </c>
      <c r="I503" s="240"/>
      <c r="J503" s="235"/>
      <c r="K503" s="235"/>
      <c r="L503" s="241"/>
      <c r="M503" s="242"/>
      <c r="N503" s="243"/>
      <c r="O503" s="243"/>
      <c r="P503" s="243"/>
      <c r="Q503" s="243"/>
      <c r="R503" s="243"/>
      <c r="S503" s="243"/>
      <c r="T503" s="244"/>
      <c r="U503" s="13"/>
      <c r="V503" s="13"/>
      <c r="W503" s="13"/>
      <c r="X503" s="13"/>
      <c r="Y503" s="13"/>
      <c r="Z503" s="13"/>
      <c r="AA503" s="13"/>
      <c r="AB503" s="13"/>
      <c r="AC503" s="13"/>
      <c r="AD503" s="13"/>
      <c r="AE503" s="13"/>
      <c r="AT503" s="245" t="s">
        <v>319</v>
      </c>
      <c r="AU503" s="245" t="s">
        <v>85</v>
      </c>
      <c r="AV503" s="13" t="s">
        <v>85</v>
      </c>
      <c r="AW503" s="13" t="s">
        <v>37</v>
      </c>
      <c r="AX503" s="13" t="s">
        <v>76</v>
      </c>
      <c r="AY503" s="245" t="s">
        <v>308</v>
      </c>
    </row>
    <row r="504" s="13" customFormat="1">
      <c r="A504" s="13"/>
      <c r="B504" s="234"/>
      <c r="C504" s="235"/>
      <c r="D504" s="236" t="s">
        <v>319</v>
      </c>
      <c r="E504" s="237" t="s">
        <v>19</v>
      </c>
      <c r="F504" s="238" t="s">
        <v>1783</v>
      </c>
      <c r="G504" s="235"/>
      <c r="H504" s="239">
        <v>624.90999999999997</v>
      </c>
      <c r="I504" s="240"/>
      <c r="J504" s="235"/>
      <c r="K504" s="235"/>
      <c r="L504" s="241"/>
      <c r="M504" s="242"/>
      <c r="N504" s="243"/>
      <c r="O504" s="243"/>
      <c r="P504" s="243"/>
      <c r="Q504" s="243"/>
      <c r="R504" s="243"/>
      <c r="S504" s="243"/>
      <c r="T504" s="244"/>
      <c r="U504" s="13"/>
      <c r="V504" s="13"/>
      <c r="W504" s="13"/>
      <c r="X504" s="13"/>
      <c r="Y504" s="13"/>
      <c r="Z504" s="13"/>
      <c r="AA504" s="13"/>
      <c r="AB504" s="13"/>
      <c r="AC504" s="13"/>
      <c r="AD504" s="13"/>
      <c r="AE504" s="13"/>
      <c r="AT504" s="245" t="s">
        <v>319</v>
      </c>
      <c r="AU504" s="245" t="s">
        <v>85</v>
      </c>
      <c r="AV504" s="13" t="s">
        <v>85</v>
      </c>
      <c r="AW504" s="13" t="s">
        <v>37</v>
      </c>
      <c r="AX504" s="13" t="s">
        <v>76</v>
      </c>
      <c r="AY504" s="245" t="s">
        <v>308</v>
      </c>
    </row>
    <row r="505" s="13" customFormat="1">
      <c r="A505" s="13"/>
      <c r="B505" s="234"/>
      <c r="C505" s="235"/>
      <c r="D505" s="236" t="s">
        <v>319</v>
      </c>
      <c r="E505" s="237" t="s">
        <v>19</v>
      </c>
      <c r="F505" s="238" t="s">
        <v>1784</v>
      </c>
      <c r="G505" s="235"/>
      <c r="H505" s="239">
        <v>7.6950000000000003</v>
      </c>
      <c r="I505" s="240"/>
      <c r="J505" s="235"/>
      <c r="K505" s="235"/>
      <c r="L505" s="241"/>
      <c r="M505" s="242"/>
      <c r="N505" s="243"/>
      <c r="O505" s="243"/>
      <c r="P505" s="243"/>
      <c r="Q505" s="243"/>
      <c r="R505" s="243"/>
      <c r="S505" s="243"/>
      <c r="T505" s="244"/>
      <c r="U505" s="13"/>
      <c r="V505" s="13"/>
      <c r="W505" s="13"/>
      <c r="X505" s="13"/>
      <c r="Y505" s="13"/>
      <c r="Z505" s="13"/>
      <c r="AA505" s="13"/>
      <c r="AB505" s="13"/>
      <c r="AC505" s="13"/>
      <c r="AD505" s="13"/>
      <c r="AE505" s="13"/>
      <c r="AT505" s="245" t="s">
        <v>319</v>
      </c>
      <c r="AU505" s="245" t="s">
        <v>85</v>
      </c>
      <c r="AV505" s="13" t="s">
        <v>85</v>
      </c>
      <c r="AW505" s="13" t="s">
        <v>37</v>
      </c>
      <c r="AX505" s="13" t="s">
        <v>76</v>
      </c>
      <c r="AY505" s="245" t="s">
        <v>308</v>
      </c>
    </row>
    <row r="506" s="15" customFormat="1">
      <c r="A506" s="15"/>
      <c r="B506" s="259"/>
      <c r="C506" s="260"/>
      <c r="D506" s="236" t="s">
        <v>319</v>
      </c>
      <c r="E506" s="261" t="s">
        <v>19</v>
      </c>
      <c r="F506" s="262" t="s">
        <v>448</v>
      </c>
      <c r="G506" s="260"/>
      <c r="H506" s="263">
        <v>1725.1049999999998</v>
      </c>
      <c r="I506" s="264"/>
      <c r="J506" s="260"/>
      <c r="K506" s="260"/>
      <c r="L506" s="265"/>
      <c r="M506" s="266"/>
      <c r="N506" s="267"/>
      <c r="O506" s="267"/>
      <c r="P506" s="267"/>
      <c r="Q506" s="267"/>
      <c r="R506" s="267"/>
      <c r="S506" s="267"/>
      <c r="T506" s="268"/>
      <c r="U506" s="15"/>
      <c r="V506" s="15"/>
      <c r="W506" s="15"/>
      <c r="X506" s="15"/>
      <c r="Y506" s="15"/>
      <c r="Z506" s="15"/>
      <c r="AA506" s="15"/>
      <c r="AB506" s="15"/>
      <c r="AC506" s="15"/>
      <c r="AD506" s="15"/>
      <c r="AE506" s="15"/>
      <c r="AT506" s="269" t="s">
        <v>319</v>
      </c>
      <c r="AU506" s="269" t="s">
        <v>85</v>
      </c>
      <c r="AV506" s="15" t="s">
        <v>315</v>
      </c>
      <c r="AW506" s="15" t="s">
        <v>37</v>
      </c>
      <c r="AX506" s="15" t="s">
        <v>76</v>
      </c>
      <c r="AY506" s="269" t="s">
        <v>308</v>
      </c>
    </row>
    <row r="507" s="14" customFormat="1">
      <c r="A507" s="14"/>
      <c r="B507" s="249"/>
      <c r="C507" s="250"/>
      <c r="D507" s="236" t="s">
        <v>319</v>
      </c>
      <c r="E507" s="251" t="s">
        <v>19</v>
      </c>
      <c r="F507" s="252" t="s">
        <v>496</v>
      </c>
      <c r="G507" s="250"/>
      <c r="H507" s="251" t="s">
        <v>19</v>
      </c>
      <c r="I507" s="253"/>
      <c r="J507" s="250"/>
      <c r="K507" s="250"/>
      <c r="L507" s="254"/>
      <c r="M507" s="255"/>
      <c r="N507" s="256"/>
      <c r="O507" s="256"/>
      <c r="P507" s="256"/>
      <c r="Q507" s="256"/>
      <c r="R507" s="256"/>
      <c r="S507" s="256"/>
      <c r="T507" s="257"/>
      <c r="U507" s="14"/>
      <c r="V507" s="14"/>
      <c r="W507" s="14"/>
      <c r="X507" s="14"/>
      <c r="Y507" s="14"/>
      <c r="Z507" s="14"/>
      <c r="AA507" s="14"/>
      <c r="AB507" s="14"/>
      <c r="AC507" s="14"/>
      <c r="AD507" s="14"/>
      <c r="AE507" s="14"/>
      <c r="AT507" s="258" t="s">
        <v>319</v>
      </c>
      <c r="AU507" s="258" t="s">
        <v>85</v>
      </c>
      <c r="AV507" s="14" t="s">
        <v>83</v>
      </c>
      <c r="AW507" s="14" t="s">
        <v>37</v>
      </c>
      <c r="AX507" s="14" t="s">
        <v>76</v>
      </c>
      <c r="AY507" s="258" t="s">
        <v>308</v>
      </c>
    </row>
    <row r="508" s="13" customFormat="1">
      <c r="A508" s="13"/>
      <c r="B508" s="234"/>
      <c r="C508" s="235"/>
      <c r="D508" s="236" t="s">
        <v>319</v>
      </c>
      <c r="E508" s="237" t="s">
        <v>19</v>
      </c>
      <c r="F508" s="238" t="s">
        <v>1785</v>
      </c>
      <c r="G508" s="235"/>
      <c r="H508" s="239">
        <v>5.7000000000000002</v>
      </c>
      <c r="I508" s="240"/>
      <c r="J508" s="235"/>
      <c r="K508" s="235"/>
      <c r="L508" s="241"/>
      <c r="M508" s="242"/>
      <c r="N508" s="243"/>
      <c r="O508" s="243"/>
      <c r="P508" s="243"/>
      <c r="Q508" s="243"/>
      <c r="R508" s="243"/>
      <c r="S508" s="243"/>
      <c r="T508" s="244"/>
      <c r="U508" s="13"/>
      <c r="V508" s="13"/>
      <c r="W508" s="13"/>
      <c r="X508" s="13"/>
      <c r="Y508" s="13"/>
      <c r="Z508" s="13"/>
      <c r="AA508" s="13"/>
      <c r="AB508" s="13"/>
      <c r="AC508" s="13"/>
      <c r="AD508" s="13"/>
      <c r="AE508" s="13"/>
      <c r="AT508" s="245" t="s">
        <v>319</v>
      </c>
      <c r="AU508" s="245" t="s">
        <v>85</v>
      </c>
      <c r="AV508" s="13" t="s">
        <v>85</v>
      </c>
      <c r="AW508" s="13" t="s">
        <v>37</v>
      </c>
      <c r="AX508" s="13" t="s">
        <v>76</v>
      </c>
      <c r="AY508" s="245" t="s">
        <v>308</v>
      </c>
    </row>
    <row r="509" s="14" customFormat="1">
      <c r="A509" s="14"/>
      <c r="B509" s="249"/>
      <c r="C509" s="250"/>
      <c r="D509" s="236" t="s">
        <v>319</v>
      </c>
      <c r="E509" s="251" t="s">
        <v>19</v>
      </c>
      <c r="F509" s="252" t="s">
        <v>499</v>
      </c>
      <c r="G509" s="250"/>
      <c r="H509" s="251" t="s">
        <v>19</v>
      </c>
      <c r="I509" s="253"/>
      <c r="J509" s="250"/>
      <c r="K509" s="250"/>
      <c r="L509" s="254"/>
      <c r="M509" s="255"/>
      <c r="N509" s="256"/>
      <c r="O509" s="256"/>
      <c r="P509" s="256"/>
      <c r="Q509" s="256"/>
      <c r="R509" s="256"/>
      <c r="S509" s="256"/>
      <c r="T509" s="257"/>
      <c r="U509" s="14"/>
      <c r="V509" s="14"/>
      <c r="W509" s="14"/>
      <c r="X509" s="14"/>
      <c r="Y509" s="14"/>
      <c r="Z509" s="14"/>
      <c r="AA509" s="14"/>
      <c r="AB509" s="14"/>
      <c r="AC509" s="14"/>
      <c r="AD509" s="14"/>
      <c r="AE509" s="14"/>
      <c r="AT509" s="258" t="s">
        <v>319</v>
      </c>
      <c r="AU509" s="258" t="s">
        <v>85</v>
      </c>
      <c r="AV509" s="14" t="s">
        <v>83</v>
      </c>
      <c r="AW509" s="14" t="s">
        <v>37</v>
      </c>
      <c r="AX509" s="14" t="s">
        <v>76</v>
      </c>
      <c r="AY509" s="258" t="s">
        <v>308</v>
      </c>
    </row>
    <row r="510" s="13" customFormat="1">
      <c r="A510" s="13"/>
      <c r="B510" s="234"/>
      <c r="C510" s="235"/>
      <c r="D510" s="236" t="s">
        <v>319</v>
      </c>
      <c r="E510" s="237" t="s">
        <v>19</v>
      </c>
      <c r="F510" s="238" t="s">
        <v>1786</v>
      </c>
      <c r="G510" s="235"/>
      <c r="H510" s="239">
        <v>22.800000000000001</v>
      </c>
      <c r="I510" s="240"/>
      <c r="J510" s="235"/>
      <c r="K510" s="235"/>
      <c r="L510" s="241"/>
      <c r="M510" s="242"/>
      <c r="N510" s="243"/>
      <c r="O510" s="243"/>
      <c r="P510" s="243"/>
      <c r="Q510" s="243"/>
      <c r="R510" s="243"/>
      <c r="S510" s="243"/>
      <c r="T510" s="244"/>
      <c r="U510" s="13"/>
      <c r="V510" s="13"/>
      <c r="W510" s="13"/>
      <c r="X510" s="13"/>
      <c r="Y510" s="13"/>
      <c r="Z510" s="13"/>
      <c r="AA510" s="13"/>
      <c r="AB510" s="13"/>
      <c r="AC510" s="13"/>
      <c r="AD510" s="13"/>
      <c r="AE510" s="13"/>
      <c r="AT510" s="245" t="s">
        <v>319</v>
      </c>
      <c r="AU510" s="245" t="s">
        <v>85</v>
      </c>
      <c r="AV510" s="13" t="s">
        <v>85</v>
      </c>
      <c r="AW510" s="13" t="s">
        <v>37</v>
      </c>
      <c r="AX510" s="13" t="s">
        <v>76</v>
      </c>
      <c r="AY510" s="245" t="s">
        <v>308</v>
      </c>
    </row>
    <row r="511" s="13" customFormat="1">
      <c r="A511" s="13"/>
      <c r="B511" s="234"/>
      <c r="C511" s="235"/>
      <c r="D511" s="236" t="s">
        <v>319</v>
      </c>
      <c r="E511" s="237" t="s">
        <v>19</v>
      </c>
      <c r="F511" s="238" t="s">
        <v>1787</v>
      </c>
      <c r="G511" s="235"/>
      <c r="H511" s="239">
        <v>25.079999999999998</v>
      </c>
      <c r="I511" s="240"/>
      <c r="J511" s="235"/>
      <c r="K511" s="235"/>
      <c r="L511" s="241"/>
      <c r="M511" s="242"/>
      <c r="N511" s="243"/>
      <c r="O511" s="243"/>
      <c r="P511" s="243"/>
      <c r="Q511" s="243"/>
      <c r="R511" s="243"/>
      <c r="S511" s="243"/>
      <c r="T511" s="244"/>
      <c r="U511" s="13"/>
      <c r="V511" s="13"/>
      <c r="W511" s="13"/>
      <c r="X511" s="13"/>
      <c r="Y511" s="13"/>
      <c r="Z511" s="13"/>
      <c r="AA511" s="13"/>
      <c r="AB511" s="13"/>
      <c r="AC511" s="13"/>
      <c r="AD511" s="13"/>
      <c r="AE511" s="13"/>
      <c r="AT511" s="245" t="s">
        <v>319</v>
      </c>
      <c r="AU511" s="245" t="s">
        <v>85</v>
      </c>
      <c r="AV511" s="13" t="s">
        <v>85</v>
      </c>
      <c r="AW511" s="13" t="s">
        <v>37</v>
      </c>
      <c r="AX511" s="13" t="s">
        <v>76</v>
      </c>
      <c r="AY511" s="245" t="s">
        <v>308</v>
      </c>
    </row>
    <row r="512" s="14" customFormat="1">
      <c r="A512" s="14"/>
      <c r="B512" s="249"/>
      <c r="C512" s="250"/>
      <c r="D512" s="236" t="s">
        <v>319</v>
      </c>
      <c r="E512" s="251" t="s">
        <v>19</v>
      </c>
      <c r="F512" s="252" t="s">
        <v>1778</v>
      </c>
      <c r="G512" s="250"/>
      <c r="H512" s="251" t="s">
        <v>19</v>
      </c>
      <c r="I512" s="253"/>
      <c r="J512" s="250"/>
      <c r="K512" s="250"/>
      <c r="L512" s="254"/>
      <c r="M512" s="255"/>
      <c r="N512" s="256"/>
      <c r="O512" s="256"/>
      <c r="P512" s="256"/>
      <c r="Q512" s="256"/>
      <c r="R512" s="256"/>
      <c r="S512" s="256"/>
      <c r="T512" s="257"/>
      <c r="U512" s="14"/>
      <c r="V512" s="14"/>
      <c r="W512" s="14"/>
      <c r="X512" s="14"/>
      <c r="Y512" s="14"/>
      <c r="Z512" s="14"/>
      <c r="AA512" s="14"/>
      <c r="AB512" s="14"/>
      <c r="AC512" s="14"/>
      <c r="AD512" s="14"/>
      <c r="AE512" s="14"/>
      <c r="AT512" s="258" t="s">
        <v>319</v>
      </c>
      <c r="AU512" s="258" t="s">
        <v>85</v>
      </c>
      <c r="AV512" s="14" t="s">
        <v>83</v>
      </c>
      <c r="AW512" s="14" t="s">
        <v>37</v>
      </c>
      <c r="AX512" s="14" t="s">
        <v>76</v>
      </c>
      <c r="AY512" s="258" t="s">
        <v>308</v>
      </c>
    </row>
    <row r="513" s="13" customFormat="1">
      <c r="A513" s="13"/>
      <c r="B513" s="234"/>
      <c r="C513" s="235"/>
      <c r="D513" s="236" t="s">
        <v>319</v>
      </c>
      <c r="E513" s="237" t="s">
        <v>19</v>
      </c>
      <c r="F513" s="238" t="s">
        <v>1788</v>
      </c>
      <c r="G513" s="235"/>
      <c r="H513" s="239">
        <v>41.039999999999999</v>
      </c>
      <c r="I513" s="240"/>
      <c r="J513" s="235"/>
      <c r="K513" s="235"/>
      <c r="L513" s="241"/>
      <c r="M513" s="242"/>
      <c r="N513" s="243"/>
      <c r="O513" s="243"/>
      <c r="P513" s="243"/>
      <c r="Q513" s="243"/>
      <c r="R513" s="243"/>
      <c r="S513" s="243"/>
      <c r="T513" s="244"/>
      <c r="U513" s="13"/>
      <c r="V513" s="13"/>
      <c r="W513" s="13"/>
      <c r="X513" s="13"/>
      <c r="Y513" s="13"/>
      <c r="Z513" s="13"/>
      <c r="AA513" s="13"/>
      <c r="AB513" s="13"/>
      <c r="AC513" s="13"/>
      <c r="AD513" s="13"/>
      <c r="AE513" s="13"/>
      <c r="AT513" s="245" t="s">
        <v>319</v>
      </c>
      <c r="AU513" s="245" t="s">
        <v>85</v>
      </c>
      <c r="AV513" s="13" t="s">
        <v>85</v>
      </c>
      <c r="AW513" s="13" t="s">
        <v>37</v>
      </c>
      <c r="AX513" s="13" t="s">
        <v>76</v>
      </c>
      <c r="AY513" s="245" t="s">
        <v>308</v>
      </c>
    </row>
    <row r="514" s="14" customFormat="1">
      <c r="A514" s="14"/>
      <c r="B514" s="249"/>
      <c r="C514" s="250"/>
      <c r="D514" s="236" t="s">
        <v>319</v>
      </c>
      <c r="E514" s="251" t="s">
        <v>19</v>
      </c>
      <c r="F514" s="252" t="s">
        <v>1780</v>
      </c>
      <c r="G514" s="250"/>
      <c r="H514" s="251" t="s">
        <v>19</v>
      </c>
      <c r="I514" s="253"/>
      <c r="J514" s="250"/>
      <c r="K514" s="250"/>
      <c r="L514" s="254"/>
      <c r="M514" s="255"/>
      <c r="N514" s="256"/>
      <c r="O514" s="256"/>
      <c r="P514" s="256"/>
      <c r="Q514" s="256"/>
      <c r="R514" s="256"/>
      <c r="S514" s="256"/>
      <c r="T514" s="257"/>
      <c r="U514" s="14"/>
      <c r="V514" s="14"/>
      <c r="W514" s="14"/>
      <c r="X514" s="14"/>
      <c r="Y514" s="14"/>
      <c r="Z514" s="14"/>
      <c r="AA514" s="14"/>
      <c r="AB514" s="14"/>
      <c r="AC514" s="14"/>
      <c r="AD514" s="14"/>
      <c r="AE514" s="14"/>
      <c r="AT514" s="258" t="s">
        <v>319</v>
      </c>
      <c r="AU514" s="258" t="s">
        <v>85</v>
      </c>
      <c r="AV514" s="14" t="s">
        <v>83</v>
      </c>
      <c r="AW514" s="14" t="s">
        <v>37</v>
      </c>
      <c r="AX514" s="14" t="s">
        <v>76</v>
      </c>
      <c r="AY514" s="258" t="s">
        <v>308</v>
      </c>
    </row>
    <row r="515" s="13" customFormat="1">
      <c r="A515" s="13"/>
      <c r="B515" s="234"/>
      <c r="C515" s="235"/>
      <c r="D515" s="236" t="s">
        <v>319</v>
      </c>
      <c r="E515" s="237" t="s">
        <v>19</v>
      </c>
      <c r="F515" s="238" t="s">
        <v>1789</v>
      </c>
      <c r="G515" s="235"/>
      <c r="H515" s="239">
        <v>0.75700000000000001</v>
      </c>
      <c r="I515" s="240"/>
      <c r="J515" s="235"/>
      <c r="K515" s="235"/>
      <c r="L515" s="241"/>
      <c r="M515" s="242"/>
      <c r="N515" s="243"/>
      <c r="O515" s="243"/>
      <c r="P515" s="243"/>
      <c r="Q515" s="243"/>
      <c r="R515" s="243"/>
      <c r="S515" s="243"/>
      <c r="T515" s="244"/>
      <c r="U515" s="13"/>
      <c r="V515" s="13"/>
      <c r="W515" s="13"/>
      <c r="X515" s="13"/>
      <c r="Y515" s="13"/>
      <c r="Z515" s="13"/>
      <c r="AA515" s="13"/>
      <c r="AB515" s="13"/>
      <c r="AC515" s="13"/>
      <c r="AD515" s="13"/>
      <c r="AE515" s="13"/>
      <c r="AT515" s="245" t="s">
        <v>319</v>
      </c>
      <c r="AU515" s="245" t="s">
        <v>85</v>
      </c>
      <c r="AV515" s="13" t="s">
        <v>85</v>
      </c>
      <c r="AW515" s="13" t="s">
        <v>37</v>
      </c>
      <c r="AX515" s="13" t="s">
        <v>76</v>
      </c>
      <c r="AY515" s="245" t="s">
        <v>308</v>
      </c>
    </row>
    <row r="516" s="15" customFormat="1">
      <c r="A516" s="15"/>
      <c r="B516" s="259"/>
      <c r="C516" s="260"/>
      <c r="D516" s="236" t="s">
        <v>319</v>
      </c>
      <c r="E516" s="261" t="s">
        <v>19</v>
      </c>
      <c r="F516" s="262" t="s">
        <v>448</v>
      </c>
      <c r="G516" s="260"/>
      <c r="H516" s="263">
        <v>95.37700000000001</v>
      </c>
      <c r="I516" s="264"/>
      <c r="J516" s="260"/>
      <c r="K516" s="260"/>
      <c r="L516" s="265"/>
      <c r="M516" s="266"/>
      <c r="N516" s="267"/>
      <c r="O516" s="267"/>
      <c r="P516" s="267"/>
      <c r="Q516" s="267"/>
      <c r="R516" s="267"/>
      <c r="S516" s="267"/>
      <c r="T516" s="268"/>
      <c r="U516" s="15"/>
      <c r="V516" s="15"/>
      <c r="W516" s="15"/>
      <c r="X516" s="15"/>
      <c r="Y516" s="15"/>
      <c r="Z516" s="15"/>
      <c r="AA516" s="15"/>
      <c r="AB516" s="15"/>
      <c r="AC516" s="15"/>
      <c r="AD516" s="15"/>
      <c r="AE516" s="15"/>
      <c r="AT516" s="269" t="s">
        <v>319</v>
      </c>
      <c r="AU516" s="269" t="s">
        <v>85</v>
      </c>
      <c r="AV516" s="15" t="s">
        <v>315</v>
      </c>
      <c r="AW516" s="15" t="s">
        <v>37</v>
      </c>
      <c r="AX516" s="15" t="s">
        <v>83</v>
      </c>
      <c r="AY516" s="269" t="s">
        <v>308</v>
      </c>
    </row>
    <row r="517" s="2" customFormat="1" ht="16.5" customHeight="1">
      <c r="A517" s="41"/>
      <c r="B517" s="42"/>
      <c r="C517" s="216" t="s">
        <v>1790</v>
      </c>
      <c r="D517" s="216" t="s">
        <v>310</v>
      </c>
      <c r="E517" s="217" t="s">
        <v>1791</v>
      </c>
      <c r="F517" s="218" t="s">
        <v>1792</v>
      </c>
      <c r="G517" s="219" t="s">
        <v>493</v>
      </c>
      <c r="H517" s="220">
        <v>8.3249999999999993</v>
      </c>
      <c r="I517" s="221"/>
      <c r="J517" s="222">
        <f>ROUND(I517*H517,2)</f>
        <v>0</v>
      </c>
      <c r="K517" s="218" t="s">
        <v>314</v>
      </c>
      <c r="L517" s="47"/>
      <c r="M517" s="223" t="s">
        <v>19</v>
      </c>
      <c r="N517" s="224" t="s">
        <v>47</v>
      </c>
      <c r="O517" s="87"/>
      <c r="P517" s="225">
        <f>O517*H517</f>
        <v>0</v>
      </c>
      <c r="Q517" s="225">
        <v>0</v>
      </c>
      <c r="R517" s="225">
        <f>Q517*H517</f>
        <v>0</v>
      </c>
      <c r="S517" s="225">
        <v>0</v>
      </c>
      <c r="T517" s="226">
        <f>S517*H517</f>
        <v>0</v>
      </c>
      <c r="U517" s="41"/>
      <c r="V517" s="41"/>
      <c r="W517" s="41"/>
      <c r="X517" s="41"/>
      <c r="Y517" s="41"/>
      <c r="Z517" s="41"/>
      <c r="AA517" s="41"/>
      <c r="AB517" s="41"/>
      <c r="AC517" s="41"/>
      <c r="AD517" s="41"/>
      <c r="AE517" s="41"/>
      <c r="AR517" s="227" t="s">
        <v>315</v>
      </c>
      <c r="AT517" s="227" t="s">
        <v>310</v>
      </c>
      <c r="AU517" s="227" t="s">
        <v>85</v>
      </c>
      <c r="AY517" s="20" t="s">
        <v>308</v>
      </c>
      <c r="BE517" s="228">
        <f>IF(N517="základní",J517,0)</f>
        <v>0</v>
      </c>
      <c r="BF517" s="228">
        <f>IF(N517="snížená",J517,0)</f>
        <v>0</v>
      </c>
      <c r="BG517" s="228">
        <f>IF(N517="zákl. přenesená",J517,0)</f>
        <v>0</v>
      </c>
      <c r="BH517" s="228">
        <f>IF(N517="sníž. přenesená",J517,0)</f>
        <v>0</v>
      </c>
      <c r="BI517" s="228">
        <f>IF(N517="nulová",J517,0)</f>
        <v>0</v>
      </c>
      <c r="BJ517" s="20" t="s">
        <v>83</v>
      </c>
      <c r="BK517" s="228">
        <f>ROUND(I517*H517,2)</f>
        <v>0</v>
      </c>
      <c r="BL517" s="20" t="s">
        <v>315</v>
      </c>
      <c r="BM517" s="227" t="s">
        <v>1793</v>
      </c>
    </row>
    <row r="518" s="2" customFormat="1">
      <c r="A518" s="41"/>
      <c r="B518" s="42"/>
      <c r="C518" s="43"/>
      <c r="D518" s="229" t="s">
        <v>317</v>
      </c>
      <c r="E518" s="43"/>
      <c r="F518" s="230" t="s">
        <v>1794</v>
      </c>
      <c r="G518" s="43"/>
      <c r="H518" s="43"/>
      <c r="I518" s="231"/>
      <c r="J518" s="43"/>
      <c r="K518" s="43"/>
      <c r="L518" s="47"/>
      <c r="M518" s="232"/>
      <c r="N518" s="233"/>
      <c r="O518" s="87"/>
      <c r="P518" s="87"/>
      <c r="Q518" s="87"/>
      <c r="R518" s="87"/>
      <c r="S518" s="87"/>
      <c r="T518" s="88"/>
      <c r="U518" s="41"/>
      <c r="V518" s="41"/>
      <c r="W518" s="41"/>
      <c r="X518" s="41"/>
      <c r="Y518" s="41"/>
      <c r="Z518" s="41"/>
      <c r="AA518" s="41"/>
      <c r="AB518" s="41"/>
      <c r="AC518" s="41"/>
      <c r="AD518" s="41"/>
      <c r="AE518" s="41"/>
      <c r="AT518" s="20" t="s">
        <v>317</v>
      </c>
      <c r="AU518" s="20" t="s">
        <v>85</v>
      </c>
    </row>
    <row r="519" s="14" customFormat="1">
      <c r="A519" s="14"/>
      <c r="B519" s="249"/>
      <c r="C519" s="250"/>
      <c r="D519" s="236" t="s">
        <v>319</v>
      </c>
      <c r="E519" s="251" t="s">
        <v>19</v>
      </c>
      <c r="F519" s="252" t="s">
        <v>1795</v>
      </c>
      <c r="G519" s="250"/>
      <c r="H519" s="251" t="s">
        <v>19</v>
      </c>
      <c r="I519" s="253"/>
      <c r="J519" s="250"/>
      <c r="K519" s="250"/>
      <c r="L519" s="254"/>
      <c r="M519" s="255"/>
      <c r="N519" s="256"/>
      <c r="O519" s="256"/>
      <c r="P519" s="256"/>
      <c r="Q519" s="256"/>
      <c r="R519" s="256"/>
      <c r="S519" s="256"/>
      <c r="T519" s="257"/>
      <c r="U519" s="14"/>
      <c r="V519" s="14"/>
      <c r="W519" s="14"/>
      <c r="X519" s="14"/>
      <c r="Y519" s="14"/>
      <c r="Z519" s="14"/>
      <c r="AA519" s="14"/>
      <c r="AB519" s="14"/>
      <c r="AC519" s="14"/>
      <c r="AD519" s="14"/>
      <c r="AE519" s="14"/>
      <c r="AT519" s="258" t="s">
        <v>319</v>
      </c>
      <c r="AU519" s="258" t="s">
        <v>85</v>
      </c>
      <c r="AV519" s="14" t="s">
        <v>83</v>
      </c>
      <c r="AW519" s="14" t="s">
        <v>37</v>
      </c>
      <c r="AX519" s="14" t="s">
        <v>76</v>
      </c>
      <c r="AY519" s="258" t="s">
        <v>308</v>
      </c>
    </row>
    <row r="520" s="13" customFormat="1">
      <c r="A520" s="13"/>
      <c r="B520" s="234"/>
      <c r="C520" s="235"/>
      <c r="D520" s="236" t="s">
        <v>319</v>
      </c>
      <c r="E520" s="237" t="s">
        <v>19</v>
      </c>
      <c r="F520" s="238" t="s">
        <v>1796</v>
      </c>
      <c r="G520" s="235"/>
      <c r="H520" s="239">
        <v>1.44</v>
      </c>
      <c r="I520" s="240"/>
      <c r="J520" s="235"/>
      <c r="K520" s="235"/>
      <c r="L520" s="241"/>
      <c r="M520" s="242"/>
      <c r="N520" s="243"/>
      <c r="O520" s="243"/>
      <c r="P520" s="243"/>
      <c r="Q520" s="243"/>
      <c r="R520" s="243"/>
      <c r="S520" s="243"/>
      <c r="T520" s="244"/>
      <c r="U520" s="13"/>
      <c r="V520" s="13"/>
      <c r="W520" s="13"/>
      <c r="X520" s="13"/>
      <c r="Y520" s="13"/>
      <c r="Z520" s="13"/>
      <c r="AA520" s="13"/>
      <c r="AB520" s="13"/>
      <c r="AC520" s="13"/>
      <c r="AD520" s="13"/>
      <c r="AE520" s="13"/>
      <c r="AT520" s="245" t="s">
        <v>319</v>
      </c>
      <c r="AU520" s="245" t="s">
        <v>85</v>
      </c>
      <c r="AV520" s="13" t="s">
        <v>85</v>
      </c>
      <c r="AW520" s="13" t="s">
        <v>37</v>
      </c>
      <c r="AX520" s="13" t="s">
        <v>76</v>
      </c>
      <c r="AY520" s="245" t="s">
        <v>308</v>
      </c>
    </row>
    <row r="521" s="13" customFormat="1">
      <c r="A521" s="13"/>
      <c r="B521" s="234"/>
      <c r="C521" s="235"/>
      <c r="D521" s="236" t="s">
        <v>319</v>
      </c>
      <c r="E521" s="237" t="s">
        <v>19</v>
      </c>
      <c r="F521" s="238" t="s">
        <v>1797</v>
      </c>
      <c r="G521" s="235"/>
      <c r="H521" s="239">
        <v>6.8849999999999998</v>
      </c>
      <c r="I521" s="240"/>
      <c r="J521" s="235"/>
      <c r="K521" s="235"/>
      <c r="L521" s="241"/>
      <c r="M521" s="242"/>
      <c r="N521" s="243"/>
      <c r="O521" s="243"/>
      <c r="P521" s="243"/>
      <c r="Q521" s="243"/>
      <c r="R521" s="243"/>
      <c r="S521" s="243"/>
      <c r="T521" s="244"/>
      <c r="U521" s="13"/>
      <c r="V521" s="13"/>
      <c r="W521" s="13"/>
      <c r="X521" s="13"/>
      <c r="Y521" s="13"/>
      <c r="Z521" s="13"/>
      <c r="AA521" s="13"/>
      <c r="AB521" s="13"/>
      <c r="AC521" s="13"/>
      <c r="AD521" s="13"/>
      <c r="AE521" s="13"/>
      <c r="AT521" s="245" t="s">
        <v>319</v>
      </c>
      <c r="AU521" s="245" t="s">
        <v>85</v>
      </c>
      <c r="AV521" s="13" t="s">
        <v>85</v>
      </c>
      <c r="AW521" s="13" t="s">
        <v>37</v>
      </c>
      <c r="AX521" s="13" t="s">
        <v>76</v>
      </c>
      <c r="AY521" s="245" t="s">
        <v>308</v>
      </c>
    </row>
    <row r="522" s="15" customFormat="1">
      <c r="A522" s="15"/>
      <c r="B522" s="259"/>
      <c r="C522" s="260"/>
      <c r="D522" s="236" t="s">
        <v>319</v>
      </c>
      <c r="E522" s="261" t="s">
        <v>19</v>
      </c>
      <c r="F522" s="262" t="s">
        <v>448</v>
      </c>
      <c r="G522" s="260"/>
      <c r="H522" s="263">
        <v>8.3249999999999993</v>
      </c>
      <c r="I522" s="264"/>
      <c r="J522" s="260"/>
      <c r="K522" s="260"/>
      <c r="L522" s="265"/>
      <c r="M522" s="266"/>
      <c r="N522" s="267"/>
      <c r="O522" s="267"/>
      <c r="P522" s="267"/>
      <c r="Q522" s="267"/>
      <c r="R522" s="267"/>
      <c r="S522" s="267"/>
      <c r="T522" s="268"/>
      <c r="U522" s="15"/>
      <c r="V522" s="15"/>
      <c r="W522" s="15"/>
      <c r="X522" s="15"/>
      <c r="Y522" s="15"/>
      <c r="Z522" s="15"/>
      <c r="AA522" s="15"/>
      <c r="AB522" s="15"/>
      <c r="AC522" s="15"/>
      <c r="AD522" s="15"/>
      <c r="AE522" s="15"/>
      <c r="AT522" s="269" t="s">
        <v>319</v>
      </c>
      <c r="AU522" s="269" t="s">
        <v>85</v>
      </c>
      <c r="AV522" s="15" t="s">
        <v>315</v>
      </c>
      <c r="AW522" s="15" t="s">
        <v>37</v>
      </c>
      <c r="AX522" s="15" t="s">
        <v>83</v>
      </c>
      <c r="AY522" s="269" t="s">
        <v>308</v>
      </c>
    </row>
    <row r="523" s="2" customFormat="1" ht="24.15" customHeight="1">
      <c r="A523" s="41"/>
      <c r="B523" s="42"/>
      <c r="C523" s="216" t="s">
        <v>839</v>
      </c>
      <c r="D523" s="216" t="s">
        <v>310</v>
      </c>
      <c r="E523" s="217" t="s">
        <v>514</v>
      </c>
      <c r="F523" s="218" t="s">
        <v>515</v>
      </c>
      <c r="G523" s="219" t="s">
        <v>493</v>
      </c>
      <c r="H523" s="220">
        <v>101.145</v>
      </c>
      <c r="I523" s="221"/>
      <c r="J523" s="222">
        <f>ROUND(I523*H523,2)</f>
        <v>0</v>
      </c>
      <c r="K523" s="218" t="s">
        <v>314</v>
      </c>
      <c r="L523" s="47"/>
      <c r="M523" s="223" t="s">
        <v>19</v>
      </c>
      <c r="N523" s="224" t="s">
        <v>47</v>
      </c>
      <c r="O523" s="87"/>
      <c r="P523" s="225">
        <f>O523*H523</f>
        <v>0</v>
      </c>
      <c r="Q523" s="225">
        <v>0</v>
      </c>
      <c r="R523" s="225">
        <f>Q523*H523</f>
        <v>0</v>
      </c>
      <c r="S523" s="225">
        <v>0</v>
      </c>
      <c r="T523" s="226">
        <f>S523*H523</f>
        <v>0</v>
      </c>
      <c r="U523" s="41"/>
      <c r="V523" s="41"/>
      <c r="W523" s="41"/>
      <c r="X523" s="41"/>
      <c r="Y523" s="41"/>
      <c r="Z523" s="41"/>
      <c r="AA523" s="41"/>
      <c r="AB523" s="41"/>
      <c r="AC523" s="41"/>
      <c r="AD523" s="41"/>
      <c r="AE523" s="41"/>
      <c r="AR523" s="227" t="s">
        <v>315</v>
      </c>
      <c r="AT523" s="227" t="s">
        <v>310</v>
      </c>
      <c r="AU523" s="227" t="s">
        <v>85</v>
      </c>
      <c r="AY523" s="20" t="s">
        <v>308</v>
      </c>
      <c r="BE523" s="228">
        <f>IF(N523="základní",J523,0)</f>
        <v>0</v>
      </c>
      <c r="BF523" s="228">
        <f>IF(N523="snížená",J523,0)</f>
        <v>0</v>
      </c>
      <c r="BG523" s="228">
        <f>IF(N523="zákl. přenesená",J523,0)</f>
        <v>0</v>
      </c>
      <c r="BH523" s="228">
        <f>IF(N523="sníž. přenesená",J523,0)</f>
        <v>0</v>
      </c>
      <c r="BI523" s="228">
        <f>IF(N523="nulová",J523,0)</f>
        <v>0</v>
      </c>
      <c r="BJ523" s="20" t="s">
        <v>83</v>
      </c>
      <c r="BK523" s="228">
        <f>ROUND(I523*H523,2)</f>
        <v>0</v>
      </c>
      <c r="BL523" s="20" t="s">
        <v>315</v>
      </c>
      <c r="BM523" s="227" t="s">
        <v>1508</v>
      </c>
    </row>
    <row r="524" s="2" customFormat="1">
      <c r="A524" s="41"/>
      <c r="B524" s="42"/>
      <c r="C524" s="43"/>
      <c r="D524" s="229" t="s">
        <v>317</v>
      </c>
      <c r="E524" s="43"/>
      <c r="F524" s="230" t="s">
        <v>517</v>
      </c>
      <c r="G524" s="43"/>
      <c r="H524" s="43"/>
      <c r="I524" s="231"/>
      <c r="J524" s="43"/>
      <c r="K524" s="43"/>
      <c r="L524" s="47"/>
      <c r="M524" s="232"/>
      <c r="N524" s="233"/>
      <c r="O524" s="87"/>
      <c r="P524" s="87"/>
      <c r="Q524" s="87"/>
      <c r="R524" s="87"/>
      <c r="S524" s="87"/>
      <c r="T524" s="88"/>
      <c r="U524" s="41"/>
      <c r="V524" s="41"/>
      <c r="W524" s="41"/>
      <c r="X524" s="41"/>
      <c r="Y524" s="41"/>
      <c r="Z524" s="41"/>
      <c r="AA524" s="41"/>
      <c r="AB524" s="41"/>
      <c r="AC524" s="41"/>
      <c r="AD524" s="41"/>
      <c r="AE524" s="41"/>
      <c r="AT524" s="20" t="s">
        <v>317</v>
      </c>
      <c r="AU524" s="20" t="s">
        <v>85</v>
      </c>
    </row>
    <row r="525" s="13" customFormat="1">
      <c r="A525" s="13"/>
      <c r="B525" s="234"/>
      <c r="C525" s="235"/>
      <c r="D525" s="236" t="s">
        <v>319</v>
      </c>
      <c r="E525" s="237" t="s">
        <v>19</v>
      </c>
      <c r="F525" s="238" t="s">
        <v>1798</v>
      </c>
      <c r="G525" s="235"/>
      <c r="H525" s="239">
        <v>7.8300000000000001</v>
      </c>
      <c r="I525" s="240"/>
      <c r="J525" s="235"/>
      <c r="K525" s="235"/>
      <c r="L525" s="241"/>
      <c r="M525" s="242"/>
      <c r="N525" s="243"/>
      <c r="O525" s="243"/>
      <c r="P525" s="243"/>
      <c r="Q525" s="243"/>
      <c r="R525" s="243"/>
      <c r="S525" s="243"/>
      <c r="T525" s="244"/>
      <c r="U525" s="13"/>
      <c r="V525" s="13"/>
      <c r="W525" s="13"/>
      <c r="X525" s="13"/>
      <c r="Y525" s="13"/>
      <c r="Z525" s="13"/>
      <c r="AA525" s="13"/>
      <c r="AB525" s="13"/>
      <c r="AC525" s="13"/>
      <c r="AD525" s="13"/>
      <c r="AE525" s="13"/>
      <c r="AT525" s="245" t="s">
        <v>319</v>
      </c>
      <c r="AU525" s="245" t="s">
        <v>85</v>
      </c>
      <c r="AV525" s="13" t="s">
        <v>85</v>
      </c>
      <c r="AW525" s="13" t="s">
        <v>37</v>
      </c>
      <c r="AX525" s="13" t="s">
        <v>76</v>
      </c>
      <c r="AY525" s="245" t="s">
        <v>308</v>
      </c>
    </row>
    <row r="526" s="13" customFormat="1">
      <c r="A526" s="13"/>
      <c r="B526" s="234"/>
      <c r="C526" s="235"/>
      <c r="D526" s="236" t="s">
        <v>319</v>
      </c>
      <c r="E526" s="237" t="s">
        <v>19</v>
      </c>
      <c r="F526" s="238" t="s">
        <v>1773</v>
      </c>
      <c r="G526" s="235"/>
      <c r="H526" s="239">
        <v>57.5</v>
      </c>
      <c r="I526" s="240"/>
      <c r="J526" s="235"/>
      <c r="K526" s="235"/>
      <c r="L526" s="241"/>
      <c r="M526" s="242"/>
      <c r="N526" s="243"/>
      <c r="O526" s="243"/>
      <c r="P526" s="243"/>
      <c r="Q526" s="243"/>
      <c r="R526" s="243"/>
      <c r="S526" s="243"/>
      <c r="T526" s="244"/>
      <c r="U526" s="13"/>
      <c r="V526" s="13"/>
      <c r="W526" s="13"/>
      <c r="X526" s="13"/>
      <c r="Y526" s="13"/>
      <c r="Z526" s="13"/>
      <c r="AA526" s="13"/>
      <c r="AB526" s="13"/>
      <c r="AC526" s="13"/>
      <c r="AD526" s="13"/>
      <c r="AE526" s="13"/>
      <c r="AT526" s="245" t="s">
        <v>319</v>
      </c>
      <c r="AU526" s="245" t="s">
        <v>85</v>
      </c>
      <c r="AV526" s="13" t="s">
        <v>85</v>
      </c>
      <c r="AW526" s="13" t="s">
        <v>37</v>
      </c>
      <c r="AX526" s="13" t="s">
        <v>76</v>
      </c>
      <c r="AY526" s="245" t="s">
        <v>308</v>
      </c>
    </row>
    <row r="527" s="13" customFormat="1">
      <c r="A527" s="13"/>
      <c r="B527" s="234"/>
      <c r="C527" s="235"/>
      <c r="D527" s="236" t="s">
        <v>319</v>
      </c>
      <c r="E527" s="237" t="s">
        <v>19</v>
      </c>
      <c r="F527" s="238" t="s">
        <v>1774</v>
      </c>
      <c r="G527" s="235"/>
      <c r="H527" s="239">
        <v>32.890000000000001</v>
      </c>
      <c r="I527" s="240"/>
      <c r="J527" s="235"/>
      <c r="K527" s="235"/>
      <c r="L527" s="241"/>
      <c r="M527" s="242"/>
      <c r="N527" s="243"/>
      <c r="O527" s="243"/>
      <c r="P527" s="243"/>
      <c r="Q527" s="243"/>
      <c r="R527" s="243"/>
      <c r="S527" s="243"/>
      <c r="T527" s="244"/>
      <c r="U527" s="13"/>
      <c r="V527" s="13"/>
      <c r="W527" s="13"/>
      <c r="X527" s="13"/>
      <c r="Y527" s="13"/>
      <c r="Z527" s="13"/>
      <c r="AA527" s="13"/>
      <c r="AB527" s="13"/>
      <c r="AC527" s="13"/>
      <c r="AD527" s="13"/>
      <c r="AE527" s="13"/>
      <c r="AT527" s="245" t="s">
        <v>319</v>
      </c>
      <c r="AU527" s="245" t="s">
        <v>85</v>
      </c>
      <c r="AV527" s="13" t="s">
        <v>85</v>
      </c>
      <c r="AW527" s="13" t="s">
        <v>37</v>
      </c>
      <c r="AX527" s="13" t="s">
        <v>76</v>
      </c>
      <c r="AY527" s="245" t="s">
        <v>308</v>
      </c>
    </row>
    <row r="528" s="13" customFormat="1">
      <c r="A528" s="13"/>
      <c r="B528" s="234"/>
      <c r="C528" s="235"/>
      <c r="D528" s="236" t="s">
        <v>319</v>
      </c>
      <c r="E528" s="237" t="s">
        <v>19</v>
      </c>
      <c r="F528" s="238" t="s">
        <v>1799</v>
      </c>
      <c r="G528" s="235"/>
      <c r="H528" s="239">
        <v>0.40500000000000003</v>
      </c>
      <c r="I528" s="240"/>
      <c r="J528" s="235"/>
      <c r="K528" s="235"/>
      <c r="L528" s="241"/>
      <c r="M528" s="242"/>
      <c r="N528" s="243"/>
      <c r="O528" s="243"/>
      <c r="P528" s="243"/>
      <c r="Q528" s="243"/>
      <c r="R528" s="243"/>
      <c r="S528" s="243"/>
      <c r="T528" s="244"/>
      <c r="U528" s="13"/>
      <c r="V528" s="13"/>
      <c r="W528" s="13"/>
      <c r="X528" s="13"/>
      <c r="Y528" s="13"/>
      <c r="Z528" s="13"/>
      <c r="AA528" s="13"/>
      <c r="AB528" s="13"/>
      <c r="AC528" s="13"/>
      <c r="AD528" s="13"/>
      <c r="AE528" s="13"/>
      <c r="AT528" s="245" t="s">
        <v>319</v>
      </c>
      <c r="AU528" s="245" t="s">
        <v>85</v>
      </c>
      <c r="AV528" s="13" t="s">
        <v>85</v>
      </c>
      <c r="AW528" s="13" t="s">
        <v>37</v>
      </c>
      <c r="AX528" s="13" t="s">
        <v>76</v>
      </c>
      <c r="AY528" s="245" t="s">
        <v>308</v>
      </c>
    </row>
    <row r="529" s="14" customFormat="1">
      <c r="A529" s="14"/>
      <c r="B529" s="249"/>
      <c r="C529" s="250"/>
      <c r="D529" s="236" t="s">
        <v>319</v>
      </c>
      <c r="E529" s="251" t="s">
        <v>19</v>
      </c>
      <c r="F529" s="252" t="s">
        <v>499</v>
      </c>
      <c r="G529" s="250"/>
      <c r="H529" s="251" t="s">
        <v>19</v>
      </c>
      <c r="I529" s="253"/>
      <c r="J529" s="250"/>
      <c r="K529" s="250"/>
      <c r="L529" s="254"/>
      <c r="M529" s="255"/>
      <c r="N529" s="256"/>
      <c r="O529" s="256"/>
      <c r="P529" s="256"/>
      <c r="Q529" s="256"/>
      <c r="R529" s="256"/>
      <c r="S529" s="256"/>
      <c r="T529" s="257"/>
      <c r="U529" s="14"/>
      <c r="V529" s="14"/>
      <c r="W529" s="14"/>
      <c r="X529" s="14"/>
      <c r="Y529" s="14"/>
      <c r="Z529" s="14"/>
      <c r="AA529" s="14"/>
      <c r="AB529" s="14"/>
      <c r="AC529" s="14"/>
      <c r="AD529" s="14"/>
      <c r="AE529" s="14"/>
      <c r="AT529" s="258" t="s">
        <v>319</v>
      </c>
      <c r="AU529" s="258" t="s">
        <v>85</v>
      </c>
      <c r="AV529" s="14" t="s">
        <v>83</v>
      </c>
      <c r="AW529" s="14" t="s">
        <v>37</v>
      </c>
      <c r="AX529" s="14" t="s">
        <v>76</v>
      </c>
      <c r="AY529" s="258" t="s">
        <v>308</v>
      </c>
    </row>
    <row r="530" s="13" customFormat="1">
      <c r="A530" s="13"/>
      <c r="B530" s="234"/>
      <c r="C530" s="235"/>
      <c r="D530" s="236" t="s">
        <v>319</v>
      </c>
      <c r="E530" s="237" t="s">
        <v>19</v>
      </c>
      <c r="F530" s="238" t="s">
        <v>1776</v>
      </c>
      <c r="G530" s="235"/>
      <c r="H530" s="239">
        <v>1.2</v>
      </c>
      <c r="I530" s="240"/>
      <c r="J530" s="235"/>
      <c r="K530" s="235"/>
      <c r="L530" s="241"/>
      <c r="M530" s="242"/>
      <c r="N530" s="243"/>
      <c r="O530" s="243"/>
      <c r="P530" s="243"/>
      <c r="Q530" s="243"/>
      <c r="R530" s="243"/>
      <c r="S530" s="243"/>
      <c r="T530" s="244"/>
      <c r="U530" s="13"/>
      <c r="V530" s="13"/>
      <c r="W530" s="13"/>
      <c r="X530" s="13"/>
      <c r="Y530" s="13"/>
      <c r="Z530" s="13"/>
      <c r="AA530" s="13"/>
      <c r="AB530" s="13"/>
      <c r="AC530" s="13"/>
      <c r="AD530" s="13"/>
      <c r="AE530" s="13"/>
      <c r="AT530" s="245" t="s">
        <v>319</v>
      </c>
      <c r="AU530" s="245" t="s">
        <v>85</v>
      </c>
      <c r="AV530" s="13" t="s">
        <v>85</v>
      </c>
      <c r="AW530" s="13" t="s">
        <v>37</v>
      </c>
      <c r="AX530" s="13" t="s">
        <v>76</v>
      </c>
      <c r="AY530" s="245" t="s">
        <v>308</v>
      </c>
    </row>
    <row r="531" s="13" customFormat="1">
      <c r="A531" s="13"/>
      <c r="B531" s="234"/>
      <c r="C531" s="235"/>
      <c r="D531" s="236" t="s">
        <v>319</v>
      </c>
      <c r="E531" s="237" t="s">
        <v>19</v>
      </c>
      <c r="F531" s="238" t="s">
        <v>1777</v>
      </c>
      <c r="G531" s="235"/>
      <c r="H531" s="239">
        <v>1.3200000000000001</v>
      </c>
      <c r="I531" s="240"/>
      <c r="J531" s="235"/>
      <c r="K531" s="235"/>
      <c r="L531" s="241"/>
      <c r="M531" s="242"/>
      <c r="N531" s="243"/>
      <c r="O531" s="243"/>
      <c r="P531" s="243"/>
      <c r="Q531" s="243"/>
      <c r="R531" s="243"/>
      <c r="S531" s="243"/>
      <c r="T531" s="244"/>
      <c r="U531" s="13"/>
      <c r="V531" s="13"/>
      <c r="W531" s="13"/>
      <c r="X531" s="13"/>
      <c r="Y531" s="13"/>
      <c r="Z531" s="13"/>
      <c r="AA531" s="13"/>
      <c r="AB531" s="13"/>
      <c r="AC531" s="13"/>
      <c r="AD531" s="13"/>
      <c r="AE531" s="13"/>
      <c r="AT531" s="245" t="s">
        <v>319</v>
      </c>
      <c r="AU531" s="245" t="s">
        <v>85</v>
      </c>
      <c r="AV531" s="13" t="s">
        <v>85</v>
      </c>
      <c r="AW531" s="13" t="s">
        <v>37</v>
      </c>
      <c r="AX531" s="13" t="s">
        <v>76</v>
      </c>
      <c r="AY531" s="245" t="s">
        <v>308</v>
      </c>
    </row>
    <row r="532" s="15" customFormat="1">
      <c r="A532" s="15"/>
      <c r="B532" s="259"/>
      <c r="C532" s="260"/>
      <c r="D532" s="236" t="s">
        <v>319</v>
      </c>
      <c r="E532" s="261" t="s">
        <v>19</v>
      </c>
      <c r="F532" s="262" t="s">
        <v>448</v>
      </c>
      <c r="G532" s="260"/>
      <c r="H532" s="263">
        <v>101.145</v>
      </c>
      <c r="I532" s="264"/>
      <c r="J532" s="260"/>
      <c r="K532" s="260"/>
      <c r="L532" s="265"/>
      <c r="M532" s="266"/>
      <c r="N532" s="267"/>
      <c r="O532" s="267"/>
      <c r="P532" s="267"/>
      <c r="Q532" s="267"/>
      <c r="R532" s="267"/>
      <c r="S532" s="267"/>
      <c r="T532" s="268"/>
      <c r="U532" s="15"/>
      <c r="V532" s="15"/>
      <c r="W532" s="15"/>
      <c r="X532" s="15"/>
      <c r="Y532" s="15"/>
      <c r="Z532" s="15"/>
      <c r="AA532" s="15"/>
      <c r="AB532" s="15"/>
      <c r="AC532" s="15"/>
      <c r="AD532" s="15"/>
      <c r="AE532" s="15"/>
      <c r="AT532" s="269" t="s">
        <v>319</v>
      </c>
      <c r="AU532" s="269" t="s">
        <v>85</v>
      </c>
      <c r="AV532" s="15" t="s">
        <v>315</v>
      </c>
      <c r="AW532" s="15" t="s">
        <v>37</v>
      </c>
      <c r="AX532" s="15" t="s">
        <v>83</v>
      </c>
      <c r="AY532" s="269" t="s">
        <v>308</v>
      </c>
    </row>
    <row r="533" s="2" customFormat="1" ht="24.15" customHeight="1">
      <c r="A533" s="41"/>
      <c r="B533" s="42"/>
      <c r="C533" s="216" t="s">
        <v>1800</v>
      </c>
      <c r="D533" s="216" t="s">
        <v>310</v>
      </c>
      <c r="E533" s="217" t="s">
        <v>1511</v>
      </c>
      <c r="F533" s="218" t="s">
        <v>942</v>
      </c>
      <c r="G533" s="219" t="s">
        <v>493</v>
      </c>
      <c r="H533" s="220">
        <v>115.45999999999999</v>
      </c>
      <c r="I533" s="221"/>
      <c r="J533" s="222">
        <f>ROUND(I533*H533,2)</f>
        <v>0</v>
      </c>
      <c r="K533" s="218" t="s">
        <v>314</v>
      </c>
      <c r="L533" s="47"/>
      <c r="M533" s="223" t="s">
        <v>19</v>
      </c>
      <c r="N533" s="224" t="s">
        <v>47</v>
      </c>
      <c r="O533" s="87"/>
      <c r="P533" s="225">
        <f>O533*H533</f>
        <v>0</v>
      </c>
      <c r="Q533" s="225">
        <v>0</v>
      </c>
      <c r="R533" s="225">
        <f>Q533*H533</f>
        <v>0</v>
      </c>
      <c r="S533" s="225">
        <v>0</v>
      </c>
      <c r="T533" s="226">
        <f>S533*H533</f>
        <v>0</v>
      </c>
      <c r="U533" s="41"/>
      <c r="V533" s="41"/>
      <c r="W533" s="41"/>
      <c r="X533" s="41"/>
      <c r="Y533" s="41"/>
      <c r="Z533" s="41"/>
      <c r="AA533" s="41"/>
      <c r="AB533" s="41"/>
      <c r="AC533" s="41"/>
      <c r="AD533" s="41"/>
      <c r="AE533" s="41"/>
      <c r="AR533" s="227" t="s">
        <v>315</v>
      </c>
      <c r="AT533" s="227" t="s">
        <v>310</v>
      </c>
      <c r="AU533" s="227" t="s">
        <v>85</v>
      </c>
      <c r="AY533" s="20" t="s">
        <v>308</v>
      </c>
      <c r="BE533" s="228">
        <f>IF(N533="základní",J533,0)</f>
        <v>0</v>
      </c>
      <c r="BF533" s="228">
        <f>IF(N533="snížená",J533,0)</f>
        <v>0</v>
      </c>
      <c r="BG533" s="228">
        <f>IF(N533="zákl. přenesená",J533,0)</f>
        <v>0</v>
      </c>
      <c r="BH533" s="228">
        <f>IF(N533="sníž. přenesená",J533,0)</f>
        <v>0</v>
      </c>
      <c r="BI533" s="228">
        <f>IF(N533="nulová",J533,0)</f>
        <v>0</v>
      </c>
      <c r="BJ533" s="20" t="s">
        <v>83</v>
      </c>
      <c r="BK533" s="228">
        <f>ROUND(I533*H533,2)</f>
        <v>0</v>
      </c>
      <c r="BL533" s="20" t="s">
        <v>315</v>
      </c>
      <c r="BM533" s="227" t="s">
        <v>1512</v>
      </c>
    </row>
    <row r="534" s="2" customFormat="1">
      <c r="A534" s="41"/>
      <c r="B534" s="42"/>
      <c r="C534" s="43"/>
      <c r="D534" s="229" t="s">
        <v>317</v>
      </c>
      <c r="E534" s="43"/>
      <c r="F534" s="230" t="s">
        <v>1513</v>
      </c>
      <c r="G534" s="43"/>
      <c r="H534" s="43"/>
      <c r="I534" s="231"/>
      <c r="J534" s="43"/>
      <c r="K534" s="43"/>
      <c r="L534" s="47"/>
      <c r="M534" s="232"/>
      <c r="N534" s="233"/>
      <c r="O534" s="87"/>
      <c r="P534" s="87"/>
      <c r="Q534" s="87"/>
      <c r="R534" s="87"/>
      <c r="S534" s="87"/>
      <c r="T534" s="88"/>
      <c r="U534" s="41"/>
      <c r="V534" s="41"/>
      <c r="W534" s="41"/>
      <c r="X534" s="41"/>
      <c r="Y534" s="41"/>
      <c r="Z534" s="41"/>
      <c r="AA534" s="41"/>
      <c r="AB534" s="41"/>
      <c r="AC534" s="41"/>
      <c r="AD534" s="41"/>
      <c r="AE534" s="41"/>
      <c r="AT534" s="20" t="s">
        <v>317</v>
      </c>
      <c r="AU534" s="20" t="s">
        <v>85</v>
      </c>
    </row>
    <row r="535" s="13" customFormat="1">
      <c r="A535" s="13"/>
      <c r="B535" s="234"/>
      <c r="C535" s="235"/>
      <c r="D535" s="236" t="s">
        <v>319</v>
      </c>
      <c r="E535" s="237" t="s">
        <v>19</v>
      </c>
      <c r="F535" s="238" t="s">
        <v>1763</v>
      </c>
      <c r="G535" s="235"/>
      <c r="H535" s="239">
        <v>115.45999999999999</v>
      </c>
      <c r="I535" s="240"/>
      <c r="J535" s="235"/>
      <c r="K535" s="235"/>
      <c r="L535" s="241"/>
      <c r="M535" s="242"/>
      <c r="N535" s="243"/>
      <c r="O535" s="243"/>
      <c r="P535" s="243"/>
      <c r="Q535" s="243"/>
      <c r="R535" s="243"/>
      <c r="S535" s="243"/>
      <c r="T535" s="244"/>
      <c r="U535" s="13"/>
      <c r="V535" s="13"/>
      <c r="W535" s="13"/>
      <c r="X535" s="13"/>
      <c r="Y535" s="13"/>
      <c r="Z535" s="13"/>
      <c r="AA535" s="13"/>
      <c r="AB535" s="13"/>
      <c r="AC535" s="13"/>
      <c r="AD535" s="13"/>
      <c r="AE535" s="13"/>
      <c r="AT535" s="245" t="s">
        <v>319</v>
      </c>
      <c r="AU535" s="245" t="s">
        <v>85</v>
      </c>
      <c r="AV535" s="13" t="s">
        <v>85</v>
      </c>
      <c r="AW535" s="13" t="s">
        <v>37</v>
      </c>
      <c r="AX535" s="13" t="s">
        <v>83</v>
      </c>
      <c r="AY535" s="245" t="s">
        <v>308</v>
      </c>
    </row>
    <row r="536" s="12" customFormat="1" ht="22.8" customHeight="1">
      <c r="A536" s="12"/>
      <c r="B536" s="200"/>
      <c r="C536" s="201"/>
      <c r="D536" s="202" t="s">
        <v>75</v>
      </c>
      <c r="E536" s="214" t="s">
        <v>518</v>
      </c>
      <c r="F536" s="214" t="s">
        <v>519</v>
      </c>
      <c r="G536" s="201"/>
      <c r="H536" s="201"/>
      <c r="I536" s="204"/>
      <c r="J536" s="215">
        <f>BK536</f>
        <v>0</v>
      </c>
      <c r="K536" s="201"/>
      <c r="L536" s="206"/>
      <c r="M536" s="207"/>
      <c r="N536" s="208"/>
      <c r="O536" s="208"/>
      <c r="P536" s="209">
        <f>SUM(P537:P538)</f>
        <v>0</v>
      </c>
      <c r="Q536" s="208"/>
      <c r="R536" s="209">
        <f>SUM(R537:R538)</f>
        <v>0</v>
      </c>
      <c r="S536" s="208"/>
      <c r="T536" s="210">
        <f>SUM(T537:T538)</f>
        <v>0</v>
      </c>
      <c r="U536" s="12"/>
      <c r="V536" s="12"/>
      <c r="W536" s="12"/>
      <c r="X536" s="12"/>
      <c r="Y536" s="12"/>
      <c r="Z536" s="12"/>
      <c r="AA536" s="12"/>
      <c r="AB536" s="12"/>
      <c r="AC536" s="12"/>
      <c r="AD536" s="12"/>
      <c r="AE536" s="12"/>
      <c r="AR536" s="211" t="s">
        <v>83</v>
      </c>
      <c r="AT536" s="212" t="s">
        <v>75</v>
      </c>
      <c r="AU536" s="212" t="s">
        <v>83</v>
      </c>
      <c r="AY536" s="211" t="s">
        <v>308</v>
      </c>
      <c r="BK536" s="213">
        <f>SUM(BK537:BK538)</f>
        <v>0</v>
      </c>
    </row>
    <row r="537" s="2" customFormat="1" ht="24.15" customHeight="1">
      <c r="A537" s="41"/>
      <c r="B537" s="42"/>
      <c r="C537" s="216" t="s">
        <v>845</v>
      </c>
      <c r="D537" s="216" t="s">
        <v>310</v>
      </c>
      <c r="E537" s="217" t="s">
        <v>1514</v>
      </c>
      <c r="F537" s="218" t="s">
        <v>1515</v>
      </c>
      <c r="G537" s="219" t="s">
        <v>493</v>
      </c>
      <c r="H537" s="220">
        <v>48.009</v>
      </c>
      <c r="I537" s="221"/>
      <c r="J537" s="222">
        <f>ROUND(I537*H537,2)</f>
        <v>0</v>
      </c>
      <c r="K537" s="218" t="s">
        <v>314</v>
      </c>
      <c r="L537" s="47"/>
      <c r="M537" s="223" t="s">
        <v>19</v>
      </c>
      <c r="N537" s="224" t="s">
        <v>47</v>
      </c>
      <c r="O537" s="87"/>
      <c r="P537" s="225">
        <f>O537*H537</f>
        <v>0</v>
      </c>
      <c r="Q537" s="225">
        <v>0</v>
      </c>
      <c r="R537" s="225">
        <f>Q537*H537</f>
        <v>0</v>
      </c>
      <c r="S537" s="225">
        <v>0</v>
      </c>
      <c r="T537" s="226">
        <f>S537*H537</f>
        <v>0</v>
      </c>
      <c r="U537" s="41"/>
      <c r="V537" s="41"/>
      <c r="W537" s="41"/>
      <c r="X537" s="41"/>
      <c r="Y537" s="41"/>
      <c r="Z537" s="41"/>
      <c r="AA537" s="41"/>
      <c r="AB537" s="41"/>
      <c r="AC537" s="41"/>
      <c r="AD537" s="41"/>
      <c r="AE537" s="41"/>
      <c r="AR537" s="227" t="s">
        <v>315</v>
      </c>
      <c r="AT537" s="227" t="s">
        <v>310</v>
      </c>
      <c r="AU537" s="227" t="s">
        <v>85</v>
      </c>
      <c r="AY537" s="20" t="s">
        <v>308</v>
      </c>
      <c r="BE537" s="228">
        <f>IF(N537="základní",J537,0)</f>
        <v>0</v>
      </c>
      <c r="BF537" s="228">
        <f>IF(N537="snížená",J537,0)</f>
        <v>0</v>
      </c>
      <c r="BG537" s="228">
        <f>IF(N537="zákl. přenesená",J537,0)</f>
        <v>0</v>
      </c>
      <c r="BH537" s="228">
        <f>IF(N537="sníž. přenesená",J537,0)</f>
        <v>0</v>
      </c>
      <c r="BI537" s="228">
        <f>IF(N537="nulová",J537,0)</f>
        <v>0</v>
      </c>
      <c r="BJ537" s="20" t="s">
        <v>83</v>
      </c>
      <c r="BK537" s="228">
        <f>ROUND(I537*H537,2)</f>
        <v>0</v>
      </c>
      <c r="BL537" s="20" t="s">
        <v>315</v>
      </c>
      <c r="BM537" s="227" t="s">
        <v>1516</v>
      </c>
    </row>
    <row r="538" s="2" customFormat="1">
      <c r="A538" s="41"/>
      <c r="B538" s="42"/>
      <c r="C538" s="43"/>
      <c r="D538" s="229" t="s">
        <v>317</v>
      </c>
      <c r="E538" s="43"/>
      <c r="F538" s="230" t="s">
        <v>1517</v>
      </c>
      <c r="G538" s="43"/>
      <c r="H538" s="43"/>
      <c r="I538" s="231"/>
      <c r="J538" s="43"/>
      <c r="K538" s="43"/>
      <c r="L538" s="47"/>
      <c r="M538" s="270"/>
      <c r="N538" s="271"/>
      <c r="O538" s="272"/>
      <c r="P538" s="272"/>
      <c r="Q538" s="272"/>
      <c r="R538" s="272"/>
      <c r="S538" s="272"/>
      <c r="T538" s="273"/>
      <c r="U538" s="41"/>
      <c r="V538" s="41"/>
      <c r="W538" s="41"/>
      <c r="X538" s="41"/>
      <c r="Y538" s="41"/>
      <c r="Z538" s="41"/>
      <c r="AA538" s="41"/>
      <c r="AB538" s="41"/>
      <c r="AC538" s="41"/>
      <c r="AD538" s="41"/>
      <c r="AE538" s="41"/>
      <c r="AT538" s="20" t="s">
        <v>317</v>
      </c>
      <c r="AU538" s="20" t="s">
        <v>85</v>
      </c>
    </row>
    <row r="539" s="2" customFormat="1" ht="6.96" customHeight="1">
      <c r="A539" s="41"/>
      <c r="B539" s="62"/>
      <c r="C539" s="63"/>
      <c r="D539" s="63"/>
      <c r="E539" s="63"/>
      <c r="F539" s="63"/>
      <c r="G539" s="63"/>
      <c r="H539" s="63"/>
      <c r="I539" s="63"/>
      <c r="J539" s="63"/>
      <c r="K539" s="63"/>
      <c r="L539" s="47"/>
      <c r="M539" s="41"/>
      <c r="O539" s="41"/>
      <c r="P539" s="41"/>
      <c r="Q539" s="41"/>
      <c r="R539" s="41"/>
      <c r="S539" s="41"/>
      <c r="T539" s="41"/>
      <c r="U539" s="41"/>
      <c r="V539" s="41"/>
      <c r="W539" s="41"/>
      <c r="X539" s="41"/>
      <c r="Y539" s="41"/>
      <c r="Z539" s="41"/>
      <c r="AA539" s="41"/>
      <c r="AB539" s="41"/>
      <c r="AC539" s="41"/>
      <c r="AD539" s="41"/>
      <c r="AE539" s="41"/>
    </row>
  </sheetData>
  <sheetProtection sheet="1" autoFilter="0" formatColumns="0" formatRows="0" objects="1" scenarios="1" spinCount="100000" saltValue="iUM5A7RvtpHKMWCwTOFiRGRNT2443j2TwGkHlOoPvX6NIPqcnNpCl9twP9XHhxRLdyF3/mqr4Wj1BHpyCSRU0w==" hashValue="zPvM3WY1k1s+FmvroYOpaEld3UhoAKFxmVgF8zV3W8/iZQ2L0dLlvQRQgOS4Chjd1RA0UPMveJQNxIgl+lbR7Q==" algorithmName="SHA-512" password="CC35"/>
  <autoFilter ref="C93:K5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421"/>
    <hyperlink ref="F104" r:id="rId2" display="https://podminky.urs.cz/item/CS_URS_2024_02/113107171"/>
    <hyperlink ref="F109" r:id="rId3" display="https://podminky.urs.cz/item/CS_URS_2024_02/113107172"/>
    <hyperlink ref="F112" r:id="rId4" display="https://podminky.urs.cz/item/CS_URS_2024_02/113154528"/>
    <hyperlink ref="F118" r:id="rId5" display="https://podminky.urs.cz/item/CS_URS_2024_02/113201112"/>
    <hyperlink ref="F121" r:id="rId6" display="https://podminky.urs.cz/item/CS_URS_2024_02/113202111"/>
    <hyperlink ref="F125" r:id="rId7" display="https://podminky.urs.cz/item/CS_URS_2024_02/122252514"/>
    <hyperlink ref="F136" r:id="rId8" display="https://podminky.urs.cz/item/CS_URS_2024_02/129001101"/>
    <hyperlink ref="F140" r:id="rId9" display="https://podminky.urs.cz/item/CS_URS_2024_02/132251102"/>
    <hyperlink ref="F143" r:id="rId10" display="https://podminky.urs.cz/item/CS_URS_2024_02/132254201"/>
    <hyperlink ref="F148" r:id="rId11" display="https://podminky.urs.cz/item/CS_URS_2024_02/151101101"/>
    <hyperlink ref="F151" r:id="rId12" display="https://podminky.urs.cz/item/CS_URS_2024_02/151101111"/>
    <hyperlink ref="F154" r:id="rId13" display="https://podminky.urs.cz/item/CS_URS_2024_02/162702111R"/>
    <hyperlink ref="F157" r:id="rId14" display="https://podminky.urs.cz/item/CS_URS_2024_02/162702119R"/>
    <hyperlink ref="F160" r:id="rId15" display="https://podminky.urs.cz/item/CS_URS_2024_02/162751117"/>
    <hyperlink ref="F166" r:id="rId16" display="https://podminky.urs.cz/item/CS_URS_2024_02/162751119"/>
    <hyperlink ref="F172" r:id="rId17" display="https://podminky.urs.cz/item/CS_URS_2024_02/171152111"/>
    <hyperlink ref="F183" r:id="rId18" display="https://podminky.urs.cz/item/CS_URS_2024_02/171201231"/>
    <hyperlink ref="F186" r:id="rId19" display="https://podminky.urs.cz/item/CS_URS_2024_02/171251201"/>
    <hyperlink ref="F192" r:id="rId20" display="https://podminky.urs.cz/item/CS_URS_2024_02/174151101"/>
    <hyperlink ref="F200" r:id="rId21" display="https://podminky.urs.cz/item/CS_URS_2024_02/175151101"/>
    <hyperlink ref="F208" r:id="rId22" display="https://podminky.urs.cz/item/CS_URS_2024_02/181351003"/>
    <hyperlink ref="F215" r:id="rId23" display="https://podminky.urs.cz/item/CS_URS_2024_02/181411131"/>
    <hyperlink ref="F221" r:id="rId24" display="https://podminky.urs.cz/item/CS_URS_2024_02/181951112"/>
    <hyperlink ref="F227" r:id="rId25" display="https://podminky.urs.cz/item/CS_URS_2024_02/184853521"/>
    <hyperlink ref="F231" r:id="rId26" display="https://podminky.urs.cz/item/CS_URS_2024_02/211971110"/>
    <hyperlink ref="F237" r:id="rId27" display="https://podminky.urs.cz/item/CS_URS_2024_02/212752611"/>
    <hyperlink ref="F242" r:id="rId28" display="https://podminky.urs.cz/item/CS_URS_2024_02/451573111"/>
    <hyperlink ref="F247" r:id="rId29" display="https://podminky.urs.cz/item/CS_URS_2024_02/564871011"/>
    <hyperlink ref="F252" r:id="rId30" display="https://podminky.urs.cz/item/CS_URS_2024_02/564871013"/>
    <hyperlink ref="F258" r:id="rId31" display="https://podminky.urs.cz/item/CS_URS_2024_02/564871016"/>
    <hyperlink ref="F263" r:id="rId32" display="https://podminky.urs.cz/item/CS_URS_2024_02/565135121"/>
    <hyperlink ref="F269" r:id="rId33" display="https://podminky.urs.cz/item/CS_URS_2024_02/567122114"/>
    <hyperlink ref="F273" r:id="rId34" display="https://podminky.urs.cz/item/CS_URS_2024_02/567132113"/>
    <hyperlink ref="F279" r:id="rId35" display="https://podminky.urs.cz/item/CS_URS_2024_02/571901111"/>
    <hyperlink ref="F285" r:id="rId36" display="https://podminky.urs.cz/item/CS_URS_2024_02/573191111"/>
    <hyperlink ref="F302" r:id="rId37" display="https://podminky.urs.cz/item/CS_URS_2024_02/577134141"/>
    <hyperlink ref="F308" r:id="rId38" display="https://podminky.urs.cz/item/CS_URS_2024_02/577155142"/>
    <hyperlink ref="F314" r:id="rId39" display="https://podminky.urs.cz/item/CS_URS_2024_02/581141214"/>
    <hyperlink ref="F317" r:id="rId40" display="https://podminky.urs.cz/item/CS_URS_2024_02/596211253"/>
    <hyperlink ref="F323" r:id="rId41" display="https://podminky.urs.cz/item/CS_URS_2024_02/871310330"/>
    <hyperlink ref="F332" r:id="rId42" display="https://podminky.urs.cz/item/CS_URS_2024_02/871365811"/>
    <hyperlink ref="F338" r:id="rId43" display="https://podminky.urs.cz/item/CS_URS_2024_02/877310310"/>
    <hyperlink ref="F357" r:id="rId44" display="https://podminky.urs.cz/item/CS_URS_2024_02/877310440"/>
    <hyperlink ref="F365" r:id="rId45" display="https://podminky.urs.cz/item/CS_URS_2024_02/890431851"/>
    <hyperlink ref="F370" r:id="rId46" display="https://podminky.urs.cz/item/CS_URS_2024_02/891311811"/>
    <hyperlink ref="F385" r:id="rId47" display="https://podminky.urs.cz/item/CS_URS_2024_02/899132121"/>
    <hyperlink ref="F391" r:id="rId48" display="https://podminky.urs.cz/item/CS_URS_2024_02/899722113"/>
    <hyperlink ref="F403" r:id="rId49" display="https://podminky.urs.cz/item/CS_URS_2024_02/916131213"/>
    <hyperlink ref="F409" r:id="rId50" display="https://podminky.urs.cz/item/CS_URS_2024_02/919111114"/>
    <hyperlink ref="F416" r:id="rId51" display="https://podminky.urs.cz/item/CS_URS_2024_02/919131111"/>
    <hyperlink ref="F419" r:id="rId52" display="https://podminky.urs.cz/item/CS_URS_2024_02/919721131"/>
    <hyperlink ref="F432" r:id="rId53" display="https://podminky.urs.cz/item/CS_URS_2024_02/919726202"/>
    <hyperlink ref="F439" r:id="rId54" display="https://podminky.urs.cz/item/CS_URS_2024_02/919726220"/>
    <hyperlink ref="F443" r:id="rId55" display="https://podminky.urs.cz/item/CS_URS_2024_02/919732211"/>
    <hyperlink ref="F449" r:id="rId56" display="https://podminky.urs.cz/item/CS_URS_2024_02/919735111"/>
    <hyperlink ref="F455" r:id="rId57" display="https://podminky.urs.cz/item/CS_URS_2024_02/979024443"/>
    <hyperlink ref="F458" r:id="rId58" display="https://podminky.urs.cz/item/CS_URS_2024_02/979054441"/>
    <hyperlink ref="F462" r:id="rId59" display="https://podminky.urs.cz/item/CS_URS_2024_02/997013813"/>
    <hyperlink ref="F466" r:id="rId60" display="https://podminky.urs.cz/item/CS_URS_2024_02/997221551"/>
    <hyperlink ref="F469" r:id="rId61" display="https://podminky.urs.cz/item/CS_URS_2024_02/997221559"/>
    <hyperlink ref="F473" r:id="rId62" display="https://podminky.urs.cz/item/CS_URS_2024_02/997221561"/>
    <hyperlink ref="F481" r:id="rId63" display="https://podminky.urs.cz/item/CS_URS_2024_02/997221569"/>
    <hyperlink ref="F486" r:id="rId64" display="https://podminky.urs.cz/item/CS_URS_2024_02/997221571"/>
    <hyperlink ref="F501" r:id="rId65" display="https://podminky.urs.cz/item/CS_URS_2024_02/997221579"/>
    <hyperlink ref="F518" r:id="rId66" display="https://podminky.urs.cz/item/CS_URS_2024_02/997221612"/>
    <hyperlink ref="F524" r:id="rId67" display="https://podminky.urs.cz/item/CS_URS_2024_02/997221861"/>
    <hyperlink ref="F534" r:id="rId68" display="https://podminky.urs.cz/item/CS_URS_2024_02/997221875"/>
    <hyperlink ref="F538" r:id="rId69"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70"/>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1801</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ROUND((SUM(BE94:BE238)),  2)</f>
        <v>0</v>
      </c>
      <c r="G35" s="41"/>
      <c r="H35" s="41"/>
      <c r="I35" s="161">
        <v>0.20999999999999999</v>
      </c>
      <c r="J35" s="160">
        <f>ROUND(((SUM(BE94:BE238))*I35),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ROUND((SUM(BF94:BF238)),  2)</f>
        <v>0</v>
      </c>
      <c r="G36" s="41"/>
      <c r="H36" s="41"/>
      <c r="I36" s="161">
        <v>0.12</v>
      </c>
      <c r="J36" s="160">
        <f>ROUND(((SUM(BF94:BF238))*I36),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ROUND((SUM(BG94:BG238)),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ROUND((SUM(BH94:BH238)),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ROUND((SUM(BI94:BI238)),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120.1 - Komunikace pro pěší SM Ostrava</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1519</v>
      </c>
      <c r="E66" s="186"/>
      <c r="F66" s="186"/>
      <c r="G66" s="186"/>
      <c r="H66" s="186"/>
      <c r="I66" s="186"/>
      <c r="J66" s="187">
        <f>J163</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1149</v>
      </c>
      <c r="E67" s="186"/>
      <c r="F67" s="186"/>
      <c r="G67" s="186"/>
      <c r="H67" s="186"/>
      <c r="I67" s="186"/>
      <c r="J67" s="187">
        <f>J171</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538</v>
      </c>
      <c r="E68" s="186"/>
      <c r="F68" s="186"/>
      <c r="G68" s="186"/>
      <c r="H68" s="186"/>
      <c r="I68" s="186"/>
      <c r="J68" s="187">
        <f>J198</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438</v>
      </c>
      <c r="E69" s="186"/>
      <c r="F69" s="186"/>
      <c r="G69" s="186"/>
      <c r="H69" s="186"/>
      <c r="I69" s="186"/>
      <c r="J69" s="187">
        <f>J212</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J229</f>
        <v>0</v>
      </c>
      <c r="K70" s="128"/>
      <c r="L70" s="188"/>
      <c r="S70" s="10"/>
      <c r="T70" s="10"/>
      <c r="U70" s="10"/>
      <c r="V70" s="10"/>
      <c r="W70" s="10"/>
      <c r="X70" s="10"/>
      <c r="Y70" s="10"/>
      <c r="Z70" s="10"/>
      <c r="AA70" s="10"/>
      <c r="AB70" s="10"/>
      <c r="AC70" s="10"/>
      <c r="AD70" s="10"/>
      <c r="AE70" s="10"/>
    </row>
    <row r="71" s="9" customFormat="1" ht="24.96" customHeight="1">
      <c r="A71" s="9"/>
      <c r="B71" s="178"/>
      <c r="C71" s="179"/>
      <c r="D71" s="180" t="s">
        <v>539</v>
      </c>
      <c r="E71" s="181"/>
      <c r="F71" s="181"/>
      <c r="G71" s="181"/>
      <c r="H71" s="181"/>
      <c r="I71" s="181"/>
      <c r="J71" s="182">
        <f>J232</f>
        <v>0</v>
      </c>
      <c r="K71" s="179"/>
      <c r="L71" s="183"/>
      <c r="S71" s="9"/>
      <c r="T71" s="9"/>
      <c r="U71" s="9"/>
      <c r="V71" s="9"/>
      <c r="W71" s="9"/>
      <c r="X71" s="9"/>
      <c r="Y71" s="9"/>
      <c r="Z71" s="9"/>
      <c r="AA71" s="9"/>
      <c r="AB71" s="9"/>
      <c r="AC71" s="9"/>
      <c r="AD71" s="9"/>
      <c r="AE71" s="9"/>
    </row>
    <row r="72" s="10" customFormat="1" ht="19.92" customHeight="1">
      <c r="A72" s="10"/>
      <c r="B72" s="184"/>
      <c r="C72" s="128"/>
      <c r="D72" s="185" t="s">
        <v>888</v>
      </c>
      <c r="E72" s="186"/>
      <c r="F72" s="186"/>
      <c r="G72" s="186"/>
      <c r="H72" s="186"/>
      <c r="I72" s="186"/>
      <c r="J72" s="187">
        <f>J233</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120.1 - Komunikace pro pěší SM Ostrava</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AFRY CZ s.r.o.</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P95+P232</f>
        <v>0</v>
      </c>
      <c r="Q94" s="99"/>
      <c r="R94" s="197">
        <f>R95+R232</f>
        <v>77.106578839999997</v>
      </c>
      <c r="S94" s="99"/>
      <c r="T94" s="198">
        <f>T95+T232</f>
        <v>46.975000000000001</v>
      </c>
      <c r="U94" s="41"/>
      <c r="V94" s="41"/>
      <c r="W94" s="41"/>
      <c r="X94" s="41"/>
      <c r="Y94" s="41"/>
      <c r="Z94" s="41"/>
      <c r="AA94" s="41"/>
      <c r="AB94" s="41"/>
      <c r="AC94" s="41"/>
      <c r="AD94" s="41"/>
      <c r="AE94" s="41"/>
      <c r="AT94" s="20" t="s">
        <v>75</v>
      </c>
      <c r="AU94" s="20" t="s">
        <v>290</v>
      </c>
      <c r="BK94" s="199">
        <f>BK95+BK232</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P96+P163+P171+P198+P212+P229</f>
        <v>0</v>
      </c>
      <c r="Q95" s="208"/>
      <c r="R95" s="209">
        <f>R96+R163+R171+R198+R212+R229</f>
        <v>77.091730839999997</v>
      </c>
      <c r="S95" s="208"/>
      <c r="T95" s="210">
        <f>T96+T163+T171+T198+T212+T229</f>
        <v>46.975000000000001</v>
      </c>
      <c r="U95" s="12"/>
      <c r="V95" s="12"/>
      <c r="W95" s="12"/>
      <c r="X95" s="12"/>
      <c r="Y95" s="12"/>
      <c r="Z95" s="12"/>
      <c r="AA95" s="12"/>
      <c r="AB95" s="12"/>
      <c r="AC95" s="12"/>
      <c r="AD95" s="12"/>
      <c r="AE95" s="12"/>
      <c r="AR95" s="211" t="s">
        <v>83</v>
      </c>
      <c r="AT95" s="212" t="s">
        <v>75</v>
      </c>
      <c r="AU95" s="212" t="s">
        <v>76</v>
      </c>
      <c r="AY95" s="211" t="s">
        <v>308</v>
      </c>
      <c r="BK95" s="213">
        <f>BK96+BK163+BK171+BK198+BK212+BK229</f>
        <v>0</v>
      </c>
    </row>
    <row r="96" s="12" customFormat="1" ht="22.8" customHeight="1">
      <c r="A96" s="12"/>
      <c r="B96" s="200"/>
      <c r="C96" s="201"/>
      <c r="D96" s="202" t="s">
        <v>75</v>
      </c>
      <c r="E96" s="214" t="s">
        <v>83</v>
      </c>
      <c r="F96" s="214" t="s">
        <v>309</v>
      </c>
      <c r="G96" s="201"/>
      <c r="H96" s="201"/>
      <c r="I96" s="204"/>
      <c r="J96" s="215">
        <f>BK96</f>
        <v>0</v>
      </c>
      <c r="K96" s="201"/>
      <c r="L96" s="206"/>
      <c r="M96" s="207"/>
      <c r="N96" s="208"/>
      <c r="O96" s="208"/>
      <c r="P96" s="209">
        <f>SUM(P97:P162)</f>
        <v>0</v>
      </c>
      <c r="Q96" s="208"/>
      <c r="R96" s="209">
        <f>SUM(R97:R162)</f>
        <v>34.202280000000002</v>
      </c>
      <c r="S96" s="208"/>
      <c r="T96" s="210">
        <f>SUM(T97:T162)</f>
        <v>46.975000000000001</v>
      </c>
      <c r="U96" s="12"/>
      <c r="V96" s="12"/>
      <c r="W96" s="12"/>
      <c r="X96" s="12"/>
      <c r="Y96" s="12"/>
      <c r="Z96" s="12"/>
      <c r="AA96" s="12"/>
      <c r="AB96" s="12"/>
      <c r="AC96" s="12"/>
      <c r="AD96" s="12"/>
      <c r="AE96" s="12"/>
      <c r="AR96" s="211" t="s">
        <v>83</v>
      </c>
      <c r="AT96" s="212" t="s">
        <v>75</v>
      </c>
      <c r="AU96" s="212" t="s">
        <v>83</v>
      </c>
      <c r="AY96" s="211" t="s">
        <v>308</v>
      </c>
      <c r="BK96" s="213">
        <f>SUM(BK97:BK162)</f>
        <v>0</v>
      </c>
    </row>
    <row r="97" s="2" customFormat="1" ht="16.5" customHeight="1">
      <c r="A97" s="41"/>
      <c r="B97" s="42"/>
      <c r="C97" s="216" t="s">
        <v>83</v>
      </c>
      <c r="D97" s="216" t="s">
        <v>310</v>
      </c>
      <c r="E97" s="217" t="s">
        <v>1150</v>
      </c>
      <c r="F97" s="218" t="s">
        <v>1151</v>
      </c>
      <c r="G97" s="219" t="s">
        <v>313</v>
      </c>
      <c r="H97" s="220">
        <v>137</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1152</v>
      </c>
    </row>
    <row r="98" s="13" customFormat="1">
      <c r="A98" s="13"/>
      <c r="B98" s="234"/>
      <c r="C98" s="235"/>
      <c r="D98" s="236" t="s">
        <v>319</v>
      </c>
      <c r="E98" s="237" t="s">
        <v>19</v>
      </c>
      <c r="F98" s="238" t="s">
        <v>1802</v>
      </c>
      <c r="G98" s="235"/>
      <c r="H98" s="239">
        <v>137</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2" customFormat="1" ht="44.25" customHeight="1">
      <c r="A99" s="41"/>
      <c r="B99" s="42"/>
      <c r="C99" s="216" t="s">
        <v>85</v>
      </c>
      <c r="D99" s="216" t="s">
        <v>310</v>
      </c>
      <c r="E99" s="217" t="s">
        <v>1076</v>
      </c>
      <c r="F99" s="218" t="s">
        <v>1077</v>
      </c>
      <c r="G99" s="219" t="s">
        <v>313</v>
      </c>
      <c r="H99" s="220">
        <v>140</v>
      </c>
      <c r="I99" s="221"/>
      <c r="J99" s="222">
        <f>ROUND(I99*H99,2)</f>
        <v>0</v>
      </c>
      <c r="K99" s="218" t="s">
        <v>314</v>
      </c>
      <c r="L99" s="47"/>
      <c r="M99" s="223" t="s">
        <v>19</v>
      </c>
      <c r="N99" s="224" t="s">
        <v>47</v>
      </c>
      <c r="O99" s="87"/>
      <c r="P99" s="225">
        <f>O99*H99</f>
        <v>0</v>
      </c>
      <c r="Q99" s="225">
        <v>0</v>
      </c>
      <c r="R99" s="225">
        <f>Q99*H99</f>
        <v>0</v>
      </c>
      <c r="S99" s="225">
        <v>0.255</v>
      </c>
      <c r="T99" s="226">
        <f>S99*H99</f>
        <v>35.700000000000003</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1803</v>
      </c>
    </row>
    <row r="100" s="2" customFormat="1">
      <c r="A100" s="41"/>
      <c r="B100" s="42"/>
      <c r="C100" s="43"/>
      <c r="D100" s="229" t="s">
        <v>317</v>
      </c>
      <c r="E100" s="43"/>
      <c r="F100" s="230" t="s">
        <v>1079</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1804</v>
      </c>
      <c r="G101" s="235"/>
      <c r="H101" s="239">
        <v>140</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2" customFormat="1" ht="24.15" customHeight="1">
      <c r="A102" s="41"/>
      <c r="B102" s="42"/>
      <c r="C102" s="216" t="s">
        <v>150</v>
      </c>
      <c r="D102" s="216" t="s">
        <v>310</v>
      </c>
      <c r="E102" s="217" t="s">
        <v>1176</v>
      </c>
      <c r="F102" s="218" t="s">
        <v>1177</v>
      </c>
      <c r="G102" s="219" t="s">
        <v>474</v>
      </c>
      <c r="H102" s="220">
        <v>55</v>
      </c>
      <c r="I102" s="221"/>
      <c r="J102" s="222">
        <f>ROUND(I102*H102,2)</f>
        <v>0</v>
      </c>
      <c r="K102" s="218" t="s">
        <v>314</v>
      </c>
      <c r="L102" s="47"/>
      <c r="M102" s="223" t="s">
        <v>19</v>
      </c>
      <c r="N102" s="224" t="s">
        <v>47</v>
      </c>
      <c r="O102" s="87"/>
      <c r="P102" s="225">
        <f>O102*H102</f>
        <v>0</v>
      </c>
      <c r="Q102" s="225">
        <v>0</v>
      </c>
      <c r="R102" s="225">
        <f>Q102*H102</f>
        <v>0</v>
      </c>
      <c r="S102" s="225">
        <v>0.20499999999999999</v>
      </c>
      <c r="T102" s="226">
        <f>S102*H102</f>
        <v>11.274999999999999</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1178</v>
      </c>
    </row>
    <row r="103" s="2" customFormat="1">
      <c r="A103" s="41"/>
      <c r="B103" s="42"/>
      <c r="C103" s="43"/>
      <c r="D103" s="229" t="s">
        <v>317</v>
      </c>
      <c r="E103" s="43"/>
      <c r="F103" s="230" t="s">
        <v>1179</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3" customFormat="1">
      <c r="A104" s="13"/>
      <c r="B104" s="234"/>
      <c r="C104" s="235"/>
      <c r="D104" s="236" t="s">
        <v>319</v>
      </c>
      <c r="E104" s="237" t="s">
        <v>19</v>
      </c>
      <c r="F104" s="238" t="s">
        <v>1805</v>
      </c>
      <c r="G104" s="235"/>
      <c r="H104" s="239">
        <v>55</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83</v>
      </c>
      <c r="AY104" s="245" t="s">
        <v>308</v>
      </c>
    </row>
    <row r="105" s="2" customFormat="1" ht="21.75" customHeight="1">
      <c r="A105" s="41"/>
      <c r="B105" s="42"/>
      <c r="C105" s="216" t="s">
        <v>315</v>
      </c>
      <c r="D105" s="216" t="s">
        <v>310</v>
      </c>
      <c r="E105" s="217" t="s">
        <v>1541</v>
      </c>
      <c r="F105" s="218" t="s">
        <v>1542</v>
      </c>
      <c r="G105" s="219" t="s">
        <v>442</v>
      </c>
      <c r="H105" s="220">
        <v>93.239999999999995</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1188</v>
      </c>
    </row>
    <row r="106" s="2" customFormat="1">
      <c r="A106" s="41"/>
      <c r="B106" s="42"/>
      <c r="C106" s="43"/>
      <c r="D106" s="229" t="s">
        <v>317</v>
      </c>
      <c r="E106" s="43"/>
      <c r="F106" s="230" t="s">
        <v>1543</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14" customFormat="1">
      <c r="A107" s="14"/>
      <c r="B107" s="249"/>
      <c r="C107" s="250"/>
      <c r="D107" s="236" t="s">
        <v>319</v>
      </c>
      <c r="E107" s="251" t="s">
        <v>19</v>
      </c>
      <c r="F107" s="252" t="s">
        <v>1806</v>
      </c>
      <c r="G107" s="250"/>
      <c r="H107" s="251" t="s">
        <v>19</v>
      </c>
      <c r="I107" s="253"/>
      <c r="J107" s="250"/>
      <c r="K107" s="250"/>
      <c r="L107" s="254"/>
      <c r="M107" s="255"/>
      <c r="N107" s="256"/>
      <c r="O107" s="256"/>
      <c r="P107" s="256"/>
      <c r="Q107" s="256"/>
      <c r="R107" s="256"/>
      <c r="S107" s="256"/>
      <c r="T107" s="257"/>
      <c r="U107" s="14"/>
      <c r="V107" s="14"/>
      <c r="W107" s="14"/>
      <c r="X107" s="14"/>
      <c r="Y107" s="14"/>
      <c r="Z107" s="14"/>
      <c r="AA107" s="14"/>
      <c r="AB107" s="14"/>
      <c r="AC107" s="14"/>
      <c r="AD107" s="14"/>
      <c r="AE107" s="14"/>
      <c r="AT107" s="258" t="s">
        <v>319</v>
      </c>
      <c r="AU107" s="258" t="s">
        <v>85</v>
      </c>
      <c r="AV107" s="14" t="s">
        <v>83</v>
      </c>
      <c r="AW107" s="14" t="s">
        <v>37</v>
      </c>
      <c r="AX107" s="14" t="s">
        <v>76</v>
      </c>
      <c r="AY107" s="258" t="s">
        <v>308</v>
      </c>
    </row>
    <row r="108" s="13" customFormat="1">
      <c r="A108" s="13"/>
      <c r="B108" s="234"/>
      <c r="C108" s="235"/>
      <c r="D108" s="236" t="s">
        <v>319</v>
      </c>
      <c r="E108" s="237" t="s">
        <v>19</v>
      </c>
      <c r="F108" s="238" t="s">
        <v>1807</v>
      </c>
      <c r="G108" s="235"/>
      <c r="H108" s="239">
        <v>93.239999999999995</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24.15" customHeight="1">
      <c r="A109" s="41"/>
      <c r="B109" s="42"/>
      <c r="C109" s="216" t="s">
        <v>336</v>
      </c>
      <c r="D109" s="216" t="s">
        <v>310</v>
      </c>
      <c r="E109" s="217" t="s">
        <v>1191</v>
      </c>
      <c r="F109" s="218" t="s">
        <v>1192</v>
      </c>
      <c r="G109" s="219" t="s">
        <v>442</v>
      </c>
      <c r="H109" s="220">
        <v>9.3239999999999998</v>
      </c>
      <c r="I109" s="221"/>
      <c r="J109" s="222">
        <f>ROUND(I109*H109,2)</f>
        <v>0</v>
      </c>
      <c r="K109" s="218" t="s">
        <v>314</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1193</v>
      </c>
    </row>
    <row r="110" s="2" customFormat="1">
      <c r="A110" s="41"/>
      <c r="B110" s="42"/>
      <c r="C110" s="43"/>
      <c r="D110" s="229" t="s">
        <v>317</v>
      </c>
      <c r="E110" s="43"/>
      <c r="F110" s="230" t="s">
        <v>1194</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4" customFormat="1">
      <c r="A111" s="14"/>
      <c r="B111" s="249"/>
      <c r="C111" s="250"/>
      <c r="D111" s="236" t="s">
        <v>319</v>
      </c>
      <c r="E111" s="251" t="s">
        <v>19</v>
      </c>
      <c r="F111" s="252" t="s">
        <v>1195</v>
      </c>
      <c r="G111" s="250"/>
      <c r="H111" s="251" t="s">
        <v>19</v>
      </c>
      <c r="I111" s="253"/>
      <c r="J111" s="250"/>
      <c r="K111" s="250"/>
      <c r="L111" s="254"/>
      <c r="M111" s="255"/>
      <c r="N111" s="256"/>
      <c r="O111" s="256"/>
      <c r="P111" s="256"/>
      <c r="Q111" s="256"/>
      <c r="R111" s="256"/>
      <c r="S111" s="256"/>
      <c r="T111" s="257"/>
      <c r="U111" s="14"/>
      <c r="V111" s="14"/>
      <c r="W111" s="14"/>
      <c r="X111" s="14"/>
      <c r="Y111" s="14"/>
      <c r="Z111" s="14"/>
      <c r="AA111" s="14"/>
      <c r="AB111" s="14"/>
      <c r="AC111" s="14"/>
      <c r="AD111" s="14"/>
      <c r="AE111" s="14"/>
      <c r="AT111" s="258" t="s">
        <v>319</v>
      </c>
      <c r="AU111" s="258" t="s">
        <v>85</v>
      </c>
      <c r="AV111" s="14" t="s">
        <v>83</v>
      </c>
      <c r="AW111" s="14" t="s">
        <v>37</v>
      </c>
      <c r="AX111" s="14" t="s">
        <v>76</v>
      </c>
      <c r="AY111" s="258" t="s">
        <v>308</v>
      </c>
    </row>
    <row r="112" s="13" customFormat="1">
      <c r="A112" s="13"/>
      <c r="B112" s="234"/>
      <c r="C112" s="235"/>
      <c r="D112" s="236" t="s">
        <v>319</v>
      </c>
      <c r="E112" s="237" t="s">
        <v>19</v>
      </c>
      <c r="F112" s="238" t="s">
        <v>1808</v>
      </c>
      <c r="G112" s="235"/>
      <c r="H112" s="239">
        <v>9.3239999999999998</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2" customFormat="1" ht="16.5" customHeight="1">
      <c r="A113" s="41"/>
      <c r="B113" s="42"/>
      <c r="C113" s="216" t="s">
        <v>342</v>
      </c>
      <c r="D113" s="216" t="s">
        <v>310</v>
      </c>
      <c r="E113" s="217" t="s">
        <v>1202</v>
      </c>
      <c r="F113" s="218" t="s">
        <v>1203</v>
      </c>
      <c r="G113" s="219" t="s">
        <v>313</v>
      </c>
      <c r="H113" s="220">
        <v>137</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1204</v>
      </c>
    </row>
    <row r="114" s="2" customFormat="1">
      <c r="A114" s="41"/>
      <c r="B114" s="42"/>
      <c r="C114" s="43"/>
      <c r="D114" s="229" t="s">
        <v>317</v>
      </c>
      <c r="E114" s="43"/>
      <c r="F114" s="230" t="s">
        <v>1205</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3" customFormat="1">
      <c r="A115" s="13"/>
      <c r="B115" s="234"/>
      <c r="C115" s="235"/>
      <c r="D115" s="236" t="s">
        <v>319</v>
      </c>
      <c r="E115" s="237" t="s">
        <v>19</v>
      </c>
      <c r="F115" s="238" t="s">
        <v>1802</v>
      </c>
      <c r="G115" s="235"/>
      <c r="H115" s="239">
        <v>137</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16.5" customHeight="1">
      <c r="A116" s="41"/>
      <c r="B116" s="42"/>
      <c r="C116" s="216" t="s">
        <v>347</v>
      </c>
      <c r="D116" s="216" t="s">
        <v>310</v>
      </c>
      <c r="E116" s="217" t="s">
        <v>1206</v>
      </c>
      <c r="F116" s="218" t="s">
        <v>1207</v>
      </c>
      <c r="G116" s="219" t="s">
        <v>313</v>
      </c>
      <c r="H116" s="220">
        <v>1918</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1208</v>
      </c>
    </row>
    <row r="117" s="2" customFormat="1">
      <c r="A117" s="41"/>
      <c r="B117" s="42"/>
      <c r="C117" s="43"/>
      <c r="D117" s="229" t="s">
        <v>317</v>
      </c>
      <c r="E117" s="43"/>
      <c r="F117" s="230" t="s">
        <v>1209</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13" customFormat="1">
      <c r="A118" s="13"/>
      <c r="B118" s="234"/>
      <c r="C118" s="235"/>
      <c r="D118" s="236" t="s">
        <v>319</v>
      </c>
      <c r="E118" s="237" t="s">
        <v>19</v>
      </c>
      <c r="F118" s="238" t="s">
        <v>1809</v>
      </c>
      <c r="G118" s="235"/>
      <c r="H118" s="239">
        <v>1918</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83</v>
      </c>
      <c r="AY118" s="245" t="s">
        <v>308</v>
      </c>
    </row>
    <row r="119" s="2" customFormat="1" ht="37.8" customHeight="1">
      <c r="A119" s="41"/>
      <c r="B119" s="42"/>
      <c r="C119" s="216" t="s">
        <v>352</v>
      </c>
      <c r="D119" s="216" t="s">
        <v>310</v>
      </c>
      <c r="E119" s="217" t="s">
        <v>653</v>
      </c>
      <c r="F119" s="218" t="s">
        <v>1211</v>
      </c>
      <c r="G119" s="219" t="s">
        <v>442</v>
      </c>
      <c r="H119" s="220">
        <v>93.239999999999995</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1212</v>
      </c>
    </row>
    <row r="120" s="2" customFormat="1">
      <c r="A120" s="41"/>
      <c r="B120" s="42"/>
      <c r="C120" s="43"/>
      <c r="D120" s="229" t="s">
        <v>317</v>
      </c>
      <c r="E120" s="43"/>
      <c r="F120" s="230" t="s">
        <v>655</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3" customFormat="1">
      <c r="A121" s="13"/>
      <c r="B121" s="234"/>
      <c r="C121" s="235"/>
      <c r="D121" s="236" t="s">
        <v>319</v>
      </c>
      <c r="E121" s="237" t="s">
        <v>19</v>
      </c>
      <c r="F121" s="238" t="s">
        <v>1810</v>
      </c>
      <c r="G121" s="235"/>
      <c r="H121" s="239">
        <v>93.239999999999995</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5" customFormat="1">
      <c r="A122" s="15"/>
      <c r="B122" s="259"/>
      <c r="C122" s="260"/>
      <c r="D122" s="236" t="s">
        <v>319</v>
      </c>
      <c r="E122" s="261" t="s">
        <v>19</v>
      </c>
      <c r="F122" s="262" t="s">
        <v>448</v>
      </c>
      <c r="G122" s="260"/>
      <c r="H122" s="263">
        <v>93.239999999999995</v>
      </c>
      <c r="I122" s="264"/>
      <c r="J122" s="260"/>
      <c r="K122" s="260"/>
      <c r="L122" s="265"/>
      <c r="M122" s="266"/>
      <c r="N122" s="267"/>
      <c r="O122" s="267"/>
      <c r="P122" s="267"/>
      <c r="Q122" s="267"/>
      <c r="R122" s="267"/>
      <c r="S122" s="267"/>
      <c r="T122" s="268"/>
      <c r="U122" s="15"/>
      <c r="V122" s="15"/>
      <c r="W122" s="15"/>
      <c r="X122" s="15"/>
      <c r="Y122" s="15"/>
      <c r="Z122" s="15"/>
      <c r="AA122" s="15"/>
      <c r="AB122" s="15"/>
      <c r="AC122" s="15"/>
      <c r="AD122" s="15"/>
      <c r="AE122" s="15"/>
      <c r="AT122" s="269" t="s">
        <v>319</v>
      </c>
      <c r="AU122" s="269" t="s">
        <v>85</v>
      </c>
      <c r="AV122" s="15" t="s">
        <v>315</v>
      </c>
      <c r="AW122" s="15" t="s">
        <v>37</v>
      </c>
      <c r="AX122" s="15" t="s">
        <v>83</v>
      </c>
      <c r="AY122" s="269" t="s">
        <v>308</v>
      </c>
    </row>
    <row r="123" s="2" customFormat="1" ht="37.8" customHeight="1">
      <c r="A123" s="41"/>
      <c r="B123" s="42"/>
      <c r="C123" s="216" t="s">
        <v>357</v>
      </c>
      <c r="D123" s="216" t="s">
        <v>310</v>
      </c>
      <c r="E123" s="217" t="s">
        <v>656</v>
      </c>
      <c r="F123" s="218" t="s">
        <v>1215</v>
      </c>
      <c r="G123" s="219" t="s">
        <v>442</v>
      </c>
      <c r="H123" s="220">
        <v>932.39999999999998</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1216</v>
      </c>
    </row>
    <row r="124" s="2" customFormat="1">
      <c r="A124" s="41"/>
      <c r="B124" s="42"/>
      <c r="C124" s="43"/>
      <c r="D124" s="229" t="s">
        <v>317</v>
      </c>
      <c r="E124" s="43"/>
      <c r="F124" s="230" t="s">
        <v>658</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1811</v>
      </c>
      <c r="G125" s="235"/>
      <c r="H125" s="239">
        <v>932.39999999999998</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932.39999999999998</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2" customFormat="1" ht="33" customHeight="1">
      <c r="A127" s="41"/>
      <c r="B127" s="42"/>
      <c r="C127" s="216" t="s">
        <v>362</v>
      </c>
      <c r="D127" s="216" t="s">
        <v>310</v>
      </c>
      <c r="E127" s="217" t="s">
        <v>1219</v>
      </c>
      <c r="F127" s="218" t="s">
        <v>1220</v>
      </c>
      <c r="G127" s="219" t="s">
        <v>442</v>
      </c>
      <c r="H127" s="220">
        <v>49.860999999999997</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1221</v>
      </c>
    </row>
    <row r="128" s="2" customFormat="1">
      <c r="A128" s="41"/>
      <c r="B128" s="42"/>
      <c r="C128" s="43"/>
      <c r="D128" s="229" t="s">
        <v>317</v>
      </c>
      <c r="E128" s="43"/>
      <c r="F128" s="230" t="s">
        <v>1222</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4" customFormat="1">
      <c r="A129" s="14"/>
      <c r="B129" s="249"/>
      <c r="C129" s="250"/>
      <c r="D129" s="236" t="s">
        <v>319</v>
      </c>
      <c r="E129" s="251" t="s">
        <v>19</v>
      </c>
      <c r="F129" s="252" t="s">
        <v>1223</v>
      </c>
      <c r="G129" s="250"/>
      <c r="H129" s="251" t="s">
        <v>19</v>
      </c>
      <c r="I129" s="253"/>
      <c r="J129" s="250"/>
      <c r="K129" s="250"/>
      <c r="L129" s="254"/>
      <c r="M129" s="255"/>
      <c r="N129" s="256"/>
      <c r="O129" s="256"/>
      <c r="P129" s="256"/>
      <c r="Q129" s="256"/>
      <c r="R129" s="256"/>
      <c r="S129" s="256"/>
      <c r="T129" s="257"/>
      <c r="U129" s="14"/>
      <c r="V129" s="14"/>
      <c r="W129" s="14"/>
      <c r="X129" s="14"/>
      <c r="Y129" s="14"/>
      <c r="Z129" s="14"/>
      <c r="AA129" s="14"/>
      <c r="AB129" s="14"/>
      <c r="AC129" s="14"/>
      <c r="AD129" s="14"/>
      <c r="AE129" s="14"/>
      <c r="AT129" s="258" t="s">
        <v>319</v>
      </c>
      <c r="AU129" s="258" t="s">
        <v>85</v>
      </c>
      <c r="AV129" s="14" t="s">
        <v>83</v>
      </c>
      <c r="AW129" s="14" t="s">
        <v>37</v>
      </c>
      <c r="AX129" s="14" t="s">
        <v>76</v>
      </c>
      <c r="AY129" s="258" t="s">
        <v>308</v>
      </c>
    </row>
    <row r="130" s="13" customFormat="1">
      <c r="A130" s="13"/>
      <c r="B130" s="234"/>
      <c r="C130" s="235"/>
      <c r="D130" s="236" t="s">
        <v>319</v>
      </c>
      <c r="E130" s="237" t="s">
        <v>19</v>
      </c>
      <c r="F130" s="238" t="s">
        <v>1812</v>
      </c>
      <c r="G130" s="235"/>
      <c r="H130" s="239">
        <v>49.110999999999997</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3" customFormat="1">
      <c r="A131" s="13"/>
      <c r="B131" s="234"/>
      <c r="C131" s="235"/>
      <c r="D131" s="236" t="s">
        <v>319</v>
      </c>
      <c r="E131" s="237" t="s">
        <v>19</v>
      </c>
      <c r="F131" s="238" t="s">
        <v>1813</v>
      </c>
      <c r="G131" s="235"/>
      <c r="H131" s="239">
        <v>0.75</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49.860999999999997</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2" customFormat="1" ht="16.5" customHeight="1">
      <c r="A133" s="41"/>
      <c r="B133" s="42"/>
      <c r="C133" s="280" t="s">
        <v>367</v>
      </c>
      <c r="D133" s="280" t="s">
        <v>1137</v>
      </c>
      <c r="E133" s="281" t="s">
        <v>1227</v>
      </c>
      <c r="F133" s="282" t="s">
        <v>1228</v>
      </c>
      <c r="G133" s="283" t="s">
        <v>493</v>
      </c>
      <c r="H133" s="284">
        <v>99.721999999999994</v>
      </c>
      <c r="I133" s="285"/>
      <c r="J133" s="286">
        <f>ROUND(I133*H133,2)</f>
        <v>0</v>
      </c>
      <c r="K133" s="282" t="s">
        <v>19</v>
      </c>
      <c r="L133" s="287"/>
      <c r="M133" s="288" t="s">
        <v>19</v>
      </c>
      <c r="N133" s="289"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352</v>
      </c>
      <c r="AT133" s="227" t="s">
        <v>1137</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1229</v>
      </c>
    </row>
    <row r="134" s="13" customFormat="1">
      <c r="A134" s="13"/>
      <c r="B134" s="234"/>
      <c r="C134" s="235"/>
      <c r="D134" s="236" t="s">
        <v>319</v>
      </c>
      <c r="E134" s="237" t="s">
        <v>19</v>
      </c>
      <c r="F134" s="238" t="s">
        <v>1814</v>
      </c>
      <c r="G134" s="235"/>
      <c r="H134" s="239">
        <v>49.860999999999997</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83</v>
      </c>
      <c r="AY134" s="245" t="s">
        <v>308</v>
      </c>
    </row>
    <row r="135" s="13" customFormat="1">
      <c r="A135" s="13"/>
      <c r="B135" s="234"/>
      <c r="C135" s="235"/>
      <c r="D135" s="236" t="s">
        <v>319</v>
      </c>
      <c r="E135" s="235"/>
      <c r="F135" s="238" t="s">
        <v>1815</v>
      </c>
      <c r="G135" s="235"/>
      <c r="H135" s="239">
        <v>99.721999999999994</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4</v>
      </c>
      <c r="AX135" s="13" t="s">
        <v>83</v>
      </c>
      <c r="AY135" s="245" t="s">
        <v>308</v>
      </c>
    </row>
    <row r="136" s="2" customFormat="1" ht="24.15" customHeight="1">
      <c r="A136" s="41"/>
      <c r="B136" s="42"/>
      <c r="C136" s="216" t="s">
        <v>8</v>
      </c>
      <c r="D136" s="216" t="s">
        <v>310</v>
      </c>
      <c r="E136" s="217" t="s">
        <v>666</v>
      </c>
      <c r="F136" s="218" t="s">
        <v>1134</v>
      </c>
      <c r="G136" s="219" t="s">
        <v>493</v>
      </c>
      <c r="H136" s="220">
        <v>227.58000000000001</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1232</v>
      </c>
    </row>
    <row r="137" s="2" customFormat="1">
      <c r="A137" s="41"/>
      <c r="B137" s="42"/>
      <c r="C137" s="43"/>
      <c r="D137" s="229" t="s">
        <v>317</v>
      </c>
      <c r="E137" s="43"/>
      <c r="F137" s="230" t="s">
        <v>668</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13" customFormat="1">
      <c r="A138" s="13"/>
      <c r="B138" s="234"/>
      <c r="C138" s="235"/>
      <c r="D138" s="236" t="s">
        <v>319</v>
      </c>
      <c r="E138" s="237" t="s">
        <v>19</v>
      </c>
      <c r="F138" s="238" t="s">
        <v>1816</v>
      </c>
      <c r="G138" s="235"/>
      <c r="H138" s="239">
        <v>227.58000000000001</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2" customFormat="1" ht="24.15" customHeight="1">
      <c r="A139" s="41"/>
      <c r="B139" s="42"/>
      <c r="C139" s="216" t="s">
        <v>376</v>
      </c>
      <c r="D139" s="216" t="s">
        <v>310</v>
      </c>
      <c r="E139" s="217" t="s">
        <v>663</v>
      </c>
      <c r="F139" s="218" t="s">
        <v>1234</v>
      </c>
      <c r="G139" s="219" t="s">
        <v>442</v>
      </c>
      <c r="H139" s="220">
        <v>113.79000000000001</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1235</v>
      </c>
    </row>
    <row r="140" s="2" customFormat="1">
      <c r="A140" s="41"/>
      <c r="B140" s="42"/>
      <c r="C140" s="43"/>
      <c r="D140" s="229" t="s">
        <v>317</v>
      </c>
      <c r="E140" s="43"/>
      <c r="F140" s="230" t="s">
        <v>665</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13" customFormat="1">
      <c r="A141" s="13"/>
      <c r="B141" s="234"/>
      <c r="C141" s="235"/>
      <c r="D141" s="236" t="s">
        <v>319</v>
      </c>
      <c r="E141" s="237" t="s">
        <v>19</v>
      </c>
      <c r="F141" s="238" t="s">
        <v>1817</v>
      </c>
      <c r="G141" s="235"/>
      <c r="H141" s="239">
        <v>20.550000000000001</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1818</v>
      </c>
      <c r="G142" s="235"/>
      <c r="H142" s="239">
        <v>93.239999999999995</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113.78999999999999</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24.15" customHeight="1">
      <c r="A144" s="41"/>
      <c r="B144" s="42"/>
      <c r="C144" s="216" t="s">
        <v>381</v>
      </c>
      <c r="D144" s="216" t="s">
        <v>310</v>
      </c>
      <c r="E144" s="217" t="s">
        <v>1819</v>
      </c>
      <c r="F144" s="218" t="s">
        <v>1820</v>
      </c>
      <c r="G144" s="219" t="s">
        <v>313</v>
      </c>
      <c r="H144" s="220">
        <v>114</v>
      </c>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1241</v>
      </c>
    </row>
    <row r="145" s="2" customFormat="1">
      <c r="A145" s="41"/>
      <c r="B145" s="42"/>
      <c r="C145" s="43"/>
      <c r="D145" s="229" t="s">
        <v>317</v>
      </c>
      <c r="E145" s="43"/>
      <c r="F145" s="230" t="s">
        <v>1821</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3" customFormat="1">
      <c r="A146" s="13"/>
      <c r="B146" s="234"/>
      <c r="C146" s="235"/>
      <c r="D146" s="236" t="s">
        <v>319</v>
      </c>
      <c r="E146" s="237" t="s">
        <v>19</v>
      </c>
      <c r="F146" s="238" t="s">
        <v>1822</v>
      </c>
      <c r="G146" s="235"/>
      <c r="H146" s="239">
        <v>114</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83</v>
      </c>
      <c r="AY146" s="245" t="s">
        <v>308</v>
      </c>
    </row>
    <row r="147" s="2" customFormat="1" ht="16.5" customHeight="1">
      <c r="A147" s="41"/>
      <c r="B147" s="42"/>
      <c r="C147" s="280" t="s">
        <v>386</v>
      </c>
      <c r="D147" s="280" t="s">
        <v>1137</v>
      </c>
      <c r="E147" s="281" t="s">
        <v>1244</v>
      </c>
      <c r="F147" s="282" t="s">
        <v>1245</v>
      </c>
      <c r="G147" s="283" t="s">
        <v>493</v>
      </c>
      <c r="H147" s="284">
        <v>34.200000000000003</v>
      </c>
      <c r="I147" s="285"/>
      <c r="J147" s="286">
        <f>ROUND(I147*H147,2)</f>
        <v>0</v>
      </c>
      <c r="K147" s="282" t="s">
        <v>314</v>
      </c>
      <c r="L147" s="287"/>
      <c r="M147" s="288" t="s">
        <v>19</v>
      </c>
      <c r="N147" s="289" t="s">
        <v>47</v>
      </c>
      <c r="O147" s="87"/>
      <c r="P147" s="225">
        <f>O147*H147</f>
        <v>0</v>
      </c>
      <c r="Q147" s="225">
        <v>1</v>
      </c>
      <c r="R147" s="225">
        <f>Q147*H147</f>
        <v>34.200000000000003</v>
      </c>
      <c r="S147" s="225">
        <v>0</v>
      </c>
      <c r="T147" s="226">
        <f>S147*H147</f>
        <v>0</v>
      </c>
      <c r="U147" s="41"/>
      <c r="V147" s="41"/>
      <c r="W147" s="41"/>
      <c r="X147" s="41"/>
      <c r="Y147" s="41"/>
      <c r="Z147" s="41"/>
      <c r="AA147" s="41"/>
      <c r="AB147" s="41"/>
      <c r="AC147" s="41"/>
      <c r="AD147" s="41"/>
      <c r="AE147" s="41"/>
      <c r="AR147" s="227" t="s">
        <v>352</v>
      </c>
      <c r="AT147" s="227" t="s">
        <v>1137</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1246</v>
      </c>
    </row>
    <row r="148" s="13" customFormat="1">
      <c r="A148" s="13"/>
      <c r="B148" s="234"/>
      <c r="C148" s="235"/>
      <c r="D148" s="236" t="s">
        <v>319</v>
      </c>
      <c r="E148" s="237" t="s">
        <v>19</v>
      </c>
      <c r="F148" s="238" t="s">
        <v>1823</v>
      </c>
      <c r="G148" s="235"/>
      <c r="H148" s="239">
        <v>34.200000000000003</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83</v>
      </c>
      <c r="AY148" s="245" t="s">
        <v>308</v>
      </c>
    </row>
    <row r="149" s="2" customFormat="1" ht="24.15" customHeight="1">
      <c r="A149" s="41"/>
      <c r="B149" s="42"/>
      <c r="C149" s="216" t="s">
        <v>391</v>
      </c>
      <c r="D149" s="216" t="s">
        <v>310</v>
      </c>
      <c r="E149" s="217" t="s">
        <v>1249</v>
      </c>
      <c r="F149" s="218" t="s">
        <v>1250</v>
      </c>
      <c r="G149" s="219" t="s">
        <v>313</v>
      </c>
      <c r="H149" s="220">
        <v>114</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1251</v>
      </c>
    </row>
    <row r="150" s="2" customFormat="1">
      <c r="A150" s="41"/>
      <c r="B150" s="42"/>
      <c r="C150" s="43"/>
      <c r="D150" s="229" t="s">
        <v>317</v>
      </c>
      <c r="E150" s="43"/>
      <c r="F150" s="230" t="s">
        <v>1252</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3" customFormat="1">
      <c r="A151" s="13"/>
      <c r="B151" s="234"/>
      <c r="C151" s="235"/>
      <c r="D151" s="236" t="s">
        <v>319</v>
      </c>
      <c r="E151" s="237" t="s">
        <v>19</v>
      </c>
      <c r="F151" s="238" t="s">
        <v>1824</v>
      </c>
      <c r="G151" s="235"/>
      <c r="H151" s="239">
        <v>114</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83</v>
      </c>
      <c r="AY151" s="245" t="s">
        <v>308</v>
      </c>
    </row>
    <row r="152" s="2" customFormat="1" ht="16.5" customHeight="1">
      <c r="A152" s="41"/>
      <c r="B152" s="42"/>
      <c r="C152" s="280" t="s">
        <v>396</v>
      </c>
      <c r="D152" s="280" t="s">
        <v>1137</v>
      </c>
      <c r="E152" s="281" t="s">
        <v>1254</v>
      </c>
      <c r="F152" s="282" t="s">
        <v>1255</v>
      </c>
      <c r="G152" s="283" t="s">
        <v>626</v>
      </c>
      <c r="H152" s="284">
        <v>2.2799999999999998</v>
      </c>
      <c r="I152" s="285"/>
      <c r="J152" s="286">
        <f>ROUND(I152*H152,2)</f>
        <v>0</v>
      </c>
      <c r="K152" s="282" t="s">
        <v>314</v>
      </c>
      <c r="L152" s="287"/>
      <c r="M152" s="288" t="s">
        <v>19</v>
      </c>
      <c r="N152" s="289" t="s">
        <v>47</v>
      </c>
      <c r="O152" s="87"/>
      <c r="P152" s="225">
        <f>O152*H152</f>
        <v>0</v>
      </c>
      <c r="Q152" s="225">
        <v>0.001</v>
      </c>
      <c r="R152" s="225">
        <f>Q152*H152</f>
        <v>0.0022799999999999999</v>
      </c>
      <c r="S152" s="225">
        <v>0</v>
      </c>
      <c r="T152" s="226">
        <f>S152*H152</f>
        <v>0</v>
      </c>
      <c r="U152" s="41"/>
      <c r="V152" s="41"/>
      <c r="W152" s="41"/>
      <c r="X152" s="41"/>
      <c r="Y152" s="41"/>
      <c r="Z152" s="41"/>
      <c r="AA152" s="41"/>
      <c r="AB152" s="41"/>
      <c r="AC152" s="41"/>
      <c r="AD152" s="41"/>
      <c r="AE152" s="41"/>
      <c r="AR152" s="227" t="s">
        <v>352</v>
      </c>
      <c r="AT152" s="227" t="s">
        <v>1137</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1256</v>
      </c>
    </row>
    <row r="153" s="13" customFormat="1">
      <c r="A153" s="13"/>
      <c r="B153" s="234"/>
      <c r="C153" s="235"/>
      <c r="D153" s="236" t="s">
        <v>319</v>
      </c>
      <c r="E153" s="237" t="s">
        <v>19</v>
      </c>
      <c r="F153" s="238" t="s">
        <v>1824</v>
      </c>
      <c r="G153" s="235"/>
      <c r="H153" s="239">
        <v>114</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83</v>
      </c>
      <c r="AY153" s="245" t="s">
        <v>308</v>
      </c>
    </row>
    <row r="154" s="13" customFormat="1">
      <c r="A154" s="13"/>
      <c r="B154" s="234"/>
      <c r="C154" s="235"/>
      <c r="D154" s="236" t="s">
        <v>319</v>
      </c>
      <c r="E154" s="235"/>
      <c r="F154" s="238" t="s">
        <v>1825</v>
      </c>
      <c r="G154" s="235"/>
      <c r="H154" s="239">
        <v>2.2799999999999998</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4</v>
      </c>
      <c r="AX154" s="13" t="s">
        <v>83</v>
      </c>
      <c r="AY154" s="245" t="s">
        <v>308</v>
      </c>
    </row>
    <row r="155" s="2" customFormat="1" ht="21.75" customHeight="1">
      <c r="A155" s="41"/>
      <c r="B155" s="42"/>
      <c r="C155" s="216" t="s">
        <v>401</v>
      </c>
      <c r="D155" s="216" t="s">
        <v>310</v>
      </c>
      <c r="E155" s="217" t="s">
        <v>1258</v>
      </c>
      <c r="F155" s="218" t="s">
        <v>1259</v>
      </c>
      <c r="G155" s="219" t="s">
        <v>313</v>
      </c>
      <c r="H155" s="220">
        <v>166.20400000000001</v>
      </c>
      <c r="I155" s="221"/>
      <c r="J155" s="222">
        <f>ROUND(I155*H155,2)</f>
        <v>0</v>
      </c>
      <c r="K155" s="218" t="s">
        <v>314</v>
      </c>
      <c r="L155" s="47"/>
      <c r="M155" s="223" t="s">
        <v>19</v>
      </c>
      <c r="N155" s="224"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315</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1260</v>
      </c>
    </row>
    <row r="156" s="2" customFormat="1">
      <c r="A156" s="41"/>
      <c r="B156" s="42"/>
      <c r="C156" s="43"/>
      <c r="D156" s="229" t="s">
        <v>317</v>
      </c>
      <c r="E156" s="43"/>
      <c r="F156" s="230" t="s">
        <v>1261</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3" customFormat="1">
      <c r="A157" s="13"/>
      <c r="B157" s="234"/>
      <c r="C157" s="235"/>
      <c r="D157" s="236" t="s">
        <v>319</v>
      </c>
      <c r="E157" s="237" t="s">
        <v>19</v>
      </c>
      <c r="F157" s="238" t="s">
        <v>1826</v>
      </c>
      <c r="G157" s="235"/>
      <c r="H157" s="239">
        <v>163.70400000000001</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3" customFormat="1">
      <c r="A158" s="13"/>
      <c r="B158" s="234"/>
      <c r="C158" s="235"/>
      <c r="D158" s="236" t="s">
        <v>319</v>
      </c>
      <c r="E158" s="237" t="s">
        <v>19</v>
      </c>
      <c r="F158" s="238" t="s">
        <v>1827</v>
      </c>
      <c r="G158" s="235"/>
      <c r="H158" s="239">
        <v>2.5</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5" customFormat="1">
      <c r="A159" s="15"/>
      <c r="B159" s="259"/>
      <c r="C159" s="260"/>
      <c r="D159" s="236" t="s">
        <v>319</v>
      </c>
      <c r="E159" s="261" t="s">
        <v>19</v>
      </c>
      <c r="F159" s="262" t="s">
        <v>448</v>
      </c>
      <c r="G159" s="260"/>
      <c r="H159" s="263">
        <v>166.20400000000001</v>
      </c>
      <c r="I159" s="264"/>
      <c r="J159" s="260"/>
      <c r="K159" s="260"/>
      <c r="L159" s="265"/>
      <c r="M159" s="266"/>
      <c r="N159" s="267"/>
      <c r="O159" s="267"/>
      <c r="P159" s="267"/>
      <c r="Q159" s="267"/>
      <c r="R159" s="267"/>
      <c r="S159" s="267"/>
      <c r="T159" s="268"/>
      <c r="U159" s="15"/>
      <c r="V159" s="15"/>
      <c r="W159" s="15"/>
      <c r="X159" s="15"/>
      <c r="Y159" s="15"/>
      <c r="Z159" s="15"/>
      <c r="AA159" s="15"/>
      <c r="AB159" s="15"/>
      <c r="AC159" s="15"/>
      <c r="AD159" s="15"/>
      <c r="AE159" s="15"/>
      <c r="AT159" s="269" t="s">
        <v>319</v>
      </c>
      <c r="AU159" s="269" t="s">
        <v>85</v>
      </c>
      <c r="AV159" s="15" t="s">
        <v>315</v>
      </c>
      <c r="AW159" s="15" t="s">
        <v>37</v>
      </c>
      <c r="AX159" s="15" t="s">
        <v>83</v>
      </c>
      <c r="AY159" s="269" t="s">
        <v>308</v>
      </c>
    </row>
    <row r="160" s="2" customFormat="1" ht="21.75" customHeight="1">
      <c r="A160" s="41"/>
      <c r="B160" s="42"/>
      <c r="C160" s="216" t="s">
        <v>406</v>
      </c>
      <c r="D160" s="216" t="s">
        <v>310</v>
      </c>
      <c r="E160" s="217" t="s">
        <v>1265</v>
      </c>
      <c r="F160" s="218" t="s">
        <v>1266</v>
      </c>
      <c r="G160" s="219" t="s">
        <v>313</v>
      </c>
      <c r="H160" s="220">
        <v>114</v>
      </c>
      <c r="I160" s="221"/>
      <c r="J160" s="222">
        <f>ROUND(I160*H160,2)</f>
        <v>0</v>
      </c>
      <c r="K160" s="218" t="s">
        <v>314</v>
      </c>
      <c r="L160" s="47"/>
      <c r="M160" s="223" t="s">
        <v>19</v>
      </c>
      <c r="N160" s="224" t="s">
        <v>47</v>
      </c>
      <c r="O160" s="87"/>
      <c r="P160" s="225">
        <f>O160*H160</f>
        <v>0</v>
      </c>
      <c r="Q160" s="225">
        <v>0</v>
      </c>
      <c r="R160" s="225">
        <f>Q160*H160</f>
        <v>0</v>
      </c>
      <c r="S160" s="225">
        <v>0</v>
      </c>
      <c r="T160" s="226">
        <f>S160*H160</f>
        <v>0</v>
      </c>
      <c r="U160" s="41"/>
      <c r="V160" s="41"/>
      <c r="W160" s="41"/>
      <c r="X160" s="41"/>
      <c r="Y160" s="41"/>
      <c r="Z160" s="41"/>
      <c r="AA160" s="41"/>
      <c r="AB160" s="41"/>
      <c r="AC160" s="41"/>
      <c r="AD160" s="41"/>
      <c r="AE160" s="41"/>
      <c r="AR160" s="227" t="s">
        <v>315</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1267</v>
      </c>
    </row>
    <row r="161" s="2" customFormat="1">
      <c r="A161" s="41"/>
      <c r="B161" s="42"/>
      <c r="C161" s="43"/>
      <c r="D161" s="229" t="s">
        <v>317</v>
      </c>
      <c r="E161" s="43"/>
      <c r="F161" s="230" t="s">
        <v>1268</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13" customFormat="1">
      <c r="A162" s="13"/>
      <c r="B162" s="234"/>
      <c r="C162" s="235"/>
      <c r="D162" s="236" t="s">
        <v>319</v>
      </c>
      <c r="E162" s="237" t="s">
        <v>19</v>
      </c>
      <c r="F162" s="238" t="s">
        <v>1824</v>
      </c>
      <c r="G162" s="235"/>
      <c r="H162" s="239">
        <v>114</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83</v>
      </c>
      <c r="AY162" s="245" t="s">
        <v>308</v>
      </c>
    </row>
    <row r="163" s="12" customFormat="1" ht="22.8" customHeight="1">
      <c r="A163" s="12"/>
      <c r="B163" s="200"/>
      <c r="C163" s="201"/>
      <c r="D163" s="202" t="s">
        <v>75</v>
      </c>
      <c r="E163" s="214" t="s">
        <v>315</v>
      </c>
      <c r="F163" s="214" t="s">
        <v>1613</v>
      </c>
      <c r="G163" s="201"/>
      <c r="H163" s="201"/>
      <c r="I163" s="204"/>
      <c r="J163" s="215">
        <f>BK163</f>
        <v>0</v>
      </c>
      <c r="K163" s="201"/>
      <c r="L163" s="206"/>
      <c r="M163" s="207"/>
      <c r="N163" s="208"/>
      <c r="O163" s="208"/>
      <c r="P163" s="209">
        <f>SUM(P164:P170)</f>
        <v>0</v>
      </c>
      <c r="Q163" s="208"/>
      <c r="R163" s="209">
        <f>SUM(R164:R170)</f>
        <v>1.8581749999999999</v>
      </c>
      <c r="S163" s="208"/>
      <c r="T163" s="210">
        <f>SUM(T164:T170)</f>
        <v>0</v>
      </c>
      <c r="U163" s="12"/>
      <c r="V163" s="12"/>
      <c r="W163" s="12"/>
      <c r="X163" s="12"/>
      <c r="Y163" s="12"/>
      <c r="Z163" s="12"/>
      <c r="AA163" s="12"/>
      <c r="AB163" s="12"/>
      <c r="AC163" s="12"/>
      <c r="AD163" s="12"/>
      <c r="AE163" s="12"/>
      <c r="AR163" s="211" t="s">
        <v>83</v>
      </c>
      <c r="AT163" s="212" t="s">
        <v>75</v>
      </c>
      <c r="AU163" s="212" t="s">
        <v>83</v>
      </c>
      <c r="AY163" s="211" t="s">
        <v>308</v>
      </c>
      <c r="BK163" s="213">
        <f>SUM(BK164:BK170)</f>
        <v>0</v>
      </c>
    </row>
    <row r="164" s="2" customFormat="1" ht="21.75" customHeight="1">
      <c r="A164" s="41"/>
      <c r="B164" s="42"/>
      <c r="C164" s="216" t="s">
        <v>411</v>
      </c>
      <c r="D164" s="216" t="s">
        <v>310</v>
      </c>
      <c r="E164" s="217" t="s">
        <v>1828</v>
      </c>
      <c r="F164" s="218" t="s">
        <v>1829</v>
      </c>
      <c r="G164" s="219" t="s">
        <v>313</v>
      </c>
      <c r="H164" s="220">
        <v>2.5</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1830</v>
      </c>
    </row>
    <row r="165" s="2" customFormat="1">
      <c r="A165" s="41"/>
      <c r="B165" s="42"/>
      <c r="C165" s="43"/>
      <c r="D165" s="229" t="s">
        <v>317</v>
      </c>
      <c r="E165" s="43"/>
      <c r="F165" s="230" t="s">
        <v>1831</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3" customFormat="1">
      <c r="A166" s="13"/>
      <c r="B166" s="234"/>
      <c r="C166" s="235"/>
      <c r="D166" s="236" t="s">
        <v>319</v>
      </c>
      <c r="E166" s="237" t="s">
        <v>19</v>
      </c>
      <c r="F166" s="238" t="s">
        <v>1832</v>
      </c>
      <c r="G166" s="235"/>
      <c r="H166" s="239">
        <v>2.5</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83</v>
      </c>
      <c r="AY166" s="245" t="s">
        <v>308</v>
      </c>
    </row>
    <row r="167" s="2" customFormat="1" ht="24.15" customHeight="1">
      <c r="A167" s="41"/>
      <c r="B167" s="42"/>
      <c r="C167" s="216" t="s">
        <v>7</v>
      </c>
      <c r="D167" s="216" t="s">
        <v>310</v>
      </c>
      <c r="E167" s="217" t="s">
        <v>1833</v>
      </c>
      <c r="F167" s="218" t="s">
        <v>1834</v>
      </c>
      <c r="G167" s="219" t="s">
        <v>313</v>
      </c>
      <c r="H167" s="220">
        <v>2.5</v>
      </c>
      <c r="I167" s="221"/>
      <c r="J167" s="222">
        <f>ROUND(I167*H167,2)</f>
        <v>0</v>
      </c>
      <c r="K167" s="218" t="s">
        <v>314</v>
      </c>
      <c r="L167" s="47"/>
      <c r="M167" s="223" t="s">
        <v>19</v>
      </c>
      <c r="N167" s="224" t="s">
        <v>47</v>
      </c>
      <c r="O167" s="87"/>
      <c r="P167" s="225">
        <f>O167*H167</f>
        <v>0</v>
      </c>
      <c r="Q167" s="225">
        <v>0.74326999999999999</v>
      </c>
      <c r="R167" s="225">
        <f>Q167*H167</f>
        <v>1.8581749999999999</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1835</v>
      </c>
    </row>
    <row r="168" s="2" customFormat="1">
      <c r="A168" s="41"/>
      <c r="B168" s="42"/>
      <c r="C168" s="43"/>
      <c r="D168" s="229" t="s">
        <v>317</v>
      </c>
      <c r="E168" s="43"/>
      <c r="F168" s="230" t="s">
        <v>1836</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4" customFormat="1">
      <c r="A169" s="14"/>
      <c r="B169" s="249"/>
      <c r="C169" s="250"/>
      <c r="D169" s="236" t="s">
        <v>319</v>
      </c>
      <c r="E169" s="251" t="s">
        <v>19</v>
      </c>
      <c r="F169" s="252" t="s">
        <v>1837</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3" customFormat="1">
      <c r="A170" s="13"/>
      <c r="B170" s="234"/>
      <c r="C170" s="235"/>
      <c r="D170" s="236" t="s">
        <v>319</v>
      </c>
      <c r="E170" s="237" t="s">
        <v>19</v>
      </c>
      <c r="F170" s="238" t="s">
        <v>1838</v>
      </c>
      <c r="G170" s="235"/>
      <c r="H170" s="239">
        <v>2.5</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12" customFormat="1" ht="22.8" customHeight="1">
      <c r="A171" s="12"/>
      <c r="B171" s="200"/>
      <c r="C171" s="201"/>
      <c r="D171" s="202" t="s">
        <v>75</v>
      </c>
      <c r="E171" s="214" t="s">
        <v>336</v>
      </c>
      <c r="F171" s="214" t="s">
        <v>1286</v>
      </c>
      <c r="G171" s="201"/>
      <c r="H171" s="201"/>
      <c r="I171" s="204"/>
      <c r="J171" s="215">
        <f>BK171</f>
        <v>0</v>
      </c>
      <c r="K171" s="201"/>
      <c r="L171" s="206"/>
      <c r="M171" s="207"/>
      <c r="N171" s="208"/>
      <c r="O171" s="208"/>
      <c r="P171" s="209">
        <f>SUM(P172:P197)</f>
        <v>0</v>
      </c>
      <c r="Q171" s="208"/>
      <c r="R171" s="209">
        <f>SUM(R172:R197)</f>
        <v>36.586262399999995</v>
      </c>
      <c r="S171" s="208"/>
      <c r="T171" s="210">
        <f>SUM(T172:T197)</f>
        <v>0</v>
      </c>
      <c r="U171" s="12"/>
      <c r="V171" s="12"/>
      <c r="W171" s="12"/>
      <c r="X171" s="12"/>
      <c r="Y171" s="12"/>
      <c r="Z171" s="12"/>
      <c r="AA171" s="12"/>
      <c r="AB171" s="12"/>
      <c r="AC171" s="12"/>
      <c r="AD171" s="12"/>
      <c r="AE171" s="12"/>
      <c r="AR171" s="211" t="s">
        <v>83</v>
      </c>
      <c r="AT171" s="212" t="s">
        <v>75</v>
      </c>
      <c r="AU171" s="212" t="s">
        <v>83</v>
      </c>
      <c r="AY171" s="211" t="s">
        <v>308</v>
      </c>
      <c r="BK171" s="213">
        <f>SUM(BK172:BK197)</f>
        <v>0</v>
      </c>
    </row>
    <row r="172" s="2" customFormat="1" ht="21.75" customHeight="1">
      <c r="A172" s="41"/>
      <c r="B172" s="42"/>
      <c r="C172" s="216" t="s">
        <v>420</v>
      </c>
      <c r="D172" s="216" t="s">
        <v>310</v>
      </c>
      <c r="E172" s="217" t="s">
        <v>1839</v>
      </c>
      <c r="F172" s="218" t="s">
        <v>1840</v>
      </c>
      <c r="G172" s="219" t="s">
        <v>313</v>
      </c>
      <c r="H172" s="220">
        <v>138.91999999999999</v>
      </c>
      <c r="I172" s="221"/>
      <c r="J172" s="222">
        <f>ROUND(I172*H172,2)</f>
        <v>0</v>
      </c>
      <c r="K172" s="218" t="s">
        <v>314</v>
      </c>
      <c r="L172" s="47"/>
      <c r="M172" s="223" t="s">
        <v>19</v>
      </c>
      <c r="N172" s="224" t="s">
        <v>47</v>
      </c>
      <c r="O172" s="87"/>
      <c r="P172" s="225">
        <f>O172*H172</f>
        <v>0</v>
      </c>
      <c r="Q172" s="225">
        <v>0</v>
      </c>
      <c r="R172" s="225">
        <f>Q172*H172</f>
        <v>0</v>
      </c>
      <c r="S172" s="225">
        <v>0</v>
      </c>
      <c r="T172" s="226">
        <f>S172*H172</f>
        <v>0</v>
      </c>
      <c r="U172" s="41"/>
      <c r="V172" s="41"/>
      <c r="W172" s="41"/>
      <c r="X172" s="41"/>
      <c r="Y172" s="41"/>
      <c r="Z172" s="41"/>
      <c r="AA172" s="41"/>
      <c r="AB172" s="41"/>
      <c r="AC172" s="41"/>
      <c r="AD172" s="41"/>
      <c r="AE172" s="41"/>
      <c r="AR172" s="227" t="s">
        <v>315</v>
      </c>
      <c r="AT172" s="227" t="s">
        <v>310</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315</v>
      </c>
      <c r="BM172" s="227" t="s">
        <v>1841</v>
      </c>
    </row>
    <row r="173" s="2" customFormat="1">
      <c r="A173" s="41"/>
      <c r="B173" s="42"/>
      <c r="C173" s="43"/>
      <c r="D173" s="229" t="s">
        <v>317</v>
      </c>
      <c r="E173" s="43"/>
      <c r="F173" s="230" t="s">
        <v>1842</v>
      </c>
      <c r="G173" s="43"/>
      <c r="H173" s="43"/>
      <c r="I173" s="231"/>
      <c r="J173" s="43"/>
      <c r="K173" s="43"/>
      <c r="L173" s="47"/>
      <c r="M173" s="232"/>
      <c r="N173" s="233"/>
      <c r="O173" s="87"/>
      <c r="P173" s="87"/>
      <c r="Q173" s="87"/>
      <c r="R173" s="87"/>
      <c r="S173" s="87"/>
      <c r="T173" s="88"/>
      <c r="U173" s="41"/>
      <c r="V173" s="41"/>
      <c r="W173" s="41"/>
      <c r="X173" s="41"/>
      <c r="Y173" s="41"/>
      <c r="Z173" s="41"/>
      <c r="AA173" s="41"/>
      <c r="AB173" s="41"/>
      <c r="AC173" s="41"/>
      <c r="AD173" s="41"/>
      <c r="AE173" s="41"/>
      <c r="AT173" s="20" t="s">
        <v>317</v>
      </c>
      <c r="AU173" s="20" t="s">
        <v>85</v>
      </c>
    </row>
    <row r="174" s="14" customFormat="1">
      <c r="A174" s="14"/>
      <c r="B174" s="249"/>
      <c r="C174" s="250"/>
      <c r="D174" s="236" t="s">
        <v>319</v>
      </c>
      <c r="E174" s="251" t="s">
        <v>19</v>
      </c>
      <c r="F174" s="252" t="s">
        <v>1623</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1843</v>
      </c>
      <c r="G175" s="235"/>
      <c r="H175" s="239">
        <v>136.41999999999999</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3" customFormat="1">
      <c r="A176" s="13"/>
      <c r="B176" s="234"/>
      <c r="C176" s="235"/>
      <c r="D176" s="236" t="s">
        <v>319</v>
      </c>
      <c r="E176" s="237" t="s">
        <v>19</v>
      </c>
      <c r="F176" s="238" t="s">
        <v>1844</v>
      </c>
      <c r="G176" s="235"/>
      <c r="H176" s="239">
        <v>2.5</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76</v>
      </c>
      <c r="AY176" s="245" t="s">
        <v>308</v>
      </c>
    </row>
    <row r="177" s="15" customFormat="1">
      <c r="A177" s="15"/>
      <c r="B177" s="259"/>
      <c r="C177" s="260"/>
      <c r="D177" s="236" t="s">
        <v>319</v>
      </c>
      <c r="E177" s="261" t="s">
        <v>19</v>
      </c>
      <c r="F177" s="262" t="s">
        <v>448</v>
      </c>
      <c r="G177" s="260"/>
      <c r="H177" s="263">
        <v>138.91999999999999</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319</v>
      </c>
      <c r="AU177" s="269" t="s">
        <v>85</v>
      </c>
      <c r="AV177" s="15" t="s">
        <v>315</v>
      </c>
      <c r="AW177" s="15" t="s">
        <v>37</v>
      </c>
      <c r="AX177" s="15" t="s">
        <v>83</v>
      </c>
      <c r="AY177" s="269" t="s">
        <v>308</v>
      </c>
    </row>
    <row r="178" s="2" customFormat="1" ht="37.8" customHeight="1">
      <c r="A178" s="41"/>
      <c r="B178" s="42"/>
      <c r="C178" s="216" t="s">
        <v>425</v>
      </c>
      <c r="D178" s="216" t="s">
        <v>310</v>
      </c>
      <c r="E178" s="217" t="s">
        <v>1351</v>
      </c>
      <c r="F178" s="218" t="s">
        <v>1352</v>
      </c>
      <c r="G178" s="219" t="s">
        <v>313</v>
      </c>
      <c r="H178" s="220">
        <v>136.41999999999999</v>
      </c>
      <c r="I178" s="221"/>
      <c r="J178" s="222">
        <f>ROUND(I178*H178,2)</f>
        <v>0</v>
      </c>
      <c r="K178" s="218" t="s">
        <v>314</v>
      </c>
      <c r="L178" s="47"/>
      <c r="M178" s="223" t="s">
        <v>19</v>
      </c>
      <c r="N178" s="224" t="s">
        <v>47</v>
      </c>
      <c r="O178" s="87"/>
      <c r="P178" s="225">
        <f>O178*H178</f>
        <v>0</v>
      </c>
      <c r="Q178" s="225">
        <v>0.090620000000000006</v>
      </c>
      <c r="R178" s="225">
        <f>Q178*H178</f>
        <v>12.362380399999999</v>
      </c>
      <c r="S178" s="225">
        <v>0</v>
      </c>
      <c r="T178" s="226">
        <f>S178*H178</f>
        <v>0</v>
      </c>
      <c r="U178" s="41"/>
      <c r="V178" s="41"/>
      <c r="W178" s="41"/>
      <c r="X178" s="41"/>
      <c r="Y178" s="41"/>
      <c r="Z178" s="41"/>
      <c r="AA178" s="41"/>
      <c r="AB178" s="41"/>
      <c r="AC178" s="41"/>
      <c r="AD178" s="41"/>
      <c r="AE178" s="41"/>
      <c r="AR178" s="227" t="s">
        <v>315</v>
      </c>
      <c r="AT178" s="227" t="s">
        <v>310</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1353</v>
      </c>
    </row>
    <row r="179" s="2" customFormat="1">
      <c r="A179" s="41"/>
      <c r="B179" s="42"/>
      <c r="C179" s="43"/>
      <c r="D179" s="229" t="s">
        <v>317</v>
      </c>
      <c r="E179" s="43"/>
      <c r="F179" s="230" t="s">
        <v>1354</v>
      </c>
      <c r="G179" s="43"/>
      <c r="H179" s="43"/>
      <c r="I179" s="231"/>
      <c r="J179" s="43"/>
      <c r="K179" s="43"/>
      <c r="L179" s="47"/>
      <c r="M179" s="232"/>
      <c r="N179" s="233"/>
      <c r="O179" s="87"/>
      <c r="P179" s="87"/>
      <c r="Q179" s="87"/>
      <c r="R179" s="87"/>
      <c r="S179" s="87"/>
      <c r="T179" s="88"/>
      <c r="U179" s="41"/>
      <c r="V179" s="41"/>
      <c r="W179" s="41"/>
      <c r="X179" s="41"/>
      <c r="Y179" s="41"/>
      <c r="Z179" s="41"/>
      <c r="AA179" s="41"/>
      <c r="AB179" s="41"/>
      <c r="AC179" s="41"/>
      <c r="AD179" s="41"/>
      <c r="AE179" s="41"/>
      <c r="AT179" s="20" t="s">
        <v>317</v>
      </c>
      <c r="AU179" s="20" t="s">
        <v>85</v>
      </c>
    </row>
    <row r="180" s="13" customFormat="1">
      <c r="A180" s="13"/>
      <c r="B180" s="234"/>
      <c r="C180" s="235"/>
      <c r="D180" s="236" t="s">
        <v>319</v>
      </c>
      <c r="E180" s="237" t="s">
        <v>19</v>
      </c>
      <c r="F180" s="238" t="s">
        <v>1845</v>
      </c>
      <c r="G180" s="235"/>
      <c r="H180" s="239">
        <v>136.41999999999999</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83</v>
      </c>
      <c r="AY180" s="245" t="s">
        <v>308</v>
      </c>
    </row>
    <row r="181" s="2" customFormat="1" ht="16.5" customHeight="1">
      <c r="A181" s="41"/>
      <c r="B181" s="42"/>
      <c r="C181" s="280" t="s">
        <v>430</v>
      </c>
      <c r="D181" s="280" t="s">
        <v>1137</v>
      </c>
      <c r="E181" s="281" t="s">
        <v>1356</v>
      </c>
      <c r="F181" s="282" t="s">
        <v>1357</v>
      </c>
      <c r="G181" s="283" t="s">
        <v>313</v>
      </c>
      <c r="H181" s="284">
        <v>114.24</v>
      </c>
      <c r="I181" s="285"/>
      <c r="J181" s="286">
        <f>ROUND(I181*H181,2)</f>
        <v>0</v>
      </c>
      <c r="K181" s="282" t="s">
        <v>314</v>
      </c>
      <c r="L181" s="287"/>
      <c r="M181" s="288" t="s">
        <v>19</v>
      </c>
      <c r="N181" s="289" t="s">
        <v>47</v>
      </c>
      <c r="O181" s="87"/>
      <c r="P181" s="225">
        <f>O181*H181</f>
        <v>0</v>
      </c>
      <c r="Q181" s="225">
        <v>0.17599999999999999</v>
      </c>
      <c r="R181" s="225">
        <f>Q181*H181</f>
        <v>20.10624</v>
      </c>
      <c r="S181" s="225">
        <v>0</v>
      </c>
      <c r="T181" s="226">
        <f>S181*H181</f>
        <v>0</v>
      </c>
      <c r="U181" s="41"/>
      <c r="V181" s="41"/>
      <c r="W181" s="41"/>
      <c r="X181" s="41"/>
      <c r="Y181" s="41"/>
      <c r="Z181" s="41"/>
      <c r="AA181" s="41"/>
      <c r="AB181" s="41"/>
      <c r="AC181" s="41"/>
      <c r="AD181" s="41"/>
      <c r="AE181" s="41"/>
      <c r="AR181" s="227" t="s">
        <v>352</v>
      </c>
      <c r="AT181" s="227" t="s">
        <v>1137</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1358</v>
      </c>
    </row>
    <row r="182" s="13" customFormat="1">
      <c r="A182" s="13"/>
      <c r="B182" s="234"/>
      <c r="C182" s="235"/>
      <c r="D182" s="236" t="s">
        <v>319</v>
      </c>
      <c r="E182" s="237" t="s">
        <v>19</v>
      </c>
      <c r="F182" s="238" t="s">
        <v>1846</v>
      </c>
      <c r="G182" s="235"/>
      <c r="H182" s="239">
        <v>112</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37</v>
      </c>
      <c r="AX182" s="13" t="s">
        <v>83</v>
      </c>
      <c r="AY182" s="245" t="s">
        <v>308</v>
      </c>
    </row>
    <row r="183" s="13" customFormat="1">
      <c r="A183" s="13"/>
      <c r="B183" s="234"/>
      <c r="C183" s="235"/>
      <c r="D183" s="236" t="s">
        <v>319</v>
      </c>
      <c r="E183" s="235"/>
      <c r="F183" s="238" t="s">
        <v>1847</v>
      </c>
      <c r="G183" s="235"/>
      <c r="H183" s="239">
        <v>114.24</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4</v>
      </c>
      <c r="AX183" s="13" t="s">
        <v>83</v>
      </c>
      <c r="AY183" s="245" t="s">
        <v>308</v>
      </c>
    </row>
    <row r="184" s="2" customFormat="1" ht="16.5" customHeight="1">
      <c r="A184" s="41"/>
      <c r="B184" s="42"/>
      <c r="C184" s="280" t="s">
        <v>753</v>
      </c>
      <c r="D184" s="280" t="s">
        <v>1137</v>
      </c>
      <c r="E184" s="281" t="s">
        <v>1848</v>
      </c>
      <c r="F184" s="282" t="s">
        <v>1849</v>
      </c>
      <c r="G184" s="283" t="s">
        <v>313</v>
      </c>
      <c r="H184" s="284">
        <v>9.1799999999999997</v>
      </c>
      <c r="I184" s="285"/>
      <c r="J184" s="286">
        <f>ROUND(I184*H184,2)</f>
        <v>0</v>
      </c>
      <c r="K184" s="282" t="s">
        <v>19</v>
      </c>
      <c r="L184" s="287"/>
      <c r="M184" s="288" t="s">
        <v>19</v>
      </c>
      <c r="N184" s="289" t="s">
        <v>47</v>
      </c>
      <c r="O184" s="87"/>
      <c r="P184" s="225">
        <f>O184*H184</f>
        <v>0</v>
      </c>
      <c r="Q184" s="225">
        <v>0.17599999999999999</v>
      </c>
      <c r="R184" s="225">
        <f>Q184*H184</f>
        <v>1.6156799999999998</v>
      </c>
      <c r="S184" s="225">
        <v>0</v>
      </c>
      <c r="T184" s="226">
        <f>S184*H184</f>
        <v>0</v>
      </c>
      <c r="U184" s="41"/>
      <c r="V184" s="41"/>
      <c r="W184" s="41"/>
      <c r="X184" s="41"/>
      <c r="Y184" s="41"/>
      <c r="Z184" s="41"/>
      <c r="AA184" s="41"/>
      <c r="AB184" s="41"/>
      <c r="AC184" s="41"/>
      <c r="AD184" s="41"/>
      <c r="AE184" s="41"/>
      <c r="AR184" s="227" t="s">
        <v>352</v>
      </c>
      <c r="AT184" s="227" t="s">
        <v>1137</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1850</v>
      </c>
    </row>
    <row r="185" s="13" customFormat="1">
      <c r="A185" s="13"/>
      <c r="B185" s="234"/>
      <c r="C185" s="235"/>
      <c r="D185" s="236" t="s">
        <v>319</v>
      </c>
      <c r="E185" s="237" t="s">
        <v>19</v>
      </c>
      <c r="F185" s="238" t="s">
        <v>1851</v>
      </c>
      <c r="G185" s="235"/>
      <c r="H185" s="239">
        <v>9</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83</v>
      </c>
      <c r="AY185" s="245" t="s">
        <v>308</v>
      </c>
    </row>
    <row r="186" s="13" customFormat="1">
      <c r="A186" s="13"/>
      <c r="B186" s="234"/>
      <c r="C186" s="235"/>
      <c r="D186" s="236" t="s">
        <v>319</v>
      </c>
      <c r="E186" s="235"/>
      <c r="F186" s="238" t="s">
        <v>1852</v>
      </c>
      <c r="G186" s="235"/>
      <c r="H186" s="239">
        <v>9.1799999999999997</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4</v>
      </c>
      <c r="AX186" s="13" t="s">
        <v>83</v>
      </c>
      <c r="AY186" s="245" t="s">
        <v>308</v>
      </c>
    </row>
    <row r="187" s="2" customFormat="1" ht="16.5" customHeight="1">
      <c r="A187" s="41"/>
      <c r="B187" s="42"/>
      <c r="C187" s="280" t="s">
        <v>596</v>
      </c>
      <c r="D187" s="280" t="s">
        <v>1137</v>
      </c>
      <c r="E187" s="281" t="s">
        <v>1853</v>
      </c>
      <c r="F187" s="282" t="s">
        <v>1854</v>
      </c>
      <c r="G187" s="283" t="s">
        <v>313</v>
      </c>
      <c r="H187" s="284">
        <v>5.0999999999999996</v>
      </c>
      <c r="I187" s="285"/>
      <c r="J187" s="286">
        <f>ROUND(I187*H187,2)</f>
        <v>0</v>
      </c>
      <c r="K187" s="282" t="s">
        <v>314</v>
      </c>
      <c r="L187" s="287"/>
      <c r="M187" s="288" t="s">
        <v>19</v>
      </c>
      <c r="N187" s="289" t="s">
        <v>47</v>
      </c>
      <c r="O187" s="87"/>
      <c r="P187" s="225">
        <f>O187*H187</f>
        <v>0</v>
      </c>
      <c r="Q187" s="225">
        <v>0.17599999999999999</v>
      </c>
      <c r="R187" s="225">
        <f>Q187*H187</f>
        <v>0.89759999999999984</v>
      </c>
      <c r="S187" s="225">
        <v>0</v>
      </c>
      <c r="T187" s="226">
        <f>S187*H187</f>
        <v>0</v>
      </c>
      <c r="U187" s="41"/>
      <c r="V187" s="41"/>
      <c r="W187" s="41"/>
      <c r="X187" s="41"/>
      <c r="Y187" s="41"/>
      <c r="Z187" s="41"/>
      <c r="AA187" s="41"/>
      <c r="AB187" s="41"/>
      <c r="AC187" s="41"/>
      <c r="AD187" s="41"/>
      <c r="AE187" s="41"/>
      <c r="AR187" s="227" t="s">
        <v>352</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1855</v>
      </c>
    </row>
    <row r="188" s="13" customFormat="1">
      <c r="A188" s="13"/>
      <c r="B188" s="234"/>
      <c r="C188" s="235"/>
      <c r="D188" s="236" t="s">
        <v>319</v>
      </c>
      <c r="E188" s="237" t="s">
        <v>19</v>
      </c>
      <c r="F188" s="238" t="s">
        <v>1856</v>
      </c>
      <c r="G188" s="235"/>
      <c r="H188" s="239">
        <v>5</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83</v>
      </c>
      <c r="AY188" s="245" t="s">
        <v>308</v>
      </c>
    </row>
    <row r="189" s="13" customFormat="1">
      <c r="A189" s="13"/>
      <c r="B189" s="234"/>
      <c r="C189" s="235"/>
      <c r="D189" s="236" t="s">
        <v>319</v>
      </c>
      <c r="E189" s="235"/>
      <c r="F189" s="238" t="s">
        <v>1857</v>
      </c>
      <c r="G189" s="235"/>
      <c r="H189" s="239">
        <v>5.0999999999999996</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4</v>
      </c>
      <c r="AX189" s="13" t="s">
        <v>83</v>
      </c>
      <c r="AY189" s="245" t="s">
        <v>308</v>
      </c>
    </row>
    <row r="190" s="2" customFormat="1" ht="16.5" customHeight="1">
      <c r="A190" s="41"/>
      <c r="B190" s="42"/>
      <c r="C190" s="280" t="s">
        <v>759</v>
      </c>
      <c r="D190" s="280" t="s">
        <v>1137</v>
      </c>
      <c r="E190" s="281" t="s">
        <v>1858</v>
      </c>
      <c r="F190" s="282" t="s">
        <v>1859</v>
      </c>
      <c r="G190" s="283" t="s">
        <v>313</v>
      </c>
      <c r="H190" s="284">
        <v>2.5</v>
      </c>
      <c r="I190" s="285"/>
      <c r="J190" s="286">
        <f>ROUND(I190*H190,2)</f>
        <v>0</v>
      </c>
      <c r="K190" s="282" t="s">
        <v>314</v>
      </c>
      <c r="L190" s="287"/>
      <c r="M190" s="288" t="s">
        <v>19</v>
      </c>
      <c r="N190" s="289" t="s">
        <v>47</v>
      </c>
      <c r="O190" s="87"/>
      <c r="P190" s="225">
        <f>O190*H190</f>
        <v>0</v>
      </c>
      <c r="Q190" s="225">
        <v>0.17599999999999999</v>
      </c>
      <c r="R190" s="225">
        <f>Q190*H190</f>
        <v>0.43999999999999995</v>
      </c>
      <c r="S190" s="225">
        <v>0</v>
      </c>
      <c r="T190" s="226">
        <f>S190*H190</f>
        <v>0</v>
      </c>
      <c r="U190" s="41"/>
      <c r="V190" s="41"/>
      <c r="W190" s="41"/>
      <c r="X190" s="41"/>
      <c r="Y190" s="41"/>
      <c r="Z190" s="41"/>
      <c r="AA190" s="41"/>
      <c r="AB190" s="41"/>
      <c r="AC190" s="41"/>
      <c r="AD190" s="41"/>
      <c r="AE190" s="41"/>
      <c r="AR190" s="227" t="s">
        <v>352</v>
      </c>
      <c r="AT190" s="227" t="s">
        <v>1137</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1860</v>
      </c>
    </row>
    <row r="191" s="13" customFormat="1">
      <c r="A191" s="13"/>
      <c r="B191" s="234"/>
      <c r="C191" s="235"/>
      <c r="D191" s="236" t="s">
        <v>319</v>
      </c>
      <c r="E191" s="237" t="s">
        <v>19</v>
      </c>
      <c r="F191" s="238" t="s">
        <v>1838</v>
      </c>
      <c r="G191" s="235"/>
      <c r="H191" s="239">
        <v>2.5</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83</v>
      </c>
      <c r="AY191" s="245" t="s">
        <v>308</v>
      </c>
    </row>
    <row r="192" s="2" customFormat="1" ht="16.5" customHeight="1">
      <c r="A192" s="41"/>
      <c r="B192" s="42"/>
      <c r="C192" s="280" t="s">
        <v>606</v>
      </c>
      <c r="D192" s="280" t="s">
        <v>1137</v>
      </c>
      <c r="E192" s="281" t="s">
        <v>1861</v>
      </c>
      <c r="F192" s="282" t="s">
        <v>1862</v>
      </c>
      <c r="G192" s="283" t="s">
        <v>313</v>
      </c>
      <c r="H192" s="284">
        <v>5.3040000000000003</v>
      </c>
      <c r="I192" s="285"/>
      <c r="J192" s="286">
        <f>ROUND(I192*H192,2)</f>
        <v>0</v>
      </c>
      <c r="K192" s="282" t="s">
        <v>19</v>
      </c>
      <c r="L192" s="287"/>
      <c r="M192" s="288" t="s">
        <v>19</v>
      </c>
      <c r="N192" s="289" t="s">
        <v>47</v>
      </c>
      <c r="O192" s="87"/>
      <c r="P192" s="225">
        <f>O192*H192</f>
        <v>0</v>
      </c>
      <c r="Q192" s="225">
        <v>0.128</v>
      </c>
      <c r="R192" s="225">
        <f>Q192*H192</f>
        <v>0.67891200000000007</v>
      </c>
      <c r="S192" s="225">
        <v>0</v>
      </c>
      <c r="T192" s="226">
        <f>S192*H192</f>
        <v>0</v>
      </c>
      <c r="U192" s="41"/>
      <c r="V192" s="41"/>
      <c r="W192" s="41"/>
      <c r="X192" s="41"/>
      <c r="Y192" s="41"/>
      <c r="Z192" s="41"/>
      <c r="AA192" s="41"/>
      <c r="AB192" s="41"/>
      <c r="AC192" s="41"/>
      <c r="AD192" s="41"/>
      <c r="AE192" s="41"/>
      <c r="AR192" s="227" t="s">
        <v>352</v>
      </c>
      <c r="AT192" s="227" t="s">
        <v>1137</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315</v>
      </c>
      <c r="BM192" s="227" t="s">
        <v>1863</v>
      </c>
    </row>
    <row r="193" s="13" customFormat="1">
      <c r="A193" s="13"/>
      <c r="B193" s="234"/>
      <c r="C193" s="235"/>
      <c r="D193" s="236" t="s">
        <v>319</v>
      </c>
      <c r="E193" s="237" t="s">
        <v>19</v>
      </c>
      <c r="F193" s="238" t="s">
        <v>1864</v>
      </c>
      <c r="G193" s="235"/>
      <c r="H193" s="239">
        <v>5.2000000000000002</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83</v>
      </c>
      <c r="AY193" s="245" t="s">
        <v>308</v>
      </c>
    </row>
    <row r="194" s="13" customFormat="1">
      <c r="A194" s="13"/>
      <c r="B194" s="234"/>
      <c r="C194" s="235"/>
      <c r="D194" s="236" t="s">
        <v>319</v>
      </c>
      <c r="E194" s="235"/>
      <c r="F194" s="238" t="s">
        <v>1865</v>
      </c>
      <c r="G194" s="235"/>
      <c r="H194" s="239">
        <v>5.3040000000000003</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4</v>
      </c>
      <c r="AX194" s="13" t="s">
        <v>83</v>
      </c>
      <c r="AY194" s="245" t="s">
        <v>308</v>
      </c>
    </row>
    <row r="195" s="2" customFormat="1" ht="16.5" customHeight="1">
      <c r="A195" s="41"/>
      <c r="B195" s="42"/>
      <c r="C195" s="280" t="s">
        <v>765</v>
      </c>
      <c r="D195" s="280" t="s">
        <v>1137</v>
      </c>
      <c r="E195" s="281" t="s">
        <v>1361</v>
      </c>
      <c r="F195" s="282" t="s">
        <v>1362</v>
      </c>
      <c r="G195" s="283" t="s">
        <v>313</v>
      </c>
      <c r="H195" s="284">
        <v>2.774</v>
      </c>
      <c r="I195" s="285"/>
      <c r="J195" s="286">
        <f>ROUND(I195*H195,2)</f>
        <v>0</v>
      </c>
      <c r="K195" s="282" t="s">
        <v>314</v>
      </c>
      <c r="L195" s="287"/>
      <c r="M195" s="288" t="s">
        <v>19</v>
      </c>
      <c r="N195" s="289" t="s">
        <v>47</v>
      </c>
      <c r="O195" s="87"/>
      <c r="P195" s="225">
        <f>O195*H195</f>
        <v>0</v>
      </c>
      <c r="Q195" s="225">
        <v>0.17499999999999999</v>
      </c>
      <c r="R195" s="225">
        <f>Q195*H195</f>
        <v>0.48544999999999999</v>
      </c>
      <c r="S195" s="225">
        <v>0</v>
      </c>
      <c r="T195" s="226">
        <f>S195*H195</f>
        <v>0</v>
      </c>
      <c r="U195" s="41"/>
      <c r="V195" s="41"/>
      <c r="W195" s="41"/>
      <c r="X195" s="41"/>
      <c r="Y195" s="41"/>
      <c r="Z195" s="41"/>
      <c r="AA195" s="41"/>
      <c r="AB195" s="41"/>
      <c r="AC195" s="41"/>
      <c r="AD195" s="41"/>
      <c r="AE195" s="41"/>
      <c r="AR195" s="227" t="s">
        <v>352</v>
      </c>
      <c r="AT195" s="227" t="s">
        <v>1137</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315</v>
      </c>
      <c r="BM195" s="227" t="s">
        <v>1363</v>
      </c>
    </row>
    <row r="196" s="13" customFormat="1">
      <c r="A196" s="13"/>
      <c r="B196" s="234"/>
      <c r="C196" s="235"/>
      <c r="D196" s="236" t="s">
        <v>319</v>
      </c>
      <c r="E196" s="237" t="s">
        <v>19</v>
      </c>
      <c r="F196" s="238" t="s">
        <v>1866</v>
      </c>
      <c r="G196" s="235"/>
      <c r="H196" s="239">
        <v>2.7200000000000002</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83</v>
      </c>
      <c r="AY196" s="245" t="s">
        <v>308</v>
      </c>
    </row>
    <row r="197" s="13" customFormat="1">
      <c r="A197" s="13"/>
      <c r="B197" s="234"/>
      <c r="C197" s="235"/>
      <c r="D197" s="236" t="s">
        <v>319</v>
      </c>
      <c r="E197" s="235"/>
      <c r="F197" s="238" t="s">
        <v>1867</v>
      </c>
      <c r="G197" s="235"/>
      <c r="H197" s="239">
        <v>2.774</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4</v>
      </c>
      <c r="AX197" s="13" t="s">
        <v>83</v>
      </c>
      <c r="AY197" s="245" t="s">
        <v>308</v>
      </c>
    </row>
    <row r="198" s="12" customFormat="1" ht="22.8" customHeight="1">
      <c r="A198" s="12"/>
      <c r="B198" s="200"/>
      <c r="C198" s="201"/>
      <c r="D198" s="202" t="s">
        <v>75</v>
      </c>
      <c r="E198" s="214" t="s">
        <v>357</v>
      </c>
      <c r="F198" s="214" t="s">
        <v>542</v>
      </c>
      <c r="G198" s="201"/>
      <c r="H198" s="201"/>
      <c r="I198" s="204"/>
      <c r="J198" s="215">
        <f>BK198</f>
        <v>0</v>
      </c>
      <c r="K198" s="201"/>
      <c r="L198" s="206"/>
      <c r="M198" s="207"/>
      <c r="N198" s="208"/>
      <c r="O198" s="208"/>
      <c r="P198" s="209">
        <f>SUM(P199:P211)</f>
        <v>0</v>
      </c>
      <c r="Q198" s="208"/>
      <c r="R198" s="209">
        <f>SUM(R199:R211)</f>
        <v>4.4450134400000003</v>
      </c>
      <c r="S198" s="208"/>
      <c r="T198" s="210">
        <f>SUM(T199:T211)</f>
        <v>0</v>
      </c>
      <c r="U198" s="12"/>
      <c r="V198" s="12"/>
      <c r="W198" s="12"/>
      <c r="X198" s="12"/>
      <c r="Y198" s="12"/>
      <c r="Z198" s="12"/>
      <c r="AA198" s="12"/>
      <c r="AB198" s="12"/>
      <c r="AC198" s="12"/>
      <c r="AD198" s="12"/>
      <c r="AE198" s="12"/>
      <c r="AR198" s="211" t="s">
        <v>83</v>
      </c>
      <c r="AT198" s="212" t="s">
        <v>75</v>
      </c>
      <c r="AU198" s="212" t="s">
        <v>83</v>
      </c>
      <c r="AY198" s="211" t="s">
        <v>308</v>
      </c>
      <c r="BK198" s="213">
        <f>SUM(BK199:BK211)</f>
        <v>0</v>
      </c>
    </row>
    <row r="199" s="2" customFormat="1" ht="24.15" customHeight="1">
      <c r="A199" s="41"/>
      <c r="B199" s="42"/>
      <c r="C199" s="216" t="s">
        <v>611</v>
      </c>
      <c r="D199" s="216" t="s">
        <v>310</v>
      </c>
      <c r="E199" s="217" t="s">
        <v>1408</v>
      </c>
      <c r="F199" s="218" t="s">
        <v>1409</v>
      </c>
      <c r="G199" s="219" t="s">
        <v>474</v>
      </c>
      <c r="H199" s="220">
        <v>25</v>
      </c>
      <c r="I199" s="221"/>
      <c r="J199" s="222">
        <f>ROUND(I199*H199,2)</f>
        <v>0</v>
      </c>
      <c r="K199" s="218" t="s">
        <v>314</v>
      </c>
      <c r="L199" s="47"/>
      <c r="M199" s="223" t="s">
        <v>19</v>
      </c>
      <c r="N199" s="224" t="s">
        <v>47</v>
      </c>
      <c r="O199" s="87"/>
      <c r="P199" s="225">
        <f>O199*H199</f>
        <v>0</v>
      </c>
      <c r="Q199" s="225">
        <v>0.1295</v>
      </c>
      <c r="R199" s="225">
        <f>Q199*H199</f>
        <v>3.2375000000000003</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1410</v>
      </c>
    </row>
    <row r="200" s="2" customFormat="1">
      <c r="A200" s="41"/>
      <c r="B200" s="42"/>
      <c r="C200" s="43"/>
      <c r="D200" s="229" t="s">
        <v>317</v>
      </c>
      <c r="E200" s="43"/>
      <c r="F200" s="230" t="s">
        <v>1411</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3" customFormat="1">
      <c r="A201" s="13"/>
      <c r="B201" s="234"/>
      <c r="C201" s="235"/>
      <c r="D201" s="236" t="s">
        <v>319</v>
      </c>
      <c r="E201" s="237" t="s">
        <v>19</v>
      </c>
      <c r="F201" s="238" t="s">
        <v>1868</v>
      </c>
      <c r="G201" s="235"/>
      <c r="H201" s="239">
        <v>25</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14" customFormat="1">
      <c r="A202" s="14"/>
      <c r="B202" s="249"/>
      <c r="C202" s="250"/>
      <c r="D202" s="236" t="s">
        <v>319</v>
      </c>
      <c r="E202" s="251" t="s">
        <v>19</v>
      </c>
      <c r="F202" s="252" t="s">
        <v>1413</v>
      </c>
      <c r="G202" s="250"/>
      <c r="H202" s="251" t="s">
        <v>19</v>
      </c>
      <c r="I202" s="253"/>
      <c r="J202" s="250"/>
      <c r="K202" s="250"/>
      <c r="L202" s="254"/>
      <c r="M202" s="255"/>
      <c r="N202" s="256"/>
      <c r="O202" s="256"/>
      <c r="P202" s="256"/>
      <c r="Q202" s="256"/>
      <c r="R202" s="256"/>
      <c r="S202" s="256"/>
      <c r="T202" s="257"/>
      <c r="U202" s="14"/>
      <c r="V202" s="14"/>
      <c r="W202" s="14"/>
      <c r="X202" s="14"/>
      <c r="Y202" s="14"/>
      <c r="Z202" s="14"/>
      <c r="AA202" s="14"/>
      <c r="AB202" s="14"/>
      <c r="AC202" s="14"/>
      <c r="AD202" s="14"/>
      <c r="AE202" s="14"/>
      <c r="AT202" s="258" t="s">
        <v>319</v>
      </c>
      <c r="AU202" s="258" t="s">
        <v>85</v>
      </c>
      <c r="AV202" s="14" t="s">
        <v>83</v>
      </c>
      <c r="AW202" s="14" t="s">
        <v>37</v>
      </c>
      <c r="AX202" s="14" t="s">
        <v>76</v>
      </c>
      <c r="AY202" s="258" t="s">
        <v>308</v>
      </c>
    </row>
    <row r="203" s="2" customFormat="1" ht="16.5" customHeight="1">
      <c r="A203" s="41"/>
      <c r="B203" s="42"/>
      <c r="C203" s="280" t="s">
        <v>775</v>
      </c>
      <c r="D203" s="280" t="s">
        <v>1137</v>
      </c>
      <c r="E203" s="281" t="s">
        <v>1415</v>
      </c>
      <c r="F203" s="282" t="s">
        <v>1416</v>
      </c>
      <c r="G203" s="283" t="s">
        <v>474</v>
      </c>
      <c r="H203" s="284">
        <v>25.5</v>
      </c>
      <c r="I203" s="285"/>
      <c r="J203" s="286">
        <f>ROUND(I203*H203,2)</f>
        <v>0</v>
      </c>
      <c r="K203" s="282" t="s">
        <v>314</v>
      </c>
      <c r="L203" s="287"/>
      <c r="M203" s="288" t="s">
        <v>19</v>
      </c>
      <c r="N203" s="289" t="s">
        <v>47</v>
      </c>
      <c r="O203" s="87"/>
      <c r="P203" s="225">
        <f>O203*H203</f>
        <v>0</v>
      </c>
      <c r="Q203" s="225">
        <v>0.044999999999999998</v>
      </c>
      <c r="R203" s="225">
        <f>Q203*H203</f>
        <v>1.1475</v>
      </c>
      <c r="S203" s="225">
        <v>0</v>
      </c>
      <c r="T203" s="226">
        <f>S203*H203</f>
        <v>0</v>
      </c>
      <c r="U203" s="41"/>
      <c r="V203" s="41"/>
      <c r="W203" s="41"/>
      <c r="X203" s="41"/>
      <c r="Y203" s="41"/>
      <c r="Z203" s="41"/>
      <c r="AA203" s="41"/>
      <c r="AB203" s="41"/>
      <c r="AC203" s="41"/>
      <c r="AD203" s="41"/>
      <c r="AE203" s="41"/>
      <c r="AR203" s="227" t="s">
        <v>352</v>
      </c>
      <c r="AT203" s="227" t="s">
        <v>1137</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1417</v>
      </c>
    </row>
    <row r="204" s="13" customFormat="1">
      <c r="A204" s="13"/>
      <c r="B204" s="234"/>
      <c r="C204" s="235"/>
      <c r="D204" s="236" t="s">
        <v>319</v>
      </c>
      <c r="E204" s="237" t="s">
        <v>19</v>
      </c>
      <c r="F204" s="238" t="s">
        <v>1869</v>
      </c>
      <c r="G204" s="235"/>
      <c r="H204" s="239">
        <v>25</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83</v>
      </c>
      <c r="AY204" s="245" t="s">
        <v>308</v>
      </c>
    </row>
    <row r="205" s="13" customFormat="1">
      <c r="A205" s="13"/>
      <c r="B205" s="234"/>
      <c r="C205" s="235"/>
      <c r="D205" s="236" t="s">
        <v>319</v>
      </c>
      <c r="E205" s="235"/>
      <c r="F205" s="238" t="s">
        <v>1870</v>
      </c>
      <c r="G205" s="235"/>
      <c r="H205" s="239">
        <v>25.5</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4</v>
      </c>
      <c r="AX205" s="13" t="s">
        <v>83</v>
      </c>
      <c r="AY205" s="245" t="s">
        <v>308</v>
      </c>
    </row>
    <row r="206" s="2" customFormat="1" ht="24.15" customHeight="1">
      <c r="A206" s="41"/>
      <c r="B206" s="42"/>
      <c r="C206" s="216" t="s">
        <v>616</v>
      </c>
      <c r="D206" s="216" t="s">
        <v>310</v>
      </c>
      <c r="E206" s="217" t="s">
        <v>1460</v>
      </c>
      <c r="F206" s="218" t="s">
        <v>1461</v>
      </c>
      <c r="G206" s="219" t="s">
        <v>313</v>
      </c>
      <c r="H206" s="220">
        <v>166.70400000000001</v>
      </c>
      <c r="I206" s="221"/>
      <c r="J206" s="222">
        <f>ROUND(I206*H206,2)</f>
        <v>0</v>
      </c>
      <c r="K206" s="218" t="s">
        <v>314</v>
      </c>
      <c r="L206" s="47"/>
      <c r="M206" s="223" t="s">
        <v>19</v>
      </c>
      <c r="N206" s="224" t="s">
        <v>47</v>
      </c>
      <c r="O206" s="87"/>
      <c r="P206" s="225">
        <f>O206*H206</f>
        <v>0</v>
      </c>
      <c r="Q206" s="225">
        <v>0.00036000000000000002</v>
      </c>
      <c r="R206" s="225">
        <f>Q206*H206</f>
        <v>0.060013440000000008</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1871</v>
      </c>
    </row>
    <row r="207" s="2" customFormat="1">
      <c r="A207" s="41"/>
      <c r="B207" s="42"/>
      <c r="C207" s="43"/>
      <c r="D207" s="229" t="s">
        <v>317</v>
      </c>
      <c r="E207" s="43"/>
      <c r="F207" s="230" t="s">
        <v>1463</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4" customFormat="1">
      <c r="A208" s="14"/>
      <c r="B208" s="249"/>
      <c r="C208" s="250"/>
      <c r="D208" s="236" t="s">
        <v>319</v>
      </c>
      <c r="E208" s="251" t="s">
        <v>19</v>
      </c>
      <c r="F208" s="252" t="s">
        <v>1464</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3" customFormat="1">
      <c r="A209" s="13"/>
      <c r="B209" s="234"/>
      <c r="C209" s="235"/>
      <c r="D209" s="236" t="s">
        <v>319</v>
      </c>
      <c r="E209" s="237" t="s">
        <v>19</v>
      </c>
      <c r="F209" s="238" t="s">
        <v>1872</v>
      </c>
      <c r="G209" s="235"/>
      <c r="H209" s="239">
        <v>163.70400000000001</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1873</v>
      </c>
      <c r="G210" s="235"/>
      <c r="H210" s="239">
        <v>3</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5" customFormat="1">
      <c r="A211" s="15"/>
      <c r="B211" s="259"/>
      <c r="C211" s="260"/>
      <c r="D211" s="236" t="s">
        <v>319</v>
      </c>
      <c r="E211" s="261" t="s">
        <v>19</v>
      </c>
      <c r="F211" s="262" t="s">
        <v>448</v>
      </c>
      <c r="G211" s="260"/>
      <c r="H211" s="263">
        <v>166.70400000000001</v>
      </c>
      <c r="I211" s="264"/>
      <c r="J211" s="260"/>
      <c r="K211" s="260"/>
      <c r="L211" s="265"/>
      <c r="M211" s="266"/>
      <c r="N211" s="267"/>
      <c r="O211" s="267"/>
      <c r="P211" s="267"/>
      <c r="Q211" s="267"/>
      <c r="R211" s="267"/>
      <c r="S211" s="267"/>
      <c r="T211" s="268"/>
      <c r="U211" s="15"/>
      <c r="V211" s="15"/>
      <c r="W211" s="15"/>
      <c r="X211" s="15"/>
      <c r="Y211" s="15"/>
      <c r="Z211" s="15"/>
      <c r="AA211" s="15"/>
      <c r="AB211" s="15"/>
      <c r="AC211" s="15"/>
      <c r="AD211" s="15"/>
      <c r="AE211" s="15"/>
      <c r="AT211" s="269" t="s">
        <v>319</v>
      </c>
      <c r="AU211" s="269" t="s">
        <v>85</v>
      </c>
      <c r="AV211" s="15" t="s">
        <v>315</v>
      </c>
      <c r="AW211" s="15" t="s">
        <v>37</v>
      </c>
      <c r="AX211" s="15" t="s">
        <v>83</v>
      </c>
      <c r="AY211" s="269" t="s">
        <v>308</v>
      </c>
    </row>
    <row r="212" s="12" customFormat="1" ht="22.8" customHeight="1">
      <c r="A212" s="12"/>
      <c r="B212" s="200"/>
      <c r="C212" s="201"/>
      <c r="D212" s="202" t="s">
        <v>75</v>
      </c>
      <c r="E212" s="214" t="s">
        <v>489</v>
      </c>
      <c r="F212" s="214" t="s">
        <v>490</v>
      </c>
      <c r="G212" s="201"/>
      <c r="H212" s="201"/>
      <c r="I212" s="204"/>
      <c r="J212" s="215">
        <f>BK212</f>
        <v>0</v>
      </c>
      <c r="K212" s="201"/>
      <c r="L212" s="206"/>
      <c r="M212" s="207"/>
      <c r="N212" s="208"/>
      <c r="O212" s="208"/>
      <c r="P212" s="209">
        <f>SUM(P213:P228)</f>
        <v>0</v>
      </c>
      <c r="Q212" s="208"/>
      <c r="R212" s="209">
        <f>SUM(R213:R228)</f>
        <v>0</v>
      </c>
      <c r="S212" s="208"/>
      <c r="T212" s="210">
        <f>SUM(T213:T228)</f>
        <v>0</v>
      </c>
      <c r="U212" s="12"/>
      <c r="V212" s="12"/>
      <c r="W212" s="12"/>
      <c r="X212" s="12"/>
      <c r="Y212" s="12"/>
      <c r="Z212" s="12"/>
      <c r="AA212" s="12"/>
      <c r="AB212" s="12"/>
      <c r="AC212" s="12"/>
      <c r="AD212" s="12"/>
      <c r="AE212" s="12"/>
      <c r="AR212" s="211" t="s">
        <v>83</v>
      </c>
      <c r="AT212" s="212" t="s">
        <v>75</v>
      </c>
      <c r="AU212" s="212" t="s">
        <v>83</v>
      </c>
      <c r="AY212" s="211" t="s">
        <v>308</v>
      </c>
      <c r="BK212" s="213">
        <f>SUM(BK213:BK228)</f>
        <v>0</v>
      </c>
    </row>
    <row r="213" s="2" customFormat="1" ht="24.15" customHeight="1">
      <c r="A213" s="41"/>
      <c r="B213" s="42"/>
      <c r="C213" s="216" t="s">
        <v>784</v>
      </c>
      <c r="D213" s="216" t="s">
        <v>310</v>
      </c>
      <c r="E213" s="217" t="s">
        <v>1115</v>
      </c>
      <c r="F213" s="218" t="s">
        <v>1116</v>
      </c>
      <c r="G213" s="219" t="s">
        <v>493</v>
      </c>
      <c r="H213" s="220">
        <v>46.975000000000001</v>
      </c>
      <c r="I213" s="221"/>
      <c r="J213" s="222">
        <f>ROUND(I213*H213,2)</f>
        <v>0</v>
      </c>
      <c r="K213" s="218" t="s">
        <v>314</v>
      </c>
      <c r="L213" s="47"/>
      <c r="M213" s="223" t="s">
        <v>19</v>
      </c>
      <c r="N213" s="224" t="s">
        <v>47</v>
      </c>
      <c r="O213" s="87"/>
      <c r="P213" s="225">
        <f>O213*H213</f>
        <v>0</v>
      </c>
      <c r="Q213" s="225">
        <v>0</v>
      </c>
      <c r="R213" s="225">
        <f>Q213*H213</f>
        <v>0</v>
      </c>
      <c r="S213" s="225">
        <v>0</v>
      </c>
      <c r="T213" s="226">
        <f>S213*H213</f>
        <v>0</v>
      </c>
      <c r="U213" s="41"/>
      <c r="V213" s="41"/>
      <c r="W213" s="41"/>
      <c r="X213" s="41"/>
      <c r="Y213" s="41"/>
      <c r="Z213" s="41"/>
      <c r="AA213" s="41"/>
      <c r="AB213" s="41"/>
      <c r="AC213" s="41"/>
      <c r="AD213" s="41"/>
      <c r="AE213" s="41"/>
      <c r="AR213" s="227" t="s">
        <v>315</v>
      </c>
      <c r="AT213" s="227" t="s">
        <v>310</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1492</v>
      </c>
    </row>
    <row r="214" s="2" customFormat="1">
      <c r="A214" s="41"/>
      <c r="B214" s="42"/>
      <c r="C214" s="43"/>
      <c r="D214" s="229" t="s">
        <v>317</v>
      </c>
      <c r="E214" s="43"/>
      <c r="F214" s="230" t="s">
        <v>1118</v>
      </c>
      <c r="G214" s="43"/>
      <c r="H214" s="43"/>
      <c r="I214" s="231"/>
      <c r="J214" s="43"/>
      <c r="K214" s="43"/>
      <c r="L214" s="47"/>
      <c r="M214" s="232"/>
      <c r="N214" s="233"/>
      <c r="O214" s="87"/>
      <c r="P214" s="87"/>
      <c r="Q214" s="87"/>
      <c r="R214" s="87"/>
      <c r="S214" s="87"/>
      <c r="T214" s="88"/>
      <c r="U214" s="41"/>
      <c r="V214" s="41"/>
      <c r="W214" s="41"/>
      <c r="X214" s="41"/>
      <c r="Y214" s="41"/>
      <c r="Z214" s="41"/>
      <c r="AA214" s="41"/>
      <c r="AB214" s="41"/>
      <c r="AC214" s="41"/>
      <c r="AD214" s="41"/>
      <c r="AE214" s="41"/>
      <c r="AT214" s="20" t="s">
        <v>317</v>
      </c>
      <c r="AU214" s="20" t="s">
        <v>85</v>
      </c>
    </row>
    <row r="215" s="13" customFormat="1">
      <c r="A215" s="13"/>
      <c r="B215" s="234"/>
      <c r="C215" s="235"/>
      <c r="D215" s="236" t="s">
        <v>319</v>
      </c>
      <c r="E215" s="237" t="s">
        <v>19</v>
      </c>
      <c r="F215" s="238" t="s">
        <v>1874</v>
      </c>
      <c r="G215" s="235"/>
      <c r="H215" s="239">
        <v>11.275</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3" customFormat="1">
      <c r="A216" s="13"/>
      <c r="B216" s="234"/>
      <c r="C216" s="235"/>
      <c r="D216" s="236" t="s">
        <v>319</v>
      </c>
      <c r="E216" s="237" t="s">
        <v>19</v>
      </c>
      <c r="F216" s="238" t="s">
        <v>1875</v>
      </c>
      <c r="G216" s="235"/>
      <c r="H216" s="239">
        <v>35.700000000000003</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76</v>
      </c>
      <c r="AY216" s="245" t="s">
        <v>308</v>
      </c>
    </row>
    <row r="217" s="15" customFormat="1">
      <c r="A217" s="15"/>
      <c r="B217" s="259"/>
      <c r="C217" s="260"/>
      <c r="D217" s="236" t="s">
        <v>319</v>
      </c>
      <c r="E217" s="261" t="s">
        <v>19</v>
      </c>
      <c r="F217" s="262" t="s">
        <v>448</v>
      </c>
      <c r="G217" s="260"/>
      <c r="H217" s="263">
        <v>46.975000000000001</v>
      </c>
      <c r="I217" s="264"/>
      <c r="J217" s="260"/>
      <c r="K217" s="260"/>
      <c r="L217" s="265"/>
      <c r="M217" s="266"/>
      <c r="N217" s="267"/>
      <c r="O217" s="267"/>
      <c r="P217" s="267"/>
      <c r="Q217" s="267"/>
      <c r="R217" s="267"/>
      <c r="S217" s="267"/>
      <c r="T217" s="268"/>
      <c r="U217" s="15"/>
      <c r="V217" s="15"/>
      <c r="W217" s="15"/>
      <c r="X217" s="15"/>
      <c r="Y217" s="15"/>
      <c r="Z217" s="15"/>
      <c r="AA217" s="15"/>
      <c r="AB217" s="15"/>
      <c r="AC217" s="15"/>
      <c r="AD217" s="15"/>
      <c r="AE217" s="15"/>
      <c r="AT217" s="269" t="s">
        <v>319</v>
      </c>
      <c r="AU217" s="269" t="s">
        <v>85</v>
      </c>
      <c r="AV217" s="15" t="s">
        <v>315</v>
      </c>
      <c r="AW217" s="15" t="s">
        <v>37</v>
      </c>
      <c r="AX217" s="15" t="s">
        <v>83</v>
      </c>
      <c r="AY217" s="269" t="s">
        <v>308</v>
      </c>
    </row>
    <row r="218" s="2" customFormat="1" ht="24.15" customHeight="1">
      <c r="A218" s="41"/>
      <c r="B218" s="42"/>
      <c r="C218" s="216" t="s">
        <v>620</v>
      </c>
      <c r="D218" s="216" t="s">
        <v>310</v>
      </c>
      <c r="E218" s="217" t="s">
        <v>1121</v>
      </c>
      <c r="F218" s="218" t="s">
        <v>1109</v>
      </c>
      <c r="G218" s="219" t="s">
        <v>493</v>
      </c>
      <c r="H218" s="220">
        <v>892.52499999999998</v>
      </c>
      <c r="I218" s="221"/>
      <c r="J218" s="222">
        <f>ROUND(I218*H218,2)</f>
        <v>0</v>
      </c>
      <c r="K218" s="218" t="s">
        <v>314</v>
      </c>
      <c r="L218" s="47"/>
      <c r="M218" s="223" t="s">
        <v>19</v>
      </c>
      <c r="N218" s="224"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315</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1496</v>
      </c>
    </row>
    <row r="219" s="2" customFormat="1">
      <c r="A219" s="41"/>
      <c r="B219" s="42"/>
      <c r="C219" s="43"/>
      <c r="D219" s="229" t="s">
        <v>317</v>
      </c>
      <c r="E219" s="43"/>
      <c r="F219" s="230" t="s">
        <v>1123</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14" customFormat="1">
      <c r="A220" s="14"/>
      <c r="B220" s="249"/>
      <c r="C220" s="250"/>
      <c r="D220" s="236" t="s">
        <v>319</v>
      </c>
      <c r="E220" s="251" t="s">
        <v>19</v>
      </c>
      <c r="F220" s="252" t="s">
        <v>1112</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13" customFormat="1">
      <c r="A221" s="13"/>
      <c r="B221" s="234"/>
      <c r="C221" s="235"/>
      <c r="D221" s="236" t="s">
        <v>319</v>
      </c>
      <c r="E221" s="237" t="s">
        <v>19</v>
      </c>
      <c r="F221" s="238" t="s">
        <v>1876</v>
      </c>
      <c r="G221" s="235"/>
      <c r="H221" s="239">
        <v>214.22499999999999</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76</v>
      </c>
      <c r="AY221" s="245" t="s">
        <v>308</v>
      </c>
    </row>
    <row r="222" s="13" customFormat="1">
      <c r="A222" s="13"/>
      <c r="B222" s="234"/>
      <c r="C222" s="235"/>
      <c r="D222" s="236" t="s">
        <v>319</v>
      </c>
      <c r="E222" s="237" t="s">
        <v>19</v>
      </c>
      <c r="F222" s="238" t="s">
        <v>1877</v>
      </c>
      <c r="G222" s="235"/>
      <c r="H222" s="239">
        <v>678.29999999999995</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76</v>
      </c>
      <c r="AY222" s="245" t="s">
        <v>308</v>
      </c>
    </row>
    <row r="223" s="15" customFormat="1">
      <c r="A223" s="15"/>
      <c r="B223" s="259"/>
      <c r="C223" s="260"/>
      <c r="D223" s="236" t="s">
        <v>319</v>
      </c>
      <c r="E223" s="261" t="s">
        <v>19</v>
      </c>
      <c r="F223" s="262" t="s">
        <v>448</v>
      </c>
      <c r="G223" s="260"/>
      <c r="H223" s="263">
        <v>892.52499999999998</v>
      </c>
      <c r="I223" s="264"/>
      <c r="J223" s="260"/>
      <c r="K223" s="260"/>
      <c r="L223" s="265"/>
      <c r="M223" s="266"/>
      <c r="N223" s="267"/>
      <c r="O223" s="267"/>
      <c r="P223" s="267"/>
      <c r="Q223" s="267"/>
      <c r="R223" s="267"/>
      <c r="S223" s="267"/>
      <c r="T223" s="268"/>
      <c r="U223" s="15"/>
      <c r="V223" s="15"/>
      <c r="W223" s="15"/>
      <c r="X223" s="15"/>
      <c r="Y223" s="15"/>
      <c r="Z223" s="15"/>
      <c r="AA223" s="15"/>
      <c r="AB223" s="15"/>
      <c r="AC223" s="15"/>
      <c r="AD223" s="15"/>
      <c r="AE223" s="15"/>
      <c r="AT223" s="269" t="s">
        <v>319</v>
      </c>
      <c r="AU223" s="269" t="s">
        <v>85</v>
      </c>
      <c r="AV223" s="15" t="s">
        <v>315</v>
      </c>
      <c r="AW223" s="15" t="s">
        <v>37</v>
      </c>
      <c r="AX223" s="15" t="s">
        <v>83</v>
      </c>
      <c r="AY223" s="269" t="s">
        <v>308</v>
      </c>
    </row>
    <row r="224" s="2" customFormat="1" ht="24.15" customHeight="1">
      <c r="A224" s="41"/>
      <c r="B224" s="42"/>
      <c r="C224" s="216" t="s">
        <v>794</v>
      </c>
      <c r="D224" s="216" t="s">
        <v>310</v>
      </c>
      <c r="E224" s="217" t="s">
        <v>514</v>
      </c>
      <c r="F224" s="218" t="s">
        <v>515</v>
      </c>
      <c r="G224" s="219" t="s">
        <v>493</v>
      </c>
      <c r="H224" s="220">
        <v>46.975000000000001</v>
      </c>
      <c r="I224" s="221"/>
      <c r="J224" s="222">
        <f>ROUND(I224*H224,2)</f>
        <v>0</v>
      </c>
      <c r="K224" s="218" t="s">
        <v>314</v>
      </c>
      <c r="L224" s="47"/>
      <c r="M224" s="223" t="s">
        <v>19</v>
      </c>
      <c r="N224" s="224"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315</v>
      </c>
      <c r="AT224" s="227" t="s">
        <v>310</v>
      </c>
      <c r="AU224" s="227" t="s">
        <v>85</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1878</v>
      </c>
    </row>
    <row r="225" s="2" customFormat="1">
      <c r="A225" s="41"/>
      <c r="B225" s="42"/>
      <c r="C225" s="43"/>
      <c r="D225" s="229" t="s">
        <v>317</v>
      </c>
      <c r="E225" s="43"/>
      <c r="F225" s="230" t="s">
        <v>517</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317</v>
      </c>
      <c r="AU225" s="20" t="s">
        <v>85</v>
      </c>
    </row>
    <row r="226" s="13" customFormat="1">
      <c r="A226" s="13"/>
      <c r="B226" s="234"/>
      <c r="C226" s="235"/>
      <c r="D226" s="236" t="s">
        <v>319</v>
      </c>
      <c r="E226" s="237" t="s">
        <v>19</v>
      </c>
      <c r="F226" s="238" t="s">
        <v>1874</v>
      </c>
      <c r="G226" s="235"/>
      <c r="H226" s="239">
        <v>11.275</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76</v>
      </c>
      <c r="AY226" s="245" t="s">
        <v>308</v>
      </c>
    </row>
    <row r="227" s="13" customFormat="1">
      <c r="A227" s="13"/>
      <c r="B227" s="234"/>
      <c r="C227" s="235"/>
      <c r="D227" s="236" t="s">
        <v>319</v>
      </c>
      <c r="E227" s="237" t="s">
        <v>19</v>
      </c>
      <c r="F227" s="238" t="s">
        <v>1879</v>
      </c>
      <c r="G227" s="235"/>
      <c r="H227" s="239">
        <v>35.700000000000003</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5" customFormat="1">
      <c r="A228" s="15"/>
      <c r="B228" s="259"/>
      <c r="C228" s="260"/>
      <c r="D228" s="236" t="s">
        <v>319</v>
      </c>
      <c r="E228" s="261" t="s">
        <v>19</v>
      </c>
      <c r="F228" s="262" t="s">
        <v>448</v>
      </c>
      <c r="G228" s="260"/>
      <c r="H228" s="263">
        <v>46.975000000000001</v>
      </c>
      <c r="I228" s="264"/>
      <c r="J228" s="260"/>
      <c r="K228" s="260"/>
      <c r="L228" s="265"/>
      <c r="M228" s="266"/>
      <c r="N228" s="267"/>
      <c r="O228" s="267"/>
      <c r="P228" s="267"/>
      <c r="Q228" s="267"/>
      <c r="R228" s="267"/>
      <c r="S228" s="267"/>
      <c r="T228" s="268"/>
      <c r="U228" s="15"/>
      <c r="V228" s="15"/>
      <c r="W228" s="15"/>
      <c r="X228" s="15"/>
      <c r="Y228" s="15"/>
      <c r="Z228" s="15"/>
      <c r="AA228" s="15"/>
      <c r="AB228" s="15"/>
      <c r="AC228" s="15"/>
      <c r="AD228" s="15"/>
      <c r="AE228" s="15"/>
      <c r="AT228" s="269" t="s">
        <v>319</v>
      </c>
      <c r="AU228" s="269" t="s">
        <v>85</v>
      </c>
      <c r="AV228" s="15" t="s">
        <v>315</v>
      </c>
      <c r="AW228" s="15" t="s">
        <v>37</v>
      </c>
      <c r="AX228" s="15" t="s">
        <v>83</v>
      </c>
      <c r="AY228" s="269" t="s">
        <v>308</v>
      </c>
    </row>
    <row r="229" s="12" customFormat="1" ht="22.8" customHeight="1">
      <c r="A229" s="12"/>
      <c r="B229" s="200"/>
      <c r="C229" s="201"/>
      <c r="D229" s="202" t="s">
        <v>75</v>
      </c>
      <c r="E229" s="214" t="s">
        <v>518</v>
      </c>
      <c r="F229" s="214" t="s">
        <v>519</v>
      </c>
      <c r="G229" s="201"/>
      <c r="H229" s="201"/>
      <c r="I229" s="204"/>
      <c r="J229" s="215">
        <f>BK229</f>
        <v>0</v>
      </c>
      <c r="K229" s="201"/>
      <c r="L229" s="206"/>
      <c r="M229" s="207"/>
      <c r="N229" s="208"/>
      <c r="O229" s="208"/>
      <c r="P229" s="209">
        <f>SUM(P230:P231)</f>
        <v>0</v>
      </c>
      <c r="Q229" s="208"/>
      <c r="R229" s="209">
        <f>SUM(R230:R231)</f>
        <v>0</v>
      </c>
      <c r="S229" s="208"/>
      <c r="T229" s="210">
        <f>SUM(T230:T231)</f>
        <v>0</v>
      </c>
      <c r="U229" s="12"/>
      <c r="V229" s="12"/>
      <c r="W229" s="12"/>
      <c r="X229" s="12"/>
      <c r="Y229" s="12"/>
      <c r="Z229" s="12"/>
      <c r="AA229" s="12"/>
      <c r="AB229" s="12"/>
      <c r="AC229" s="12"/>
      <c r="AD229" s="12"/>
      <c r="AE229" s="12"/>
      <c r="AR229" s="211" t="s">
        <v>83</v>
      </c>
      <c r="AT229" s="212" t="s">
        <v>75</v>
      </c>
      <c r="AU229" s="212" t="s">
        <v>83</v>
      </c>
      <c r="AY229" s="211" t="s">
        <v>308</v>
      </c>
      <c r="BK229" s="213">
        <f>SUM(BK230:BK231)</f>
        <v>0</v>
      </c>
    </row>
    <row r="230" s="2" customFormat="1" ht="24.15" customHeight="1">
      <c r="A230" s="41"/>
      <c r="B230" s="42"/>
      <c r="C230" s="216" t="s">
        <v>627</v>
      </c>
      <c r="D230" s="216" t="s">
        <v>310</v>
      </c>
      <c r="E230" s="217" t="s">
        <v>1880</v>
      </c>
      <c r="F230" s="218" t="s">
        <v>1881</v>
      </c>
      <c r="G230" s="219" t="s">
        <v>493</v>
      </c>
      <c r="H230" s="220">
        <v>77.091999999999999</v>
      </c>
      <c r="I230" s="221"/>
      <c r="J230" s="222">
        <f>ROUND(I230*H230,2)</f>
        <v>0</v>
      </c>
      <c r="K230" s="218" t="s">
        <v>314</v>
      </c>
      <c r="L230" s="47"/>
      <c r="M230" s="223" t="s">
        <v>19</v>
      </c>
      <c r="N230" s="224"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315</v>
      </c>
      <c r="AT230" s="227" t="s">
        <v>310</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1882</v>
      </c>
    </row>
    <row r="231" s="2" customFormat="1">
      <c r="A231" s="41"/>
      <c r="B231" s="42"/>
      <c r="C231" s="43"/>
      <c r="D231" s="229" t="s">
        <v>317</v>
      </c>
      <c r="E231" s="43"/>
      <c r="F231" s="230" t="s">
        <v>1883</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317</v>
      </c>
      <c r="AU231" s="20" t="s">
        <v>85</v>
      </c>
    </row>
    <row r="232" s="12" customFormat="1" ht="25.92" customHeight="1">
      <c r="A232" s="12"/>
      <c r="B232" s="200"/>
      <c r="C232" s="201"/>
      <c r="D232" s="202" t="s">
        <v>75</v>
      </c>
      <c r="E232" s="203" t="s">
        <v>590</v>
      </c>
      <c r="F232" s="203" t="s">
        <v>591</v>
      </c>
      <c r="G232" s="201"/>
      <c r="H232" s="201"/>
      <c r="I232" s="204"/>
      <c r="J232" s="205">
        <f>BK232</f>
        <v>0</v>
      </c>
      <c r="K232" s="201"/>
      <c r="L232" s="206"/>
      <c r="M232" s="207"/>
      <c r="N232" s="208"/>
      <c r="O232" s="208"/>
      <c r="P232" s="209">
        <f>P233</f>
        <v>0</v>
      </c>
      <c r="Q232" s="208"/>
      <c r="R232" s="209">
        <f>R233</f>
        <v>0.014848</v>
      </c>
      <c r="S232" s="208"/>
      <c r="T232" s="210">
        <f>T233</f>
        <v>0</v>
      </c>
      <c r="U232" s="12"/>
      <c r="V232" s="12"/>
      <c r="W232" s="12"/>
      <c r="X232" s="12"/>
      <c r="Y232" s="12"/>
      <c r="Z232" s="12"/>
      <c r="AA232" s="12"/>
      <c r="AB232" s="12"/>
      <c r="AC232" s="12"/>
      <c r="AD232" s="12"/>
      <c r="AE232" s="12"/>
      <c r="AR232" s="211" t="s">
        <v>85</v>
      </c>
      <c r="AT232" s="212" t="s">
        <v>75</v>
      </c>
      <c r="AU232" s="212" t="s">
        <v>76</v>
      </c>
      <c r="AY232" s="211" t="s">
        <v>308</v>
      </c>
      <c r="BK232" s="213">
        <f>BK233</f>
        <v>0</v>
      </c>
    </row>
    <row r="233" s="12" customFormat="1" ht="22.8" customHeight="1">
      <c r="A233" s="12"/>
      <c r="B233" s="200"/>
      <c r="C233" s="201"/>
      <c r="D233" s="202" t="s">
        <v>75</v>
      </c>
      <c r="E233" s="214" t="s">
        <v>964</v>
      </c>
      <c r="F233" s="214" t="s">
        <v>965</v>
      </c>
      <c r="G233" s="201"/>
      <c r="H233" s="201"/>
      <c r="I233" s="204"/>
      <c r="J233" s="215">
        <f>BK233</f>
        <v>0</v>
      </c>
      <c r="K233" s="201"/>
      <c r="L233" s="206"/>
      <c r="M233" s="207"/>
      <c r="N233" s="208"/>
      <c r="O233" s="208"/>
      <c r="P233" s="209">
        <f>SUM(P234:P238)</f>
        <v>0</v>
      </c>
      <c r="Q233" s="208"/>
      <c r="R233" s="209">
        <f>SUM(R234:R238)</f>
        <v>0.014848</v>
      </c>
      <c r="S233" s="208"/>
      <c r="T233" s="210">
        <f>SUM(T234:T238)</f>
        <v>0</v>
      </c>
      <c r="U233" s="12"/>
      <c r="V233" s="12"/>
      <c r="W233" s="12"/>
      <c r="X233" s="12"/>
      <c r="Y233" s="12"/>
      <c r="Z233" s="12"/>
      <c r="AA233" s="12"/>
      <c r="AB233" s="12"/>
      <c r="AC233" s="12"/>
      <c r="AD233" s="12"/>
      <c r="AE233" s="12"/>
      <c r="AR233" s="211" t="s">
        <v>85</v>
      </c>
      <c r="AT233" s="212" t="s">
        <v>75</v>
      </c>
      <c r="AU233" s="212" t="s">
        <v>83</v>
      </c>
      <c r="AY233" s="211" t="s">
        <v>308</v>
      </c>
      <c r="BK233" s="213">
        <f>SUM(BK234:BK238)</f>
        <v>0</v>
      </c>
    </row>
    <row r="234" s="2" customFormat="1" ht="24.15" customHeight="1">
      <c r="A234" s="41"/>
      <c r="B234" s="42"/>
      <c r="C234" s="216" t="s">
        <v>808</v>
      </c>
      <c r="D234" s="216" t="s">
        <v>310</v>
      </c>
      <c r="E234" s="217" t="s">
        <v>1884</v>
      </c>
      <c r="F234" s="218" t="s">
        <v>1885</v>
      </c>
      <c r="G234" s="219" t="s">
        <v>313</v>
      </c>
      <c r="H234" s="220">
        <v>25.600000000000001</v>
      </c>
      <c r="I234" s="221"/>
      <c r="J234" s="222">
        <f>ROUND(I234*H234,2)</f>
        <v>0</v>
      </c>
      <c r="K234" s="218" t="s">
        <v>314</v>
      </c>
      <c r="L234" s="47"/>
      <c r="M234" s="223" t="s">
        <v>19</v>
      </c>
      <c r="N234" s="224" t="s">
        <v>47</v>
      </c>
      <c r="O234" s="87"/>
      <c r="P234" s="225">
        <f>O234*H234</f>
        <v>0</v>
      </c>
      <c r="Q234" s="225">
        <v>0.00058</v>
      </c>
      <c r="R234" s="225">
        <f>Q234*H234</f>
        <v>0.014848</v>
      </c>
      <c r="S234" s="225">
        <v>0</v>
      </c>
      <c r="T234" s="226">
        <f>S234*H234</f>
        <v>0</v>
      </c>
      <c r="U234" s="41"/>
      <c r="V234" s="41"/>
      <c r="W234" s="41"/>
      <c r="X234" s="41"/>
      <c r="Y234" s="41"/>
      <c r="Z234" s="41"/>
      <c r="AA234" s="41"/>
      <c r="AB234" s="41"/>
      <c r="AC234" s="41"/>
      <c r="AD234" s="41"/>
      <c r="AE234" s="41"/>
      <c r="AR234" s="227" t="s">
        <v>391</v>
      </c>
      <c r="AT234" s="227" t="s">
        <v>310</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391</v>
      </c>
      <c r="BM234" s="227" t="s">
        <v>1886</v>
      </c>
    </row>
    <row r="235" s="2" customFormat="1">
      <c r="A235" s="41"/>
      <c r="B235" s="42"/>
      <c r="C235" s="43"/>
      <c r="D235" s="229" t="s">
        <v>317</v>
      </c>
      <c r="E235" s="43"/>
      <c r="F235" s="230" t="s">
        <v>1887</v>
      </c>
      <c r="G235" s="43"/>
      <c r="H235" s="43"/>
      <c r="I235" s="231"/>
      <c r="J235" s="43"/>
      <c r="K235" s="43"/>
      <c r="L235" s="47"/>
      <c r="M235" s="232"/>
      <c r="N235" s="233"/>
      <c r="O235" s="87"/>
      <c r="P235" s="87"/>
      <c r="Q235" s="87"/>
      <c r="R235" s="87"/>
      <c r="S235" s="87"/>
      <c r="T235" s="88"/>
      <c r="U235" s="41"/>
      <c r="V235" s="41"/>
      <c r="W235" s="41"/>
      <c r="X235" s="41"/>
      <c r="Y235" s="41"/>
      <c r="Z235" s="41"/>
      <c r="AA235" s="41"/>
      <c r="AB235" s="41"/>
      <c r="AC235" s="41"/>
      <c r="AD235" s="41"/>
      <c r="AE235" s="41"/>
      <c r="AT235" s="20" t="s">
        <v>317</v>
      </c>
      <c r="AU235" s="20" t="s">
        <v>85</v>
      </c>
    </row>
    <row r="236" s="13" customFormat="1">
      <c r="A236" s="13"/>
      <c r="B236" s="234"/>
      <c r="C236" s="235"/>
      <c r="D236" s="236" t="s">
        <v>319</v>
      </c>
      <c r="E236" s="237" t="s">
        <v>19</v>
      </c>
      <c r="F236" s="238" t="s">
        <v>1888</v>
      </c>
      <c r="G236" s="235"/>
      <c r="H236" s="239">
        <v>25.600000000000001</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83</v>
      </c>
      <c r="AY236" s="245" t="s">
        <v>308</v>
      </c>
    </row>
    <row r="237" s="2" customFormat="1" ht="24.15" customHeight="1">
      <c r="A237" s="41"/>
      <c r="B237" s="42"/>
      <c r="C237" s="216" t="s">
        <v>735</v>
      </c>
      <c r="D237" s="216" t="s">
        <v>310</v>
      </c>
      <c r="E237" s="217" t="s">
        <v>1889</v>
      </c>
      <c r="F237" s="218" t="s">
        <v>1890</v>
      </c>
      <c r="G237" s="219" t="s">
        <v>1891</v>
      </c>
      <c r="H237" s="290"/>
      <c r="I237" s="221"/>
      <c r="J237" s="222">
        <f>ROUND(I237*H237,2)</f>
        <v>0</v>
      </c>
      <c r="K237" s="218" t="s">
        <v>314</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391</v>
      </c>
      <c r="AT237" s="227" t="s">
        <v>310</v>
      </c>
      <c r="AU237" s="227" t="s">
        <v>85</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391</v>
      </c>
      <c r="BM237" s="227" t="s">
        <v>1892</v>
      </c>
    </row>
    <row r="238" s="2" customFormat="1">
      <c r="A238" s="41"/>
      <c r="B238" s="42"/>
      <c r="C238" s="43"/>
      <c r="D238" s="229" t="s">
        <v>317</v>
      </c>
      <c r="E238" s="43"/>
      <c r="F238" s="230" t="s">
        <v>1893</v>
      </c>
      <c r="G238" s="43"/>
      <c r="H238" s="43"/>
      <c r="I238" s="231"/>
      <c r="J238" s="43"/>
      <c r="K238" s="43"/>
      <c r="L238" s="47"/>
      <c r="M238" s="270"/>
      <c r="N238" s="271"/>
      <c r="O238" s="272"/>
      <c r="P238" s="272"/>
      <c r="Q238" s="272"/>
      <c r="R238" s="272"/>
      <c r="S238" s="272"/>
      <c r="T238" s="273"/>
      <c r="U238" s="41"/>
      <c r="V238" s="41"/>
      <c r="W238" s="41"/>
      <c r="X238" s="41"/>
      <c r="Y238" s="41"/>
      <c r="Z238" s="41"/>
      <c r="AA238" s="41"/>
      <c r="AB238" s="41"/>
      <c r="AC238" s="41"/>
      <c r="AD238" s="41"/>
      <c r="AE238" s="41"/>
      <c r="AT238" s="20" t="s">
        <v>317</v>
      </c>
      <c r="AU238" s="20" t="s">
        <v>85</v>
      </c>
    </row>
    <row r="239" s="2" customFormat="1" ht="6.96" customHeight="1">
      <c r="A239" s="41"/>
      <c r="B239" s="62"/>
      <c r="C239" s="63"/>
      <c r="D239" s="63"/>
      <c r="E239" s="63"/>
      <c r="F239" s="63"/>
      <c r="G239" s="63"/>
      <c r="H239" s="63"/>
      <c r="I239" s="63"/>
      <c r="J239" s="63"/>
      <c r="K239" s="63"/>
      <c r="L239" s="47"/>
      <c r="M239" s="41"/>
      <c r="O239" s="41"/>
      <c r="P239" s="41"/>
      <c r="Q239" s="41"/>
      <c r="R239" s="41"/>
      <c r="S239" s="41"/>
      <c r="T239" s="41"/>
      <c r="U239" s="41"/>
      <c r="V239" s="41"/>
      <c r="W239" s="41"/>
      <c r="X239" s="41"/>
      <c r="Y239" s="41"/>
      <c r="Z239" s="41"/>
      <c r="AA239" s="41"/>
      <c r="AB239" s="41"/>
      <c r="AC239" s="41"/>
      <c r="AD239" s="41"/>
      <c r="AE239" s="41"/>
    </row>
  </sheetData>
  <sheetProtection sheet="1" autoFilter="0" formatColumns="0" formatRows="0" objects="1" scenarios="1" spinCount="100000" saltValue="cbMpavMdy2L/8dVH8vpgJd7tWkWq9JZBRdZQrsDHHCmC8gu3jt9adqBeiP6buJy5jAx8zXtVi9CncUR85/YoAw==" hashValue="7ej90whhhkiIK1VLx9wcuZRY57XG1v3muukP4pL9qGfdalk9X7j4U/N+rkr60i3msZBe915tKOKcYc8qMo71IQ==" algorithmName="SHA-512" password="CC35"/>
  <autoFilter ref="C93:K2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00" r:id="rId1" display="https://podminky.urs.cz/item/CS_URS_2024_02/113106142"/>
    <hyperlink ref="F103" r:id="rId2" display="https://podminky.urs.cz/item/CS_URS_2024_02/113202111"/>
    <hyperlink ref="F106" r:id="rId3" display="https://podminky.urs.cz/item/CS_URS_2024_02/122252514"/>
    <hyperlink ref="F110" r:id="rId4" display="https://podminky.urs.cz/item/CS_URS_2024_02/129001101"/>
    <hyperlink ref="F114" r:id="rId5" display="https://podminky.urs.cz/item/CS_URS_2024_02/162702111R"/>
    <hyperlink ref="F117" r:id="rId6" display="https://podminky.urs.cz/item/CS_URS_2024_02/162702119R"/>
    <hyperlink ref="F120" r:id="rId7" display="https://podminky.urs.cz/item/CS_URS_2024_02/162751117"/>
    <hyperlink ref="F124" r:id="rId8" display="https://podminky.urs.cz/item/CS_URS_2024_02/162751119"/>
    <hyperlink ref="F128" r:id="rId9" display="https://podminky.urs.cz/item/CS_URS_2024_02/171152111"/>
    <hyperlink ref="F137" r:id="rId10" display="https://podminky.urs.cz/item/CS_URS_2024_02/171201231"/>
    <hyperlink ref="F140" r:id="rId11" display="https://podminky.urs.cz/item/CS_URS_2024_02/171251201"/>
    <hyperlink ref="F145" r:id="rId12" display="https://podminky.urs.cz/item/CS_URS_2024_02/181351103"/>
    <hyperlink ref="F150" r:id="rId13" display="https://podminky.urs.cz/item/CS_URS_2024_02/181411131"/>
    <hyperlink ref="F156" r:id="rId14" display="https://podminky.urs.cz/item/CS_URS_2024_02/181951112"/>
    <hyperlink ref="F161" r:id="rId15" display="https://podminky.urs.cz/item/CS_URS_2024_02/184853521"/>
    <hyperlink ref="F165" r:id="rId16" display="https://podminky.urs.cz/item/CS_URS_2024_02/451311111"/>
    <hyperlink ref="F168" r:id="rId17" display="https://podminky.urs.cz/item/CS_URS_2024_02/465513127"/>
    <hyperlink ref="F173" r:id="rId18" display="https://podminky.urs.cz/item/CS_URS_2024_02/564871111"/>
    <hyperlink ref="F179" r:id="rId19" display="https://podminky.urs.cz/item/CS_URS_2024_02/596211263"/>
    <hyperlink ref="F200" r:id="rId20" display="https://podminky.urs.cz/item/CS_URS_2024_02/916231213"/>
    <hyperlink ref="F207" r:id="rId21" display="https://podminky.urs.cz/item/CS_URS_2024_02/919726202"/>
    <hyperlink ref="F214" r:id="rId22" display="https://podminky.urs.cz/item/CS_URS_2024_02/997221561"/>
    <hyperlink ref="F219" r:id="rId23" display="https://podminky.urs.cz/item/CS_URS_2024_02/997221569"/>
    <hyperlink ref="F225" r:id="rId24" display="https://podminky.urs.cz/item/CS_URS_2024_02/997221861"/>
    <hyperlink ref="F231" r:id="rId25" display="https://podminky.urs.cz/item/CS_URS_2024_02/998223011"/>
    <hyperlink ref="F235" r:id="rId26" display="https://podminky.urs.cz/item/CS_URS_2024_02/711161118"/>
    <hyperlink ref="F238" r:id="rId27"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1894</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ROUND((SUM(BE93:BE246)),  2)</f>
        <v>0</v>
      </c>
      <c r="G35" s="41"/>
      <c r="H35" s="41"/>
      <c r="I35" s="161">
        <v>0.20999999999999999</v>
      </c>
      <c r="J35" s="160">
        <f>ROUND(((SUM(BE93:BE246))*I35),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ROUND((SUM(BF93:BF246)),  2)</f>
        <v>0</v>
      </c>
      <c r="G36" s="41"/>
      <c r="H36" s="41"/>
      <c r="I36" s="161">
        <v>0.12</v>
      </c>
      <c r="J36" s="160">
        <f>ROUND(((SUM(BF93:BF246))*I36),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ROUND((SUM(BG93:BG246)),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ROUND((SUM(BH93:BH246)),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ROUND((SUM(BI93:BI246)),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120.2 - Komunikace pro pěší Business centrum Ostrava</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1149</v>
      </c>
      <c r="E66" s="186"/>
      <c r="F66" s="186"/>
      <c r="G66" s="186"/>
      <c r="H66" s="186"/>
      <c r="I66" s="186"/>
      <c r="J66" s="187">
        <f>J169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538</v>
      </c>
      <c r="E67" s="186"/>
      <c r="F67" s="186"/>
      <c r="G67" s="186"/>
      <c r="H67" s="186"/>
      <c r="I67" s="186"/>
      <c r="J67" s="187">
        <f>J194</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438</v>
      </c>
      <c r="E68" s="186"/>
      <c r="F68" s="186"/>
      <c r="G68" s="186"/>
      <c r="H68" s="186"/>
      <c r="I68" s="186"/>
      <c r="J68" s="187">
        <f>J210</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439</v>
      </c>
      <c r="E69" s="186"/>
      <c r="F69" s="186"/>
      <c r="G69" s="186"/>
      <c r="H69" s="186"/>
      <c r="I69" s="186"/>
      <c r="J69" s="187">
        <f>J237</f>
        <v>0</v>
      </c>
      <c r="K69" s="128"/>
      <c r="L69" s="188"/>
      <c r="S69" s="10"/>
      <c r="T69" s="10"/>
      <c r="U69" s="10"/>
      <c r="V69" s="10"/>
      <c r="W69" s="10"/>
      <c r="X69" s="10"/>
      <c r="Y69" s="10"/>
      <c r="Z69" s="10"/>
      <c r="AA69" s="10"/>
      <c r="AB69" s="10"/>
      <c r="AC69" s="10"/>
      <c r="AD69" s="10"/>
      <c r="AE69" s="10"/>
    </row>
    <row r="70" s="9" customFormat="1" ht="24.96" customHeight="1">
      <c r="A70" s="9"/>
      <c r="B70" s="178"/>
      <c r="C70" s="179"/>
      <c r="D70" s="180" t="s">
        <v>539</v>
      </c>
      <c r="E70" s="181"/>
      <c r="F70" s="181"/>
      <c r="G70" s="181"/>
      <c r="H70" s="181"/>
      <c r="I70" s="181"/>
      <c r="J70" s="182">
        <f>J240</f>
        <v>0</v>
      </c>
      <c r="K70" s="179"/>
      <c r="L70" s="183"/>
      <c r="S70" s="9"/>
      <c r="T70" s="9"/>
      <c r="U70" s="9"/>
      <c r="V70" s="9"/>
      <c r="W70" s="9"/>
      <c r="X70" s="9"/>
      <c r="Y70" s="9"/>
      <c r="Z70" s="9"/>
      <c r="AA70" s="9"/>
      <c r="AB70" s="9"/>
      <c r="AC70" s="9"/>
      <c r="AD70" s="9"/>
      <c r="AE70" s="9"/>
    </row>
    <row r="71" s="10" customFormat="1" ht="19.92" customHeight="1">
      <c r="A71" s="10"/>
      <c r="B71" s="184"/>
      <c r="C71" s="128"/>
      <c r="D71" s="185" t="s">
        <v>888</v>
      </c>
      <c r="E71" s="186"/>
      <c r="F71" s="186"/>
      <c r="G71" s="186"/>
      <c r="H71" s="186"/>
      <c r="I71" s="186"/>
      <c r="J71" s="187">
        <f>J241</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120.2 - Komunikace pro pěší Business centrum Ostrava</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P94+P240</f>
        <v>0</v>
      </c>
      <c r="Q93" s="99"/>
      <c r="R93" s="197">
        <f>R94+R240</f>
        <v>140.924475</v>
      </c>
      <c r="S93" s="99"/>
      <c r="T93" s="198">
        <f>T94+T240</f>
        <v>93.834999999999994</v>
      </c>
      <c r="U93" s="41"/>
      <c r="V93" s="41"/>
      <c r="W93" s="41"/>
      <c r="X93" s="41"/>
      <c r="Y93" s="41"/>
      <c r="Z93" s="41"/>
      <c r="AA93" s="41"/>
      <c r="AB93" s="41"/>
      <c r="AC93" s="41"/>
      <c r="AD93" s="41"/>
      <c r="AE93" s="41"/>
      <c r="AT93" s="20" t="s">
        <v>75</v>
      </c>
      <c r="AU93" s="20" t="s">
        <v>290</v>
      </c>
      <c r="BK93" s="199">
        <f>BK94+BK240</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P95+P169+P194+P210+P237</f>
        <v>0</v>
      </c>
      <c r="Q94" s="208"/>
      <c r="R94" s="209">
        <f>R95+R169+R194+R210+R237</f>
        <v>140.910675</v>
      </c>
      <c r="S94" s="208"/>
      <c r="T94" s="210">
        <f>T95+T169+T194+T210+T237</f>
        <v>93.834999999999994</v>
      </c>
      <c r="U94" s="12"/>
      <c r="V94" s="12"/>
      <c r="W94" s="12"/>
      <c r="X94" s="12"/>
      <c r="Y94" s="12"/>
      <c r="Z94" s="12"/>
      <c r="AA94" s="12"/>
      <c r="AB94" s="12"/>
      <c r="AC94" s="12"/>
      <c r="AD94" s="12"/>
      <c r="AE94" s="12"/>
      <c r="AR94" s="211" t="s">
        <v>83</v>
      </c>
      <c r="AT94" s="212" t="s">
        <v>75</v>
      </c>
      <c r="AU94" s="212" t="s">
        <v>76</v>
      </c>
      <c r="AY94" s="211" t="s">
        <v>308</v>
      </c>
      <c r="BK94" s="213">
        <f>BK95+BK169+BK194+BK210+BK237</f>
        <v>0</v>
      </c>
    </row>
    <row r="95" s="12" customFormat="1" ht="22.8" customHeight="1">
      <c r="A95" s="12"/>
      <c r="B95" s="200"/>
      <c r="C95" s="201"/>
      <c r="D95" s="202" t="s">
        <v>75</v>
      </c>
      <c r="E95" s="214" t="s">
        <v>83</v>
      </c>
      <c r="F95" s="214" t="s">
        <v>309</v>
      </c>
      <c r="G95" s="201"/>
      <c r="H95" s="201"/>
      <c r="I95" s="204"/>
      <c r="J95" s="215">
        <f>BK95</f>
        <v>0</v>
      </c>
      <c r="K95" s="201"/>
      <c r="L95" s="206"/>
      <c r="M95" s="207"/>
      <c r="N95" s="208"/>
      <c r="O95" s="208"/>
      <c r="P95" s="209">
        <f>SUM(P96:P168)</f>
        <v>0</v>
      </c>
      <c r="Q95" s="208"/>
      <c r="R95" s="209">
        <f>SUM(R96:R168)</f>
        <v>22.5017475</v>
      </c>
      <c r="S95" s="208"/>
      <c r="T95" s="210">
        <f>SUM(T96:T168)</f>
        <v>93.765000000000001</v>
      </c>
      <c r="U95" s="12"/>
      <c r="V95" s="12"/>
      <c r="W95" s="12"/>
      <c r="X95" s="12"/>
      <c r="Y95" s="12"/>
      <c r="Z95" s="12"/>
      <c r="AA95" s="12"/>
      <c r="AB95" s="12"/>
      <c r="AC95" s="12"/>
      <c r="AD95" s="12"/>
      <c r="AE95" s="12"/>
      <c r="AR95" s="211" t="s">
        <v>83</v>
      </c>
      <c r="AT95" s="212" t="s">
        <v>75</v>
      </c>
      <c r="AU95" s="212" t="s">
        <v>83</v>
      </c>
      <c r="AY95" s="211" t="s">
        <v>308</v>
      </c>
      <c r="BK95" s="213">
        <f>SUM(BK96:BK168)</f>
        <v>0</v>
      </c>
    </row>
    <row r="96" s="2" customFormat="1" ht="16.5" customHeight="1">
      <c r="A96" s="41"/>
      <c r="B96" s="42"/>
      <c r="C96" s="216" t="s">
        <v>83</v>
      </c>
      <c r="D96" s="216" t="s">
        <v>310</v>
      </c>
      <c r="E96" s="217" t="s">
        <v>1150</v>
      </c>
      <c r="F96" s="218" t="s">
        <v>1151</v>
      </c>
      <c r="G96" s="219" t="s">
        <v>313</v>
      </c>
      <c r="H96" s="220">
        <v>76</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1152</v>
      </c>
    </row>
    <row r="97" s="13" customFormat="1">
      <c r="A97" s="13"/>
      <c r="B97" s="234"/>
      <c r="C97" s="235"/>
      <c r="D97" s="236" t="s">
        <v>319</v>
      </c>
      <c r="E97" s="237" t="s">
        <v>19</v>
      </c>
      <c r="F97" s="238" t="s">
        <v>1895</v>
      </c>
      <c r="G97" s="235"/>
      <c r="H97" s="239">
        <v>76</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83</v>
      </c>
      <c r="AY97" s="245" t="s">
        <v>308</v>
      </c>
    </row>
    <row r="98" s="2" customFormat="1" ht="44.25" customHeight="1">
      <c r="A98" s="41"/>
      <c r="B98" s="42"/>
      <c r="C98" s="216" t="s">
        <v>85</v>
      </c>
      <c r="D98" s="216" t="s">
        <v>310</v>
      </c>
      <c r="E98" s="217" t="s">
        <v>1076</v>
      </c>
      <c r="F98" s="218" t="s">
        <v>1077</v>
      </c>
      <c r="G98" s="219" t="s">
        <v>313</v>
      </c>
      <c r="H98" s="220">
        <v>305</v>
      </c>
      <c r="I98" s="221"/>
      <c r="J98" s="222">
        <f>ROUND(I98*H98,2)</f>
        <v>0</v>
      </c>
      <c r="K98" s="218" t="s">
        <v>314</v>
      </c>
      <c r="L98" s="47"/>
      <c r="M98" s="223" t="s">
        <v>19</v>
      </c>
      <c r="N98" s="224" t="s">
        <v>47</v>
      </c>
      <c r="O98" s="87"/>
      <c r="P98" s="225">
        <f>O98*H98</f>
        <v>0</v>
      </c>
      <c r="Q98" s="225">
        <v>0</v>
      </c>
      <c r="R98" s="225">
        <f>Q98*H98</f>
        <v>0</v>
      </c>
      <c r="S98" s="225">
        <v>0.255</v>
      </c>
      <c r="T98" s="226">
        <f>S98*H98</f>
        <v>77.775000000000006</v>
      </c>
      <c r="U98" s="41"/>
      <c r="V98" s="41"/>
      <c r="W98" s="41"/>
      <c r="X98" s="41"/>
      <c r="Y98" s="41"/>
      <c r="Z98" s="41"/>
      <c r="AA98" s="41"/>
      <c r="AB98" s="41"/>
      <c r="AC98" s="41"/>
      <c r="AD98" s="41"/>
      <c r="AE98" s="41"/>
      <c r="AR98" s="227" t="s">
        <v>315</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1803</v>
      </c>
    </row>
    <row r="99" s="2" customFormat="1">
      <c r="A99" s="41"/>
      <c r="B99" s="42"/>
      <c r="C99" s="43"/>
      <c r="D99" s="229" t="s">
        <v>317</v>
      </c>
      <c r="E99" s="43"/>
      <c r="F99" s="230" t="s">
        <v>1079</v>
      </c>
      <c r="G99" s="43"/>
      <c r="H99" s="43"/>
      <c r="I99" s="231"/>
      <c r="J99" s="43"/>
      <c r="K99" s="43"/>
      <c r="L99" s="47"/>
      <c r="M99" s="232"/>
      <c r="N99" s="233"/>
      <c r="O99" s="87"/>
      <c r="P99" s="87"/>
      <c r="Q99" s="87"/>
      <c r="R99" s="87"/>
      <c r="S99" s="87"/>
      <c r="T99" s="88"/>
      <c r="U99" s="41"/>
      <c r="V99" s="41"/>
      <c r="W99" s="41"/>
      <c r="X99" s="41"/>
      <c r="Y99" s="41"/>
      <c r="Z99" s="41"/>
      <c r="AA99" s="41"/>
      <c r="AB99" s="41"/>
      <c r="AC99" s="41"/>
      <c r="AD99" s="41"/>
      <c r="AE99" s="41"/>
      <c r="AT99" s="20" t="s">
        <v>317</v>
      </c>
      <c r="AU99" s="20" t="s">
        <v>85</v>
      </c>
    </row>
    <row r="100" s="13" customFormat="1">
      <c r="A100" s="13"/>
      <c r="B100" s="234"/>
      <c r="C100" s="235"/>
      <c r="D100" s="236" t="s">
        <v>319</v>
      </c>
      <c r="E100" s="237" t="s">
        <v>19</v>
      </c>
      <c r="F100" s="238" t="s">
        <v>1896</v>
      </c>
      <c r="G100" s="235"/>
      <c r="H100" s="239">
        <v>305</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83</v>
      </c>
      <c r="AY100" s="245" t="s">
        <v>308</v>
      </c>
    </row>
    <row r="101" s="2" customFormat="1" ht="24.15" customHeight="1">
      <c r="A101" s="41"/>
      <c r="B101" s="42"/>
      <c r="C101" s="216" t="s">
        <v>150</v>
      </c>
      <c r="D101" s="216" t="s">
        <v>310</v>
      </c>
      <c r="E101" s="217" t="s">
        <v>1176</v>
      </c>
      <c r="F101" s="218" t="s">
        <v>1177</v>
      </c>
      <c r="G101" s="219" t="s">
        <v>474</v>
      </c>
      <c r="H101" s="220">
        <v>78</v>
      </c>
      <c r="I101" s="221"/>
      <c r="J101" s="222">
        <f>ROUND(I101*H101,2)</f>
        <v>0</v>
      </c>
      <c r="K101" s="218" t="s">
        <v>314</v>
      </c>
      <c r="L101" s="47"/>
      <c r="M101" s="223" t="s">
        <v>19</v>
      </c>
      <c r="N101" s="224" t="s">
        <v>47</v>
      </c>
      <c r="O101" s="87"/>
      <c r="P101" s="225">
        <f>O101*H101</f>
        <v>0</v>
      </c>
      <c r="Q101" s="225">
        <v>0</v>
      </c>
      <c r="R101" s="225">
        <f>Q101*H101</f>
        <v>0</v>
      </c>
      <c r="S101" s="225">
        <v>0.20499999999999999</v>
      </c>
      <c r="T101" s="226">
        <f>S101*H101</f>
        <v>15.989999999999998</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1178</v>
      </c>
    </row>
    <row r="102" s="2" customFormat="1">
      <c r="A102" s="41"/>
      <c r="B102" s="42"/>
      <c r="C102" s="43"/>
      <c r="D102" s="229" t="s">
        <v>317</v>
      </c>
      <c r="E102" s="43"/>
      <c r="F102" s="230" t="s">
        <v>1179</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3" customFormat="1">
      <c r="A103" s="13"/>
      <c r="B103" s="234"/>
      <c r="C103" s="235"/>
      <c r="D103" s="236" t="s">
        <v>319</v>
      </c>
      <c r="E103" s="237" t="s">
        <v>19</v>
      </c>
      <c r="F103" s="238" t="s">
        <v>1897</v>
      </c>
      <c r="G103" s="235"/>
      <c r="H103" s="239">
        <v>78</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83</v>
      </c>
      <c r="AY103" s="245" t="s">
        <v>308</v>
      </c>
    </row>
    <row r="104" s="2" customFormat="1" ht="21.75" customHeight="1">
      <c r="A104" s="41"/>
      <c r="B104" s="42"/>
      <c r="C104" s="216" t="s">
        <v>315</v>
      </c>
      <c r="D104" s="216" t="s">
        <v>310</v>
      </c>
      <c r="E104" s="217" t="s">
        <v>1541</v>
      </c>
      <c r="F104" s="218" t="s">
        <v>1542</v>
      </c>
      <c r="G104" s="219" t="s">
        <v>442</v>
      </c>
      <c r="H104" s="220">
        <v>157.11000000000001</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1188</v>
      </c>
    </row>
    <row r="105" s="2" customFormat="1">
      <c r="A105" s="41"/>
      <c r="B105" s="42"/>
      <c r="C105" s="43"/>
      <c r="D105" s="229" t="s">
        <v>317</v>
      </c>
      <c r="E105" s="43"/>
      <c r="F105" s="230" t="s">
        <v>1543</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4" customFormat="1">
      <c r="A106" s="14"/>
      <c r="B106" s="249"/>
      <c r="C106" s="250"/>
      <c r="D106" s="236" t="s">
        <v>319</v>
      </c>
      <c r="E106" s="251" t="s">
        <v>19</v>
      </c>
      <c r="F106" s="252" t="s">
        <v>1806</v>
      </c>
      <c r="G106" s="250"/>
      <c r="H106" s="251" t="s">
        <v>19</v>
      </c>
      <c r="I106" s="253"/>
      <c r="J106" s="250"/>
      <c r="K106" s="250"/>
      <c r="L106" s="254"/>
      <c r="M106" s="255"/>
      <c r="N106" s="256"/>
      <c r="O106" s="256"/>
      <c r="P106" s="256"/>
      <c r="Q106" s="256"/>
      <c r="R106" s="256"/>
      <c r="S106" s="256"/>
      <c r="T106" s="257"/>
      <c r="U106" s="14"/>
      <c r="V106" s="14"/>
      <c r="W106" s="14"/>
      <c r="X106" s="14"/>
      <c r="Y106" s="14"/>
      <c r="Z106" s="14"/>
      <c r="AA106" s="14"/>
      <c r="AB106" s="14"/>
      <c r="AC106" s="14"/>
      <c r="AD106" s="14"/>
      <c r="AE106" s="14"/>
      <c r="AT106" s="258" t="s">
        <v>319</v>
      </c>
      <c r="AU106" s="258" t="s">
        <v>85</v>
      </c>
      <c r="AV106" s="14" t="s">
        <v>83</v>
      </c>
      <c r="AW106" s="14" t="s">
        <v>37</v>
      </c>
      <c r="AX106" s="14" t="s">
        <v>76</v>
      </c>
      <c r="AY106" s="258" t="s">
        <v>308</v>
      </c>
    </row>
    <row r="107" s="13" customFormat="1">
      <c r="A107" s="13"/>
      <c r="B107" s="234"/>
      <c r="C107" s="235"/>
      <c r="D107" s="236" t="s">
        <v>319</v>
      </c>
      <c r="E107" s="237" t="s">
        <v>19</v>
      </c>
      <c r="F107" s="238" t="s">
        <v>1898</v>
      </c>
      <c r="G107" s="235"/>
      <c r="H107" s="239">
        <v>157.11000000000001</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83</v>
      </c>
      <c r="AY107" s="245" t="s">
        <v>308</v>
      </c>
    </row>
    <row r="108" s="2" customFormat="1" ht="24.15" customHeight="1">
      <c r="A108" s="41"/>
      <c r="B108" s="42"/>
      <c r="C108" s="216" t="s">
        <v>336</v>
      </c>
      <c r="D108" s="216" t="s">
        <v>310</v>
      </c>
      <c r="E108" s="217" t="s">
        <v>1191</v>
      </c>
      <c r="F108" s="218" t="s">
        <v>1192</v>
      </c>
      <c r="G108" s="219" t="s">
        <v>442</v>
      </c>
      <c r="H108" s="220">
        <v>15.711</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1193</v>
      </c>
    </row>
    <row r="109" s="2" customFormat="1">
      <c r="A109" s="41"/>
      <c r="B109" s="42"/>
      <c r="C109" s="43"/>
      <c r="D109" s="229" t="s">
        <v>317</v>
      </c>
      <c r="E109" s="43"/>
      <c r="F109" s="230" t="s">
        <v>1194</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4" customFormat="1">
      <c r="A110" s="14"/>
      <c r="B110" s="249"/>
      <c r="C110" s="250"/>
      <c r="D110" s="236" t="s">
        <v>319</v>
      </c>
      <c r="E110" s="251" t="s">
        <v>19</v>
      </c>
      <c r="F110" s="252" t="s">
        <v>1195</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3" customFormat="1">
      <c r="A111" s="13"/>
      <c r="B111" s="234"/>
      <c r="C111" s="235"/>
      <c r="D111" s="236" t="s">
        <v>319</v>
      </c>
      <c r="E111" s="237" t="s">
        <v>19</v>
      </c>
      <c r="F111" s="238" t="s">
        <v>1899</v>
      </c>
      <c r="G111" s="235"/>
      <c r="H111" s="239">
        <v>15.711</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33" customHeight="1">
      <c r="A112" s="41"/>
      <c r="B112" s="42"/>
      <c r="C112" s="216" t="s">
        <v>342</v>
      </c>
      <c r="D112" s="216" t="s">
        <v>310</v>
      </c>
      <c r="E112" s="217" t="s">
        <v>1900</v>
      </c>
      <c r="F112" s="218" t="s">
        <v>1901</v>
      </c>
      <c r="G112" s="219" t="s">
        <v>442</v>
      </c>
      <c r="H112" s="220">
        <v>45</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1902</v>
      </c>
    </row>
    <row r="113" s="2" customFormat="1">
      <c r="A113" s="41"/>
      <c r="B113" s="42"/>
      <c r="C113" s="43"/>
      <c r="D113" s="229" t="s">
        <v>317</v>
      </c>
      <c r="E113" s="43"/>
      <c r="F113" s="230" t="s">
        <v>1903</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1904</v>
      </c>
      <c r="G114" s="235"/>
      <c r="H114" s="239">
        <v>45</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83</v>
      </c>
      <c r="AY114" s="245" t="s">
        <v>308</v>
      </c>
    </row>
    <row r="115" s="14" customFormat="1">
      <c r="A115" s="14"/>
      <c r="B115" s="249"/>
      <c r="C115" s="250"/>
      <c r="D115" s="236" t="s">
        <v>319</v>
      </c>
      <c r="E115" s="251" t="s">
        <v>19</v>
      </c>
      <c r="F115" s="252" t="s">
        <v>1905</v>
      </c>
      <c r="G115" s="250"/>
      <c r="H115" s="251" t="s">
        <v>19</v>
      </c>
      <c r="I115" s="253"/>
      <c r="J115" s="250"/>
      <c r="K115" s="250"/>
      <c r="L115" s="254"/>
      <c r="M115" s="255"/>
      <c r="N115" s="256"/>
      <c r="O115" s="256"/>
      <c r="P115" s="256"/>
      <c r="Q115" s="256"/>
      <c r="R115" s="256"/>
      <c r="S115" s="256"/>
      <c r="T115" s="257"/>
      <c r="U115" s="14"/>
      <c r="V115" s="14"/>
      <c r="W115" s="14"/>
      <c r="X115" s="14"/>
      <c r="Y115" s="14"/>
      <c r="Z115" s="14"/>
      <c r="AA115" s="14"/>
      <c r="AB115" s="14"/>
      <c r="AC115" s="14"/>
      <c r="AD115" s="14"/>
      <c r="AE115" s="14"/>
      <c r="AT115" s="258" t="s">
        <v>319</v>
      </c>
      <c r="AU115" s="258" t="s">
        <v>85</v>
      </c>
      <c r="AV115" s="14" t="s">
        <v>83</v>
      </c>
      <c r="AW115" s="14" t="s">
        <v>37</v>
      </c>
      <c r="AX115" s="14" t="s">
        <v>76</v>
      </c>
      <c r="AY115" s="258" t="s">
        <v>308</v>
      </c>
    </row>
    <row r="116" s="2" customFormat="1" ht="16.5" customHeight="1">
      <c r="A116" s="41"/>
      <c r="B116" s="42"/>
      <c r="C116" s="216" t="s">
        <v>347</v>
      </c>
      <c r="D116" s="216" t="s">
        <v>310</v>
      </c>
      <c r="E116" s="217" t="s">
        <v>1202</v>
      </c>
      <c r="F116" s="218" t="s">
        <v>1203</v>
      </c>
      <c r="G116" s="219" t="s">
        <v>313</v>
      </c>
      <c r="H116" s="220">
        <v>76</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1204</v>
      </c>
    </row>
    <row r="117" s="2" customFormat="1">
      <c r="A117" s="41"/>
      <c r="B117" s="42"/>
      <c r="C117" s="43"/>
      <c r="D117" s="229" t="s">
        <v>317</v>
      </c>
      <c r="E117" s="43"/>
      <c r="F117" s="230" t="s">
        <v>1205</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13" customFormat="1">
      <c r="A118" s="13"/>
      <c r="B118" s="234"/>
      <c r="C118" s="235"/>
      <c r="D118" s="236" t="s">
        <v>319</v>
      </c>
      <c r="E118" s="237" t="s">
        <v>19</v>
      </c>
      <c r="F118" s="238" t="s">
        <v>1895</v>
      </c>
      <c r="G118" s="235"/>
      <c r="H118" s="239">
        <v>76</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83</v>
      </c>
      <c r="AY118" s="245" t="s">
        <v>308</v>
      </c>
    </row>
    <row r="119" s="2" customFormat="1" ht="16.5" customHeight="1">
      <c r="A119" s="41"/>
      <c r="B119" s="42"/>
      <c r="C119" s="216" t="s">
        <v>352</v>
      </c>
      <c r="D119" s="216" t="s">
        <v>310</v>
      </c>
      <c r="E119" s="217" t="s">
        <v>1206</v>
      </c>
      <c r="F119" s="218" t="s">
        <v>1207</v>
      </c>
      <c r="G119" s="219" t="s">
        <v>313</v>
      </c>
      <c r="H119" s="220">
        <v>1064</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1208</v>
      </c>
    </row>
    <row r="120" s="2" customFormat="1">
      <c r="A120" s="41"/>
      <c r="B120" s="42"/>
      <c r="C120" s="43"/>
      <c r="D120" s="229" t="s">
        <v>317</v>
      </c>
      <c r="E120" s="43"/>
      <c r="F120" s="230" t="s">
        <v>1209</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3" customFormat="1">
      <c r="A121" s="13"/>
      <c r="B121" s="234"/>
      <c r="C121" s="235"/>
      <c r="D121" s="236" t="s">
        <v>319</v>
      </c>
      <c r="E121" s="237" t="s">
        <v>19</v>
      </c>
      <c r="F121" s="238" t="s">
        <v>1906</v>
      </c>
      <c r="G121" s="235"/>
      <c r="H121" s="239">
        <v>1064</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83</v>
      </c>
      <c r="AY121" s="245" t="s">
        <v>308</v>
      </c>
    </row>
    <row r="122" s="2" customFormat="1" ht="37.8" customHeight="1">
      <c r="A122" s="41"/>
      <c r="B122" s="42"/>
      <c r="C122" s="216" t="s">
        <v>357</v>
      </c>
      <c r="D122" s="216" t="s">
        <v>310</v>
      </c>
      <c r="E122" s="217" t="s">
        <v>653</v>
      </c>
      <c r="F122" s="218" t="s">
        <v>1211</v>
      </c>
      <c r="G122" s="219" t="s">
        <v>442</v>
      </c>
      <c r="H122" s="220">
        <v>157.11000000000001</v>
      </c>
      <c r="I122" s="221"/>
      <c r="J122" s="222">
        <f>ROUND(I122*H122,2)</f>
        <v>0</v>
      </c>
      <c r="K122" s="218" t="s">
        <v>314</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1212</v>
      </c>
    </row>
    <row r="123" s="2" customFormat="1">
      <c r="A123" s="41"/>
      <c r="B123" s="42"/>
      <c r="C123" s="43"/>
      <c r="D123" s="229" t="s">
        <v>317</v>
      </c>
      <c r="E123" s="43"/>
      <c r="F123" s="230" t="s">
        <v>655</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13" customFormat="1">
      <c r="A124" s="13"/>
      <c r="B124" s="234"/>
      <c r="C124" s="235"/>
      <c r="D124" s="236" t="s">
        <v>319</v>
      </c>
      <c r="E124" s="237" t="s">
        <v>19</v>
      </c>
      <c r="F124" s="238" t="s">
        <v>1907</v>
      </c>
      <c r="G124" s="235"/>
      <c r="H124" s="239">
        <v>157.11000000000001</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5" customFormat="1">
      <c r="A125" s="15"/>
      <c r="B125" s="259"/>
      <c r="C125" s="260"/>
      <c r="D125" s="236" t="s">
        <v>319</v>
      </c>
      <c r="E125" s="261" t="s">
        <v>19</v>
      </c>
      <c r="F125" s="262" t="s">
        <v>448</v>
      </c>
      <c r="G125" s="260"/>
      <c r="H125" s="263">
        <v>157.11000000000001</v>
      </c>
      <c r="I125" s="264"/>
      <c r="J125" s="260"/>
      <c r="K125" s="260"/>
      <c r="L125" s="265"/>
      <c r="M125" s="266"/>
      <c r="N125" s="267"/>
      <c r="O125" s="267"/>
      <c r="P125" s="267"/>
      <c r="Q125" s="267"/>
      <c r="R125" s="267"/>
      <c r="S125" s="267"/>
      <c r="T125" s="268"/>
      <c r="U125" s="15"/>
      <c r="V125" s="15"/>
      <c r="W125" s="15"/>
      <c r="X125" s="15"/>
      <c r="Y125" s="15"/>
      <c r="Z125" s="15"/>
      <c r="AA125" s="15"/>
      <c r="AB125" s="15"/>
      <c r="AC125" s="15"/>
      <c r="AD125" s="15"/>
      <c r="AE125" s="15"/>
      <c r="AT125" s="269" t="s">
        <v>319</v>
      </c>
      <c r="AU125" s="269" t="s">
        <v>85</v>
      </c>
      <c r="AV125" s="15" t="s">
        <v>315</v>
      </c>
      <c r="AW125" s="15" t="s">
        <v>37</v>
      </c>
      <c r="AX125" s="15" t="s">
        <v>83</v>
      </c>
      <c r="AY125" s="269" t="s">
        <v>308</v>
      </c>
    </row>
    <row r="126" s="2" customFormat="1" ht="37.8" customHeight="1">
      <c r="A126" s="41"/>
      <c r="B126" s="42"/>
      <c r="C126" s="216" t="s">
        <v>362</v>
      </c>
      <c r="D126" s="216" t="s">
        <v>310</v>
      </c>
      <c r="E126" s="217" t="s">
        <v>656</v>
      </c>
      <c r="F126" s="218" t="s">
        <v>1215</v>
      </c>
      <c r="G126" s="219" t="s">
        <v>442</v>
      </c>
      <c r="H126" s="220">
        <v>1571.0999999999999</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1216</v>
      </c>
    </row>
    <row r="127" s="2" customFormat="1">
      <c r="A127" s="41"/>
      <c r="B127" s="42"/>
      <c r="C127" s="43"/>
      <c r="D127" s="229" t="s">
        <v>317</v>
      </c>
      <c r="E127" s="43"/>
      <c r="F127" s="230" t="s">
        <v>658</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3" customFormat="1">
      <c r="A128" s="13"/>
      <c r="B128" s="234"/>
      <c r="C128" s="235"/>
      <c r="D128" s="236" t="s">
        <v>319</v>
      </c>
      <c r="E128" s="237" t="s">
        <v>19</v>
      </c>
      <c r="F128" s="238" t="s">
        <v>1908</v>
      </c>
      <c r="G128" s="235"/>
      <c r="H128" s="239">
        <v>1571.0999999999999</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5" customFormat="1">
      <c r="A129" s="15"/>
      <c r="B129" s="259"/>
      <c r="C129" s="260"/>
      <c r="D129" s="236" t="s">
        <v>319</v>
      </c>
      <c r="E129" s="261" t="s">
        <v>19</v>
      </c>
      <c r="F129" s="262" t="s">
        <v>448</v>
      </c>
      <c r="G129" s="260"/>
      <c r="H129" s="263">
        <v>1571.0999999999999</v>
      </c>
      <c r="I129" s="264"/>
      <c r="J129" s="260"/>
      <c r="K129" s="260"/>
      <c r="L129" s="265"/>
      <c r="M129" s="266"/>
      <c r="N129" s="267"/>
      <c r="O129" s="267"/>
      <c r="P129" s="267"/>
      <c r="Q129" s="267"/>
      <c r="R129" s="267"/>
      <c r="S129" s="267"/>
      <c r="T129" s="268"/>
      <c r="U129" s="15"/>
      <c r="V129" s="15"/>
      <c r="W129" s="15"/>
      <c r="X129" s="15"/>
      <c r="Y129" s="15"/>
      <c r="Z129" s="15"/>
      <c r="AA129" s="15"/>
      <c r="AB129" s="15"/>
      <c r="AC129" s="15"/>
      <c r="AD129" s="15"/>
      <c r="AE129" s="15"/>
      <c r="AT129" s="269" t="s">
        <v>319</v>
      </c>
      <c r="AU129" s="269" t="s">
        <v>85</v>
      </c>
      <c r="AV129" s="15" t="s">
        <v>315</v>
      </c>
      <c r="AW129" s="15" t="s">
        <v>37</v>
      </c>
      <c r="AX129" s="15" t="s">
        <v>83</v>
      </c>
      <c r="AY129" s="269" t="s">
        <v>308</v>
      </c>
    </row>
    <row r="130" s="2" customFormat="1" ht="37.8" customHeight="1">
      <c r="A130" s="41"/>
      <c r="B130" s="42"/>
      <c r="C130" s="216" t="s">
        <v>367</v>
      </c>
      <c r="D130" s="216" t="s">
        <v>310</v>
      </c>
      <c r="E130" s="217" t="s">
        <v>1909</v>
      </c>
      <c r="F130" s="218" t="s">
        <v>1910</v>
      </c>
      <c r="G130" s="219" t="s">
        <v>442</v>
      </c>
      <c r="H130" s="220">
        <v>45</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1911</v>
      </c>
    </row>
    <row r="131" s="2" customFormat="1">
      <c r="A131" s="41"/>
      <c r="B131" s="42"/>
      <c r="C131" s="43"/>
      <c r="D131" s="229" t="s">
        <v>317</v>
      </c>
      <c r="E131" s="43"/>
      <c r="F131" s="230" t="s">
        <v>1912</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13" customFormat="1">
      <c r="A132" s="13"/>
      <c r="B132" s="234"/>
      <c r="C132" s="235"/>
      <c r="D132" s="236" t="s">
        <v>319</v>
      </c>
      <c r="E132" s="237" t="s">
        <v>19</v>
      </c>
      <c r="F132" s="238" t="s">
        <v>1913</v>
      </c>
      <c r="G132" s="235"/>
      <c r="H132" s="239">
        <v>45</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83</v>
      </c>
      <c r="AY132" s="245" t="s">
        <v>308</v>
      </c>
    </row>
    <row r="133" s="2" customFormat="1" ht="37.8" customHeight="1">
      <c r="A133" s="41"/>
      <c r="B133" s="42"/>
      <c r="C133" s="216" t="s">
        <v>8</v>
      </c>
      <c r="D133" s="216" t="s">
        <v>310</v>
      </c>
      <c r="E133" s="217" t="s">
        <v>1914</v>
      </c>
      <c r="F133" s="218" t="s">
        <v>1915</v>
      </c>
      <c r="G133" s="219" t="s">
        <v>442</v>
      </c>
      <c r="H133" s="220">
        <v>450</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1916</v>
      </c>
    </row>
    <row r="134" s="2" customFormat="1">
      <c r="A134" s="41"/>
      <c r="B134" s="42"/>
      <c r="C134" s="43"/>
      <c r="D134" s="229" t="s">
        <v>317</v>
      </c>
      <c r="E134" s="43"/>
      <c r="F134" s="230" t="s">
        <v>1917</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3" customFormat="1">
      <c r="A135" s="13"/>
      <c r="B135" s="234"/>
      <c r="C135" s="235"/>
      <c r="D135" s="236" t="s">
        <v>319</v>
      </c>
      <c r="E135" s="237" t="s">
        <v>19</v>
      </c>
      <c r="F135" s="238" t="s">
        <v>1918</v>
      </c>
      <c r="G135" s="235"/>
      <c r="H135" s="239">
        <v>450</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83</v>
      </c>
      <c r="AY135" s="245" t="s">
        <v>308</v>
      </c>
    </row>
    <row r="136" s="2" customFormat="1" ht="33" customHeight="1">
      <c r="A136" s="41"/>
      <c r="B136" s="42"/>
      <c r="C136" s="216" t="s">
        <v>376</v>
      </c>
      <c r="D136" s="216" t="s">
        <v>310</v>
      </c>
      <c r="E136" s="217" t="s">
        <v>1219</v>
      </c>
      <c r="F136" s="218" t="s">
        <v>1220</v>
      </c>
      <c r="G136" s="219" t="s">
        <v>442</v>
      </c>
      <c r="H136" s="220">
        <v>147.41999999999999</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1221</v>
      </c>
    </row>
    <row r="137" s="2" customFormat="1">
      <c r="A137" s="41"/>
      <c r="B137" s="42"/>
      <c r="C137" s="43"/>
      <c r="D137" s="229" t="s">
        <v>317</v>
      </c>
      <c r="E137" s="43"/>
      <c r="F137" s="230" t="s">
        <v>1222</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14" customFormat="1">
      <c r="A138" s="14"/>
      <c r="B138" s="249"/>
      <c r="C138" s="250"/>
      <c r="D138" s="236" t="s">
        <v>319</v>
      </c>
      <c r="E138" s="251" t="s">
        <v>19</v>
      </c>
      <c r="F138" s="252" t="s">
        <v>1223</v>
      </c>
      <c r="G138" s="250"/>
      <c r="H138" s="251" t="s">
        <v>19</v>
      </c>
      <c r="I138" s="253"/>
      <c r="J138" s="250"/>
      <c r="K138" s="250"/>
      <c r="L138" s="254"/>
      <c r="M138" s="255"/>
      <c r="N138" s="256"/>
      <c r="O138" s="256"/>
      <c r="P138" s="256"/>
      <c r="Q138" s="256"/>
      <c r="R138" s="256"/>
      <c r="S138" s="256"/>
      <c r="T138" s="257"/>
      <c r="U138" s="14"/>
      <c r="V138" s="14"/>
      <c r="W138" s="14"/>
      <c r="X138" s="14"/>
      <c r="Y138" s="14"/>
      <c r="Z138" s="14"/>
      <c r="AA138" s="14"/>
      <c r="AB138" s="14"/>
      <c r="AC138" s="14"/>
      <c r="AD138" s="14"/>
      <c r="AE138" s="14"/>
      <c r="AT138" s="258" t="s">
        <v>319</v>
      </c>
      <c r="AU138" s="258" t="s">
        <v>85</v>
      </c>
      <c r="AV138" s="14" t="s">
        <v>83</v>
      </c>
      <c r="AW138" s="14" t="s">
        <v>37</v>
      </c>
      <c r="AX138" s="14" t="s">
        <v>76</v>
      </c>
      <c r="AY138" s="258" t="s">
        <v>308</v>
      </c>
    </row>
    <row r="139" s="13" customFormat="1">
      <c r="A139" s="13"/>
      <c r="B139" s="234"/>
      <c r="C139" s="235"/>
      <c r="D139" s="236" t="s">
        <v>319</v>
      </c>
      <c r="E139" s="237" t="s">
        <v>19</v>
      </c>
      <c r="F139" s="238" t="s">
        <v>1919</v>
      </c>
      <c r="G139" s="235"/>
      <c r="H139" s="239">
        <v>147.41999999999999</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5" customFormat="1">
      <c r="A140" s="15"/>
      <c r="B140" s="259"/>
      <c r="C140" s="260"/>
      <c r="D140" s="236" t="s">
        <v>319</v>
      </c>
      <c r="E140" s="261" t="s">
        <v>19</v>
      </c>
      <c r="F140" s="262" t="s">
        <v>448</v>
      </c>
      <c r="G140" s="260"/>
      <c r="H140" s="263">
        <v>147.41999999999999</v>
      </c>
      <c r="I140" s="264"/>
      <c r="J140" s="260"/>
      <c r="K140" s="260"/>
      <c r="L140" s="265"/>
      <c r="M140" s="266"/>
      <c r="N140" s="267"/>
      <c r="O140" s="267"/>
      <c r="P140" s="267"/>
      <c r="Q140" s="267"/>
      <c r="R140" s="267"/>
      <c r="S140" s="267"/>
      <c r="T140" s="268"/>
      <c r="U140" s="15"/>
      <c r="V140" s="15"/>
      <c r="W140" s="15"/>
      <c r="X140" s="15"/>
      <c r="Y140" s="15"/>
      <c r="Z140" s="15"/>
      <c r="AA140" s="15"/>
      <c r="AB140" s="15"/>
      <c r="AC140" s="15"/>
      <c r="AD140" s="15"/>
      <c r="AE140" s="15"/>
      <c r="AT140" s="269" t="s">
        <v>319</v>
      </c>
      <c r="AU140" s="269" t="s">
        <v>85</v>
      </c>
      <c r="AV140" s="15" t="s">
        <v>315</v>
      </c>
      <c r="AW140" s="15" t="s">
        <v>37</v>
      </c>
      <c r="AX140" s="15" t="s">
        <v>83</v>
      </c>
      <c r="AY140" s="269" t="s">
        <v>308</v>
      </c>
    </row>
    <row r="141" s="2" customFormat="1" ht="16.5" customHeight="1">
      <c r="A141" s="41"/>
      <c r="B141" s="42"/>
      <c r="C141" s="280" t="s">
        <v>381</v>
      </c>
      <c r="D141" s="280" t="s">
        <v>1137</v>
      </c>
      <c r="E141" s="281" t="s">
        <v>1227</v>
      </c>
      <c r="F141" s="282" t="s">
        <v>1228</v>
      </c>
      <c r="G141" s="283" t="s">
        <v>493</v>
      </c>
      <c r="H141" s="284">
        <v>294.83999999999997</v>
      </c>
      <c r="I141" s="285"/>
      <c r="J141" s="286">
        <f>ROUND(I141*H141,2)</f>
        <v>0</v>
      </c>
      <c r="K141" s="282" t="s">
        <v>19</v>
      </c>
      <c r="L141" s="287"/>
      <c r="M141" s="288" t="s">
        <v>19</v>
      </c>
      <c r="N141" s="289"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352</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1229</v>
      </c>
    </row>
    <row r="142" s="13" customFormat="1">
      <c r="A142" s="13"/>
      <c r="B142" s="234"/>
      <c r="C142" s="235"/>
      <c r="D142" s="236" t="s">
        <v>319</v>
      </c>
      <c r="E142" s="237" t="s">
        <v>19</v>
      </c>
      <c r="F142" s="238" t="s">
        <v>1920</v>
      </c>
      <c r="G142" s="235"/>
      <c r="H142" s="239">
        <v>147.41999999999999</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83</v>
      </c>
      <c r="AY142" s="245" t="s">
        <v>308</v>
      </c>
    </row>
    <row r="143" s="13" customFormat="1">
      <c r="A143" s="13"/>
      <c r="B143" s="234"/>
      <c r="C143" s="235"/>
      <c r="D143" s="236" t="s">
        <v>319</v>
      </c>
      <c r="E143" s="235"/>
      <c r="F143" s="238" t="s">
        <v>1921</v>
      </c>
      <c r="G143" s="235"/>
      <c r="H143" s="239">
        <v>294.83999999999997</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4</v>
      </c>
      <c r="AX143" s="13" t="s">
        <v>83</v>
      </c>
      <c r="AY143" s="245" t="s">
        <v>308</v>
      </c>
    </row>
    <row r="144" s="2" customFormat="1" ht="24.15" customHeight="1">
      <c r="A144" s="41"/>
      <c r="B144" s="42"/>
      <c r="C144" s="216" t="s">
        <v>386</v>
      </c>
      <c r="D144" s="216" t="s">
        <v>310</v>
      </c>
      <c r="E144" s="217" t="s">
        <v>666</v>
      </c>
      <c r="F144" s="218" t="s">
        <v>1134</v>
      </c>
      <c r="G144" s="219" t="s">
        <v>493</v>
      </c>
      <c r="H144" s="220">
        <v>337.01999999999998</v>
      </c>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1232</v>
      </c>
    </row>
    <row r="145" s="2" customFormat="1">
      <c r="A145" s="41"/>
      <c r="B145" s="42"/>
      <c r="C145" s="43"/>
      <c r="D145" s="229" t="s">
        <v>317</v>
      </c>
      <c r="E145" s="43"/>
      <c r="F145" s="230" t="s">
        <v>668</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3" customFormat="1">
      <c r="A146" s="13"/>
      <c r="B146" s="234"/>
      <c r="C146" s="235"/>
      <c r="D146" s="236" t="s">
        <v>319</v>
      </c>
      <c r="E146" s="237" t="s">
        <v>19</v>
      </c>
      <c r="F146" s="238" t="s">
        <v>1922</v>
      </c>
      <c r="G146" s="235"/>
      <c r="H146" s="239">
        <v>337.01999999999998</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83</v>
      </c>
      <c r="AY146" s="245" t="s">
        <v>308</v>
      </c>
    </row>
    <row r="147" s="2" customFormat="1" ht="24.15" customHeight="1">
      <c r="A147" s="41"/>
      <c r="B147" s="42"/>
      <c r="C147" s="216" t="s">
        <v>391</v>
      </c>
      <c r="D147" s="216" t="s">
        <v>310</v>
      </c>
      <c r="E147" s="217" t="s">
        <v>663</v>
      </c>
      <c r="F147" s="218" t="s">
        <v>1234</v>
      </c>
      <c r="G147" s="219" t="s">
        <v>442</v>
      </c>
      <c r="H147" s="220">
        <v>168.50999999999999</v>
      </c>
      <c r="I147" s="221"/>
      <c r="J147" s="222">
        <f>ROUND(I147*H147,2)</f>
        <v>0</v>
      </c>
      <c r="K147" s="218" t="s">
        <v>314</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1235</v>
      </c>
    </row>
    <row r="148" s="2" customFormat="1">
      <c r="A148" s="41"/>
      <c r="B148" s="42"/>
      <c r="C148" s="43"/>
      <c r="D148" s="229" t="s">
        <v>317</v>
      </c>
      <c r="E148" s="43"/>
      <c r="F148" s="230" t="s">
        <v>665</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13" customFormat="1">
      <c r="A149" s="13"/>
      <c r="B149" s="234"/>
      <c r="C149" s="235"/>
      <c r="D149" s="236" t="s">
        <v>319</v>
      </c>
      <c r="E149" s="237" t="s">
        <v>19</v>
      </c>
      <c r="F149" s="238" t="s">
        <v>1923</v>
      </c>
      <c r="G149" s="235"/>
      <c r="H149" s="239">
        <v>11.4</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3" customFormat="1">
      <c r="A150" s="13"/>
      <c r="B150" s="234"/>
      <c r="C150" s="235"/>
      <c r="D150" s="236" t="s">
        <v>319</v>
      </c>
      <c r="E150" s="237" t="s">
        <v>19</v>
      </c>
      <c r="F150" s="238" t="s">
        <v>1907</v>
      </c>
      <c r="G150" s="235"/>
      <c r="H150" s="239">
        <v>157.11000000000001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5" customFormat="1">
      <c r="A151" s="15"/>
      <c r="B151" s="259"/>
      <c r="C151" s="260"/>
      <c r="D151" s="236" t="s">
        <v>319</v>
      </c>
      <c r="E151" s="261" t="s">
        <v>19</v>
      </c>
      <c r="F151" s="262" t="s">
        <v>448</v>
      </c>
      <c r="G151" s="260"/>
      <c r="H151" s="263">
        <v>168.51000000000002</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319</v>
      </c>
      <c r="AU151" s="269" t="s">
        <v>85</v>
      </c>
      <c r="AV151" s="15" t="s">
        <v>315</v>
      </c>
      <c r="AW151" s="15" t="s">
        <v>37</v>
      </c>
      <c r="AX151" s="15" t="s">
        <v>83</v>
      </c>
      <c r="AY151" s="269" t="s">
        <v>308</v>
      </c>
    </row>
    <row r="152" s="2" customFormat="1" ht="24.15" customHeight="1">
      <c r="A152" s="41"/>
      <c r="B152" s="42"/>
      <c r="C152" s="216" t="s">
        <v>396</v>
      </c>
      <c r="D152" s="216" t="s">
        <v>310</v>
      </c>
      <c r="E152" s="217" t="s">
        <v>1239</v>
      </c>
      <c r="F152" s="218" t="s">
        <v>1240</v>
      </c>
      <c r="G152" s="219" t="s">
        <v>313</v>
      </c>
      <c r="H152" s="220">
        <v>75</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1241</v>
      </c>
    </row>
    <row r="153" s="2" customFormat="1">
      <c r="A153" s="41"/>
      <c r="B153" s="42"/>
      <c r="C153" s="43"/>
      <c r="D153" s="229" t="s">
        <v>317</v>
      </c>
      <c r="E153" s="43"/>
      <c r="F153" s="230" t="s">
        <v>1242</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13" customFormat="1">
      <c r="A154" s="13"/>
      <c r="B154" s="234"/>
      <c r="C154" s="235"/>
      <c r="D154" s="236" t="s">
        <v>319</v>
      </c>
      <c r="E154" s="237" t="s">
        <v>19</v>
      </c>
      <c r="F154" s="238" t="s">
        <v>1924</v>
      </c>
      <c r="G154" s="235"/>
      <c r="H154" s="239">
        <v>75</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83</v>
      </c>
      <c r="AY154" s="245" t="s">
        <v>308</v>
      </c>
    </row>
    <row r="155" s="2" customFormat="1" ht="16.5" customHeight="1">
      <c r="A155" s="41"/>
      <c r="B155" s="42"/>
      <c r="C155" s="280" t="s">
        <v>401</v>
      </c>
      <c r="D155" s="280" t="s">
        <v>1137</v>
      </c>
      <c r="E155" s="281" t="s">
        <v>1244</v>
      </c>
      <c r="F155" s="282" t="s">
        <v>1245</v>
      </c>
      <c r="G155" s="283" t="s">
        <v>493</v>
      </c>
      <c r="H155" s="284">
        <v>22.5</v>
      </c>
      <c r="I155" s="285"/>
      <c r="J155" s="286">
        <f>ROUND(I155*H155,2)</f>
        <v>0</v>
      </c>
      <c r="K155" s="282" t="s">
        <v>314</v>
      </c>
      <c r="L155" s="287"/>
      <c r="M155" s="288" t="s">
        <v>19</v>
      </c>
      <c r="N155" s="289" t="s">
        <v>47</v>
      </c>
      <c r="O155" s="87"/>
      <c r="P155" s="225">
        <f>O155*H155</f>
        <v>0</v>
      </c>
      <c r="Q155" s="225">
        <v>1</v>
      </c>
      <c r="R155" s="225">
        <f>Q155*H155</f>
        <v>22.5</v>
      </c>
      <c r="S155" s="225">
        <v>0</v>
      </c>
      <c r="T155" s="226">
        <f>S155*H155</f>
        <v>0</v>
      </c>
      <c r="U155" s="41"/>
      <c r="V155" s="41"/>
      <c r="W155" s="41"/>
      <c r="X155" s="41"/>
      <c r="Y155" s="41"/>
      <c r="Z155" s="41"/>
      <c r="AA155" s="41"/>
      <c r="AB155" s="41"/>
      <c r="AC155" s="41"/>
      <c r="AD155" s="41"/>
      <c r="AE155" s="41"/>
      <c r="AR155" s="227" t="s">
        <v>352</v>
      </c>
      <c r="AT155" s="227" t="s">
        <v>1137</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1246</v>
      </c>
    </row>
    <row r="156" s="13" customFormat="1">
      <c r="A156" s="13"/>
      <c r="B156" s="234"/>
      <c r="C156" s="235"/>
      <c r="D156" s="236" t="s">
        <v>319</v>
      </c>
      <c r="E156" s="237" t="s">
        <v>19</v>
      </c>
      <c r="F156" s="238" t="s">
        <v>1925</v>
      </c>
      <c r="G156" s="235"/>
      <c r="H156" s="239">
        <v>22.5</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24.15" customHeight="1">
      <c r="A157" s="41"/>
      <c r="B157" s="42"/>
      <c r="C157" s="216" t="s">
        <v>406</v>
      </c>
      <c r="D157" s="216" t="s">
        <v>310</v>
      </c>
      <c r="E157" s="217" t="s">
        <v>1249</v>
      </c>
      <c r="F157" s="218" t="s">
        <v>1250</v>
      </c>
      <c r="G157" s="219" t="s">
        <v>313</v>
      </c>
      <c r="H157" s="220">
        <v>75</v>
      </c>
      <c r="I157" s="221"/>
      <c r="J157" s="222">
        <f>ROUND(I157*H157,2)</f>
        <v>0</v>
      </c>
      <c r="K157" s="218" t="s">
        <v>314</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315</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1251</v>
      </c>
    </row>
    <row r="158" s="2" customFormat="1">
      <c r="A158" s="41"/>
      <c r="B158" s="42"/>
      <c r="C158" s="43"/>
      <c r="D158" s="229" t="s">
        <v>317</v>
      </c>
      <c r="E158" s="43"/>
      <c r="F158" s="230" t="s">
        <v>1252</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13" customFormat="1">
      <c r="A159" s="13"/>
      <c r="B159" s="234"/>
      <c r="C159" s="235"/>
      <c r="D159" s="236" t="s">
        <v>319</v>
      </c>
      <c r="E159" s="237" t="s">
        <v>19</v>
      </c>
      <c r="F159" s="238" t="s">
        <v>1610</v>
      </c>
      <c r="G159" s="235"/>
      <c r="H159" s="239">
        <v>75</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83</v>
      </c>
      <c r="AY159" s="245" t="s">
        <v>308</v>
      </c>
    </row>
    <row r="160" s="2" customFormat="1" ht="16.5" customHeight="1">
      <c r="A160" s="41"/>
      <c r="B160" s="42"/>
      <c r="C160" s="280" t="s">
        <v>411</v>
      </c>
      <c r="D160" s="280" t="s">
        <v>1137</v>
      </c>
      <c r="E160" s="281" t="s">
        <v>1254</v>
      </c>
      <c r="F160" s="282" t="s">
        <v>1255</v>
      </c>
      <c r="G160" s="283" t="s">
        <v>626</v>
      </c>
      <c r="H160" s="284">
        <v>1.5</v>
      </c>
      <c r="I160" s="285"/>
      <c r="J160" s="286">
        <f>ROUND(I160*H160,2)</f>
        <v>0</v>
      </c>
      <c r="K160" s="282" t="s">
        <v>314</v>
      </c>
      <c r="L160" s="287"/>
      <c r="M160" s="288" t="s">
        <v>19</v>
      </c>
      <c r="N160" s="289" t="s">
        <v>47</v>
      </c>
      <c r="O160" s="87"/>
      <c r="P160" s="225">
        <f>O160*H160</f>
        <v>0</v>
      </c>
      <c r="Q160" s="225">
        <v>0.001</v>
      </c>
      <c r="R160" s="225">
        <f>Q160*H160</f>
        <v>0.0015</v>
      </c>
      <c r="S160" s="225">
        <v>0</v>
      </c>
      <c r="T160" s="226">
        <f>S160*H160</f>
        <v>0</v>
      </c>
      <c r="U160" s="41"/>
      <c r="V160" s="41"/>
      <c r="W160" s="41"/>
      <c r="X160" s="41"/>
      <c r="Y160" s="41"/>
      <c r="Z160" s="41"/>
      <c r="AA160" s="41"/>
      <c r="AB160" s="41"/>
      <c r="AC160" s="41"/>
      <c r="AD160" s="41"/>
      <c r="AE160" s="41"/>
      <c r="AR160" s="227" t="s">
        <v>352</v>
      </c>
      <c r="AT160" s="227" t="s">
        <v>1137</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1256</v>
      </c>
    </row>
    <row r="161" s="13" customFormat="1">
      <c r="A161" s="13"/>
      <c r="B161" s="234"/>
      <c r="C161" s="235"/>
      <c r="D161" s="236" t="s">
        <v>319</v>
      </c>
      <c r="E161" s="237" t="s">
        <v>19</v>
      </c>
      <c r="F161" s="238" t="s">
        <v>1610</v>
      </c>
      <c r="G161" s="235"/>
      <c r="H161" s="239">
        <v>75</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83</v>
      </c>
      <c r="AY161" s="245" t="s">
        <v>308</v>
      </c>
    </row>
    <row r="162" s="13" customFormat="1">
      <c r="A162" s="13"/>
      <c r="B162" s="234"/>
      <c r="C162" s="235"/>
      <c r="D162" s="236" t="s">
        <v>319</v>
      </c>
      <c r="E162" s="235"/>
      <c r="F162" s="238" t="s">
        <v>1926</v>
      </c>
      <c r="G162" s="235"/>
      <c r="H162" s="239">
        <v>1.5</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4</v>
      </c>
      <c r="AX162" s="13" t="s">
        <v>83</v>
      </c>
      <c r="AY162" s="245" t="s">
        <v>308</v>
      </c>
    </row>
    <row r="163" s="2" customFormat="1" ht="21.75" customHeight="1">
      <c r="A163" s="41"/>
      <c r="B163" s="42"/>
      <c r="C163" s="216" t="s">
        <v>7</v>
      </c>
      <c r="D163" s="216" t="s">
        <v>310</v>
      </c>
      <c r="E163" s="217" t="s">
        <v>1258</v>
      </c>
      <c r="F163" s="218" t="s">
        <v>1259</v>
      </c>
      <c r="G163" s="219" t="s">
        <v>313</v>
      </c>
      <c r="H163" s="220">
        <v>491.39999999999998</v>
      </c>
      <c r="I163" s="221"/>
      <c r="J163" s="222">
        <f>ROUND(I163*H163,2)</f>
        <v>0</v>
      </c>
      <c r="K163" s="218" t="s">
        <v>314</v>
      </c>
      <c r="L163" s="47"/>
      <c r="M163" s="223" t="s">
        <v>19</v>
      </c>
      <c r="N163" s="224" t="s">
        <v>47</v>
      </c>
      <c r="O163" s="87"/>
      <c r="P163" s="225">
        <f>O163*H163</f>
        <v>0</v>
      </c>
      <c r="Q163" s="225">
        <v>0</v>
      </c>
      <c r="R163" s="225">
        <f>Q163*H163</f>
        <v>0</v>
      </c>
      <c r="S163" s="225">
        <v>0</v>
      </c>
      <c r="T163" s="226">
        <f>S163*H163</f>
        <v>0</v>
      </c>
      <c r="U163" s="41"/>
      <c r="V163" s="41"/>
      <c r="W163" s="41"/>
      <c r="X163" s="41"/>
      <c r="Y163" s="41"/>
      <c r="Z163" s="41"/>
      <c r="AA163" s="41"/>
      <c r="AB163" s="41"/>
      <c r="AC163" s="41"/>
      <c r="AD163" s="41"/>
      <c r="AE163" s="41"/>
      <c r="AR163" s="227" t="s">
        <v>315</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315</v>
      </c>
      <c r="BM163" s="227" t="s">
        <v>1260</v>
      </c>
    </row>
    <row r="164" s="2" customFormat="1">
      <c r="A164" s="41"/>
      <c r="B164" s="42"/>
      <c r="C164" s="43"/>
      <c r="D164" s="229" t="s">
        <v>317</v>
      </c>
      <c r="E164" s="43"/>
      <c r="F164" s="230" t="s">
        <v>1261</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13" customFormat="1">
      <c r="A165" s="13"/>
      <c r="B165" s="234"/>
      <c r="C165" s="235"/>
      <c r="D165" s="236" t="s">
        <v>319</v>
      </c>
      <c r="E165" s="237" t="s">
        <v>19</v>
      </c>
      <c r="F165" s="238" t="s">
        <v>1927</v>
      </c>
      <c r="G165" s="235"/>
      <c r="H165" s="239">
        <v>491.39999999999998</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83</v>
      </c>
      <c r="AY165" s="245" t="s">
        <v>308</v>
      </c>
    </row>
    <row r="166" s="2" customFormat="1" ht="21.75" customHeight="1">
      <c r="A166" s="41"/>
      <c r="B166" s="42"/>
      <c r="C166" s="216" t="s">
        <v>420</v>
      </c>
      <c r="D166" s="216" t="s">
        <v>310</v>
      </c>
      <c r="E166" s="217" t="s">
        <v>1265</v>
      </c>
      <c r="F166" s="218" t="s">
        <v>1266</v>
      </c>
      <c r="G166" s="219" t="s">
        <v>313</v>
      </c>
      <c r="H166" s="220">
        <v>75</v>
      </c>
      <c r="I166" s="221"/>
      <c r="J166" s="222">
        <f>ROUND(I166*H166,2)</f>
        <v>0</v>
      </c>
      <c r="K166" s="218" t="s">
        <v>314</v>
      </c>
      <c r="L166" s="47"/>
      <c r="M166" s="223" t="s">
        <v>19</v>
      </c>
      <c r="N166" s="224" t="s">
        <v>47</v>
      </c>
      <c r="O166" s="87"/>
      <c r="P166" s="225">
        <f>O166*H166</f>
        <v>0</v>
      </c>
      <c r="Q166" s="225">
        <v>3.3000000000000002E-06</v>
      </c>
      <c r="R166" s="225">
        <f>Q166*H166</f>
        <v>0.0002475</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1267</v>
      </c>
    </row>
    <row r="167" s="2" customFormat="1">
      <c r="A167" s="41"/>
      <c r="B167" s="42"/>
      <c r="C167" s="43"/>
      <c r="D167" s="229" t="s">
        <v>317</v>
      </c>
      <c r="E167" s="43"/>
      <c r="F167" s="230" t="s">
        <v>1268</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13" customFormat="1">
      <c r="A168" s="13"/>
      <c r="B168" s="234"/>
      <c r="C168" s="235"/>
      <c r="D168" s="236" t="s">
        <v>319</v>
      </c>
      <c r="E168" s="237" t="s">
        <v>19</v>
      </c>
      <c r="F168" s="238" t="s">
        <v>1610</v>
      </c>
      <c r="G168" s="235"/>
      <c r="H168" s="239">
        <v>75</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83</v>
      </c>
      <c r="AY168" s="245" t="s">
        <v>308</v>
      </c>
    </row>
    <row r="169" s="12" customFormat="1" ht="22.8" customHeight="1">
      <c r="A169" s="12"/>
      <c r="B169" s="200"/>
      <c r="C169" s="201"/>
      <c r="D169" s="202" t="s">
        <v>75</v>
      </c>
      <c r="E169" s="214" t="s">
        <v>336</v>
      </c>
      <c r="F169" s="214" t="s">
        <v>1286</v>
      </c>
      <c r="G169" s="201"/>
      <c r="H169" s="201"/>
      <c r="I169" s="204"/>
      <c r="J169" s="215">
        <f>BK169</f>
        <v>0</v>
      </c>
      <c r="K169" s="201"/>
      <c r="L169" s="206"/>
      <c r="M169" s="207"/>
      <c r="N169" s="208"/>
      <c r="O169" s="208"/>
      <c r="P169" s="209">
        <f>SUM(P170:P193)</f>
        <v>0</v>
      </c>
      <c r="Q169" s="208"/>
      <c r="R169" s="209">
        <f>SUM(R170:R193)</f>
        <v>110.34026999999999</v>
      </c>
      <c r="S169" s="208"/>
      <c r="T169" s="210">
        <f>SUM(T170:T193)</f>
        <v>0</v>
      </c>
      <c r="U169" s="12"/>
      <c r="V169" s="12"/>
      <c r="W169" s="12"/>
      <c r="X169" s="12"/>
      <c r="Y169" s="12"/>
      <c r="Z169" s="12"/>
      <c r="AA169" s="12"/>
      <c r="AB169" s="12"/>
      <c r="AC169" s="12"/>
      <c r="AD169" s="12"/>
      <c r="AE169" s="12"/>
      <c r="AR169" s="211" t="s">
        <v>83</v>
      </c>
      <c r="AT169" s="212" t="s">
        <v>75</v>
      </c>
      <c r="AU169" s="212" t="s">
        <v>83</v>
      </c>
      <c r="AY169" s="211" t="s">
        <v>308</v>
      </c>
      <c r="BK169" s="213">
        <f>SUM(BK170:BK193)</f>
        <v>0</v>
      </c>
    </row>
    <row r="170" s="2" customFormat="1" ht="21.75" customHeight="1">
      <c r="A170" s="41"/>
      <c r="B170" s="42"/>
      <c r="C170" s="216" t="s">
        <v>425</v>
      </c>
      <c r="D170" s="216" t="s">
        <v>310</v>
      </c>
      <c r="E170" s="217" t="s">
        <v>1839</v>
      </c>
      <c r="F170" s="218" t="s">
        <v>1840</v>
      </c>
      <c r="G170" s="219" t="s">
        <v>313</v>
      </c>
      <c r="H170" s="220">
        <v>409.5</v>
      </c>
      <c r="I170" s="221"/>
      <c r="J170" s="222">
        <f>ROUND(I170*H170,2)</f>
        <v>0</v>
      </c>
      <c r="K170" s="218" t="s">
        <v>314</v>
      </c>
      <c r="L170" s="47"/>
      <c r="M170" s="223" t="s">
        <v>19</v>
      </c>
      <c r="N170" s="224"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1841</v>
      </c>
    </row>
    <row r="171" s="2" customFormat="1">
      <c r="A171" s="41"/>
      <c r="B171" s="42"/>
      <c r="C171" s="43"/>
      <c r="D171" s="229" t="s">
        <v>317</v>
      </c>
      <c r="E171" s="43"/>
      <c r="F171" s="230" t="s">
        <v>1842</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4" customFormat="1">
      <c r="A172" s="14"/>
      <c r="B172" s="249"/>
      <c r="C172" s="250"/>
      <c r="D172" s="236" t="s">
        <v>319</v>
      </c>
      <c r="E172" s="251" t="s">
        <v>19</v>
      </c>
      <c r="F172" s="252" t="s">
        <v>1623</v>
      </c>
      <c r="G172" s="250"/>
      <c r="H172" s="251" t="s">
        <v>19</v>
      </c>
      <c r="I172" s="253"/>
      <c r="J172" s="250"/>
      <c r="K172" s="250"/>
      <c r="L172" s="254"/>
      <c r="M172" s="255"/>
      <c r="N172" s="256"/>
      <c r="O172" s="256"/>
      <c r="P172" s="256"/>
      <c r="Q172" s="256"/>
      <c r="R172" s="256"/>
      <c r="S172" s="256"/>
      <c r="T172" s="257"/>
      <c r="U172" s="14"/>
      <c r="V172" s="14"/>
      <c r="W172" s="14"/>
      <c r="X172" s="14"/>
      <c r="Y172" s="14"/>
      <c r="Z172" s="14"/>
      <c r="AA172" s="14"/>
      <c r="AB172" s="14"/>
      <c r="AC172" s="14"/>
      <c r="AD172" s="14"/>
      <c r="AE172" s="14"/>
      <c r="AT172" s="258" t="s">
        <v>319</v>
      </c>
      <c r="AU172" s="258" t="s">
        <v>85</v>
      </c>
      <c r="AV172" s="14" t="s">
        <v>83</v>
      </c>
      <c r="AW172" s="14" t="s">
        <v>37</v>
      </c>
      <c r="AX172" s="14" t="s">
        <v>76</v>
      </c>
      <c r="AY172" s="258" t="s">
        <v>308</v>
      </c>
    </row>
    <row r="173" s="13" customFormat="1">
      <c r="A173" s="13"/>
      <c r="B173" s="234"/>
      <c r="C173" s="235"/>
      <c r="D173" s="236" t="s">
        <v>319</v>
      </c>
      <c r="E173" s="237" t="s">
        <v>19</v>
      </c>
      <c r="F173" s="238" t="s">
        <v>1928</v>
      </c>
      <c r="G173" s="235"/>
      <c r="H173" s="239">
        <v>409.5</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83</v>
      </c>
      <c r="AY173" s="245" t="s">
        <v>308</v>
      </c>
    </row>
    <row r="174" s="2" customFormat="1" ht="37.8" customHeight="1">
      <c r="A174" s="41"/>
      <c r="B174" s="42"/>
      <c r="C174" s="216" t="s">
        <v>430</v>
      </c>
      <c r="D174" s="216" t="s">
        <v>310</v>
      </c>
      <c r="E174" s="217" t="s">
        <v>1351</v>
      </c>
      <c r="F174" s="218" t="s">
        <v>1352</v>
      </c>
      <c r="G174" s="219" t="s">
        <v>313</v>
      </c>
      <c r="H174" s="220">
        <v>409.5</v>
      </c>
      <c r="I174" s="221"/>
      <c r="J174" s="222">
        <f>ROUND(I174*H174,2)</f>
        <v>0</v>
      </c>
      <c r="K174" s="218" t="s">
        <v>314</v>
      </c>
      <c r="L174" s="47"/>
      <c r="M174" s="223" t="s">
        <v>19</v>
      </c>
      <c r="N174" s="224" t="s">
        <v>47</v>
      </c>
      <c r="O174" s="87"/>
      <c r="P174" s="225">
        <f>O174*H174</f>
        <v>0</v>
      </c>
      <c r="Q174" s="225">
        <v>0.090620000000000006</v>
      </c>
      <c r="R174" s="225">
        <f>Q174*H174</f>
        <v>37.108890000000002</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1353</v>
      </c>
    </row>
    <row r="175" s="2" customFormat="1">
      <c r="A175" s="41"/>
      <c r="B175" s="42"/>
      <c r="C175" s="43"/>
      <c r="D175" s="229" t="s">
        <v>317</v>
      </c>
      <c r="E175" s="43"/>
      <c r="F175" s="230" t="s">
        <v>1354</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3" customFormat="1">
      <c r="A176" s="13"/>
      <c r="B176" s="234"/>
      <c r="C176" s="235"/>
      <c r="D176" s="236" t="s">
        <v>319</v>
      </c>
      <c r="E176" s="237" t="s">
        <v>19</v>
      </c>
      <c r="F176" s="238" t="s">
        <v>1929</v>
      </c>
      <c r="G176" s="235"/>
      <c r="H176" s="239">
        <v>409.5</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83</v>
      </c>
      <c r="AY176" s="245" t="s">
        <v>308</v>
      </c>
    </row>
    <row r="177" s="2" customFormat="1" ht="16.5" customHeight="1">
      <c r="A177" s="41"/>
      <c r="B177" s="42"/>
      <c r="C177" s="280" t="s">
        <v>753</v>
      </c>
      <c r="D177" s="280" t="s">
        <v>1137</v>
      </c>
      <c r="E177" s="281" t="s">
        <v>1356</v>
      </c>
      <c r="F177" s="282" t="s">
        <v>1357</v>
      </c>
      <c r="G177" s="283" t="s">
        <v>313</v>
      </c>
      <c r="H177" s="284">
        <v>340.68000000000001</v>
      </c>
      <c r="I177" s="285"/>
      <c r="J177" s="286">
        <f>ROUND(I177*H177,2)</f>
        <v>0</v>
      </c>
      <c r="K177" s="282" t="s">
        <v>314</v>
      </c>
      <c r="L177" s="287"/>
      <c r="M177" s="288" t="s">
        <v>19</v>
      </c>
      <c r="N177" s="289" t="s">
        <v>47</v>
      </c>
      <c r="O177" s="87"/>
      <c r="P177" s="225">
        <f>O177*H177</f>
        <v>0</v>
      </c>
      <c r="Q177" s="225">
        <v>0.17599999999999999</v>
      </c>
      <c r="R177" s="225">
        <f>Q177*H177</f>
        <v>59.959679999999999</v>
      </c>
      <c r="S177" s="225">
        <v>0</v>
      </c>
      <c r="T177" s="226">
        <f>S177*H177</f>
        <v>0</v>
      </c>
      <c r="U177" s="41"/>
      <c r="V177" s="41"/>
      <c r="W177" s="41"/>
      <c r="X177" s="41"/>
      <c r="Y177" s="41"/>
      <c r="Z177" s="41"/>
      <c r="AA177" s="41"/>
      <c r="AB177" s="41"/>
      <c r="AC177" s="41"/>
      <c r="AD177" s="41"/>
      <c r="AE177" s="41"/>
      <c r="AR177" s="227" t="s">
        <v>352</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1358</v>
      </c>
    </row>
    <row r="178" s="13" customFormat="1">
      <c r="A178" s="13"/>
      <c r="B178" s="234"/>
      <c r="C178" s="235"/>
      <c r="D178" s="236" t="s">
        <v>319</v>
      </c>
      <c r="E178" s="237" t="s">
        <v>19</v>
      </c>
      <c r="F178" s="238" t="s">
        <v>1930</v>
      </c>
      <c r="G178" s="235"/>
      <c r="H178" s="239">
        <v>334</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83</v>
      </c>
      <c r="AY178" s="245" t="s">
        <v>308</v>
      </c>
    </row>
    <row r="179" s="13" customFormat="1">
      <c r="A179" s="13"/>
      <c r="B179" s="234"/>
      <c r="C179" s="235"/>
      <c r="D179" s="236" t="s">
        <v>319</v>
      </c>
      <c r="E179" s="235"/>
      <c r="F179" s="238" t="s">
        <v>1931</v>
      </c>
      <c r="G179" s="235"/>
      <c r="H179" s="239">
        <v>340.68000000000001</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4</v>
      </c>
      <c r="AX179" s="13" t="s">
        <v>83</v>
      </c>
      <c r="AY179" s="245" t="s">
        <v>308</v>
      </c>
    </row>
    <row r="180" s="2" customFormat="1" ht="16.5" customHeight="1">
      <c r="A180" s="41"/>
      <c r="B180" s="42"/>
      <c r="C180" s="280" t="s">
        <v>596</v>
      </c>
      <c r="D180" s="280" t="s">
        <v>1137</v>
      </c>
      <c r="E180" s="281" t="s">
        <v>1848</v>
      </c>
      <c r="F180" s="282" t="s">
        <v>1849</v>
      </c>
      <c r="G180" s="283" t="s">
        <v>313</v>
      </c>
      <c r="H180" s="284">
        <v>36.719999999999999</v>
      </c>
      <c r="I180" s="285"/>
      <c r="J180" s="286">
        <f>ROUND(I180*H180,2)</f>
        <v>0</v>
      </c>
      <c r="K180" s="282" t="s">
        <v>19</v>
      </c>
      <c r="L180" s="287"/>
      <c r="M180" s="288" t="s">
        <v>19</v>
      </c>
      <c r="N180" s="289" t="s">
        <v>47</v>
      </c>
      <c r="O180" s="87"/>
      <c r="P180" s="225">
        <f>O180*H180</f>
        <v>0</v>
      </c>
      <c r="Q180" s="225">
        <v>0.17599999999999999</v>
      </c>
      <c r="R180" s="225">
        <f>Q180*H180</f>
        <v>6.4627199999999991</v>
      </c>
      <c r="S180" s="225">
        <v>0</v>
      </c>
      <c r="T180" s="226">
        <f>S180*H180</f>
        <v>0</v>
      </c>
      <c r="U180" s="41"/>
      <c r="V180" s="41"/>
      <c r="W180" s="41"/>
      <c r="X180" s="41"/>
      <c r="Y180" s="41"/>
      <c r="Z180" s="41"/>
      <c r="AA180" s="41"/>
      <c r="AB180" s="41"/>
      <c r="AC180" s="41"/>
      <c r="AD180" s="41"/>
      <c r="AE180" s="41"/>
      <c r="AR180" s="227" t="s">
        <v>352</v>
      </c>
      <c r="AT180" s="227" t="s">
        <v>1137</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1932</v>
      </c>
    </row>
    <row r="181" s="13" customFormat="1">
      <c r="A181" s="13"/>
      <c r="B181" s="234"/>
      <c r="C181" s="235"/>
      <c r="D181" s="236" t="s">
        <v>319</v>
      </c>
      <c r="E181" s="237" t="s">
        <v>19</v>
      </c>
      <c r="F181" s="238" t="s">
        <v>1933</v>
      </c>
      <c r="G181" s="235"/>
      <c r="H181" s="239">
        <v>36</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83</v>
      </c>
      <c r="AY181" s="245" t="s">
        <v>308</v>
      </c>
    </row>
    <row r="182" s="13" customFormat="1">
      <c r="A182" s="13"/>
      <c r="B182" s="234"/>
      <c r="C182" s="235"/>
      <c r="D182" s="236" t="s">
        <v>319</v>
      </c>
      <c r="E182" s="235"/>
      <c r="F182" s="238" t="s">
        <v>1934</v>
      </c>
      <c r="G182" s="235"/>
      <c r="H182" s="239">
        <v>36.719999999999999</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4</v>
      </c>
      <c r="AX182" s="13" t="s">
        <v>83</v>
      </c>
      <c r="AY182" s="245" t="s">
        <v>308</v>
      </c>
    </row>
    <row r="183" s="2" customFormat="1" ht="16.5" customHeight="1">
      <c r="A183" s="41"/>
      <c r="B183" s="42"/>
      <c r="C183" s="280" t="s">
        <v>759</v>
      </c>
      <c r="D183" s="280" t="s">
        <v>1137</v>
      </c>
      <c r="E183" s="281" t="s">
        <v>1853</v>
      </c>
      <c r="F183" s="282" t="s">
        <v>1854</v>
      </c>
      <c r="G183" s="283" t="s">
        <v>313</v>
      </c>
      <c r="H183" s="284">
        <v>9.1799999999999997</v>
      </c>
      <c r="I183" s="285"/>
      <c r="J183" s="286">
        <f>ROUND(I183*H183,2)</f>
        <v>0</v>
      </c>
      <c r="K183" s="282" t="s">
        <v>314</v>
      </c>
      <c r="L183" s="287"/>
      <c r="M183" s="288" t="s">
        <v>19</v>
      </c>
      <c r="N183" s="289" t="s">
        <v>47</v>
      </c>
      <c r="O183" s="87"/>
      <c r="P183" s="225">
        <f>O183*H183</f>
        <v>0</v>
      </c>
      <c r="Q183" s="225">
        <v>0.17599999999999999</v>
      </c>
      <c r="R183" s="225">
        <f>Q183*H183</f>
        <v>1.6156799999999998</v>
      </c>
      <c r="S183" s="225">
        <v>0</v>
      </c>
      <c r="T183" s="226">
        <f>S183*H183</f>
        <v>0</v>
      </c>
      <c r="U183" s="41"/>
      <c r="V183" s="41"/>
      <c r="W183" s="41"/>
      <c r="X183" s="41"/>
      <c r="Y183" s="41"/>
      <c r="Z183" s="41"/>
      <c r="AA183" s="41"/>
      <c r="AB183" s="41"/>
      <c r="AC183" s="41"/>
      <c r="AD183" s="41"/>
      <c r="AE183" s="41"/>
      <c r="AR183" s="227" t="s">
        <v>352</v>
      </c>
      <c r="AT183" s="227" t="s">
        <v>1137</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1855</v>
      </c>
    </row>
    <row r="184" s="13" customFormat="1">
      <c r="A184" s="13"/>
      <c r="B184" s="234"/>
      <c r="C184" s="235"/>
      <c r="D184" s="236" t="s">
        <v>319</v>
      </c>
      <c r="E184" s="237" t="s">
        <v>19</v>
      </c>
      <c r="F184" s="238" t="s">
        <v>1851</v>
      </c>
      <c r="G184" s="235"/>
      <c r="H184" s="239">
        <v>9</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83</v>
      </c>
      <c r="AY184" s="245" t="s">
        <v>308</v>
      </c>
    </row>
    <row r="185" s="13" customFormat="1">
      <c r="A185" s="13"/>
      <c r="B185" s="234"/>
      <c r="C185" s="235"/>
      <c r="D185" s="236" t="s">
        <v>319</v>
      </c>
      <c r="E185" s="235"/>
      <c r="F185" s="238" t="s">
        <v>1852</v>
      </c>
      <c r="G185" s="235"/>
      <c r="H185" s="239">
        <v>9.1799999999999997</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4</v>
      </c>
      <c r="AX185" s="13" t="s">
        <v>83</v>
      </c>
      <c r="AY185" s="245" t="s">
        <v>308</v>
      </c>
    </row>
    <row r="186" s="2" customFormat="1" ht="16.5" customHeight="1">
      <c r="A186" s="41"/>
      <c r="B186" s="42"/>
      <c r="C186" s="280" t="s">
        <v>606</v>
      </c>
      <c r="D186" s="280" t="s">
        <v>1137</v>
      </c>
      <c r="E186" s="281" t="s">
        <v>1858</v>
      </c>
      <c r="F186" s="282" t="s">
        <v>1859</v>
      </c>
      <c r="G186" s="283" t="s">
        <v>313</v>
      </c>
      <c r="H186" s="284">
        <v>4.5</v>
      </c>
      <c r="I186" s="285"/>
      <c r="J186" s="286">
        <f>ROUND(I186*H186,2)</f>
        <v>0</v>
      </c>
      <c r="K186" s="282" t="s">
        <v>314</v>
      </c>
      <c r="L186" s="287"/>
      <c r="M186" s="288" t="s">
        <v>19</v>
      </c>
      <c r="N186" s="289" t="s">
        <v>47</v>
      </c>
      <c r="O186" s="87"/>
      <c r="P186" s="225">
        <f>O186*H186</f>
        <v>0</v>
      </c>
      <c r="Q186" s="225">
        <v>0.17599999999999999</v>
      </c>
      <c r="R186" s="225">
        <f>Q186*H186</f>
        <v>0.79199999999999993</v>
      </c>
      <c r="S186" s="225">
        <v>0</v>
      </c>
      <c r="T186" s="226">
        <f>S186*H186</f>
        <v>0</v>
      </c>
      <c r="U186" s="41"/>
      <c r="V186" s="41"/>
      <c r="W186" s="41"/>
      <c r="X186" s="41"/>
      <c r="Y186" s="41"/>
      <c r="Z186" s="41"/>
      <c r="AA186" s="41"/>
      <c r="AB186" s="41"/>
      <c r="AC186" s="41"/>
      <c r="AD186" s="41"/>
      <c r="AE186" s="41"/>
      <c r="AR186" s="227" t="s">
        <v>352</v>
      </c>
      <c r="AT186" s="227" t="s">
        <v>1137</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1935</v>
      </c>
    </row>
    <row r="187" s="13" customFormat="1">
      <c r="A187" s="13"/>
      <c r="B187" s="234"/>
      <c r="C187" s="235"/>
      <c r="D187" s="236" t="s">
        <v>319</v>
      </c>
      <c r="E187" s="237" t="s">
        <v>19</v>
      </c>
      <c r="F187" s="238" t="s">
        <v>1936</v>
      </c>
      <c r="G187" s="235"/>
      <c r="H187" s="239">
        <v>4.5</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83</v>
      </c>
      <c r="AY187" s="245" t="s">
        <v>308</v>
      </c>
    </row>
    <row r="188" s="2" customFormat="1" ht="16.5" customHeight="1">
      <c r="A188" s="41"/>
      <c r="B188" s="42"/>
      <c r="C188" s="280" t="s">
        <v>765</v>
      </c>
      <c r="D188" s="280" t="s">
        <v>1137</v>
      </c>
      <c r="E188" s="281" t="s">
        <v>1861</v>
      </c>
      <c r="F188" s="282" t="s">
        <v>1862</v>
      </c>
      <c r="G188" s="283" t="s">
        <v>313</v>
      </c>
      <c r="H188" s="284">
        <v>5.0999999999999996</v>
      </c>
      <c r="I188" s="285"/>
      <c r="J188" s="286">
        <f>ROUND(I188*H188,2)</f>
        <v>0</v>
      </c>
      <c r="K188" s="282" t="s">
        <v>19</v>
      </c>
      <c r="L188" s="287"/>
      <c r="M188" s="288" t="s">
        <v>19</v>
      </c>
      <c r="N188" s="289" t="s">
        <v>47</v>
      </c>
      <c r="O188" s="87"/>
      <c r="P188" s="225">
        <f>O188*H188</f>
        <v>0</v>
      </c>
      <c r="Q188" s="225">
        <v>0.128</v>
      </c>
      <c r="R188" s="225">
        <f>Q188*H188</f>
        <v>0.65279999999999994</v>
      </c>
      <c r="S188" s="225">
        <v>0</v>
      </c>
      <c r="T188" s="226">
        <f>S188*H188</f>
        <v>0</v>
      </c>
      <c r="U188" s="41"/>
      <c r="V188" s="41"/>
      <c r="W188" s="41"/>
      <c r="X188" s="41"/>
      <c r="Y188" s="41"/>
      <c r="Z188" s="41"/>
      <c r="AA188" s="41"/>
      <c r="AB188" s="41"/>
      <c r="AC188" s="41"/>
      <c r="AD188" s="41"/>
      <c r="AE188" s="41"/>
      <c r="AR188" s="227" t="s">
        <v>352</v>
      </c>
      <c r="AT188" s="227" t="s">
        <v>1137</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1863</v>
      </c>
    </row>
    <row r="189" s="13" customFormat="1">
      <c r="A189" s="13"/>
      <c r="B189" s="234"/>
      <c r="C189" s="235"/>
      <c r="D189" s="236" t="s">
        <v>319</v>
      </c>
      <c r="E189" s="237" t="s">
        <v>19</v>
      </c>
      <c r="F189" s="238" t="s">
        <v>1856</v>
      </c>
      <c r="G189" s="235"/>
      <c r="H189" s="239">
        <v>5</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83</v>
      </c>
      <c r="AY189" s="245" t="s">
        <v>308</v>
      </c>
    </row>
    <row r="190" s="13" customFormat="1">
      <c r="A190" s="13"/>
      <c r="B190" s="234"/>
      <c r="C190" s="235"/>
      <c r="D190" s="236" t="s">
        <v>319</v>
      </c>
      <c r="E190" s="235"/>
      <c r="F190" s="238" t="s">
        <v>1857</v>
      </c>
      <c r="G190" s="235"/>
      <c r="H190" s="239">
        <v>5.0999999999999996</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4</v>
      </c>
      <c r="AX190" s="13" t="s">
        <v>83</v>
      </c>
      <c r="AY190" s="245" t="s">
        <v>308</v>
      </c>
    </row>
    <row r="191" s="2" customFormat="1" ht="16.5" customHeight="1">
      <c r="A191" s="41"/>
      <c r="B191" s="42"/>
      <c r="C191" s="280" t="s">
        <v>611</v>
      </c>
      <c r="D191" s="280" t="s">
        <v>1137</v>
      </c>
      <c r="E191" s="281" t="s">
        <v>1361</v>
      </c>
      <c r="F191" s="282" t="s">
        <v>1362</v>
      </c>
      <c r="G191" s="283" t="s">
        <v>313</v>
      </c>
      <c r="H191" s="284">
        <v>21.420000000000002</v>
      </c>
      <c r="I191" s="285"/>
      <c r="J191" s="286">
        <f>ROUND(I191*H191,2)</f>
        <v>0</v>
      </c>
      <c r="K191" s="282" t="s">
        <v>314</v>
      </c>
      <c r="L191" s="287"/>
      <c r="M191" s="288" t="s">
        <v>19</v>
      </c>
      <c r="N191" s="289" t="s">
        <v>47</v>
      </c>
      <c r="O191" s="87"/>
      <c r="P191" s="225">
        <f>O191*H191</f>
        <v>0</v>
      </c>
      <c r="Q191" s="225">
        <v>0.17499999999999999</v>
      </c>
      <c r="R191" s="225">
        <f>Q191*H191</f>
        <v>3.7484999999999999</v>
      </c>
      <c r="S191" s="225">
        <v>0</v>
      </c>
      <c r="T191" s="226">
        <f>S191*H191</f>
        <v>0</v>
      </c>
      <c r="U191" s="41"/>
      <c r="V191" s="41"/>
      <c r="W191" s="41"/>
      <c r="X191" s="41"/>
      <c r="Y191" s="41"/>
      <c r="Z191" s="41"/>
      <c r="AA191" s="41"/>
      <c r="AB191" s="41"/>
      <c r="AC191" s="41"/>
      <c r="AD191" s="41"/>
      <c r="AE191" s="41"/>
      <c r="AR191" s="227" t="s">
        <v>352</v>
      </c>
      <c r="AT191" s="227" t="s">
        <v>1137</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1363</v>
      </c>
    </row>
    <row r="192" s="13" customFormat="1">
      <c r="A192" s="13"/>
      <c r="B192" s="234"/>
      <c r="C192" s="235"/>
      <c r="D192" s="236" t="s">
        <v>319</v>
      </c>
      <c r="E192" s="237" t="s">
        <v>19</v>
      </c>
      <c r="F192" s="238" t="s">
        <v>1937</v>
      </c>
      <c r="G192" s="235"/>
      <c r="H192" s="239">
        <v>21</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83</v>
      </c>
      <c r="AY192" s="245" t="s">
        <v>308</v>
      </c>
    </row>
    <row r="193" s="13" customFormat="1">
      <c r="A193" s="13"/>
      <c r="B193" s="234"/>
      <c r="C193" s="235"/>
      <c r="D193" s="236" t="s">
        <v>319</v>
      </c>
      <c r="E193" s="235"/>
      <c r="F193" s="238" t="s">
        <v>1938</v>
      </c>
      <c r="G193" s="235"/>
      <c r="H193" s="239">
        <v>21.420000000000002</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4</v>
      </c>
      <c r="AX193" s="13" t="s">
        <v>83</v>
      </c>
      <c r="AY193" s="245" t="s">
        <v>308</v>
      </c>
    </row>
    <row r="194" s="12" customFormat="1" ht="22.8" customHeight="1">
      <c r="A194" s="12"/>
      <c r="B194" s="200"/>
      <c r="C194" s="201"/>
      <c r="D194" s="202" t="s">
        <v>75</v>
      </c>
      <c r="E194" s="214" t="s">
        <v>357</v>
      </c>
      <c r="F194" s="214" t="s">
        <v>542</v>
      </c>
      <c r="G194" s="201"/>
      <c r="H194" s="201"/>
      <c r="I194" s="204"/>
      <c r="J194" s="215">
        <f>BK194</f>
        <v>0</v>
      </c>
      <c r="K194" s="201"/>
      <c r="L194" s="206"/>
      <c r="M194" s="207"/>
      <c r="N194" s="208"/>
      <c r="O194" s="208"/>
      <c r="P194" s="209">
        <f>SUM(P195:P209)</f>
        <v>0</v>
      </c>
      <c r="Q194" s="208"/>
      <c r="R194" s="209">
        <f>SUM(R195:R209)</f>
        <v>8.0686574999999987</v>
      </c>
      <c r="S194" s="208"/>
      <c r="T194" s="210">
        <f>SUM(T195:T209)</f>
        <v>0.070000000000000007</v>
      </c>
      <c r="U194" s="12"/>
      <c r="V194" s="12"/>
      <c r="W194" s="12"/>
      <c r="X194" s="12"/>
      <c r="Y194" s="12"/>
      <c r="Z194" s="12"/>
      <c r="AA194" s="12"/>
      <c r="AB194" s="12"/>
      <c r="AC194" s="12"/>
      <c r="AD194" s="12"/>
      <c r="AE194" s="12"/>
      <c r="AR194" s="211" t="s">
        <v>83</v>
      </c>
      <c r="AT194" s="212" t="s">
        <v>75</v>
      </c>
      <c r="AU194" s="212" t="s">
        <v>83</v>
      </c>
      <c r="AY194" s="211" t="s">
        <v>308</v>
      </c>
      <c r="BK194" s="213">
        <f>SUM(BK195:BK209)</f>
        <v>0</v>
      </c>
    </row>
    <row r="195" s="2" customFormat="1" ht="24.15" customHeight="1">
      <c r="A195" s="41"/>
      <c r="B195" s="42"/>
      <c r="C195" s="216" t="s">
        <v>775</v>
      </c>
      <c r="D195" s="216" t="s">
        <v>310</v>
      </c>
      <c r="E195" s="217" t="s">
        <v>1408</v>
      </c>
      <c r="F195" s="218" t="s">
        <v>1409</v>
      </c>
      <c r="G195" s="219" t="s">
        <v>474</v>
      </c>
      <c r="H195" s="220">
        <v>45</v>
      </c>
      <c r="I195" s="221"/>
      <c r="J195" s="222">
        <f>ROUND(I195*H195,2)</f>
        <v>0</v>
      </c>
      <c r="K195" s="218" t="s">
        <v>314</v>
      </c>
      <c r="L195" s="47"/>
      <c r="M195" s="223" t="s">
        <v>19</v>
      </c>
      <c r="N195" s="224" t="s">
        <v>47</v>
      </c>
      <c r="O195" s="87"/>
      <c r="P195" s="225">
        <f>O195*H195</f>
        <v>0</v>
      </c>
      <c r="Q195" s="225">
        <v>0.12949959999999999</v>
      </c>
      <c r="R195" s="225">
        <f>Q195*H195</f>
        <v>5.8274819999999998</v>
      </c>
      <c r="S195" s="225">
        <v>0</v>
      </c>
      <c r="T195" s="226">
        <f>S195*H195</f>
        <v>0</v>
      </c>
      <c r="U195" s="41"/>
      <c r="V195" s="41"/>
      <c r="W195" s="41"/>
      <c r="X195" s="41"/>
      <c r="Y195" s="41"/>
      <c r="Z195" s="41"/>
      <c r="AA195" s="41"/>
      <c r="AB195" s="41"/>
      <c r="AC195" s="41"/>
      <c r="AD195" s="41"/>
      <c r="AE195" s="41"/>
      <c r="AR195" s="227" t="s">
        <v>315</v>
      </c>
      <c r="AT195" s="227" t="s">
        <v>310</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315</v>
      </c>
      <c r="BM195" s="227" t="s">
        <v>1410</v>
      </c>
    </row>
    <row r="196" s="2" customFormat="1">
      <c r="A196" s="41"/>
      <c r="B196" s="42"/>
      <c r="C196" s="43"/>
      <c r="D196" s="229" t="s">
        <v>317</v>
      </c>
      <c r="E196" s="43"/>
      <c r="F196" s="230" t="s">
        <v>1411</v>
      </c>
      <c r="G196" s="43"/>
      <c r="H196" s="43"/>
      <c r="I196" s="231"/>
      <c r="J196" s="43"/>
      <c r="K196" s="43"/>
      <c r="L196" s="47"/>
      <c r="M196" s="232"/>
      <c r="N196" s="233"/>
      <c r="O196" s="87"/>
      <c r="P196" s="87"/>
      <c r="Q196" s="87"/>
      <c r="R196" s="87"/>
      <c r="S196" s="87"/>
      <c r="T196" s="88"/>
      <c r="U196" s="41"/>
      <c r="V196" s="41"/>
      <c r="W196" s="41"/>
      <c r="X196" s="41"/>
      <c r="Y196" s="41"/>
      <c r="Z196" s="41"/>
      <c r="AA196" s="41"/>
      <c r="AB196" s="41"/>
      <c r="AC196" s="41"/>
      <c r="AD196" s="41"/>
      <c r="AE196" s="41"/>
      <c r="AT196" s="20" t="s">
        <v>317</v>
      </c>
      <c r="AU196" s="20" t="s">
        <v>85</v>
      </c>
    </row>
    <row r="197" s="13" customFormat="1">
      <c r="A197" s="13"/>
      <c r="B197" s="234"/>
      <c r="C197" s="235"/>
      <c r="D197" s="236" t="s">
        <v>319</v>
      </c>
      <c r="E197" s="237" t="s">
        <v>19</v>
      </c>
      <c r="F197" s="238" t="s">
        <v>1939</v>
      </c>
      <c r="G197" s="235"/>
      <c r="H197" s="239">
        <v>45</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83</v>
      </c>
      <c r="AY197" s="245" t="s">
        <v>308</v>
      </c>
    </row>
    <row r="198" s="14" customFormat="1">
      <c r="A198" s="14"/>
      <c r="B198" s="249"/>
      <c r="C198" s="250"/>
      <c r="D198" s="236" t="s">
        <v>319</v>
      </c>
      <c r="E198" s="251" t="s">
        <v>19</v>
      </c>
      <c r="F198" s="252" t="s">
        <v>1413</v>
      </c>
      <c r="G198" s="250"/>
      <c r="H198" s="251" t="s">
        <v>19</v>
      </c>
      <c r="I198" s="253"/>
      <c r="J198" s="250"/>
      <c r="K198" s="250"/>
      <c r="L198" s="254"/>
      <c r="M198" s="255"/>
      <c r="N198" s="256"/>
      <c r="O198" s="256"/>
      <c r="P198" s="256"/>
      <c r="Q198" s="256"/>
      <c r="R198" s="256"/>
      <c r="S198" s="256"/>
      <c r="T198" s="257"/>
      <c r="U198" s="14"/>
      <c r="V198" s="14"/>
      <c r="W198" s="14"/>
      <c r="X198" s="14"/>
      <c r="Y198" s="14"/>
      <c r="Z198" s="14"/>
      <c r="AA198" s="14"/>
      <c r="AB198" s="14"/>
      <c r="AC198" s="14"/>
      <c r="AD198" s="14"/>
      <c r="AE198" s="14"/>
      <c r="AT198" s="258" t="s">
        <v>319</v>
      </c>
      <c r="AU198" s="258" t="s">
        <v>85</v>
      </c>
      <c r="AV198" s="14" t="s">
        <v>83</v>
      </c>
      <c r="AW198" s="14" t="s">
        <v>37</v>
      </c>
      <c r="AX198" s="14" t="s">
        <v>76</v>
      </c>
      <c r="AY198" s="258" t="s">
        <v>308</v>
      </c>
    </row>
    <row r="199" s="2" customFormat="1" ht="16.5" customHeight="1">
      <c r="A199" s="41"/>
      <c r="B199" s="42"/>
      <c r="C199" s="280" t="s">
        <v>616</v>
      </c>
      <c r="D199" s="280" t="s">
        <v>1137</v>
      </c>
      <c r="E199" s="281" t="s">
        <v>1415</v>
      </c>
      <c r="F199" s="282" t="s">
        <v>1416</v>
      </c>
      <c r="G199" s="283" t="s">
        <v>474</v>
      </c>
      <c r="H199" s="284">
        <v>45.899999999999999</v>
      </c>
      <c r="I199" s="285"/>
      <c r="J199" s="286">
        <f>ROUND(I199*H199,2)</f>
        <v>0</v>
      </c>
      <c r="K199" s="282" t="s">
        <v>314</v>
      </c>
      <c r="L199" s="287"/>
      <c r="M199" s="288" t="s">
        <v>19</v>
      </c>
      <c r="N199" s="289" t="s">
        <v>47</v>
      </c>
      <c r="O199" s="87"/>
      <c r="P199" s="225">
        <f>O199*H199</f>
        <v>0</v>
      </c>
      <c r="Q199" s="225">
        <v>0.044999999999999998</v>
      </c>
      <c r="R199" s="225">
        <f>Q199*H199</f>
        <v>2.0654999999999997</v>
      </c>
      <c r="S199" s="225">
        <v>0</v>
      </c>
      <c r="T199" s="226">
        <f>S199*H199</f>
        <v>0</v>
      </c>
      <c r="U199" s="41"/>
      <c r="V199" s="41"/>
      <c r="W199" s="41"/>
      <c r="X199" s="41"/>
      <c r="Y199" s="41"/>
      <c r="Z199" s="41"/>
      <c r="AA199" s="41"/>
      <c r="AB199" s="41"/>
      <c r="AC199" s="41"/>
      <c r="AD199" s="41"/>
      <c r="AE199" s="41"/>
      <c r="AR199" s="227" t="s">
        <v>352</v>
      </c>
      <c r="AT199" s="227" t="s">
        <v>1137</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1417</v>
      </c>
    </row>
    <row r="200" s="13" customFormat="1">
      <c r="A200" s="13"/>
      <c r="B200" s="234"/>
      <c r="C200" s="235"/>
      <c r="D200" s="236" t="s">
        <v>319</v>
      </c>
      <c r="E200" s="237" t="s">
        <v>19</v>
      </c>
      <c r="F200" s="238" t="s">
        <v>1940</v>
      </c>
      <c r="G200" s="235"/>
      <c r="H200" s="239">
        <v>45</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83</v>
      </c>
      <c r="AY200" s="245" t="s">
        <v>308</v>
      </c>
    </row>
    <row r="201" s="13" customFormat="1">
      <c r="A201" s="13"/>
      <c r="B201" s="234"/>
      <c r="C201" s="235"/>
      <c r="D201" s="236" t="s">
        <v>319</v>
      </c>
      <c r="E201" s="235"/>
      <c r="F201" s="238" t="s">
        <v>1941</v>
      </c>
      <c r="G201" s="235"/>
      <c r="H201" s="239">
        <v>45.899999999999999</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4</v>
      </c>
      <c r="AX201" s="13" t="s">
        <v>83</v>
      </c>
      <c r="AY201" s="245" t="s">
        <v>308</v>
      </c>
    </row>
    <row r="202" s="2" customFormat="1" ht="24.15" customHeight="1">
      <c r="A202" s="41"/>
      <c r="B202" s="42"/>
      <c r="C202" s="216" t="s">
        <v>784</v>
      </c>
      <c r="D202" s="216" t="s">
        <v>310</v>
      </c>
      <c r="E202" s="217" t="s">
        <v>1460</v>
      </c>
      <c r="F202" s="218" t="s">
        <v>1461</v>
      </c>
      <c r="G202" s="219" t="s">
        <v>313</v>
      </c>
      <c r="H202" s="220">
        <v>491.39999999999998</v>
      </c>
      <c r="I202" s="221"/>
      <c r="J202" s="222">
        <f>ROUND(I202*H202,2)</f>
        <v>0</v>
      </c>
      <c r="K202" s="218" t="s">
        <v>314</v>
      </c>
      <c r="L202" s="47"/>
      <c r="M202" s="223" t="s">
        <v>19</v>
      </c>
      <c r="N202" s="224" t="s">
        <v>47</v>
      </c>
      <c r="O202" s="87"/>
      <c r="P202" s="225">
        <f>O202*H202</f>
        <v>0</v>
      </c>
      <c r="Q202" s="225">
        <v>0.00035750000000000002</v>
      </c>
      <c r="R202" s="225">
        <f>Q202*H202</f>
        <v>0.17567550000000001</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1871</v>
      </c>
    </row>
    <row r="203" s="2" customFormat="1">
      <c r="A203" s="41"/>
      <c r="B203" s="42"/>
      <c r="C203" s="43"/>
      <c r="D203" s="229" t="s">
        <v>317</v>
      </c>
      <c r="E203" s="43"/>
      <c r="F203" s="230" t="s">
        <v>1463</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4" customFormat="1">
      <c r="A204" s="14"/>
      <c r="B204" s="249"/>
      <c r="C204" s="250"/>
      <c r="D204" s="236" t="s">
        <v>319</v>
      </c>
      <c r="E204" s="251" t="s">
        <v>19</v>
      </c>
      <c r="F204" s="252" t="s">
        <v>1464</v>
      </c>
      <c r="G204" s="250"/>
      <c r="H204" s="251" t="s">
        <v>19</v>
      </c>
      <c r="I204" s="253"/>
      <c r="J204" s="250"/>
      <c r="K204" s="250"/>
      <c r="L204" s="254"/>
      <c r="M204" s="255"/>
      <c r="N204" s="256"/>
      <c r="O204" s="256"/>
      <c r="P204" s="256"/>
      <c r="Q204" s="256"/>
      <c r="R204" s="256"/>
      <c r="S204" s="256"/>
      <c r="T204" s="257"/>
      <c r="U204" s="14"/>
      <c r="V204" s="14"/>
      <c r="W204" s="14"/>
      <c r="X204" s="14"/>
      <c r="Y204" s="14"/>
      <c r="Z204" s="14"/>
      <c r="AA204" s="14"/>
      <c r="AB204" s="14"/>
      <c r="AC204" s="14"/>
      <c r="AD204" s="14"/>
      <c r="AE204" s="14"/>
      <c r="AT204" s="258" t="s">
        <v>319</v>
      </c>
      <c r="AU204" s="258" t="s">
        <v>85</v>
      </c>
      <c r="AV204" s="14" t="s">
        <v>83</v>
      </c>
      <c r="AW204" s="14" t="s">
        <v>37</v>
      </c>
      <c r="AX204" s="14" t="s">
        <v>76</v>
      </c>
      <c r="AY204" s="258" t="s">
        <v>308</v>
      </c>
    </row>
    <row r="205" s="13" customFormat="1">
      <c r="A205" s="13"/>
      <c r="B205" s="234"/>
      <c r="C205" s="235"/>
      <c r="D205" s="236" t="s">
        <v>319</v>
      </c>
      <c r="E205" s="237" t="s">
        <v>19</v>
      </c>
      <c r="F205" s="238" t="s">
        <v>1942</v>
      </c>
      <c r="G205" s="235"/>
      <c r="H205" s="239">
        <v>491.39999999999998</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83</v>
      </c>
      <c r="AY205" s="245" t="s">
        <v>308</v>
      </c>
    </row>
    <row r="206" s="2" customFormat="1" ht="44.25" customHeight="1">
      <c r="A206" s="41"/>
      <c r="B206" s="42"/>
      <c r="C206" s="216" t="s">
        <v>620</v>
      </c>
      <c r="D206" s="216" t="s">
        <v>310</v>
      </c>
      <c r="E206" s="217" t="s">
        <v>1943</v>
      </c>
      <c r="F206" s="218" t="s">
        <v>1944</v>
      </c>
      <c r="G206" s="219" t="s">
        <v>474</v>
      </c>
      <c r="H206" s="220">
        <v>2</v>
      </c>
      <c r="I206" s="221"/>
      <c r="J206" s="222">
        <f>ROUND(I206*H206,2)</f>
        <v>0</v>
      </c>
      <c r="K206" s="218" t="s">
        <v>902</v>
      </c>
      <c r="L206" s="47"/>
      <c r="M206" s="223" t="s">
        <v>19</v>
      </c>
      <c r="N206" s="224" t="s">
        <v>47</v>
      </c>
      <c r="O206" s="87"/>
      <c r="P206" s="225">
        <f>O206*H206</f>
        <v>0</v>
      </c>
      <c r="Q206" s="225">
        <v>0</v>
      </c>
      <c r="R206" s="225">
        <f>Q206*H206</f>
        <v>0</v>
      </c>
      <c r="S206" s="225">
        <v>0.035000000000000003</v>
      </c>
      <c r="T206" s="226">
        <f>S206*H206</f>
        <v>0.070000000000000007</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1945</v>
      </c>
    </row>
    <row r="207" s="2" customFormat="1">
      <c r="A207" s="41"/>
      <c r="B207" s="42"/>
      <c r="C207" s="43"/>
      <c r="D207" s="229" t="s">
        <v>317</v>
      </c>
      <c r="E207" s="43"/>
      <c r="F207" s="230" t="s">
        <v>1946</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4" customFormat="1">
      <c r="A208" s="14"/>
      <c r="B208" s="249"/>
      <c r="C208" s="250"/>
      <c r="D208" s="236" t="s">
        <v>319</v>
      </c>
      <c r="E208" s="251" t="s">
        <v>19</v>
      </c>
      <c r="F208" s="252" t="s">
        <v>1947</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3" customFormat="1">
      <c r="A209" s="13"/>
      <c r="B209" s="234"/>
      <c r="C209" s="235"/>
      <c r="D209" s="236" t="s">
        <v>319</v>
      </c>
      <c r="E209" s="237" t="s">
        <v>19</v>
      </c>
      <c r="F209" s="238" t="s">
        <v>1691</v>
      </c>
      <c r="G209" s="235"/>
      <c r="H209" s="239">
        <v>2</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83</v>
      </c>
      <c r="AY209" s="245" t="s">
        <v>308</v>
      </c>
    </row>
    <row r="210" s="12" customFormat="1" ht="22.8" customHeight="1">
      <c r="A210" s="12"/>
      <c r="B210" s="200"/>
      <c r="C210" s="201"/>
      <c r="D210" s="202" t="s">
        <v>75</v>
      </c>
      <c r="E210" s="214" t="s">
        <v>489</v>
      </c>
      <c r="F210" s="214" t="s">
        <v>490</v>
      </c>
      <c r="G210" s="201"/>
      <c r="H210" s="201"/>
      <c r="I210" s="204"/>
      <c r="J210" s="215">
        <f>BK210</f>
        <v>0</v>
      </c>
      <c r="K210" s="201"/>
      <c r="L210" s="206"/>
      <c r="M210" s="207"/>
      <c r="N210" s="208"/>
      <c r="O210" s="208"/>
      <c r="P210" s="209">
        <f>SUM(P211:P236)</f>
        <v>0</v>
      </c>
      <c r="Q210" s="208"/>
      <c r="R210" s="209">
        <f>SUM(R211:R236)</f>
        <v>0</v>
      </c>
      <c r="S210" s="208"/>
      <c r="T210" s="210">
        <f>SUM(T211:T236)</f>
        <v>0</v>
      </c>
      <c r="U210" s="12"/>
      <c r="V210" s="12"/>
      <c r="W210" s="12"/>
      <c r="X210" s="12"/>
      <c r="Y210" s="12"/>
      <c r="Z210" s="12"/>
      <c r="AA210" s="12"/>
      <c r="AB210" s="12"/>
      <c r="AC210" s="12"/>
      <c r="AD210" s="12"/>
      <c r="AE210" s="12"/>
      <c r="AR210" s="211" t="s">
        <v>83</v>
      </c>
      <c r="AT210" s="212" t="s">
        <v>75</v>
      </c>
      <c r="AU210" s="212" t="s">
        <v>83</v>
      </c>
      <c r="AY210" s="211" t="s">
        <v>308</v>
      </c>
      <c r="BK210" s="213">
        <f>SUM(BK211:BK236)</f>
        <v>0</v>
      </c>
    </row>
    <row r="211" s="2" customFormat="1" ht="24.15" customHeight="1">
      <c r="A211" s="41"/>
      <c r="B211" s="42"/>
      <c r="C211" s="216" t="s">
        <v>794</v>
      </c>
      <c r="D211" s="216" t="s">
        <v>310</v>
      </c>
      <c r="E211" s="217" t="s">
        <v>1115</v>
      </c>
      <c r="F211" s="218" t="s">
        <v>1116</v>
      </c>
      <c r="G211" s="219" t="s">
        <v>493</v>
      </c>
      <c r="H211" s="220">
        <v>93.765000000000001</v>
      </c>
      <c r="I211" s="221"/>
      <c r="J211" s="222">
        <f>ROUND(I211*H211,2)</f>
        <v>0</v>
      </c>
      <c r="K211" s="218" t="s">
        <v>314</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1492</v>
      </c>
    </row>
    <row r="212" s="2" customFormat="1">
      <c r="A212" s="41"/>
      <c r="B212" s="42"/>
      <c r="C212" s="43"/>
      <c r="D212" s="229" t="s">
        <v>317</v>
      </c>
      <c r="E212" s="43"/>
      <c r="F212" s="230" t="s">
        <v>1118</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85</v>
      </c>
    </row>
    <row r="213" s="13" customFormat="1">
      <c r="A213" s="13"/>
      <c r="B213" s="234"/>
      <c r="C213" s="235"/>
      <c r="D213" s="236" t="s">
        <v>319</v>
      </c>
      <c r="E213" s="237" t="s">
        <v>19</v>
      </c>
      <c r="F213" s="238" t="s">
        <v>1948</v>
      </c>
      <c r="G213" s="235"/>
      <c r="H213" s="239">
        <v>15.99</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3" customFormat="1">
      <c r="A214" s="13"/>
      <c r="B214" s="234"/>
      <c r="C214" s="235"/>
      <c r="D214" s="236" t="s">
        <v>319</v>
      </c>
      <c r="E214" s="237" t="s">
        <v>19</v>
      </c>
      <c r="F214" s="238" t="s">
        <v>1949</v>
      </c>
      <c r="G214" s="235"/>
      <c r="H214" s="239">
        <v>77.775000000000006</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76</v>
      </c>
      <c r="AY214" s="245" t="s">
        <v>308</v>
      </c>
    </row>
    <row r="215" s="15" customFormat="1">
      <c r="A215" s="15"/>
      <c r="B215" s="259"/>
      <c r="C215" s="260"/>
      <c r="D215" s="236" t="s">
        <v>319</v>
      </c>
      <c r="E215" s="261" t="s">
        <v>19</v>
      </c>
      <c r="F215" s="262" t="s">
        <v>448</v>
      </c>
      <c r="G215" s="260"/>
      <c r="H215" s="263">
        <v>93.765000000000001</v>
      </c>
      <c r="I215" s="264"/>
      <c r="J215" s="260"/>
      <c r="K215" s="260"/>
      <c r="L215" s="265"/>
      <c r="M215" s="266"/>
      <c r="N215" s="267"/>
      <c r="O215" s="267"/>
      <c r="P215" s="267"/>
      <c r="Q215" s="267"/>
      <c r="R215" s="267"/>
      <c r="S215" s="267"/>
      <c r="T215" s="268"/>
      <c r="U215" s="15"/>
      <c r="V215" s="15"/>
      <c r="W215" s="15"/>
      <c r="X215" s="15"/>
      <c r="Y215" s="15"/>
      <c r="Z215" s="15"/>
      <c r="AA215" s="15"/>
      <c r="AB215" s="15"/>
      <c r="AC215" s="15"/>
      <c r="AD215" s="15"/>
      <c r="AE215" s="15"/>
      <c r="AT215" s="269" t="s">
        <v>319</v>
      </c>
      <c r="AU215" s="269" t="s">
        <v>85</v>
      </c>
      <c r="AV215" s="15" t="s">
        <v>315</v>
      </c>
      <c r="AW215" s="15" t="s">
        <v>37</v>
      </c>
      <c r="AX215" s="15" t="s">
        <v>83</v>
      </c>
      <c r="AY215" s="269" t="s">
        <v>308</v>
      </c>
    </row>
    <row r="216" s="2" customFormat="1" ht="24.15" customHeight="1">
      <c r="A216" s="41"/>
      <c r="B216" s="42"/>
      <c r="C216" s="216" t="s">
        <v>627</v>
      </c>
      <c r="D216" s="216" t="s">
        <v>310</v>
      </c>
      <c r="E216" s="217" t="s">
        <v>1121</v>
      </c>
      <c r="F216" s="218" t="s">
        <v>1109</v>
      </c>
      <c r="G216" s="219" t="s">
        <v>493</v>
      </c>
      <c r="H216" s="220">
        <v>1781.5350000000001</v>
      </c>
      <c r="I216" s="221"/>
      <c r="J216" s="222">
        <f>ROUND(I216*H216,2)</f>
        <v>0</v>
      </c>
      <c r="K216" s="218" t="s">
        <v>314</v>
      </c>
      <c r="L216" s="47"/>
      <c r="M216" s="223" t="s">
        <v>19</v>
      </c>
      <c r="N216" s="224" t="s">
        <v>47</v>
      </c>
      <c r="O216" s="87"/>
      <c r="P216" s="225">
        <f>O216*H216</f>
        <v>0</v>
      </c>
      <c r="Q216" s="225">
        <v>0</v>
      </c>
      <c r="R216" s="225">
        <f>Q216*H216</f>
        <v>0</v>
      </c>
      <c r="S216" s="225">
        <v>0</v>
      </c>
      <c r="T216" s="226">
        <f>S216*H216</f>
        <v>0</v>
      </c>
      <c r="U216" s="41"/>
      <c r="V216" s="41"/>
      <c r="W216" s="41"/>
      <c r="X216" s="41"/>
      <c r="Y216" s="41"/>
      <c r="Z216" s="41"/>
      <c r="AA216" s="41"/>
      <c r="AB216" s="41"/>
      <c r="AC216" s="41"/>
      <c r="AD216" s="41"/>
      <c r="AE216" s="41"/>
      <c r="AR216" s="227" t="s">
        <v>315</v>
      </c>
      <c r="AT216" s="227" t="s">
        <v>310</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1496</v>
      </c>
    </row>
    <row r="217" s="2" customFormat="1">
      <c r="A217" s="41"/>
      <c r="B217" s="42"/>
      <c r="C217" s="43"/>
      <c r="D217" s="229" t="s">
        <v>317</v>
      </c>
      <c r="E217" s="43"/>
      <c r="F217" s="230" t="s">
        <v>1123</v>
      </c>
      <c r="G217" s="43"/>
      <c r="H217" s="43"/>
      <c r="I217" s="231"/>
      <c r="J217" s="43"/>
      <c r="K217" s="43"/>
      <c r="L217" s="47"/>
      <c r="M217" s="232"/>
      <c r="N217" s="233"/>
      <c r="O217" s="87"/>
      <c r="P217" s="87"/>
      <c r="Q217" s="87"/>
      <c r="R217" s="87"/>
      <c r="S217" s="87"/>
      <c r="T217" s="88"/>
      <c r="U217" s="41"/>
      <c r="V217" s="41"/>
      <c r="W217" s="41"/>
      <c r="X217" s="41"/>
      <c r="Y217" s="41"/>
      <c r="Z217" s="41"/>
      <c r="AA217" s="41"/>
      <c r="AB217" s="41"/>
      <c r="AC217" s="41"/>
      <c r="AD217" s="41"/>
      <c r="AE217" s="41"/>
      <c r="AT217" s="20" t="s">
        <v>317</v>
      </c>
      <c r="AU217" s="20" t="s">
        <v>85</v>
      </c>
    </row>
    <row r="218" s="14" customFormat="1">
      <c r="A218" s="14"/>
      <c r="B218" s="249"/>
      <c r="C218" s="250"/>
      <c r="D218" s="236" t="s">
        <v>319</v>
      </c>
      <c r="E218" s="251" t="s">
        <v>19</v>
      </c>
      <c r="F218" s="252" t="s">
        <v>1112</v>
      </c>
      <c r="G218" s="250"/>
      <c r="H218" s="251" t="s">
        <v>19</v>
      </c>
      <c r="I218" s="253"/>
      <c r="J218" s="250"/>
      <c r="K218" s="250"/>
      <c r="L218" s="254"/>
      <c r="M218" s="255"/>
      <c r="N218" s="256"/>
      <c r="O218" s="256"/>
      <c r="P218" s="256"/>
      <c r="Q218" s="256"/>
      <c r="R218" s="256"/>
      <c r="S218" s="256"/>
      <c r="T218" s="257"/>
      <c r="U218" s="14"/>
      <c r="V218" s="14"/>
      <c r="W218" s="14"/>
      <c r="X218" s="14"/>
      <c r="Y218" s="14"/>
      <c r="Z218" s="14"/>
      <c r="AA218" s="14"/>
      <c r="AB218" s="14"/>
      <c r="AC218" s="14"/>
      <c r="AD218" s="14"/>
      <c r="AE218" s="14"/>
      <c r="AT218" s="258" t="s">
        <v>319</v>
      </c>
      <c r="AU218" s="258" t="s">
        <v>85</v>
      </c>
      <c r="AV218" s="14" t="s">
        <v>83</v>
      </c>
      <c r="AW218" s="14" t="s">
        <v>37</v>
      </c>
      <c r="AX218" s="14" t="s">
        <v>76</v>
      </c>
      <c r="AY218" s="258" t="s">
        <v>308</v>
      </c>
    </row>
    <row r="219" s="13" customFormat="1">
      <c r="A219" s="13"/>
      <c r="B219" s="234"/>
      <c r="C219" s="235"/>
      <c r="D219" s="236" t="s">
        <v>319</v>
      </c>
      <c r="E219" s="237" t="s">
        <v>19</v>
      </c>
      <c r="F219" s="238" t="s">
        <v>1950</v>
      </c>
      <c r="G219" s="235"/>
      <c r="H219" s="239">
        <v>303.81</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1951</v>
      </c>
      <c r="G220" s="235"/>
      <c r="H220" s="239">
        <v>1477.7249999999999</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1781.5349999999999</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2" customFormat="1" ht="24.15" customHeight="1">
      <c r="A222" s="41"/>
      <c r="B222" s="42"/>
      <c r="C222" s="216" t="s">
        <v>808</v>
      </c>
      <c r="D222" s="216" t="s">
        <v>310</v>
      </c>
      <c r="E222" s="217" t="s">
        <v>946</v>
      </c>
      <c r="F222" s="218" t="s">
        <v>947</v>
      </c>
      <c r="G222" s="219" t="s">
        <v>493</v>
      </c>
      <c r="H222" s="220">
        <v>0.070000000000000007</v>
      </c>
      <c r="I222" s="221"/>
      <c r="J222" s="222">
        <f>ROUND(I222*H222,2)</f>
        <v>0</v>
      </c>
      <c r="K222" s="218" t="s">
        <v>314</v>
      </c>
      <c r="L222" s="47"/>
      <c r="M222" s="223" t="s">
        <v>19</v>
      </c>
      <c r="N222" s="224"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315</v>
      </c>
      <c r="AT222" s="227" t="s">
        <v>310</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1952</v>
      </c>
    </row>
    <row r="223" s="2" customFormat="1">
      <c r="A223" s="41"/>
      <c r="B223" s="42"/>
      <c r="C223" s="43"/>
      <c r="D223" s="229" t="s">
        <v>317</v>
      </c>
      <c r="E223" s="43"/>
      <c r="F223" s="230" t="s">
        <v>949</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317</v>
      </c>
      <c r="AU223" s="20" t="s">
        <v>85</v>
      </c>
    </row>
    <row r="224" s="13" customFormat="1">
      <c r="A224" s="13"/>
      <c r="B224" s="234"/>
      <c r="C224" s="235"/>
      <c r="D224" s="236" t="s">
        <v>319</v>
      </c>
      <c r="E224" s="237" t="s">
        <v>19</v>
      </c>
      <c r="F224" s="238" t="s">
        <v>1953</v>
      </c>
      <c r="G224" s="235"/>
      <c r="H224" s="239">
        <v>0.070000000000000007</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5" customFormat="1">
      <c r="A225" s="15"/>
      <c r="B225" s="259"/>
      <c r="C225" s="260"/>
      <c r="D225" s="236" t="s">
        <v>319</v>
      </c>
      <c r="E225" s="261" t="s">
        <v>19</v>
      </c>
      <c r="F225" s="262" t="s">
        <v>448</v>
      </c>
      <c r="G225" s="260"/>
      <c r="H225" s="263">
        <v>0.070000000000000007</v>
      </c>
      <c r="I225" s="264"/>
      <c r="J225" s="260"/>
      <c r="K225" s="260"/>
      <c r="L225" s="265"/>
      <c r="M225" s="266"/>
      <c r="N225" s="267"/>
      <c r="O225" s="267"/>
      <c r="P225" s="267"/>
      <c r="Q225" s="267"/>
      <c r="R225" s="267"/>
      <c r="S225" s="267"/>
      <c r="T225" s="268"/>
      <c r="U225" s="15"/>
      <c r="V225" s="15"/>
      <c r="W225" s="15"/>
      <c r="X225" s="15"/>
      <c r="Y225" s="15"/>
      <c r="Z225" s="15"/>
      <c r="AA225" s="15"/>
      <c r="AB225" s="15"/>
      <c r="AC225" s="15"/>
      <c r="AD225" s="15"/>
      <c r="AE225" s="15"/>
      <c r="AT225" s="269" t="s">
        <v>319</v>
      </c>
      <c r="AU225" s="269" t="s">
        <v>85</v>
      </c>
      <c r="AV225" s="15" t="s">
        <v>315</v>
      </c>
      <c r="AW225" s="15" t="s">
        <v>37</v>
      </c>
      <c r="AX225" s="15" t="s">
        <v>83</v>
      </c>
      <c r="AY225" s="269" t="s">
        <v>308</v>
      </c>
    </row>
    <row r="226" s="2" customFormat="1" ht="24.15" customHeight="1">
      <c r="A226" s="41"/>
      <c r="B226" s="42"/>
      <c r="C226" s="216" t="s">
        <v>735</v>
      </c>
      <c r="D226" s="216" t="s">
        <v>310</v>
      </c>
      <c r="E226" s="217" t="s">
        <v>952</v>
      </c>
      <c r="F226" s="218" t="s">
        <v>953</v>
      </c>
      <c r="G226" s="219" t="s">
        <v>493</v>
      </c>
      <c r="H226" s="220">
        <v>1.3300000000000001</v>
      </c>
      <c r="I226" s="221"/>
      <c r="J226" s="222">
        <f>ROUND(I226*H226,2)</f>
        <v>0</v>
      </c>
      <c r="K226" s="218" t="s">
        <v>314</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315</v>
      </c>
      <c r="AT226" s="227" t="s">
        <v>310</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1954</v>
      </c>
    </row>
    <row r="227" s="2" customFormat="1">
      <c r="A227" s="41"/>
      <c r="B227" s="42"/>
      <c r="C227" s="43"/>
      <c r="D227" s="229" t="s">
        <v>317</v>
      </c>
      <c r="E227" s="43"/>
      <c r="F227" s="230" t="s">
        <v>955</v>
      </c>
      <c r="G227" s="43"/>
      <c r="H227" s="43"/>
      <c r="I227" s="231"/>
      <c r="J227" s="43"/>
      <c r="K227" s="43"/>
      <c r="L227" s="47"/>
      <c r="M227" s="232"/>
      <c r="N227" s="233"/>
      <c r="O227" s="87"/>
      <c r="P227" s="87"/>
      <c r="Q227" s="87"/>
      <c r="R227" s="87"/>
      <c r="S227" s="87"/>
      <c r="T227" s="88"/>
      <c r="U227" s="41"/>
      <c r="V227" s="41"/>
      <c r="W227" s="41"/>
      <c r="X227" s="41"/>
      <c r="Y227" s="41"/>
      <c r="Z227" s="41"/>
      <c r="AA227" s="41"/>
      <c r="AB227" s="41"/>
      <c r="AC227" s="41"/>
      <c r="AD227" s="41"/>
      <c r="AE227" s="41"/>
      <c r="AT227" s="20" t="s">
        <v>317</v>
      </c>
      <c r="AU227" s="20" t="s">
        <v>85</v>
      </c>
    </row>
    <row r="228" s="14" customFormat="1">
      <c r="A228" s="14"/>
      <c r="B228" s="249"/>
      <c r="C228" s="250"/>
      <c r="D228" s="236" t="s">
        <v>319</v>
      </c>
      <c r="E228" s="251" t="s">
        <v>19</v>
      </c>
      <c r="F228" s="252" t="s">
        <v>1112</v>
      </c>
      <c r="G228" s="250"/>
      <c r="H228" s="251" t="s">
        <v>19</v>
      </c>
      <c r="I228" s="253"/>
      <c r="J228" s="250"/>
      <c r="K228" s="250"/>
      <c r="L228" s="254"/>
      <c r="M228" s="255"/>
      <c r="N228" s="256"/>
      <c r="O228" s="256"/>
      <c r="P228" s="256"/>
      <c r="Q228" s="256"/>
      <c r="R228" s="256"/>
      <c r="S228" s="256"/>
      <c r="T228" s="257"/>
      <c r="U228" s="14"/>
      <c r="V228" s="14"/>
      <c r="W228" s="14"/>
      <c r="X228" s="14"/>
      <c r="Y228" s="14"/>
      <c r="Z228" s="14"/>
      <c r="AA228" s="14"/>
      <c r="AB228" s="14"/>
      <c r="AC228" s="14"/>
      <c r="AD228" s="14"/>
      <c r="AE228" s="14"/>
      <c r="AT228" s="258" t="s">
        <v>319</v>
      </c>
      <c r="AU228" s="258" t="s">
        <v>85</v>
      </c>
      <c r="AV228" s="14" t="s">
        <v>83</v>
      </c>
      <c r="AW228" s="14" t="s">
        <v>37</v>
      </c>
      <c r="AX228" s="14" t="s">
        <v>76</v>
      </c>
      <c r="AY228" s="258" t="s">
        <v>308</v>
      </c>
    </row>
    <row r="229" s="13" customFormat="1">
      <c r="A229" s="13"/>
      <c r="B229" s="234"/>
      <c r="C229" s="235"/>
      <c r="D229" s="236" t="s">
        <v>319</v>
      </c>
      <c r="E229" s="237" t="s">
        <v>19</v>
      </c>
      <c r="F229" s="238" t="s">
        <v>1955</v>
      </c>
      <c r="G229" s="235"/>
      <c r="H229" s="239">
        <v>1.3300000000000001</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5" customFormat="1">
      <c r="A230" s="15"/>
      <c r="B230" s="259"/>
      <c r="C230" s="260"/>
      <c r="D230" s="236" t="s">
        <v>319</v>
      </c>
      <c r="E230" s="261" t="s">
        <v>19</v>
      </c>
      <c r="F230" s="262" t="s">
        <v>448</v>
      </c>
      <c r="G230" s="260"/>
      <c r="H230" s="263">
        <v>1.3300000000000001</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319</v>
      </c>
      <c r="AU230" s="269" t="s">
        <v>85</v>
      </c>
      <c r="AV230" s="15" t="s">
        <v>315</v>
      </c>
      <c r="AW230" s="15" t="s">
        <v>37</v>
      </c>
      <c r="AX230" s="15" t="s">
        <v>83</v>
      </c>
      <c r="AY230" s="269" t="s">
        <v>308</v>
      </c>
    </row>
    <row r="231" s="2" customFormat="1" ht="24.15" customHeight="1">
      <c r="A231" s="41"/>
      <c r="B231" s="42"/>
      <c r="C231" s="216" t="s">
        <v>813</v>
      </c>
      <c r="D231" s="216" t="s">
        <v>310</v>
      </c>
      <c r="E231" s="217" t="s">
        <v>514</v>
      </c>
      <c r="F231" s="218" t="s">
        <v>515</v>
      </c>
      <c r="G231" s="219" t="s">
        <v>493</v>
      </c>
      <c r="H231" s="220">
        <v>201.76499999999999</v>
      </c>
      <c r="I231" s="221"/>
      <c r="J231" s="222">
        <f>ROUND(I231*H231,2)</f>
        <v>0</v>
      </c>
      <c r="K231" s="218" t="s">
        <v>314</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1878</v>
      </c>
    </row>
    <row r="232" s="2" customFormat="1">
      <c r="A232" s="41"/>
      <c r="B232" s="42"/>
      <c r="C232" s="43"/>
      <c r="D232" s="229" t="s">
        <v>317</v>
      </c>
      <c r="E232" s="43"/>
      <c r="F232" s="230" t="s">
        <v>517</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13" customFormat="1">
      <c r="A233" s="13"/>
      <c r="B233" s="234"/>
      <c r="C233" s="235"/>
      <c r="D233" s="236" t="s">
        <v>319</v>
      </c>
      <c r="E233" s="237" t="s">
        <v>19</v>
      </c>
      <c r="F233" s="238" t="s">
        <v>1956</v>
      </c>
      <c r="G233" s="235"/>
      <c r="H233" s="239">
        <v>15.99</v>
      </c>
      <c r="I233" s="240"/>
      <c r="J233" s="235"/>
      <c r="K233" s="235"/>
      <c r="L233" s="241"/>
      <c r="M233" s="242"/>
      <c r="N233" s="243"/>
      <c r="O233" s="243"/>
      <c r="P233" s="243"/>
      <c r="Q233" s="243"/>
      <c r="R233" s="243"/>
      <c r="S233" s="243"/>
      <c r="T233" s="244"/>
      <c r="U233" s="13"/>
      <c r="V233" s="13"/>
      <c r="W233" s="13"/>
      <c r="X233" s="13"/>
      <c r="Y233" s="13"/>
      <c r="Z233" s="13"/>
      <c r="AA233" s="13"/>
      <c r="AB233" s="13"/>
      <c r="AC233" s="13"/>
      <c r="AD233" s="13"/>
      <c r="AE233" s="13"/>
      <c r="AT233" s="245" t="s">
        <v>319</v>
      </c>
      <c r="AU233" s="245" t="s">
        <v>85</v>
      </c>
      <c r="AV233" s="13" t="s">
        <v>85</v>
      </c>
      <c r="AW233" s="13" t="s">
        <v>37</v>
      </c>
      <c r="AX233" s="13" t="s">
        <v>76</v>
      </c>
      <c r="AY233" s="245" t="s">
        <v>308</v>
      </c>
    </row>
    <row r="234" s="13" customFormat="1">
      <c r="A234" s="13"/>
      <c r="B234" s="234"/>
      <c r="C234" s="235"/>
      <c r="D234" s="236" t="s">
        <v>319</v>
      </c>
      <c r="E234" s="237" t="s">
        <v>19</v>
      </c>
      <c r="F234" s="238" t="s">
        <v>1949</v>
      </c>
      <c r="G234" s="235"/>
      <c r="H234" s="239">
        <v>77.775000000000006</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76</v>
      </c>
      <c r="AY234" s="245" t="s">
        <v>308</v>
      </c>
    </row>
    <row r="235" s="13" customFormat="1">
      <c r="A235" s="13"/>
      <c r="B235" s="234"/>
      <c r="C235" s="235"/>
      <c r="D235" s="236" t="s">
        <v>319</v>
      </c>
      <c r="E235" s="237" t="s">
        <v>19</v>
      </c>
      <c r="F235" s="238" t="s">
        <v>1957</v>
      </c>
      <c r="G235" s="235"/>
      <c r="H235" s="239">
        <v>108</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76</v>
      </c>
      <c r="AY235" s="245" t="s">
        <v>308</v>
      </c>
    </row>
    <row r="236" s="15" customFormat="1">
      <c r="A236" s="15"/>
      <c r="B236" s="259"/>
      <c r="C236" s="260"/>
      <c r="D236" s="236" t="s">
        <v>319</v>
      </c>
      <c r="E236" s="261" t="s">
        <v>19</v>
      </c>
      <c r="F236" s="262" t="s">
        <v>448</v>
      </c>
      <c r="G236" s="260"/>
      <c r="H236" s="263">
        <v>201.76499999999999</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319</v>
      </c>
      <c r="AU236" s="269" t="s">
        <v>85</v>
      </c>
      <c r="AV236" s="15" t="s">
        <v>315</v>
      </c>
      <c r="AW236" s="15" t="s">
        <v>37</v>
      </c>
      <c r="AX236" s="15" t="s">
        <v>83</v>
      </c>
      <c r="AY236" s="269" t="s">
        <v>308</v>
      </c>
    </row>
    <row r="237" s="12" customFormat="1" ht="22.8" customHeight="1">
      <c r="A237" s="12"/>
      <c r="B237" s="200"/>
      <c r="C237" s="201"/>
      <c r="D237" s="202" t="s">
        <v>75</v>
      </c>
      <c r="E237" s="214" t="s">
        <v>518</v>
      </c>
      <c r="F237" s="214" t="s">
        <v>519</v>
      </c>
      <c r="G237" s="201"/>
      <c r="H237" s="201"/>
      <c r="I237" s="204"/>
      <c r="J237" s="215">
        <f>BK237</f>
        <v>0</v>
      </c>
      <c r="K237" s="201"/>
      <c r="L237" s="206"/>
      <c r="M237" s="207"/>
      <c r="N237" s="208"/>
      <c r="O237" s="208"/>
      <c r="P237" s="209">
        <f>SUM(P238:P239)</f>
        <v>0</v>
      </c>
      <c r="Q237" s="208"/>
      <c r="R237" s="209">
        <f>SUM(R238:R239)</f>
        <v>0</v>
      </c>
      <c r="S237" s="208"/>
      <c r="T237" s="210">
        <f>SUM(T238:T239)</f>
        <v>0</v>
      </c>
      <c r="U237" s="12"/>
      <c r="V237" s="12"/>
      <c r="W237" s="12"/>
      <c r="X237" s="12"/>
      <c r="Y237" s="12"/>
      <c r="Z237" s="12"/>
      <c r="AA237" s="12"/>
      <c r="AB237" s="12"/>
      <c r="AC237" s="12"/>
      <c r="AD237" s="12"/>
      <c r="AE237" s="12"/>
      <c r="AR237" s="211" t="s">
        <v>83</v>
      </c>
      <c r="AT237" s="212" t="s">
        <v>75</v>
      </c>
      <c r="AU237" s="212" t="s">
        <v>83</v>
      </c>
      <c r="AY237" s="211" t="s">
        <v>308</v>
      </c>
      <c r="BK237" s="213">
        <f>SUM(BK238:BK239)</f>
        <v>0</v>
      </c>
    </row>
    <row r="238" s="2" customFormat="1" ht="24.15" customHeight="1">
      <c r="A238" s="41"/>
      <c r="B238" s="42"/>
      <c r="C238" s="216" t="s">
        <v>740</v>
      </c>
      <c r="D238" s="216" t="s">
        <v>310</v>
      </c>
      <c r="E238" s="217" t="s">
        <v>1880</v>
      </c>
      <c r="F238" s="218" t="s">
        <v>1881</v>
      </c>
      <c r="G238" s="219" t="s">
        <v>493</v>
      </c>
      <c r="H238" s="220">
        <v>140.911</v>
      </c>
      <c r="I238" s="221"/>
      <c r="J238" s="222">
        <f>ROUND(I238*H238,2)</f>
        <v>0</v>
      </c>
      <c r="K238" s="218" t="s">
        <v>314</v>
      </c>
      <c r="L238" s="47"/>
      <c r="M238" s="223" t="s">
        <v>19</v>
      </c>
      <c r="N238" s="224" t="s">
        <v>47</v>
      </c>
      <c r="O238" s="87"/>
      <c r="P238" s="225">
        <f>O238*H238</f>
        <v>0</v>
      </c>
      <c r="Q238" s="225">
        <v>0</v>
      </c>
      <c r="R238" s="225">
        <f>Q238*H238</f>
        <v>0</v>
      </c>
      <c r="S238" s="225">
        <v>0</v>
      </c>
      <c r="T238" s="226">
        <f>S238*H238</f>
        <v>0</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1882</v>
      </c>
    </row>
    <row r="239" s="2" customFormat="1">
      <c r="A239" s="41"/>
      <c r="B239" s="42"/>
      <c r="C239" s="43"/>
      <c r="D239" s="229" t="s">
        <v>317</v>
      </c>
      <c r="E239" s="43"/>
      <c r="F239" s="230" t="s">
        <v>1883</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2" customFormat="1" ht="25.92" customHeight="1">
      <c r="A240" s="12"/>
      <c r="B240" s="200"/>
      <c r="C240" s="201"/>
      <c r="D240" s="202" t="s">
        <v>75</v>
      </c>
      <c r="E240" s="203" t="s">
        <v>590</v>
      </c>
      <c r="F240" s="203" t="s">
        <v>591</v>
      </c>
      <c r="G240" s="201"/>
      <c r="H240" s="201"/>
      <c r="I240" s="204"/>
      <c r="J240" s="205">
        <f>BK240</f>
        <v>0</v>
      </c>
      <c r="K240" s="201"/>
      <c r="L240" s="206"/>
      <c r="M240" s="207"/>
      <c r="N240" s="208"/>
      <c r="O240" s="208"/>
      <c r="P240" s="209">
        <f>P241</f>
        <v>0</v>
      </c>
      <c r="Q240" s="208"/>
      <c r="R240" s="209">
        <f>R241</f>
        <v>0.0138</v>
      </c>
      <c r="S240" s="208"/>
      <c r="T240" s="210">
        <f>T241</f>
        <v>0</v>
      </c>
      <c r="U240" s="12"/>
      <c r="V240" s="12"/>
      <c r="W240" s="12"/>
      <c r="X240" s="12"/>
      <c r="Y240" s="12"/>
      <c r="Z240" s="12"/>
      <c r="AA240" s="12"/>
      <c r="AB240" s="12"/>
      <c r="AC240" s="12"/>
      <c r="AD240" s="12"/>
      <c r="AE240" s="12"/>
      <c r="AR240" s="211" t="s">
        <v>85</v>
      </c>
      <c r="AT240" s="212" t="s">
        <v>75</v>
      </c>
      <c r="AU240" s="212" t="s">
        <v>76</v>
      </c>
      <c r="AY240" s="211" t="s">
        <v>308</v>
      </c>
      <c r="BK240" s="213">
        <f>BK241</f>
        <v>0</v>
      </c>
    </row>
    <row r="241" s="12" customFormat="1" ht="22.8" customHeight="1">
      <c r="A241" s="12"/>
      <c r="B241" s="200"/>
      <c r="C241" s="201"/>
      <c r="D241" s="202" t="s">
        <v>75</v>
      </c>
      <c r="E241" s="214" t="s">
        <v>964</v>
      </c>
      <c r="F241" s="214" t="s">
        <v>965</v>
      </c>
      <c r="G241" s="201"/>
      <c r="H241" s="201"/>
      <c r="I241" s="204"/>
      <c r="J241" s="215">
        <f>BK241</f>
        <v>0</v>
      </c>
      <c r="K241" s="201"/>
      <c r="L241" s="206"/>
      <c r="M241" s="207"/>
      <c r="N241" s="208"/>
      <c r="O241" s="208"/>
      <c r="P241" s="209">
        <f>SUM(P242:P246)</f>
        <v>0</v>
      </c>
      <c r="Q241" s="208"/>
      <c r="R241" s="209">
        <f>SUM(R242:R246)</f>
        <v>0.0138</v>
      </c>
      <c r="S241" s="208"/>
      <c r="T241" s="210">
        <f>SUM(T242:T246)</f>
        <v>0</v>
      </c>
      <c r="U241" s="12"/>
      <c r="V241" s="12"/>
      <c r="W241" s="12"/>
      <c r="X241" s="12"/>
      <c r="Y241" s="12"/>
      <c r="Z241" s="12"/>
      <c r="AA241" s="12"/>
      <c r="AB241" s="12"/>
      <c r="AC241" s="12"/>
      <c r="AD241" s="12"/>
      <c r="AE241" s="12"/>
      <c r="AR241" s="211" t="s">
        <v>85</v>
      </c>
      <c r="AT241" s="212" t="s">
        <v>75</v>
      </c>
      <c r="AU241" s="212" t="s">
        <v>83</v>
      </c>
      <c r="AY241" s="211" t="s">
        <v>308</v>
      </c>
      <c r="BK241" s="213">
        <f>SUM(BK242:BK246)</f>
        <v>0</v>
      </c>
    </row>
    <row r="242" s="2" customFormat="1" ht="24.15" customHeight="1">
      <c r="A242" s="41"/>
      <c r="B242" s="42"/>
      <c r="C242" s="216" t="s">
        <v>826</v>
      </c>
      <c r="D242" s="216" t="s">
        <v>310</v>
      </c>
      <c r="E242" s="217" t="s">
        <v>1884</v>
      </c>
      <c r="F242" s="218" t="s">
        <v>1885</v>
      </c>
      <c r="G242" s="219" t="s">
        <v>313</v>
      </c>
      <c r="H242" s="220">
        <v>24</v>
      </c>
      <c r="I242" s="221"/>
      <c r="J242" s="222">
        <f>ROUND(I242*H242,2)</f>
        <v>0</v>
      </c>
      <c r="K242" s="218" t="s">
        <v>314</v>
      </c>
      <c r="L242" s="47"/>
      <c r="M242" s="223" t="s">
        <v>19</v>
      </c>
      <c r="N242" s="224" t="s">
        <v>47</v>
      </c>
      <c r="O242" s="87"/>
      <c r="P242" s="225">
        <f>O242*H242</f>
        <v>0</v>
      </c>
      <c r="Q242" s="225">
        <v>0.00057499999999999999</v>
      </c>
      <c r="R242" s="225">
        <f>Q242*H242</f>
        <v>0.0138</v>
      </c>
      <c r="S242" s="225">
        <v>0</v>
      </c>
      <c r="T242" s="226">
        <f>S242*H242</f>
        <v>0</v>
      </c>
      <c r="U242" s="41"/>
      <c r="V242" s="41"/>
      <c r="W242" s="41"/>
      <c r="X242" s="41"/>
      <c r="Y242" s="41"/>
      <c r="Z242" s="41"/>
      <c r="AA242" s="41"/>
      <c r="AB242" s="41"/>
      <c r="AC242" s="41"/>
      <c r="AD242" s="41"/>
      <c r="AE242" s="41"/>
      <c r="AR242" s="227" t="s">
        <v>391</v>
      </c>
      <c r="AT242" s="227" t="s">
        <v>310</v>
      </c>
      <c r="AU242" s="227" t="s">
        <v>85</v>
      </c>
      <c r="AY242" s="20" t="s">
        <v>308</v>
      </c>
      <c r="BE242" s="228">
        <f>IF(N242="základní",J242,0)</f>
        <v>0</v>
      </c>
      <c r="BF242" s="228">
        <f>IF(N242="snížená",J242,0)</f>
        <v>0</v>
      </c>
      <c r="BG242" s="228">
        <f>IF(N242="zákl. přenesená",J242,0)</f>
        <v>0</v>
      </c>
      <c r="BH242" s="228">
        <f>IF(N242="sníž. přenesená",J242,0)</f>
        <v>0</v>
      </c>
      <c r="BI242" s="228">
        <f>IF(N242="nulová",J242,0)</f>
        <v>0</v>
      </c>
      <c r="BJ242" s="20" t="s">
        <v>83</v>
      </c>
      <c r="BK242" s="228">
        <f>ROUND(I242*H242,2)</f>
        <v>0</v>
      </c>
      <c r="BL242" s="20" t="s">
        <v>391</v>
      </c>
      <c r="BM242" s="227" t="s">
        <v>1958</v>
      </c>
    </row>
    <row r="243" s="2" customFormat="1">
      <c r="A243" s="41"/>
      <c r="B243" s="42"/>
      <c r="C243" s="43"/>
      <c r="D243" s="229" t="s">
        <v>317</v>
      </c>
      <c r="E243" s="43"/>
      <c r="F243" s="230" t="s">
        <v>1887</v>
      </c>
      <c r="G243" s="43"/>
      <c r="H243" s="43"/>
      <c r="I243" s="231"/>
      <c r="J243" s="43"/>
      <c r="K243" s="43"/>
      <c r="L243" s="47"/>
      <c r="M243" s="232"/>
      <c r="N243" s="233"/>
      <c r="O243" s="87"/>
      <c r="P243" s="87"/>
      <c r="Q243" s="87"/>
      <c r="R243" s="87"/>
      <c r="S243" s="87"/>
      <c r="T243" s="88"/>
      <c r="U243" s="41"/>
      <c r="V243" s="41"/>
      <c r="W243" s="41"/>
      <c r="X243" s="41"/>
      <c r="Y243" s="41"/>
      <c r="Z243" s="41"/>
      <c r="AA243" s="41"/>
      <c r="AB243" s="41"/>
      <c r="AC243" s="41"/>
      <c r="AD243" s="41"/>
      <c r="AE243" s="41"/>
      <c r="AT243" s="20" t="s">
        <v>317</v>
      </c>
      <c r="AU243" s="20" t="s">
        <v>85</v>
      </c>
    </row>
    <row r="244" s="13" customFormat="1">
      <c r="A244" s="13"/>
      <c r="B244" s="234"/>
      <c r="C244" s="235"/>
      <c r="D244" s="236" t="s">
        <v>319</v>
      </c>
      <c r="E244" s="237" t="s">
        <v>19</v>
      </c>
      <c r="F244" s="238" t="s">
        <v>1959</v>
      </c>
      <c r="G244" s="235"/>
      <c r="H244" s="239">
        <v>24</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83</v>
      </c>
      <c r="AY244" s="245" t="s">
        <v>308</v>
      </c>
    </row>
    <row r="245" s="2" customFormat="1" ht="24.15" customHeight="1">
      <c r="A245" s="41"/>
      <c r="B245" s="42"/>
      <c r="C245" s="216" t="s">
        <v>746</v>
      </c>
      <c r="D245" s="216" t="s">
        <v>310</v>
      </c>
      <c r="E245" s="217" t="s">
        <v>1889</v>
      </c>
      <c r="F245" s="218" t="s">
        <v>1890</v>
      </c>
      <c r="G245" s="219" t="s">
        <v>1891</v>
      </c>
      <c r="H245" s="290"/>
      <c r="I245" s="221"/>
      <c r="J245" s="222">
        <f>ROUND(I245*H245,2)</f>
        <v>0</v>
      </c>
      <c r="K245" s="218" t="s">
        <v>314</v>
      </c>
      <c r="L245" s="47"/>
      <c r="M245" s="223" t="s">
        <v>19</v>
      </c>
      <c r="N245" s="224" t="s">
        <v>47</v>
      </c>
      <c r="O245" s="87"/>
      <c r="P245" s="225">
        <f>O245*H245</f>
        <v>0</v>
      </c>
      <c r="Q245" s="225">
        <v>0</v>
      </c>
      <c r="R245" s="225">
        <f>Q245*H245</f>
        <v>0</v>
      </c>
      <c r="S245" s="225">
        <v>0</v>
      </c>
      <c r="T245" s="226">
        <f>S245*H245</f>
        <v>0</v>
      </c>
      <c r="U245" s="41"/>
      <c r="V245" s="41"/>
      <c r="W245" s="41"/>
      <c r="X245" s="41"/>
      <c r="Y245" s="41"/>
      <c r="Z245" s="41"/>
      <c r="AA245" s="41"/>
      <c r="AB245" s="41"/>
      <c r="AC245" s="41"/>
      <c r="AD245" s="41"/>
      <c r="AE245" s="41"/>
      <c r="AR245" s="227" t="s">
        <v>391</v>
      </c>
      <c r="AT245" s="227" t="s">
        <v>310</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391</v>
      </c>
      <c r="BM245" s="227" t="s">
        <v>1960</v>
      </c>
    </row>
    <row r="246" s="2" customFormat="1">
      <c r="A246" s="41"/>
      <c r="B246" s="42"/>
      <c r="C246" s="43"/>
      <c r="D246" s="229" t="s">
        <v>317</v>
      </c>
      <c r="E246" s="43"/>
      <c r="F246" s="230" t="s">
        <v>1893</v>
      </c>
      <c r="G246" s="43"/>
      <c r="H246" s="43"/>
      <c r="I246" s="231"/>
      <c r="J246" s="43"/>
      <c r="K246" s="43"/>
      <c r="L246" s="47"/>
      <c r="M246" s="270"/>
      <c r="N246" s="271"/>
      <c r="O246" s="272"/>
      <c r="P246" s="272"/>
      <c r="Q246" s="272"/>
      <c r="R246" s="272"/>
      <c r="S246" s="272"/>
      <c r="T246" s="273"/>
      <c r="U246" s="41"/>
      <c r="V246" s="41"/>
      <c r="W246" s="41"/>
      <c r="X246" s="41"/>
      <c r="Y246" s="41"/>
      <c r="Z246" s="41"/>
      <c r="AA246" s="41"/>
      <c r="AB246" s="41"/>
      <c r="AC246" s="41"/>
      <c r="AD246" s="41"/>
      <c r="AE246" s="41"/>
      <c r="AT246" s="20" t="s">
        <v>317</v>
      </c>
      <c r="AU246" s="20" t="s">
        <v>85</v>
      </c>
    </row>
    <row r="247" s="2" customFormat="1" ht="6.96" customHeight="1">
      <c r="A247" s="41"/>
      <c r="B247" s="62"/>
      <c r="C247" s="63"/>
      <c r="D247" s="63"/>
      <c r="E247" s="63"/>
      <c r="F247" s="63"/>
      <c r="G247" s="63"/>
      <c r="H247" s="63"/>
      <c r="I247" s="63"/>
      <c r="J247" s="63"/>
      <c r="K247" s="63"/>
      <c r="L247" s="47"/>
      <c r="M247" s="41"/>
      <c r="O247" s="41"/>
      <c r="P247" s="41"/>
      <c r="Q247" s="41"/>
      <c r="R247" s="41"/>
      <c r="S247" s="41"/>
      <c r="T247" s="41"/>
      <c r="U247" s="41"/>
      <c r="V247" s="41"/>
      <c r="W247" s="41"/>
      <c r="X247" s="41"/>
      <c r="Y247" s="41"/>
      <c r="Z247" s="41"/>
      <c r="AA247" s="41"/>
      <c r="AB247" s="41"/>
      <c r="AC247" s="41"/>
      <c r="AD247" s="41"/>
      <c r="AE247" s="41"/>
    </row>
  </sheetData>
  <sheetProtection sheet="1" autoFilter="0" formatColumns="0" formatRows="0" objects="1" scenarios="1" spinCount="100000" saltValue="rPKIkg0x8KGQLEiMar3GnL9LxEDh1d4Ox1myyOueU574cGYqjFoPXo2I6MeDYQ7hFhaNu2DJFGE1jMkOmXuoGQ==" hashValue="bABxRKGSVUL0c1CK4jFHMSTsusewx5eV5haB61in0TOiLOKtmhJ+79MSIm+dx6qW9nDas4w+B6Evrd2fKGk8tA==" algorithmName="SHA-512" password="CC35"/>
  <autoFilter ref="C92:K246"/>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9" r:id="rId1" display="https://podminky.urs.cz/item/CS_URS_2024_02/113106142"/>
    <hyperlink ref="F102" r:id="rId2" display="https://podminky.urs.cz/item/CS_URS_2024_02/113202111"/>
    <hyperlink ref="F105" r:id="rId3" display="https://podminky.urs.cz/item/CS_URS_2024_02/122252514"/>
    <hyperlink ref="F109" r:id="rId4" display="https://podminky.urs.cz/item/CS_URS_2024_02/129001101"/>
    <hyperlink ref="F113" r:id="rId5" display="https://podminky.urs.cz/item/CS_URS_2024_02/129951121"/>
    <hyperlink ref="F117" r:id="rId6" display="https://podminky.urs.cz/item/CS_URS_2024_02/162702111R"/>
    <hyperlink ref="F120" r:id="rId7" display="https://podminky.urs.cz/item/CS_URS_2024_02/162702119R"/>
    <hyperlink ref="F123" r:id="rId8" display="https://podminky.urs.cz/item/CS_URS_2024_02/162751117"/>
    <hyperlink ref="F127" r:id="rId9" display="https://podminky.urs.cz/item/CS_URS_2024_02/162751119"/>
    <hyperlink ref="F131" r:id="rId10" display="https://podminky.urs.cz/item/CS_URS_2024_02/162751157"/>
    <hyperlink ref="F134" r:id="rId11" display="https://podminky.urs.cz/item/CS_URS_2024_02/162751159"/>
    <hyperlink ref="F137" r:id="rId12" display="https://podminky.urs.cz/item/CS_URS_2024_02/171152111"/>
    <hyperlink ref="F145" r:id="rId13" display="https://podminky.urs.cz/item/CS_URS_2024_02/171201231"/>
    <hyperlink ref="F148" r:id="rId14" display="https://podminky.urs.cz/item/CS_URS_2024_02/171251201"/>
    <hyperlink ref="F153" r:id="rId15" display="https://podminky.urs.cz/item/CS_URS_2024_02/181351003"/>
    <hyperlink ref="F158" r:id="rId16" display="https://podminky.urs.cz/item/CS_URS_2024_02/181411131"/>
    <hyperlink ref="F164" r:id="rId17" display="https://podminky.urs.cz/item/CS_URS_2024_02/181951112"/>
    <hyperlink ref="F167" r:id="rId18" display="https://podminky.urs.cz/item/CS_URS_2024_02/184853521"/>
    <hyperlink ref="F171" r:id="rId19" display="https://podminky.urs.cz/item/CS_URS_2024_02/564871111"/>
    <hyperlink ref="F175" r:id="rId20" display="https://podminky.urs.cz/item/CS_URS_2024_02/596211263"/>
    <hyperlink ref="F196" r:id="rId21" display="https://podminky.urs.cz/item/CS_URS_2024_02/916231213"/>
    <hyperlink ref="F203" r:id="rId22" display="https://podminky.urs.cz/item/CS_URS_2024_02/919726202"/>
    <hyperlink ref="F207" r:id="rId23" display="https://podminky.urs.cz/item/CS_URS_2024_01/966005111"/>
    <hyperlink ref="F212" r:id="rId24" display="https://podminky.urs.cz/item/CS_URS_2024_02/997221561"/>
    <hyperlink ref="F217" r:id="rId25" display="https://podminky.urs.cz/item/CS_URS_2024_02/997221569"/>
    <hyperlink ref="F223" r:id="rId26" display="https://podminky.urs.cz/item/CS_URS_2024_02/997221571"/>
    <hyperlink ref="F227" r:id="rId27" display="https://podminky.urs.cz/item/CS_URS_2024_02/997221579"/>
    <hyperlink ref="F232" r:id="rId28" display="https://podminky.urs.cz/item/CS_URS_2024_02/997221861"/>
    <hyperlink ref="F239" r:id="rId29" display="https://podminky.urs.cz/item/CS_URS_2024_02/998223011"/>
    <hyperlink ref="F243" r:id="rId30" display="https://podminky.urs.cz/item/CS_URS_2024_02/711161118"/>
    <hyperlink ref="F246" r:id="rId31"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32"/>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1961</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ROUND((SUM(BE90:BE287)),  2)</f>
        <v>0</v>
      </c>
      <c r="G35" s="41"/>
      <c r="H35" s="41"/>
      <c r="I35" s="161">
        <v>0.20999999999999999</v>
      </c>
      <c r="J35" s="160">
        <f>ROUND(((SUM(BE90:BE287))*I35),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ROUND((SUM(BF90:BF287)),  2)</f>
        <v>0</v>
      </c>
      <c r="G36" s="41"/>
      <c r="H36" s="41"/>
      <c r="I36" s="161">
        <v>0.12</v>
      </c>
      <c r="J36" s="160">
        <f>ROUND(((SUM(BF90:BF287))*I36),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ROUND((SUM(BG90:BG287)),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ROUND((SUM(BH90:BH287)),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ROUND((SUM(BI90:BI287)),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130.1 - Definitivní dopravní značení-SSMSK</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J92</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538</v>
      </c>
      <c r="E66" s="186"/>
      <c r="F66" s="186"/>
      <c r="G66" s="186"/>
      <c r="H66" s="186"/>
      <c r="I66" s="186"/>
      <c r="J66" s="187">
        <f>J106</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J252</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439</v>
      </c>
      <c r="E68" s="186"/>
      <c r="F68" s="186"/>
      <c r="G68" s="186"/>
      <c r="H68" s="186"/>
      <c r="I68" s="186"/>
      <c r="J68" s="187">
        <f>J285</f>
        <v>0</v>
      </c>
      <c r="K68" s="128"/>
      <c r="L68" s="188"/>
      <c r="S68" s="10"/>
      <c r="T68" s="10"/>
      <c r="U68" s="10"/>
      <c r="V68" s="10"/>
      <c r="W68" s="10"/>
      <c r="X68" s="10"/>
      <c r="Y68" s="10"/>
      <c r="Z68" s="10"/>
      <c r="AA68" s="10"/>
      <c r="AB68" s="10"/>
      <c r="AC68" s="10"/>
      <c r="AD68" s="10"/>
      <c r="AE68" s="10"/>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130.1 - Definitivní dopravní značení-SSMSK</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AFRY CZ s.r.o.</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 xml:space="preserve"> </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f>
        <v>0</v>
      </c>
      <c r="Q90" s="99"/>
      <c r="R90" s="197">
        <f>R91</f>
        <v>5.9087760000000005</v>
      </c>
      <c r="S90" s="99"/>
      <c r="T90" s="198">
        <f>T91</f>
        <v>0.28400000000000003</v>
      </c>
      <c r="U90" s="41"/>
      <c r="V90" s="41"/>
      <c r="W90" s="41"/>
      <c r="X90" s="41"/>
      <c r="Y90" s="41"/>
      <c r="Z90" s="41"/>
      <c r="AA90" s="41"/>
      <c r="AB90" s="41"/>
      <c r="AC90" s="41"/>
      <c r="AD90" s="41"/>
      <c r="AE90" s="41"/>
      <c r="AT90" s="20" t="s">
        <v>75</v>
      </c>
      <c r="AU90" s="20" t="s">
        <v>290</v>
      </c>
      <c r="BK90" s="199">
        <f>BK91</f>
        <v>0</v>
      </c>
    </row>
    <row r="91" s="12" customFormat="1" ht="25.92" customHeight="1">
      <c r="A91" s="12"/>
      <c r="B91" s="200"/>
      <c r="C91" s="201"/>
      <c r="D91" s="202" t="s">
        <v>75</v>
      </c>
      <c r="E91" s="203" t="s">
        <v>306</v>
      </c>
      <c r="F91" s="203" t="s">
        <v>307</v>
      </c>
      <c r="G91" s="201"/>
      <c r="H91" s="201"/>
      <c r="I91" s="204"/>
      <c r="J91" s="205">
        <f>BK91</f>
        <v>0</v>
      </c>
      <c r="K91" s="201"/>
      <c r="L91" s="206"/>
      <c r="M91" s="207"/>
      <c r="N91" s="208"/>
      <c r="O91" s="208"/>
      <c r="P91" s="209">
        <f>P92+P106+P252+P285</f>
        <v>0</v>
      </c>
      <c r="Q91" s="208"/>
      <c r="R91" s="209">
        <f>R92+R106+R252+R285</f>
        <v>5.9087760000000005</v>
      </c>
      <c r="S91" s="208"/>
      <c r="T91" s="210">
        <f>T92+T106+T252+T285</f>
        <v>0.28400000000000003</v>
      </c>
      <c r="U91" s="12"/>
      <c r="V91" s="12"/>
      <c r="W91" s="12"/>
      <c r="X91" s="12"/>
      <c r="Y91" s="12"/>
      <c r="Z91" s="12"/>
      <c r="AA91" s="12"/>
      <c r="AB91" s="12"/>
      <c r="AC91" s="12"/>
      <c r="AD91" s="12"/>
      <c r="AE91" s="12"/>
      <c r="AR91" s="211" t="s">
        <v>83</v>
      </c>
      <c r="AT91" s="212" t="s">
        <v>75</v>
      </c>
      <c r="AU91" s="212" t="s">
        <v>76</v>
      </c>
      <c r="AY91" s="211" t="s">
        <v>308</v>
      </c>
      <c r="BK91" s="213">
        <f>BK92+BK106+BK252+BK285</f>
        <v>0</v>
      </c>
    </row>
    <row r="92" s="12" customFormat="1" ht="22.8" customHeight="1">
      <c r="A92" s="12"/>
      <c r="B92" s="200"/>
      <c r="C92" s="201"/>
      <c r="D92" s="202" t="s">
        <v>75</v>
      </c>
      <c r="E92" s="214" t="s">
        <v>83</v>
      </c>
      <c r="F92" s="214" t="s">
        <v>309</v>
      </c>
      <c r="G92" s="201"/>
      <c r="H92" s="201"/>
      <c r="I92" s="204"/>
      <c r="J92" s="215">
        <f>BK92</f>
        <v>0</v>
      </c>
      <c r="K92" s="201"/>
      <c r="L92" s="206"/>
      <c r="M92" s="207"/>
      <c r="N92" s="208"/>
      <c r="O92" s="208"/>
      <c r="P92" s="209">
        <f>SUM(P93:P105)</f>
        <v>0</v>
      </c>
      <c r="Q92" s="208"/>
      <c r="R92" s="209">
        <f>SUM(R93:R105)</f>
        <v>0</v>
      </c>
      <c r="S92" s="208"/>
      <c r="T92" s="210">
        <f>SUM(T93:T105)</f>
        <v>0</v>
      </c>
      <c r="U92" s="12"/>
      <c r="V92" s="12"/>
      <c r="W92" s="12"/>
      <c r="X92" s="12"/>
      <c r="Y92" s="12"/>
      <c r="Z92" s="12"/>
      <c r="AA92" s="12"/>
      <c r="AB92" s="12"/>
      <c r="AC92" s="12"/>
      <c r="AD92" s="12"/>
      <c r="AE92" s="12"/>
      <c r="AR92" s="211" t="s">
        <v>83</v>
      </c>
      <c r="AT92" s="212" t="s">
        <v>75</v>
      </c>
      <c r="AU92" s="212" t="s">
        <v>83</v>
      </c>
      <c r="AY92" s="211" t="s">
        <v>308</v>
      </c>
      <c r="BK92" s="213">
        <f>SUM(BK93:BK105)</f>
        <v>0</v>
      </c>
    </row>
    <row r="93" s="2" customFormat="1" ht="37.8" customHeight="1">
      <c r="A93" s="41"/>
      <c r="B93" s="42"/>
      <c r="C93" s="216" t="s">
        <v>83</v>
      </c>
      <c r="D93" s="216" t="s">
        <v>310</v>
      </c>
      <c r="E93" s="217" t="s">
        <v>653</v>
      </c>
      <c r="F93" s="218" t="s">
        <v>1211</v>
      </c>
      <c r="G93" s="219" t="s">
        <v>442</v>
      </c>
      <c r="H93" s="220">
        <v>0.20000000000000001</v>
      </c>
      <c r="I93" s="221"/>
      <c r="J93" s="222">
        <f>ROUND(I93*H93,2)</f>
        <v>0</v>
      </c>
      <c r="K93" s="218" t="s">
        <v>314</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1962</v>
      </c>
    </row>
    <row r="94" s="2" customFormat="1">
      <c r="A94" s="41"/>
      <c r="B94" s="42"/>
      <c r="C94" s="43"/>
      <c r="D94" s="229" t="s">
        <v>317</v>
      </c>
      <c r="E94" s="43"/>
      <c r="F94" s="230" t="s">
        <v>655</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317</v>
      </c>
      <c r="AU94" s="20" t="s">
        <v>85</v>
      </c>
    </row>
    <row r="95" s="13" customFormat="1">
      <c r="A95" s="13"/>
      <c r="B95" s="234"/>
      <c r="C95" s="235"/>
      <c r="D95" s="236" t="s">
        <v>319</v>
      </c>
      <c r="E95" s="237" t="s">
        <v>19</v>
      </c>
      <c r="F95" s="238" t="s">
        <v>1963</v>
      </c>
      <c r="G95" s="235"/>
      <c r="H95" s="239">
        <v>0.20000000000000001</v>
      </c>
      <c r="I95" s="240"/>
      <c r="J95" s="235"/>
      <c r="K95" s="235"/>
      <c r="L95" s="241"/>
      <c r="M95" s="242"/>
      <c r="N95" s="243"/>
      <c r="O95" s="243"/>
      <c r="P95" s="243"/>
      <c r="Q95" s="243"/>
      <c r="R95" s="243"/>
      <c r="S95" s="243"/>
      <c r="T95" s="244"/>
      <c r="U95" s="13"/>
      <c r="V95" s="13"/>
      <c r="W95" s="13"/>
      <c r="X95" s="13"/>
      <c r="Y95" s="13"/>
      <c r="Z95" s="13"/>
      <c r="AA95" s="13"/>
      <c r="AB95" s="13"/>
      <c r="AC95" s="13"/>
      <c r="AD95" s="13"/>
      <c r="AE95" s="13"/>
      <c r="AT95" s="245" t="s">
        <v>319</v>
      </c>
      <c r="AU95" s="245" t="s">
        <v>85</v>
      </c>
      <c r="AV95" s="13" t="s">
        <v>85</v>
      </c>
      <c r="AW95" s="13" t="s">
        <v>37</v>
      </c>
      <c r="AX95" s="13" t="s">
        <v>83</v>
      </c>
      <c r="AY95" s="245" t="s">
        <v>308</v>
      </c>
    </row>
    <row r="96" s="2" customFormat="1" ht="37.8" customHeight="1">
      <c r="A96" s="41"/>
      <c r="B96" s="42"/>
      <c r="C96" s="216" t="s">
        <v>85</v>
      </c>
      <c r="D96" s="216" t="s">
        <v>310</v>
      </c>
      <c r="E96" s="217" t="s">
        <v>656</v>
      </c>
      <c r="F96" s="218" t="s">
        <v>1215</v>
      </c>
      <c r="G96" s="219" t="s">
        <v>442</v>
      </c>
      <c r="H96" s="220">
        <v>2</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1964</v>
      </c>
    </row>
    <row r="97" s="2" customFormat="1">
      <c r="A97" s="41"/>
      <c r="B97" s="42"/>
      <c r="C97" s="43"/>
      <c r="D97" s="229" t="s">
        <v>317</v>
      </c>
      <c r="E97" s="43"/>
      <c r="F97" s="230" t="s">
        <v>658</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3" customFormat="1">
      <c r="A98" s="13"/>
      <c r="B98" s="234"/>
      <c r="C98" s="235"/>
      <c r="D98" s="236" t="s">
        <v>319</v>
      </c>
      <c r="E98" s="237" t="s">
        <v>19</v>
      </c>
      <c r="F98" s="238" t="s">
        <v>1965</v>
      </c>
      <c r="G98" s="235"/>
      <c r="H98" s="239">
        <v>2</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2" customFormat="1" ht="24.15" customHeight="1">
      <c r="A99" s="41"/>
      <c r="B99" s="42"/>
      <c r="C99" s="216" t="s">
        <v>150</v>
      </c>
      <c r="D99" s="216" t="s">
        <v>310</v>
      </c>
      <c r="E99" s="217" t="s">
        <v>666</v>
      </c>
      <c r="F99" s="218" t="s">
        <v>1134</v>
      </c>
      <c r="G99" s="219" t="s">
        <v>493</v>
      </c>
      <c r="H99" s="220">
        <v>0.40000000000000002</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1966</v>
      </c>
    </row>
    <row r="100" s="2" customFormat="1">
      <c r="A100" s="41"/>
      <c r="B100" s="42"/>
      <c r="C100" s="43"/>
      <c r="D100" s="229" t="s">
        <v>317</v>
      </c>
      <c r="E100" s="43"/>
      <c r="F100" s="230" t="s">
        <v>668</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4" customFormat="1">
      <c r="A101" s="14"/>
      <c r="B101" s="249"/>
      <c r="C101" s="250"/>
      <c r="D101" s="236" t="s">
        <v>319</v>
      </c>
      <c r="E101" s="251" t="s">
        <v>19</v>
      </c>
      <c r="F101" s="252" t="s">
        <v>1967</v>
      </c>
      <c r="G101" s="250"/>
      <c r="H101" s="251" t="s">
        <v>19</v>
      </c>
      <c r="I101" s="253"/>
      <c r="J101" s="250"/>
      <c r="K101" s="250"/>
      <c r="L101" s="254"/>
      <c r="M101" s="255"/>
      <c r="N101" s="256"/>
      <c r="O101" s="256"/>
      <c r="P101" s="256"/>
      <c r="Q101" s="256"/>
      <c r="R101" s="256"/>
      <c r="S101" s="256"/>
      <c r="T101" s="257"/>
      <c r="U101" s="14"/>
      <c r="V101" s="14"/>
      <c r="W101" s="14"/>
      <c r="X101" s="14"/>
      <c r="Y101" s="14"/>
      <c r="Z101" s="14"/>
      <c r="AA101" s="14"/>
      <c r="AB101" s="14"/>
      <c r="AC101" s="14"/>
      <c r="AD101" s="14"/>
      <c r="AE101" s="14"/>
      <c r="AT101" s="258" t="s">
        <v>319</v>
      </c>
      <c r="AU101" s="258" t="s">
        <v>85</v>
      </c>
      <c r="AV101" s="14" t="s">
        <v>83</v>
      </c>
      <c r="AW101" s="14" t="s">
        <v>37</v>
      </c>
      <c r="AX101" s="14" t="s">
        <v>76</v>
      </c>
      <c r="AY101" s="258" t="s">
        <v>308</v>
      </c>
    </row>
    <row r="102" s="13" customFormat="1">
      <c r="A102" s="13"/>
      <c r="B102" s="234"/>
      <c r="C102" s="235"/>
      <c r="D102" s="236" t="s">
        <v>319</v>
      </c>
      <c r="E102" s="237" t="s">
        <v>19</v>
      </c>
      <c r="F102" s="238" t="s">
        <v>1968</v>
      </c>
      <c r="G102" s="235"/>
      <c r="H102" s="239">
        <v>0.40000000000000002</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83</v>
      </c>
      <c r="AY102" s="245" t="s">
        <v>308</v>
      </c>
    </row>
    <row r="103" s="2" customFormat="1" ht="24.15" customHeight="1">
      <c r="A103" s="41"/>
      <c r="B103" s="42"/>
      <c r="C103" s="216" t="s">
        <v>315</v>
      </c>
      <c r="D103" s="216" t="s">
        <v>310</v>
      </c>
      <c r="E103" s="217" t="s">
        <v>663</v>
      </c>
      <c r="F103" s="218" t="s">
        <v>1234</v>
      </c>
      <c r="G103" s="219" t="s">
        <v>442</v>
      </c>
      <c r="H103" s="220">
        <v>0.20000000000000001</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1969</v>
      </c>
    </row>
    <row r="104" s="2" customFormat="1">
      <c r="A104" s="41"/>
      <c r="B104" s="42"/>
      <c r="C104" s="43"/>
      <c r="D104" s="229" t="s">
        <v>317</v>
      </c>
      <c r="E104" s="43"/>
      <c r="F104" s="230" t="s">
        <v>665</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3" customFormat="1">
      <c r="A105" s="13"/>
      <c r="B105" s="234"/>
      <c r="C105" s="235"/>
      <c r="D105" s="236" t="s">
        <v>319</v>
      </c>
      <c r="E105" s="237" t="s">
        <v>19</v>
      </c>
      <c r="F105" s="238" t="s">
        <v>1963</v>
      </c>
      <c r="G105" s="235"/>
      <c r="H105" s="239">
        <v>0.20000000000000001</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83</v>
      </c>
      <c r="AY105" s="245" t="s">
        <v>308</v>
      </c>
    </row>
    <row r="106" s="12" customFormat="1" ht="22.8" customHeight="1">
      <c r="A106" s="12"/>
      <c r="B106" s="200"/>
      <c r="C106" s="201"/>
      <c r="D106" s="202" t="s">
        <v>75</v>
      </c>
      <c r="E106" s="214" t="s">
        <v>357</v>
      </c>
      <c r="F106" s="214" t="s">
        <v>542</v>
      </c>
      <c r="G106" s="201"/>
      <c r="H106" s="201"/>
      <c r="I106" s="204"/>
      <c r="J106" s="215">
        <f>BK106</f>
        <v>0</v>
      </c>
      <c r="K106" s="201"/>
      <c r="L106" s="206"/>
      <c r="M106" s="207"/>
      <c r="N106" s="208"/>
      <c r="O106" s="208"/>
      <c r="P106" s="209">
        <f>SUM(P107:P251)</f>
        <v>0</v>
      </c>
      <c r="Q106" s="208"/>
      <c r="R106" s="209">
        <f>SUM(R107:R251)</f>
        <v>5.9087760000000005</v>
      </c>
      <c r="S106" s="208"/>
      <c r="T106" s="210">
        <f>SUM(T107:T251)</f>
        <v>0.28400000000000003</v>
      </c>
      <c r="U106" s="12"/>
      <c r="V106" s="12"/>
      <c r="W106" s="12"/>
      <c r="X106" s="12"/>
      <c r="Y106" s="12"/>
      <c r="Z106" s="12"/>
      <c r="AA106" s="12"/>
      <c r="AB106" s="12"/>
      <c r="AC106" s="12"/>
      <c r="AD106" s="12"/>
      <c r="AE106" s="12"/>
      <c r="AR106" s="211" t="s">
        <v>83</v>
      </c>
      <c r="AT106" s="212" t="s">
        <v>75</v>
      </c>
      <c r="AU106" s="212" t="s">
        <v>83</v>
      </c>
      <c r="AY106" s="211" t="s">
        <v>308</v>
      </c>
      <c r="BK106" s="213">
        <f>SUM(BK107:BK251)</f>
        <v>0</v>
      </c>
    </row>
    <row r="107" s="2" customFormat="1" ht="16.5" customHeight="1">
      <c r="A107" s="41"/>
      <c r="B107" s="42"/>
      <c r="C107" s="216" t="s">
        <v>336</v>
      </c>
      <c r="D107" s="216" t="s">
        <v>310</v>
      </c>
      <c r="E107" s="217" t="s">
        <v>1970</v>
      </c>
      <c r="F107" s="218" t="s">
        <v>1971</v>
      </c>
      <c r="G107" s="219" t="s">
        <v>323</v>
      </c>
      <c r="H107" s="220">
        <v>3</v>
      </c>
      <c r="I107" s="221"/>
      <c r="J107" s="222">
        <f>ROUND(I107*H107,2)</f>
        <v>0</v>
      </c>
      <c r="K107" s="218" t="s">
        <v>314</v>
      </c>
      <c r="L107" s="47"/>
      <c r="M107" s="223" t="s">
        <v>19</v>
      </c>
      <c r="N107" s="224" t="s">
        <v>47</v>
      </c>
      <c r="O107" s="87"/>
      <c r="P107" s="225">
        <f>O107*H107</f>
        <v>0</v>
      </c>
      <c r="Q107" s="225">
        <v>0.00069999999999999999</v>
      </c>
      <c r="R107" s="225">
        <f>Q107*H107</f>
        <v>0.0020999999999999999</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1972</v>
      </c>
    </row>
    <row r="108" s="2" customFormat="1">
      <c r="A108" s="41"/>
      <c r="B108" s="42"/>
      <c r="C108" s="43"/>
      <c r="D108" s="229" t="s">
        <v>317</v>
      </c>
      <c r="E108" s="43"/>
      <c r="F108" s="230" t="s">
        <v>1973</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4" customFormat="1">
      <c r="A109" s="14"/>
      <c r="B109" s="249"/>
      <c r="C109" s="250"/>
      <c r="D109" s="236" t="s">
        <v>319</v>
      </c>
      <c r="E109" s="251" t="s">
        <v>19</v>
      </c>
      <c r="F109" s="252" t="s">
        <v>1974</v>
      </c>
      <c r="G109" s="250"/>
      <c r="H109" s="251" t="s">
        <v>19</v>
      </c>
      <c r="I109" s="253"/>
      <c r="J109" s="250"/>
      <c r="K109" s="250"/>
      <c r="L109" s="254"/>
      <c r="M109" s="255"/>
      <c r="N109" s="256"/>
      <c r="O109" s="256"/>
      <c r="P109" s="256"/>
      <c r="Q109" s="256"/>
      <c r="R109" s="256"/>
      <c r="S109" s="256"/>
      <c r="T109" s="257"/>
      <c r="U109" s="14"/>
      <c r="V109" s="14"/>
      <c r="W109" s="14"/>
      <c r="X109" s="14"/>
      <c r="Y109" s="14"/>
      <c r="Z109" s="14"/>
      <c r="AA109" s="14"/>
      <c r="AB109" s="14"/>
      <c r="AC109" s="14"/>
      <c r="AD109" s="14"/>
      <c r="AE109" s="14"/>
      <c r="AT109" s="258" t="s">
        <v>319</v>
      </c>
      <c r="AU109" s="258" t="s">
        <v>85</v>
      </c>
      <c r="AV109" s="14" t="s">
        <v>83</v>
      </c>
      <c r="AW109" s="14" t="s">
        <v>37</v>
      </c>
      <c r="AX109" s="14" t="s">
        <v>76</v>
      </c>
      <c r="AY109" s="258" t="s">
        <v>308</v>
      </c>
    </row>
    <row r="110" s="13" customFormat="1">
      <c r="A110" s="13"/>
      <c r="B110" s="234"/>
      <c r="C110" s="235"/>
      <c r="D110" s="236" t="s">
        <v>319</v>
      </c>
      <c r="E110" s="237" t="s">
        <v>19</v>
      </c>
      <c r="F110" s="238" t="s">
        <v>1975</v>
      </c>
      <c r="G110" s="235"/>
      <c r="H110" s="239">
        <v>1</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76</v>
      </c>
      <c r="AY110" s="245" t="s">
        <v>308</v>
      </c>
    </row>
    <row r="111" s="13" customFormat="1">
      <c r="A111" s="13"/>
      <c r="B111" s="234"/>
      <c r="C111" s="235"/>
      <c r="D111" s="236" t="s">
        <v>319</v>
      </c>
      <c r="E111" s="237" t="s">
        <v>19</v>
      </c>
      <c r="F111" s="238" t="s">
        <v>1976</v>
      </c>
      <c r="G111" s="235"/>
      <c r="H111" s="239">
        <v>1</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3" customFormat="1">
      <c r="A112" s="13"/>
      <c r="B112" s="234"/>
      <c r="C112" s="235"/>
      <c r="D112" s="236" t="s">
        <v>319</v>
      </c>
      <c r="E112" s="237" t="s">
        <v>19</v>
      </c>
      <c r="F112" s="238" t="s">
        <v>1977</v>
      </c>
      <c r="G112" s="235"/>
      <c r="H112" s="239">
        <v>1</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3</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2" customFormat="1" ht="16.5" customHeight="1">
      <c r="A114" s="41"/>
      <c r="B114" s="42"/>
      <c r="C114" s="280" t="s">
        <v>342</v>
      </c>
      <c r="D114" s="280" t="s">
        <v>1137</v>
      </c>
      <c r="E114" s="281" t="s">
        <v>1978</v>
      </c>
      <c r="F114" s="282" t="s">
        <v>1979</v>
      </c>
      <c r="G114" s="283" t="s">
        <v>323</v>
      </c>
      <c r="H114" s="284">
        <v>1</v>
      </c>
      <c r="I114" s="285"/>
      <c r="J114" s="286">
        <f>ROUND(I114*H114,2)</f>
        <v>0</v>
      </c>
      <c r="K114" s="282" t="s">
        <v>314</v>
      </c>
      <c r="L114" s="287"/>
      <c r="M114" s="288" t="s">
        <v>19</v>
      </c>
      <c r="N114" s="289" t="s">
        <v>47</v>
      </c>
      <c r="O114" s="87"/>
      <c r="P114" s="225">
        <f>O114*H114</f>
        <v>0</v>
      </c>
      <c r="Q114" s="225">
        <v>0.00089999999999999998</v>
      </c>
      <c r="R114" s="225">
        <f>Q114*H114</f>
        <v>0.00089999999999999998</v>
      </c>
      <c r="S114" s="225">
        <v>0</v>
      </c>
      <c r="T114" s="226">
        <f>S114*H114</f>
        <v>0</v>
      </c>
      <c r="U114" s="41"/>
      <c r="V114" s="41"/>
      <c r="W114" s="41"/>
      <c r="X114" s="41"/>
      <c r="Y114" s="41"/>
      <c r="Z114" s="41"/>
      <c r="AA114" s="41"/>
      <c r="AB114" s="41"/>
      <c r="AC114" s="41"/>
      <c r="AD114" s="41"/>
      <c r="AE114" s="41"/>
      <c r="AR114" s="227" t="s">
        <v>352</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1980</v>
      </c>
    </row>
    <row r="115" s="13" customFormat="1">
      <c r="A115" s="13"/>
      <c r="B115" s="234"/>
      <c r="C115" s="235"/>
      <c r="D115" s="236" t="s">
        <v>319</v>
      </c>
      <c r="E115" s="237" t="s">
        <v>19</v>
      </c>
      <c r="F115" s="238" t="s">
        <v>1977</v>
      </c>
      <c r="G115" s="235"/>
      <c r="H115" s="239">
        <v>1</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16.5" customHeight="1">
      <c r="A116" s="41"/>
      <c r="B116" s="42"/>
      <c r="C116" s="280" t="s">
        <v>347</v>
      </c>
      <c r="D116" s="280" t="s">
        <v>1137</v>
      </c>
      <c r="E116" s="281" t="s">
        <v>1981</v>
      </c>
      <c r="F116" s="282" t="s">
        <v>1982</v>
      </c>
      <c r="G116" s="283" t="s">
        <v>323</v>
      </c>
      <c r="H116" s="284">
        <v>1</v>
      </c>
      <c r="I116" s="285"/>
      <c r="J116" s="286">
        <f>ROUND(I116*H116,2)</f>
        <v>0</v>
      </c>
      <c r="K116" s="282" t="s">
        <v>314</v>
      </c>
      <c r="L116" s="287"/>
      <c r="M116" s="288" t="s">
        <v>19</v>
      </c>
      <c r="N116" s="289" t="s">
        <v>47</v>
      </c>
      <c r="O116" s="87"/>
      <c r="P116" s="225">
        <f>O116*H116</f>
        <v>0</v>
      </c>
      <c r="Q116" s="225">
        <v>0.0025000000000000001</v>
      </c>
      <c r="R116" s="225">
        <f>Q116*H116</f>
        <v>0.0025000000000000001</v>
      </c>
      <c r="S116" s="225">
        <v>0</v>
      </c>
      <c r="T116" s="226">
        <f>S116*H116</f>
        <v>0</v>
      </c>
      <c r="U116" s="41"/>
      <c r="V116" s="41"/>
      <c r="W116" s="41"/>
      <c r="X116" s="41"/>
      <c r="Y116" s="41"/>
      <c r="Z116" s="41"/>
      <c r="AA116" s="41"/>
      <c r="AB116" s="41"/>
      <c r="AC116" s="41"/>
      <c r="AD116" s="41"/>
      <c r="AE116" s="41"/>
      <c r="AR116" s="227" t="s">
        <v>352</v>
      </c>
      <c r="AT116" s="227" t="s">
        <v>1137</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1983</v>
      </c>
    </row>
    <row r="117" s="13" customFormat="1">
      <c r="A117" s="13"/>
      <c r="B117" s="234"/>
      <c r="C117" s="235"/>
      <c r="D117" s="236" t="s">
        <v>319</v>
      </c>
      <c r="E117" s="237" t="s">
        <v>19</v>
      </c>
      <c r="F117" s="238" t="s">
        <v>1984</v>
      </c>
      <c r="G117" s="235"/>
      <c r="H117" s="239">
        <v>1</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16.5" customHeight="1">
      <c r="A118" s="41"/>
      <c r="B118" s="42"/>
      <c r="C118" s="216" t="s">
        <v>352</v>
      </c>
      <c r="D118" s="216" t="s">
        <v>310</v>
      </c>
      <c r="E118" s="217" t="s">
        <v>1985</v>
      </c>
      <c r="F118" s="218" t="s">
        <v>1986</v>
      </c>
      <c r="G118" s="219" t="s">
        <v>323</v>
      </c>
      <c r="H118" s="220">
        <v>2</v>
      </c>
      <c r="I118" s="221"/>
      <c r="J118" s="222">
        <f>ROUND(I118*H118,2)</f>
        <v>0</v>
      </c>
      <c r="K118" s="218" t="s">
        <v>314</v>
      </c>
      <c r="L118" s="47"/>
      <c r="M118" s="223" t="s">
        <v>19</v>
      </c>
      <c r="N118" s="224" t="s">
        <v>47</v>
      </c>
      <c r="O118" s="87"/>
      <c r="P118" s="225">
        <f>O118*H118</f>
        <v>0</v>
      </c>
      <c r="Q118" s="225">
        <v>2.5018799999999999</v>
      </c>
      <c r="R118" s="225">
        <f>Q118*H118</f>
        <v>5.0037599999999998</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1987</v>
      </c>
    </row>
    <row r="119" s="2" customFormat="1">
      <c r="A119" s="41"/>
      <c r="B119" s="42"/>
      <c r="C119" s="43"/>
      <c r="D119" s="229" t="s">
        <v>317</v>
      </c>
      <c r="E119" s="43"/>
      <c r="F119" s="230" t="s">
        <v>1988</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4" customFormat="1">
      <c r="A120" s="14"/>
      <c r="B120" s="249"/>
      <c r="C120" s="250"/>
      <c r="D120" s="236" t="s">
        <v>319</v>
      </c>
      <c r="E120" s="251" t="s">
        <v>19</v>
      </c>
      <c r="F120" s="252" t="s">
        <v>1989</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3" customFormat="1">
      <c r="A121" s="13"/>
      <c r="B121" s="234"/>
      <c r="C121" s="235"/>
      <c r="D121" s="236" t="s">
        <v>319</v>
      </c>
      <c r="E121" s="237" t="s">
        <v>19</v>
      </c>
      <c r="F121" s="238" t="s">
        <v>1990</v>
      </c>
      <c r="G121" s="235"/>
      <c r="H121" s="239">
        <v>1</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3" customFormat="1">
      <c r="A122" s="13"/>
      <c r="B122" s="234"/>
      <c r="C122" s="235"/>
      <c r="D122" s="236" t="s">
        <v>319</v>
      </c>
      <c r="E122" s="237" t="s">
        <v>19</v>
      </c>
      <c r="F122" s="238" t="s">
        <v>1991</v>
      </c>
      <c r="G122" s="235"/>
      <c r="H122" s="239">
        <v>1</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5" customFormat="1">
      <c r="A123" s="15"/>
      <c r="B123" s="259"/>
      <c r="C123" s="260"/>
      <c r="D123" s="236" t="s">
        <v>319</v>
      </c>
      <c r="E123" s="261" t="s">
        <v>19</v>
      </c>
      <c r="F123" s="262" t="s">
        <v>448</v>
      </c>
      <c r="G123" s="260"/>
      <c r="H123" s="263">
        <v>2</v>
      </c>
      <c r="I123" s="264"/>
      <c r="J123" s="260"/>
      <c r="K123" s="260"/>
      <c r="L123" s="265"/>
      <c r="M123" s="266"/>
      <c r="N123" s="267"/>
      <c r="O123" s="267"/>
      <c r="P123" s="267"/>
      <c r="Q123" s="267"/>
      <c r="R123" s="267"/>
      <c r="S123" s="267"/>
      <c r="T123" s="268"/>
      <c r="U123" s="15"/>
      <c r="V123" s="15"/>
      <c r="W123" s="15"/>
      <c r="X123" s="15"/>
      <c r="Y123" s="15"/>
      <c r="Z123" s="15"/>
      <c r="AA123" s="15"/>
      <c r="AB123" s="15"/>
      <c r="AC123" s="15"/>
      <c r="AD123" s="15"/>
      <c r="AE123" s="15"/>
      <c r="AT123" s="269" t="s">
        <v>319</v>
      </c>
      <c r="AU123" s="269" t="s">
        <v>85</v>
      </c>
      <c r="AV123" s="15" t="s">
        <v>315</v>
      </c>
      <c r="AW123" s="15" t="s">
        <v>37</v>
      </c>
      <c r="AX123" s="15" t="s">
        <v>83</v>
      </c>
      <c r="AY123" s="269" t="s">
        <v>308</v>
      </c>
    </row>
    <row r="124" s="2" customFormat="1" ht="16.5" customHeight="1">
      <c r="A124" s="41"/>
      <c r="B124" s="42"/>
      <c r="C124" s="280" t="s">
        <v>357</v>
      </c>
      <c r="D124" s="280" t="s">
        <v>1137</v>
      </c>
      <c r="E124" s="281" t="s">
        <v>1992</v>
      </c>
      <c r="F124" s="282" t="s">
        <v>1993</v>
      </c>
      <c r="G124" s="283" t="s">
        <v>323</v>
      </c>
      <c r="H124" s="284">
        <v>1</v>
      </c>
      <c r="I124" s="285"/>
      <c r="J124" s="286">
        <f>ROUND(I124*H124,2)</f>
        <v>0</v>
      </c>
      <c r="K124" s="282" t="s">
        <v>19</v>
      </c>
      <c r="L124" s="287"/>
      <c r="M124" s="288" t="s">
        <v>19</v>
      </c>
      <c r="N124" s="289" t="s">
        <v>47</v>
      </c>
      <c r="O124" s="87"/>
      <c r="P124" s="225">
        <f>O124*H124</f>
        <v>0</v>
      </c>
      <c r="Q124" s="225">
        <v>0.031</v>
      </c>
      <c r="R124" s="225">
        <f>Q124*H124</f>
        <v>0.031</v>
      </c>
      <c r="S124" s="225">
        <v>0</v>
      </c>
      <c r="T124" s="226">
        <f>S124*H124</f>
        <v>0</v>
      </c>
      <c r="U124" s="41"/>
      <c r="V124" s="41"/>
      <c r="W124" s="41"/>
      <c r="X124" s="41"/>
      <c r="Y124" s="41"/>
      <c r="Z124" s="41"/>
      <c r="AA124" s="41"/>
      <c r="AB124" s="41"/>
      <c r="AC124" s="41"/>
      <c r="AD124" s="41"/>
      <c r="AE124" s="41"/>
      <c r="AR124" s="227" t="s">
        <v>352</v>
      </c>
      <c r="AT124" s="227" t="s">
        <v>1137</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1994</v>
      </c>
    </row>
    <row r="125" s="13" customFormat="1">
      <c r="A125" s="13"/>
      <c r="B125" s="234"/>
      <c r="C125" s="235"/>
      <c r="D125" s="236" t="s">
        <v>319</v>
      </c>
      <c r="E125" s="237" t="s">
        <v>19</v>
      </c>
      <c r="F125" s="238" t="s">
        <v>1995</v>
      </c>
      <c r="G125" s="235"/>
      <c r="H125" s="239">
        <v>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83</v>
      </c>
      <c r="AY125" s="245" t="s">
        <v>308</v>
      </c>
    </row>
    <row r="126" s="2" customFormat="1" ht="16.5" customHeight="1">
      <c r="A126" s="41"/>
      <c r="B126" s="42"/>
      <c r="C126" s="216" t="s">
        <v>362</v>
      </c>
      <c r="D126" s="216" t="s">
        <v>310</v>
      </c>
      <c r="E126" s="217" t="s">
        <v>1996</v>
      </c>
      <c r="F126" s="218" t="s">
        <v>1997</v>
      </c>
      <c r="G126" s="219" t="s">
        <v>323</v>
      </c>
      <c r="H126" s="220">
        <v>6</v>
      </c>
      <c r="I126" s="221"/>
      <c r="J126" s="222">
        <f>ROUND(I126*H126,2)</f>
        <v>0</v>
      </c>
      <c r="K126" s="218" t="s">
        <v>314</v>
      </c>
      <c r="L126" s="47"/>
      <c r="M126" s="223" t="s">
        <v>19</v>
      </c>
      <c r="N126" s="224" t="s">
        <v>47</v>
      </c>
      <c r="O126" s="87"/>
      <c r="P126" s="225">
        <f>O126*H126</f>
        <v>0</v>
      </c>
      <c r="Q126" s="225">
        <v>0.11241</v>
      </c>
      <c r="R126" s="225">
        <f>Q126*H126</f>
        <v>0.67445999999999995</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1998</v>
      </c>
    </row>
    <row r="127" s="2" customFormat="1">
      <c r="A127" s="41"/>
      <c r="B127" s="42"/>
      <c r="C127" s="43"/>
      <c r="D127" s="229" t="s">
        <v>317</v>
      </c>
      <c r="E127" s="43"/>
      <c r="F127" s="230" t="s">
        <v>1999</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4" customFormat="1">
      <c r="A128" s="14"/>
      <c r="B128" s="249"/>
      <c r="C128" s="250"/>
      <c r="D128" s="236" t="s">
        <v>319</v>
      </c>
      <c r="E128" s="251" t="s">
        <v>19</v>
      </c>
      <c r="F128" s="252" t="s">
        <v>2000</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2001</v>
      </c>
      <c r="G129" s="235"/>
      <c r="H129" s="239">
        <v>2</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3" customFormat="1">
      <c r="A130" s="13"/>
      <c r="B130" s="234"/>
      <c r="C130" s="235"/>
      <c r="D130" s="236" t="s">
        <v>319</v>
      </c>
      <c r="E130" s="237" t="s">
        <v>19</v>
      </c>
      <c r="F130" s="238" t="s">
        <v>2002</v>
      </c>
      <c r="G130" s="235"/>
      <c r="H130" s="239">
        <v>1</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3" customFormat="1">
      <c r="A131" s="13"/>
      <c r="B131" s="234"/>
      <c r="C131" s="235"/>
      <c r="D131" s="236" t="s">
        <v>319</v>
      </c>
      <c r="E131" s="237" t="s">
        <v>19</v>
      </c>
      <c r="F131" s="238" t="s">
        <v>2003</v>
      </c>
      <c r="G131" s="235"/>
      <c r="H131" s="239">
        <v>3</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6</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2" customFormat="1" ht="16.5" customHeight="1">
      <c r="A133" s="41"/>
      <c r="B133" s="42"/>
      <c r="C133" s="280" t="s">
        <v>367</v>
      </c>
      <c r="D133" s="280" t="s">
        <v>1137</v>
      </c>
      <c r="E133" s="281" t="s">
        <v>2004</v>
      </c>
      <c r="F133" s="282" t="s">
        <v>2005</v>
      </c>
      <c r="G133" s="283" t="s">
        <v>323</v>
      </c>
      <c r="H133" s="284">
        <v>2</v>
      </c>
      <c r="I133" s="285"/>
      <c r="J133" s="286">
        <f>ROUND(I133*H133,2)</f>
        <v>0</v>
      </c>
      <c r="K133" s="282" t="s">
        <v>314</v>
      </c>
      <c r="L133" s="287"/>
      <c r="M133" s="288" t="s">
        <v>19</v>
      </c>
      <c r="N133" s="289" t="s">
        <v>47</v>
      </c>
      <c r="O133" s="87"/>
      <c r="P133" s="225">
        <f>O133*H133</f>
        <v>0</v>
      </c>
      <c r="Q133" s="225">
        <v>0.0061000000000000004</v>
      </c>
      <c r="R133" s="225">
        <f>Q133*H133</f>
        <v>0.012200000000000001</v>
      </c>
      <c r="S133" s="225">
        <v>0</v>
      </c>
      <c r="T133" s="226">
        <f>S133*H133</f>
        <v>0</v>
      </c>
      <c r="U133" s="41"/>
      <c r="V133" s="41"/>
      <c r="W133" s="41"/>
      <c r="X133" s="41"/>
      <c r="Y133" s="41"/>
      <c r="Z133" s="41"/>
      <c r="AA133" s="41"/>
      <c r="AB133" s="41"/>
      <c r="AC133" s="41"/>
      <c r="AD133" s="41"/>
      <c r="AE133" s="41"/>
      <c r="AR133" s="227" t="s">
        <v>352</v>
      </c>
      <c r="AT133" s="227" t="s">
        <v>1137</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2006</v>
      </c>
    </row>
    <row r="134" s="13" customFormat="1">
      <c r="A134" s="13"/>
      <c r="B134" s="234"/>
      <c r="C134" s="235"/>
      <c r="D134" s="236" t="s">
        <v>319</v>
      </c>
      <c r="E134" s="237" t="s">
        <v>19</v>
      </c>
      <c r="F134" s="238" t="s">
        <v>1691</v>
      </c>
      <c r="G134" s="235"/>
      <c r="H134" s="239">
        <v>2</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83</v>
      </c>
      <c r="AY134" s="245" t="s">
        <v>308</v>
      </c>
    </row>
    <row r="135" s="2" customFormat="1" ht="16.5" customHeight="1">
      <c r="A135" s="41"/>
      <c r="B135" s="42"/>
      <c r="C135" s="280" t="s">
        <v>8</v>
      </c>
      <c r="D135" s="280" t="s">
        <v>1137</v>
      </c>
      <c r="E135" s="281" t="s">
        <v>2007</v>
      </c>
      <c r="F135" s="282" t="s">
        <v>2008</v>
      </c>
      <c r="G135" s="283" t="s">
        <v>323</v>
      </c>
      <c r="H135" s="284">
        <v>1</v>
      </c>
      <c r="I135" s="285"/>
      <c r="J135" s="286">
        <f>ROUND(I135*H135,2)</f>
        <v>0</v>
      </c>
      <c r="K135" s="282" t="s">
        <v>19</v>
      </c>
      <c r="L135" s="287"/>
      <c r="M135" s="288" t="s">
        <v>19</v>
      </c>
      <c r="N135" s="289" t="s">
        <v>47</v>
      </c>
      <c r="O135" s="87"/>
      <c r="P135" s="225">
        <f>O135*H135</f>
        <v>0</v>
      </c>
      <c r="Q135" s="225">
        <v>0.0025999999999999999</v>
      </c>
      <c r="R135" s="225">
        <f>Q135*H135</f>
        <v>0.0025999999999999999</v>
      </c>
      <c r="S135" s="225">
        <v>0</v>
      </c>
      <c r="T135" s="226">
        <f>S135*H135</f>
        <v>0</v>
      </c>
      <c r="U135" s="41"/>
      <c r="V135" s="41"/>
      <c r="W135" s="41"/>
      <c r="X135" s="41"/>
      <c r="Y135" s="41"/>
      <c r="Z135" s="41"/>
      <c r="AA135" s="41"/>
      <c r="AB135" s="41"/>
      <c r="AC135" s="41"/>
      <c r="AD135" s="41"/>
      <c r="AE135" s="41"/>
      <c r="AR135" s="227" t="s">
        <v>352</v>
      </c>
      <c r="AT135" s="227" t="s">
        <v>1137</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2009</v>
      </c>
    </row>
    <row r="136" s="13" customFormat="1">
      <c r="A136" s="13"/>
      <c r="B136" s="234"/>
      <c r="C136" s="235"/>
      <c r="D136" s="236" t="s">
        <v>319</v>
      </c>
      <c r="E136" s="237" t="s">
        <v>19</v>
      </c>
      <c r="F136" s="238" t="s">
        <v>331</v>
      </c>
      <c r="G136" s="235"/>
      <c r="H136" s="239">
        <v>1</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83</v>
      </c>
      <c r="AY136" s="245" t="s">
        <v>308</v>
      </c>
    </row>
    <row r="137" s="2" customFormat="1" ht="16.5" customHeight="1">
      <c r="A137" s="41"/>
      <c r="B137" s="42"/>
      <c r="C137" s="216" t="s">
        <v>376</v>
      </c>
      <c r="D137" s="216" t="s">
        <v>310</v>
      </c>
      <c r="E137" s="217" t="s">
        <v>2010</v>
      </c>
      <c r="F137" s="218" t="s">
        <v>2011</v>
      </c>
      <c r="G137" s="219" t="s">
        <v>474</v>
      </c>
      <c r="H137" s="220">
        <v>142.19999999999999</v>
      </c>
      <c r="I137" s="221"/>
      <c r="J137" s="222">
        <f>ROUND(I137*H137,2)</f>
        <v>0</v>
      </c>
      <c r="K137" s="218" t="s">
        <v>314</v>
      </c>
      <c r="L137" s="47"/>
      <c r="M137" s="223" t="s">
        <v>19</v>
      </c>
      <c r="N137" s="224" t="s">
        <v>47</v>
      </c>
      <c r="O137" s="87"/>
      <c r="P137" s="225">
        <f>O137*H137</f>
        <v>0</v>
      </c>
      <c r="Q137" s="225">
        <v>0.00010000000000000001</v>
      </c>
      <c r="R137" s="225">
        <f>Q137*H137</f>
        <v>0.01422</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2012</v>
      </c>
    </row>
    <row r="138" s="2" customFormat="1">
      <c r="A138" s="41"/>
      <c r="B138" s="42"/>
      <c r="C138" s="43"/>
      <c r="D138" s="229" t="s">
        <v>317</v>
      </c>
      <c r="E138" s="43"/>
      <c r="F138" s="230" t="s">
        <v>2013</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3" customFormat="1">
      <c r="A139" s="13"/>
      <c r="B139" s="234"/>
      <c r="C139" s="235"/>
      <c r="D139" s="236" t="s">
        <v>319</v>
      </c>
      <c r="E139" s="237" t="s">
        <v>19</v>
      </c>
      <c r="F139" s="238" t="s">
        <v>2014</v>
      </c>
      <c r="G139" s="235"/>
      <c r="H139" s="239">
        <v>1.1000000000000001</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3" customFormat="1">
      <c r="A140" s="13"/>
      <c r="B140" s="234"/>
      <c r="C140" s="235"/>
      <c r="D140" s="236" t="s">
        <v>319</v>
      </c>
      <c r="E140" s="237" t="s">
        <v>19</v>
      </c>
      <c r="F140" s="238" t="s">
        <v>2015</v>
      </c>
      <c r="G140" s="235"/>
      <c r="H140" s="239">
        <v>58.5</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3" customFormat="1">
      <c r="A141" s="13"/>
      <c r="B141" s="234"/>
      <c r="C141" s="235"/>
      <c r="D141" s="236" t="s">
        <v>319</v>
      </c>
      <c r="E141" s="237" t="s">
        <v>19</v>
      </c>
      <c r="F141" s="238" t="s">
        <v>2016</v>
      </c>
      <c r="G141" s="235"/>
      <c r="H141" s="239">
        <v>66.799999999999997</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2017</v>
      </c>
      <c r="G142" s="235"/>
      <c r="H142" s="239">
        <v>15.800000000000001</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142.20000000000002</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16.5" customHeight="1">
      <c r="A144" s="41"/>
      <c r="B144" s="42"/>
      <c r="C144" s="216" t="s">
        <v>381</v>
      </c>
      <c r="D144" s="216" t="s">
        <v>310</v>
      </c>
      <c r="E144" s="217" t="s">
        <v>2018</v>
      </c>
      <c r="F144" s="218" t="s">
        <v>2019</v>
      </c>
      <c r="G144" s="219" t="s">
        <v>474</v>
      </c>
      <c r="H144" s="220">
        <v>39.799999999999997</v>
      </c>
      <c r="I144" s="221"/>
      <c r="J144" s="222">
        <f>ROUND(I144*H144,2)</f>
        <v>0</v>
      </c>
      <c r="K144" s="218" t="s">
        <v>314</v>
      </c>
      <c r="L144" s="47"/>
      <c r="M144" s="223" t="s">
        <v>19</v>
      </c>
      <c r="N144" s="224" t="s">
        <v>47</v>
      </c>
      <c r="O144" s="87"/>
      <c r="P144" s="225">
        <f>O144*H144</f>
        <v>0</v>
      </c>
      <c r="Q144" s="225">
        <v>5.0000000000000002E-05</v>
      </c>
      <c r="R144" s="225">
        <f>Q144*H144</f>
        <v>0.00199</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2020</v>
      </c>
    </row>
    <row r="145" s="2" customFormat="1">
      <c r="A145" s="41"/>
      <c r="B145" s="42"/>
      <c r="C145" s="43"/>
      <c r="D145" s="229" t="s">
        <v>317</v>
      </c>
      <c r="E145" s="43"/>
      <c r="F145" s="230" t="s">
        <v>2021</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3" customFormat="1">
      <c r="A146" s="13"/>
      <c r="B146" s="234"/>
      <c r="C146" s="235"/>
      <c r="D146" s="236" t="s">
        <v>319</v>
      </c>
      <c r="E146" s="237" t="s">
        <v>19</v>
      </c>
      <c r="F146" s="238" t="s">
        <v>2022</v>
      </c>
      <c r="G146" s="235"/>
      <c r="H146" s="239">
        <v>17.899999999999999</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2023</v>
      </c>
      <c r="G147" s="235"/>
      <c r="H147" s="239">
        <v>21.899999999999999</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5" customFormat="1">
      <c r="A148" s="15"/>
      <c r="B148" s="259"/>
      <c r="C148" s="260"/>
      <c r="D148" s="236" t="s">
        <v>319</v>
      </c>
      <c r="E148" s="261" t="s">
        <v>19</v>
      </c>
      <c r="F148" s="262" t="s">
        <v>448</v>
      </c>
      <c r="G148" s="260"/>
      <c r="H148" s="263">
        <v>39.799999999999997</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319</v>
      </c>
      <c r="AU148" s="269" t="s">
        <v>85</v>
      </c>
      <c r="AV148" s="15" t="s">
        <v>315</v>
      </c>
      <c r="AW148" s="15" t="s">
        <v>37</v>
      </c>
      <c r="AX148" s="15" t="s">
        <v>83</v>
      </c>
      <c r="AY148" s="269" t="s">
        <v>308</v>
      </c>
    </row>
    <row r="149" s="2" customFormat="1" ht="16.5" customHeight="1">
      <c r="A149" s="41"/>
      <c r="B149" s="42"/>
      <c r="C149" s="216" t="s">
        <v>386</v>
      </c>
      <c r="D149" s="216" t="s">
        <v>310</v>
      </c>
      <c r="E149" s="217" t="s">
        <v>2024</v>
      </c>
      <c r="F149" s="218" t="s">
        <v>2025</v>
      </c>
      <c r="G149" s="219" t="s">
        <v>474</v>
      </c>
      <c r="H149" s="220">
        <v>100.40000000000001</v>
      </c>
      <c r="I149" s="221"/>
      <c r="J149" s="222">
        <f>ROUND(I149*H149,2)</f>
        <v>0</v>
      </c>
      <c r="K149" s="218" t="s">
        <v>314</v>
      </c>
      <c r="L149" s="47"/>
      <c r="M149" s="223" t="s">
        <v>19</v>
      </c>
      <c r="N149" s="224" t="s">
        <v>47</v>
      </c>
      <c r="O149" s="87"/>
      <c r="P149" s="225">
        <f>O149*H149</f>
        <v>0</v>
      </c>
      <c r="Q149" s="225">
        <v>0.00020000000000000001</v>
      </c>
      <c r="R149" s="225">
        <f>Q149*H149</f>
        <v>0.020080000000000001</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2026</v>
      </c>
    </row>
    <row r="150" s="2" customFormat="1">
      <c r="A150" s="41"/>
      <c r="B150" s="42"/>
      <c r="C150" s="43"/>
      <c r="D150" s="229" t="s">
        <v>317</v>
      </c>
      <c r="E150" s="43"/>
      <c r="F150" s="230" t="s">
        <v>2027</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3" customFormat="1">
      <c r="A151" s="13"/>
      <c r="B151" s="234"/>
      <c r="C151" s="235"/>
      <c r="D151" s="236" t="s">
        <v>319</v>
      </c>
      <c r="E151" s="237" t="s">
        <v>19</v>
      </c>
      <c r="F151" s="238" t="s">
        <v>2028</v>
      </c>
      <c r="G151" s="235"/>
      <c r="H151" s="239">
        <v>70.5</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3" customFormat="1">
      <c r="A152" s="13"/>
      <c r="B152" s="234"/>
      <c r="C152" s="235"/>
      <c r="D152" s="236" t="s">
        <v>319</v>
      </c>
      <c r="E152" s="237" t="s">
        <v>19</v>
      </c>
      <c r="F152" s="238" t="s">
        <v>2029</v>
      </c>
      <c r="G152" s="235"/>
      <c r="H152" s="239">
        <v>29.899999999999999</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5" customFormat="1">
      <c r="A153" s="15"/>
      <c r="B153" s="259"/>
      <c r="C153" s="260"/>
      <c r="D153" s="236" t="s">
        <v>319</v>
      </c>
      <c r="E153" s="261" t="s">
        <v>19</v>
      </c>
      <c r="F153" s="262" t="s">
        <v>448</v>
      </c>
      <c r="G153" s="260"/>
      <c r="H153" s="263">
        <v>100.40000000000001</v>
      </c>
      <c r="I153" s="264"/>
      <c r="J153" s="260"/>
      <c r="K153" s="260"/>
      <c r="L153" s="265"/>
      <c r="M153" s="266"/>
      <c r="N153" s="267"/>
      <c r="O153" s="267"/>
      <c r="P153" s="267"/>
      <c r="Q153" s="267"/>
      <c r="R153" s="267"/>
      <c r="S153" s="267"/>
      <c r="T153" s="268"/>
      <c r="U153" s="15"/>
      <c r="V153" s="15"/>
      <c r="W153" s="15"/>
      <c r="X153" s="15"/>
      <c r="Y153" s="15"/>
      <c r="Z153" s="15"/>
      <c r="AA153" s="15"/>
      <c r="AB153" s="15"/>
      <c r="AC153" s="15"/>
      <c r="AD153" s="15"/>
      <c r="AE153" s="15"/>
      <c r="AT153" s="269" t="s">
        <v>319</v>
      </c>
      <c r="AU153" s="269" t="s">
        <v>85</v>
      </c>
      <c r="AV153" s="15" t="s">
        <v>315</v>
      </c>
      <c r="AW153" s="15" t="s">
        <v>37</v>
      </c>
      <c r="AX153" s="15" t="s">
        <v>83</v>
      </c>
      <c r="AY153" s="269" t="s">
        <v>308</v>
      </c>
    </row>
    <row r="154" s="2" customFormat="1" ht="16.5" customHeight="1">
      <c r="A154" s="41"/>
      <c r="B154" s="42"/>
      <c r="C154" s="216" t="s">
        <v>391</v>
      </c>
      <c r="D154" s="216" t="s">
        <v>310</v>
      </c>
      <c r="E154" s="217" t="s">
        <v>2030</v>
      </c>
      <c r="F154" s="218" t="s">
        <v>2031</v>
      </c>
      <c r="G154" s="219" t="s">
        <v>474</v>
      </c>
      <c r="H154" s="220">
        <v>18</v>
      </c>
      <c r="I154" s="221"/>
      <c r="J154" s="222">
        <f>ROUND(I154*H154,2)</f>
        <v>0</v>
      </c>
      <c r="K154" s="218" t="s">
        <v>314</v>
      </c>
      <c r="L154" s="47"/>
      <c r="M154" s="223" t="s">
        <v>19</v>
      </c>
      <c r="N154" s="224" t="s">
        <v>47</v>
      </c>
      <c r="O154" s="87"/>
      <c r="P154" s="225">
        <f>O154*H154</f>
        <v>0</v>
      </c>
      <c r="Q154" s="225">
        <v>0.00010000000000000001</v>
      </c>
      <c r="R154" s="225">
        <f>Q154*H154</f>
        <v>0.0018000000000000002</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2032</v>
      </c>
    </row>
    <row r="155" s="2" customFormat="1">
      <c r="A155" s="41"/>
      <c r="B155" s="42"/>
      <c r="C155" s="43"/>
      <c r="D155" s="229" t="s">
        <v>317</v>
      </c>
      <c r="E155" s="43"/>
      <c r="F155" s="230" t="s">
        <v>2033</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3" customFormat="1">
      <c r="A156" s="13"/>
      <c r="B156" s="234"/>
      <c r="C156" s="235"/>
      <c r="D156" s="236" t="s">
        <v>319</v>
      </c>
      <c r="E156" s="237" t="s">
        <v>19</v>
      </c>
      <c r="F156" s="238" t="s">
        <v>2034</v>
      </c>
      <c r="G156" s="235"/>
      <c r="H156" s="239">
        <v>18</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5" customFormat="1">
      <c r="A157" s="15"/>
      <c r="B157" s="259"/>
      <c r="C157" s="260"/>
      <c r="D157" s="236" t="s">
        <v>319</v>
      </c>
      <c r="E157" s="261" t="s">
        <v>19</v>
      </c>
      <c r="F157" s="262" t="s">
        <v>448</v>
      </c>
      <c r="G157" s="260"/>
      <c r="H157" s="263">
        <v>18</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319</v>
      </c>
      <c r="AU157" s="269" t="s">
        <v>85</v>
      </c>
      <c r="AV157" s="15" t="s">
        <v>315</v>
      </c>
      <c r="AW157" s="15" t="s">
        <v>37</v>
      </c>
      <c r="AX157" s="15" t="s">
        <v>83</v>
      </c>
      <c r="AY157" s="269" t="s">
        <v>308</v>
      </c>
    </row>
    <row r="158" s="2" customFormat="1" ht="16.5" customHeight="1">
      <c r="A158" s="41"/>
      <c r="B158" s="42"/>
      <c r="C158" s="216" t="s">
        <v>396</v>
      </c>
      <c r="D158" s="216" t="s">
        <v>310</v>
      </c>
      <c r="E158" s="217" t="s">
        <v>2035</v>
      </c>
      <c r="F158" s="218" t="s">
        <v>2036</v>
      </c>
      <c r="G158" s="219" t="s">
        <v>313</v>
      </c>
      <c r="H158" s="220">
        <v>11.300000000000001</v>
      </c>
      <c r="I158" s="221"/>
      <c r="J158" s="222">
        <f>ROUND(I158*H158,2)</f>
        <v>0</v>
      </c>
      <c r="K158" s="218" t="s">
        <v>314</v>
      </c>
      <c r="L158" s="47"/>
      <c r="M158" s="223" t="s">
        <v>19</v>
      </c>
      <c r="N158" s="224" t="s">
        <v>47</v>
      </c>
      <c r="O158" s="87"/>
      <c r="P158" s="225">
        <f>O158*H158</f>
        <v>0</v>
      </c>
      <c r="Q158" s="225">
        <v>0.0011999999999999999</v>
      </c>
      <c r="R158" s="225">
        <f>Q158*H158</f>
        <v>0.013559999999999999</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2037</v>
      </c>
    </row>
    <row r="159" s="2" customFormat="1">
      <c r="A159" s="41"/>
      <c r="B159" s="42"/>
      <c r="C159" s="43"/>
      <c r="D159" s="229" t="s">
        <v>317</v>
      </c>
      <c r="E159" s="43"/>
      <c r="F159" s="230" t="s">
        <v>2038</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13" customFormat="1">
      <c r="A160" s="13"/>
      <c r="B160" s="234"/>
      <c r="C160" s="235"/>
      <c r="D160" s="236" t="s">
        <v>319</v>
      </c>
      <c r="E160" s="237" t="s">
        <v>19</v>
      </c>
      <c r="F160" s="238" t="s">
        <v>2039</v>
      </c>
      <c r="G160" s="235"/>
      <c r="H160" s="239">
        <v>0.20000000000000001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3" customFormat="1">
      <c r="A161" s="13"/>
      <c r="B161" s="234"/>
      <c r="C161" s="235"/>
      <c r="D161" s="236" t="s">
        <v>319</v>
      </c>
      <c r="E161" s="237" t="s">
        <v>19</v>
      </c>
      <c r="F161" s="238" t="s">
        <v>2040</v>
      </c>
      <c r="G161" s="235"/>
      <c r="H161" s="239">
        <v>1.8999999999999999</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3" customFormat="1">
      <c r="A162" s="13"/>
      <c r="B162" s="234"/>
      <c r="C162" s="235"/>
      <c r="D162" s="236" t="s">
        <v>319</v>
      </c>
      <c r="E162" s="237" t="s">
        <v>19</v>
      </c>
      <c r="F162" s="238" t="s">
        <v>2041</v>
      </c>
      <c r="G162" s="235"/>
      <c r="H162" s="239">
        <v>8.3000000000000007</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3" customFormat="1">
      <c r="A163" s="13"/>
      <c r="B163" s="234"/>
      <c r="C163" s="235"/>
      <c r="D163" s="236" t="s">
        <v>319</v>
      </c>
      <c r="E163" s="237" t="s">
        <v>19</v>
      </c>
      <c r="F163" s="238" t="s">
        <v>2042</v>
      </c>
      <c r="G163" s="235"/>
      <c r="H163" s="239">
        <v>0.90000000000000002</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5" customFormat="1">
      <c r="A164" s="15"/>
      <c r="B164" s="259"/>
      <c r="C164" s="260"/>
      <c r="D164" s="236" t="s">
        <v>319</v>
      </c>
      <c r="E164" s="261" t="s">
        <v>19</v>
      </c>
      <c r="F164" s="262" t="s">
        <v>448</v>
      </c>
      <c r="G164" s="260"/>
      <c r="H164" s="263">
        <v>11.300000000000001</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319</v>
      </c>
      <c r="AU164" s="269" t="s">
        <v>85</v>
      </c>
      <c r="AV164" s="15" t="s">
        <v>315</v>
      </c>
      <c r="AW164" s="15" t="s">
        <v>37</v>
      </c>
      <c r="AX164" s="15" t="s">
        <v>83</v>
      </c>
      <c r="AY164" s="269" t="s">
        <v>308</v>
      </c>
    </row>
    <row r="165" s="2" customFormat="1" ht="21.75" customHeight="1">
      <c r="A165" s="41"/>
      <c r="B165" s="42"/>
      <c r="C165" s="216" t="s">
        <v>401</v>
      </c>
      <c r="D165" s="216" t="s">
        <v>310</v>
      </c>
      <c r="E165" s="217" t="s">
        <v>2043</v>
      </c>
      <c r="F165" s="218" t="s">
        <v>2044</v>
      </c>
      <c r="G165" s="219" t="s">
        <v>313</v>
      </c>
      <c r="H165" s="220">
        <v>12.699999999999999</v>
      </c>
      <c r="I165" s="221"/>
      <c r="J165" s="222">
        <f>ROUND(I165*H165,2)</f>
        <v>0</v>
      </c>
      <c r="K165" s="218" t="s">
        <v>19</v>
      </c>
      <c r="L165" s="47"/>
      <c r="M165" s="223" t="s">
        <v>19</v>
      </c>
      <c r="N165" s="224" t="s">
        <v>47</v>
      </c>
      <c r="O165" s="87"/>
      <c r="P165" s="225">
        <f>O165*H165</f>
        <v>0</v>
      </c>
      <c r="Q165" s="225">
        <v>0.0011999999999999999</v>
      </c>
      <c r="R165" s="225">
        <f>Q165*H165</f>
        <v>0.015239999999999998</v>
      </c>
      <c r="S165" s="225">
        <v>0</v>
      </c>
      <c r="T165" s="226">
        <f>S165*H165</f>
        <v>0</v>
      </c>
      <c r="U165" s="41"/>
      <c r="V165" s="41"/>
      <c r="W165" s="41"/>
      <c r="X165" s="41"/>
      <c r="Y165" s="41"/>
      <c r="Z165" s="41"/>
      <c r="AA165" s="41"/>
      <c r="AB165" s="41"/>
      <c r="AC165" s="41"/>
      <c r="AD165" s="41"/>
      <c r="AE165" s="41"/>
      <c r="AR165" s="227" t="s">
        <v>315</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315</v>
      </c>
      <c r="BM165" s="227" t="s">
        <v>2045</v>
      </c>
    </row>
    <row r="166" s="13" customFormat="1">
      <c r="A166" s="13"/>
      <c r="B166" s="234"/>
      <c r="C166" s="235"/>
      <c r="D166" s="236" t="s">
        <v>319</v>
      </c>
      <c r="E166" s="237" t="s">
        <v>19</v>
      </c>
      <c r="F166" s="238" t="s">
        <v>2046</v>
      </c>
      <c r="G166" s="235"/>
      <c r="H166" s="239">
        <v>12.699999999999999</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83</v>
      </c>
      <c r="AY166" s="245" t="s">
        <v>308</v>
      </c>
    </row>
    <row r="167" s="2" customFormat="1" ht="16.5" customHeight="1">
      <c r="A167" s="41"/>
      <c r="B167" s="42"/>
      <c r="C167" s="216" t="s">
        <v>406</v>
      </c>
      <c r="D167" s="216" t="s">
        <v>310</v>
      </c>
      <c r="E167" s="217" t="s">
        <v>2047</v>
      </c>
      <c r="F167" s="218" t="s">
        <v>2048</v>
      </c>
      <c r="G167" s="219" t="s">
        <v>474</v>
      </c>
      <c r="H167" s="220">
        <v>142.19999999999999</v>
      </c>
      <c r="I167" s="221"/>
      <c r="J167" s="222">
        <f>ROUND(I167*H167,2)</f>
        <v>0</v>
      </c>
      <c r="K167" s="218" t="s">
        <v>314</v>
      </c>
      <c r="L167" s="47"/>
      <c r="M167" s="223" t="s">
        <v>19</v>
      </c>
      <c r="N167" s="224" t="s">
        <v>47</v>
      </c>
      <c r="O167" s="87"/>
      <c r="P167" s="225">
        <f>O167*H167</f>
        <v>0</v>
      </c>
      <c r="Q167" s="225">
        <v>0.00020000000000000001</v>
      </c>
      <c r="R167" s="225">
        <f>Q167*H167</f>
        <v>0.02844</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2049</v>
      </c>
    </row>
    <row r="168" s="2" customFormat="1">
      <c r="A168" s="41"/>
      <c r="B168" s="42"/>
      <c r="C168" s="43"/>
      <c r="D168" s="229" t="s">
        <v>317</v>
      </c>
      <c r="E168" s="43"/>
      <c r="F168" s="230" t="s">
        <v>2050</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4" customFormat="1">
      <c r="A169" s="14"/>
      <c r="B169" s="249"/>
      <c r="C169" s="250"/>
      <c r="D169" s="236" t="s">
        <v>319</v>
      </c>
      <c r="E169" s="251" t="s">
        <v>19</v>
      </c>
      <c r="F169" s="252" t="s">
        <v>2051</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3" customFormat="1">
      <c r="A170" s="13"/>
      <c r="B170" s="234"/>
      <c r="C170" s="235"/>
      <c r="D170" s="236" t="s">
        <v>319</v>
      </c>
      <c r="E170" s="237" t="s">
        <v>19</v>
      </c>
      <c r="F170" s="238" t="s">
        <v>2052</v>
      </c>
      <c r="G170" s="235"/>
      <c r="H170" s="239">
        <v>1.1000000000000001</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3" customFormat="1">
      <c r="A171" s="13"/>
      <c r="B171" s="234"/>
      <c r="C171" s="235"/>
      <c r="D171" s="236" t="s">
        <v>319</v>
      </c>
      <c r="E171" s="237" t="s">
        <v>19</v>
      </c>
      <c r="F171" s="238" t="s">
        <v>2053</v>
      </c>
      <c r="G171" s="235"/>
      <c r="H171" s="239">
        <v>58.5</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3" customFormat="1">
      <c r="A172" s="13"/>
      <c r="B172" s="234"/>
      <c r="C172" s="235"/>
      <c r="D172" s="236" t="s">
        <v>319</v>
      </c>
      <c r="E172" s="237" t="s">
        <v>19</v>
      </c>
      <c r="F172" s="238" t="s">
        <v>2016</v>
      </c>
      <c r="G172" s="235"/>
      <c r="H172" s="239">
        <v>66.799999999999997</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3" customFormat="1">
      <c r="A173" s="13"/>
      <c r="B173" s="234"/>
      <c r="C173" s="235"/>
      <c r="D173" s="236" t="s">
        <v>319</v>
      </c>
      <c r="E173" s="237" t="s">
        <v>19</v>
      </c>
      <c r="F173" s="238" t="s">
        <v>2054</v>
      </c>
      <c r="G173" s="235"/>
      <c r="H173" s="239">
        <v>15.800000000000001</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5" customFormat="1">
      <c r="A174" s="15"/>
      <c r="B174" s="259"/>
      <c r="C174" s="260"/>
      <c r="D174" s="236" t="s">
        <v>319</v>
      </c>
      <c r="E174" s="261" t="s">
        <v>19</v>
      </c>
      <c r="F174" s="262" t="s">
        <v>448</v>
      </c>
      <c r="G174" s="260"/>
      <c r="H174" s="263">
        <v>142.20000000000002</v>
      </c>
      <c r="I174" s="264"/>
      <c r="J174" s="260"/>
      <c r="K174" s="260"/>
      <c r="L174" s="265"/>
      <c r="M174" s="266"/>
      <c r="N174" s="267"/>
      <c r="O174" s="267"/>
      <c r="P174" s="267"/>
      <c r="Q174" s="267"/>
      <c r="R174" s="267"/>
      <c r="S174" s="267"/>
      <c r="T174" s="268"/>
      <c r="U174" s="15"/>
      <c r="V174" s="15"/>
      <c r="W174" s="15"/>
      <c r="X174" s="15"/>
      <c r="Y174" s="15"/>
      <c r="Z174" s="15"/>
      <c r="AA174" s="15"/>
      <c r="AB174" s="15"/>
      <c r="AC174" s="15"/>
      <c r="AD174" s="15"/>
      <c r="AE174" s="15"/>
      <c r="AT174" s="269" t="s">
        <v>319</v>
      </c>
      <c r="AU174" s="269" t="s">
        <v>85</v>
      </c>
      <c r="AV174" s="15" t="s">
        <v>315</v>
      </c>
      <c r="AW174" s="15" t="s">
        <v>37</v>
      </c>
      <c r="AX174" s="15" t="s">
        <v>83</v>
      </c>
      <c r="AY174" s="269" t="s">
        <v>308</v>
      </c>
    </row>
    <row r="175" s="2" customFormat="1" ht="21.75" customHeight="1">
      <c r="A175" s="41"/>
      <c r="B175" s="42"/>
      <c r="C175" s="216" t="s">
        <v>411</v>
      </c>
      <c r="D175" s="216" t="s">
        <v>310</v>
      </c>
      <c r="E175" s="217" t="s">
        <v>2055</v>
      </c>
      <c r="F175" s="218" t="s">
        <v>2056</v>
      </c>
      <c r="G175" s="219" t="s">
        <v>474</v>
      </c>
      <c r="H175" s="220">
        <v>39.799999999999997</v>
      </c>
      <c r="I175" s="221"/>
      <c r="J175" s="222">
        <f>ROUND(I175*H175,2)</f>
        <v>0</v>
      </c>
      <c r="K175" s="218" t="s">
        <v>314</v>
      </c>
      <c r="L175" s="47"/>
      <c r="M175" s="223" t="s">
        <v>19</v>
      </c>
      <c r="N175" s="224" t="s">
        <v>47</v>
      </c>
      <c r="O175" s="87"/>
      <c r="P175" s="225">
        <f>O175*H175</f>
        <v>0</v>
      </c>
      <c r="Q175" s="225">
        <v>6.9999999999999994E-05</v>
      </c>
      <c r="R175" s="225">
        <f>Q175*H175</f>
        <v>0.0027859999999999994</v>
      </c>
      <c r="S175" s="225">
        <v>0</v>
      </c>
      <c r="T175" s="226">
        <f>S175*H175</f>
        <v>0</v>
      </c>
      <c r="U175" s="41"/>
      <c r="V175" s="41"/>
      <c r="W175" s="41"/>
      <c r="X175" s="41"/>
      <c r="Y175" s="41"/>
      <c r="Z175" s="41"/>
      <c r="AA175" s="41"/>
      <c r="AB175" s="41"/>
      <c r="AC175" s="41"/>
      <c r="AD175" s="41"/>
      <c r="AE175" s="41"/>
      <c r="AR175" s="227" t="s">
        <v>315</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315</v>
      </c>
      <c r="BM175" s="227" t="s">
        <v>2057</v>
      </c>
    </row>
    <row r="176" s="2" customFormat="1">
      <c r="A176" s="41"/>
      <c r="B176" s="42"/>
      <c r="C176" s="43"/>
      <c r="D176" s="229" t="s">
        <v>317</v>
      </c>
      <c r="E176" s="43"/>
      <c r="F176" s="230" t="s">
        <v>2058</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14" customFormat="1">
      <c r="A177" s="14"/>
      <c r="B177" s="249"/>
      <c r="C177" s="250"/>
      <c r="D177" s="236" t="s">
        <v>319</v>
      </c>
      <c r="E177" s="251" t="s">
        <v>19</v>
      </c>
      <c r="F177" s="252" t="s">
        <v>2051</v>
      </c>
      <c r="G177" s="250"/>
      <c r="H177" s="251" t="s">
        <v>19</v>
      </c>
      <c r="I177" s="253"/>
      <c r="J177" s="250"/>
      <c r="K177" s="250"/>
      <c r="L177" s="254"/>
      <c r="M177" s="255"/>
      <c r="N177" s="256"/>
      <c r="O177" s="256"/>
      <c r="P177" s="256"/>
      <c r="Q177" s="256"/>
      <c r="R177" s="256"/>
      <c r="S177" s="256"/>
      <c r="T177" s="257"/>
      <c r="U177" s="14"/>
      <c r="V177" s="14"/>
      <c r="W177" s="14"/>
      <c r="X177" s="14"/>
      <c r="Y177" s="14"/>
      <c r="Z177" s="14"/>
      <c r="AA177" s="14"/>
      <c r="AB177" s="14"/>
      <c r="AC177" s="14"/>
      <c r="AD177" s="14"/>
      <c r="AE177" s="14"/>
      <c r="AT177" s="258" t="s">
        <v>319</v>
      </c>
      <c r="AU177" s="258" t="s">
        <v>85</v>
      </c>
      <c r="AV177" s="14" t="s">
        <v>83</v>
      </c>
      <c r="AW177" s="14" t="s">
        <v>37</v>
      </c>
      <c r="AX177" s="14" t="s">
        <v>76</v>
      </c>
      <c r="AY177" s="258" t="s">
        <v>308</v>
      </c>
    </row>
    <row r="178" s="13" customFormat="1">
      <c r="A178" s="13"/>
      <c r="B178" s="234"/>
      <c r="C178" s="235"/>
      <c r="D178" s="236" t="s">
        <v>319</v>
      </c>
      <c r="E178" s="237" t="s">
        <v>19</v>
      </c>
      <c r="F178" s="238" t="s">
        <v>2022</v>
      </c>
      <c r="G178" s="235"/>
      <c r="H178" s="239">
        <v>17.899999999999999</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2023</v>
      </c>
      <c r="G179" s="235"/>
      <c r="H179" s="239">
        <v>21.899999999999999</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5" customFormat="1">
      <c r="A180" s="15"/>
      <c r="B180" s="259"/>
      <c r="C180" s="260"/>
      <c r="D180" s="236" t="s">
        <v>319</v>
      </c>
      <c r="E180" s="261" t="s">
        <v>19</v>
      </c>
      <c r="F180" s="262" t="s">
        <v>448</v>
      </c>
      <c r="G180" s="260"/>
      <c r="H180" s="263">
        <v>39.799999999999997</v>
      </c>
      <c r="I180" s="264"/>
      <c r="J180" s="260"/>
      <c r="K180" s="260"/>
      <c r="L180" s="265"/>
      <c r="M180" s="266"/>
      <c r="N180" s="267"/>
      <c r="O180" s="267"/>
      <c r="P180" s="267"/>
      <c r="Q180" s="267"/>
      <c r="R180" s="267"/>
      <c r="S180" s="267"/>
      <c r="T180" s="268"/>
      <c r="U180" s="15"/>
      <c r="V180" s="15"/>
      <c r="W180" s="15"/>
      <c r="X180" s="15"/>
      <c r="Y180" s="15"/>
      <c r="Z180" s="15"/>
      <c r="AA180" s="15"/>
      <c r="AB180" s="15"/>
      <c r="AC180" s="15"/>
      <c r="AD180" s="15"/>
      <c r="AE180" s="15"/>
      <c r="AT180" s="269" t="s">
        <v>319</v>
      </c>
      <c r="AU180" s="269" t="s">
        <v>85</v>
      </c>
      <c r="AV180" s="15" t="s">
        <v>315</v>
      </c>
      <c r="AW180" s="15" t="s">
        <v>37</v>
      </c>
      <c r="AX180" s="15" t="s">
        <v>83</v>
      </c>
      <c r="AY180" s="269" t="s">
        <v>308</v>
      </c>
    </row>
    <row r="181" s="2" customFormat="1" ht="16.5" customHeight="1">
      <c r="A181" s="41"/>
      <c r="B181" s="42"/>
      <c r="C181" s="216" t="s">
        <v>7</v>
      </c>
      <c r="D181" s="216" t="s">
        <v>310</v>
      </c>
      <c r="E181" s="217" t="s">
        <v>2059</v>
      </c>
      <c r="F181" s="218" t="s">
        <v>2060</v>
      </c>
      <c r="G181" s="219" t="s">
        <v>474</v>
      </c>
      <c r="H181" s="220">
        <v>100.40000000000001</v>
      </c>
      <c r="I181" s="221"/>
      <c r="J181" s="222">
        <f>ROUND(I181*H181,2)</f>
        <v>0</v>
      </c>
      <c r="K181" s="218" t="s">
        <v>314</v>
      </c>
      <c r="L181" s="47"/>
      <c r="M181" s="223" t="s">
        <v>19</v>
      </c>
      <c r="N181" s="224" t="s">
        <v>47</v>
      </c>
      <c r="O181" s="87"/>
      <c r="P181" s="225">
        <f>O181*H181</f>
        <v>0</v>
      </c>
      <c r="Q181" s="225">
        <v>0.00040000000000000002</v>
      </c>
      <c r="R181" s="225">
        <f>Q181*H181</f>
        <v>0.040160000000000001</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2061</v>
      </c>
    </row>
    <row r="182" s="2" customFormat="1">
      <c r="A182" s="41"/>
      <c r="B182" s="42"/>
      <c r="C182" s="43"/>
      <c r="D182" s="229" t="s">
        <v>317</v>
      </c>
      <c r="E182" s="43"/>
      <c r="F182" s="230" t="s">
        <v>2062</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4" customFormat="1">
      <c r="A183" s="14"/>
      <c r="B183" s="249"/>
      <c r="C183" s="250"/>
      <c r="D183" s="236" t="s">
        <v>319</v>
      </c>
      <c r="E183" s="251" t="s">
        <v>19</v>
      </c>
      <c r="F183" s="252" t="s">
        <v>2051</v>
      </c>
      <c r="G183" s="250"/>
      <c r="H183" s="251" t="s">
        <v>19</v>
      </c>
      <c r="I183" s="253"/>
      <c r="J183" s="250"/>
      <c r="K183" s="250"/>
      <c r="L183" s="254"/>
      <c r="M183" s="255"/>
      <c r="N183" s="256"/>
      <c r="O183" s="256"/>
      <c r="P183" s="256"/>
      <c r="Q183" s="256"/>
      <c r="R183" s="256"/>
      <c r="S183" s="256"/>
      <c r="T183" s="257"/>
      <c r="U183" s="14"/>
      <c r="V183" s="14"/>
      <c r="W183" s="14"/>
      <c r="X183" s="14"/>
      <c r="Y183" s="14"/>
      <c r="Z183" s="14"/>
      <c r="AA183" s="14"/>
      <c r="AB183" s="14"/>
      <c r="AC183" s="14"/>
      <c r="AD183" s="14"/>
      <c r="AE183" s="14"/>
      <c r="AT183" s="258" t="s">
        <v>319</v>
      </c>
      <c r="AU183" s="258" t="s">
        <v>85</v>
      </c>
      <c r="AV183" s="14" t="s">
        <v>83</v>
      </c>
      <c r="AW183" s="14" t="s">
        <v>37</v>
      </c>
      <c r="AX183" s="14" t="s">
        <v>76</v>
      </c>
      <c r="AY183" s="258" t="s">
        <v>308</v>
      </c>
    </row>
    <row r="184" s="13" customFormat="1">
      <c r="A184" s="13"/>
      <c r="B184" s="234"/>
      <c r="C184" s="235"/>
      <c r="D184" s="236" t="s">
        <v>319</v>
      </c>
      <c r="E184" s="237" t="s">
        <v>19</v>
      </c>
      <c r="F184" s="238" t="s">
        <v>2028</v>
      </c>
      <c r="G184" s="235"/>
      <c r="H184" s="239">
        <v>70.5</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76</v>
      </c>
      <c r="AY184" s="245" t="s">
        <v>308</v>
      </c>
    </row>
    <row r="185" s="13" customFormat="1">
      <c r="A185" s="13"/>
      <c r="B185" s="234"/>
      <c r="C185" s="235"/>
      <c r="D185" s="236" t="s">
        <v>319</v>
      </c>
      <c r="E185" s="237" t="s">
        <v>19</v>
      </c>
      <c r="F185" s="238" t="s">
        <v>2029</v>
      </c>
      <c r="G185" s="235"/>
      <c r="H185" s="239">
        <v>29.899999999999999</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5" customFormat="1">
      <c r="A186" s="15"/>
      <c r="B186" s="259"/>
      <c r="C186" s="260"/>
      <c r="D186" s="236" t="s">
        <v>319</v>
      </c>
      <c r="E186" s="261" t="s">
        <v>19</v>
      </c>
      <c r="F186" s="262" t="s">
        <v>448</v>
      </c>
      <c r="G186" s="260"/>
      <c r="H186" s="263">
        <v>100.40000000000001</v>
      </c>
      <c r="I186" s="264"/>
      <c r="J186" s="260"/>
      <c r="K186" s="260"/>
      <c r="L186" s="265"/>
      <c r="M186" s="266"/>
      <c r="N186" s="267"/>
      <c r="O186" s="267"/>
      <c r="P186" s="267"/>
      <c r="Q186" s="267"/>
      <c r="R186" s="267"/>
      <c r="S186" s="267"/>
      <c r="T186" s="268"/>
      <c r="U186" s="15"/>
      <c r="V186" s="15"/>
      <c r="W186" s="15"/>
      <c r="X186" s="15"/>
      <c r="Y186" s="15"/>
      <c r="Z186" s="15"/>
      <c r="AA186" s="15"/>
      <c r="AB186" s="15"/>
      <c r="AC186" s="15"/>
      <c r="AD186" s="15"/>
      <c r="AE186" s="15"/>
      <c r="AT186" s="269" t="s">
        <v>319</v>
      </c>
      <c r="AU186" s="269" t="s">
        <v>85</v>
      </c>
      <c r="AV186" s="15" t="s">
        <v>315</v>
      </c>
      <c r="AW186" s="15" t="s">
        <v>37</v>
      </c>
      <c r="AX186" s="15" t="s">
        <v>83</v>
      </c>
      <c r="AY186" s="269" t="s">
        <v>308</v>
      </c>
    </row>
    <row r="187" s="2" customFormat="1" ht="21.75" customHeight="1">
      <c r="A187" s="41"/>
      <c r="B187" s="42"/>
      <c r="C187" s="216" t="s">
        <v>420</v>
      </c>
      <c r="D187" s="216" t="s">
        <v>310</v>
      </c>
      <c r="E187" s="217" t="s">
        <v>2063</v>
      </c>
      <c r="F187" s="218" t="s">
        <v>2064</v>
      </c>
      <c r="G187" s="219" t="s">
        <v>474</v>
      </c>
      <c r="H187" s="220">
        <v>18</v>
      </c>
      <c r="I187" s="221"/>
      <c r="J187" s="222">
        <f>ROUND(I187*H187,2)</f>
        <v>0</v>
      </c>
      <c r="K187" s="218" t="s">
        <v>314</v>
      </c>
      <c r="L187" s="47"/>
      <c r="M187" s="223" t="s">
        <v>19</v>
      </c>
      <c r="N187" s="224" t="s">
        <v>47</v>
      </c>
      <c r="O187" s="87"/>
      <c r="P187" s="225">
        <f>O187*H187</f>
        <v>0</v>
      </c>
      <c r="Q187" s="225">
        <v>0.00012999999999999999</v>
      </c>
      <c r="R187" s="225">
        <f>Q187*H187</f>
        <v>0.0023399999999999996</v>
      </c>
      <c r="S187" s="225">
        <v>0</v>
      </c>
      <c r="T187" s="226">
        <f>S187*H187</f>
        <v>0</v>
      </c>
      <c r="U187" s="41"/>
      <c r="V187" s="41"/>
      <c r="W187" s="41"/>
      <c r="X187" s="41"/>
      <c r="Y187" s="41"/>
      <c r="Z187" s="41"/>
      <c r="AA187" s="41"/>
      <c r="AB187" s="41"/>
      <c r="AC187" s="41"/>
      <c r="AD187" s="41"/>
      <c r="AE187" s="41"/>
      <c r="AR187" s="227" t="s">
        <v>315</v>
      </c>
      <c r="AT187" s="227" t="s">
        <v>310</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2065</v>
      </c>
    </row>
    <row r="188" s="2" customFormat="1">
      <c r="A188" s="41"/>
      <c r="B188" s="42"/>
      <c r="C188" s="43"/>
      <c r="D188" s="229" t="s">
        <v>317</v>
      </c>
      <c r="E188" s="43"/>
      <c r="F188" s="230" t="s">
        <v>2066</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317</v>
      </c>
      <c r="AU188" s="20" t="s">
        <v>85</v>
      </c>
    </row>
    <row r="189" s="14" customFormat="1">
      <c r="A189" s="14"/>
      <c r="B189" s="249"/>
      <c r="C189" s="250"/>
      <c r="D189" s="236" t="s">
        <v>319</v>
      </c>
      <c r="E189" s="251" t="s">
        <v>19</v>
      </c>
      <c r="F189" s="252" t="s">
        <v>2051</v>
      </c>
      <c r="G189" s="250"/>
      <c r="H189" s="251" t="s">
        <v>19</v>
      </c>
      <c r="I189" s="253"/>
      <c r="J189" s="250"/>
      <c r="K189" s="250"/>
      <c r="L189" s="254"/>
      <c r="M189" s="255"/>
      <c r="N189" s="256"/>
      <c r="O189" s="256"/>
      <c r="P189" s="256"/>
      <c r="Q189" s="256"/>
      <c r="R189" s="256"/>
      <c r="S189" s="256"/>
      <c r="T189" s="257"/>
      <c r="U189" s="14"/>
      <c r="V189" s="14"/>
      <c r="W189" s="14"/>
      <c r="X189" s="14"/>
      <c r="Y189" s="14"/>
      <c r="Z189" s="14"/>
      <c r="AA189" s="14"/>
      <c r="AB189" s="14"/>
      <c r="AC189" s="14"/>
      <c r="AD189" s="14"/>
      <c r="AE189" s="14"/>
      <c r="AT189" s="258" t="s">
        <v>319</v>
      </c>
      <c r="AU189" s="258" t="s">
        <v>85</v>
      </c>
      <c r="AV189" s="14" t="s">
        <v>83</v>
      </c>
      <c r="AW189" s="14" t="s">
        <v>37</v>
      </c>
      <c r="AX189" s="14" t="s">
        <v>76</v>
      </c>
      <c r="AY189" s="258" t="s">
        <v>308</v>
      </c>
    </row>
    <row r="190" s="13" customFormat="1">
      <c r="A190" s="13"/>
      <c r="B190" s="234"/>
      <c r="C190" s="235"/>
      <c r="D190" s="236" t="s">
        <v>319</v>
      </c>
      <c r="E190" s="237" t="s">
        <v>19</v>
      </c>
      <c r="F190" s="238" t="s">
        <v>2034</v>
      </c>
      <c r="G190" s="235"/>
      <c r="H190" s="239">
        <v>18</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21.75" customHeight="1">
      <c r="A191" s="41"/>
      <c r="B191" s="42"/>
      <c r="C191" s="216" t="s">
        <v>425</v>
      </c>
      <c r="D191" s="216" t="s">
        <v>310</v>
      </c>
      <c r="E191" s="217" t="s">
        <v>2067</v>
      </c>
      <c r="F191" s="218" t="s">
        <v>2068</v>
      </c>
      <c r="G191" s="219" t="s">
        <v>313</v>
      </c>
      <c r="H191" s="220">
        <v>11.300000000000001</v>
      </c>
      <c r="I191" s="221"/>
      <c r="J191" s="222">
        <f>ROUND(I191*H191,2)</f>
        <v>0</v>
      </c>
      <c r="K191" s="218" t="s">
        <v>314</v>
      </c>
      <c r="L191" s="47"/>
      <c r="M191" s="223" t="s">
        <v>19</v>
      </c>
      <c r="N191" s="224" t="s">
        <v>47</v>
      </c>
      <c r="O191" s="87"/>
      <c r="P191" s="225">
        <f>O191*H191</f>
        <v>0</v>
      </c>
      <c r="Q191" s="225">
        <v>0.0016000000000000001</v>
      </c>
      <c r="R191" s="225">
        <f>Q191*H191</f>
        <v>0.018080000000000002</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2069</v>
      </c>
    </row>
    <row r="192" s="2" customFormat="1">
      <c r="A192" s="41"/>
      <c r="B192" s="42"/>
      <c r="C192" s="43"/>
      <c r="D192" s="229" t="s">
        <v>317</v>
      </c>
      <c r="E192" s="43"/>
      <c r="F192" s="230" t="s">
        <v>2070</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4" customFormat="1">
      <c r="A193" s="14"/>
      <c r="B193" s="249"/>
      <c r="C193" s="250"/>
      <c r="D193" s="236" t="s">
        <v>319</v>
      </c>
      <c r="E193" s="251" t="s">
        <v>19</v>
      </c>
      <c r="F193" s="252" t="s">
        <v>2071</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3" customFormat="1">
      <c r="A194" s="13"/>
      <c r="B194" s="234"/>
      <c r="C194" s="235"/>
      <c r="D194" s="236" t="s">
        <v>319</v>
      </c>
      <c r="E194" s="237" t="s">
        <v>19</v>
      </c>
      <c r="F194" s="238" t="s">
        <v>2039</v>
      </c>
      <c r="G194" s="235"/>
      <c r="H194" s="239">
        <v>0.20000000000000001</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2040</v>
      </c>
      <c r="G195" s="235"/>
      <c r="H195" s="239">
        <v>1.8999999999999999</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3" customFormat="1">
      <c r="A196" s="13"/>
      <c r="B196" s="234"/>
      <c r="C196" s="235"/>
      <c r="D196" s="236" t="s">
        <v>319</v>
      </c>
      <c r="E196" s="237" t="s">
        <v>19</v>
      </c>
      <c r="F196" s="238" t="s">
        <v>2041</v>
      </c>
      <c r="G196" s="235"/>
      <c r="H196" s="239">
        <v>8.3000000000000007</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76</v>
      </c>
      <c r="AY196" s="245" t="s">
        <v>308</v>
      </c>
    </row>
    <row r="197" s="13" customFormat="1">
      <c r="A197" s="13"/>
      <c r="B197" s="234"/>
      <c r="C197" s="235"/>
      <c r="D197" s="236" t="s">
        <v>319</v>
      </c>
      <c r="E197" s="237" t="s">
        <v>19</v>
      </c>
      <c r="F197" s="238" t="s">
        <v>2042</v>
      </c>
      <c r="G197" s="235"/>
      <c r="H197" s="239">
        <v>0.90000000000000002</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76</v>
      </c>
      <c r="AY197" s="245" t="s">
        <v>308</v>
      </c>
    </row>
    <row r="198" s="15" customFormat="1">
      <c r="A198" s="15"/>
      <c r="B198" s="259"/>
      <c r="C198" s="260"/>
      <c r="D198" s="236" t="s">
        <v>319</v>
      </c>
      <c r="E198" s="261" t="s">
        <v>19</v>
      </c>
      <c r="F198" s="262" t="s">
        <v>448</v>
      </c>
      <c r="G198" s="260"/>
      <c r="H198" s="263">
        <v>11.300000000000001</v>
      </c>
      <c r="I198" s="264"/>
      <c r="J198" s="260"/>
      <c r="K198" s="260"/>
      <c r="L198" s="265"/>
      <c r="M198" s="266"/>
      <c r="N198" s="267"/>
      <c r="O198" s="267"/>
      <c r="P198" s="267"/>
      <c r="Q198" s="267"/>
      <c r="R198" s="267"/>
      <c r="S198" s="267"/>
      <c r="T198" s="268"/>
      <c r="U198" s="15"/>
      <c r="V198" s="15"/>
      <c r="W198" s="15"/>
      <c r="X198" s="15"/>
      <c r="Y198" s="15"/>
      <c r="Z198" s="15"/>
      <c r="AA198" s="15"/>
      <c r="AB198" s="15"/>
      <c r="AC198" s="15"/>
      <c r="AD198" s="15"/>
      <c r="AE198" s="15"/>
      <c r="AT198" s="269" t="s">
        <v>319</v>
      </c>
      <c r="AU198" s="269" t="s">
        <v>85</v>
      </c>
      <c r="AV198" s="15" t="s">
        <v>315</v>
      </c>
      <c r="AW198" s="15" t="s">
        <v>37</v>
      </c>
      <c r="AX198" s="15" t="s">
        <v>83</v>
      </c>
      <c r="AY198" s="269" t="s">
        <v>308</v>
      </c>
    </row>
    <row r="199" s="2" customFormat="1" ht="21.75" customHeight="1">
      <c r="A199" s="41"/>
      <c r="B199" s="42"/>
      <c r="C199" s="216" t="s">
        <v>430</v>
      </c>
      <c r="D199" s="216" t="s">
        <v>310</v>
      </c>
      <c r="E199" s="217" t="s">
        <v>2072</v>
      </c>
      <c r="F199" s="218" t="s">
        <v>2073</v>
      </c>
      <c r="G199" s="219" t="s">
        <v>313</v>
      </c>
      <c r="H199" s="220">
        <v>12.699999999999999</v>
      </c>
      <c r="I199" s="221"/>
      <c r="J199" s="222">
        <f>ROUND(I199*H199,2)</f>
        <v>0</v>
      </c>
      <c r="K199" s="218" t="s">
        <v>19</v>
      </c>
      <c r="L199" s="47"/>
      <c r="M199" s="223" t="s">
        <v>19</v>
      </c>
      <c r="N199" s="224" t="s">
        <v>47</v>
      </c>
      <c r="O199" s="87"/>
      <c r="P199" s="225">
        <f>O199*H199</f>
        <v>0</v>
      </c>
      <c r="Q199" s="225">
        <v>0.0016000000000000001</v>
      </c>
      <c r="R199" s="225">
        <f>Q199*H199</f>
        <v>0.020320000000000001</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2074</v>
      </c>
    </row>
    <row r="200" s="14" customFormat="1">
      <c r="A200" s="14"/>
      <c r="B200" s="249"/>
      <c r="C200" s="250"/>
      <c r="D200" s="236" t="s">
        <v>319</v>
      </c>
      <c r="E200" s="251" t="s">
        <v>19</v>
      </c>
      <c r="F200" s="252" t="s">
        <v>2075</v>
      </c>
      <c r="G200" s="250"/>
      <c r="H200" s="251" t="s">
        <v>19</v>
      </c>
      <c r="I200" s="253"/>
      <c r="J200" s="250"/>
      <c r="K200" s="250"/>
      <c r="L200" s="254"/>
      <c r="M200" s="255"/>
      <c r="N200" s="256"/>
      <c r="O200" s="256"/>
      <c r="P200" s="256"/>
      <c r="Q200" s="256"/>
      <c r="R200" s="256"/>
      <c r="S200" s="256"/>
      <c r="T200" s="257"/>
      <c r="U200" s="14"/>
      <c r="V200" s="14"/>
      <c r="W200" s="14"/>
      <c r="X200" s="14"/>
      <c r="Y200" s="14"/>
      <c r="Z200" s="14"/>
      <c r="AA200" s="14"/>
      <c r="AB200" s="14"/>
      <c r="AC200" s="14"/>
      <c r="AD200" s="14"/>
      <c r="AE200" s="14"/>
      <c r="AT200" s="258" t="s">
        <v>319</v>
      </c>
      <c r="AU200" s="258" t="s">
        <v>85</v>
      </c>
      <c r="AV200" s="14" t="s">
        <v>83</v>
      </c>
      <c r="AW200" s="14" t="s">
        <v>37</v>
      </c>
      <c r="AX200" s="14" t="s">
        <v>76</v>
      </c>
      <c r="AY200" s="258" t="s">
        <v>308</v>
      </c>
    </row>
    <row r="201" s="13" customFormat="1">
      <c r="A201" s="13"/>
      <c r="B201" s="234"/>
      <c r="C201" s="235"/>
      <c r="D201" s="236" t="s">
        <v>319</v>
      </c>
      <c r="E201" s="237" t="s">
        <v>19</v>
      </c>
      <c r="F201" s="238" t="s">
        <v>2046</v>
      </c>
      <c r="G201" s="235"/>
      <c r="H201" s="239">
        <v>12.699999999999999</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2" customFormat="1" ht="24.15" customHeight="1">
      <c r="A202" s="41"/>
      <c r="B202" s="42"/>
      <c r="C202" s="216" t="s">
        <v>753</v>
      </c>
      <c r="D202" s="216" t="s">
        <v>310</v>
      </c>
      <c r="E202" s="217" t="s">
        <v>2076</v>
      </c>
      <c r="F202" s="218" t="s">
        <v>2077</v>
      </c>
      <c r="G202" s="219" t="s">
        <v>474</v>
      </c>
      <c r="H202" s="220">
        <v>300.39999999999998</v>
      </c>
      <c r="I202" s="221"/>
      <c r="J202" s="222">
        <f>ROUND(I202*H202,2)</f>
        <v>0</v>
      </c>
      <c r="K202" s="218" t="s">
        <v>314</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2078</v>
      </c>
    </row>
    <row r="203" s="2" customFormat="1">
      <c r="A203" s="41"/>
      <c r="B203" s="42"/>
      <c r="C203" s="43"/>
      <c r="D203" s="229" t="s">
        <v>317</v>
      </c>
      <c r="E203" s="43"/>
      <c r="F203" s="230" t="s">
        <v>2079</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3" customFormat="1">
      <c r="A204" s="13"/>
      <c r="B204" s="234"/>
      <c r="C204" s="235"/>
      <c r="D204" s="236" t="s">
        <v>319</v>
      </c>
      <c r="E204" s="237" t="s">
        <v>19</v>
      </c>
      <c r="F204" s="238" t="s">
        <v>2014</v>
      </c>
      <c r="G204" s="235"/>
      <c r="H204" s="239">
        <v>1.1000000000000001</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76</v>
      </c>
      <c r="AY204" s="245" t="s">
        <v>308</v>
      </c>
    </row>
    <row r="205" s="13" customFormat="1">
      <c r="A205" s="13"/>
      <c r="B205" s="234"/>
      <c r="C205" s="235"/>
      <c r="D205" s="236" t="s">
        <v>319</v>
      </c>
      <c r="E205" s="237" t="s">
        <v>19</v>
      </c>
      <c r="F205" s="238" t="s">
        <v>2015</v>
      </c>
      <c r="G205" s="235"/>
      <c r="H205" s="239">
        <v>58.5</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76</v>
      </c>
      <c r="AY205" s="245" t="s">
        <v>308</v>
      </c>
    </row>
    <row r="206" s="13" customFormat="1">
      <c r="A206" s="13"/>
      <c r="B206" s="234"/>
      <c r="C206" s="235"/>
      <c r="D206" s="236" t="s">
        <v>319</v>
      </c>
      <c r="E206" s="237" t="s">
        <v>19</v>
      </c>
      <c r="F206" s="238" t="s">
        <v>2022</v>
      </c>
      <c r="G206" s="235"/>
      <c r="H206" s="239">
        <v>17.899999999999999</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76</v>
      </c>
      <c r="AY206" s="245" t="s">
        <v>308</v>
      </c>
    </row>
    <row r="207" s="13" customFormat="1">
      <c r="A207" s="13"/>
      <c r="B207" s="234"/>
      <c r="C207" s="235"/>
      <c r="D207" s="236" t="s">
        <v>319</v>
      </c>
      <c r="E207" s="237" t="s">
        <v>19</v>
      </c>
      <c r="F207" s="238" t="s">
        <v>2023</v>
      </c>
      <c r="G207" s="235"/>
      <c r="H207" s="239">
        <v>21.899999999999999</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76</v>
      </c>
      <c r="AY207" s="245" t="s">
        <v>308</v>
      </c>
    </row>
    <row r="208" s="13" customFormat="1">
      <c r="A208" s="13"/>
      <c r="B208" s="234"/>
      <c r="C208" s="235"/>
      <c r="D208" s="236" t="s">
        <v>319</v>
      </c>
      <c r="E208" s="237" t="s">
        <v>19</v>
      </c>
      <c r="F208" s="238" t="s">
        <v>2016</v>
      </c>
      <c r="G208" s="235"/>
      <c r="H208" s="239">
        <v>66.799999999999997</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2054</v>
      </c>
      <c r="G209" s="235"/>
      <c r="H209" s="239">
        <v>15.800000000000001</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2028</v>
      </c>
      <c r="G210" s="235"/>
      <c r="H210" s="239">
        <v>70.5</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2029</v>
      </c>
      <c r="G211" s="235"/>
      <c r="H211" s="239">
        <v>29.899999999999999</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2034</v>
      </c>
      <c r="G212" s="235"/>
      <c r="H212" s="239">
        <v>18</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5" customFormat="1">
      <c r="A213" s="15"/>
      <c r="B213" s="259"/>
      <c r="C213" s="260"/>
      <c r="D213" s="236" t="s">
        <v>319</v>
      </c>
      <c r="E213" s="261" t="s">
        <v>19</v>
      </c>
      <c r="F213" s="262" t="s">
        <v>448</v>
      </c>
      <c r="G213" s="260"/>
      <c r="H213" s="263">
        <v>300.39999999999998</v>
      </c>
      <c r="I213" s="264"/>
      <c r="J213" s="260"/>
      <c r="K213" s="260"/>
      <c r="L213" s="265"/>
      <c r="M213" s="266"/>
      <c r="N213" s="267"/>
      <c r="O213" s="267"/>
      <c r="P213" s="267"/>
      <c r="Q213" s="267"/>
      <c r="R213" s="267"/>
      <c r="S213" s="267"/>
      <c r="T213" s="268"/>
      <c r="U213" s="15"/>
      <c r="V213" s="15"/>
      <c r="W213" s="15"/>
      <c r="X213" s="15"/>
      <c r="Y213" s="15"/>
      <c r="Z213" s="15"/>
      <c r="AA213" s="15"/>
      <c r="AB213" s="15"/>
      <c r="AC213" s="15"/>
      <c r="AD213" s="15"/>
      <c r="AE213" s="15"/>
      <c r="AT213" s="269" t="s">
        <v>319</v>
      </c>
      <c r="AU213" s="269" t="s">
        <v>85</v>
      </c>
      <c r="AV213" s="15" t="s">
        <v>315</v>
      </c>
      <c r="AW213" s="15" t="s">
        <v>37</v>
      </c>
      <c r="AX213" s="15" t="s">
        <v>83</v>
      </c>
      <c r="AY213" s="269" t="s">
        <v>308</v>
      </c>
    </row>
    <row r="214" s="2" customFormat="1" ht="24.15" customHeight="1">
      <c r="A214" s="41"/>
      <c r="B214" s="42"/>
      <c r="C214" s="216" t="s">
        <v>596</v>
      </c>
      <c r="D214" s="216" t="s">
        <v>310</v>
      </c>
      <c r="E214" s="217" t="s">
        <v>2080</v>
      </c>
      <c r="F214" s="218" t="s">
        <v>2081</v>
      </c>
      <c r="G214" s="219" t="s">
        <v>313</v>
      </c>
      <c r="H214" s="220">
        <v>24</v>
      </c>
      <c r="I214" s="221"/>
      <c r="J214" s="222">
        <f>ROUND(I214*H214,2)</f>
        <v>0</v>
      </c>
      <c r="K214" s="218" t="s">
        <v>314</v>
      </c>
      <c r="L214" s="47"/>
      <c r="M214" s="223" t="s">
        <v>19</v>
      </c>
      <c r="N214" s="224" t="s">
        <v>47</v>
      </c>
      <c r="O214" s="87"/>
      <c r="P214" s="225">
        <f>O214*H214</f>
        <v>0</v>
      </c>
      <c r="Q214" s="225">
        <v>1.0000000000000001E-05</v>
      </c>
      <c r="R214" s="225">
        <f>Q214*H214</f>
        <v>0.00024000000000000003</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2082</v>
      </c>
    </row>
    <row r="215" s="2" customFormat="1">
      <c r="A215" s="41"/>
      <c r="B215" s="42"/>
      <c r="C215" s="43"/>
      <c r="D215" s="229" t="s">
        <v>317</v>
      </c>
      <c r="E215" s="43"/>
      <c r="F215" s="230" t="s">
        <v>2083</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13" customFormat="1">
      <c r="A216" s="13"/>
      <c r="B216" s="234"/>
      <c r="C216" s="235"/>
      <c r="D216" s="236" t="s">
        <v>319</v>
      </c>
      <c r="E216" s="237" t="s">
        <v>19</v>
      </c>
      <c r="F216" s="238" t="s">
        <v>2039</v>
      </c>
      <c r="G216" s="235"/>
      <c r="H216" s="239">
        <v>0.20000000000000001</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76</v>
      </c>
      <c r="AY216" s="245" t="s">
        <v>308</v>
      </c>
    </row>
    <row r="217" s="13" customFormat="1">
      <c r="A217" s="13"/>
      <c r="B217" s="234"/>
      <c r="C217" s="235"/>
      <c r="D217" s="236" t="s">
        <v>319</v>
      </c>
      <c r="E217" s="237" t="s">
        <v>19</v>
      </c>
      <c r="F217" s="238" t="s">
        <v>2040</v>
      </c>
      <c r="G217" s="235"/>
      <c r="H217" s="239">
        <v>1.8999999999999999</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76</v>
      </c>
      <c r="AY217" s="245" t="s">
        <v>308</v>
      </c>
    </row>
    <row r="218" s="13" customFormat="1">
      <c r="A218" s="13"/>
      <c r="B218" s="234"/>
      <c r="C218" s="235"/>
      <c r="D218" s="236" t="s">
        <v>319</v>
      </c>
      <c r="E218" s="237" t="s">
        <v>19</v>
      </c>
      <c r="F218" s="238" t="s">
        <v>2084</v>
      </c>
      <c r="G218" s="235"/>
      <c r="H218" s="239">
        <v>8.3000000000000007</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76</v>
      </c>
      <c r="AY218" s="245" t="s">
        <v>308</v>
      </c>
    </row>
    <row r="219" s="13" customFormat="1">
      <c r="A219" s="13"/>
      <c r="B219" s="234"/>
      <c r="C219" s="235"/>
      <c r="D219" s="236" t="s">
        <v>319</v>
      </c>
      <c r="E219" s="237" t="s">
        <v>19</v>
      </c>
      <c r="F219" s="238" t="s">
        <v>2042</v>
      </c>
      <c r="G219" s="235"/>
      <c r="H219" s="239">
        <v>0.90000000000000002</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2046</v>
      </c>
      <c r="G220" s="235"/>
      <c r="H220" s="239">
        <v>12.699999999999999</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24</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2" customFormat="1" ht="33" customHeight="1">
      <c r="A222" s="41"/>
      <c r="B222" s="42"/>
      <c r="C222" s="216" t="s">
        <v>759</v>
      </c>
      <c r="D222" s="216" t="s">
        <v>310</v>
      </c>
      <c r="E222" s="217" t="s">
        <v>2085</v>
      </c>
      <c r="F222" s="218" t="s">
        <v>2086</v>
      </c>
      <c r="G222" s="219" t="s">
        <v>323</v>
      </c>
      <c r="H222" s="220">
        <v>3</v>
      </c>
      <c r="I222" s="221"/>
      <c r="J222" s="222">
        <f>ROUND(I222*H222,2)</f>
        <v>0</v>
      </c>
      <c r="K222" s="218" t="s">
        <v>314</v>
      </c>
      <c r="L222" s="47"/>
      <c r="M222" s="223" t="s">
        <v>19</v>
      </c>
      <c r="N222" s="224" t="s">
        <v>47</v>
      </c>
      <c r="O222" s="87"/>
      <c r="P222" s="225">
        <f>O222*H222</f>
        <v>0</v>
      </c>
      <c r="Q222" s="225">
        <v>0</v>
      </c>
      <c r="R222" s="225">
        <f>Q222*H222</f>
        <v>0</v>
      </c>
      <c r="S222" s="225">
        <v>0.082000000000000003</v>
      </c>
      <c r="T222" s="226">
        <f>S222*H222</f>
        <v>0.246</v>
      </c>
      <c r="U222" s="41"/>
      <c r="V222" s="41"/>
      <c r="W222" s="41"/>
      <c r="X222" s="41"/>
      <c r="Y222" s="41"/>
      <c r="Z222" s="41"/>
      <c r="AA222" s="41"/>
      <c r="AB222" s="41"/>
      <c r="AC222" s="41"/>
      <c r="AD222" s="41"/>
      <c r="AE222" s="41"/>
      <c r="AR222" s="227" t="s">
        <v>315</v>
      </c>
      <c r="AT222" s="227" t="s">
        <v>310</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2087</v>
      </c>
    </row>
    <row r="223" s="2" customFormat="1">
      <c r="A223" s="41"/>
      <c r="B223" s="42"/>
      <c r="C223" s="43"/>
      <c r="D223" s="229" t="s">
        <v>317</v>
      </c>
      <c r="E223" s="43"/>
      <c r="F223" s="230" t="s">
        <v>2088</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317</v>
      </c>
      <c r="AU223" s="20" t="s">
        <v>85</v>
      </c>
    </row>
    <row r="224" s="14" customFormat="1">
      <c r="A224" s="14"/>
      <c r="B224" s="249"/>
      <c r="C224" s="250"/>
      <c r="D224" s="236" t="s">
        <v>319</v>
      </c>
      <c r="E224" s="251" t="s">
        <v>19</v>
      </c>
      <c r="F224" s="252" t="s">
        <v>2089</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3" customFormat="1">
      <c r="A225" s="13"/>
      <c r="B225" s="234"/>
      <c r="C225" s="235"/>
      <c r="D225" s="236" t="s">
        <v>319</v>
      </c>
      <c r="E225" s="237" t="s">
        <v>19</v>
      </c>
      <c r="F225" s="238" t="s">
        <v>2090</v>
      </c>
      <c r="G225" s="235"/>
      <c r="H225" s="239">
        <v>1</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4" customFormat="1">
      <c r="A226" s="14"/>
      <c r="B226" s="249"/>
      <c r="C226" s="250"/>
      <c r="D226" s="236" t="s">
        <v>319</v>
      </c>
      <c r="E226" s="251" t="s">
        <v>19</v>
      </c>
      <c r="F226" s="252" t="s">
        <v>2091</v>
      </c>
      <c r="G226" s="250"/>
      <c r="H226" s="251" t="s">
        <v>19</v>
      </c>
      <c r="I226" s="253"/>
      <c r="J226" s="250"/>
      <c r="K226" s="250"/>
      <c r="L226" s="254"/>
      <c r="M226" s="255"/>
      <c r="N226" s="256"/>
      <c r="O226" s="256"/>
      <c r="P226" s="256"/>
      <c r="Q226" s="256"/>
      <c r="R226" s="256"/>
      <c r="S226" s="256"/>
      <c r="T226" s="257"/>
      <c r="U226" s="14"/>
      <c r="V226" s="14"/>
      <c r="W226" s="14"/>
      <c r="X226" s="14"/>
      <c r="Y226" s="14"/>
      <c r="Z226" s="14"/>
      <c r="AA226" s="14"/>
      <c r="AB226" s="14"/>
      <c r="AC226" s="14"/>
      <c r="AD226" s="14"/>
      <c r="AE226" s="14"/>
      <c r="AT226" s="258" t="s">
        <v>319</v>
      </c>
      <c r="AU226" s="258" t="s">
        <v>85</v>
      </c>
      <c r="AV226" s="14" t="s">
        <v>83</v>
      </c>
      <c r="AW226" s="14" t="s">
        <v>37</v>
      </c>
      <c r="AX226" s="14" t="s">
        <v>76</v>
      </c>
      <c r="AY226" s="258" t="s">
        <v>308</v>
      </c>
    </row>
    <row r="227" s="13" customFormat="1">
      <c r="A227" s="13"/>
      <c r="B227" s="234"/>
      <c r="C227" s="235"/>
      <c r="D227" s="236" t="s">
        <v>319</v>
      </c>
      <c r="E227" s="237" t="s">
        <v>19</v>
      </c>
      <c r="F227" s="238" t="s">
        <v>2092</v>
      </c>
      <c r="G227" s="235"/>
      <c r="H227" s="239">
        <v>2</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5" customFormat="1">
      <c r="A228" s="15"/>
      <c r="B228" s="259"/>
      <c r="C228" s="260"/>
      <c r="D228" s="236" t="s">
        <v>319</v>
      </c>
      <c r="E228" s="261" t="s">
        <v>19</v>
      </c>
      <c r="F228" s="262" t="s">
        <v>448</v>
      </c>
      <c r="G228" s="260"/>
      <c r="H228" s="263">
        <v>3</v>
      </c>
      <c r="I228" s="264"/>
      <c r="J228" s="260"/>
      <c r="K228" s="260"/>
      <c r="L228" s="265"/>
      <c r="M228" s="266"/>
      <c r="N228" s="267"/>
      <c r="O228" s="267"/>
      <c r="P228" s="267"/>
      <c r="Q228" s="267"/>
      <c r="R228" s="267"/>
      <c r="S228" s="267"/>
      <c r="T228" s="268"/>
      <c r="U228" s="15"/>
      <c r="V228" s="15"/>
      <c r="W228" s="15"/>
      <c r="X228" s="15"/>
      <c r="Y228" s="15"/>
      <c r="Z228" s="15"/>
      <c r="AA228" s="15"/>
      <c r="AB228" s="15"/>
      <c r="AC228" s="15"/>
      <c r="AD228" s="15"/>
      <c r="AE228" s="15"/>
      <c r="AT228" s="269" t="s">
        <v>319</v>
      </c>
      <c r="AU228" s="269" t="s">
        <v>85</v>
      </c>
      <c r="AV228" s="15" t="s">
        <v>315</v>
      </c>
      <c r="AW228" s="15" t="s">
        <v>37</v>
      </c>
      <c r="AX228" s="15" t="s">
        <v>83</v>
      </c>
      <c r="AY228" s="269" t="s">
        <v>308</v>
      </c>
    </row>
    <row r="229" s="2" customFormat="1" ht="16.5" customHeight="1">
      <c r="A229" s="41"/>
      <c r="B229" s="42"/>
      <c r="C229" s="216" t="s">
        <v>606</v>
      </c>
      <c r="D229" s="216" t="s">
        <v>310</v>
      </c>
      <c r="E229" s="217" t="s">
        <v>2093</v>
      </c>
      <c r="F229" s="218" t="s">
        <v>2094</v>
      </c>
      <c r="G229" s="219" t="s">
        <v>323</v>
      </c>
      <c r="H229" s="220">
        <v>6</v>
      </c>
      <c r="I229" s="221"/>
      <c r="J229" s="222">
        <f>ROUND(I229*H229,2)</f>
        <v>0</v>
      </c>
      <c r="K229" s="218" t="s">
        <v>19</v>
      </c>
      <c r="L229" s="47"/>
      <c r="M229" s="223" t="s">
        <v>19</v>
      </c>
      <c r="N229" s="224" t="s">
        <v>47</v>
      </c>
      <c r="O229" s="87"/>
      <c r="P229" s="225">
        <f>O229*H229</f>
        <v>0</v>
      </c>
      <c r="Q229" s="225">
        <v>0</v>
      </c>
      <c r="R229" s="225">
        <f>Q229*H229</f>
        <v>0</v>
      </c>
      <c r="S229" s="225">
        <v>0.0030000000000000001</v>
      </c>
      <c r="T229" s="226">
        <f>S229*H229</f>
        <v>0.018000000000000002</v>
      </c>
      <c r="U229" s="41"/>
      <c r="V229" s="41"/>
      <c r="W229" s="41"/>
      <c r="X229" s="41"/>
      <c r="Y229" s="41"/>
      <c r="Z229" s="41"/>
      <c r="AA229" s="41"/>
      <c r="AB229" s="41"/>
      <c r="AC229" s="41"/>
      <c r="AD229" s="41"/>
      <c r="AE229" s="41"/>
      <c r="AR229" s="227" t="s">
        <v>315</v>
      </c>
      <c r="AT229" s="227" t="s">
        <v>310</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2095</v>
      </c>
    </row>
    <row r="230" s="14" customFormat="1">
      <c r="A230" s="14"/>
      <c r="B230" s="249"/>
      <c r="C230" s="250"/>
      <c r="D230" s="236" t="s">
        <v>319</v>
      </c>
      <c r="E230" s="251" t="s">
        <v>19</v>
      </c>
      <c r="F230" s="252" t="s">
        <v>2096</v>
      </c>
      <c r="G230" s="250"/>
      <c r="H230" s="251" t="s">
        <v>19</v>
      </c>
      <c r="I230" s="253"/>
      <c r="J230" s="250"/>
      <c r="K230" s="250"/>
      <c r="L230" s="254"/>
      <c r="M230" s="255"/>
      <c r="N230" s="256"/>
      <c r="O230" s="256"/>
      <c r="P230" s="256"/>
      <c r="Q230" s="256"/>
      <c r="R230" s="256"/>
      <c r="S230" s="256"/>
      <c r="T230" s="257"/>
      <c r="U230" s="14"/>
      <c r="V230" s="14"/>
      <c r="W230" s="14"/>
      <c r="X230" s="14"/>
      <c r="Y230" s="14"/>
      <c r="Z230" s="14"/>
      <c r="AA230" s="14"/>
      <c r="AB230" s="14"/>
      <c r="AC230" s="14"/>
      <c r="AD230" s="14"/>
      <c r="AE230" s="14"/>
      <c r="AT230" s="258" t="s">
        <v>319</v>
      </c>
      <c r="AU230" s="258" t="s">
        <v>85</v>
      </c>
      <c r="AV230" s="14" t="s">
        <v>83</v>
      </c>
      <c r="AW230" s="14" t="s">
        <v>37</v>
      </c>
      <c r="AX230" s="14" t="s">
        <v>76</v>
      </c>
      <c r="AY230" s="258" t="s">
        <v>308</v>
      </c>
    </row>
    <row r="231" s="13" customFormat="1">
      <c r="A231" s="13"/>
      <c r="B231" s="234"/>
      <c r="C231" s="235"/>
      <c r="D231" s="236" t="s">
        <v>319</v>
      </c>
      <c r="E231" s="237" t="s">
        <v>19</v>
      </c>
      <c r="F231" s="238" t="s">
        <v>2097</v>
      </c>
      <c r="G231" s="235"/>
      <c r="H231" s="239">
        <v>2</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37</v>
      </c>
      <c r="AX231" s="13" t="s">
        <v>76</v>
      </c>
      <c r="AY231" s="245" t="s">
        <v>308</v>
      </c>
    </row>
    <row r="232" s="13" customFormat="1">
      <c r="A232" s="13"/>
      <c r="B232" s="234"/>
      <c r="C232" s="235"/>
      <c r="D232" s="236" t="s">
        <v>319</v>
      </c>
      <c r="E232" s="237" t="s">
        <v>19</v>
      </c>
      <c r="F232" s="238" t="s">
        <v>2098</v>
      </c>
      <c r="G232" s="235"/>
      <c r="H232" s="239">
        <v>2</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76</v>
      </c>
      <c r="AY232" s="245" t="s">
        <v>308</v>
      </c>
    </row>
    <row r="233" s="13" customFormat="1">
      <c r="A233" s="13"/>
      <c r="B233" s="234"/>
      <c r="C233" s="235"/>
      <c r="D233" s="236" t="s">
        <v>319</v>
      </c>
      <c r="E233" s="237" t="s">
        <v>19</v>
      </c>
      <c r="F233" s="238" t="s">
        <v>2099</v>
      </c>
      <c r="G233" s="235"/>
      <c r="H233" s="239">
        <v>2</v>
      </c>
      <c r="I233" s="240"/>
      <c r="J233" s="235"/>
      <c r="K233" s="235"/>
      <c r="L233" s="241"/>
      <c r="M233" s="242"/>
      <c r="N233" s="243"/>
      <c r="O233" s="243"/>
      <c r="P233" s="243"/>
      <c r="Q233" s="243"/>
      <c r="R233" s="243"/>
      <c r="S233" s="243"/>
      <c r="T233" s="244"/>
      <c r="U233" s="13"/>
      <c r="V233" s="13"/>
      <c r="W233" s="13"/>
      <c r="X233" s="13"/>
      <c r="Y233" s="13"/>
      <c r="Z233" s="13"/>
      <c r="AA233" s="13"/>
      <c r="AB233" s="13"/>
      <c r="AC233" s="13"/>
      <c r="AD233" s="13"/>
      <c r="AE233" s="13"/>
      <c r="AT233" s="245" t="s">
        <v>319</v>
      </c>
      <c r="AU233" s="245" t="s">
        <v>85</v>
      </c>
      <c r="AV233" s="13" t="s">
        <v>85</v>
      </c>
      <c r="AW233" s="13" t="s">
        <v>37</v>
      </c>
      <c r="AX233" s="13" t="s">
        <v>76</v>
      </c>
      <c r="AY233" s="245" t="s">
        <v>308</v>
      </c>
    </row>
    <row r="234" s="15" customFormat="1">
      <c r="A234" s="15"/>
      <c r="B234" s="259"/>
      <c r="C234" s="260"/>
      <c r="D234" s="236" t="s">
        <v>319</v>
      </c>
      <c r="E234" s="261" t="s">
        <v>19</v>
      </c>
      <c r="F234" s="262" t="s">
        <v>448</v>
      </c>
      <c r="G234" s="260"/>
      <c r="H234" s="263">
        <v>6</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319</v>
      </c>
      <c r="AU234" s="269" t="s">
        <v>85</v>
      </c>
      <c r="AV234" s="15" t="s">
        <v>315</v>
      </c>
      <c r="AW234" s="15" t="s">
        <v>37</v>
      </c>
      <c r="AX234" s="15" t="s">
        <v>83</v>
      </c>
      <c r="AY234" s="269" t="s">
        <v>308</v>
      </c>
    </row>
    <row r="235" s="2" customFormat="1" ht="24.15" customHeight="1">
      <c r="A235" s="41"/>
      <c r="B235" s="42"/>
      <c r="C235" s="216" t="s">
        <v>765</v>
      </c>
      <c r="D235" s="216" t="s">
        <v>310</v>
      </c>
      <c r="E235" s="217" t="s">
        <v>2100</v>
      </c>
      <c r="F235" s="218" t="s">
        <v>2101</v>
      </c>
      <c r="G235" s="219" t="s">
        <v>323</v>
      </c>
      <c r="H235" s="220">
        <v>3</v>
      </c>
      <c r="I235" s="221"/>
      <c r="J235" s="222">
        <f>ROUND(I235*H235,2)</f>
        <v>0</v>
      </c>
      <c r="K235" s="218" t="s">
        <v>314</v>
      </c>
      <c r="L235" s="47"/>
      <c r="M235" s="223" t="s">
        <v>19</v>
      </c>
      <c r="N235" s="224" t="s">
        <v>47</v>
      </c>
      <c r="O235" s="87"/>
      <c r="P235" s="225">
        <f>O235*H235</f>
        <v>0</v>
      </c>
      <c r="Q235" s="225">
        <v>0</v>
      </c>
      <c r="R235" s="225">
        <f>Q235*H235</f>
        <v>0</v>
      </c>
      <c r="S235" s="225">
        <v>0.0040000000000000001</v>
      </c>
      <c r="T235" s="226">
        <f>S235*H235</f>
        <v>0.012</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2102</v>
      </c>
    </row>
    <row r="236" s="2" customFormat="1">
      <c r="A236" s="41"/>
      <c r="B236" s="42"/>
      <c r="C236" s="43"/>
      <c r="D236" s="229" t="s">
        <v>317</v>
      </c>
      <c r="E236" s="43"/>
      <c r="F236" s="230" t="s">
        <v>2103</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85</v>
      </c>
    </row>
    <row r="237" s="14" customFormat="1">
      <c r="A237" s="14"/>
      <c r="B237" s="249"/>
      <c r="C237" s="250"/>
      <c r="D237" s="236" t="s">
        <v>319</v>
      </c>
      <c r="E237" s="251" t="s">
        <v>19</v>
      </c>
      <c r="F237" s="252" t="s">
        <v>2104</v>
      </c>
      <c r="G237" s="250"/>
      <c r="H237" s="251" t="s">
        <v>19</v>
      </c>
      <c r="I237" s="253"/>
      <c r="J237" s="250"/>
      <c r="K237" s="250"/>
      <c r="L237" s="254"/>
      <c r="M237" s="255"/>
      <c r="N237" s="256"/>
      <c r="O237" s="256"/>
      <c r="P237" s="256"/>
      <c r="Q237" s="256"/>
      <c r="R237" s="256"/>
      <c r="S237" s="256"/>
      <c r="T237" s="257"/>
      <c r="U237" s="14"/>
      <c r="V237" s="14"/>
      <c r="W237" s="14"/>
      <c r="X237" s="14"/>
      <c r="Y237" s="14"/>
      <c r="Z237" s="14"/>
      <c r="AA237" s="14"/>
      <c r="AB237" s="14"/>
      <c r="AC237" s="14"/>
      <c r="AD237" s="14"/>
      <c r="AE237" s="14"/>
      <c r="AT237" s="258" t="s">
        <v>319</v>
      </c>
      <c r="AU237" s="258" t="s">
        <v>85</v>
      </c>
      <c r="AV237" s="14" t="s">
        <v>83</v>
      </c>
      <c r="AW237" s="14" t="s">
        <v>37</v>
      </c>
      <c r="AX237" s="14" t="s">
        <v>76</v>
      </c>
      <c r="AY237" s="258" t="s">
        <v>308</v>
      </c>
    </row>
    <row r="238" s="13" customFormat="1">
      <c r="A238" s="13"/>
      <c r="B238" s="234"/>
      <c r="C238" s="235"/>
      <c r="D238" s="236" t="s">
        <v>319</v>
      </c>
      <c r="E238" s="237" t="s">
        <v>19</v>
      </c>
      <c r="F238" s="238" t="s">
        <v>2105</v>
      </c>
      <c r="G238" s="235"/>
      <c r="H238" s="239">
        <v>1</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37</v>
      </c>
      <c r="AX238" s="13" t="s">
        <v>76</v>
      </c>
      <c r="AY238" s="245" t="s">
        <v>308</v>
      </c>
    </row>
    <row r="239" s="13" customFormat="1">
      <c r="A239" s="13"/>
      <c r="B239" s="234"/>
      <c r="C239" s="235"/>
      <c r="D239" s="236" t="s">
        <v>319</v>
      </c>
      <c r="E239" s="237" t="s">
        <v>19</v>
      </c>
      <c r="F239" s="238" t="s">
        <v>2106</v>
      </c>
      <c r="G239" s="235"/>
      <c r="H239" s="239">
        <v>1</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76</v>
      </c>
      <c r="AY239" s="245" t="s">
        <v>308</v>
      </c>
    </row>
    <row r="240" s="14" customFormat="1">
      <c r="A240" s="14"/>
      <c r="B240" s="249"/>
      <c r="C240" s="250"/>
      <c r="D240" s="236" t="s">
        <v>319</v>
      </c>
      <c r="E240" s="251" t="s">
        <v>19</v>
      </c>
      <c r="F240" s="252" t="s">
        <v>2107</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2108</v>
      </c>
      <c r="G241" s="235"/>
      <c r="H241" s="239">
        <v>1</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5" customFormat="1">
      <c r="A242" s="15"/>
      <c r="B242" s="259"/>
      <c r="C242" s="260"/>
      <c r="D242" s="236" t="s">
        <v>319</v>
      </c>
      <c r="E242" s="261" t="s">
        <v>19</v>
      </c>
      <c r="F242" s="262" t="s">
        <v>448</v>
      </c>
      <c r="G242" s="260"/>
      <c r="H242" s="263">
        <v>3</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319</v>
      </c>
      <c r="AU242" s="269" t="s">
        <v>85</v>
      </c>
      <c r="AV242" s="15" t="s">
        <v>315</v>
      </c>
      <c r="AW242" s="15" t="s">
        <v>37</v>
      </c>
      <c r="AX242" s="15" t="s">
        <v>83</v>
      </c>
      <c r="AY242" s="269" t="s">
        <v>308</v>
      </c>
    </row>
    <row r="243" s="2" customFormat="1" ht="16.5" customHeight="1">
      <c r="A243" s="41"/>
      <c r="B243" s="42"/>
      <c r="C243" s="216" t="s">
        <v>611</v>
      </c>
      <c r="D243" s="216" t="s">
        <v>310</v>
      </c>
      <c r="E243" s="217" t="s">
        <v>2109</v>
      </c>
      <c r="F243" s="218" t="s">
        <v>2110</v>
      </c>
      <c r="G243" s="219" t="s">
        <v>323</v>
      </c>
      <c r="H243" s="220">
        <v>2</v>
      </c>
      <c r="I243" s="221"/>
      <c r="J243" s="222">
        <f>ROUND(I243*H243,2)</f>
        <v>0</v>
      </c>
      <c r="K243" s="218" t="s">
        <v>19</v>
      </c>
      <c r="L243" s="47"/>
      <c r="M243" s="223" t="s">
        <v>19</v>
      </c>
      <c r="N243" s="224" t="s">
        <v>47</v>
      </c>
      <c r="O243" s="87"/>
      <c r="P243" s="225">
        <f>O243*H243</f>
        <v>0</v>
      </c>
      <c r="Q243" s="225">
        <v>0</v>
      </c>
      <c r="R243" s="225">
        <f>Q243*H243</f>
        <v>0</v>
      </c>
      <c r="S243" s="225">
        <v>0.0040000000000000001</v>
      </c>
      <c r="T243" s="226">
        <f>S243*H243</f>
        <v>0.0080000000000000002</v>
      </c>
      <c r="U243" s="41"/>
      <c r="V243" s="41"/>
      <c r="W243" s="41"/>
      <c r="X243" s="41"/>
      <c r="Y243" s="41"/>
      <c r="Z243" s="41"/>
      <c r="AA243" s="41"/>
      <c r="AB243" s="41"/>
      <c r="AC243" s="41"/>
      <c r="AD243" s="41"/>
      <c r="AE243" s="41"/>
      <c r="AR243" s="227" t="s">
        <v>315</v>
      </c>
      <c r="AT243" s="227" t="s">
        <v>310</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2111</v>
      </c>
    </row>
    <row r="244" s="14" customFormat="1">
      <c r="A244" s="14"/>
      <c r="B244" s="249"/>
      <c r="C244" s="250"/>
      <c r="D244" s="236" t="s">
        <v>319</v>
      </c>
      <c r="E244" s="251" t="s">
        <v>19</v>
      </c>
      <c r="F244" s="252" t="s">
        <v>2104</v>
      </c>
      <c r="G244" s="250"/>
      <c r="H244" s="251" t="s">
        <v>19</v>
      </c>
      <c r="I244" s="253"/>
      <c r="J244" s="250"/>
      <c r="K244" s="250"/>
      <c r="L244" s="254"/>
      <c r="M244" s="255"/>
      <c r="N244" s="256"/>
      <c r="O244" s="256"/>
      <c r="P244" s="256"/>
      <c r="Q244" s="256"/>
      <c r="R244" s="256"/>
      <c r="S244" s="256"/>
      <c r="T244" s="257"/>
      <c r="U244" s="14"/>
      <c r="V244" s="14"/>
      <c r="W244" s="14"/>
      <c r="X244" s="14"/>
      <c r="Y244" s="14"/>
      <c r="Z244" s="14"/>
      <c r="AA244" s="14"/>
      <c r="AB244" s="14"/>
      <c r="AC244" s="14"/>
      <c r="AD244" s="14"/>
      <c r="AE244" s="14"/>
      <c r="AT244" s="258" t="s">
        <v>319</v>
      </c>
      <c r="AU244" s="258" t="s">
        <v>85</v>
      </c>
      <c r="AV244" s="14" t="s">
        <v>83</v>
      </c>
      <c r="AW244" s="14" t="s">
        <v>37</v>
      </c>
      <c r="AX244" s="14" t="s">
        <v>76</v>
      </c>
      <c r="AY244" s="258" t="s">
        <v>308</v>
      </c>
    </row>
    <row r="245" s="13" customFormat="1">
      <c r="A245" s="13"/>
      <c r="B245" s="234"/>
      <c r="C245" s="235"/>
      <c r="D245" s="236" t="s">
        <v>319</v>
      </c>
      <c r="E245" s="237" t="s">
        <v>19</v>
      </c>
      <c r="F245" s="238" t="s">
        <v>2112</v>
      </c>
      <c r="G245" s="235"/>
      <c r="H245" s="239">
        <v>1</v>
      </c>
      <c r="I245" s="240"/>
      <c r="J245" s="235"/>
      <c r="K245" s="235"/>
      <c r="L245" s="241"/>
      <c r="M245" s="242"/>
      <c r="N245" s="243"/>
      <c r="O245" s="243"/>
      <c r="P245" s="243"/>
      <c r="Q245" s="243"/>
      <c r="R245" s="243"/>
      <c r="S245" s="243"/>
      <c r="T245" s="244"/>
      <c r="U245" s="13"/>
      <c r="V245" s="13"/>
      <c r="W245" s="13"/>
      <c r="X245" s="13"/>
      <c r="Y245" s="13"/>
      <c r="Z245" s="13"/>
      <c r="AA245" s="13"/>
      <c r="AB245" s="13"/>
      <c r="AC245" s="13"/>
      <c r="AD245" s="13"/>
      <c r="AE245" s="13"/>
      <c r="AT245" s="245" t="s">
        <v>319</v>
      </c>
      <c r="AU245" s="245" t="s">
        <v>85</v>
      </c>
      <c r="AV245" s="13" t="s">
        <v>85</v>
      </c>
      <c r="AW245" s="13" t="s">
        <v>37</v>
      </c>
      <c r="AX245" s="13" t="s">
        <v>76</v>
      </c>
      <c r="AY245" s="245" t="s">
        <v>308</v>
      </c>
    </row>
    <row r="246" s="14" customFormat="1">
      <c r="A246" s="14"/>
      <c r="B246" s="249"/>
      <c r="C246" s="250"/>
      <c r="D246" s="236" t="s">
        <v>319</v>
      </c>
      <c r="E246" s="251" t="s">
        <v>19</v>
      </c>
      <c r="F246" s="252" t="s">
        <v>2107</v>
      </c>
      <c r="G246" s="250"/>
      <c r="H246" s="251" t="s">
        <v>19</v>
      </c>
      <c r="I246" s="253"/>
      <c r="J246" s="250"/>
      <c r="K246" s="250"/>
      <c r="L246" s="254"/>
      <c r="M246" s="255"/>
      <c r="N246" s="256"/>
      <c r="O246" s="256"/>
      <c r="P246" s="256"/>
      <c r="Q246" s="256"/>
      <c r="R246" s="256"/>
      <c r="S246" s="256"/>
      <c r="T246" s="257"/>
      <c r="U246" s="14"/>
      <c r="V246" s="14"/>
      <c r="W246" s="14"/>
      <c r="X246" s="14"/>
      <c r="Y246" s="14"/>
      <c r="Z246" s="14"/>
      <c r="AA246" s="14"/>
      <c r="AB246" s="14"/>
      <c r="AC246" s="14"/>
      <c r="AD246" s="14"/>
      <c r="AE246" s="14"/>
      <c r="AT246" s="258" t="s">
        <v>319</v>
      </c>
      <c r="AU246" s="258" t="s">
        <v>85</v>
      </c>
      <c r="AV246" s="14" t="s">
        <v>83</v>
      </c>
      <c r="AW246" s="14" t="s">
        <v>37</v>
      </c>
      <c r="AX246" s="14" t="s">
        <v>76</v>
      </c>
      <c r="AY246" s="258" t="s">
        <v>308</v>
      </c>
    </row>
    <row r="247" s="13" customFormat="1">
      <c r="A247" s="13"/>
      <c r="B247" s="234"/>
      <c r="C247" s="235"/>
      <c r="D247" s="236" t="s">
        <v>319</v>
      </c>
      <c r="E247" s="237" t="s">
        <v>19</v>
      </c>
      <c r="F247" s="238" t="s">
        <v>2113</v>
      </c>
      <c r="G247" s="235"/>
      <c r="H247" s="239">
        <v>1</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37</v>
      </c>
      <c r="AX247" s="13" t="s">
        <v>76</v>
      </c>
      <c r="AY247" s="245" t="s">
        <v>308</v>
      </c>
    </row>
    <row r="248" s="15" customFormat="1">
      <c r="A248" s="15"/>
      <c r="B248" s="259"/>
      <c r="C248" s="260"/>
      <c r="D248" s="236" t="s">
        <v>319</v>
      </c>
      <c r="E248" s="261" t="s">
        <v>19</v>
      </c>
      <c r="F248" s="262" t="s">
        <v>448</v>
      </c>
      <c r="G248" s="260"/>
      <c r="H248" s="263">
        <v>2</v>
      </c>
      <c r="I248" s="264"/>
      <c r="J248" s="260"/>
      <c r="K248" s="260"/>
      <c r="L248" s="265"/>
      <c r="M248" s="266"/>
      <c r="N248" s="267"/>
      <c r="O248" s="267"/>
      <c r="P248" s="267"/>
      <c r="Q248" s="267"/>
      <c r="R248" s="267"/>
      <c r="S248" s="267"/>
      <c r="T248" s="268"/>
      <c r="U248" s="15"/>
      <c r="V248" s="15"/>
      <c r="W248" s="15"/>
      <c r="X248" s="15"/>
      <c r="Y248" s="15"/>
      <c r="Z248" s="15"/>
      <c r="AA248" s="15"/>
      <c r="AB248" s="15"/>
      <c r="AC248" s="15"/>
      <c r="AD248" s="15"/>
      <c r="AE248" s="15"/>
      <c r="AT248" s="269" t="s">
        <v>319</v>
      </c>
      <c r="AU248" s="269" t="s">
        <v>85</v>
      </c>
      <c r="AV248" s="15" t="s">
        <v>315</v>
      </c>
      <c r="AW248" s="15" t="s">
        <v>37</v>
      </c>
      <c r="AX248" s="15" t="s">
        <v>83</v>
      </c>
      <c r="AY248" s="269" t="s">
        <v>308</v>
      </c>
    </row>
    <row r="249" s="2" customFormat="1" ht="16.5" customHeight="1">
      <c r="A249" s="41"/>
      <c r="B249" s="42"/>
      <c r="C249" s="216" t="s">
        <v>775</v>
      </c>
      <c r="D249" s="216" t="s">
        <v>310</v>
      </c>
      <c r="E249" s="217" t="s">
        <v>2114</v>
      </c>
      <c r="F249" s="218" t="s">
        <v>2115</v>
      </c>
      <c r="G249" s="219" t="s">
        <v>313</v>
      </c>
      <c r="H249" s="220">
        <v>1</v>
      </c>
      <c r="I249" s="221"/>
      <c r="J249" s="222">
        <f>ROUND(I249*H249,2)</f>
        <v>0</v>
      </c>
      <c r="K249" s="218" t="s">
        <v>314</v>
      </c>
      <c r="L249" s="47"/>
      <c r="M249" s="223" t="s">
        <v>19</v>
      </c>
      <c r="N249" s="224" t="s">
        <v>47</v>
      </c>
      <c r="O249" s="87"/>
      <c r="P249" s="225">
        <f>O249*H249</f>
        <v>0</v>
      </c>
      <c r="Q249" s="225">
        <v>0</v>
      </c>
      <c r="R249" s="225">
        <f>Q249*H249</f>
        <v>0</v>
      </c>
      <c r="S249" s="225">
        <v>0</v>
      </c>
      <c r="T249" s="226">
        <f>S249*H249</f>
        <v>0</v>
      </c>
      <c r="U249" s="41"/>
      <c r="V249" s="41"/>
      <c r="W249" s="41"/>
      <c r="X249" s="41"/>
      <c r="Y249" s="41"/>
      <c r="Z249" s="41"/>
      <c r="AA249" s="41"/>
      <c r="AB249" s="41"/>
      <c r="AC249" s="41"/>
      <c r="AD249" s="41"/>
      <c r="AE249" s="41"/>
      <c r="AR249" s="227" t="s">
        <v>315</v>
      </c>
      <c r="AT249" s="227" t="s">
        <v>310</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315</v>
      </c>
      <c r="BM249" s="227" t="s">
        <v>2116</v>
      </c>
    </row>
    <row r="250" s="2" customFormat="1">
      <c r="A250" s="41"/>
      <c r="B250" s="42"/>
      <c r="C250" s="43"/>
      <c r="D250" s="229" t="s">
        <v>317</v>
      </c>
      <c r="E250" s="43"/>
      <c r="F250" s="230" t="s">
        <v>2117</v>
      </c>
      <c r="G250" s="43"/>
      <c r="H250" s="43"/>
      <c r="I250" s="231"/>
      <c r="J250" s="43"/>
      <c r="K250" s="43"/>
      <c r="L250" s="47"/>
      <c r="M250" s="232"/>
      <c r="N250" s="233"/>
      <c r="O250" s="87"/>
      <c r="P250" s="87"/>
      <c r="Q250" s="87"/>
      <c r="R250" s="87"/>
      <c r="S250" s="87"/>
      <c r="T250" s="88"/>
      <c r="U250" s="41"/>
      <c r="V250" s="41"/>
      <c r="W250" s="41"/>
      <c r="X250" s="41"/>
      <c r="Y250" s="41"/>
      <c r="Z250" s="41"/>
      <c r="AA250" s="41"/>
      <c r="AB250" s="41"/>
      <c r="AC250" s="41"/>
      <c r="AD250" s="41"/>
      <c r="AE250" s="41"/>
      <c r="AT250" s="20" t="s">
        <v>317</v>
      </c>
      <c r="AU250" s="20" t="s">
        <v>85</v>
      </c>
    </row>
    <row r="251" s="13" customFormat="1">
      <c r="A251" s="13"/>
      <c r="B251" s="234"/>
      <c r="C251" s="235"/>
      <c r="D251" s="236" t="s">
        <v>319</v>
      </c>
      <c r="E251" s="237" t="s">
        <v>19</v>
      </c>
      <c r="F251" s="238" t="s">
        <v>331</v>
      </c>
      <c r="G251" s="235"/>
      <c r="H251" s="239">
        <v>1</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83</v>
      </c>
      <c r="AY251" s="245" t="s">
        <v>308</v>
      </c>
    </row>
    <row r="252" s="12" customFormat="1" ht="22.8" customHeight="1">
      <c r="A252" s="12"/>
      <c r="B252" s="200"/>
      <c r="C252" s="201"/>
      <c r="D252" s="202" t="s">
        <v>75</v>
      </c>
      <c r="E252" s="214" t="s">
        <v>489</v>
      </c>
      <c r="F252" s="214" t="s">
        <v>490</v>
      </c>
      <c r="G252" s="201"/>
      <c r="H252" s="201"/>
      <c r="I252" s="204"/>
      <c r="J252" s="215">
        <f>BK252</f>
        <v>0</v>
      </c>
      <c r="K252" s="201"/>
      <c r="L252" s="206"/>
      <c r="M252" s="207"/>
      <c r="N252" s="208"/>
      <c r="O252" s="208"/>
      <c r="P252" s="209">
        <f>SUM(P253:P284)</f>
        <v>0</v>
      </c>
      <c r="Q252" s="208"/>
      <c r="R252" s="209">
        <f>SUM(R253:R284)</f>
        <v>0</v>
      </c>
      <c r="S252" s="208"/>
      <c r="T252" s="210">
        <f>SUM(T253:T284)</f>
        <v>0</v>
      </c>
      <c r="U252" s="12"/>
      <c r="V252" s="12"/>
      <c r="W252" s="12"/>
      <c r="X252" s="12"/>
      <c r="Y252" s="12"/>
      <c r="Z252" s="12"/>
      <c r="AA252" s="12"/>
      <c r="AB252" s="12"/>
      <c r="AC252" s="12"/>
      <c r="AD252" s="12"/>
      <c r="AE252" s="12"/>
      <c r="AR252" s="211" t="s">
        <v>83</v>
      </c>
      <c r="AT252" s="212" t="s">
        <v>75</v>
      </c>
      <c r="AU252" s="212" t="s">
        <v>83</v>
      </c>
      <c r="AY252" s="211" t="s">
        <v>308</v>
      </c>
      <c r="BK252" s="213">
        <f>SUM(BK253:BK284)</f>
        <v>0</v>
      </c>
    </row>
    <row r="253" s="2" customFormat="1" ht="24.15" customHeight="1">
      <c r="A253" s="41"/>
      <c r="B253" s="42"/>
      <c r="C253" s="216" t="s">
        <v>616</v>
      </c>
      <c r="D253" s="216" t="s">
        <v>310</v>
      </c>
      <c r="E253" s="217" t="s">
        <v>946</v>
      </c>
      <c r="F253" s="218" t="s">
        <v>947</v>
      </c>
      <c r="G253" s="219" t="s">
        <v>493</v>
      </c>
      <c r="H253" s="220">
        <v>0.63800000000000001</v>
      </c>
      <c r="I253" s="221"/>
      <c r="J253" s="222">
        <f>ROUND(I253*H253,2)</f>
        <v>0</v>
      </c>
      <c r="K253" s="218" t="s">
        <v>314</v>
      </c>
      <c r="L253" s="47"/>
      <c r="M253" s="223" t="s">
        <v>19</v>
      </c>
      <c r="N253" s="224" t="s">
        <v>47</v>
      </c>
      <c r="O253" s="87"/>
      <c r="P253" s="225">
        <f>O253*H253</f>
        <v>0</v>
      </c>
      <c r="Q253" s="225">
        <v>0</v>
      </c>
      <c r="R253" s="225">
        <f>Q253*H253</f>
        <v>0</v>
      </c>
      <c r="S253" s="225">
        <v>0</v>
      </c>
      <c r="T253" s="226">
        <f>S253*H253</f>
        <v>0</v>
      </c>
      <c r="U253" s="41"/>
      <c r="V253" s="41"/>
      <c r="W253" s="41"/>
      <c r="X253" s="41"/>
      <c r="Y253" s="41"/>
      <c r="Z253" s="41"/>
      <c r="AA253" s="41"/>
      <c r="AB253" s="41"/>
      <c r="AC253" s="41"/>
      <c r="AD253" s="41"/>
      <c r="AE253" s="41"/>
      <c r="AR253" s="227" t="s">
        <v>315</v>
      </c>
      <c r="AT253" s="227" t="s">
        <v>310</v>
      </c>
      <c r="AU253" s="227" t="s">
        <v>85</v>
      </c>
      <c r="AY253" s="20" t="s">
        <v>308</v>
      </c>
      <c r="BE253" s="228">
        <f>IF(N253="základní",J253,0)</f>
        <v>0</v>
      </c>
      <c r="BF253" s="228">
        <f>IF(N253="snížená",J253,0)</f>
        <v>0</v>
      </c>
      <c r="BG253" s="228">
        <f>IF(N253="zákl. přenesená",J253,0)</f>
        <v>0</v>
      </c>
      <c r="BH253" s="228">
        <f>IF(N253="sníž. přenesená",J253,0)</f>
        <v>0</v>
      </c>
      <c r="BI253" s="228">
        <f>IF(N253="nulová",J253,0)</f>
        <v>0</v>
      </c>
      <c r="BJ253" s="20" t="s">
        <v>83</v>
      </c>
      <c r="BK253" s="228">
        <f>ROUND(I253*H253,2)</f>
        <v>0</v>
      </c>
      <c r="BL253" s="20" t="s">
        <v>315</v>
      </c>
      <c r="BM253" s="227" t="s">
        <v>2118</v>
      </c>
    </row>
    <row r="254" s="2" customFormat="1">
      <c r="A254" s="41"/>
      <c r="B254" s="42"/>
      <c r="C254" s="43"/>
      <c r="D254" s="229" t="s">
        <v>317</v>
      </c>
      <c r="E254" s="43"/>
      <c r="F254" s="230" t="s">
        <v>949</v>
      </c>
      <c r="G254" s="43"/>
      <c r="H254" s="43"/>
      <c r="I254" s="231"/>
      <c r="J254" s="43"/>
      <c r="K254" s="43"/>
      <c r="L254" s="47"/>
      <c r="M254" s="232"/>
      <c r="N254" s="233"/>
      <c r="O254" s="87"/>
      <c r="P254" s="87"/>
      <c r="Q254" s="87"/>
      <c r="R254" s="87"/>
      <c r="S254" s="87"/>
      <c r="T254" s="88"/>
      <c r="U254" s="41"/>
      <c r="V254" s="41"/>
      <c r="W254" s="41"/>
      <c r="X254" s="41"/>
      <c r="Y254" s="41"/>
      <c r="Z254" s="41"/>
      <c r="AA254" s="41"/>
      <c r="AB254" s="41"/>
      <c r="AC254" s="41"/>
      <c r="AD254" s="41"/>
      <c r="AE254" s="41"/>
      <c r="AT254" s="20" t="s">
        <v>317</v>
      </c>
      <c r="AU254" s="20" t="s">
        <v>85</v>
      </c>
    </row>
    <row r="255" s="14" customFormat="1">
      <c r="A255" s="14"/>
      <c r="B255" s="249"/>
      <c r="C255" s="250"/>
      <c r="D255" s="236" t="s">
        <v>319</v>
      </c>
      <c r="E255" s="251" t="s">
        <v>19</v>
      </c>
      <c r="F255" s="252" t="s">
        <v>1766</v>
      </c>
      <c r="G255" s="250"/>
      <c r="H255" s="251" t="s">
        <v>19</v>
      </c>
      <c r="I255" s="253"/>
      <c r="J255" s="250"/>
      <c r="K255" s="250"/>
      <c r="L255" s="254"/>
      <c r="M255" s="255"/>
      <c r="N255" s="256"/>
      <c r="O255" s="256"/>
      <c r="P255" s="256"/>
      <c r="Q255" s="256"/>
      <c r="R255" s="256"/>
      <c r="S255" s="256"/>
      <c r="T255" s="257"/>
      <c r="U255" s="14"/>
      <c r="V255" s="14"/>
      <c r="W255" s="14"/>
      <c r="X255" s="14"/>
      <c r="Y255" s="14"/>
      <c r="Z255" s="14"/>
      <c r="AA255" s="14"/>
      <c r="AB255" s="14"/>
      <c r="AC255" s="14"/>
      <c r="AD255" s="14"/>
      <c r="AE255" s="14"/>
      <c r="AT255" s="258" t="s">
        <v>319</v>
      </c>
      <c r="AU255" s="258" t="s">
        <v>85</v>
      </c>
      <c r="AV255" s="14" t="s">
        <v>83</v>
      </c>
      <c r="AW255" s="14" t="s">
        <v>37</v>
      </c>
      <c r="AX255" s="14" t="s">
        <v>76</v>
      </c>
      <c r="AY255" s="258" t="s">
        <v>308</v>
      </c>
    </row>
    <row r="256" s="13" customFormat="1">
      <c r="A256" s="13"/>
      <c r="B256" s="234"/>
      <c r="C256" s="235"/>
      <c r="D256" s="236" t="s">
        <v>319</v>
      </c>
      <c r="E256" s="237" t="s">
        <v>19</v>
      </c>
      <c r="F256" s="238" t="s">
        <v>2119</v>
      </c>
      <c r="G256" s="235"/>
      <c r="H256" s="239">
        <v>0.29999999999999999</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76</v>
      </c>
      <c r="AY256" s="245" t="s">
        <v>308</v>
      </c>
    </row>
    <row r="257" s="14" customFormat="1">
      <c r="A257" s="14"/>
      <c r="B257" s="249"/>
      <c r="C257" s="250"/>
      <c r="D257" s="236" t="s">
        <v>319</v>
      </c>
      <c r="E257" s="251" t="s">
        <v>19</v>
      </c>
      <c r="F257" s="252" t="s">
        <v>2120</v>
      </c>
      <c r="G257" s="250"/>
      <c r="H257" s="251" t="s">
        <v>19</v>
      </c>
      <c r="I257" s="253"/>
      <c r="J257" s="250"/>
      <c r="K257" s="250"/>
      <c r="L257" s="254"/>
      <c r="M257" s="255"/>
      <c r="N257" s="256"/>
      <c r="O257" s="256"/>
      <c r="P257" s="256"/>
      <c r="Q257" s="256"/>
      <c r="R257" s="256"/>
      <c r="S257" s="256"/>
      <c r="T257" s="257"/>
      <c r="U257" s="14"/>
      <c r="V257" s="14"/>
      <c r="W257" s="14"/>
      <c r="X257" s="14"/>
      <c r="Y257" s="14"/>
      <c r="Z257" s="14"/>
      <c r="AA257" s="14"/>
      <c r="AB257" s="14"/>
      <c r="AC257" s="14"/>
      <c r="AD257" s="14"/>
      <c r="AE257" s="14"/>
      <c r="AT257" s="258" t="s">
        <v>319</v>
      </c>
      <c r="AU257" s="258" t="s">
        <v>85</v>
      </c>
      <c r="AV257" s="14" t="s">
        <v>83</v>
      </c>
      <c r="AW257" s="14" t="s">
        <v>37</v>
      </c>
      <c r="AX257" s="14" t="s">
        <v>76</v>
      </c>
      <c r="AY257" s="258" t="s">
        <v>308</v>
      </c>
    </row>
    <row r="258" s="13" customFormat="1">
      <c r="A258" s="13"/>
      <c r="B258" s="234"/>
      <c r="C258" s="235"/>
      <c r="D258" s="236" t="s">
        <v>319</v>
      </c>
      <c r="E258" s="237" t="s">
        <v>19</v>
      </c>
      <c r="F258" s="238" t="s">
        <v>2121</v>
      </c>
      <c r="G258" s="235"/>
      <c r="H258" s="239">
        <v>0.246</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76</v>
      </c>
      <c r="AY258" s="245" t="s">
        <v>308</v>
      </c>
    </row>
    <row r="259" s="13" customFormat="1">
      <c r="A259" s="13"/>
      <c r="B259" s="234"/>
      <c r="C259" s="235"/>
      <c r="D259" s="236" t="s">
        <v>319</v>
      </c>
      <c r="E259" s="237" t="s">
        <v>19</v>
      </c>
      <c r="F259" s="238" t="s">
        <v>2122</v>
      </c>
      <c r="G259" s="235"/>
      <c r="H259" s="239">
        <v>0.017999999999999999</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76</v>
      </c>
      <c r="AY259" s="245" t="s">
        <v>308</v>
      </c>
    </row>
    <row r="260" s="13" customFormat="1">
      <c r="A260" s="13"/>
      <c r="B260" s="234"/>
      <c r="C260" s="235"/>
      <c r="D260" s="236" t="s">
        <v>319</v>
      </c>
      <c r="E260" s="237" t="s">
        <v>19</v>
      </c>
      <c r="F260" s="238" t="s">
        <v>2123</v>
      </c>
      <c r="G260" s="235"/>
      <c r="H260" s="239">
        <v>0.0080000000000000002</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76</v>
      </c>
      <c r="AY260" s="245" t="s">
        <v>308</v>
      </c>
    </row>
    <row r="261" s="13" customFormat="1">
      <c r="A261" s="13"/>
      <c r="B261" s="234"/>
      <c r="C261" s="235"/>
      <c r="D261" s="236" t="s">
        <v>319</v>
      </c>
      <c r="E261" s="237" t="s">
        <v>19</v>
      </c>
      <c r="F261" s="238" t="s">
        <v>2124</v>
      </c>
      <c r="G261" s="235"/>
      <c r="H261" s="239">
        <v>0.031</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76</v>
      </c>
      <c r="AY261" s="245" t="s">
        <v>308</v>
      </c>
    </row>
    <row r="262" s="14" customFormat="1">
      <c r="A262" s="14"/>
      <c r="B262" s="249"/>
      <c r="C262" s="250"/>
      <c r="D262" s="236" t="s">
        <v>319</v>
      </c>
      <c r="E262" s="251" t="s">
        <v>19</v>
      </c>
      <c r="F262" s="252" t="s">
        <v>2125</v>
      </c>
      <c r="G262" s="250"/>
      <c r="H262" s="251" t="s">
        <v>19</v>
      </c>
      <c r="I262" s="253"/>
      <c r="J262" s="250"/>
      <c r="K262" s="250"/>
      <c r="L262" s="254"/>
      <c r="M262" s="255"/>
      <c r="N262" s="256"/>
      <c r="O262" s="256"/>
      <c r="P262" s="256"/>
      <c r="Q262" s="256"/>
      <c r="R262" s="256"/>
      <c r="S262" s="256"/>
      <c r="T262" s="257"/>
      <c r="U262" s="14"/>
      <c r="V262" s="14"/>
      <c r="W262" s="14"/>
      <c r="X262" s="14"/>
      <c r="Y262" s="14"/>
      <c r="Z262" s="14"/>
      <c r="AA262" s="14"/>
      <c r="AB262" s="14"/>
      <c r="AC262" s="14"/>
      <c r="AD262" s="14"/>
      <c r="AE262" s="14"/>
      <c r="AT262" s="258" t="s">
        <v>319</v>
      </c>
      <c r="AU262" s="258" t="s">
        <v>85</v>
      </c>
      <c r="AV262" s="14" t="s">
        <v>83</v>
      </c>
      <c r="AW262" s="14" t="s">
        <v>37</v>
      </c>
      <c r="AX262" s="14" t="s">
        <v>76</v>
      </c>
      <c r="AY262" s="258" t="s">
        <v>308</v>
      </c>
    </row>
    <row r="263" s="13" customFormat="1">
      <c r="A263" s="13"/>
      <c r="B263" s="234"/>
      <c r="C263" s="235"/>
      <c r="D263" s="236" t="s">
        <v>319</v>
      </c>
      <c r="E263" s="237" t="s">
        <v>19</v>
      </c>
      <c r="F263" s="238" t="s">
        <v>2126</v>
      </c>
      <c r="G263" s="235"/>
      <c r="H263" s="239">
        <v>0.031</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76</v>
      </c>
      <c r="AY263" s="245" t="s">
        <v>308</v>
      </c>
    </row>
    <row r="264" s="13" customFormat="1">
      <c r="A264" s="13"/>
      <c r="B264" s="234"/>
      <c r="C264" s="235"/>
      <c r="D264" s="236" t="s">
        <v>319</v>
      </c>
      <c r="E264" s="237" t="s">
        <v>19</v>
      </c>
      <c r="F264" s="238" t="s">
        <v>2127</v>
      </c>
      <c r="G264" s="235"/>
      <c r="H264" s="239">
        <v>0.0040000000000000001</v>
      </c>
      <c r="I264" s="240"/>
      <c r="J264" s="235"/>
      <c r="K264" s="235"/>
      <c r="L264" s="241"/>
      <c r="M264" s="242"/>
      <c r="N264" s="243"/>
      <c r="O264" s="243"/>
      <c r="P264" s="243"/>
      <c r="Q264" s="243"/>
      <c r="R264" s="243"/>
      <c r="S264" s="243"/>
      <c r="T264" s="244"/>
      <c r="U264" s="13"/>
      <c r="V264" s="13"/>
      <c r="W264" s="13"/>
      <c r="X264" s="13"/>
      <c r="Y264" s="13"/>
      <c r="Z264" s="13"/>
      <c r="AA264" s="13"/>
      <c r="AB264" s="13"/>
      <c r="AC264" s="13"/>
      <c r="AD264" s="13"/>
      <c r="AE264" s="13"/>
      <c r="AT264" s="245" t="s">
        <v>319</v>
      </c>
      <c r="AU264" s="245" t="s">
        <v>85</v>
      </c>
      <c r="AV264" s="13" t="s">
        <v>85</v>
      </c>
      <c r="AW264" s="13" t="s">
        <v>37</v>
      </c>
      <c r="AX264" s="13" t="s">
        <v>76</v>
      </c>
      <c r="AY264" s="245" t="s">
        <v>308</v>
      </c>
    </row>
    <row r="265" s="15" customFormat="1">
      <c r="A265" s="15"/>
      <c r="B265" s="259"/>
      <c r="C265" s="260"/>
      <c r="D265" s="236" t="s">
        <v>319</v>
      </c>
      <c r="E265" s="261" t="s">
        <v>19</v>
      </c>
      <c r="F265" s="262" t="s">
        <v>448</v>
      </c>
      <c r="G265" s="260"/>
      <c r="H265" s="263">
        <v>0.63800000000000012</v>
      </c>
      <c r="I265" s="264"/>
      <c r="J265" s="260"/>
      <c r="K265" s="260"/>
      <c r="L265" s="265"/>
      <c r="M265" s="266"/>
      <c r="N265" s="267"/>
      <c r="O265" s="267"/>
      <c r="P265" s="267"/>
      <c r="Q265" s="267"/>
      <c r="R265" s="267"/>
      <c r="S265" s="267"/>
      <c r="T265" s="268"/>
      <c r="U265" s="15"/>
      <c r="V265" s="15"/>
      <c r="W265" s="15"/>
      <c r="X265" s="15"/>
      <c r="Y265" s="15"/>
      <c r="Z265" s="15"/>
      <c r="AA265" s="15"/>
      <c r="AB265" s="15"/>
      <c r="AC265" s="15"/>
      <c r="AD265" s="15"/>
      <c r="AE265" s="15"/>
      <c r="AT265" s="269" t="s">
        <v>319</v>
      </c>
      <c r="AU265" s="269" t="s">
        <v>85</v>
      </c>
      <c r="AV265" s="15" t="s">
        <v>315</v>
      </c>
      <c r="AW265" s="15" t="s">
        <v>37</v>
      </c>
      <c r="AX265" s="15" t="s">
        <v>83</v>
      </c>
      <c r="AY265" s="269" t="s">
        <v>308</v>
      </c>
    </row>
    <row r="266" s="2" customFormat="1" ht="24.15" customHeight="1">
      <c r="A266" s="41"/>
      <c r="B266" s="42"/>
      <c r="C266" s="216" t="s">
        <v>784</v>
      </c>
      <c r="D266" s="216" t="s">
        <v>310</v>
      </c>
      <c r="E266" s="217" t="s">
        <v>952</v>
      </c>
      <c r="F266" s="218" t="s">
        <v>953</v>
      </c>
      <c r="G266" s="219" t="s">
        <v>493</v>
      </c>
      <c r="H266" s="220">
        <v>8.4269999999999996</v>
      </c>
      <c r="I266" s="221"/>
      <c r="J266" s="222">
        <f>ROUND(I266*H266,2)</f>
        <v>0</v>
      </c>
      <c r="K266" s="218" t="s">
        <v>314</v>
      </c>
      <c r="L266" s="47"/>
      <c r="M266" s="223" t="s">
        <v>19</v>
      </c>
      <c r="N266" s="224" t="s">
        <v>47</v>
      </c>
      <c r="O266" s="87"/>
      <c r="P266" s="225">
        <f>O266*H266</f>
        <v>0</v>
      </c>
      <c r="Q266" s="225">
        <v>0</v>
      </c>
      <c r="R266" s="225">
        <f>Q266*H266</f>
        <v>0</v>
      </c>
      <c r="S266" s="225">
        <v>0</v>
      </c>
      <c r="T266" s="226">
        <f>S266*H266</f>
        <v>0</v>
      </c>
      <c r="U266" s="41"/>
      <c r="V266" s="41"/>
      <c r="W266" s="41"/>
      <c r="X266" s="41"/>
      <c r="Y266" s="41"/>
      <c r="Z266" s="41"/>
      <c r="AA266" s="41"/>
      <c r="AB266" s="41"/>
      <c r="AC266" s="41"/>
      <c r="AD266" s="41"/>
      <c r="AE266" s="41"/>
      <c r="AR266" s="227" t="s">
        <v>315</v>
      </c>
      <c r="AT266" s="227" t="s">
        <v>310</v>
      </c>
      <c r="AU266" s="227" t="s">
        <v>85</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315</v>
      </c>
      <c r="BM266" s="227" t="s">
        <v>2128</v>
      </c>
    </row>
    <row r="267" s="2" customFormat="1">
      <c r="A267" s="41"/>
      <c r="B267" s="42"/>
      <c r="C267" s="43"/>
      <c r="D267" s="229" t="s">
        <v>317</v>
      </c>
      <c r="E267" s="43"/>
      <c r="F267" s="230" t="s">
        <v>955</v>
      </c>
      <c r="G267" s="43"/>
      <c r="H267" s="43"/>
      <c r="I267" s="231"/>
      <c r="J267" s="43"/>
      <c r="K267" s="43"/>
      <c r="L267" s="47"/>
      <c r="M267" s="232"/>
      <c r="N267" s="233"/>
      <c r="O267" s="87"/>
      <c r="P267" s="87"/>
      <c r="Q267" s="87"/>
      <c r="R267" s="87"/>
      <c r="S267" s="87"/>
      <c r="T267" s="88"/>
      <c r="U267" s="41"/>
      <c r="V267" s="41"/>
      <c r="W267" s="41"/>
      <c r="X267" s="41"/>
      <c r="Y267" s="41"/>
      <c r="Z267" s="41"/>
      <c r="AA267" s="41"/>
      <c r="AB267" s="41"/>
      <c r="AC267" s="41"/>
      <c r="AD267" s="41"/>
      <c r="AE267" s="41"/>
      <c r="AT267" s="20" t="s">
        <v>317</v>
      </c>
      <c r="AU267" s="20" t="s">
        <v>85</v>
      </c>
    </row>
    <row r="268" s="14" customFormat="1">
      <c r="A268" s="14"/>
      <c r="B268" s="249"/>
      <c r="C268" s="250"/>
      <c r="D268" s="236" t="s">
        <v>319</v>
      </c>
      <c r="E268" s="251" t="s">
        <v>19</v>
      </c>
      <c r="F268" s="252" t="s">
        <v>1766</v>
      </c>
      <c r="G268" s="250"/>
      <c r="H268" s="251" t="s">
        <v>19</v>
      </c>
      <c r="I268" s="253"/>
      <c r="J268" s="250"/>
      <c r="K268" s="250"/>
      <c r="L268" s="254"/>
      <c r="M268" s="255"/>
      <c r="N268" s="256"/>
      <c r="O268" s="256"/>
      <c r="P268" s="256"/>
      <c r="Q268" s="256"/>
      <c r="R268" s="256"/>
      <c r="S268" s="256"/>
      <c r="T268" s="257"/>
      <c r="U268" s="14"/>
      <c r="V268" s="14"/>
      <c r="W268" s="14"/>
      <c r="X268" s="14"/>
      <c r="Y268" s="14"/>
      <c r="Z268" s="14"/>
      <c r="AA268" s="14"/>
      <c r="AB268" s="14"/>
      <c r="AC268" s="14"/>
      <c r="AD268" s="14"/>
      <c r="AE268" s="14"/>
      <c r="AT268" s="258" t="s">
        <v>319</v>
      </c>
      <c r="AU268" s="258" t="s">
        <v>85</v>
      </c>
      <c r="AV268" s="14" t="s">
        <v>83</v>
      </c>
      <c r="AW268" s="14" t="s">
        <v>37</v>
      </c>
      <c r="AX268" s="14" t="s">
        <v>76</v>
      </c>
      <c r="AY268" s="258" t="s">
        <v>308</v>
      </c>
    </row>
    <row r="269" s="13" customFormat="1">
      <c r="A269" s="13"/>
      <c r="B269" s="234"/>
      <c r="C269" s="235"/>
      <c r="D269" s="236" t="s">
        <v>319</v>
      </c>
      <c r="E269" s="237" t="s">
        <v>19</v>
      </c>
      <c r="F269" s="238" t="s">
        <v>2129</v>
      </c>
      <c r="G269" s="235"/>
      <c r="H269" s="239">
        <v>5.7000000000000002</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4" customFormat="1">
      <c r="A270" s="14"/>
      <c r="B270" s="249"/>
      <c r="C270" s="250"/>
      <c r="D270" s="236" t="s">
        <v>319</v>
      </c>
      <c r="E270" s="251" t="s">
        <v>19</v>
      </c>
      <c r="F270" s="252" t="s">
        <v>2120</v>
      </c>
      <c r="G270" s="250"/>
      <c r="H270" s="251" t="s">
        <v>19</v>
      </c>
      <c r="I270" s="253"/>
      <c r="J270" s="250"/>
      <c r="K270" s="250"/>
      <c r="L270" s="254"/>
      <c r="M270" s="255"/>
      <c r="N270" s="256"/>
      <c r="O270" s="256"/>
      <c r="P270" s="256"/>
      <c r="Q270" s="256"/>
      <c r="R270" s="256"/>
      <c r="S270" s="256"/>
      <c r="T270" s="257"/>
      <c r="U270" s="14"/>
      <c r="V270" s="14"/>
      <c r="W270" s="14"/>
      <c r="X270" s="14"/>
      <c r="Y270" s="14"/>
      <c r="Z270" s="14"/>
      <c r="AA270" s="14"/>
      <c r="AB270" s="14"/>
      <c r="AC270" s="14"/>
      <c r="AD270" s="14"/>
      <c r="AE270" s="14"/>
      <c r="AT270" s="258" t="s">
        <v>319</v>
      </c>
      <c r="AU270" s="258" t="s">
        <v>85</v>
      </c>
      <c r="AV270" s="14" t="s">
        <v>83</v>
      </c>
      <c r="AW270" s="14" t="s">
        <v>37</v>
      </c>
      <c r="AX270" s="14" t="s">
        <v>76</v>
      </c>
      <c r="AY270" s="258" t="s">
        <v>308</v>
      </c>
    </row>
    <row r="271" s="13" customFormat="1">
      <c r="A271" s="13"/>
      <c r="B271" s="234"/>
      <c r="C271" s="235"/>
      <c r="D271" s="236" t="s">
        <v>319</v>
      </c>
      <c r="E271" s="237" t="s">
        <v>19</v>
      </c>
      <c r="F271" s="238" t="s">
        <v>2130</v>
      </c>
      <c r="G271" s="235"/>
      <c r="H271" s="239">
        <v>2.214</v>
      </c>
      <c r="I271" s="240"/>
      <c r="J271" s="235"/>
      <c r="K271" s="235"/>
      <c r="L271" s="241"/>
      <c r="M271" s="242"/>
      <c r="N271" s="243"/>
      <c r="O271" s="243"/>
      <c r="P271" s="243"/>
      <c r="Q271" s="243"/>
      <c r="R271" s="243"/>
      <c r="S271" s="243"/>
      <c r="T271" s="244"/>
      <c r="U271" s="13"/>
      <c r="V271" s="13"/>
      <c r="W271" s="13"/>
      <c r="X271" s="13"/>
      <c r="Y271" s="13"/>
      <c r="Z271" s="13"/>
      <c r="AA271" s="13"/>
      <c r="AB271" s="13"/>
      <c r="AC271" s="13"/>
      <c r="AD271" s="13"/>
      <c r="AE271" s="13"/>
      <c r="AT271" s="245" t="s">
        <v>319</v>
      </c>
      <c r="AU271" s="245" t="s">
        <v>85</v>
      </c>
      <c r="AV271" s="13" t="s">
        <v>85</v>
      </c>
      <c r="AW271" s="13" t="s">
        <v>37</v>
      </c>
      <c r="AX271" s="13" t="s">
        <v>76</v>
      </c>
      <c r="AY271" s="245" t="s">
        <v>308</v>
      </c>
    </row>
    <row r="272" s="13" customFormat="1">
      <c r="A272" s="13"/>
      <c r="B272" s="234"/>
      <c r="C272" s="235"/>
      <c r="D272" s="236" t="s">
        <v>319</v>
      </c>
      <c r="E272" s="237" t="s">
        <v>19</v>
      </c>
      <c r="F272" s="238" t="s">
        <v>2131</v>
      </c>
      <c r="G272" s="235"/>
      <c r="H272" s="239">
        <v>0.16200000000000001</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76</v>
      </c>
      <c r="AY272" s="245" t="s">
        <v>308</v>
      </c>
    </row>
    <row r="273" s="13" customFormat="1">
      <c r="A273" s="13"/>
      <c r="B273" s="234"/>
      <c r="C273" s="235"/>
      <c r="D273" s="236" t="s">
        <v>319</v>
      </c>
      <c r="E273" s="237" t="s">
        <v>19</v>
      </c>
      <c r="F273" s="238" t="s">
        <v>2132</v>
      </c>
      <c r="G273" s="235"/>
      <c r="H273" s="239">
        <v>0.071999999999999995</v>
      </c>
      <c r="I273" s="240"/>
      <c r="J273" s="235"/>
      <c r="K273" s="235"/>
      <c r="L273" s="241"/>
      <c r="M273" s="242"/>
      <c r="N273" s="243"/>
      <c r="O273" s="243"/>
      <c r="P273" s="243"/>
      <c r="Q273" s="243"/>
      <c r="R273" s="243"/>
      <c r="S273" s="243"/>
      <c r="T273" s="244"/>
      <c r="U273" s="13"/>
      <c r="V273" s="13"/>
      <c r="W273" s="13"/>
      <c r="X273" s="13"/>
      <c r="Y273" s="13"/>
      <c r="Z273" s="13"/>
      <c r="AA273" s="13"/>
      <c r="AB273" s="13"/>
      <c r="AC273" s="13"/>
      <c r="AD273" s="13"/>
      <c r="AE273" s="13"/>
      <c r="AT273" s="245" t="s">
        <v>319</v>
      </c>
      <c r="AU273" s="245" t="s">
        <v>85</v>
      </c>
      <c r="AV273" s="13" t="s">
        <v>85</v>
      </c>
      <c r="AW273" s="13" t="s">
        <v>37</v>
      </c>
      <c r="AX273" s="13" t="s">
        <v>76</v>
      </c>
      <c r="AY273" s="245" t="s">
        <v>308</v>
      </c>
    </row>
    <row r="274" s="13" customFormat="1">
      <c r="A274" s="13"/>
      <c r="B274" s="234"/>
      <c r="C274" s="235"/>
      <c r="D274" s="236" t="s">
        <v>319</v>
      </c>
      <c r="E274" s="237" t="s">
        <v>19</v>
      </c>
      <c r="F274" s="238" t="s">
        <v>2133</v>
      </c>
      <c r="G274" s="235"/>
      <c r="H274" s="239">
        <v>0.27900000000000003</v>
      </c>
      <c r="I274" s="240"/>
      <c r="J274" s="235"/>
      <c r="K274" s="235"/>
      <c r="L274" s="241"/>
      <c r="M274" s="242"/>
      <c r="N274" s="243"/>
      <c r="O274" s="243"/>
      <c r="P274" s="243"/>
      <c r="Q274" s="243"/>
      <c r="R274" s="243"/>
      <c r="S274" s="243"/>
      <c r="T274" s="244"/>
      <c r="U274" s="13"/>
      <c r="V274" s="13"/>
      <c r="W274" s="13"/>
      <c r="X274" s="13"/>
      <c r="Y274" s="13"/>
      <c r="Z274" s="13"/>
      <c r="AA274" s="13"/>
      <c r="AB274" s="13"/>
      <c r="AC274" s="13"/>
      <c r="AD274" s="13"/>
      <c r="AE274" s="13"/>
      <c r="AT274" s="245" t="s">
        <v>319</v>
      </c>
      <c r="AU274" s="245" t="s">
        <v>85</v>
      </c>
      <c r="AV274" s="13" t="s">
        <v>85</v>
      </c>
      <c r="AW274" s="13" t="s">
        <v>37</v>
      </c>
      <c r="AX274" s="13" t="s">
        <v>76</v>
      </c>
      <c r="AY274" s="245" t="s">
        <v>308</v>
      </c>
    </row>
    <row r="275" s="15" customFormat="1">
      <c r="A275" s="15"/>
      <c r="B275" s="259"/>
      <c r="C275" s="260"/>
      <c r="D275" s="236" t="s">
        <v>319</v>
      </c>
      <c r="E275" s="261" t="s">
        <v>19</v>
      </c>
      <c r="F275" s="262" t="s">
        <v>448</v>
      </c>
      <c r="G275" s="260"/>
      <c r="H275" s="263">
        <v>8.4269999999999996</v>
      </c>
      <c r="I275" s="264"/>
      <c r="J275" s="260"/>
      <c r="K275" s="260"/>
      <c r="L275" s="265"/>
      <c r="M275" s="266"/>
      <c r="N275" s="267"/>
      <c r="O275" s="267"/>
      <c r="P275" s="267"/>
      <c r="Q275" s="267"/>
      <c r="R275" s="267"/>
      <c r="S275" s="267"/>
      <c r="T275" s="268"/>
      <c r="U275" s="15"/>
      <c r="V275" s="15"/>
      <c r="W275" s="15"/>
      <c r="X275" s="15"/>
      <c r="Y275" s="15"/>
      <c r="Z275" s="15"/>
      <c r="AA275" s="15"/>
      <c r="AB275" s="15"/>
      <c r="AC275" s="15"/>
      <c r="AD275" s="15"/>
      <c r="AE275" s="15"/>
      <c r="AT275" s="269" t="s">
        <v>319</v>
      </c>
      <c r="AU275" s="269" t="s">
        <v>85</v>
      </c>
      <c r="AV275" s="15" t="s">
        <v>315</v>
      </c>
      <c r="AW275" s="15" t="s">
        <v>37</v>
      </c>
      <c r="AX275" s="15" t="s">
        <v>83</v>
      </c>
      <c r="AY275" s="269" t="s">
        <v>308</v>
      </c>
    </row>
    <row r="276" s="2" customFormat="1" ht="16.5" customHeight="1">
      <c r="A276" s="41"/>
      <c r="B276" s="42"/>
      <c r="C276" s="216" t="s">
        <v>620</v>
      </c>
      <c r="D276" s="216" t="s">
        <v>310</v>
      </c>
      <c r="E276" s="217" t="s">
        <v>1791</v>
      </c>
      <c r="F276" s="218" t="s">
        <v>1792</v>
      </c>
      <c r="G276" s="219" t="s">
        <v>493</v>
      </c>
      <c r="H276" s="220">
        <v>0.021000000000000001</v>
      </c>
      <c r="I276" s="221"/>
      <c r="J276" s="222">
        <f>ROUND(I276*H276,2)</f>
        <v>0</v>
      </c>
      <c r="K276" s="218" t="s">
        <v>314</v>
      </c>
      <c r="L276" s="47"/>
      <c r="M276" s="223" t="s">
        <v>19</v>
      </c>
      <c r="N276" s="224" t="s">
        <v>47</v>
      </c>
      <c r="O276" s="87"/>
      <c r="P276" s="225">
        <f>O276*H276</f>
        <v>0</v>
      </c>
      <c r="Q276" s="225">
        <v>0</v>
      </c>
      <c r="R276" s="225">
        <f>Q276*H276</f>
        <v>0</v>
      </c>
      <c r="S276" s="225">
        <v>0</v>
      </c>
      <c r="T276" s="226">
        <f>S276*H276</f>
        <v>0</v>
      </c>
      <c r="U276" s="41"/>
      <c r="V276" s="41"/>
      <c r="W276" s="41"/>
      <c r="X276" s="41"/>
      <c r="Y276" s="41"/>
      <c r="Z276" s="41"/>
      <c r="AA276" s="41"/>
      <c r="AB276" s="41"/>
      <c r="AC276" s="41"/>
      <c r="AD276" s="41"/>
      <c r="AE276" s="41"/>
      <c r="AR276" s="227" t="s">
        <v>315</v>
      </c>
      <c r="AT276" s="227" t="s">
        <v>310</v>
      </c>
      <c r="AU276" s="227" t="s">
        <v>85</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315</v>
      </c>
      <c r="BM276" s="227" t="s">
        <v>2134</v>
      </c>
    </row>
    <row r="277" s="2" customFormat="1">
      <c r="A277" s="41"/>
      <c r="B277" s="42"/>
      <c r="C277" s="43"/>
      <c r="D277" s="229" t="s">
        <v>317</v>
      </c>
      <c r="E277" s="43"/>
      <c r="F277" s="230" t="s">
        <v>1794</v>
      </c>
      <c r="G277" s="43"/>
      <c r="H277" s="43"/>
      <c r="I277" s="231"/>
      <c r="J277" s="43"/>
      <c r="K277" s="43"/>
      <c r="L277" s="47"/>
      <c r="M277" s="232"/>
      <c r="N277" s="233"/>
      <c r="O277" s="87"/>
      <c r="P277" s="87"/>
      <c r="Q277" s="87"/>
      <c r="R277" s="87"/>
      <c r="S277" s="87"/>
      <c r="T277" s="88"/>
      <c r="U277" s="41"/>
      <c r="V277" s="41"/>
      <c r="W277" s="41"/>
      <c r="X277" s="41"/>
      <c r="Y277" s="41"/>
      <c r="Z277" s="41"/>
      <c r="AA277" s="41"/>
      <c r="AB277" s="41"/>
      <c r="AC277" s="41"/>
      <c r="AD277" s="41"/>
      <c r="AE277" s="41"/>
      <c r="AT277" s="20" t="s">
        <v>317</v>
      </c>
      <c r="AU277" s="20" t="s">
        <v>85</v>
      </c>
    </row>
    <row r="278" s="13" customFormat="1">
      <c r="A278" s="13"/>
      <c r="B278" s="234"/>
      <c r="C278" s="235"/>
      <c r="D278" s="236" t="s">
        <v>319</v>
      </c>
      <c r="E278" s="237" t="s">
        <v>19</v>
      </c>
      <c r="F278" s="238" t="s">
        <v>2135</v>
      </c>
      <c r="G278" s="235"/>
      <c r="H278" s="239">
        <v>0.016</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76</v>
      </c>
      <c r="AY278" s="245" t="s">
        <v>308</v>
      </c>
    </row>
    <row r="279" s="13" customFormat="1">
      <c r="A279" s="13"/>
      <c r="B279" s="234"/>
      <c r="C279" s="235"/>
      <c r="D279" s="236" t="s">
        <v>319</v>
      </c>
      <c r="E279" s="237" t="s">
        <v>19</v>
      </c>
      <c r="F279" s="238" t="s">
        <v>2136</v>
      </c>
      <c r="G279" s="235"/>
      <c r="H279" s="239">
        <v>0.0050000000000000001</v>
      </c>
      <c r="I279" s="240"/>
      <c r="J279" s="235"/>
      <c r="K279" s="235"/>
      <c r="L279" s="241"/>
      <c r="M279" s="242"/>
      <c r="N279" s="243"/>
      <c r="O279" s="243"/>
      <c r="P279" s="243"/>
      <c r="Q279" s="243"/>
      <c r="R279" s="243"/>
      <c r="S279" s="243"/>
      <c r="T279" s="244"/>
      <c r="U279" s="13"/>
      <c r="V279" s="13"/>
      <c r="W279" s="13"/>
      <c r="X279" s="13"/>
      <c r="Y279" s="13"/>
      <c r="Z279" s="13"/>
      <c r="AA279" s="13"/>
      <c r="AB279" s="13"/>
      <c r="AC279" s="13"/>
      <c r="AD279" s="13"/>
      <c r="AE279" s="13"/>
      <c r="AT279" s="245" t="s">
        <v>319</v>
      </c>
      <c r="AU279" s="245" t="s">
        <v>85</v>
      </c>
      <c r="AV279" s="13" t="s">
        <v>85</v>
      </c>
      <c r="AW279" s="13" t="s">
        <v>37</v>
      </c>
      <c r="AX279" s="13" t="s">
        <v>76</v>
      </c>
      <c r="AY279" s="245" t="s">
        <v>308</v>
      </c>
    </row>
    <row r="280" s="15" customFormat="1">
      <c r="A280" s="15"/>
      <c r="B280" s="259"/>
      <c r="C280" s="260"/>
      <c r="D280" s="236" t="s">
        <v>319</v>
      </c>
      <c r="E280" s="261" t="s">
        <v>19</v>
      </c>
      <c r="F280" s="262" t="s">
        <v>448</v>
      </c>
      <c r="G280" s="260"/>
      <c r="H280" s="263">
        <v>0.021000000000000001</v>
      </c>
      <c r="I280" s="264"/>
      <c r="J280" s="260"/>
      <c r="K280" s="260"/>
      <c r="L280" s="265"/>
      <c r="M280" s="266"/>
      <c r="N280" s="267"/>
      <c r="O280" s="267"/>
      <c r="P280" s="267"/>
      <c r="Q280" s="267"/>
      <c r="R280" s="267"/>
      <c r="S280" s="267"/>
      <c r="T280" s="268"/>
      <c r="U280" s="15"/>
      <c r="V280" s="15"/>
      <c r="W280" s="15"/>
      <c r="X280" s="15"/>
      <c r="Y280" s="15"/>
      <c r="Z280" s="15"/>
      <c r="AA280" s="15"/>
      <c r="AB280" s="15"/>
      <c r="AC280" s="15"/>
      <c r="AD280" s="15"/>
      <c r="AE280" s="15"/>
      <c r="AT280" s="269" t="s">
        <v>319</v>
      </c>
      <c r="AU280" s="269" t="s">
        <v>85</v>
      </c>
      <c r="AV280" s="15" t="s">
        <v>315</v>
      </c>
      <c r="AW280" s="15" t="s">
        <v>37</v>
      </c>
      <c r="AX280" s="15" t="s">
        <v>83</v>
      </c>
      <c r="AY280" s="269" t="s">
        <v>308</v>
      </c>
    </row>
    <row r="281" s="2" customFormat="1" ht="24.15" customHeight="1">
      <c r="A281" s="41"/>
      <c r="B281" s="42"/>
      <c r="C281" s="216" t="s">
        <v>794</v>
      </c>
      <c r="D281" s="216" t="s">
        <v>310</v>
      </c>
      <c r="E281" s="217" t="s">
        <v>514</v>
      </c>
      <c r="F281" s="218" t="s">
        <v>515</v>
      </c>
      <c r="G281" s="219" t="s">
        <v>493</v>
      </c>
      <c r="H281" s="220">
        <v>0.29999999999999999</v>
      </c>
      <c r="I281" s="221"/>
      <c r="J281" s="222">
        <f>ROUND(I281*H281,2)</f>
        <v>0</v>
      </c>
      <c r="K281" s="218" t="s">
        <v>314</v>
      </c>
      <c r="L281" s="47"/>
      <c r="M281" s="223" t="s">
        <v>19</v>
      </c>
      <c r="N281" s="224" t="s">
        <v>47</v>
      </c>
      <c r="O281" s="87"/>
      <c r="P281" s="225">
        <f>O281*H281</f>
        <v>0</v>
      </c>
      <c r="Q281" s="225">
        <v>0</v>
      </c>
      <c r="R281" s="225">
        <f>Q281*H281</f>
        <v>0</v>
      </c>
      <c r="S281" s="225">
        <v>0</v>
      </c>
      <c r="T281" s="226">
        <f>S281*H281</f>
        <v>0</v>
      </c>
      <c r="U281" s="41"/>
      <c r="V281" s="41"/>
      <c r="W281" s="41"/>
      <c r="X281" s="41"/>
      <c r="Y281" s="41"/>
      <c r="Z281" s="41"/>
      <c r="AA281" s="41"/>
      <c r="AB281" s="41"/>
      <c r="AC281" s="41"/>
      <c r="AD281" s="41"/>
      <c r="AE281" s="41"/>
      <c r="AR281" s="227" t="s">
        <v>315</v>
      </c>
      <c r="AT281" s="227" t="s">
        <v>310</v>
      </c>
      <c r="AU281" s="227" t="s">
        <v>85</v>
      </c>
      <c r="AY281" s="20" t="s">
        <v>308</v>
      </c>
      <c r="BE281" s="228">
        <f>IF(N281="základní",J281,0)</f>
        <v>0</v>
      </c>
      <c r="BF281" s="228">
        <f>IF(N281="snížená",J281,0)</f>
        <v>0</v>
      </c>
      <c r="BG281" s="228">
        <f>IF(N281="zákl. přenesená",J281,0)</f>
        <v>0</v>
      </c>
      <c r="BH281" s="228">
        <f>IF(N281="sníž. přenesená",J281,0)</f>
        <v>0</v>
      </c>
      <c r="BI281" s="228">
        <f>IF(N281="nulová",J281,0)</f>
        <v>0</v>
      </c>
      <c r="BJ281" s="20" t="s">
        <v>83</v>
      </c>
      <c r="BK281" s="228">
        <f>ROUND(I281*H281,2)</f>
        <v>0</v>
      </c>
      <c r="BL281" s="20" t="s">
        <v>315</v>
      </c>
      <c r="BM281" s="227" t="s">
        <v>2137</v>
      </c>
    </row>
    <row r="282" s="2" customFormat="1">
      <c r="A282" s="41"/>
      <c r="B282" s="42"/>
      <c r="C282" s="43"/>
      <c r="D282" s="229" t="s">
        <v>317</v>
      </c>
      <c r="E282" s="43"/>
      <c r="F282" s="230" t="s">
        <v>517</v>
      </c>
      <c r="G282" s="43"/>
      <c r="H282" s="43"/>
      <c r="I282" s="231"/>
      <c r="J282" s="43"/>
      <c r="K282" s="43"/>
      <c r="L282" s="47"/>
      <c r="M282" s="232"/>
      <c r="N282" s="233"/>
      <c r="O282" s="87"/>
      <c r="P282" s="87"/>
      <c r="Q282" s="87"/>
      <c r="R282" s="87"/>
      <c r="S282" s="87"/>
      <c r="T282" s="88"/>
      <c r="U282" s="41"/>
      <c r="V282" s="41"/>
      <c r="W282" s="41"/>
      <c r="X282" s="41"/>
      <c r="Y282" s="41"/>
      <c r="Z282" s="41"/>
      <c r="AA282" s="41"/>
      <c r="AB282" s="41"/>
      <c r="AC282" s="41"/>
      <c r="AD282" s="41"/>
      <c r="AE282" s="41"/>
      <c r="AT282" s="20" t="s">
        <v>317</v>
      </c>
      <c r="AU282" s="20" t="s">
        <v>85</v>
      </c>
    </row>
    <row r="283" s="13" customFormat="1">
      <c r="A283" s="13"/>
      <c r="B283" s="234"/>
      <c r="C283" s="235"/>
      <c r="D283" s="236" t="s">
        <v>319</v>
      </c>
      <c r="E283" s="237" t="s">
        <v>19</v>
      </c>
      <c r="F283" s="238" t="s">
        <v>2119</v>
      </c>
      <c r="G283" s="235"/>
      <c r="H283" s="239">
        <v>0.29999999999999999</v>
      </c>
      <c r="I283" s="240"/>
      <c r="J283" s="235"/>
      <c r="K283" s="235"/>
      <c r="L283" s="241"/>
      <c r="M283" s="242"/>
      <c r="N283" s="243"/>
      <c r="O283" s="243"/>
      <c r="P283" s="243"/>
      <c r="Q283" s="243"/>
      <c r="R283" s="243"/>
      <c r="S283" s="243"/>
      <c r="T283" s="244"/>
      <c r="U283" s="13"/>
      <c r="V283" s="13"/>
      <c r="W283" s="13"/>
      <c r="X283" s="13"/>
      <c r="Y283" s="13"/>
      <c r="Z283" s="13"/>
      <c r="AA283" s="13"/>
      <c r="AB283" s="13"/>
      <c r="AC283" s="13"/>
      <c r="AD283" s="13"/>
      <c r="AE283" s="13"/>
      <c r="AT283" s="245" t="s">
        <v>319</v>
      </c>
      <c r="AU283" s="245" t="s">
        <v>85</v>
      </c>
      <c r="AV283" s="13" t="s">
        <v>85</v>
      </c>
      <c r="AW283" s="13" t="s">
        <v>37</v>
      </c>
      <c r="AX283" s="13" t="s">
        <v>76</v>
      </c>
      <c r="AY283" s="245" t="s">
        <v>308</v>
      </c>
    </row>
    <row r="284" s="15" customFormat="1">
      <c r="A284" s="15"/>
      <c r="B284" s="259"/>
      <c r="C284" s="260"/>
      <c r="D284" s="236" t="s">
        <v>319</v>
      </c>
      <c r="E284" s="261" t="s">
        <v>19</v>
      </c>
      <c r="F284" s="262" t="s">
        <v>448</v>
      </c>
      <c r="G284" s="260"/>
      <c r="H284" s="263">
        <v>0.29999999999999999</v>
      </c>
      <c r="I284" s="264"/>
      <c r="J284" s="260"/>
      <c r="K284" s="260"/>
      <c r="L284" s="265"/>
      <c r="M284" s="266"/>
      <c r="N284" s="267"/>
      <c r="O284" s="267"/>
      <c r="P284" s="267"/>
      <c r="Q284" s="267"/>
      <c r="R284" s="267"/>
      <c r="S284" s="267"/>
      <c r="T284" s="268"/>
      <c r="U284" s="15"/>
      <c r="V284" s="15"/>
      <c r="W284" s="15"/>
      <c r="X284" s="15"/>
      <c r="Y284" s="15"/>
      <c r="Z284" s="15"/>
      <c r="AA284" s="15"/>
      <c r="AB284" s="15"/>
      <c r="AC284" s="15"/>
      <c r="AD284" s="15"/>
      <c r="AE284" s="15"/>
      <c r="AT284" s="269" t="s">
        <v>319</v>
      </c>
      <c r="AU284" s="269" t="s">
        <v>85</v>
      </c>
      <c r="AV284" s="15" t="s">
        <v>315</v>
      </c>
      <c r="AW284" s="15" t="s">
        <v>37</v>
      </c>
      <c r="AX284" s="15" t="s">
        <v>83</v>
      </c>
      <c r="AY284" s="269" t="s">
        <v>308</v>
      </c>
    </row>
    <row r="285" s="12" customFormat="1" ht="22.8" customHeight="1">
      <c r="A285" s="12"/>
      <c r="B285" s="200"/>
      <c r="C285" s="201"/>
      <c r="D285" s="202" t="s">
        <v>75</v>
      </c>
      <c r="E285" s="214" t="s">
        <v>518</v>
      </c>
      <c r="F285" s="214" t="s">
        <v>519</v>
      </c>
      <c r="G285" s="201"/>
      <c r="H285" s="201"/>
      <c r="I285" s="204"/>
      <c r="J285" s="215">
        <f>BK285</f>
        <v>0</v>
      </c>
      <c r="K285" s="201"/>
      <c r="L285" s="206"/>
      <c r="M285" s="207"/>
      <c r="N285" s="208"/>
      <c r="O285" s="208"/>
      <c r="P285" s="209">
        <f>SUM(P286:P287)</f>
        <v>0</v>
      </c>
      <c r="Q285" s="208"/>
      <c r="R285" s="209">
        <f>SUM(R286:R287)</f>
        <v>0</v>
      </c>
      <c r="S285" s="208"/>
      <c r="T285" s="210">
        <f>SUM(T286:T287)</f>
        <v>0</v>
      </c>
      <c r="U285" s="12"/>
      <c r="V285" s="12"/>
      <c r="W285" s="12"/>
      <c r="X285" s="12"/>
      <c r="Y285" s="12"/>
      <c r="Z285" s="12"/>
      <c r="AA285" s="12"/>
      <c r="AB285" s="12"/>
      <c r="AC285" s="12"/>
      <c r="AD285" s="12"/>
      <c r="AE285" s="12"/>
      <c r="AR285" s="211" t="s">
        <v>83</v>
      </c>
      <c r="AT285" s="212" t="s">
        <v>75</v>
      </c>
      <c r="AU285" s="212" t="s">
        <v>83</v>
      </c>
      <c r="AY285" s="211" t="s">
        <v>308</v>
      </c>
      <c r="BK285" s="213">
        <f>SUM(BK286:BK287)</f>
        <v>0</v>
      </c>
    </row>
    <row r="286" s="2" customFormat="1" ht="24.15" customHeight="1">
      <c r="A286" s="41"/>
      <c r="B286" s="42"/>
      <c r="C286" s="216" t="s">
        <v>627</v>
      </c>
      <c r="D286" s="216" t="s">
        <v>310</v>
      </c>
      <c r="E286" s="217" t="s">
        <v>1514</v>
      </c>
      <c r="F286" s="218" t="s">
        <v>1515</v>
      </c>
      <c r="G286" s="219" t="s">
        <v>493</v>
      </c>
      <c r="H286" s="220">
        <v>5.9089999999999998</v>
      </c>
      <c r="I286" s="221"/>
      <c r="J286" s="222">
        <f>ROUND(I286*H286,2)</f>
        <v>0</v>
      </c>
      <c r="K286" s="218" t="s">
        <v>314</v>
      </c>
      <c r="L286" s="47"/>
      <c r="M286" s="223" t="s">
        <v>19</v>
      </c>
      <c r="N286" s="224" t="s">
        <v>47</v>
      </c>
      <c r="O286" s="87"/>
      <c r="P286" s="225">
        <f>O286*H286</f>
        <v>0</v>
      </c>
      <c r="Q286" s="225">
        <v>0</v>
      </c>
      <c r="R286" s="225">
        <f>Q286*H286</f>
        <v>0</v>
      </c>
      <c r="S286" s="225">
        <v>0</v>
      </c>
      <c r="T286" s="226">
        <f>S286*H286</f>
        <v>0</v>
      </c>
      <c r="U286" s="41"/>
      <c r="V286" s="41"/>
      <c r="W286" s="41"/>
      <c r="X286" s="41"/>
      <c r="Y286" s="41"/>
      <c r="Z286" s="41"/>
      <c r="AA286" s="41"/>
      <c r="AB286" s="41"/>
      <c r="AC286" s="41"/>
      <c r="AD286" s="41"/>
      <c r="AE286" s="41"/>
      <c r="AR286" s="227" t="s">
        <v>315</v>
      </c>
      <c r="AT286" s="227" t="s">
        <v>310</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2138</v>
      </c>
    </row>
    <row r="287" s="2" customFormat="1">
      <c r="A287" s="41"/>
      <c r="B287" s="42"/>
      <c r="C287" s="43"/>
      <c r="D287" s="229" t="s">
        <v>317</v>
      </c>
      <c r="E287" s="43"/>
      <c r="F287" s="230" t="s">
        <v>1517</v>
      </c>
      <c r="G287" s="43"/>
      <c r="H287" s="43"/>
      <c r="I287" s="231"/>
      <c r="J287" s="43"/>
      <c r="K287" s="43"/>
      <c r="L287" s="47"/>
      <c r="M287" s="270"/>
      <c r="N287" s="271"/>
      <c r="O287" s="272"/>
      <c r="P287" s="272"/>
      <c r="Q287" s="272"/>
      <c r="R287" s="272"/>
      <c r="S287" s="272"/>
      <c r="T287" s="273"/>
      <c r="U287" s="41"/>
      <c r="V287" s="41"/>
      <c r="W287" s="41"/>
      <c r="X287" s="41"/>
      <c r="Y287" s="41"/>
      <c r="Z287" s="41"/>
      <c r="AA287" s="41"/>
      <c r="AB287" s="41"/>
      <c r="AC287" s="41"/>
      <c r="AD287" s="41"/>
      <c r="AE287" s="41"/>
      <c r="AT287" s="20" t="s">
        <v>317</v>
      </c>
      <c r="AU287" s="20" t="s">
        <v>85</v>
      </c>
    </row>
    <row r="288" s="2" customFormat="1" ht="6.96" customHeight="1">
      <c r="A288" s="41"/>
      <c r="B288" s="62"/>
      <c r="C288" s="63"/>
      <c r="D288" s="63"/>
      <c r="E288" s="63"/>
      <c r="F288" s="63"/>
      <c r="G288" s="63"/>
      <c r="H288" s="63"/>
      <c r="I288" s="63"/>
      <c r="J288" s="63"/>
      <c r="K288" s="63"/>
      <c r="L288" s="47"/>
      <c r="M288" s="41"/>
      <c r="O288" s="41"/>
      <c r="P288" s="41"/>
      <c r="Q288" s="41"/>
      <c r="R288" s="41"/>
      <c r="S288" s="41"/>
      <c r="T288" s="41"/>
      <c r="U288" s="41"/>
      <c r="V288" s="41"/>
      <c r="W288" s="41"/>
      <c r="X288" s="41"/>
      <c r="Y288" s="41"/>
      <c r="Z288" s="41"/>
      <c r="AA288" s="41"/>
      <c r="AB288" s="41"/>
      <c r="AC288" s="41"/>
      <c r="AD288" s="41"/>
      <c r="AE288" s="41"/>
    </row>
  </sheetData>
  <sheetProtection sheet="1" autoFilter="0" formatColumns="0" formatRows="0" objects="1" scenarios="1" spinCount="100000" saltValue="fg/OWn+SCfMSkZoYUZ4xPiQDD4QYdX+NawvDO3WKSj07tOQm84wGZmg+CfS7gGlCbCuRI9CZ85uHl8ER1i9u6g==" hashValue="ypw0xfF8/GoUhrTfLJjdlizXRl/SMpWFKrDORQ3kOAfcGaP42x0jQ7qLmLRAcL9fOY5CqvQaDQeY/mJjphzwLQ==" algorithmName="SHA-512" password="CC35"/>
  <autoFilter ref="C89:K287"/>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62751117"/>
    <hyperlink ref="F97" r:id="rId2" display="https://podminky.urs.cz/item/CS_URS_2024_02/162751119"/>
    <hyperlink ref="F100" r:id="rId3" display="https://podminky.urs.cz/item/CS_URS_2024_02/171201231"/>
    <hyperlink ref="F104" r:id="rId4" display="https://podminky.urs.cz/item/CS_URS_2024_02/171251201"/>
    <hyperlink ref="F108" r:id="rId5" display="https://podminky.urs.cz/item/CS_URS_2024_02/914111111"/>
    <hyperlink ref="F119" r:id="rId6" display="https://podminky.urs.cz/item/CS_URS_2024_02/914211111"/>
    <hyperlink ref="F127" r:id="rId7" display="https://podminky.urs.cz/item/CS_URS_2024_02/914511112"/>
    <hyperlink ref="F138" r:id="rId8" display="https://podminky.urs.cz/item/CS_URS_2024_02/915111111"/>
    <hyperlink ref="F145" r:id="rId9" display="https://podminky.urs.cz/item/CS_URS_2024_02/915111121"/>
    <hyperlink ref="F150" r:id="rId10" display="https://podminky.urs.cz/item/CS_URS_2024_02/915121111"/>
    <hyperlink ref="F155" r:id="rId11" display="https://podminky.urs.cz/item/CS_URS_2024_02/915121121"/>
    <hyperlink ref="F159" r:id="rId12" display="https://podminky.urs.cz/item/CS_URS_2024_02/915131111"/>
    <hyperlink ref="F168" r:id="rId13" display="https://podminky.urs.cz/item/CS_URS_2024_02/915211111"/>
    <hyperlink ref="F176" r:id="rId14" display="https://podminky.urs.cz/item/CS_URS_2024_02/915211121"/>
    <hyperlink ref="F182" r:id="rId15" display="https://podminky.urs.cz/item/CS_URS_2024_02/915221111"/>
    <hyperlink ref="F188" r:id="rId16" display="https://podminky.urs.cz/item/CS_URS_2024_02/915221121"/>
    <hyperlink ref="F192" r:id="rId17" display="https://podminky.urs.cz/item/CS_URS_2024_02/915231111"/>
    <hyperlink ref="F203" r:id="rId18" display="https://podminky.urs.cz/item/CS_URS_2024_02/915611111"/>
    <hyperlink ref="F215" r:id="rId19" display="https://podminky.urs.cz/item/CS_URS_2024_02/915621111"/>
    <hyperlink ref="F223" r:id="rId20" display="https://podminky.urs.cz/item/CS_URS_2024_02/966006132"/>
    <hyperlink ref="F236" r:id="rId21" display="https://podminky.urs.cz/item/CS_URS_2024_02/966006211"/>
    <hyperlink ref="F250" r:id="rId22" display="https://podminky.urs.cz/item/CS_URS_2024_02/966007123"/>
    <hyperlink ref="F254" r:id="rId23" display="https://podminky.urs.cz/item/CS_URS_2024_02/997221571"/>
    <hyperlink ref="F267" r:id="rId24" display="https://podminky.urs.cz/item/CS_URS_2024_02/997221579"/>
    <hyperlink ref="F277" r:id="rId25" display="https://podminky.urs.cz/item/CS_URS_2024_02/997221612"/>
    <hyperlink ref="F282" r:id="rId26" display="https://podminky.urs.cz/item/CS_URS_2024_02/997221861"/>
    <hyperlink ref="F287" r:id="rId27"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8"/>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132</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2139</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ROUND((SUM(BE91:BE267)),  2)</f>
        <v>0</v>
      </c>
      <c r="G35" s="41"/>
      <c r="H35" s="41"/>
      <c r="I35" s="161">
        <v>0.20999999999999999</v>
      </c>
      <c r="J35" s="160">
        <f>ROUND(((SUM(BE91:BE267))*I35),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ROUND((SUM(BF91:BF267)),  2)</f>
        <v>0</v>
      </c>
      <c r="G36" s="41"/>
      <c r="H36" s="41"/>
      <c r="I36" s="161">
        <v>0.12</v>
      </c>
      <c r="J36" s="160">
        <f>ROUND(((SUM(BF91:BF267))*I36),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ROUND((SUM(BG91:BG267)),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ROUND((SUM(BH91:BH267)),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ROUND((SUM(BI91:BI267)),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130.2 - Definitivní dopravní značení- BC</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J110</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538</v>
      </c>
      <c r="E67" s="186"/>
      <c r="F67" s="186"/>
      <c r="G67" s="186"/>
      <c r="H67" s="186"/>
      <c r="I67" s="186"/>
      <c r="J67" s="187">
        <f>J114</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438</v>
      </c>
      <c r="E68" s="186"/>
      <c r="F68" s="186"/>
      <c r="G68" s="186"/>
      <c r="H68" s="186"/>
      <c r="I68" s="186"/>
      <c r="J68" s="187">
        <f>J242</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439</v>
      </c>
      <c r="E69" s="186"/>
      <c r="F69" s="186"/>
      <c r="G69" s="186"/>
      <c r="H69" s="186"/>
      <c r="I69" s="186"/>
      <c r="J69" s="187">
        <f>J265</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130.2 - Definitivní dopravní značení- BC</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f>
        <v>0</v>
      </c>
      <c r="Q91" s="99"/>
      <c r="R91" s="197">
        <f>R92</f>
        <v>3.6559089999999999</v>
      </c>
      <c r="S91" s="99"/>
      <c r="T91" s="198">
        <f>T92</f>
        <v>0.63500000000000001</v>
      </c>
      <c r="U91" s="41"/>
      <c r="V91" s="41"/>
      <c r="W91" s="41"/>
      <c r="X91" s="41"/>
      <c r="Y91" s="41"/>
      <c r="Z91" s="41"/>
      <c r="AA91" s="41"/>
      <c r="AB91" s="41"/>
      <c r="AC91" s="41"/>
      <c r="AD91" s="41"/>
      <c r="AE91" s="41"/>
      <c r="AT91" s="20" t="s">
        <v>75</v>
      </c>
      <c r="AU91" s="20" t="s">
        <v>290</v>
      </c>
      <c r="BK91" s="199">
        <f>BK92</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P93+P110+P114+P242+P265</f>
        <v>0</v>
      </c>
      <c r="Q92" s="208"/>
      <c r="R92" s="209">
        <f>R93+R110+R114+R242+R265</f>
        <v>3.6559089999999999</v>
      </c>
      <c r="S92" s="208"/>
      <c r="T92" s="210">
        <f>T93+T110+T114+T242+T265</f>
        <v>0.63500000000000001</v>
      </c>
      <c r="U92" s="12"/>
      <c r="V92" s="12"/>
      <c r="W92" s="12"/>
      <c r="X92" s="12"/>
      <c r="Y92" s="12"/>
      <c r="Z92" s="12"/>
      <c r="AA92" s="12"/>
      <c r="AB92" s="12"/>
      <c r="AC92" s="12"/>
      <c r="AD92" s="12"/>
      <c r="AE92" s="12"/>
      <c r="AR92" s="211" t="s">
        <v>83</v>
      </c>
      <c r="AT92" s="212" t="s">
        <v>75</v>
      </c>
      <c r="AU92" s="212" t="s">
        <v>76</v>
      </c>
      <c r="AY92" s="211" t="s">
        <v>308</v>
      </c>
      <c r="BK92" s="213">
        <f>BK93+BK110+BK114+BK242+BK265</f>
        <v>0</v>
      </c>
    </row>
    <row r="93" s="12" customFormat="1" ht="22.8" customHeight="1">
      <c r="A93" s="12"/>
      <c r="B93" s="200"/>
      <c r="C93" s="201"/>
      <c r="D93" s="202" t="s">
        <v>75</v>
      </c>
      <c r="E93" s="214" t="s">
        <v>83</v>
      </c>
      <c r="F93" s="214" t="s">
        <v>309</v>
      </c>
      <c r="G93" s="201"/>
      <c r="H93" s="201"/>
      <c r="I93" s="204"/>
      <c r="J93" s="215">
        <f>BK93</f>
        <v>0</v>
      </c>
      <c r="K93" s="201"/>
      <c r="L93" s="206"/>
      <c r="M93" s="207"/>
      <c r="N93" s="208"/>
      <c r="O93" s="208"/>
      <c r="P93" s="209">
        <f>SUM(P94:P109)</f>
        <v>0</v>
      </c>
      <c r="Q93" s="208"/>
      <c r="R93" s="209">
        <f>SUM(R94:R109)</f>
        <v>0</v>
      </c>
      <c r="S93" s="208"/>
      <c r="T93" s="210">
        <f>SUM(T94:T109)</f>
        <v>0</v>
      </c>
      <c r="U93" s="12"/>
      <c r="V93" s="12"/>
      <c r="W93" s="12"/>
      <c r="X93" s="12"/>
      <c r="Y93" s="12"/>
      <c r="Z93" s="12"/>
      <c r="AA93" s="12"/>
      <c r="AB93" s="12"/>
      <c r="AC93" s="12"/>
      <c r="AD93" s="12"/>
      <c r="AE93" s="12"/>
      <c r="AR93" s="211" t="s">
        <v>83</v>
      </c>
      <c r="AT93" s="212" t="s">
        <v>75</v>
      </c>
      <c r="AU93" s="212" t="s">
        <v>83</v>
      </c>
      <c r="AY93" s="211" t="s">
        <v>308</v>
      </c>
      <c r="BK93" s="213">
        <f>SUM(BK94:BK109)</f>
        <v>0</v>
      </c>
    </row>
    <row r="94" s="2" customFormat="1" ht="16.5" customHeight="1">
      <c r="A94" s="41"/>
      <c r="B94" s="42"/>
      <c r="C94" s="216" t="s">
        <v>83</v>
      </c>
      <c r="D94" s="216" t="s">
        <v>310</v>
      </c>
      <c r="E94" s="217" t="s">
        <v>642</v>
      </c>
      <c r="F94" s="218" t="s">
        <v>2140</v>
      </c>
      <c r="G94" s="219" t="s">
        <v>442</v>
      </c>
      <c r="H94" s="220">
        <v>0.90000000000000002</v>
      </c>
      <c r="I94" s="221"/>
      <c r="J94" s="222">
        <f>ROUND(I94*H94,2)</f>
        <v>0</v>
      </c>
      <c r="K94" s="218" t="s">
        <v>314</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2141</v>
      </c>
    </row>
    <row r="95" s="2" customFormat="1">
      <c r="A95" s="41"/>
      <c r="B95" s="42"/>
      <c r="C95" s="43"/>
      <c r="D95" s="229" t="s">
        <v>317</v>
      </c>
      <c r="E95" s="43"/>
      <c r="F95" s="230" t="s">
        <v>644</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3" customFormat="1">
      <c r="A96" s="13"/>
      <c r="B96" s="234"/>
      <c r="C96" s="235"/>
      <c r="D96" s="236" t="s">
        <v>319</v>
      </c>
      <c r="E96" s="237" t="s">
        <v>19</v>
      </c>
      <c r="F96" s="238" t="s">
        <v>2142</v>
      </c>
      <c r="G96" s="235"/>
      <c r="H96" s="239">
        <v>0.90000000000000002</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83</v>
      </c>
      <c r="AY96" s="245" t="s">
        <v>308</v>
      </c>
    </row>
    <row r="97" s="2" customFormat="1" ht="37.8" customHeight="1">
      <c r="A97" s="41"/>
      <c r="B97" s="42"/>
      <c r="C97" s="216" t="s">
        <v>85</v>
      </c>
      <c r="D97" s="216" t="s">
        <v>310</v>
      </c>
      <c r="E97" s="217" t="s">
        <v>653</v>
      </c>
      <c r="F97" s="218" t="s">
        <v>1211</v>
      </c>
      <c r="G97" s="219" t="s">
        <v>442</v>
      </c>
      <c r="H97" s="220">
        <v>2</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2143</v>
      </c>
    </row>
    <row r="98" s="2" customFormat="1">
      <c r="A98" s="41"/>
      <c r="B98" s="42"/>
      <c r="C98" s="43"/>
      <c r="D98" s="229" t="s">
        <v>317</v>
      </c>
      <c r="E98" s="43"/>
      <c r="F98" s="230" t="s">
        <v>655</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3" customFormat="1">
      <c r="A99" s="13"/>
      <c r="B99" s="234"/>
      <c r="C99" s="235"/>
      <c r="D99" s="236" t="s">
        <v>319</v>
      </c>
      <c r="E99" s="237" t="s">
        <v>19</v>
      </c>
      <c r="F99" s="238" t="s">
        <v>2144</v>
      </c>
      <c r="G99" s="235"/>
      <c r="H99" s="239">
        <v>2</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83</v>
      </c>
      <c r="AY99" s="245" t="s">
        <v>308</v>
      </c>
    </row>
    <row r="100" s="2" customFormat="1" ht="37.8" customHeight="1">
      <c r="A100" s="41"/>
      <c r="B100" s="42"/>
      <c r="C100" s="216" t="s">
        <v>150</v>
      </c>
      <c r="D100" s="216" t="s">
        <v>310</v>
      </c>
      <c r="E100" s="217" t="s">
        <v>656</v>
      </c>
      <c r="F100" s="218" t="s">
        <v>1215</v>
      </c>
      <c r="G100" s="219" t="s">
        <v>442</v>
      </c>
      <c r="H100" s="220">
        <v>20</v>
      </c>
      <c r="I100" s="221"/>
      <c r="J100" s="222">
        <f>ROUND(I100*H100,2)</f>
        <v>0</v>
      </c>
      <c r="K100" s="218" t="s">
        <v>314</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2145</v>
      </c>
    </row>
    <row r="101" s="2" customFormat="1">
      <c r="A101" s="41"/>
      <c r="B101" s="42"/>
      <c r="C101" s="43"/>
      <c r="D101" s="229" t="s">
        <v>317</v>
      </c>
      <c r="E101" s="43"/>
      <c r="F101" s="230" t="s">
        <v>658</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2146</v>
      </c>
      <c r="G102" s="235"/>
      <c r="H102" s="239">
        <v>20</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83</v>
      </c>
      <c r="AY102" s="245" t="s">
        <v>308</v>
      </c>
    </row>
    <row r="103" s="2" customFormat="1" ht="24.15" customHeight="1">
      <c r="A103" s="41"/>
      <c r="B103" s="42"/>
      <c r="C103" s="216" t="s">
        <v>315</v>
      </c>
      <c r="D103" s="216" t="s">
        <v>310</v>
      </c>
      <c r="E103" s="217" t="s">
        <v>666</v>
      </c>
      <c r="F103" s="218" t="s">
        <v>1134</v>
      </c>
      <c r="G103" s="219" t="s">
        <v>493</v>
      </c>
      <c r="H103" s="220">
        <v>4</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2147</v>
      </c>
    </row>
    <row r="104" s="2" customFormat="1">
      <c r="A104" s="41"/>
      <c r="B104" s="42"/>
      <c r="C104" s="43"/>
      <c r="D104" s="229" t="s">
        <v>317</v>
      </c>
      <c r="E104" s="43"/>
      <c r="F104" s="230" t="s">
        <v>668</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4" customFormat="1">
      <c r="A105" s="14"/>
      <c r="B105" s="249"/>
      <c r="C105" s="250"/>
      <c r="D105" s="236" t="s">
        <v>319</v>
      </c>
      <c r="E105" s="251" t="s">
        <v>19</v>
      </c>
      <c r="F105" s="252" t="s">
        <v>1967</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13" customFormat="1">
      <c r="A106" s="13"/>
      <c r="B106" s="234"/>
      <c r="C106" s="235"/>
      <c r="D106" s="236" t="s">
        <v>319</v>
      </c>
      <c r="E106" s="237" t="s">
        <v>19</v>
      </c>
      <c r="F106" s="238" t="s">
        <v>2148</v>
      </c>
      <c r="G106" s="235"/>
      <c r="H106" s="239">
        <v>4</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24.15" customHeight="1">
      <c r="A107" s="41"/>
      <c r="B107" s="42"/>
      <c r="C107" s="216" t="s">
        <v>336</v>
      </c>
      <c r="D107" s="216" t="s">
        <v>310</v>
      </c>
      <c r="E107" s="217" t="s">
        <v>663</v>
      </c>
      <c r="F107" s="218" t="s">
        <v>1234</v>
      </c>
      <c r="G107" s="219" t="s">
        <v>442</v>
      </c>
      <c r="H107" s="220">
        <v>2</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2149</v>
      </c>
    </row>
    <row r="108" s="2" customFormat="1">
      <c r="A108" s="41"/>
      <c r="B108" s="42"/>
      <c r="C108" s="43"/>
      <c r="D108" s="229" t="s">
        <v>317</v>
      </c>
      <c r="E108" s="43"/>
      <c r="F108" s="230" t="s">
        <v>665</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2144</v>
      </c>
      <c r="G109" s="235"/>
      <c r="H109" s="239">
        <v>2</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83</v>
      </c>
      <c r="AY109" s="245" t="s">
        <v>308</v>
      </c>
    </row>
    <row r="110" s="12" customFormat="1" ht="22.8" customHeight="1">
      <c r="A110" s="12"/>
      <c r="B110" s="200"/>
      <c r="C110" s="201"/>
      <c r="D110" s="202" t="s">
        <v>75</v>
      </c>
      <c r="E110" s="214" t="s">
        <v>85</v>
      </c>
      <c r="F110" s="214" t="s">
        <v>1269</v>
      </c>
      <c r="G110" s="201"/>
      <c r="H110" s="201"/>
      <c r="I110" s="204"/>
      <c r="J110" s="215">
        <f>BK110</f>
        <v>0</v>
      </c>
      <c r="K110" s="201"/>
      <c r="L110" s="206"/>
      <c r="M110" s="207"/>
      <c r="N110" s="208"/>
      <c r="O110" s="208"/>
      <c r="P110" s="209">
        <f>SUM(P111:P113)</f>
        <v>0</v>
      </c>
      <c r="Q110" s="208"/>
      <c r="R110" s="209">
        <f>SUM(R111:R113)</f>
        <v>2.2516829999999999</v>
      </c>
      <c r="S110" s="208"/>
      <c r="T110" s="210">
        <f>SUM(T111:T113)</f>
        <v>0</v>
      </c>
      <c r="U110" s="12"/>
      <c r="V110" s="12"/>
      <c r="W110" s="12"/>
      <c r="X110" s="12"/>
      <c r="Y110" s="12"/>
      <c r="Z110" s="12"/>
      <c r="AA110" s="12"/>
      <c r="AB110" s="12"/>
      <c r="AC110" s="12"/>
      <c r="AD110" s="12"/>
      <c r="AE110" s="12"/>
      <c r="AR110" s="211" t="s">
        <v>83</v>
      </c>
      <c r="AT110" s="212" t="s">
        <v>75</v>
      </c>
      <c r="AU110" s="212" t="s">
        <v>83</v>
      </c>
      <c r="AY110" s="211" t="s">
        <v>308</v>
      </c>
      <c r="BK110" s="213">
        <f>SUM(BK111:BK113)</f>
        <v>0</v>
      </c>
    </row>
    <row r="111" s="2" customFormat="1" ht="16.5" customHeight="1">
      <c r="A111" s="41"/>
      <c r="B111" s="42"/>
      <c r="C111" s="216" t="s">
        <v>342</v>
      </c>
      <c r="D111" s="216" t="s">
        <v>310</v>
      </c>
      <c r="E111" s="217" t="s">
        <v>2150</v>
      </c>
      <c r="F111" s="218" t="s">
        <v>2151</v>
      </c>
      <c r="G111" s="219" t="s">
        <v>442</v>
      </c>
      <c r="H111" s="220">
        <v>0.90000000000000002</v>
      </c>
      <c r="I111" s="221"/>
      <c r="J111" s="222">
        <f>ROUND(I111*H111,2)</f>
        <v>0</v>
      </c>
      <c r="K111" s="218" t="s">
        <v>314</v>
      </c>
      <c r="L111" s="47"/>
      <c r="M111" s="223" t="s">
        <v>19</v>
      </c>
      <c r="N111" s="224" t="s">
        <v>47</v>
      </c>
      <c r="O111" s="87"/>
      <c r="P111" s="225">
        <f>O111*H111</f>
        <v>0</v>
      </c>
      <c r="Q111" s="225">
        <v>2.5018699999999998</v>
      </c>
      <c r="R111" s="225">
        <f>Q111*H111</f>
        <v>2.2516829999999999</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2152</v>
      </c>
    </row>
    <row r="112" s="2" customFormat="1">
      <c r="A112" s="41"/>
      <c r="B112" s="42"/>
      <c r="C112" s="43"/>
      <c r="D112" s="229" t="s">
        <v>317</v>
      </c>
      <c r="E112" s="43"/>
      <c r="F112" s="230" t="s">
        <v>2153</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2154</v>
      </c>
      <c r="G113" s="235"/>
      <c r="H113" s="239">
        <v>0.90000000000000002</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83</v>
      </c>
      <c r="AY113" s="245" t="s">
        <v>308</v>
      </c>
    </row>
    <row r="114" s="12" customFormat="1" ht="22.8" customHeight="1">
      <c r="A114" s="12"/>
      <c r="B114" s="200"/>
      <c r="C114" s="201"/>
      <c r="D114" s="202" t="s">
        <v>75</v>
      </c>
      <c r="E114" s="214" t="s">
        <v>357</v>
      </c>
      <c r="F114" s="214" t="s">
        <v>542</v>
      </c>
      <c r="G114" s="201"/>
      <c r="H114" s="201"/>
      <c r="I114" s="204"/>
      <c r="J114" s="215">
        <f>BK114</f>
        <v>0</v>
      </c>
      <c r="K114" s="201"/>
      <c r="L114" s="206"/>
      <c r="M114" s="207"/>
      <c r="N114" s="208"/>
      <c r="O114" s="208"/>
      <c r="P114" s="209">
        <f>SUM(P115:P241)</f>
        <v>0</v>
      </c>
      <c r="Q114" s="208"/>
      <c r="R114" s="209">
        <f>SUM(R115:R241)</f>
        <v>1.404226</v>
      </c>
      <c r="S114" s="208"/>
      <c r="T114" s="210">
        <f>SUM(T115:T241)</f>
        <v>0.63500000000000001</v>
      </c>
      <c r="U114" s="12"/>
      <c r="V114" s="12"/>
      <c r="W114" s="12"/>
      <c r="X114" s="12"/>
      <c r="Y114" s="12"/>
      <c r="Z114" s="12"/>
      <c r="AA114" s="12"/>
      <c r="AB114" s="12"/>
      <c r="AC114" s="12"/>
      <c r="AD114" s="12"/>
      <c r="AE114" s="12"/>
      <c r="AR114" s="211" t="s">
        <v>83</v>
      </c>
      <c r="AT114" s="212" t="s">
        <v>75</v>
      </c>
      <c r="AU114" s="212" t="s">
        <v>83</v>
      </c>
      <c r="AY114" s="211" t="s">
        <v>308</v>
      </c>
      <c r="BK114" s="213">
        <f>SUM(BK115:BK241)</f>
        <v>0</v>
      </c>
    </row>
    <row r="115" s="2" customFormat="1" ht="16.5" customHeight="1">
      <c r="A115" s="41"/>
      <c r="B115" s="42"/>
      <c r="C115" s="216" t="s">
        <v>347</v>
      </c>
      <c r="D115" s="216" t="s">
        <v>310</v>
      </c>
      <c r="E115" s="217" t="s">
        <v>2155</v>
      </c>
      <c r="F115" s="218" t="s">
        <v>2156</v>
      </c>
      <c r="G115" s="219" t="s">
        <v>323</v>
      </c>
      <c r="H115" s="220">
        <v>3</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2157</v>
      </c>
    </row>
    <row r="116" s="13" customFormat="1">
      <c r="A116" s="13"/>
      <c r="B116" s="234"/>
      <c r="C116" s="235"/>
      <c r="D116" s="236" t="s">
        <v>319</v>
      </c>
      <c r="E116" s="237" t="s">
        <v>19</v>
      </c>
      <c r="F116" s="238" t="s">
        <v>2158</v>
      </c>
      <c r="G116" s="235"/>
      <c r="H116" s="239">
        <v>3</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83</v>
      </c>
      <c r="AY116" s="245" t="s">
        <v>308</v>
      </c>
    </row>
    <row r="117" s="2" customFormat="1" ht="16.5" customHeight="1">
      <c r="A117" s="41"/>
      <c r="B117" s="42"/>
      <c r="C117" s="216" t="s">
        <v>352</v>
      </c>
      <c r="D117" s="216" t="s">
        <v>310</v>
      </c>
      <c r="E117" s="217" t="s">
        <v>1970</v>
      </c>
      <c r="F117" s="218" t="s">
        <v>1971</v>
      </c>
      <c r="G117" s="219" t="s">
        <v>323</v>
      </c>
      <c r="H117" s="220">
        <v>17</v>
      </c>
      <c r="I117" s="221"/>
      <c r="J117" s="222">
        <f>ROUND(I117*H117,2)</f>
        <v>0</v>
      </c>
      <c r="K117" s="218" t="s">
        <v>314</v>
      </c>
      <c r="L117" s="47"/>
      <c r="M117" s="223" t="s">
        <v>19</v>
      </c>
      <c r="N117" s="224" t="s">
        <v>47</v>
      </c>
      <c r="O117" s="87"/>
      <c r="P117" s="225">
        <f>O117*H117</f>
        <v>0</v>
      </c>
      <c r="Q117" s="225">
        <v>0.00069999999999999999</v>
      </c>
      <c r="R117" s="225">
        <f>Q117*H117</f>
        <v>0.011899999999999999</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2159</v>
      </c>
    </row>
    <row r="118" s="2" customFormat="1">
      <c r="A118" s="41"/>
      <c r="B118" s="42"/>
      <c r="C118" s="43"/>
      <c r="D118" s="229" t="s">
        <v>317</v>
      </c>
      <c r="E118" s="43"/>
      <c r="F118" s="230" t="s">
        <v>1973</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4" customFormat="1">
      <c r="A119" s="14"/>
      <c r="B119" s="249"/>
      <c r="C119" s="250"/>
      <c r="D119" s="236" t="s">
        <v>319</v>
      </c>
      <c r="E119" s="251" t="s">
        <v>19</v>
      </c>
      <c r="F119" s="252" t="s">
        <v>1974</v>
      </c>
      <c r="G119" s="250"/>
      <c r="H119" s="251" t="s">
        <v>19</v>
      </c>
      <c r="I119" s="253"/>
      <c r="J119" s="250"/>
      <c r="K119" s="250"/>
      <c r="L119" s="254"/>
      <c r="M119" s="255"/>
      <c r="N119" s="256"/>
      <c r="O119" s="256"/>
      <c r="P119" s="256"/>
      <c r="Q119" s="256"/>
      <c r="R119" s="256"/>
      <c r="S119" s="256"/>
      <c r="T119" s="257"/>
      <c r="U119" s="14"/>
      <c r="V119" s="14"/>
      <c r="W119" s="14"/>
      <c r="X119" s="14"/>
      <c r="Y119" s="14"/>
      <c r="Z119" s="14"/>
      <c r="AA119" s="14"/>
      <c r="AB119" s="14"/>
      <c r="AC119" s="14"/>
      <c r="AD119" s="14"/>
      <c r="AE119" s="14"/>
      <c r="AT119" s="258" t="s">
        <v>319</v>
      </c>
      <c r="AU119" s="258" t="s">
        <v>85</v>
      </c>
      <c r="AV119" s="14" t="s">
        <v>83</v>
      </c>
      <c r="AW119" s="14" t="s">
        <v>37</v>
      </c>
      <c r="AX119" s="14" t="s">
        <v>76</v>
      </c>
      <c r="AY119" s="258" t="s">
        <v>308</v>
      </c>
    </row>
    <row r="120" s="13" customFormat="1">
      <c r="A120" s="13"/>
      <c r="B120" s="234"/>
      <c r="C120" s="235"/>
      <c r="D120" s="236" t="s">
        <v>319</v>
      </c>
      <c r="E120" s="237" t="s">
        <v>19</v>
      </c>
      <c r="F120" s="238" t="s">
        <v>2160</v>
      </c>
      <c r="G120" s="235"/>
      <c r="H120" s="239">
        <v>3</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3" customFormat="1">
      <c r="A121" s="13"/>
      <c r="B121" s="234"/>
      <c r="C121" s="235"/>
      <c r="D121" s="236" t="s">
        <v>319</v>
      </c>
      <c r="E121" s="237" t="s">
        <v>19</v>
      </c>
      <c r="F121" s="238" t="s">
        <v>2161</v>
      </c>
      <c r="G121" s="235"/>
      <c r="H121" s="239">
        <v>1</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3" customFormat="1">
      <c r="A122" s="13"/>
      <c r="B122" s="234"/>
      <c r="C122" s="235"/>
      <c r="D122" s="236" t="s">
        <v>319</v>
      </c>
      <c r="E122" s="237" t="s">
        <v>19</v>
      </c>
      <c r="F122" s="238" t="s">
        <v>2162</v>
      </c>
      <c r="G122" s="235"/>
      <c r="H122" s="239">
        <v>1</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3" customFormat="1">
      <c r="A123" s="13"/>
      <c r="B123" s="234"/>
      <c r="C123" s="235"/>
      <c r="D123" s="236" t="s">
        <v>319</v>
      </c>
      <c r="E123" s="237" t="s">
        <v>19</v>
      </c>
      <c r="F123" s="238" t="s">
        <v>2163</v>
      </c>
      <c r="G123" s="235"/>
      <c r="H123" s="239">
        <v>2</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3" customFormat="1">
      <c r="A124" s="13"/>
      <c r="B124" s="234"/>
      <c r="C124" s="235"/>
      <c r="D124" s="236" t="s">
        <v>319</v>
      </c>
      <c r="E124" s="237" t="s">
        <v>19</v>
      </c>
      <c r="F124" s="238" t="s">
        <v>2164</v>
      </c>
      <c r="G124" s="235"/>
      <c r="H124" s="239">
        <v>1</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3" customFormat="1">
      <c r="A125" s="13"/>
      <c r="B125" s="234"/>
      <c r="C125" s="235"/>
      <c r="D125" s="236" t="s">
        <v>319</v>
      </c>
      <c r="E125" s="237" t="s">
        <v>19</v>
      </c>
      <c r="F125" s="238" t="s">
        <v>2165</v>
      </c>
      <c r="G125" s="235"/>
      <c r="H125" s="239">
        <v>2</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3" customFormat="1">
      <c r="A126" s="13"/>
      <c r="B126" s="234"/>
      <c r="C126" s="235"/>
      <c r="D126" s="236" t="s">
        <v>319</v>
      </c>
      <c r="E126" s="237" t="s">
        <v>19</v>
      </c>
      <c r="F126" s="238" t="s">
        <v>2166</v>
      </c>
      <c r="G126" s="235"/>
      <c r="H126" s="239">
        <v>2</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76</v>
      </c>
      <c r="AY126" s="245" t="s">
        <v>308</v>
      </c>
    </row>
    <row r="127" s="13" customFormat="1">
      <c r="A127" s="13"/>
      <c r="B127" s="234"/>
      <c r="C127" s="235"/>
      <c r="D127" s="236" t="s">
        <v>319</v>
      </c>
      <c r="E127" s="237" t="s">
        <v>19</v>
      </c>
      <c r="F127" s="238" t="s">
        <v>2167</v>
      </c>
      <c r="G127" s="235"/>
      <c r="H127" s="239">
        <v>1</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3" customFormat="1">
      <c r="A128" s="13"/>
      <c r="B128" s="234"/>
      <c r="C128" s="235"/>
      <c r="D128" s="236" t="s">
        <v>319</v>
      </c>
      <c r="E128" s="237" t="s">
        <v>19</v>
      </c>
      <c r="F128" s="238" t="s">
        <v>2168</v>
      </c>
      <c r="G128" s="235"/>
      <c r="H128" s="239">
        <v>4</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5" customFormat="1">
      <c r="A129" s="15"/>
      <c r="B129" s="259"/>
      <c r="C129" s="260"/>
      <c r="D129" s="236" t="s">
        <v>319</v>
      </c>
      <c r="E129" s="261" t="s">
        <v>19</v>
      </c>
      <c r="F129" s="262" t="s">
        <v>448</v>
      </c>
      <c r="G129" s="260"/>
      <c r="H129" s="263">
        <v>17</v>
      </c>
      <c r="I129" s="264"/>
      <c r="J129" s="260"/>
      <c r="K129" s="260"/>
      <c r="L129" s="265"/>
      <c r="M129" s="266"/>
      <c r="N129" s="267"/>
      <c r="O129" s="267"/>
      <c r="P129" s="267"/>
      <c r="Q129" s="267"/>
      <c r="R129" s="267"/>
      <c r="S129" s="267"/>
      <c r="T129" s="268"/>
      <c r="U129" s="15"/>
      <c r="V129" s="15"/>
      <c r="W129" s="15"/>
      <c r="X129" s="15"/>
      <c r="Y129" s="15"/>
      <c r="Z129" s="15"/>
      <c r="AA129" s="15"/>
      <c r="AB129" s="15"/>
      <c r="AC129" s="15"/>
      <c r="AD129" s="15"/>
      <c r="AE129" s="15"/>
      <c r="AT129" s="269" t="s">
        <v>319</v>
      </c>
      <c r="AU129" s="269" t="s">
        <v>85</v>
      </c>
      <c r="AV129" s="15" t="s">
        <v>315</v>
      </c>
      <c r="AW129" s="15" t="s">
        <v>37</v>
      </c>
      <c r="AX129" s="15" t="s">
        <v>83</v>
      </c>
      <c r="AY129" s="269" t="s">
        <v>308</v>
      </c>
    </row>
    <row r="130" s="2" customFormat="1" ht="16.5" customHeight="1">
      <c r="A130" s="41"/>
      <c r="B130" s="42"/>
      <c r="C130" s="280" t="s">
        <v>357</v>
      </c>
      <c r="D130" s="280" t="s">
        <v>1137</v>
      </c>
      <c r="E130" s="281" t="s">
        <v>2169</v>
      </c>
      <c r="F130" s="282" t="s">
        <v>2170</v>
      </c>
      <c r="G130" s="283" t="s">
        <v>323</v>
      </c>
      <c r="H130" s="284">
        <v>1</v>
      </c>
      <c r="I130" s="285"/>
      <c r="J130" s="286">
        <f>ROUND(I130*H130,2)</f>
        <v>0</v>
      </c>
      <c r="K130" s="282" t="s">
        <v>314</v>
      </c>
      <c r="L130" s="287"/>
      <c r="M130" s="288" t="s">
        <v>19</v>
      </c>
      <c r="N130" s="289" t="s">
        <v>47</v>
      </c>
      <c r="O130" s="87"/>
      <c r="P130" s="225">
        <f>O130*H130</f>
        <v>0</v>
      </c>
      <c r="Q130" s="225">
        <v>0.0025000000000000001</v>
      </c>
      <c r="R130" s="225">
        <f>Q130*H130</f>
        <v>0.0025000000000000001</v>
      </c>
      <c r="S130" s="225">
        <v>0</v>
      </c>
      <c r="T130" s="226">
        <f>S130*H130</f>
        <v>0</v>
      </c>
      <c r="U130" s="41"/>
      <c r="V130" s="41"/>
      <c r="W130" s="41"/>
      <c r="X130" s="41"/>
      <c r="Y130" s="41"/>
      <c r="Z130" s="41"/>
      <c r="AA130" s="41"/>
      <c r="AB130" s="41"/>
      <c r="AC130" s="41"/>
      <c r="AD130" s="41"/>
      <c r="AE130" s="41"/>
      <c r="AR130" s="227" t="s">
        <v>352</v>
      </c>
      <c r="AT130" s="227" t="s">
        <v>1137</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2171</v>
      </c>
    </row>
    <row r="131" s="13" customFormat="1">
      <c r="A131" s="13"/>
      <c r="B131" s="234"/>
      <c r="C131" s="235"/>
      <c r="D131" s="236" t="s">
        <v>319</v>
      </c>
      <c r="E131" s="237" t="s">
        <v>19</v>
      </c>
      <c r="F131" s="238" t="s">
        <v>2172</v>
      </c>
      <c r="G131" s="235"/>
      <c r="H131" s="239">
        <v>1</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2" customFormat="1" ht="16.5" customHeight="1">
      <c r="A132" s="41"/>
      <c r="B132" s="42"/>
      <c r="C132" s="280" t="s">
        <v>362</v>
      </c>
      <c r="D132" s="280" t="s">
        <v>1137</v>
      </c>
      <c r="E132" s="281" t="s">
        <v>2173</v>
      </c>
      <c r="F132" s="282" t="s">
        <v>2174</v>
      </c>
      <c r="G132" s="283" t="s">
        <v>323</v>
      </c>
      <c r="H132" s="284">
        <v>4</v>
      </c>
      <c r="I132" s="285"/>
      <c r="J132" s="286">
        <f>ROUND(I132*H132,2)</f>
        <v>0</v>
      </c>
      <c r="K132" s="282" t="s">
        <v>902</v>
      </c>
      <c r="L132" s="287"/>
      <c r="M132" s="288" t="s">
        <v>19</v>
      </c>
      <c r="N132" s="289" t="s">
        <v>47</v>
      </c>
      <c r="O132" s="87"/>
      <c r="P132" s="225">
        <f>O132*H132</f>
        <v>0</v>
      </c>
      <c r="Q132" s="225">
        <v>0.0016999999999999999</v>
      </c>
      <c r="R132" s="225">
        <f>Q132*H132</f>
        <v>0.0067999999999999996</v>
      </c>
      <c r="S132" s="225">
        <v>0</v>
      </c>
      <c r="T132" s="226">
        <f>S132*H132</f>
        <v>0</v>
      </c>
      <c r="U132" s="41"/>
      <c r="V132" s="41"/>
      <c r="W132" s="41"/>
      <c r="X132" s="41"/>
      <c r="Y132" s="41"/>
      <c r="Z132" s="41"/>
      <c r="AA132" s="41"/>
      <c r="AB132" s="41"/>
      <c r="AC132" s="41"/>
      <c r="AD132" s="41"/>
      <c r="AE132" s="41"/>
      <c r="AR132" s="227" t="s">
        <v>352</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2175</v>
      </c>
    </row>
    <row r="133" s="13" customFormat="1">
      <c r="A133" s="13"/>
      <c r="B133" s="234"/>
      <c r="C133" s="235"/>
      <c r="D133" s="236" t="s">
        <v>319</v>
      </c>
      <c r="E133" s="237" t="s">
        <v>19</v>
      </c>
      <c r="F133" s="238" t="s">
        <v>2176</v>
      </c>
      <c r="G133" s="235"/>
      <c r="H133" s="239">
        <v>4</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16.5" customHeight="1">
      <c r="A134" s="41"/>
      <c r="B134" s="42"/>
      <c r="C134" s="280" t="s">
        <v>367</v>
      </c>
      <c r="D134" s="280" t="s">
        <v>1137</v>
      </c>
      <c r="E134" s="281" t="s">
        <v>1981</v>
      </c>
      <c r="F134" s="282" t="s">
        <v>1982</v>
      </c>
      <c r="G134" s="283" t="s">
        <v>323</v>
      </c>
      <c r="H134" s="284">
        <v>4</v>
      </c>
      <c r="I134" s="285"/>
      <c r="J134" s="286">
        <f>ROUND(I134*H134,2)</f>
        <v>0</v>
      </c>
      <c r="K134" s="282" t="s">
        <v>314</v>
      </c>
      <c r="L134" s="287"/>
      <c r="M134" s="288" t="s">
        <v>19</v>
      </c>
      <c r="N134" s="289" t="s">
        <v>47</v>
      </c>
      <c r="O134" s="87"/>
      <c r="P134" s="225">
        <f>O134*H134</f>
        <v>0</v>
      </c>
      <c r="Q134" s="225">
        <v>0.0025000000000000001</v>
      </c>
      <c r="R134" s="225">
        <f>Q134*H134</f>
        <v>0.01</v>
      </c>
      <c r="S134" s="225">
        <v>0</v>
      </c>
      <c r="T134" s="226">
        <f>S134*H134</f>
        <v>0</v>
      </c>
      <c r="U134" s="41"/>
      <c r="V134" s="41"/>
      <c r="W134" s="41"/>
      <c r="X134" s="41"/>
      <c r="Y134" s="41"/>
      <c r="Z134" s="41"/>
      <c r="AA134" s="41"/>
      <c r="AB134" s="41"/>
      <c r="AC134" s="41"/>
      <c r="AD134" s="41"/>
      <c r="AE134" s="41"/>
      <c r="AR134" s="227" t="s">
        <v>352</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2177</v>
      </c>
    </row>
    <row r="135" s="13" customFormat="1">
      <c r="A135" s="13"/>
      <c r="B135" s="234"/>
      <c r="C135" s="235"/>
      <c r="D135" s="236" t="s">
        <v>319</v>
      </c>
      <c r="E135" s="237" t="s">
        <v>19</v>
      </c>
      <c r="F135" s="238" t="s">
        <v>2178</v>
      </c>
      <c r="G135" s="235"/>
      <c r="H135" s="239">
        <v>2</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2179</v>
      </c>
      <c r="G136" s="235"/>
      <c r="H136" s="239">
        <v>1</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2180</v>
      </c>
      <c r="G137" s="235"/>
      <c r="H137" s="239">
        <v>1</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4</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2" customFormat="1" ht="16.5" customHeight="1">
      <c r="A139" s="41"/>
      <c r="B139" s="42"/>
      <c r="C139" s="280" t="s">
        <v>8</v>
      </c>
      <c r="D139" s="280" t="s">
        <v>1137</v>
      </c>
      <c r="E139" s="281" t="s">
        <v>2181</v>
      </c>
      <c r="F139" s="282" t="s">
        <v>2182</v>
      </c>
      <c r="G139" s="283" t="s">
        <v>323</v>
      </c>
      <c r="H139" s="284">
        <v>1</v>
      </c>
      <c r="I139" s="285"/>
      <c r="J139" s="286">
        <f>ROUND(I139*H139,2)</f>
        <v>0</v>
      </c>
      <c r="K139" s="282" t="s">
        <v>314</v>
      </c>
      <c r="L139" s="287"/>
      <c r="M139" s="288" t="s">
        <v>19</v>
      </c>
      <c r="N139" s="289" t="s">
        <v>47</v>
      </c>
      <c r="O139" s="87"/>
      <c r="P139" s="225">
        <f>O139*H139</f>
        <v>0</v>
      </c>
      <c r="Q139" s="225">
        <v>0.0040000000000000001</v>
      </c>
      <c r="R139" s="225">
        <f>Q139*H139</f>
        <v>0.0040000000000000001</v>
      </c>
      <c r="S139" s="225">
        <v>0</v>
      </c>
      <c r="T139" s="226">
        <f>S139*H139</f>
        <v>0</v>
      </c>
      <c r="U139" s="41"/>
      <c r="V139" s="41"/>
      <c r="W139" s="41"/>
      <c r="X139" s="41"/>
      <c r="Y139" s="41"/>
      <c r="Z139" s="41"/>
      <c r="AA139" s="41"/>
      <c r="AB139" s="41"/>
      <c r="AC139" s="41"/>
      <c r="AD139" s="41"/>
      <c r="AE139" s="41"/>
      <c r="AR139" s="227" t="s">
        <v>352</v>
      </c>
      <c r="AT139" s="227" t="s">
        <v>1137</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2183</v>
      </c>
    </row>
    <row r="140" s="13" customFormat="1">
      <c r="A140" s="13"/>
      <c r="B140" s="234"/>
      <c r="C140" s="235"/>
      <c r="D140" s="236" t="s">
        <v>319</v>
      </c>
      <c r="E140" s="237" t="s">
        <v>19</v>
      </c>
      <c r="F140" s="238" t="s">
        <v>2184</v>
      </c>
      <c r="G140" s="235"/>
      <c r="H140" s="239">
        <v>1</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83</v>
      </c>
      <c r="AY140" s="245" t="s">
        <v>308</v>
      </c>
    </row>
    <row r="141" s="2" customFormat="1" ht="16.5" customHeight="1">
      <c r="A141" s="41"/>
      <c r="B141" s="42"/>
      <c r="C141" s="280" t="s">
        <v>376</v>
      </c>
      <c r="D141" s="280" t="s">
        <v>1137</v>
      </c>
      <c r="E141" s="281" t="s">
        <v>2185</v>
      </c>
      <c r="F141" s="282" t="s">
        <v>2186</v>
      </c>
      <c r="G141" s="283" t="s">
        <v>323</v>
      </c>
      <c r="H141" s="284">
        <v>1</v>
      </c>
      <c r="I141" s="285"/>
      <c r="J141" s="286">
        <f>ROUND(I141*H141,2)</f>
        <v>0</v>
      </c>
      <c r="K141" s="282" t="s">
        <v>314</v>
      </c>
      <c r="L141" s="287"/>
      <c r="M141" s="288" t="s">
        <v>19</v>
      </c>
      <c r="N141" s="289" t="s">
        <v>47</v>
      </c>
      <c r="O141" s="87"/>
      <c r="P141" s="225">
        <f>O141*H141</f>
        <v>0</v>
      </c>
      <c r="Q141" s="225">
        <v>0.0040000000000000001</v>
      </c>
      <c r="R141" s="225">
        <f>Q141*H141</f>
        <v>0.0040000000000000001</v>
      </c>
      <c r="S141" s="225">
        <v>0</v>
      </c>
      <c r="T141" s="226">
        <f>S141*H141</f>
        <v>0</v>
      </c>
      <c r="U141" s="41"/>
      <c r="V141" s="41"/>
      <c r="W141" s="41"/>
      <c r="X141" s="41"/>
      <c r="Y141" s="41"/>
      <c r="Z141" s="41"/>
      <c r="AA141" s="41"/>
      <c r="AB141" s="41"/>
      <c r="AC141" s="41"/>
      <c r="AD141" s="41"/>
      <c r="AE141" s="41"/>
      <c r="AR141" s="227" t="s">
        <v>352</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2187</v>
      </c>
    </row>
    <row r="142" s="13" customFormat="1">
      <c r="A142" s="13"/>
      <c r="B142" s="234"/>
      <c r="C142" s="235"/>
      <c r="D142" s="236" t="s">
        <v>319</v>
      </c>
      <c r="E142" s="237" t="s">
        <v>19</v>
      </c>
      <c r="F142" s="238" t="s">
        <v>2188</v>
      </c>
      <c r="G142" s="235"/>
      <c r="H142" s="239">
        <v>1</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83</v>
      </c>
      <c r="AY142" s="245" t="s">
        <v>308</v>
      </c>
    </row>
    <row r="143" s="2" customFormat="1" ht="16.5" customHeight="1">
      <c r="A143" s="41"/>
      <c r="B143" s="42"/>
      <c r="C143" s="280" t="s">
        <v>381</v>
      </c>
      <c r="D143" s="280" t="s">
        <v>1137</v>
      </c>
      <c r="E143" s="281" t="s">
        <v>2189</v>
      </c>
      <c r="F143" s="282" t="s">
        <v>2190</v>
      </c>
      <c r="G143" s="283" t="s">
        <v>323</v>
      </c>
      <c r="H143" s="284">
        <v>3</v>
      </c>
      <c r="I143" s="285"/>
      <c r="J143" s="286">
        <f>ROUND(I143*H143,2)</f>
        <v>0</v>
      </c>
      <c r="K143" s="282" t="s">
        <v>314</v>
      </c>
      <c r="L143" s="287"/>
      <c r="M143" s="288" t="s">
        <v>19</v>
      </c>
      <c r="N143" s="289" t="s">
        <v>47</v>
      </c>
      <c r="O143" s="87"/>
      <c r="P143" s="225">
        <f>O143*H143</f>
        <v>0</v>
      </c>
      <c r="Q143" s="225">
        <v>0.010999999999999999</v>
      </c>
      <c r="R143" s="225">
        <f>Q143*H143</f>
        <v>0.033000000000000002</v>
      </c>
      <c r="S143" s="225">
        <v>0</v>
      </c>
      <c r="T143" s="226">
        <f>S143*H143</f>
        <v>0</v>
      </c>
      <c r="U143" s="41"/>
      <c r="V143" s="41"/>
      <c r="W143" s="41"/>
      <c r="X143" s="41"/>
      <c r="Y143" s="41"/>
      <c r="Z143" s="41"/>
      <c r="AA143" s="41"/>
      <c r="AB143" s="41"/>
      <c r="AC143" s="41"/>
      <c r="AD143" s="41"/>
      <c r="AE143" s="41"/>
      <c r="AR143" s="227" t="s">
        <v>352</v>
      </c>
      <c r="AT143" s="227" t="s">
        <v>1137</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2191</v>
      </c>
    </row>
    <row r="144" s="13" customFormat="1">
      <c r="A144" s="13"/>
      <c r="B144" s="234"/>
      <c r="C144" s="235"/>
      <c r="D144" s="236" t="s">
        <v>319</v>
      </c>
      <c r="E144" s="237" t="s">
        <v>19</v>
      </c>
      <c r="F144" s="238" t="s">
        <v>2192</v>
      </c>
      <c r="G144" s="235"/>
      <c r="H144" s="239">
        <v>2</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2193</v>
      </c>
      <c r="G145" s="235"/>
      <c r="H145" s="239">
        <v>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3</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2" customFormat="1" ht="16.5" customHeight="1">
      <c r="A147" s="41"/>
      <c r="B147" s="42"/>
      <c r="C147" s="280" t="s">
        <v>386</v>
      </c>
      <c r="D147" s="280" t="s">
        <v>1137</v>
      </c>
      <c r="E147" s="281" t="s">
        <v>2194</v>
      </c>
      <c r="F147" s="282" t="s">
        <v>2195</v>
      </c>
      <c r="G147" s="283" t="s">
        <v>323</v>
      </c>
      <c r="H147" s="284">
        <v>2</v>
      </c>
      <c r="I147" s="285"/>
      <c r="J147" s="286">
        <f>ROUND(I147*H147,2)</f>
        <v>0</v>
      </c>
      <c r="K147" s="282" t="s">
        <v>314</v>
      </c>
      <c r="L147" s="287"/>
      <c r="M147" s="288" t="s">
        <v>19</v>
      </c>
      <c r="N147" s="289" t="s">
        <v>47</v>
      </c>
      <c r="O147" s="87"/>
      <c r="P147" s="225">
        <f>O147*H147</f>
        <v>0</v>
      </c>
      <c r="Q147" s="225">
        <v>0.0025999999999999999</v>
      </c>
      <c r="R147" s="225">
        <f>Q147*H147</f>
        <v>0.0051999999999999998</v>
      </c>
      <c r="S147" s="225">
        <v>0</v>
      </c>
      <c r="T147" s="226">
        <f>S147*H147</f>
        <v>0</v>
      </c>
      <c r="U147" s="41"/>
      <c r="V147" s="41"/>
      <c r="W147" s="41"/>
      <c r="X147" s="41"/>
      <c r="Y147" s="41"/>
      <c r="Z147" s="41"/>
      <c r="AA147" s="41"/>
      <c r="AB147" s="41"/>
      <c r="AC147" s="41"/>
      <c r="AD147" s="41"/>
      <c r="AE147" s="41"/>
      <c r="AR147" s="227" t="s">
        <v>352</v>
      </c>
      <c r="AT147" s="227" t="s">
        <v>1137</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2196</v>
      </c>
    </row>
    <row r="148" s="13" customFormat="1">
      <c r="A148" s="13"/>
      <c r="B148" s="234"/>
      <c r="C148" s="235"/>
      <c r="D148" s="236" t="s">
        <v>319</v>
      </c>
      <c r="E148" s="237" t="s">
        <v>19</v>
      </c>
      <c r="F148" s="238" t="s">
        <v>2197</v>
      </c>
      <c r="G148" s="235"/>
      <c r="H148" s="239">
        <v>1</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3" customFormat="1">
      <c r="A149" s="13"/>
      <c r="B149" s="234"/>
      <c r="C149" s="235"/>
      <c r="D149" s="236" t="s">
        <v>319</v>
      </c>
      <c r="E149" s="237" t="s">
        <v>19</v>
      </c>
      <c r="F149" s="238" t="s">
        <v>2198</v>
      </c>
      <c r="G149" s="235"/>
      <c r="H149" s="239">
        <v>1</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2</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2" customFormat="1" ht="16.5" customHeight="1">
      <c r="A151" s="41"/>
      <c r="B151" s="42"/>
      <c r="C151" s="280" t="s">
        <v>391</v>
      </c>
      <c r="D151" s="280" t="s">
        <v>1137</v>
      </c>
      <c r="E151" s="281" t="s">
        <v>2199</v>
      </c>
      <c r="F151" s="282" t="s">
        <v>2200</v>
      </c>
      <c r="G151" s="283" t="s">
        <v>323</v>
      </c>
      <c r="H151" s="284">
        <v>1</v>
      </c>
      <c r="I151" s="285"/>
      <c r="J151" s="286">
        <f>ROUND(I151*H151,2)</f>
        <v>0</v>
      </c>
      <c r="K151" s="282" t="s">
        <v>314</v>
      </c>
      <c r="L151" s="287"/>
      <c r="M151" s="288" t="s">
        <v>19</v>
      </c>
      <c r="N151" s="289" t="s">
        <v>47</v>
      </c>
      <c r="O151" s="87"/>
      <c r="P151" s="225">
        <f>O151*H151</f>
        <v>0</v>
      </c>
      <c r="Q151" s="225">
        <v>0.0035000000000000001</v>
      </c>
      <c r="R151" s="225">
        <f>Q151*H151</f>
        <v>0.0035000000000000001</v>
      </c>
      <c r="S151" s="225">
        <v>0</v>
      </c>
      <c r="T151" s="226">
        <f>S151*H151</f>
        <v>0</v>
      </c>
      <c r="U151" s="41"/>
      <c r="V151" s="41"/>
      <c r="W151" s="41"/>
      <c r="X151" s="41"/>
      <c r="Y151" s="41"/>
      <c r="Z151" s="41"/>
      <c r="AA151" s="41"/>
      <c r="AB151" s="41"/>
      <c r="AC151" s="41"/>
      <c r="AD151" s="41"/>
      <c r="AE151" s="41"/>
      <c r="AR151" s="227" t="s">
        <v>352</v>
      </c>
      <c r="AT151" s="227" t="s">
        <v>1137</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2201</v>
      </c>
    </row>
    <row r="152" s="13" customFormat="1">
      <c r="A152" s="13"/>
      <c r="B152" s="234"/>
      <c r="C152" s="235"/>
      <c r="D152" s="236" t="s">
        <v>319</v>
      </c>
      <c r="E152" s="237" t="s">
        <v>19</v>
      </c>
      <c r="F152" s="238" t="s">
        <v>2202</v>
      </c>
      <c r="G152" s="235"/>
      <c r="H152" s="239">
        <v>1</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2" customFormat="1" ht="16.5" customHeight="1">
      <c r="A153" s="41"/>
      <c r="B153" s="42"/>
      <c r="C153" s="216" t="s">
        <v>396</v>
      </c>
      <c r="D153" s="216" t="s">
        <v>310</v>
      </c>
      <c r="E153" s="217" t="s">
        <v>1996</v>
      </c>
      <c r="F153" s="218" t="s">
        <v>1997</v>
      </c>
      <c r="G153" s="219" t="s">
        <v>323</v>
      </c>
      <c r="H153" s="220">
        <v>9</v>
      </c>
      <c r="I153" s="221"/>
      <c r="J153" s="222">
        <f>ROUND(I153*H153,2)</f>
        <v>0</v>
      </c>
      <c r="K153" s="218" t="s">
        <v>314</v>
      </c>
      <c r="L153" s="47"/>
      <c r="M153" s="223" t="s">
        <v>19</v>
      </c>
      <c r="N153" s="224" t="s">
        <v>47</v>
      </c>
      <c r="O153" s="87"/>
      <c r="P153" s="225">
        <f>O153*H153</f>
        <v>0</v>
      </c>
      <c r="Q153" s="225">
        <v>0.11241</v>
      </c>
      <c r="R153" s="225">
        <f>Q153*H153</f>
        <v>1.01169</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2203</v>
      </c>
    </row>
    <row r="154" s="2" customFormat="1">
      <c r="A154" s="41"/>
      <c r="B154" s="42"/>
      <c r="C154" s="43"/>
      <c r="D154" s="229" t="s">
        <v>317</v>
      </c>
      <c r="E154" s="43"/>
      <c r="F154" s="230" t="s">
        <v>1999</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4" customFormat="1">
      <c r="A155" s="14"/>
      <c r="B155" s="249"/>
      <c r="C155" s="250"/>
      <c r="D155" s="236" t="s">
        <v>319</v>
      </c>
      <c r="E155" s="251" t="s">
        <v>19</v>
      </c>
      <c r="F155" s="252" t="s">
        <v>2000</v>
      </c>
      <c r="G155" s="250"/>
      <c r="H155" s="251" t="s">
        <v>19</v>
      </c>
      <c r="I155" s="253"/>
      <c r="J155" s="250"/>
      <c r="K155" s="250"/>
      <c r="L155" s="254"/>
      <c r="M155" s="255"/>
      <c r="N155" s="256"/>
      <c r="O155" s="256"/>
      <c r="P155" s="256"/>
      <c r="Q155" s="256"/>
      <c r="R155" s="256"/>
      <c r="S155" s="256"/>
      <c r="T155" s="257"/>
      <c r="U155" s="14"/>
      <c r="V155" s="14"/>
      <c r="W155" s="14"/>
      <c r="X155" s="14"/>
      <c r="Y155" s="14"/>
      <c r="Z155" s="14"/>
      <c r="AA155" s="14"/>
      <c r="AB155" s="14"/>
      <c r="AC155" s="14"/>
      <c r="AD155" s="14"/>
      <c r="AE155" s="14"/>
      <c r="AT155" s="258" t="s">
        <v>319</v>
      </c>
      <c r="AU155" s="258" t="s">
        <v>85</v>
      </c>
      <c r="AV155" s="14" t="s">
        <v>83</v>
      </c>
      <c r="AW155" s="14" t="s">
        <v>37</v>
      </c>
      <c r="AX155" s="14" t="s">
        <v>76</v>
      </c>
      <c r="AY155" s="258" t="s">
        <v>308</v>
      </c>
    </row>
    <row r="156" s="13" customFormat="1">
      <c r="A156" s="13"/>
      <c r="B156" s="234"/>
      <c r="C156" s="235"/>
      <c r="D156" s="236" t="s">
        <v>319</v>
      </c>
      <c r="E156" s="237" t="s">
        <v>19</v>
      </c>
      <c r="F156" s="238" t="s">
        <v>2204</v>
      </c>
      <c r="G156" s="235"/>
      <c r="H156" s="239">
        <v>5</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3" customFormat="1">
      <c r="A157" s="13"/>
      <c r="B157" s="234"/>
      <c r="C157" s="235"/>
      <c r="D157" s="236" t="s">
        <v>319</v>
      </c>
      <c r="E157" s="237" t="s">
        <v>19</v>
      </c>
      <c r="F157" s="238" t="s">
        <v>2205</v>
      </c>
      <c r="G157" s="235"/>
      <c r="H157" s="239">
        <v>4</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5" customFormat="1">
      <c r="A158" s="15"/>
      <c r="B158" s="259"/>
      <c r="C158" s="260"/>
      <c r="D158" s="236" t="s">
        <v>319</v>
      </c>
      <c r="E158" s="261" t="s">
        <v>19</v>
      </c>
      <c r="F158" s="262" t="s">
        <v>448</v>
      </c>
      <c r="G158" s="260"/>
      <c r="H158" s="263">
        <v>9</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319</v>
      </c>
      <c r="AU158" s="269" t="s">
        <v>85</v>
      </c>
      <c r="AV158" s="15" t="s">
        <v>315</v>
      </c>
      <c r="AW158" s="15" t="s">
        <v>37</v>
      </c>
      <c r="AX158" s="15" t="s">
        <v>83</v>
      </c>
      <c r="AY158" s="269" t="s">
        <v>308</v>
      </c>
    </row>
    <row r="159" s="2" customFormat="1" ht="16.5" customHeight="1">
      <c r="A159" s="41"/>
      <c r="B159" s="42"/>
      <c r="C159" s="280" t="s">
        <v>401</v>
      </c>
      <c r="D159" s="280" t="s">
        <v>1137</v>
      </c>
      <c r="E159" s="281" t="s">
        <v>2004</v>
      </c>
      <c r="F159" s="282" t="s">
        <v>2005</v>
      </c>
      <c r="G159" s="283" t="s">
        <v>323</v>
      </c>
      <c r="H159" s="284">
        <v>4</v>
      </c>
      <c r="I159" s="285"/>
      <c r="J159" s="286">
        <f>ROUND(I159*H159,2)</f>
        <v>0</v>
      </c>
      <c r="K159" s="282" t="s">
        <v>314</v>
      </c>
      <c r="L159" s="287"/>
      <c r="M159" s="288" t="s">
        <v>19</v>
      </c>
      <c r="N159" s="289" t="s">
        <v>47</v>
      </c>
      <c r="O159" s="87"/>
      <c r="P159" s="225">
        <f>O159*H159</f>
        <v>0</v>
      </c>
      <c r="Q159" s="225">
        <v>0.0061000000000000004</v>
      </c>
      <c r="R159" s="225">
        <f>Q159*H159</f>
        <v>0.024400000000000002</v>
      </c>
      <c r="S159" s="225">
        <v>0</v>
      </c>
      <c r="T159" s="226">
        <f>S159*H159</f>
        <v>0</v>
      </c>
      <c r="U159" s="41"/>
      <c r="V159" s="41"/>
      <c r="W159" s="41"/>
      <c r="X159" s="41"/>
      <c r="Y159" s="41"/>
      <c r="Z159" s="41"/>
      <c r="AA159" s="41"/>
      <c r="AB159" s="41"/>
      <c r="AC159" s="41"/>
      <c r="AD159" s="41"/>
      <c r="AE159" s="41"/>
      <c r="AR159" s="227" t="s">
        <v>352</v>
      </c>
      <c r="AT159" s="227" t="s">
        <v>1137</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2206</v>
      </c>
    </row>
    <row r="160" s="13" customFormat="1">
      <c r="A160" s="13"/>
      <c r="B160" s="234"/>
      <c r="C160" s="235"/>
      <c r="D160" s="236" t="s">
        <v>319</v>
      </c>
      <c r="E160" s="237" t="s">
        <v>19</v>
      </c>
      <c r="F160" s="238" t="s">
        <v>2207</v>
      </c>
      <c r="G160" s="235"/>
      <c r="H160" s="239">
        <v>4</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16.5" customHeight="1">
      <c r="A161" s="41"/>
      <c r="B161" s="42"/>
      <c r="C161" s="280" t="s">
        <v>406</v>
      </c>
      <c r="D161" s="280" t="s">
        <v>1137</v>
      </c>
      <c r="E161" s="281" t="s">
        <v>2208</v>
      </c>
      <c r="F161" s="282" t="s">
        <v>2209</v>
      </c>
      <c r="G161" s="283" t="s">
        <v>323</v>
      </c>
      <c r="H161" s="284">
        <v>5</v>
      </c>
      <c r="I161" s="285"/>
      <c r="J161" s="286">
        <f>ROUND(I161*H161,2)</f>
        <v>0</v>
      </c>
      <c r="K161" s="282" t="s">
        <v>19</v>
      </c>
      <c r="L161" s="287"/>
      <c r="M161" s="288" t="s">
        <v>19</v>
      </c>
      <c r="N161" s="289" t="s">
        <v>47</v>
      </c>
      <c r="O161" s="87"/>
      <c r="P161" s="225">
        <f>O161*H161</f>
        <v>0</v>
      </c>
      <c r="Q161" s="225">
        <v>0.0051999999999999998</v>
      </c>
      <c r="R161" s="225">
        <f>Q161*H161</f>
        <v>0.025999999999999999</v>
      </c>
      <c r="S161" s="225">
        <v>0</v>
      </c>
      <c r="T161" s="226">
        <f>S161*H161</f>
        <v>0</v>
      </c>
      <c r="U161" s="41"/>
      <c r="V161" s="41"/>
      <c r="W161" s="41"/>
      <c r="X161" s="41"/>
      <c r="Y161" s="41"/>
      <c r="Z161" s="41"/>
      <c r="AA161" s="41"/>
      <c r="AB161" s="41"/>
      <c r="AC161" s="41"/>
      <c r="AD161" s="41"/>
      <c r="AE161" s="41"/>
      <c r="AR161" s="227" t="s">
        <v>352</v>
      </c>
      <c r="AT161" s="227" t="s">
        <v>1137</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2210</v>
      </c>
    </row>
    <row r="162" s="13" customFormat="1">
      <c r="A162" s="13"/>
      <c r="B162" s="234"/>
      <c r="C162" s="235"/>
      <c r="D162" s="236" t="s">
        <v>319</v>
      </c>
      <c r="E162" s="237" t="s">
        <v>19</v>
      </c>
      <c r="F162" s="238" t="s">
        <v>1856</v>
      </c>
      <c r="G162" s="235"/>
      <c r="H162" s="239">
        <v>5</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83</v>
      </c>
      <c r="AY162" s="245" t="s">
        <v>308</v>
      </c>
    </row>
    <row r="163" s="2" customFormat="1" ht="16.5" customHeight="1">
      <c r="A163" s="41"/>
      <c r="B163" s="42"/>
      <c r="C163" s="216" t="s">
        <v>411</v>
      </c>
      <c r="D163" s="216" t="s">
        <v>310</v>
      </c>
      <c r="E163" s="217" t="s">
        <v>2211</v>
      </c>
      <c r="F163" s="218" t="s">
        <v>2212</v>
      </c>
      <c r="G163" s="219" t="s">
        <v>323</v>
      </c>
      <c r="H163" s="220">
        <v>1</v>
      </c>
      <c r="I163" s="221"/>
      <c r="J163" s="222">
        <f>ROUND(I163*H163,2)</f>
        <v>0</v>
      </c>
      <c r="K163" s="218" t="s">
        <v>19</v>
      </c>
      <c r="L163" s="47"/>
      <c r="M163" s="223" t="s">
        <v>19</v>
      </c>
      <c r="N163" s="224" t="s">
        <v>47</v>
      </c>
      <c r="O163" s="87"/>
      <c r="P163" s="225">
        <f>O163*H163</f>
        <v>0</v>
      </c>
      <c r="Q163" s="225">
        <v>0.11241</v>
      </c>
      <c r="R163" s="225">
        <f>Q163*H163</f>
        <v>0.11241</v>
      </c>
      <c r="S163" s="225">
        <v>0</v>
      </c>
      <c r="T163" s="226">
        <f>S163*H163</f>
        <v>0</v>
      </c>
      <c r="U163" s="41"/>
      <c r="V163" s="41"/>
      <c r="W163" s="41"/>
      <c r="X163" s="41"/>
      <c r="Y163" s="41"/>
      <c r="Z163" s="41"/>
      <c r="AA163" s="41"/>
      <c r="AB163" s="41"/>
      <c r="AC163" s="41"/>
      <c r="AD163" s="41"/>
      <c r="AE163" s="41"/>
      <c r="AR163" s="227" t="s">
        <v>315</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315</v>
      </c>
      <c r="BM163" s="227" t="s">
        <v>2213</v>
      </c>
    </row>
    <row r="164" s="14" customFormat="1">
      <c r="A164" s="14"/>
      <c r="B164" s="249"/>
      <c r="C164" s="250"/>
      <c r="D164" s="236" t="s">
        <v>319</v>
      </c>
      <c r="E164" s="251" t="s">
        <v>19</v>
      </c>
      <c r="F164" s="252" t="s">
        <v>2000</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2214</v>
      </c>
      <c r="G165" s="235"/>
      <c r="H165" s="239">
        <v>1</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1</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80" t="s">
        <v>7</v>
      </c>
      <c r="D167" s="280" t="s">
        <v>1137</v>
      </c>
      <c r="E167" s="281" t="s">
        <v>2215</v>
      </c>
      <c r="F167" s="282" t="s">
        <v>2216</v>
      </c>
      <c r="G167" s="283" t="s">
        <v>323</v>
      </c>
      <c r="H167" s="284">
        <v>1</v>
      </c>
      <c r="I167" s="285"/>
      <c r="J167" s="286">
        <f>ROUND(I167*H167,2)</f>
        <v>0</v>
      </c>
      <c r="K167" s="282" t="s">
        <v>19</v>
      </c>
      <c r="L167" s="287"/>
      <c r="M167" s="288" t="s">
        <v>19</v>
      </c>
      <c r="N167" s="289" t="s">
        <v>47</v>
      </c>
      <c r="O167" s="87"/>
      <c r="P167" s="225">
        <f>O167*H167</f>
        <v>0</v>
      </c>
      <c r="Q167" s="225">
        <v>0.0070000000000000001</v>
      </c>
      <c r="R167" s="225">
        <f>Q167*H167</f>
        <v>0.0070000000000000001</v>
      </c>
      <c r="S167" s="225">
        <v>0</v>
      </c>
      <c r="T167" s="226">
        <f>S167*H167</f>
        <v>0</v>
      </c>
      <c r="U167" s="41"/>
      <c r="V167" s="41"/>
      <c r="W167" s="41"/>
      <c r="X167" s="41"/>
      <c r="Y167" s="41"/>
      <c r="Z167" s="41"/>
      <c r="AA167" s="41"/>
      <c r="AB167" s="41"/>
      <c r="AC167" s="41"/>
      <c r="AD167" s="41"/>
      <c r="AE167" s="41"/>
      <c r="AR167" s="227" t="s">
        <v>352</v>
      </c>
      <c r="AT167" s="227" t="s">
        <v>1137</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2217</v>
      </c>
    </row>
    <row r="168" s="13" customFormat="1">
      <c r="A168" s="13"/>
      <c r="B168" s="234"/>
      <c r="C168" s="235"/>
      <c r="D168" s="236" t="s">
        <v>319</v>
      </c>
      <c r="E168" s="237" t="s">
        <v>19</v>
      </c>
      <c r="F168" s="238" t="s">
        <v>331</v>
      </c>
      <c r="G168" s="235"/>
      <c r="H168" s="239">
        <v>1</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83</v>
      </c>
      <c r="AY168" s="245" t="s">
        <v>308</v>
      </c>
    </row>
    <row r="169" s="2" customFormat="1" ht="16.5" customHeight="1">
      <c r="A169" s="41"/>
      <c r="B169" s="42"/>
      <c r="C169" s="216" t="s">
        <v>420</v>
      </c>
      <c r="D169" s="216" t="s">
        <v>310</v>
      </c>
      <c r="E169" s="217" t="s">
        <v>2010</v>
      </c>
      <c r="F169" s="218" t="s">
        <v>2011</v>
      </c>
      <c r="G169" s="219" t="s">
        <v>474</v>
      </c>
      <c r="H169" s="220">
        <v>125.8</v>
      </c>
      <c r="I169" s="221"/>
      <c r="J169" s="222">
        <f>ROUND(I169*H169,2)</f>
        <v>0</v>
      </c>
      <c r="K169" s="218" t="s">
        <v>314</v>
      </c>
      <c r="L169" s="47"/>
      <c r="M169" s="223" t="s">
        <v>19</v>
      </c>
      <c r="N169" s="224" t="s">
        <v>47</v>
      </c>
      <c r="O169" s="87"/>
      <c r="P169" s="225">
        <f>O169*H169</f>
        <v>0</v>
      </c>
      <c r="Q169" s="225">
        <v>0.00010000000000000001</v>
      </c>
      <c r="R169" s="225">
        <f>Q169*H169</f>
        <v>0.012580000000000001</v>
      </c>
      <c r="S169" s="225">
        <v>0</v>
      </c>
      <c r="T169" s="226">
        <f>S169*H169</f>
        <v>0</v>
      </c>
      <c r="U169" s="41"/>
      <c r="V169" s="41"/>
      <c r="W169" s="41"/>
      <c r="X169" s="41"/>
      <c r="Y169" s="41"/>
      <c r="Z169" s="41"/>
      <c r="AA169" s="41"/>
      <c r="AB169" s="41"/>
      <c r="AC169" s="41"/>
      <c r="AD169" s="41"/>
      <c r="AE169" s="41"/>
      <c r="AR169" s="227" t="s">
        <v>315</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2218</v>
      </c>
    </row>
    <row r="170" s="2" customFormat="1">
      <c r="A170" s="41"/>
      <c r="B170" s="42"/>
      <c r="C170" s="43"/>
      <c r="D170" s="229" t="s">
        <v>317</v>
      </c>
      <c r="E170" s="43"/>
      <c r="F170" s="230" t="s">
        <v>2013</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13" customFormat="1">
      <c r="A171" s="13"/>
      <c r="B171" s="234"/>
      <c r="C171" s="235"/>
      <c r="D171" s="236" t="s">
        <v>319</v>
      </c>
      <c r="E171" s="237" t="s">
        <v>19</v>
      </c>
      <c r="F171" s="238" t="s">
        <v>2219</v>
      </c>
      <c r="G171" s="235"/>
      <c r="H171" s="239">
        <v>125.8</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83</v>
      </c>
      <c r="AY171" s="245" t="s">
        <v>308</v>
      </c>
    </row>
    <row r="172" s="2" customFormat="1" ht="16.5" customHeight="1">
      <c r="A172" s="41"/>
      <c r="B172" s="42"/>
      <c r="C172" s="216" t="s">
        <v>425</v>
      </c>
      <c r="D172" s="216" t="s">
        <v>310</v>
      </c>
      <c r="E172" s="217" t="s">
        <v>2024</v>
      </c>
      <c r="F172" s="218" t="s">
        <v>2025</v>
      </c>
      <c r="G172" s="219" t="s">
        <v>474</v>
      </c>
      <c r="H172" s="220">
        <v>63.899999999999999</v>
      </c>
      <c r="I172" s="221"/>
      <c r="J172" s="222">
        <f>ROUND(I172*H172,2)</f>
        <v>0</v>
      </c>
      <c r="K172" s="218" t="s">
        <v>314</v>
      </c>
      <c r="L172" s="47"/>
      <c r="M172" s="223" t="s">
        <v>19</v>
      </c>
      <c r="N172" s="224" t="s">
        <v>47</v>
      </c>
      <c r="O172" s="87"/>
      <c r="P172" s="225">
        <f>O172*H172</f>
        <v>0</v>
      </c>
      <c r="Q172" s="225">
        <v>0.00020000000000000001</v>
      </c>
      <c r="R172" s="225">
        <f>Q172*H172</f>
        <v>0.01278</v>
      </c>
      <c r="S172" s="225">
        <v>0</v>
      </c>
      <c r="T172" s="226">
        <f>S172*H172</f>
        <v>0</v>
      </c>
      <c r="U172" s="41"/>
      <c r="V172" s="41"/>
      <c r="W172" s="41"/>
      <c r="X172" s="41"/>
      <c r="Y172" s="41"/>
      <c r="Z172" s="41"/>
      <c r="AA172" s="41"/>
      <c r="AB172" s="41"/>
      <c r="AC172" s="41"/>
      <c r="AD172" s="41"/>
      <c r="AE172" s="41"/>
      <c r="AR172" s="227" t="s">
        <v>315</v>
      </c>
      <c r="AT172" s="227" t="s">
        <v>310</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315</v>
      </c>
      <c r="BM172" s="227" t="s">
        <v>2220</v>
      </c>
    </row>
    <row r="173" s="2" customFormat="1">
      <c r="A173" s="41"/>
      <c r="B173" s="42"/>
      <c r="C173" s="43"/>
      <c r="D173" s="229" t="s">
        <v>317</v>
      </c>
      <c r="E173" s="43"/>
      <c r="F173" s="230" t="s">
        <v>2027</v>
      </c>
      <c r="G173" s="43"/>
      <c r="H173" s="43"/>
      <c r="I173" s="231"/>
      <c r="J173" s="43"/>
      <c r="K173" s="43"/>
      <c r="L173" s="47"/>
      <c r="M173" s="232"/>
      <c r="N173" s="233"/>
      <c r="O173" s="87"/>
      <c r="P173" s="87"/>
      <c r="Q173" s="87"/>
      <c r="R173" s="87"/>
      <c r="S173" s="87"/>
      <c r="T173" s="88"/>
      <c r="U173" s="41"/>
      <c r="V173" s="41"/>
      <c r="W173" s="41"/>
      <c r="X173" s="41"/>
      <c r="Y173" s="41"/>
      <c r="Z173" s="41"/>
      <c r="AA173" s="41"/>
      <c r="AB173" s="41"/>
      <c r="AC173" s="41"/>
      <c r="AD173" s="41"/>
      <c r="AE173" s="41"/>
      <c r="AT173" s="20" t="s">
        <v>317</v>
      </c>
      <c r="AU173" s="20" t="s">
        <v>85</v>
      </c>
    </row>
    <row r="174" s="13" customFormat="1">
      <c r="A174" s="13"/>
      <c r="B174" s="234"/>
      <c r="C174" s="235"/>
      <c r="D174" s="236" t="s">
        <v>319</v>
      </c>
      <c r="E174" s="237" t="s">
        <v>19</v>
      </c>
      <c r="F174" s="238" t="s">
        <v>2221</v>
      </c>
      <c r="G174" s="235"/>
      <c r="H174" s="239">
        <v>62.700000000000003</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3" customFormat="1">
      <c r="A175" s="13"/>
      <c r="B175" s="234"/>
      <c r="C175" s="235"/>
      <c r="D175" s="236" t="s">
        <v>319</v>
      </c>
      <c r="E175" s="237" t="s">
        <v>19</v>
      </c>
      <c r="F175" s="238" t="s">
        <v>2222</v>
      </c>
      <c r="G175" s="235"/>
      <c r="H175" s="239">
        <v>1.2</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63.900000000000006</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16.5" customHeight="1">
      <c r="A177" s="41"/>
      <c r="B177" s="42"/>
      <c r="C177" s="216" t="s">
        <v>430</v>
      </c>
      <c r="D177" s="216" t="s">
        <v>310</v>
      </c>
      <c r="E177" s="217" t="s">
        <v>2030</v>
      </c>
      <c r="F177" s="218" t="s">
        <v>2031</v>
      </c>
      <c r="G177" s="219" t="s">
        <v>474</v>
      </c>
      <c r="H177" s="220">
        <v>136.80000000000001</v>
      </c>
      <c r="I177" s="221"/>
      <c r="J177" s="222">
        <f>ROUND(I177*H177,2)</f>
        <v>0</v>
      </c>
      <c r="K177" s="218" t="s">
        <v>314</v>
      </c>
      <c r="L177" s="47"/>
      <c r="M177" s="223" t="s">
        <v>19</v>
      </c>
      <c r="N177" s="224" t="s">
        <v>47</v>
      </c>
      <c r="O177" s="87"/>
      <c r="P177" s="225">
        <f>O177*H177</f>
        <v>0</v>
      </c>
      <c r="Q177" s="225">
        <v>0.00010000000000000001</v>
      </c>
      <c r="R177" s="225">
        <f>Q177*H177</f>
        <v>0.013680000000000001</v>
      </c>
      <c r="S177" s="225">
        <v>0</v>
      </c>
      <c r="T177" s="226">
        <f>S177*H177</f>
        <v>0</v>
      </c>
      <c r="U177" s="41"/>
      <c r="V177" s="41"/>
      <c r="W177" s="41"/>
      <c r="X177" s="41"/>
      <c r="Y177" s="41"/>
      <c r="Z177" s="41"/>
      <c r="AA177" s="41"/>
      <c r="AB177" s="41"/>
      <c r="AC177" s="41"/>
      <c r="AD177" s="41"/>
      <c r="AE177" s="41"/>
      <c r="AR177" s="227" t="s">
        <v>315</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2223</v>
      </c>
    </row>
    <row r="178" s="2" customFormat="1">
      <c r="A178" s="41"/>
      <c r="B178" s="42"/>
      <c r="C178" s="43"/>
      <c r="D178" s="229" t="s">
        <v>317</v>
      </c>
      <c r="E178" s="43"/>
      <c r="F178" s="230" t="s">
        <v>2033</v>
      </c>
      <c r="G178" s="43"/>
      <c r="H178" s="43"/>
      <c r="I178" s="231"/>
      <c r="J178" s="43"/>
      <c r="K178" s="43"/>
      <c r="L178" s="47"/>
      <c r="M178" s="232"/>
      <c r="N178" s="233"/>
      <c r="O178" s="87"/>
      <c r="P178" s="87"/>
      <c r="Q178" s="87"/>
      <c r="R178" s="87"/>
      <c r="S178" s="87"/>
      <c r="T178" s="88"/>
      <c r="U178" s="41"/>
      <c r="V178" s="41"/>
      <c r="W178" s="41"/>
      <c r="X178" s="41"/>
      <c r="Y178" s="41"/>
      <c r="Z178" s="41"/>
      <c r="AA178" s="41"/>
      <c r="AB178" s="41"/>
      <c r="AC178" s="41"/>
      <c r="AD178" s="41"/>
      <c r="AE178" s="41"/>
      <c r="AT178" s="20" t="s">
        <v>317</v>
      </c>
      <c r="AU178" s="20" t="s">
        <v>85</v>
      </c>
    </row>
    <row r="179" s="13" customFormat="1">
      <c r="A179" s="13"/>
      <c r="B179" s="234"/>
      <c r="C179" s="235"/>
      <c r="D179" s="236" t="s">
        <v>319</v>
      </c>
      <c r="E179" s="237" t="s">
        <v>19</v>
      </c>
      <c r="F179" s="238" t="s">
        <v>2224</v>
      </c>
      <c r="G179" s="235"/>
      <c r="H179" s="239">
        <v>72.599999999999994</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3" customFormat="1">
      <c r="A180" s="13"/>
      <c r="B180" s="234"/>
      <c r="C180" s="235"/>
      <c r="D180" s="236" t="s">
        <v>319</v>
      </c>
      <c r="E180" s="237" t="s">
        <v>19</v>
      </c>
      <c r="F180" s="238" t="s">
        <v>2225</v>
      </c>
      <c r="G180" s="235"/>
      <c r="H180" s="239">
        <v>64.200000000000003</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5" customFormat="1">
      <c r="A181" s="15"/>
      <c r="B181" s="259"/>
      <c r="C181" s="260"/>
      <c r="D181" s="236" t="s">
        <v>319</v>
      </c>
      <c r="E181" s="261" t="s">
        <v>19</v>
      </c>
      <c r="F181" s="262" t="s">
        <v>448</v>
      </c>
      <c r="G181" s="260"/>
      <c r="H181" s="263">
        <v>136.80000000000001</v>
      </c>
      <c r="I181" s="264"/>
      <c r="J181" s="260"/>
      <c r="K181" s="260"/>
      <c r="L181" s="265"/>
      <c r="M181" s="266"/>
      <c r="N181" s="267"/>
      <c r="O181" s="267"/>
      <c r="P181" s="267"/>
      <c r="Q181" s="267"/>
      <c r="R181" s="267"/>
      <c r="S181" s="267"/>
      <c r="T181" s="268"/>
      <c r="U181" s="15"/>
      <c r="V181" s="15"/>
      <c r="W181" s="15"/>
      <c r="X181" s="15"/>
      <c r="Y181" s="15"/>
      <c r="Z181" s="15"/>
      <c r="AA181" s="15"/>
      <c r="AB181" s="15"/>
      <c r="AC181" s="15"/>
      <c r="AD181" s="15"/>
      <c r="AE181" s="15"/>
      <c r="AT181" s="269" t="s">
        <v>319</v>
      </c>
      <c r="AU181" s="269" t="s">
        <v>85</v>
      </c>
      <c r="AV181" s="15" t="s">
        <v>315</v>
      </c>
      <c r="AW181" s="15" t="s">
        <v>37</v>
      </c>
      <c r="AX181" s="15" t="s">
        <v>83</v>
      </c>
      <c r="AY181" s="269" t="s">
        <v>308</v>
      </c>
    </row>
    <row r="182" s="2" customFormat="1" ht="16.5" customHeight="1">
      <c r="A182" s="41"/>
      <c r="B182" s="42"/>
      <c r="C182" s="216" t="s">
        <v>753</v>
      </c>
      <c r="D182" s="216" t="s">
        <v>310</v>
      </c>
      <c r="E182" s="217" t="s">
        <v>2035</v>
      </c>
      <c r="F182" s="218" t="s">
        <v>2036</v>
      </c>
      <c r="G182" s="219" t="s">
        <v>313</v>
      </c>
      <c r="H182" s="220">
        <v>12.199999999999999</v>
      </c>
      <c r="I182" s="221"/>
      <c r="J182" s="222">
        <f>ROUND(I182*H182,2)</f>
        <v>0</v>
      </c>
      <c r="K182" s="218" t="s">
        <v>314</v>
      </c>
      <c r="L182" s="47"/>
      <c r="M182" s="223" t="s">
        <v>19</v>
      </c>
      <c r="N182" s="224" t="s">
        <v>47</v>
      </c>
      <c r="O182" s="87"/>
      <c r="P182" s="225">
        <f>O182*H182</f>
        <v>0</v>
      </c>
      <c r="Q182" s="225">
        <v>0.0011999999999999999</v>
      </c>
      <c r="R182" s="225">
        <f>Q182*H182</f>
        <v>0.014639999999999999</v>
      </c>
      <c r="S182" s="225">
        <v>0</v>
      </c>
      <c r="T182" s="226">
        <f>S182*H182</f>
        <v>0</v>
      </c>
      <c r="U182" s="41"/>
      <c r="V182" s="41"/>
      <c r="W182" s="41"/>
      <c r="X182" s="41"/>
      <c r="Y182" s="41"/>
      <c r="Z182" s="41"/>
      <c r="AA182" s="41"/>
      <c r="AB182" s="41"/>
      <c r="AC182" s="41"/>
      <c r="AD182" s="41"/>
      <c r="AE182" s="41"/>
      <c r="AR182" s="227" t="s">
        <v>315</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2226</v>
      </c>
    </row>
    <row r="183" s="2" customFormat="1">
      <c r="A183" s="41"/>
      <c r="B183" s="42"/>
      <c r="C183" s="43"/>
      <c r="D183" s="229" t="s">
        <v>317</v>
      </c>
      <c r="E183" s="43"/>
      <c r="F183" s="230" t="s">
        <v>2038</v>
      </c>
      <c r="G183" s="43"/>
      <c r="H183" s="43"/>
      <c r="I183" s="231"/>
      <c r="J183" s="43"/>
      <c r="K183" s="43"/>
      <c r="L183" s="47"/>
      <c r="M183" s="232"/>
      <c r="N183" s="233"/>
      <c r="O183" s="87"/>
      <c r="P183" s="87"/>
      <c r="Q183" s="87"/>
      <c r="R183" s="87"/>
      <c r="S183" s="87"/>
      <c r="T183" s="88"/>
      <c r="U183" s="41"/>
      <c r="V183" s="41"/>
      <c r="W183" s="41"/>
      <c r="X183" s="41"/>
      <c r="Y183" s="41"/>
      <c r="Z183" s="41"/>
      <c r="AA183" s="41"/>
      <c r="AB183" s="41"/>
      <c r="AC183" s="41"/>
      <c r="AD183" s="41"/>
      <c r="AE183" s="41"/>
      <c r="AT183" s="20" t="s">
        <v>317</v>
      </c>
      <c r="AU183" s="20" t="s">
        <v>85</v>
      </c>
    </row>
    <row r="184" s="13" customFormat="1">
      <c r="A184" s="13"/>
      <c r="B184" s="234"/>
      <c r="C184" s="235"/>
      <c r="D184" s="236" t="s">
        <v>319</v>
      </c>
      <c r="E184" s="237" t="s">
        <v>19</v>
      </c>
      <c r="F184" s="238" t="s">
        <v>2227</v>
      </c>
      <c r="G184" s="235"/>
      <c r="H184" s="239">
        <v>9</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76</v>
      </c>
      <c r="AY184" s="245" t="s">
        <v>308</v>
      </c>
    </row>
    <row r="185" s="13" customFormat="1">
      <c r="A185" s="13"/>
      <c r="B185" s="234"/>
      <c r="C185" s="235"/>
      <c r="D185" s="236" t="s">
        <v>319</v>
      </c>
      <c r="E185" s="237" t="s">
        <v>19</v>
      </c>
      <c r="F185" s="238" t="s">
        <v>2228</v>
      </c>
      <c r="G185" s="235"/>
      <c r="H185" s="239">
        <v>3.2000000000000002</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5" customFormat="1">
      <c r="A186" s="15"/>
      <c r="B186" s="259"/>
      <c r="C186" s="260"/>
      <c r="D186" s="236" t="s">
        <v>319</v>
      </c>
      <c r="E186" s="261" t="s">
        <v>19</v>
      </c>
      <c r="F186" s="262" t="s">
        <v>448</v>
      </c>
      <c r="G186" s="260"/>
      <c r="H186" s="263">
        <v>12.199999999999999</v>
      </c>
      <c r="I186" s="264"/>
      <c r="J186" s="260"/>
      <c r="K186" s="260"/>
      <c r="L186" s="265"/>
      <c r="M186" s="266"/>
      <c r="N186" s="267"/>
      <c r="O186" s="267"/>
      <c r="P186" s="267"/>
      <c r="Q186" s="267"/>
      <c r="R186" s="267"/>
      <c r="S186" s="267"/>
      <c r="T186" s="268"/>
      <c r="U186" s="15"/>
      <c r="V186" s="15"/>
      <c r="W186" s="15"/>
      <c r="X186" s="15"/>
      <c r="Y186" s="15"/>
      <c r="Z186" s="15"/>
      <c r="AA186" s="15"/>
      <c r="AB186" s="15"/>
      <c r="AC186" s="15"/>
      <c r="AD186" s="15"/>
      <c r="AE186" s="15"/>
      <c r="AT186" s="269" t="s">
        <v>319</v>
      </c>
      <c r="AU186" s="269" t="s">
        <v>85</v>
      </c>
      <c r="AV186" s="15" t="s">
        <v>315</v>
      </c>
      <c r="AW186" s="15" t="s">
        <v>37</v>
      </c>
      <c r="AX186" s="15" t="s">
        <v>83</v>
      </c>
      <c r="AY186" s="269" t="s">
        <v>308</v>
      </c>
    </row>
    <row r="187" s="2" customFormat="1" ht="16.5" customHeight="1">
      <c r="A187" s="41"/>
      <c r="B187" s="42"/>
      <c r="C187" s="216" t="s">
        <v>596</v>
      </c>
      <c r="D187" s="216" t="s">
        <v>310</v>
      </c>
      <c r="E187" s="217" t="s">
        <v>2047</v>
      </c>
      <c r="F187" s="218" t="s">
        <v>2048</v>
      </c>
      <c r="G187" s="219" t="s">
        <v>474</v>
      </c>
      <c r="H187" s="220">
        <v>125.8</v>
      </c>
      <c r="I187" s="221"/>
      <c r="J187" s="222">
        <f>ROUND(I187*H187,2)</f>
        <v>0</v>
      </c>
      <c r="K187" s="218" t="s">
        <v>314</v>
      </c>
      <c r="L187" s="47"/>
      <c r="M187" s="223" t="s">
        <v>19</v>
      </c>
      <c r="N187" s="224" t="s">
        <v>47</v>
      </c>
      <c r="O187" s="87"/>
      <c r="P187" s="225">
        <f>O187*H187</f>
        <v>0</v>
      </c>
      <c r="Q187" s="225">
        <v>0.00020000000000000001</v>
      </c>
      <c r="R187" s="225">
        <f>Q187*H187</f>
        <v>0.025160000000000002</v>
      </c>
      <c r="S187" s="225">
        <v>0</v>
      </c>
      <c r="T187" s="226">
        <f>S187*H187</f>
        <v>0</v>
      </c>
      <c r="U187" s="41"/>
      <c r="V187" s="41"/>
      <c r="W187" s="41"/>
      <c r="X187" s="41"/>
      <c r="Y187" s="41"/>
      <c r="Z187" s="41"/>
      <c r="AA187" s="41"/>
      <c r="AB187" s="41"/>
      <c r="AC187" s="41"/>
      <c r="AD187" s="41"/>
      <c r="AE187" s="41"/>
      <c r="AR187" s="227" t="s">
        <v>315</v>
      </c>
      <c r="AT187" s="227" t="s">
        <v>310</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2229</v>
      </c>
    </row>
    <row r="188" s="2" customFormat="1">
      <c r="A188" s="41"/>
      <c r="B188" s="42"/>
      <c r="C188" s="43"/>
      <c r="D188" s="229" t="s">
        <v>317</v>
      </c>
      <c r="E188" s="43"/>
      <c r="F188" s="230" t="s">
        <v>2050</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317</v>
      </c>
      <c r="AU188" s="20" t="s">
        <v>85</v>
      </c>
    </row>
    <row r="189" s="14" customFormat="1">
      <c r="A189" s="14"/>
      <c r="B189" s="249"/>
      <c r="C189" s="250"/>
      <c r="D189" s="236" t="s">
        <v>319</v>
      </c>
      <c r="E189" s="251" t="s">
        <v>19</v>
      </c>
      <c r="F189" s="252" t="s">
        <v>2051</v>
      </c>
      <c r="G189" s="250"/>
      <c r="H189" s="251" t="s">
        <v>19</v>
      </c>
      <c r="I189" s="253"/>
      <c r="J189" s="250"/>
      <c r="K189" s="250"/>
      <c r="L189" s="254"/>
      <c r="M189" s="255"/>
      <c r="N189" s="256"/>
      <c r="O189" s="256"/>
      <c r="P189" s="256"/>
      <c r="Q189" s="256"/>
      <c r="R189" s="256"/>
      <c r="S189" s="256"/>
      <c r="T189" s="257"/>
      <c r="U189" s="14"/>
      <c r="V189" s="14"/>
      <c r="W189" s="14"/>
      <c r="X189" s="14"/>
      <c r="Y189" s="14"/>
      <c r="Z189" s="14"/>
      <c r="AA189" s="14"/>
      <c r="AB189" s="14"/>
      <c r="AC189" s="14"/>
      <c r="AD189" s="14"/>
      <c r="AE189" s="14"/>
      <c r="AT189" s="258" t="s">
        <v>319</v>
      </c>
      <c r="AU189" s="258" t="s">
        <v>85</v>
      </c>
      <c r="AV189" s="14" t="s">
        <v>83</v>
      </c>
      <c r="AW189" s="14" t="s">
        <v>37</v>
      </c>
      <c r="AX189" s="14" t="s">
        <v>76</v>
      </c>
      <c r="AY189" s="258" t="s">
        <v>308</v>
      </c>
    </row>
    <row r="190" s="13" customFormat="1">
      <c r="A190" s="13"/>
      <c r="B190" s="234"/>
      <c r="C190" s="235"/>
      <c r="D190" s="236" t="s">
        <v>319</v>
      </c>
      <c r="E190" s="237" t="s">
        <v>19</v>
      </c>
      <c r="F190" s="238" t="s">
        <v>2230</v>
      </c>
      <c r="G190" s="235"/>
      <c r="H190" s="239">
        <v>125.8</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16.5" customHeight="1">
      <c r="A191" s="41"/>
      <c r="B191" s="42"/>
      <c r="C191" s="216" t="s">
        <v>759</v>
      </c>
      <c r="D191" s="216" t="s">
        <v>310</v>
      </c>
      <c r="E191" s="217" t="s">
        <v>2059</v>
      </c>
      <c r="F191" s="218" t="s">
        <v>2060</v>
      </c>
      <c r="G191" s="219" t="s">
        <v>474</v>
      </c>
      <c r="H191" s="220">
        <v>63.899999999999999</v>
      </c>
      <c r="I191" s="221"/>
      <c r="J191" s="222">
        <f>ROUND(I191*H191,2)</f>
        <v>0</v>
      </c>
      <c r="K191" s="218" t="s">
        <v>314</v>
      </c>
      <c r="L191" s="47"/>
      <c r="M191" s="223" t="s">
        <v>19</v>
      </c>
      <c r="N191" s="224" t="s">
        <v>47</v>
      </c>
      <c r="O191" s="87"/>
      <c r="P191" s="225">
        <f>O191*H191</f>
        <v>0</v>
      </c>
      <c r="Q191" s="225">
        <v>0.00040000000000000002</v>
      </c>
      <c r="R191" s="225">
        <f>Q191*H191</f>
        <v>0.025559999999999999</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2231</v>
      </c>
    </row>
    <row r="192" s="2" customFormat="1">
      <c r="A192" s="41"/>
      <c r="B192" s="42"/>
      <c r="C192" s="43"/>
      <c r="D192" s="229" t="s">
        <v>317</v>
      </c>
      <c r="E192" s="43"/>
      <c r="F192" s="230" t="s">
        <v>2062</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4" customFormat="1">
      <c r="A193" s="14"/>
      <c r="B193" s="249"/>
      <c r="C193" s="250"/>
      <c r="D193" s="236" t="s">
        <v>319</v>
      </c>
      <c r="E193" s="251" t="s">
        <v>19</v>
      </c>
      <c r="F193" s="252" t="s">
        <v>2051</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3" customFormat="1">
      <c r="A194" s="13"/>
      <c r="B194" s="234"/>
      <c r="C194" s="235"/>
      <c r="D194" s="236" t="s">
        <v>319</v>
      </c>
      <c r="E194" s="237" t="s">
        <v>19</v>
      </c>
      <c r="F194" s="238" t="s">
        <v>2221</v>
      </c>
      <c r="G194" s="235"/>
      <c r="H194" s="239">
        <v>62.700000000000003</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2222</v>
      </c>
      <c r="G195" s="235"/>
      <c r="H195" s="239">
        <v>1.2</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5" customFormat="1">
      <c r="A196" s="15"/>
      <c r="B196" s="259"/>
      <c r="C196" s="260"/>
      <c r="D196" s="236" t="s">
        <v>319</v>
      </c>
      <c r="E196" s="261" t="s">
        <v>19</v>
      </c>
      <c r="F196" s="262" t="s">
        <v>448</v>
      </c>
      <c r="G196" s="260"/>
      <c r="H196" s="263">
        <v>63.900000000000006</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319</v>
      </c>
      <c r="AU196" s="269" t="s">
        <v>85</v>
      </c>
      <c r="AV196" s="15" t="s">
        <v>315</v>
      </c>
      <c r="AW196" s="15" t="s">
        <v>37</v>
      </c>
      <c r="AX196" s="15" t="s">
        <v>83</v>
      </c>
      <c r="AY196" s="269" t="s">
        <v>308</v>
      </c>
    </row>
    <row r="197" s="2" customFormat="1" ht="21.75" customHeight="1">
      <c r="A197" s="41"/>
      <c r="B197" s="42"/>
      <c r="C197" s="216" t="s">
        <v>606</v>
      </c>
      <c r="D197" s="216" t="s">
        <v>310</v>
      </c>
      <c r="E197" s="217" t="s">
        <v>2063</v>
      </c>
      <c r="F197" s="218" t="s">
        <v>2064</v>
      </c>
      <c r="G197" s="219" t="s">
        <v>474</v>
      </c>
      <c r="H197" s="220">
        <v>136.80000000000001</v>
      </c>
      <c r="I197" s="221"/>
      <c r="J197" s="222">
        <f>ROUND(I197*H197,2)</f>
        <v>0</v>
      </c>
      <c r="K197" s="218" t="s">
        <v>314</v>
      </c>
      <c r="L197" s="47"/>
      <c r="M197" s="223" t="s">
        <v>19</v>
      </c>
      <c r="N197" s="224" t="s">
        <v>47</v>
      </c>
      <c r="O197" s="87"/>
      <c r="P197" s="225">
        <f>O197*H197</f>
        <v>0</v>
      </c>
      <c r="Q197" s="225">
        <v>0.00012999999999999999</v>
      </c>
      <c r="R197" s="225">
        <f>Q197*H197</f>
        <v>0.017784000000000001</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2232</v>
      </c>
    </row>
    <row r="198" s="2" customFormat="1">
      <c r="A198" s="41"/>
      <c r="B198" s="42"/>
      <c r="C198" s="43"/>
      <c r="D198" s="229" t="s">
        <v>317</v>
      </c>
      <c r="E198" s="43"/>
      <c r="F198" s="230" t="s">
        <v>2066</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4" customFormat="1">
      <c r="A199" s="14"/>
      <c r="B199" s="249"/>
      <c r="C199" s="250"/>
      <c r="D199" s="236" t="s">
        <v>319</v>
      </c>
      <c r="E199" s="251" t="s">
        <v>19</v>
      </c>
      <c r="F199" s="252" t="s">
        <v>2051</v>
      </c>
      <c r="G199" s="250"/>
      <c r="H199" s="251" t="s">
        <v>19</v>
      </c>
      <c r="I199" s="253"/>
      <c r="J199" s="250"/>
      <c r="K199" s="250"/>
      <c r="L199" s="254"/>
      <c r="M199" s="255"/>
      <c r="N199" s="256"/>
      <c r="O199" s="256"/>
      <c r="P199" s="256"/>
      <c r="Q199" s="256"/>
      <c r="R199" s="256"/>
      <c r="S199" s="256"/>
      <c r="T199" s="257"/>
      <c r="U199" s="14"/>
      <c r="V199" s="14"/>
      <c r="W199" s="14"/>
      <c r="X199" s="14"/>
      <c r="Y199" s="14"/>
      <c r="Z199" s="14"/>
      <c r="AA199" s="14"/>
      <c r="AB199" s="14"/>
      <c r="AC199" s="14"/>
      <c r="AD199" s="14"/>
      <c r="AE199" s="14"/>
      <c r="AT199" s="258" t="s">
        <v>319</v>
      </c>
      <c r="AU199" s="258" t="s">
        <v>85</v>
      </c>
      <c r="AV199" s="14" t="s">
        <v>83</v>
      </c>
      <c r="AW199" s="14" t="s">
        <v>37</v>
      </c>
      <c r="AX199" s="14" t="s">
        <v>76</v>
      </c>
      <c r="AY199" s="258" t="s">
        <v>308</v>
      </c>
    </row>
    <row r="200" s="13" customFormat="1">
      <c r="A200" s="13"/>
      <c r="B200" s="234"/>
      <c r="C200" s="235"/>
      <c r="D200" s="236" t="s">
        <v>319</v>
      </c>
      <c r="E200" s="237" t="s">
        <v>19</v>
      </c>
      <c r="F200" s="238" t="s">
        <v>2224</v>
      </c>
      <c r="G200" s="235"/>
      <c r="H200" s="239">
        <v>72.599999999999994</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3" customFormat="1">
      <c r="A201" s="13"/>
      <c r="B201" s="234"/>
      <c r="C201" s="235"/>
      <c r="D201" s="236" t="s">
        <v>319</v>
      </c>
      <c r="E201" s="237" t="s">
        <v>19</v>
      </c>
      <c r="F201" s="238" t="s">
        <v>2225</v>
      </c>
      <c r="G201" s="235"/>
      <c r="H201" s="239">
        <v>64.200000000000003</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76</v>
      </c>
      <c r="AY201" s="245" t="s">
        <v>308</v>
      </c>
    </row>
    <row r="202" s="15" customFormat="1">
      <c r="A202" s="15"/>
      <c r="B202" s="259"/>
      <c r="C202" s="260"/>
      <c r="D202" s="236" t="s">
        <v>319</v>
      </c>
      <c r="E202" s="261" t="s">
        <v>19</v>
      </c>
      <c r="F202" s="262" t="s">
        <v>448</v>
      </c>
      <c r="G202" s="260"/>
      <c r="H202" s="263">
        <v>136.80000000000001</v>
      </c>
      <c r="I202" s="264"/>
      <c r="J202" s="260"/>
      <c r="K202" s="260"/>
      <c r="L202" s="265"/>
      <c r="M202" s="266"/>
      <c r="N202" s="267"/>
      <c r="O202" s="267"/>
      <c r="P202" s="267"/>
      <c r="Q202" s="267"/>
      <c r="R202" s="267"/>
      <c r="S202" s="267"/>
      <c r="T202" s="268"/>
      <c r="U202" s="15"/>
      <c r="V202" s="15"/>
      <c r="W202" s="15"/>
      <c r="X202" s="15"/>
      <c r="Y202" s="15"/>
      <c r="Z202" s="15"/>
      <c r="AA202" s="15"/>
      <c r="AB202" s="15"/>
      <c r="AC202" s="15"/>
      <c r="AD202" s="15"/>
      <c r="AE202" s="15"/>
      <c r="AT202" s="269" t="s">
        <v>319</v>
      </c>
      <c r="AU202" s="269" t="s">
        <v>85</v>
      </c>
      <c r="AV202" s="15" t="s">
        <v>315</v>
      </c>
      <c r="AW202" s="15" t="s">
        <v>37</v>
      </c>
      <c r="AX202" s="15" t="s">
        <v>83</v>
      </c>
      <c r="AY202" s="269" t="s">
        <v>308</v>
      </c>
    </row>
    <row r="203" s="2" customFormat="1" ht="21.75" customHeight="1">
      <c r="A203" s="41"/>
      <c r="B203" s="42"/>
      <c r="C203" s="216" t="s">
        <v>765</v>
      </c>
      <c r="D203" s="216" t="s">
        <v>310</v>
      </c>
      <c r="E203" s="217" t="s">
        <v>2067</v>
      </c>
      <c r="F203" s="218" t="s">
        <v>2068</v>
      </c>
      <c r="G203" s="219" t="s">
        <v>313</v>
      </c>
      <c r="H203" s="220">
        <v>12.199999999999999</v>
      </c>
      <c r="I203" s="221"/>
      <c r="J203" s="222">
        <f>ROUND(I203*H203,2)</f>
        <v>0</v>
      </c>
      <c r="K203" s="218" t="s">
        <v>314</v>
      </c>
      <c r="L203" s="47"/>
      <c r="M203" s="223" t="s">
        <v>19</v>
      </c>
      <c r="N203" s="224" t="s">
        <v>47</v>
      </c>
      <c r="O203" s="87"/>
      <c r="P203" s="225">
        <f>O203*H203</f>
        <v>0</v>
      </c>
      <c r="Q203" s="225">
        <v>0.0016000000000000001</v>
      </c>
      <c r="R203" s="225">
        <f>Q203*H203</f>
        <v>0.019519999999999999</v>
      </c>
      <c r="S203" s="225">
        <v>0</v>
      </c>
      <c r="T203" s="226">
        <f>S203*H203</f>
        <v>0</v>
      </c>
      <c r="U203" s="41"/>
      <c r="V203" s="41"/>
      <c r="W203" s="41"/>
      <c r="X203" s="41"/>
      <c r="Y203" s="41"/>
      <c r="Z203" s="41"/>
      <c r="AA203" s="41"/>
      <c r="AB203" s="41"/>
      <c r="AC203" s="41"/>
      <c r="AD203" s="41"/>
      <c r="AE203" s="41"/>
      <c r="AR203" s="227" t="s">
        <v>315</v>
      </c>
      <c r="AT203" s="227" t="s">
        <v>310</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2233</v>
      </c>
    </row>
    <row r="204" s="2" customFormat="1">
      <c r="A204" s="41"/>
      <c r="B204" s="42"/>
      <c r="C204" s="43"/>
      <c r="D204" s="229" t="s">
        <v>317</v>
      </c>
      <c r="E204" s="43"/>
      <c r="F204" s="230" t="s">
        <v>2070</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85</v>
      </c>
    </row>
    <row r="205" s="14" customFormat="1">
      <c r="A205" s="14"/>
      <c r="B205" s="249"/>
      <c r="C205" s="250"/>
      <c r="D205" s="236" t="s">
        <v>319</v>
      </c>
      <c r="E205" s="251" t="s">
        <v>19</v>
      </c>
      <c r="F205" s="252" t="s">
        <v>2071</v>
      </c>
      <c r="G205" s="250"/>
      <c r="H205" s="251" t="s">
        <v>19</v>
      </c>
      <c r="I205" s="253"/>
      <c r="J205" s="250"/>
      <c r="K205" s="250"/>
      <c r="L205" s="254"/>
      <c r="M205" s="255"/>
      <c r="N205" s="256"/>
      <c r="O205" s="256"/>
      <c r="P205" s="256"/>
      <c r="Q205" s="256"/>
      <c r="R205" s="256"/>
      <c r="S205" s="256"/>
      <c r="T205" s="257"/>
      <c r="U205" s="14"/>
      <c r="V205" s="14"/>
      <c r="W205" s="14"/>
      <c r="X205" s="14"/>
      <c r="Y205" s="14"/>
      <c r="Z205" s="14"/>
      <c r="AA205" s="14"/>
      <c r="AB205" s="14"/>
      <c r="AC205" s="14"/>
      <c r="AD205" s="14"/>
      <c r="AE205" s="14"/>
      <c r="AT205" s="258" t="s">
        <v>319</v>
      </c>
      <c r="AU205" s="258" t="s">
        <v>85</v>
      </c>
      <c r="AV205" s="14" t="s">
        <v>83</v>
      </c>
      <c r="AW205" s="14" t="s">
        <v>37</v>
      </c>
      <c r="AX205" s="14" t="s">
        <v>76</v>
      </c>
      <c r="AY205" s="258" t="s">
        <v>308</v>
      </c>
    </row>
    <row r="206" s="13" customFormat="1">
      <c r="A206" s="13"/>
      <c r="B206" s="234"/>
      <c r="C206" s="235"/>
      <c r="D206" s="236" t="s">
        <v>319</v>
      </c>
      <c r="E206" s="237" t="s">
        <v>19</v>
      </c>
      <c r="F206" s="238" t="s">
        <v>2227</v>
      </c>
      <c r="G206" s="235"/>
      <c r="H206" s="239">
        <v>9</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76</v>
      </c>
      <c r="AY206" s="245" t="s">
        <v>308</v>
      </c>
    </row>
    <row r="207" s="13" customFormat="1">
      <c r="A207" s="13"/>
      <c r="B207" s="234"/>
      <c r="C207" s="235"/>
      <c r="D207" s="236" t="s">
        <v>319</v>
      </c>
      <c r="E207" s="237" t="s">
        <v>19</v>
      </c>
      <c r="F207" s="238" t="s">
        <v>2228</v>
      </c>
      <c r="G207" s="235"/>
      <c r="H207" s="239">
        <v>3.2000000000000002</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76</v>
      </c>
      <c r="AY207" s="245" t="s">
        <v>308</v>
      </c>
    </row>
    <row r="208" s="15" customFormat="1">
      <c r="A208" s="15"/>
      <c r="B208" s="259"/>
      <c r="C208" s="260"/>
      <c r="D208" s="236" t="s">
        <v>319</v>
      </c>
      <c r="E208" s="261" t="s">
        <v>19</v>
      </c>
      <c r="F208" s="262" t="s">
        <v>448</v>
      </c>
      <c r="G208" s="260"/>
      <c r="H208" s="263">
        <v>12.199999999999999</v>
      </c>
      <c r="I208" s="264"/>
      <c r="J208" s="260"/>
      <c r="K208" s="260"/>
      <c r="L208" s="265"/>
      <c r="M208" s="266"/>
      <c r="N208" s="267"/>
      <c r="O208" s="267"/>
      <c r="P208" s="267"/>
      <c r="Q208" s="267"/>
      <c r="R208" s="267"/>
      <c r="S208" s="267"/>
      <c r="T208" s="268"/>
      <c r="U208" s="15"/>
      <c r="V208" s="15"/>
      <c r="W208" s="15"/>
      <c r="X208" s="15"/>
      <c r="Y208" s="15"/>
      <c r="Z208" s="15"/>
      <c r="AA208" s="15"/>
      <c r="AB208" s="15"/>
      <c r="AC208" s="15"/>
      <c r="AD208" s="15"/>
      <c r="AE208" s="15"/>
      <c r="AT208" s="269" t="s">
        <v>319</v>
      </c>
      <c r="AU208" s="269" t="s">
        <v>85</v>
      </c>
      <c r="AV208" s="15" t="s">
        <v>315</v>
      </c>
      <c r="AW208" s="15" t="s">
        <v>37</v>
      </c>
      <c r="AX208" s="15" t="s">
        <v>83</v>
      </c>
      <c r="AY208" s="269" t="s">
        <v>308</v>
      </c>
    </row>
    <row r="209" s="2" customFormat="1" ht="24.15" customHeight="1">
      <c r="A209" s="41"/>
      <c r="B209" s="42"/>
      <c r="C209" s="216" t="s">
        <v>611</v>
      </c>
      <c r="D209" s="216" t="s">
        <v>310</v>
      </c>
      <c r="E209" s="217" t="s">
        <v>2076</v>
      </c>
      <c r="F209" s="218" t="s">
        <v>2077</v>
      </c>
      <c r="G209" s="219" t="s">
        <v>474</v>
      </c>
      <c r="H209" s="220">
        <v>326.5</v>
      </c>
      <c r="I209" s="221"/>
      <c r="J209" s="222">
        <f>ROUND(I209*H209,2)</f>
        <v>0</v>
      </c>
      <c r="K209" s="218" t="s">
        <v>314</v>
      </c>
      <c r="L209" s="47"/>
      <c r="M209" s="223" t="s">
        <v>19</v>
      </c>
      <c r="N209" s="224" t="s">
        <v>47</v>
      </c>
      <c r="O209" s="87"/>
      <c r="P209" s="225">
        <f>O209*H209</f>
        <v>0</v>
      </c>
      <c r="Q209" s="225">
        <v>0</v>
      </c>
      <c r="R209" s="225">
        <f>Q209*H209</f>
        <v>0</v>
      </c>
      <c r="S209" s="225">
        <v>0</v>
      </c>
      <c r="T209" s="226">
        <f>S209*H209</f>
        <v>0</v>
      </c>
      <c r="U209" s="41"/>
      <c r="V209" s="41"/>
      <c r="W209" s="41"/>
      <c r="X209" s="41"/>
      <c r="Y209" s="41"/>
      <c r="Z209" s="41"/>
      <c r="AA209" s="41"/>
      <c r="AB209" s="41"/>
      <c r="AC209" s="41"/>
      <c r="AD209" s="41"/>
      <c r="AE209" s="41"/>
      <c r="AR209" s="227" t="s">
        <v>315</v>
      </c>
      <c r="AT209" s="227" t="s">
        <v>310</v>
      </c>
      <c r="AU209" s="227" t="s">
        <v>85</v>
      </c>
      <c r="AY209" s="20" t="s">
        <v>308</v>
      </c>
      <c r="BE209" s="228">
        <f>IF(N209="základní",J209,0)</f>
        <v>0</v>
      </c>
      <c r="BF209" s="228">
        <f>IF(N209="snížená",J209,0)</f>
        <v>0</v>
      </c>
      <c r="BG209" s="228">
        <f>IF(N209="zákl. přenesená",J209,0)</f>
        <v>0</v>
      </c>
      <c r="BH209" s="228">
        <f>IF(N209="sníž. přenesená",J209,0)</f>
        <v>0</v>
      </c>
      <c r="BI209" s="228">
        <f>IF(N209="nulová",J209,0)</f>
        <v>0</v>
      </c>
      <c r="BJ209" s="20" t="s">
        <v>83</v>
      </c>
      <c r="BK209" s="228">
        <f>ROUND(I209*H209,2)</f>
        <v>0</v>
      </c>
      <c r="BL209" s="20" t="s">
        <v>315</v>
      </c>
      <c r="BM209" s="227" t="s">
        <v>2234</v>
      </c>
    </row>
    <row r="210" s="2" customFormat="1">
      <c r="A210" s="41"/>
      <c r="B210" s="42"/>
      <c r="C210" s="43"/>
      <c r="D210" s="229" t="s">
        <v>317</v>
      </c>
      <c r="E210" s="43"/>
      <c r="F210" s="230" t="s">
        <v>2079</v>
      </c>
      <c r="G210" s="43"/>
      <c r="H210" s="43"/>
      <c r="I210" s="231"/>
      <c r="J210" s="43"/>
      <c r="K210" s="43"/>
      <c r="L210" s="47"/>
      <c r="M210" s="232"/>
      <c r="N210" s="233"/>
      <c r="O210" s="87"/>
      <c r="P210" s="87"/>
      <c r="Q210" s="87"/>
      <c r="R210" s="87"/>
      <c r="S210" s="87"/>
      <c r="T210" s="88"/>
      <c r="U210" s="41"/>
      <c r="V210" s="41"/>
      <c r="W210" s="41"/>
      <c r="X210" s="41"/>
      <c r="Y210" s="41"/>
      <c r="Z210" s="41"/>
      <c r="AA210" s="41"/>
      <c r="AB210" s="41"/>
      <c r="AC210" s="41"/>
      <c r="AD210" s="41"/>
      <c r="AE210" s="41"/>
      <c r="AT210" s="20" t="s">
        <v>317</v>
      </c>
      <c r="AU210" s="20" t="s">
        <v>85</v>
      </c>
    </row>
    <row r="211" s="13" customFormat="1">
      <c r="A211" s="13"/>
      <c r="B211" s="234"/>
      <c r="C211" s="235"/>
      <c r="D211" s="236" t="s">
        <v>319</v>
      </c>
      <c r="E211" s="237" t="s">
        <v>19</v>
      </c>
      <c r="F211" s="238" t="s">
        <v>2230</v>
      </c>
      <c r="G211" s="235"/>
      <c r="H211" s="239">
        <v>125.8</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2221</v>
      </c>
      <c r="G212" s="235"/>
      <c r="H212" s="239">
        <v>62.700000000000003</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3" customFormat="1">
      <c r="A213" s="13"/>
      <c r="B213" s="234"/>
      <c r="C213" s="235"/>
      <c r="D213" s="236" t="s">
        <v>319</v>
      </c>
      <c r="E213" s="237" t="s">
        <v>19</v>
      </c>
      <c r="F213" s="238" t="s">
        <v>2222</v>
      </c>
      <c r="G213" s="235"/>
      <c r="H213" s="239">
        <v>1.2</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3" customFormat="1">
      <c r="A214" s="13"/>
      <c r="B214" s="234"/>
      <c r="C214" s="235"/>
      <c r="D214" s="236" t="s">
        <v>319</v>
      </c>
      <c r="E214" s="237" t="s">
        <v>19</v>
      </c>
      <c r="F214" s="238" t="s">
        <v>2224</v>
      </c>
      <c r="G214" s="235"/>
      <c r="H214" s="239">
        <v>72.599999999999994</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76</v>
      </c>
      <c r="AY214" s="245" t="s">
        <v>308</v>
      </c>
    </row>
    <row r="215" s="13" customFormat="1">
      <c r="A215" s="13"/>
      <c r="B215" s="234"/>
      <c r="C215" s="235"/>
      <c r="D215" s="236" t="s">
        <v>319</v>
      </c>
      <c r="E215" s="237" t="s">
        <v>19</v>
      </c>
      <c r="F215" s="238" t="s">
        <v>2225</v>
      </c>
      <c r="G215" s="235"/>
      <c r="H215" s="239">
        <v>64.200000000000003</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5" customFormat="1">
      <c r="A216" s="15"/>
      <c r="B216" s="259"/>
      <c r="C216" s="260"/>
      <c r="D216" s="236" t="s">
        <v>319</v>
      </c>
      <c r="E216" s="261" t="s">
        <v>19</v>
      </c>
      <c r="F216" s="262" t="s">
        <v>448</v>
      </c>
      <c r="G216" s="260"/>
      <c r="H216" s="263">
        <v>326.49999999999994</v>
      </c>
      <c r="I216" s="264"/>
      <c r="J216" s="260"/>
      <c r="K216" s="260"/>
      <c r="L216" s="265"/>
      <c r="M216" s="266"/>
      <c r="N216" s="267"/>
      <c r="O216" s="267"/>
      <c r="P216" s="267"/>
      <c r="Q216" s="267"/>
      <c r="R216" s="267"/>
      <c r="S216" s="267"/>
      <c r="T216" s="268"/>
      <c r="U216" s="15"/>
      <c r="V216" s="15"/>
      <c r="W216" s="15"/>
      <c r="X216" s="15"/>
      <c r="Y216" s="15"/>
      <c r="Z216" s="15"/>
      <c r="AA216" s="15"/>
      <c r="AB216" s="15"/>
      <c r="AC216" s="15"/>
      <c r="AD216" s="15"/>
      <c r="AE216" s="15"/>
      <c r="AT216" s="269" t="s">
        <v>319</v>
      </c>
      <c r="AU216" s="269" t="s">
        <v>85</v>
      </c>
      <c r="AV216" s="15" t="s">
        <v>315</v>
      </c>
      <c r="AW216" s="15" t="s">
        <v>37</v>
      </c>
      <c r="AX216" s="15" t="s">
        <v>83</v>
      </c>
      <c r="AY216" s="269" t="s">
        <v>308</v>
      </c>
    </row>
    <row r="217" s="2" customFormat="1" ht="24.15" customHeight="1">
      <c r="A217" s="41"/>
      <c r="B217" s="42"/>
      <c r="C217" s="216" t="s">
        <v>775</v>
      </c>
      <c r="D217" s="216" t="s">
        <v>310</v>
      </c>
      <c r="E217" s="217" t="s">
        <v>2080</v>
      </c>
      <c r="F217" s="218" t="s">
        <v>2081</v>
      </c>
      <c r="G217" s="219" t="s">
        <v>313</v>
      </c>
      <c r="H217" s="220">
        <v>12.199999999999999</v>
      </c>
      <c r="I217" s="221"/>
      <c r="J217" s="222">
        <f>ROUND(I217*H217,2)</f>
        <v>0</v>
      </c>
      <c r="K217" s="218" t="s">
        <v>314</v>
      </c>
      <c r="L217" s="47"/>
      <c r="M217" s="223" t="s">
        <v>19</v>
      </c>
      <c r="N217" s="224" t="s">
        <v>47</v>
      </c>
      <c r="O217" s="87"/>
      <c r="P217" s="225">
        <f>O217*H217</f>
        <v>0</v>
      </c>
      <c r="Q217" s="225">
        <v>1.0000000000000001E-05</v>
      </c>
      <c r="R217" s="225">
        <f>Q217*H217</f>
        <v>0.000122</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2235</v>
      </c>
    </row>
    <row r="218" s="2" customFormat="1">
      <c r="A218" s="41"/>
      <c r="B218" s="42"/>
      <c r="C218" s="43"/>
      <c r="D218" s="229" t="s">
        <v>317</v>
      </c>
      <c r="E218" s="43"/>
      <c r="F218" s="230" t="s">
        <v>2083</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3" customFormat="1">
      <c r="A219" s="13"/>
      <c r="B219" s="234"/>
      <c r="C219" s="235"/>
      <c r="D219" s="236" t="s">
        <v>319</v>
      </c>
      <c r="E219" s="237" t="s">
        <v>19</v>
      </c>
      <c r="F219" s="238" t="s">
        <v>2227</v>
      </c>
      <c r="G219" s="235"/>
      <c r="H219" s="239">
        <v>9</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2228</v>
      </c>
      <c r="G220" s="235"/>
      <c r="H220" s="239">
        <v>3.2000000000000002</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12.199999999999999</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2" customFormat="1" ht="33" customHeight="1">
      <c r="A222" s="41"/>
      <c r="B222" s="42"/>
      <c r="C222" s="216" t="s">
        <v>616</v>
      </c>
      <c r="D222" s="216" t="s">
        <v>310</v>
      </c>
      <c r="E222" s="217" t="s">
        <v>2085</v>
      </c>
      <c r="F222" s="218" t="s">
        <v>2086</v>
      </c>
      <c r="G222" s="219" t="s">
        <v>323</v>
      </c>
      <c r="H222" s="220">
        <v>7</v>
      </c>
      <c r="I222" s="221"/>
      <c r="J222" s="222">
        <f>ROUND(I222*H222,2)</f>
        <v>0</v>
      </c>
      <c r="K222" s="218" t="s">
        <v>314</v>
      </c>
      <c r="L222" s="47"/>
      <c r="M222" s="223" t="s">
        <v>19</v>
      </c>
      <c r="N222" s="224" t="s">
        <v>47</v>
      </c>
      <c r="O222" s="87"/>
      <c r="P222" s="225">
        <f>O222*H222</f>
        <v>0</v>
      </c>
      <c r="Q222" s="225">
        <v>0</v>
      </c>
      <c r="R222" s="225">
        <f>Q222*H222</f>
        <v>0</v>
      </c>
      <c r="S222" s="225">
        <v>0.082000000000000003</v>
      </c>
      <c r="T222" s="226">
        <f>S222*H222</f>
        <v>0.57400000000000007</v>
      </c>
      <c r="U222" s="41"/>
      <c r="V222" s="41"/>
      <c r="W222" s="41"/>
      <c r="X222" s="41"/>
      <c r="Y222" s="41"/>
      <c r="Z222" s="41"/>
      <c r="AA222" s="41"/>
      <c r="AB222" s="41"/>
      <c r="AC222" s="41"/>
      <c r="AD222" s="41"/>
      <c r="AE222" s="41"/>
      <c r="AR222" s="227" t="s">
        <v>315</v>
      </c>
      <c r="AT222" s="227" t="s">
        <v>310</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2236</v>
      </c>
    </row>
    <row r="223" s="2" customFormat="1">
      <c r="A223" s="41"/>
      <c r="B223" s="42"/>
      <c r="C223" s="43"/>
      <c r="D223" s="229" t="s">
        <v>317</v>
      </c>
      <c r="E223" s="43"/>
      <c r="F223" s="230" t="s">
        <v>2088</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317</v>
      </c>
      <c r="AU223" s="20" t="s">
        <v>85</v>
      </c>
    </row>
    <row r="224" s="14" customFormat="1">
      <c r="A224" s="14"/>
      <c r="B224" s="249"/>
      <c r="C224" s="250"/>
      <c r="D224" s="236" t="s">
        <v>319</v>
      </c>
      <c r="E224" s="251" t="s">
        <v>19</v>
      </c>
      <c r="F224" s="252" t="s">
        <v>2089</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3" customFormat="1">
      <c r="A225" s="13"/>
      <c r="B225" s="234"/>
      <c r="C225" s="235"/>
      <c r="D225" s="236" t="s">
        <v>319</v>
      </c>
      <c r="E225" s="237" t="s">
        <v>19</v>
      </c>
      <c r="F225" s="238" t="s">
        <v>1400</v>
      </c>
      <c r="G225" s="235"/>
      <c r="H225" s="239">
        <v>7</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5" customFormat="1">
      <c r="A226" s="15"/>
      <c r="B226" s="259"/>
      <c r="C226" s="260"/>
      <c r="D226" s="236" t="s">
        <v>319</v>
      </c>
      <c r="E226" s="261" t="s">
        <v>19</v>
      </c>
      <c r="F226" s="262" t="s">
        <v>448</v>
      </c>
      <c r="G226" s="260"/>
      <c r="H226" s="263">
        <v>7</v>
      </c>
      <c r="I226" s="264"/>
      <c r="J226" s="260"/>
      <c r="K226" s="260"/>
      <c r="L226" s="265"/>
      <c r="M226" s="266"/>
      <c r="N226" s="267"/>
      <c r="O226" s="267"/>
      <c r="P226" s="267"/>
      <c r="Q226" s="267"/>
      <c r="R226" s="267"/>
      <c r="S226" s="267"/>
      <c r="T226" s="268"/>
      <c r="U226" s="15"/>
      <c r="V226" s="15"/>
      <c r="W226" s="15"/>
      <c r="X226" s="15"/>
      <c r="Y226" s="15"/>
      <c r="Z226" s="15"/>
      <c r="AA226" s="15"/>
      <c r="AB226" s="15"/>
      <c r="AC226" s="15"/>
      <c r="AD226" s="15"/>
      <c r="AE226" s="15"/>
      <c r="AT226" s="269" t="s">
        <v>319</v>
      </c>
      <c r="AU226" s="269" t="s">
        <v>85</v>
      </c>
      <c r="AV226" s="15" t="s">
        <v>315</v>
      </c>
      <c r="AW226" s="15" t="s">
        <v>37</v>
      </c>
      <c r="AX226" s="15" t="s">
        <v>83</v>
      </c>
      <c r="AY226" s="269" t="s">
        <v>308</v>
      </c>
    </row>
    <row r="227" s="2" customFormat="1" ht="16.5" customHeight="1">
      <c r="A227" s="41"/>
      <c r="B227" s="42"/>
      <c r="C227" s="216" t="s">
        <v>784</v>
      </c>
      <c r="D227" s="216" t="s">
        <v>310</v>
      </c>
      <c r="E227" s="217" t="s">
        <v>2093</v>
      </c>
      <c r="F227" s="218" t="s">
        <v>2094</v>
      </c>
      <c r="G227" s="219" t="s">
        <v>323</v>
      </c>
      <c r="H227" s="220">
        <v>7</v>
      </c>
      <c r="I227" s="221"/>
      <c r="J227" s="222">
        <f>ROUND(I227*H227,2)</f>
        <v>0</v>
      </c>
      <c r="K227" s="218" t="s">
        <v>19</v>
      </c>
      <c r="L227" s="47"/>
      <c r="M227" s="223" t="s">
        <v>19</v>
      </c>
      <c r="N227" s="224" t="s">
        <v>47</v>
      </c>
      <c r="O227" s="87"/>
      <c r="P227" s="225">
        <f>O227*H227</f>
        <v>0</v>
      </c>
      <c r="Q227" s="225">
        <v>0</v>
      </c>
      <c r="R227" s="225">
        <f>Q227*H227</f>
        <v>0</v>
      </c>
      <c r="S227" s="225">
        <v>0.0030000000000000001</v>
      </c>
      <c r="T227" s="226">
        <f>S227*H227</f>
        <v>0.021000000000000001</v>
      </c>
      <c r="U227" s="41"/>
      <c r="V227" s="41"/>
      <c r="W227" s="41"/>
      <c r="X227" s="41"/>
      <c r="Y227" s="41"/>
      <c r="Z227" s="41"/>
      <c r="AA227" s="41"/>
      <c r="AB227" s="41"/>
      <c r="AC227" s="41"/>
      <c r="AD227" s="41"/>
      <c r="AE227" s="41"/>
      <c r="AR227" s="227" t="s">
        <v>315</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2237</v>
      </c>
    </row>
    <row r="228" s="14" customFormat="1">
      <c r="A228" s="14"/>
      <c r="B228" s="249"/>
      <c r="C228" s="250"/>
      <c r="D228" s="236" t="s">
        <v>319</v>
      </c>
      <c r="E228" s="251" t="s">
        <v>19</v>
      </c>
      <c r="F228" s="252" t="s">
        <v>2096</v>
      </c>
      <c r="G228" s="250"/>
      <c r="H228" s="251" t="s">
        <v>19</v>
      </c>
      <c r="I228" s="253"/>
      <c r="J228" s="250"/>
      <c r="K228" s="250"/>
      <c r="L228" s="254"/>
      <c r="M228" s="255"/>
      <c r="N228" s="256"/>
      <c r="O228" s="256"/>
      <c r="P228" s="256"/>
      <c r="Q228" s="256"/>
      <c r="R228" s="256"/>
      <c r="S228" s="256"/>
      <c r="T228" s="257"/>
      <c r="U228" s="14"/>
      <c r="V228" s="14"/>
      <c r="W228" s="14"/>
      <c r="X228" s="14"/>
      <c r="Y228" s="14"/>
      <c r="Z228" s="14"/>
      <c r="AA228" s="14"/>
      <c r="AB228" s="14"/>
      <c r="AC228" s="14"/>
      <c r="AD228" s="14"/>
      <c r="AE228" s="14"/>
      <c r="AT228" s="258" t="s">
        <v>319</v>
      </c>
      <c r="AU228" s="258" t="s">
        <v>85</v>
      </c>
      <c r="AV228" s="14" t="s">
        <v>83</v>
      </c>
      <c r="AW228" s="14" t="s">
        <v>37</v>
      </c>
      <c r="AX228" s="14" t="s">
        <v>76</v>
      </c>
      <c r="AY228" s="258" t="s">
        <v>308</v>
      </c>
    </row>
    <row r="229" s="13" customFormat="1">
      <c r="A229" s="13"/>
      <c r="B229" s="234"/>
      <c r="C229" s="235"/>
      <c r="D229" s="236" t="s">
        <v>319</v>
      </c>
      <c r="E229" s="237" t="s">
        <v>19</v>
      </c>
      <c r="F229" s="238" t="s">
        <v>1400</v>
      </c>
      <c r="G229" s="235"/>
      <c r="H229" s="239">
        <v>7</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5" customFormat="1">
      <c r="A230" s="15"/>
      <c r="B230" s="259"/>
      <c r="C230" s="260"/>
      <c r="D230" s="236" t="s">
        <v>319</v>
      </c>
      <c r="E230" s="261" t="s">
        <v>19</v>
      </c>
      <c r="F230" s="262" t="s">
        <v>448</v>
      </c>
      <c r="G230" s="260"/>
      <c r="H230" s="263">
        <v>7</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319</v>
      </c>
      <c r="AU230" s="269" t="s">
        <v>85</v>
      </c>
      <c r="AV230" s="15" t="s">
        <v>315</v>
      </c>
      <c r="AW230" s="15" t="s">
        <v>37</v>
      </c>
      <c r="AX230" s="15" t="s">
        <v>83</v>
      </c>
      <c r="AY230" s="269" t="s">
        <v>308</v>
      </c>
    </row>
    <row r="231" s="2" customFormat="1" ht="24.15" customHeight="1">
      <c r="A231" s="41"/>
      <c r="B231" s="42"/>
      <c r="C231" s="216" t="s">
        <v>620</v>
      </c>
      <c r="D231" s="216" t="s">
        <v>310</v>
      </c>
      <c r="E231" s="217" t="s">
        <v>2100</v>
      </c>
      <c r="F231" s="218" t="s">
        <v>2101</v>
      </c>
      <c r="G231" s="219" t="s">
        <v>323</v>
      </c>
      <c r="H231" s="220">
        <v>10</v>
      </c>
      <c r="I231" s="221"/>
      <c r="J231" s="222">
        <f>ROUND(I231*H231,2)</f>
        <v>0</v>
      </c>
      <c r="K231" s="218" t="s">
        <v>314</v>
      </c>
      <c r="L231" s="47"/>
      <c r="M231" s="223" t="s">
        <v>19</v>
      </c>
      <c r="N231" s="224" t="s">
        <v>47</v>
      </c>
      <c r="O231" s="87"/>
      <c r="P231" s="225">
        <f>O231*H231</f>
        <v>0</v>
      </c>
      <c r="Q231" s="225">
        <v>0</v>
      </c>
      <c r="R231" s="225">
        <f>Q231*H231</f>
        <v>0</v>
      </c>
      <c r="S231" s="225">
        <v>0.0040000000000000001</v>
      </c>
      <c r="T231" s="226">
        <f>S231*H231</f>
        <v>0.040000000000000001</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2238</v>
      </c>
    </row>
    <row r="232" s="2" customFormat="1">
      <c r="A232" s="41"/>
      <c r="B232" s="42"/>
      <c r="C232" s="43"/>
      <c r="D232" s="229" t="s">
        <v>317</v>
      </c>
      <c r="E232" s="43"/>
      <c r="F232" s="230" t="s">
        <v>2103</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14" customFormat="1">
      <c r="A233" s="14"/>
      <c r="B233" s="249"/>
      <c r="C233" s="250"/>
      <c r="D233" s="236" t="s">
        <v>319</v>
      </c>
      <c r="E233" s="251" t="s">
        <v>19</v>
      </c>
      <c r="F233" s="252" t="s">
        <v>2104</v>
      </c>
      <c r="G233" s="250"/>
      <c r="H233" s="251" t="s">
        <v>19</v>
      </c>
      <c r="I233" s="253"/>
      <c r="J233" s="250"/>
      <c r="K233" s="250"/>
      <c r="L233" s="254"/>
      <c r="M233" s="255"/>
      <c r="N233" s="256"/>
      <c r="O233" s="256"/>
      <c r="P233" s="256"/>
      <c r="Q233" s="256"/>
      <c r="R233" s="256"/>
      <c r="S233" s="256"/>
      <c r="T233" s="257"/>
      <c r="U233" s="14"/>
      <c r="V233" s="14"/>
      <c r="W233" s="14"/>
      <c r="X233" s="14"/>
      <c r="Y233" s="14"/>
      <c r="Z233" s="14"/>
      <c r="AA233" s="14"/>
      <c r="AB233" s="14"/>
      <c r="AC233" s="14"/>
      <c r="AD233" s="14"/>
      <c r="AE233" s="14"/>
      <c r="AT233" s="258" t="s">
        <v>319</v>
      </c>
      <c r="AU233" s="258" t="s">
        <v>85</v>
      </c>
      <c r="AV233" s="14" t="s">
        <v>83</v>
      </c>
      <c r="AW233" s="14" t="s">
        <v>37</v>
      </c>
      <c r="AX233" s="14" t="s">
        <v>76</v>
      </c>
      <c r="AY233" s="258" t="s">
        <v>308</v>
      </c>
    </row>
    <row r="234" s="13" customFormat="1">
      <c r="A234" s="13"/>
      <c r="B234" s="234"/>
      <c r="C234" s="235"/>
      <c r="D234" s="236" t="s">
        <v>319</v>
      </c>
      <c r="E234" s="237" t="s">
        <v>19</v>
      </c>
      <c r="F234" s="238" t="s">
        <v>2239</v>
      </c>
      <c r="G234" s="235"/>
      <c r="H234" s="239">
        <v>3</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76</v>
      </c>
      <c r="AY234" s="245" t="s">
        <v>308</v>
      </c>
    </row>
    <row r="235" s="13" customFormat="1">
      <c r="A235" s="13"/>
      <c r="B235" s="234"/>
      <c r="C235" s="235"/>
      <c r="D235" s="236" t="s">
        <v>319</v>
      </c>
      <c r="E235" s="237" t="s">
        <v>19</v>
      </c>
      <c r="F235" s="238" t="s">
        <v>2240</v>
      </c>
      <c r="G235" s="235"/>
      <c r="H235" s="239">
        <v>1</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76</v>
      </c>
      <c r="AY235" s="245" t="s">
        <v>308</v>
      </c>
    </row>
    <row r="236" s="13" customFormat="1">
      <c r="A236" s="13"/>
      <c r="B236" s="234"/>
      <c r="C236" s="235"/>
      <c r="D236" s="236" t="s">
        <v>319</v>
      </c>
      <c r="E236" s="237" t="s">
        <v>19</v>
      </c>
      <c r="F236" s="238" t="s">
        <v>2241</v>
      </c>
      <c r="G236" s="235"/>
      <c r="H236" s="239">
        <v>1</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76</v>
      </c>
      <c r="AY236" s="245" t="s">
        <v>308</v>
      </c>
    </row>
    <row r="237" s="13" customFormat="1">
      <c r="A237" s="13"/>
      <c r="B237" s="234"/>
      <c r="C237" s="235"/>
      <c r="D237" s="236" t="s">
        <v>319</v>
      </c>
      <c r="E237" s="237" t="s">
        <v>19</v>
      </c>
      <c r="F237" s="238" t="s">
        <v>2242</v>
      </c>
      <c r="G237" s="235"/>
      <c r="H237" s="239">
        <v>1</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76</v>
      </c>
      <c r="AY237" s="245" t="s">
        <v>308</v>
      </c>
    </row>
    <row r="238" s="13" customFormat="1">
      <c r="A238" s="13"/>
      <c r="B238" s="234"/>
      <c r="C238" s="235"/>
      <c r="D238" s="236" t="s">
        <v>319</v>
      </c>
      <c r="E238" s="237" t="s">
        <v>19</v>
      </c>
      <c r="F238" s="238" t="s">
        <v>2243</v>
      </c>
      <c r="G238" s="235"/>
      <c r="H238" s="239">
        <v>1</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37</v>
      </c>
      <c r="AX238" s="13" t="s">
        <v>76</v>
      </c>
      <c r="AY238" s="245" t="s">
        <v>308</v>
      </c>
    </row>
    <row r="239" s="13" customFormat="1">
      <c r="A239" s="13"/>
      <c r="B239" s="234"/>
      <c r="C239" s="235"/>
      <c r="D239" s="236" t="s">
        <v>319</v>
      </c>
      <c r="E239" s="237" t="s">
        <v>19</v>
      </c>
      <c r="F239" s="238" t="s">
        <v>2244</v>
      </c>
      <c r="G239" s="235"/>
      <c r="H239" s="239">
        <v>2</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76</v>
      </c>
      <c r="AY239" s="245" t="s">
        <v>308</v>
      </c>
    </row>
    <row r="240" s="13" customFormat="1">
      <c r="A240" s="13"/>
      <c r="B240" s="234"/>
      <c r="C240" s="235"/>
      <c r="D240" s="236" t="s">
        <v>319</v>
      </c>
      <c r="E240" s="237" t="s">
        <v>19</v>
      </c>
      <c r="F240" s="238" t="s">
        <v>2245</v>
      </c>
      <c r="G240" s="235"/>
      <c r="H240" s="239">
        <v>1</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76</v>
      </c>
      <c r="AY240" s="245" t="s">
        <v>308</v>
      </c>
    </row>
    <row r="241" s="15" customFormat="1">
      <c r="A241" s="15"/>
      <c r="B241" s="259"/>
      <c r="C241" s="260"/>
      <c r="D241" s="236" t="s">
        <v>319</v>
      </c>
      <c r="E241" s="261" t="s">
        <v>19</v>
      </c>
      <c r="F241" s="262" t="s">
        <v>448</v>
      </c>
      <c r="G241" s="260"/>
      <c r="H241" s="263">
        <v>10</v>
      </c>
      <c r="I241" s="264"/>
      <c r="J241" s="260"/>
      <c r="K241" s="260"/>
      <c r="L241" s="265"/>
      <c r="M241" s="266"/>
      <c r="N241" s="267"/>
      <c r="O241" s="267"/>
      <c r="P241" s="267"/>
      <c r="Q241" s="267"/>
      <c r="R241" s="267"/>
      <c r="S241" s="267"/>
      <c r="T241" s="268"/>
      <c r="U241" s="15"/>
      <c r="V241" s="15"/>
      <c r="W241" s="15"/>
      <c r="X241" s="15"/>
      <c r="Y241" s="15"/>
      <c r="Z241" s="15"/>
      <c r="AA241" s="15"/>
      <c r="AB241" s="15"/>
      <c r="AC241" s="15"/>
      <c r="AD241" s="15"/>
      <c r="AE241" s="15"/>
      <c r="AT241" s="269" t="s">
        <v>319</v>
      </c>
      <c r="AU241" s="269" t="s">
        <v>85</v>
      </c>
      <c r="AV241" s="15" t="s">
        <v>315</v>
      </c>
      <c r="AW241" s="15" t="s">
        <v>37</v>
      </c>
      <c r="AX241" s="15" t="s">
        <v>83</v>
      </c>
      <c r="AY241" s="269" t="s">
        <v>308</v>
      </c>
    </row>
    <row r="242" s="12" customFormat="1" ht="22.8" customHeight="1">
      <c r="A242" s="12"/>
      <c r="B242" s="200"/>
      <c r="C242" s="201"/>
      <c r="D242" s="202" t="s">
        <v>75</v>
      </c>
      <c r="E242" s="214" t="s">
        <v>489</v>
      </c>
      <c r="F242" s="214" t="s">
        <v>490</v>
      </c>
      <c r="G242" s="201"/>
      <c r="H242" s="201"/>
      <c r="I242" s="204"/>
      <c r="J242" s="215">
        <f>BK242</f>
        <v>0</v>
      </c>
      <c r="K242" s="201"/>
      <c r="L242" s="206"/>
      <c r="M242" s="207"/>
      <c r="N242" s="208"/>
      <c r="O242" s="208"/>
      <c r="P242" s="209">
        <f>SUM(P243:P264)</f>
        <v>0</v>
      </c>
      <c r="Q242" s="208"/>
      <c r="R242" s="209">
        <f>SUM(R243:R264)</f>
        <v>0</v>
      </c>
      <c r="S242" s="208"/>
      <c r="T242" s="210">
        <f>SUM(T243:T264)</f>
        <v>0</v>
      </c>
      <c r="U242" s="12"/>
      <c r="V242" s="12"/>
      <c r="W242" s="12"/>
      <c r="X242" s="12"/>
      <c r="Y242" s="12"/>
      <c r="Z242" s="12"/>
      <c r="AA242" s="12"/>
      <c r="AB242" s="12"/>
      <c r="AC242" s="12"/>
      <c r="AD242" s="12"/>
      <c r="AE242" s="12"/>
      <c r="AR242" s="211" t="s">
        <v>83</v>
      </c>
      <c r="AT242" s="212" t="s">
        <v>75</v>
      </c>
      <c r="AU242" s="212" t="s">
        <v>83</v>
      </c>
      <c r="AY242" s="211" t="s">
        <v>308</v>
      </c>
      <c r="BK242" s="213">
        <f>SUM(BK243:BK264)</f>
        <v>0</v>
      </c>
    </row>
    <row r="243" s="2" customFormat="1" ht="24.15" customHeight="1">
      <c r="A243" s="41"/>
      <c r="B243" s="42"/>
      <c r="C243" s="216" t="s">
        <v>794</v>
      </c>
      <c r="D243" s="216" t="s">
        <v>310</v>
      </c>
      <c r="E243" s="217" t="s">
        <v>946</v>
      </c>
      <c r="F243" s="218" t="s">
        <v>947</v>
      </c>
      <c r="G243" s="219" t="s">
        <v>493</v>
      </c>
      <c r="H243" s="220">
        <v>2.0350000000000001</v>
      </c>
      <c r="I243" s="221"/>
      <c r="J243" s="222">
        <f>ROUND(I243*H243,2)</f>
        <v>0</v>
      </c>
      <c r="K243" s="218" t="s">
        <v>314</v>
      </c>
      <c r="L243" s="47"/>
      <c r="M243" s="223" t="s">
        <v>19</v>
      </c>
      <c r="N243" s="224" t="s">
        <v>47</v>
      </c>
      <c r="O243" s="87"/>
      <c r="P243" s="225">
        <f>O243*H243</f>
        <v>0</v>
      </c>
      <c r="Q243" s="225">
        <v>0</v>
      </c>
      <c r="R243" s="225">
        <f>Q243*H243</f>
        <v>0</v>
      </c>
      <c r="S243" s="225">
        <v>0</v>
      </c>
      <c r="T243" s="226">
        <f>S243*H243</f>
        <v>0</v>
      </c>
      <c r="U243" s="41"/>
      <c r="V243" s="41"/>
      <c r="W243" s="41"/>
      <c r="X243" s="41"/>
      <c r="Y243" s="41"/>
      <c r="Z243" s="41"/>
      <c r="AA243" s="41"/>
      <c r="AB243" s="41"/>
      <c r="AC243" s="41"/>
      <c r="AD243" s="41"/>
      <c r="AE243" s="41"/>
      <c r="AR243" s="227" t="s">
        <v>315</v>
      </c>
      <c r="AT243" s="227" t="s">
        <v>310</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2246</v>
      </c>
    </row>
    <row r="244" s="2" customFormat="1">
      <c r="A244" s="41"/>
      <c r="B244" s="42"/>
      <c r="C244" s="43"/>
      <c r="D244" s="229" t="s">
        <v>317</v>
      </c>
      <c r="E244" s="43"/>
      <c r="F244" s="230" t="s">
        <v>949</v>
      </c>
      <c r="G244" s="43"/>
      <c r="H244" s="43"/>
      <c r="I244" s="231"/>
      <c r="J244" s="43"/>
      <c r="K244" s="43"/>
      <c r="L244" s="47"/>
      <c r="M244" s="232"/>
      <c r="N244" s="233"/>
      <c r="O244" s="87"/>
      <c r="P244" s="87"/>
      <c r="Q244" s="87"/>
      <c r="R244" s="87"/>
      <c r="S244" s="87"/>
      <c r="T244" s="88"/>
      <c r="U244" s="41"/>
      <c r="V244" s="41"/>
      <c r="W244" s="41"/>
      <c r="X244" s="41"/>
      <c r="Y244" s="41"/>
      <c r="Z244" s="41"/>
      <c r="AA244" s="41"/>
      <c r="AB244" s="41"/>
      <c r="AC244" s="41"/>
      <c r="AD244" s="41"/>
      <c r="AE244" s="41"/>
      <c r="AT244" s="20" t="s">
        <v>317</v>
      </c>
      <c r="AU244" s="20" t="s">
        <v>85</v>
      </c>
    </row>
    <row r="245" s="14" customFormat="1">
      <c r="A245" s="14"/>
      <c r="B245" s="249"/>
      <c r="C245" s="250"/>
      <c r="D245" s="236" t="s">
        <v>319</v>
      </c>
      <c r="E245" s="251" t="s">
        <v>19</v>
      </c>
      <c r="F245" s="252" t="s">
        <v>1766</v>
      </c>
      <c r="G245" s="250"/>
      <c r="H245" s="251" t="s">
        <v>19</v>
      </c>
      <c r="I245" s="253"/>
      <c r="J245" s="250"/>
      <c r="K245" s="250"/>
      <c r="L245" s="254"/>
      <c r="M245" s="255"/>
      <c r="N245" s="256"/>
      <c r="O245" s="256"/>
      <c r="P245" s="256"/>
      <c r="Q245" s="256"/>
      <c r="R245" s="256"/>
      <c r="S245" s="256"/>
      <c r="T245" s="257"/>
      <c r="U245" s="14"/>
      <c r="V245" s="14"/>
      <c r="W245" s="14"/>
      <c r="X245" s="14"/>
      <c r="Y245" s="14"/>
      <c r="Z245" s="14"/>
      <c r="AA245" s="14"/>
      <c r="AB245" s="14"/>
      <c r="AC245" s="14"/>
      <c r="AD245" s="14"/>
      <c r="AE245" s="14"/>
      <c r="AT245" s="258" t="s">
        <v>319</v>
      </c>
      <c r="AU245" s="258" t="s">
        <v>85</v>
      </c>
      <c r="AV245" s="14" t="s">
        <v>83</v>
      </c>
      <c r="AW245" s="14" t="s">
        <v>37</v>
      </c>
      <c r="AX245" s="14" t="s">
        <v>76</v>
      </c>
      <c r="AY245" s="258" t="s">
        <v>308</v>
      </c>
    </row>
    <row r="246" s="13" customFormat="1">
      <c r="A246" s="13"/>
      <c r="B246" s="234"/>
      <c r="C246" s="235"/>
      <c r="D246" s="236" t="s">
        <v>319</v>
      </c>
      <c r="E246" s="237" t="s">
        <v>19</v>
      </c>
      <c r="F246" s="238" t="s">
        <v>2247</v>
      </c>
      <c r="G246" s="235"/>
      <c r="H246" s="239">
        <v>1.3999999999999999</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37</v>
      </c>
      <c r="AX246" s="13" t="s">
        <v>76</v>
      </c>
      <c r="AY246" s="245" t="s">
        <v>308</v>
      </c>
    </row>
    <row r="247" s="14" customFormat="1">
      <c r="A247" s="14"/>
      <c r="B247" s="249"/>
      <c r="C247" s="250"/>
      <c r="D247" s="236" t="s">
        <v>319</v>
      </c>
      <c r="E247" s="251" t="s">
        <v>19</v>
      </c>
      <c r="F247" s="252" t="s">
        <v>2120</v>
      </c>
      <c r="G247" s="250"/>
      <c r="H247" s="251" t="s">
        <v>19</v>
      </c>
      <c r="I247" s="253"/>
      <c r="J247" s="250"/>
      <c r="K247" s="250"/>
      <c r="L247" s="254"/>
      <c r="M247" s="255"/>
      <c r="N247" s="256"/>
      <c r="O247" s="256"/>
      <c r="P247" s="256"/>
      <c r="Q247" s="256"/>
      <c r="R247" s="256"/>
      <c r="S247" s="256"/>
      <c r="T247" s="257"/>
      <c r="U247" s="14"/>
      <c r="V247" s="14"/>
      <c r="W247" s="14"/>
      <c r="X247" s="14"/>
      <c r="Y247" s="14"/>
      <c r="Z247" s="14"/>
      <c r="AA247" s="14"/>
      <c r="AB247" s="14"/>
      <c r="AC247" s="14"/>
      <c r="AD247" s="14"/>
      <c r="AE247" s="14"/>
      <c r="AT247" s="258" t="s">
        <v>319</v>
      </c>
      <c r="AU247" s="258" t="s">
        <v>85</v>
      </c>
      <c r="AV247" s="14" t="s">
        <v>83</v>
      </c>
      <c r="AW247" s="14" t="s">
        <v>37</v>
      </c>
      <c r="AX247" s="14" t="s">
        <v>76</v>
      </c>
      <c r="AY247" s="258" t="s">
        <v>308</v>
      </c>
    </row>
    <row r="248" s="13" customFormat="1">
      <c r="A248" s="13"/>
      <c r="B248" s="234"/>
      <c r="C248" s="235"/>
      <c r="D248" s="236" t="s">
        <v>319</v>
      </c>
      <c r="E248" s="237" t="s">
        <v>19</v>
      </c>
      <c r="F248" s="238" t="s">
        <v>2248</v>
      </c>
      <c r="G248" s="235"/>
      <c r="H248" s="239">
        <v>0.57399999999999995</v>
      </c>
      <c r="I248" s="240"/>
      <c r="J248" s="235"/>
      <c r="K248" s="235"/>
      <c r="L248" s="241"/>
      <c r="M248" s="242"/>
      <c r="N248" s="243"/>
      <c r="O248" s="243"/>
      <c r="P248" s="243"/>
      <c r="Q248" s="243"/>
      <c r="R248" s="243"/>
      <c r="S248" s="243"/>
      <c r="T248" s="244"/>
      <c r="U248" s="13"/>
      <c r="V248" s="13"/>
      <c r="W248" s="13"/>
      <c r="X248" s="13"/>
      <c r="Y248" s="13"/>
      <c r="Z248" s="13"/>
      <c r="AA248" s="13"/>
      <c r="AB248" s="13"/>
      <c r="AC248" s="13"/>
      <c r="AD248" s="13"/>
      <c r="AE248" s="13"/>
      <c r="AT248" s="245" t="s">
        <v>319</v>
      </c>
      <c r="AU248" s="245" t="s">
        <v>85</v>
      </c>
      <c r="AV248" s="13" t="s">
        <v>85</v>
      </c>
      <c r="AW248" s="13" t="s">
        <v>37</v>
      </c>
      <c r="AX248" s="13" t="s">
        <v>76</v>
      </c>
      <c r="AY248" s="245" t="s">
        <v>308</v>
      </c>
    </row>
    <row r="249" s="13" customFormat="1">
      <c r="A249" s="13"/>
      <c r="B249" s="234"/>
      <c r="C249" s="235"/>
      <c r="D249" s="236" t="s">
        <v>319</v>
      </c>
      <c r="E249" s="237" t="s">
        <v>19</v>
      </c>
      <c r="F249" s="238" t="s">
        <v>2249</v>
      </c>
      <c r="G249" s="235"/>
      <c r="H249" s="239">
        <v>0.021000000000000001</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76</v>
      </c>
      <c r="AY249" s="245" t="s">
        <v>308</v>
      </c>
    </row>
    <row r="250" s="13" customFormat="1">
      <c r="A250" s="13"/>
      <c r="B250" s="234"/>
      <c r="C250" s="235"/>
      <c r="D250" s="236" t="s">
        <v>319</v>
      </c>
      <c r="E250" s="237" t="s">
        <v>19</v>
      </c>
      <c r="F250" s="238" t="s">
        <v>2250</v>
      </c>
      <c r="G250" s="235"/>
      <c r="H250" s="239">
        <v>0.040000000000000001</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5" customFormat="1">
      <c r="A251" s="15"/>
      <c r="B251" s="259"/>
      <c r="C251" s="260"/>
      <c r="D251" s="236" t="s">
        <v>319</v>
      </c>
      <c r="E251" s="261" t="s">
        <v>19</v>
      </c>
      <c r="F251" s="262" t="s">
        <v>448</v>
      </c>
      <c r="G251" s="260"/>
      <c r="H251" s="263">
        <v>2.0349999999999997</v>
      </c>
      <c r="I251" s="264"/>
      <c r="J251" s="260"/>
      <c r="K251" s="260"/>
      <c r="L251" s="265"/>
      <c r="M251" s="266"/>
      <c r="N251" s="267"/>
      <c r="O251" s="267"/>
      <c r="P251" s="267"/>
      <c r="Q251" s="267"/>
      <c r="R251" s="267"/>
      <c r="S251" s="267"/>
      <c r="T251" s="268"/>
      <c r="U251" s="15"/>
      <c r="V251" s="15"/>
      <c r="W251" s="15"/>
      <c r="X251" s="15"/>
      <c r="Y251" s="15"/>
      <c r="Z251" s="15"/>
      <c r="AA251" s="15"/>
      <c r="AB251" s="15"/>
      <c r="AC251" s="15"/>
      <c r="AD251" s="15"/>
      <c r="AE251" s="15"/>
      <c r="AT251" s="269" t="s">
        <v>319</v>
      </c>
      <c r="AU251" s="269" t="s">
        <v>85</v>
      </c>
      <c r="AV251" s="15" t="s">
        <v>315</v>
      </c>
      <c r="AW251" s="15" t="s">
        <v>37</v>
      </c>
      <c r="AX251" s="15" t="s">
        <v>83</v>
      </c>
      <c r="AY251" s="269" t="s">
        <v>308</v>
      </c>
    </row>
    <row r="252" s="2" customFormat="1" ht="24.15" customHeight="1">
      <c r="A252" s="41"/>
      <c r="B252" s="42"/>
      <c r="C252" s="216" t="s">
        <v>627</v>
      </c>
      <c r="D252" s="216" t="s">
        <v>310</v>
      </c>
      <c r="E252" s="217" t="s">
        <v>952</v>
      </c>
      <c r="F252" s="218" t="s">
        <v>953</v>
      </c>
      <c r="G252" s="219" t="s">
        <v>493</v>
      </c>
      <c r="H252" s="220">
        <v>32.314999999999998</v>
      </c>
      <c r="I252" s="221"/>
      <c r="J252" s="222">
        <f>ROUND(I252*H252,2)</f>
        <v>0</v>
      </c>
      <c r="K252" s="218" t="s">
        <v>314</v>
      </c>
      <c r="L252" s="47"/>
      <c r="M252" s="223" t="s">
        <v>19</v>
      </c>
      <c r="N252" s="224" t="s">
        <v>47</v>
      </c>
      <c r="O252" s="87"/>
      <c r="P252" s="225">
        <f>O252*H252</f>
        <v>0</v>
      </c>
      <c r="Q252" s="225">
        <v>0</v>
      </c>
      <c r="R252" s="225">
        <f>Q252*H252</f>
        <v>0</v>
      </c>
      <c r="S252" s="225">
        <v>0</v>
      </c>
      <c r="T252" s="226">
        <f>S252*H252</f>
        <v>0</v>
      </c>
      <c r="U252" s="41"/>
      <c r="V252" s="41"/>
      <c r="W252" s="41"/>
      <c r="X252" s="41"/>
      <c r="Y252" s="41"/>
      <c r="Z252" s="41"/>
      <c r="AA252" s="41"/>
      <c r="AB252" s="41"/>
      <c r="AC252" s="41"/>
      <c r="AD252" s="41"/>
      <c r="AE252" s="41"/>
      <c r="AR252" s="227" t="s">
        <v>315</v>
      </c>
      <c r="AT252" s="227" t="s">
        <v>310</v>
      </c>
      <c r="AU252" s="227" t="s">
        <v>85</v>
      </c>
      <c r="AY252" s="20" t="s">
        <v>308</v>
      </c>
      <c r="BE252" s="228">
        <f>IF(N252="základní",J252,0)</f>
        <v>0</v>
      </c>
      <c r="BF252" s="228">
        <f>IF(N252="snížená",J252,0)</f>
        <v>0</v>
      </c>
      <c r="BG252" s="228">
        <f>IF(N252="zákl. přenesená",J252,0)</f>
        <v>0</v>
      </c>
      <c r="BH252" s="228">
        <f>IF(N252="sníž. přenesená",J252,0)</f>
        <v>0</v>
      </c>
      <c r="BI252" s="228">
        <f>IF(N252="nulová",J252,0)</f>
        <v>0</v>
      </c>
      <c r="BJ252" s="20" t="s">
        <v>83</v>
      </c>
      <c r="BK252" s="228">
        <f>ROUND(I252*H252,2)</f>
        <v>0</v>
      </c>
      <c r="BL252" s="20" t="s">
        <v>315</v>
      </c>
      <c r="BM252" s="227" t="s">
        <v>2251</v>
      </c>
    </row>
    <row r="253" s="2" customFormat="1">
      <c r="A253" s="41"/>
      <c r="B253" s="42"/>
      <c r="C253" s="43"/>
      <c r="D253" s="229" t="s">
        <v>317</v>
      </c>
      <c r="E253" s="43"/>
      <c r="F253" s="230" t="s">
        <v>955</v>
      </c>
      <c r="G253" s="43"/>
      <c r="H253" s="43"/>
      <c r="I253" s="231"/>
      <c r="J253" s="43"/>
      <c r="K253" s="43"/>
      <c r="L253" s="47"/>
      <c r="M253" s="232"/>
      <c r="N253" s="233"/>
      <c r="O253" s="87"/>
      <c r="P253" s="87"/>
      <c r="Q253" s="87"/>
      <c r="R253" s="87"/>
      <c r="S253" s="87"/>
      <c r="T253" s="88"/>
      <c r="U253" s="41"/>
      <c r="V253" s="41"/>
      <c r="W253" s="41"/>
      <c r="X253" s="41"/>
      <c r="Y253" s="41"/>
      <c r="Z253" s="41"/>
      <c r="AA253" s="41"/>
      <c r="AB253" s="41"/>
      <c r="AC253" s="41"/>
      <c r="AD253" s="41"/>
      <c r="AE253" s="41"/>
      <c r="AT253" s="20" t="s">
        <v>317</v>
      </c>
      <c r="AU253" s="20" t="s">
        <v>85</v>
      </c>
    </row>
    <row r="254" s="14" customFormat="1">
      <c r="A254" s="14"/>
      <c r="B254" s="249"/>
      <c r="C254" s="250"/>
      <c r="D254" s="236" t="s">
        <v>319</v>
      </c>
      <c r="E254" s="251" t="s">
        <v>19</v>
      </c>
      <c r="F254" s="252" t="s">
        <v>1766</v>
      </c>
      <c r="G254" s="250"/>
      <c r="H254" s="251" t="s">
        <v>19</v>
      </c>
      <c r="I254" s="253"/>
      <c r="J254" s="250"/>
      <c r="K254" s="250"/>
      <c r="L254" s="254"/>
      <c r="M254" s="255"/>
      <c r="N254" s="256"/>
      <c r="O254" s="256"/>
      <c r="P254" s="256"/>
      <c r="Q254" s="256"/>
      <c r="R254" s="256"/>
      <c r="S254" s="256"/>
      <c r="T254" s="257"/>
      <c r="U254" s="14"/>
      <c r="V254" s="14"/>
      <c r="W254" s="14"/>
      <c r="X254" s="14"/>
      <c r="Y254" s="14"/>
      <c r="Z254" s="14"/>
      <c r="AA254" s="14"/>
      <c r="AB254" s="14"/>
      <c r="AC254" s="14"/>
      <c r="AD254" s="14"/>
      <c r="AE254" s="14"/>
      <c r="AT254" s="258" t="s">
        <v>319</v>
      </c>
      <c r="AU254" s="258" t="s">
        <v>85</v>
      </c>
      <c r="AV254" s="14" t="s">
        <v>83</v>
      </c>
      <c r="AW254" s="14" t="s">
        <v>37</v>
      </c>
      <c r="AX254" s="14" t="s">
        <v>76</v>
      </c>
      <c r="AY254" s="258" t="s">
        <v>308</v>
      </c>
    </row>
    <row r="255" s="13" customFormat="1">
      <c r="A255" s="13"/>
      <c r="B255" s="234"/>
      <c r="C255" s="235"/>
      <c r="D255" s="236" t="s">
        <v>319</v>
      </c>
      <c r="E255" s="237" t="s">
        <v>19</v>
      </c>
      <c r="F255" s="238" t="s">
        <v>2252</v>
      </c>
      <c r="G255" s="235"/>
      <c r="H255" s="239">
        <v>26.600000000000001</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76</v>
      </c>
      <c r="AY255" s="245" t="s">
        <v>308</v>
      </c>
    </row>
    <row r="256" s="14" customFormat="1">
      <c r="A256" s="14"/>
      <c r="B256" s="249"/>
      <c r="C256" s="250"/>
      <c r="D256" s="236" t="s">
        <v>319</v>
      </c>
      <c r="E256" s="251" t="s">
        <v>19</v>
      </c>
      <c r="F256" s="252" t="s">
        <v>2120</v>
      </c>
      <c r="G256" s="250"/>
      <c r="H256" s="251" t="s">
        <v>19</v>
      </c>
      <c r="I256" s="253"/>
      <c r="J256" s="250"/>
      <c r="K256" s="250"/>
      <c r="L256" s="254"/>
      <c r="M256" s="255"/>
      <c r="N256" s="256"/>
      <c r="O256" s="256"/>
      <c r="P256" s="256"/>
      <c r="Q256" s="256"/>
      <c r="R256" s="256"/>
      <c r="S256" s="256"/>
      <c r="T256" s="257"/>
      <c r="U256" s="14"/>
      <c r="V256" s="14"/>
      <c r="W256" s="14"/>
      <c r="X256" s="14"/>
      <c r="Y256" s="14"/>
      <c r="Z256" s="14"/>
      <c r="AA256" s="14"/>
      <c r="AB256" s="14"/>
      <c r="AC256" s="14"/>
      <c r="AD256" s="14"/>
      <c r="AE256" s="14"/>
      <c r="AT256" s="258" t="s">
        <v>319</v>
      </c>
      <c r="AU256" s="258" t="s">
        <v>85</v>
      </c>
      <c r="AV256" s="14" t="s">
        <v>83</v>
      </c>
      <c r="AW256" s="14" t="s">
        <v>37</v>
      </c>
      <c r="AX256" s="14" t="s">
        <v>76</v>
      </c>
      <c r="AY256" s="258" t="s">
        <v>308</v>
      </c>
    </row>
    <row r="257" s="13" customFormat="1">
      <c r="A257" s="13"/>
      <c r="B257" s="234"/>
      <c r="C257" s="235"/>
      <c r="D257" s="236" t="s">
        <v>319</v>
      </c>
      <c r="E257" s="237" t="s">
        <v>19</v>
      </c>
      <c r="F257" s="238" t="s">
        <v>2253</v>
      </c>
      <c r="G257" s="235"/>
      <c r="H257" s="239">
        <v>5.1660000000000004</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37</v>
      </c>
      <c r="AX257" s="13" t="s">
        <v>76</v>
      </c>
      <c r="AY257" s="245" t="s">
        <v>308</v>
      </c>
    </row>
    <row r="258" s="13" customFormat="1">
      <c r="A258" s="13"/>
      <c r="B258" s="234"/>
      <c r="C258" s="235"/>
      <c r="D258" s="236" t="s">
        <v>319</v>
      </c>
      <c r="E258" s="237" t="s">
        <v>19</v>
      </c>
      <c r="F258" s="238" t="s">
        <v>2254</v>
      </c>
      <c r="G258" s="235"/>
      <c r="H258" s="239">
        <v>0.189</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76</v>
      </c>
      <c r="AY258" s="245" t="s">
        <v>308</v>
      </c>
    </row>
    <row r="259" s="13" customFormat="1">
      <c r="A259" s="13"/>
      <c r="B259" s="234"/>
      <c r="C259" s="235"/>
      <c r="D259" s="236" t="s">
        <v>319</v>
      </c>
      <c r="E259" s="237" t="s">
        <v>19</v>
      </c>
      <c r="F259" s="238" t="s">
        <v>2255</v>
      </c>
      <c r="G259" s="235"/>
      <c r="H259" s="239">
        <v>0.35999999999999999</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76</v>
      </c>
      <c r="AY259" s="245" t="s">
        <v>308</v>
      </c>
    </row>
    <row r="260" s="15" customFormat="1">
      <c r="A260" s="15"/>
      <c r="B260" s="259"/>
      <c r="C260" s="260"/>
      <c r="D260" s="236" t="s">
        <v>319</v>
      </c>
      <c r="E260" s="261" t="s">
        <v>19</v>
      </c>
      <c r="F260" s="262" t="s">
        <v>448</v>
      </c>
      <c r="G260" s="260"/>
      <c r="H260" s="263">
        <v>32.315000000000005</v>
      </c>
      <c r="I260" s="264"/>
      <c r="J260" s="260"/>
      <c r="K260" s="260"/>
      <c r="L260" s="265"/>
      <c r="M260" s="266"/>
      <c r="N260" s="267"/>
      <c r="O260" s="267"/>
      <c r="P260" s="267"/>
      <c r="Q260" s="267"/>
      <c r="R260" s="267"/>
      <c r="S260" s="267"/>
      <c r="T260" s="268"/>
      <c r="U260" s="15"/>
      <c r="V260" s="15"/>
      <c r="W260" s="15"/>
      <c r="X260" s="15"/>
      <c r="Y260" s="15"/>
      <c r="Z260" s="15"/>
      <c r="AA260" s="15"/>
      <c r="AB260" s="15"/>
      <c r="AC260" s="15"/>
      <c r="AD260" s="15"/>
      <c r="AE260" s="15"/>
      <c r="AT260" s="269" t="s">
        <v>319</v>
      </c>
      <c r="AU260" s="269" t="s">
        <v>85</v>
      </c>
      <c r="AV260" s="15" t="s">
        <v>315</v>
      </c>
      <c r="AW260" s="15" t="s">
        <v>37</v>
      </c>
      <c r="AX260" s="15" t="s">
        <v>83</v>
      </c>
      <c r="AY260" s="269" t="s">
        <v>308</v>
      </c>
    </row>
    <row r="261" s="2" customFormat="1" ht="24.15" customHeight="1">
      <c r="A261" s="41"/>
      <c r="B261" s="42"/>
      <c r="C261" s="216" t="s">
        <v>808</v>
      </c>
      <c r="D261" s="216" t="s">
        <v>310</v>
      </c>
      <c r="E261" s="217" t="s">
        <v>514</v>
      </c>
      <c r="F261" s="218" t="s">
        <v>515</v>
      </c>
      <c r="G261" s="219" t="s">
        <v>493</v>
      </c>
      <c r="H261" s="220">
        <v>1.3999999999999999</v>
      </c>
      <c r="I261" s="221"/>
      <c r="J261" s="222">
        <f>ROUND(I261*H261,2)</f>
        <v>0</v>
      </c>
      <c r="K261" s="218" t="s">
        <v>314</v>
      </c>
      <c r="L261" s="47"/>
      <c r="M261" s="223" t="s">
        <v>19</v>
      </c>
      <c r="N261" s="224" t="s">
        <v>47</v>
      </c>
      <c r="O261" s="87"/>
      <c r="P261" s="225">
        <f>O261*H261</f>
        <v>0</v>
      </c>
      <c r="Q261" s="225">
        <v>0</v>
      </c>
      <c r="R261" s="225">
        <f>Q261*H261</f>
        <v>0</v>
      </c>
      <c r="S261" s="225">
        <v>0</v>
      </c>
      <c r="T261" s="226">
        <f>S261*H261</f>
        <v>0</v>
      </c>
      <c r="U261" s="41"/>
      <c r="V261" s="41"/>
      <c r="W261" s="41"/>
      <c r="X261" s="41"/>
      <c r="Y261" s="41"/>
      <c r="Z261" s="41"/>
      <c r="AA261" s="41"/>
      <c r="AB261" s="41"/>
      <c r="AC261" s="41"/>
      <c r="AD261" s="41"/>
      <c r="AE261" s="41"/>
      <c r="AR261" s="227" t="s">
        <v>315</v>
      </c>
      <c r="AT261" s="227" t="s">
        <v>310</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2256</v>
      </c>
    </row>
    <row r="262" s="2" customFormat="1">
      <c r="A262" s="41"/>
      <c r="B262" s="42"/>
      <c r="C262" s="43"/>
      <c r="D262" s="229" t="s">
        <v>317</v>
      </c>
      <c r="E262" s="43"/>
      <c r="F262" s="230" t="s">
        <v>517</v>
      </c>
      <c r="G262" s="43"/>
      <c r="H262" s="43"/>
      <c r="I262" s="231"/>
      <c r="J262" s="43"/>
      <c r="K262" s="43"/>
      <c r="L262" s="47"/>
      <c r="M262" s="232"/>
      <c r="N262" s="233"/>
      <c r="O262" s="87"/>
      <c r="P262" s="87"/>
      <c r="Q262" s="87"/>
      <c r="R262" s="87"/>
      <c r="S262" s="87"/>
      <c r="T262" s="88"/>
      <c r="U262" s="41"/>
      <c r="V262" s="41"/>
      <c r="W262" s="41"/>
      <c r="X262" s="41"/>
      <c r="Y262" s="41"/>
      <c r="Z262" s="41"/>
      <c r="AA262" s="41"/>
      <c r="AB262" s="41"/>
      <c r="AC262" s="41"/>
      <c r="AD262" s="41"/>
      <c r="AE262" s="41"/>
      <c r="AT262" s="20" t="s">
        <v>317</v>
      </c>
      <c r="AU262" s="20" t="s">
        <v>85</v>
      </c>
    </row>
    <row r="263" s="13" customFormat="1">
      <c r="A263" s="13"/>
      <c r="B263" s="234"/>
      <c r="C263" s="235"/>
      <c r="D263" s="236" t="s">
        <v>319</v>
      </c>
      <c r="E263" s="237" t="s">
        <v>19</v>
      </c>
      <c r="F263" s="238" t="s">
        <v>2247</v>
      </c>
      <c r="G263" s="235"/>
      <c r="H263" s="239">
        <v>1.3999999999999999</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76</v>
      </c>
      <c r="AY263" s="245" t="s">
        <v>308</v>
      </c>
    </row>
    <row r="264" s="15" customFormat="1">
      <c r="A264" s="15"/>
      <c r="B264" s="259"/>
      <c r="C264" s="260"/>
      <c r="D264" s="236" t="s">
        <v>319</v>
      </c>
      <c r="E264" s="261" t="s">
        <v>19</v>
      </c>
      <c r="F264" s="262" t="s">
        <v>448</v>
      </c>
      <c r="G264" s="260"/>
      <c r="H264" s="263">
        <v>1.3999999999999999</v>
      </c>
      <c r="I264" s="264"/>
      <c r="J264" s="260"/>
      <c r="K264" s="260"/>
      <c r="L264" s="265"/>
      <c r="M264" s="266"/>
      <c r="N264" s="267"/>
      <c r="O264" s="267"/>
      <c r="P264" s="267"/>
      <c r="Q264" s="267"/>
      <c r="R264" s="267"/>
      <c r="S264" s="267"/>
      <c r="T264" s="268"/>
      <c r="U264" s="15"/>
      <c r="V264" s="15"/>
      <c r="W264" s="15"/>
      <c r="X264" s="15"/>
      <c r="Y264" s="15"/>
      <c r="Z264" s="15"/>
      <c r="AA264" s="15"/>
      <c r="AB264" s="15"/>
      <c r="AC264" s="15"/>
      <c r="AD264" s="15"/>
      <c r="AE264" s="15"/>
      <c r="AT264" s="269" t="s">
        <v>319</v>
      </c>
      <c r="AU264" s="269" t="s">
        <v>85</v>
      </c>
      <c r="AV264" s="15" t="s">
        <v>315</v>
      </c>
      <c r="AW264" s="15" t="s">
        <v>37</v>
      </c>
      <c r="AX264" s="15" t="s">
        <v>83</v>
      </c>
      <c r="AY264" s="269" t="s">
        <v>308</v>
      </c>
    </row>
    <row r="265" s="12" customFormat="1" ht="22.8" customHeight="1">
      <c r="A265" s="12"/>
      <c r="B265" s="200"/>
      <c r="C265" s="201"/>
      <c r="D265" s="202" t="s">
        <v>75</v>
      </c>
      <c r="E265" s="214" t="s">
        <v>518</v>
      </c>
      <c r="F265" s="214" t="s">
        <v>519</v>
      </c>
      <c r="G265" s="201"/>
      <c r="H265" s="201"/>
      <c r="I265" s="204"/>
      <c r="J265" s="215">
        <f>BK265</f>
        <v>0</v>
      </c>
      <c r="K265" s="201"/>
      <c r="L265" s="206"/>
      <c r="M265" s="207"/>
      <c r="N265" s="208"/>
      <c r="O265" s="208"/>
      <c r="P265" s="209">
        <f>SUM(P266:P267)</f>
        <v>0</v>
      </c>
      <c r="Q265" s="208"/>
      <c r="R265" s="209">
        <f>SUM(R266:R267)</f>
        <v>0</v>
      </c>
      <c r="S265" s="208"/>
      <c r="T265" s="210">
        <f>SUM(T266:T267)</f>
        <v>0</v>
      </c>
      <c r="U265" s="12"/>
      <c r="V265" s="12"/>
      <c r="W265" s="12"/>
      <c r="X265" s="12"/>
      <c r="Y265" s="12"/>
      <c r="Z265" s="12"/>
      <c r="AA265" s="12"/>
      <c r="AB265" s="12"/>
      <c r="AC265" s="12"/>
      <c r="AD265" s="12"/>
      <c r="AE265" s="12"/>
      <c r="AR265" s="211" t="s">
        <v>83</v>
      </c>
      <c r="AT265" s="212" t="s">
        <v>75</v>
      </c>
      <c r="AU265" s="212" t="s">
        <v>83</v>
      </c>
      <c r="AY265" s="211" t="s">
        <v>308</v>
      </c>
      <c r="BK265" s="213">
        <f>SUM(BK266:BK267)</f>
        <v>0</v>
      </c>
    </row>
    <row r="266" s="2" customFormat="1" ht="24.15" customHeight="1">
      <c r="A266" s="41"/>
      <c r="B266" s="42"/>
      <c r="C266" s="216" t="s">
        <v>735</v>
      </c>
      <c r="D266" s="216" t="s">
        <v>310</v>
      </c>
      <c r="E266" s="217" t="s">
        <v>1514</v>
      </c>
      <c r="F266" s="218" t="s">
        <v>1515</v>
      </c>
      <c r="G266" s="219" t="s">
        <v>493</v>
      </c>
      <c r="H266" s="220">
        <v>3.6560000000000001</v>
      </c>
      <c r="I266" s="221"/>
      <c r="J266" s="222">
        <f>ROUND(I266*H266,2)</f>
        <v>0</v>
      </c>
      <c r="K266" s="218" t="s">
        <v>314</v>
      </c>
      <c r="L266" s="47"/>
      <c r="M266" s="223" t="s">
        <v>19</v>
      </c>
      <c r="N266" s="224" t="s">
        <v>47</v>
      </c>
      <c r="O266" s="87"/>
      <c r="P266" s="225">
        <f>O266*H266</f>
        <v>0</v>
      </c>
      <c r="Q266" s="225">
        <v>0</v>
      </c>
      <c r="R266" s="225">
        <f>Q266*H266</f>
        <v>0</v>
      </c>
      <c r="S266" s="225">
        <v>0</v>
      </c>
      <c r="T266" s="226">
        <f>S266*H266</f>
        <v>0</v>
      </c>
      <c r="U266" s="41"/>
      <c r="V266" s="41"/>
      <c r="W266" s="41"/>
      <c r="X266" s="41"/>
      <c r="Y266" s="41"/>
      <c r="Z266" s="41"/>
      <c r="AA266" s="41"/>
      <c r="AB266" s="41"/>
      <c r="AC266" s="41"/>
      <c r="AD266" s="41"/>
      <c r="AE266" s="41"/>
      <c r="AR266" s="227" t="s">
        <v>315</v>
      </c>
      <c r="AT266" s="227" t="s">
        <v>310</v>
      </c>
      <c r="AU266" s="227" t="s">
        <v>85</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315</v>
      </c>
      <c r="BM266" s="227" t="s">
        <v>2138</v>
      </c>
    </row>
    <row r="267" s="2" customFormat="1">
      <c r="A267" s="41"/>
      <c r="B267" s="42"/>
      <c r="C267" s="43"/>
      <c r="D267" s="229" t="s">
        <v>317</v>
      </c>
      <c r="E267" s="43"/>
      <c r="F267" s="230" t="s">
        <v>1517</v>
      </c>
      <c r="G267" s="43"/>
      <c r="H267" s="43"/>
      <c r="I267" s="231"/>
      <c r="J267" s="43"/>
      <c r="K267" s="43"/>
      <c r="L267" s="47"/>
      <c r="M267" s="270"/>
      <c r="N267" s="271"/>
      <c r="O267" s="272"/>
      <c r="P267" s="272"/>
      <c r="Q267" s="272"/>
      <c r="R267" s="272"/>
      <c r="S267" s="272"/>
      <c r="T267" s="273"/>
      <c r="U267" s="41"/>
      <c r="V267" s="41"/>
      <c r="W267" s="41"/>
      <c r="X267" s="41"/>
      <c r="Y267" s="41"/>
      <c r="Z267" s="41"/>
      <c r="AA267" s="41"/>
      <c r="AB267" s="41"/>
      <c r="AC267" s="41"/>
      <c r="AD267" s="41"/>
      <c r="AE267" s="41"/>
      <c r="AT267" s="20" t="s">
        <v>317</v>
      </c>
      <c r="AU267" s="20" t="s">
        <v>85</v>
      </c>
    </row>
    <row r="268" s="2" customFormat="1" ht="6.96" customHeight="1">
      <c r="A268" s="41"/>
      <c r="B268" s="62"/>
      <c r="C268" s="63"/>
      <c r="D268" s="63"/>
      <c r="E268" s="63"/>
      <c r="F268" s="63"/>
      <c r="G268" s="63"/>
      <c r="H268" s="63"/>
      <c r="I268" s="63"/>
      <c r="J268" s="63"/>
      <c r="K268" s="63"/>
      <c r="L268" s="47"/>
      <c r="M268" s="41"/>
      <c r="O268" s="41"/>
      <c r="P268" s="41"/>
      <c r="Q268" s="41"/>
      <c r="R268" s="41"/>
      <c r="S268" s="41"/>
      <c r="T268" s="41"/>
      <c r="U268" s="41"/>
      <c r="V268" s="41"/>
      <c r="W268" s="41"/>
      <c r="X268" s="41"/>
      <c r="Y268" s="41"/>
      <c r="Z268" s="41"/>
      <c r="AA268" s="41"/>
      <c r="AB268" s="41"/>
      <c r="AC268" s="41"/>
      <c r="AD268" s="41"/>
      <c r="AE268" s="41"/>
    </row>
  </sheetData>
  <sheetProtection sheet="1" autoFilter="0" formatColumns="0" formatRows="0" objects="1" scenarios="1" spinCount="100000" saltValue="6CNPQqv4ED8f5e2jBhw8T2XlSIiuwhIVrwZvMbia+B2yimRJ/AVZSwNVCgb5bJcksg3LiDkiJrg2C2vJTF8wcw==" hashValue="woMVSwHdTKgJK5iWIwlq5jz6OpFLDvmgr1W01F8FqqcLt4Y5dh4Y8weENHp6aFSQ+BlFc3T0ta/3culsBHE5bw==" algorithmName="SHA-512" password="CC35"/>
  <autoFilter ref="C90:K267"/>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4111111"/>
    <hyperlink ref="F154" r:id="rId8" display="https://podminky.urs.cz/item/CS_URS_2024_02/914511112"/>
    <hyperlink ref="F170" r:id="rId9" display="https://podminky.urs.cz/item/CS_URS_2024_02/915111111"/>
    <hyperlink ref="F173" r:id="rId10" display="https://podminky.urs.cz/item/CS_URS_2024_02/915121111"/>
    <hyperlink ref="F178" r:id="rId11" display="https://podminky.urs.cz/item/CS_URS_2024_02/915121121"/>
    <hyperlink ref="F183" r:id="rId12" display="https://podminky.urs.cz/item/CS_URS_2024_02/915131111"/>
    <hyperlink ref="F188" r:id="rId13" display="https://podminky.urs.cz/item/CS_URS_2024_02/915211111"/>
    <hyperlink ref="F192" r:id="rId14" display="https://podminky.urs.cz/item/CS_URS_2024_02/915221111"/>
    <hyperlink ref="F198" r:id="rId15" display="https://podminky.urs.cz/item/CS_URS_2024_02/915221121"/>
    <hyperlink ref="F204" r:id="rId16" display="https://podminky.urs.cz/item/CS_URS_2024_02/915231111"/>
    <hyperlink ref="F210" r:id="rId17" display="https://podminky.urs.cz/item/CS_URS_2024_02/915611111"/>
    <hyperlink ref="F218" r:id="rId18" display="https://podminky.urs.cz/item/CS_URS_2024_02/915621111"/>
    <hyperlink ref="F223" r:id="rId19" display="https://podminky.urs.cz/item/CS_URS_2024_02/966006132"/>
    <hyperlink ref="F232" r:id="rId20" display="https://podminky.urs.cz/item/CS_URS_2024_02/966006211"/>
    <hyperlink ref="F244" r:id="rId21" display="https://podminky.urs.cz/item/CS_URS_2024_02/997221571"/>
    <hyperlink ref="F253" r:id="rId22" display="https://podminky.urs.cz/item/CS_URS_2024_02/997221579"/>
    <hyperlink ref="F262" r:id="rId23" display="https://podminky.urs.cz/item/CS_URS_2024_02/997221861"/>
    <hyperlink ref="F267" r:id="rId24"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135</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2257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ROUND((SUM(BE91:BE175)),  2)</f>
        <v>0</v>
      </c>
      <c r="G35" s="41"/>
      <c r="H35" s="41"/>
      <c r="I35" s="161">
        <v>0.20999999999999999</v>
      </c>
      <c r="J35" s="160">
        <f>ROUND(((SUM(BE91:BE175))*I35),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ROUND((SUM(BF91:BF175)),  2)</f>
        <v>0</v>
      </c>
      <c r="G36" s="41"/>
      <c r="H36" s="41"/>
      <c r="I36" s="161">
        <v>0.12</v>
      </c>
      <c r="J36" s="160">
        <f>ROUND(((SUM(BF91:BF175))*I36),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ROUND((SUM(BG91:BG175)),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ROUND((SUM(BH91:BH175)),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ROUND((SUM(BI91:BI175)),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130.3 - Definitivní dopravní značení-SMO</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J110</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538</v>
      </c>
      <c r="E67" s="186"/>
      <c r="F67" s="186"/>
      <c r="G67" s="186"/>
      <c r="H67" s="186"/>
      <c r="I67" s="186"/>
      <c r="J67" s="187">
        <f>J114</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438</v>
      </c>
      <c r="E68" s="186"/>
      <c r="F68" s="186"/>
      <c r="G68" s="186"/>
      <c r="H68" s="186"/>
      <c r="I68" s="186"/>
      <c r="J68" s="187">
        <f>J147</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439</v>
      </c>
      <c r="E69" s="186"/>
      <c r="F69" s="186"/>
      <c r="G69" s="186"/>
      <c r="H69" s="186"/>
      <c r="I69" s="186"/>
      <c r="J69" s="187">
        <f>J173</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130.3 - Definitivní dopravní značení-SMO</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f>
        <v>0</v>
      </c>
      <c r="Q91" s="99"/>
      <c r="R91" s="197">
        <f>R92</f>
        <v>0.75168499999999994</v>
      </c>
      <c r="S91" s="99"/>
      <c r="T91" s="198">
        <f>T92</f>
        <v>0.28900000000000003</v>
      </c>
      <c r="U91" s="41"/>
      <c r="V91" s="41"/>
      <c r="W91" s="41"/>
      <c r="X91" s="41"/>
      <c r="Y91" s="41"/>
      <c r="Z91" s="41"/>
      <c r="AA91" s="41"/>
      <c r="AB91" s="41"/>
      <c r="AC91" s="41"/>
      <c r="AD91" s="41"/>
      <c r="AE91" s="41"/>
      <c r="AT91" s="20" t="s">
        <v>75</v>
      </c>
      <c r="AU91" s="20" t="s">
        <v>290</v>
      </c>
      <c r="BK91" s="199">
        <f>BK92</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P93+P110+P114+P147+P173</f>
        <v>0</v>
      </c>
      <c r="Q92" s="208"/>
      <c r="R92" s="209">
        <f>R93+R110+R114+R147+R173</f>
        <v>0.75168499999999994</v>
      </c>
      <c r="S92" s="208"/>
      <c r="T92" s="210">
        <f>T93+T110+T114+T147+T173</f>
        <v>0.28900000000000003</v>
      </c>
      <c r="U92" s="12"/>
      <c r="V92" s="12"/>
      <c r="W92" s="12"/>
      <c r="X92" s="12"/>
      <c r="Y92" s="12"/>
      <c r="Z92" s="12"/>
      <c r="AA92" s="12"/>
      <c r="AB92" s="12"/>
      <c r="AC92" s="12"/>
      <c r="AD92" s="12"/>
      <c r="AE92" s="12"/>
      <c r="AR92" s="211" t="s">
        <v>83</v>
      </c>
      <c r="AT92" s="212" t="s">
        <v>75</v>
      </c>
      <c r="AU92" s="212" t="s">
        <v>76</v>
      </c>
      <c r="AY92" s="211" t="s">
        <v>308</v>
      </c>
      <c r="BK92" s="213">
        <f>BK93+BK110+BK114+BK147+BK173</f>
        <v>0</v>
      </c>
    </row>
    <row r="93" s="12" customFormat="1" ht="22.8" customHeight="1">
      <c r="A93" s="12"/>
      <c r="B93" s="200"/>
      <c r="C93" s="201"/>
      <c r="D93" s="202" t="s">
        <v>75</v>
      </c>
      <c r="E93" s="214" t="s">
        <v>83</v>
      </c>
      <c r="F93" s="214" t="s">
        <v>309</v>
      </c>
      <c r="G93" s="201"/>
      <c r="H93" s="201"/>
      <c r="I93" s="204"/>
      <c r="J93" s="215">
        <f>BK93</f>
        <v>0</v>
      </c>
      <c r="K93" s="201"/>
      <c r="L93" s="206"/>
      <c r="M93" s="207"/>
      <c r="N93" s="208"/>
      <c r="O93" s="208"/>
      <c r="P93" s="209">
        <f>SUM(P94:P109)</f>
        <v>0</v>
      </c>
      <c r="Q93" s="208"/>
      <c r="R93" s="209">
        <f>SUM(R94:R109)</f>
        <v>0</v>
      </c>
      <c r="S93" s="208"/>
      <c r="T93" s="210">
        <f>SUM(T94:T109)</f>
        <v>0</v>
      </c>
      <c r="U93" s="12"/>
      <c r="V93" s="12"/>
      <c r="W93" s="12"/>
      <c r="X93" s="12"/>
      <c r="Y93" s="12"/>
      <c r="Z93" s="12"/>
      <c r="AA93" s="12"/>
      <c r="AB93" s="12"/>
      <c r="AC93" s="12"/>
      <c r="AD93" s="12"/>
      <c r="AE93" s="12"/>
      <c r="AR93" s="211" t="s">
        <v>83</v>
      </c>
      <c r="AT93" s="212" t="s">
        <v>75</v>
      </c>
      <c r="AU93" s="212" t="s">
        <v>83</v>
      </c>
      <c r="AY93" s="211" t="s">
        <v>308</v>
      </c>
      <c r="BK93" s="213">
        <f>SUM(BK94:BK109)</f>
        <v>0</v>
      </c>
    </row>
    <row r="94" s="2" customFormat="1" ht="16.5" customHeight="1">
      <c r="A94" s="41"/>
      <c r="B94" s="42"/>
      <c r="C94" s="216" t="s">
        <v>83</v>
      </c>
      <c r="D94" s="216" t="s">
        <v>310</v>
      </c>
      <c r="E94" s="217" t="s">
        <v>642</v>
      </c>
      <c r="F94" s="218" t="s">
        <v>2140</v>
      </c>
      <c r="G94" s="219" t="s">
        <v>442</v>
      </c>
      <c r="H94" s="220">
        <v>0.29999999999999999</v>
      </c>
      <c r="I94" s="221"/>
      <c r="J94" s="222">
        <f>ROUND(I94*H94,2)</f>
        <v>0</v>
      </c>
      <c r="K94" s="218" t="s">
        <v>314</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2258</v>
      </c>
    </row>
    <row r="95" s="2" customFormat="1">
      <c r="A95" s="41"/>
      <c r="B95" s="42"/>
      <c r="C95" s="43"/>
      <c r="D95" s="229" t="s">
        <v>317</v>
      </c>
      <c r="E95" s="43"/>
      <c r="F95" s="230" t="s">
        <v>644</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3" customFormat="1">
      <c r="A96" s="13"/>
      <c r="B96" s="234"/>
      <c r="C96" s="235"/>
      <c r="D96" s="236" t="s">
        <v>319</v>
      </c>
      <c r="E96" s="237" t="s">
        <v>19</v>
      </c>
      <c r="F96" s="238" t="s">
        <v>2259</v>
      </c>
      <c r="G96" s="235"/>
      <c r="H96" s="239">
        <v>0.29999999999999999</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83</v>
      </c>
      <c r="AY96" s="245" t="s">
        <v>308</v>
      </c>
    </row>
    <row r="97" s="2" customFormat="1" ht="37.8" customHeight="1">
      <c r="A97" s="41"/>
      <c r="B97" s="42"/>
      <c r="C97" s="216" t="s">
        <v>85</v>
      </c>
      <c r="D97" s="216" t="s">
        <v>310</v>
      </c>
      <c r="E97" s="217" t="s">
        <v>653</v>
      </c>
      <c r="F97" s="218" t="s">
        <v>1211</v>
      </c>
      <c r="G97" s="219" t="s">
        <v>442</v>
      </c>
      <c r="H97" s="220">
        <v>0.29999999999999999</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2260</v>
      </c>
    </row>
    <row r="98" s="2" customFormat="1">
      <c r="A98" s="41"/>
      <c r="B98" s="42"/>
      <c r="C98" s="43"/>
      <c r="D98" s="229" t="s">
        <v>317</v>
      </c>
      <c r="E98" s="43"/>
      <c r="F98" s="230" t="s">
        <v>655</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3" customFormat="1">
      <c r="A99" s="13"/>
      <c r="B99" s="234"/>
      <c r="C99" s="235"/>
      <c r="D99" s="236" t="s">
        <v>319</v>
      </c>
      <c r="E99" s="237" t="s">
        <v>19</v>
      </c>
      <c r="F99" s="238" t="s">
        <v>2261</v>
      </c>
      <c r="G99" s="235"/>
      <c r="H99" s="239">
        <v>0.29999999999999999</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83</v>
      </c>
      <c r="AY99" s="245" t="s">
        <v>308</v>
      </c>
    </row>
    <row r="100" s="2" customFormat="1" ht="37.8" customHeight="1">
      <c r="A100" s="41"/>
      <c r="B100" s="42"/>
      <c r="C100" s="216" t="s">
        <v>150</v>
      </c>
      <c r="D100" s="216" t="s">
        <v>310</v>
      </c>
      <c r="E100" s="217" t="s">
        <v>656</v>
      </c>
      <c r="F100" s="218" t="s">
        <v>1215</v>
      </c>
      <c r="G100" s="219" t="s">
        <v>442</v>
      </c>
      <c r="H100" s="220">
        <v>3</v>
      </c>
      <c r="I100" s="221"/>
      <c r="J100" s="222">
        <f>ROUND(I100*H100,2)</f>
        <v>0</v>
      </c>
      <c r="K100" s="218" t="s">
        <v>314</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2262</v>
      </c>
    </row>
    <row r="101" s="2" customFormat="1">
      <c r="A101" s="41"/>
      <c r="B101" s="42"/>
      <c r="C101" s="43"/>
      <c r="D101" s="229" t="s">
        <v>317</v>
      </c>
      <c r="E101" s="43"/>
      <c r="F101" s="230" t="s">
        <v>658</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2263</v>
      </c>
      <c r="G102" s="235"/>
      <c r="H102" s="239">
        <v>3</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83</v>
      </c>
      <c r="AY102" s="245" t="s">
        <v>308</v>
      </c>
    </row>
    <row r="103" s="2" customFormat="1" ht="24.15" customHeight="1">
      <c r="A103" s="41"/>
      <c r="B103" s="42"/>
      <c r="C103" s="216" t="s">
        <v>315</v>
      </c>
      <c r="D103" s="216" t="s">
        <v>310</v>
      </c>
      <c r="E103" s="217" t="s">
        <v>666</v>
      </c>
      <c r="F103" s="218" t="s">
        <v>1134</v>
      </c>
      <c r="G103" s="219" t="s">
        <v>493</v>
      </c>
      <c r="H103" s="220">
        <v>0.59999999999999998</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2264</v>
      </c>
    </row>
    <row r="104" s="2" customFormat="1">
      <c r="A104" s="41"/>
      <c r="B104" s="42"/>
      <c r="C104" s="43"/>
      <c r="D104" s="229" t="s">
        <v>317</v>
      </c>
      <c r="E104" s="43"/>
      <c r="F104" s="230" t="s">
        <v>668</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4" customFormat="1">
      <c r="A105" s="14"/>
      <c r="B105" s="249"/>
      <c r="C105" s="250"/>
      <c r="D105" s="236" t="s">
        <v>319</v>
      </c>
      <c r="E105" s="251" t="s">
        <v>19</v>
      </c>
      <c r="F105" s="252" t="s">
        <v>1967</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13" customFormat="1">
      <c r="A106" s="13"/>
      <c r="B106" s="234"/>
      <c r="C106" s="235"/>
      <c r="D106" s="236" t="s">
        <v>319</v>
      </c>
      <c r="E106" s="237" t="s">
        <v>19</v>
      </c>
      <c r="F106" s="238" t="s">
        <v>2265</v>
      </c>
      <c r="G106" s="235"/>
      <c r="H106" s="239">
        <v>0.59999999999999998</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24.15" customHeight="1">
      <c r="A107" s="41"/>
      <c r="B107" s="42"/>
      <c r="C107" s="216" t="s">
        <v>336</v>
      </c>
      <c r="D107" s="216" t="s">
        <v>310</v>
      </c>
      <c r="E107" s="217" t="s">
        <v>663</v>
      </c>
      <c r="F107" s="218" t="s">
        <v>1234</v>
      </c>
      <c r="G107" s="219" t="s">
        <v>442</v>
      </c>
      <c r="H107" s="220">
        <v>0.29999999999999999</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2266</v>
      </c>
    </row>
    <row r="108" s="2" customFormat="1">
      <c r="A108" s="41"/>
      <c r="B108" s="42"/>
      <c r="C108" s="43"/>
      <c r="D108" s="229" t="s">
        <v>317</v>
      </c>
      <c r="E108" s="43"/>
      <c r="F108" s="230" t="s">
        <v>665</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2261</v>
      </c>
      <c r="G109" s="235"/>
      <c r="H109" s="239">
        <v>0.29999999999999999</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83</v>
      </c>
      <c r="AY109" s="245" t="s">
        <v>308</v>
      </c>
    </row>
    <row r="110" s="12" customFormat="1" ht="22.8" customHeight="1">
      <c r="A110" s="12"/>
      <c r="B110" s="200"/>
      <c r="C110" s="201"/>
      <c r="D110" s="202" t="s">
        <v>75</v>
      </c>
      <c r="E110" s="214" t="s">
        <v>85</v>
      </c>
      <c r="F110" s="214" t="s">
        <v>1269</v>
      </c>
      <c r="G110" s="201"/>
      <c r="H110" s="201"/>
      <c r="I110" s="204"/>
      <c r="J110" s="215">
        <f>BK110</f>
        <v>0</v>
      </c>
      <c r="K110" s="201"/>
      <c r="L110" s="206"/>
      <c r="M110" s="207"/>
      <c r="N110" s="208"/>
      <c r="O110" s="208"/>
      <c r="P110" s="209">
        <f>SUM(P111:P113)</f>
        <v>0</v>
      </c>
      <c r="Q110" s="208"/>
      <c r="R110" s="209">
        <f>SUM(R111:R113)</f>
        <v>0.75056099999999992</v>
      </c>
      <c r="S110" s="208"/>
      <c r="T110" s="210">
        <f>SUM(T111:T113)</f>
        <v>0</v>
      </c>
      <c r="U110" s="12"/>
      <c r="V110" s="12"/>
      <c r="W110" s="12"/>
      <c r="X110" s="12"/>
      <c r="Y110" s="12"/>
      <c r="Z110" s="12"/>
      <c r="AA110" s="12"/>
      <c r="AB110" s="12"/>
      <c r="AC110" s="12"/>
      <c r="AD110" s="12"/>
      <c r="AE110" s="12"/>
      <c r="AR110" s="211" t="s">
        <v>83</v>
      </c>
      <c r="AT110" s="212" t="s">
        <v>75</v>
      </c>
      <c r="AU110" s="212" t="s">
        <v>83</v>
      </c>
      <c r="AY110" s="211" t="s">
        <v>308</v>
      </c>
      <c r="BK110" s="213">
        <f>SUM(BK111:BK113)</f>
        <v>0</v>
      </c>
    </row>
    <row r="111" s="2" customFormat="1" ht="16.5" customHeight="1">
      <c r="A111" s="41"/>
      <c r="B111" s="42"/>
      <c r="C111" s="216" t="s">
        <v>342</v>
      </c>
      <c r="D111" s="216" t="s">
        <v>310</v>
      </c>
      <c r="E111" s="217" t="s">
        <v>2150</v>
      </c>
      <c r="F111" s="218" t="s">
        <v>2151</v>
      </c>
      <c r="G111" s="219" t="s">
        <v>442</v>
      </c>
      <c r="H111" s="220">
        <v>0.29999999999999999</v>
      </c>
      <c r="I111" s="221"/>
      <c r="J111" s="222">
        <f>ROUND(I111*H111,2)</f>
        <v>0</v>
      </c>
      <c r="K111" s="218" t="s">
        <v>314</v>
      </c>
      <c r="L111" s="47"/>
      <c r="M111" s="223" t="s">
        <v>19</v>
      </c>
      <c r="N111" s="224" t="s">
        <v>47</v>
      </c>
      <c r="O111" s="87"/>
      <c r="P111" s="225">
        <f>O111*H111</f>
        <v>0</v>
      </c>
      <c r="Q111" s="225">
        <v>2.5018699999999998</v>
      </c>
      <c r="R111" s="225">
        <f>Q111*H111</f>
        <v>0.75056099999999992</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2267</v>
      </c>
    </row>
    <row r="112" s="2" customFormat="1">
      <c r="A112" s="41"/>
      <c r="B112" s="42"/>
      <c r="C112" s="43"/>
      <c r="D112" s="229" t="s">
        <v>317</v>
      </c>
      <c r="E112" s="43"/>
      <c r="F112" s="230" t="s">
        <v>2153</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2268</v>
      </c>
      <c r="G113" s="235"/>
      <c r="H113" s="239">
        <v>0.29999999999999999</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83</v>
      </c>
      <c r="AY113" s="245" t="s">
        <v>308</v>
      </c>
    </row>
    <row r="114" s="12" customFormat="1" ht="22.8" customHeight="1">
      <c r="A114" s="12"/>
      <c r="B114" s="200"/>
      <c r="C114" s="201"/>
      <c r="D114" s="202" t="s">
        <v>75</v>
      </c>
      <c r="E114" s="214" t="s">
        <v>357</v>
      </c>
      <c r="F114" s="214" t="s">
        <v>542</v>
      </c>
      <c r="G114" s="201"/>
      <c r="H114" s="201"/>
      <c r="I114" s="204"/>
      <c r="J114" s="215">
        <f>BK114</f>
        <v>0</v>
      </c>
      <c r="K114" s="201"/>
      <c r="L114" s="206"/>
      <c r="M114" s="207"/>
      <c r="N114" s="208"/>
      <c r="O114" s="208"/>
      <c r="P114" s="209">
        <f>SUM(P115:P146)</f>
        <v>0</v>
      </c>
      <c r="Q114" s="208"/>
      <c r="R114" s="209">
        <f>SUM(R115:R146)</f>
        <v>0.001124</v>
      </c>
      <c r="S114" s="208"/>
      <c r="T114" s="210">
        <f>SUM(T115:T146)</f>
        <v>0.28900000000000003</v>
      </c>
      <c r="U114" s="12"/>
      <c r="V114" s="12"/>
      <c r="W114" s="12"/>
      <c r="X114" s="12"/>
      <c r="Y114" s="12"/>
      <c r="Z114" s="12"/>
      <c r="AA114" s="12"/>
      <c r="AB114" s="12"/>
      <c r="AC114" s="12"/>
      <c r="AD114" s="12"/>
      <c r="AE114" s="12"/>
      <c r="AR114" s="211" t="s">
        <v>83</v>
      </c>
      <c r="AT114" s="212" t="s">
        <v>75</v>
      </c>
      <c r="AU114" s="212" t="s">
        <v>83</v>
      </c>
      <c r="AY114" s="211" t="s">
        <v>308</v>
      </c>
      <c r="BK114" s="213">
        <f>SUM(BK115:BK146)</f>
        <v>0</v>
      </c>
    </row>
    <row r="115" s="2" customFormat="1" ht="16.5" customHeight="1">
      <c r="A115" s="41"/>
      <c r="B115" s="42"/>
      <c r="C115" s="216" t="s">
        <v>347</v>
      </c>
      <c r="D115" s="216" t="s">
        <v>310</v>
      </c>
      <c r="E115" s="217" t="s">
        <v>2155</v>
      </c>
      <c r="F115" s="218" t="s">
        <v>2156</v>
      </c>
      <c r="G115" s="219" t="s">
        <v>323</v>
      </c>
      <c r="H115" s="220">
        <v>1</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2269</v>
      </c>
    </row>
    <row r="116" s="13" customFormat="1">
      <c r="A116" s="13"/>
      <c r="B116" s="234"/>
      <c r="C116" s="235"/>
      <c r="D116" s="236" t="s">
        <v>319</v>
      </c>
      <c r="E116" s="237" t="s">
        <v>19</v>
      </c>
      <c r="F116" s="238" t="s">
        <v>2270</v>
      </c>
      <c r="G116" s="235"/>
      <c r="H116" s="239">
        <v>1</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83</v>
      </c>
      <c r="AY116" s="245" t="s">
        <v>308</v>
      </c>
    </row>
    <row r="117" s="2" customFormat="1" ht="16.5" customHeight="1">
      <c r="A117" s="41"/>
      <c r="B117" s="42"/>
      <c r="C117" s="216" t="s">
        <v>352</v>
      </c>
      <c r="D117" s="216" t="s">
        <v>310</v>
      </c>
      <c r="E117" s="217" t="s">
        <v>2035</v>
      </c>
      <c r="F117" s="218" t="s">
        <v>2036</v>
      </c>
      <c r="G117" s="219" t="s">
        <v>313</v>
      </c>
      <c r="H117" s="220">
        <v>0.40000000000000002</v>
      </c>
      <c r="I117" s="221"/>
      <c r="J117" s="222">
        <f>ROUND(I117*H117,2)</f>
        <v>0</v>
      </c>
      <c r="K117" s="218" t="s">
        <v>314</v>
      </c>
      <c r="L117" s="47"/>
      <c r="M117" s="223" t="s">
        <v>19</v>
      </c>
      <c r="N117" s="224" t="s">
        <v>47</v>
      </c>
      <c r="O117" s="87"/>
      <c r="P117" s="225">
        <f>O117*H117</f>
        <v>0</v>
      </c>
      <c r="Q117" s="225">
        <v>0.0011999999999999999</v>
      </c>
      <c r="R117" s="225">
        <f>Q117*H117</f>
        <v>0.00047999999999999996</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2037</v>
      </c>
    </row>
    <row r="118" s="2" customFormat="1">
      <c r="A118" s="41"/>
      <c r="B118" s="42"/>
      <c r="C118" s="43"/>
      <c r="D118" s="229" t="s">
        <v>317</v>
      </c>
      <c r="E118" s="43"/>
      <c r="F118" s="230" t="s">
        <v>2038</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3" customFormat="1">
      <c r="A119" s="13"/>
      <c r="B119" s="234"/>
      <c r="C119" s="235"/>
      <c r="D119" s="236" t="s">
        <v>319</v>
      </c>
      <c r="E119" s="237" t="s">
        <v>19</v>
      </c>
      <c r="F119" s="238" t="s">
        <v>2271</v>
      </c>
      <c r="G119" s="235"/>
      <c r="H119" s="239">
        <v>0.40000000000000002</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0.40000000000000002</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2" customFormat="1" ht="21.75" customHeight="1">
      <c r="A121" s="41"/>
      <c r="B121" s="42"/>
      <c r="C121" s="216" t="s">
        <v>357</v>
      </c>
      <c r="D121" s="216" t="s">
        <v>310</v>
      </c>
      <c r="E121" s="217" t="s">
        <v>2067</v>
      </c>
      <c r="F121" s="218" t="s">
        <v>2068</v>
      </c>
      <c r="G121" s="219" t="s">
        <v>313</v>
      </c>
      <c r="H121" s="220">
        <v>0.40000000000000002</v>
      </c>
      <c r="I121" s="221"/>
      <c r="J121" s="222">
        <f>ROUND(I121*H121,2)</f>
        <v>0</v>
      </c>
      <c r="K121" s="218" t="s">
        <v>314</v>
      </c>
      <c r="L121" s="47"/>
      <c r="M121" s="223" t="s">
        <v>19</v>
      </c>
      <c r="N121" s="224" t="s">
        <v>47</v>
      </c>
      <c r="O121" s="87"/>
      <c r="P121" s="225">
        <f>O121*H121</f>
        <v>0</v>
      </c>
      <c r="Q121" s="225">
        <v>0.0016000000000000001</v>
      </c>
      <c r="R121" s="225">
        <f>Q121*H121</f>
        <v>0.00064000000000000005</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2069</v>
      </c>
    </row>
    <row r="122" s="2" customFormat="1">
      <c r="A122" s="41"/>
      <c r="B122" s="42"/>
      <c r="C122" s="43"/>
      <c r="D122" s="229" t="s">
        <v>317</v>
      </c>
      <c r="E122" s="43"/>
      <c r="F122" s="230" t="s">
        <v>2070</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3" customFormat="1">
      <c r="A123" s="13"/>
      <c r="B123" s="234"/>
      <c r="C123" s="235"/>
      <c r="D123" s="236" t="s">
        <v>319</v>
      </c>
      <c r="E123" s="237" t="s">
        <v>19</v>
      </c>
      <c r="F123" s="238" t="s">
        <v>2272</v>
      </c>
      <c r="G123" s="235"/>
      <c r="H123" s="239">
        <v>0.40000000000000002</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83</v>
      </c>
      <c r="AY123" s="245" t="s">
        <v>308</v>
      </c>
    </row>
    <row r="124" s="2" customFormat="1" ht="24.15" customHeight="1">
      <c r="A124" s="41"/>
      <c r="B124" s="42"/>
      <c r="C124" s="216" t="s">
        <v>362</v>
      </c>
      <c r="D124" s="216" t="s">
        <v>310</v>
      </c>
      <c r="E124" s="217" t="s">
        <v>2080</v>
      </c>
      <c r="F124" s="218" t="s">
        <v>2081</v>
      </c>
      <c r="G124" s="219" t="s">
        <v>313</v>
      </c>
      <c r="H124" s="220">
        <v>0.40000000000000002</v>
      </c>
      <c r="I124" s="221"/>
      <c r="J124" s="222">
        <f>ROUND(I124*H124,2)</f>
        <v>0</v>
      </c>
      <c r="K124" s="218" t="s">
        <v>314</v>
      </c>
      <c r="L124" s="47"/>
      <c r="M124" s="223" t="s">
        <v>19</v>
      </c>
      <c r="N124" s="224" t="s">
        <v>47</v>
      </c>
      <c r="O124" s="87"/>
      <c r="P124" s="225">
        <f>O124*H124</f>
        <v>0</v>
      </c>
      <c r="Q124" s="225">
        <v>1.0000000000000001E-05</v>
      </c>
      <c r="R124" s="225">
        <f>Q124*H124</f>
        <v>4.0000000000000007E-06</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2082</v>
      </c>
    </row>
    <row r="125" s="2" customFormat="1">
      <c r="A125" s="41"/>
      <c r="B125" s="42"/>
      <c r="C125" s="43"/>
      <c r="D125" s="229" t="s">
        <v>317</v>
      </c>
      <c r="E125" s="43"/>
      <c r="F125" s="230" t="s">
        <v>2083</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13" customFormat="1">
      <c r="A126" s="13"/>
      <c r="B126" s="234"/>
      <c r="C126" s="235"/>
      <c r="D126" s="236" t="s">
        <v>319</v>
      </c>
      <c r="E126" s="237" t="s">
        <v>19</v>
      </c>
      <c r="F126" s="238" t="s">
        <v>2272</v>
      </c>
      <c r="G126" s="235"/>
      <c r="H126" s="239">
        <v>0.40000000000000002</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83</v>
      </c>
      <c r="AY126" s="245" t="s">
        <v>308</v>
      </c>
    </row>
    <row r="127" s="2" customFormat="1" ht="16.5" customHeight="1">
      <c r="A127" s="41"/>
      <c r="B127" s="42"/>
      <c r="C127" s="216" t="s">
        <v>367</v>
      </c>
      <c r="D127" s="216" t="s">
        <v>310</v>
      </c>
      <c r="E127" s="217" t="s">
        <v>669</v>
      </c>
      <c r="F127" s="218" t="s">
        <v>670</v>
      </c>
      <c r="G127" s="219" t="s">
        <v>442</v>
      </c>
      <c r="H127" s="220">
        <v>0.10000000000000001</v>
      </c>
      <c r="I127" s="221"/>
      <c r="J127" s="222">
        <f>ROUND(I127*H127,2)</f>
        <v>0</v>
      </c>
      <c r="K127" s="218" t="s">
        <v>314</v>
      </c>
      <c r="L127" s="47"/>
      <c r="M127" s="223" t="s">
        <v>19</v>
      </c>
      <c r="N127" s="224" t="s">
        <v>47</v>
      </c>
      <c r="O127" s="87"/>
      <c r="P127" s="225">
        <f>O127*H127</f>
        <v>0</v>
      </c>
      <c r="Q127" s="225">
        <v>0</v>
      </c>
      <c r="R127" s="225">
        <f>Q127*H127</f>
        <v>0</v>
      </c>
      <c r="S127" s="225">
        <v>2</v>
      </c>
      <c r="T127" s="226">
        <f>S127*H127</f>
        <v>0.20000000000000001</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2273</v>
      </c>
    </row>
    <row r="128" s="2" customFormat="1">
      <c r="A128" s="41"/>
      <c r="B128" s="42"/>
      <c r="C128" s="43"/>
      <c r="D128" s="229" t="s">
        <v>317</v>
      </c>
      <c r="E128" s="43"/>
      <c r="F128" s="230" t="s">
        <v>671</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3" customFormat="1">
      <c r="A129" s="13"/>
      <c r="B129" s="234"/>
      <c r="C129" s="235"/>
      <c r="D129" s="236" t="s">
        <v>319</v>
      </c>
      <c r="E129" s="237" t="s">
        <v>19</v>
      </c>
      <c r="F129" s="238" t="s">
        <v>2274</v>
      </c>
      <c r="G129" s="235"/>
      <c r="H129" s="239">
        <v>0.10000000000000001</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83</v>
      </c>
      <c r="AY129" s="245" t="s">
        <v>308</v>
      </c>
    </row>
    <row r="130" s="2" customFormat="1" ht="16.5" customHeight="1">
      <c r="A130" s="41"/>
      <c r="B130" s="42"/>
      <c r="C130" s="216" t="s">
        <v>8</v>
      </c>
      <c r="D130" s="216" t="s">
        <v>310</v>
      </c>
      <c r="E130" s="217" t="s">
        <v>2275</v>
      </c>
      <c r="F130" s="218" t="s">
        <v>2276</v>
      </c>
      <c r="G130" s="219" t="s">
        <v>323</v>
      </c>
      <c r="H130" s="220">
        <v>1</v>
      </c>
      <c r="I130" s="221"/>
      <c r="J130" s="222">
        <f>ROUND(I130*H130,2)</f>
        <v>0</v>
      </c>
      <c r="K130" s="218" t="s">
        <v>19</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2277</v>
      </c>
    </row>
    <row r="131" s="13" customFormat="1">
      <c r="A131" s="13"/>
      <c r="B131" s="234"/>
      <c r="C131" s="235"/>
      <c r="D131" s="236" t="s">
        <v>319</v>
      </c>
      <c r="E131" s="237" t="s">
        <v>19</v>
      </c>
      <c r="F131" s="238" t="s">
        <v>2278</v>
      </c>
      <c r="G131" s="235"/>
      <c r="H131" s="239">
        <v>1</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14" customFormat="1">
      <c r="A132" s="14"/>
      <c r="B132" s="249"/>
      <c r="C132" s="250"/>
      <c r="D132" s="236" t="s">
        <v>319</v>
      </c>
      <c r="E132" s="251" t="s">
        <v>19</v>
      </c>
      <c r="F132" s="252" t="s">
        <v>2279</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2" customFormat="1" ht="33" customHeight="1">
      <c r="A133" s="41"/>
      <c r="B133" s="42"/>
      <c r="C133" s="216" t="s">
        <v>376</v>
      </c>
      <c r="D133" s="216" t="s">
        <v>310</v>
      </c>
      <c r="E133" s="217" t="s">
        <v>2085</v>
      </c>
      <c r="F133" s="218" t="s">
        <v>2086</v>
      </c>
      <c r="G133" s="219" t="s">
        <v>323</v>
      </c>
      <c r="H133" s="220">
        <v>1</v>
      </c>
      <c r="I133" s="221"/>
      <c r="J133" s="222">
        <f>ROUND(I133*H133,2)</f>
        <v>0</v>
      </c>
      <c r="K133" s="218" t="s">
        <v>314</v>
      </c>
      <c r="L133" s="47"/>
      <c r="M133" s="223" t="s">
        <v>19</v>
      </c>
      <c r="N133" s="224" t="s">
        <v>47</v>
      </c>
      <c r="O133" s="87"/>
      <c r="P133" s="225">
        <f>O133*H133</f>
        <v>0</v>
      </c>
      <c r="Q133" s="225">
        <v>0</v>
      </c>
      <c r="R133" s="225">
        <f>Q133*H133</f>
        <v>0</v>
      </c>
      <c r="S133" s="225">
        <v>0.082000000000000003</v>
      </c>
      <c r="T133" s="226">
        <f>S133*H133</f>
        <v>0.082000000000000003</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2280</v>
      </c>
    </row>
    <row r="134" s="2" customFormat="1">
      <c r="A134" s="41"/>
      <c r="B134" s="42"/>
      <c r="C134" s="43"/>
      <c r="D134" s="229" t="s">
        <v>317</v>
      </c>
      <c r="E134" s="43"/>
      <c r="F134" s="230" t="s">
        <v>2088</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4" customFormat="1">
      <c r="A135" s="14"/>
      <c r="B135" s="249"/>
      <c r="C135" s="250"/>
      <c r="D135" s="236" t="s">
        <v>319</v>
      </c>
      <c r="E135" s="251" t="s">
        <v>19</v>
      </c>
      <c r="F135" s="252" t="s">
        <v>2089</v>
      </c>
      <c r="G135" s="250"/>
      <c r="H135" s="251" t="s">
        <v>19</v>
      </c>
      <c r="I135" s="253"/>
      <c r="J135" s="250"/>
      <c r="K135" s="250"/>
      <c r="L135" s="254"/>
      <c r="M135" s="255"/>
      <c r="N135" s="256"/>
      <c r="O135" s="256"/>
      <c r="P135" s="256"/>
      <c r="Q135" s="256"/>
      <c r="R135" s="256"/>
      <c r="S135" s="256"/>
      <c r="T135" s="257"/>
      <c r="U135" s="14"/>
      <c r="V135" s="14"/>
      <c r="W135" s="14"/>
      <c r="X135" s="14"/>
      <c r="Y135" s="14"/>
      <c r="Z135" s="14"/>
      <c r="AA135" s="14"/>
      <c r="AB135" s="14"/>
      <c r="AC135" s="14"/>
      <c r="AD135" s="14"/>
      <c r="AE135" s="14"/>
      <c r="AT135" s="258" t="s">
        <v>319</v>
      </c>
      <c r="AU135" s="258" t="s">
        <v>85</v>
      </c>
      <c r="AV135" s="14" t="s">
        <v>83</v>
      </c>
      <c r="AW135" s="14" t="s">
        <v>37</v>
      </c>
      <c r="AX135" s="14" t="s">
        <v>76</v>
      </c>
      <c r="AY135" s="258" t="s">
        <v>308</v>
      </c>
    </row>
    <row r="136" s="13" customFormat="1">
      <c r="A136" s="13"/>
      <c r="B136" s="234"/>
      <c r="C136" s="235"/>
      <c r="D136" s="236" t="s">
        <v>319</v>
      </c>
      <c r="E136" s="237" t="s">
        <v>19</v>
      </c>
      <c r="F136" s="238" t="s">
        <v>2281</v>
      </c>
      <c r="G136" s="235"/>
      <c r="H136" s="239">
        <v>1</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5" customFormat="1">
      <c r="A137" s="15"/>
      <c r="B137" s="259"/>
      <c r="C137" s="260"/>
      <c r="D137" s="236" t="s">
        <v>319</v>
      </c>
      <c r="E137" s="261" t="s">
        <v>19</v>
      </c>
      <c r="F137" s="262" t="s">
        <v>448</v>
      </c>
      <c r="G137" s="260"/>
      <c r="H137" s="263">
        <v>1</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319</v>
      </c>
      <c r="AU137" s="269" t="s">
        <v>85</v>
      </c>
      <c r="AV137" s="15" t="s">
        <v>315</v>
      </c>
      <c r="AW137" s="15" t="s">
        <v>37</v>
      </c>
      <c r="AX137" s="15" t="s">
        <v>83</v>
      </c>
      <c r="AY137" s="269" t="s">
        <v>308</v>
      </c>
    </row>
    <row r="138" s="2" customFormat="1" ht="16.5" customHeight="1">
      <c r="A138" s="41"/>
      <c r="B138" s="42"/>
      <c r="C138" s="216" t="s">
        <v>381</v>
      </c>
      <c r="D138" s="216" t="s">
        <v>310</v>
      </c>
      <c r="E138" s="217" t="s">
        <v>2093</v>
      </c>
      <c r="F138" s="218" t="s">
        <v>2094</v>
      </c>
      <c r="G138" s="219" t="s">
        <v>323</v>
      </c>
      <c r="H138" s="220">
        <v>1</v>
      </c>
      <c r="I138" s="221"/>
      <c r="J138" s="222">
        <f>ROUND(I138*H138,2)</f>
        <v>0</v>
      </c>
      <c r="K138" s="218" t="s">
        <v>19</v>
      </c>
      <c r="L138" s="47"/>
      <c r="M138" s="223" t="s">
        <v>19</v>
      </c>
      <c r="N138" s="224" t="s">
        <v>47</v>
      </c>
      <c r="O138" s="87"/>
      <c r="P138" s="225">
        <f>O138*H138</f>
        <v>0</v>
      </c>
      <c r="Q138" s="225">
        <v>0</v>
      </c>
      <c r="R138" s="225">
        <f>Q138*H138</f>
        <v>0</v>
      </c>
      <c r="S138" s="225">
        <v>0.0030000000000000001</v>
      </c>
      <c r="T138" s="226">
        <f>S138*H138</f>
        <v>0.0030000000000000001</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2282</v>
      </c>
    </row>
    <row r="139" s="14" customFormat="1">
      <c r="A139" s="14"/>
      <c r="B139" s="249"/>
      <c r="C139" s="250"/>
      <c r="D139" s="236" t="s">
        <v>319</v>
      </c>
      <c r="E139" s="251" t="s">
        <v>19</v>
      </c>
      <c r="F139" s="252" t="s">
        <v>2096</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3" customFormat="1">
      <c r="A140" s="13"/>
      <c r="B140" s="234"/>
      <c r="C140" s="235"/>
      <c r="D140" s="236" t="s">
        <v>319</v>
      </c>
      <c r="E140" s="237" t="s">
        <v>19</v>
      </c>
      <c r="F140" s="238" t="s">
        <v>331</v>
      </c>
      <c r="G140" s="235"/>
      <c r="H140" s="239">
        <v>1</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5" customFormat="1">
      <c r="A141" s="15"/>
      <c r="B141" s="259"/>
      <c r="C141" s="260"/>
      <c r="D141" s="236" t="s">
        <v>319</v>
      </c>
      <c r="E141" s="261" t="s">
        <v>19</v>
      </c>
      <c r="F141" s="262" t="s">
        <v>448</v>
      </c>
      <c r="G141" s="260"/>
      <c r="H141" s="263">
        <v>1</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319</v>
      </c>
      <c r="AU141" s="269" t="s">
        <v>85</v>
      </c>
      <c r="AV141" s="15" t="s">
        <v>315</v>
      </c>
      <c r="AW141" s="15" t="s">
        <v>37</v>
      </c>
      <c r="AX141" s="15" t="s">
        <v>83</v>
      </c>
      <c r="AY141" s="269" t="s">
        <v>308</v>
      </c>
    </row>
    <row r="142" s="2" customFormat="1" ht="24.15" customHeight="1">
      <c r="A142" s="41"/>
      <c r="B142" s="42"/>
      <c r="C142" s="216" t="s">
        <v>386</v>
      </c>
      <c r="D142" s="216" t="s">
        <v>310</v>
      </c>
      <c r="E142" s="217" t="s">
        <v>2100</v>
      </c>
      <c r="F142" s="218" t="s">
        <v>2101</v>
      </c>
      <c r="G142" s="219" t="s">
        <v>323</v>
      </c>
      <c r="H142" s="220">
        <v>1</v>
      </c>
      <c r="I142" s="221"/>
      <c r="J142" s="222">
        <f>ROUND(I142*H142,2)</f>
        <v>0</v>
      </c>
      <c r="K142" s="218" t="s">
        <v>314</v>
      </c>
      <c r="L142" s="47"/>
      <c r="M142" s="223" t="s">
        <v>19</v>
      </c>
      <c r="N142" s="224" t="s">
        <v>47</v>
      </c>
      <c r="O142" s="87"/>
      <c r="P142" s="225">
        <f>O142*H142</f>
        <v>0</v>
      </c>
      <c r="Q142" s="225">
        <v>0</v>
      </c>
      <c r="R142" s="225">
        <f>Q142*H142</f>
        <v>0</v>
      </c>
      <c r="S142" s="225">
        <v>0.0040000000000000001</v>
      </c>
      <c r="T142" s="226">
        <f>S142*H142</f>
        <v>0.0040000000000000001</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2283</v>
      </c>
    </row>
    <row r="143" s="2" customFormat="1">
      <c r="A143" s="41"/>
      <c r="B143" s="42"/>
      <c r="C143" s="43"/>
      <c r="D143" s="229" t="s">
        <v>317</v>
      </c>
      <c r="E143" s="43"/>
      <c r="F143" s="230" t="s">
        <v>2103</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4" customFormat="1">
      <c r="A144" s="14"/>
      <c r="B144" s="249"/>
      <c r="C144" s="250"/>
      <c r="D144" s="236" t="s">
        <v>319</v>
      </c>
      <c r="E144" s="251" t="s">
        <v>19</v>
      </c>
      <c r="F144" s="252" t="s">
        <v>2104</v>
      </c>
      <c r="G144" s="250"/>
      <c r="H144" s="251" t="s">
        <v>19</v>
      </c>
      <c r="I144" s="253"/>
      <c r="J144" s="250"/>
      <c r="K144" s="250"/>
      <c r="L144" s="254"/>
      <c r="M144" s="255"/>
      <c r="N144" s="256"/>
      <c r="O144" s="256"/>
      <c r="P144" s="256"/>
      <c r="Q144" s="256"/>
      <c r="R144" s="256"/>
      <c r="S144" s="256"/>
      <c r="T144" s="257"/>
      <c r="U144" s="14"/>
      <c r="V144" s="14"/>
      <c r="W144" s="14"/>
      <c r="X144" s="14"/>
      <c r="Y144" s="14"/>
      <c r="Z144" s="14"/>
      <c r="AA144" s="14"/>
      <c r="AB144" s="14"/>
      <c r="AC144" s="14"/>
      <c r="AD144" s="14"/>
      <c r="AE144" s="14"/>
      <c r="AT144" s="258" t="s">
        <v>319</v>
      </c>
      <c r="AU144" s="258" t="s">
        <v>85</v>
      </c>
      <c r="AV144" s="14" t="s">
        <v>83</v>
      </c>
      <c r="AW144" s="14" t="s">
        <v>37</v>
      </c>
      <c r="AX144" s="14" t="s">
        <v>76</v>
      </c>
      <c r="AY144" s="258" t="s">
        <v>308</v>
      </c>
    </row>
    <row r="145" s="13" customFormat="1">
      <c r="A145" s="13"/>
      <c r="B145" s="234"/>
      <c r="C145" s="235"/>
      <c r="D145" s="236" t="s">
        <v>319</v>
      </c>
      <c r="E145" s="237" t="s">
        <v>19</v>
      </c>
      <c r="F145" s="238" t="s">
        <v>2284</v>
      </c>
      <c r="G145" s="235"/>
      <c r="H145" s="239">
        <v>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1</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12" customFormat="1" ht="22.8" customHeight="1">
      <c r="A147" s="12"/>
      <c r="B147" s="200"/>
      <c r="C147" s="201"/>
      <c r="D147" s="202" t="s">
        <v>75</v>
      </c>
      <c r="E147" s="214" t="s">
        <v>489</v>
      </c>
      <c r="F147" s="214" t="s">
        <v>490</v>
      </c>
      <c r="G147" s="201"/>
      <c r="H147" s="201"/>
      <c r="I147" s="204"/>
      <c r="J147" s="215">
        <f>BK147</f>
        <v>0</v>
      </c>
      <c r="K147" s="201"/>
      <c r="L147" s="206"/>
      <c r="M147" s="207"/>
      <c r="N147" s="208"/>
      <c r="O147" s="208"/>
      <c r="P147" s="209">
        <f>SUM(P148:P172)</f>
        <v>0</v>
      </c>
      <c r="Q147" s="208"/>
      <c r="R147" s="209">
        <f>SUM(R148:R172)</f>
        <v>0</v>
      </c>
      <c r="S147" s="208"/>
      <c r="T147" s="210">
        <f>SUM(T148:T172)</f>
        <v>0</v>
      </c>
      <c r="U147" s="12"/>
      <c r="V147" s="12"/>
      <c r="W147" s="12"/>
      <c r="X147" s="12"/>
      <c r="Y147" s="12"/>
      <c r="Z147" s="12"/>
      <c r="AA147" s="12"/>
      <c r="AB147" s="12"/>
      <c r="AC147" s="12"/>
      <c r="AD147" s="12"/>
      <c r="AE147" s="12"/>
      <c r="AR147" s="211" t="s">
        <v>83</v>
      </c>
      <c r="AT147" s="212" t="s">
        <v>75</v>
      </c>
      <c r="AU147" s="212" t="s">
        <v>83</v>
      </c>
      <c r="AY147" s="211" t="s">
        <v>308</v>
      </c>
      <c r="BK147" s="213">
        <f>SUM(BK148:BK172)</f>
        <v>0</v>
      </c>
    </row>
    <row r="148" s="2" customFormat="1" ht="24.15" customHeight="1">
      <c r="A148" s="41"/>
      <c r="B148" s="42"/>
      <c r="C148" s="216" t="s">
        <v>391</v>
      </c>
      <c r="D148" s="216" t="s">
        <v>310</v>
      </c>
      <c r="E148" s="217" t="s">
        <v>946</v>
      </c>
      <c r="F148" s="218" t="s">
        <v>947</v>
      </c>
      <c r="G148" s="219" t="s">
        <v>493</v>
      </c>
      <c r="H148" s="220">
        <v>0.48899999999999999</v>
      </c>
      <c r="I148" s="221"/>
      <c r="J148" s="222">
        <f>ROUND(I148*H148,2)</f>
        <v>0</v>
      </c>
      <c r="K148" s="218" t="s">
        <v>314</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315</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2285</v>
      </c>
    </row>
    <row r="149" s="2" customFormat="1">
      <c r="A149" s="41"/>
      <c r="B149" s="42"/>
      <c r="C149" s="43"/>
      <c r="D149" s="229" t="s">
        <v>317</v>
      </c>
      <c r="E149" s="43"/>
      <c r="F149" s="230" t="s">
        <v>949</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317</v>
      </c>
      <c r="AU149" s="20" t="s">
        <v>85</v>
      </c>
    </row>
    <row r="150" s="14" customFormat="1">
      <c r="A150" s="14"/>
      <c r="B150" s="249"/>
      <c r="C150" s="250"/>
      <c r="D150" s="236" t="s">
        <v>319</v>
      </c>
      <c r="E150" s="251" t="s">
        <v>19</v>
      </c>
      <c r="F150" s="252" t="s">
        <v>1766</v>
      </c>
      <c r="G150" s="250"/>
      <c r="H150" s="251" t="s">
        <v>19</v>
      </c>
      <c r="I150" s="253"/>
      <c r="J150" s="250"/>
      <c r="K150" s="250"/>
      <c r="L150" s="254"/>
      <c r="M150" s="255"/>
      <c r="N150" s="256"/>
      <c r="O150" s="256"/>
      <c r="P150" s="256"/>
      <c r="Q150" s="256"/>
      <c r="R150" s="256"/>
      <c r="S150" s="256"/>
      <c r="T150" s="257"/>
      <c r="U150" s="14"/>
      <c r="V150" s="14"/>
      <c r="W150" s="14"/>
      <c r="X150" s="14"/>
      <c r="Y150" s="14"/>
      <c r="Z150" s="14"/>
      <c r="AA150" s="14"/>
      <c r="AB150" s="14"/>
      <c r="AC150" s="14"/>
      <c r="AD150" s="14"/>
      <c r="AE150" s="14"/>
      <c r="AT150" s="258" t="s">
        <v>319</v>
      </c>
      <c r="AU150" s="258" t="s">
        <v>85</v>
      </c>
      <c r="AV150" s="14" t="s">
        <v>83</v>
      </c>
      <c r="AW150" s="14" t="s">
        <v>37</v>
      </c>
      <c r="AX150" s="14" t="s">
        <v>76</v>
      </c>
      <c r="AY150" s="258" t="s">
        <v>308</v>
      </c>
    </row>
    <row r="151" s="13" customFormat="1">
      <c r="A151" s="13"/>
      <c r="B151" s="234"/>
      <c r="C151" s="235"/>
      <c r="D151" s="236" t="s">
        <v>319</v>
      </c>
      <c r="E151" s="237" t="s">
        <v>19</v>
      </c>
      <c r="F151" s="238" t="s">
        <v>2286</v>
      </c>
      <c r="G151" s="235"/>
      <c r="H151" s="239">
        <v>0.20000000000000001</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3" customFormat="1">
      <c r="A152" s="13"/>
      <c r="B152" s="234"/>
      <c r="C152" s="235"/>
      <c r="D152" s="236" t="s">
        <v>319</v>
      </c>
      <c r="E152" s="237" t="s">
        <v>19</v>
      </c>
      <c r="F152" s="238" t="s">
        <v>2287</v>
      </c>
      <c r="G152" s="235"/>
      <c r="H152" s="239">
        <v>0.20000000000000001</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4" customFormat="1">
      <c r="A153" s="14"/>
      <c r="B153" s="249"/>
      <c r="C153" s="250"/>
      <c r="D153" s="236" t="s">
        <v>319</v>
      </c>
      <c r="E153" s="251" t="s">
        <v>19</v>
      </c>
      <c r="F153" s="252" t="s">
        <v>2120</v>
      </c>
      <c r="G153" s="250"/>
      <c r="H153" s="251" t="s">
        <v>19</v>
      </c>
      <c r="I153" s="253"/>
      <c r="J153" s="250"/>
      <c r="K153" s="250"/>
      <c r="L153" s="254"/>
      <c r="M153" s="255"/>
      <c r="N153" s="256"/>
      <c r="O153" s="256"/>
      <c r="P153" s="256"/>
      <c r="Q153" s="256"/>
      <c r="R153" s="256"/>
      <c r="S153" s="256"/>
      <c r="T153" s="257"/>
      <c r="U153" s="14"/>
      <c r="V153" s="14"/>
      <c r="W153" s="14"/>
      <c r="X153" s="14"/>
      <c r="Y153" s="14"/>
      <c r="Z153" s="14"/>
      <c r="AA153" s="14"/>
      <c r="AB153" s="14"/>
      <c r="AC153" s="14"/>
      <c r="AD153" s="14"/>
      <c r="AE153" s="14"/>
      <c r="AT153" s="258" t="s">
        <v>319</v>
      </c>
      <c r="AU153" s="258" t="s">
        <v>85</v>
      </c>
      <c r="AV153" s="14" t="s">
        <v>83</v>
      </c>
      <c r="AW153" s="14" t="s">
        <v>37</v>
      </c>
      <c r="AX153" s="14" t="s">
        <v>76</v>
      </c>
      <c r="AY153" s="258" t="s">
        <v>308</v>
      </c>
    </row>
    <row r="154" s="13" customFormat="1">
      <c r="A154" s="13"/>
      <c r="B154" s="234"/>
      <c r="C154" s="235"/>
      <c r="D154" s="236" t="s">
        <v>319</v>
      </c>
      <c r="E154" s="237" t="s">
        <v>19</v>
      </c>
      <c r="F154" s="238" t="s">
        <v>2288</v>
      </c>
      <c r="G154" s="235"/>
      <c r="H154" s="239">
        <v>0.082000000000000003</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3" customFormat="1">
      <c r="A155" s="13"/>
      <c r="B155" s="234"/>
      <c r="C155" s="235"/>
      <c r="D155" s="236" t="s">
        <v>319</v>
      </c>
      <c r="E155" s="237" t="s">
        <v>19</v>
      </c>
      <c r="F155" s="238" t="s">
        <v>2289</v>
      </c>
      <c r="G155" s="235"/>
      <c r="H155" s="239">
        <v>0.0030000000000000001</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3" customFormat="1">
      <c r="A156" s="13"/>
      <c r="B156" s="234"/>
      <c r="C156" s="235"/>
      <c r="D156" s="236" t="s">
        <v>319</v>
      </c>
      <c r="E156" s="237" t="s">
        <v>19</v>
      </c>
      <c r="F156" s="238" t="s">
        <v>2127</v>
      </c>
      <c r="G156" s="235"/>
      <c r="H156" s="239">
        <v>0.0040000000000000001</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5" customFormat="1">
      <c r="A157" s="15"/>
      <c r="B157" s="259"/>
      <c r="C157" s="260"/>
      <c r="D157" s="236" t="s">
        <v>319</v>
      </c>
      <c r="E157" s="261" t="s">
        <v>19</v>
      </c>
      <c r="F157" s="262" t="s">
        <v>448</v>
      </c>
      <c r="G157" s="260"/>
      <c r="H157" s="263">
        <v>0.48900000000000005</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319</v>
      </c>
      <c r="AU157" s="269" t="s">
        <v>85</v>
      </c>
      <c r="AV157" s="15" t="s">
        <v>315</v>
      </c>
      <c r="AW157" s="15" t="s">
        <v>37</v>
      </c>
      <c r="AX157" s="15" t="s">
        <v>83</v>
      </c>
      <c r="AY157" s="269" t="s">
        <v>308</v>
      </c>
    </row>
    <row r="158" s="2" customFormat="1" ht="24.15" customHeight="1">
      <c r="A158" s="41"/>
      <c r="B158" s="42"/>
      <c r="C158" s="216" t="s">
        <v>396</v>
      </c>
      <c r="D158" s="216" t="s">
        <v>310</v>
      </c>
      <c r="E158" s="217" t="s">
        <v>952</v>
      </c>
      <c r="F158" s="218" t="s">
        <v>953</v>
      </c>
      <c r="G158" s="219" t="s">
        <v>493</v>
      </c>
      <c r="H158" s="220">
        <v>8.4009999999999998</v>
      </c>
      <c r="I158" s="221"/>
      <c r="J158" s="222">
        <f>ROUND(I158*H158,2)</f>
        <v>0</v>
      </c>
      <c r="K158" s="218" t="s">
        <v>314</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2290</v>
      </c>
    </row>
    <row r="159" s="2" customFormat="1">
      <c r="A159" s="41"/>
      <c r="B159" s="42"/>
      <c r="C159" s="43"/>
      <c r="D159" s="229" t="s">
        <v>317</v>
      </c>
      <c r="E159" s="43"/>
      <c r="F159" s="230" t="s">
        <v>955</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14" customFormat="1">
      <c r="A160" s="14"/>
      <c r="B160" s="249"/>
      <c r="C160" s="250"/>
      <c r="D160" s="236" t="s">
        <v>319</v>
      </c>
      <c r="E160" s="251" t="s">
        <v>19</v>
      </c>
      <c r="F160" s="252" t="s">
        <v>1766</v>
      </c>
      <c r="G160" s="250"/>
      <c r="H160" s="251" t="s">
        <v>19</v>
      </c>
      <c r="I160" s="253"/>
      <c r="J160" s="250"/>
      <c r="K160" s="250"/>
      <c r="L160" s="254"/>
      <c r="M160" s="255"/>
      <c r="N160" s="256"/>
      <c r="O160" s="256"/>
      <c r="P160" s="256"/>
      <c r="Q160" s="256"/>
      <c r="R160" s="256"/>
      <c r="S160" s="256"/>
      <c r="T160" s="257"/>
      <c r="U160" s="14"/>
      <c r="V160" s="14"/>
      <c r="W160" s="14"/>
      <c r="X160" s="14"/>
      <c r="Y160" s="14"/>
      <c r="Z160" s="14"/>
      <c r="AA160" s="14"/>
      <c r="AB160" s="14"/>
      <c r="AC160" s="14"/>
      <c r="AD160" s="14"/>
      <c r="AE160" s="14"/>
      <c r="AT160" s="258" t="s">
        <v>319</v>
      </c>
      <c r="AU160" s="258" t="s">
        <v>85</v>
      </c>
      <c r="AV160" s="14" t="s">
        <v>83</v>
      </c>
      <c r="AW160" s="14" t="s">
        <v>37</v>
      </c>
      <c r="AX160" s="14" t="s">
        <v>76</v>
      </c>
      <c r="AY160" s="258" t="s">
        <v>308</v>
      </c>
    </row>
    <row r="161" s="13" customFormat="1">
      <c r="A161" s="13"/>
      <c r="B161" s="234"/>
      <c r="C161" s="235"/>
      <c r="D161" s="236" t="s">
        <v>319</v>
      </c>
      <c r="E161" s="237" t="s">
        <v>19</v>
      </c>
      <c r="F161" s="238" t="s">
        <v>2291</v>
      </c>
      <c r="G161" s="235"/>
      <c r="H161" s="239">
        <v>3.7999999999999998</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3" customFormat="1">
      <c r="A162" s="13"/>
      <c r="B162" s="234"/>
      <c r="C162" s="235"/>
      <c r="D162" s="236" t="s">
        <v>319</v>
      </c>
      <c r="E162" s="237" t="s">
        <v>19</v>
      </c>
      <c r="F162" s="238" t="s">
        <v>2292</v>
      </c>
      <c r="G162" s="235"/>
      <c r="H162" s="239">
        <v>3.7999999999999998</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4" customFormat="1">
      <c r="A163" s="14"/>
      <c r="B163" s="249"/>
      <c r="C163" s="250"/>
      <c r="D163" s="236" t="s">
        <v>319</v>
      </c>
      <c r="E163" s="251" t="s">
        <v>19</v>
      </c>
      <c r="F163" s="252" t="s">
        <v>2120</v>
      </c>
      <c r="G163" s="250"/>
      <c r="H163" s="251" t="s">
        <v>19</v>
      </c>
      <c r="I163" s="253"/>
      <c r="J163" s="250"/>
      <c r="K163" s="250"/>
      <c r="L163" s="254"/>
      <c r="M163" s="255"/>
      <c r="N163" s="256"/>
      <c r="O163" s="256"/>
      <c r="P163" s="256"/>
      <c r="Q163" s="256"/>
      <c r="R163" s="256"/>
      <c r="S163" s="256"/>
      <c r="T163" s="257"/>
      <c r="U163" s="14"/>
      <c r="V163" s="14"/>
      <c r="W163" s="14"/>
      <c r="X163" s="14"/>
      <c r="Y163" s="14"/>
      <c r="Z163" s="14"/>
      <c r="AA163" s="14"/>
      <c r="AB163" s="14"/>
      <c r="AC163" s="14"/>
      <c r="AD163" s="14"/>
      <c r="AE163" s="14"/>
      <c r="AT163" s="258" t="s">
        <v>319</v>
      </c>
      <c r="AU163" s="258" t="s">
        <v>85</v>
      </c>
      <c r="AV163" s="14" t="s">
        <v>83</v>
      </c>
      <c r="AW163" s="14" t="s">
        <v>37</v>
      </c>
      <c r="AX163" s="14" t="s">
        <v>76</v>
      </c>
      <c r="AY163" s="258" t="s">
        <v>308</v>
      </c>
    </row>
    <row r="164" s="13" customFormat="1">
      <c r="A164" s="13"/>
      <c r="B164" s="234"/>
      <c r="C164" s="235"/>
      <c r="D164" s="236" t="s">
        <v>319</v>
      </c>
      <c r="E164" s="237" t="s">
        <v>19</v>
      </c>
      <c r="F164" s="238" t="s">
        <v>2293</v>
      </c>
      <c r="G164" s="235"/>
      <c r="H164" s="239">
        <v>0.73799999999999999</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76</v>
      </c>
      <c r="AY164" s="245" t="s">
        <v>308</v>
      </c>
    </row>
    <row r="165" s="13" customFormat="1">
      <c r="A165" s="13"/>
      <c r="B165" s="234"/>
      <c r="C165" s="235"/>
      <c r="D165" s="236" t="s">
        <v>319</v>
      </c>
      <c r="E165" s="237" t="s">
        <v>19</v>
      </c>
      <c r="F165" s="238" t="s">
        <v>2294</v>
      </c>
      <c r="G165" s="235"/>
      <c r="H165" s="239">
        <v>0.027</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3" customFormat="1">
      <c r="A166" s="13"/>
      <c r="B166" s="234"/>
      <c r="C166" s="235"/>
      <c r="D166" s="236" t="s">
        <v>319</v>
      </c>
      <c r="E166" s="237" t="s">
        <v>19</v>
      </c>
      <c r="F166" s="238" t="s">
        <v>2295</v>
      </c>
      <c r="G166" s="235"/>
      <c r="H166" s="239">
        <v>0.035999999999999997</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76</v>
      </c>
      <c r="AY166" s="245" t="s">
        <v>308</v>
      </c>
    </row>
    <row r="167" s="15" customFormat="1">
      <c r="A167" s="15"/>
      <c r="B167" s="259"/>
      <c r="C167" s="260"/>
      <c r="D167" s="236" t="s">
        <v>319</v>
      </c>
      <c r="E167" s="261" t="s">
        <v>19</v>
      </c>
      <c r="F167" s="262" t="s">
        <v>448</v>
      </c>
      <c r="G167" s="260"/>
      <c r="H167" s="263">
        <v>8.400999999999998</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319</v>
      </c>
      <c r="AU167" s="269" t="s">
        <v>85</v>
      </c>
      <c r="AV167" s="15" t="s">
        <v>315</v>
      </c>
      <c r="AW167" s="15" t="s">
        <v>37</v>
      </c>
      <c r="AX167" s="15" t="s">
        <v>83</v>
      </c>
      <c r="AY167" s="269" t="s">
        <v>308</v>
      </c>
    </row>
    <row r="168" s="2" customFormat="1" ht="24.15" customHeight="1">
      <c r="A168" s="41"/>
      <c r="B168" s="42"/>
      <c r="C168" s="216" t="s">
        <v>401</v>
      </c>
      <c r="D168" s="216" t="s">
        <v>310</v>
      </c>
      <c r="E168" s="217" t="s">
        <v>514</v>
      </c>
      <c r="F168" s="218" t="s">
        <v>515</v>
      </c>
      <c r="G168" s="219" t="s">
        <v>493</v>
      </c>
      <c r="H168" s="220">
        <v>0.40000000000000002</v>
      </c>
      <c r="I168" s="221"/>
      <c r="J168" s="222">
        <f>ROUND(I168*H168,2)</f>
        <v>0</v>
      </c>
      <c r="K168" s="218" t="s">
        <v>314</v>
      </c>
      <c r="L168" s="47"/>
      <c r="M168" s="223" t="s">
        <v>19</v>
      </c>
      <c r="N168" s="224" t="s">
        <v>47</v>
      </c>
      <c r="O168" s="87"/>
      <c r="P168" s="225">
        <f>O168*H168</f>
        <v>0</v>
      </c>
      <c r="Q168" s="225">
        <v>0</v>
      </c>
      <c r="R168" s="225">
        <f>Q168*H168</f>
        <v>0</v>
      </c>
      <c r="S168" s="225">
        <v>0</v>
      </c>
      <c r="T168" s="226">
        <f>S168*H168</f>
        <v>0</v>
      </c>
      <c r="U168" s="41"/>
      <c r="V168" s="41"/>
      <c r="W168" s="41"/>
      <c r="X168" s="41"/>
      <c r="Y168" s="41"/>
      <c r="Z168" s="41"/>
      <c r="AA168" s="41"/>
      <c r="AB168" s="41"/>
      <c r="AC168" s="41"/>
      <c r="AD168" s="41"/>
      <c r="AE168" s="41"/>
      <c r="AR168" s="227" t="s">
        <v>315</v>
      </c>
      <c r="AT168" s="227" t="s">
        <v>310</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2296</v>
      </c>
    </row>
    <row r="169" s="2" customFormat="1">
      <c r="A169" s="41"/>
      <c r="B169" s="42"/>
      <c r="C169" s="43"/>
      <c r="D169" s="229" t="s">
        <v>317</v>
      </c>
      <c r="E169" s="43"/>
      <c r="F169" s="230" t="s">
        <v>517</v>
      </c>
      <c r="G169" s="43"/>
      <c r="H169" s="43"/>
      <c r="I169" s="231"/>
      <c r="J169" s="43"/>
      <c r="K169" s="43"/>
      <c r="L169" s="47"/>
      <c r="M169" s="232"/>
      <c r="N169" s="233"/>
      <c r="O169" s="87"/>
      <c r="P169" s="87"/>
      <c r="Q169" s="87"/>
      <c r="R169" s="87"/>
      <c r="S169" s="87"/>
      <c r="T169" s="88"/>
      <c r="U169" s="41"/>
      <c r="V169" s="41"/>
      <c r="W169" s="41"/>
      <c r="X169" s="41"/>
      <c r="Y169" s="41"/>
      <c r="Z169" s="41"/>
      <c r="AA169" s="41"/>
      <c r="AB169" s="41"/>
      <c r="AC169" s="41"/>
      <c r="AD169" s="41"/>
      <c r="AE169" s="41"/>
      <c r="AT169" s="20" t="s">
        <v>317</v>
      </c>
      <c r="AU169" s="20" t="s">
        <v>85</v>
      </c>
    </row>
    <row r="170" s="13" customFormat="1">
      <c r="A170" s="13"/>
      <c r="B170" s="234"/>
      <c r="C170" s="235"/>
      <c r="D170" s="236" t="s">
        <v>319</v>
      </c>
      <c r="E170" s="237" t="s">
        <v>19</v>
      </c>
      <c r="F170" s="238" t="s">
        <v>2286</v>
      </c>
      <c r="G170" s="235"/>
      <c r="H170" s="239">
        <v>0.20000000000000001</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3" customFormat="1">
      <c r="A171" s="13"/>
      <c r="B171" s="234"/>
      <c r="C171" s="235"/>
      <c r="D171" s="236" t="s">
        <v>319</v>
      </c>
      <c r="E171" s="237" t="s">
        <v>19</v>
      </c>
      <c r="F171" s="238" t="s">
        <v>2287</v>
      </c>
      <c r="G171" s="235"/>
      <c r="H171" s="239">
        <v>0.20000000000000001</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5" customFormat="1">
      <c r="A172" s="15"/>
      <c r="B172" s="259"/>
      <c r="C172" s="260"/>
      <c r="D172" s="236" t="s">
        <v>319</v>
      </c>
      <c r="E172" s="261" t="s">
        <v>19</v>
      </c>
      <c r="F172" s="262" t="s">
        <v>448</v>
      </c>
      <c r="G172" s="260"/>
      <c r="H172" s="263">
        <v>0.40000000000000002</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319</v>
      </c>
      <c r="AU172" s="269" t="s">
        <v>85</v>
      </c>
      <c r="AV172" s="15" t="s">
        <v>315</v>
      </c>
      <c r="AW172" s="15" t="s">
        <v>37</v>
      </c>
      <c r="AX172" s="15" t="s">
        <v>83</v>
      </c>
      <c r="AY172" s="269" t="s">
        <v>308</v>
      </c>
    </row>
    <row r="173" s="12" customFormat="1" ht="22.8" customHeight="1">
      <c r="A173" s="12"/>
      <c r="B173" s="200"/>
      <c r="C173" s="201"/>
      <c r="D173" s="202" t="s">
        <v>75</v>
      </c>
      <c r="E173" s="214" t="s">
        <v>518</v>
      </c>
      <c r="F173" s="214" t="s">
        <v>519</v>
      </c>
      <c r="G173" s="201"/>
      <c r="H173" s="201"/>
      <c r="I173" s="204"/>
      <c r="J173" s="215">
        <f>BK173</f>
        <v>0</v>
      </c>
      <c r="K173" s="201"/>
      <c r="L173" s="206"/>
      <c r="M173" s="207"/>
      <c r="N173" s="208"/>
      <c r="O173" s="208"/>
      <c r="P173" s="209">
        <f>SUM(P174:P175)</f>
        <v>0</v>
      </c>
      <c r="Q173" s="208"/>
      <c r="R173" s="209">
        <f>SUM(R174:R175)</f>
        <v>0</v>
      </c>
      <c r="S173" s="208"/>
      <c r="T173" s="210">
        <f>SUM(T174:T175)</f>
        <v>0</v>
      </c>
      <c r="U173" s="12"/>
      <c r="V173" s="12"/>
      <c r="W173" s="12"/>
      <c r="X173" s="12"/>
      <c r="Y173" s="12"/>
      <c r="Z173" s="12"/>
      <c r="AA173" s="12"/>
      <c r="AB173" s="12"/>
      <c r="AC173" s="12"/>
      <c r="AD173" s="12"/>
      <c r="AE173" s="12"/>
      <c r="AR173" s="211" t="s">
        <v>83</v>
      </c>
      <c r="AT173" s="212" t="s">
        <v>75</v>
      </c>
      <c r="AU173" s="212" t="s">
        <v>83</v>
      </c>
      <c r="AY173" s="211" t="s">
        <v>308</v>
      </c>
      <c r="BK173" s="213">
        <f>SUM(BK174:BK175)</f>
        <v>0</v>
      </c>
    </row>
    <row r="174" s="2" customFormat="1" ht="24.15" customHeight="1">
      <c r="A174" s="41"/>
      <c r="B174" s="42"/>
      <c r="C174" s="216" t="s">
        <v>406</v>
      </c>
      <c r="D174" s="216" t="s">
        <v>310</v>
      </c>
      <c r="E174" s="217" t="s">
        <v>1514</v>
      </c>
      <c r="F174" s="218" t="s">
        <v>1515</v>
      </c>
      <c r="G174" s="219" t="s">
        <v>493</v>
      </c>
      <c r="H174" s="220">
        <v>0.752</v>
      </c>
      <c r="I174" s="221"/>
      <c r="J174" s="222">
        <f>ROUND(I174*H174,2)</f>
        <v>0</v>
      </c>
      <c r="K174" s="218" t="s">
        <v>314</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2138</v>
      </c>
    </row>
    <row r="175" s="2" customFormat="1">
      <c r="A175" s="41"/>
      <c r="B175" s="42"/>
      <c r="C175" s="43"/>
      <c r="D175" s="229" t="s">
        <v>317</v>
      </c>
      <c r="E175" s="43"/>
      <c r="F175" s="230" t="s">
        <v>1517</v>
      </c>
      <c r="G175" s="43"/>
      <c r="H175" s="43"/>
      <c r="I175" s="231"/>
      <c r="J175" s="43"/>
      <c r="K175" s="43"/>
      <c r="L175" s="47"/>
      <c r="M175" s="270"/>
      <c r="N175" s="271"/>
      <c r="O175" s="272"/>
      <c r="P175" s="272"/>
      <c r="Q175" s="272"/>
      <c r="R175" s="272"/>
      <c r="S175" s="272"/>
      <c r="T175" s="273"/>
      <c r="U175" s="41"/>
      <c r="V175" s="41"/>
      <c r="W175" s="41"/>
      <c r="X175" s="41"/>
      <c r="Y175" s="41"/>
      <c r="Z175" s="41"/>
      <c r="AA175" s="41"/>
      <c r="AB175" s="41"/>
      <c r="AC175" s="41"/>
      <c r="AD175" s="41"/>
      <c r="AE175" s="41"/>
      <c r="AT175" s="20" t="s">
        <v>317</v>
      </c>
      <c r="AU175" s="20" t="s">
        <v>85</v>
      </c>
    </row>
    <row r="176" s="2" customFormat="1" ht="6.96" customHeight="1">
      <c r="A176" s="41"/>
      <c r="B176" s="62"/>
      <c r="C176" s="63"/>
      <c r="D176" s="63"/>
      <c r="E176" s="63"/>
      <c r="F176" s="63"/>
      <c r="G176" s="63"/>
      <c r="H176" s="63"/>
      <c r="I176" s="63"/>
      <c r="J176" s="63"/>
      <c r="K176" s="63"/>
      <c r="L176" s="47"/>
      <c r="M176" s="41"/>
      <c r="O176" s="41"/>
      <c r="P176" s="41"/>
      <c r="Q176" s="41"/>
      <c r="R176" s="41"/>
      <c r="S176" s="41"/>
      <c r="T176" s="41"/>
      <c r="U176" s="41"/>
      <c r="V176" s="41"/>
      <c r="W176" s="41"/>
      <c r="X176" s="41"/>
      <c r="Y176" s="41"/>
      <c r="Z176" s="41"/>
      <c r="AA176" s="41"/>
      <c r="AB176" s="41"/>
      <c r="AC176" s="41"/>
      <c r="AD176" s="41"/>
      <c r="AE176" s="41"/>
    </row>
  </sheetData>
  <sheetProtection sheet="1" autoFilter="0" formatColumns="0" formatRows="0" objects="1" scenarios="1" spinCount="100000" saltValue="Yumi2j4cxho+10jABdb8ggdFChKx9+GsEkXe8BMb7FrBmz7feCvbr7NepLvXrA2QWRKOO1oewLyYfQRyvPzpsw==" hashValue="gw2hAw7ahwwY2gTU6qJH0Uvzu0cdlwTOPdu+VNIrRtkYAIPzH0faVU/I+32p1g1CaVKWE00k+bJdFFZxTXYRpw==" algorithmName="SHA-512" password="CC35"/>
  <autoFilter ref="C90:K175"/>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3251101"/>
    <hyperlink ref="F98" r:id="rId2" display="https://podminky.urs.cz/item/CS_URS_2024_02/162751117"/>
    <hyperlink ref="F101" r:id="rId3" display="https://podminky.urs.cz/item/CS_URS_2024_02/162751119"/>
    <hyperlink ref="F104" r:id="rId4" display="https://podminky.urs.cz/item/CS_URS_2024_02/171201231"/>
    <hyperlink ref="F108" r:id="rId5" display="https://podminky.urs.cz/item/CS_URS_2024_02/171251201"/>
    <hyperlink ref="F112" r:id="rId6" display="https://podminky.urs.cz/item/CS_URS_2024_02/275313911"/>
    <hyperlink ref="F118" r:id="rId7" display="https://podminky.urs.cz/item/CS_URS_2024_02/915131111"/>
    <hyperlink ref="F122" r:id="rId8" display="https://podminky.urs.cz/item/CS_URS_2024_02/915231111"/>
    <hyperlink ref="F125" r:id="rId9" display="https://podminky.urs.cz/item/CS_URS_2024_02/915621111"/>
    <hyperlink ref="F128" r:id="rId10" display="https://podminky.urs.cz/item/CS_URS_2024_02/961044111"/>
    <hyperlink ref="F134" r:id="rId11" display="https://podminky.urs.cz/item/CS_URS_2024_02/966006132"/>
    <hyperlink ref="F143" r:id="rId12" display="https://podminky.urs.cz/item/CS_URS_2024_02/966006211"/>
    <hyperlink ref="F149" r:id="rId13" display="https://podminky.urs.cz/item/CS_URS_2024_02/997221571"/>
    <hyperlink ref="F159" r:id="rId14" display="https://podminky.urs.cz/item/CS_URS_2024_02/997221579"/>
    <hyperlink ref="F169" r:id="rId15" display="https://podminky.urs.cz/item/CS_URS_2024_02/997221861"/>
    <hyperlink ref="F175"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138</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2297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ROUND(J92,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ROUND((SUM(BE92:BE236)),  2)</f>
        <v>0</v>
      </c>
      <c r="G35" s="41"/>
      <c r="H35" s="41"/>
      <c r="I35" s="161">
        <v>0.20999999999999999</v>
      </c>
      <c r="J35" s="160">
        <f>ROUND(((SUM(BE92:BE236))*I35),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ROUND((SUM(BF92:BF236)),  2)</f>
        <v>0</v>
      </c>
      <c r="G36" s="41"/>
      <c r="H36" s="41"/>
      <c r="I36" s="161">
        <v>0.12</v>
      </c>
      <c r="J36" s="160">
        <f>ROUND(((SUM(BF92:BF236))*I36),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ROUND((SUM(BG92:BG236)),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ROUND((SUM(BH92:BH236)),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ROUND((SUM(BI92:BI236)),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302 - Úprava dešťové kanalizace</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J92</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J94</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J149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J163</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J169</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437</v>
      </c>
      <c r="E69" s="186"/>
      <c r="F69" s="186"/>
      <c r="G69" s="186"/>
      <c r="H69" s="186"/>
      <c r="I69" s="186"/>
      <c r="J69" s="187">
        <f>J176</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J234</f>
        <v>0</v>
      </c>
      <c r="K70" s="128"/>
      <c r="L70" s="188"/>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8"/>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8"/>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8"/>
      <c r="S76" s="41"/>
      <c r="T76" s="41"/>
      <c r="U76" s="41"/>
      <c r="V76" s="41"/>
      <c r="W76" s="41"/>
      <c r="X76" s="41"/>
      <c r="Y76" s="41"/>
      <c r="Z76" s="41"/>
      <c r="AA76" s="41"/>
      <c r="AB76" s="41"/>
      <c r="AC76" s="41"/>
      <c r="AD76" s="41"/>
      <c r="AE76" s="41"/>
    </row>
    <row r="77" s="2" customFormat="1" ht="24.96" customHeight="1">
      <c r="A77" s="41"/>
      <c r="B77" s="42"/>
      <c r="C77" s="26" t="s">
        <v>293</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173" t="str">
        <f>E7</f>
        <v>DI_c10_Revitalizace Náměstí Republiky-PDPS</v>
      </c>
      <c r="F80" s="35"/>
      <c r="G80" s="35"/>
      <c r="H80" s="35"/>
      <c r="I80" s="43"/>
      <c r="J80" s="43"/>
      <c r="K80" s="43"/>
      <c r="L80" s="148"/>
      <c r="S80" s="41"/>
      <c r="T80" s="41"/>
      <c r="U80" s="41"/>
      <c r="V80" s="41"/>
      <c r="W80" s="41"/>
      <c r="X80" s="41"/>
      <c r="Y80" s="41"/>
      <c r="Z80" s="41"/>
      <c r="AA80" s="41"/>
      <c r="AB80" s="41"/>
      <c r="AC80" s="41"/>
      <c r="AD80" s="41"/>
      <c r="AE80" s="41"/>
    </row>
    <row r="81" s="1" customFormat="1" ht="12" customHeight="1">
      <c r="B81" s="24"/>
      <c r="C81" s="35" t="s">
        <v>283</v>
      </c>
      <c r="D81" s="25"/>
      <c r="E81" s="25"/>
      <c r="F81" s="25"/>
      <c r="G81" s="25"/>
      <c r="H81" s="25"/>
      <c r="I81" s="25"/>
      <c r="J81" s="25"/>
      <c r="K81" s="25"/>
      <c r="L81" s="23"/>
    </row>
    <row r="82" s="2" customFormat="1" ht="16.5" customHeight="1">
      <c r="A82" s="41"/>
      <c r="B82" s="42"/>
      <c r="C82" s="43"/>
      <c r="D82" s="43"/>
      <c r="E82" s="173" t="s">
        <v>284</v>
      </c>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285</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72" t="str">
        <f>E11</f>
        <v>SO 302 - Úprava dešťové kanalizace</v>
      </c>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31. 1. 2025</v>
      </c>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Statutární město Ostrava</v>
      </c>
      <c r="G88" s="43"/>
      <c r="H88" s="43"/>
      <c r="I88" s="35" t="s">
        <v>33</v>
      </c>
      <c r="J88" s="39" t="str">
        <f>E23</f>
        <v>AFRY CZ s.r.o.</v>
      </c>
      <c r="K88" s="43"/>
      <c r="L88" s="148"/>
      <c r="S88" s="41"/>
      <c r="T88" s="41"/>
      <c r="U88" s="41"/>
      <c r="V88" s="41"/>
      <c r="W88" s="41"/>
      <c r="X88" s="41"/>
      <c r="Y88" s="41"/>
      <c r="Z88" s="41"/>
      <c r="AA88" s="41"/>
      <c r="AB88" s="41"/>
      <c r="AC88" s="41"/>
      <c r="AD88" s="41"/>
      <c r="AE88" s="41"/>
    </row>
    <row r="89" s="2" customFormat="1" ht="15.15" customHeight="1">
      <c r="A89" s="41"/>
      <c r="B89" s="42"/>
      <c r="C89" s="35" t="s">
        <v>31</v>
      </c>
      <c r="D89" s="43"/>
      <c r="E89" s="43"/>
      <c r="F89" s="30" t="str">
        <f>IF(E20="","",E20)</f>
        <v>Vyplň údaj</v>
      </c>
      <c r="G89" s="43"/>
      <c r="H89" s="43"/>
      <c r="I89" s="35" t="s">
        <v>38</v>
      </c>
      <c r="J89" s="39" t="str">
        <f>E26</f>
        <v xml:space="preserve"> </v>
      </c>
      <c r="K89" s="43"/>
      <c r="L89" s="148"/>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11" customFormat="1" ht="29.28" customHeight="1">
      <c r="A91" s="189"/>
      <c r="B91" s="190"/>
      <c r="C91" s="191" t="s">
        <v>294</v>
      </c>
      <c r="D91" s="192" t="s">
        <v>61</v>
      </c>
      <c r="E91" s="192" t="s">
        <v>57</v>
      </c>
      <c r="F91" s="192" t="s">
        <v>58</v>
      </c>
      <c r="G91" s="192" t="s">
        <v>295</v>
      </c>
      <c r="H91" s="192" t="s">
        <v>296</v>
      </c>
      <c r="I91" s="192" t="s">
        <v>297</v>
      </c>
      <c r="J91" s="192" t="s">
        <v>289</v>
      </c>
      <c r="K91" s="193" t="s">
        <v>298</v>
      </c>
      <c r="L91" s="194"/>
      <c r="M91" s="95" t="s">
        <v>19</v>
      </c>
      <c r="N91" s="96" t="s">
        <v>46</v>
      </c>
      <c r="O91" s="96" t="s">
        <v>299</v>
      </c>
      <c r="P91" s="96" t="s">
        <v>300</v>
      </c>
      <c r="Q91" s="96" t="s">
        <v>301</v>
      </c>
      <c r="R91" s="96" t="s">
        <v>302</v>
      </c>
      <c r="S91" s="96" t="s">
        <v>303</v>
      </c>
      <c r="T91" s="97" t="s">
        <v>304</v>
      </c>
      <c r="U91" s="189"/>
      <c r="V91" s="189"/>
      <c r="W91" s="189"/>
      <c r="X91" s="189"/>
      <c r="Y91" s="189"/>
      <c r="Z91" s="189"/>
      <c r="AA91" s="189"/>
      <c r="AB91" s="189"/>
      <c r="AC91" s="189"/>
      <c r="AD91" s="189"/>
      <c r="AE91" s="189"/>
    </row>
    <row r="92" s="2" customFormat="1" ht="22.8" customHeight="1">
      <c r="A92" s="41"/>
      <c r="B92" s="42"/>
      <c r="C92" s="102" t="s">
        <v>305</v>
      </c>
      <c r="D92" s="43"/>
      <c r="E92" s="43"/>
      <c r="F92" s="43"/>
      <c r="G92" s="43"/>
      <c r="H92" s="43"/>
      <c r="I92" s="43"/>
      <c r="J92" s="195">
        <f>BK92</f>
        <v>0</v>
      </c>
      <c r="K92" s="43"/>
      <c r="L92" s="47"/>
      <c r="M92" s="98"/>
      <c r="N92" s="196"/>
      <c r="O92" s="99"/>
      <c r="P92" s="197">
        <f>P93</f>
        <v>0</v>
      </c>
      <c r="Q92" s="99"/>
      <c r="R92" s="197">
        <f>R93</f>
        <v>94.972358519999986</v>
      </c>
      <c r="S92" s="99"/>
      <c r="T92" s="198">
        <f>T93</f>
        <v>0</v>
      </c>
      <c r="U92" s="41"/>
      <c r="V92" s="41"/>
      <c r="W92" s="41"/>
      <c r="X92" s="41"/>
      <c r="Y92" s="41"/>
      <c r="Z92" s="41"/>
      <c r="AA92" s="41"/>
      <c r="AB92" s="41"/>
      <c r="AC92" s="41"/>
      <c r="AD92" s="41"/>
      <c r="AE92" s="41"/>
      <c r="AT92" s="20" t="s">
        <v>75</v>
      </c>
      <c r="AU92" s="20" t="s">
        <v>290</v>
      </c>
      <c r="BK92" s="199">
        <f>BK93</f>
        <v>0</v>
      </c>
    </row>
    <row r="93" s="12" customFormat="1" ht="25.92" customHeight="1">
      <c r="A93" s="12"/>
      <c r="B93" s="200"/>
      <c r="C93" s="201"/>
      <c r="D93" s="202" t="s">
        <v>75</v>
      </c>
      <c r="E93" s="203" t="s">
        <v>306</v>
      </c>
      <c r="F93" s="203" t="s">
        <v>307</v>
      </c>
      <c r="G93" s="201"/>
      <c r="H93" s="201"/>
      <c r="I93" s="204"/>
      <c r="J93" s="205">
        <f>BK93</f>
        <v>0</v>
      </c>
      <c r="K93" s="201"/>
      <c r="L93" s="206"/>
      <c r="M93" s="207"/>
      <c r="N93" s="208"/>
      <c r="O93" s="208"/>
      <c r="P93" s="209">
        <f>P94+P149+P163+P169+P176+P234</f>
        <v>0</v>
      </c>
      <c r="Q93" s="208"/>
      <c r="R93" s="209">
        <f>R94+R149+R163+R169+R176+R234</f>
        <v>94.972358519999986</v>
      </c>
      <c r="S93" s="208"/>
      <c r="T93" s="210">
        <f>T94+T149+T163+T169+T176+T234</f>
        <v>0</v>
      </c>
      <c r="U93" s="12"/>
      <c r="V93" s="12"/>
      <c r="W93" s="12"/>
      <c r="X93" s="12"/>
      <c r="Y93" s="12"/>
      <c r="Z93" s="12"/>
      <c r="AA93" s="12"/>
      <c r="AB93" s="12"/>
      <c r="AC93" s="12"/>
      <c r="AD93" s="12"/>
      <c r="AE93" s="12"/>
      <c r="AR93" s="211" t="s">
        <v>83</v>
      </c>
      <c r="AT93" s="212" t="s">
        <v>75</v>
      </c>
      <c r="AU93" s="212" t="s">
        <v>76</v>
      </c>
      <c r="AY93" s="211" t="s">
        <v>308</v>
      </c>
      <c r="BK93" s="213">
        <f>BK94+BK149+BK163+BK169+BK176+BK234</f>
        <v>0</v>
      </c>
    </row>
    <row r="94" s="12" customFormat="1" ht="22.8" customHeight="1">
      <c r="A94" s="12"/>
      <c r="B94" s="200"/>
      <c r="C94" s="201"/>
      <c r="D94" s="202" t="s">
        <v>75</v>
      </c>
      <c r="E94" s="214" t="s">
        <v>83</v>
      </c>
      <c r="F94" s="214" t="s">
        <v>309</v>
      </c>
      <c r="G94" s="201"/>
      <c r="H94" s="201"/>
      <c r="I94" s="204"/>
      <c r="J94" s="215">
        <f>BK94</f>
        <v>0</v>
      </c>
      <c r="K94" s="201"/>
      <c r="L94" s="206"/>
      <c r="M94" s="207"/>
      <c r="N94" s="208"/>
      <c r="O94" s="208"/>
      <c r="P94" s="209">
        <f>SUM(P95:P148)</f>
        <v>0</v>
      </c>
      <c r="Q94" s="208"/>
      <c r="R94" s="209">
        <f>SUM(R95:R148)</f>
        <v>85.220100599999995</v>
      </c>
      <c r="S94" s="208"/>
      <c r="T94" s="210">
        <f>SUM(T95:T148)</f>
        <v>0</v>
      </c>
      <c r="U94" s="12"/>
      <c r="V94" s="12"/>
      <c r="W94" s="12"/>
      <c r="X94" s="12"/>
      <c r="Y94" s="12"/>
      <c r="Z94" s="12"/>
      <c r="AA94" s="12"/>
      <c r="AB94" s="12"/>
      <c r="AC94" s="12"/>
      <c r="AD94" s="12"/>
      <c r="AE94" s="12"/>
      <c r="AR94" s="211" t="s">
        <v>83</v>
      </c>
      <c r="AT94" s="212" t="s">
        <v>75</v>
      </c>
      <c r="AU94" s="212" t="s">
        <v>83</v>
      </c>
      <c r="AY94" s="211" t="s">
        <v>308</v>
      </c>
      <c r="BK94" s="213">
        <f>SUM(BK95:BK148)</f>
        <v>0</v>
      </c>
    </row>
    <row r="95" s="2" customFormat="1" ht="24.15" customHeight="1">
      <c r="A95" s="41"/>
      <c r="B95" s="42"/>
      <c r="C95" s="216" t="s">
        <v>83</v>
      </c>
      <c r="D95" s="216" t="s">
        <v>310</v>
      </c>
      <c r="E95" s="217" t="s">
        <v>440</v>
      </c>
      <c r="F95" s="218" t="s">
        <v>441</v>
      </c>
      <c r="G95" s="219" t="s">
        <v>442</v>
      </c>
      <c r="H95" s="220">
        <v>118.486</v>
      </c>
      <c r="I95" s="221"/>
      <c r="J95" s="222">
        <f>ROUND(I95*H95,2)</f>
        <v>0</v>
      </c>
      <c r="K95" s="218" t="s">
        <v>314</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2299</v>
      </c>
    </row>
    <row r="96" s="2" customFormat="1">
      <c r="A96" s="41"/>
      <c r="B96" s="42"/>
      <c r="C96" s="43"/>
      <c r="D96" s="229" t="s">
        <v>317</v>
      </c>
      <c r="E96" s="43"/>
      <c r="F96" s="230" t="s">
        <v>444</v>
      </c>
      <c r="G96" s="43"/>
      <c r="H96" s="43"/>
      <c r="I96" s="231"/>
      <c r="J96" s="43"/>
      <c r="K96" s="43"/>
      <c r="L96" s="47"/>
      <c r="M96" s="232"/>
      <c r="N96" s="233"/>
      <c r="O96" s="87"/>
      <c r="P96" s="87"/>
      <c r="Q96" s="87"/>
      <c r="R96" s="87"/>
      <c r="S96" s="87"/>
      <c r="T96" s="88"/>
      <c r="U96" s="41"/>
      <c r="V96" s="41"/>
      <c r="W96" s="41"/>
      <c r="X96" s="41"/>
      <c r="Y96" s="41"/>
      <c r="Z96" s="41"/>
      <c r="AA96" s="41"/>
      <c r="AB96" s="41"/>
      <c r="AC96" s="41"/>
      <c r="AD96" s="41"/>
      <c r="AE96" s="41"/>
      <c r="AT96" s="20" t="s">
        <v>317</v>
      </c>
      <c r="AU96" s="20" t="s">
        <v>85</v>
      </c>
    </row>
    <row r="97" s="14" customFormat="1">
      <c r="A97" s="14"/>
      <c r="B97" s="249"/>
      <c r="C97" s="250"/>
      <c r="D97" s="236" t="s">
        <v>319</v>
      </c>
      <c r="E97" s="251" t="s">
        <v>19</v>
      </c>
      <c r="F97" s="252" t="s">
        <v>1561</v>
      </c>
      <c r="G97" s="250"/>
      <c r="H97" s="251" t="s">
        <v>19</v>
      </c>
      <c r="I97" s="253"/>
      <c r="J97" s="250"/>
      <c r="K97" s="250"/>
      <c r="L97" s="254"/>
      <c r="M97" s="255"/>
      <c r="N97" s="256"/>
      <c r="O97" s="256"/>
      <c r="P97" s="256"/>
      <c r="Q97" s="256"/>
      <c r="R97" s="256"/>
      <c r="S97" s="256"/>
      <c r="T97" s="257"/>
      <c r="U97" s="14"/>
      <c r="V97" s="14"/>
      <c r="W97" s="14"/>
      <c r="X97" s="14"/>
      <c r="Y97" s="14"/>
      <c r="Z97" s="14"/>
      <c r="AA97" s="14"/>
      <c r="AB97" s="14"/>
      <c r="AC97" s="14"/>
      <c r="AD97" s="14"/>
      <c r="AE97" s="14"/>
      <c r="AT97" s="258" t="s">
        <v>319</v>
      </c>
      <c r="AU97" s="258" t="s">
        <v>85</v>
      </c>
      <c r="AV97" s="14" t="s">
        <v>83</v>
      </c>
      <c r="AW97" s="14" t="s">
        <v>37</v>
      </c>
      <c r="AX97" s="14" t="s">
        <v>76</v>
      </c>
      <c r="AY97" s="258" t="s">
        <v>308</v>
      </c>
    </row>
    <row r="98" s="13" customFormat="1">
      <c r="A98" s="13"/>
      <c r="B98" s="234"/>
      <c r="C98" s="235"/>
      <c r="D98" s="236" t="s">
        <v>319</v>
      </c>
      <c r="E98" s="237" t="s">
        <v>19</v>
      </c>
      <c r="F98" s="238" t="s">
        <v>2300</v>
      </c>
      <c r="G98" s="235"/>
      <c r="H98" s="239">
        <v>75.959999999999994</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76</v>
      </c>
      <c r="AY98" s="245" t="s">
        <v>308</v>
      </c>
    </row>
    <row r="99" s="13" customFormat="1">
      <c r="A99" s="13"/>
      <c r="B99" s="234"/>
      <c r="C99" s="235"/>
      <c r="D99" s="236" t="s">
        <v>319</v>
      </c>
      <c r="E99" s="237" t="s">
        <v>19</v>
      </c>
      <c r="F99" s="238" t="s">
        <v>2301</v>
      </c>
      <c r="G99" s="235"/>
      <c r="H99" s="239">
        <v>10.956</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76</v>
      </c>
      <c r="AY99" s="245" t="s">
        <v>308</v>
      </c>
    </row>
    <row r="100" s="13" customFormat="1">
      <c r="A100" s="13"/>
      <c r="B100" s="234"/>
      <c r="C100" s="235"/>
      <c r="D100" s="236" t="s">
        <v>319</v>
      </c>
      <c r="E100" s="237" t="s">
        <v>19</v>
      </c>
      <c r="F100" s="238" t="s">
        <v>2302</v>
      </c>
      <c r="G100" s="235"/>
      <c r="H100" s="239">
        <v>31.57</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5" customFormat="1">
      <c r="A101" s="15"/>
      <c r="B101" s="259"/>
      <c r="C101" s="260"/>
      <c r="D101" s="236" t="s">
        <v>319</v>
      </c>
      <c r="E101" s="261" t="s">
        <v>19</v>
      </c>
      <c r="F101" s="262" t="s">
        <v>448</v>
      </c>
      <c r="G101" s="260"/>
      <c r="H101" s="263">
        <v>118.48599999999999</v>
      </c>
      <c r="I101" s="264"/>
      <c r="J101" s="260"/>
      <c r="K101" s="260"/>
      <c r="L101" s="265"/>
      <c r="M101" s="266"/>
      <c r="N101" s="267"/>
      <c r="O101" s="267"/>
      <c r="P101" s="267"/>
      <c r="Q101" s="267"/>
      <c r="R101" s="267"/>
      <c r="S101" s="267"/>
      <c r="T101" s="268"/>
      <c r="U101" s="15"/>
      <c r="V101" s="15"/>
      <c r="W101" s="15"/>
      <c r="X101" s="15"/>
      <c r="Y101" s="15"/>
      <c r="Z101" s="15"/>
      <c r="AA101" s="15"/>
      <c r="AB101" s="15"/>
      <c r="AC101" s="15"/>
      <c r="AD101" s="15"/>
      <c r="AE101" s="15"/>
      <c r="AT101" s="269" t="s">
        <v>319</v>
      </c>
      <c r="AU101" s="269" t="s">
        <v>85</v>
      </c>
      <c r="AV101" s="15" t="s">
        <v>315</v>
      </c>
      <c r="AW101" s="15" t="s">
        <v>37</v>
      </c>
      <c r="AX101" s="15" t="s">
        <v>83</v>
      </c>
      <c r="AY101" s="269" t="s">
        <v>308</v>
      </c>
    </row>
    <row r="102" s="2" customFormat="1" ht="21.75" customHeight="1">
      <c r="A102" s="41"/>
      <c r="B102" s="42"/>
      <c r="C102" s="216" t="s">
        <v>85</v>
      </c>
      <c r="D102" s="216" t="s">
        <v>310</v>
      </c>
      <c r="E102" s="217" t="s">
        <v>449</v>
      </c>
      <c r="F102" s="218" t="s">
        <v>450</v>
      </c>
      <c r="G102" s="219" t="s">
        <v>313</v>
      </c>
      <c r="H102" s="220">
        <v>188.215</v>
      </c>
      <c r="I102" s="221"/>
      <c r="J102" s="222">
        <f>ROUND(I102*H102,2)</f>
        <v>0</v>
      </c>
      <c r="K102" s="218" t="s">
        <v>314</v>
      </c>
      <c r="L102" s="47"/>
      <c r="M102" s="223" t="s">
        <v>19</v>
      </c>
      <c r="N102" s="224" t="s">
        <v>47</v>
      </c>
      <c r="O102" s="87"/>
      <c r="P102" s="225">
        <f>O102*H102</f>
        <v>0</v>
      </c>
      <c r="Q102" s="225">
        <v>0.00084000000000000003</v>
      </c>
      <c r="R102" s="225">
        <f>Q102*H102</f>
        <v>0.15810060000000001</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2303</v>
      </c>
    </row>
    <row r="103" s="2" customFormat="1">
      <c r="A103" s="41"/>
      <c r="B103" s="42"/>
      <c r="C103" s="43"/>
      <c r="D103" s="229" t="s">
        <v>317</v>
      </c>
      <c r="E103" s="43"/>
      <c r="F103" s="230" t="s">
        <v>452</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3" customFormat="1">
      <c r="A104" s="13"/>
      <c r="B104" s="234"/>
      <c r="C104" s="235"/>
      <c r="D104" s="236" t="s">
        <v>319</v>
      </c>
      <c r="E104" s="237" t="s">
        <v>19</v>
      </c>
      <c r="F104" s="238" t="s">
        <v>2304</v>
      </c>
      <c r="G104" s="235"/>
      <c r="H104" s="239">
        <v>126.601</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76</v>
      </c>
      <c r="AY104" s="245" t="s">
        <v>308</v>
      </c>
    </row>
    <row r="105" s="13" customFormat="1">
      <c r="A105" s="13"/>
      <c r="B105" s="234"/>
      <c r="C105" s="235"/>
      <c r="D105" s="236" t="s">
        <v>319</v>
      </c>
      <c r="E105" s="237" t="s">
        <v>19</v>
      </c>
      <c r="F105" s="238" t="s">
        <v>2305</v>
      </c>
      <c r="G105" s="235"/>
      <c r="H105" s="239">
        <v>4.2140000000000004</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76</v>
      </c>
      <c r="AY105" s="245" t="s">
        <v>308</v>
      </c>
    </row>
    <row r="106" s="13" customFormat="1">
      <c r="A106" s="13"/>
      <c r="B106" s="234"/>
      <c r="C106" s="235"/>
      <c r="D106" s="236" t="s">
        <v>319</v>
      </c>
      <c r="E106" s="237" t="s">
        <v>19</v>
      </c>
      <c r="F106" s="238" t="s">
        <v>2306</v>
      </c>
      <c r="G106" s="235"/>
      <c r="H106" s="239">
        <v>57.399999999999999</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5" customFormat="1">
      <c r="A107" s="15"/>
      <c r="B107" s="259"/>
      <c r="C107" s="260"/>
      <c r="D107" s="236" t="s">
        <v>319</v>
      </c>
      <c r="E107" s="261" t="s">
        <v>19</v>
      </c>
      <c r="F107" s="262" t="s">
        <v>448</v>
      </c>
      <c r="G107" s="260"/>
      <c r="H107" s="263">
        <v>188.215</v>
      </c>
      <c r="I107" s="264"/>
      <c r="J107" s="260"/>
      <c r="K107" s="260"/>
      <c r="L107" s="265"/>
      <c r="M107" s="266"/>
      <c r="N107" s="267"/>
      <c r="O107" s="267"/>
      <c r="P107" s="267"/>
      <c r="Q107" s="267"/>
      <c r="R107" s="267"/>
      <c r="S107" s="267"/>
      <c r="T107" s="268"/>
      <c r="U107" s="15"/>
      <c r="V107" s="15"/>
      <c r="W107" s="15"/>
      <c r="X107" s="15"/>
      <c r="Y107" s="15"/>
      <c r="Z107" s="15"/>
      <c r="AA107" s="15"/>
      <c r="AB107" s="15"/>
      <c r="AC107" s="15"/>
      <c r="AD107" s="15"/>
      <c r="AE107" s="15"/>
      <c r="AT107" s="269" t="s">
        <v>319</v>
      </c>
      <c r="AU107" s="269" t="s">
        <v>85</v>
      </c>
      <c r="AV107" s="15" t="s">
        <v>315</v>
      </c>
      <c r="AW107" s="15" t="s">
        <v>37</v>
      </c>
      <c r="AX107" s="15" t="s">
        <v>83</v>
      </c>
      <c r="AY107" s="269" t="s">
        <v>308</v>
      </c>
    </row>
    <row r="108" s="2" customFormat="1" ht="24.15" customHeight="1">
      <c r="A108" s="41"/>
      <c r="B108" s="42"/>
      <c r="C108" s="216" t="s">
        <v>150</v>
      </c>
      <c r="D108" s="216" t="s">
        <v>310</v>
      </c>
      <c r="E108" s="217" t="s">
        <v>455</v>
      </c>
      <c r="F108" s="218" t="s">
        <v>456</v>
      </c>
      <c r="G108" s="219" t="s">
        <v>313</v>
      </c>
      <c r="H108" s="220">
        <v>188.215</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2307</v>
      </c>
    </row>
    <row r="109" s="2" customFormat="1">
      <c r="A109" s="41"/>
      <c r="B109" s="42"/>
      <c r="C109" s="43"/>
      <c r="D109" s="229" t="s">
        <v>317</v>
      </c>
      <c r="E109" s="43"/>
      <c r="F109" s="230" t="s">
        <v>458</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3" customFormat="1">
      <c r="A110" s="13"/>
      <c r="B110" s="234"/>
      <c r="C110" s="235"/>
      <c r="D110" s="236" t="s">
        <v>319</v>
      </c>
      <c r="E110" s="237" t="s">
        <v>19</v>
      </c>
      <c r="F110" s="238" t="s">
        <v>2304</v>
      </c>
      <c r="G110" s="235"/>
      <c r="H110" s="239">
        <v>126.601</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76</v>
      </c>
      <c r="AY110" s="245" t="s">
        <v>308</v>
      </c>
    </row>
    <row r="111" s="13" customFormat="1">
      <c r="A111" s="13"/>
      <c r="B111" s="234"/>
      <c r="C111" s="235"/>
      <c r="D111" s="236" t="s">
        <v>319</v>
      </c>
      <c r="E111" s="237" t="s">
        <v>19</v>
      </c>
      <c r="F111" s="238" t="s">
        <v>2305</v>
      </c>
      <c r="G111" s="235"/>
      <c r="H111" s="239">
        <v>4.2140000000000004</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3" customFormat="1">
      <c r="A112" s="13"/>
      <c r="B112" s="234"/>
      <c r="C112" s="235"/>
      <c r="D112" s="236" t="s">
        <v>319</v>
      </c>
      <c r="E112" s="237" t="s">
        <v>19</v>
      </c>
      <c r="F112" s="238" t="s">
        <v>2306</v>
      </c>
      <c r="G112" s="235"/>
      <c r="H112" s="239">
        <v>57.399999999999999</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188.215</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2" customFormat="1" ht="37.8" customHeight="1">
      <c r="A114" s="41"/>
      <c r="B114" s="42"/>
      <c r="C114" s="216" t="s">
        <v>315</v>
      </c>
      <c r="D114" s="216" t="s">
        <v>310</v>
      </c>
      <c r="E114" s="217" t="s">
        <v>653</v>
      </c>
      <c r="F114" s="218" t="s">
        <v>1211</v>
      </c>
      <c r="G114" s="219" t="s">
        <v>442</v>
      </c>
      <c r="H114" s="220">
        <v>118.486</v>
      </c>
      <c r="I114" s="221"/>
      <c r="J114" s="222">
        <f>ROUND(I114*H114,2)</f>
        <v>0</v>
      </c>
      <c r="K114" s="218" t="s">
        <v>314</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2308</v>
      </c>
    </row>
    <row r="115" s="2" customFormat="1">
      <c r="A115" s="41"/>
      <c r="B115" s="42"/>
      <c r="C115" s="43"/>
      <c r="D115" s="229" t="s">
        <v>317</v>
      </c>
      <c r="E115" s="43"/>
      <c r="F115" s="230" t="s">
        <v>655</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317</v>
      </c>
      <c r="AU115" s="20" t="s">
        <v>85</v>
      </c>
    </row>
    <row r="116" s="13" customFormat="1">
      <c r="A116" s="13"/>
      <c r="B116" s="234"/>
      <c r="C116" s="235"/>
      <c r="D116" s="236" t="s">
        <v>319</v>
      </c>
      <c r="E116" s="237" t="s">
        <v>19</v>
      </c>
      <c r="F116" s="238" t="s">
        <v>2309</v>
      </c>
      <c r="G116" s="235"/>
      <c r="H116" s="239">
        <v>118.486</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5" customFormat="1">
      <c r="A117" s="15"/>
      <c r="B117" s="259"/>
      <c r="C117" s="260"/>
      <c r="D117" s="236" t="s">
        <v>319</v>
      </c>
      <c r="E117" s="261" t="s">
        <v>19</v>
      </c>
      <c r="F117" s="262" t="s">
        <v>448</v>
      </c>
      <c r="G117" s="260"/>
      <c r="H117" s="263">
        <v>118.486</v>
      </c>
      <c r="I117" s="264"/>
      <c r="J117" s="260"/>
      <c r="K117" s="260"/>
      <c r="L117" s="265"/>
      <c r="M117" s="266"/>
      <c r="N117" s="267"/>
      <c r="O117" s="267"/>
      <c r="P117" s="267"/>
      <c r="Q117" s="267"/>
      <c r="R117" s="267"/>
      <c r="S117" s="267"/>
      <c r="T117" s="268"/>
      <c r="U117" s="15"/>
      <c r="V117" s="15"/>
      <c r="W117" s="15"/>
      <c r="X117" s="15"/>
      <c r="Y117" s="15"/>
      <c r="Z117" s="15"/>
      <c r="AA117" s="15"/>
      <c r="AB117" s="15"/>
      <c r="AC117" s="15"/>
      <c r="AD117" s="15"/>
      <c r="AE117" s="15"/>
      <c r="AT117" s="269" t="s">
        <v>319</v>
      </c>
      <c r="AU117" s="269" t="s">
        <v>85</v>
      </c>
      <c r="AV117" s="15" t="s">
        <v>315</v>
      </c>
      <c r="AW117" s="15" t="s">
        <v>37</v>
      </c>
      <c r="AX117" s="15" t="s">
        <v>83</v>
      </c>
      <c r="AY117" s="269" t="s">
        <v>308</v>
      </c>
    </row>
    <row r="118" s="2" customFormat="1" ht="37.8" customHeight="1">
      <c r="A118" s="41"/>
      <c r="B118" s="42"/>
      <c r="C118" s="216" t="s">
        <v>336</v>
      </c>
      <c r="D118" s="216" t="s">
        <v>310</v>
      </c>
      <c r="E118" s="217" t="s">
        <v>656</v>
      </c>
      <c r="F118" s="218" t="s">
        <v>1215</v>
      </c>
      <c r="G118" s="219" t="s">
        <v>442</v>
      </c>
      <c r="H118" s="220">
        <v>1184.8599999999999</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2310</v>
      </c>
    </row>
    <row r="119" s="2" customFormat="1">
      <c r="A119" s="41"/>
      <c r="B119" s="42"/>
      <c r="C119" s="43"/>
      <c r="D119" s="229" t="s">
        <v>317</v>
      </c>
      <c r="E119" s="43"/>
      <c r="F119" s="230" t="s">
        <v>658</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2311</v>
      </c>
      <c r="G120" s="235"/>
      <c r="H120" s="239">
        <v>1184.8599999999999</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24.15" customHeight="1">
      <c r="A121" s="41"/>
      <c r="B121" s="42"/>
      <c r="C121" s="216" t="s">
        <v>342</v>
      </c>
      <c r="D121" s="216" t="s">
        <v>310</v>
      </c>
      <c r="E121" s="217" t="s">
        <v>666</v>
      </c>
      <c r="F121" s="218" t="s">
        <v>1134</v>
      </c>
      <c r="G121" s="219" t="s">
        <v>493</v>
      </c>
      <c r="H121" s="220">
        <v>225.12299999999999</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2312</v>
      </c>
    </row>
    <row r="122" s="2" customFormat="1">
      <c r="A122" s="41"/>
      <c r="B122" s="42"/>
      <c r="C122" s="43"/>
      <c r="D122" s="229" t="s">
        <v>317</v>
      </c>
      <c r="E122" s="43"/>
      <c r="F122" s="230" t="s">
        <v>668</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3" customFormat="1">
      <c r="A123" s="13"/>
      <c r="B123" s="234"/>
      <c r="C123" s="235"/>
      <c r="D123" s="236" t="s">
        <v>319</v>
      </c>
      <c r="E123" s="237" t="s">
        <v>19</v>
      </c>
      <c r="F123" s="238" t="s">
        <v>2313</v>
      </c>
      <c r="G123" s="235"/>
      <c r="H123" s="239">
        <v>225.12299999999999</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83</v>
      </c>
      <c r="AY123" s="245" t="s">
        <v>308</v>
      </c>
    </row>
    <row r="124" s="2" customFormat="1" ht="24.15" customHeight="1">
      <c r="A124" s="41"/>
      <c r="B124" s="42"/>
      <c r="C124" s="216" t="s">
        <v>347</v>
      </c>
      <c r="D124" s="216" t="s">
        <v>310</v>
      </c>
      <c r="E124" s="217" t="s">
        <v>663</v>
      </c>
      <c r="F124" s="218" t="s">
        <v>1234</v>
      </c>
      <c r="G124" s="219" t="s">
        <v>442</v>
      </c>
      <c r="H124" s="220">
        <v>118.486</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2314</v>
      </c>
    </row>
    <row r="125" s="2" customFormat="1">
      <c r="A125" s="41"/>
      <c r="B125" s="42"/>
      <c r="C125" s="43"/>
      <c r="D125" s="229" t="s">
        <v>317</v>
      </c>
      <c r="E125" s="43"/>
      <c r="F125" s="230" t="s">
        <v>665</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14" customFormat="1">
      <c r="A126" s="14"/>
      <c r="B126" s="249"/>
      <c r="C126" s="250"/>
      <c r="D126" s="236" t="s">
        <v>319</v>
      </c>
      <c r="E126" s="251" t="s">
        <v>19</v>
      </c>
      <c r="F126" s="252" t="s">
        <v>2315</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3" customFormat="1">
      <c r="A127" s="13"/>
      <c r="B127" s="234"/>
      <c r="C127" s="235"/>
      <c r="D127" s="236" t="s">
        <v>319</v>
      </c>
      <c r="E127" s="237" t="s">
        <v>19</v>
      </c>
      <c r="F127" s="238" t="s">
        <v>2309</v>
      </c>
      <c r="G127" s="235"/>
      <c r="H127" s="239">
        <v>118.486</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5" customFormat="1">
      <c r="A128" s="15"/>
      <c r="B128" s="259"/>
      <c r="C128" s="260"/>
      <c r="D128" s="236" t="s">
        <v>319</v>
      </c>
      <c r="E128" s="261" t="s">
        <v>19</v>
      </c>
      <c r="F128" s="262" t="s">
        <v>448</v>
      </c>
      <c r="G128" s="260"/>
      <c r="H128" s="263">
        <v>118.486</v>
      </c>
      <c r="I128" s="264"/>
      <c r="J128" s="260"/>
      <c r="K128" s="260"/>
      <c r="L128" s="265"/>
      <c r="M128" s="266"/>
      <c r="N128" s="267"/>
      <c r="O128" s="267"/>
      <c r="P128" s="267"/>
      <c r="Q128" s="267"/>
      <c r="R128" s="267"/>
      <c r="S128" s="267"/>
      <c r="T128" s="268"/>
      <c r="U128" s="15"/>
      <c r="V128" s="15"/>
      <c r="W128" s="15"/>
      <c r="X128" s="15"/>
      <c r="Y128" s="15"/>
      <c r="Z128" s="15"/>
      <c r="AA128" s="15"/>
      <c r="AB128" s="15"/>
      <c r="AC128" s="15"/>
      <c r="AD128" s="15"/>
      <c r="AE128" s="15"/>
      <c r="AT128" s="269" t="s">
        <v>319</v>
      </c>
      <c r="AU128" s="269" t="s">
        <v>85</v>
      </c>
      <c r="AV128" s="15" t="s">
        <v>315</v>
      </c>
      <c r="AW128" s="15" t="s">
        <v>37</v>
      </c>
      <c r="AX128" s="15" t="s">
        <v>83</v>
      </c>
      <c r="AY128" s="269" t="s">
        <v>308</v>
      </c>
    </row>
    <row r="129" s="2" customFormat="1" ht="24.15" customHeight="1">
      <c r="A129" s="41"/>
      <c r="B129" s="42"/>
      <c r="C129" s="216" t="s">
        <v>352</v>
      </c>
      <c r="D129" s="216" t="s">
        <v>310</v>
      </c>
      <c r="E129" s="217" t="s">
        <v>466</v>
      </c>
      <c r="F129" s="218" t="s">
        <v>467</v>
      </c>
      <c r="G129" s="219" t="s">
        <v>442</v>
      </c>
      <c r="H129" s="220">
        <v>58.835000000000001</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2316</v>
      </c>
    </row>
    <row r="130" s="2" customFormat="1">
      <c r="A130" s="41"/>
      <c r="B130" s="42"/>
      <c r="C130" s="43"/>
      <c r="D130" s="229" t="s">
        <v>317</v>
      </c>
      <c r="E130" s="43"/>
      <c r="F130" s="230" t="s">
        <v>469</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14" customFormat="1">
      <c r="A131" s="14"/>
      <c r="B131" s="249"/>
      <c r="C131" s="250"/>
      <c r="D131" s="236" t="s">
        <v>319</v>
      </c>
      <c r="E131" s="251" t="s">
        <v>19</v>
      </c>
      <c r="F131" s="252" t="s">
        <v>1582</v>
      </c>
      <c r="G131" s="250"/>
      <c r="H131" s="251" t="s">
        <v>19</v>
      </c>
      <c r="I131" s="253"/>
      <c r="J131" s="250"/>
      <c r="K131" s="250"/>
      <c r="L131" s="254"/>
      <c r="M131" s="255"/>
      <c r="N131" s="256"/>
      <c r="O131" s="256"/>
      <c r="P131" s="256"/>
      <c r="Q131" s="256"/>
      <c r="R131" s="256"/>
      <c r="S131" s="256"/>
      <c r="T131" s="257"/>
      <c r="U131" s="14"/>
      <c r="V131" s="14"/>
      <c r="W131" s="14"/>
      <c r="X131" s="14"/>
      <c r="Y131" s="14"/>
      <c r="Z131" s="14"/>
      <c r="AA131" s="14"/>
      <c r="AB131" s="14"/>
      <c r="AC131" s="14"/>
      <c r="AD131" s="14"/>
      <c r="AE131" s="14"/>
      <c r="AT131" s="258" t="s">
        <v>319</v>
      </c>
      <c r="AU131" s="258" t="s">
        <v>85</v>
      </c>
      <c r="AV131" s="14" t="s">
        <v>83</v>
      </c>
      <c r="AW131" s="14" t="s">
        <v>37</v>
      </c>
      <c r="AX131" s="14" t="s">
        <v>76</v>
      </c>
      <c r="AY131" s="258" t="s">
        <v>308</v>
      </c>
    </row>
    <row r="132" s="13" customFormat="1">
      <c r="A132" s="13"/>
      <c r="B132" s="234"/>
      <c r="C132" s="235"/>
      <c r="D132" s="236" t="s">
        <v>319</v>
      </c>
      <c r="E132" s="237" t="s">
        <v>19</v>
      </c>
      <c r="F132" s="238" t="s">
        <v>2317</v>
      </c>
      <c r="G132" s="235"/>
      <c r="H132" s="239">
        <v>35.582999999999998</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76</v>
      </c>
      <c r="AY132" s="245" t="s">
        <v>308</v>
      </c>
    </row>
    <row r="133" s="13" customFormat="1">
      <c r="A133" s="13"/>
      <c r="B133" s="234"/>
      <c r="C133" s="235"/>
      <c r="D133" s="236" t="s">
        <v>319</v>
      </c>
      <c r="E133" s="237" t="s">
        <v>19</v>
      </c>
      <c r="F133" s="238" t="s">
        <v>2318</v>
      </c>
      <c r="G133" s="235"/>
      <c r="H133" s="239">
        <v>9.7550000000000008</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3" customFormat="1">
      <c r="A134" s="13"/>
      <c r="B134" s="234"/>
      <c r="C134" s="235"/>
      <c r="D134" s="236" t="s">
        <v>319</v>
      </c>
      <c r="E134" s="237" t="s">
        <v>19</v>
      </c>
      <c r="F134" s="238" t="s">
        <v>2319</v>
      </c>
      <c r="G134" s="235"/>
      <c r="H134" s="239">
        <v>-3.2349999999999999</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76</v>
      </c>
      <c r="AY134" s="245" t="s">
        <v>308</v>
      </c>
    </row>
    <row r="135" s="13" customFormat="1">
      <c r="A135" s="13"/>
      <c r="B135" s="234"/>
      <c r="C135" s="235"/>
      <c r="D135" s="236" t="s">
        <v>319</v>
      </c>
      <c r="E135" s="237" t="s">
        <v>19</v>
      </c>
      <c r="F135" s="238" t="s">
        <v>2320</v>
      </c>
      <c r="G135" s="235"/>
      <c r="H135" s="239">
        <v>16.731999999999999</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5" customFormat="1">
      <c r="A136" s="15"/>
      <c r="B136" s="259"/>
      <c r="C136" s="260"/>
      <c r="D136" s="236" t="s">
        <v>319</v>
      </c>
      <c r="E136" s="261" t="s">
        <v>19</v>
      </c>
      <c r="F136" s="262" t="s">
        <v>448</v>
      </c>
      <c r="G136" s="260"/>
      <c r="H136" s="263">
        <v>58.835000000000001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319</v>
      </c>
      <c r="AU136" s="269" t="s">
        <v>85</v>
      </c>
      <c r="AV136" s="15" t="s">
        <v>315</v>
      </c>
      <c r="AW136" s="15" t="s">
        <v>37</v>
      </c>
      <c r="AX136" s="15" t="s">
        <v>83</v>
      </c>
      <c r="AY136" s="269" t="s">
        <v>308</v>
      </c>
    </row>
    <row r="137" s="2" customFormat="1" ht="16.5" customHeight="1">
      <c r="A137" s="41"/>
      <c r="B137" s="42"/>
      <c r="C137" s="280" t="s">
        <v>357</v>
      </c>
      <c r="D137" s="280" t="s">
        <v>1137</v>
      </c>
      <c r="E137" s="281" t="s">
        <v>1584</v>
      </c>
      <c r="F137" s="282" t="s">
        <v>1585</v>
      </c>
      <c r="G137" s="283" t="s">
        <v>493</v>
      </c>
      <c r="H137" s="284">
        <v>117.67</v>
      </c>
      <c r="I137" s="285"/>
      <c r="J137" s="286">
        <f>ROUND(I137*H137,2)</f>
        <v>0</v>
      </c>
      <c r="K137" s="282" t="s">
        <v>19</v>
      </c>
      <c r="L137" s="287"/>
      <c r="M137" s="288" t="s">
        <v>19</v>
      </c>
      <c r="N137" s="289"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352</v>
      </c>
      <c r="AT137" s="227" t="s">
        <v>1137</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2321</v>
      </c>
    </row>
    <row r="138" s="13" customFormat="1">
      <c r="A138" s="13"/>
      <c r="B138" s="234"/>
      <c r="C138" s="235"/>
      <c r="D138" s="236" t="s">
        <v>319</v>
      </c>
      <c r="E138" s="237" t="s">
        <v>19</v>
      </c>
      <c r="F138" s="238" t="s">
        <v>2322</v>
      </c>
      <c r="G138" s="235"/>
      <c r="H138" s="239">
        <v>58.835000000000001</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13" customFormat="1">
      <c r="A139" s="13"/>
      <c r="B139" s="234"/>
      <c r="C139" s="235"/>
      <c r="D139" s="236" t="s">
        <v>319</v>
      </c>
      <c r="E139" s="235"/>
      <c r="F139" s="238" t="s">
        <v>2323</v>
      </c>
      <c r="G139" s="235"/>
      <c r="H139" s="239">
        <v>117.67</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4</v>
      </c>
      <c r="AX139" s="13" t="s">
        <v>83</v>
      </c>
      <c r="AY139" s="245" t="s">
        <v>308</v>
      </c>
    </row>
    <row r="140" s="2" customFormat="1" ht="37.8" customHeight="1">
      <c r="A140" s="41"/>
      <c r="B140" s="42"/>
      <c r="C140" s="216" t="s">
        <v>362</v>
      </c>
      <c r="D140" s="216" t="s">
        <v>310</v>
      </c>
      <c r="E140" s="217" t="s">
        <v>1589</v>
      </c>
      <c r="F140" s="218" t="s">
        <v>1590</v>
      </c>
      <c r="G140" s="219" t="s">
        <v>442</v>
      </c>
      <c r="H140" s="220">
        <v>42.530999999999999</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2324</v>
      </c>
    </row>
    <row r="141" s="2" customFormat="1">
      <c r="A141" s="41"/>
      <c r="B141" s="42"/>
      <c r="C141" s="43"/>
      <c r="D141" s="229" t="s">
        <v>317</v>
      </c>
      <c r="E141" s="43"/>
      <c r="F141" s="230" t="s">
        <v>1592</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4" customFormat="1">
      <c r="A142" s="14"/>
      <c r="B142" s="249"/>
      <c r="C142" s="250"/>
      <c r="D142" s="236" t="s">
        <v>319</v>
      </c>
      <c r="E142" s="251" t="s">
        <v>19</v>
      </c>
      <c r="F142" s="252" t="s">
        <v>1593</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2325</v>
      </c>
      <c r="G143" s="235"/>
      <c r="H143" s="239">
        <v>28.344000000000001</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2326</v>
      </c>
      <c r="G144" s="235"/>
      <c r="H144" s="239">
        <v>14.186999999999999</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5" customFormat="1">
      <c r="A145" s="15"/>
      <c r="B145" s="259"/>
      <c r="C145" s="260"/>
      <c r="D145" s="236" t="s">
        <v>319</v>
      </c>
      <c r="E145" s="261" t="s">
        <v>19</v>
      </c>
      <c r="F145" s="262" t="s">
        <v>448</v>
      </c>
      <c r="G145" s="260"/>
      <c r="H145" s="263">
        <v>42.530999999999999</v>
      </c>
      <c r="I145" s="264"/>
      <c r="J145" s="260"/>
      <c r="K145" s="260"/>
      <c r="L145" s="265"/>
      <c r="M145" s="266"/>
      <c r="N145" s="267"/>
      <c r="O145" s="267"/>
      <c r="P145" s="267"/>
      <c r="Q145" s="267"/>
      <c r="R145" s="267"/>
      <c r="S145" s="267"/>
      <c r="T145" s="268"/>
      <c r="U145" s="15"/>
      <c r="V145" s="15"/>
      <c r="W145" s="15"/>
      <c r="X145" s="15"/>
      <c r="Y145" s="15"/>
      <c r="Z145" s="15"/>
      <c r="AA145" s="15"/>
      <c r="AB145" s="15"/>
      <c r="AC145" s="15"/>
      <c r="AD145" s="15"/>
      <c r="AE145" s="15"/>
      <c r="AT145" s="269" t="s">
        <v>319</v>
      </c>
      <c r="AU145" s="269" t="s">
        <v>85</v>
      </c>
      <c r="AV145" s="15" t="s">
        <v>315</v>
      </c>
      <c r="AW145" s="15" t="s">
        <v>37</v>
      </c>
      <c r="AX145" s="15" t="s">
        <v>83</v>
      </c>
      <c r="AY145" s="269" t="s">
        <v>308</v>
      </c>
    </row>
    <row r="146" s="2" customFormat="1" ht="16.5" customHeight="1">
      <c r="A146" s="41"/>
      <c r="B146" s="42"/>
      <c r="C146" s="280" t="s">
        <v>367</v>
      </c>
      <c r="D146" s="280" t="s">
        <v>1137</v>
      </c>
      <c r="E146" s="281" t="s">
        <v>1595</v>
      </c>
      <c r="F146" s="282" t="s">
        <v>1596</v>
      </c>
      <c r="G146" s="283" t="s">
        <v>493</v>
      </c>
      <c r="H146" s="284">
        <v>85.061999999999998</v>
      </c>
      <c r="I146" s="285"/>
      <c r="J146" s="286">
        <f>ROUND(I146*H146,2)</f>
        <v>0</v>
      </c>
      <c r="K146" s="282" t="s">
        <v>314</v>
      </c>
      <c r="L146" s="287"/>
      <c r="M146" s="288" t="s">
        <v>19</v>
      </c>
      <c r="N146" s="289" t="s">
        <v>47</v>
      </c>
      <c r="O146" s="87"/>
      <c r="P146" s="225">
        <f>O146*H146</f>
        <v>0</v>
      </c>
      <c r="Q146" s="225">
        <v>1</v>
      </c>
      <c r="R146" s="225">
        <f>Q146*H146</f>
        <v>85.061999999999998</v>
      </c>
      <c r="S146" s="225">
        <v>0</v>
      </c>
      <c r="T146" s="226">
        <f>S146*H146</f>
        <v>0</v>
      </c>
      <c r="U146" s="41"/>
      <c r="V146" s="41"/>
      <c r="W146" s="41"/>
      <c r="X146" s="41"/>
      <c r="Y146" s="41"/>
      <c r="Z146" s="41"/>
      <c r="AA146" s="41"/>
      <c r="AB146" s="41"/>
      <c r="AC146" s="41"/>
      <c r="AD146" s="41"/>
      <c r="AE146" s="41"/>
      <c r="AR146" s="227" t="s">
        <v>352</v>
      </c>
      <c r="AT146" s="227" t="s">
        <v>1137</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2327</v>
      </c>
    </row>
    <row r="147" s="13" customFormat="1">
      <c r="A147" s="13"/>
      <c r="B147" s="234"/>
      <c r="C147" s="235"/>
      <c r="D147" s="236" t="s">
        <v>319</v>
      </c>
      <c r="E147" s="237" t="s">
        <v>19</v>
      </c>
      <c r="F147" s="238" t="s">
        <v>2328</v>
      </c>
      <c r="G147" s="235"/>
      <c r="H147" s="239">
        <v>42.530999999999999</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83</v>
      </c>
      <c r="AY147" s="245" t="s">
        <v>308</v>
      </c>
    </row>
    <row r="148" s="13" customFormat="1">
      <c r="A148" s="13"/>
      <c r="B148" s="234"/>
      <c r="C148" s="235"/>
      <c r="D148" s="236" t="s">
        <v>319</v>
      </c>
      <c r="E148" s="235"/>
      <c r="F148" s="238" t="s">
        <v>2329</v>
      </c>
      <c r="G148" s="235"/>
      <c r="H148" s="239">
        <v>85.061999999999998</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4</v>
      </c>
      <c r="AX148" s="13" t="s">
        <v>83</v>
      </c>
      <c r="AY148" s="245" t="s">
        <v>308</v>
      </c>
    </row>
    <row r="149" s="12" customFormat="1" ht="22.8" customHeight="1">
      <c r="A149" s="12"/>
      <c r="B149" s="200"/>
      <c r="C149" s="201"/>
      <c r="D149" s="202" t="s">
        <v>75</v>
      </c>
      <c r="E149" s="214" t="s">
        <v>85</v>
      </c>
      <c r="F149" s="214" t="s">
        <v>1269</v>
      </c>
      <c r="G149" s="201"/>
      <c r="H149" s="201"/>
      <c r="I149" s="204"/>
      <c r="J149" s="215">
        <f>BK149</f>
        <v>0</v>
      </c>
      <c r="K149" s="201"/>
      <c r="L149" s="206"/>
      <c r="M149" s="207"/>
      <c r="N149" s="208"/>
      <c r="O149" s="208"/>
      <c r="P149" s="209">
        <f>SUM(P150:P162)</f>
        <v>0</v>
      </c>
      <c r="Q149" s="208"/>
      <c r="R149" s="209">
        <f>SUM(R150:R162)</f>
        <v>8.6472817200000005</v>
      </c>
      <c r="S149" s="208"/>
      <c r="T149" s="210">
        <f>SUM(T150:T162)</f>
        <v>0</v>
      </c>
      <c r="U149" s="12"/>
      <c r="V149" s="12"/>
      <c r="W149" s="12"/>
      <c r="X149" s="12"/>
      <c r="Y149" s="12"/>
      <c r="Z149" s="12"/>
      <c r="AA149" s="12"/>
      <c r="AB149" s="12"/>
      <c r="AC149" s="12"/>
      <c r="AD149" s="12"/>
      <c r="AE149" s="12"/>
      <c r="AR149" s="211" t="s">
        <v>83</v>
      </c>
      <c r="AT149" s="212" t="s">
        <v>75</v>
      </c>
      <c r="AU149" s="212" t="s">
        <v>83</v>
      </c>
      <c r="AY149" s="211" t="s">
        <v>308</v>
      </c>
      <c r="BK149" s="213">
        <f>SUM(BK150:BK162)</f>
        <v>0</v>
      </c>
    </row>
    <row r="150" s="2" customFormat="1" ht="24.15" customHeight="1">
      <c r="A150" s="41"/>
      <c r="B150" s="42"/>
      <c r="C150" s="216" t="s">
        <v>8</v>
      </c>
      <c r="D150" s="216" t="s">
        <v>310</v>
      </c>
      <c r="E150" s="217" t="s">
        <v>1270</v>
      </c>
      <c r="F150" s="218" t="s">
        <v>1271</v>
      </c>
      <c r="G150" s="219" t="s">
        <v>313</v>
      </c>
      <c r="H150" s="220">
        <v>109.356</v>
      </c>
      <c r="I150" s="221"/>
      <c r="J150" s="222">
        <f>ROUND(I150*H150,2)</f>
        <v>0</v>
      </c>
      <c r="K150" s="218" t="s">
        <v>314</v>
      </c>
      <c r="L150" s="47"/>
      <c r="M150" s="223" t="s">
        <v>19</v>
      </c>
      <c r="N150" s="224" t="s">
        <v>47</v>
      </c>
      <c r="O150" s="87"/>
      <c r="P150" s="225">
        <f>O150*H150</f>
        <v>0</v>
      </c>
      <c r="Q150" s="225">
        <v>0.00017000000000000001</v>
      </c>
      <c r="R150" s="225">
        <f>Q150*H150</f>
        <v>0.018590519999999999</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2330</v>
      </c>
    </row>
    <row r="151" s="2" customFormat="1">
      <c r="A151" s="41"/>
      <c r="B151" s="42"/>
      <c r="C151" s="43"/>
      <c r="D151" s="229" t="s">
        <v>317</v>
      </c>
      <c r="E151" s="43"/>
      <c r="F151" s="230" t="s">
        <v>1273</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4" customFormat="1">
      <c r="A152" s="14"/>
      <c r="B152" s="249"/>
      <c r="C152" s="250"/>
      <c r="D152" s="236" t="s">
        <v>319</v>
      </c>
      <c r="E152" s="251" t="s">
        <v>19</v>
      </c>
      <c r="F152" s="252" t="s">
        <v>2331</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2332</v>
      </c>
      <c r="G153" s="235"/>
      <c r="H153" s="239">
        <v>109.356</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5" customFormat="1">
      <c r="A154" s="15"/>
      <c r="B154" s="259"/>
      <c r="C154" s="260"/>
      <c r="D154" s="236" t="s">
        <v>319</v>
      </c>
      <c r="E154" s="261" t="s">
        <v>19</v>
      </c>
      <c r="F154" s="262" t="s">
        <v>448</v>
      </c>
      <c r="G154" s="260"/>
      <c r="H154" s="263">
        <v>109.356</v>
      </c>
      <c r="I154" s="264"/>
      <c r="J154" s="260"/>
      <c r="K154" s="260"/>
      <c r="L154" s="265"/>
      <c r="M154" s="266"/>
      <c r="N154" s="267"/>
      <c r="O154" s="267"/>
      <c r="P154" s="267"/>
      <c r="Q154" s="267"/>
      <c r="R154" s="267"/>
      <c r="S154" s="267"/>
      <c r="T154" s="268"/>
      <c r="U154" s="15"/>
      <c r="V154" s="15"/>
      <c r="W154" s="15"/>
      <c r="X154" s="15"/>
      <c r="Y154" s="15"/>
      <c r="Z154" s="15"/>
      <c r="AA154" s="15"/>
      <c r="AB154" s="15"/>
      <c r="AC154" s="15"/>
      <c r="AD154" s="15"/>
      <c r="AE154" s="15"/>
      <c r="AT154" s="269" t="s">
        <v>319</v>
      </c>
      <c r="AU154" s="269" t="s">
        <v>85</v>
      </c>
      <c r="AV154" s="15" t="s">
        <v>315</v>
      </c>
      <c r="AW154" s="15" t="s">
        <v>37</v>
      </c>
      <c r="AX154" s="15" t="s">
        <v>83</v>
      </c>
      <c r="AY154" s="269" t="s">
        <v>308</v>
      </c>
    </row>
    <row r="155" s="2" customFormat="1" ht="16.5" customHeight="1">
      <c r="A155" s="41"/>
      <c r="B155" s="42"/>
      <c r="C155" s="280" t="s">
        <v>376</v>
      </c>
      <c r="D155" s="280" t="s">
        <v>1137</v>
      </c>
      <c r="E155" s="281" t="s">
        <v>1275</v>
      </c>
      <c r="F155" s="282" t="s">
        <v>1276</v>
      </c>
      <c r="G155" s="283" t="s">
        <v>313</v>
      </c>
      <c r="H155" s="284">
        <v>129.53200000000001</v>
      </c>
      <c r="I155" s="285"/>
      <c r="J155" s="286">
        <f>ROUND(I155*H155,2)</f>
        <v>0</v>
      </c>
      <c r="K155" s="282" t="s">
        <v>19</v>
      </c>
      <c r="L155" s="287"/>
      <c r="M155" s="288" t="s">
        <v>19</v>
      </c>
      <c r="N155" s="289" t="s">
        <v>47</v>
      </c>
      <c r="O155" s="87"/>
      <c r="P155" s="225">
        <f>O155*H155</f>
        <v>0</v>
      </c>
      <c r="Q155" s="225">
        <v>0.00014999999999999999</v>
      </c>
      <c r="R155" s="225">
        <f>Q155*H155</f>
        <v>0.019429800000000001</v>
      </c>
      <c r="S155" s="225">
        <v>0</v>
      </c>
      <c r="T155" s="226">
        <f>S155*H155</f>
        <v>0</v>
      </c>
      <c r="U155" s="41"/>
      <c r="V155" s="41"/>
      <c r="W155" s="41"/>
      <c r="X155" s="41"/>
      <c r="Y155" s="41"/>
      <c r="Z155" s="41"/>
      <c r="AA155" s="41"/>
      <c r="AB155" s="41"/>
      <c r="AC155" s="41"/>
      <c r="AD155" s="41"/>
      <c r="AE155" s="41"/>
      <c r="AR155" s="227" t="s">
        <v>352</v>
      </c>
      <c r="AT155" s="227" t="s">
        <v>1137</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2333</v>
      </c>
    </row>
    <row r="156" s="13" customFormat="1">
      <c r="A156" s="13"/>
      <c r="B156" s="234"/>
      <c r="C156" s="235"/>
      <c r="D156" s="236" t="s">
        <v>319</v>
      </c>
      <c r="E156" s="237" t="s">
        <v>19</v>
      </c>
      <c r="F156" s="238" t="s">
        <v>2334</v>
      </c>
      <c r="G156" s="235"/>
      <c r="H156" s="239">
        <v>109.356</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13" customFormat="1">
      <c r="A157" s="13"/>
      <c r="B157" s="234"/>
      <c r="C157" s="235"/>
      <c r="D157" s="236" t="s">
        <v>319</v>
      </c>
      <c r="E157" s="235"/>
      <c r="F157" s="238" t="s">
        <v>2335</v>
      </c>
      <c r="G157" s="235"/>
      <c r="H157" s="239">
        <v>129.53200000000001</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4</v>
      </c>
      <c r="AX157" s="13" t="s">
        <v>83</v>
      </c>
      <c r="AY157" s="245" t="s">
        <v>308</v>
      </c>
    </row>
    <row r="158" s="2" customFormat="1" ht="33" customHeight="1">
      <c r="A158" s="41"/>
      <c r="B158" s="42"/>
      <c r="C158" s="216" t="s">
        <v>381</v>
      </c>
      <c r="D158" s="216" t="s">
        <v>310</v>
      </c>
      <c r="E158" s="217" t="s">
        <v>2336</v>
      </c>
      <c r="F158" s="218" t="s">
        <v>2337</v>
      </c>
      <c r="G158" s="219" t="s">
        <v>474</v>
      </c>
      <c r="H158" s="220">
        <v>42.060000000000002</v>
      </c>
      <c r="I158" s="221"/>
      <c r="J158" s="222">
        <f>ROUND(I158*H158,2)</f>
        <v>0</v>
      </c>
      <c r="K158" s="218" t="s">
        <v>314</v>
      </c>
      <c r="L158" s="47"/>
      <c r="M158" s="223" t="s">
        <v>19</v>
      </c>
      <c r="N158" s="224" t="s">
        <v>47</v>
      </c>
      <c r="O158" s="87"/>
      <c r="P158" s="225">
        <f>O158*H158</f>
        <v>0</v>
      </c>
      <c r="Q158" s="225">
        <v>0.20469000000000001</v>
      </c>
      <c r="R158" s="225">
        <f>Q158*H158</f>
        <v>8.6092614000000012</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2338</v>
      </c>
    </row>
    <row r="159" s="2" customFormat="1">
      <c r="A159" s="41"/>
      <c r="B159" s="42"/>
      <c r="C159" s="43"/>
      <c r="D159" s="229" t="s">
        <v>317</v>
      </c>
      <c r="E159" s="43"/>
      <c r="F159" s="230" t="s">
        <v>2339</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14" customFormat="1">
      <c r="A160" s="14"/>
      <c r="B160" s="249"/>
      <c r="C160" s="250"/>
      <c r="D160" s="236" t="s">
        <v>319</v>
      </c>
      <c r="E160" s="251" t="s">
        <v>19</v>
      </c>
      <c r="F160" s="252" t="s">
        <v>2340</v>
      </c>
      <c r="G160" s="250"/>
      <c r="H160" s="251" t="s">
        <v>19</v>
      </c>
      <c r="I160" s="253"/>
      <c r="J160" s="250"/>
      <c r="K160" s="250"/>
      <c r="L160" s="254"/>
      <c r="M160" s="255"/>
      <c r="N160" s="256"/>
      <c r="O160" s="256"/>
      <c r="P160" s="256"/>
      <c r="Q160" s="256"/>
      <c r="R160" s="256"/>
      <c r="S160" s="256"/>
      <c r="T160" s="257"/>
      <c r="U160" s="14"/>
      <c r="V160" s="14"/>
      <c r="W160" s="14"/>
      <c r="X160" s="14"/>
      <c r="Y160" s="14"/>
      <c r="Z160" s="14"/>
      <c r="AA160" s="14"/>
      <c r="AB160" s="14"/>
      <c r="AC160" s="14"/>
      <c r="AD160" s="14"/>
      <c r="AE160" s="14"/>
      <c r="AT160" s="258" t="s">
        <v>319</v>
      </c>
      <c r="AU160" s="258" t="s">
        <v>85</v>
      </c>
      <c r="AV160" s="14" t="s">
        <v>83</v>
      </c>
      <c r="AW160" s="14" t="s">
        <v>37</v>
      </c>
      <c r="AX160" s="14" t="s">
        <v>76</v>
      </c>
      <c r="AY160" s="258" t="s">
        <v>308</v>
      </c>
    </row>
    <row r="161" s="13" customFormat="1">
      <c r="A161" s="13"/>
      <c r="B161" s="234"/>
      <c r="C161" s="235"/>
      <c r="D161" s="236" t="s">
        <v>319</v>
      </c>
      <c r="E161" s="237" t="s">
        <v>19</v>
      </c>
      <c r="F161" s="238" t="s">
        <v>2341</v>
      </c>
      <c r="G161" s="235"/>
      <c r="H161" s="239">
        <v>42.060000000000002</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5" customFormat="1">
      <c r="A162" s="15"/>
      <c r="B162" s="259"/>
      <c r="C162" s="260"/>
      <c r="D162" s="236" t="s">
        <v>319</v>
      </c>
      <c r="E162" s="261" t="s">
        <v>19</v>
      </c>
      <c r="F162" s="262" t="s">
        <v>448</v>
      </c>
      <c r="G162" s="260"/>
      <c r="H162" s="263">
        <v>42.060000000000002</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319</v>
      </c>
      <c r="AU162" s="269" t="s">
        <v>85</v>
      </c>
      <c r="AV162" s="15" t="s">
        <v>315</v>
      </c>
      <c r="AW162" s="15" t="s">
        <v>37</v>
      </c>
      <c r="AX162" s="15" t="s">
        <v>83</v>
      </c>
      <c r="AY162" s="269" t="s">
        <v>308</v>
      </c>
    </row>
    <row r="163" s="12" customFormat="1" ht="22.8" customHeight="1">
      <c r="A163" s="12"/>
      <c r="B163" s="200"/>
      <c r="C163" s="201"/>
      <c r="D163" s="202" t="s">
        <v>75</v>
      </c>
      <c r="E163" s="214" t="s">
        <v>150</v>
      </c>
      <c r="F163" s="214" t="s">
        <v>2342</v>
      </c>
      <c r="G163" s="201"/>
      <c r="H163" s="201"/>
      <c r="I163" s="204"/>
      <c r="J163" s="215">
        <f>BK163</f>
        <v>0</v>
      </c>
      <c r="K163" s="201"/>
      <c r="L163" s="206"/>
      <c r="M163" s="207"/>
      <c r="N163" s="208"/>
      <c r="O163" s="208"/>
      <c r="P163" s="209">
        <f>SUM(P164:P168)</f>
        <v>0</v>
      </c>
      <c r="Q163" s="208"/>
      <c r="R163" s="209">
        <f>SUM(R164:R168)</f>
        <v>0</v>
      </c>
      <c r="S163" s="208"/>
      <c r="T163" s="210">
        <f>SUM(T164:T168)</f>
        <v>0</v>
      </c>
      <c r="U163" s="12"/>
      <c r="V163" s="12"/>
      <c r="W163" s="12"/>
      <c r="X163" s="12"/>
      <c r="Y163" s="12"/>
      <c r="Z163" s="12"/>
      <c r="AA163" s="12"/>
      <c r="AB163" s="12"/>
      <c r="AC163" s="12"/>
      <c r="AD163" s="12"/>
      <c r="AE163" s="12"/>
      <c r="AR163" s="211" t="s">
        <v>83</v>
      </c>
      <c r="AT163" s="212" t="s">
        <v>75</v>
      </c>
      <c r="AU163" s="212" t="s">
        <v>83</v>
      </c>
      <c r="AY163" s="211" t="s">
        <v>308</v>
      </c>
      <c r="BK163" s="213">
        <f>SUM(BK164:BK168)</f>
        <v>0</v>
      </c>
    </row>
    <row r="164" s="2" customFormat="1" ht="16.5" customHeight="1">
      <c r="A164" s="41"/>
      <c r="B164" s="42"/>
      <c r="C164" s="216" t="s">
        <v>386</v>
      </c>
      <c r="D164" s="216" t="s">
        <v>310</v>
      </c>
      <c r="E164" s="217" t="s">
        <v>2343</v>
      </c>
      <c r="F164" s="218" t="s">
        <v>2344</v>
      </c>
      <c r="G164" s="219" t="s">
        <v>474</v>
      </c>
      <c r="H164" s="220">
        <v>72.010000000000005</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2345</v>
      </c>
    </row>
    <row r="165" s="2" customFormat="1">
      <c r="A165" s="41"/>
      <c r="B165" s="42"/>
      <c r="C165" s="43"/>
      <c r="D165" s="229" t="s">
        <v>317</v>
      </c>
      <c r="E165" s="43"/>
      <c r="F165" s="230" t="s">
        <v>2346</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3" customFormat="1">
      <c r="A166" s="13"/>
      <c r="B166" s="234"/>
      <c r="C166" s="235"/>
      <c r="D166" s="236" t="s">
        <v>319</v>
      </c>
      <c r="E166" s="237" t="s">
        <v>19</v>
      </c>
      <c r="F166" s="238" t="s">
        <v>2347</v>
      </c>
      <c r="G166" s="235"/>
      <c r="H166" s="239">
        <v>42.060000000000002</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76</v>
      </c>
      <c r="AY166" s="245" t="s">
        <v>308</v>
      </c>
    </row>
    <row r="167" s="13" customFormat="1">
      <c r="A167" s="13"/>
      <c r="B167" s="234"/>
      <c r="C167" s="235"/>
      <c r="D167" s="236" t="s">
        <v>319</v>
      </c>
      <c r="E167" s="237" t="s">
        <v>19</v>
      </c>
      <c r="F167" s="238" t="s">
        <v>2348</v>
      </c>
      <c r="G167" s="235"/>
      <c r="H167" s="239">
        <v>29.949999999999999</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5" customFormat="1">
      <c r="A168" s="15"/>
      <c r="B168" s="259"/>
      <c r="C168" s="260"/>
      <c r="D168" s="236" t="s">
        <v>319</v>
      </c>
      <c r="E168" s="261" t="s">
        <v>19</v>
      </c>
      <c r="F168" s="262" t="s">
        <v>448</v>
      </c>
      <c r="G168" s="260"/>
      <c r="H168" s="263">
        <v>72.010000000000005</v>
      </c>
      <c r="I168" s="264"/>
      <c r="J168" s="260"/>
      <c r="K168" s="260"/>
      <c r="L168" s="265"/>
      <c r="M168" s="266"/>
      <c r="N168" s="267"/>
      <c r="O168" s="267"/>
      <c r="P168" s="267"/>
      <c r="Q168" s="267"/>
      <c r="R168" s="267"/>
      <c r="S168" s="267"/>
      <c r="T168" s="268"/>
      <c r="U168" s="15"/>
      <c r="V168" s="15"/>
      <c r="W168" s="15"/>
      <c r="X168" s="15"/>
      <c r="Y168" s="15"/>
      <c r="Z168" s="15"/>
      <c r="AA168" s="15"/>
      <c r="AB168" s="15"/>
      <c r="AC168" s="15"/>
      <c r="AD168" s="15"/>
      <c r="AE168" s="15"/>
      <c r="AT168" s="269" t="s">
        <v>319</v>
      </c>
      <c r="AU168" s="269" t="s">
        <v>85</v>
      </c>
      <c r="AV168" s="15" t="s">
        <v>315</v>
      </c>
      <c r="AW168" s="15" t="s">
        <v>37</v>
      </c>
      <c r="AX168" s="15" t="s">
        <v>83</v>
      </c>
      <c r="AY168" s="269" t="s">
        <v>308</v>
      </c>
    </row>
    <row r="169" s="12" customFormat="1" ht="22.8" customHeight="1">
      <c r="A169" s="12"/>
      <c r="B169" s="200"/>
      <c r="C169" s="201"/>
      <c r="D169" s="202" t="s">
        <v>75</v>
      </c>
      <c r="E169" s="214" t="s">
        <v>315</v>
      </c>
      <c r="F169" s="214" t="s">
        <v>1613</v>
      </c>
      <c r="G169" s="201"/>
      <c r="H169" s="201"/>
      <c r="I169" s="204"/>
      <c r="J169" s="215">
        <f>BK169</f>
        <v>0</v>
      </c>
      <c r="K169" s="201"/>
      <c r="L169" s="206"/>
      <c r="M169" s="207"/>
      <c r="N169" s="208"/>
      <c r="O169" s="208"/>
      <c r="P169" s="209">
        <f>SUM(P170:P175)</f>
        <v>0</v>
      </c>
      <c r="Q169" s="208"/>
      <c r="R169" s="209">
        <f>SUM(R170:R175)</f>
        <v>0</v>
      </c>
      <c r="S169" s="208"/>
      <c r="T169" s="210">
        <f>SUM(T170:T175)</f>
        <v>0</v>
      </c>
      <c r="U169" s="12"/>
      <c r="V169" s="12"/>
      <c r="W169" s="12"/>
      <c r="X169" s="12"/>
      <c r="Y169" s="12"/>
      <c r="Z169" s="12"/>
      <c r="AA169" s="12"/>
      <c r="AB169" s="12"/>
      <c r="AC169" s="12"/>
      <c r="AD169" s="12"/>
      <c r="AE169" s="12"/>
      <c r="AR169" s="211" t="s">
        <v>83</v>
      </c>
      <c r="AT169" s="212" t="s">
        <v>75</v>
      </c>
      <c r="AU169" s="212" t="s">
        <v>83</v>
      </c>
      <c r="AY169" s="211" t="s">
        <v>308</v>
      </c>
      <c r="BK169" s="213">
        <f>SUM(BK170:BK175)</f>
        <v>0</v>
      </c>
    </row>
    <row r="170" s="2" customFormat="1" ht="16.5" customHeight="1">
      <c r="A170" s="41"/>
      <c r="B170" s="42"/>
      <c r="C170" s="216" t="s">
        <v>391</v>
      </c>
      <c r="D170" s="216" t="s">
        <v>310</v>
      </c>
      <c r="E170" s="217" t="s">
        <v>1614</v>
      </c>
      <c r="F170" s="218" t="s">
        <v>1615</v>
      </c>
      <c r="G170" s="219" t="s">
        <v>442</v>
      </c>
      <c r="H170" s="220">
        <v>12.307</v>
      </c>
      <c r="I170" s="221"/>
      <c r="J170" s="222">
        <f>ROUND(I170*H170,2)</f>
        <v>0</v>
      </c>
      <c r="K170" s="218" t="s">
        <v>314</v>
      </c>
      <c r="L170" s="47"/>
      <c r="M170" s="223" t="s">
        <v>19</v>
      </c>
      <c r="N170" s="224"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2349</v>
      </c>
    </row>
    <row r="171" s="2" customFormat="1">
      <c r="A171" s="41"/>
      <c r="B171" s="42"/>
      <c r="C171" s="43"/>
      <c r="D171" s="229" t="s">
        <v>317</v>
      </c>
      <c r="E171" s="43"/>
      <c r="F171" s="230" t="s">
        <v>1617</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4" customFormat="1">
      <c r="A172" s="14"/>
      <c r="B172" s="249"/>
      <c r="C172" s="250"/>
      <c r="D172" s="236" t="s">
        <v>319</v>
      </c>
      <c r="E172" s="251" t="s">
        <v>19</v>
      </c>
      <c r="F172" s="252" t="s">
        <v>1593</v>
      </c>
      <c r="G172" s="250"/>
      <c r="H172" s="251" t="s">
        <v>19</v>
      </c>
      <c r="I172" s="253"/>
      <c r="J172" s="250"/>
      <c r="K172" s="250"/>
      <c r="L172" s="254"/>
      <c r="M172" s="255"/>
      <c r="N172" s="256"/>
      <c r="O172" s="256"/>
      <c r="P172" s="256"/>
      <c r="Q172" s="256"/>
      <c r="R172" s="256"/>
      <c r="S172" s="256"/>
      <c r="T172" s="257"/>
      <c r="U172" s="14"/>
      <c r="V172" s="14"/>
      <c r="W172" s="14"/>
      <c r="X172" s="14"/>
      <c r="Y172" s="14"/>
      <c r="Z172" s="14"/>
      <c r="AA172" s="14"/>
      <c r="AB172" s="14"/>
      <c r="AC172" s="14"/>
      <c r="AD172" s="14"/>
      <c r="AE172" s="14"/>
      <c r="AT172" s="258" t="s">
        <v>319</v>
      </c>
      <c r="AU172" s="258" t="s">
        <v>85</v>
      </c>
      <c r="AV172" s="14" t="s">
        <v>83</v>
      </c>
      <c r="AW172" s="14" t="s">
        <v>37</v>
      </c>
      <c r="AX172" s="14" t="s">
        <v>76</v>
      </c>
      <c r="AY172" s="258" t="s">
        <v>308</v>
      </c>
    </row>
    <row r="173" s="13" customFormat="1">
      <c r="A173" s="13"/>
      <c r="B173" s="234"/>
      <c r="C173" s="235"/>
      <c r="D173" s="236" t="s">
        <v>319</v>
      </c>
      <c r="E173" s="237" t="s">
        <v>19</v>
      </c>
      <c r="F173" s="238" t="s">
        <v>2350</v>
      </c>
      <c r="G173" s="235"/>
      <c r="H173" s="239">
        <v>7.5709999999999997</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3" customFormat="1">
      <c r="A174" s="13"/>
      <c r="B174" s="234"/>
      <c r="C174" s="235"/>
      <c r="D174" s="236" t="s">
        <v>319</v>
      </c>
      <c r="E174" s="237" t="s">
        <v>19</v>
      </c>
      <c r="F174" s="238" t="s">
        <v>2351</v>
      </c>
      <c r="G174" s="235"/>
      <c r="H174" s="239">
        <v>4.7359999999999998</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5" customFormat="1">
      <c r="A175" s="15"/>
      <c r="B175" s="259"/>
      <c r="C175" s="260"/>
      <c r="D175" s="236" t="s">
        <v>319</v>
      </c>
      <c r="E175" s="261" t="s">
        <v>19</v>
      </c>
      <c r="F175" s="262" t="s">
        <v>448</v>
      </c>
      <c r="G175" s="260"/>
      <c r="H175" s="263">
        <v>12.306999999999999</v>
      </c>
      <c r="I175" s="264"/>
      <c r="J175" s="260"/>
      <c r="K175" s="260"/>
      <c r="L175" s="265"/>
      <c r="M175" s="266"/>
      <c r="N175" s="267"/>
      <c r="O175" s="267"/>
      <c r="P175" s="267"/>
      <c r="Q175" s="267"/>
      <c r="R175" s="267"/>
      <c r="S175" s="267"/>
      <c r="T175" s="268"/>
      <c r="U175" s="15"/>
      <c r="V175" s="15"/>
      <c r="W175" s="15"/>
      <c r="X175" s="15"/>
      <c r="Y175" s="15"/>
      <c r="Z175" s="15"/>
      <c r="AA175" s="15"/>
      <c r="AB175" s="15"/>
      <c r="AC175" s="15"/>
      <c r="AD175" s="15"/>
      <c r="AE175" s="15"/>
      <c r="AT175" s="269" t="s">
        <v>319</v>
      </c>
      <c r="AU175" s="269" t="s">
        <v>85</v>
      </c>
      <c r="AV175" s="15" t="s">
        <v>315</v>
      </c>
      <c r="AW175" s="15" t="s">
        <v>37</v>
      </c>
      <c r="AX175" s="15" t="s">
        <v>83</v>
      </c>
      <c r="AY175" s="269" t="s">
        <v>308</v>
      </c>
    </row>
    <row r="176" s="12" customFormat="1" ht="22.8" customHeight="1">
      <c r="A176" s="12"/>
      <c r="B176" s="200"/>
      <c r="C176" s="201"/>
      <c r="D176" s="202" t="s">
        <v>75</v>
      </c>
      <c r="E176" s="214" t="s">
        <v>352</v>
      </c>
      <c r="F176" s="214" t="s">
        <v>471</v>
      </c>
      <c r="G176" s="201"/>
      <c r="H176" s="201"/>
      <c r="I176" s="204"/>
      <c r="J176" s="215">
        <f>BK176</f>
        <v>0</v>
      </c>
      <c r="K176" s="201"/>
      <c r="L176" s="206"/>
      <c r="M176" s="207"/>
      <c r="N176" s="208"/>
      <c r="O176" s="208"/>
      <c r="P176" s="209">
        <f>SUM(P177:P233)</f>
        <v>0</v>
      </c>
      <c r="Q176" s="208"/>
      <c r="R176" s="209">
        <f>SUM(R177:R233)</f>
        <v>1.1049762000000001</v>
      </c>
      <c r="S176" s="208"/>
      <c r="T176" s="210">
        <f>SUM(T177:T233)</f>
        <v>0</v>
      </c>
      <c r="U176" s="12"/>
      <c r="V176" s="12"/>
      <c r="W176" s="12"/>
      <c r="X176" s="12"/>
      <c r="Y176" s="12"/>
      <c r="Z176" s="12"/>
      <c r="AA176" s="12"/>
      <c r="AB176" s="12"/>
      <c r="AC176" s="12"/>
      <c r="AD176" s="12"/>
      <c r="AE176" s="12"/>
      <c r="AR176" s="211" t="s">
        <v>83</v>
      </c>
      <c r="AT176" s="212" t="s">
        <v>75</v>
      </c>
      <c r="AU176" s="212" t="s">
        <v>83</v>
      </c>
      <c r="AY176" s="211" t="s">
        <v>308</v>
      </c>
      <c r="BK176" s="213">
        <f>SUM(BK177:BK233)</f>
        <v>0</v>
      </c>
    </row>
    <row r="177" s="2" customFormat="1" ht="16.5" customHeight="1">
      <c r="A177" s="41"/>
      <c r="B177" s="42"/>
      <c r="C177" s="216" t="s">
        <v>396</v>
      </c>
      <c r="D177" s="216" t="s">
        <v>310</v>
      </c>
      <c r="E177" s="217" t="s">
        <v>1651</v>
      </c>
      <c r="F177" s="218" t="s">
        <v>1652</v>
      </c>
      <c r="G177" s="219" t="s">
        <v>474</v>
      </c>
      <c r="H177" s="220">
        <v>29.949999999999999</v>
      </c>
      <c r="I177" s="221"/>
      <c r="J177" s="222">
        <f>ROUND(I177*H177,2)</f>
        <v>0</v>
      </c>
      <c r="K177" s="218" t="s">
        <v>314</v>
      </c>
      <c r="L177" s="47"/>
      <c r="M177" s="223" t="s">
        <v>19</v>
      </c>
      <c r="N177" s="224" t="s">
        <v>47</v>
      </c>
      <c r="O177" s="87"/>
      <c r="P177" s="225">
        <f>O177*H177</f>
        <v>0</v>
      </c>
      <c r="Q177" s="225">
        <v>1.0000000000000001E-05</v>
      </c>
      <c r="R177" s="225">
        <f>Q177*H177</f>
        <v>0.00029950000000000002</v>
      </c>
      <c r="S177" s="225">
        <v>0</v>
      </c>
      <c r="T177" s="226">
        <f>S177*H177</f>
        <v>0</v>
      </c>
      <c r="U177" s="41"/>
      <c r="V177" s="41"/>
      <c r="W177" s="41"/>
      <c r="X177" s="41"/>
      <c r="Y177" s="41"/>
      <c r="Z177" s="41"/>
      <c r="AA177" s="41"/>
      <c r="AB177" s="41"/>
      <c r="AC177" s="41"/>
      <c r="AD177" s="41"/>
      <c r="AE177" s="41"/>
      <c r="AR177" s="227" t="s">
        <v>315</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2352</v>
      </c>
    </row>
    <row r="178" s="2" customFormat="1">
      <c r="A178" s="41"/>
      <c r="B178" s="42"/>
      <c r="C178" s="43"/>
      <c r="D178" s="229" t="s">
        <v>317</v>
      </c>
      <c r="E178" s="43"/>
      <c r="F178" s="230" t="s">
        <v>1654</v>
      </c>
      <c r="G178" s="43"/>
      <c r="H178" s="43"/>
      <c r="I178" s="231"/>
      <c r="J178" s="43"/>
      <c r="K178" s="43"/>
      <c r="L178" s="47"/>
      <c r="M178" s="232"/>
      <c r="N178" s="233"/>
      <c r="O178" s="87"/>
      <c r="P178" s="87"/>
      <c r="Q178" s="87"/>
      <c r="R178" s="87"/>
      <c r="S178" s="87"/>
      <c r="T178" s="88"/>
      <c r="U178" s="41"/>
      <c r="V178" s="41"/>
      <c r="W178" s="41"/>
      <c r="X178" s="41"/>
      <c r="Y178" s="41"/>
      <c r="Z178" s="41"/>
      <c r="AA178" s="41"/>
      <c r="AB178" s="41"/>
      <c r="AC178" s="41"/>
      <c r="AD178" s="41"/>
      <c r="AE178" s="41"/>
      <c r="AT178" s="20" t="s">
        <v>317</v>
      </c>
      <c r="AU178" s="20" t="s">
        <v>85</v>
      </c>
    </row>
    <row r="179" s="13" customFormat="1">
      <c r="A179" s="13"/>
      <c r="B179" s="234"/>
      <c r="C179" s="235"/>
      <c r="D179" s="236" t="s">
        <v>319</v>
      </c>
      <c r="E179" s="237" t="s">
        <v>19</v>
      </c>
      <c r="F179" s="238" t="s">
        <v>2353</v>
      </c>
      <c r="G179" s="235"/>
      <c r="H179" s="239">
        <v>29.949999999999999</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83</v>
      </c>
      <c r="AY179" s="245" t="s">
        <v>308</v>
      </c>
    </row>
    <row r="180" s="2" customFormat="1" ht="16.5" customHeight="1">
      <c r="A180" s="41"/>
      <c r="B180" s="42"/>
      <c r="C180" s="280" t="s">
        <v>401</v>
      </c>
      <c r="D180" s="280" t="s">
        <v>1137</v>
      </c>
      <c r="E180" s="281" t="s">
        <v>1658</v>
      </c>
      <c r="F180" s="282" t="s">
        <v>1659</v>
      </c>
      <c r="G180" s="283" t="s">
        <v>474</v>
      </c>
      <c r="H180" s="284">
        <v>30.399000000000001</v>
      </c>
      <c r="I180" s="285"/>
      <c r="J180" s="286">
        <f>ROUND(I180*H180,2)</f>
        <v>0</v>
      </c>
      <c r="K180" s="282" t="s">
        <v>314</v>
      </c>
      <c r="L180" s="287"/>
      <c r="M180" s="288" t="s">
        <v>19</v>
      </c>
      <c r="N180" s="289" t="s">
        <v>47</v>
      </c>
      <c r="O180" s="87"/>
      <c r="P180" s="225">
        <f>O180*H180</f>
        <v>0</v>
      </c>
      <c r="Q180" s="225">
        <v>0.0054999999999999997</v>
      </c>
      <c r="R180" s="225">
        <f>Q180*H180</f>
        <v>0.1671945</v>
      </c>
      <c r="S180" s="225">
        <v>0</v>
      </c>
      <c r="T180" s="226">
        <f>S180*H180</f>
        <v>0</v>
      </c>
      <c r="U180" s="41"/>
      <c r="V180" s="41"/>
      <c r="W180" s="41"/>
      <c r="X180" s="41"/>
      <c r="Y180" s="41"/>
      <c r="Z180" s="41"/>
      <c r="AA180" s="41"/>
      <c r="AB180" s="41"/>
      <c r="AC180" s="41"/>
      <c r="AD180" s="41"/>
      <c r="AE180" s="41"/>
      <c r="AR180" s="227" t="s">
        <v>352</v>
      </c>
      <c r="AT180" s="227" t="s">
        <v>1137</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2354</v>
      </c>
    </row>
    <row r="181" s="13" customFormat="1">
      <c r="A181" s="13"/>
      <c r="B181" s="234"/>
      <c r="C181" s="235"/>
      <c r="D181" s="236" t="s">
        <v>319</v>
      </c>
      <c r="E181" s="237" t="s">
        <v>19</v>
      </c>
      <c r="F181" s="238" t="s">
        <v>2355</v>
      </c>
      <c r="G181" s="235"/>
      <c r="H181" s="239">
        <v>29.949999999999999</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83</v>
      </c>
      <c r="AY181" s="245" t="s">
        <v>308</v>
      </c>
    </row>
    <row r="182" s="13" customFormat="1">
      <c r="A182" s="13"/>
      <c r="B182" s="234"/>
      <c r="C182" s="235"/>
      <c r="D182" s="236" t="s">
        <v>319</v>
      </c>
      <c r="E182" s="235"/>
      <c r="F182" s="238" t="s">
        <v>2356</v>
      </c>
      <c r="G182" s="235"/>
      <c r="H182" s="239">
        <v>30.399000000000001</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4</v>
      </c>
      <c r="AX182" s="13" t="s">
        <v>83</v>
      </c>
      <c r="AY182" s="245" t="s">
        <v>308</v>
      </c>
    </row>
    <row r="183" s="2" customFormat="1" ht="16.5" customHeight="1">
      <c r="A183" s="41"/>
      <c r="B183" s="42"/>
      <c r="C183" s="216" t="s">
        <v>406</v>
      </c>
      <c r="D183" s="216" t="s">
        <v>310</v>
      </c>
      <c r="E183" s="217" t="s">
        <v>2357</v>
      </c>
      <c r="F183" s="218" t="s">
        <v>2358</v>
      </c>
      <c r="G183" s="219" t="s">
        <v>474</v>
      </c>
      <c r="H183" s="220">
        <v>42.060000000000002</v>
      </c>
      <c r="I183" s="221"/>
      <c r="J183" s="222">
        <f>ROUND(I183*H183,2)</f>
        <v>0</v>
      </c>
      <c r="K183" s="218" t="s">
        <v>314</v>
      </c>
      <c r="L183" s="47"/>
      <c r="M183" s="223" t="s">
        <v>19</v>
      </c>
      <c r="N183" s="224" t="s">
        <v>47</v>
      </c>
      <c r="O183" s="87"/>
      <c r="P183" s="225">
        <f>O183*H183</f>
        <v>0</v>
      </c>
      <c r="Q183" s="225">
        <v>2.0000000000000002E-05</v>
      </c>
      <c r="R183" s="225">
        <f>Q183*H183</f>
        <v>0.00084120000000000006</v>
      </c>
      <c r="S183" s="225">
        <v>0</v>
      </c>
      <c r="T183" s="226">
        <f>S183*H183</f>
        <v>0</v>
      </c>
      <c r="U183" s="41"/>
      <c r="V183" s="41"/>
      <c r="W183" s="41"/>
      <c r="X183" s="41"/>
      <c r="Y183" s="41"/>
      <c r="Z183" s="41"/>
      <c r="AA183" s="41"/>
      <c r="AB183" s="41"/>
      <c r="AC183" s="41"/>
      <c r="AD183" s="41"/>
      <c r="AE183" s="41"/>
      <c r="AR183" s="227" t="s">
        <v>315</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2359</v>
      </c>
    </row>
    <row r="184" s="2" customFormat="1">
      <c r="A184" s="41"/>
      <c r="B184" s="42"/>
      <c r="C184" s="43"/>
      <c r="D184" s="229" t="s">
        <v>317</v>
      </c>
      <c r="E184" s="43"/>
      <c r="F184" s="230" t="s">
        <v>2360</v>
      </c>
      <c r="G184" s="43"/>
      <c r="H184" s="43"/>
      <c r="I184" s="231"/>
      <c r="J184" s="43"/>
      <c r="K184" s="43"/>
      <c r="L184" s="47"/>
      <c r="M184" s="232"/>
      <c r="N184" s="233"/>
      <c r="O184" s="87"/>
      <c r="P184" s="87"/>
      <c r="Q184" s="87"/>
      <c r="R184" s="87"/>
      <c r="S184" s="87"/>
      <c r="T184" s="88"/>
      <c r="U184" s="41"/>
      <c r="V184" s="41"/>
      <c r="W184" s="41"/>
      <c r="X184" s="41"/>
      <c r="Y184" s="41"/>
      <c r="Z184" s="41"/>
      <c r="AA184" s="41"/>
      <c r="AB184" s="41"/>
      <c r="AC184" s="41"/>
      <c r="AD184" s="41"/>
      <c r="AE184" s="41"/>
      <c r="AT184" s="20" t="s">
        <v>317</v>
      </c>
      <c r="AU184" s="20" t="s">
        <v>85</v>
      </c>
    </row>
    <row r="185" s="13" customFormat="1">
      <c r="A185" s="13"/>
      <c r="B185" s="234"/>
      <c r="C185" s="235"/>
      <c r="D185" s="236" t="s">
        <v>319</v>
      </c>
      <c r="E185" s="237" t="s">
        <v>19</v>
      </c>
      <c r="F185" s="238" t="s">
        <v>2361</v>
      </c>
      <c r="G185" s="235"/>
      <c r="H185" s="239">
        <v>42.060000000000002</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83</v>
      </c>
      <c r="AY185" s="245" t="s">
        <v>308</v>
      </c>
    </row>
    <row r="186" s="2" customFormat="1" ht="16.5" customHeight="1">
      <c r="A186" s="41"/>
      <c r="B186" s="42"/>
      <c r="C186" s="280" t="s">
        <v>411</v>
      </c>
      <c r="D186" s="280" t="s">
        <v>1137</v>
      </c>
      <c r="E186" s="281" t="s">
        <v>2362</v>
      </c>
      <c r="F186" s="282" t="s">
        <v>2363</v>
      </c>
      <c r="G186" s="283" t="s">
        <v>474</v>
      </c>
      <c r="H186" s="284">
        <v>42.691000000000002</v>
      </c>
      <c r="I186" s="285"/>
      <c r="J186" s="286">
        <f>ROUND(I186*H186,2)</f>
        <v>0</v>
      </c>
      <c r="K186" s="282" t="s">
        <v>314</v>
      </c>
      <c r="L186" s="287"/>
      <c r="M186" s="288" t="s">
        <v>19</v>
      </c>
      <c r="N186" s="289" t="s">
        <v>47</v>
      </c>
      <c r="O186" s="87"/>
      <c r="P186" s="225">
        <f>O186*H186</f>
        <v>0</v>
      </c>
      <c r="Q186" s="225">
        <v>0.021000000000000001</v>
      </c>
      <c r="R186" s="225">
        <f>Q186*H186</f>
        <v>0.89651100000000006</v>
      </c>
      <c r="S186" s="225">
        <v>0</v>
      </c>
      <c r="T186" s="226">
        <f>S186*H186</f>
        <v>0</v>
      </c>
      <c r="U186" s="41"/>
      <c r="V186" s="41"/>
      <c r="W186" s="41"/>
      <c r="X186" s="41"/>
      <c r="Y186" s="41"/>
      <c r="Z186" s="41"/>
      <c r="AA186" s="41"/>
      <c r="AB186" s="41"/>
      <c r="AC186" s="41"/>
      <c r="AD186" s="41"/>
      <c r="AE186" s="41"/>
      <c r="AR186" s="227" t="s">
        <v>352</v>
      </c>
      <c r="AT186" s="227" t="s">
        <v>1137</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2364</v>
      </c>
    </row>
    <row r="187" s="13" customFormat="1">
      <c r="A187" s="13"/>
      <c r="B187" s="234"/>
      <c r="C187" s="235"/>
      <c r="D187" s="236" t="s">
        <v>319</v>
      </c>
      <c r="E187" s="237" t="s">
        <v>19</v>
      </c>
      <c r="F187" s="238" t="s">
        <v>2365</v>
      </c>
      <c r="G187" s="235"/>
      <c r="H187" s="239">
        <v>42.060000000000002</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83</v>
      </c>
      <c r="AY187" s="245" t="s">
        <v>308</v>
      </c>
    </row>
    <row r="188" s="13" customFormat="1">
      <c r="A188" s="13"/>
      <c r="B188" s="234"/>
      <c r="C188" s="235"/>
      <c r="D188" s="236" t="s">
        <v>319</v>
      </c>
      <c r="E188" s="235"/>
      <c r="F188" s="238" t="s">
        <v>2366</v>
      </c>
      <c r="G188" s="235"/>
      <c r="H188" s="239">
        <v>42.691000000000002</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4</v>
      </c>
      <c r="AX188" s="13" t="s">
        <v>83</v>
      </c>
      <c r="AY188" s="245" t="s">
        <v>308</v>
      </c>
    </row>
    <row r="189" s="2" customFormat="1" ht="24.15" customHeight="1">
      <c r="A189" s="41"/>
      <c r="B189" s="42"/>
      <c r="C189" s="216" t="s">
        <v>7</v>
      </c>
      <c r="D189" s="216" t="s">
        <v>310</v>
      </c>
      <c r="E189" s="217" t="s">
        <v>1666</v>
      </c>
      <c r="F189" s="218" t="s">
        <v>1667</v>
      </c>
      <c r="G189" s="219" t="s">
        <v>323</v>
      </c>
      <c r="H189" s="220">
        <v>18</v>
      </c>
      <c r="I189" s="221"/>
      <c r="J189" s="222">
        <f>ROUND(I189*H189,2)</f>
        <v>0</v>
      </c>
      <c r="K189" s="218" t="s">
        <v>314</v>
      </c>
      <c r="L189" s="47"/>
      <c r="M189" s="223" t="s">
        <v>19</v>
      </c>
      <c r="N189" s="224" t="s">
        <v>47</v>
      </c>
      <c r="O189" s="87"/>
      <c r="P189" s="225">
        <f>O189*H189</f>
        <v>0</v>
      </c>
      <c r="Q189" s="225">
        <v>0</v>
      </c>
      <c r="R189" s="225">
        <f>Q189*H189</f>
        <v>0</v>
      </c>
      <c r="S189" s="225">
        <v>0</v>
      </c>
      <c r="T189" s="226">
        <f>S189*H189</f>
        <v>0</v>
      </c>
      <c r="U189" s="41"/>
      <c r="V189" s="41"/>
      <c r="W189" s="41"/>
      <c r="X189" s="41"/>
      <c r="Y189" s="41"/>
      <c r="Z189" s="41"/>
      <c r="AA189" s="41"/>
      <c r="AB189" s="41"/>
      <c r="AC189" s="41"/>
      <c r="AD189" s="41"/>
      <c r="AE189" s="41"/>
      <c r="AR189" s="227" t="s">
        <v>315</v>
      </c>
      <c r="AT189" s="227" t="s">
        <v>310</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2367</v>
      </c>
    </row>
    <row r="190" s="2" customFormat="1">
      <c r="A190" s="41"/>
      <c r="B190" s="42"/>
      <c r="C190" s="43"/>
      <c r="D190" s="229" t="s">
        <v>317</v>
      </c>
      <c r="E190" s="43"/>
      <c r="F190" s="230" t="s">
        <v>1669</v>
      </c>
      <c r="G190" s="43"/>
      <c r="H190" s="43"/>
      <c r="I190" s="231"/>
      <c r="J190" s="43"/>
      <c r="K190" s="43"/>
      <c r="L190" s="47"/>
      <c r="M190" s="232"/>
      <c r="N190" s="233"/>
      <c r="O190" s="87"/>
      <c r="P190" s="87"/>
      <c r="Q190" s="87"/>
      <c r="R190" s="87"/>
      <c r="S190" s="87"/>
      <c r="T190" s="88"/>
      <c r="U190" s="41"/>
      <c r="V190" s="41"/>
      <c r="W190" s="41"/>
      <c r="X190" s="41"/>
      <c r="Y190" s="41"/>
      <c r="Z190" s="41"/>
      <c r="AA190" s="41"/>
      <c r="AB190" s="41"/>
      <c r="AC190" s="41"/>
      <c r="AD190" s="41"/>
      <c r="AE190" s="41"/>
      <c r="AT190" s="20" t="s">
        <v>317</v>
      </c>
      <c r="AU190" s="20" t="s">
        <v>85</v>
      </c>
    </row>
    <row r="191" s="14" customFormat="1">
      <c r="A191" s="14"/>
      <c r="B191" s="249"/>
      <c r="C191" s="250"/>
      <c r="D191" s="236" t="s">
        <v>319</v>
      </c>
      <c r="E191" s="251" t="s">
        <v>19</v>
      </c>
      <c r="F191" s="252" t="s">
        <v>2368</v>
      </c>
      <c r="G191" s="250"/>
      <c r="H191" s="251" t="s">
        <v>19</v>
      </c>
      <c r="I191" s="253"/>
      <c r="J191" s="250"/>
      <c r="K191" s="250"/>
      <c r="L191" s="254"/>
      <c r="M191" s="255"/>
      <c r="N191" s="256"/>
      <c r="O191" s="256"/>
      <c r="P191" s="256"/>
      <c r="Q191" s="256"/>
      <c r="R191" s="256"/>
      <c r="S191" s="256"/>
      <c r="T191" s="257"/>
      <c r="U191" s="14"/>
      <c r="V191" s="14"/>
      <c r="W191" s="14"/>
      <c r="X191" s="14"/>
      <c r="Y191" s="14"/>
      <c r="Z191" s="14"/>
      <c r="AA191" s="14"/>
      <c r="AB191" s="14"/>
      <c r="AC191" s="14"/>
      <c r="AD191" s="14"/>
      <c r="AE191" s="14"/>
      <c r="AT191" s="258" t="s">
        <v>319</v>
      </c>
      <c r="AU191" s="258" t="s">
        <v>85</v>
      </c>
      <c r="AV191" s="14" t="s">
        <v>83</v>
      </c>
      <c r="AW191" s="14" t="s">
        <v>37</v>
      </c>
      <c r="AX191" s="14" t="s">
        <v>76</v>
      </c>
      <c r="AY191" s="258" t="s">
        <v>308</v>
      </c>
    </row>
    <row r="192" s="13" customFormat="1">
      <c r="A192" s="13"/>
      <c r="B192" s="234"/>
      <c r="C192" s="235"/>
      <c r="D192" s="236" t="s">
        <v>319</v>
      </c>
      <c r="E192" s="237" t="s">
        <v>19</v>
      </c>
      <c r="F192" s="238" t="s">
        <v>2369</v>
      </c>
      <c r="G192" s="235"/>
      <c r="H192" s="239">
        <v>2</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76</v>
      </c>
      <c r="AY192" s="245" t="s">
        <v>308</v>
      </c>
    </row>
    <row r="193" s="14" customFormat="1">
      <c r="A193" s="14"/>
      <c r="B193" s="249"/>
      <c r="C193" s="250"/>
      <c r="D193" s="236" t="s">
        <v>319</v>
      </c>
      <c r="E193" s="251" t="s">
        <v>19</v>
      </c>
      <c r="F193" s="252" t="s">
        <v>1670</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3" customFormat="1">
      <c r="A194" s="13"/>
      <c r="B194" s="234"/>
      <c r="C194" s="235"/>
      <c r="D194" s="236" t="s">
        <v>319</v>
      </c>
      <c r="E194" s="237" t="s">
        <v>19</v>
      </c>
      <c r="F194" s="238" t="s">
        <v>2370</v>
      </c>
      <c r="G194" s="235"/>
      <c r="H194" s="239">
        <v>4</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2371</v>
      </c>
      <c r="G195" s="235"/>
      <c r="H195" s="239">
        <v>8</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3" customFormat="1">
      <c r="A196" s="13"/>
      <c r="B196" s="234"/>
      <c r="C196" s="235"/>
      <c r="D196" s="236" t="s">
        <v>319</v>
      </c>
      <c r="E196" s="237" t="s">
        <v>19</v>
      </c>
      <c r="F196" s="238" t="s">
        <v>2372</v>
      </c>
      <c r="G196" s="235"/>
      <c r="H196" s="239">
        <v>4</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76</v>
      </c>
      <c r="AY196" s="245" t="s">
        <v>308</v>
      </c>
    </row>
    <row r="197" s="15" customFormat="1">
      <c r="A197" s="15"/>
      <c r="B197" s="259"/>
      <c r="C197" s="260"/>
      <c r="D197" s="236" t="s">
        <v>319</v>
      </c>
      <c r="E197" s="261" t="s">
        <v>19</v>
      </c>
      <c r="F197" s="262" t="s">
        <v>448</v>
      </c>
      <c r="G197" s="260"/>
      <c r="H197" s="263">
        <v>18</v>
      </c>
      <c r="I197" s="264"/>
      <c r="J197" s="260"/>
      <c r="K197" s="260"/>
      <c r="L197" s="265"/>
      <c r="M197" s="266"/>
      <c r="N197" s="267"/>
      <c r="O197" s="267"/>
      <c r="P197" s="267"/>
      <c r="Q197" s="267"/>
      <c r="R197" s="267"/>
      <c r="S197" s="267"/>
      <c r="T197" s="268"/>
      <c r="U197" s="15"/>
      <c r="V197" s="15"/>
      <c r="W197" s="15"/>
      <c r="X197" s="15"/>
      <c r="Y197" s="15"/>
      <c r="Z197" s="15"/>
      <c r="AA197" s="15"/>
      <c r="AB197" s="15"/>
      <c r="AC197" s="15"/>
      <c r="AD197" s="15"/>
      <c r="AE197" s="15"/>
      <c r="AT197" s="269" t="s">
        <v>319</v>
      </c>
      <c r="AU197" s="269" t="s">
        <v>85</v>
      </c>
      <c r="AV197" s="15" t="s">
        <v>315</v>
      </c>
      <c r="AW197" s="15" t="s">
        <v>37</v>
      </c>
      <c r="AX197" s="15" t="s">
        <v>83</v>
      </c>
      <c r="AY197" s="269" t="s">
        <v>308</v>
      </c>
    </row>
    <row r="198" s="2" customFormat="1" ht="16.5" customHeight="1">
      <c r="A198" s="41"/>
      <c r="B198" s="42"/>
      <c r="C198" s="280" t="s">
        <v>420</v>
      </c>
      <c r="D198" s="280" t="s">
        <v>1137</v>
      </c>
      <c r="E198" s="281" t="s">
        <v>2373</v>
      </c>
      <c r="F198" s="282" t="s">
        <v>2374</v>
      </c>
      <c r="G198" s="283" t="s">
        <v>323</v>
      </c>
      <c r="H198" s="284">
        <v>2</v>
      </c>
      <c r="I198" s="285"/>
      <c r="J198" s="286">
        <f>ROUND(I198*H198,2)</f>
        <v>0</v>
      </c>
      <c r="K198" s="282" t="s">
        <v>314</v>
      </c>
      <c r="L198" s="287"/>
      <c r="M198" s="288" t="s">
        <v>19</v>
      </c>
      <c r="N198" s="289" t="s">
        <v>47</v>
      </c>
      <c r="O198" s="87"/>
      <c r="P198" s="225">
        <f>O198*H198</f>
        <v>0</v>
      </c>
      <c r="Q198" s="225">
        <v>0.00064999999999999997</v>
      </c>
      <c r="R198" s="225">
        <f>Q198*H198</f>
        <v>0.0012999999999999999</v>
      </c>
      <c r="S198" s="225">
        <v>0</v>
      </c>
      <c r="T198" s="226">
        <f>S198*H198</f>
        <v>0</v>
      </c>
      <c r="U198" s="41"/>
      <c r="V198" s="41"/>
      <c r="W198" s="41"/>
      <c r="X198" s="41"/>
      <c r="Y198" s="41"/>
      <c r="Z198" s="41"/>
      <c r="AA198" s="41"/>
      <c r="AB198" s="41"/>
      <c r="AC198" s="41"/>
      <c r="AD198" s="41"/>
      <c r="AE198" s="41"/>
      <c r="AR198" s="227" t="s">
        <v>352</v>
      </c>
      <c r="AT198" s="227" t="s">
        <v>1137</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2375</v>
      </c>
    </row>
    <row r="199" s="13" customFormat="1">
      <c r="A199" s="13"/>
      <c r="B199" s="234"/>
      <c r="C199" s="235"/>
      <c r="D199" s="236" t="s">
        <v>319</v>
      </c>
      <c r="E199" s="237" t="s">
        <v>19</v>
      </c>
      <c r="F199" s="238" t="s">
        <v>1691</v>
      </c>
      <c r="G199" s="235"/>
      <c r="H199" s="239">
        <v>2</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83</v>
      </c>
      <c r="AY199" s="245" t="s">
        <v>308</v>
      </c>
    </row>
    <row r="200" s="2" customFormat="1" ht="16.5" customHeight="1">
      <c r="A200" s="41"/>
      <c r="B200" s="42"/>
      <c r="C200" s="280" t="s">
        <v>425</v>
      </c>
      <c r="D200" s="280" t="s">
        <v>1137</v>
      </c>
      <c r="E200" s="281" t="s">
        <v>1676</v>
      </c>
      <c r="F200" s="282" t="s">
        <v>1677</v>
      </c>
      <c r="G200" s="283" t="s">
        <v>323</v>
      </c>
      <c r="H200" s="284">
        <v>12</v>
      </c>
      <c r="I200" s="285"/>
      <c r="J200" s="286">
        <f>ROUND(I200*H200,2)</f>
        <v>0</v>
      </c>
      <c r="K200" s="282" t="s">
        <v>314</v>
      </c>
      <c r="L200" s="287"/>
      <c r="M200" s="288" t="s">
        <v>19</v>
      </c>
      <c r="N200" s="289" t="s">
        <v>47</v>
      </c>
      <c r="O200" s="87"/>
      <c r="P200" s="225">
        <f>O200*H200</f>
        <v>0</v>
      </c>
      <c r="Q200" s="225">
        <v>0.00072000000000000005</v>
      </c>
      <c r="R200" s="225">
        <f>Q200*H200</f>
        <v>0.0086400000000000001</v>
      </c>
      <c r="S200" s="225">
        <v>0</v>
      </c>
      <c r="T200" s="226">
        <f>S200*H200</f>
        <v>0</v>
      </c>
      <c r="U200" s="41"/>
      <c r="V200" s="41"/>
      <c r="W200" s="41"/>
      <c r="X200" s="41"/>
      <c r="Y200" s="41"/>
      <c r="Z200" s="41"/>
      <c r="AA200" s="41"/>
      <c r="AB200" s="41"/>
      <c r="AC200" s="41"/>
      <c r="AD200" s="41"/>
      <c r="AE200" s="41"/>
      <c r="AR200" s="227" t="s">
        <v>352</v>
      </c>
      <c r="AT200" s="227" t="s">
        <v>1137</v>
      </c>
      <c r="AU200" s="227" t="s">
        <v>85</v>
      </c>
      <c r="AY200" s="20" t="s">
        <v>308</v>
      </c>
      <c r="BE200" s="228">
        <f>IF(N200="základní",J200,0)</f>
        <v>0</v>
      </c>
      <c r="BF200" s="228">
        <f>IF(N200="snížená",J200,0)</f>
        <v>0</v>
      </c>
      <c r="BG200" s="228">
        <f>IF(N200="zákl. přenesená",J200,0)</f>
        <v>0</v>
      </c>
      <c r="BH200" s="228">
        <f>IF(N200="sníž. přenesená",J200,0)</f>
        <v>0</v>
      </c>
      <c r="BI200" s="228">
        <f>IF(N200="nulová",J200,0)</f>
        <v>0</v>
      </c>
      <c r="BJ200" s="20" t="s">
        <v>83</v>
      </c>
      <c r="BK200" s="228">
        <f>ROUND(I200*H200,2)</f>
        <v>0</v>
      </c>
      <c r="BL200" s="20" t="s">
        <v>315</v>
      </c>
      <c r="BM200" s="227" t="s">
        <v>2376</v>
      </c>
    </row>
    <row r="201" s="13" customFormat="1">
      <c r="A201" s="13"/>
      <c r="B201" s="234"/>
      <c r="C201" s="235"/>
      <c r="D201" s="236" t="s">
        <v>319</v>
      </c>
      <c r="E201" s="237" t="s">
        <v>19</v>
      </c>
      <c r="F201" s="238" t="s">
        <v>2377</v>
      </c>
      <c r="G201" s="235"/>
      <c r="H201" s="239">
        <v>12</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2" customFormat="1" ht="16.5" customHeight="1">
      <c r="A202" s="41"/>
      <c r="B202" s="42"/>
      <c r="C202" s="280" t="s">
        <v>430</v>
      </c>
      <c r="D202" s="280" t="s">
        <v>1137</v>
      </c>
      <c r="E202" s="281" t="s">
        <v>1679</v>
      </c>
      <c r="F202" s="282" t="s">
        <v>1680</v>
      </c>
      <c r="G202" s="283" t="s">
        <v>323</v>
      </c>
      <c r="H202" s="284">
        <v>4</v>
      </c>
      <c r="I202" s="285"/>
      <c r="J202" s="286">
        <f>ROUND(I202*H202,2)</f>
        <v>0</v>
      </c>
      <c r="K202" s="282" t="s">
        <v>314</v>
      </c>
      <c r="L202" s="287"/>
      <c r="M202" s="288" t="s">
        <v>19</v>
      </c>
      <c r="N202" s="289" t="s">
        <v>47</v>
      </c>
      <c r="O202" s="87"/>
      <c r="P202" s="225">
        <f>O202*H202</f>
        <v>0</v>
      </c>
      <c r="Q202" s="225">
        <v>0.00088000000000000003</v>
      </c>
      <c r="R202" s="225">
        <f>Q202*H202</f>
        <v>0.0035200000000000001</v>
      </c>
      <c r="S202" s="225">
        <v>0</v>
      </c>
      <c r="T202" s="226">
        <f>S202*H202</f>
        <v>0</v>
      </c>
      <c r="U202" s="41"/>
      <c r="V202" s="41"/>
      <c r="W202" s="41"/>
      <c r="X202" s="41"/>
      <c r="Y202" s="41"/>
      <c r="Z202" s="41"/>
      <c r="AA202" s="41"/>
      <c r="AB202" s="41"/>
      <c r="AC202" s="41"/>
      <c r="AD202" s="41"/>
      <c r="AE202" s="41"/>
      <c r="AR202" s="227" t="s">
        <v>352</v>
      </c>
      <c r="AT202" s="227" t="s">
        <v>1137</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2378</v>
      </c>
    </row>
    <row r="203" s="13" customFormat="1">
      <c r="A203" s="13"/>
      <c r="B203" s="234"/>
      <c r="C203" s="235"/>
      <c r="D203" s="236" t="s">
        <v>319</v>
      </c>
      <c r="E203" s="237" t="s">
        <v>19</v>
      </c>
      <c r="F203" s="238" t="s">
        <v>2207</v>
      </c>
      <c r="G203" s="235"/>
      <c r="H203" s="239">
        <v>4</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83</v>
      </c>
      <c r="AY203" s="245" t="s">
        <v>308</v>
      </c>
    </row>
    <row r="204" s="2" customFormat="1" ht="24.15" customHeight="1">
      <c r="A204" s="41"/>
      <c r="B204" s="42"/>
      <c r="C204" s="216" t="s">
        <v>753</v>
      </c>
      <c r="D204" s="216" t="s">
        <v>310</v>
      </c>
      <c r="E204" s="217" t="s">
        <v>1682</v>
      </c>
      <c r="F204" s="218" t="s">
        <v>1683</v>
      </c>
      <c r="G204" s="219" t="s">
        <v>323</v>
      </c>
      <c r="H204" s="220">
        <v>2</v>
      </c>
      <c r="I204" s="221"/>
      <c r="J204" s="222">
        <f>ROUND(I204*H204,2)</f>
        <v>0</v>
      </c>
      <c r="K204" s="218" t="s">
        <v>314</v>
      </c>
      <c r="L204" s="47"/>
      <c r="M204" s="223" t="s">
        <v>19</v>
      </c>
      <c r="N204" s="224" t="s">
        <v>47</v>
      </c>
      <c r="O204" s="87"/>
      <c r="P204" s="225">
        <f>O204*H204</f>
        <v>0</v>
      </c>
      <c r="Q204" s="225">
        <v>8.0000000000000007E-05</v>
      </c>
      <c r="R204" s="225">
        <f>Q204*H204</f>
        <v>0.00016000000000000001</v>
      </c>
      <c r="S204" s="225">
        <v>0</v>
      </c>
      <c r="T204" s="226">
        <f>S204*H204</f>
        <v>0</v>
      </c>
      <c r="U204" s="41"/>
      <c r="V204" s="41"/>
      <c r="W204" s="41"/>
      <c r="X204" s="41"/>
      <c r="Y204" s="41"/>
      <c r="Z204" s="41"/>
      <c r="AA204" s="41"/>
      <c r="AB204" s="41"/>
      <c r="AC204" s="41"/>
      <c r="AD204" s="41"/>
      <c r="AE204" s="41"/>
      <c r="AR204" s="227" t="s">
        <v>315</v>
      </c>
      <c r="AT204" s="227" t="s">
        <v>310</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2379</v>
      </c>
    </row>
    <row r="205" s="2" customFormat="1">
      <c r="A205" s="41"/>
      <c r="B205" s="42"/>
      <c r="C205" s="43"/>
      <c r="D205" s="229" t="s">
        <v>317</v>
      </c>
      <c r="E205" s="43"/>
      <c r="F205" s="230" t="s">
        <v>1685</v>
      </c>
      <c r="G205" s="43"/>
      <c r="H205" s="43"/>
      <c r="I205" s="231"/>
      <c r="J205" s="43"/>
      <c r="K205" s="43"/>
      <c r="L205" s="47"/>
      <c r="M205" s="232"/>
      <c r="N205" s="233"/>
      <c r="O205" s="87"/>
      <c r="P205" s="87"/>
      <c r="Q205" s="87"/>
      <c r="R205" s="87"/>
      <c r="S205" s="87"/>
      <c r="T205" s="88"/>
      <c r="U205" s="41"/>
      <c r="V205" s="41"/>
      <c r="W205" s="41"/>
      <c r="X205" s="41"/>
      <c r="Y205" s="41"/>
      <c r="Z205" s="41"/>
      <c r="AA205" s="41"/>
      <c r="AB205" s="41"/>
      <c r="AC205" s="41"/>
      <c r="AD205" s="41"/>
      <c r="AE205" s="41"/>
      <c r="AT205" s="20" t="s">
        <v>317</v>
      </c>
      <c r="AU205" s="20" t="s">
        <v>85</v>
      </c>
    </row>
    <row r="206" s="13" customFormat="1">
      <c r="A206" s="13"/>
      <c r="B206" s="234"/>
      <c r="C206" s="235"/>
      <c r="D206" s="236" t="s">
        <v>319</v>
      </c>
      <c r="E206" s="237" t="s">
        <v>19</v>
      </c>
      <c r="F206" s="238" t="s">
        <v>2380</v>
      </c>
      <c r="G206" s="235"/>
      <c r="H206" s="239">
        <v>2</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83</v>
      </c>
      <c r="AY206" s="245" t="s">
        <v>308</v>
      </c>
    </row>
    <row r="207" s="2" customFormat="1" ht="16.5" customHeight="1">
      <c r="A207" s="41"/>
      <c r="B207" s="42"/>
      <c r="C207" s="280" t="s">
        <v>596</v>
      </c>
      <c r="D207" s="280" t="s">
        <v>1137</v>
      </c>
      <c r="E207" s="281" t="s">
        <v>1688</v>
      </c>
      <c r="F207" s="282" t="s">
        <v>1689</v>
      </c>
      <c r="G207" s="283" t="s">
        <v>323</v>
      </c>
      <c r="H207" s="284">
        <v>2.0299999999999998</v>
      </c>
      <c r="I207" s="285"/>
      <c r="J207" s="286">
        <f>ROUND(I207*H207,2)</f>
        <v>0</v>
      </c>
      <c r="K207" s="282" t="s">
        <v>314</v>
      </c>
      <c r="L207" s="287"/>
      <c r="M207" s="288" t="s">
        <v>19</v>
      </c>
      <c r="N207" s="289" t="s">
        <v>47</v>
      </c>
      <c r="O207" s="87"/>
      <c r="P207" s="225">
        <f>O207*H207</f>
        <v>0</v>
      </c>
      <c r="Q207" s="225">
        <v>0.00089999999999999998</v>
      </c>
      <c r="R207" s="225">
        <f>Q207*H207</f>
        <v>0.0018269999999999999</v>
      </c>
      <c r="S207" s="225">
        <v>0</v>
      </c>
      <c r="T207" s="226">
        <f>S207*H207</f>
        <v>0</v>
      </c>
      <c r="U207" s="41"/>
      <c r="V207" s="41"/>
      <c r="W207" s="41"/>
      <c r="X207" s="41"/>
      <c r="Y207" s="41"/>
      <c r="Z207" s="41"/>
      <c r="AA207" s="41"/>
      <c r="AB207" s="41"/>
      <c r="AC207" s="41"/>
      <c r="AD207" s="41"/>
      <c r="AE207" s="41"/>
      <c r="AR207" s="227" t="s">
        <v>352</v>
      </c>
      <c r="AT207" s="227" t="s">
        <v>1137</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2381</v>
      </c>
    </row>
    <row r="208" s="13" customFormat="1">
      <c r="A208" s="13"/>
      <c r="B208" s="234"/>
      <c r="C208" s="235"/>
      <c r="D208" s="236" t="s">
        <v>319</v>
      </c>
      <c r="E208" s="237" t="s">
        <v>19</v>
      </c>
      <c r="F208" s="238" t="s">
        <v>1691</v>
      </c>
      <c r="G208" s="235"/>
      <c r="H208" s="239">
        <v>2</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83</v>
      </c>
      <c r="AY208" s="245" t="s">
        <v>308</v>
      </c>
    </row>
    <row r="209" s="13" customFormat="1">
      <c r="A209" s="13"/>
      <c r="B209" s="234"/>
      <c r="C209" s="235"/>
      <c r="D209" s="236" t="s">
        <v>319</v>
      </c>
      <c r="E209" s="235"/>
      <c r="F209" s="238" t="s">
        <v>1692</v>
      </c>
      <c r="G209" s="235"/>
      <c r="H209" s="239">
        <v>2.0299999999999998</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4</v>
      </c>
      <c r="AX209" s="13" t="s">
        <v>83</v>
      </c>
      <c r="AY209" s="245" t="s">
        <v>308</v>
      </c>
    </row>
    <row r="210" s="2" customFormat="1" ht="24.15" customHeight="1">
      <c r="A210" s="41"/>
      <c r="B210" s="42"/>
      <c r="C210" s="216" t="s">
        <v>759</v>
      </c>
      <c r="D210" s="216" t="s">
        <v>310</v>
      </c>
      <c r="E210" s="217" t="s">
        <v>2382</v>
      </c>
      <c r="F210" s="218" t="s">
        <v>2383</v>
      </c>
      <c r="G210" s="219" t="s">
        <v>323</v>
      </c>
      <c r="H210" s="220">
        <v>3</v>
      </c>
      <c r="I210" s="221"/>
      <c r="J210" s="222">
        <f>ROUND(I210*H210,2)</f>
        <v>0</v>
      </c>
      <c r="K210" s="218" t="s">
        <v>314</v>
      </c>
      <c r="L210" s="47"/>
      <c r="M210" s="223" t="s">
        <v>19</v>
      </c>
      <c r="N210" s="224" t="s">
        <v>47</v>
      </c>
      <c r="O210" s="87"/>
      <c r="P210" s="225">
        <f>O210*H210</f>
        <v>0</v>
      </c>
      <c r="Q210" s="225">
        <v>0</v>
      </c>
      <c r="R210" s="225">
        <f>Q210*H210</f>
        <v>0</v>
      </c>
      <c r="S210" s="225">
        <v>0</v>
      </c>
      <c r="T210" s="226">
        <f>S210*H210</f>
        <v>0</v>
      </c>
      <c r="U210" s="41"/>
      <c r="V210" s="41"/>
      <c r="W210" s="41"/>
      <c r="X210" s="41"/>
      <c r="Y210" s="41"/>
      <c r="Z210" s="41"/>
      <c r="AA210" s="41"/>
      <c r="AB210" s="41"/>
      <c r="AC210" s="41"/>
      <c r="AD210" s="41"/>
      <c r="AE210" s="41"/>
      <c r="AR210" s="227" t="s">
        <v>315</v>
      </c>
      <c r="AT210" s="227" t="s">
        <v>310</v>
      </c>
      <c r="AU210" s="227" t="s">
        <v>85</v>
      </c>
      <c r="AY210" s="20" t="s">
        <v>308</v>
      </c>
      <c r="BE210" s="228">
        <f>IF(N210="základní",J210,0)</f>
        <v>0</v>
      </c>
      <c r="BF210" s="228">
        <f>IF(N210="snížená",J210,0)</f>
        <v>0</v>
      </c>
      <c r="BG210" s="228">
        <f>IF(N210="zákl. přenesená",J210,0)</f>
        <v>0</v>
      </c>
      <c r="BH210" s="228">
        <f>IF(N210="sníž. přenesená",J210,0)</f>
        <v>0</v>
      </c>
      <c r="BI210" s="228">
        <f>IF(N210="nulová",J210,0)</f>
        <v>0</v>
      </c>
      <c r="BJ210" s="20" t="s">
        <v>83</v>
      </c>
      <c r="BK210" s="228">
        <f>ROUND(I210*H210,2)</f>
        <v>0</v>
      </c>
      <c r="BL210" s="20" t="s">
        <v>315</v>
      </c>
      <c r="BM210" s="227" t="s">
        <v>2384</v>
      </c>
    </row>
    <row r="211" s="2" customFormat="1">
      <c r="A211" s="41"/>
      <c r="B211" s="42"/>
      <c r="C211" s="43"/>
      <c r="D211" s="229" t="s">
        <v>317</v>
      </c>
      <c r="E211" s="43"/>
      <c r="F211" s="230" t="s">
        <v>2385</v>
      </c>
      <c r="G211" s="43"/>
      <c r="H211" s="43"/>
      <c r="I211" s="231"/>
      <c r="J211" s="43"/>
      <c r="K211" s="43"/>
      <c r="L211" s="47"/>
      <c r="M211" s="232"/>
      <c r="N211" s="233"/>
      <c r="O211" s="87"/>
      <c r="P211" s="87"/>
      <c r="Q211" s="87"/>
      <c r="R211" s="87"/>
      <c r="S211" s="87"/>
      <c r="T211" s="88"/>
      <c r="U211" s="41"/>
      <c r="V211" s="41"/>
      <c r="W211" s="41"/>
      <c r="X211" s="41"/>
      <c r="Y211" s="41"/>
      <c r="Z211" s="41"/>
      <c r="AA211" s="41"/>
      <c r="AB211" s="41"/>
      <c r="AC211" s="41"/>
      <c r="AD211" s="41"/>
      <c r="AE211" s="41"/>
      <c r="AT211" s="20" t="s">
        <v>317</v>
      </c>
      <c r="AU211" s="20" t="s">
        <v>85</v>
      </c>
    </row>
    <row r="212" s="13" customFormat="1">
      <c r="A212" s="13"/>
      <c r="B212" s="234"/>
      <c r="C212" s="235"/>
      <c r="D212" s="236" t="s">
        <v>319</v>
      </c>
      <c r="E212" s="237" t="s">
        <v>19</v>
      </c>
      <c r="F212" s="238" t="s">
        <v>2386</v>
      </c>
      <c r="G212" s="235"/>
      <c r="H212" s="239">
        <v>3</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83</v>
      </c>
      <c r="AY212" s="245" t="s">
        <v>308</v>
      </c>
    </row>
    <row r="213" s="2" customFormat="1" ht="16.5" customHeight="1">
      <c r="A213" s="41"/>
      <c r="B213" s="42"/>
      <c r="C213" s="280" t="s">
        <v>606</v>
      </c>
      <c r="D213" s="280" t="s">
        <v>1137</v>
      </c>
      <c r="E213" s="281" t="s">
        <v>2387</v>
      </c>
      <c r="F213" s="282" t="s">
        <v>2388</v>
      </c>
      <c r="G213" s="283" t="s">
        <v>323</v>
      </c>
      <c r="H213" s="284">
        <v>3.0449999999999999</v>
      </c>
      <c r="I213" s="285"/>
      <c r="J213" s="286">
        <f>ROUND(I213*H213,2)</f>
        <v>0</v>
      </c>
      <c r="K213" s="282" t="s">
        <v>314</v>
      </c>
      <c r="L213" s="287"/>
      <c r="M213" s="288" t="s">
        <v>19</v>
      </c>
      <c r="N213" s="289" t="s">
        <v>47</v>
      </c>
      <c r="O213" s="87"/>
      <c r="P213" s="225">
        <f>O213*H213</f>
        <v>0</v>
      </c>
      <c r="Q213" s="225">
        <v>0.0073000000000000001</v>
      </c>
      <c r="R213" s="225">
        <f>Q213*H213</f>
        <v>0.022228499999999998</v>
      </c>
      <c r="S213" s="225">
        <v>0</v>
      </c>
      <c r="T213" s="226">
        <f>S213*H213</f>
        <v>0</v>
      </c>
      <c r="U213" s="41"/>
      <c r="V213" s="41"/>
      <c r="W213" s="41"/>
      <c r="X213" s="41"/>
      <c r="Y213" s="41"/>
      <c r="Z213" s="41"/>
      <c r="AA213" s="41"/>
      <c r="AB213" s="41"/>
      <c r="AC213" s="41"/>
      <c r="AD213" s="41"/>
      <c r="AE213" s="41"/>
      <c r="AR213" s="227" t="s">
        <v>352</v>
      </c>
      <c r="AT213" s="227" t="s">
        <v>1137</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2389</v>
      </c>
    </row>
    <row r="214" s="13" customFormat="1">
      <c r="A214" s="13"/>
      <c r="B214" s="234"/>
      <c r="C214" s="235"/>
      <c r="D214" s="236" t="s">
        <v>319</v>
      </c>
      <c r="E214" s="237" t="s">
        <v>19</v>
      </c>
      <c r="F214" s="238" t="s">
        <v>326</v>
      </c>
      <c r="G214" s="235"/>
      <c r="H214" s="239">
        <v>3</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83</v>
      </c>
      <c r="AY214" s="245" t="s">
        <v>308</v>
      </c>
    </row>
    <row r="215" s="13" customFormat="1">
      <c r="A215" s="13"/>
      <c r="B215" s="234"/>
      <c r="C215" s="235"/>
      <c r="D215" s="236" t="s">
        <v>319</v>
      </c>
      <c r="E215" s="235"/>
      <c r="F215" s="238" t="s">
        <v>2390</v>
      </c>
      <c r="G215" s="235"/>
      <c r="H215" s="239">
        <v>3.0449999999999999</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4</v>
      </c>
      <c r="AX215" s="13" t="s">
        <v>83</v>
      </c>
      <c r="AY215" s="245" t="s">
        <v>308</v>
      </c>
    </row>
    <row r="216" s="2" customFormat="1" ht="16.5" customHeight="1">
      <c r="A216" s="41"/>
      <c r="B216" s="42"/>
      <c r="C216" s="216" t="s">
        <v>765</v>
      </c>
      <c r="D216" s="216" t="s">
        <v>310</v>
      </c>
      <c r="E216" s="217" t="s">
        <v>2391</v>
      </c>
      <c r="F216" s="218" t="s">
        <v>2392</v>
      </c>
      <c r="G216" s="219" t="s">
        <v>323</v>
      </c>
      <c r="H216" s="220">
        <v>1</v>
      </c>
      <c r="I216" s="221"/>
      <c r="J216" s="222">
        <f>ROUND(I216*H216,2)</f>
        <v>0</v>
      </c>
      <c r="K216" s="218" t="s">
        <v>902</v>
      </c>
      <c r="L216" s="47"/>
      <c r="M216" s="223" t="s">
        <v>19</v>
      </c>
      <c r="N216" s="224" t="s">
        <v>47</v>
      </c>
      <c r="O216" s="87"/>
      <c r="P216" s="225">
        <f>O216*H216</f>
        <v>0</v>
      </c>
      <c r="Q216" s="225">
        <v>0.00012</v>
      </c>
      <c r="R216" s="225">
        <f>Q216*H216</f>
        <v>0.00012</v>
      </c>
      <c r="S216" s="225">
        <v>0</v>
      </c>
      <c r="T216" s="226">
        <f>S216*H216</f>
        <v>0</v>
      </c>
      <c r="U216" s="41"/>
      <c r="V216" s="41"/>
      <c r="W216" s="41"/>
      <c r="X216" s="41"/>
      <c r="Y216" s="41"/>
      <c r="Z216" s="41"/>
      <c r="AA216" s="41"/>
      <c r="AB216" s="41"/>
      <c r="AC216" s="41"/>
      <c r="AD216" s="41"/>
      <c r="AE216" s="41"/>
      <c r="AR216" s="227" t="s">
        <v>315</v>
      </c>
      <c r="AT216" s="227" t="s">
        <v>310</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2393</v>
      </c>
    </row>
    <row r="217" s="2" customFormat="1">
      <c r="A217" s="41"/>
      <c r="B217" s="42"/>
      <c r="C217" s="43"/>
      <c r="D217" s="229" t="s">
        <v>317</v>
      </c>
      <c r="E217" s="43"/>
      <c r="F217" s="230" t="s">
        <v>2394</v>
      </c>
      <c r="G217" s="43"/>
      <c r="H217" s="43"/>
      <c r="I217" s="231"/>
      <c r="J217" s="43"/>
      <c r="K217" s="43"/>
      <c r="L217" s="47"/>
      <c r="M217" s="232"/>
      <c r="N217" s="233"/>
      <c r="O217" s="87"/>
      <c r="P217" s="87"/>
      <c r="Q217" s="87"/>
      <c r="R217" s="87"/>
      <c r="S217" s="87"/>
      <c r="T217" s="88"/>
      <c r="U217" s="41"/>
      <c r="V217" s="41"/>
      <c r="W217" s="41"/>
      <c r="X217" s="41"/>
      <c r="Y217" s="41"/>
      <c r="Z217" s="41"/>
      <c r="AA217" s="41"/>
      <c r="AB217" s="41"/>
      <c r="AC217" s="41"/>
      <c r="AD217" s="41"/>
      <c r="AE217" s="41"/>
      <c r="AT217" s="20" t="s">
        <v>317</v>
      </c>
      <c r="AU217" s="20" t="s">
        <v>85</v>
      </c>
    </row>
    <row r="218" s="13" customFormat="1">
      <c r="A218" s="13"/>
      <c r="B218" s="234"/>
      <c r="C218" s="235"/>
      <c r="D218" s="236" t="s">
        <v>319</v>
      </c>
      <c r="E218" s="237" t="s">
        <v>19</v>
      </c>
      <c r="F218" s="238" t="s">
        <v>2395</v>
      </c>
      <c r="G218" s="235"/>
      <c r="H218" s="239">
        <v>1</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76</v>
      </c>
      <c r="AY218" s="245" t="s">
        <v>308</v>
      </c>
    </row>
    <row r="219" s="15" customFormat="1">
      <c r="A219" s="15"/>
      <c r="B219" s="259"/>
      <c r="C219" s="260"/>
      <c r="D219" s="236" t="s">
        <v>319</v>
      </c>
      <c r="E219" s="261" t="s">
        <v>19</v>
      </c>
      <c r="F219" s="262" t="s">
        <v>448</v>
      </c>
      <c r="G219" s="260"/>
      <c r="H219" s="263">
        <v>1</v>
      </c>
      <c r="I219" s="264"/>
      <c r="J219" s="260"/>
      <c r="K219" s="260"/>
      <c r="L219" s="265"/>
      <c r="M219" s="266"/>
      <c r="N219" s="267"/>
      <c r="O219" s="267"/>
      <c r="P219" s="267"/>
      <c r="Q219" s="267"/>
      <c r="R219" s="267"/>
      <c r="S219" s="267"/>
      <c r="T219" s="268"/>
      <c r="U219" s="15"/>
      <c r="V219" s="15"/>
      <c r="W219" s="15"/>
      <c r="X219" s="15"/>
      <c r="Y219" s="15"/>
      <c r="Z219" s="15"/>
      <c r="AA219" s="15"/>
      <c r="AB219" s="15"/>
      <c r="AC219" s="15"/>
      <c r="AD219" s="15"/>
      <c r="AE219" s="15"/>
      <c r="AT219" s="269" t="s">
        <v>319</v>
      </c>
      <c r="AU219" s="269" t="s">
        <v>85</v>
      </c>
      <c r="AV219" s="15" t="s">
        <v>315</v>
      </c>
      <c r="AW219" s="15" t="s">
        <v>37</v>
      </c>
      <c r="AX219" s="15" t="s">
        <v>83</v>
      </c>
      <c r="AY219" s="269" t="s">
        <v>308</v>
      </c>
    </row>
    <row r="220" s="2" customFormat="1" ht="16.5" customHeight="1">
      <c r="A220" s="41"/>
      <c r="B220" s="42"/>
      <c r="C220" s="280" t="s">
        <v>611</v>
      </c>
      <c r="D220" s="280" t="s">
        <v>1137</v>
      </c>
      <c r="E220" s="281" t="s">
        <v>2396</v>
      </c>
      <c r="F220" s="282" t="s">
        <v>2397</v>
      </c>
      <c r="G220" s="283" t="s">
        <v>323</v>
      </c>
      <c r="H220" s="284">
        <v>1.0149999999999999</v>
      </c>
      <c r="I220" s="285"/>
      <c r="J220" s="286">
        <f>ROUND(I220*H220,2)</f>
        <v>0</v>
      </c>
      <c r="K220" s="282" t="s">
        <v>314</v>
      </c>
      <c r="L220" s="287"/>
      <c r="M220" s="288" t="s">
        <v>19</v>
      </c>
      <c r="N220" s="289" t="s">
        <v>47</v>
      </c>
      <c r="O220" s="87"/>
      <c r="P220" s="225">
        <f>O220*H220</f>
        <v>0</v>
      </c>
      <c r="Q220" s="225">
        <v>0.0023</v>
      </c>
      <c r="R220" s="225">
        <f>Q220*H220</f>
        <v>0.0023344999999999998</v>
      </c>
      <c r="S220" s="225">
        <v>0</v>
      </c>
      <c r="T220" s="226">
        <f>S220*H220</f>
        <v>0</v>
      </c>
      <c r="U220" s="41"/>
      <c r="V220" s="41"/>
      <c r="W220" s="41"/>
      <c r="X220" s="41"/>
      <c r="Y220" s="41"/>
      <c r="Z220" s="41"/>
      <c r="AA220" s="41"/>
      <c r="AB220" s="41"/>
      <c r="AC220" s="41"/>
      <c r="AD220" s="41"/>
      <c r="AE220" s="41"/>
      <c r="AR220" s="227" t="s">
        <v>352</v>
      </c>
      <c r="AT220" s="227" t="s">
        <v>1137</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2398</v>
      </c>
    </row>
    <row r="221" s="13" customFormat="1">
      <c r="A221" s="13"/>
      <c r="B221" s="234"/>
      <c r="C221" s="235"/>
      <c r="D221" s="236" t="s">
        <v>319</v>
      </c>
      <c r="E221" s="237" t="s">
        <v>19</v>
      </c>
      <c r="F221" s="238" t="s">
        <v>331</v>
      </c>
      <c r="G221" s="235"/>
      <c r="H221" s="239">
        <v>1</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83</v>
      </c>
      <c r="AY221" s="245" t="s">
        <v>308</v>
      </c>
    </row>
    <row r="222" s="13" customFormat="1">
      <c r="A222" s="13"/>
      <c r="B222" s="234"/>
      <c r="C222" s="235"/>
      <c r="D222" s="236" t="s">
        <v>319</v>
      </c>
      <c r="E222" s="235"/>
      <c r="F222" s="238" t="s">
        <v>2399</v>
      </c>
      <c r="G222" s="235"/>
      <c r="H222" s="239">
        <v>1.0149999999999999</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4</v>
      </c>
      <c r="AX222" s="13" t="s">
        <v>83</v>
      </c>
      <c r="AY222" s="245" t="s">
        <v>308</v>
      </c>
    </row>
    <row r="223" s="2" customFormat="1" ht="16.5" customHeight="1">
      <c r="A223" s="41"/>
      <c r="B223" s="42"/>
      <c r="C223" s="216" t="s">
        <v>775</v>
      </c>
      <c r="D223" s="216" t="s">
        <v>310</v>
      </c>
      <c r="E223" s="217" t="s">
        <v>2400</v>
      </c>
      <c r="F223" s="218" t="s">
        <v>2401</v>
      </c>
      <c r="G223" s="219" t="s">
        <v>323</v>
      </c>
      <c r="H223" s="220">
        <v>2</v>
      </c>
      <c r="I223" s="221"/>
      <c r="J223" s="222">
        <f>ROUND(I223*H223,2)</f>
        <v>0</v>
      </c>
      <c r="K223" s="218" t="s">
        <v>19</v>
      </c>
      <c r="L223" s="47"/>
      <c r="M223" s="223" t="s">
        <v>19</v>
      </c>
      <c r="N223" s="224"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2402</v>
      </c>
    </row>
    <row r="224" s="14" customFormat="1">
      <c r="A224" s="14"/>
      <c r="B224" s="249"/>
      <c r="C224" s="250"/>
      <c r="D224" s="236" t="s">
        <v>319</v>
      </c>
      <c r="E224" s="251" t="s">
        <v>19</v>
      </c>
      <c r="F224" s="252" t="s">
        <v>2403</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3" customFormat="1">
      <c r="A225" s="13"/>
      <c r="B225" s="234"/>
      <c r="C225" s="235"/>
      <c r="D225" s="236" t="s">
        <v>319</v>
      </c>
      <c r="E225" s="237" t="s">
        <v>19</v>
      </c>
      <c r="F225" s="238" t="s">
        <v>1691</v>
      </c>
      <c r="G225" s="235"/>
      <c r="H225" s="239">
        <v>2</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83</v>
      </c>
      <c r="AY225" s="245" t="s">
        <v>308</v>
      </c>
    </row>
    <row r="226" s="2" customFormat="1" ht="16.5" customHeight="1">
      <c r="A226" s="41"/>
      <c r="B226" s="42"/>
      <c r="C226" s="216" t="s">
        <v>616</v>
      </c>
      <c r="D226" s="216" t="s">
        <v>310</v>
      </c>
      <c r="E226" s="217" t="s">
        <v>2404</v>
      </c>
      <c r="F226" s="218" t="s">
        <v>1702</v>
      </c>
      <c r="G226" s="219" t="s">
        <v>323</v>
      </c>
      <c r="H226" s="220">
        <v>4</v>
      </c>
      <c r="I226" s="221"/>
      <c r="J226" s="222">
        <f>ROUND(I226*H226,2)</f>
        <v>0</v>
      </c>
      <c r="K226" s="218" t="s">
        <v>19</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315</v>
      </c>
      <c r="AT226" s="227" t="s">
        <v>310</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2405</v>
      </c>
    </row>
    <row r="227" s="14" customFormat="1">
      <c r="A227" s="14"/>
      <c r="B227" s="249"/>
      <c r="C227" s="250"/>
      <c r="D227" s="236" t="s">
        <v>319</v>
      </c>
      <c r="E227" s="251" t="s">
        <v>19</v>
      </c>
      <c r="F227" s="252" t="s">
        <v>2406</v>
      </c>
      <c r="G227" s="250"/>
      <c r="H227" s="251" t="s">
        <v>19</v>
      </c>
      <c r="I227" s="253"/>
      <c r="J227" s="250"/>
      <c r="K227" s="250"/>
      <c r="L227" s="254"/>
      <c r="M227" s="255"/>
      <c r="N227" s="256"/>
      <c r="O227" s="256"/>
      <c r="P227" s="256"/>
      <c r="Q227" s="256"/>
      <c r="R227" s="256"/>
      <c r="S227" s="256"/>
      <c r="T227" s="257"/>
      <c r="U227" s="14"/>
      <c r="V227" s="14"/>
      <c r="W227" s="14"/>
      <c r="X227" s="14"/>
      <c r="Y227" s="14"/>
      <c r="Z227" s="14"/>
      <c r="AA227" s="14"/>
      <c r="AB227" s="14"/>
      <c r="AC227" s="14"/>
      <c r="AD227" s="14"/>
      <c r="AE227" s="14"/>
      <c r="AT227" s="258" t="s">
        <v>319</v>
      </c>
      <c r="AU227" s="258" t="s">
        <v>85</v>
      </c>
      <c r="AV227" s="14" t="s">
        <v>83</v>
      </c>
      <c r="AW227" s="14" t="s">
        <v>37</v>
      </c>
      <c r="AX227" s="14" t="s">
        <v>76</v>
      </c>
      <c r="AY227" s="258" t="s">
        <v>308</v>
      </c>
    </row>
    <row r="228" s="13" customFormat="1">
      <c r="A228" s="13"/>
      <c r="B228" s="234"/>
      <c r="C228" s="235"/>
      <c r="D228" s="236" t="s">
        <v>319</v>
      </c>
      <c r="E228" s="237" t="s">
        <v>19</v>
      </c>
      <c r="F228" s="238" t="s">
        <v>2207</v>
      </c>
      <c r="G228" s="235"/>
      <c r="H228" s="239">
        <v>4</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83</v>
      </c>
      <c r="AY228" s="245" t="s">
        <v>308</v>
      </c>
    </row>
    <row r="229" s="2" customFormat="1" ht="16.5" customHeight="1">
      <c r="A229" s="41"/>
      <c r="B229" s="42"/>
      <c r="C229" s="216" t="s">
        <v>784</v>
      </c>
      <c r="D229" s="216" t="s">
        <v>310</v>
      </c>
      <c r="E229" s="217" t="s">
        <v>1719</v>
      </c>
      <c r="F229" s="218" t="s">
        <v>1720</v>
      </c>
      <c r="G229" s="219" t="s">
        <v>474</v>
      </c>
      <c r="H229" s="220">
        <v>29.949999999999999</v>
      </c>
      <c r="I229" s="221"/>
      <c r="J229" s="222">
        <f>ROUND(I229*H229,2)</f>
        <v>0</v>
      </c>
      <c r="K229" s="218" t="s">
        <v>19</v>
      </c>
      <c r="L229" s="47"/>
      <c r="M229" s="223" t="s">
        <v>19</v>
      </c>
      <c r="N229" s="224" t="s">
        <v>47</v>
      </c>
      <c r="O229" s="87"/>
      <c r="P229" s="225">
        <f>O229*H229</f>
        <v>0</v>
      </c>
      <c r="Q229" s="225">
        <v>0</v>
      </c>
      <c r="R229" s="225">
        <f>Q229*H229</f>
        <v>0</v>
      </c>
      <c r="S229" s="225">
        <v>0</v>
      </c>
      <c r="T229" s="226">
        <f>S229*H229</f>
        <v>0</v>
      </c>
      <c r="U229" s="41"/>
      <c r="V229" s="41"/>
      <c r="W229" s="41"/>
      <c r="X229" s="41"/>
      <c r="Y229" s="41"/>
      <c r="Z229" s="41"/>
      <c r="AA229" s="41"/>
      <c r="AB229" s="41"/>
      <c r="AC229" s="41"/>
      <c r="AD229" s="41"/>
      <c r="AE229" s="41"/>
      <c r="AR229" s="227" t="s">
        <v>315</v>
      </c>
      <c r="AT229" s="227" t="s">
        <v>310</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2407</v>
      </c>
    </row>
    <row r="230" s="13" customFormat="1">
      <c r="A230" s="13"/>
      <c r="B230" s="234"/>
      <c r="C230" s="235"/>
      <c r="D230" s="236" t="s">
        <v>319</v>
      </c>
      <c r="E230" s="237" t="s">
        <v>19</v>
      </c>
      <c r="F230" s="238" t="s">
        <v>2408</v>
      </c>
      <c r="G230" s="235"/>
      <c r="H230" s="239">
        <v>29.949999999999999</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83</v>
      </c>
      <c r="AY230" s="245" t="s">
        <v>308</v>
      </c>
    </row>
    <row r="231" s="2" customFormat="1" ht="16.5" customHeight="1">
      <c r="A231" s="41"/>
      <c r="B231" s="42"/>
      <c r="C231" s="216" t="s">
        <v>620</v>
      </c>
      <c r="D231" s="216" t="s">
        <v>310</v>
      </c>
      <c r="E231" s="217" t="s">
        <v>2409</v>
      </c>
      <c r="F231" s="218" t="s">
        <v>2410</v>
      </c>
      <c r="G231" s="219" t="s">
        <v>474</v>
      </c>
      <c r="H231" s="220">
        <v>42.060000000000002</v>
      </c>
      <c r="I231" s="221"/>
      <c r="J231" s="222">
        <f>ROUND(I231*H231,2)</f>
        <v>0</v>
      </c>
      <c r="K231" s="218" t="s">
        <v>19</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2411</v>
      </c>
    </row>
    <row r="232" s="13" customFormat="1">
      <c r="A232" s="13"/>
      <c r="B232" s="234"/>
      <c r="C232" s="235"/>
      <c r="D232" s="236" t="s">
        <v>319</v>
      </c>
      <c r="E232" s="237" t="s">
        <v>19</v>
      </c>
      <c r="F232" s="238" t="s">
        <v>2361</v>
      </c>
      <c r="G232" s="235"/>
      <c r="H232" s="239">
        <v>42.060000000000002</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76</v>
      </c>
      <c r="AY232" s="245" t="s">
        <v>308</v>
      </c>
    </row>
    <row r="233" s="15" customFormat="1">
      <c r="A233" s="15"/>
      <c r="B233" s="259"/>
      <c r="C233" s="260"/>
      <c r="D233" s="236" t="s">
        <v>319</v>
      </c>
      <c r="E233" s="261" t="s">
        <v>19</v>
      </c>
      <c r="F233" s="262" t="s">
        <v>448</v>
      </c>
      <c r="G233" s="260"/>
      <c r="H233" s="263">
        <v>42.060000000000002</v>
      </c>
      <c r="I233" s="264"/>
      <c r="J233" s="260"/>
      <c r="K233" s="260"/>
      <c r="L233" s="265"/>
      <c r="M233" s="266"/>
      <c r="N233" s="267"/>
      <c r="O233" s="267"/>
      <c r="P233" s="267"/>
      <c r="Q233" s="267"/>
      <c r="R233" s="267"/>
      <c r="S233" s="267"/>
      <c r="T233" s="268"/>
      <c r="U233" s="15"/>
      <c r="V233" s="15"/>
      <c r="W233" s="15"/>
      <c r="X233" s="15"/>
      <c r="Y233" s="15"/>
      <c r="Z233" s="15"/>
      <c r="AA233" s="15"/>
      <c r="AB233" s="15"/>
      <c r="AC233" s="15"/>
      <c r="AD233" s="15"/>
      <c r="AE233" s="15"/>
      <c r="AT233" s="269" t="s">
        <v>319</v>
      </c>
      <c r="AU233" s="269" t="s">
        <v>85</v>
      </c>
      <c r="AV233" s="15" t="s">
        <v>315</v>
      </c>
      <c r="AW233" s="15" t="s">
        <v>37</v>
      </c>
      <c r="AX233" s="15" t="s">
        <v>83</v>
      </c>
      <c r="AY233" s="269" t="s">
        <v>308</v>
      </c>
    </row>
    <row r="234" s="12" customFormat="1" ht="22.8" customHeight="1">
      <c r="A234" s="12"/>
      <c r="B234" s="200"/>
      <c r="C234" s="201"/>
      <c r="D234" s="202" t="s">
        <v>75</v>
      </c>
      <c r="E234" s="214" t="s">
        <v>518</v>
      </c>
      <c r="F234" s="214" t="s">
        <v>519</v>
      </c>
      <c r="G234" s="201"/>
      <c r="H234" s="201"/>
      <c r="I234" s="204"/>
      <c r="J234" s="215">
        <f>BK234</f>
        <v>0</v>
      </c>
      <c r="K234" s="201"/>
      <c r="L234" s="206"/>
      <c r="M234" s="207"/>
      <c r="N234" s="208"/>
      <c r="O234" s="208"/>
      <c r="P234" s="209">
        <f>SUM(P235:P236)</f>
        <v>0</v>
      </c>
      <c r="Q234" s="208"/>
      <c r="R234" s="209">
        <f>SUM(R235:R236)</f>
        <v>0</v>
      </c>
      <c r="S234" s="208"/>
      <c r="T234" s="210">
        <f>SUM(T235:T236)</f>
        <v>0</v>
      </c>
      <c r="U234" s="12"/>
      <c r="V234" s="12"/>
      <c r="W234" s="12"/>
      <c r="X234" s="12"/>
      <c r="Y234" s="12"/>
      <c r="Z234" s="12"/>
      <c r="AA234" s="12"/>
      <c r="AB234" s="12"/>
      <c r="AC234" s="12"/>
      <c r="AD234" s="12"/>
      <c r="AE234" s="12"/>
      <c r="AR234" s="211" t="s">
        <v>83</v>
      </c>
      <c r="AT234" s="212" t="s">
        <v>75</v>
      </c>
      <c r="AU234" s="212" t="s">
        <v>83</v>
      </c>
      <c r="AY234" s="211" t="s">
        <v>308</v>
      </c>
      <c r="BK234" s="213">
        <f>SUM(BK235:BK236)</f>
        <v>0</v>
      </c>
    </row>
    <row r="235" s="2" customFormat="1" ht="24.15" customHeight="1">
      <c r="A235" s="41"/>
      <c r="B235" s="42"/>
      <c r="C235" s="216" t="s">
        <v>794</v>
      </c>
      <c r="D235" s="216" t="s">
        <v>310</v>
      </c>
      <c r="E235" s="217" t="s">
        <v>520</v>
      </c>
      <c r="F235" s="218" t="s">
        <v>521</v>
      </c>
      <c r="G235" s="219" t="s">
        <v>493</v>
      </c>
      <c r="H235" s="220">
        <v>94.971999999999994</v>
      </c>
      <c r="I235" s="221"/>
      <c r="J235" s="222">
        <f>ROUND(I235*H235,2)</f>
        <v>0</v>
      </c>
      <c r="K235" s="218" t="s">
        <v>314</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2412</v>
      </c>
    </row>
    <row r="236" s="2" customFormat="1">
      <c r="A236" s="41"/>
      <c r="B236" s="42"/>
      <c r="C236" s="43"/>
      <c r="D236" s="229" t="s">
        <v>317</v>
      </c>
      <c r="E236" s="43"/>
      <c r="F236" s="230" t="s">
        <v>523</v>
      </c>
      <c r="G236" s="43"/>
      <c r="H236" s="43"/>
      <c r="I236" s="231"/>
      <c r="J236" s="43"/>
      <c r="K236" s="43"/>
      <c r="L236" s="47"/>
      <c r="M236" s="270"/>
      <c r="N236" s="271"/>
      <c r="O236" s="272"/>
      <c r="P236" s="272"/>
      <c r="Q236" s="272"/>
      <c r="R236" s="272"/>
      <c r="S236" s="272"/>
      <c r="T236" s="273"/>
      <c r="U236" s="41"/>
      <c r="V236" s="41"/>
      <c r="W236" s="41"/>
      <c r="X236" s="41"/>
      <c r="Y236" s="41"/>
      <c r="Z236" s="41"/>
      <c r="AA236" s="41"/>
      <c r="AB236" s="41"/>
      <c r="AC236" s="41"/>
      <c r="AD236" s="41"/>
      <c r="AE236" s="41"/>
      <c r="AT236" s="20" t="s">
        <v>317</v>
      </c>
      <c r="AU236" s="20" t="s">
        <v>85</v>
      </c>
    </row>
    <row r="237" s="2" customFormat="1" ht="6.96" customHeight="1">
      <c r="A237" s="41"/>
      <c r="B237" s="62"/>
      <c r="C237" s="63"/>
      <c r="D237" s="63"/>
      <c r="E237" s="63"/>
      <c r="F237" s="63"/>
      <c r="G237" s="63"/>
      <c r="H237" s="63"/>
      <c r="I237" s="63"/>
      <c r="J237" s="63"/>
      <c r="K237" s="63"/>
      <c r="L237" s="47"/>
      <c r="M237" s="41"/>
      <c r="O237" s="41"/>
      <c r="P237" s="41"/>
      <c r="Q237" s="41"/>
      <c r="R237" s="41"/>
      <c r="S237" s="41"/>
      <c r="T237" s="41"/>
      <c r="U237" s="41"/>
      <c r="V237" s="41"/>
      <c r="W237" s="41"/>
      <c r="X237" s="41"/>
      <c r="Y237" s="41"/>
      <c r="Z237" s="41"/>
      <c r="AA237" s="41"/>
      <c r="AB237" s="41"/>
      <c r="AC237" s="41"/>
      <c r="AD237" s="41"/>
      <c r="AE237" s="41"/>
    </row>
  </sheetData>
  <sheetProtection sheet="1" autoFilter="0" formatColumns="0" formatRows="0" objects="1" scenarios="1" spinCount="100000" saltValue="TOFwdGkLNsjC+SDt7UJOLUYWRpYEfgKpkJBjuwLnpc3a25pRd1xxMrzy2FJtim0KVUUsMIIbXftgdjkLxmsjBw==" hashValue="aL85ijkj7LlYqztJzKbS2kiPevEtR/1/Wp+XJdzts1V/9iECMSH9EIXIaeOGWBbB+0pWjqwUjC8ah8wdbPz0hQ==" algorithmName="SHA-512" password="CC35"/>
  <autoFilter ref="C91:K236"/>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32254204"/>
    <hyperlink ref="F103" r:id="rId2" display="https://podminky.urs.cz/item/CS_URS_2024_02/151101101"/>
    <hyperlink ref="F109" r:id="rId3" display="https://podminky.urs.cz/item/CS_URS_2024_02/151101111"/>
    <hyperlink ref="F115" r:id="rId4" display="https://podminky.urs.cz/item/CS_URS_2024_02/162751117"/>
    <hyperlink ref="F119" r:id="rId5" display="https://podminky.urs.cz/item/CS_URS_2024_02/162751119"/>
    <hyperlink ref="F122" r:id="rId6" display="https://podminky.urs.cz/item/CS_URS_2024_02/171201231"/>
    <hyperlink ref="F125" r:id="rId7" display="https://podminky.urs.cz/item/CS_URS_2024_02/171251201"/>
    <hyperlink ref="F130" r:id="rId8" display="https://podminky.urs.cz/item/CS_URS_2024_02/174151101"/>
    <hyperlink ref="F141" r:id="rId9" display="https://podminky.urs.cz/item/CS_URS_2024_02/175151101"/>
    <hyperlink ref="F151" r:id="rId10" display="https://podminky.urs.cz/item/CS_URS_2024_02/211971110"/>
    <hyperlink ref="F159" r:id="rId11" display="https://podminky.urs.cz/item/CS_URS_2024_02/212752101"/>
    <hyperlink ref="F165" r:id="rId12" display="https://podminky.urs.cz/item/CS_URS_2024_02/359901211"/>
    <hyperlink ref="F171" r:id="rId13" display="https://podminky.urs.cz/item/CS_URS_2024_02/451573111"/>
    <hyperlink ref="F178" r:id="rId14" display="https://podminky.urs.cz/item/CS_URS_2024_02/871310330"/>
    <hyperlink ref="F184" r:id="rId15" display="https://podminky.urs.cz/item/CS_URS_2024_02/871370330"/>
    <hyperlink ref="F190" r:id="rId16" display="https://podminky.urs.cz/item/CS_URS_2024_02/877310310"/>
    <hyperlink ref="F205" r:id="rId17" display="https://podminky.urs.cz/item/CS_URS_2024_02/877310440"/>
    <hyperlink ref="F211" r:id="rId18" display="https://podminky.urs.cz/item/CS_URS_2024_02/877370320"/>
    <hyperlink ref="F217" r:id="rId19" display="https://podminky.urs.cz/item/CS_URS_2024_01/877375121"/>
    <hyperlink ref="F236" r:id="rId20"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2413</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35</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ROUND(J96,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ROUND((SUM(BE96:BE453)),  2)</f>
        <v>0</v>
      </c>
      <c r="G35" s="41"/>
      <c r="H35" s="41"/>
      <c r="I35" s="161">
        <v>0.20999999999999999</v>
      </c>
      <c r="J35" s="160">
        <f>ROUND(((SUM(BE96:BE453))*I35),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ROUND((SUM(BF96:BF453)),  2)</f>
        <v>0</v>
      </c>
      <c r="G36" s="41"/>
      <c r="H36" s="41"/>
      <c r="I36" s="161">
        <v>0.12</v>
      </c>
      <c r="J36" s="160">
        <f>ROUND(((SUM(BF96:BF453))*I36),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ROUND((SUM(BG96:BG453)),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ROUND((SUM(BH96:BH453)),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ROUND((SUM(BI96:BI453)),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330 - Úprava kanalizace</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J96</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J97</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J98</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J197</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J201</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J207</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437</v>
      </c>
      <c r="E69" s="186"/>
      <c r="F69" s="186"/>
      <c r="G69" s="186"/>
      <c r="H69" s="186"/>
      <c r="I69" s="186"/>
      <c r="J69" s="187">
        <f>J226</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538</v>
      </c>
      <c r="E70" s="186"/>
      <c r="F70" s="186"/>
      <c r="G70" s="186"/>
      <c r="H70" s="186"/>
      <c r="I70" s="186"/>
      <c r="J70" s="187">
        <f>J354</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438</v>
      </c>
      <c r="E71" s="186"/>
      <c r="F71" s="186"/>
      <c r="G71" s="186"/>
      <c r="H71" s="186"/>
      <c r="I71" s="186"/>
      <c r="J71" s="187">
        <f>J408</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J424</f>
        <v>0</v>
      </c>
      <c r="K72" s="128"/>
      <c r="L72" s="188"/>
      <c r="S72" s="10"/>
      <c r="T72" s="10"/>
      <c r="U72" s="10"/>
      <c r="V72" s="10"/>
      <c r="W72" s="10"/>
      <c r="X72" s="10"/>
      <c r="Y72" s="10"/>
      <c r="Z72" s="10"/>
      <c r="AA72" s="10"/>
      <c r="AB72" s="10"/>
      <c r="AC72" s="10"/>
      <c r="AD72" s="10"/>
      <c r="AE72" s="10"/>
    </row>
    <row r="73" s="9" customFormat="1" ht="24.96" customHeight="1">
      <c r="A73" s="9"/>
      <c r="B73" s="178"/>
      <c r="C73" s="179"/>
      <c r="D73" s="180" t="s">
        <v>539</v>
      </c>
      <c r="E73" s="181"/>
      <c r="F73" s="181"/>
      <c r="G73" s="181"/>
      <c r="H73" s="181"/>
      <c r="I73" s="181"/>
      <c r="J73" s="182">
        <f>J427</f>
        <v>0</v>
      </c>
      <c r="K73" s="179"/>
      <c r="L73" s="183"/>
      <c r="S73" s="9"/>
      <c r="T73" s="9"/>
      <c r="U73" s="9"/>
      <c r="V73" s="9"/>
      <c r="W73" s="9"/>
      <c r="X73" s="9"/>
      <c r="Y73" s="9"/>
      <c r="Z73" s="9"/>
      <c r="AA73" s="9"/>
      <c r="AB73" s="9"/>
      <c r="AC73" s="9"/>
      <c r="AD73" s="9"/>
      <c r="AE73" s="9"/>
    </row>
    <row r="74" s="10" customFormat="1" ht="19.92" customHeight="1">
      <c r="A74" s="10"/>
      <c r="B74" s="184"/>
      <c r="C74" s="128"/>
      <c r="D74" s="185" t="s">
        <v>888</v>
      </c>
      <c r="E74" s="186"/>
      <c r="F74" s="186"/>
      <c r="G74" s="186"/>
      <c r="H74" s="186"/>
      <c r="I74" s="186"/>
      <c r="J74" s="187">
        <f>J428</f>
        <v>0</v>
      </c>
      <c r="K74" s="128"/>
      <c r="L74" s="188"/>
      <c r="S74" s="10"/>
      <c r="T74" s="10"/>
      <c r="U74" s="10"/>
      <c r="V74" s="10"/>
      <c r="W74" s="10"/>
      <c r="X74" s="10"/>
      <c r="Y74" s="10"/>
      <c r="Z74" s="10"/>
      <c r="AA74" s="10"/>
      <c r="AB74" s="10"/>
      <c r="AC74" s="10"/>
      <c r="AD74" s="10"/>
      <c r="AE74" s="10"/>
    </row>
    <row r="75" s="2" customFormat="1" ht="21.84" customHeight="1">
      <c r="A75" s="41"/>
      <c r="B75" s="42"/>
      <c r="C75" s="43"/>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62"/>
      <c r="C76" s="63"/>
      <c r="D76" s="63"/>
      <c r="E76" s="63"/>
      <c r="F76" s="63"/>
      <c r="G76" s="63"/>
      <c r="H76" s="63"/>
      <c r="I76" s="63"/>
      <c r="J76" s="63"/>
      <c r="K76" s="63"/>
      <c r="L76" s="148"/>
      <c r="S76" s="41"/>
      <c r="T76" s="41"/>
      <c r="U76" s="41"/>
      <c r="V76" s="41"/>
      <c r="W76" s="41"/>
      <c r="X76" s="41"/>
      <c r="Y76" s="41"/>
      <c r="Z76" s="41"/>
      <c r="AA76" s="41"/>
      <c r="AB76" s="41"/>
      <c r="AC76" s="41"/>
      <c r="AD76" s="41"/>
      <c r="AE76" s="41"/>
    </row>
    <row r="80" s="2" customFormat="1" ht="6.96" customHeight="1">
      <c r="A80" s="41"/>
      <c r="B80" s="64"/>
      <c r="C80" s="65"/>
      <c r="D80" s="65"/>
      <c r="E80" s="65"/>
      <c r="F80" s="65"/>
      <c r="G80" s="65"/>
      <c r="H80" s="65"/>
      <c r="I80" s="65"/>
      <c r="J80" s="65"/>
      <c r="K80" s="65"/>
      <c r="L80" s="148"/>
      <c r="S80" s="41"/>
      <c r="T80" s="41"/>
      <c r="U80" s="41"/>
      <c r="V80" s="41"/>
      <c r="W80" s="41"/>
      <c r="X80" s="41"/>
      <c r="Y80" s="41"/>
      <c r="Z80" s="41"/>
      <c r="AA80" s="41"/>
      <c r="AB80" s="41"/>
      <c r="AC80" s="41"/>
      <c r="AD80" s="41"/>
      <c r="AE80" s="41"/>
    </row>
    <row r="81" s="2" customFormat="1" ht="24.96" customHeight="1">
      <c r="A81" s="41"/>
      <c r="B81" s="42"/>
      <c r="C81" s="26" t="s">
        <v>293</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16</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173" t="str">
        <f>E7</f>
        <v>DI_c10_Revitalizace Náměstí Republiky-PDPS</v>
      </c>
      <c r="F84" s="35"/>
      <c r="G84" s="35"/>
      <c r="H84" s="35"/>
      <c r="I84" s="43"/>
      <c r="J84" s="43"/>
      <c r="K84" s="43"/>
      <c r="L84" s="148"/>
      <c r="S84" s="41"/>
      <c r="T84" s="41"/>
      <c r="U84" s="41"/>
      <c r="V84" s="41"/>
      <c r="W84" s="41"/>
      <c r="X84" s="41"/>
      <c r="Y84" s="41"/>
      <c r="Z84" s="41"/>
      <c r="AA84" s="41"/>
      <c r="AB84" s="41"/>
      <c r="AC84" s="41"/>
      <c r="AD84" s="41"/>
      <c r="AE84" s="41"/>
    </row>
    <row r="85" s="1" customFormat="1" ht="12" customHeight="1">
      <c r="B85" s="24"/>
      <c r="C85" s="35" t="s">
        <v>283</v>
      </c>
      <c r="D85" s="25"/>
      <c r="E85" s="25"/>
      <c r="F85" s="25"/>
      <c r="G85" s="25"/>
      <c r="H85" s="25"/>
      <c r="I85" s="25"/>
      <c r="J85" s="25"/>
      <c r="K85" s="25"/>
      <c r="L85" s="23"/>
    </row>
    <row r="86" s="2" customFormat="1" ht="16.5" customHeight="1">
      <c r="A86" s="41"/>
      <c r="B86" s="42"/>
      <c r="C86" s="43"/>
      <c r="D86" s="43"/>
      <c r="E86" s="173" t="s">
        <v>284</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285</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E11</f>
        <v>SO 330 - Úprava kanalizace</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F14</f>
        <v xml:space="preserve"> </v>
      </c>
      <c r="G90" s="43"/>
      <c r="H90" s="43"/>
      <c r="I90" s="35" t="s">
        <v>23</v>
      </c>
      <c r="J90" s="75" t="str">
        <f>IF(J14="","",J14)</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E17</f>
        <v>Statutární město Ostrava</v>
      </c>
      <c r="G92" s="43"/>
      <c r="H92" s="43"/>
      <c r="I92" s="35" t="s">
        <v>33</v>
      </c>
      <c r="J92" s="39" t="str">
        <f>E23</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IF(E20="","",E20)</f>
        <v>Vyplň údaj</v>
      </c>
      <c r="G93" s="43"/>
      <c r="H93" s="43"/>
      <c r="I93" s="35" t="s">
        <v>38</v>
      </c>
      <c r="J93" s="39" t="str">
        <f>E26</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P97+P427</f>
        <v>0</v>
      </c>
      <c r="Q96" s="99"/>
      <c r="R96" s="197">
        <f>R97+R427</f>
        <v>90.684592619999989</v>
      </c>
      <c r="S96" s="99"/>
      <c r="T96" s="198">
        <f>T97+T427</f>
        <v>1.6720499999999998</v>
      </c>
      <c r="U96" s="41"/>
      <c r="V96" s="41"/>
      <c r="W96" s="41"/>
      <c r="X96" s="41"/>
      <c r="Y96" s="41"/>
      <c r="Z96" s="41"/>
      <c r="AA96" s="41"/>
      <c r="AB96" s="41"/>
      <c r="AC96" s="41"/>
      <c r="AD96" s="41"/>
      <c r="AE96" s="41"/>
      <c r="AT96" s="20" t="s">
        <v>75</v>
      </c>
      <c r="AU96" s="20" t="s">
        <v>290</v>
      </c>
      <c r="BK96" s="199">
        <f>BK97+BK427</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P98+P197+P201+P207+P226+P354+P408+P424</f>
        <v>0</v>
      </c>
      <c r="Q97" s="208"/>
      <c r="R97" s="209">
        <f>R98+R197+R201+R207+R226+R354+R408+R424</f>
        <v>89.977576619999994</v>
      </c>
      <c r="S97" s="208"/>
      <c r="T97" s="210">
        <f>T98+T197+T201+T207+T226+T354+T408+T424</f>
        <v>1.6720499999999998</v>
      </c>
      <c r="U97" s="12"/>
      <c r="V97" s="12"/>
      <c r="W97" s="12"/>
      <c r="X97" s="12"/>
      <c r="Y97" s="12"/>
      <c r="Z97" s="12"/>
      <c r="AA97" s="12"/>
      <c r="AB97" s="12"/>
      <c r="AC97" s="12"/>
      <c r="AD97" s="12"/>
      <c r="AE97" s="12"/>
      <c r="AR97" s="211" t="s">
        <v>83</v>
      </c>
      <c r="AT97" s="212" t="s">
        <v>75</v>
      </c>
      <c r="AU97" s="212" t="s">
        <v>76</v>
      </c>
      <c r="AY97" s="211" t="s">
        <v>308</v>
      </c>
      <c r="BK97" s="213">
        <f>BK98+BK197+BK201+BK207+BK226+BK354+BK408+BK424</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SUM(P99:P196)</f>
        <v>0</v>
      </c>
      <c r="Q98" s="208"/>
      <c r="R98" s="209">
        <f>SUM(R99:R196)</f>
        <v>49.066949559999998</v>
      </c>
      <c r="S98" s="208"/>
      <c r="T98" s="210">
        <f>SUM(T99:T196)</f>
        <v>0</v>
      </c>
      <c r="U98" s="12"/>
      <c r="V98" s="12"/>
      <c r="W98" s="12"/>
      <c r="X98" s="12"/>
      <c r="Y98" s="12"/>
      <c r="Z98" s="12"/>
      <c r="AA98" s="12"/>
      <c r="AB98" s="12"/>
      <c r="AC98" s="12"/>
      <c r="AD98" s="12"/>
      <c r="AE98" s="12"/>
      <c r="AR98" s="211" t="s">
        <v>83</v>
      </c>
      <c r="AT98" s="212" t="s">
        <v>75</v>
      </c>
      <c r="AU98" s="212" t="s">
        <v>83</v>
      </c>
      <c r="AY98" s="211" t="s">
        <v>308</v>
      </c>
      <c r="BK98" s="213">
        <f>SUM(BK99:BK196)</f>
        <v>0</v>
      </c>
    </row>
    <row r="99" s="2" customFormat="1" ht="21.75" customHeight="1">
      <c r="A99" s="41"/>
      <c r="B99" s="42"/>
      <c r="C99" s="216" t="s">
        <v>83</v>
      </c>
      <c r="D99" s="216" t="s">
        <v>310</v>
      </c>
      <c r="E99" s="217" t="s">
        <v>2414</v>
      </c>
      <c r="F99" s="218" t="s">
        <v>2415</v>
      </c>
      <c r="G99" s="219" t="s">
        <v>881</v>
      </c>
      <c r="H99" s="220">
        <v>360</v>
      </c>
      <c r="I99" s="221"/>
      <c r="J99" s="222">
        <f>ROUND(I99*H99,2)</f>
        <v>0</v>
      </c>
      <c r="K99" s="218" t="s">
        <v>314</v>
      </c>
      <c r="L99" s="47"/>
      <c r="M99" s="223" t="s">
        <v>19</v>
      </c>
      <c r="N99" s="224" t="s">
        <v>47</v>
      </c>
      <c r="O99" s="87"/>
      <c r="P99" s="225">
        <f>O99*H99</f>
        <v>0</v>
      </c>
      <c r="Q99" s="225">
        <v>4.0000000000000003E-05</v>
      </c>
      <c r="R99" s="225">
        <f>Q99*H99</f>
        <v>0.014400000000000001</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2416</v>
      </c>
    </row>
    <row r="100" s="2" customFormat="1">
      <c r="A100" s="41"/>
      <c r="B100" s="42"/>
      <c r="C100" s="43"/>
      <c r="D100" s="229" t="s">
        <v>317</v>
      </c>
      <c r="E100" s="43"/>
      <c r="F100" s="230" t="s">
        <v>2417</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2418</v>
      </c>
      <c r="G101" s="235"/>
      <c r="H101" s="239">
        <v>360</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2" customFormat="1" ht="24.15" customHeight="1">
      <c r="A102" s="41"/>
      <c r="B102" s="42"/>
      <c r="C102" s="216" t="s">
        <v>85</v>
      </c>
      <c r="D102" s="216" t="s">
        <v>310</v>
      </c>
      <c r="E102" s="217" t="s">
        <v>2419</v>
      </c>
      <c r="F102" s="218" t="s">
        <v>2420</v>
      </c>
      <c r="G102" s="219" t="s">
        <v>2421</v>
      </c>
      <c r="H102" s="220">
        <v>30</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2422</v>
      </c>
    </row>
    <row r="103" s="2" customFormat="1">
      <c r="A103" s="41"/>
      <c r="B103" s="42"/>
      <c r="C103" s="43"/>
      <c r="D103" s="229" t="s">
        <v>317</v>
      </c>
      <c r="E103" s="43"/>
      <c r="F103" s="230" t="s">
        <v>2423</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3" customFormat="1">
      <c r="A104" s="13"/>
      <c r="B104" s="234"/>
      <c r="C104" s="235"/>
      <c r="D104" s="236" t="s">
        <v>319</v>
      </c>
      <c r="E104" s="237" t="s">
        <v>19</v>
      </c>
      <c r="F104" s="238" t="s">
        <v>1612</v>
      </c>
      <c r="G104" s="235"/>
      <c r="H104" s="239">
        <v>30</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83</v>
      </c>
      <c r="AY104" s="245" t="s">
        <v>308</v>
      </c>
    </row>
    <row r="105" s="2" customFormat="1" ht="24.15" customHeight="1">
      <c r="A105" s="41"/>
      <c r="B105" s="42"/>
      <c r="C105" s="216" t="s">
        <v>150</v>
      </c>
      <c r="D105" s="216" t="s">
        <v>310</v>
      </c>
      <c r="E105" s="217" t="s">
        <v>2424</v>
      </c>
      <c r="F105" s="218" t="s">
        <v>2425</v>
      </c>
      <c r="G105" s="219" t="s">
        <v>442</v>
      </c>
      <c r="H105" s="220">
        <v>310.98500000000001</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2426</v>
      </c>
    </row>
    <row r="106" s="2" customFormat="1">
      <c r="A106" s="41"/>
      <c r="B106" s="42"/>
      <c r="C106" s="43"/>
      <c r="D106" s="229" t="s">
        <v>317</v>
      </c>
      <c r="E106" s="43"/>
      <c r="F106" s="230" t="s">
        <v>2427</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14" customFormat="1">
      <c r="A107" s="14"/>
      <c r="B107" s="249"/>
      <c r="C107" s="250"/>
      <c r="D107" s="236" t="s">
        <v>319</v>
      </c>
      <c r="E107" s="251" t="s">
        <v>19</v>
      </c>
      <c r="F107" s="252" t="s">
        <v>2428</v>
      </c>
      <c r="G107" s="250"/>
      <c r="H107" s="251" t="s">
        <v>19</v>
      </c>
      <c r="I107" s="253"/>
      <c r="J107" s="250"/>
      <c r="K107" s="250"/>
      <c r="L107" s="254"/>
      <c r="M107" s="255"/>
      <c r="N107" s="256"/>
      <c r="O107" s="256"/>
      <c r="P107" s="256"/>
      <c r="Q107" s="256"/>
      <c r="R107" s="256"/>
      <c r="S107" s="256"/>
      <c r="T107" s="257"/>
      <c r="U107" s="14"/>
      <c r="V107" s="14"/>
      <c r="W107" s="14"/>
      <c r="X107" s="14"/>
      <c r="Y107" s="14"/>
      <c r="Z107" s="14"/>
      <c r="AA107" s="14"/>
      <c r="AB107" s="14"/>
      <c r="AC107" s="14"/>
      <c r="AD107" s="14"/>
      <c r="AE107" s="14"/>
      <c r="AT107" s="258" t="s">
        <v>319</v>
      </c>
      <c r="AU107" s="258" t="s">
        <v>85</v>
      </c>
      <c r="AV107" s="14" t="s">
        <v>83</v>
      </c>
      <c r="AW107" s="14" t="s">
        <v>37</v>
      </c>
      <c r="AX107" s="14" t="s">
        <v>76</v>
      </c>
      <c r="AY107" s="258" t="s">
        <v>308</v>
      </c>
    </row>
    <row r="108" s="13" customFormat="1">
      <c r="A108" s="13"/>
      <c r="B108" s="234"/>
      <c r="C108" s="235"/>
      <c r="D108" s="236" t="s">
        <v>319</v>
      </c>
      <c r="E108" s="237" t="s">
        <v>19</v>
      </c>
      <c r="F108" s="238" t="s">
        <v>2429</v>
      </c>
      <c r="G108" s="235"/>
      <c r="H108" s="239">
        <v>310.98500000000001</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24.15" customHeight="1">
      <c r="A109" s="41"/>
      <c r="B109" s="42"/>
      <c r="C109" s="216" t="s">
        <v>315</v>
      </c>
      <c r="D109" s="216" t="s">
        <v>310</v>
      </c>
      <c r="E109" s="217" t="s">
        <v>2430</v>
      </c>
      <c r="F109" s="218" t="s">
        <v>2431</v>
      </c>
      <c r="G109" s="219" t="s">
        <v>442</v>
      </c>
      <c r="H109" s="220">
        <v>310.98500000000001</v>
      </c>
      <c r="I109" s="221"/>
      <c r="J109" s="222">
        <f>ROUND(I109*H109,2)</f>
        <v>0</v>
      </c>
      <c r="K109" s="218" t="s">
        <v>314</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2432</v>
      </c>
    </row>
    <row r="110" s="2" customFormat="1">
      <c r="A110" s="41"/>
      <c r="B110" s="42"/>
      <c r="C110" s="43"/>
      <c r="D110" s="229" t="s">
        <v>317</v>
      </c>
      <c r="E110" s="43"/>
      <c r="F110" s="230" t="s">
        <v>2433</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4" customFormat="1">
      <c r="A111" s="14"/>
      <c r="B111" s="249"/>
      <c r="C111" s="250"/>
      <c r="D111" s="236" t="s">
        <v>319</v>
      </c>
      <c r="E111" s="251" t="s">
        <v>19</v>
      </c>
      <c r="F111" s="252" t="s">
        <v>2434</v>
      </c>
      <c r="G111" s="250"/>
      <c r="H111" s="251" t="s">
        <v>19</v>
      </c>
      <c r="I111" s="253"/>
      <c r="J111" s="250"/>
      <c r="K111" s="250"/>
      <c r="L111" s="254"/>
      <c r="M111" s="255"/>
      <c r="N111" s="256"/>
      <c r="O111" s="256"/>
      <c r="P111" s="256"/>
      <c r="Q111" s="256"/>
      <c r="R111" s="256"/>
      <c r="S111" s="256"/>
      <c r="T111" s="257"/>
      <c r="U111" s="14"/>
      <c r="V111" s="14"/>
      <c r="W111" s="14"/>
      <c r="X111" s="14"/>
      <c r="Y111" s="14"/>
      <c r="Z111" s="14"/>
      <c r="AA111" s="14"/>
      <c r="AB111" s="14"/>
      <c r="AC111" s="14"/>
      <c r="AD111" s="14"/>
      <c r="AE111" s="14"/>
      <c r="AT111" s="258" t="s">
        <v>319</v>
      </c>
      <c r="AU111" s="258" t="s">
        <v>85</v>
      </c>
      <c r="AV111" s="14" t="s">
        <v>83</v>
      </c>
      <c r="AW111" s="14" t="s">
        <v>37</v>
      </c>
      <c r="AX111" s="14" t="s">
        <v>76</v>
      </c>
      <c r="AY111" s="258" t="s">
        <v>308</v>
      </c>
    </row>
    <row r="112" s="13" customFormat="1">
      <c r="A112" s="13"/>
      <c r="B112" s="234"/>
      <c r="C112" s="235"/>
      <c r="D112" s="236" t="s">
        <v>319</v>
      </c>
      <c r="E112" s="237" t="s">
        <v>19</v>
      </c>
      <c r="F112" s="238" t="s">
        <v>2429</v>
      </c>
      <c r="G112" s="235"/>
      <c r="H112" s="239">
        <v>310.98500000000001</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2" customFormat="1" ht="33" customHeight="1">
      <c r="A113" s="41"/>
      <c r="B113" s="42"/>
      <c r="C113" s="216" t="s">
        <v>336</v>
      </c>
      <c r="D113" s="216" t="s">
        <v>310</v>
      </c>
      <c r="E113" s="217" t="s">
        <v>2435</v>
      </c>
      <c r="F113" s="218" t="s">
        <v>2436</v>
      </c>
      <c r="G113" s="219" t="s">
        <v>442</v>
      </c>
      <c r="H113" s="220">
        <v>23.039999999999999</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2437</v>
      </c>
    </row>
    <row r="114" s="2" customFormat="1">
      <c r="A114" s="41"/>
      <c r="B114" s="42"/>
      <c r="C114" s="43"/>
      <c r="D114" s="229" t="s">
        <v>317</v>
      </c>
      <c r="E114" s="43"/>
      <c r="F114" s="230" t="s">
        <v>2438</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3" customFormat="1">
      <c r="A115" s="13"/>
      <c r="B115" s="234"/>
      <c r="C115" s="235"/>
      <c r="D115" s="236" t="s">
        <v>319</v>
      </c>
      <c r="E115" s="237" t="s">
        <v>19</v>
      </c>
      <c r="F115" s="238" t="s">
        <v>2439</v>
      </c>
      <c r="G115" s="235"/>
      <c r="H115" s="239">
        <v>23.039999999999999</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21.75" customHeight="1">
      <c r="A116" s="41"/>
      <c r="B116" s="42"/>
      <c r="C116" s="216" t="s">
        <v>342</v>
      </c>
      <c r="D116" s="216" t="s">
        <v>310</v>
      </c>
      <c r="E116" s="217" t="s">
        <v>2440</v>
      </c>
      <c r="F116" s="218" t="s">
        <v>2441</v>
      </c>
      <c r="G116" s="219" t="s">
        <v>313</v>
      </c>
      <c r="H116" s="220">
        <v>70.5</v>
      </c>
      <c r="I116" s="221"/>
      <c r="J116" s="222">
        <f>ROUND(I116*H116,2)</f>
        <v>0</v>
      </c>
      <c r="K116" s="218" t="s">
        <v>314</v>
      </c>
      <c r="L116" s="47"/>
      <c r="M116" s="223" t="s">
        <v>19</v>
      </c>
      <c r="N116" s="224" t="s">
        <v>47</v>
      </c>
      <c r="O116" s="87"/>
      <c r="P116" s="225">
        <f>O116*H116</f>
        <v>0</v>
      </c>
      <c r="Q116" s="225">
        <v>0.029440000000000001</v>
      </c>
      <c r="R116" s="225">
        <f>Q116*H116</f>
        <v>2.07552</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2442</v>
      </c>
    </row>
    <row r="117" s="2" customFormat="1">
      <c r="A117" s="41"/>
      <c r="B117" s="42"/>
      <c r="C117" s="43"/>
      <c r="D117" s="229" t="s">
        <v>317</v>
      </c>
      <c r="E117" s="43"/>
      <c r="F117" s="230" t="s">
        <v>2443</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13" customFormat="1">
      <c r="A118" s="13"/>
      <c r="B118" s="234"/>
      <c r="C118" s="235"/>
      <c r="D118" s="236" t="s">
        <v>319</v>
      </c>
      <c r="E118" s="237" t="s">
        <v>19</v>
      </c>
      <c r="F118" s="238" t="s">
        <v>2444</v>
      </c>
      <c r="G118" s="235"/>
      <c r="H118" s="239">
        <v>70.5</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83</v>
      </c>
      <c r="AY118" s="245" t="s">
        <v>308</v>
      </c>
    </row>
    <row r="119" s="2" customFormat="1" ht="16.5" customHeight="1">
      <c r="A119" s="41"/>
      <c r="B119" s="42"/>
      <c r="C119" s="216" t="s">
        <v>347</v>
      </c>
      <c r="D119" s="216" t="s">
        <v>310</v>
      </c>
      <c r="E119" s="217" t="s">
        <v>2445</v>
      </c>
      <c r="F119" s="218" t="s">
        <v>2446</v>
      </c>
      <c r="G119" s="219" t="s">
        <v>323</v>
      </c>
      <c r="H119" s="220">
        <v>121</v>
      </c>
      <c r="I119" s="221"/>
      <c r="J119" s="222">
        <f>ROUND(I119*H119,2)</f>
        <v>0</v>
      </c>
      <c r="K119" s="218" t="s">
        <v>314</v>
      </c>
      <c r="L119" s="47"/>
      <c r="M119" s="223" t="s">
        <v>19</v>
      </c>
      <c r="N119" s="224" t="s">
        <v>47</v>
      </c>
      <c r="O119" s="87"/>
      <c r="P119" s="225">
        <f>O119*H119</f>
        <v>0</v>
      </c>
      <c r="Q119" s="225">
        <v>0.00020000000000000001</v>
      </c>
      <c r="R119" s="225">
        <f>Q119*H119</f>
        <v>0.024200000000000003</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2447</v>
      </c>
    </row>
    <row r="120" s="2" customFormat="1">
      <c r="A120" s="41"/>
      <c r="B120" s="42"/>
      <c r="C120" s="43"/>
      <c r="D120" s="229" t="s">
        <v>317</v>
      </c>
      <c r="E120" s="43"/>
      <c r="F120" s="230" t="s">
        <v>2448</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3" customFormat="1">
      <c r="A121" s="13"/>
      <c r="B121" s="234"/>
      <c r="C121" s="235"/>
      <c r="D121" s="236" t="s">
        <v>319</v>
      </c>
      <c r="E121" s="237" t="s">
        <v>19</v>
      </c>
      <c r="F121" s="238" t="s">
        <v>2449</v>
      </c>
      <c r="G121" s="235"/>
      <c r="H121" s="239">
        <v>121</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83</v>
      </c>
      <c r="AY121" s="245" t="s">
        <v>308</v>
      </c>
    </row>
    <row r="122" s="2" customFormat="1" ht="24.15" customHeight="1">
      <c r="A122" s="41"/>
      <c r="B122" s="42"/>
      <c r="C122" s="216" t="s">
        <v>352</v>
      </c>
      <c r="D122" s="216" t="s">
        <v>310</v>
      </c>
      <c r="E122" s="217" t="s">
        <v>2450</v>
      </c>
      <c r="F122" s="218" t="s">
        <v>2451</v>
      </c>
      <c r="G122" s="219" t="s">
        <v>313</v>
      </c>
      <c r="H122" s="220">
        <v>504</v>
      </c>
      <c r="I122" s="221"/>
      <c r="J122" s="222">
        <f>ROUND(I122*H122,2)</f>
        <v>0</v>
      </c>
      <c r="K122" s="218" t="s">
        <v>314</v>
      </c>
      <c r="L122" s="47"/>
      <c r="M122" s="223" t="s">
        <v>19</v>
      </c>
      <c r="N122" s="224" t="s">
        <v>47</v>
      </c>
      <c r="O122" s="87"/>
      <c r="P122" s="225">
        <f>O122*H122</f>
        <v>0</v>
      </c>
      <c r="Q122" s="225">
        <v>0.00014999999999999999</v>
      </c>
      <c r="R122" s="225">
        <f>Q122*H122</f>
        <v>0.075599999999999987</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2452</v>
      </c>
    </row>
    <row r="123" s="2" customFormat="1">
      <c r="A123" s="41"/>
      <c r="B123" s="42"/>
      <c r="C123" s="43"/>
      <c r="D123" s="229" t="s">
        <v>317</v>
      </c>
      <c r="E123" s="43"/>
      <c r="F123" s="230" t="s">
        <v>2453</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13" customFormat="1">
      <c r="A124" s="13"/>
      <c r="B124" s="234"/>
      <c r="C124" s="235"/>
      <c r="D124" s="236" t="s">
        <v>319</v>
      </c>
      <c r="E124" s="237" t="s">
        <v>19</v>
      </c>
      <c r="F124" s="238" t="s">
        <v>2454</v>
      </c>
      <c r="G124" s="235"/>
      <c r="H124" s="239">
        <v>504</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83</v>
      </c>
      <c r="AY124" s="245" t="s">
        <v>308</v>
      </c>
    </row>
    <row r="125" s="2" customFormat="1" ht="24.15" customHeight="1">
      <c r="A125" s="41"/>
      <c r="B125" s="42"/>
      <c r="C125" s="216" t="s">
        <v>357</v>
      </c>
      <c r="D125" s="216" t="s">
        <v>310</v>
      </c>
      <c r="E125" s="217" t="s">
        <v>2455</v>
      </c>
      <c r="F125" s="218" t="s">
        <v>2456</v>
      </c>
      <c r="G125" s="219" t="s">
        <v>313</v>
      </c>
      <c r="H125" s="220">
        <v>504</v>
      </c>
      <c r="I125" s="221"/>
      <c r="J125" s="222">
        <f>ROUND(I125*H125,2)</f>
        <v>0</v>
      </c>
      <c r="K125" s="218" t="s">
        <v>314</v>
      </c>
      <c r="L125" s="47"/>
      <c r="M125" s="223" t="s">
        <v>19</v>
      </c>
      <c r="N125" s="224" t="s">
        <v>47</v>
      </c>
      <c r="O125" s="87"/>
      <c r="P125" s="225">
        <f>O125*H125</f>
        <v>0</v>
      </c>
      <c r="Q125" s="225">
        <v>0.0018799999999999999</v>
      </c>
      <c r="R125" s="225">
        <f>Q125*H125</f>
        <v>0.94751999999999992</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2457</v>
      </c>
    </row>
    <row r="126" s="2" customFormat="1">
      <c r="A126" s="41"/>
      <c r="B126" s="42"/>
      <c r="C126" s="43"/>
      <c r="D126" s="229" t="s">
        <v>317</v>
      </c>
      <c r="E126" s="43"/>
      <c r="F126" s="230" t="s">
        <v>2458</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2454</v>
      </c>
      <c r="G127" s="235"/>
      <c r="H127" s="239">
        <v>504</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16.5" customHeight="1">
      <c r="A128" s="41"/>
      <c r="B128" s="42"/>
      <c r="C128" s="280" t="s">
        <v>362</v>
      </c>
      <c r="D128" s="280" t="s">
        <v>1137</v>
      </c>
      <c r="E128" s="281" t="s">
        <v>2459</v>
      </c>
      <c r="F128" s="282" t="s">
        <v>2460</v>
      </c>
      <c r="G128" s="283" t="s">
        <v>493</v>
      </c>
      <c r="H128" s="284">
        <v>44.151000000000003</v>
      </c>
      <c r="I128" s="285"/>
      <c r="J128" s="286">
        <f>ROUND(I128*H128,2)</f>
        <v>0</v>
      </c>
      <c r="K128" s="282" t="s">
        <v>314</v>
      </c>
      <c r="L128" s="287"/>
      <c r="M128" s="288" t="s">
        <v>19</v>
      </c>
      <c r="N128" s="289" t="s">
        <v>47</v>
      </c>
      <c r="O128" s="87"/>
      <c r="P128" s="225">
        <f>O128*H128</f>
        <v>0</v>
      </c>
      <c r="Q128" s="225">
        <v>1</v>
      </c>
      <c r="R128" s="225">
        <f>Q128*H128</f>
        <v>44.151000000000003</v>
      </c>
      <c r="S128" s="225">
        <v>0</v>
      </c>
      <c r="T128" s="226">
        <f>S128*H128</f>
        <v>0</v>
      </c>
      <c r="U128" s="41"/>
      <c r="V128" s="41"/>
      <c r="W128" s="41"/>
      <c r="X128" s="41"/>
      <c r="Y128" s="41"/>
      <c r="Z128" s="41"/>
      <c r="AA128" s="41"/>
      <c r="AB128" s="41"/>
      <c r="AC128" s="41"/>
      <c r="AD128" s="41"/>
      <c r="AE128" s="41"/>
      <c r="AR128" s="227" t="s">
        <v>352</v>
      </c>
      <c r="AT128" s="227" t="s">
        <v>1137</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2461</v>
      </c>
    </row>
    <row r="129" s="14" customFormat="1">
      <c r="A129" s="14"/>
      <c r="B129" s="249"/>
      <c r="C129" s="250"/>
      <c r="D129" s="236" t="s">
        <v>319</v>
      </c>
      <c r="E129" s="251" t="s">
        <v>19</v>
      </c>
      <c r="F129" s="252" t="s">
        <v>2462</v>
      </c>
      <c r="G129" s="250"/>
      <c r="H129" s="251" t="s">
        <v>19</v>
      </c>
      <c r="I129" s="253"/>
      <c r="J129" s="250"/>
      <c r="K129" s="250"/>
      <c r="L129" s="254"/>
      <c r="M129" s="255"/>
      <c r="N129" s="256"/>
      <c r="O129" s="256"/>
      <c r="P129" s="256"/>
      <c r="Q129" s="256"/>
      <c r="R129" s="256"/>
      <c r="S129" s="256"/>
      <c r="T129" s="257"/>
      <c r="U129" s="14"/>
      <c r="V129" s="14"/>
      <c r="W129" s="14"/>
      <c r="X129" s="14"/>
      <c r="Y129" s="14"/>
      <c r="Z129" s="14"/>
      <c r="AA129" s="14"/>
      <c r="AB129" s="14"/>
      <c r="AC129" s="14"/>
      <c r="AD129" s="14"/>
      <c r="AE129" s="14"/>
      <c r="AT129" s="258" t="s">
        <v>319</v>
      </c>
      <c r="AU129" s="258" t="s">
        <v>85</v>
      </c>
      <c r="AV129" s="14" t="s">
        <v>83</v>
      </c>
      <c r="AW129" s="14" t="s">
        <v>37</v>
      </c>
      <c r="AX129" s="14" t="s">
        <v>76</v>
      </c>
      <c r="AY129" s="258" t="s">
        <v>308</v>
      </c>
    </row>
    <row r="130" s="13" customFormat="1">
      <c r="A130" s="13"/>
      <c r="B130" s="234"/>
      <c r="C130" s="235"/>
      <c r="D130" s="236" t="s">
        <v>319</v>
      </c>
      <c r="E130" s="237" t="s">
        <v>19</v>
      </c>
      <c r="F130" s="238" t="s">
        <v>2463</v>
      </c>
      <c r="G130" s="235"/>
      <c r="H130" s="239">
        <v>252</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3" customFormat="1">
      <c r="A131" s="13"/>
      <c r="B131" s="234"/>
      <c r="C131" s="235"/>
      <c r="D131" s="236" t="s">
        <v>319</v>
      </c>
      <c r="E131" s="237" t="s">
        <v>19</v>
      </c>
      <c r="F131" s="238" t="s">
        <v>2464</v>
      </c>
      <c r="G131" s="235"/>
      <c r="H131" s="239">
        <v>19.280000000000001</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271.27999999999997</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13" customFormat="1">
      <c r="A133" s="13"/>
      <c r="B133" s="234"/>
      <c r="C133" s="235"/>
      <c r="D133" s="236" t="s">
        <v>319</v>
      </c>
      <c r="E133" s="235"/>
      <c r="F133" s="238" t="s">
        <v>2465</v>
      </c>
      <c r="G133" s="235"/>
      <c r="H133" s="239">
        <v>44.151000000000003</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4</v>
      </c>
      <c r="AX133" s="13" t="s">
        <v>83</v>
      </c>
      <c r="AY133" s="245" t="s">
        <v>308</v>
      </c>
    </row>
    <row r="134" s="2" customFormat="1" ht="24.15" customHeight="1">
      <c r="A134" s="41"/>
      <c r="B134" s="42"/>
      <c r="C134" s="216" t="s">
        <v>367</v>
      </c>
      <c r="D134" s="216" t="s">
        <v>310</v>
      </c>
      <c r="E134" s="217" t="s">
        <v>2466</v>
      </c>
      <c r="F134" s="218" t="s">
        <v>2467</v>
      </c>
      <c r="G134" s="219" t="s">
        <v>313</v>
      </c>
      <c r="H134" s="220">
        <v>504</v>
      </c>
      <c r="I134" s="221"/>
      <c r="J134" s="222">
        <f>ROUND(I134*H134,2)</f>
        <v>0</v>
      </c>
      <c r="K134" s="218" t="s">
        <v>314</v>
      </c>
      <c r="L134" s="47"/>
      <c r="M134" s="223" t="s">
        <v>19</v>
      </c>
      <c r="N134" s="224" t="s">
        <v>47</v>
      </c>
      <c r="O134" s="87"/>
      <c r="P134" s="225">
        <f>O134*H134</f>
        <v>0</v>
      </c>
      <c r="Q134" s="225">
        <v>9.0000000000000006E-05</v>
      </c>
      <c r="R134" s="225">
        <f>Q134*H134</f>
        <v>0.045360000000000004</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2468</v>
      </c>
    </row>
    <row r="135" s="2" customFormat="1">
      <c r="A135" s="41"/>
      <c r="B135" s="42"/>
      <c r="C135" s="43"/>
      <c r="D135" s="229" t="s">
        <v>317</v>
      </c>
      <c r="E135" s="43"/>
      <c r="F135" s="230" t="s">
        <v>2469</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3" customFormat="1">
      <c r="A136" s="13"/>
      <c r="B136" s="234"/>
      <c r="C136" s="235"/>
      <c r="D136" s="236" t="s">
        <v>319</v>
      </c>
      <c r="E136" s="237" t="s">
        <v>19</v>
      </c>
      <c r="F136" s="238" t="s">
        <v>2454</v>
      </c>
      <c r="G136" s="235"/>
      <c r="H136" s="239">
        <v>504</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83</v>
      </c>
      <c r="AY136" s="245" t="s">
        <v>308</v>
      </c>
    </row>
    <row r="137" s="2" customFormat="1" ht="24.15" customHeight="1">
      <c r="A137" s="41"/>
      <c r="B137" s="42"/>
      <c r="C137" s="216" t="s">
        <v>8</v>
      </c>
      <c r="D137" s="216" t="s">
        <v>310</v>
      </c>
      <c r="E137" s="217" t="s">
        <v>2470</v>
      </c>
      <c r="F137" s="218" t="s">
        <v>2471</v>
      </c>
      <c r="G137" s="219" t="s">
        <v>493</v>
      </c>
      <c r="H137" s="220">
        <v>9.2840000000000007</v>
      </c>
      <c r="I137" s="221"/>
      <c r="J137" s="222">
        <f>ROUND(I137*H137,2)</f>
        <v>0</v>
      </c>
      <c r="K137" s="218" t="s">
        <v>314</v>
      </c>
      <c r="L137" s="47"/>
      <c r="M137" s="223" t="s">
        <v>19</v>
      </c>
      <c r="N137" s="224" t="s">
        <v>47</v>
      </c>
      <c r="O137" s="87"/>
      <c r="P137" s="225">
        <f>O137*H137</f>
        <v>0</v>
      </c>
      <c r="Q137" s="225">
        <v>0.0020999999999999999</v>
      </c>
      <c r="R137" s="225">
        <f>Q137*H137</f>
        <v>0.019496400000000001</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2472</v>
      </c>
    </row>
    <row r="138" s="2" customFormat="1">
      <c r="A138" s="41"/>
      <c r="B138" s="42"/>
      <c r="C138" s="43"/>
      <c r="D138" s="229" t="s">
        <v>317</v>
      </c>
      <c r="E138" s="43"/>
      <c r="F138" s="230" t="s">
        <v>2473</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4" customFormat="1">
      <c r="A139" s="14"/>
      <c r="B139" s="249"/>
      <c r="C139" s="250"/>
      <c r="D139" s="236" t="s">
        <v>319</v>
      </c>
      <c r="E139" s="251" t="s">
        <v>19</v>
      </c>
      <c r="F139" s="252" t="s">
        <v>2474</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3" customFormat="1">
      <c r="A140" s="13"/>
      <c r="B140" s="234"/>
      <c r="C140" s="235"/>
      <c r="D140" s="236" t="s">
        <v>319</v>
      </c>
      <c r="E140" s="237" t="s">
        <v>19</v>
      </c>
      <c r="F140" s="238" t="s">
        <v>2475</v>
      </c>
      <c r="G140" s="235"/>
      <c r="H140" s="239">
        <v>5.9770000000000003</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4" customFormat="1">
      <c r="A141" s="14"/>
      <c r="B141" s="249"/>
      <c r="C141" s="250"/>
      <c r="D141" s="236" t="s">
        <v>319</v>
      </c>
      <c r="E141" s="251" t="s">
        <v>19</v>
      </c>
      <c r="F141" s="252" t="s">
        <v>2476</v>
      </c>
      <c r="G141" s="250"/>
      <c r="H141" s="251" t="s">
        <v>19</v>
      </c>
      <c r="I141" s="253"/>
      <c r="J141" s="250"/>
      <c r="K141" s="250"/>
      <c r="L141" s="254"/>
      <c r="M141" s="255"/>
      <c r="N141" s="256"/>
      <c r="O141" s="256"/>
      <c r="P141" s="256"/>
      <c r="Q141" s="256"/>
      <c r="R141" s="256"/>
      <c r="S141" s="256"/>
      <c r="T141" s="257"/>
      <c r="U141" s="14"/>
      <c r="V141" s="14"/>
      <c r="W141" s="14"/>
      <c r="X141" s="14"/>
      <c r="Y141" s="14"/>
      <c r="Z141" s="14"/>
      <c r="AA141" s="14"/>
      <c r="AB141" s="14"/>
      <c r="AC141" s="14"/>
      <c r="AD141" s="14"/>
      <c r="AE141" s="14"/>
      <c r="AT141" s="258" t="s">
        <v>319</v>
      </c>
      <c r="AU141" s="258" t="s">
        <v>85</v>
      </c>
      <c r="AV141" s="14" t="s">
        <v>83</v>
      </c>
      <c r="AW141" s="14" t="s">
        <v>37</v>
      </c>
      <c r="AX141" s="14" t="s">
        <v>76</v>
      </c>
      <c r="AY141" s="258" t="s">
        <v>308</v>
      </c>
    </row>
    <row r="142" s="13" customFormat="1">
      <c r="A142" s="13"/>
      <c r="B142" s="234"/>
      <c r="C142" s="235"/>
      <c r="D142" s="236" t="s">
        <v>319</v>
      </c>
      <c r="E142" s="237" t="s">
        <v>19</v>
      </c>
      <c r="F142" s="238" t="s">
        <v>2477</v>
      </c>
      <c r="G142" s="235"/>
      <c r="H142" s="239">
        <v>3.3069999999999999</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9.2840000000000007</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24.15" customHeight="1">
      <c r="A144" s="41"/>
      <c r="B144" s="42"/>
      <c r="C144" s="216" t="s">
        <v>376</v>
      </c>
      <c r="D144" s="216" t="s">
        <v>310</v>
      </c>
      <c r="E144" s="217" t="s">
        <v>2478</v>
      </c>
      <c r="F144" s="218" t="s">
        <v>2479</v>
      </c>
      <c r="G144" s="219" t="s">
        <v>493</v>
      </c>
      <c r="H144" s="220">
        <v>9.2840000000000007</v>
      </c>
      <c r="I144" s="221"/>
      <c r="J144" s="222">
        <f>ROUND(I144*H144,2)</f>
        <v>0</v>
      </c>
      <c r="K144" s="218" t="s">
        <v>314</v>
      </c>
      <c r="L144" s="47"/>
      <c r="M144" s="223" t="s">
        <v>19</v>
      </c>
      <c r="N144" s="224" t="s">
        <v>47</v>
      </c>
      <c r="O144" s="87"/>
      <c r="P144" s="225">
        <f>O144*H144</f>
        <v>0</v>
      </c>
      <c r="Q144" s="225">
        <v>0.00577</v>
      </c>
      <c r="R144" s="225">
        <f>Q144*H144</f>
        <v>0.05356868</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2480</v>
      </c>
    </row>
    <row r="145" s="2" customFormat="1">
      <c r="A145" s="41"/>
      <c r="B145" s="42"/>
      <c r="C145" s="43"/>
      <c r="D145" s="229" t="s">
        <v>317</v>
      </c>
      <c r="E145" s="43"/>
      <c r="F145" s="230" t="s">
        <v>2481</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4" customFormat="1">
      <c r="A146" s="14"/>
      <c r="B146" s="249"/>
      <c r="C146" s="250"/>
      <c r="D146" s="236" t="s">
        <v>319</v>
      </c>
      <c r="E146" s="251" t="s">
        <v>19</v>
      </c>
      <c r="F146" s="252" t="s">
        <v>2474</v>
      </c>
      <c r="G146" s="250"/>
      <c r="H146" s="251" t="s">
        <v>19</v>
      </c>
      <c r="I146" s="253"/>
      <c r="J146" s="250"/>
      <c r="K146" s="250"/>
      <c r="L146" s="254"/>
      <c r="M146" s="255"/>
      <c r="N146" s="256"/>
      <c r="O146" s="256"/>
      <c r="P146" s="256"/>
      <c r="Q146" s="256"/>
      <c r="R146" s="256"/>
      <c r="S146" s="256"/>
      <c r="T146" s="257"/>
      <c r="U146" s="14"/>
      <c r="V146" s="14"/>
      <c r="W146" s="14"/>
      <c r="X146" s="14"/>
      <c r="Y146" s="14"/>
      <c r="Z146" s="14"/>
      <c r="AA146" s="14"/>
      <c r="AB146" s="14"/>
      <c r="AC146" s="14"/>
      <c r="AD146" s="14"/>
      <c r="AE146" s="14"/>
      <c r="AT146" s="258" t="s">
        <v>319</v>
      </c>
      <c r="AU146" s="258" t="s">
        <v>85</v>
      </c>
      <c r="AV146" s="14" t="s">
        <v>83</v>
      </c>
      <c r="AW146" s="14" t="s">
        <v>37</v>
      </c>
      <c r="AX146" s="14" t="s">
        <v>76</v>
      </c>
      <c r="AY146" s="258" t="s">
        <v>308</v>
      </c>
    </row>
    <row r="147" s="13" customFormat="1">
      <c r="A147" s="13"/>
      <c r="B147" s="234"/>
      <c r="C147" s="235"/>
      <c r="D147" s="236" t="s">
        <v>319</v>
      </c>
      <c r="E147" s="237" t="s">
        <v>19</v>
      </c>
      <c r="F147" s="238" t="s">
        <v>2475</v>
      </c>
      <c r="G147" s="235"/>
      <c r="H147" s="239">
        <v>5.9770000000000003</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4" customFormat="1">
      <c r="A148" s="14"/>
      <c r="B148" s="249"/>
      <c r="C148" s="250"/>
      <c r="D148" s="236" t="s">
        <v>319</v>
      </c>
      <c r="E148" s="251" t="s">
        <v>19</v>
      </c>
      <c r="F148" s="252" t="s">
        <v>2476</v>
      </c>
      <c r="G148" s="250"/>
      <c r="H148" s="251" t="s">
        <v>19</v>
      </c>
      <c r="I148" s="253"/>
      <c r="J148" s="250"/>
      <c r="K148" s="250"/>
      <c r="L148" s="254"/>
      <c r="M148" s="255"/>
      <c r="N148" s="256"/>
      <c r="O148" s="256"/>
      <c r="P148" s="256"/>
      <c r="Q148" s="256"/>
      <c r="R148" s="256"/>
      <c r="S148" s="256"/>
      <c r="T148" s="257"/>
      <c r="U148" s="14"/>
      <c r="V148" s="14"/>
      <c r="W148" s="14"/>
      <c r="X148" s="14"/>
      <c r="Y148" s="14"/>
      <c r="Z148" s="14"/>
      <c r="AA148" s="14"/>
      <c r="AB148" s="14"/>
      <c r="AC148" s="14"/>
      <c r="AD148" s="14"/>
      <c r="AE148" s="14"/>
      <c r="AT148" s="258" t="s">
        <v>319</v>
      </c>
      <c r="AU148" s="258" t="s">
        <v>85</v>
      </c>
      <c r="AV148" s="14" t="s">
        <v>83</v>
      </c>
      <c r="AW148" s="14" t="s">
        <v>37</v>
      </c>
      <c r="AX148" s="14" t="s">
        <v>76</v>
      </c>
      <c r="AY148" s="258" t="s">
        <v>308</v>
      </c>
    </row>
    <row r="149" s="13" customFormat="1">
      <c r="A149" s="13"/>
      <c r="B149" s="234"/>
      <c r="C149" s="235"/>
      <c r="D149" s="236" t="s">
        <v>319</v>
      </c>
      <c r="E149" s="237" t="s">
        <v>19</v>
      </c>
      <c r="F149" s="238" t="s">
        <v>2477</v>
      </c>
      <c r="G149" s="235"/>
      <c r="H149" s="239">
        <v>3.3069999999999999</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9.2840000000000007</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2" customFormat="1" ht="16.5" customHeight="1">
      <c r="A151" s="41"/>
      <c r="B151" s="42"/>
      <c r="C151" s="280" t="s">
        <v>381</v>
      </c>
      <c r="D151" s="280" t="s">
        <v>1137</v>
      </c>
      <c r="E151" s="281" t="s">
        <v>2482</v>
      </c>
      <c r="F151" s="282" t="s">
        <v>2483</v>
      </c>
      <c r="G151" s="283" t="s">
        <v>474</v>
      </c>
      <c r="H151" s="284">
        <v>20.800000000000001</v>
      </c>
      <c r="I151" s="285"/>
      <c r="J151" s="286">
        <f>ROUND(I151*H151,2)</f>
        <v>0</v>
      </c>
      <c r="K151" s="282" t="s">
        <v>19</v>
      </c>
      <c r="L151" s="287"/>
      <c r="M151" s="288" t="s">
        <v>19</v>
      </c>
      <c r="N151" s="289" t="s">
        <v>47</v>
      </c>
      <c r="O151" s="87"/>
      <c r="P151" s="225">
        <f>O151*H151</f>
        <v>0</v>
      </c>
      <c r="Q151" s="225">
        <v>0.079500000000000001</v>
      </c>
      <c r="R151" s="225">
        <f>Q151*H151</f>
        <v>1.6536000000000002</v>
      </c>
      <c r="S151" s="225">
        <v>0</v>
      </c>
      <c r="T151" s="226">
        <f>S151*H151</f>
        <v>0</v>
      </c>
      <c r="U151" s="41"/>
      <c r="V151" s="41"/>
      <c r="W151" s="41"/>
      <c r="X151" s="41"/>
      <c r="Y151" s="41"/>
      <c r="Z151" s="41"/>
      <c r="AA151" s="41"/>
      <c r="AB151" s="41"/>
      <c r="AC151" s="41"/>
      <c r="AD151" s="41"/>
      <c r="AE151" s="41"/>
      <c r="AR151" s="227" t="s">
        <v>352</v>
      </c>
      <c r="AT151" s="227" t="s">
        <v>1137</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2484</v>
      </c>
    </row>
    <row r="152" s="14" customFormat="1">
      <c r="A152" s="14"/>
      <c r="B152" s="249"/>
      <c r="C152" s="250"/>
      <c r="D152" s="236" t="s">
        <v>319</v>
      </c>
      <c r="E152" s="251" t="s">
        <v>19</v>
      </c>
      <c r="F152" s="252" t="s">
        <v>2485</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2486</v>
      </c>
      <c r="G153" s="235"/>
      <c r="H153" s="239">
        <v>20.800000000000001</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83</v>
      </c>
      <c r="AY153" s="245" t="s">
        <v>308</v>
      </c>
    </row>
    <row r="154" s="2" customFormat="1" ht="24.15" customHeight="1">
      <c r="A154" s="41"/>
      <c r="B154" s="42"/>
      <c r="C154" s="216" t="s">
        <v>386</v>
      </c>
      <c r="D154" s="216" t="s">
        <v>310</v>
      </c>
      <c r="E154" s="217" t="s">
        <v>2487</v>
      </c>
      <c r="F154" s="218" t="s">
        <v>2488</v>
      </c>
      <c r="G154" s="219" t="s">
        <v>493</v>
      </c>
      <c r="H154" s="220">
        <v>9.2840000000000007</v>
      </c>
      <c r="I154" s="221"/>
      <c r="J154" s="222">
        <f>ROUND(I154*H154,2)</f>
        <v>0</v>
      </c>
      <c r="K154" s="218" t="s">
        <v>314</v>
      </c>
      <c r="L154" s="47"/>
      <c r="M154" s="223" t="s">
        <v>19</v>
      </c>
      <c r="N154" s="224" t="s">
        <v>47</v>
      </c>
      <c r="O154" s="87"/>
      <c r="P154" s="225">
        <f>O154*H154</f>
        <v>0</v>
      </c>
      <c r="Q154" s="225">
        <v>0.00072000000000000005</v>
      </c>
      <c r="R154" s="225">
        <f>Q154*H154</f>
        <v>0.0066844800000000013</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2489</v>
      </c>
    </row>
    <row r="155" s="2" customFormat="1">
      <c r="A155" s="41"/>
      <c r="B155" s="42"/>
      <c r="C155" s="43"/>
      <c r="D155" s="229" t="s">
        <v>317</v>
      </c>
      <c r="E155" s="43"/>
      <c r="F155" s="230" t="s">
        <v>2490</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4" customFormat="1">
      <c r="A156" s="14"/>
      <c r="B156" s="249"/>
      <c r="C156" s="250"/>
      <c r="D156" s="236" t="s">
        <v>319</v>
      </c>
      <c r="E156" s="251" t="s">
        <v>19</v>
      </c>
      <c r="F156" s="252" t="s">
        <v>2474</v>
      </c>
      <c r="G156" s="250"/>
      <c r="H156" s="251" t="s">
        <v>19</v>
      </c>
      <c r="I156" s="253"/>
      <c r="J156" s="250"/>
      <c r="K156" s="250"/>
      <c r="L156" s="254"/>
      <c r="M156" s="255"/>
      <c r="N156" s="256"/>
      <c r="O156" s="256"/>
      <c r="P156" s="256"/>
      <c r="Q156" s="256"/>
      <c r="R156" s="256"/>
      <c r="S156" s="256"/>
      <c r="T156" s="257"/>
      <c r="U156" s="14"/>
      <c r="V156" s="14"/>
      <c r="W156" s="14"/>
      <c r="X156" s="14"/>
      <c r="Y156" s="14"/>
      <c r="Z156" s="14"/>
      <c r="AA156" s="14"/>
      <c r="AB156" s="14"/>
      <c r="AC156" s="14"/>
      <c r="AD156" s="14"/>
      <c r="AE156" s="14"/>
      <c r="AT156" s="258" t="s">
        <v>319</v>
      </c>
      <c r="AU156" s="258" t="s">
        <v>85</v>
      </c>
      <c r="AV156" s="14" t="s">
        <v>83</v>
      </c>
      <c r="AW156" s="14" t="s">
        <v>37</v>
      </c>
      <c r="AX156" s="14" t="s">
        <v>76</v>
      </c>
      <c r="AY156" s="258" t="s">
        <v>308</v>
      </c>
    </row>
    <row r="157" s="13" customFormat="1">
      <c r="A157" s="13"/>
      <c r="B157" s="234"/>
      <c r="C157" s="235"/>
      <c r="D157" s="236" t="s">
        <v>319</v>
      </c>
      <c r="E157" s="237" t="s">
        <v>19</v>
      </c>
      <c r="F157" s="238" t="s">
        <v>2475</v>
      </c>
      <c r="G157" s="235"/>
      <c r="H157" s="239">
        <v>5.9770000000000003</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4" customFormat="1">
      <c r="A158" s="14"/>
      <c r="B158" s="249"/>
      <c r="C158" s="250"/>
      <c r="D158" s="236" t="s">
        <v>319</v>
      </c>
      <c r="E158" s="251" t="s">
        <v>19</v>
      </c>
      <c r="F158" s="252" t="s">
        <v>2476</v>
      </c>
      <c r="G158" s="250"/>
      <c r="H158" s="251" t="s">
        <v>19</v>
      </c>
      <c r="I158" s="253"/>
      <c r="J158" s="250"/>
      <c r="K158" s="250"/>
      <c r="L158" s="254"/>
      <c r="M158" s="255"/>
      <c r="N158" s="256"/>
      <c r="O158" s="256"/>
      <c r="P158" s="256"/>
      <c r="Q158" s="256"/>
      <c r="R158" s="256"/>
      <c r="S158" s="256"/>
      <c r="T158" s="257"/>
      <c r="U158" s="14"/>
      <c r="V158" s="14"/>
      <c r="W158" s="14"/>
      <c r="X158" s="14"/>
      <c r="Y158" s="14"/>
      <c r="Z158" s="14"/>
      <c r="AA158" s="14"/>
      <c r="AB158" s="14"/>
      <c r="AC158" s="14"/>
      <c r="AD158" s="14"/>
      <c r="AE158" s="14"/>
      <c r="AT158" s="258" t="s">
        <v>319</v>
      </c>
      <c r="AU158" s="258" t="s">
        <v>85</v>
      </c>
      <c r="AV158" s="14" t="s">
        <v>83</v>
      </c>
      <c r="AW158" s="14" t="s">
        <v>37</v>
      </c>
      <c r="AX158" s="14" t="s">
        <v>76</v>
      </c>
      <c r="AY158" s="258" t="s">
        <v>308</v>
      </c>
    </row>
    <row r="159" s="13" customFormat="1">
      <c r="A159" s="13"/>
      <c r="B159" s="234"/>
      <c r="C159" s="235"/>
      <c r="D159" s="236" t="s">
        <v>319</v>
      </c>
      <c r="E159" s="237" t="s">
        <v>19</v>
      </c>
      <c r="F159" s="238" t="s">
        <v>2477</v>
      </c>
      <c r="G159" s="235"/>
      <c r="H159" s="239">
        <v>3.3069999999999999</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76</v>
      </c>
      <c r="AY159" s="245" t="s">
        <v>308</v>
      </c>
    </row>
    <row r="160" s="15" customFormat="1">
      <c r="A160" s="15"/>
      <c r="B160" s="259"/>
      <c r="C160" s="260"/>
      <c r="D160" s="236" t="s">
        <v>319</v>
      </c>
      <c r="E160" s="261" t="s">
        <v>19</v>
      </c>
      <c r="F160" s="262" t="s">
        <v>448</v>
      </c>
      <c r="G160" s="260"/>
      <c r="H160" s="263">
        <v>9.2840000000000007</v>
      </c>
      <c r="I160" s="264"/>
      <c r="J160" s="260"/>
      <c r="K160" s="260"/>
      <c r="L160" s="265"/>
      <c r="M160" s="266"/>
      <c r="N160" s="267"/>
      <c r="O160" s="267"/>
      <c r="P160" s="267"/>
      <c r="Q160" s="267"/>
      <c r="R160" s="267"/>
      <c r="S160" s="267"/>
      <c r="T160" s="268"/>
      <c r="U160" s="15"/>
      <c r="V160" s="15"/>
      <c r="W160" s="15"/>
      <c r="X160" s="15"/>
      <c r="Y160" s="15"/>
      <c r="Z160" s="15"/>
      <c r="AA160" s="15"/>
      <c r="AB160" s="15"/>
      <c r="AC160" s="15"/>
      <c r="AD160" s="15"/>
      <c r="AE160" s="15"/>
      <c r="AT160" s="269" t="s">
        <v>319</v>
      </c>
      <c r="AU160" s="269" t="s">
        <v>85</v>
      </c>
      <c r="AV160" s="15" t="s">
        <v>315</v>
      </c>
      <c r="AW160" s="15" t="s">
        <v>37</v>
      </c>
      <c r="AX160" s="15" t="s">
        <v>83</v>
      </c>
      <c r="AY160" s="269" t="s">
        <v>308</v>
      </c>
    </row>
    <row r="161" s="2" customFormat="1" ht="37.8" customHeight="1">
      <c r="A161" s="41"/>
      <c r="B161" s="42"/>
      <c r="C161" s="216" t="s">
        <v>391</v>
      </c>
      <c r="D161" s="216" t="s">
        <v>310</v>
      </c>
      <c r="E161" s="217" t="s">
        <v>653</v>
      </c>
      <c r="F161" s="218" t="s">
        <v>1211</v>
      </c>
      <c r="G161" s="219" t="s">
        <v>442</v>
      </c>
      <c r="H161" s="220">
        <v>310.98500000000001</v>
      </c>
      <c r="I161" s="221"/>
      <c r="J161" s="222">
        <f>ROUND(I161*H161,2)</f>
        <v>0</v>
      </c>
      <c r="K161" s="218" t="s">
        <v>314</v>
      </c>
      <c r="L161" s="47"/>
      <c r="M161" s="223" t="s">
        <v>19</v>
      </c>
      <c r="N161" s="224"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315</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2491</v>
      </c>
    </row>
    <row r="162" s="2" customFormat="1">
      <c r="A162" s="41"/>
      <c r="B162" s="42"/>
      <c r="C162" s="43"/>
      <c r="D162" s="229" t="s">
        <v>317</v>
      </c>
      <c r="E162" s="43"/>
      <c r="F162" s="230" t="s">
        <v>655</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3" customFormat="1">
      <c r="A163" s="13"/>
      <c r="B163" s="234"/>
      <c r="C163" s="235"/>
      <c r="D163" s="236" t="s">
        <v>319</v>
      </c>
      <c r="E163" s="237" t="s">
        <v>19</v>
      </c>
      <c r="F163" s="238" t="s">
        <v>2492</v>
      </c>
      <c r="G163" s="235"/>
      <c r="H163" s="239">
        <v>310.98500000000001</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37.8" customHeight="1">
      <c r="A164" s="41"/>
      <c r="B164" s="42"/>
      <c r="C164" s="216" t="s">
        <v>396</v>
      </c>
      <c r="D164" s="216" t="s">
        <v>310</v>
      </c>
      <c r="E164" s="217" t="s">
        <v>656</v>
      </c>
      <c r="F164" s="218" t="s">
        <v>1215</v>
      </c>
      <c r="G164" s="219" t="s">
        <v>442</v>
      </c>
      <c r="H164" s="220">
        <v>3109.8499999999999</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2493</v>
      </c>
    </row>
    <row r="165" s="2" customFormat="1">
      <c r="A165" s="41"/>
      <c r="B165" s="42"/>
      <c r="C165" s="43"/>
      <c r="D165" s="229" t="s">
        <v>317</v>
      </c>
      <c r="E165" s="43"/>
      <c r="F165" s="230" t="s">
        <v>658</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3" customFormat="1">
      <c r="A166" s="13"/>
      <c r="B166" s="234"/>
      <c r="C166" s="235"/>
      <c r="D166" s="236" t="s">
        <v>319</v>
      </c>
      <c r="E166" s="237" t="s">
        <v>19</v>
      </c>
      <c r="F166" s="238" t="s">
        <v>2494</v>
      </c>
      <c r="G166" s="235"/>
      <c r="H166" s="239">
        <v>3109.8499999999999</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83</v>
      </c>
      <c r="AY166" s="245" t="s">
        <v>308</v>
      </c>
    </row>
    <row r="167" s="2" customFormat="1" ht="37.8" customHeight="1">
      <c r="A167" s="41"/>
      <c r="B167" s="42"/>
      <c r="C167" s="216" t="s">
        <v>401</v>
      </c>
      <c r="D167" s="216" t="s">
        <v>310</v>
      </c>
      <c r="E167" s="217" t="s">
        <v>2495</v>
      </c>
      <c r="F167" s="218" t="s">
        <v>2496</v>
      </c>
      <c r="G167" s="219" t="s">
        <v>442</v>
      </c>
      <c r="H167" s="220">
        <v>310.98500000000001</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2497</v>
      </c>
    </row>
    <row r="168" s="2" customFormat="1">
      <c r="A168" s="41"/>
      <c r="B168" s="42"/>
      <c r="C168" s="43"/>
      <c r="D168" s="229" t="s">
        <v>317</v>
      </c>
      <c r="E168" s="43"/>
      <c r="F168" s="230" t="s">
        <v>2498</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3" customFormat="1">
      <c r="A169" s="13"/>
      <c r="B169" s="234"/>
      <c r="C169" s="235"/>
      <c r="D169" s="236" t="s">
        <v>319</v>
      </c>
      <c r="E169" s="237" t="s">
        <v>19</v>
      </c>
      <c r="F169" s="238" t="s">
        <v>2499</v>
      </c>
      <c r="G169" s="235"/>
      <c r="H169" s="239">
        <v>310.98500000000001</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83</v>
      </c>
      <c r="AY169" s="245" t="s">
        <v>308</v>
      </c>
    </row>
    <row r="170" s="2" customFormat="1" ht="37.8" customHeight="1">
      <c r="A170" s="41"/>
      <c r="B170" s="42"/>
      <c r="C170" s="216" t="s">
        <v>406</v>
      </c>
      <c r="D170" s="216" t="s">
        <v>310</v>
      </c>
      <c r="E170" s="217" t="s">
        <v>2500</v>
      </c>
      <c r="F170" s="218" t="s">
        <v>2501</v>
      </c>
      <c r="G170" s="219" t="s">
        <v>442</v>
      </c>
      <c r="H170" s="220">
        <v>3109.8499999999999</v>
      </c>
      <c r="I170" s="221"/>
      <c r="J170" s="222">
        <f>ROUND(I170*H170,2)</f>
        <v>0</v>
      </c>
      <c r="K170" s="218" t="s">
        <v>314</v>
      </c>
      <c r="L170" s="47"/>
      <c r="M170" s="223" t="s">
        <v>19</v>
      </c>
      <c r="N170" s="224"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2502</v>
      </c>
    </row>
    <row r="171" s="2" customFormat="1">
      <c r="A171" s="41"/>
      <c r="B171" s="42"/>
      <c r="C171" s="43"/>
      <c r="D171" s="229" t="s">
        <v>317</v>
      </c>
      <c r="E171" s="43"/>
      <c r="F171" s="230" t="s">
        <v>2503</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3" customFormat="1">
      <c r="A172" s="13"/>
      <c r="B172" s="234"/>
      <c r="C172" s="235"/>
      <c r="D172" s="236" t="s">
        <v>319</v>
      </c>
      <c r="E172" s="237" t="s">
        <v>19</v>
      </c>
      <c r="F172" s="238" t="s">
        <v>2504</v>
      </c>
      <c r="G172" s="235"/>
      <c r="H172" s="239">
        <v>3109.8499999999999</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83</v>
      </c>
      <c r="AY172" s="245" t="s">
        <v>308</v>
      </c>
    </row>
    <row r="173" s="2" customFormat="1" ht="37.8" customHeight="1">
      <c r="A173" s="41"/>
      <c r="B173" s="42"/>
      <c r="C173" s="216" t="s">
        <v>411</v>
      </c>
      <c r="D173" s="216" t="s">
        <v>310</v>
      </c>
      <c r="E173" s="217" t="s">
        <v>1909</v>
      </c>
      <c r="F173" s="218" t="s">
        <v>1910</v>
      </c>
      <c r="G173" s="219" t="s">
        <v>442</v>
      </c>
      <c r="H173" s="220">
        <v>23.039999999999999</v>
      </c>
      <c r="I173" s="221"/>
      <c r="J173" s="222">
        <f>ROUND(I173*H173,2)</f>
        <v>0</v>
      </c>
      <c r="K173" s="218" t="s">
        <v>314</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315</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2505</v>
      </c>
    </row>
    <row r="174" s="2" customFormat="1">
      <c r="A174" s="41"/>
      <c r="B174" s="42"/>
      <c r="C174" s="43"/>
      <c r="D174" s="229" t="s">
        <v>317</v>
      </c>
      <c r="E174" s="43"/>
      <c r="F174" s="230" t="s">
        <v>1912</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13" customFormat="1">
      <c r="A175" s="13"/>
      <c r="B175" s="234"/>
      <c r="C175" s="235"/>
      <c r="D175" s="236" t="s">
        <v>319</v>
      </c>
      <c r="E175" s="237" t="s">
        <v>19</v>
      </c>
      <c r="F175" s="238" t="s">
        <v>2506</v>
      </c>
      <c r="G175" s="235"/>
      <c r="H175" s="239">
        <v>23.039999999999999</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83</v>
      </c>
      <c r="AY175" s="245" t="s">
        <v>308</v>
      </c>
    </row>
    <row r="176" s="2" customFormat="1" ht="37.8" customHeight="1">
      <c r="A176" s="41"/>
      <c r="B176" s="42"/>
      <c r="C176" s="216" t="s">
        <v>7</v>
      </c>
      <c r="D176" s="216" t="s">
        <v>310</v>
      </c>
      <c r="E176" s="217" t="s">
        <v>1914</v>
      </c>
      <c r="F176" s="218" t="s">
        <v>1915</v>
      </c>
      <c r="G176" s="219" t="s">
        <v>442</v>
      </c>
      <c r="H176" s="220">
        <v>230.40000000000001</v>
      </c>
      <c r="I176" s="221"/>
      <c r="J176" s="222">
        <f>ROUND(I176*H176,2)</f>
        <v>0</v>
      </c>
      <c r="K176" s="218" t="s">
        <v>314</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315</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2507</v>
      </c>
    </row>
    <row r="177" s="2" customFormat="1">
      <c r="A177" s="41"/>
      <c r="B177" s="42"/>
      <c r="C177" s="43"/>
      <c r="D177" s="229" t="s">
        <v>317</v>
      </c>
      <c r="E177" s="43"/>
      <c r="F177" s="230" t="s">
        <v>1917</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13" customFormat="1">
      <c r="A178" s="13"/>
      <c r="B178" s="234"/>
      <c r="C178" s="235"/>
      <c r="D178" s="236" t="s">
        <v>319</v>
      </c>
      <c r="E178" s="237" t="s">
        <v>19</v>
      </c>
      <c r="F178" s="238" t="s">
        <v>2508</v>
      </c>
      <c r="G178" s="235"/>
      <c r="H178" s="239">
        <v>230.40000000000001</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83</v>
      </c>
      <c r="AY178" s="245" t="s">
        <v>308</v>
      </c>
    </row>
    <row r="179" s="2" customFormat="1" ht="24.15" customHeight="1">
      <c r="A179" s="41"/>
      <c r="B179" s="42"/>
      <c r="C179" s="216" t="s">
        <v>420</v>
      </c>
      <c r="D179" s="216" t="s">
        <v>310</v>
      </c>
      <c r="E179" s="217" t="s">
        <v>666</v>
      </c>
      <c r="F179" s="218" t="s">
        <v>1134</v>
      </c>
      <c r="G179" s="219" t="s">
        <v>493</v>
      </c>
      <c r="H179" s="220">
        <v>1243.9400000000001</v>
      </c>
      <c r="I179" s="221"/>
      <c r="J179" s="222">
        <f>ROUND(I179*H179,2)</f>
        <v>0</v>
      </c>
      <c r="K179" s="218" t="s">
        <v>314</v>
      </c>
      <c r="L179" s="47"/>
      <c r="M179" s="223" t="s">
        <v>19</v>
      </c>
      <c r="N179" s="224"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315</v>
      </c>
      <c r="AT179" s="227" t="s">
        <v>310</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2509</v>
      </c>
    </row>
    <row r="180" s="2" customFormat="1">
      <c r="A180" s="41"/>
      <c r="B180" s="42"/>
      <c r="C180" s="43"/>
      <c r="D180" s="229" t="s">
        <v>317</v>
      </c>
      <c r="E180" s="43"/>
      <c r="F180" s="230" t="s">
        <v>668</v>
      </c>
      <c r="G180" s="43"/>
      <c r="H180" s="43"/>
      <c r="I180" s="231"/>
      <c r="J180" s="43"/>
      <c r="K180" s="43"/>
      <c r="L180" s="47"/>
      <c r="M180" s="232"/>
      <c r="N180" s="233"/>
      <c r="O180" s="87"/>
      <c r="P180" s="87"/>
      <c r="Q180" s="87"/>
      <c r="R180" s="87"/>
      <c r="S180" s="87"/>
      <c r="T180" s="88"/>
      <c r="U180" s="41"/>
      <c r="V180" s="41"/>
      <c r="W180" s="41"/>
      <c r="X180" s="41"/>
      <c r="Y180" s="41"/>
      <c r="Z180" s="41"/>
      <c r="AA180" s="41"/>
      <c r="AB180" s="41"/>
      <c r="AC180" s="41"/>
      <c r="AD180" s="41"/>
      <c r="AE180" s="41"/>
      <c r="AT180" s="20" t="s">
        <v>317</v>
      </c>
      <c r="AU180" s="20" t="s">
        <v>85</v>
      </c>
    </row>
    <row r="181" s="13" customFormat="1">
      <c r="A181" s="13"/>
      <c r="B181" s="234"/>
      <c r="C181" s="235"/>
      <c r="D181" s="236" t="s">
        <v>319</v>
      </c>
      <c r="E181" s="237" t="s">
        <v>19</v>
      </c>
      <c r="F181" s="238" t="s">
        <v>2510</v>
      </c>
      <c r="G181" s="235"/>
      <c r="H181" s="239">
        <v>621.97000000000003</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76</v>
      </c>
      <c r="AY181" s="245" t="s">
        <v>308</v>
      </c>
    </row>
    <row r="182" s="13" customFormat="1">
      <c r="A182" s="13"/>
      <c r="B182" s="234"/>
      <c r="C182" s="235"/>
      <c r="D182" s="236" t="s">
        <v>319</v>
      </c>
      <c r="E182" s="237" t="s">
        <v>19</v>
      </c>
      <c r="F182" s="238" t="s">
        <v>2511</v>
      </c>
      <c r="G182" s="235"/>
      <c r="H182" s="239">
        <v>621.97000000000003</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37</v>
      </c>
      <c r="AX182" s="13" t="s">
        <v>76</v>
      </c>
      <c r="AY182" s="245" t="s">
        <v>308</v>
      </c>
    </row>
    <row r="183" s="15" customFormat="1">
      <c r="A183" s="15"/>
      <c r="B183" s="259"/>
      <c r="C183" s="260"/>
      <c r="D183" s="236" t="s">
        <v>319</v>
      </c>
      <c r="E183" s="261" t="s">
        <v>19</v>
      </c>
      <c r="F183" s="262" t="s">
        <v>448</v>
      </c>
      <c r="G183" s="260"/>
      <c r="H183" s="263">
        <v>1243.9400000000001</v>
      </c>
      <c r="I183" s="264"/>
      <c r="J183" s="260"/>
      <c r="K183" s="260"/>
      <c r="L183" s="265"/>
      <c r="M183" s="266"/>
      <c r="N183" s="267"/>
      <c r="O183" s="267"/>
      <c r="P183" s="267"/>
      <c r="Q183" s="267"/>
      <c r="R183" s="267"/>
      <c r="S183" s="267"/>
      <c r="T183" s="268"/>
      <c r="U183" s="15"/>
      <c r="V183" s="15"/>
      <c r="W183" s="15"/>
      <c r="X183" s="15"/>
      <c r="Y183" s="15"/>
      <c r="Z183" s="15"/>
      <c r="AA183" s="15"/>
      <c r="AB183" s="15"/>
      <c r="AC183" s="15"/>
      <c r="AD183" s="15"/>
      <c r="AE183" s="15"/>
      <c r="AT183" s="269" t="s">
        <v>319</v>
      </c>
      <c r="AU183" s="269" t="s">
        <v>85</v>
      </c>
      <c r="AV183" s="15" t="s">
        <v>315</v>
      </c>
      <c r="AW183" s="15" t="s">
        <v>37</v>
      </c>
      <c r="AX183" s="15" t="s">
        <v>83</v>
      </c>
      <c r="AY183" s="269" t="s">
        <v>308</v>
      </c>
    </row>
    <row r="184" s="2" customFormat="1" ht="24.15" customHeight="1">
      <c r="A184" s="41"/>
      <c r="B184" s="42"/>
      <c r="C184" s="216" t="s">
        <v>425</v>
      </c>
      <c r="D184" s="216" t="s">
        <v>310</v>
      </c>
      <c r="E184" s="217" t="s">
        <v>663</v>
      </c>
      <c r="F184" s="218" t="s">
        <v>1234</v>
      </c>
      <c r="G184" s="219" t="s">
        <v>442</v>
      </c>
      <c r="H184" s="220">
        <v>645.00999999999999</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315</v>
      </c>
      <c r="AT184" s="227" t="s">
        <v>310</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2512</v>
      </c>
    </row>
    <row r="185" s="2" customFormat="1">
      <c r="A185" s="41"/>
      <c r="B185" s="42"/>
      <c r="C185" s="43"/>
      <c r="D185" s="229" t="s">
        <v>317</v>
      </c>
      <c r="E185" s="43"/>
      <c r="F185" s="230" t="s">
        <v>665</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85</v>
      </c>
    </row>
    <row r="186" s="14" customFormat="1">
      <c r="A186" s="14"/>
      <c r="B186" s="249"/>
      <c r="C186" s="250"/>
      <c r="D186" s="236" t="s">
        <v>319</v>
      </c>
      <c r="E186" s="251" t="s">
        <v>19</v>
      </c>
      <c r="F186" s="252" t="s">
        <v>2315</v>
      </c>
      <c r="G186" s="250"/>
      <c r="H186" s="251" t="s">
        <v>19</v>
      </c>
      <c r="I186" s="253"/>
      <c r="J186" s="250"/>
      <c r="K186" s="250"/>
      <c r="L186" s="254"/>
      <c r="M186" s="255"/>
      <c r="N186" s="256"/>
      <c r="O186" s="256"/>
      <c r="P186" s="256"/>
      <c r="Q186" s="256"/>
      <c r="R186" s="256"/>
      <c r="S186" s="256"/>
      <c r="T186" s="257"/>
      <c r="U186" s="14"/>
      <c r="V186" s="14"/>
      <c r="W186" s="14"/>
      <c r="X186" s="14"/>
      <c r="Y186" s="14"/>
      <c r="Z186" s="14"/>
      <c r="AA186" s="14"/>
      <c r="AB186" s="14"/>
      <c r="AC186" s="14"/>
      <c r="AD186" s="14"/>
      <c r="AE186" s="14"/>
      <c r="AT186" s="258" t="s">
        <v>319</v>
      </c>
      <c r="AU186" s="258" t="s">
        <v>85</v>
      </c>
      <c r="AV186" s="14" t="s">
        <v>83</v>
      </c>
      <c r="AW186" s="14" t="s">
        <v>37</v>
      </c>
      <c r="AX186" s="14" t="s">
        <v>76</v>
      </c>
      <c r="AY186" s="258" t="s">
        <v>308</v>
      </c>
    </row>
    <row r="187" s="13" customFormat="1">
      <c r="A187" s="13"/>
      <c r="B187" s="234"/>
      <c r="C187" s="235"/>
      <c r="D187" s="236" t="s">
        <v>319</v>
      </c>
      <c r="E187" s="237" t="s">
        <v>19</v>
      </c>
      <c r="F187" s="238" t="s">
        <v>2513</v>
      </c>
      <c r="G187" s="235"/>
      <c r="H187" s="239">
        <v>310.98500000000001</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76</v>
      </c>
      <c r="AY187" s="245" t="s">
        <v>308</v>
      </c>
    </row>
    <row r="188" s="13" customFormat="1">
      <c r="A188" s="13"/>
      <c r="B188" s="234"/>
      <c r="C188" s="235"/>
      <c r="D188" s="236" t="s">
        <v>319</v>
      </c>
      <c r="E188" s="237" t="s">
        <v>19</v>
      </c>
      <c r="F188" s="238" t="s">
        <v>2514</v>
      </c>
      <c r="G188" s="235"/>
      <c r="H188" s="239">
        <v>310.98500000000001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3" customFormat="1">
      <c r="A189" s="13"/>
      <c r="B189" s="234"/>
      <c r="C189" s="235"/>
      <c r="D189" s="236" t="s">
        <v>319</v>
      </c>
      <c r="E189" s="237" t="s">
        <v>19</v>
      </c>
      <c r="F189" s="238" t="s">
        <v>2515</v>
      </c>
      <c r="G189" s="235"/>
      <c r="H189" s="239">
        <v>23.039999999999999</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76</v>
      </c>
      <c r="AY189" s="245" t="s">
        <v>308</v>
      </c>
    </row>
    <row r="190" s="15" customFormat="1">
      <c r="A190" s="15"/>
      <c r="B190" s="259"/>
      <c r="C190" s="260"/>
      <c r="D190" s="236" t="s">
        <v>319</v>
      </c>
      <c r="E190" s="261" t="s">
        <v>19</v>
      </c>
      <c r="F190" s="262" t="s">
        <v>448</v>
      </c>
      <c r="G190" s="260"/>
      <c r="H190" s="263">
        <v>645.00999999999999</v>
      </c>
      <c r="I190" s="264"/>
      <c r="J190" s="260"/>
      <c r="K190" s="260"/>
      <c r="L190" s="265"/>
      <c r="M190" s="266"/>
      <c r="N190" s="267"/>
      <c r="O190" s="267"/>
      <c r="P190" s="267"/>
      <c r="Q190" s="267"/>
      <c r="R190" s="267"/>
      <c r="S190" s="267"/>
      <c r="T190" s="268"/>
      <c r="U190" s="15"/>
      <c r="V190" s="15"/>
      <c r="W190" s="15"/>
      <c r="X190" s="15"/>
      <c r="Y190" s="15"/>
      <c r="Z190" s="15"/>
      <c r="AA190" s="15"/>
      <c r="AB190" s="15"/>
      <c r="AC190" s="15"/>
      <c r="AD190" s="15"/>
      <c r="AE190" s="15"/>
      <c r="AT190" s="269" t="s">
        <v>319</v>
      </c>
      <c r="AU190" s="269" t="s">
        <v>85</v>
      </c>
      <c r="AV190" s="15" t="s">
        <v>315</v>
      </c>
      <c r="AW190" s="15" t="s">
        <v>37</v>
      </c>
      <c r="AX190" s="15" t="s">
        <v>83</v>
      </c>
      <c r="AY190" s="269" t="s">
        <v>308</v>
      </c>
    </row>
    <row r="191" s="2" customFormat="1" ht="24.15" customHeight="1">
      <c r="A191" s="41"/>
      <c r="B191" s="42"/>
      <c r="C191" s="216" t="s">
        <v>430</v>
      </c>
      <c r="D191" s="216" t="s">
        <v>310</v>
      </c>
      <c r="E191" s="217" t="s">
        <v>466</v>
      </c>
      <c r="F191" s="218" t="s">
        <v>467</v>
      </c>
      <c r="G191" s="219" t="s">
        <v>442</v>
      </c>
      <c r="H191" s="220">
        <v>477.49000000000001</v>
      </c>
      <c r="I191" s="221"/>
      <c r="J191" s="222">
        <f>ROUND(I191*H191,2)</f>
        <v>0</v>
      </c>
      <c r="K191" s="218" t="s">
        <v>314</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2516</v>
      </c>
    </row>
    <row r="192" s="2" customFormat="1">
      <c r="A192" s="41"/>
      <c r="B192" s="42"/>
      <c r="C192" s="43"/>
      <c r="D192" s="229" t="s">
        <v>317</v>
      </c>
      <c r="E192" s="43"/>
      <c r="F192" s="230" t="s">
        <v>469</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3" customFormat="1">
      <c r="A193" s="13"/>
      <c r="B193" s="234"/>
      <c r="C193" s="235"/>
      <c r="D193" s="236" t="s">
        <v>319</v>
      </c>
      <c r="E193" s="237" t="s">
        <v>19</v>
      </c>
      <c r="F193" s="238" t="s">
        <v>2517</v>
      </c>
      <c r="G193" s="235"/>
      <c r="H193" s="239">
        <v>477.49000000000001</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83</v>
      </c>
      <c r="AY193" s="245" t="s">
        <v>308</v>
      </c>
    </row>
    <row r="194" s="2" customFormat="1" ht="16.5" customHeight="1">
      <c r="A194" s="41"/>
      <c r="B194" s="42"/>
      <c r="C194" s="280" t="s">
        <v>753</v>
      </c>
      <c r="D194" s="280" t="s">
        <v>1137</v>
      </c>
      <c r="E194" s="281" t="s">
        <v>2518</v>
      </c>
      <c r="F194" s="282" t="s">
        <v>2519</v>
      </c>
      <c r="G194" s="283" t="s">
        <v>493</v>
      </c>
      <c r="H194" s="284">
        <v>954.98000000000002</v>
      </c>
      <c r="I194" s="285"/>
      <c r="J194" s="286">
        <f>ROUND(I194*H194,2)</f>
        <v>0</v>
      </c>
      <c r="K194" s="282" t="s">
        <v>314</v>
      </c>
      <c r="L194" s="287"/>
      <c r="M194" s="288" t="s">
        <v>19</v>
      </c>
      <c r="N194" s="289" t="s">
        <v>47</v>
      </c>
      <c r="O194" s="87"/>
      <c r="P194" s="225">
        <f>O194*H194</f>
        <v>0</v>
      </c>
      <c r="Q194" s="225">
        <v>0</v>
      </c>
      <c r="R194" s="225">
        <f>Q194*H194</f>
        <v>0</v>
      </c>
      <c r="S194" s="225">
        <v>0</v>
      </c>
      <c r="T194" s="226">
        <f>S194*H194</f>
        <v>0</v>
      </c>
      <c r="U194" s="41"/>
      <c r="V194" s="41"/>
      <c r="W194" s="41"/>
      <c r="X194" s="41"/>
      <c r="Y194" s="41"/>
      <c r="Z194" s="41"/>
      <c r="AA194" s="41"/>
      <c r="AB194" s="41"/>
      <c r="AC194" s="41"/>
      <c r="AD194" s="41"/>
      <c r="AE194" s="41"/>
      <c r="AR194" s="227" t="s">
        <v>352</v>
      </c>
      <c r="AT194" s="227" t="s">
        <v>1137</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2520</v>
      </c>
    </row>
    <row r="195" s="13" customFormat="1">
      <c r="A195" s="13"/>
      <c r="B195" s="234"/>
      <c r="C195" s="235"/>
      <c r="D195" s="236" t="s">
        <v>319</v>
      </c>
      <c r="E195" s="237" t="s">
        <v>19</v>
      </c>
      <c r="F195" s="238" t="s">
        <v>2521</v>
      </c>
      <c r="G195" s="235"/>
      <c r="H195" s="239">
        <v>477.49000000000001</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3" customFormat="1">
      <c r="A196" s="13"/>
      <c r="B196" s="234"/>
      <c r="C196" s="235"/>
      <c r="D196" s="236" t="s">
        <v>319</v>
      </c>
      <c r="E196" s="235"/>
      <c r="F196" s="238" t="s">
        <v>2522</v>
      </c>
      <c r="G196" s="235"/>
      <c r="H196" s="239">
        <v>954.98000000000002</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4</v>
      </c>
      <c r="AX196" s="13" t="s">
        <v>83</v>
      </c>
      <c r="AY196" s="245" t="s">
        <v>308</v>
      </c>
    </row>
    <row r="197" s="12" customFormat="1" ht="22.8" customHeight="1">
      <c r="A197" s="12"/>
      <c r="B197" s="200"/>
      <c r="C197" s="201"/>
      <c r="D197" s="202" t="s">
        <v>75</v>
      </c>
      <c r="E197" s="214" t="s">
        <v>85</v>
      </c>
      <c r="F197" s="214" t="s">
        <v>1269</v>
      </c>
      <c r="G197" s="201"/>
      <c r="H197" s="201"/>
      <c r="I197" s="204"/>
      <c r="J197" s="215">
        <f>BK197</f>
        <v>0</v>
      </c>
      <c r="K197" s="201"/>
      <c r="L197" s="206"/>
      <c r="M197" s="207"/>
      <c r="N197" s="208"/>
      <c r="O197" s="208"/>
      <c r="P197" s="209">
        <f>SUM(P198:P200)</f>
        <v>0</v>
      </c>
      <c r="Q197" s="208"/>
      <c r="R197" s="209">
        <f>SUM(R198:R200)</f>
        <v>6.7199999999999994E-05</v>
      </c>
      <c r="S197" s="208"/>
      <c r="T197" s="210">
        <f>SUM(T198:T200)</f>
        <v>0</v>
      </c>
      <c r="U197" s="12"/>
      <c r="V197" s="12"/>
      <c r="W197" s="12"/>
      <c r="X197" s="12"/>
      <c r="Y197" s="12"/>
      <c r="Z197" s="12"/>
      <c r="AA197" s="12"/>
      <c r="AB197" s="12"/>
      <c r="AC197" s="12"/>
      <c r="AD197" s="12"/>
      <c r="AE197" s="12"/>
      <c r="AR197" s="211" t="s">
        <v>83</v>
      </c>
      <c r="AT197" s="212" t="s">
        <v>75</v>
      </c>
      <c r="AU197" s="212" t="s">
        <v>83</v>
      </c>
      <c r="AY197" s="211" t="s">
        <v>308</v>
      </c>
      <c r="BK197" s="213">
        <f>SUM(BK198:BK200)</f>
        <v>0</v>
      </c>
    </row>
    <row r="198" s="2" customFormat="1" ht="24.15" customHeight="1">
      <c r="A198" s="41"/>
      <c r="B198" s="42"/>
      <c r="C198" s="216" t="s">
        <v>596</v>
      </c>
      <c r="D198" s="216" t="s">
        <v>310</v>
      </c>
      <c r="E198" s="217" t="s">
        <v>2523</v>
      </c>
      <c r="F198" s="218" t="s">
        <v>2524</v>
      </c>
      <c r="G198" s="219" t="s">
        <v>474</v>
      </c>
      <c r="H198" s="220">
        <v>0.12</v>
      </c>
      <c r="I198" s="221"/>
      <c r="J198" s="222">
        <f>ROUND(I198*H198,2)</f>
        <v>0</v>
      </c>
      <c r="K198" s="218" t="s">
        <v>902</v>
      </c>
      <c r="L198" s="47"/>
      <c r="M198" s="223" t="s">
        <v>19</v>
      </c>
      <c r="N198" s="224" t="s">
        <v>47</v>
      </c>
      <c r="O198" s="87"/>
      <c r="P198" s="225">
        <f>O198*H198</f>
        <v>0</v>
      </c>
      <c r="Q198" s="225">
        <v>0.00055999999999999995</v>
      </c>
      <c r="R198" s="225">
        <f>Q198*H198</f>
        <v>6.7199999999999994E-05</v>
      </c>
      <c r="S198" s="225">
        <v>0</v>
      </c>
      <c r="T198" s="226">
        <f>S198*H198</f>
        <v>0</v>
      </c>
      <c r="U198" s="41"/>
      <c r="V198" s="41"/>
      <c r="W198" s="41"/>
      <c r="X198" s="41"/>
      <c r="Y198" s="41"/>
      <c r="Z198" s="41"/>
      <c r="AA198" s="41"/>
      <c r="AB198" s="41"/>
      <c r="AC198" s="41"/>
      <c r="AD198" s="41"/>
      <c r="AE198" s="41"/>
      <c r="AR198" s="227" t="s">
        <v>315</v>
      </c>
      <c r="AT198" s="227" t="s">
        <v>310</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2525</v>
      </c>
    </row>
    <row r="199" s="2" customFormat="1">
      <c r="A199" s="41"/>
      <c r="B199" s="42"/>
      <c r="C199" s="43"/>
      <c r="D199" s="229" t="s">
        <v>317</v>
      </c>
      <c r="E199" s="43"/>
      <c r="F199" s="230" t="s">
        <v>2526</v>
      </c>
      <c r="G199" s="43"/>
      <c r="H199" s="43"/>
      <c r="I199" s="231"/>
      <c r="J199" s="43"/>
      <c r="K199" s="43"/>
      <c r="L199" s="47"/>
      <c r="M199" s="232"/>
      <c r="N199" s="233"/>
      <c r="O199" s="87"/>
      <c r="P199" s="87"/>
      <c r="Q199" s="87"/>
      <c r="R199" s="87"/>
      <c r="S199" s="87"/>
      <c r="T199" s="88"/>
      <c r="U199" s="41"/>
      <c r="V199" s="41"/>
      <c r="W199" s="41"/>
      <c r="X199" s="41"/>
      <c r="Y199" s="41"/>
      <c r="Z199" s="41"/>
      <c r="AA199" s="41"/>
      <c r="AB199" s="41"/>
      <c r="AC199" s="41"/>
      <c r="AD199" s="41"/>
      <c r="AE199" s="41"/>
      <c r="AT199" s="20" t="s">
        <v>317</v>
      </c>
      <c r="AU199" s="20" t="s">
        <v>85</v>
      </c>
    </row>
    <row r="200" s="13" customFormat="1">
      <c r="A200" s="13"/>
      <c r="B200" s="234"/>
      <c r="C200" s="235"/>
      <c r="D200" s="236" t="s">
        <v>319</v>
      </c>
      <c r="E200" s="237" t="s">
        <v>19</v>
      </c>
      <c r="F200" s="238" t="s">
        <v>2527</v>
      </c>
      <c r="G200" s="235"/>
      <c r="H200" s="239">
        <v>0.12</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83</v>
      </c>
      <c r="AY200" s="245" t="s">
        <v>308</v>
      </c>
    </row>
    <row r="201" s="12" customFormat="1" ht="22.8" customHeight="1">
      <c r="A201" s="12"/>
      <c r="B201" s="200"/>
      <c r="C201" s="201"/>
      <c r="D201" s="202" t="s">
        <v>75</v>
      </c>
      <c r="E201" s="214" t="s">
        <v>150</v>
      </c>
      <c r="F201" s="214" t="s">
        <v>2342</v>
      </c>
      <c r="G201" s="201"/>
      <c r="H201" s="201"/>
      <c r="I201" s="204"/>
      <c r="J201" s="215">
        <f>BK201</f>
        <v>0</v>
      </c>
      <c r="K201" s="201"/>
      <c r="L201" s="206"/>
      <c r="M201" s="207"/>
      <c r="N201" s="208"/>
      <c r="O201" s="208"/>
      <c r="P201" s="209">
        <f>SUM(P202:P206)</f>
        <v>0</v>
      </c>
      <c r="Q201" s="208"/>
      <c r="R201" s="209">
        <f>SUM(R202:R206)</f>
        <v>0</v>
      </c>
      <c r="S201" s="208"/>
      <c r="T201" s="210">
        <f>SUM(T202:T206)</f>
        <v>0</v>
      </c>
      <c r="U201" s="12"/>
      <c r="V201" s="12"/>
      <c r="W201" s="12"/>
      <c r="X201" s="12"/>
      <c r="Y201" s="12"/>
      <c r="Z201" s="12"/>
      <c r="AA201" s="12"/>
      <c r="AB201" s="12"/>
      <c r="AC201" s="12"/>
      <c r="AD201" s="12"/>
      <c r="AE201" s="12"/>
      <c r="AR201" s="211" t="s">
        <v>83</v>
      </c>
      <c r="AT201" s="212" t="s">
        <v>75</v>
      </c>
      <c r="AU201" s="212" t="s">
        <v>83</v>
      </c>
      <c r="AY201" s="211" t="s">
        <v>308</v>
      </c>
      <c r="BK201" s="213">
        <f>SUM(BK202:BK206)</f>
        <v>0</v>
      </c>
    </row>
    <row r="202" s="2" customFormat="1" ht="16.5" customHeight="1">
      <c r="A202" s="41"/>
      <c r="B202" s="42"/>
      <c r="C202" s="216" t="s">
        <v>759</v>
      </c>
      <c r="D202" s="216" t="s">
        <v>310</v>
      </c>
      <c r="E202" s="217" t="s">
        <v>2528</v>
      </c>
      <c r="F202" s="218" t="s">
        <v>2529</v>
      </c>
      <c r="G202" s="219" t="s">
        <v>474</v>
      </c>
      <c r="H202" s="220">
        <v>210</v>
      </c>
      <c r="I202" s="221"/>
      <c r="J202" s="222">
        <f>ROUND(I202*H202,2)</f>
        <v>0</v>
      </c>
      <c r="K202" s="218" t="s">
        <v>314</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2530</v>
      </c>
    </row>
    <row r="203" s="2" customFormat="1">
      <c r="A203" s="41"/>
      <c r="B203" s="42"/>
      <c r="C203" s="43"/>
      <c r="D203" s="229" t="s">
        <v>317</v>
      </c>
      <c r="E203" s="43"/>
      <c r="F203" s="230" t="s">
        <v>2531</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3" customFormat="1">
      <c r="A204" s="13"/>
      <c r="B204" s="234"/>
      <c r="C204" s="235"/>
      <c r="D204" s="236" t="s">
        <v>319</v>
      </c>
      <c r="E204" s="237" t="s">
        <v>19</v>
      </c>
      <c r="F204" s="238" t="s">
        <v>2532</v>
      </c>
      <c r="G204" s="235"/>
      <c r="H204" s="239">
        <v>210</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83</v>
      </c>
      <c r="AY204" s="245" t="s">
        <v>308</v>
      </c>
    </row>
    <row r="205" s="2" customFormat="1" ht="16.5" customHeight="1">
      <c r="A205" s="41"/>
      <c r="B205" s="42"/>
      <c r="C205" s="216" t="s">
        <v>606</v>
      </c>
      <c r="D205" s="216" t="s">
        <v>310</v>
      </c>
      <c r="E205" s="217" t="s">
        <v>2533</v>
      </c>
      <c r="F205" s="218" t="s">
        <v>2534</v>
      </c>
      <c r="G205" s="219" t="s">
        <v>474</v>
      </c>
      <c r="H205" s="220">
        <v>105</v>
      </c>
      <c r="I205" s="221"/>
      <c r="J205" s="222">
        <f>ROUND(I205*H205,2)</f>
        <v>0</v>
      </c>
      <c r="K205" s="218" t="s">
        <v>19</v>
      </c>
      <c r="L205" s="47"/>
      <c r="M205" s="223" t="s">
        <v>19</v>
      </c>
      <c r="N205" s="224"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315</v>
      </c>
      <c r="AT205" s="227" t="s">
        <v>310</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2535</v>
      </c>
    </row>
    <row r="206" s="13" customFormat="1">
      <c r="A206" s="13"/>
      <c r="B206" s="234"/>
      <c r="C206" s="235"/>
      <c r="D206" s="236" t="s">
        <v>319</v>
      </c>
      <c r="E206" s="237" t="s">
        <v>19</v>
      </c>
      <c r="F206" s="238" t="s">
        <v>2536</v>
      </c>
      <c r="G206" s="235"/>
      <c r="H206" s="239">
        <v>105</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83</v>
      </c>
      <c r="AY206" s="245" t="s">
        <v>308</v>
      </c>
    </row>
    <row r="207" s="12" customFormat="1" ht="22.8" customHeight="1">
      <c r="A207" s="12"/>
      <c r="B207" s="200"/>
      <c r="C207" s="201"/>
      <c r="D207" s="202" t="s">
        <v>75</v>
      </c>
      <c r="E207" s="214" t="s">
        <v>315</v>
      </c>
      <c r="F207" s="214" t="s">
        <v>1613</v>
      </c>
      <c r="G207" s="201"/>
      <c r="H207" s="201"/>
      <c r="I207" s="204"/>
      <c r="J207" s="215">
        <f>BK207</f>
        <v>0</v>
      </c>
      <c r="K207" s="201"/>
      <c r="L207" s="206"/>
      <c r="M207" s="207"/>
      <c r="N207" s="208"/>
      <c r="O207" s="208"/>
      <c r="P207" s="209">
        <f>SUM(P208:P225)</f>
        <v>0</v>
      </c>
      <c r="Q207" s="208"/>
      <c r="R207" s="209">
        <f>SUM(R208:R225)</f>
        <v>1.3357723500000001</v>
      </c>
      <c r="S207" s="208"/>
      <c r="T207" s="210">
        <f>SUM(T208:T225)</f>
        <v>0</v>
      </c>
      <c r="U207" s="12"/>
      <c r="V207" s="12"/>
      <c r="W207" s="12"/>
      <c r="X207" s="12"/>
      <c r="Y207" s="12"/>
      <c r="Z207" s="12"/>
      <c r="AA207" s="12"/>
      <c r="AB207" s="12"/>
      <c r="AC207" s="12"/>
      <c r="AD207" s="12"/>
      <c r="AE207" s="12"/>
      <c r="AR207" s="211" t="s">
        <v>83</v>
      </c>
      <c r="AT207" s="212" t="s">
        <v>75</v>
      </c>
      <c r="AU207" s="212" t="s">
        <v>83</v>
      </c>
      <c r="AY207" s="211" t="s">
        <v>308</v>
      </c>
      <c r="BK207" s="213">
        <f>SUM(BK208:BK225)</f>
        <v>0</v>
      </c>
    </row>
    <row r="208" s="2" customFormat="1" ht="21.75" customHeight="1">
      <c r="A208" s="41"/>
      <c r="B208" s="42"/>
      <c r="C208" s="216" t="s">
        <v>765</v>
      </c>
      <c r="D208" s="216" t="s">
        <v>310</v>
      </c>
      <c r="E208" s="217" t="s">
        <v>2537</v>
      </c>
      <c r="F208" s="218" t="s">
        <v>2538</v>
      </c>
      <c r="G208" s="219" t="s">
        <v>323</v>
      </c>
      <c r="H208" s="220">
        <v>20</v>
      </c>
      <c r="I208" s="221"/>
      <c r="J208" s="222">
        <f>ROUND(I208*H208,2)</f>
        <v>0</v>
      </c>
      <c r="K208" s="218" t="s">
        <v>314</v>
      </c>
      <c r="L208" s="47"/>
      <c r="M208" s="223" t="s">
        <v>19</v>
      </c>
      <c r="N208" s="224" t="s">
        <v>47</v>
      </c>
      <c r="O208" s="87"/>
      <c r="P208" s="225">
        <f>O208*H208</f>
        <v>0</v>
      </c>
      <c r="Q208" s="225">
        <v>0.00165</v>
      </c>
      <c r="R208" s="225">
        <f>Q208*H208</f>
        <v>0.033000000000000002</v>
      </c>
      <c r="S208" s="225">
        <v>0</v>
      </c>
      <c r="T208" s="226">
        <f>S208*H208</f>
        <v>0</v>
      </c>
      <c r="U208" s="41"/>
      <c r="V208" s="41"/>
      <c r="W208" s="41"/>
      <c r="X208" s="41"/>
      <c r="Y208" s="41"/>
      <c r="Z208" s="41"/>
      <c r="AA208" s="41"/>
      <c r="AB208" s="41"/>
      <c r="AC208" s="41"/>
      <c r="AD208" s="41"/>
      <c r="AE208" s="41"/>
      <c r="AR208" s="227" t="s">
        <v>315</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315</v>
      </c>
      <c r="BM208" s="227" t="s">
        <v>2539</v>
      </c>
    </row>
    <row r="209" s="2" customFormat="1">
      <c r="A209" s="41"/>
      <c r="B209" s="42"/>
      <c r="C209" s="43"/>
      <c r="D209" s="229" t="s">
        <v>317</v>
      </c>
      <c r="E209" s="43"/>
      <c r="F209" s="230" t="s">
        <v>2540</v>
      </c>
      <c r="G209" s="43"/>
      <c r="H209" s="43"/>
      <c r="I209" s="231"/>
      <c r="J209" s="43"/>
      <c r="K209" s="43"/>
      <c r="L209" s="47"/>
      <c r="M209" s="232"/>
      <c r="N209" s="233"/>
      <c r="O209" s="87"/>
      <c r="P209" s="87"/>
      <c r="Q209" s="87"/>
      <c r="R209" s="87"/>
      <c r="S209" s="87"/>
      <c r="T209" s="88"/>
      <c r="U209" s="41"/>
      <c r="V209" s="41"/>
      <c r="W209" s="41"/>
      <c r="X209" s="41"/>
      <c r="Y209" s="41"/>
      <c r="Z209" s="41"/>
      <c r="AA209" s="41"/>
      <c r="AB209" s="41"/>
      <c r="AC209" s="41"/>
      <c r="AD209" s="41"/>
      <c r="AE209" s="41"/>
      <c r="AT209" s="20" t="s">
        <v>317</v>
      </c>
      <c r="AU209" s="20" t="s">
        <v>85</v>
      </c>
    </row>
    <row r="210" s="13" customFormat="1">
      <c r="A210" s="13"/>
      <c r="B210" s="234"/>
      <c r="C210" s="235"/>
      <c r="D210" s="236" t="s">
        <v>319</v>
      </c>
      <c r="E210" s="237" t="s">
        <v>19</v>
      </c>
      <c r="F210" s="238" t="s">
        <v>2541</v>
      </c>
      <c r="G210" s="235"/>
      <c r="H210" s="239">
        <v>20</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83</v>
      </c>
      <c r="AY210" s="245" t="s">
        <v>308</v>
      </c>
    </row>
    <row r="211" s="2" customFormat="1" ht="16.5" customHeight="1">
      <c r="A211" s="41"/>
      <c r="B211" s="42"/>
      <c r="C211" s="280" t="s">
        <v>611</v>
      </c>
      <c r="D211" s="280" t="s">
        <v>1137</v>
      </c>
      <c r="E211" s="281" t="s">
        <v>2542</v>
      </c>
      <c r="F211" s="282" t="s">
        <v>2543</v>
      </c>
      <c r="G211" s="283" t="s">
        <v>323</v>
      </c>
      <c r="H211" s="284">
        <v>20.199999999999999</v>
      </c>
      <c r="I211" s="285"/>
      <c r="J211" s="286">
        <f>ROUND(I211*H211,2)</f>
        <v>0</v>
      </c>
      <c r="K211" s="282" t="s">
        <v>19</v>
      </c>
      <c r="L211" s="287"/>
      <c r="M211" s="288" t="s">
        <v>19</v>
      </c>
      <c r="N211" s="289" t="s">
        <v>47</v>
      </c>
      <c r="O211" s="87"/>
      <c r="P211" s="225">
        <f>O211*H211</f>
        <v>0</v>
      </c>
      <c r="Q211" s="225">
        <v>0.061600000000000002</v>
      </c>
      <c r="R211" s="225">
        <f>Q211*H211</f>
        <v>1.2443200000000001</v>
      </c>
      <c r="S211" s="225">
        <v>0</v>
      </c>
      <c r="T211" s="226">
        <f>S211*H211</f>
        <v>0</v>
      </c>
      <c r="U211" s="41"/>
      <c r="V211" s="41"/>
      <c r="W211" s="41"/>
      <c r="X211" s="41"/>
      <c r="Y211" s="41"/>
      <c r="Z211" s="41"/>
      <c r="AA211" s="41"/>
      <c r="AB211" s="41"/>
      <c r="AC211" s="41"/>
      <c r="AD211" s="41"/>
      <c r="AE211" s="41"/>
      <c r="AR211" s="227" t="s">
        <v>352</v>
      </c>
      <c r="AT211" s="227" t="s">
        <v>1137</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2544</v>
      </c>
    </row>
    <row r="212" s="13" customFormat="1">
      <c r="A212" s="13"/>
      <c r="B212" s="234"/>
      <c r="C212" s="235"/>
      <c r="D212" s="236" t="s">
        <v>319</v>
      </c>
      <c r="E212" s="237" t="s">
        <v>19</v>
      </c>
      <c r="F212" s="238" t="s">
        <v>2545</v>
      </c>
      <c r="G212" s="235"/>
      <c r="H212" s="239">
        <v>20</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83</v>
      </c>
      <c r="AY212" s="245" t="s">
        <v>308</v>
      </c>
    </row>
    <row r="213" s="13" customFormat="1">
      <c r="A213" s="13"/>
      <c r="B213" s="234"/>
      <c r="C213" s="235"/>
      <c r="D213" s="236" t="s">
        <v>319</v>
      </c>
      <c r="E213" s="235"/>
      <c r="F213" s="238" t="s">
        <v>2546</v>
      </c>
      <c r="G213" s="235"/>
      <c r="H213" s="239">
        <v>20.199999999999999</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4</v>
      </c>
      <c r="AX213" s="13" t="s">
        <v>83</v>
      </c>
      <c r="AY213" s="245" t="s">
        <v>308</v>
      </c>
    </row>
    <row r="214" s="2" customFormat="1" ht="24.15" customHeight="1">
      <c r="A214" s="41"/>
      <c r="B214" s="42"/>
      <c r="C214" s="216" t="s">
        <v>775</v>
      </c>
      <c r="D214" s="216" t="s">
        <v>310</v>
      </c>
      <c r="E214" s="217" t="s">
        <v>2547</v>
      </c>
      <c r="F214" s="218" t="s">
        <v>2548</v>
      </c>
      <c r="G214" s="219" t="s">
        <v>442</v>
      </c>
      <c r="H214" s="220">
        <v>6.1200000000000001</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2549</v>
      </c>
    </row>
    <row r="215" s="2" customFormat="1">
      <c r="A215" s="41"/>
      <c r="B215" s="42"/>
      <c r="C215" s="43"/>
      <c r="D215" s="229" t="s">
        <v>317</v>
      </c>
      <c r="E215" s="43"/>
      <c r="F215" s="230" t="s">
        <v>2550</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14" customFormat="1">
      <c r="A216" s="14"/>
      <c r="B216" s="249"/>
      <c r="C216" s="250"/>
      <c r="D216" s="236" t="s">
        <v>319</v>
      </c>
      <c r="E216" s="251" t="s">
        <v>19</v>
      </c>
      <c r="F216" s="252" t="s">
        <v>2551</v>
      </c>
      <c r="G216" s="250"/>
      <c r="H216" s="251" t="s">
        <v>19</v>
      </c>
      <c r="I216" s="253"/>
      <c r="J216" s="250"/>
      <c r="K216" s="250"/>
      <c r="L216" s="254"/>
      <c r="M216" s="255"/>
      <c r="N216" s="256"/>
      <c r="O216" s="256"/>
      <c r="P216" s="256"/>
      <c r="Q216" s="256"/>
      <c r="R216" s="256"/>
      <c r="S216" s="256"/>
      <c r="T216" s="257"/>
      <c r="U216" s="14"/>
      <c r="V216" s="14"/>
      <c r="W216" s="14"/>
      <c r="X216" s="14"/>
      <c r="Y216" s="14"/>
      <c r="Z216" s="14"/>
      <c r="AA216" s="14"/>
      <c r="AB216" s="14"/>
      <c r="AC216" s="14"/>
      <c r="AD216" s="14"/>
      <c r="AE216" s="14"/>
      <c r="AT216" s="258" t="s">
        <v>319</v>
      </c>
      <c r="AU216" s="258" t="s">
        <v>85</v>
      </c>
      <c r="AV216" s="14" t="s">
        <v>83</v>
      </c>
      <c r="AW216" s="14" t="s">
        <v>37</v>
      </c>
      <c r="AX216" s="14" t="s">
        <v>76</v>
      </c>
      <c r="AY216" s="258" t="s">
        <v>308</v>
      </c>
    </row>
    <row r="217" s="13" customFormat="1">
      <c r="A217" s="13"/>
      <c r="B217" s="234"/>
      <c r="C217" s="235"/>
      <c r="D217" s="236" t="s">
        <v>319</v>
      </c>
      <c r="E217" s="237" t="s">
        <v>19</v>
      </c>
      <c r="F217" s="238" t="s">
        <v>2552</v>
      </c>
      <c r="G217" s="235"/>
      <c r="H217" s="239">
        <v>2.98</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76</v>
      </c>
      <c r="AY217" s="245" t="s">
        <v>308</v>
      </c>
    </row>
    <row r="218" s="13" customFormat="1">
      <c r="A218" s="13"/>
      <c r="B218" s="234"/>
      <c r="C218" s="235"/>
      <c r="D218" s="236" t="s">
        <v>319</v>
      </c>
      <c r="E218" s="237" t="s">
        <v>19</v>
      </c>
      <c r="F218" s="238" t="s">
        <v>2553</v>
      </c>
      <c r="G218" s="235"/>
      <c r="H218" s="239">
        <v>3.1400000000000001</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76</v>
      </c>
      <c r="AY218" s="245" t="s">
        <v>308</v>
      </c>
    </row>
    <row r="219" s="15" customFormat="1">
      <c r="A219" s="15"/>
      <c r="B219" s="259"/>
      <c r="C219" s="260"/>
      <c r="D219" s="236" t="s">
        <v>319</v>
      </c>
      <c r="E219" s="261" t="s">
        <v>19</v>
      </c>
      <c r="F219" s="262" t="s">
        <v>448</v>
      </c>
      <c r="G219" s="260"/>
      <c r="H219" s="263">
        <v>6.1200000000000001</v>
      </c>
      <c r="I219" s="264"/>
      <c r="J219" s="260"/>
      <c r="K219" s="260"/>
      <c r="L219" s="265"/>
      <c r="M219" s="266"/>
      <c r="N219" s="267"/>
      <c r="O219" s="267"/>
      <c r="P219" s="267"/>
      <c r="Q219" s="267"/>
      <c r="R219" s="267"/>
      <c r="S219" s="267"/>
      <c r="T219" s="268"/>
      <c r="U219" s="15"/>
      <c r="V219" s="15"/>
      <c r="W219" s="15"/>
      <c r="X219" s="15"/>
      <c r="Y219" s="15"/>
      <c r="Z219" s="15"/>
      <c r="AA219" s="15"/>
      <c r="AB219" s="15"/>
      <c r="AC219" s="15"/>
      <c r="AD219" s="15"/>
      <c r="AE219" s="15"/>
      <c r="AT219" s="269" t="s">
        <v>319</v>
      </c>
      <c r="AU219" s="269" t="s">
        <v>85</v>
      </c>
      <c r="AV219" s="15" t="s">
        <v>315</v>
      </c>
      <c r="AW219" s="15" t="s">
        <v>37</v>
      </c>
      <c r="AX219" s="15" t="s">
        <v>83</v>
      </c>
      <c r="AY219" s="269" t="s">
        <v>308</v>
      </c>
    </row>
    <row r="220" s="2" customFormat="1" ht="16.5" customHeight="1">
      <c r="A220" s="41"/>
      <c r="B220" s="42"/>
      <c r="C220" s="216" t="s">
        <v>616</v>
      </c>
      <c r="D220" s="216" t="s">
        <v>310</v>
      </c>
      <c r="E220" s="217" t="s">
        <v>2554</v>
      </c>
      <c r="F220" s="218" t="s">
        <v>2555</v>
      </c>
      <c r="G220" s="219" t="s">
        <v>493</v>
      </c>
      <c r="H220" s="220">
        <v>0.055</v>
      </c>
      <c r="I220" s="221"/>
      <c r="J220" s="222">
        <f>ROUND(I220*H220,2)</f>
        <v>0</v>
      </c>
      <c r="K220" s="218" t="s">
        <v>314</v>
      </c>
      <c r="L220" s="47"/>
      <c r="M220" s="223" t="s">
        <v>19</v>
      </c>
      <c r="N220" s="224" t="s">
        <v>47</v>
      </c>
      <c r="O220" s="87"/>
      <c r="P220" s="225">
        <f>O220*H220</f>
        <v>0</v>
      </c>
      <c r="Q220" s="225">
        <v>1.06277</v>
      </c>
      <c r="R220" s="225">
        <f>Q220*H220</f>
        <v>0.05845235</v>
      </c>
      <c r="S220" s="225">
        <v>0</v>
      </c>
      <c r="T220" s="226">
        <f>S220*H220</f>
        <v>0</v>
      </c>
      <c r="U220" s="41"/>
      <c r="V220" s="41"/>
      <c r="W220" s="41"/>
      <c r="X220" s="41"/>
      <c r="Y220" s="41"/>
      <c r="Z220" s="41"/>
      <c r="AA220" s="41"/>
      <c r="AB220" s="41"/>
      <c r="AC220" s="41"/>
      <c r="AD220" s="41"/>
      <c r="AE220" s="41"/>
      <c r="AR220" s="227" t="s">
        <v>315</v>
      </c>
      <c r="AT220" s="227" t="s">
        <v>310</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2556</v>
      </c>
    </row>
    <row r="221" s="2" customFormat="1">
      <c r="A221" s="41"/>
      <c r="B221" s="42"/>
      <c r="C221" s="43"/>
      <c r="D221" s="229" t="s">
        <v>317</v>
      </c>
      <c r="E221" s="43"/>
      <c r="F221" s="230" t="s">
        <v>2557</v>
      </c>
      <c r="G221" s="43"/>
      <c r="H221" s="43"/>
      <c r="I221" s="231"/>
      <c r="J221" s="43"/>
      <c r="K221" s="43"/>
      <c r="L221" s="47"/>
      <c r="M221" s="232"/>
      <c r="N221" s="233"/>
      <c r="O221" s="87"/>
      <c r="P221" s="87"/>
      <c r="Q221" s="87"/>
      <c r="R221" s="87"/>
      <c r="S221" s="87"/>
      <c r="T221" s="88"/>
      <c r="U221" s="41"/>
      <c r="V221" s="41"/>
      <c r="W221" s="41"/>
      <c r="X221" s="41"/>
      <c r="Y221" s="41"/>
      <c r="Z221" s="41"/>
      <c r="AA221" s="41"/>
      <c r="AB221" s="41"/>
      <c r="AC221" s="41"/>
      <c r="AD221" s="41"/>
      <c r="AE221" s="41"/>
      <c r="AT221" s="20" t="s">
        <v>317</v>
      </c>
      <c r="AU221" s="20" t="s">
        <v>85</v>
      </c>
    </row>
    <row r="222" s="14" customFormat="1">
      <c r="A222" s="14"/>
      <c r="B222" s="249"/>
      <c r="C222" s="250"/>
      <c r="D222" s="236" t="s">
        <v>319</v>
      </c>
      <c r="E222" s="251" t="s">
        <v>19</v>
      </c>
      <c r="F222" s="252" t="s">
        <v>2558</v>
      </c>
      <c r="G222" s="250"/>
      <c r="H222" s="251" t="s">
        <v>19</v>
      </c>
      <c r="I222" s="253"/>
      <c r="J222" s="250"/>
      <c r="K222" s="250"/>
      <c r="L222" s="254"/>
      <c r="M222" s="255"/>
      <c r="N222" s="256"/>
      <c r="O222" s="256"/>
      <c r="P222" s="256"/>
      <c r="Q222" s="256"/>
      <c r="R222" s="256"/>
      <c r="S222" s="256"/>
      <c r="T222" s="257"/>
      <c r="U222" s="14"/>
      <c r="V222" s="14"/>
      <c r="W222" s="14"/>
      <c r="X222" s="14"/>
      <c r="Y222" s="14"/>
      <c r="Z222" s="14"/>
      <c r="AA222" s="14"/>
      <c r="AB222" s="14"/>
      <c r="AC222" s="14"/>
      <c r="AD222" s="14"/>
      <c r="AE222" s="14"/>
      <c r="AT222" s="258" t="s">
        <v>319</v>
      </c>
      <c r="AU222" s="258" t="s">
        <v>85</v>
      </c>
      <c r="AV222" s="14" t="s">
        <v>83</v>
      </c>
      <c r="AW222" s="14" t="s">
        <v>37</v>
      </c>
      <c r="AX222" s="14" t="s">
        <v>76</v>
      </c>
      <c r="AY222" s="258" t="s">
        <v>308</v>
      </c>
    </row>
    <row r="223" s="13" customFormat="1">
      <c r="A223" s="13"/>
      <c r="B223" s="234"/>
      <c r="C223" s="235"/>
      <c r="D223" s="236" t="s">
        <v>319</v>
      </c>
      <c r="E223" s="237" t="s">
        <v>19</v>
      </c>
      <c r="F223" s="238" t="s">
        <v>2559</v>
      </c>
      <c r="G223" s="235"/>
      <c r="H223" s="239">
        <v>0.027</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76</v>
      </c>
      <c r="AY223" s="245" t="s">
        <v>308</v>
      </c>
    </row>
    <row r="224" s="13" customFormat="1">
      <c r="A224" s="13"/>
      <c r="B224" s="234"/>
      <c r="C224" s="235"/>
      <c r="D224" s="236" t="s">
        <v>319</v>
      </c>
      <c r="E224" s="237" t="s">
        <v>19</v>
      </c>
      <c r="F224" s="238" t="s">
        <v>2560</v>
      </c>
      <c r="G224" s="235"/>
      <c r="H224" s="239">
        <v>0.028000000000000001</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5" customFormat="1">
      <c r="A225" s="15"/>
      <c r="B225" s="259"/>
      <c r="C225" s="260"/>
      <c r="D225" s="236" t="s">
        <v>319</v>
      </c>
      <c r="E225" s="261" t="s">
        <v>19</v>
      </c>
      <c r="F225" s="262" t="s">
        <v>448</v>
      </c>
      <c r="G225" s="260"/>
      <c r="H225" s="263">
        <v>0.055</v>
      </c>
      <c r="I225" s="264"/>
      <c r="J225" s="260"/>
      <c r="K225" s="260"/>
      <c r="L225" s="265"/>
      <c r="M225" s="266"/>
      <c r="N225" s="267"/>
      <c r="O225" s="267"/>
      <c r="P225" s="267"/>
      <c r="Q225" s="267"/>
      <c r="R225" s="267"/>
      <c r="S225" s="267"/>
      <c r="T225" s="268"/>
      <c r="U225" s="15"/>
      <c r="V225" s="15"/>
      <c r="W225" s="15"/>
      <c r="X225" s="15"/>
      <c r="Y225" s="15"/>
      <c r="Z225" s="15"/>
      <c r="AA225" s="15"/>
      <c r="AB225" s="15"/>
      <c r="AC225" s="15"/>
      <c r="AD225" s="15"/>
      <c r="AE225" s="15"/>
      <c r="AT225" s="269" t="s">
        <v>319</v>
      </c>
      <c r="AU225" s="269" t="s">
        <v>85</v>
      </c>
      <c r="AV225" s="15" t="s">
        <v>315</v>
      </c>
      <c r="AW225" s="15" t="s">
        <v>37</v>
      </c>
      <c r="AX225" s="15" t="s">
        <v>83</v>
      </c>
      <c r="AY225" s="269" t="s">
        <v>308</v>
      </c>
    </row>
    <row r="226" s="12" customFormat="1" ht="22.8" customHeight="1">
      <c r="A226" s="12"/>
      <c r="B226" s="200"/>
      <c r="C226" s="201"/>
      <c r="D226" s="202" t="s">
        <v>75</v>
      </c>
      <c r="E226" s="214" t="s">
        <v>352</v>
      </c>
      <c r="F226" s="214" t="s">
        <v>471</v>
      </c>
      <c r="G226" s="201"/>
      <c r="H226" s="201"/>
      <c r="I226" s="204"/>
      <c r="J226" s="215">
        <f>BK226</f>
        <v>0</v>
      </c>
      <c r="K226" s="201"/>
      <c r="L226" s="206"/>
      <c r="M226" s="207"/>
      <c r="N226" s="208"/>
      <c r="O226" s="208"/>
      <c r="P226" s="209">
        <f>SUM(P227:P353)</f>
        <v>0</v>
      </c>
      <c r="Q226" s="208"/>
      <c r="R226" s="209">
        <f>SUM(R227:R353)</f>
        <v>32.02328558</v>
      </c>
      <c r="S226" s="208"/>
      <c r="T226" s="210">
        <f>SUM(T227:T353)</f>
        <v>0</v>
      </c>
      <c r="U226" s="12"/>
      <c r="V226" s="12"/>
      <c r="W226" s="12"/>
      <c r="X226" s="12"/>
      <c r="Y226" s="12"/>
      <c r="Z226" s="12"/>
      <c r="AA226" s="12"/>
      <c r="AB226" s="12"/>
      <c r="AC226" s="12"/>
      <c r="AD226" s="12"/>
      <c r="AE226" s="12"/>
      <c r="AR226" s="211" t="s">
        <v>83</v>
      </c>
      <c r="AT226" s="212" t="s">
        <v>75</v>
      </c>
      <c r="AU226" s="212" t="s">
        <v>83</v>
      </c>
      <c r="AY226" s="211" t="s">
        <v>308</v>
      </c>
      <c r="BK226" s="213">
        <f>SUM(BK227:BK353)</f>
        <v>0</v>
      </c>
    </row>
    <row r="227" s="2" customFormat="1" ht="16.5" customHeight="1">
      <c r="A227" s="41"/>
      <c r="B227" s="42"/>
      <c r="C227" s="216" t="s">
        <v>784</v>
      </c>
      <c r="D227" s="216" t="s">
        <v>310</v>
      </c>
      <c r="E227" s="217" t="s">
        <v>2561</v>
      </c>
      <c r="F227" s="218" t="s">
        <v>2562</v>
      </c>
      <c r="G227" s="219" t="s">
        <v>474</v>
      </c>
      <c r="H227" s="220">
        <v>2</v>
      </c>
      <c r="I227" s="221"/>
      <c r="J227" s="222">
        <f>ROUND(I227*H227,2)</f>
        <v>0</v>
      </c>
      <c r="K227" s="218" t="s">
        <v>314</v>
      </c>
      <c r="L227" s="47"/>
      <c r="M227" s="223" t="s">
        <v>19</v>
      </c>
      <c r="N227" s="224" t="s">
        <v>47</v>
      </c>
      <c r="O227" s="87"/>
      <c r="P227" s="225">
        <f>O227*H227</f>
        <v>0</v>
      </c>
      <c r="Q227" s="225">
        <v>3.0000000000000001E-05</v>
      </c>
      <c r="R227" s="225">
        <f>Q227*H227</f>
        <v>6.0000000000000002E-05</v>
      </c>
      <c r="S227" s="225">
        <v>0</v>
      </c>
      <c r="T227" s="226">
        <f>S227*H227</f>
        <v>0</v>
      </c>
      <c r="U227" s="41"/>
      <c r="V227" s="41"/>
      <c r="W227" s="41"/>
      <c r="X227" s="41"/>
      <c r="Y227" s="41"/>
      <c r="Z227" s="41"/>
      <c r="AA227" s="41"/>
      <c r="AB227" s="41"/>
      <c r="AC227" s="41"/>
      <c r="AD227" s="41"/>
      <c r="AE227" s="41"/>
      <c r="AR227" s="227" t="s">
        <v>315</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2563</v>
      </c>
    </row>
    <row r="228" s="2" customFormat="1">
      <c r="A228" s="41"/>
      <c r="B228" s="42"/>
      <c r="C228" s="43"/>
      <c r="D228" s="229" t="s">
        <v>317</v>
      </c>
      <c r="E228" s="43"/>
      <c r="F228" s="230" t="s">
        <v>2564</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85</v>
      </c>
    </row>
    <row r="229" s="13" customFormat="1">
      <c r="A229" s="13"/>
      <c r="B229" s="234"/>
      <c r="C229" s="235"/>
      <c r="D229" s="236" t="s">
        <v>319</v>
      </c>
      <c r="E229" s="237" t="s">
        <v>19</v>
      </c>
      <c r="F229" s="238" t="s">
        <v>2565</v>
      </c>
      <c r="G229" s="235"/>
      <c r="H229" s="239">
        <v>2</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83</v>
      </c>
      <c r="AY229" s="245" t="s">
        <v>308</v>
      </c>
    </row>
    <row r="230" s="2" customFormat="1" ht="16.5" customHeight="1">
      <c r="A230" s="41"/>
      <c r="B230" s="42"/>
      <c r="C230" s="280" t="s">
        <v>620</v>
      </c>
      <c r="D230" s="280" t="s">
        <v>1137</v>
      </c>
      <c r="E230" s="281" t="s">
        <v>2566</v>
      </c>
      <c r="F230" s="282" t="s">
        <v>2567</v>
      </c>
      <c r="G230" s="283" t="s">
        <v>474</v>
      </c>
      <c r="H230" s="284">
        <v>2.0299999999999998</v>
      </c>
      <c r="I230" s="285"/>
      <c r="J230" s="286">
        <f>ROUND(I230*H230,2)</f>
        <v>0</v>
      </c>
      <c r="K230" s="282" t="s">
        <v>314</v>
      </c>
      <c r="L230" s="287"/>
      <c r="M230" s="288" t="s">
        <v>19</v>
      </c>
      <c r="N230" s="289" t="s">
        <v>47</v>
      </c>
      <c r="O230" s="87"/>
      <c r="P230" s="225">
        <f>O230*H230</f>
        <v>0</v>
      </c>
      <c r="Q230" s="225">
        <v>0.020240000000000001</v>
      </c>
      <c r="R230" s="225">
        <f>Q230*H230</f>
        <v>0.041087199999999997</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2568</v>
      </c>
    </row>
    <row r="231" s="13" customFormat="1">
      <c r="A231" s="13"/>
      <c r="B231" s="234"/>
      <c r="C231" s="235"/>
      <c r="D231" s="236" t="s">
        <v>319</v>
      </c>
      <c r="E231" s="237" t="s">
        <v>19</v>
      </c>
      <c r="F231" s="238" t="s">
        <v>2565</v>
      </c>
      <c r="G231" s="235"/>
      <c r="H231" s="239">
        <v>2</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37</v>
      </c>
      <c r="AX231" s="13" t="s">
        <v>83</v>
      </c>
      <c r="AY231" s="245" t="s">
        <v>308</v>
      </c>
    </row>
    <row r="232" s="13" customFormat="1">
      <c r="A232" s="13"/>
      <c r="B232" s="234"/>
      <c r="C232" s="235"/>
      <c r="D232" s="236" t="s">
        <v>319</v>
      </c>
      <c r="E232" s="235"/>
      <c r="F232" s="238" t="s">
        <v>1692</v>
      </c>
      <c r="G232" s="235"/>
      <c r="H232" s="239">
        <v>2.0299999999999998</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4</v>
      </c>
      <c r="AX232" s="13" t="s">
        <v>83</v>
      </c>
      <c r="AY232" s="245" t="s">
        <v>308</v>
      </c>
    </row>
    <row r="233" s="2" customFormat="1" ht="24.15" customHeight="1">
      <c r="A233" s="41"/>
      <c r="B233" s="42"/>
      <c r="C233" s="216" t="s">
        <v>794</v>
      </c>
      <c r="D233" s="216" t="s">
        <v>310</v>
      </c>
      <c r="E233" s="217" t="s">
        <v>1682</v>
      </c>
      <c r="F233" s="218" t="s">
        <v>1683</v>
      </c>
      <c r="G233" s="219" t="s">
        <v>323</v>
      </c>
      <c r="H233" s="220">
        <v>1</v>
      </c>
      <c r="I233" s="221"/>
      <c r="J233" s="222">
        <f>ROUND(I233*H233,2)</f>
        <v>0</v>
      </c>
      <c r="K233" s="218" t="s">
        <v>902</v>
      </c>
      <c r="L233" s="47"/>
      <c r="M233" s="223" t="s">
        <v>19</v>
      </c>
      <c r="N233" s="224" t="s">
        <v>47</v>
      </c>
      <c r="O233" s="87"/>
      <c r="P233" s="225">
        <f>O233*H233</f>
        <v>0</v>
      </c>
      <c r="Q233" s="225">
        <v>8.0000000000000007E-05</v>
      </c>
      <c r="R233" s="225">
        <f>Q233*H233</f>
        <v>8.0000000000000007E-05</v>
      </c>
      <c r="S233" s="225">
        <v>0</v>
      </c>
      <c r="T233" s="226">
        <f>S233*H233</f>
        <v>0</v>
      </c>
      <c r="U233" s="41"/>
      <c r="V233" s="41"/>
      <c r="W233" s="41"/>
      <c r="X233" s="41"/>
      <c r="Y233" s="41"/>
      <c r="Z233" s="41"/>
      <c r="AA233" s="41"/>
      <c r="AB233" s="41"/>
      <c r="AC233" s="41"/>
      <c r="AD233" s="41"/>
      <c r="AE233" s="41"/>
      <c r="AR233" s="227" t="s">
        <v>315</v>
      </c>
      <c r="AT233" s="227" t="s">
        <v>310</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2569</v>
      </c>
    </row>
    <row r="234" s="2" customFormat="1">
      <c r="A234" s="41"/>
      <c r="B234" s="42"/>
      <c r="C234" s="43"/>
      <c r="D234" s="229" t="s">
        <v>317</v>
      </c>
      <c r="E234" s="43"/>
      <c r="F234" s="230" t="s">
        <v>2570</v>
      </c>
      <c r="G234" s="43"/>
      <c r="H234" s="43"/>
      <c r="I234" s="231"/>
      <c r="J234" s="43"/>
      <c r="K234" s="43"/>
      <c r="L234" s="47"/>
      <c r="M234" s="232"/>
      <c r="N234" s="233"/>
      <c r="O234" s="87"/>
      <c r="P234" s="87"/>
      <c r="Q234" s="87"/>
      <c r="R234" s="87"/>
      <c r="S234" s="87"/>
      <c r="T234" s="88"/>
      <c r="U234" s="41"/>
      <c r="V234" s="41"/>
      <c r="W234" s="41"/>
      <c r="X234" s="41"/>
      <c r="Y234" s="41"/>
      <c r="Z234" s="41"/>
      <c r="AA234" s="41"/>
      <c r="AB234" s="41"/>
      <c r="AC234" s="41"/>
      <c r="AD234" s="41"/>
      <c r="AE234" s="41"/>
      <c r="AT234" s="20" t="s">
        <v>317</v>
      </c>
      <c r="AU234" s="20" t="s">
        <v>85</v>
      </c>
    </row>
    <row r="235" s="13" customFormat="1">
      <c r="A235" s="13"/>
      <c r="B235" s="234"/>
      <c r="C235" s="235"/>
      <c r="D235" s="236" t="s">
        <v>319</v>
      </c>
      <c r="E235" s="237" t="s">
        <v>19</v>
      </c>
      <c r="F235" s="238" t="s">
        <v>2571</v>
      </c>
      <c r="G235" s="235"/>
      <c r="H235" s="239">
        <v>1</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83</v>
      </c>
      <c r="AY235" s="245" t="s">
        <v>308</v>
      </c>
    </row>
    <row r="236" s="2" customFormat="1" ht="16.5" customHeight="1">
      <c r="A236" s="41"/>
      <c r="B236" s="42"/>
      <c r="C236" s="280" t="s">
        <v>627</v>
      </c>
      <c r="D236" s="280" t="s">
        <v>1137</v>
      </c>
      <c r="E236" s="281" t="s">
        <v>1688</v>
      </c>
      <c r="F236" s="282" t="s">
        <v>1689</v>
      </c>
      <c r="G236" s="283" t="s">
        <v>323</v>
      </c>
      <c r="H236" s="284">
        <v>1.01</v>
      </c>
      <c r="I236" s="285"/>
      <c r="J236" s="286">
        <f>ROUND(I236*H236,2)</f>
        <v>0</v>
      </c>
      <c r="K236" s="282" t="s">
        <v>902</v>
      </c>
      <c r="L236" s="287"/>
      <c r="M236" s="288" t="s">
        <v>19</v>
      </c>
      <c r="N236" s="289" t="s">
        <v>47</v>
      </c>
      <c r="O236" s="87"/>
      <c r="P236" s="225">
        <f>O236*H236</f>
        <v>0</v>
      </c>
      <c r="Q236" s="225">
        <v>0.00089999999999999998</v>
      </c>
      <c r="R236" s="225">
        <f>Q236*H236</f>
        <v>0.00090899999999999998</v>
      </c>
      <c r="S236" s="225">
        <v>0</v>
      </c>
      <c r="T236" s="226">
        <f>S236*H236</f>
        <v>0</v>
      </c>
      <c r="U236" s="41"/>
      <c r="V236" s="41"/>
      <c r="W236" s="41"/>
      <c r="X236" s="41"/>
      <c r="Y236" s="41"/>
      <c r="Z236" s="41"/>
      <c r="AA236" s="41"/>
      <c r="AB236" s="41"/>
      <c r="AC236" s="41"/>
      <c r="AD236" s="41"/>
      <c r="AE236" s="41"/>
      <c r="AR236" s="227" t="s">
        <v>352</v>
      </c>
      <c r="AT236" s="227" t="s">
        <v>1137</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2572</v>
      </c>
    </row>
    <row r="237" s="13" customFormat="1">
      <c r="A237" s="13"/>
      <c r="B237" s="234"/>
      <c r="C237" s="235"/>
      <c r="D237" s="236" t="s">
        <v>319</v>
      </c>
      <c r="E237" s="237" t="s">
        <v>19</v>
      </c>
      <c r="F237" s="238" t="s">
        <v>331</v>
      </c>
      <c r="G237" s="235"/>
      <c r="H237" s="239">
        <v>1</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83</v>
      </c>
      <c r="AY237" s="245" t="s">
        <v>308</v>
      </c>
    </row>
    <row r="238" s="13" customFormat="1">
      <c r="A238" s="13"/>
      <c r="B238" s="234"/>
      <c r="C238" s="235"/>
      <c r="D238" s="236" t="s">
        <v>319</v>
      </c>
      <c r="E238" s="235"/>
      <c r="F238" s="238" t="s">
        <v>2573</v>
      </c>
      <c r="G238" s="235"/>
      <c r="H238" s="239">
        <v>1.01</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4</v>
      </c>
      <c r="AX238" s="13" t="s">
        <v>83</v>
      </c>
      <c r="AY238" s="245" t="s">
        <v>308</v>
      </c>
    </row>
    <row r="239" s="2" customFormat="1" ht="24.15" customHeight="1">
      <c r="A239" s="41"/>
      <c r="B239" s="42"/>
      <c r="C239" s="216" t="s">
        <v>808</v>
      </c>
      <c r="D239" s="216" t="s">
        <v>310</v>
      </c>
      <c r="E239" s="217" t="s">
        <v>2574</v>
      </c>
      <c r="F239" s="218" t="s">
        <v>2575</v>
      </c>
      <c r="G239" s="219" t="s">
        <v>442</v>
      </c>
      <c r="H239" s="220">
        <v>14.212</v>
      </c>
      <c r="I239" s="221"/>
      <c r="J239" s="222">
        <f>ROUND(I239*H239,2)</f>
        <v>0</v>
      </c>
      <c r="K239" s="218" t="s">
        <v>314</v>
      </c>
      <c r="L239" s="47"/>
      <c r="M239" s="223" t="s">
        <v>19</v>
      </c>
      <c r="N239" s="224"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315</v>
      </c>
      <c r="AT239" s="227" t="s">
        <v>310</v>
      </c>
      <c r="AU239" s="227" t="s">
        <v>85</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315</v>
      </c>
      <c r="BM239" s="227" t="s">
        <v>2576</v>
      </c>
    </row>
    <row r="240" s="2" customFormat="1">
      <c r="A240" s="41"/>
      <c r="B240" s="42"/>
      <c r="C240" s="43"/>
      <c r="D240" s="229" t="s">
        <v>317</v>
      </c>
      <c r="E240" s="43"/>
      <c r="F240" s="230" t="s">
        <v>2577</v>
      </c>
      <c r="G240" s="43"/>
      <c r="H240" s="43"/>
      <c r="I240" s="231"/>
      <c r="J240" s="43"/>
      <c r="K240" s="43"/>
      <c r="L240" s="47"/>
      <c r="M240" s="232"/>
      <c r="N240" s="233"/>
      <c r="O240" s="87"/>
      <c r="P240" s="87"/>
      <c r="Q240" s="87"/>
      <c r="R240" s="87"/>
      <c r="S240" s="87"/>
      <c r="T240" s="88"/>
      <c r="U240" s="41"/>
      <c r="V240" s="41"/>
      <c r="W240" s="41"/>
      <c r="X240" s="41"/>
      <c r="Y240" s="41"/>
      <c r="Z240" s="41"/>
      <c r="AA240" s="41"/>
      <c r="AB240" s="41"/>
      <c r="AC240" s="41"/>
      <c r="AD240" s="41"/>
      <c r="AE240" s="41"/>
      <c r="AT240" s="20" t="s">
        <v>317</v>
      </c>
      <c r="AU240" s="20" t="s">
        <v>85</v>
      </c>
    </row>
    <row r="241" s="14" customFormat="1">
      <c r="A241" s="14"/>
      <c r="B241" s="249"/>
      <c r="C241" s="250"/>
      <c r="D241" s="236" t="s">
        <v>319</v>
      </c>
      <c r="E241" s="251" t="s">
        <v>19</v>
      </c>
      <c r="F241" s="252" t="s">
        <v>2578</v>
      </c>
      <c r="G241" s="250"/>
      <c r="H241" s="251" t="s">
        <v>19</v>
      </c>
      <c r="I241" s="253"/>
      <c r="J241" s="250"/>
      <c r="K241" s="250"/>
      <c r="L241" s="254"/>
      <c r="M241" s="255"/>
      <c r="N241" s="256"/>
      <c r="O241" s="256"/>
      <c r="P241" s="256"/>
      <c r="Q241" s="256"/>
      <c r="R241" s="256"/>
      <c r="S241" s="256"/>
      <c r="T241" s="257"/>
      <c r="U241" s="14"/>
      <c r="V241" s="14"/>
      <c r="W241" s="14"/>
      <c r="X241" s="14"/>
      <c r="Y241" s="14"/>
      <c r="Z241" s="14"/>
      <c r="AA241" s="14"/>
      <c r="AB241" s="14"/>
      <c r="AC241" s="14"/>
      <c r="AD241" s="14"/>
      <c r="AE241" s="14"/>
      <c r="AT241" s="258" t="s">
        <v>319</v>
      </c>
      <c r="AU241" s="258" t="s">
        <v>85</v>
      </c>
      <c r="AV241" s="14" t="s">
        <v>83</v>
      </c>
      <c r="AW241" s="14" t="s">
        <v>37</v>
      </c>
      <c r="AX241" s="14" t="s">
        <v>76</v>
      </c>
      <c r="AY241" s="258" t="s">
        <v>308</v>
      </c>
    </row>
    <row r="242" s="14" customFormat="1">
      <c r="A242" s="14"/>
      <c r="B242" s="249"/>
      <c r="C242" s="250"/>
      <c r="D242" s="236" t="s">
        <v>319</v>
      </c>
      <c r="E242" s="251" t="s">
        <v>19</v>
      </c>
      <c r="F242" s="252" t="s">
        <v>2579</v>
      </c>
      <c r="G242" s="250"/>
      <c r="H242" s="251" t="s">
        <v>19</v>
      </c>
      <c r="I242" s="253"/>
      <c r="J242" s="250"/>
      <c r="K242" s="250"/>
      <c r="L242" s="254"/>
      <c r="M242" s="255"/>
      <c r="N242" s="256"/>
      <c r="O242" s="256"/>
      <c r="P242" s="256"/>
      <c r="Q242" s="256"/>
      <c r="R242" s="256"/>
      <c r="S242" s="256"/>
      <c r="T242" s="257"/>
      <c r="U242" s="14"/>
      <c r="V242" s="14"/>
      <c r="W242" s="14"/>
      <c r="X242" s="14"/>
      <c r="Y242" s="14"/>
      <c r="Z242" s="14"/>
      <c r="AA242" s="14"/>
      <c r="AB242" s="14"/>
      <c r="AC242" s="14"/>
      <c r="AD242" s="14"/>
      <c r="AE242" s="14"/>
      <c r="AT242" s="258" t="s">
        <v>319</v>
      </c>
      <c r="AU242" s="258" t="s">
        <v>85</v>
      </c>
      <c r="AV242" s="14" t="s">
        <v>83</v>
      </c>
      <c r="AW242" s="14" t="s">
        <v>37</v>
      </c>
      <c r="AX242" s="14" t="s">
        <v>76</v>
      </c>
      <c r="AY242" s="258" t="s">
        <v>308</v>
      </c>
    </row>
    <row r="243" s="13" customFormat="1">
      <c r="A243" s="13"/>
      <c r="B243" s="234"/>
      <c r="C243" s="235"/>
      <c r="D243" s="236" t="s">
        <v>319</v>
      </c>
      <c r="E243" s="237" t="s">
        <v>19</v>
      </c>
      <c r="F243" s="238" t="s">
        <v>2580</v>
      </c>
      <c r="G243" s="235"/>
      <c r="H243" s="239">
        <v>6.9160000000000004</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76</v>
      </c>
      <c r="AY243" s="245" t="s">
        <v>308</v>
      </c>
    </row>
    <row r="244" s="13" customFormat="1">
      <c r="A244" s="13"/>
      <c r="B244" s="234"/>
      <c r="C244" s="235"/>
      <c r="D244" s="236" t="s">
        <v>319</v>
      </c>
      <c r="E244" s="237" t="s">
        <v>19</v>
      </c>
      <c r="F244" s="238" t="s">
        <v>2581</v>
      </c>
      <c r="G244" s="235"/>
      <c r="H244" s="239">
        <v>7.2960000000000003</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76</v>
      </c>
      <c r="AY244" s="245" t="s">
        <v>308</v>
      </c>
    </row>
    <row r="245" s="15" customFormat="1">
      <c r="A245" s="15"/>
      <c r="B245" s="259"/>
      <c r="C245" s="260"/>
      <c r="D245" s="236" t="s">
        <v>319</v>
      </c>
      <c r="E245" s="261" t="s">
        <v>19</v>
      </c>
      <c r="F245" s="262" t="s">
        <v>448</v>
      </c>
      <c r="G245" s="260"/>
      <c r="H245" s="263">
        <v>14.212</v>
      </c>
      <c r="I245" s="264"/>
      <c r="J245" s="260"/>
      <c r="K245" s="260"/>
      <c r="L245" s="265"/>
      <c r="M245" s="266"/>
      <c r="N245" s="267"/>
      <c r="O245" s="267"/>
      <c r="P245" s="267"/>
      <c r="Q245" s="267"/>
      <c r="R245" s="267"/>
      <c r="S245" s="267"/>
      <c r="T245" s="268"/>
      <c r="U245" s="15"/>
      <c r="V245" s="15"/>
      <c r="W245" s="15"/>
      <c r="X245" s="15"/>
      <c r="Y245" s="15"/>
      <c r="Z245" s="15"/>
      <c r="AA245" s="15"/>
      <c r="AB245" s="15"/>
      <c r="AC245" s="15"/>
      <c r="AD245" s="15"/>
      <c r="AE245" s="15"/>
      <c r="AT245" s="269" t="s">
        <v>319</v>
      </c>
      <c r="AU245" s="269" t="s">
        <v>85</v>
      </c>
      <c r="AV245" s="15" t="s">
        <v>315</v>
      </c>
      <c r="AW245" s="15" t="s">
        <v>37</v>
      </c>
      <c r="AX245" s="15" t="s">
        <v>83</v>
      </c>
      <c r="AY245" s="269" t="s">
        <v>308</v>
      </c>
    </row>
    <row r="246" s="2" customFormat="1" ht="24.15" customHeight="1">
      <c r="A246" s="41"/>
      <c r="B246" s="42"/>
      <c r="C246" s="216" t="s">
        <v>735</v>
      </c>
      <c r="D246" s="216" t="s">
        <v>310</v>
      </c>
      <c r="E246" s="217" t="s">
        <v>2582</v>
      </c>
      <c r="F246" s="218" t="s">
        <v>2583</v>
      </c>
      <c r="G246" s="219" t="s">
        <v>442</v>
      </c>
      <c r="H246" s="220">
        <v>27.911999999999999</v>
      </c>
      <c r="I246" s="221"/>
      <c r="J246" s="222">
        <f>ROUND(I246*H246,2)</f>
        <v>0</v>
      </c>
      <c r="K246" s="218" t="s">
        <v>314</v>
      </c>
      <c r="L246" s="47"/>
      <c r="M246" s="223" t="s">
        <v>19</v>
      </c>
      <c r="N246" s="224"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2584</v>
      </c>
    </row>
    <row r="247" s="2" customFormat="1">
      <c r="A247" s="41"/>
      <c r="B247" s="42"/>
      <c r="C247" s="43"/>
      <c r="D247" s="229" t="s">
        <v>317</v>
      </c>
      <c r="E247" s="43"/>
      <c r="F247" s="230" t="s">
        <v>2585</v>
      </c>
      <c r="G247" s="43"/>
      <c r="H247" s="43"/>
      <c r="I247" s="231"/>
      <c r="J247" s="43"/>
      <c r="K247" s="43"/>
      <c r="L247" s="47"/>
      <c r="M247" s="232"/>
      <c r="N247" s="233"/>
      <c r="O247" s="87"/>
      <c r="P247" s="87"/>
      <c r="Q247" s="87"/>
      <c r="R247" s="87"/>
      <c r="S247" s="87"/>
      <c r="T247" s="88"/>
      <c r="U247" s="41"/>
      <c r="V247" s="41"/>
      <c r="W247" s="41"/>
      <c r="X247" s="41"/>
      <c r="Y247" s="41"/>
      <c r="Z247" s="41"/>
      <c r="AA247" s="41"/>
      <c r="AB247" s="41"/>
      <c r="AC247" s="41"/>
      <c r="AD247" s="41"/>
      <c r="AE247" s="41"/>
      <c r="AT247" s="20" t="s">
        <v>317</v>
      </c>
      <c r="AU247" s="20" t="s">
        <v>85</v>
      </c>
    </row>
    <row r="248" s="14" customFormat="1">
      <c r="A248" s="14"/>
      <c r="B248" s="249"/>
      <c r="C248" s="250"/>
      <c r="D248" s="236" t="s">
        <v>319</v>
      </c>
      <c r="E248" s="251" t="s">
        <v>19</v>
      </c>
      <c r="F248" s="252" t="s">
        <v>2586</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4" customFormat="1">
      <c r="A249" s="14"/>
      <c r="B249" s="249"/>
      <c r="C249" s="250"/>
      <c r="D249" s="236" t="s">
        <v>319</v>
      </c>
      <c r="E249" s="251" t="s">
        <v>19</v>
      </c>
      <c r="F249" s="252" t="s">
        <v>2579</v>
      </c>
      <c r="G249" s="250"/>
      <c r="H249" s="251" t="s">
        <v>19</v>
      </c>
      <c r="I249" s="253"/>
      <c r="J249" s="250"/>
      <c r="K249" s="250"/>
      <c r="L249" s="254"/>
      <c r="M249" s="255"/>
      <c r="N249" s="256"/>
      <c r="O249" s="256"/>
      <c r="P249" s="256"/>
      <c r="Q249" s="256"/>
      <c r="R249" s="256"/>
      <c r="S249" s="256"/>
      <c r="T249" s="257"/>
      <c r="U249" s="14"/>
      <c r="V249" s="14"/>
      <c r="W249" s="14"/>
      <c r="X249" s="14"/>
      <c r="Y249" s="14"/>
      <c r="Z249" s="14"/>
      <c r="AA249" s="14"/>
      <c r="AB249" s="14"/>
      <c r="AC249" s="14"/>
      <c r="AD249" s="14"/>
      <c r="AE249" s="14"/>
      <c r="AT249" s="258" t="s">
        <v>319</v>
      </c>
      <c r="AU249" s="258" t="s">
        <v>85</v>
      </c>
      <c r="AV249" s="14" t="s">
        <v>83</v>
      </c>
      <c r="AW249" s="14" t="s">
        <v>37</v>
      </c>
      <c r="AX249" s="14" t="s">
        <v>76</v>
      </c>
      <c r="AY249" s="258" t="s">
        <v>308</v>
      </c>
    </row>
    <row r="250" s="13" customFormat="1">
      <c r="A250" s="13"/>
      <c r="B250" s="234"/>
      <c r="C250" s="235"/>
      <c r="D250" s="236" t="s">
        <v>319</v>
      </c>
      <c r="E250" s="237" t="s">
        <v>19</v>
      </c>
      <c r="F250" s="238" t="s">
        <v>2587</v>
      </c>
      <c r="G250" s="235"/>
      <c r="H250" s="239">
        <v>13.536</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3" customFormat="1">
      <c r="A251" s="13"/>
      <c r="B251" s="234"/>
      <c r="C251" s="235"/>
      <c r="D251" s="236" t="s">
        <v>319</v>
      </c>
      <c r="E251" s="237" t="s">
        <v>19</v>
      </c>
      <c r="F251" s="238" t="s">
        <v>2588</v>
      </c>
      <c r="G251" s="235"/>
      <c r="H251" s="239">
        <v>14.375999999999999</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76</v>
      </c>
      <c r="AY251" s="245" t="s">
        <v>308</v>
      </c>
    </row>
    <row r="252" s="15" customFormat="1">
      <c r="A252" s="15"/>
      <c r="B252" s="259"/>
      <c r="C252" s="260"/>
      <c r="D252" s="236" t="s">
        <v>319</v>
      </c>
      <c r="E252" s="261" t="s">
        <v>19</v>
      </c>
      <c r="F252" s="262" t="s">
        <v>448</v>
      </c>
      <c r="G252" s="260"/>
      <c r="H252" s="263">
        <v>27.911999999999999</v>
      </c>
      <c r="I252" s="264"/>
      <c r="J252" s="260"/>
      <c r="K252" s="260"/>
      <c r="L252" s="265"/>
      <c r="M252" s="266"/>
      <c r="N252" s="267"/>
      <c r="O252" s="267"/>
      <c r="P252" s="267"/>
      <c r="Q252" s="267"/>
      <c r="R252" s="267"/>
      <c r="S252" s="267"/>
      <c r="T252" s="268"/>
      <c r="U252" s="15"/>
      <c r="V252" s="15"/>
      <c r="W252" s="15"/>
      <c r="X252" s="15"/>
      <c r="Y252" s="15"/>
      <c r="Z252" s="15"/>
      <c r="AA252" s="15"/>
      <c r="AB252" s="15"/>
      <c r="AC252" s="15"/>
      <c r="AD252" s="15"/>
      <c r="AE252" s="15"/>
      <c r="AT252" s="269" t="s">
        <v>319</v>
      </c>
      <c r="AU252" s="269" t="s">
        <v>85</v>
      </c>
      <c r="AV252" s="15" t="s">
        <v>315</v>
      </c>
      <c r="AW252" s="15" t="s">
        <v>37</v>
      </c>
      <c r="AX252" s="15" t="s">
        <v>83</v>
      </c>
      <c r="AY252" s="269" t="s">
        <v>308</v>
      </c>
    </row>
    <row r="253" s="2" customFormat="1" ht="24.15" customHeight="1">
      <c r="A253" s="41"/>
      <c r="B253" s="42"/>
      <c r="C253" s="216" t="s">
        <v>813</v>
      </c>
      <c r="D253" s="216" t="s">
        <v>310</v>
      </c>
      <c r="E253" s="217" t="s">
        <v>2589</v>
      </c>
      <c r="F253" s="218" t="s">
        <v>2590</v>
      </c>
      <c r="G253" s="219" t="s">
        <v>442</v>
      </c>
      <c r="H253" s="220">
        <v>12.68</v>
      </c>
      <c r="I253" s="221"/>
      <c r="J253" s="222">
        <f>ROUND(I253*H253,2)</f>
        <v>0</v>
      </c>
      <c r="K253" s="218" t="s">
        <v>314</v>
      </c>
      <c r="L253" s="47"/>
      <c r="M253" s="223" t="s">
        <v>19</v>
      </c>
      <c r="N253" s="224" t="s">
        <v>47</v>
      </c>
      <c r="O253" s="87"/>
      <c r="P253" s="225">
        <f>O253*H253</f>
        <v>0</v>
      </c>
      <c r="Q253" s="225">
        <v>0</v>
      </c>
      <c r="R253" s="225">
        <f>Q253*H253</f>
        <v>0</v>
      </c>
      <c r="S253" s="225">
        <v>0</v>
      </c>
      <c r="T253" s="226">
        <f>S253*H253</f>
        <v>0</v>
      </c>
      <c r="U253" s="41"/>
      <c r="V253" s="41"/>
      <c r="W253" s="41"/>
      <c r="X253" s="41"/>
      <c r="Y253" s="41"/>
      <c r="Z253" s="41"/>
      <c r="AA253" s="41"/>
      <c r="AB253" s="41"/>
      <c r="AC253" s="41"/>
      <c r="AD253" s="41"/>
      <c r="AE253" s="41"/>
      <c r="AR253" s="227" t="s">
        <v>315</v>
      </c>
      <c r="AT253" s="227" t="s">
        <v>310</v>
      </c>
      <c r="AU253" s="227" t="s">
        <v>85</v>
      </c>
      <c r="AY253" s="20" t="s">
        <v>308</v>
      </c>
      <c r="BE253" s="228">
        <f>IF(N253="základní",J253,0)</f>
        <v>0</v>
      </c>
      <c r="BF253" s="228">
        <f>IF(N253="snížená",J253,0)</f>
        <v>0</v>
      </c>
      <c r="BG253" s="228">
        <f>IF(N253="zákl. přenesená",J253,0)</f>
        <v>0</v>
      </c>
      <c r="BH253" s="228">
        <f>IF(N253="sníž. přenesená",J253,0)</f>
        <v>0</v>
      </c>
      <c r="BI253" s="228">
        <f>IF(N253="nulová",J253,0)</f>
        <v>0</v>
      </c>
      <c r="BJ253" s="20" t="s">
        <v>83</v>
      </c>
      <c r="BK253" s="228">
        <f>ROUND(I253*H253,2)</f>
        <v>0</v>
      </c>
      <c r="BL253" s="20" t="s">
        <v>315</v>
      </c>
      <c r="BM253" s="227" t="s">
        <v>2591</v>
      </c>
    </row>
    <row r="254" s="2" customFormat="1">
      <c r="A254" s="41"/>
      <c r="B254" s="42"/>
      <c r="C254" s="43"/>
      <c r="D254" s="229" t="s">
        <v>317</v>
      </c>
      <c r="E254" s="43"/>
      <c r="F254" s="230" t="s">
        <v>2592</v>
      </c>
      <c r="G254" s="43"/>
      <c r="H254" s="43"/>
      <c r="I254" s="231"/>
      <c r="J254" s="43"/>
      <c r="K254" s="43"/>
      <c r="L254" s="47"/>
      <c r="M254" s="232"/>
      <c r="N254" s="233"/>
      <c r="O254" s="87"/>
      <c r="P254" s="87"/>
      <c r="Q254" s="87"/>
      <c r="R254" s="87"/>
      <c r="S254" s="87"/>
      <c r="T254" s="88"/>
      <c r="U254" s="41"/>
      <c r="V254" s="41"/>
      <c r="W254" s="41"/>
      <c r="X254" s="41"/>
      <c r="Y254" s="41"/>
      <c r="Z254" s="41"/>
      <c r="AA254" s="41"/>
      <c r="AB254" s="41"/>
      <c r="AC254" s="41"/>
      <c r="AD254" s="41"/>
      <c r="AE254" s="41"/>
      <c r="AT254" s="20" t="s">
        <v>317</v>
      </c>
      <c r="AU254" s="20" t="s">
        <v>85</v>
      </c>
    </row>
    <row r="255" s="14" customFormat="1">
      <c r="A255" s="14"/>
      <c r="B255" s="249"/>
      <c r="C255" s="250"/>
      <c r="D255" s="236" t="s">
        <v>319</v>
      </c>
      <c r="E255" s="251" t="s">
        <v>19</v>
      </c>
      <c r="F255" s="252" t="s">
        <v>2593</v>
      </c>
      <c r="G255" s="250"/>
      <c r="H255" s="251" t="s">
        <v>19</v>
      </c>
      <c r="I255" s="253"/>
      <c r="J255" s="250"/>
      <c r="K255" s="250"/>
      <c r="L255" s="254"/>
      <c r="M255" s="255"/>
      <c r="N255" s="256"/>
      <c r="O255" s="256"/>
      <c r="P255" s="256"/>
      <c r="Q255" s="256"/>
      <c r="R255" s="256"/>
      <c r="S255" s="256"/>
      <c r="T255" s="257"/>
      <c r="U255" s="14"/>
      <c r="V255" s="14"/>
      <c r="W255" s="14"/>
      <c r="X255" s="14"/>
      <c r="Y255" s="14"/>
      <c r="Z255" s="14"/>
      <c r="AA255" s="14"/>
      <c r="AB255" s="14"/>
      <c r="AC255" s="14"/>
      <c r="AD255" s="14"/>
      <c r="AE255" s="14"/>
      <c r="AT255" s="258" t="s">
        <v>319</v>
      </c>
      <c r="AU255" s="258" t="s">
        <v>85</v>
      </c>
      <c r="AV255" s="14" t="s">
        <v>83</v>
      </c>
      <c r="AW255" s="14" t="s">
        <v>37</v>
      </c>
      <c r="AX255" s="14" t="s">
        <v>76</v>
      </c>
      <c r="AY255" s="258" t="s">
        <v>308</v>
      </c>
    </row>
    <row r="256" s="14" customFormat="1">
      <c r="A256" s="14"/>
      <c r="B256" s="249"/>
      <c r="C256" s="250"/>
      <c r="D256" s="236" t="s">
        <v>319</v>
      </c>
      <c r="E256" s="251" t="s">
        <v>19</v>
      </c>
      <c r="F256" s="252" t="s">
        <v>2579</v>
      </c>
      <c r="G256" s="250"/>
      <c r="H256" s="251" t="s">
        <v>19</v>
      </c>
      <c r="I256" s="253"/>
      <c r="J256" s="250"/>
      <c r="K256" s="250"/>
      <c r="L256" s="254"/>
      <c r="M256" s="255"/>
      <c r="N256" s="256"/>
      <c r="O256" s="256"/>
      <c r="P256" s="256"/>
      <c r="Q256" s="256"/>
      <c r="R256" s="256"/>
      <c r="S256" s="256"/>
      <c r="T256" s="257"/>
      <c r="U256" s="14"/>
      <c r="V256" s="14"/>
      <c r="W256" s="14"/>
      <c r="X256" s="14"/>
      <c r="Y256" s="14"/>
      <c r="Z256" s="14"/>
      <c r="AA256" s="14"/>
      <c r="AB256" s="14"/>
      <c r="AC256" s="14"/>
      <c r="AD256" s="14"/>
      <c r="AE256" s="14"/>
      <c r="AT256" s="258" t="s">
        <v>319</v>
      </c>
      <c r="AU256" s="258" t="s">
        <v>85</v>
      </c>
      <c r="AV256" s="14" t="s">
        <v>83</v>
      </c>
      <c r="AW256" s="14" t="s">
        <v>37</v>
      </c>
      <c r="AX256" s="14" t="s">
        <v>76</v>
      </c>
      <c r="AY256" s="258" t="s">
        <v>308</v>
      </c>
    </row>
    <row r="257" s="13" customFormat="1">
      <c r="A257" s="13"/>
      <c r="B257" s="234"/>
      <c r="C257" s="235"/>
      <c r="D257" s="236" t="s">
        <v>319</v>
      </c>
      <c r="E257" s="237" t="s">
        <v>19</v>
      </c>
      <c r="F257" s="238" t="s">
        <v>2594</v>
      </c>
      <c r="G257" s="235"/>
      <c r="H257" s="239">
        <v>6.1500000000000004</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37</v>
      </c>
      <c r="AX257" s="13" t="s">
        <v>76</v>
      </c>
      <c r="AY257" s="245" t="s">
        <v>308</v>
      </c>
    </row>
    <row r="258" s="13" customFormat="1">
      <c r="A258" s="13"/>
      <c r="B258" s="234"/>
      <c r="C258" s="235"/>
      <c r="D258" s="236" t="s">
        <v>319</v>
      </c>
      <c r="E258" s="237" t="s">
        <v>19</v>
      </c>
      <c r="F258" s="238" t="s">
        <v>2595</v>
      </c>
      <c r="G258" s="235"/>
      <c r="H258" s="239">
        <v>6.5300000000000002</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76</v>
      </c>
      <c r="AY258" s="245" t="s">
        <v>308</v>
      </c>
    </row>
    <row r="259" s="15" customFormat="1">
      <c r="A259" s="15"/>
      <c r="B259" s="259"/>
      <c r="C259" s="260"/>
      <c r="D259" s="236" t="s">
        <v>319</v>
      </c>
      <c r="E259" s="261" t="s">
        <v>19</v>
      </c>
      <c r="F259" s="262" t="s">
        <v>448</v>
      </c>
      <c r="G259" s="260"/>
      <c r="H259" s="263">
        <v>12.68</v>
      </c>
      <c r="I259" s="264"/>
      <c r="J259" s="260"/>
      <c r="K259" s="260"/>
      <c r="L259" s="265"/>
      <c r="M259" s="266"/>
      <c r="N259" s="267"/>
      <c r="O259" s="267"/>
      <c r="P259" s="267"/>
      <c r="Q259" s="267"/>
      <c r="R259" s="267"/>
      <c r="S259" s="267"/>
      <c r="T259" s="268"/>
      <c r="U259" s="15"/>
      <c r="V259" s="15"/>
      <c r="W259" s="15"/>
      <c r="X259" s="15"/>
      <c r="Y259" s="15"/>
      <c r="Z259" s="15"/>
      <c r="AA259" s="15"/>
      <c r="AB259" s="15"/>
      <c r="AC259" s="15"/>
      <c r="AD259" s="15"/>
      <c r="AE259" s="15"/>
      <c r="AT259" s="269" t="s">
        <v>319</v>
      </c>
      <c r="AU259" s="269" t="s">
        <v>85</v>
      </c>
      <c r="AV259" s="15" t="s">
        <v>315</v>
      </c>
      <c r="AW259" s="15" t="s">
        <v>37</v>
      </c>
      <c r="AX259" s="15" t="s">
        <v>83</v>
      </c>
      <c r="AY259" s="269" t="s">
        <v>308</v>
      </c>
    </row>
    <row r="260" s="2" customFormat="1" ht="16.5" customHeight="1">
      <c r="A260" s="41"/>
      <c r="B260" s="42"/>
      <c r="C260" s="216" t="s">
        <v>740</v>
      </c>
      <c r="D260" s="216" t="s">
        <v>310</v>
      </c>
      <c r="E260" s="217" t="s">
        <v>2596</v>
      </c>
      <c r="F260" s="218" t="s">
        <v>2597</v>
      </c>
      <c r="G260" s="219" t="s">
        <v>323</v>
      </c>
      <c r="H260" s="220">
        <v>20</v>
      </c>
      <c r="I260" s="221"/>
      <c r="J260" s="222">
        <f>ROUND(I260*H260,2)</f>
        <v>0</v>
      </c>
      <c r="K260" s="218" t="s">
        <v>314</v>
      </c>
      <c r="L260" s="47"/>
      <c r="M260" s="223" t="s">
        <v>19</v>
      </c>
      <c r="N260" s="224" t="s">
        <v>47</v>
      </c>
      <c r="O260" s="87"/>
      <c r="P260" s="225">
        <f>O260*H260</f>
        <v>0</v>
      </c>
      <c r="Q260" s="225">
        <v>0.010189999999999999</v>
      </c>
      <c r="R260" s="225">
        <f>Q260*H260</f>
        <v>0.20379999999999998</v>
      </c>
      <c r="S260" s="225">
        <v>0</v>
      </c>
      <c r="T260" s="226">
        <f>S260*H260</f>
        <v>0</v>
      </c>
      <c r="U260" s="41"/>
      <c r="V260" s="41"/>
      <c r="W260" s="41"/>
      <c r="X260" s="41"/>
      <c r="Y260" s="41"/>
      <c r="Z260" s="41"/>
      <c r="AA260" s="41"/>
      <c r="AB260" s="41"/>
      <c r="AC260" s="41"/>
      <c r="AD260" s="41"/>
      <c r="AE260" s="41"/>
      <c r="AR260" s="227" t="s">
        <v>315</v>
      </c>
      <c r="AT260" s="227" t="s">
        <v>310</v>
      </c>
      <c r="AU260" s="227" t="s">
        <v>85</v>
      </c>
      <c r="AY260" s="20" t="s">
        <v>308</v>
      </c>
      <c r="BE260" s="228">
        <f>IF(N260="základní",J260,0)</f>
        <v>0</v>
      </c>
      <c r="BF260" s="228">
        <f>IF(N260="snížená",J260,0)</f>
        <v>0</v>
      </c>
      <c r="BG260" s="228">
        <f>IF(N260="zákl. přenesená",J260,0)</f>
        <v>0</v>
      </c>
      <c r="BH260" s="228">
        <f>IF(N260="sníž. přenesená",J260,0)</f>
        <v>0</v>
      </c>
      <c r="BI260" s="228">
        <f>IF(N260="nulová",J260,0)</f>
        <v>0</v>
      </c>
      <c r="BJ260" s="20" t="s">
        <v>83</v>
      </c>
      <c r="BK260" s="228">
        <f>ROUND(I260*H260,2)</f>
        <v>0</v>
      </c>
      <c r="BL260" s="20" t="s">
        <v>315</v>
      </c>
      <c r="BM260" s="227" t="s">
        <v>2598</v>
      </c>
    </row>
    <row r="261" s="2" customFormat="1">
      <c r="A261" s="41"/>
      <c r="B261" s="42"/>
      <c r="C261" s="43"/>
      <c r="D261" s="229" t="s">
        <v>317</v>
      </c>
      <c r="E261" s="43"/>
      <c r="F261" s="230" t="s">
        <v>2599</v>
      </c>
      <c r="G261" s="43"/>
      <c r="H261" s="43"/>
      <c r="I261" s="231"/>
      <c r="J261" s="43"/>
      <c r="K261" s="43"/>
      <c r="L261" s="47"/>
      <c r="M261" s="232"/>
      <c r="N261" s="233"/>
      <c r="O261" s="87"/>
      <c r="P261" s="87"/>
      <c r="Q261" s="87"/>
      <c r="R261" s="87"/>
      <c r="S261" s="87"/>
      <c r="T261" s="88"/>
      <c r="U261" s="41"/>
      <c r="V261" s="41"/>
      <c r="W261" s="41"/>
      <c r="X261" s="41"/>
      <c r="Y261" s="41"/>
      <c r="Z261" s="41"/>
      <c r="AA261" s="41"/>
      <c r="AB261" s="41"/>
      <c r="AC261" s="41"/>
      <c r="AD261" s="41"/>
      <c r="AE261" s="41"/>
      <c r="AT261" s="20" t="s">
        <v>317</v>
      </c>
      <c r="AU261" s="20" t="s">
        <v>85</v>
      </c>
    </row>
    <row r="262" s="13" customFormat="1">
      <c r="A262" s="13"/>
      <c r="B262" s="234"/>
      <c r="C262" s="235"/>
      <c r="D262" s="236" t="s">
        <v>319</v>
      </c>
      <c r="E262" s="237" t="s">
        <v>19</v>
      </c>
      <c r="F262" s="238" t="s">
        <v>2600</v>
      </c>
      <c r="G262" s="235"/>
      <c r="H262" s="239">
        <v>8</v>
      </c>
      <c r="I262" s="240"/>
      <c r="J262" s="235"/>
      <c r="K262" s="235"/>
      <c r="L262" s="241"/>
      <c r="M262" s="242"/>
      <c r="N262" s="243"/>
      <c r="O262" s="243"/>
      <c r="P262" s="243"/>
      <c r="Q262" s="243"/>
      <c r="R262" s="243"/>
      <c r="S262" s="243"/>
      <c r="T262" s="244"/>
      <c r="U262" s="13"/>
      <c r="V262" s="13"/>
      <c r="W262" s="13"/>
      <c r="X262" s="13"/>
      <c r="Y262" s="13"/>
      <c r="Z262" s="13"/>
      <c r="AA262" s="13"/>
      <c r="AB262" s="13"/>
      <c r="AC262" s="13"/>
      <c r="AD262" s="13"/>
      <c r="AE262" s="13"/>
      <c r="AT262" s="245" t="s">
        <v>319</v>
      </c>
      <c r="AU262" s="245" t="s">
        <v>85</v>
      </c>
      <c r="AV262" s="13" t="s">
        <v>85</v>
      </c>
      <c r="AW262" s="13" t="s">
        <v>37</v>
      </c>
      <c r="AX262" s="13" t="s">
        <v>76</v>
      </c>
      <c r="AY262" s="245" t="s">
        <v>308</v>
      </c>
    </row>
    <row r="263" s="13" customFormat="1">
      <c r="A263" s="13"/>
      <c r="B263" s="234"/>
      <c r="C263" s="235"/>
      <c r="D263" s="236" t="s">
        <v>319</v>
      </c>
      <c r="E263" s="237" t="s">
        <v>19</v>
      </c>
      <c r="F263" s="238" t="s">
        <v>2601</v>
      </c>
      <c r="G263" s="235"/>
      <c r="H263" s="239">
        <v>2</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76</v>
      </c>
      <c r="AY263" s="245" t="s">
        <v>308</v>
      </c>
    </row>
    <row r="264" s="13" customFormat="1">
      <c r="A264" s="13"/>
      <c r="B264" s="234"/>
      <c r="C264" s="235"/>
      <c r="D264" s="236" t="s">
        <v>319</v>
      </c>
      <c r="E264" s="237" t="s">
        <v>19</v>
      </c>
      <c r="F264" s="238" t="s">
        <v>2602</v>
      </c>
      <c r="G264" s="235"/>
      <c r="H264" s="239">
        <v>8</v>
      </c>
      <c r="I264" s="240"/>
      <c r="J264" s="235"/>
      <c r="K264" s="235"/>
      <c r="L264" s="241"/>
      <c r="M264" s="242"/>
      <c r="N264" s="243"/>
      <c r="O264" s="243"/>
      <c r="P264" s="243"/>
      <c r="Q264" s="243"/>
      <c r="R264" s="243"/>
      <c r="S264" s="243"/>
      <c r="T264" s="244"/>
      <c r="U264" s="13"/>
      <c r="V264" s="13"/>
      <c r="W264" s="13"/>
      <c r="X264" s="13"/>
      <c r="Y264" s="13"/>
      <c r="Z264" s="13"/>
      <c r="AA264" s="13"/>
      <c r="AB264" s="13"/>
      <c r="AC264" s="13"/>
      <c r="AD264" s="13"/>
      <c r="AE264" s="13"/>
      <c r="AT264" s="245" t="s">
        <v>319</v>
      </c>
      <c r="AU264" s="245" t="s">
        <v>85</v>
      </c>
      <c r="AV264" s="13" t="s">
        <v>85</v>
      </c>
      <c r="AW264" s="13" t="s">
        <v>37</v>
      </c>
      <c r="AX264" s="13" t="s">
        <v>76</v>
      </c>
      <c r="AY264" s="245" t="s">
        <v>308</v>
      </c>
    </row>
    <row r="265" s="13" customFormat="1">
      <c r="A265" s="13"/>
      <c r="B265" s="234"/>
      <c r="C265" s="235"/>
      <c r="D265" s="236" t="s">
        <v>319</v>
      </c>
      <c r="E265" s="237" t="s">
        <v>19</v>
      </c>
      <c r="F265" s="238" t="s">
        <v>2603</v>
      </c>
      <c r="G265" s="235"/>
      <c r="H265" s="239">
        <v>2</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76</v>
      </c>
      <c r="AY265" s="245" t="s">
        <v>308</v>
      </c>
    </row>
    <row r="266" s="15" customFormat="1">
      <c r="A266" s="15"/>
      <c r="B266" s="259"/>
      <c r="C266" s="260"/>
      <c r="D266" s="236" t="s">
        <v>319</v>
      </c>
      <c r="E266" s="261" t="s">
        <v>19</v>
      </c>
      <c r="F266" s="262" t="s">
        <v>448</v>
      </c>
      <c r="G266" s="260"/>
      <c r="H266" s="263">
        <v>20</v>
      </c>
      <c r="I266" s="264"/>
      <c r="J266" s="260"/>
      <c r="K266" s="260"/>
      <c r="L266" s="265"/>
      <c r="M266" s="266"/>
      <c r="N266" s="267"/>
      <c r="O266" s="267"/>
      <c r="P266" s="267"/>
      <c r="Q266" s="267"/>
      <c r="R266" s="267"/>
      <c r="S266" s="267"/>
      <c r="T266" s="268"/>
      <c r="U266" s="15"/>
      <c r="V266" s="15"/>
      <c r="W266" s="15"/>
      <c r="X266" s="15"/>
      <c r="Y266" s="15"/>
      <c r="Z266" s="15"/>
      <c r="AA266" s="15"/>
      <c r="AB266" s="15"/>
      <c r="AC266" s="15"/>
      <c r="AD266" s="15"/>
      <c r="AE266" s="15"/>
      <c r="AT266" s="269" t="s">
        <v>319</v>
      </c>
      <c r="AU266" s="269" t="s">
        <v>85</v>
      </c>
      <c r="AV266" s="15" t="s">
        <v>315</v>
      </c>
      <c r="AW266" s="15" t="s">
        <v>37</v>
      </c>
      <c r="AX266" s="15" t="s">
        <v>83</v>
      </c>
      <c r="AY266" s="269" t="s">
        <v>308</v>
      </c>
    </row>
    <row r="267" s="2" customFormat="1" ht="16.5" customHeight="1">
      <c r="A267" s="41"/>
      <c r="B267" s="42"/>
      <c r="C267" s="280" t="s">
        <v>826</v>
      </c>
      <c r="D267" s="280" t="s">
        <v>1137</v>
      </c>
      <c r="E267" s="281" t="s">
        <v>2604</v>
      </c>
      <c r="F267" s="282" t="s">
        <v>2605</v>
      </c>
      <c r="G267" s="283" t="s">
        <v>323</v>
      </c>
      <c r="H267" s="284">
        <v>2.02</v>
      </c>
      <c r="I267" s="285"/>
      <c r="J267" s="286">
        <f>ROUND(I267*H267,2)</f>
        <v>0</v>
      </c>
      <c r="K267" s="282" t="s">
        <v>314</v>
      </c>
      <c r="L267" s="287"/>
      <c r="M267" s="288" t="s">
        <v>19</v>
      </c>
      <c r="N267" s="289" t="s">
        <v>47</v>
      </c>
      <c r="O267" s="87"/>
      <c r="P267" s="225">
        <f>O267*H267</f>
        <v>0</v>
      </c>
      <c r="Q267" s="225">
        <v>0.50600000000000001</v>
      </c>
      <c r="R267" s="225">
        <f>Q267*H267</f>
        <v>1.0221199999999999</v>
      </c>
      <c r="S267" s="225">
        <v>0</v>
      </c>
      <c r="T267" s="226">
        <f>S267*H267</f>
        <v>0</v>
      </c>
      <c r="U267" s="41"/>
      <c r="V267" s="41"/>
      <c r="W267" s="41"/>
      <c r="X267" s="41"/>
      <c r="Y267" s="41"/>
      <c r="Z267" s="41"/>
      <c r="AA267" s="41"/>
      <c r="AB267" s="41"/>
      <c r="AC267" s="41"/>
      <c r="AD267" s="41"/>
      <c r="AE267" s="41"/>
      <c r="AR267" s="227" t="s">
        <v>352</v>
      </c>
      <c r="AT267" s="227" t="s">
        <v>1137</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315</v>
      </c>
      <c r="BM267" s="227" t="s">
        <v>2606</v>
      </c>
    </row>
    <row r="268" s="13" customFormat="1">
      <c r="A268" s="13"/>
      <c r="B268" s="234"/>
      <c r="C268" s="235"/>
      <c r="D268" s="236" t="s">
        <v>319</v>
      </c>
      <c r="E268" s="237" t="s">
        <v>19</v>
      </c>
      <c r="F268" s="238" t="s">
        <v>1691</v>
      </c>
      <c r="G268" s="235"/>
      <c r="H268" s="239">
        <v>2</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83</v>
      </c>
      <c r="AY268" s="245" t="s">
        <v>308</v>
      </c>
    </row>
    <row r="269" s="13" customFormat="1">
      <c r="A269" s="13"/>
      <c r="B269" s="234"/>
      <c r="C269" s="235"/>
      <c r="D269" s="236" t="s">
        <v>319</v>
      </c>
      <c r="E269" s="235"/>
      <c r="F269" s="238" t="s">
        <v>2607</v>
      </c>
      <c r="G269" s="235"/>
      <c r="H269" s="239">
        <v>2.02</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4</v>
      </c>
      <c r="AX269" s="13" t="s">
        <v>83</v>
      </c>
      <c r="AY269" s="245" t="s">
        <v>308</v>
      </c>
    </row>
    <row r="270" s="2" customFormat="1" ht="16.5" customHeight="1">
      <c r="A270" s="41"/>
      <c r="B270" s="42"/>
      <c r="C270" s="280" t="s">
        <v>746</v>
      </c>
      <c r="D270" s="280" t="s">
        <v>1137</v>
      </c>
      <c r="E270" s="281" t="s">
        <v>2608</v>
      </c>
      <c r="F270" s="282" t="s">
        <v>2609</v>
      </c>
      <c r="G270" s="283" t="s">
        <v>323</v>
      </c>
      <c r="H270" s="284">
        <v>2.02</v>
      </c>
      <c r="I270" s="285"/>
      <c r="J270" s="286">
        <f>ROUND(I270*H270,2)</f>
        <v>0</v>
      </c>
      <c r="K270" s="282" t="s">
        <v>19</v>
      </c>
      <c r="L270" s="287"/>
      <c r="M270" s="288" t="s">
        <v>19</v>
      </c>
      <c r="N270" s="289" t="s">
        <v>47</v>
      </c>
      <c r="O270" s="87"/>
      <c r="P270" s="225">
        <f>O270*H270</f>
        <v>0</v>
      </c>
      <c r="Q270" s="225">
        <v>0.65800000000000003</v>
      </c>
      <c r="R270" s="225">
        <f>Q270*H270</f>
        <v>1.3291600000000001</v>
      </c>
      <c r="S270" s="225">
        <v>0</v>
      </c>
      <c r="T270" s="226">
        <f>S270*H270</f>
        <v>0</v>
      </c>
      <c r="U270" s="41"/>
      <c r="V270" s="41"/>
      <c r="W270" s="41"/>
      <c r="X270" s="41"/>
      <c r="Y270" s="41"/>
      <c r="Z270" s="41"/>
      <c r="AA270" s="41"/>
      <c r="AB270" s="41"/>
      <c r="AC270" s="41"/>
      <c r="AD270" s="41"/>
      <c r="AE270" s="41"/>
      <c r="AR270" s="227" t="s">
        <v>352</v>
      </c>
      <c r="AT270" s="227" t="s">
        <v>1137</v>
      </c>
      <c r="AU270" s="227" t="s">
        <v>85</v>
      </c>
      <c r="AY270" s="20" t="s">
        <v>308</v>
      </c>
      <c r="BE270" s="228">
        <f>IF(N270="základní",J270,0)</f>
        <v>0</v>
      </c>
      <c r="BF270" s="228">
        <f>IF(N270="snížená",J270,0)</f>
        <v>0</v>
      </c>
      <c r="BG270" s="228">
        <f>IF(N270="zákl. přenesená",J270,0)</f>
        <v>0</v>
      </c>
      <c r="BH270" s="228">
        <f>IF(N270="sníž. přenesená",J270,0)</f>
        <v>0</v>
      </c>
      <c r="BI270" s="228">
        <f>IF(N270="nulová",J270,0)</f>
        <v>0</v>
      </c>
      <c r="BJ270" s="20" t="s">
        <v>83</v>
      </c>
      <c r="BK270" s="228">
        <f>ROUND(I270*H270,2)</f>
        <v>0</v>
      </c>
      <c r="BL270" s="20" t="s">
        <v>315</v>
      </c>
      <c r="BM270" s="227" t="s">
        <v>2610</v>
      </c>
    </row>
    <row r="271" s="13" customFormat="1">
      <c r="A271" s="13"/>
      <c r="B271" s="234"/>
      <c r="C271" s="235"/>
      <c r="D271" s="236" t="s">
        <v>319</v>
      </c>
      <c r="E271" s="237" t="s">
        <v>19</v>
      </c>
      <c r="F271" s="238" t="s">
        <v>1691</v>
      </c>
      <c r="G271" s="235"/>
      <c r="H271" s="239">
        <v>2</v>
      </c>
      <c r="I271" s="240"/>
      <c r="J271" s="235"/>
      <c r="K271" s="235"/>
      <c r="L271" s="241"/>
      <c r="M271" s="242"/>
      <c r="N271" s="243"/>
      <c r="O271" s="243"/>
      <c r="P271" s="243"/>
      <c r="Q271" s="243"/>
      <c r="R271" s="243"/>
      <c r="S271" s="243"/>
      <c r="T271" s="244"/>
      <c r="U271" s="13"/>
      <c r="V271" s="13"/>
      <c r="W271" s="13"/>
      <c r="X271" s="13"/>
      <c r="Y271" s="13"/>
      <c r="Z271" s="13"/>
      <c r="AA271" s="13"/>
      <c r="AB271" s="13"/>
      <c r="AC271" s="13"/>
      <c r="AD271" s="13"/>
      <c r="AE271" s="13"/>
      <c r="AT271" s="245" t="s">
        <v>319</v>
      </c>
      <c r="AU271" s="245" t="s">
        <v>85</v>
      </c>
      <c r="AV271" s="13" t="s">
        <v>85</v>
      </c>
      <c r="AW271" s="13" t="s">
        <v>37</v>
      </c>
      <c r="AX271" s="13" t="s">
        <v>83</v>
      </c>
      <c r="AY271" s="245" t="s">
        <v>308</v>
      </c>
    </row>
    <row r="272" s="13" customFormat="1">
      <c r="A272" s="13"/>
      <c r="B272" s="234"/>
      <c r="C272" s="235"/>
      <c r="D272" s="236" t="s">
        <v>319</v>
      </c>
      <c r="E272" s="235"/>
      <c r="F272" s="238" t="s">
        <v>2607</v>
      </c>
      <c r="G272" s="235"/>
      <c r="H272" s="239">
        <v>2.02</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4</v>
      </c>
      <c r="AX272" s="13" t="s">
        <v>83</v>
      </c>
      <c r="AY272" s="245" t="s">
        <v>308</v>
      </c>
    </row>
    <row r="273" s="2" customFormat="1" ht="16.5" customHeight="1">
      <c r="A273" s="41"/>
      <c r="B273" s="42"/>
      <c r="C273" s="280" t="s">
        <v>836</v>
      </c>
      <c r="D273" s="280" t="s">
        <v>1137</v>
      </c>
      <c r="E273" s="281" t="s">
        <v>2611</v>
      </c>
      <c r="F273" s="282" t="s">
        <v>2612</v>
      </c>
      <c r="G273" s="283" t="s">
        <v>323</v>
      </c>
      <c r="H273" s="284">
        <v>8.0800000000000001</v>
      </c>
      <c r="I273" s="285"/>
      <c r="J273" s="286">
        <f>ROUND(I273*H273,2)</f>
        <v>0</v>
      </c>
      <c r="K273" s="282" t="s">
        <v>19</v>
      </c>
      <c r="L273" s="287"/>
      <c r="M273" s="288" t="s">
        <v>19</v>
      </c>
      <c r="N273" s="289" t="s">
        <v>47</v>
      </c>
      <c r="O273" s="87"/>
      <c r="P273" s="225">
        <f>O273*H273</f>
        <v>0</v>
      </c>
      <c r="Q273" s="225">
        <v>1.3160000000000001</v>
      </c>
      <c r="R273" s="225">
        <f>Q273*H273</f>
        <v>10.633280000000001</v>
      </c>
      <c r="S273" s="225">
        <v>0</v>
      </c>
      <c r="T273" s="226">
        <f>S273*H273</f>
        <v>0</v>
      </c>
      <c r="U273" s="41"/>
      <c r="V273" s="41"/>
      <c r="W273" s="41"/>
      <c r="X273" s="41"/>
      <c r="Y273" s="41"/>
      <c r="Z273" s="41"/>
      <c r="AA273" s="41"/>
      <c r="AB273" s="41"/>
      <c r="AC273" s="41"/>
      <c r="AD273" s="41"/>
      <c r="AE273" s="41"/>
      <c r="AR273" s="227" t="s">
        <v>352</v>
      </c>
      <c r="AT273" s="227" t="s">
        <v>1137</v>
      </c>
      <c r="AU273" s="227" t="s">
        <v>85</v>
      </c>
      <c r="AY273" s="20" t="s">
        <v>308</v>
      </c>
      <c r="BE273" s="228">
        <f>IF(N273="základní",J273,0)</f>
        <v>0</v>
      </c>
      <c r="BF273" s="228">
        <f>IF(N273="snížená",J273,0)</f>
        <v>0</v>
      </c>
      <c r="BG273" s="228">
        <f>IF(N273="zákl. přenesená",J273,0)</f>
        <v>0</v>
      </c>
      <c r="BH273" s="228">
        <f>IF(N273="sníž. přenesená",J273,0)</f>
        <v>0</v>
      </c>
      <c r="BI273" s="228">
        <f>IF(N273="nulová",J273,0)</f>
        <v>0</v>
      </c>
      <c r="BJ273" s="20" t="s">
        <v>83</v>
      </c>
      <c r="BK273" s="228">
        <f>ROUND(I273*H273,2)</f>
        <v>0</v>
      </c>
      <c r="BL273" s="20" t="s">
        <v>315</v>
      </c>
      <c r="BM273" s="227" t="s">
        <v>2613</v>
      </c>
    </row>
    <row r="274" s="13" customFormat="1">
      <c r="A274" s="13"/>
      <c r="B274" s="234"/>
      <c r="C274" s="235"/>
      <c r="D274" s="236" t="s">
        <v>319</v>
      </c>
      <c r="E274" s="237" t="s">
        <v>19</v>
      </c>
      <c r="F274" s="238" t="s">
        <v>2614</v>
      </c>
      <c r="G274" s="235"/>
      <c r="H274" s="239">
        <v>8</v>
      </c>
      <c r="I274" s="240"/>
      <c r="J274" s="235"/>
      <c r="K274" s="235"/>
      <c r="L274" s="241"/>
      <c r="M274" s="242"/>
      <c r="N274" s="243"/>
      <c r="O274" s="243"/>
      <c r="P274" s="243"/>
      <c r="Q274" s="243"/>
      <c r="R274" s="243"/>
      <c r="S274" s="243"/>
      <c r="T274" s="244"/>
      <c r="U274" s="13"/>
      <c r="V274" s="13"/>
      <c r="W274" s="13"/>
      <c r="X274" s="13"/>
      <c r="Y274" s="13"/>
      <c r="Z274" s="13"/>
      <c r="AA274" s="13"/>
      <c r="AB274" s="13"/>
      <c r="AC274" s="13"/>
      <c r="AD274" s="13"/>
      <c r="AE274" s="13"/>
      <c r="AT274" s="245" t="s">
        <v>319</v>
      </c>
      <c r="AU274" s="245" t="s">
        <v>85</v>
      </c>
      <c r="AV274" s="13" t="s">
        <v>85</v>
      </c>
      <c r="AW274" s="13" t="s">
        <v>37</v>
      </c>
      <c r="AX274" s="13" t="s">
        <v>83</v>
      </c>
      <c r="AY274" s="245" t="s">
        <v>308</v>
      </c>
    </row>
    <row r="275" s="13" customFormat="1">
      <c r="A275" s="13"/>
      <c r="B275" s="234"/>
      <c r="C275" s="235"/>
      <c r="D275" s="236" t="s">
        <v>319</v>
      </c>
      <c r="E275" s="235"/>
      <c r="F275" s="238" t="s">
        <v>2615</v>
      </c>
      <c r="G275" s="235"/>
      <c r="H275" s="239">
        <v>8.0800000000000001</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4</v>
      </c>
      <c r="AX275" s="13" t="s">
        <v>83</v>
      </c>
      <c r="AY275" s="245" t="s">
        <v>308</v>
      </c>
    </row>
    <row r="276" s="2" customFormat="1" ht="16.5" customHeight="1">
      <c r="A276" s="41"/>
      <c r="B276" s="42"/>
      <c r="C276" s="280" t="s">
        <v>749</v>
      </c>
      <c r="D276" s="280" t="s">
        <v>1137</v>
      </c>
      <c r="E276" s="281" t="s">
        <v>2616</v>
      </c>
      <c r="F276" s="282" t="s">
        <v>2617</v>
      </c>
      <c r="G276" s="283" t="s">
        <v>323</v>
      </c>
      <c r="H276" s="284">
        <v>8.0800000000000001</v>
      </c>
      <c r="I276" s="285"/>
      <c r="J276" s="286">
        <f>ROUND(I276*H276,2)</f>
        <v>0</v>
      </c>
      <c r="K276" s="282" t="s">
        <v>902</v>
      </c>
      <c r="L276" s="287"/>
      <c r="M276" s="288" t="s">
        <v>19</v>
      </c>
      <c r="N276" s="289" t="s">
        <v>47</v>
      </c>
      <c r="O276" s="87"/>
      <c r="P276" s="225">
        <f>O276*H276</f>
        <v>0</v>
      </c>
      <c r="Q276" s="225">
        <v>1.0129999999999999</v>
      </c>
      <c r="R276" s="225">
        <f>Q276*H276</f>
        <v>8.185039999999999</v>
      </c>
      <c r="S276" s="225">
        <v>0</v>
      </c>
      <c r="T276" s="226">
        <f>S276*H276</f>
        <v>0</v>
      </c>
      <c r="U276" s="41"/>
      <c r="V276" s="41"/>
      <c r="W276" s="41"/>
      <c r="X276" s="41"/>
      <c r="Y276" s="41"/>
      <c r="Z276" s="41"/>
      <c r="AA276" s="41"/>
      <c r="AB276" s="41"/>
      <c r="AC276" s="41"/>
      <c r="AD276" s="41"/>
      <c r="AE276" s="41"/>
      <c r="AR276" s="227" t="s">
        <v>352</v>
      </c>
      <c r="AT276" s="227" t="s">
        <v>1137</v>
      </c>
      <c r="AU276" s="227" t="s">
        <v>85</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315</v>
      </c>
      <c r="BM276" s="227" t="s">
        <v>2618</v>
      </c>
    </row>
    <row r="277" s="13" customFormat="1">
      <c r="A277" s="13"/>
      <c r="B277" s="234"/>
      <c r="C277" s="235"/>
      <c r="D277" s="236" t="s">
        <v>319</v>
      </c>
      <c r="E277" s="237" t="s">
        <v>19</v>
      </c>
      <c r="F277" s="238" t="s">
        <v>2614</v>
      </c>
      <c r="G277" s="235"/>
      <c r="H277" s="239">
        <v>8</v>
      </c>
      <c r="I277" s="240"/>
      <c r="J277" s="235"/>
      <c r="K277" s="235"/>
      <c r="L277" s="241"/>
      <c r="M277" s="242"/>
      <c r="N277" s="243"/>
      <c r="O277" s="243"/>
      <c r="P277" s="243"/>
      <c r="Q277" s="243"/>
      <c r="R277" s="243"/>
      <c r="S277" s="243"/>
      <c r="T277" s="244"/>
      <c r="U277" s="13"/>
      <c r="V277" s="13"/>
      <c r="W277" s="13"/>
      <c r="X277" s="13"/>
      <c r="Y277" s="13"/>
      <c r="Z277" s="13"/>
      <c r="AA277" s="13"/>
      <c r="AB277" s="13"/>
      <c r="AC277" s="13"/>
      <c r="AD277" s="13"/>
      <c r="AE277" s="13"/>
      <c r="AT277" s="245" t="s">
        <v>319</v>
      </c>
      <c r="AU277" s="245" t="s">
        <v>85</v>
      </c>
      <c r="AV277" s="13" t="s">
        <v>85</v>
      </c>
      <c r="AW277" s="13" t="s">
        <v>37</v>
      </c>
      <c r="AX277" s="13" t="s">
        <v>83</v>
      </c>
      <c r="AY277" s="245" t="s">
        <v>308</v>
      </c>
    </row>
    <row r="278" s="13" customFormat="1">
      <c r="A278" s="13"/>
      <c r="B278" s="234"/>
      <c r="C278" s="235"/>
      <c r="D278" s="236" t="s">
        <v>319</v>
      </c>
      <c r="E278" s="235"/>
      <c r="F278" s="238" t="s">
        <v>2615</v>
      </c>
      <c r="G278" s="235"/>
      <c r="H278" s="239">
        <v>8.0800000000000001</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4</v>
      </c>
      <c r="AX278" s="13" t="s">
        <v>83</v>
      </c>
      <c r="AY278" s="245" t="s">
        <v>308</v>
      </c>
    </row>
    <row r="279" s="2" customFormat="1" ht="16.5" customHeight="1">
      <c r="A279" s="41"/>
      <c r="B279" s="42"/>
      <c r="C279" s="216" t="s">
        <v>850</v>
      </c>
      <c r="D279" s="216" t="s">
        <v>310</v>
      </c>
      <c r="E279" s="217" t="s">
        <v>2619</v>
      </c>
      <c r="F279" s="218" t="s">
        <v>2620</v>
      </c>
      <c r="G279" s="219" t="s">
        <v>323</v>
      </c>
      <c r="H279" s="220">
        <v>4</v>
      </c>
      <c r="I279" s="221"/>
      <c r="J279" s="222">
        <f>ROUND(I279*H279,2)</f>
        <v>0</v>
      </c>
      <c r="K279" s="218" t="s">
        <v>902</v>
      </c>
      <c r="L279" s="47"/>
      <c r="M279" s="223" t="s">
        <v>19</v>
      </c>
      <c r="N279" s="224" t="s">
        <v>47</v>
      </c>
      <c r="O279" s="87"/>
      <c r="P279" s="225">
        <f>O279*H279</f>
        <v>0</v>
      </c>
      <c r="Q279" s="225">
        <v>0.039269999999999999</v>
      </c>
      <c r="R279" s="225">
        <f>Q279*H279</f>
        <v>0.15708</v>
      </c>
      <c r="S279" s="225">
        <v>0</v>
      </c>
      <c r="T279" s="226">
        <f>S279*H279</f>
        <v>0</v>
      </c>
      <c r="U279" s="41"/>
      <c r="V279" s="41"/>
      <c r="W279" s="41"/>
      <c r="X279" s="41"/>
      <c r="Y279" s="41"/>
      <c r="Z279" s="41"/>
      <c r="AA279" s="41"/>
      <c r="AB279" s="41"/>
      <c r="AC279" s="41"/>
      <c r="AD279" s="41"/>
      <c r="AE279" s="41"/>
      <c r="AR279" s="227" t="s">
        <v>315</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2621</v>
      </c>
    </row>
    <row r="280" s="2" customFormat="1">
      <c r="A280" s="41"/>
      <c r="B280" s="42"/>
      <c r="C280" s="43"/>
      <c r="D280" s="229" t="s">
        <v>317</v>
      </c>
      <c r="E280" s="43"/>
      <c r="F280" s="230" t="s">
        <v>2622</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13" customFormat="1">
      <c r="A281" s="13"/>
      <c r="B281" s="234"/>
      <c r="C281" s="235"/>
      <c r="D281" s="236" t="s">
        <v>319</v>
      </c>
      <c r="E281" s="237" t="s">
        <v>19</v>
      </c>
      <c r="F281" s="238" t="s">
        <v>2623</v>
      </c>
      <c r="G281" s="235"/>
      <c r="H281" s="239">
        <v>2</v>
      </c>
      <c r="I281" s="240"/>
      <c r="J281" s="235"/>
      <c r="K281" s="235"/>
      <c r="L281" s="241"/>
      <c r="M281" s="242"/>
      <c r="N281" s="243"/>
      <c r="O281" s="243"/>
      <c r="P281" s="243"/>
      <c r="Q281" s="243"/>
      <c r="R281" s="243"/>
      <c r="S281" s="243"/>
      <c r="T281" s="244"/>
      <c r="U281" s="13"/>
      <c r="V281" s="13"/>
      <c r="W281" s="13"/>
      <c r="X281" s="13"/>
      <c r="Y281" s="13"/>
      <c r="Z281" s="13"/>
      <c r="AA281" s="13"/>
      <c r="AB281" s="13"/>
      <c r="AC281" s="13"/>
      <c r="AD281" s="13"/>
      <c r="AE281" s="13"/>
      <c r="AT281" s="245" t="s">
        <v>319</v>
      </c>
      <c r="AU281" s="245" t="s">
        <v>85</v>
      </c>
      <c r="AV281" s="13" t="s">
        <v>85</v>
      </c>
      <c r="AW281" s="13" t="s">
        <v>37</v>
      </c>
      <c r="AX281" s="13" t="s">
        <v>76</v>
      </c>
      <c r="AY281" s="245" t="s">
        <v>308</v>
      </c>
    </row>
    <row r="282" s="13" customFormat="1">
      <c r="A282" s="13"/>
      <c r="B282" s="234"/>
      <c r="C282" s="235"/>
      <c r="D282" s="236" t="s">
        <v>319</v>
      </c>
      <c r="E282" s="237" t="s">
        <v>19</v>
      </c>
      <c r="F282" s="238" t="s">
        <v>2624</v>
      </c>
      <c r="G282" s="235"/>
      <c r="H282" s="239">
        <v>2</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5" customFormat="1">
      <c r="A283" s="15"/>
      <c r="B283" s="259"/>
      <c r="C283" s="260"/>
      <c r="D283" s="236" t="s">
        <v>319</v>
      </c>
      <c r="E283" s="261" t="s">
        <v>19</v>
      </c>
      <c r="F283" s="262" t="s">
        <v>448</v>
      </c>
      <c r="G283" s="260"/>
      <c r="H283" s="263">
        <v>4</v>
      </c>
      <c r="I283" s="264"/>
      <c r="J283" s="260"/>
      <c r="K283" s="260"/>
      <c r="L283" s="265"/>
      <c r="M283" s="266"/>
      <c r="N283" s="267"/>
      <c r="O283" s="267"/>
      <c r="P283" s="267"/>
      <c r="Q283" s="267"/>
      <c r="R283" s="267"/>
      <c r="S283" s="267"/>
      <c r="T283" s="268"/>
      <c r="U283" s="15"/>
      <c r="V283" s="15"/>
      <c r="W283" s="15"/>
      <c r="X283" s="15"/>
      <c r="Y283" s="15"/>
      <c r="Z283" s="15"/>
      <c r="AA283" s="15"/>
      <c r="AB283" s="15"/>
      <c r="AC283" s="15"/>
      <c r="AD283" s="15"/>
      <c r="AE283" s="15"/>
      <c r="AT283" s="269" t="s">
        <v>319</v>
      </c>
      <c r="AU283" s="269" t="s">
        <v>85</v>
      </c>
      <c r="AV283" s="15" t="s">
        <v>315</v>
      </c>
      <c r="AW283" s="15" t="s">
        <v>37</v>
      </c>
      <c r="AX283" s="15" t="s">
        <v>83</v>
      </c>
      <c r="AY283" s="269" t="s">
        <v>308</v>
      </c>
    </row>
    <row r="284" s="2" customFormat="1" ht="16.5" customHeight="1">
      <c r="A284" s="41"/>
      <c r="B284" s="42"/>
      <c r="C284" s="280" t="s">
        <v>750</v>
      </c>
      <c r="D284" s="280" t="s">
        <v>1137</v>
      </c>
      <c r="E284" s="281" t="s">
        <v>2625</v>
      </c>
      <c r="F284" s="282" t="s">
        <v>2626</v>
      </c>
      <c r="G284" s="283" t="s">
        <v>323</v>
      </c>
      <c r="H284" s="284">
        <v>2.02</v>
      </c>
      <c r="I284" s="285"/>
      <c r="J284" s="286">
        <f>ROUND(I284*H284,2)</f>
        <v>0</v>
      </c>
      <c r="K284" s="282" t="s">
        <v>19</v>
      </c>
      <c r="L284" s="287"/>
      <c r="M284" s="288" t="s">
        <v>19</v>
      </c>
      <c r="N284" s="289" t="s">
        <v>47</v>
      </c>
      <c r="O284" s="87"/>
      <c r="P284" s="225">
        <f>O284*H284</f>
        <v>0</v>
      </c>
      <c r="Q284" s="225">
        <v>0.48299999999999998</v>
      </c>
      <c r="R284" s="225">
        <f>Q284*H284</f>
        <v>0.97565999999999997</v>
      </c>
      <c r="S284" s="225">
        <v>0</v>
      </c>
      <c r="T284" s="226">
        <f>S284*H284</f>
        <v>0</v>
      </c>
      <c r="U284" s="41"/>
      <c r="V284" s="41"/>
      <c r="W284" s="41"/>
      <c r="X284" s="41"/>
      <c r="Y284" s="41"/>
      <c r="Z284" s="41"/>
      <c r="AA284" s="41"/>
      <c r="AB284" s="41"/>
      <c r="AC284" s="41"/>
      <c r="AD284" s="41"/>
      <c r="AE284" s="41"/>
      <c r="AR284" s="227" t="s">
        <v>352</v>
      </c>
      <c r="AT284" s="227" t="s">
        <v>1137</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2627</v>
      </c>
    </row>
    <row r="285" s="13" customFormat="1">
      <c r="A285" s="13"/>
      <c r="B285" s="234"/>
      <c r="C285" s="235"/>
      <c r="D285" s="236" t="s">
        <v>319</v>
      </c>
      <c r="E285" s="237" t="s">
        <v>19</v>
      </c>
      <c r="F285" s="238" t="s">
        <v>1691</v>
      </c>
      <c r="G285" s="235"/>
      <c r="H285" s="239">
        <v>2</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83</v>
      </c>
      <c r="AY285" s="245" t="s">
        <v>308</v>
      </c>
    </row>
    <row r="286" s="13" customFormat="1">
      <c r="A286" s="13"/>
      <c r="B286" s="234"/>
      <c r="C286" s="235"/>
      <c r="D286" s="236" t="s">
        <v>319</v>
      </c>
      <c r="E286" s="235"/>
      <c r="F286" s="238" t="s">
        <v>2607</v>
      </c>
      <c r="G286" s="235"/>
      <c r="H286" s="239">
        <v>2.02</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4</v>
      </c>
      <c r="AX286" s="13" t="s">
        <v>83</v>
      </c>
      <c r="AY286" s="245" t="s">
        <v>308</v>
      </c>
    </row>
    <row r="287" s="2" customFormat="1" ht="16.5" customHeight="1">
      <c r="A287" s="41"/>
      <c r="B287" s="42"/>
      <c r="C287" s="280" t="s">
        <v>867</v>
      </c>
      <c r="D287" s="280" t="s">
        <v>1137</v>
      </c>
      <c r="E287" s="281" t="s">
        <v>2628</v>
      </c>
      <c r="F287" s="282" t="s">
        <v>2629</v>
      </c>
      <c r="G287" s="283" t="s">
        <v>323</v>
      </c>
      <c r="H287" s="284">
        <v>2.02</v>
      </c>
      <c r="I287" s="285"/>
      <c r="J287" s="286">
        <f>ROUND(I287*H287,2)</f>
        <v>0</v>
      </c>
      <c r="K287" s="282" t="s">
        <v>19</v>
      </c>
      <c r="L287" s="287"/>
      <c r="M287" s="288" t="s">
        <v>19</v>
      </c>
      <c r="N287" s="289" t="s">
        <v>47</v>
      </c>
      <c r="O287" s="87"/>
      <c r="P287" s="225">
        <f>O287*H287</f>
        <v>0</v>
      </c>
      <c r="Q287" s="225">
        <v>0.68899999999999995</v>
      </c>
      <c r="R287" s="225">
        <f>Q287*H287</f>
        <v>1.3917799999999998</v>
      </c>
      <c r="S287" s="225">
        <v>0</v>
      </c>
      <c r="T287" s="226">
        <f>S287*H287</f>
        <v>0</v>
      </c>
      <c r="U287" s="41"/>
      <c r="V287" s="41"/>
      <c r="W287" s="41"/>
      <c r="X287" s="41"/>
      <c r="Y287" s="41"/>
      <c r="Z287" s="41"/>
      <c r="AA287" s="41"/>
      <c r="AB287" s="41"/>
      <c r="AC287" s="41"/>
      <c r="AD287" s="41"/>
      <c r="AE287" s="41"/>
      <c r="AR287" s="227" t="s">
        <v>352</v>
      </c>
      <c r="AT287" s="227" t="s">
        <v>1137</v>
      </c>
      <c r="AU287" s="227" t="s">
        <v>85</v>
      </c>
      <c r="AY287" s="20" t="s">
        <v>308</v>
      </c>
      <c r="BE287" s="228">
        <f>IF(N287="základní",J287,0)</f>
        <v>0</v>
      </c>
      <c r="BF287" s="228">
        <f>IF(N287="snížená",J287,0)</f>
        <v>0</v>
      </c>
      <c r="BG287" s="228">
        <f>IF(N287="zákl. přenesená",J287,0)</f>
        <v>0</v>
      </c>
      <c r="BH287" s="228">
        <f>IF(N287="sníž. přenesená",J287,0)</f>
        <v>0</v>
      </c>
      <c r="BI287" s="228">
        <f>IF(N287="nulová",J287,0)</f>
        <v>0</v>
      </c>
      <c r="BJ287" s="20" t="s">
        <v>83</v>
      </c>
      <c r="BK287" s="228">
        <f>ROUND(I287*H287,2)</f>
        <v>0</v>
      </c>
      <c r="BL287" s="20" t="s">
        <v>315</v>
      </c>
      <c r="BM287" s="227" t="s">
        <v>2630</v>
      </c>
    </row>
    <row r="288" s="13" customFormat="1">
      <c r="A288" s="13"/>
      <c r="B288" s="234"/>
      <c r="C288" s="235"/>
      <c r="D288" s="236" t="s">
        <v>319</v>
      </c>
      <c r="E288" s="237" t="s">
        <v>19</v>
      </c>
      <c r="F288" s="238" t="s">
        <v>1691</v>
      </c>
      <c r="G288" s="235"/>
      <c r="H288" s="239">
        <v>2</v>
      </c>
      <c r="I288" s="240"/>
      <c r="J288" s="235"/>
      <c r="K288" s="235"/>
      <c r="L288" s="241"/>
      <c r="M288" s="242"/>
      <c r="N288" s="243"/>
      <c r="O288" s="243"/>
      <c r="P288" s="243"/>
      <c r="Q288" s="243"/>
      <c r="R288" s="243"/>
      <c r="S288" s="243"/>
      <c r="T288" s="244"/>
      <c r="U288" s="13"/>
      <c r="V288" s="13"/>
      <c r="W288" s="13"/>
      <c r="X288" s="13"/>
      <c r="Y288" s="13"/>
      <c r="Z288" s="13"/>
      <c r="AA288" s="13"/>
      <c r="AB288" s="13"/>
      <c r="AC288" s="13"/>
      <c r="AD288" s="13"/>
      <c r="AE288" s="13"/>
      <c r="AT288" s="245" t="s">
        <v>319</v>
      </c>
      <c r="AU288" s="245" t="s">
        <v>85</v>
      </c>
      <c r="AV288" s="13" t="s">
        <v>85</v>
      </c>
      <c r="AW288" s="13" t="s">
        <v>37</v>
      </c>
      <c r="AX288" s="13" t="s">
        <v>83</v>
      </c>
      <c r="AY288" s="245" t="s">
        <v>308</v>
      </c>
    </row>
    <row r="289" s="13" customFormat="1">
      <c r="A289" s="13"/>
      <c r="B289" s="234"/>
      <c r="C289" s="235"/>
      <c r="D289" s="236" t="s">
        <v>319</v>
      </c>
      <c r="E289" s="235"/>
      <c r="F289" s="238" t="s">
        <v>2607</v>
      </c>
      <c r="G289" s="235"/>
      <c r="H289" s="239">
        <v>2.02</v>
      </c>
      <c r="I289" s="240"/>
      <c r="J289" s="235"/>
      <c r="K289" s="235"/>
      <c r="L289" s="241"/>
      <c r="M289" s="242"/>
      <c r="N289" s="243"/>
      <c r="O289" s="243"/>
      <c r="P289" s="243"/>
      <c r="Q289" s="243"/>
      <c r="R289" s="243"/>
      <c r="S289" s="243"/>
      <c r="T289" s="244"/>
      <c r="U289" s="13"/>
      <c r="V289" s="13"/>
      <c r="W289" s="13"/>
      <c r="X289" s="13"/>
      <c r="Y289" s="13"/>
      <c r="Z289" s="13"/>
      <c r="AA289" s="13"/>
      <c r="AB289" s="13"/>
      <c r="AC289" s="13"/>
      <c r="AD289" s="13"/>
      <c r="AE289" s="13"/>
      <c r="AT289" s="245" t="s">
        <v>319</v>
      </c>
      <c r="AU289" s="245" t="s">
        <v>85</v>
      </c>
      <c r="AV289" s="13" t="s">
        <v>85</v>
      </c>
      <c r="AW289" s="13" t="s">
        <v>4</v>
      </c>
      <c r="AX289" s="13" t="s">
        <v>83</v>
      </c>
      <c r="AY289" s="245" t="s">
        <v>308</v>
      </c>
    </row>
    <row r="290" s="2" customFormat="1" ht="21.75" customHeight="1">
      <c r="A290" s="41"/>
      <c r="B290" s="42"/>
      <c r="C290" s="216" t="s">
        <v>751</v>
      </c>
      <c r="D290" s="216" t="s">
        <v>310</v>
      </c>
      <c r="E290" s="217" t="s">
        <v>2631</v>
      </c>
      <c r="F290" s="218" t="s">
        <v>2632</v>
      </c>
      <c r="G290" s="219" t="s">
        <v>313</v>
      </c>
      <c r="H290" s="220">
        <v>190.62000000000001</v>
      </c>
      <c r="I290" s="221"/>
      <c r="J290" s="222">
        <f>ROUND(I290*H290,2)</f>
        <v>0</v>
      </c>
      <c r="K290" s="218" t="s">
        <v>314</v>
      </c>
      <c r="L290" s="47"/>
      <c r="M290" s="223" t="s">
        <v>19</v>
      </c>
      <c r="N290" s="224" t="s">
        <v>47</v>
      </c>
      <c r="O290" s="87"/>
      <c r="P290" s="225">
        <f>O290*H290</f>
        <v>0</v>
      </c>
      <c r="Q290" s="225">
        <v>0.00545</v>
      </c>
      <c r="R290" s="225">
        <f>Q290*H290</f>
        <v>1.0388790000000001</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2633</v>
      </c>
    </row>
    <row r="291" s="2" customFormat="1">
      <c r="A291" s="41"/>
      <c r="B291" s="42"/>
      <c r="C291" s="43"/>
      <c r="D291" s="229" t="s">
        <v>317</v>
      </c>
      <c r="E291" s="43"/>
      <c r="F291" s="230" t="s">
        <v>2634</v>
      </c>
      <c r="G291" s="43"/>
      <c r="H291" s="43"/>
      <c r="I291" s="231"/>
      <c r="J291" s="43"/>
      <c r="K291" s="43"/>
      <c r="L291" s="47"/>
      <c r="M291" s="232"/>
      <c r="N291" s="233"/>
      <c r="O291" s="87"/>
      <c r="P291" s="87"/>
      <c r="Q291" s="87"/>
      <c r="R291" s="87"/>
      <c r="S291" s="87"/>
      <c r="T291" s="88"/>
      <c r="U291" s="41"/>
      <c r="V291" s="41"/>
      <c r="W291" s="41"/>
      <c r="X291" s="41"/>
      <c r="Y291" s="41"/>
      <c r="Z291" s="41"/>
      <c r="AA291" s="41"/>
      <c r="AB291" s="41"/>
      <c r="AC291" s="41"/>
      <c r="AD291" s="41"/>
      <c r="AE291" s="41"/>
      <c r="AT291" s="20" t="s">
        <v>317</v>
      </c>
      <c r="AU291" s="20" t="s">
        <v>85</v>
      </c>
    </row>
    <row r="292" s="14" customFormat="1">
      <c r="A292" s="14"/>
      <c r="B292" s="249"/>
      <c r="C292" s="250"/>
      <c r="D292" s="236" t="s">
        <v>319</v>
      </c>
      <c r="E292" s="251" t="s">
        <v>19</v>
      </c>
      <c r="F292" s="252" t="s">
        <v>2635</v>
      </c>
      <c r="G292" s="250"/>
      <c r="H292" s="251" t="s">
        <v>19</v>
      </c>
      <c r="I292" s="253"/>
      <c r="J292" s="250"/>
      <c r="K292" s="250"/>
      <c r="L292" s="254"/>
      <c r="M292" s="255"/>
      <c r="N292" s="256"/>
      <c r="O292" s="256"/>
      <c r="P292" s="256"/>
      <c r="Q292" s="256"/>
      <c r="R292" s="256"/>
      <c r="S292" s="256"/>
      <c r="T292" s="257"/>
      <c r="U292" s="14"/>
      <c r="V292" s="14"/>
      <c r="W292" s="14"/>
      <c r="X292" s="14"/>
      <c r="Y292" s="14"/>
      <c r="Z292" s="14"/>
      <c r="AA292" s="14"/>
      <c r="AB292" s="14"/>
      <c r="AC292" s="14"/>
      <c r="AD292" s="14"/>
      <c r="AE292" s="14"/>
      <c r="AT292" s="258" t="s">
        <v>319</v>
      </c>
      <c r="AU292" s="258" t="s">
        <v>85</v>
      </c>
      <c r="AV292" s="14" t="s">
        <v>83</v>
      </c>
      <c r="AW292" s="14" t="s">
        <v>37</v>
      </c>
      <c r="AX292" s="14" t="s">
        <v>76</v>
      </c>
      <c r="AY292" s="258" t="s">
        <v>308</v>
      </c>
    </row>
    <row r="293" s="13" customFormat="1">
      <c r="A293" s="13"/>
      <c r="B293" s="234"/>
      <c r="C293" s="235"/>
      <c r="D293" s="236" t="s">
        <v>319</v>
      </c>
      <c r="E293" s="237" t="s">
        <v>19</v>
      </c>
      <c r="F293" s="238" t="s">
        <v>2636</v>
      </c>
      <c r="G293" s="235"/>
      <c r="H293" s="239">
        <v>88.859999999999999</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3" customFormat="1">
      <c r="A294" s="13"/>
      <c r="B294" s="234"/>
      <c r="C294" s="235"/>
      <c r="D294" s="236" t="s">
        <v>319</v>
      </c>
      <c r="E294" s="237" t="s">
        <v>19</v>
      </c>
      <c r="F294" s="238" t="s">
        <v>2637</v>
      </c>
      <c r="G294" s="235"/>
      <c r="H294" s="239">
        <v>91.760000000000005</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76</v>
      </c>
      <c r="AY294" s="245" t="s">
        <v>308</v>
      </c>
    </row>
    <row r="295" s="14" customFormat="1">
      <c r="A295" s="14"/>
      <c r="B295" s="249"/>
      <c r="C295" s="250"/>
      <c r="D295" s="236" t="s">
        <v>319</v>
      </c>
      <c r="E295" s="251" t="s">
        <v>19</v>
      </c>
      <c r="F295" s="252" t="s">
        <v>2638</v>
      </c>
      <c r="G295" s="250"/>
      <c r="H295" s="251" t="s">
        <v>19</v>
      </c>
      <c r="I295" s="253"/>
      <c r="J295" s="250"/>
      <c r="K295" s="250"/>
      <c r="L295" s="254"/>
      <c r="M295" s="255"/>
      <c r="N295" s="256"/>
      <c r="O295" s="256"/>
      <c r="P295" s="256"/>
      <c r="Q295" s="256"/>
      <c r="R295" s="256"/>
      <c r="S295" s="256"/>
      <c r="T295" s="257"/>
      <c r="U295" s="14"/>
      <c r="V295" s="14"/>
      <c r="W295" s="14"/>
      <c r="X295" s="14"/>
      <c r="Y295" s="14"/>
      <c r="Z295" s="14"/>
      <c r="AA295" s="14"/>
      <c r="AB295" s="14"/>
      <c r="AC295" s="14"/>
      <c r="AD295" s="14"/>
      <c r="AE295" s="14"/>
      <c r="AT295" s="258" t="s">
        <v>319</v>
      </c>
      <c r="AU295" s="258" t="s">
        <v>85</v>
      </c>
      <c r="AV295" s="14" t="s">
        <v>83</v>
      </c>
      <c r="AW295" s="14" t="s">
        <v>37</v>
      </c>
      <c r="AX295" s="14" t="s">
        <v>76</v>
      </c>
      <c r="AY295" s="258" t="s">
        <v>308</v>
      </c>
    </row>
    <row r="296" s="13" customFormat="1">
      <c r="A296" s="13"/>
      <c r="B296" s="234"/>
      <c r="C296" s="235"/>
      <c r="D296" s="236" t="s">
        <v>319</v>
      </c>
      <c r="E296" s="237" t="s">
        <v>19</v>
      </c>
      <c r="F296" s="238" t="s">
        <v>2639</v>
      </c>
      <c r="G296" s="235"/>
      <c r="H296" s="239">
        <v>10</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76</v>
      </c>
      <c r="AY296" s="245" t="s">
        <v>308</v>
      </c>
    </row>
    <row r="297" s="15" customFormat="1">
      <c r="A297" s="15"/>
      <c r="B297" s="259"/>
      <c r="C297" s="260"/>
      <c r="D297" s="236" t="s">
        <v>319</v>
      </c>
      <c r="E297" s="261" t="s">
        <v>19</v>
      </c>
      <c r="F297" s="262" t="s">
        <v>448</v>
      </c>
      <c r="G297" s="260"/>
      <c r="H297" s="263">
        <v>190.62000000000001</v>
      </c>
      <c r="I297" s="264"/>
      <c r="J297" s="260"/>
      <c r="K297" s="260"/>
      <c r="L297" s="265"/>
      <c r="M297" s="266"/>
      <c r="N297" s="267"/>
      <c r="O297" s="267"/>
      <c r="P297" s="267"/>
      <c r="Q297" s="267"/>
      <c r="R297" s="267"/>
      <c r="S297" s="267"/>
      <c r="T297" s="268"/>
      <c r="U297" s="15"/>
      <c r="V297" s="15"/>
      <c r="W297" s="15"/>
      <c r="X297" s="15"/>
      <c r="Y297" s="15"/>
      <c r="Z297" s="15"/>
      <c r="AA297" s="15"/>
      <c r="AB297" s="15"/>
      <c r="AC297" s="15"/>
      <c r="AD297" s="15"/>
      <c r="AE297" s="15"/>
      <c r="AT297" s="269" t="s">
        <v>319</v>
      </c>
      <c r="AU297" s="269" t="s">
        <v>85</v>
      </c>
      <c r="AV297" s="15" t="s">
        <v>315</v>
      </c>
      <c r="AW297" s="15" t="s">
        <v>37</v>
      </c>
      <c r="AX297" s="15" t="s">
        <v>83</v>
      </c>
      <c r="AY297" s="269" t="s">
        <v>308</v>
      </c>
    </row>
    <row r="298" s="2" customFormat="1" ht="24.15" customHeight="1">
      <c r="A298" s="41"/>
      <c r="B298" s="42"/>
      <c r="C298" s="216" t="s">
        <v>1402</v>
      </c>
      <c r="D298" s="216" t="s">
        <v>310</v>
      </c>
      <c r="E298" s="217" t="s">
        <v>2640</v>
      </c>
      <c r="F298" s="218" t="s">
        <v>2641</v>
      </c>
      <c r="G298" s="219" t="s">
        <v>313</v>
      </c>
      <c r="H298" s="220">
        <v>190.62000000000001</v>
      </c>
      <c r="I298" s="221"/>
      <c r="J298" s="222">
        <f>ROUND(I298*H298,2)</f>
        <v>0</v>
      </c>
      <c r="K298" s="218" t="s">
        <v>314</v>
      </c>
      <c r="L298" s="47"/>
      <c r="M298" s="223" t="s">
        <v>19</v>
      </c>
      <c r="N298" s="224" t="s">
        <v>47</v>
      </c>
      <c r="O298" s="87"/>
      <c r="P298" s="225">
        <f>O298*H298</f>
        <v>0</v>
      </c>
      <c r="Q298" s="225">
        <v>0</v>
      </c>
      <c r="R298" s="225">
        <f>Q298*H298</f>
        <v>0</v>
      </c>
      <c r="S298" s="225">
        <v>0</v>
      </c>
      <c r="T298" s="226">
        <f>S298*H298</f>
        <v>0</v>
      </c>
      <c r="U298" s="41"/>
      <c r="V298" s="41"/>
      <c r="W298" s="41"/>
      <c r="X298" s="41"/>
      <c r="Y298" s="41"/>
      <c r="Z298" s="41"/>
      <c r="AA298" s="41"/>
      <c r="AB298" s="41"/>
      <c r="AC298" s="41"/>
      <c r="AD298" s="41"/>
      <c r="AE298" s="41"/>
      <c r="AR298" s="227" t="s">
        <v>315</v>
      </c>
      <c r="AT298" s="227" t="s">
        <v>310</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2642</v>
      </c>
    </row>
    <row r="299" s="2" customFormat="1">
      <c r="A299" s="41"/>
      <c r="B299" s="42"/>
      <c r="C299" s="43"/>
      <c r="D299" s="229" t="s">
        <v>317</v>
      </c>
      <c r="E299" s="43"/>
      <c r="F299" s="230" t="s">
        <v>2643</v>
      </c>
      <c r="G299" s="43"/>
      <c r="H299" s="43"/>
      <c r="I299" s="231"/>
      <c r="J299" s="43"/>
      <c r="K299" s="43"/>
      <c r="L299" s="47"/>
      <c r="M299" s="232"/>
      <c r="N299" s="233"/>
      <c r="O299" s="87"/>
      <c r="P299" s="87"/>
      <c r="Q299" s="87"/>
      <c r="R299" s="87"/>
      <c r="S299" s="87"/>
      <c r="T299" s="88"/>
      <c r="U299" s="41"/>
      <c r="V299" s="41"/>
      <c r="W299" s="41"/>
      <c r="X299" s="41"/>
      <c r="Y299" s="41"/>
      <c r="Z299" s="41"/>
      <c r="AA299" s="41"/>
      <c r="AB299" s="41"/>
      <c r="AC299" s="41"/>
      <c r="AD299" s="41"/>
      <c r="AE299" s="41"/>
      <c r="AT299" s="20" t="s">
        <v>317</v>
      </c>
      <c r="AU299" s="20" t="s">
        <v>85</v>
      </c>
    </row>
    <row r="300" s="14" customFormat="1">
      <c r="A300" s="14"/>
      <c r="B300" s="249"/>
      <c r="C300" s="250"/>
      <c r="D300" s="236" t="s">
        <v>319</v>
      </c>
      <c r="E300" s="251" t="s">
        <v>19</v>
      </c>
      <c r="F300" s="252" t="s">
        <v>2635</v>
      </c>
      <c r="G300" s="250"/>
      <c r="H300" s="251" t="s">
        <v>19</v>
      </c>
      <c r="I300" s="253"/>
      <c r="J300" s="250"/>
      <c r="K300" s="250"/>
      <c r="L300" s="254"/>
      <c r="M300" s="255"/>
      <c r="N300" s="256"/>
      <c r="O300" s="256"/>
      <c r="P300" s="256"/>
      <c r="Q300" s="256"/>
      <c r="R300" s="256"/>
      <c r="S300" s="256"/>
      <c r="T300" s="257"/>
      <c r="U300" s="14"/>
      <c r="V300" s="14"/>
      <c r="W300" s="14"/>
      <c r="X300" s="14"/>
      <c r="Y300" s="14"/>
      <c r="Z300" s="14"/>
      <c r="AA300" s="14"/>
      <c r="AB300" s="14"/>
      <c r="AC300" s="14"/>
      <c r="AD300" s="14"/>
      <c r="AE300" s="14"/>
      <c r="AT300" s="258" t="s">
        <v>319</v>
      </c>
      <c r="AU300" s="258" t="s">
        <v>85</v>
      </c>
      <c r="AV300" s="14" t="s">
        <v>83</v>
      </c>
      <c r="AW300" s="14" t="s">
        <v>37</v>
      </c>
      <c r="AX300" s="14" t="s">
        <v>76</v>
      </c>
      <c r="AY300" s="258" t="s">
        <v>308</v>
      </c>
    </row>
    <row r="301" s="13" customFormat="1">
      <c r="A301" s="13"/>
      <c r="B301" s="234"/>
      <c r="C301" s="235"/>
      <c r="D301" s="236" t="s">
        <v>319</v>
      </c>
      <c r="E301" s="237" t="s">
        <v>19</v>
      </c>
      <c r="F301" s="238" t="s">
        <v>2636</v>
      </c>
      <c r="G301" s="235"/>
      <c r="H301" s="239">
        <v>88.859999999999999</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3" customFormat="1">
      <c r="A302" s="13"/>
      <c r="B302" s="234"/>
      <c r="C302" s="235"/>
      <c r="D302" s="236" t="s">
        <v>319</v>
      </c>
      <c r="E302" s="237" t="s">
        <v>19</v>
      </c>
      <c r="F302" s="238" t="s">
        <v>2637</v>
      </c>
      <c r="G302" s="235"/>
      <c r="H302" s="239">
        <v>91.760000000000005</v>
      </c>
      <c r="I302" s="240"/>
      <c r="J302" s="235"/>
      <c r="K302" s="235"/>
      <c r="L302" s="241"/>
      <c r="M302" s="242"/>
      <c r="N302" s="243"/>
      <c r="O302" s="243"/>
      <c r="P302" s="243"/>
      <c r="Q302" s="243"/>
      <c r="R302" s="243"/>
      <c r="S302" s="243"/>
      <c r="T302" s="244"/>
      <c r="U302" s="13"/>
      <c r="V302" s="13"/>
      <c r="W302" s="13"/>
      <c r="X302" s="13"/>
      <c r="Y302" s="13"/>
      <c r="Z302" s="13"/>
      <c r="AA302" s="13"/>
      <c r="AB302" s="13"/>
      <c r="AC302" s="13"/>
      <c r="AD302" s="13"/>
      <c r="AE302" s="13"/>
      <c r="AT302" s="245" t="s">
        <v>319</v>
      </c>
      <c r="AU302" s="245" t="s">
        <v>85</v>
      </c>
      <c r="AV302" s="13" t="s">
        <v>85</v>
      </c>
      <c r="AW302" s="13" t="s">
        <v>37</v>
      </c>
      <c r="AX302" s="13" t="s">
        <v>76</v>
      </c>
      <c r="AY302" s="245" t="s">
        <v>308</v>
      </c>
    </row>
    <row r="303" s="13" customFormat="1">
      <c r="A303" s="13"/>
      <c r="B303" s="234"/>
      <c r="C303" s="235"/>
      <c r="D303" s="236" t="s">
        <v>319</v>
      </c>
      <c r="E303" s="237" t="s">
        <v>19</v>
      </c>
      <c r="F303" s="238" t="s">
        <v>2639</v>
      </c>
      <c r="G303" s="235"/>
      <c r="H303" s="239">
        <v>10</v>
      </c>
      <c r="I303" s="240"/>
      <c r="J303" s="235"/>
      <c r="K303" s="235"/>
      <c r="L303" s="241"/>
      <c r="M303" s="242"/>
      <c r="N303" s="243"/>
      <c r="O303" s="243"/>
      <c r="P303" s="243"/>
      <c r="Q303" s="243"/>
      <c r="R303" s="243"/>
      <c r="S303" s="243"/>
      <c r="T303" s="244"/>
      <c r="U303" s="13"/>
      <c r="V303" s="13"/>
      <c r="W303" s="13"/>
      <c r="X303" s="13"/>
      <c r="Y303" s="13"/>
      <c r="Z303" s="13"/>
      <c r="AA303" s="13"/>
      <c r="AB303" s="13"/>
      <c r="AC303" s="13"/>
      <c r="AD303" s="13"/>
      <c r="AE303" s="13"/>
      <c r="AT303" s="245" t="s">
        <v>319</v>
      </c>
      <c r="AU303" s="245" t="s">
        <v>85</v>
      </c>
      <c r="AV303" s="13" t="s">
        <v>85</v>
      </c>
      <c r="AW303" s="13" t="s">
        <v>37</v>
      </c>
      <c r="AX303" s="13" t="s">
        <v>76</v>
      </c>
      <c r="AY303" s="245" t="s">
        <v>308</v>
      </c>
    </row>
    <row r="304" s="15" customFormat="1">
      <c r="A304" s="15"/>
      <c r="B304" s="259"/>
      <c r="C304" s="260"/>
      <c r="D304" s="236" t="s">
        <v>319</v>
      </c>
      <c r="E304" s="261" t="s">
        <v>19</v>
      </c>
      <c r="F304" s="262" t="s">
        <v>448</v>
      </c>
      <c r="G304" s="260"/>
      <c r="H304" s="263">
        <v>190.62000000000001</v>
      </c>
      <c r="I304" s="264"/>
      <c r="J304" s="260"/>
      <c r="K304" s="260"/>
      <c r="L304" s="265"/>
      <c r="M304" s="266"/>
      <c r="N304" s="267"/>
      <c r="O304" s="267"/>
      <c r="P304" s="267"/>
      <c r="Q304" s="267"/>
      <c r="R304" s="267"/>
      <c r="S304" s="267"/>
      <c r="T304" s="268"/>
      <c r="U304" s="15"/>
      <c r="V304" s="15"/>
      <c r="W304" s="15"/>
      <c r="X304" s="15"/>
      <c r="Y304" s="15"/>
      <c r="Z304" s="15"/>
      <c r="AA304" s="15"/>
      <c r="AB304" s="15"/>
      <c r="AC304" s="15"/>
      <c r="AD304" s="15"/>
      <c r="AE304" s="15"/>
      <c r="AT304" s="269" t="s">
        <v>319</v>
      </c>
      <c r="AU304" s="269" t="s">
        <v>85</v>
      </c>
      <c r="AV304" s="15" t="s">
        <v>315</v>
      </c>
      <c r="AW304" s="15" t="s">
        <v>37</v>
      </c>
      <c r="AX304" s="15" t="s">
        <v>83</v>
      </c>
      <c r="AY304" s="269" t="s">
        <v>308</v>
      </c>
    </row>
    <row r="305" s="2" customFormat="1" ht="16.5" customHeight="1">
      <c r="A305" s="41"/>
      <c r="B305" s="42"/>
      <c r="C305" s="216" t="s">
        <v>754</v>
      </c>
      <c r="D305" s="216" t="s">
        <v>310</v>
      </c>
      <c r="E305" s="217" t="s">
        <v>2644</v>
      </c>
      <c r="F305" s="218" t="s">
        <v>2645</v>
      </c>
      <c r="G305" s="219" t="s">
        <v>313</v>
      </c>
      <c r="H305" s="220">
        <v>37.225999999999999</v>
      </c>
      <c r="I305" s="221"/>
      <c r="J305" s="222">
        <f>ROUND(I305*H305,2)</f>
        <v>0</v>
      </c>
      <c r="K305" s="218" t="s">
        <v>314</v>
      </c>
      <c r="L305" s="47"/>
      <c r="M305" s="223" t="s">
        <v>19</v>
      </c>
      <c r="N305" s="224" t="s">
        <v>47</v>
      </c>
      <c r="O305" s="87"/>
      <c r="P305" s="225">
        <f>O305*H305</f>
        <v>0</v>
      </c>
      <c r="Q305" s="225">
        <v>0.0048700000000000002</v>
      </c>
      <c r="R305" s="225">
        <f>Q305*H305</f>
        <v>0.18129062000000001</v>
      </c>
      <c r="S305" s="225">
        <v>0</v>
      </c>
      <c r="T305" s="226">
        <f>S305*H305</f>
        <v>0</v>
      </c>
      <c r="U305" s="41"/>
      <c r="V305" s="41"/>
      <c r="W305" s="41"/>
      <c r="X305" s="41"/>
      <c r="Y305" s="41"/>
      <c r="Z305" s="41"/>
      <c r="AA305" s="41"/>
      <c r="AB305" s="41"/>
      <c r="AC305" s="41"/>
      <c r="AD305" s="41"/>
      <c r="AE305" s="41"/>
      <c r="AR305" s="227" t="s">
        <v>315</v>
      </c>
      <c r="AT305" s="227" t="s">
        <v>310</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2646</v>
      </c>
    </row>
    <row r="306" s="2" customFormat="1">
      <c r="A306" s="41"/>
      <c r="B306" s="42"/>
      <c r="C306" s="43"/>
      <c r="D306" s="229" t="s">
        <v>317</v>
      </c>
      <c r="E306" s="43"/>
      <c r="F306" s="230" t="s">
        <v>2647</v>
      </c>
      <c r="G306" s="43"/>
      <c r="H306" s="43"/>
      <c r="I306" s="231"/>
      <c r="J306" s="43"/>
      <c r="K306" s="43"/>
      <c r="L306" s="47"/>
      <c r="M306" s="232"/>
      <c r="N306" s="233"/>
      <c r="O306" s="87"/>
      <c r="P306" s="87"/>
      <c r="Q306" s="87"/>
      <c r="R306" s="87"/>
      <c r="S306" s="87"/>
      <c r="T306" s="88"/>
      <c r="U306" s="41"/>
      <c r="V306" s="41"/>
      <c r="W306" s="41"/>
      <c r="X306" s="41"/>
      <c r="Y306" s="41"/>
      <c r="Z306" s="41"/>
      <c r="AA306" s="41"/>
      <c r="AB306" s="41"/>
      <c r="AC306" s="41"/>
      <c r="AD306" s="41"/>
      <c r="AE306" s="41"/>
      <c r="AT306" s="20" t="s">
        <v>317</v>
      </c>
      <c r="AU306" s="20" t="s">
        <v>85</v>
      </c>
    </row>
    <row r="307" s="14" customFormat="1">
      <c r="A307" s="14"/>
      <c r="B307" s="249"/>
      <c r="C307" s="250"/>
      <c r="D307" s="236" t="s">
        <v>319</v>
      </c>
      <c r="E307" s="251" t="s">
        <v>19</v>
      </c>
      <c r="F307" s="252" t="s">
        <v>2593</v>
      </c>
      <c r="G307" s="250"/>
      <c r="H307" s="251" t="s">
        <v>19</v>
      </c>
      <c r="I307" s="253"/>
      <c r="J307" s="250"/>
      <c r="K307" s="250"/>
      <c r="L307" s="254"/>
      <c r="M307" s="255"/>
      <c r="N307" s="256"/>
      <c r="O307" s="256"/>
      <c r="P307" s="256"/>
      <c r="Q307" s="256"/>
      <c r="R307" s="256"/>
      <c r="S307" s="256"/>
      <c r="T307" s="257"/>
      <c r="U307" s="14"/>
      <c r="V307" s="14"/>
      <c r="W307" s="14"/>
      <c r="X307" s="14"/>
      <c r="Y307" s="14"/>
      <c r="Z307" s="14"/>
      <c r="AA307" s="14"/>
      <c r="AB307" s="14"/>
      <c r="AC307" s="14"/>
      <c r="AD307" s="14"/>
      <c r="AE307" s="14"/>
      <c r="AT307" s="258" t="s">
        <v>319</v>
      </c>
      <c r="AU307" s="258" t="s">
        <v>85</v>
      </c>
      <c r="AV307" s="14" t="s">
        <v>83</v>
      </c>
      <c r="AW307" s="14" t="s">
        <v>37</v>
      </c>
      <c r="AX307" s="14" t="s">
        <v>76</v>
      </c>
      <c r="AY307" s="258" t="s">
        <v>308</v>
      </c>
    </row>
    <row r="308" s="13" customFormat="1">
      <c r="A308" s="13"/>
      <c r="B308" s="234"/>
      <c r="C308" s="235"/>
      <c r="D308" s="236" t="s">
        <v>319</v>
      </c>
      <c r="E308" s="237" t="s">
        <v>19</v>
      </c>
      <c r="F308" s="238" t="s">
        <v>2648</v>
      </c>
      <c r="G308" s="235"/>
      <c r="H308" s="239">
        <v>18.138000000000002</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2649</v>
      </c>
      <c r="G309" s="235"/>
      <c r="H309" s="239">
        <v>19.088000000000001</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5" customFormat="1">
      <c r="A310" s="15"/>
      <c r="B310" s="259"/>
      <c r="C310" s="260"/>
      <c r="D310" s="236" t="s">
        <v>319</v>
      </c>
      <c r="E310" s="261" t="s">
        <v>19</v>
      </c>
      <c r="F310" s="262" t="s">
        <v>448</v>
      </c>
      <c r="G310" s="260"/>
      <c r="H310" s="263">
        <v>37.225999999999999</v>
      </c>
      <c r="I310" s="264"/>
      <c r="J310" s="260"/>
      <c r="K310" s="260"/>
      <c r="L310" s="265"/>
      <c r="M310" s="266"/>
      <c r="N310" s="267"/>
      <c r="O310" s="267"/>
      <c r="P310" s="267"/>
      <c r="Q310" s="267"/>
      <c r="R310" s="267"/>
      <c r="S310" s="267"/>
      <c r="T310" s="268"/>
      <c r="U310" s="15"/>
      <c r="V310" s="15"/>
      <c r="W310" s="15"/>
      <c r="X310" s="15"/>
      <c r="Y310" s="15"/>
      <c r="Z310" s="15"/>
      <c r="AA310" s="15"/>
      <c r="AB310" s="15"/>
      <c r="AC310" s="15"/>
      <c r="AD310" s="15"/>
      <c r="AE310" s="15"/>
      <c r="AT310" s="269" t="s">
        <v>319</v>
      </c>
      <c r="AU310" s="269" t="s">
        <v>85</v>
      </c>
      <c r="AV310" s="15" t="s">
        <v>315</v>
      </c>
      <c r="AW310" s="15" t="s">
        <v>37</v>
      </c>
      <c r="AX310" s="15" t="s">
        <v>83</v>
      </c>
      <c r="AY310" s="269" t="s">
        <v>308</v>
      </c>
    </row>
    <row r="311" s="2" customFormat="1" ht="16.5" customHeight="1">
      <c r="A311" s="41"/>
      <c r="B311" s="42"/>
      <c r="C311" s="216" t="s">
        <v>1414</v>
      </c>
      <c r="D311" s="216" t="s">
        <v>310</v>
      </c>
      <c r="E311" s="217" t="s">
        <v>2650</v>
      </c>
      <c r="F311" s="218" t="s">
        <v>2651</v>
      </c>
      <c r="G311" s="219" t="s">
        <v>313</v>
      </c>
      <c r="H311" s="220">
        <v>37.225999999999999</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315</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315</v>
      </c>
      <c r="BM311" s="227" t="s">
        <v>2652</v>
      </c>
    </row>
    <row r="312" s="2" customFormat="1">
      <c r="A312" s="41"/>
      <c r="B312" s="42"/>
      <c r="C312" s="43"/>
      <c r="D312" s="229" t="s">
        <v>317</v>
      </c>
      <c r="E312" s="43"/>
      <c r="F312" s="230" t="s">
        <v>2653</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14" customFormat="1">
      <c r="A313" s="14"/>
      <c r="B313" s="249"/>
      <c r="C313" s="250"/>
      <c r="D313" s="236" t="s">
        <v>319</v>
      </c>
      <c r="E313" s="251" t="s">
        <v>19</v>
      </c>
      <c r="F313" s="252" t="s">
        <v>2593</v>
      </c>
      <c r="G313" s="250"/>
      <c r="H313" s="251" t="s">
        <v>19</v>
      </c>
      <c r="I313" s="253"/>
      <c r="J313" s="250"/>
      <c r="K313" s="250"/>
      <c r="L313" s="254"/>
      <c r="M313" s="255"/>
      <c r="N313" s="256"/>
      <c r="O313" s="256"/>
      <c r="P313" s="256"/>
      <c r="Q313" s="256"/>
      <c r="R313" s="256"/>
      <c r="S313" s="256"/>
      <c r="T313" s="257"/>
      <c r="U313" s="14"/>
      <c r="V313" s="14"/>
      <c r="W313" s="14"/>
      <c r="X313" s="14"/>
      <c r="Y313" s="14"/>
      <c r="Z313" s="14"/>
      <c r="AA313" s="14"/>
      <c r="AB313" s="14"/>
      <c r="AC313" s="14"/>
      <c r="AD313" s="14"/>
      <c r="AE313" s="14"/>
      <c r="AT313" s="258" t="s">
        <v>319</v>
      </c>
      <c r="AU313" s="258" t="s">
        <v>85</v>
      </c>
      <c r="AV313" s="14" t="s">
        <v>83</v>
      </c>
      <c r="AW313" s="14" t="s">
        <v>37</v>
      </c>
      <c r="AX313" s="14" t="s">
        <v>76</v>
      </c>
      <c r="AY313" s="258" t="s">
        <v>308</v>
      </c>
    </row>
    <row r="314" s="13" customFormat="1">
      <c r="A314" s="13"/>
      <c r="B314" s="234"/>
      <c r="C314" s="235"/>
      <c r="D314" s="236" t="s">
        <v>319</v>
      </c>
      <c r="E314" s="237" t="s">
        <v>19</v>
      </c>
      <c r="F314" s="238" t="s">
        <v>2648</v>
      </c>
      <c r="G314" s="235"/>
      <c r="H314" s="239">
        <v>18.138000000000002</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76</v>
      </c>
      <c r="AY314" s="245" t="s">
        <v>308</v>
      </c>
    </row>
    <row r="315" s="13" customFormat="1">
      <c r="A315" s="13"/>
      <c r="B315" s="234"/>
      <c r="C315" s="235"/>
      <c r="D315" s="236" t="s">
        <v>319</v>
      </c>
      <c r="E315" s="237" t="s">
        <v>19</v>
      </c>
      <c r="F315" s="238" t="s">
        <v>2649</v>
      </c>
      <c r="G315" s="235"/>
      <c r="H315" s="239">
        <v>19.088000000000001</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5" customFormat="1">
      <c r="A316" s="15"/>
      <c r="B316" s="259"/>
      <c r="C316" s="260"/>
      <c r="D316" s="236" t="s">
        <v>319</v>
      </c>
      <c r="E316" s="261" t="s">
        <v>19</v>
      </c>
      <c r="F316" s="262" t="s">
        <v>448</v>
      </c>
      <c r="G316" s="260"/>
      <c r="H316" s="263">
        <v>37.225999999999999</v>
      </c>
      <c r="I316" s="264"/>
      <c r="J316" s="260"/>
      <c r="K316" s="260"/>
      <c r="L316" s="265"/>
      <c r="M316" s="266"/>
      <c r="N316" s="267"/>
      <c r="O316" s="267"/>
      <c r="P316" s="267"/>
      <c r="Q316" s="267"/>
      <c r="R316" s="267"/>
      <c r="S316" s="267"/>
      <c r="T316" s="268"/>
      <c r="U316" s="15"/>
      <c r="V316" s="15"/>
      <c r="W316" s="15"/>
      <c r="X316" s="15"/>
      <c r="Y316" s="15"/>
      <c r="Z316" s="15"/>
      <c r="AA316" s="15"/>
      <c r="AB316" s="15"/>
      <c r="AC316" s="15"/>
      <c r="AD316" s="15"/>
      <c r="AE316" s="15"/>
      <c r="AT316" s="269" t="s">
        <v>319</v>
      </c>
      <c r="AU316" s="269" t="s">
        <v>85</v>
      </c>
      <c r="AV316" s="15" t="s">
        <v>315</v>
      </c>
      <c r="AW316" s="15" t="s">
        <v>37</v>
      </c>
      <c r="AX316" s="15" t="s">
        <v>83</v>
      </c>
      <c r="AY316" s="269" t="s">
        <v>308</v>
      </c>
    </row>
    <row r="317" s="2" customFormat="1" ht="16.5" customHeight="1">
      <c r="A317" s="41"/>
      <c r="B317" s="42"/>
      <c r="C317" s="216" t="s">
        <v>757</v>
      </c>
      <c r="D317" s="216" t="s">
        <v>310</v>
      </c>
      <c r="E317" s="217" t="s">
        <v>2654</v>
      </c>
      <c r="F317" s="218" t="s">
        <v>2655</v>
      </c>
      <c r="G317" s="219" t="s">
        <v>313</v>
      </c>
      <c r="H317" s="220">
        <v>23.25</v>
      </c>
      <c r="I317" s="221"/>
      <c r="J317" s="222">
        <f>ROUND(I317*H317,2)</f>
        <v>0</v>
      </c>
      <c r="K317" s="218" t="s">
        <v>314</v>
      </c>
      <c r="L317" s="47"/>
      <c r="M317" s="223" t="s">
        <v>19</v>
      </c>
      <c r="N317" s="224" t="s">
        <v>47</v>
      </c>
      <c r="O317" s="87"/>
      <c r="P317" s="225">
        <f>O317*H317</f>
        <v>0</v>
      </c>
      <c r="Q317" s="225">
        <v>0.0018</v>
      </c>
      <c r="R317" s="225">
        <f>Q317*H317</f>
        <v>0.041849999999999998</v>
      </c>
      <c r="S317" s="225">
        <v>0</v>
      </c>
      <c r="T317" s="226">
        <f>S317*H317</f>
        <v>0</v>
      </c>
      <c r="U317" s="41"/>
      <c r="V317" s="41"/>
      <c r="W317" s="41"/>
      <c r="X317" s="41"/>
      <c r="Y317" s="41"/>
      <c r="Z317" s="41"/>
      <c r="AA317" s="41"/>
      <c r="AB317" s="41"/>
      <c r="AC317" s="41"/>
      <c r="AD317" s="41"/>
      <c r="AE317" s="41"/>
      <c r="AR317" s="227" t="s">
        <v>315</v>
      </c>
      <c r="AT317" s="227" t="s">
        <v>310</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2656</v>
      </c>
    </row>
    <row r="318" s="2" customFormat="1">
      <c r="A318" s="41"/>
      <c r="B318" s="42"/>
      <c r="C318" s="43"/>
      <c r="D318" s="229" t="s">
        <v>317</v>
      </c>
      <c r="E318" s="43"/>
      <c r="F318" s="230" t="s">
        <v>2657</v>
      </c>
      <c r="G318" s="43"/>
      <c r="H318" s="43"/>
      <c r="I318" s="231"/>
      <c r="J318" s="43"/>
      <c r="K318" s="43"/>
      <c r="L318" s="47"/>
      <c r="M318" s="232"/>
      <c r="N318" s="233"/>
      <c r="O318" s="87"/>
      <c r="P318" s="87"/>
      <c r="Q318" s="87"/>
      <c r="R318" s="87"/>
      <c r="S318" s="87"/>
      <c r="T318" s="88"/>
      <c r="U318" s="41"/>
      <c r="V318" s="41"/>
      <c r="W318" s="41"/>
      <c r="X318" s="41"/>
      <c r="Y318" s="41"/>
      <c r="Z318" s="41"/>
      <c r="AA318" s="41"/>
      <c r="AB318" s="41"/>
      <c r="AC318" s="41"/>
      <c r="AD318" s="41"/>
      <c r="AE318" s="41"/>
      <c r="AT318" s="20" t="s">
        <v>317</v>
      </c>
      <c r="AU318" s="20" t="s">
        <v>85</v>
      </c>
    </row>
    <row r="319" s="14" customFormat="1">
      <c r="A319" s="14"/>
      <c r="B319" s="249"/>
      <c r="C319" s="250"/>
      <c r="D319" s="236" t="s">
        <v>319</v>
      </c>
      <c r="E319" s="251" t="s">
        <v>19</v>
      </c>
      <c r="F319" s="252" t="s">
        <v>2593</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13" customFormat="1">
      <c r="A320" s="13"/>
      <c r="B320" s="234"/>
      <c r="C320" s="235"/>
      <c r="D320" s="236" t="s">
        <v>319</v>
      </c>
      <c r="E320" s="237" t="s">
        <v>19</v>
      </c>
      <c r="F320" s="238" t="s">
        <v>2658</v>
      </c>
      <c r="G320" s="235"/>
      <c r="H320" s="239">
        <v>11.25</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85</v>
      </c>
      <c r="AV320" s="13" t="s">
        <v>85</v>
      </c>
      <c r="AW320" s="13" t="s">
        <v>37</v>
      </c>
      <c r="AX320" s="13" t="s">
        <v>76</v>
      </c>
      <c r="AY320" s="245" t="s">
        <v>308</v>
      </c>
    </row>
    <row r="321" s="13" customFormat="1">
      <c r="A321" s="13"/>
      <c r="B321" s="234"/>
      <c r="C321" s="235"/>
      <c r="D321" s="236" t="s">
        <v>319</v>
      </c>
      <c r="E321" s="237" t="s">
        <v>19</v>
      </c>
      <c r="F321" s="238" t="s">
        <v>2659</v>
      </c>
      <c r="G321" s="235"/>
      <c r="H321" s="239">
        <v>12</v>
      </c>
      <c r="I321" s="240"/>
      <c r="J321" s="235"/>
      <c r="K321" s="235"/>
      <c r="L321" s="241"/>
      <c r="M321" s="242"/>
      <c r="N321" s="243"/>
      <c r="O321" s="243"/>
      <c r="P321" s="243"/>
      <c r="Q321" s="243"/>
      <c r="R321" s="243"/>
      <c r="S321" s="243"/>
      <c r="T321" s="244"/>
      <c r="U321" s="13"/>
      <c r="V321" s="13"/>
      <c r="W321" s="13"/>
      <c r="X321" s="13"/>
      <c r="Y321" s="13"/>
      <c r="Z321" s="13"/>
      <c r="AA321" s="13"/>
      <c r="AB321" s="13"/>
      <c r="AC321" s="13"/>
      <c r="AD321" s="13"/>
      <c r="AE321" s="13"/>
      <c r="AT321" s="245" t="s">
        <v>319</v>
      </c>
      <c r="AU321" s="245" t="s">
        <v>85</v>
      </c>
      <c r="AV321" s="13" t="s">
        <v>85</v>
      </c>
      <c r="AW321" s="13" t="s">
        <v>37</v>
      </c>
      <c r="AX321" s="13" t="s">
        <v>76</v>
      </c>
      <c r="AY321" s="245" t="s">
        <v>308</v>
      </c>
    </row>
    <row r="322" s="15" customFormat="1">
      <c r="A322" s="15"/>
      <c r="B322" s="259"/>
      <c r="C322" s="260"/>
      <c r="D322" s="236" t="s">
        <v>319</v>
      </c>
      <c r="E322" s="261" t="s">
        <v>19</v>
      </c>
      <c r="F322" s="262" t="s">
        <v>448</v>
      </c>
      <c r="G322" s="260"/>
      <c r="H322" s="263">
        <v>23.25</v>
      </c>
      <c r="I322" s="264"/>
      <c r="J322" s="260"/>
      <c r="K322" s="260"/>
      <c r="L322" s="265"/>
      <c r="M322" s="266"/>
      <c r="N322" s="267"/>
      <c r="O322" s="267"/>
      <c r="P322" s="267"/>
      <c r="Q322" s="267"/>
      <c r="R322" s="267"/>
      <c r="S322" s="267"/>
      <c r="T322" s="268"/>
      <c r="U322" s="15"/>
      <c r="V322" s="15"/>
      <c r="W322" s="15"/>
      <c r="X322" s="15"/>
      <c r="Y322" s="15"/>
      <c r="Z322" s="15"/>
      <c r="AA322" s="15"/>
      <c r="AB322" s="15"/>
      <c r="AC322" s="15"/>
      <c r="AD322" s="15"/>
      <c r="AE322" s="15"/>
      <c r="AT322" s="269" t="s">
        <v>319</v>
      </c>
      <c r="AU322" s="269" t="s">
        <v>85</v>
      </c>
      <c r="AV322" s="15" t="s">
        <v>315</v>
      </c>
      <c r="AW322" s="15" t="s">
        <v>37</v>
      </c>
      <c r="AX322" s="15" t="s">
        <v>83</v>
      </c>
      <c r="AY322" s="269" t="s">
        <v>308</v>
      </c>
    </row>
    <row r="323" s="2" customFormat="1" ht="16.5" customHeight="1">
      <c r="A323" s="41"/>
      <c r="B323" s="42"/>
      <c r="C323" s="216" t="s">
        <v>1425</v>
      </c>
      <c r="D323" s="216" t="s">
        <v>310</v>
      </c>
      <c r="E323" s="217" t="s">
        <v>2660</v>
      </c>
      <c r="F323" s="218" t="s">
        <v>2661</v>
      </c>
      <c r="G323" s="219" t="s">
        <v>313</v>
      </c>
      <c r="H323" s="220">
        <v>23.25</v>
      </c>
      <c r="I323" s="221"/>
      <c r="J323" s="222">
        <f>ROUND(I323*H323,2)</f>
        <v>0</v>
      </c>
      <c r="K323" s="218" t="s">
        <v>314</v>
      </c>
      <c r="L323" s="47"/>
      <c r="M323" s="223" t="s">
        <v>19</v>
      </c>
      <c r="N323" s="224" t="s">
        <v>47</v>
      </c>
      <c r="O323" s="87"/>
      <c r="P323" s="225">
        <f>O323*H323</f>
        <v>0</v>
      </c>
      <c r="Q323" s="225">
        <v>0</v>
      </c>
      <c r="R323" s="225">
        <f>Q323*H323</f>
        <v>0</v>
      </c>
      <c r="S323" s="225">
        <v>0</v>
      </c>
      <c r="T323" s="226">
        <f>S323*H323</f>
        <v>0</v>
      </c>
      <c r="U323" s="41"/>
      <c r="V323" s="41"/>
      <c r="W323" s="41"/>
      <c r="X323" s="41"/>
      <c r="Y323" s="41"/>
      <c r="Z323" s="41"/>
      <c r="AA323" s="41"/>
      <c r="AB323" s="41"/>
      <c r="AC323" s="41"/>
      <c r="AD323" s="41"/>
      <c r="AE323" s="41"/>
      <c r="AR323" s="227" t="s">
        <v>315</v>
      </c>
      <c r="AT323" s="227" t="s">
        <v>310</v>
      </c>
      <c r="AU323" s="227" t="s">
        <v>85</v>
      </c>
      <c r="AY323" s="20" t="s">
        <v>308</v>
      </c>
      <c r="BE323" s="228">
        <f>IF(N323="základní",J323,0)</f>
        <v>0</v>
      </c>
      <c r="BF323" s="228">
        <f>IF(N323="snížená",J323,0)</f>
        <v>0</v>
      </c>
      <c r="BG323" s="228">
        <f>IF(N323="zákl. přenesená",J323,0)</f>
        <v>0</v>
      </c>
      <c r="BH323" s="228">
        <f>IF(N323="sníž. přenesená",J323,0)</f>
        <v>0</v>
      </c>
      <c r="BI323" s="228">
        <f>IF(N323="nulová",J323,0)</f>
        <v>0</v>
      </c>
      <c r="BJ323" s="20" t="s">
        <v>83</v>
      </c>
      <c r="BK323" s="228">
        <f>ROUND(I323*H323,2)</f>
        <v>0</v>
      </c>
      <c r="BL323" s="20" t="s">
        <v>315</v>
      </c>
      <c r="BM323" s="227" t="s">
        <v>2662</v>
      </c>
    </row>
    <row r="324" s="2" customFormat="1">
      <c r="A324" s="41"/>
      <c r="B324" s="42"/>
      <c r="C324" s="43"/>
      <c r="D324" s="229" t="s">
        <v>317</v>
      </c>
      <c r="E324" s="43"/>
      <c r="F324" s="230" t="s">
        <v>2663</v>
      </c>
      <c r="G324" s="43"/>
      <c r="H324" s="43"/>
      <c r="I324" s="231"/>
      <c r="J324" s="43"/>
      <c r="K324" s="43"/>
      <c r="L324" s="47"/>
      <c r="M324" s="232"/>
      <c r="N324" s="233"/>
      <c r="O324" s="87"/>
      <c r="P324" s="87"/>
      <c r="Q324" s="87"/>
      <c r="R324" s="87"/>
      <c r="S324" s="87"/>
      <c r="T324" s="88"/>
      <c r="U324" s="41"/>
      <c r="V324" s="41"/>
      <c r="W324" s="41"/>
      <c r="X324" s="41"/>
      <c r="Y324" s="41"/>
      <c r="Z324" s="41"/>
      <c r="AA324" s="41"/>
      <c r="AB324" s="41"/>
      <c r="AC324" s="41"/>
      <c r="AD324" s="41"/>
      <c r="AE324" s="41"/>
      <c r="AT324" s="20" t="s">
        <v>317</v>
      </c>
      <c r="AU324" s="20" t="s">
        <v>85</v>
      </c>
    </row>
    <row r="325" s="14" customFormat="1">
      <c r="A325" s="14"/>
      <c r="B325" s="249"/>
      <c r="C325" s="250"/>
      <c r="D325" s="236" t="s">
        <v>319</v>
      </c>
      <c r="E325" s="251" t="s">
        <v>19</v>
      </c>
      <c r="F325" s="252" t="s">
        <v>2593</v>
      </c>
      <c r="G325" s="250"/>
      <c r="H325" s="251" t="s">
        <v>19</v>
      </c>
      <c r="I325" s="253"/>
      <c r="J325" s="250"/>
      <c r="K325" s="250"/>
      <c r="L325" s="254"/>
      <c r="M325" s="255"/>
      <c r="N325" s="256"/>
      <c r="O325" s="256"/>
      <c r="P325" s="256"/>
      <c r="Q325" s="256"/>
      <c r="R325" s="256"/>
      <c r="S325" s="256"/>
      <c r="T325" s="257"/>
      <c r="U325" s="14"/>
      <c r="V325" s="14"/>
      <c r="W325" s="14"/>
      <c r="X325" s="14"/>
      <c r="Y325" s="14"/>
      <c r="Z325" s="14"/>
      <c r="AA325" s="14"/>
      <c r="AB325" s="14"/>
      <c r="AC325" s="14"/>
      <c r="AD325" s="14"/>
      <c r="AE325" s="14"/>
      <c r="AT325" s="258" t="s">
        <v>319</v>
      </c>
      <c r="AU325" s="258" t="s">
        <v>85</v>
      </c>
      <c r="AV325" s="14" t="s">
        <v>83</v>
      </c>
      <c r="AW325" s="14" t="s">
        <v>37</v>
      </c>
      <c r="AX325" s="14" t="s">
        <v>76</v>
      </c>
      <c r="AY325" s="258" t="s">
        <v>308</v>
      </c>
    </row>
    <row r="326" s="13" customFormat="1">
      <c r="A326" s="13"/>
      <c r="B326" s="234"/>
      <c r="C326" s="235"/>
      <c r="D326" s="236" t="s">
        <v>319</v>
      </c>
      <c r="E326" s="237" t="s">
        <v>19</v>
      </c>
      <c r="F326" s="238" t="s">
        <v>2658</v>
      </c>
      <c r="G326" s="235"/>
      <c r="H326" s="239">
        <v>11.25</v>
      </c>
      <c r="I326" s="240"/>
      <c r="J326" s="235"/>
      <c r="K326" s="235"/>
      <c r="L326" s="241"/>
      <c r="M326" s="242"/>
      <c r="N326" s="243"/>
      <c r="O326" s="243"/>
      <c r="P326" s="243"/>
      <c r="Q326" s="243"/>
      <c r="R326" s="243"/>
      <c r="S326" s="243"/>
      <c r="T326" s="244"/>
      <c r="U326" s="13"/>
      <c r="V326" s="13"/>
      <c r="W326" s="13"/>
      <c r="X326" s="13"/>
      <c r="Y326" s="13"/>
      <c r="Z326" s="13"/>
      <c r="AA326" s="13"/>
      <c r="AB326" s="13"/>
      <c r="AC326" s="13"/>
      <c r="AD326" s="13"/>
      <c r="AE326" s="13"/>
      <c r="AT326" s="245" t="s">
        <v>319</v>
      </c>
      <c r="AU326" s="245" t="s">
        <v>85</v>
      </c>
      <c r="AV326" s="13" t="s">
        <v>85</v>
      </c>
      <c r="AW326" s="13" t="s">
        <v>37</v>
      </c>
      <c r="AX326" s="13" t="s">
        <v>76</v>
      </c>
      <c r="AY326" s="245" t="s">
        <v>308</v>
      </c>
    </row>
    <row r="327" s="13" customFormat="1">
      <c r="A327" s="13"/>
      <c r="B327" s="234"/>
      <c r="C327" s="235"/>
      <c r="D327" s="236" t="s">
        <v>319</v>
      </c>
      <c r="E327" s="237" t="s">
        <v>19</v>
      </c>
      <c r="F327" s="238" t="s">
        <v>2659</v>
      </c>
      <c r="G327" s="235"/>
      <c r="H327" s="239">
        <v>12</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5" customFormat="1">
      <c r="A328" s="15"/>
      <c r="B328" s="259"/>
      <c r="C328" s="260"/>
      <c r="D328" s="236" t="s">
        <v>319</v>
      </c>
      <c r="E328" s="261" t="s">
        <v>19</v>
      </c>
      <c r="F328" s="262" t="s">
        <v>448</v>
      </c>
      <c r="G328" s="260"/>
      <c r="H328" s="263">
        <v>23.25</v>
      </c>
      <c r="I328" s="264"/>
      <c r="J328" s="260"/>
      <c r="K328" s="260"/>
      <c r="L328" s="265"/>
      <c r="M328" s="266"/>
      <c r="N328" s="267"/>
      <c r="O328" s="267"/>
      <c r="P328" s="267"/>
      <c r="Q328" s="267"/>
      <c r="R328" s="267"/>
      <c r="S328" s="267"/>
      <c r="T328" s="268"/>
      <c r="U328" s="15"/>
      <c r="V328" s="15"/>
      <c r="W328" s="15"/>
      <c r="X328" s="15"/>
      <c r="Y328" s="15"/>
      <c r="Z328" s="15"/>
      <c r="AA328" s="15"/>
      <c r="AB328" s="15"/>
      <c r="AC328" s="15"/>
      <c r="AD328" s="15"/>
      <c r="AE328" s="15"/>
      <c r="AT328" s="269" t="s">
        <v>319</v>
      </c>
      <c r="AU328" s="269" t="s">
        <v>85</v>
      </c>
      <c r="AV328" s="15" t="s">
        <v>315</v>
      </c>
      <c r="AW328" s="15" t="s">
        <v>37</v>
      </c>
      <c r="AX328" s="15" t="s">
        <v>83</v>
      </c>
      <c r="AY328" s="269" t="s">
        <v>308</v>
      </c>
    </row>
    <row r="329" s="2" customFormat="1" ht="16.5" customHeight="1">
      <c r="A329" s="41"/>
      <c r="B329" s="42"/>
      <c r="C329" s="216" t="s">
        <v>760</v>
      </c>
      <c r="D329" s="216" t="s">
        <v>310</v>
      </c>
      <c r="E329" s="217" t="s">
        <v>2664</v>
      </c>
      <c r="F329" s="218" t="s">
        <v>2665</v>
      </c>
      <c r="G329" s="219" t="s">
        <v>493</v>
      </c>
      <c r="H329" s="220">
        <v>5.4180000000000001</v>
      </c>
      <c r="I329" s="221"/>
      <c r="J329" s="222">
        <f>ROUND(I329*H329,2)</f>
        <v>0</v>
      </c>
      <c r="K329" s="218" t="s">
        <v>314</v>
      </c>
      <c r="L329" s="47"/>
      <c r="M329" s="223" t="s">
        <v>19</v>
      </c>
      <c r="N329" s="224" t="s">
        <v>47</v>
      </c>
      <c r="O329" s="87"/>
      <c r="P329" s="225">
        <f>O329*H329</f>
        <v>0</v>
      </c>
      <c r="Q329" s="225">
        <v>1.0423199999999999</v>
      </c>
      <c r="R329" s="225">
        <f>Q329*H329</f>
        <v>5.6472897599999996</v>
      </c>
      <c r="S329" s="225">
        <v>0</v>
      </c>
      <c r="T329" s="226">
        <f>S329*H329</f>
        <v>0</v>
      </c>
      <c r="U329" s="41"/>
      <c r="V329" s="41"/>
      <c r="W329" s="41"/>
      <c r="X329" s="41"/>
      <c r="Y329" s="41"/>
      <c r="Z329" s="41"/>
      <c r="AA329" s="41"/>
      <c r="AB329" s="41"/>
      <c r="AC329" s="41"/>
      <c r="AD329" s="41"/>
      <c r="AE329" s="41"/>
      <c r="AR329" s="227" t="s">
        <v>315</v>
      </c>
      <c r="AT329" s="227" t="s">
        <v>310</v>
      </c>
      <c r="AU329" s="227" t="s">
        <v>85</v>
      </c>
      <c r="AY329" s="20" t="s">
        <v>308</v>
      </c>
      <c r="BE329" s="228">
        <f>IF(N329="základní",J329,0)</f>
        <v>0</v>
      </c>
      <c r="BF329" s="228">
        <f>IF(N329="snížená",J329,0)</f>
        <v>0</v>
      </c>
      <c r="BG329" s="228">
        <f>IF(N329="zákl. přenesená",J329,0)</f>
        <v>0</v>
      </c>
      <c r="BH329" s="228">
        <f>IF(N329="sníž. přenesená",J329,0)</f>
        <v>0</v>
      </c>
      <c r="BI329" s="228">
        <f>IF(N329="nulová",J329,0)</f>
        <v>0</v>
      </c>
      <c r="BJ329" s="20" t="s">
        <v>83</v>
      </c>
      <c r="BK329" s="228">
        <f>ROUND(I329*H329,2)</f>
        <v>0</v>
      </c>
      <c r="BL329" s="20" t="s">
        <v>315</v>
      </c>
      <c r="BM329" s="227" t="s">
        <v>2666</v>
      </c>
    </row>
    <row r="330" s="2" customFormat="1">
      <c r="A330" s="41"/>
      <c r="B330" s="42"/>
      <c r="C330" s="43"/>
      <c r="D330" s="229" t="s">
        <v>317</v>
      </c>
      <c r="E330" s="43"/>
      <c r="F330" s="230" t="s">
        <v>2667</v>
      </c>
      <c r="G330" s="43"/>
      <c r="H330" s="43"/>
      <c r="I330" s="231"/>
      <c r="J330" s="43"/>
      <c r="K330" s="43"/>
      <c r="L330" s="47"/>
      <c r="M330" s="232"/>
      <c r="N330" s="233"/>
      <c r="O330" s="87"/>
      <c r="P330" s="87"/>
      <c r="Q330" s="87"/>
      <c r="R330" s="87"/>
      <c r="S330" s="87"/>
      <c r="T330" s="88"/>
      <c r="U330" s="41"/>
      <c r="V330" s="41"/>
      <c r="W330" s="41"/>
      <c r="X330" s="41"/>
      <c r="Y330" s="41"/>
      <c r="Z330" s="41"/>
      <c r="AA330" s="41"/>
      <c r="AB330" s="41"/>
      <c r="AC330" s="41"/>
      <c r="AD330" s="41"/>
      <c r="AE330" s="41"/>
      <c r="AT330" s="20" t="s">
        <v>317</v>
      </c>
      <c r="AU330" s="20" t="s">
        <v>85</v>
      </c>
    </row>
    <row r="331" s="13" customFormat="1">
      <c r="A331" s="13"/>
      <c r="B331" s="234"/>
      <c r="C331" s="235"/>
      <c r="D331" s="236" t="s">
        <v>319</v>
      </c>
      <c r="E331" s="237" t="s">
        <v>19</v>
      </c>
      <c r="F331" s="238" t="s">
        <v>2668</v>
      </c>
      <c r="G331" s="235"/>
      <c r="H331" s="239">
        <v>2.335</v>
      </c>
      <c r="I331" s="240"/>
      <c r="J331" s="235"/>
      <c r="K331" s="235"/>
      <c r="L331" s="241"/>
      <c r="M331" s="242"/>
      <c r="N331" s="243"/>
      <c r="O331" s="243"/>
      <c r="P331" s="243"/>
      <c r="Q331" s="243"/>
      <c r="R331" s="243"/>
      <c r="S331" s="243"/>
      <c r="T331" s="244"/>
      <c r="U331" s="13"/>
      <c r="V331" s="13"/>
      <c r="W331" s="13"/>
      <c r="X331" s="13"/>
      <c r="Y331" s="13"/>
      <c r="Z331" s="13"/>
      <c r="AA331" s="13"/>
      <c r="AB331" s="13"/>
      <c r="AC331" s="13"/>
      <c r="AD331" s="13"/>
      <c r="AE331" s="13"/>
      <c r="AT331" s="245" t="s">
        <v>319</v>
      </c>
      <c r="AU331" s="245" t="s">
        <v>85</v>
      </c>
      <c r="AV331" s="13" t="s">
        <v>85</v>
      </c>
      <c r="AW331" s="13" t="s">
        <v>37</v>
      </c>
      <c r="AX331" s="13" t="s">
        <v>76</v>
      </c>
      <c r="AY331" s="245" t="s">
        <v>308</v>
      </c>
    </row>
    <row r="332" s="13" customFormat="1">
      <c r="A332" s="13"/>
      <c r="B332" s="234"/>
      <c r="C332" s="235"/>
      <c r="D332" s="236" t="s">
        <v>319</v>
      </c>
      <c r="E332" s="237" t="s">
        <v>19</v>
      </c>
      <c r="F332" s="238" t="s">
        <v>2669</v>
      </c>
      <c r="G332" s="235"/>
      <c r="H332" s="239">
        <v>3.0830000000000002</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5" customFormat="1">
      <c r="A333" s="15"/>
      <c r="B333" s="259"/>
      <c r="C333" s="260"/>
      <c r="D333" s="236" t="s">
        <v>319</v>
      </c>
      <c r="E333" s="261" t="s">
        <v>19</v>
      </c>
      <c r="F333" s="262" t="s">
        <v>448</v>
      </c>
      <c r="G333" s="260"/>
      <c r="H333" s="263">
        <v>5.4180000000000001</v>
      </c>
      <c r="I333" s="264"/>
      <c r="J333" s="260"/>
      <c r="K333" s="260"/>
      <c r="L333" s="265"/>
      <c r="M333" s="266"/>
      <c r="N333" s="267"/>
      <c r="O333" s="267"/>
      <c r="P333" s="267"/>
      <c r="Q333" s="267"/>
      <c r="R333" s="267"/>
      <c r="S333" s="267"/>
      <c r="T333" s="268"/>
      <c r="U333" s="15"/>
      <c r="V333" s="15"/>
      <c r="W333" s="15"/>
      <c r="X333" s="15"/>
      <c r="Y333" s="15"/>
      <c r="Z333" s="15"/>
      <c r="AA333" s="15"/>
      <c r="AB333" s="15"/>
      <c r="AC333" s="15"/>
      <c r="AD333" s="15"/>
      <c r="AE333" s="15"/>
      <c r="AT333" s="269" t="s">
        <v>319</v>
      </c>
      <c r="AU333" s="269" t="s">
        <v>85</v>
      </c>
      <c r="AV333" s="15" t="s">
        <v>315</v>
      </c>
      <c r="AW333" s="15" t="s">
        <v>37</v>
      </c>
      <c r="AX333" s="15" t="s">
        <v>83</v>
      </c>
      <c r="AY333" s="269" t="s">
        <v>308</v>
      </c>
    </row>
    <row r="334" s="2" customFormat="1" ht="16.5" customHeight="1">
      <c r="A334" s="41"/>
      <c r="B334" s="42"/>
      <c r="C334" s="216" t="s">
        <v>1434</v>
      </c>
      <c r="D334" s="216" t="s">
        <v>310</v>
      </c>
      <c r="E334" s="217" t="s">
        <v>2670</v>
      </c>
      <c r="F334" s="218" t="s">
        <v>2671</v>
      </c>
      <c r="G334" s="219" t="s">
        <v>323</v>
      </c>
      <c r="H334" s="220">
        <v>1</v>
      </c>
      <c r="I334" s="221"/>
      <c r="J334" s="222">
        <f>ROUND(I334*H334,2)</f>
        <v>0</v>
      </c>
      <c r="K334" s="218" t="s">
        <v>19</v>
      </c>
      <c r="L334" s="47"/>
      <c r="M334" s="223" t="s">
        <v>19</v>
      </c>
      <c r="N334" s="224" t="s">
        <v>47</v>
      </c>
      <c r="O334" s="87"/>
      <c r="P334" s="225">
        <f>O334*H334</f>
        <v>0</v>
      </c>
      <c r="Q334" s="225">
        <v>0</v>
      </c>
      <c r="R334" s="225">
        <f>Q334*H334</f>
        <v>0</v>
      </c>
      <c r="S334" s="225">
        <v>0</v>
      </c>
      <c r="T334" s="226">
        <f>S334*H334</f>
        <v>0</v>
      </c>
      <c r="U334" s="41"/>
      <c r="V334" s="41"/>
      <c r="W334" s="41"/>
      <c r="X334" s="41"/>
      <c r="Y334" s="41"/>
      <c r="Z334" s="41"/>
      <c r="AA334" s="41"/>
      <c r="AB334" s="41"/>
      <c r="AC334" s="41"/>
      <c r="AD334" s="41"/>
      <c r="AE334" s="41"/>
      <c r="AR334" s="227" t="s">
        <v>315</v>
      </c>
      <c r="AT334" s="227" t="s">
        <v>310</v>
      </c>
      <c r="AU334" s="227" t="s">
        <v>85</v>
      </c>
      <c r="AY334" s="20" t="s">
        <v>308</v>
      </c>
      <c r="BE334" s="228">
        <f>IF(N334="základní",J334,0)</f>
        <v>0</v>
      </c>
      <c r="BF334" s="228">
        <f>IF(N334="snížená",J334,0)</f>
        <v>0</v>
      </c>
      <c r="BG334" s="228">
        <f>IF(N334="zákl. přenesená",J334,0)</f>
        <v>0</v>
      </c>
      <c r="BH334" s="228">
        <f>IF(N334="sníž. přenesená",J334,0)</f>
        <v>0</v>
      </c>
      <c r="BI334" s="228">
        <f>IF(N334="nulová",J334,0)</f>
        <v>0</v>
      </c>
      <c r="BJ334" s="20" t="s">
        <v>83</v>
      </c>
      <c r="BK334" s="228">
        <f>ROUND(I334*H334,2)</f>
        <v>0</v>
      </c>
      <c r="BL334" s="20" t="s">
        <v>315</v>
      </c>
      <c r="BM334" s="227" t="s">
        <v>2672</v>
      </c>
    </row>
    <row r="335" s="13" customFormat="1">
      <c r="A335" s="13"/>
      <c r="B335" s="234"/>
      <c r="C335" s="235"/>
      <c r="D335" s="236" t="s">
        <v>319</v>
      </c>
      <c r="E335" s="237" t="s">
        <v>19</v>
      </c>
      <c r="F335" s="238" t="s">
        <v>2673</v>
      </c>
      <c r="G335" s="235"/>
      <c r="H335" s="239">
        <v>1</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83</v>
      </c>
      <c r="AY335" s="245" t="s">
        <v>308</v>
      </c>
    </row>
    <row r="336" s="2" customFormat="1" ht="16.5" customHeight="1">
      <c r="A336" s="41"/>
      <c r="B336" s="42"/>
      <c r="C336" s="216" t="s">
        <v>761</v>
      </c>
      <c r="D336" s="216" t="s">
        <v>310</v>
      </c>
      <c r="E336" s="217" t="s">
        <v>2674</v>
      </c>
      <c r="F336" s="218" t="s">
        <v>2675</v>
      </c>
      <c r="G336" s="219" t="s">
        <v>323</v>
      </c>
      <c r="H336" s="220">
        <v>1</v>
      </c>
      <c r="I336" s="221"/>
      <c r="J336" s="222">
        <f>ROUND(I336*H336,2)</f>
        <v>0</v>
      </c>
      <c r="K336" s="218" t="s">
        <v>19</v>
      </c>
      <c r="L336" s="47"/>
      <c r="M336" s="223" t="s">
        <v>19</v>
      </c>
      <c r="N336" s="224" t="s">
        <v>47</v>
      </c>
      <c r="O336" s="87"/>
      <c r="P336" s="225">
        <f>O336*H336</f>
        <v>0</v>
      </c>
      <c r="Q336" s="225">
        <v>0</v>
      </c>
      <c r="R336" s="225">
        <f>Q336*H336</f>
        <v>0</v>
      </c>
      <c r="S336" s="225">
        <v>0</v>
      </c>
      <c r="T336" s="226">
        <f>S336*H336</f>
        <v>0</v>
      </c>
      <c r="U336" s="41"/>
      <c r="V336" s="41"/>
      <c r="W336" s="41"/>
      <c r="X336" s="41"/>
      <c r="Y336" s="41"/>
      <c r="Z336" s="41"/>
      <c r="AA336" s="41"/>
      <c r="AB336" s="41"/>
      <c r="AC336" s="41"/>
      <c r="AD336" s="41"/>
      <c r="AE336" s="41"/>
      <c r="AR336" s="227" t="s">
        <v>315</v>
      </c>
      <c r="AT336" s="227" t="s">
        <v>310</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315</v>
      </c>
      <c r="BM336" s="227" t="s">
        <v>2676</v>
      </c>
    </row>
    <row r="337" s="13" customFormat="1">
      <c r="A337" s="13"/>
      <c r="B337" s="234"/>
      <c r="C337" s="235"/>
      <c r="D337" s="236" t="s">
        <v>319</v>
      </c>
      <c r="E337" s="237" t="s">
        <v>19</v>
      </c>
      <c r="F337" s="238" t="s">
        <v>2677</v>
      </c>
      <c r="G337" s="235"/>
      <c r="H337" s="239">
        <v>1</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83</v>
      </c>
      <c r="AY337" s="245" t="s">
        <v>308</v>
      </c>
    </row>
    <row r="338" s="2" customFormat="1" ht="16.5" customHeight="1">
      <c r="A338" s="41"/>
      <c r="B338" s="42"/>
      <c r="C338" s="216" t="s">
        <v>1448</v>
      </c>
      <c r="D338" s="216" t="s">
        <v>310</v>
      </c>
      <c r="E338" s="217" t="s">
        <v>2678</v>
      </c>
      <c r="F338" s="218" t="s">
        <v>2679</v>
      </c>
      <c r="G338" s="219" t="s">
        <v>474</v>
      </c>
      <c r="H338" s="220">
        <v>20</v>
      </c>
      <c r="I338" s="221"/>
      <c r="J338" s="222">
        <f>ROUND(I338*H338,2)</f>
        <v>0</v>
      </c>
      <c r="K338" s="218" t="s">
        <v>19</v>
      </c>
      <c r="L338" s="47"/>
      <c r="M338" s="223" t="s">
        <v>19</v>
      </c>
      <c r="N338" s="224" t="s">
        <v>47</v>
      </c>
      <c r="O338" s="87"/>
      <c r="P338" s="225">
        <f>O338*H338</f>
        <v>0</v>
      </c>
      <c r="Q338" s="225">
        <v>0</v>
      </c>
      <c r="R338" s="225">
        <f>Q338*H338</f>
        <v>0</v>
      </c>
      <c r="S338" s="225">
        <v>0</v>
      </c>
      <c r="T338" s="226">
        <f>S338*H338</f>
        <v>0</v>
      </c>
      <c r="U338" s="41"/>
      <c r="V338" s="41"/>
      <c r="W338" s="41"/>
      <c r="X338" s="41"/>
      <c r="Y338" s="41"/>
      <c r="Z338" s="41"/>
      <c r="AA338" s="41"/>
      <c r="AB338" s="41"/>
      <c r="AC338" s="41"/>
      <c r="AD338" s="41"/>
      <c r="AE338" s="41"/>
      <c r="AR338" s="227" t="s">
        <v>315</v>
      </c>
      <c r="AT338" s="227" t="s">
        <v>310</v>
      </c>
      <c r="AU338" s="227" t="s">
        <v>85</v>
      </c>
      <c r="AY338" s="20" t="s">
        <v>308</v>
      </c>
      <c r="BE338" s="228">
        <f>IF(N338="základní",J338,0)</f>
        <v>0</v>
      </c>
      <c r="BF338" s="228">
        <f>IF(N338="snížená",J338,0)</f>
        <v>0</v>
      </c>
      <c r="BG338" s="228">
        <f>IF(N338="zákl. přenesená",J338,0)</f>
        <v>0</v>
      </c>
      <c r="BH338" s="228">
        <f>IF(N338="sníž. přenesená",J338,0)</f>
        <v>0</v>
      </c>
      <c r="BI338" s="228">
        <f>IF(N338="nulová",J338,0)</f>
        <v>0</v>
      </c>
      <c r="BJ338" s="20" t="s">
        <v>83</v>
      </c>
      <c r="BK338" s="228">
        <f>ROUND(I338*H338,2)</f>
        <v>0</v>
      </c>
      <c r="BL338" s="20" t="s">
        <v>315</v>
      </c>
      <c r="BM338" s="227" t="s">
        <v>2680</v>
      </c>
    </row>
    <row r="339" s="13" customFormat="1">
      <c r="A339" s="13"/>
      <c r="B339" s="234"/>
      <c r="C339" s="235"/>
      <c r="D339" s="236" t="s">
        <v>319</v>
      </c>
      <c r="E339" s="237" t="s">
        <v>19</v>
      </c>
      <c r="F339" s="238" t="s">
        <v>2681</v>
      </c>
      <c r="G339" s="235"/>
      <c r="H339" s="239">
        <v>20</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83</v>
      </c>
      <c r="AY339" s="245" t="s">
        <v>308</v>
      </c>
    </row>
    <row r="340" s="2" customFormat="1" ht="24.15" customHeight="1">
      <c r="A340" s="41"/>
      <c r="B340" s="42"/>
      <c r="C340" s="216" t="s">
        <v>769</v>
      </c>
      <c r="D340" s="216" t="s">
        <v>310</v>
      </c>
      <c r="E340" s="217" t="s">
        <v>2682</v>
      </c>
      <c r="F340" s="218" t="s">
        <v>2683</v>
      </c>
      <c r="G340" s="219" t="s">
        <v>474</v>
      </c>
      <c r="H340" s="220">
        <v>105</v>
      </c>
      <c r="I340" s="221"/>
      <c r="J340" s="222">
        <f>ROUND(I340*H340,2)</f>
        <v>0</v>
      </c>
      <c r="K340" s="218" t="s">
        <v>19</v>
      </c>
      <c r="L340" s="47"/>
      <c r="M340" s="223" t="s">
        <v>19</v>
      </c>
      <c r="N340" s="224" t="s">
        <v>47</v>
      </c>
      <c r="O340" s="87"/>
      <c r="P340" s="225">
        <f>O340*H340</f>
        <v>0</v>
      </c>
      <c r="Q340" s="225">
        <v>0</v>
      </c>
      <c r="R340" s="225">
        <f>Q340*H340</f>
        <v>0</v>
      </c>
      <c r="S340" s="225">
        <v>0</v>
      </c>
      <c r="T340" s="226">
        <f>S340*H340</f>
        <v>0</v>
      </c>
      <c r="U340" s="41"/>
      <c r="V340" s="41"/>
      <c r="W340" s="41"/>
      <c r="X340" s="41"/>
      <c r="Y340" s="41"/>
      <c r="Z340" s="41"/>
      <c r="AA340" s="41"/>
      <c r="AB340" s="41"/>
      <c r="AC340" s="41"/>
      <c r="AD340" s="41"/>
      <c r="AE340" s="41"/>
      <c r="AR340" s="227" t="s">
        <v>315</v>
      </c>
      <c r="AT340" s="227" t="s">
        <v>310</v>
      </c>
      <c r="AU340" s="227" t="s">
        <v>85</v>
      </c>
      <c r="AY340" s="20" t="s">
        <v>308</v>
      </c>
      <c r="BE340" s="228">
        <f>IF(N340="základní",J340,0)</f>
        <v>0</v>
      </c>
      <c r="BF340" s="228">
        <f>IF(N340="snížená",J340,0)</f>
        <v>0</v>
      </c>
      <c r="BG340" s="228">
        <f>IF(N340="zákl. přenesená",J340,0)</f>
        <v>0</v>
      </c>
      <c r="BH340" s="228">
        <f>IF(N340="sníž. přenesená",J340,0)</f>
        <v>0</v>
      </c>
      <c r="BI340" s="228">
        <f>IF(N340="nulová",J340,0)</f>
        <v>0</v>
      </c>
      <c r="BJ340" s="20" t="s">
        <v>83</v>
      </c>
      <c r="BK340" s="228">
        <f>ROUND(I340*H340,2)</f>
        <v>0</v>
      </c>
      <c r="BL340" s="20" t="s">
        <v>315</v>
      </c>
      <c r="BM340" s="227" t="s">
        <v>2684</v>
      </c>
    </row>
    <row r="341" s="14" customFormat="1">
      <c r="A341" s="14"/>
      <c r="B341" s="249"/>
      <c r="C341" s="250"/>
      <c r="D341" s="236" t="s">
        <v>319</v>
      </c>
      <c r="E341" s="251" t="s">
        <v>19</v>
      </c>
      <c r="F341" s="252" t="s">
        <v>2685</v>
      </c>
      <c r="G341" s="250"/>
      <c r="H341" s="251" t="s">
        <v>19</v>
      </c>
      <c r="I341" s="253"/>
      <c r="J341" s="250"/>
      <c r="K341" s="250"/>
      <c r="L341" s="254"/>
      <c r="M341" s="255"/>
      <c r="N341" s="256"/>
      <c r="O341" s="256"/>
      <c r="P341" s="256"/>
      <c r="Q341" s="256"/>
      <c r="R341" s="256"/>
      <c r="S341" s="256"/>
      <c r="T341" s="257"/>
      <c r="U341" s="14"/>
      <c r="V341" s="14"/>
      <c r="W341" s="14"/>
      <c r="X341" s="14"/>
      <c r="Y341" s="14"/>
      <c r="Z341" s="14"/>
      <c r="AA341" s="14"/>
      <c r="AB341" s="14"/>
      <c r="AC341" s="14"/>
      <c r="AD341" s="14"/>
      <c r="AE341" s="14"/>
      <c r="AT341" s="258" t="s">
        <v>319</v>
      </c>
      <c r="AU341" s="258" t="s">
        <v>85</v>
      </c>
      <c r="AV341" s="14" t="s">
        <v>83</v>
      </c>
      <c r="AW341" s="14" t="s">
        <v>37</v>
      </c>
      <c r="AX341" s="14" t="s">
        <v>76</v>
      </c>
      <c r="AY341" s="258" t="s">
        <v>308</v>
      </c>
    </row>
    <row r="342" s="13" customFormat="1">
      <c r="A342" s="13"/>
      <c r="B342" s="234"/>
      <c r="C342" s="235"/>
      <c r="D342" s="236" t="s">
        <v>319</v>
      </c>
      <c r="E342" s="237" t="s">
        <v>19</v>
      </c>
      <c r="F342" s="238" t="s">
        <v>2686</v>
      </c>
      <c r="G342" s="235"/>
      <c r="H342" s="239">
        <v>105</v>
      </c>
      <c r="I342" s="240"/>
      <c r="J342" s="235"/>
      <c r="K342" s="235"/>
      <c r="L342" s="241"/>
      <c r="M342" s="242"/>
      <c r="N342" s="243"/>
      <c r="O342" s="243"/>
      <c r="P342" s="243"/>
      <c r="Q342" s="243"/>
      <c r="R342" s="243"/>
      <c r="S342" s="243"/>
      <c r="T342" s="244"/>
      <c r="U342" s="13"/>
      <c r="V342" s="13"/>
      <c r="W342" s="13"/>
      <c r="X342" s="13"/>
      <c r="Y342" s="13"/>
      <c r="Z342" s="13"/>
      <c r="AA342" s="13"/>
      <c r="AB342" s="13"/>
      <c r="AC342" s="13"/>
      <c r="AD342" s="13"/>
      <c r="AE342" s="13"/>
      <c r="AT342" s="245" t="s">
        <v>319</v>
      </c>
      <c r="AU342" s="245" t="s">
        <v>85</v>
      </c>
      <c r="AV342" s="13" t="s">
        <v>85</v>
      </c>
      <c r="AW342" s="13" t="s">
        <v>37</v>
      </c>
      <c r="AX342" s="13" t="s">
        <v>83</v>
      </c>
      <c r="AY342" s="245" t="s">
        <v>308</v>
      </c>
    </row>
    <row r="343" s="2" customFormat="1" ht="16.5" customHeight="1">
      <c r="A343" s="41"/>
      <c r="B343" s="42"/>
      <c r="C343" s="216" t="s">
        <v>1459</v>
      </c>
      <c r="D343" s="216" t="s">
        <v>310</v>
      </c>
      <c r="E343" s="217" t="s">
        <v>2687</v>
      </c>
      <c r="F343" s="218" t="s">
        <v>2688</v>
      </c>
      <c r="G343" s="219" t="s">
        <v>474</v>
      </c>
      <c r="H343" s="220">
        <v>1</v>
      </c>
      <c r="I343" s="221"/>
      <c r="J343" s="222">
        <f>ROUND(I343*H343,2)</f>
        <v>0</v>
      </c>
      <c r="K343" s="218" t="s">
        <v>19</v>
      </c>
      <c r="L343" s="47"/>
      <c r="M343" s="223" t="s">
        <v>19</v>
      </c>
      <c r="N343" s="224"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315</v>
      </c>
      <c r="AT343" s="227" t="s">
        <v>310</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315</v>
      </c>
      <c r="BM343" s="227" t="s">
        <v>2689</v>
      </c>
    </row>
    <row r="344" s="13" customFormat="1">
      <c r="A344" s="13"/>
      <c r="B344" s="234"/>
      <c r="C344" s="235"/>
      <c r="D344" s="236" t="s">
        <v>319</v>
      </c>
      <c r="E344" s="237" t="s">
        <v>19</v>
      </c>
      <c r="F344" s="238" t="s">
        <v>2677</v>
      </c>
      <c r="G344" s="235"/>
      <c r="H344" s="239">
        <v>1</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83</v>
      </c>
      <c r="AY344" s="245" t="s">
        <v>308</v>
      </c>
    </row>
    <row r="345" s="2" customFormat="1" ht="16.5" customHeight="1">
      <c r="A345" s="41"/>
      <c r="B345" s="42"/>
      <c r="C345" s="216" t="s">
        <v>773</v>
      </c>
      <c r="D345" s="216" t="s">
        <v>310</v>
      </c>
      <c r="E345" s="217" t="s">
        <v>2690</v>
      </c>
      <c r="F345" s="218" t="s">
        <v>2691</v>
      </c>
      <c r="G345" s="219" t="s">
        <v>772</v>
      </c>
      <c r="H345" s="220">
        <v>1</v>
      </c>
      <c r="I345" s="221"/>
      <c r="J345" s="222">
        <f>ROUND(I345*H345,2)</f>
        <v>0</v>
      </c>
      <c r="K345" s="218" t="s">
        <v>19</v>
      </c>
      <c r="L345" s="47"/>
      <c r="M345" s="223" t="s">
        <v>19</v>
      </c>
      <c r="N345" s="224" t="s">
        <v>47</v>
      </c>
      <c r="O345" s="87"/>
      <c r="P345" s="225">
        <f>O345*H345</f>
        <v>0</v>
      </c>
      <c r="Q345" s="225">
        <v>0</v>
      </c>
      <c r="R345" s="225">
        <f>Q345*H345</f>
        <v>0</v>
      </c>
      <c r="S345" s="225">
        <v>0</v>
      </c>
      <c r="T345" s="226">
        <f>S345*H345</f>
        <v>0</v>
      </c>
      <c r="U345" s="41"/>
      <c r="V345" s="41"/>
      <c r="W345" s="41"/>
      <c r="X345" s="41"/>
      <c r="Y345" s="41"/>
      <c r="Z345" s="41"/>
      <c r="AA345" s="41"/>
      <c r="AB345" s="41"/>
      <c r="AC345" s="41"/>
      <c r="AD345" s="41"/>
      <c r="AE345" s="41"/>
      <c r="AR345" s="227" t="s">
        <v>315</v>
      </c>
      <c r="AT345" s="227" t="s">
        <v>310</v>
      </c>
      <c r="AU345" s="227" t="s">
        <v>85</v>
      </c>
      <c r="AY345" s="20" t="s">
        <v>308</v>
      </c>
      <c r="BE345" s="228">
        <f>IF(N345="základní",J345,0)</f>
        <v>0</v>
      </c>
      <c r="BF345" s="228">
        <f>IF(N345="snížená",J345,0)</f>
        <v>0</v>
      </c>
      <c r="BG345" s="228">
        <f>IF(N345="zákl. přenesená",J345,0)</f>
        <v>0</v>
      </c>
      <c r="BH345" s="228">
        <f>IF(N345="sníž. přenesená",J345,0)</f>
        <v>0</v>
      </c>
      <c r="BI345" s="228">
        <f>IF(N345="nulová",J345,0)</f>
        <v>0</v>
      </c>
      <c r="BJ345" s="20" t="s">
        <v>83</v>
      </c>
      <c r="BK345" s="228">
        <f>ROUND(I345*H345,2)</f>
        <v>0</v>
      </c>
      <c r="BL345" s="20" t="s">
        <v>315</v>
      </c>
      <c r="BM345" s="227" t="s">
        <v>2692</v>
      </c>
    </row>
    <row r="346" s="13" customFormat="1">
      <c r="A346" s="13"/>
      <c r="B346" s="234"/>
      <c r="C346" s="235"/>
      <c r="D346" s="236" t="s">
        <v>319</v>
      </c>
      <c r="E346" s="237" t="s">
        <v>19</v>
      </c>
      <c r="F346" s="238" t="s">
        <v>2677</v>
      </c>
      <c r="G346" s="235"/>
      <c r="H346" s="239">
        <v>1</v>
      </c>
      <c r="I346" s="240"/>
      <c r="J346" s="235"/>
      <c r="K346" s="235"/>
      <c r="L346" s="241"/>
      <c r="M346" s="242"/>
      <c r="N346" s="243"/>
      <c r="O346" s="243"/>
      <c r="P346" s="243"/>
      <c r="Q346" s="243"/>
      <c r="R346" s="243"/>
      <c r="S346" s="243"/>
      <c r="T346" s="244"/>
      <c r="U346" s="13"/>
      <c r="V346" s="13"/>
      <c r="W346" s="13"/>
      <c r="X346" s="13"/>
      <c r="Y346" s="13"/>
      <c r="Z346" s="13"/>
      <c r="AA346" s="13"/>
      <c r="AB346" s="13"/>
      <c r="AC346" s="13"/>
      <c r="AD346" s="13"/>
      <c r="AE346" s="13"/>
      <c r="AT346" s="245" t="s">
        <v>319</v>
      </c>
      <c r="AU346" s="245" t="s">
        <v>85</v>
      </c>
      <c r="AV346" s="13" t="s">
        <v>85</v>
      </c>
      <c r="AW346" s="13" t="s">
        <v>37</v>
      </c>
      <c r="AX346" s="13" t="s">
        <v>83</v>
      </c>
      <c r="AY346" s="245" t="s">
        <v>308</v>
      </c>
    </row>
    <row r="347" s="2" customFormat="1" ht="24.15" customHeight="1">
      <c r="A347" s="41"/>
      <c r="B347" s="42"/>
      <c r="C347" s="216" t="s">
        <v>1473</v>
      </c>
      <c r="D347" s="216" t="s">
        <v>310</v>
      </c>
      <c r="E347" s="217" t="s">
        <v>2693</v>
      </c>
      <c r="F347" s="218" t="s">
        <v>2694</v>
      </c>
      <c r="G347" s="219" t="s">
        <v>323</v>
      </c>
      <c r="H347" s="220">
        <v>4</v>
      </c>
      <c r="I347" s="221"/>
      <c r="J347" s="222">
        <f>ROUND(I347*H347,2)</f>
        <v>0</v>
      </c>
      <c r="K347" s="218" t="s">
        <v>314</v>
      </c>
      <c r="L347" s="47"/>
      <c r="M347" s="223" t="s">
        <v>19</v>
      </c>
      <c r="N347" s="224" t="s">
        <v>47</v>
      </c>
      <c r="O347" s="87"/>
      <c r="P347" s="225">
        <f>O347*H347</f>
        <v>0</v>
      </c>
      <c r="Q347" s="225">
        <v>0.089999999999999997</v>
      </c>
      <c r="R347" s="225">
        <f>Q347*H347</f>
        <v>0.35999999999999999</v>
      </c>
      <c r="S347" s="225">
        <v>0</v>
      </c>
      <c r="T347" s="226">
        <f>S347*H347</f>
        <v>0</v>
      </c>
      <c r="U347" s="41"/>
      <c r="V347" s="41"/>
      <c r="W347" s="41"/>
      <c r="X347" s="41"/>
      <c r="Y347" s="41"/>
      <c r="Z347" s="41"/>
      <c r="AA347" s="41"/>
      <c r="AB347" s="41"/>
      <c r="AC347" s="41"/>
      <c r="AD347" s="41"/>
      <c r="AE347" s="41"/>
      <c r="AR347" s="227" t="s">
        <v>315</v>
      </c>
      <c r="AT347" s="227" t="s">
        <v>310</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315</v>
      </c>
      <c r="BM347" s="227" t="s">
        <v>2695</v>
      </c>
    </row>
    <row r="348" s="2" customFormat="1">
      <c r="A348" s="41"/>
      <c r="B348" s="42"/>
      <c r="C348" s="43"/>
      <c r="D348" s="229" t="s">
        <v>317</v>
      </c>
      <c r="E348" s="43"/>
      <c r="F348" s="230" t="s">
        <v>2696</v>
      </c>
      <c r="G348" s="43"/>
      <c r="H348" s="43"/>
      <c r="I348" s="231"/>
      <c r="J348" s="43"/>
      <c r="K348" s="43"/>
      <c r="L348" s="47"/>
      <c r="M348" s="232"/>
      <c r="N348" s="233"/>
      <c r="O348" s="87"/>
      <c r="P348" s="87"/>
      <c r="Q348" s="87"/>
      <c r="R348" s="87"/>
      <c r="S348" s="87"/>
      <c r="T348" s="88"/>
      <c r="U348" s="41"/>
      <c r="V348" s="41"/>
      <c r="W348" s="41"/>
      <c r="X348" s="41"/>
      <c r="Y348" s="41"/>
      <c r="Z348" s="41"/>
      <c r="AA348" s="41"/>
      <c r="AB348" s="41"/>
      <c r="AC348" s="41"/>
      <c r="AD348" s="41"/>
      <c r="AE348" s="41"/>
      <c r="AT348" s="20" t="s">
        <v>317</v>
      </c>
      <c r="AU348" s="20" t="s">
        <v>85</v>
      </c>
    </row>
    <row r="349" s="13" customFormat="1">
      <c r="A349" s="13"/>
      <c r="B349" s="234"/>
      <c r="C349" s="235"/>
      <c r="D349" s="236" t="s">
        <v>319</v>
      </c>
      <c r="E349" s="237" t="s">
        <v>19</v>
      </c>
      <c r="F349" s="238" t="s">
        <v>2697</v>
      </c>
      <c r="G349" s="235"/>
      <c r="H349" s="239">
        <v>4</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83</v>
      </c>
      <c r="AY349" s="245" t="s">
        <v>308</v>
      </c>
    </row>
    <row r="350" s="2" customFormat="1" ht="16.5" customHeight="1">
      <c r="A350" s="41"/>
      <c r="B350" s="42"/>
      <c r="C350" s="280" t="s">
        <v>778</v>
      </c>
      <c r="D350" s="280" t="s">
        <v>1137</v>
      </c>
      <c r="E350" s="281" t="s">
        <v>2698</v>
      </c>
      <c r="F350" s="282" t="s">
        <v>2699</v>
      </c>
      <c r="G350" s="283" t="s">
        <v>323</v>
      </c>
      <c r="H350" s="284">
        <v>4</v>
      </c>
      <c r="I350" s="285"/>
      <c r="J350" s="286">
        <f>ROUND(I350*H350,2)</f>
        <v>0</v>
      </c>
      <c r="K350" s="282" t="s">
        <v>314</v>
      </c>
      <c r="L350" s="287"/>
      <c r="M350" s="288" t="s">
        <v>19</v>
      </c>
      <c r="N350" s="289" t="s">
        <v>47</v>
      </c>
      <c r="O350" s="87"/>
      <c r="P350" s="225">
        <f>O350*H350</f>
        <v>0</v>
      </c>
      <c r="Q350" s="225">
        <v>0.19600000000000001</v>
      </c>
      <c r="R350" s="225">
        <f>Q350*H350</f>
        <v>0.78400000000000003</v>
      </c>
      <c r="S350" s="225">
        <v>0</v>
      </c>
      <c r="T350" s="226">
        <f>S350*H350</f>
        <v>0</v>
      </c>
      <c r="U350" s="41"/>
      <c r="V350" s="41"/>
      <c r="W350" s="41"/>
      <c r="X350" s="41"/>
      <c r="Y350" s="41"/>
      <c r="Z350" s="41"/>
      <c r="AA350" s="41"/>
      <c r="AB350" s="41"/>
      <c r="AC350" s="41"/>
      <c r="AD350" s="41"/>
      <c r="AE350" s="41"/>
      <c r="AR350" s="227" t="s">
        <v>352</v>
      </c>
      <c r="AT350" s="227" t="s">
        <v>1137</v>
      </c>
      <c r="AU350" s="227" t="s">
        <v>85</v>
      </c>
      <c r="AY350" s="20" t="s">
        <v>308</v>
      </c>
      <c r="BE350" s="228">
        <f>IF(N350="základní",J350,0)</f>
        <v>0</v>
      </c>
      <c r="BF350" s="228">
        <f>IF(N350="snížená",J350,0)</f>
        <v>0</v>
      </c>
      <c r="BG350" s="228">
        <f>IF(N350="zákl. přenesená",J350,0)</f>
        <v>0</v>
      </c>
      <c r="BH350" s="228">
        <f>IF(N350="sníž. přenesená",J350,0)</f>
        <v>0</v>
      </c>
      <c r="BI350" s="228">
        <f>IF(N350="nulová",J350,0)</f>
        <v>0</v>
      </c>
      <c r="BJ350" s="20" t="s">
        <v>83</v>
      </c>
      <c r="BK350" s="228">
        <f>ROUND(I350*H350,2)</f>
        <v>0</v>
      </c>
      <c r="BL350" s="20" t="s">
        <v>315</v>
      </c>
      <c r="BM350" s="227" t="s">
        <v>2700</v>
      </c>
    </row>
    <row r="351" s="2" customFormat="1" ht="21.75" customHeight="1">
      <c r="A351" s="41"/>
      <c r="B351" s="42"/>
      <c r="C351" s="216" t="s">
        <v>1486</v>
      </c>
      <c r="D351" s="216" t="s">
        <v>310</v>
      </c>
      <c r="E351" s="217" t="s">
        <v>2701</v>
      </c>
      <c r="F351" s="218" t="s">
        <v>2702</v>
      </c>
      <c r="G351" s="219" t="s">
        <v>323</v>
      </c>
      <c r="H351" s="220">
        <v>22</v>
      </c>
      <c r="I351" s="221"/>
      <c r="J351" s="222">
        <f>ROUND(I351*H351,2)</f>
        <v>0</v>
      </c>
      <c r="K351" s="218" t="s">
        <v>902</v>
      </c>
      <c r="L351" s="47"/>
      <c r="M351" s="223" t="s">
        <v>19</v>
      </c>
      <c r="N351" s="224" t="s">
        <v>47</v>
      </c>
      <c r="O351" s="87"/>
      <c r="P351" s="225">
        <f>O351*H351</f>
        <v>0</v>
      </c>
      <c r="Q351" s="225">
        <v>0.0013600000000000001</v>
      </c>
      <c r="R351" s="225">
        <f>Q351*H351</f>
        <v>0.029920000000000002</v>
      </c>
      <c r="S351" s="225">
        <v>0</v>
      </c>
      <c r="T351" s="226">
        <f>S351*H351</f>
        <v>0</v>
      </c>
      <c r="U351" s="41"/>
      <c r="V351" s="41"/>
      <c r="W351" s="41"/>
      <c r="X351" s="41"/>
      <c r="Y351" s="41"/>
      <c r="Z351" s="41"/>
      <c r="AA351" s="41"/>
      <c r="AB351" s="41"/>
      <c r="AC351" s="41"/>
      <c r="AD351" s="41"/>
      <c r="AE351" s="41"/>
      <c r="AR351" s="227" t="s">
        <v>315</v>
      </c>
      <c r="AT351" s="227" t="s">
        <v>310</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2703</v>
      </c>
    </row>
    <row r="352" s="2" customFormat="1">
      <c r="A352" s="41"/>
      <c r="B352" s="42"/>
      <c r="C352" s="43"/>
      <c r="D352" s="229" t="s">
        <v>317</v>
      </c>
      <c r="E352" s="43"/>
      <c r="F352" s="230" t="s">
        <v>2704</v>
      </c>
      <c r="G352" s="43"/>
      <c r="H352" s="43"/>
      <c r="I352" s="231"/>
      <c r="J352" s="43"/>
      <c r="K352" s="43"/>
      <c r="L352" s="47"/>
      <c r="M352" s="232"/>
      <c r="N352" s="233"/>
      <c r="O352" s="87"/>
      <c r="P352" s="87"/>
      <c r="Q352" s="87"/>
      <c r="R352" s="87"/>
      <c r="S352" s="87"/>
      <c r="T352" s="88"/>
      <c r="U352" s="41"/>
      <c r="V352" s="41"/>
      <c r="W352" s="41"/>
      <c r="X352" s="41"/>
      <c r="Y352" s="41"/>
      <c r="Z352" s="41"/>
      <c r="AA352" s="41"/>
      <c r="AB352" s="41"/>
      <c r="AC352" s="41"/>
      <c r="AD352" s="41"/>
      <c r="AE352" s="41"/>
      <c r="AT352" s="20" t="s">
        <v>317</v>
      </c>
      <c r="AU352" s="20" t="s">
        <v>85</v>
      </c>
    </row>
    <row r="353" s="13" customFormat="1">
      <c r="A353" s="13"/>
      <c r="B353" s="234"/>
      <c r="C353" s="235"/>
      <c r="D353" s="236" t="s">
        <v>319</v>
      </c>
      <c r="E353" s="237" t="s">
        <v>19</v>
      </c>
      <c r="F353" s="238" t="s">
        <v>2705</v>
      </c>
      <c r="G353" s="235"/>
      <c r="H353" s="239">
        <v>22</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83</v>
      </c>
      <c r="AY353" s="245" t="s">
        <v>308</v>
      </c>
    </row>
    <row r="354" s="12" customFormat="1" ht="22.8" customHeight="1">
      <c r="A354" s="12"/>
      <c r="B354" s="200"/>
      <c r="C354" s="201"/>
      <c r="D354" s="202" t="s">
        <v>75</v>
      </c>
      <c r="E354" s="214" t="s">
        <v>357</v>
      </c>
      <c r="F354" s="214" t="s">
        <v>542</v>
      </c>
      <c r="G354" s="201"/>
      <c r="H354" s="201"/>
      <c r="I354" s="204"/>
      <c r="J354" s="215">
        <f>BK354</f>
        <v>0</v>
      </c>
      <c r="K354" s="201"/>
      <c r="L354" s="206"/>
      <c r="M354" s="207"/>
      <c r="N354" s="208"/>
      <c r="O354" s="208"/>
      <c r="P354" s="209">
        <f>SUM(P355:P407)</f>
        <v>0</v>
      </c>
      <c r="Q354" s="208"/>
      <c r="R354" s="209">
        <f>SUM(R355:R407)</f>
        <v>7.5515019299999997</v>
      </c>
      <c r="S354" s="208"/>
      <c r="T354" s="210">
        <f>SUM(T355:T407)</f>
        <v>1.6720499999999998</v>
      </c>
      <c r="U354" s="12"/>
      <c r="V354" s="12"/>
      <c r="W354" s="12"/>
      <c r="X354" s="12"/>
      <c r="Y354" s="12"/>
      <c r="Z354" s="12"/>
      <c r="AA354" s="12"/>
      <c r="AB354" s="12"/>
      <c r="AC354" s="12"/>
      <c r="AD354" s="12"/>
      <c r="AE354" s="12"/>
      <c r="AR354" s="211" t="s">
        <v>83</v>
      </c>
      <c r="AT354" s="212" t="s">
        <v>75</v>
      </c>
      <c r="AU354" s="212" t="s">
        <v>83</v>
      </c>
      <c r="AY354" s="211" t="s">
        <v>308</v>
      </c>
      <c r="BK354" s="213">
        <f>SUM(BK355:BK407)</f>
        <v>0</v>
      </c>
    </row>
    <row r="355" s="2" customFormat="1" ht="16.5" customHeight="1">
      <c r="A355" s="41"/>
      <c r="B355" s="42"/>
      <c r="C355" s="216" t="s">
        <v>782</v>
      </c>
      <c r="D355" s="216" t="s">
        <v>310</v>
      </c>
      <c r="E355" s="217" t="s">
        <v>2706</v>
      </c>
      <c r="F355" s="218" t="s">
        <v>2707</v>
      </c>
      <c r="G355" s="219" t="s">
        <v>313</v>
      </c>
      <c r="H355" s="220">
        <v>4.71</v>
      </c>
      <c r="I355" s="221"/>
      <c r="J355" s="222">
        <f>ROUND(I355*H355,2)</f>
        <v>0</v>
      </c>
      <c r="K355" s="218" t="s">
        <v>314</v>
      </c>
      <c r="L355" s="47"/>
      <c r="M355" s="223" t="s">
        <v>19</v>
      </c>
      <c r="N355" s="224" t="s">
        <v>47</v>
      </c>
      <c r="O355" s="87"/>
      <c r="P355" s="225">
        <f>O355*H355</f>
        <v>0</v>
      </c>
      <c r="Q355" s="225">
        <v>0</v>
      </c>
      <c r="R355" s="225">
        <f>Q355*H355</f>
        <v>0</v>
      </c>
      <c r="S355" s="225">
        <v>0.35499999999999998</v>
      </c>
      <c r="T355" s="226">
        <f>S355*H355</f>
        <v>1.6720499999999998</v>
      </c>
      <c r="U355" s="41"/>
      <c r="V355" s="41"/>
      <c r="W355" s="41"/>
      <c r="X355" s="41"/>
      <c r="Y355" s="41"/>
      <c r="Z355" s="41"/>
      <c r="AA355" s="41"/>
      <c r="AB355" s="41"/>
      <c r="AC355" s="41"/>
      <c r="AD355" s="41"/>
      <c r="AE355" s="41"/>
      <c r="AR355" s="227" t="s">
        <v>315</v>
      </c>
      <c r="AT355" s="227" t="s">
        <v>310</v>
      </c>
      <c r="AU355" s="227" t="s">
        <v>85</v>
      </c>
      <c r="AY355" s="20" t="s">
        <v>308</v>
      </c>
      <c r="BE355" s="228">
        <f>IF(N355="základní",J355,0)</f>
        <v>0</v>
      </c>
      <c r="BF355" s="228">
        <f>IF(N355="snížená",J355,0)</f>
        <v>0</v>
      </c>
      <c r="BG355" s="228">
        <f>IF(N355="zákl. přenesená",J355,0)</f>
        <v>0</v>
      </c>
      <c r="BH355" s="228">
        <f>IF(N355="sníž. přenesená",J355,0)</f>
        <v>0</v>
      </c>
      <c r="BI355" s="228">
        <f>IF(N355="nulová",J355,0)</f>
        <v>0</v>
      </c>
      <c r="BJ355" s="20" t="s">
        <v>83</v>
      </c>
      <c r="BK355" s="228">
        <f>ROUND(I355*H355,2)</f>
        <v>0</v>
      </c>
      <c r="BL355" s="20" t="s">
        <v>315</v>
      </c>
      <c r="BM355" s="227" t="s">
        <v>2708</v>
      </c>
    </row>
    <row r="356" s="2" customFormat="1">
      <c r="A356" s="41"/>
      <c r="B356" s="42"/>
      <c r="C356" s="43"/>
      <c r="D356" s="229" t="s">
        <v>317</v>
      </c>
      <c r="E356" s="43"/>
      <c r="F356" s="230" t="s">
        <v>2709</v>
      </c>
      <c r="G356" s="43"/>
      <c r="H356" s="43"/>
      <c r="I356" s="231"/>
      <c r="J356" s="43"/>
      <c r="K356" s="43"/>
      <c r="L356" s="47"/>
      <c r="M356" s="232"/>
      <c r="N356" s="233"/>
      <c r="O356" s="87"/>
      <c r="P356" s="87"/>
      <c r="Q356" s="87"/>
      <c r="R356" s="87"/>
      <c r="S356" s="87"/>
      <c r="T356" s="88"/>
      <c r="U356" s="41"/>
      <c r="V356" s="41"/>
      <c r="W356" s="41"/>
      <c r="X356" s="41"/>
      <c r="Y356" s="41"/>
      <c r="Z356" s="41"/>
      <c r="AA356" s="41"/>
      <c r="AB356" s="41"/>
      <c r="AC356" s="41"/>
      <c r="AD356" s="41"/>
      <c r="AE356" s="41"/>
      <c r="AT356" s="20" t="s">
        <v>317</v>
      </c>
      <c r="AU356" s="20" t="s">
        <v>85</v>
      </c>
    </row>
    <row r="357" s="14" customFormat="1">
      <c r="A357" s="14"/>
      <c r="B357" s="249"/>
      <c r="C357" s="250"/>
      <c r="D357" s="236" t="s">
        <v>319</v>
      </c>
      <c r="E357" s="251" t="s">
        <v>19</v>
      </c>
      <c r="F357" s="252" t="s">
        <v>2638</v>
      </c>
      <c r="G357" s="250"/>
      <c r="H357" s="251" t="s">
        <v>19</v>
      </c>
      <c r="I357" s="253"/>
      <c r="J357" s="250"/>
      <c r="K357" s="250"/>
      <c r="L357" s="254"/>
      <c r="M357" s="255"/>
      <c r="N357" s="256"/>
      <c r="O357" s="256"/>
      <c r="P357" s="256"/>
      <c r="Q357" s="256"/>
      <c r="R357" s="256"/>
      <c r="S357" s="256"/>
      <c r="T357" s="257"/>
      <c r="U357" s="14"/>
      <c r="V357" s="14"/>
      <c r="W357" s="14"/>
      <c r="X357" s="14"/>
      <c r="Y357" s="14"/>
      <c r="Z357" s="14"/>
      <c r="AA357" s="14"/>
      <c r="AB357" s="14"/>
      <c r="AC357" s="14"/>
      <c r="AD357" s="14"/>
      <c r="AE357" s="14"/>
      <c r="AT357" s="258" t="s">
        <v>319</v>
      </c>
      <c r="AU357" s="258" t="s">
        <v>85</v>
      </c>
      <c r="AV357" s="14" t="s">
        <v>83</v>
      </c>
      <c r="AW357" s="14" t="s">
        <v>37</v>
      </c>
      <c r="AX357" s="14" t="s">
        <v>76</v>
      </c>
      <c r="AY357" s="258" t="s">
        <v>308</v>
      </c>
    </row>
    <row r="358" s="13" customFormat="1">
      <c r="A358" s="13"/>
      <c r="B358" s="234"/>
      <c r="C358" s="235"/>
      <c r="D358" s="236" t="s">
        <v>319</v>
      </c>
      <c r="E358" s="237" t="s">
        <v>19</v>
      </c>
      <c r="F358" s="238" t="s">
        <v>2710</v>
      </c>
      <c r="G358" s="235"/>
      <c r="H358" s="239">
        <v>4.71</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37</v>
      </c>
      <c r="AX358" s="13" t="s">
        <v>83</v>
      </c>
      <c r="AY358" s="245" t="s">
        <v>308</v>
      </c>
    </row>
    <row r="359" s="2" customFormat="1" ht="16.5" customHeight="1">
      <c r="A359" s="41"/>
      <c r="B359" s="42"/>
      <c r="C359" s="216" t="s">
        <v>1491</v>
      </c>
      <c r="D359" s="216" t="s">
        <v>310</v>
      </c>
      <c r="E359" s="217" t="s">
        <v>2711</v>
      </c>
      <c r="F359" s="218" t="s">
        <v>2712</v>
      </c>
      <c r="G359" s="219" t="s">
        <v>313</v>
      </c>
      <c r="H359" s="220">
        <v>4.71</v>
      </c>
      <c r="I359" s="221"/>
      <c r="J359" s="222">
        <f>ROUND(I359*H359,2)</f>
        <v>0</v>
      </c>
      <c r="K359" s="218" t="s">
        <v>314</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85</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2713</v>
      </c>
    </row>
    <row r="360" s="2" customFormat="1">
      <c r="A360" s="41"/>
      <c r="B360" s="42"/>
      <c r="C360" s="43"/>
      <c r="D360" s="229" t="s">
        <v>317</v>
      </c>
      <c r="E360" s="43"/>
      <c r="F360" s="230" t="s">
        <v>2714</v>
      </c>
      <c r="G360" s="43"/>
      <c r="H360" s="43"/>
      <c r="I360" s="231"/>
      <c r="J360" s="43"/>
      <c r="K360" s="43"/>
      <c r="L360" s="47"/>
      <c r="M360" s="232"/>
      <c r="N360" s="233"/>
      <c r="O360" s="87"/>
      <c r="P360" s="87"/>
      <c r="Q360" s="87"/>
      <c r="R360" s="87"/>
      <c r="S360" s="87"/>
      <c r="T360" s="88"/>
      <c r="U360" s="41"/>
      <c r="V360" s="41"/>
      <c r="W360" s="41"/>
      <c r="X360" s="41"/>
      <c r="Y360" s="41"/>
      <c r="Z360" s="41"/>
      <c r="AA360" s="41"/>
      <c r="AB360" s="41"/>
      <c r="AC360" s="41"/>
      <c r="AD360" s="41"/>
      <c r="AE360" s="41"/>
      <c r="AT360" s="20" t="s">
        <v>317</v>
      </c>
      <c r="AU360" s="20" t="s">
        <v>85</v>
      </c>
    </row>
    <row r="361" s="14" customFormat="1">
      <c r="A361" s="14"/>
      <c r="B361" s="249"/>
      <c r="C361" s="250"/>
      <c r="D361" s="236" t="s">
        <v>319</v>
      </c>
      <c r="E361" s="251" t="s">
        <v>19</v>
      </c>
      <c r="F361" s="252" t="s">
        <v>2638</v>
      </c>
      <c r="G361" s="250"/>
      <c r="H361" s="251" t="s">
        <v>19</v>
      </c>
      <c r="I361" s="253"/>
      <c r="J361" s="250"/>
      <c r="K361" s="250"/>
      <c r="L361" s="254"/>
      <c r="M361" s="255"/>
      <c r="N361" s="256"/>
      <c r="O361" s="256"/>
      <c r="P361" s="256"/>
      <c r="Q361" s="256"/>
      <c r="R361" s="256"/>
      <c r="S361" s="256"/>
      <c r="T361" s="257"/>
      <c r="U361" s="14"/>
      <c r="V361" s="14"/>
      <c r="W361" s="14"/>
      <c r="X361" s="14"/>
      <c r="Y361" s="14"/>
      <c r="Z361" s="14"/>
      <c r="AA361" s="14"/>
      <c r="AB361" s="14"/>
      <c r="AC361" s="14"/>
      <c r="AD361" s="14"/>
      <c r="AE361" s="14"/>
      <c r="AT361" s="258" t="s">
        <v>319</v>
      </c>
      <c r="AU361" s="258" t="s">
        <v>85</v>
      </c>
      <c r="AV361" s="14" t="s">
        <v>83</v>
      </c>
      <c r="AW361" s="14" t="s">
        <v>37</v>
      </c>
      <c r="AX361" s="14" t="s">
        <v>76</v>
      </c>
      <c r="AY361" s="258" t="s">
        <v>308</v>
      </c>
    </row>
    <row r="362" s="13" customFormat="1">
      <c r="A362" s="13"/>
      <c r="B362" s="234"/>
      <c r="C362" s="235"/>
      <c r="D362" s="236" t="s">
        <v>319</v>
      </c>
      <c r="E362" s="237" t="s">
        <v>19</v>
      </c>
      <c r="F362" s="238" t="s">
        <v>2710</v>
      </c>
      <c r="G362" s="235"/>
      <c r="H362" s="239">
        <v>4.71</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83</v>
      </c>
      <c r="AY362" s="245" t="s">
        <v>308</v>
      </c>
    </row>
    <row r="363" s="2" customFormat="1" ht="16.5" customHeight="1">
      <c r="A363" s="41"/>
      <c r="B363" s="42"/>
      <c r="C363" s="216" t="s">
        <v>787</v>
      </c>
      <c r="D363" s="216" t="s">
        <v>310</v>
      </c>
      <c r="E363" s="217" t="s">
        <v>2715</v>
      </c>
      <c r="F363" s="218" t="s">
        <v>2716</v>
      </c>
      <c r="G363" s="219" t="s">
        <v>474</v>
      </c>
      <c r="H363" s="220">
        <v>8</v>
      </c>
      <c r="I363" s="221"/>
      <c r="J363" s="222">
        <f>ROUND(I363*H363,2)</f>
        <v>0</v>
      </c>
      <c r="K363" s="218" t="s">
        <v>314</v>
      </c>
      <c r="L363" s="47"/>
      <c r="M363" s="223" t="s">
        <v>19</v>
      </c>
      <c r="N363" s="224" t="s">
        <v>47</v>
      </c>
      <c r="O363" s="87"/>
      <c r="P363" s="225">
        <f>O363*H363</f>
        <v>0</v>
      </c>
      <c r="Q363" s="225">
        <v>0</v>
      </c>
      <c r="R363" s="225">
        <f>Q363*H363</f>
        <v>0</v>
      </c>
      <c r="S363" s="225">
        <v>0</v>
      </c>
      <c r="T363" s="226">
        <f>S363*H363</f>
        <v>0</v>
      </c>
      <c r="U363" s="41"/>
      <c r="V363" s="41"/>
      <c r="W363" s="41"/>
      <c r="X363" s="41"/>
      <c r="Y363" s="41"/>
      <c r="Z363" s="41"/>
      <c r="AA363" s="41"/>
      <c r="AB363" s="41"/>
      <c r="AC363" s="41"/>
      <c r="AD363" s="41"/>
      <c r="AE363" s="41"/>
      <c r="AR363" s="227" t="s">
        <v>315</v>
      </c>
      <c r="AT363" s="227" t="s">
        <v>310</v>
      </c>
      <c r="AU363" s="227" t="s">
        <v>85</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315</v>
      </c>
      <c r="BM363" s="227" t="s">
        <v>2717</v>
      </c>
    </row>
    <row r="364" s="2" customFormat="1">
      <c r="A364" s="41"/>
      <c r="B364" s="42"/>
      <c r="C364" s="43"/>
      <c r="D364" s="229" t="s">
        <v>317</v>
      </c>
      <c r="E364" s="43"/>
      <c r="F364" s="230" t="s">
        <v>2718</v>
      </c>
      <c r="G364" s="43"/>
      <c r="H364" s="43"/>
      <c r="I364" s="231"/>
      <c r="J364" s="43"/>
      <c r="K364" s="43"/>
      <c r="L364" s="47"/>
      <c r="M364" s="232"/>
      <c r="N364" s="233"/>
      <c r="O364" s="87"/>
      <c r="P364" s="87"/>
      <c r="Q364" s="87"/>
      <c r="R364" s="87"/>
      <c r="S364" s="87"/>
      <c r="T364" s="88"/>
      <c r="U364" s="41"/>
      <c r="V364" s="41"/>
      <c r="W364" s="41"/>
      <c r="X364" s="41"/>
      <c r="Y364" s="41"/>
      <c r="Z364" s="41"/>
      <c r="AA364" s="41"/>
      <c r="AB364" s="41"/>
      <c r="AC364" s="41"/>
      <c r="AD364" s="41"/>
      <c r="AE364" s="41"/>
      <c r="AT364" s="20" t="s">
        <v>317</v>
      </c>
      <c r="AU364" s="20" t="s">
        <v>85</v>
      </c>
    </row>
    <row r="365" s="14" customFormat="1">
      <c r="A365" s="14"/>
      <c r="B365" s="249"/>
      <c r="C365" s="250"/>
      <c r="D365" s="236" t="s">
        <v>319</v>
      </c>
      <c r="E365" s="251" t="s">
        <v>19</v>
      </c>
      <c r="F365" s="252" t="s">
        <v>2638</v>
      </c>
      <c r="G365" s="250"/>
      <c r="H365" s="251" t="s">
        <v>19</v>
      </c>
      <c r="I365" s="253"/>
      <c r="J365" s="250"/>
      <c r="K365" s="250"/>
      <c r="L365" s="254"/>
      <c r="M365" s="255"/>
      <c r="N365" s="256"/>
      <c r="O365" s="256"/>
      <c r="P365" s="256"/>
      <c r="Q365" s="256"/>
      <c r="R365" s="256"/>
      <c r="S365" s="256"/>
      <c r="T365" s="257"/>
      <c r="U365" s="14"/>
      <c r="V365" s="14"/>
      <c r="W365" s="14"/>
      <c r="X365" s="14"/>
      <c r="Y365" s="14"/>
      <c r="Z365" s="14"/>
      <c r="AA365" s="14"/>
      <c r="AB365" s="14"/>
      <c r="AC365" s="14"/>
      <c r="AD365" s="14"/>
      <c r="AE365" s="14"/>
      <c r="AT365" s="258" t="s">
        <v>319</v>
      </c>
      <c r="AU365" s="258" t="s">
        <v>85</v>
      </c>
      <c r="AV365" s="14" t="s">
        <v>83</v>
      </c>
      <c r="AW365" s="14" t="s">
        <v>37</v>
      </c>
      <c r="AX365" s="14" t="s">
        <v>76</v>
      </c>
      <c r="AY365" s="258" t="s">
        <v>308</v>
      </c>
    </row>
    <row r="366" s="13" customFormat="1">
      <c r="A366" s="13"/>
      <c r="B366" s="234"/>
      <c r="C366" s="235"/>
      <c r="D366" s="236" t="s">
        <v>319</v>
      </c>
      <c r="E366" s="237" t="s">
        <v>19</v>
      </c>
      <c r="F366" s="238" t="s">
        <v>2719</v>
      </c>
      <c r="G366" s="235"/>
      <c r="H366" s="239">
        <v>8</v>
      </c>
      <c r="I366" s="240"/>
      <c r="J366" s="235"/>
      <c r="K366" s="235"/>
      <c r="L366" s="241"/>
      <c r="M366" s="242"/>
      <c r="N366" s="243"/>
      <c r="O366" s="243"/>
      <c r="P366" s="243"/>
      <c r="Q366" s="243"/>
      <c r="R366" s="243"/>
      <c r="S366" s="243"/>
      <c r="T366" s="244"/>
      <c r="U366" s="13"/>
      <c r="V366" s="13"/>
      <c r="W366" s="13"/>
      <c r="X366" s="13"/>
      <c r="Y366" s="13"/>
      <c r="Z366" s="13"/>
      <c r="AA366" s="13"/>
      <c r="AB366" s="13"/>
      <c r="AC366" s="13"/>
      <c r="AD366" s="13"/>
      <c r="AE366" s="13"/>
      <c r="AT366" s="245" t="s">
        <v>319</v>
      </c>
      <c r="AU366" s="245" t="s">
        <v>85</v>
      </c>
      <c r="AV366" s="13" t="s">
        <v>85</v>
      </c>
      <c r="AW366" s="13" t="s">
        <v>37</v>
      </c>
      <c r="AX366" s="13" t="s">
        <v>83</v>
      </c>
      <c r="AY366" s="245" t="s">
        <v>308</v>
      </c>
    </row>
    <row r="367" s="2" customFormat="1" ht="16.5" customHeight="1">
      <c r="A367" s="41"/>
      <c r="B367" s="42"/>
      <c r="C367" s="216" t="s">
        <v>1500</v>
      </c>
      <c r="D367" s="216" t="s">
        <v>310</v>
      </c>
      <c r="E367" s="217" t="s">
        <v>2720</v>
      </c>
      <c r="F367" s="218" t="s">
        <v>2721</v>
      </c>
      <c r="G367" s="219" t="s">
        <v>474</v>
      </c>
      <c r="H367" s="220">
        <v>8</v>
      </c>
      <c r="I367" s="221"/>
      <c r="J367" s="222">
        <f>ROUND(I367*H367,2)</f>
        <v>0</v>
      </c>
      <c r="K367" s="218" t="s">
        <v>314</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315</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315</v>
      </c>
      <c r="BM367" s="227" t="s">
        <v>2722</v>
      </c>
    </row>
    <row r="368" s="2" customFormat="1">
      <c r="A368" s="41"/>
      <c r="B368" s="42"/>
      <c r="C368" s="43"/>
      <c r="D368" s="229" t="s">
        <v>317</v>
      </c>
      <c r="E368" s="43"/>
      <c r="F368" s="230" t="s">
        <v>2723</v>
      </c>
      <c r="G368" s="43"/>
      <c r="H368" s="43"/>
      <c r="I368" s="231"/>
      <c r="J368" s="43"/>
      <c r="K368" s="43"/>
      <c r="L368" s="47"/>
      <c r="M368" s="232"/>
      <c r="N368" s="233"/>
      <c r="O368" s="87"/>
      <c r="P368" s="87"/>
      <c r="Q368" s="87"/>
      <c r="R368" s="87"/>
      <c r="S368" s="87"/>
      <c r="T368" s="88"/>
      <c r="U368" s="41"/>
      <c r="V368" s="41"/>
      <c r="W368" s="41"/>
      <c r="X368" s="41"/>
      <c r="Y368" s="41"/>
      <c r="Z368" s="41"/>
      <c r="AA368" s="41"/>
      <c r="AB368" s="41"/>
      <c r="AC368" s="41"/>
      <c r="AD368" s="41"/>
      <c r="AE368" s="41"/>
      <c r="AT368" s="20" t="s">
        <v>317</v>
      </c>
      <c r="AU368" s="20" t="s">
        <v>85</v>
      </c>
    </row>
    <row r="369" s="14" customFormat="1">
      <c r="A369" s="14"/>
      <c r="B369" s="249"/>
      <c r="C369" s="250"/>
      <c r="D369" s="236" t="s">
        <v>319</v>
      </c>
      <c r="E369" s="251" t="s">
        <v>19</v>
      </c>
      <c r="F369" s="252" t="s">
        <v>2638</v>
      </c>
      <c r="G369" s="250"/>
      <c r="H369" s="251" t="s">
        <v>19</v>
      </c>
      <c r="I369" s="253"/>
      <c r="J369" s="250"/>
      <c r="K369" s="250"/>
      <c r="L369" s="254"/>
      <c r="M369" s="255"/>
      <c r="N369" s="256"/>
      <c r="O369" s="256"/>
      <c r="P369" s="256"/>
      <c r="Q369" s="256"/>
      <c r="R369" s="256"/>
      <c r="S369" s="256"/>
      <c r="T369" s="257"/>
      <c r="U369" s="14"/>
      <c r="V369" s="14"/>
      <c r="W369" s="14"/>
      <c r="X369" s="14"/>
      <c r="Y369" s="14"/>
      <c r="Z369" s="14"/>
      <c r="AA369" s="14"/>
      <c r="AB369" s="14"/>
      <c r="AC369" s="14"/>
      <c r="AD369" s="14"/>
      <c r="AE369" s="14"/>
      <c r="AT369" s="258" t="s">
        <v>319</v>
      </c>
      <c r="AU369" s="258" t="s">
        <v>85</v>
      </c>
      <c r="AV369" s="14" t="s">
        <v>83</v>
      </c>
      <c r="AW369" s="14" t="s">
        <v>37</v>
      </c>
      <c r="AX369" s="14" t="s">
        <v>76</v>
      </c>
      <c r="AY369" s="258" t="s">
        <v>308</v>
      </c>
    </row>
    <row r="370" s="13" customFormat="1">
      <c r="A370" s="13"/>
      <c r="B370" s="234"/>
      <c r="C370" s="235"/>
      <c r="D370" s="236" t="s">
        <v>319</v>
      </c>
      <c r="E370" s="237" t="s">
        <v>19</v>
      </c>
      <c r="F370" s="238" t="s">
        <v>2719</v>
      </c>
      <c r="G370" s="235"/>
      <c r="H370" s="239">
        <v>8</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83</v>
      </c>
      <c r="AY370" s="245" t="s">
        <v>308</v>
      </c>
    </row>
    <row r="371" s="2" customFormat="1" ht="24.15" customHeight="1">
      <c r="A371" s="41"/>
      <c r="B371" s="42"/>
      <c r="C371" s="216" t="s">
        <v>791</v>
      </c>
      <c r="D371" s="216" t="s">
        <v>310</v>
      </c>
      <c r="E371" s="217" t="s">
        <v>2724</v>
      </c>
      <c r="F371" s="218" t="s">
        <v>2725</v>
      </c>
      <c r="G371" s="219" t="s">
        <v>313</v>
      </c>
      <c r="H371" s="220">
        <v>16.484999999999999</v>
      </c>
      <c r="I371" s="221"/>
      <c r="J371" s="222">
        <f>ROUND(I371*H371,2)</f>
        <v>0</v>
      </c>
      <c r="K371" s="218" t="s">
        <v>314</v>
      </c>
      <c r="L371" s="47"/>
      <c r="M371" s="223" t="s">
        <v>19</v>
      </c>
      <c r="N371" s="224" t="s">
        <v>47</v>
      </c>
      <c r="O371" s="87"/>
      <c r="P371" s="225">
        <f>O371*H371</f>
        <v>0</v>
      </c>
      <c r="Q371" s="225">
        <v>0.21102000000000001</v>
      </c>
      <c r="R371" s="225">
        <f>Q371*H371</f>
        <v>3.4786646999999999</v>
      </c>
      <c r="S371" s="225">
        <v>0</v>
      </c>
      <c r="T371" s="226">
        <f>S371*H371</f>
        <v>0</v>
      </c>
      <c r="U371" s="41"/>
      <c r="V371" s="41"/>
      <c r="W371" s="41"/>
      <c r="X371" s="41"/>
      <c r="Y371" s="41"/>
      <c r="Z371" s="41"/>
      <c r="AA371" s="41"/>
      <c r="AB371" s="41"/>
      <c r="AC371" s="41"/>
      <c r="AD371" s="41"/>
      <c r="AE371" s="41"/>
      <c r="AR371" s="227" t="s">
        <v>315</v>
      </c>
      <c r="AT371" s="227" t="s">
        <v>310</v>
      </c>
      <c r="AU371" s="227" t="s">
        <v>85</v>
      </c>
      <c r="AY371" s="20" t="s">
        <v>308</v>
      </c>
      <c r="BE371" s="228">
        <f>IF(N371="základní",J371,0)</f>
        <v>0</v>
      </c>
      <c r="BF371" s="228">
        <f>IF(N371="snížená",J371,0)</f>
        <v>0</v>
      </c>
      <c r="BG371" s="228">
        <f>IF(N371="zákl. přenesená",J371,0)</f>
        <v>0</v>
      </c>
      <c r="BH371" s="228">
        <f>IF(N371="sníž. přenesená",J371,0)</f>
        <v>0</v>
      </c>
      <c r="BI371" s="228">
        <f>IF(N371="nulová",J371,0)</f>
        <v>0</v>
      </c>
      <c r="BJ371" s="20" t="s">
        <v>83</v>
      </c>
      <c r="BK371" s="228">
        <f>ROUND(I371*H371,2)</f>
        <v>0</v>
      </c>
      <c r="BL371" s="20" t="s">
        <v>315</v>
      </c>
      <c r="BM371" s="227" t="s">
        <v>2726</v>
      </c>
    </row>
    <row r="372" s="2" customFormat="1">
      <c r="A372" s="41"/>
      <c r="B372" s="42"/>
      <c r="C372" s="43"/>
      <c r="D372" s="229" t="s">
        <v>317</v>
      </c>
      <c r="E372" s="43"/>
      <c r="F372" s="230" t="s">
        <v>2727</v>
      </c>
      <c r="G372" s="43"/>
      <c r="H372" s="43"/>
      <c r="I372" s="231"/>
      <c r="J372" s="43"/>
      <c r="K372" s="43"/>
      <c r="L372" s="47"/>
      <c r="M372" s="232"/>
      <c r="N372" s="233"/>
      <c r="O372" s="87"/>
      <c r="P372" s="87"/>
      <c r="Q372" s="87"/>
      <c r="R372" s="87"/>
      <c r="S372" s="87"/>
      <c r="T372" s="88"/>
      <c r="U372" s="41"/>
      <c r="V372" s="41"/>
      <c r="W372" s="41"/>
      <c r="X372" s="41"/>
      <c r="Y372" s="41"/>
      <c r="Z372" s="41"/>
      <c r="AA372" s="41"/>
      <c r="AB372" s="41"/>
      <c r="AC372" s="41"/>
      <c r="AD372" s="41"/>
      <c r="AE372" s="41"/>
      <c r="AT372" s="20" t="s">
        <v>317</v>
      </c>
      <c r="AU372" s="20" t="s">
        <v>85</v>
      </c>
    </row>
    <row r="373" s="14" customFormat="1">
      <c r="A373" s="14"/>
      <c r="B373" s="249"/>
      <c r="C373" s="250"/>
      <c r="D373" s="236" t="s">
        <v>319</v>
      </c>
      <c r="E373" s="251" t="s">
        <v>19</v>
      </c>
      <c r="F373" s="252" t="s">
        <v>2638</v>
      </c>
      <c r="G373" s="250"/>
      <c r="H373" s="251" t="s">
        <v>19</v>
      </c>
      <c r="I373" s="253"/>
      <c r="J373" s="250"/>
      <c r="K373" s="250"/>
      <c r="L373" s="254"/>
      <c r="M373" s="255"/>
      <c r="N373" s="256"/>
      <c r="O373" s="256"/>
      <c r="P373" s="256"/>
      <c r="Q373" s="256"/>
      <c r="R373" s="256"/>
      <c r="S373" s="256"/>
      <c r="T373" s="257"/>
      <c r="U373" s="14"/>
      <c r="V373" s="14"/>
      <c r="W373" s="14"/>
      <c r="X373" s="14"/>
      <c r="Y373" s="14"/>
      <c r="Z373" s="14"/>
      <c r="AA373" s="14"/>
      <c r="AB373" s="14"/>
      <c r="AC373" s="14"/>
      <c r="AD373" s="14"/>
      <c r="AE373" s="14"/>
      <c r="AT373" s="258" t="s">
        <v>319</v>
      </c>
      <c r="AU373" s="258" t="s">
        <v>85</v>
      </c>
      <c r="AV373" s="14" t="s">
        <v>83</v>
      </c>
      <c r="AW373" s="14" t="s">
        <v>37</v>
      </c>
      <c r="AX373" s="14" t="s">
        <v>76</v>
      </c>
      <c r="AY373" s="258" t="s">
        <v>308</v>
      </c>
    </row>
    <row r="374" s="14" customFormat="1">
      <c r="A374" s="14"/>
      <c r="B374" s="249"/>
      <c r="C374" s="250"/>
      <c r="D374" s="236" t="s">
        <v>319</v>
      </c>
      <c r="E374" s="251" t="s">
        <v>19</v>
      </c>
      <c r="F374" s="252" t="s">
        <v>2728</v>
      </c>
      <c r="G374" s="250"/>
      <c r="H374" s="251" t="s">
        <v>19</v>
      </c>
      <c r="I374" s="253"/>
      <c r="J374" s="250"/>
      <c r="K374" s="250"/>
      <c r="L374" s="254"/>
      <c r="M374" s="255"/>
      <c r="N374" s="256"/>
      <c r="O374" s="256"/>
      <c r="P374" s="256"/>
      <c r="Q374" s="256"/>
      <c r="R374" s="256"/>
      <c r="S374" s="256"/>
      <c r="T374" s="257"/>
      <c r="U374" s="14"/>
      <c r="V374" s="14"/>
      <c r="W374" s="14"/>
      <c r="X374" s="14"/>
      <c r="Y374" s="14"/>
      <c r="Z374" s="14"/>
      <c r="AA374" s="14"/>
      <c r="AB374" s="14"/>
      <c r="AC374" s="14"/>
      <c r="AD374" s="14"/>
      <c r="AE374" s="14"/>
      <c r="AT374" s="258" t="s">
        <v>319</v>
      </c>
      <c r="AU374" s="258" t="s">
        <v>85</v>
      </c>
      <c r="AV374" s="14" t="s">
        <v>83</v>
      </c>
      <c r="AW374" s="14" t="s">
        <v>37</v>
      </c>
      <c r="AX374" s="14" t="s">
        <v>76</v>
      </c>
      <c r="AY374" s="258" t="s">
        <v>308</v>
      </c>
    </row>
    <row r="375" s="13" customFormat="1">
      <c r="A375" s="13"/>
      <c r="B375" s="234"/>
      <c r="C375" s="235"/>
      <c r="D375" s="236" t="s">
        <v>319</v>
      </c>
      <c r="E375" s="237" t="s">
        <v>19</v>
      </c>
      <c r="F375" s="238" t="s">
        <v>2729</v>
      </c>
      <c r="G375" s="235"/>
      <c r="H375" s="239">
        <v>4.71</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4" customFormat="1">
      <c r="A376" s="14"/>
      <c r="B376" s="249"/>
      <c r="C376" s="250"/>
      <c r="D376" s="236" t="s">
        <v>319</v>
      </c>
      <c r="E376" s="251" t="s">
        <v>19</v>
      </c>
      <c r="F376" s="252" t="s">
        <v>2730</v>
      </c>
      <c r="G376" s="250"/>
      <c r="H376" s="251" t="s">
        <v>19</v>
      </c>
      <c r="I376" s="253"/>
      <c r="J376" s="250"/>
      <c r="K376" s="250"/>
      <c r="L376" s="254"/>
      <c r="M376" s="255"/>
      <c r="N376" s="256"/>
      <c r="O376" s="256"/>
      <c r="P376" s="256"/>
      <c r="Q376" s="256"/>
      <c r="R376" s="256"/>
      <c r="S376" s="256"/>
      <c r="T376" s="257"/>
      <c r="U376" s="14"/>
      <c r="V376" s="14"/>
      <c r="W376" s="14"/>
      <c r="X376" s="14"/>
      <c r="Y376" s="14"/>
      <c r="Z376" s="14"/>
      <c r="AA376" s="14"/>
      <c r="AB376" s="14"/>
      <c r="AC376" s="14"/>
      <c r="AD376" s="14"/>
      <c r="AE376" s="14"/>
      <c r="AT376" s="258" t="s">
        <v>319</v>
      </c>
      <c r="AU376" s="258" t="s">
        <v>85</v>
      </c>
      <c r="AV376" s="14" t="s">
        <v>83</v>
      </c>
      <c r="AW376" s="14" t="s">
        <v>37</v>
      </c>
      <c r="AX376" s="14" t="s">
        <v>76</v>
      </c>
      <c r="AY376" s="258" t="s">
        <v>308</v>
      </c>
    </row>
    <row r="377" s="13" customFormat="1">
      <c r="A377" s="13"/>
      <c r="B377" s="234"/>
      <c r="C377" s="235"/>
      <c r="D377" s="236" t="s">
        <v>319</v>
      </c>
      <c r="E377" s="237" t="s">
        <v>19</v>
      </c>
      <c r="F377" s="238" t="s">
        <v>2731</v>
      </c>
      <c r="G377" s="235"/>
      <c r="H377" s="239">
        <v>11.775</v>
      </c>
      <c r="I377" s="240"/>
      <c r="J377" s="235"/>
      <c r="K377" s="235"/>
      <c r="L377" s="241"/>
      <c r="M377" s="242"/>
      <c r="N377" s="243"/>
      <c r="O377" s="243"/>
      <c r="P377" s="243"/>
      <c r="Q377" s="243"/>
      <c r="R377" s="243"/>
      <c r="S377" s="243"/>
      <c r="T377" s="244"/>
      <c r="U377" s="13"/>
      <c r="V377" s="13"/>
      <c r="W377" s="13"/>
      <c r="X377" s="13"/>
      <c r="Y377" s="13"/>
      <c r="Z377" s="13"/>
      <c r="AA377" s="13"/>
      <c r="AB377" s="13"/>
      <c r="AC377" s="13"/>
      <c r="AD377" s="13"/>
      <c r="AE377" s="13"/>
      <c r="AT377" s="245" t="s">
        <v>319</v>
      </c>
      <c r="AU377" s="245" t="s">
        <v>85</v>
      </c>
      <c r="AV377" s="13" t="s">
        <v>85</v>
      </c>
      <c r="AW377" s="13" t="s">
        <v>37</v>
      </c>
      <c r="AX377" s="13" t="s">
        <v>76</v>
      </c>
      <c r="AY377" s="245" t="s">
        <v>308</v>
      </c>
    </row>
    <row r="378" s="15" customFormat="1">
      <c r="A378" s="15"/>
      <c r="B378" s="259"/>
      <c r="C378" s="260"/>
      <c r="D378" s="236" t="s">
        <v>319</v>
      </c>
      <c r="E378" s="261" t="s">
        <v>19</v>
      </c>
      <c r="F378" s="262" t="s">
        <v>448</v>
      </c>
      <c r="G378" s="260"/>
      <c r="H378" s="263">
        <v>16.484999999999999</v>
      </c>
      <c r="I378" s="264"/>
      <c r="J378" s="260"/>
      <c r="K378" s="260"/>
      <c r="L378" s="265"/>
      <c r="M378" s="266"/>
      <c r="N378" s="267"/>
      <c r="O378" s="267"/>
      <c r="P378" s="267"/>
      <c r="Q378" s="267"/>
      <c r="R378" s="267"/>
      <c r="S378" s="267"/>
      <c r="T378" s="268"/>
      <c r="U378" s="15"/>
      <c r="V378" s="15"/>
      <c r="W378" s="15"/>
      <c r="X378" s="15"/>
      <c r="Y378" s="15"/>
      <c r="Z378" s="15"/>
      <c r="AA378" s="15"/>
      <c r="AB378" s="15"/>
      <c r="AC378" s="15"/>
      <c r="AD378" s="15"/>
      <c r="AE378" s="15"/>
      <c r="AT378" s="269" t="s">
        <v>319</v>
      </c>
      <c r="AU378" s="269" t="s">
        <v>85</v>
      </c>
      <c r="AV378" s="15" t="s">
        <v>315</v>
      </c>
      <c r="AW378" s="15" t="s">
        <v>37</v>
      </c>
      <c r="AX378" s="15" t="s">
        <v>83</v>
      </c>
      <c r="AY378" s="269" t="s">
        <v>308</v>
      </c>
    </row>
    <row r="379" s="2" customFormat="1" ht="21.75" customHeight="1">
      <c r="A379" s="41"/>
      <c r="B379" s="42"/>
      <c r="C379" s="216" t="s">
        <v>1507</v>
      </c>
      <c r="D379" s="216" t="s">
        <v>310</v>
      </c>
      <c r="E379" s="217" t="s">
        <v>2732</v>
      </c>
      <c r="F379" s="218" t="s">
        <v>2733</v>
      </c>
      <c r="G379" s="219" t="s">
        <v>313</v>
      </c>
      <c r="H379" s="220">
        <v>123.63800000000001</v>
      </c>
      <c r="I379" s="221"/>
      <c r="J379" s="222">
        <f>ROUND(I379*H379,2)</f>
        <v>0</v>
      </c>
      <c r="K379" s="218" t="s">
        <v>314</v>
      </c>
      <c r="L379" s="47"/>
      <c r="M379" s="223" t="s">
        <v>19</v>
      </c>
      <c r="N379" s="224" t="s">
        <v>47</v>
      </c>
      <c r="O379" s="87"/>
      <c r="P379" s="225">
        <f>O379*H379</f>
        <v>0</v>
      </c>
      <c r="Q379" s="225">
        <v>0.020140000000000002</v>
      </c>
      <c r="R379" s="225">
        <f>Q379*H379</f>
        <v>2.4900693200000004</v>
      </c>
      <c r="S379" s="225">
        <v>0</v>
      </c>
      <c r="T379" s="226">
        <f>S379*H379</f>
        <v>0</v>
      </c>
      <c r="U379" s="41"/>
      <c r="V379" s="41"/>
      <c r="W379" s="41"/>
      <c r="X379" s="41"/>
      <c r="Y379" s="41"/>
      <c r="Z379" s="41"/>
      <c r="AA379" s="41"/>
      <c r="AB379" s="41"/>
      <c r="AC379" s="41"/>
      <c r="AD379" s="41"/>
      <c r="AE379" s="41"/>
      <c r="AR379" s="227" t="s">
        <v>315</v>
      </c>
      <c r="AT379" s="227" t="s">
        <v>310</v>
      </c>
      <c r="AU379" s="227" t="s">
        <v>85</v>
      </c>
      <c r="AY379" s="20" t="s">
        <v>308</v>
      </c>
      <c r="BE379" s="228">
        <f>IF(N379="základní",J379,0)</f>
        <v>0</v>
      </c>
      <c r="BF379" s="228">
        <f>IF(N379="snížená",J379,0)</f>
        <v>0</v>
      </c>
      <c r="BG379" s="228">
        <f>IF(N379="zákl. přenesená",J379,0)</f>
        <v>0</v>
      </c>
      <c r="BH379" s="228">
        <f>IF(N379="sníž. přenesená",J379,0)</f>
        <v>0</v>
      </c>
      <c r="BI379" s="228">
        <f>IF(N379="nulová",J379,0)</f>
        <v>0</v>
      </c>
      <c r="BJ379" s="20" t="s">
        <v>83</v>
      </c>
      <c r="BK379" s="228">
        <f>ROUND(I379*H379,2)</f>
        <v>0</v>
      </c>
      <c r="BL379" s="20" t="s">
        <v>315</v>
      </c>
      <c r="BM379" s="227" t="s">
        <v>2734</v>
      </c>
    </row>
    <row r="380" s="2" customFormat="1">
      <c r="A380" s="41"/>
      <c r="B380" s="42"/>
      <c r="C380" s="43"/>
      <c r="D380" s="229" t="s">
        <v>317</v>
      </c>
      <c r="E380" s="43"/>
      <c r="F380" s="230" t="s">
        <v>2735</v>
      </c>
      <c r="G380" s="43"/>
      <c r="H380" s="43"/>
      <c r="I380" s="231"/>
      <c r="J380" s="43"/>
      <c r="K380" s="43"/>
      <c r="L380" s="47"/>
      <c r="M380" s="232"/>
      <c r="N380" s="233"/>
      <c r="O380" s="87"/>
      <c r="P380" s="87"/>
      <c r="Q380" s="87"/>
      <c r="R380" s="87"/>
      <c r="S380" s="87"/>
      <c r="T380" s="88"/>
      <c r="U380" s="41"/>
      <c r="V380" s="41"/>
      <c r="W380" s="41"/>
      <c r="X380" s="41"/>
      <c r="Y380" s="41"/>
      <c r="Z380" s="41"/>
      <c r="AA380" s="41"/>
      <c r="AB380" s="41"/>
      <c r="AC380" s="41"/>
      <c r="AD380" s="41"/>
      <c r="AE380" s="41"/>
      <c r="AT380" s="20" t="s">
        <v>317</v>
      </c>
      <c r="AU380" s="20" t="s">
        <v>85</v>
      </c>
    </row>
    <row r="381" s="14" customFormat="1">
      <c r="A381" s="14"/>
      <c r="B381" s="249"/>
      <c r="C381" s="250"/>
      <c r="D381" s="236" t="s">
        <v>319</v>
      </c>
      <c r="E381" s="251" t="s">
        <v>19</v>
      </c>
      <c r="F381" s="252" t="s">
        <v>2736</v>
      </c>
      <c r="G381" s="250"/>
      <c r="H381" s="251" t="s">
        <v>19</v>
      </c>
      <c r="I381" s="253"/>
      <c r="J381" s="250"/>
      <c r="K381" s="250"/>
      <c r="L381" s="254"/>
      <c r="M381" s="255"/>
      <c r="N381" s="256"/>
      <c r="O381" s="256"/>
      <c r="P381" s="256"/>
      <c r="Q381" s="256"/>
      <c r="R381" s="256"/>
      <c r="S381" s="256"/>
      <c r="T381" s="257"/>
      <c r="U381" s="14"/>
      <c r="V381" s="14"/>
      <c r="W381" s="14"/>
      <c r="X381" s="14"/>
      <c r="Y381" s="14"/>
      <c r="Z381" s="14"/>
      <c r="AA381" s="14"/>
      <c r="AB381" s="14"/>
      <c r="AC381" s="14"/>
      <c r="AD381" s="14"/>
      <c r="AE381" s="14"/>
      <c r="AT381" s="258" t="s">
        <v>319</v>
      </c>
      <c r="AU381" s="258" t="s">
        <v>85</v>
      </c>
      <c r="AV381" s="14" t="s">
        <v>83</v>
      </c>
      <c r="AW381" s="14" t="s">
        <v>37</v>
      </c>
      <c r="AX381" s="14" t="s">
        <v>76</v>
      </c>
      <c r="AY381" s="258" t="s">
        <v>308</v>
      </c>
    </row>
    <row r="382" s="13" customFormat="1">
      <c r="A382" s="13"/>
      <c r="B382" s="234"/>
      <c r="C382" s="235"/>
      <c r="D382" s="236" t="s">
        <v>319</v>
      </c>
      <c r="E382" s="237" t="s">
        <v>19</v>
      </c>
      <c r="F382" s="238" t="s">
        <v>2737</v>
      </c>
      <c r="G382" s="235"/>
      <c r="H382" s="239">
        <v>123.6375</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83</v>
      </c>
      <c r="AY382" s="245" t="s">
        <v>308</v>
      </c>
    </row>
    <row r="383" s="2" customFormat="1" ht="24.15" customHeight="1">
      <c r="A383" s="41"/>
      <c r="B383" s="42"/>
      <c r="C383" s="216" t="s">
        <v>797</v>
      </c>
      <c r="D383" s="216" t="s">
        <v>310</v>
      </c>
      <c r="E383" s="217" t="s">
        <v>2738</v>
      </c>
      <c r="F383" s="218" t="s">
        <v>2739</v>
      </c>
      <c r="G383" s="219" t="s">
        <v>313</v>
      </c>
      <c r="H383" s="220">
        <v>140.12299999999999</v>
      </c>
      <c r="I383" s="221"/>
      <c r="J383" s="222">
        <f>ROUND(I383*H383,2)</f>
        <v>0</v>
      </c>
      <c r="K383" s="218" t="s">
        <v>314</v>
      </c>
      <c r="L383" s="47"/>
      <c r="M383" s="223" t="s">
        <v>19</v>
      </c>
      <c r="N383" s="224" t="s">
        <v>47</v>
      </c>
      <c r="O383" s="87"/>
      <c r="P383" s="225">
        <f>O383*H383</f>
        <v>0</v>
      </c>
      <c r="Q383" s="225">
        <v>0</v>
      </c>
      <c r="R383" s="225">
        <f>Q383*H383</f>
        <v>0</v>
      </c>
      <c r="S383" s="225">
        <v>0</v>
      </c>
      <c r="T383" s="226">
        <f>S383*H383</f>
        <v>0</v>
      </c>
      <c r="U383" s="41"/>
      <c r="V383" s="41"/>
      <c r="W383" s="41"/>
      <c r="X383" s="41"/>
      <c r="Y383" s="41"/>
      <c r="Z383" s="41"/>
      <c r="AA383" s="41"/>
      <c r="AB383" s="41"/>
      <c r="AC383" s="41"/>
      <c r="AD383" s="41"/>
      <c r="AE383" s="41"/>
      <c r="AR383" s="227" t="s">
        <v>315</v>
      </c>
      <c r="AT383" s="227" t="s">
        <v>310</v>
      </c>
      <c r="AU383" s="227" t="s">
        <v>85</v>
      </c>
      <c r="AY383" s="20" t="s">
        <v>308</v>
      </c>
      <c r="BE383" s="228">
        <f>IF(N383="základní",J383,0)</f>
        <v>0</v>
      </c>
      <c r="BF383" s="228">
        <f>IF(N383="snížená",J383,0)</f>
        <v>0</v>
      </c>
      <c r="BG383" s="228">
        <f>IF(N383="zákl. přenesená",J383,0)</f>
        <v>0</v>
      </c>
      <c r="BH383" s="228">
        <f>IF(N383="sníž. přenesená",J383,0)</f>
        <v>0</v>
      </c>
      <c r="BI383" s="228">
        <f>IF(N383="nulová",J383,0)</f>
        <v>0</v>
      </c>
      <c r="BJ383" s="20" t="s">
        <v>83</v>
      </c>
      <c r="BK383" s="228">
        <f>ROUND(I383*H383,2)</f>
        <v>0</v>
      </c>
      <c r="BL383" s="20" t="s">
        <v>315</v>
      </c>
      <c r="BM383" s="227" t="s">
        <v>2740</v>
      </c>
    </row>
    <row r="384" s="2" customFormat="1">
      <c r="A384" s="41"/>
      <c r="B384" s="42"/>
      <c r="C384" s="43"/>
      <c r="D384" s="229" t="s">
        <v>317</v>
      </c>
      <c r="E384" s="43"/>
      <c r="F384" s="230" t="s">
        <v>2741</v>
      </c>
      <c r="G384" s="43"/>
      <c r="H384" s="43"/>
      <c r="I384" s="231"/>
      <c r="J384" s="43"/>
      <c r="K384" s="43"/>
      <c r="L384" s="47"/>
      <c r="M384" s="232"/>
      <c r="N384" s="233"/>
      <c r="O384" s="87"/>
      <c r="P384" s="87"/>
      <c r="Q384" s="87"/>
      <c r="R384" s="87"/>
      <c r="S384" s="87"/>
      <c r="T384" s="88"/>
      <c r="U384" s="41"/>
      <c r="V384" s="41"/>
      <c r="W384" s="41"/>
      <c r="X384" s="41"/>
      <c r="Y384" s="41"/>
      <c r="Z384" s="41"/>
      <c r="AA384" s="41"/>
      <c r="AB384" s="41"/>
      <c r="AC384" s="41"/>
      <c r="AD384" s="41"/>
      <c r="AE384" s="41"/>
      <c r="AT384" s="20" t="s">
        <v>317</v>
      </c>
      <c r="AU384" s="20" t="s">
        <v>85</v>
      </c>
    </row>
    <row r="385" s="13" customFormat="1">
      <c r="A385" s="13"/>
      <c r="B385" s="234"/>
      <c r="C385" s="235"/>
      <c r="D385" s="236" t="s">
        <v>319</v>
      </c>
      <c r="E385" s="237" t="s">
        <v>19</v>
      </c>
      <c r="F385" s="238" t="s">
        <v>2742</v>
      </c>
      <c r="G385" s="235"/>
      <c r="H385" s="239">
        <v>140.12299999999999</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83</v>
      </c>
      <c r="AY385" s="245" t="s">
        <v>308</v>
      </c>
    </row>
    <row r="386" s="2" customFormat="1" ht="16.5" customHeight="1">
      <c r="A386" s="41"/>
      <c r="B386" s="42"/>
      <c r="C386" s="216" t="s">
        <v>1510</v>
      </c>
      <c r="D386" s="216" t="s">
        <v>310</v>
      </c>
      <c r="E386" s="217" t="s">
        <v>2743</v>
      </c>
      <c r="F386" s="218" t="s">
        <v>2744</v>
      </c>
      <c r="G386" s="219" t="s">
        <v>313</v>
      </c>
      <c r="H386" s="220">
        <v>16.484999999999999</v>
      </c>
      <c r="I386" s="221"/>
      <c r="J386" s="222">
        <f>ROUND(I386*H386,2)</f>
        <v>0</v>
      </c>
      <c r="K386" s="218" t="s">
        <v>314</v>
      </c>
      <c r="L386" s="47"/>
      <c r="M386" s="223" t="s">
        <v>19</v>
      </c>
      <c r="N386" s="224" t="s">
        <v>47</v>
      </c>
      <c r="O386" s="87"/>
      <c r="P386" s="225">
        <f>O386*H386</f>
        <v>0</v>
      </c>
      <c r="Q386" s="225">
        <v>0.010670000000000001</v>
      </c>
      <c r="R386" s="225">
        <f>Q386*H386</f>
        <v>0.17589494999999999</v>
      </c>
      <c r="S386" s="225">
        <v>0</v>
      </c>
      <c r="T386" s="226">
        <f>S386*H386</f>
        <v>0</v>
      </c>
      <c r="U386" s="41"/>
      <c r="V386" s="41"/>
      <c r="W386" s="41"/>
      <c r="X386" s="41"/>
      <c r="Y386" s="41"/>
      <c r="Z386" s="41"/>
      <c r="AA386" s="41"/>
      <c r="AB386" s="41"/>
      <c r="AC386" s="41"/>
      <c r="AD386" s="41"/>
      <c r="AE386" s="41"/>
      <c r="AR386" s="227" t="s">
        <v>315</v>
      </c>
      <c r="AT386" s="227" t="s">
        <v>310</v>
      </c>
      <c r="AU386" s="227" t="s">
        <v>85</v>
      </c>
      <c r="AY386" s="20" t="s">
        <v>308</v>
      </c>
      <c r="BE386" s="228">
        <f>IF(N386="základní",J386,0)</f>
        <v>0</v>
      </c>
      <c r="BF386" s="228">
        <f>IF(N386="snížená",J386,0)</f>
        <v>0</v>
      </c>
      <c r="BG386" s="228">
        <f>IF(N386="zákl. přenesená",J386,0)</f>
        <v>0</v>
      </c>
      <c r="BH386" s="228">
        <f>IF(N386="sníž. přenesená",J386,0)</f>
        <v>0</v>
      </c>
      <c r="BI386" s="228">
        <f>IF(N386="nulová",J386,0)</f>
        <v>0</v>
      </c>
      <c r="BJ386" s="20" t="s">
        <v>83</v>
      </c>
      <c r="BK386" s="228">
        <f>ROUND(I386*H386,2)</f>
        <v>0</v>
      </c>
      <c r="BL386" s="20" t="s">
        <v>315</v>
      </c>
      <c r="BM386" s="227" t="s">
        <v>2745</v>
      </c>
    </row>
    <row r="387" s="2" customFormat="1">
      <c r="A387" s="41"/>
      <c r="B387" s="42"/>
      <c r="C387" s="43"/>
      <c r="D387" s="229" t="s">
        <v>317</v>
      </c>
      <c r="E387" s="43"/>
      <c r="F387" s="230" t="s">
        <v>2746</v>
      </c>
      <c r="G387" s="43"/>
      <c r="H387" s="43"/>
      <c r="I387" s="231"/>
      <c r="J387" s="43"/>
      <c r="K387" s="43"/>
      <c r="L387" s="47"/>
      <c r="M387" s="232"/>
      <c r="N387" s="233"/>
      <c r="O387" s="87"/>
      <c r="P387" s="87"/>
      <c r="Q387" s="87"/>
      <c r="R387" s="87"/>
      <c r="S387" s="87"/>
      <c r="T387" s="88"/>
      <c r="U387" s="41"/>
      <c r="V387" s="41"/>
      <c r="W387" s="41"/>
      <c r="X387" s="41"/>
      <c r="Y387" s="41"/>
      <c r="Z387" s="41"/>
      <c r="AA387" s="41"/>
      <c r="AB387" s="41"/>
      <c r="AC387" s="41"/>
      <c r="AD387" s="41"/>
      <c r="AE387" s="41"/>
      <c r="AT387" s="20" t="s">
        <v>317</v>
      </c>
      <c r="AU387" s="20" t="s">
        <v>85</v>
      </c>
    </row>
    <row r="388" s="13" customFormat="1">
      <c r="A388" s="13"/>
      <c r="B388" s="234"/>
      <c r="C388" s="235"/>
      <c r="D388" s="236" t="s">
        <v>319</v>
      </c>
      <c r="E388" s="237" t="s">
        <v>19</v>
      </c>
      <c r="F388" s="238" t="s">
        <v>2747</v>
      </c>
      <c r="G388" s="235"/>
      <c r="H388" s="239">
        <v>16.484999999999999</v>
      </c>
      <c r="I388" s="240"/>
      <c r="J388" s="235"/>
      <c r="K388" s="235"/>
      <c r="L388" s="241"/>
      <c r="M388" s="242"/>
      <c r="N388" s="243"/>
      <c r="O388" s="243"/>
      <c r="P388" s="243"/>
      <c r="Q388" s="243"/>
      <c r="R388" s="243"/>
      <c r="S388" s="243"/>
      <c r="T388" s="244"/>
      <c r="U388" s="13"/>
      <c r="V388" s="13"/>
      <c r="W388" s="13"/>
      <c r="X388" s="13"/>
      <c r="Y388" s="13"/>
      <c r="Z388" s="13"/>
      <c r="AA388" s="13"/>
      <c r="AB388" s="13"/>
      <c r="AC388" s="13"/>
      <c r="AD388" s="13"/>
      <c r="AE388" s="13"/>
      <c r="AT388" s="245" t="s">
        <v>319</v>
      </c>
      <c r="AU388" s="245" t="s">
        <v>85</v>
      </c>
      <c r="AV388" s="13" t="s">
        <v>85</v>
      </c>
      <c r="AW388" s="13" t="s">
        <v>37</v>
      </c>
      <c r="AX388" s="13" t="s">
        <v>83</v>
      </c>
      <c r="AY388" s="245" t="s">
        <v>308</v>
      </c>
    </row>
    <row r="389" s="2" customFormat="1" ht="16.5" customHeight="1">
      <c r="A389" s="41"/>
      <c r="B389" s="42"/>
      <c r="C389" s="216" t="s">
        <v>802</v>
      </c>
      <c r="D389" s="216" t="s">
        <v>310</v>
      </c>
      <c r="E389" s="217" t="s">
        <v>2748</v>
      </c>
      <c r="F389" s="218" t="s">
        <v>2749</v>
      </c>
      <c r="G389" s="219" t="s">
        <v>313</v>
      </c>
      <c r="H389" s="220">
        <v>123.63800000000001</v>
      </c>
      <c r="I389" s="221"/>
      <c r="J389" s="222">
        <f>ROUND(I389*H389,2)</f>
        <v>0</v>
      </c>
      <c r="K389" s="218" t="s">
        <v>314</v>
      </c>
      <c r="L389" s="47"/>
      <c r="M389" s="223" t="s">
        <v>19</v>
      </c>
      <c r="N389" s="224" t="s">
        <v>47</v>
      </c>
      <c r="O389" s="87"/>
      <c r="P389" s="225">
        <f>O389*H389</f>
        <v>0</v>
      </c>
      <c r="Q389" s="225">
        <v>0.0089099999999999995</v>
      </c>
      <c r="R389" s="225">
        <f>Q389*H389</f>
        <v>1.1016145799999999</v>
      </c>
      <c r="S389" s="225">
        <v>0</v>
      </c>
      <c r="T389" s="226">
        <f>S389*H389</f>
        <v>0</v>
      </c>
      <c r="U389" s="41"/>
      <c r="V389" s="41"/>
      <c r="W389" s="41"/>
      <c r="X389" s="41"/>
      <c r="Y389" s="41"/>
      <c r="Z389" s="41"/>
      <c r="AA389" s="41"/>
      <c r="AB389" s="41"/>
      <c r="AC389" s="41"/>
      <c r="AD389" s="41"/>
      <c r="AE389" s="41"/>
      <c r="AR389" s="227" t="s">
        <v>315</v>
      </c>
      <c r="AT389" s="227" t="s">
        <v>310</v>
      </c>
      <c r="AU389" s="227" t="s">
        <v>85</v>
      </c>
      <c r="AY389" s="20" t="s">
        <v>308</v>
      </c>
      <c r="BE389" s="228">
        <f>IF(N389="základní",J389,0)</f>
        <v>0</v>
      </c>
      <c r="BF389" s="228">
        <f>IF(N389="snížená",J389,0)</f>
        <v>0</v>
      </c>
      <c r="BG389" s="228">
        <f>IF(N389="zákl. přenesená",J389,0)</f>
        <v>0</v>
      </c>
      <c r="BH389" s="228">
        <f>IF(N389="sníž. přenesená",J389,0)</f>
        <v>0</v>
      </c>
      <c r="BI389" s="228">
        <f>IF(N389="nulová",J389,0)</f>
        <v>0</v>
      </c>
      <c r="BJ389" s="20" t="s">
        <v>83</v>
      </c>
      <c r="BK389" s="228">
        <f>ROUND(I389*H389,2)</f>
        <v>0</v>
      </c>
      <c r="BL389" s="20" t="s">
        <v>315</v>
      </c>
      <c r="BM389" s="227" t="s">
        <v>2750</v>
      </c>
    </row>
    <row r="390" s="2" customFormat="1">
      <c r="A390" s="41"/>
      <c r="B390" s="42"/>
      <c r="C390" s="43"/>
      <c r="D390" s="229" t="s">
        <v>317</v>
      </c>
      <c r="E390" s="43"/>
      <c r="F390" s="230" t="s">
        <v>2751</v>
      </c>
      <c r="G390" s="43"/>
      <c r="H390" s="43"/>
      <c r="I390" s="231"/>
      <c r="J390" s="43"/>
      <c r="K390" s="43"/>
      <c r="L390" s="47"/>
      <c r="M390" s="232"/>
      <c r="N390" s="233"/>
      <c r="O390" s="87"/>
      <c r="P390" s="87"/>
      <c r="Q390" s="87"/>
      <c r="R390" s="87"/>
      <c r="S390" s="87"/>
      <c r="T390" s="88"/>
      <c r="U390" s="41"/>
      <c r="V390" s="41"/>
      <c r="W390" s="41"/>
      <c r="X390" s="41"/>
      <c r="Y390" s="41"/>
      <c r="Z390" s="41"/>
      <c r="AA390" s="41"/>
      <c r="AB390" s="41"/>
      <c r="AC390" s="41"/>
      <c r="AD390" s="41"/>
      <c r="AE390" s="41"/>
      <c r="AT390" s="20" t="s">
        <v>317</v>
      </c>
      <c r="AU390" s="20" t="s">
        <v>85</v>
      </c>
    </row>
    <row r="391" s="13" customFormat="1">
      <c r="A391" s="13"/>
      <c r="B391" s="234"/>
      <c r="C391" s="235"/>
      <c r="D391" s="236" t="s">
        <v>319</v>
      </c>
      <c r="E391" s="237" t="s">
        <v>19</v>
      </c>
      <c r="F391" s="238" t="s">
        <v>2752</v>
      </c>
      <c r="G391" s="235"/>
      <c r="H391" s="239">
        <v>123.63800000000001</v>
      </c>
      <c r="I391" s="240"/>
      <c r="J391" s="235"/>
      <c r="K391" s="235"/>
      <c r="L391" s="241"/>
      <c r="M391" s="242"/>
      <c r="N391" s="243"/>
      <c r="O391" s="243"/>
      <c r="P391" s="243"/>
      <c r="Q391" s="243"/>
      <c r="R391" s="243"/>
      <c r="S391" s="243"/>
      <c r="T391" s="244"/>
      <c r="U391" s="13"/>
      <c r="V391" s="13"/>
      <c r="W391" s="13"/>
      <c r="X391" s="13"/>
      <c r="Y391" s="13"/>
      <c r="Z391" s="13"/>
      <c r="AA391" s="13"/>
      <c r="AB391" s="13"/>
      <c r="AC391" s="13"/>
      <c r="AD391" s="13"/>
      <c r="AE391" s="13"/>
      <c r="AT391" s="245" t="s">
        <v>319</v>
      </c>
      <c r="AU391" s="245" t="s">
        <v>85</v>
      </c>
      <c r="AV391" s="13" t="s">
        <v>85</v>
      </c>
      <c r="AW391" s="13" t="s">
        <v>37</v>
      </c>
      <c r="AX391" s="13" t="s">
        <v>83</v>
      </c>
      <c r="AY391" s="245" t="s">
        <v>308</v>
      </c>
    </row>
    <row r="392" s="2" customFormat="1" ht="21.75" customHeight="1">
      <c r="A392" s="41"/>
      <c r="B392" s="42"/>
      <c r="C392" s="216" t="s">
        <v>1743</v>
      </c>
      <c r="D392" s="216" t="s">
        <v>310</v>
      </c>
      <c r="E392" s="217" t="s">
        <v>2753</v>
      </c>
      <c r="F392" s="218" t="s">
        <v>2754</v>
      </c>
      <c r="G392" s="219" t="s">
        <v>313</v>
      </c>
      <c r="H392" s="220">
        <v>140.12299999999999</v>
      </c>
      <c r="I392" s="221"/>
      <c r="J392" s="222">
        <f>ROUND(I392*H392,2)</f>
        <v>0</v>
      </c>
      <c r="K392" s="218" t="s">
        <v>314</v>
      </c>
      <c r="L392" s="47"/>
      <c r="M392" s="223" t="s">
        <v>19</v>
      </c>
      <c r="N392" s="224" t="s">
        <v>47</v>
      </c>
      <c r="O392" s="87"/>
      <c r="P392" s="225">
        <f>O392*H392</f>
        <v>0</v>
      </c>
      <c r="Q392" s="225">
        <v>0</v>
      </c>
      <c r="R392" s="225">
        <f>Q392*H392</f>
        <v>0</v>
      </c>
      <c r="S392" s="225">
        <v>0</v>
      </c>
      <c r="T392" s="226">
        <f>S392*H392</f>
        <v>0</v>
      </c>
      <c r="U392" s="41"/>
      <c r="V392" s="41"/>
      <c r="W392" s="41"/>
      <c r="X392" s="41"/>
      <c r="Y392" s="41"/>
      <c r="Z392" s="41"/>
      <c r="AA392" s="41"/>
      <c r="AB392" s="41"/>
      <c r="AC392" s="41"/>
      <c r="AD392" s="41"/>
      <c r="AE392" s="41"/>
      <c r="AR392" s="227" t="s">
        <v>315</v>
      </c>
      <c r="AT392" s="227" t="s">
        <v>310</v>
      </c>
      <c r="AU392" s="227" t="s">
        <v>85</v>
      </c>
      <c r="AY392" s="20" t="s">
        <v>308</v>
      </c>
      <c r="BE392" s="228">
        <f>IF(N392="základní",J392,0)</f>
        <v>0</v>
      </c>
      <c r="BF392" s="228">
        <f>IF(N392="snížená",J392,0)</f>
        <v>0</v>
      </c>
      <c r="BG392" s="228">
        <f>IF(N392="zákl. přenesená",J392,0)</f>
        <v>0</v>
      </c>
      <c r="BH392" s="228">
        <f>IF(N392="sníž. přenesená",J392,0)</f>
        <v>0</v>
      </c>
      <c r="BI392" s="228">
        <f>IF(N392="nulová",J392,0)</f>
        <v>0</v>
      </c>
      <c r="BJ392" s="20" t="s">
        <v>83</v>
      </c>
      <c r="BK392" s="228">
        <f>ROUND(I392*H392,2)</f>
        <v>0</v>
      </c>
      <c r="BL392" s="20" t="s">
        <v>315</v>
      </c>
      <c r="BM392" s="227" t="s">
        <v>2755</v>
      </c>
    </row>
    <row r="393" s="2" customFormat="1">
      <c r="A393" s="41"/>
      <c r="B393" s="42"/>
      <c r="C393" s="43"/>
      <c r="D393" s="229" t="s">
        <v>317</v>
      </c>
      <c r="E393" s="43"/>
      <c r="F393" s="230" t="s">
        <v>2756</v>
      </c>
      <c r="G393" s="43"/>
      <c r="H393" s="43"/>
      <c r="I393" s="231"/>
      <c r="J393" s="43"/>
      <c r="K393" s="43"/>
      <c r="L393" s="47"/>
      <c r="M393" s="232"/>
      <c r="N393" s="233"/>
      <c r="O393" s="87"/>
      <c r="P393" s="87"/>
      <c r="Q393" s="87"/>
      <c r="R393" s="87"/>
      <c r="S393" s="87"/>
      <c r="T393" s="88"/>
      <c r="U393" s="41"/>
      <c r="V393" s="41"/>
      <c r="W393" s="41"/>
      <c r="X393" s="41"/>
      <c r="Y393" s="41"/>
      <c r="Z393" s="41"/>
      <c r="AA393" s="41"/>
      <c r="AB393" s="41"/>
      <c r="AC393" s="41"/>
      <c r="AD393" s="41"/>
      <c r="AE393" s="41"/>
      <c r="AT393" s="20" t="s">
        <v>317</v>
      </c>
      <c r="AU393" s="20" t="s">
        <v>85</v>
      </c>
    </row>
    <row r="394" s="13" customFormat="1">
      <c r="A394" s="13"/>
      <c r="B394" s="234"/>
      <c r="C394" s="235"/>
      <c r="D394" s="236" t="s">
        <v>319</v>
      </c>
      <c r="E394" s="237" t="s">
        <v>19</v>
      </c>
      <c r="F394" s="238" t="s">
        <v>2757</v>
      </c>
      <c r="G394" s="235"/>
      <c r="H394" s="239">
        <v>140.12299999999999</v>
      </c>
      <c r="I394" s="240"/>
      <c r="J394" s="235"/>
      <c r="K394" s="235"/>
      <c r="L394" s="241"/>
      <c r="M394" s="242"/>
      <c r="N394" s="243"/>
      <c r="O394" s="243"/>
      <c r="P394" s="243"/>
      <c r="Q394" s="243"/>
      <c r="R394" s="243"/>
      <c r="S394" s="243"/>
      <c r="T394" s="244"/>
      <c r="U394" s="13"/>
      <c r="V394" s="13"/>
      <c r="W394" s="13"/>
      <c r="X394" s="13"/>
      <c r="Y394" s="13"/>
      <c r="Z394" s="13"/>
      <c r="AA394" s="13"/>
      <c r="AB394" s="13"/>
      <c r="AC394" s="13"/>
      <c r="AD394" s="13"/>
      <c r="AE394" s="13"/>
      <c r="AT394" s="245" t="s">
        <v>319</v>
      </c>
      <c r="AU394" s="245" t="s">
        <v>85</v>
      </c>
      <c r="AV394" s="13" t="s">
        <v>85</v>
      </c>
      <c r="AW394" s="13" t="s">
        <v>37</v>
      </c>
      <c r="AX394" s="13" t="s">
        <v>83</v>
      </c>
      <c r="AY394" s="245" t="s">
        <v>308</v>
      </c>
    </row>
    <row r="395" s="2" customFormat="1" ht="16.5" customHeight="1">
      <c r="A395" s="41"/>
      <c r="B395" s="42"/>
      <c r="C395" s="216" t="s">
        <v>809</v>
      </c>
      <c r="D395" s="216" t="s">
        <v>310</v>
      </c>
      <c r="E395" s="217" t="s">
        <v>2758</v>
      </c>
      <c r="F395" s="218" t="s">
        <v>2759</v>
      </c>
      <c r="G395" s="219" t="s">
        <v>313</v>
      </c>
      <c r="H395" s="220">
        <v>140.12299999999999</v>
      </c>
      <c r="I395" s="221"/>
      <c r="J395" s="222">
        <f>ROUND(I395*H395,2)</f>
        <v>0</v>
      </c>
      <c r="K395" s="218" t="s">
        <v>314</v>
      </c>
      <c r="L395" s="47"/>
      <c r="M395" s="223" t="s">
        <v>19</v>
      </c>
      <c r="N395" s="224" t="s">
        <v>47</v>
      </c>
      <c r="O395" s="87"/>
      <c r="P395" s="225">
        <f>O395*H395</f>
        <v>0</v>
      </c>
      <c r="Q395" s="225">
        <v>0.0020999999999999999</v>
      </c>
      <c r="R395" s="225">
        <f>Q395*H395</f>
        <v>0.29425829999999997</v>
      </c>
      <c r="S395" s="225">
        <v>0</v>
      </c>
      <c r="T395" s="226">
        <f>S395*H395</f>
        <v>0</v>
      </c>
      <c r="U395" s="41"/>
      <c r="V395" s="41"/>
      <c r="W395" s="41"/>
      <c r="X395" s="41"/>
      <c r="Y395" s="41"/>
      <c r="Z395" s="41"/>
      <c r="AA395" s="41"/>
      <c r="AB395" s="41"/>
      <c r="AC395" s="41"/>
      <c r="AD395" s="41"/>
      <c r="AE395" s="41"/>
      <c r="AR395" s="227" t="s">
        <v>315</v>
      </c>
      <c r="AT395" s="227" t="s">
        <v>310</v>
      </c>
      <c r="AU395" s="227" t="s">
        <v>85</v>
      </c>
      <c r="AY395" s="20" t="s">
        <v>308</v>
      </c>
      <c r="BE395" s="228">
        <f>IF(N395="základní",J395,0)</f>
        <v>0</v>
      </c>
      <c r="BF395" s="228">
        <f>IF(N395="snížená",J395,0)</f>
        <v>0</v>
      </c>
      <c r="BG395" s="228">
        <f>IF(N395="zákl. přenesená",J395,0)</f>
        <v>0</v>
      </c>
      <c r="BH395" s="228">
        <f>IF(N395="sníž. přenesená",J395,0)</f>
        <v>0</v>
      </c>
      <c r="BI395" s="228">
        <f>IF(N395="nulová",J395,0)</f>
        <v>0</v>
      </c>
      <c r="BJ395" s="20" t="s">
        <v>83</v>
      </c>
      <c r="BK395" s="228">
        <f>ROUND(I395*H395,2)</f>
        <v>0</v>
      </c>
      <c r="BL395" s="20" t="s">
        <v>315</v>
      </c>
      <c r="BM395" s="227" t="s">
        <v>2760</v>
      </c>
    </row>
    <row r="396" s="2" customFormat="1">
      <c r="A396" s="41"/>
      <c r="B396" s="42"/>
      <c r="C396" s="43"/>
      <c r="D396" s="229" t="s">
        <v>317</v>
      </c>
      <c r="E396" s="43"/>
      <c r="F396" s="230" t="s">
        <v>2761</v>
      </c>
      <c r="G396" s="43"/>
      <c r="H396" s="43"/>
      <c r="I396" s="231"/>
      <c r="J396" s="43"/>
      <c r="K396" s="43"/>
      <c r="L396" s="47"/>
      <c r="M396" s="232"/>
      <c r="N396" s="233"/>
      <c r="O396" s="87"/>
      <c r="P396" s="87"/>
      <c r="Q396" s="87"/>
      <c r="R396" s="87"/>
      <c r="S396" s="87"/>
      <c r="T396" s="88"/>
      <c r="U396" s="41"/>
      <c r="V396" s="41"/>
      <c r="W396" s="41"/>
      <c r="X396" s="41"/>
      <c r="Y396" s="41"/>
      <c r="Z396" s="41"/>
      <c r="AA396" s="41"/>
      <c r="AB396" s="41"/>
      <c r="AC396" s="41"/>
      <c r="AD396" s="41"/>
      <c r="AE396" s="41"/>
      <c r="AT396" s="20" t="s">
        <v>317</v>
      </c>
      <c r="AU396" s="20" t="s">
        <v>85</v>
      </c>
    </row>
    <row r="397" s="14" customFormat="1">
      <c r="A397" s="14"/>
      <c r="B397" s="249"/>
      <c r="C397" s="250"/>
      <c r="D397" s="236" t="s">
        <v>319</v>
      </c>
      <c r="E397" s="251" t="s">
        <v>19</v>
      </c>
      <c r="F397" s="252" t="s">
        <v>2638</v>
      </c>
      <c r="G397" s="250"/>
      <c r="H397" s="251" t="s">
        <v>19</v>
      </c>
      <c r="I397" s="253"/>
      <c r="J397" s="250"/>
      <c r="K397" s="250"/>
      <c r="L397" s="254"/>
      <c r="M397" s="255"/>
      <c r="N397" s="256"/>
      <c r="O397" s="256"/>
      <c r="P397" s="256"/>
      <c r="Q397" s="256"/>
      <c r="R397" s="256"/>
      <c r="S397" s="256"/>
      <c r="T397" s="257"/>
      <c r="U397" s="14"/>
      <c r="V397" s="14"/>
      <c r="W397" s="14"/>
      <c r="X397" s="14"/>
      <c r="Y397" s="14"/>
      <c r="Z397" s="14"/>
      <c r="AA397" s="14"/>
      <c r="AB397" s="14"/>
      <c r="AC397" s="14"/>
      <c r="AD397" s="14"/>
      <c r="AE397" s="14"/>
      <c r="AT397" s="258" t="s">
        <v>319</v>
      </c>
      <c r="AU397" s="258" t="s">
        <v>85</v>
      </c>
      <c r="AV397" s="14" t="s">
        <v>83</v>
      </c>
      <c r="AW397" s="14" t="s">
        <v>37</v>
      </c>
      <c r="AX397" s="14" t="s">
        <v>76</v>
      </c>
      <c r="AY397" s="258" t="s">
        <v>308</v>
      </c>
    </row>
    <row r="398" s="13" customFormat="1">
      <c r="A398" s="13"/>
      <c r="B398" s="234"/>
      <c r="C398" s="235"/>
      <c r="D398" s="236" t="s">
        <v>319</v>
      </c>
      <c r="E398" s="237" t="s">
        <v>19</v>
      </c>
      <c r="F398" s="238" t="s">
        <v>2762</v>
      </c>
      <c r="G398" s="235"/>
      <c r="H398" s="239">
        <v>140.12299999999999</v>
      </c>
      <c r="I398" s="240"/>
      <c r="J398" s="235"/>
      <c r="K398" s="235"/>
      <c r="L398" s="241"/>
      <c r="M398" s="242"/>
      <c r="N398" s="243"/>
      <c r="O398" s="243"/>
      <c r="P398" s="243"/>
      <c r="Q398" s="243"/>
      <c r="R398" s="243"/>
      <c r="S398" s="243"/>
      <c r="T398" s="244"/>
      <c r="U398" s="13"/>
      <c r="V398" s="13"/>
      <c r="W398" s="13"/>
      <c r="X398" s="13"/>
      <c r="Y398" s="13"/>
      <c r="Z398" s="13"/>
      <c r="AA398" s="13"/>
      <c r="AB398" s="13"/>
      <c r="AC398" s="13"/>
      <c r="AD398" s="13"/>
      <c r="AE398" s="13"/>
      <c r="AT398" s="245" t="s">
        <v>319</v>
      </c>
      <c r="AU398" s="245" t="s">
        <v>85</v>
      </c>
      <c r="AV398" s="13" t="s">
        <v>85</v>
      </c>
      <c r="AW398" s="13" t="s">
        <v>37</v>
      </c>
      <c r="AX398" s="13" t="s">
        <v>83</v>
      </c>
      <c r="AY398" s="245" t="s">
        <v>308</v>
      </c>
    </row>
    <row r="399" s="2" customFormat="1" ht="24.15" customHeight="1">
      <c r="A399" s="41"/>
      <c r="B399" s="42"/>
      <c r="C399" s="216" t="s">
        <v>1746</v>
      </c>
      <c r="D399" s="216" t="s">
        <v>310</v>
      </c>
      <c r="E399" s="217" t="s">
        <v>2763</v>
      </c>
      <c r="F399" s="218" t="s">
        <v>2764</v>
      </c>
      <c r="G399" s="219" t="s">
        <v>474</v>
      </c>
      <c r="H399" s="220">
        <v>16.667000000000002</v>
      </c>
      <c r="I399" s="221"/>
      <c r="J399" s="222">
        <f>ROUND(I399*H399,2)</f>
        <v>0</v>
      </c>
      <c r="K399" s="218" t="s">
        <v>314</v>
      </c>
      <c r="L399" s="47"/>
      <c r="M399" s="223" t="s">
        <v>19</v>
      </c>
      <c r="N399" s="224" t="s">
        <v>47</v>
      </c>
      <c r="O399" s="87"/>
      <c r="P399" s="225">
        <f>O399*H399</f>
        <v>0</v>
      </c>
      <c r="Q399" s="225">
        <v>0.00024000000000000001</v>
      </c>
      <c r="R399" s="225">
        <f>Q399*H399</f>
        <v>0.0040000800000000005</v>
      </c>
      <c r="S399" s="225">
        <v>0</v>
      </c>
      <c r="T399" s="226">
        <f>S399*H399</f>
        <v>0</v>
      </c>
      <c r="U399" s="41"/>
      <c r="V399" s="41"/>
      <c r="W399" s="41"/>
      <c r="X399" s="41"/>
      <c r="Y399" s="41"/>
      <c r="Z399" s="41"/>
      <c r="AA399" s="41"/>
      <c r="AB399" s="41"/>
      <c r="AC399" s="41"/>
      <c r="AD399" s="41"/>
      <c r="AE399" s="41"/>
      <c r="AR399" s="227" t="s">
        <v>315</v>
      </c>
      <c r="AT399" s="227" t="s">
        <v>310</v>
      </c>
      <c r="AU399" s="227" t="s">
        <v>85</v>
      </c>
      <c r="AY399" s="20" t="s">
        <v>308</v>
      </c>
      <c r="BE399" s="228">
        <f>IF(N399="základní",J399,0)</f>
        <v>0</v>
      </c>
      <c r="BF399" s="228">
        <f>IF(N399="snížená",J399,0)</f>
        <v>0</v>
      </c>
      <c r="BG399" s="228">
        <f>IF(N399="zákl. přenesená",J399,0)</f>
        <v>0</v>
      </c>
      <c r="BH399" s="228">
        <f>IF(N399="sníž. přenesená",J399,0)</f>
        <v>0</v>
      </c>
      <c r="BI399" s="228">
        <f>IF(N399="nulová",J399,0)</f>
        <v>0</v>
      </c>
      <c r="BJ399" s="20" t="s">
        <v>83</v>
      </c>
      <c r="BK399" s="228">
        <f>ROUND(I399*H399,2)</f>
        <v>0</v>
      </c>
      <c r="BL399" s="20" t="s">
        <v>315</v>
      </c>
      <c r="BM399" s="227" t="s">
        <v>2765</v>
      </c>
    </row>
    <row r="400" s="2" customFormat="1">
      <c r="A400" s="41"/>
      <c r="B400" s="42"/>
      <c r="C400" s="43"/>
      <c r="D400" s="229" t="s">
        <v>317</v>
      </c>
      <c r="E400" s="43"/>
      <c r="F400" s="230" t="s">
        <v>2766</v>
      </c>
      <c r="G400" s="43"/>
      <c r="H400" s="43"/>
      <c r="I400" s="231"/>
      <c r="J400" s="43"/>
      <c r="K400" s="43"/>
      <c r="L400" s="47"/>
      <c r="M400" s="232"/>
      <c r="N400" s="233"/>
      <c r="O400" s="87"/>
      <c r="P400" s="87"/>
      <c r="Q400" s="87"/>
      <c r="R400" s="87"/>
      <c r="S400" s="87"/>
      <c r="T400" s="88"/>
      <c r="U400" s="41"/>
      <c r="V400" s="41"/>
      <c r="W400" s="41"/>
      <c r="X400" s="41"/>
      <c r="Y400" s="41"/>
      <c r="Z400" s="41"/>
      <c r="AA400" s="41"/>
      <c r="AB400" s="41"/>
      <c r="AC400" s="41"/>
      <c r="AD400" s="41"/>
      <c r="AE400" s="41"/>
      <c r="AT400" s="20" t="s">
        <v>317</v>
      </c>
      <c r="AU400" s="20" t="s">
        <v>85</v>
      </c>
    </row>
    <row r="401" s="14" customFormat="1">
      <c r="A401" s="14"/>
      <c r="B401" s="249"/>
      <c r="C401" s="250"/>
      <c r="D401" s="236" t="s">
        <v>319</v>
      </c>
      <c r="E401" s="251" t="s">
        <v>19</v>
      </c>
      <c r="F401" s="252" t="s">
        <v>2638</v>
      </c>
      <c r="G401" s="250"/>
      <c r="H401" s="251" t="s">
        <v>19</v>
      </c>
      <c r="I401" s="253"/>
      <c r="J401" s="250"/>
      <c r="K401" s="250"/>
      <c r="L401" s="254"/>
      <c r="M401" s="255"/>
      <c r="N401" s="256"/>
      <c r="O401" s="256"/>
      <c r="P401" s="256"/>
      <c r="Q401" s="256"/>
      <c r="R401" s="256"/>
      <c r="S401" s="256"/>
      <c r="T401" s="257"/>
      <c r="U401" s="14"/>
      <c r="V401" s="14"/>
      <c r="W401" s="14"/>
      <c r="X401" s="14"/>
      <c r="Y401" s="14"/>
      <c r="Z401" s="14"/>
      <c r="AA401" s="14"/>
      <c r="AB401" s="14"/>
      <c r="AC401" s="14"/>
      <c r="AD401" s="14"/>
      <c r="AE401" s="14"/>
      <c r="AT401" s="258" t="s">
        <v>319</v>
      </c>
      <c r="AU401" s="258" t="s">
        <v>85</v>
      </c>
      <c r="AV401" s="14" t="s">
        <v>83</v>
      </c>
      <c r="AW401" s="14" t="s">
        <v>37</v>
      </c>
      <c r="AX401" s="14" t="s">
        <v>76</v>
      </c>
      <c r="AY401" s="258" t="s">
        <v>308</v>
      </c>
    </row>
    <row r="402" s="14" customFormat="1">
      <c r="A402" s="14"/>
      <c r="B402" s="249"/>
      <c r="C402" s="250"/>
      <c r="D402" s="236" t="s">
        <v>319</v>
      </c>
      <c r="E402" s="251" t="s">
        <v>19</v>
      </c>
      <c r="F402" s="252" t="s">
        <v>2767</v>
      </c>
      <c r="G402" s="250"/>
      <c r="H402" s="251" t="s">
        <v>19</v>
      </c>
      <c r="I402" s="253"/>
      <c r="J402" s="250"/>
      <c r="K402" s="250"/>
      <c r="L402" s="254"/>
      <c r="M402" s="255"/>
      <c r="N402" s="256"/>
      <c r="O402" s="256"/>
      <c r="P402" s="256"/>
      <c r="Q402" s="256"/>
      <c r="R402" s="256"/>
      <c r="S402" s="256"/>
      <c r="T402" s="257"/>
      <c r="U402" s="14"/>
      <c r="V402" s="14"/>
      <c r="W402" s="14"/>
      <c r="X402" s="14"/>
      <c r="Y402" s="14"/>
      <c r="Z402" s="14"/>
      <c r="AA402" s="14"/>
      <c r="AB402" s="14"/>
      <c r="AC402" s="14"/>
      <c r="AD402" s="14"/>
      <c r="AE402" s="14"/>
      <c r="AT402" s="258" t="s">
        <v>319</v>
      </c>
      <c r="AU402" s="258" t="s">
        <v>85</v>
      </c>
      <c r="AV402" s="14" t="s">
        <v>83</v>
      </c>
      <c r="AW402" s="14" t="s">
        <v>37</v>
      </c>
      <c r="AX402" s="14" t="s">
        <v>76</v>
      </c>
      <c r="AY402" s="258" t="s">
        <v>308</v>
      </c>
    </row>
    <row r="403" s="13" customFormat="1">
      <c r="A403" s="13"/>
      <c r="B403" s="234"/>
      <c r="C403" s="235"/>
      <c r="D403" s="236" t="s">
        <v>319</v>
      </c>
      <c r="E403" s="237" t="s">
        <v>19</v>
      </c>
      <c r="F403" s="238" t="s">
        <v>2768</v>
      </c>
      <c r="G403" s="235"/>
      <c r="H403" s="239">
        <v>16.667000000000002</v>
      </c>
      <c r="I403" s="240"/>
      <c r="J403" s="235"/>
      <c r="K403" s="235"/>
      <c r="L403" s="241"/>
      <c r="M403" s="242"/>
      <c r="N403" s="243"/>
      <c r="O403" s="243"/>
      <c r="P403" s="243"/>
      <c r="Q403" s="243"/>
      <c r="R403" s="243"/>
      <c r="S403" s="243"/>
      <c r="T403" s="244"/>
      <c r="U403" s="13"/>
      <c r="V403" s="13"/>
      <c r="W403" s="13"/>
      <c r="X403" s="13"/>
      <c r="Y403" s="13"/>
      <c r="Z403" s="13"/>
      <c r="AA403" s="13"/>
      <c r="AB403" s="13"/>
      <c r="AC403" s="13"/>
      <c r="AD403" s="13"/>
      <c r="AE403" s="13"/>
      <c r="AT403" s="245" t="s">
        <v>319</v>
      </c>
      <c r="AU403" s="245" t="s">
        <v>85</v>
      </c>
      <c r="AV403" s="13" t="s">
        <v>85</v>
      </c>
      <c r="AW403" s="13" t="s">
        <v>37</v>
      </c>
      <c r="AX403" s="13" t="s">
        <v>76</v>
      </c>
      <c r="AY403" s="245" t="s">
        <v>308</v>
      </c>
    </row>
    <row r="404" s="15" customFormat="1">
      <c r="A404" s="15"/>
      <c r="B404" s="259"/>
      <c r="C404" s="260"/>
      <c r="D404" s="236" t="s">
        <v>319</v>
      </c>
      <c r="E404" s="261" t="s">
        <v>19</v>
      </c>
      <c r="F404" s="262" t="s">
        <v>448</v>
      </c>
      <c r="G404" s="260"/>
      <c r="H404" s="263">
        <v>16.667000000000002</v>
      </c>
      <c r="I404" s="264"/>
      <c r="J404" s="260"/>
      <c r="K404" s="260"/>
      <c r="L404" s="265"/>
      <c r="M404" s="266"/>
      <c r="N404" s="267"/>
      <c r="O404" s="267"/>
      <c r="P404" s="267"/>
      <c r="Q404" s="267"/>
      <c r="R404" s="267"/>
      <c r="S404" s="267"/>
      <c r="T404" s="268"/>
      <c r="U404" s="15"/>
      <c r="V404" s="15"/>
      <c r="W404" s="15"/>
      <c r="X404" s="15"/>
      <c r="Y404" s="15"/>
      <c r="Z404" s="15"/>
      <c r="AA404" s="15"/>
      <c r="AB404" s="15"/>
      <c r="AC404" s="15"/>
      <c r="AD404" s="15"/>
      <c r="AE404" s="15"/>
      <c r="AT404" s="269" t="s">
        <v>319</v>
      </c>
      <c r="AU404" s="269" t="s">
        <v>85</v>
      </c>
      <c r="AV404" s="15" t="s">
        <v>315</v>
      </c>
      <c r="AW404" s="15" t="s">
        <v>37</v>
      </c>
      <c r="AX404" s="15" t="s">
        <v>83</v>
      </c>
      <c r="AY404" s="269" t="s">
        <v>308</v>
      </c>
    </row>
    <row r="405" s="2" customFormat="1" ht="16.5" customHeight="1">
      <c r="A405" s="41"/>
      <c r="B405" s="42"/>
      <c r="C405" s="280" t="s">
        <v>812</v>
      </c>
      <c r="D405" s="280" t="s">
        <v>1137</v>
      </c>
      <c r="E405" s="281" t="s">
        <v>2769</v>
      </c>
      <c r="F405" s="282" t="s">
        <v>2770</v>
      </c>
      <c r="G405" s="283" t="s">
        <v>493</v>
      </c>
      <c r="H405" s="284">
        <v>0.0070000000000000001</v>
      </c>
      <c r="I405" s="285"/>
      <c r="J405" s="286">
        <f>ROUND(I405*H405,2)</f>
        <v>0</v>
      </c>
      <c r="K405" s="282" t="s">
        <v>314</v>
      </c>
      <c r="L405" s="287"/>
      <c r="M405" s="288" t="s">
        <v>19</v>
      </c>
      <c r="N405" s="289" t="s">
        <v>47</v>
      </c>
      <c r="O405" s="87"/>
      <c r="P405" s="225">
        <f>O405*H405</f>
        <v>0</v>
      </c>
      <c r="Q405" s="225">
        <v>1</v>
      </c>
      <c r="R405" s="225">
        <f>Q405*H405</f>
        <v>0.0070000000000000001</v>
      </c>
      <c r="S405" s="225">
        <v>0</v>
      </c>
      <c r="T405" s="226">
        <f>S405*H405</f>
        <v>0</v>
      </c>
      <c r="U405" s="41"/>
      <c r="V405" s="41"/>
      <c r="W405" s="41"/>
      <c r="X405" s="41"/>
      <c r="Y405" s="41"/>
      <c r="Z405" s="41"/>
      <c r="AA405" s="41"/>
      <c r="AB405" s="41"/>
      <c r="AC405" s="41"/>
      <c r="AD405" s="41"/>
      <c r="AE405" s="41"/>
      <c r="AR405" s="227" t="s">
        <v>352</v>
      </c>
      <c r="AT405" s="227" t="s">
        <v>1137</v>
      </c>
      <c r="AU405" s="227" t="s">
        <v>85</v>
      </c>
      <c r="AY405" s="20" t="s">
        <v>308</v>
      </c>
      <c r="BE405" s="228">
        <f>IF(N405="základní",J405,0)</f>
        <v>0</v>
      </c>
      <c r="BF405" s="228">
        <f>IF(N405="snížená",J405,0)</f>
        <v>0</v>
      </c>
      <c r="BG405" s="228">
        <f>IF(N405="zákl. přenesená",J405,0)</f>
        <v>0</v>
      </c>
      <c r="BH405" s="228">
        <f>IF(N405="sníž. přenesená",J405,0)</f>
        <v>0</v>
      </c>
      <c r="BI405" s="228">
        <f>IF(N405="nulová",J405,0)</f>
        <v>0</v>
      </c>
      <c r="BJ405" s="20" t="s">
        <v>83</v>
      </c>
      <c r="BK405" s="228">
        <f>ROUND(I405*H405,2)</f>
        <v>0</v>
      </c>
      <c r="BL405" s="20" t="s">
        <v>315</v>
      </c>
      <c r="BM405" s="227" t="s">
        <v>2771</v>
      </c>
    </row>
    <row r="406" s="13" customFormat="1">
      <c r="A406" s="13"/>
      <c r="B406" s="234"/>
      <c r="C406" s="235"/>
      <c r="D406" s="236" t="s">
        <v>319</v>
      </c>
      <c r="E406" s="237" t="s">
        <v>19</v>
      </c>
      <c r="F406" s="238" t="s">
        <v>2772</v>
      </c>
      <c r="G406" s="235"/>
      <c r="H406" s="239">
        <v>16.667000000000002</v>
      </c>
      <c r="I406" s="240"/>
      <c r="J406" s="235"/>
      <c r="K406" s="235"/>
      <c r="L406" s="241"/>
      <c r="M406" s="242"/>
      <c r="N406" s="243"/>
      <c r="O406" s="243"/>
      <c r="P406" s="243"/>
      <c r="Q406" s="243"/>
      <c r="R406" s="243"/>
      <c r="S406" s="243"/>
      <c r="T406" s="244"/>
      <c r="U406" s="13"/>
      <c r="V406" s="13"/>
      <c r="W406" s="13"/>
      <c r="X406" s="13"/>
      <c r="Y406" s="13"/>
      <c r="Z406" s="13"/>
      <c r="AA406" s="13"/>
      <c r="AB406" s="13"/>
      <c r="AC406" s="13"/>
      <c r="AD406" s="13"/>
      <c r="AE406" s="13"/>
      <c r="AT406" s="245" t="s">
        <v>319</v>
      </c>
      <c r="AU406" s="245" t="s">
        <v>85</v>
      </c>
      <c r="AV406" s="13" t="s">
        <v>85</v>
      </c>
      <c r="AW406" s="13" t="s">
        <v>37</v>
      </c>
      <c r="AX406" s="13" t="s">
        <v>83</v>
      </c>
      <c r="AY406" s="245" t="s">
        <v>308</v>
      </c>
    </row>
    <row r="407" s="13" customFormat="1">
      <c r="A407" s="13"/>
      <c r="B407" s="234"/>
      <c r="C407" s="235"/>
      <c r="D407" s="236" t="s">
        <v>319</v>
      </c>
      <c r="E407" s="235"/>
      <c r="F407" s="238" t="s">
        <v>2773</v>
      </c>
      <c r="G407" s="235"/>
      <c r="H407" s="239">
        <v>0.0070000000000000001</v>
      </c>
      <c r="I407" s="240"/>
      <c r="J407" s="235"/>
      <c r="K407" s="235"/>
      <c r="L407" s="241"/>
      <c r="M407" s="242"/>
      <c r="N407" s="243"/>
      <c r="O407" s="243"/>
      <c r="P407" s="243"/>
      <c r="Q407" s="243"/>
      <c r="R407" s="243"/>
      <c r="S407" s="243"/>
      <c r="T407" s="244"/>
      <c r="U407" s="13"/>
      <c r="V407" s="13"/>
      <c r="W407" s="13"/>
      <c r="X407" s="13"/>
      <c r="Y407" s="13"/>
      <c r="Z407" s="13"/>
      <c r="AA407" s="13"/>
      <c r="AB407" s="13"/>
      <c r="AC407" s="13"/>
      <c r="AD407" s="13"/>
      <c r="AE407" s="13"/>
      <c r="AT407" s="245" t="s">
        <v>319</v>
      </c>
      <c r="AU407" s="245" t="s">
        <v>85</v>
      </c>
      <c r="AV407" s="13" t="s">
        <v>85</v>
      </c>
      <c r="AW407" s="13" t="s">
        <v>4</v>
      </c>
      <c r="AX407" s="13" t="s">
        <v>83</v>
      </c>
      <c r="AY407" s="245" t="s">
        <v>308</v>
      </c>
    </row>
    <row r="408" s="12" customFormat="1" ht="22.8" customHeight="1">
      <c r="A408" s="12"/>
      <c r="B408" s="200"/>
      <c r="C408" s="201"/>
      <c r="D408" s="202" t="s">
        <v>75</v>
      </c>
      <c r="E408" s="214" t="s">
        <v>489</v>
      </c>
      <c r="F408" s="214" t="s">
        <v>490</v>
      </c>
      <c r="G408" s="201"/>
      <c r="H408" s="201"/>
      <c r="I408" s="204"/>
      <c r="J408" s="215">
        <f>BK408</f>
        <v>0</v>
      </c>
      <c r="K408" s="201"/>
      <c r="L408" s="206"/>
      <c r="M408" s="207"/>
      <c r="N408" s="208"/>
      <c r="O408" s="208"/>
      <c r="P408" s="209">
        <f>SUM(P409:P423)</f>
        <v>0</v>
      </c>
      <c r="Q408" s="208"/>
      <c r="R408" s="209">
        <f>SUM(R409:R423)</f>
        <v>0</v>
      </c>
      <c r="S408" s="208"/>
      <c r="T408" s="210">
        <f>SUM(T409:T423)</f>
        <v>0</v>
      </c>
      <c r="U408" s="12"/>
      <c r="V408" s="12"/>
      <c r="W408" s="12"/>
      <c r="X408" s="12"/>
      <c r="Y408" s="12"/>
      <c r="Z408" s="12"/>
      <c r="AA408" s="12"/>
      <c r="AB408" s="12"/>
      <c r="AC408" s="12"/>
      <c r="AD408" s="12"/>
      <c r="AE408" s="12"/>
      <c r="AR408" s="211" t="s">
        <v>83</v>
      </c>
      <c r="AT408" s="212" t="s">
        <v>75</v>
      </c>
      <c r="AU408" s="212" t="s">
        <v>83</v>
      </c>
      <c r="AY408" s="211" t="s">
        <v>308</v>
      </c>
      <c r="BK408" s="213">
        <f>SUM(BK409:BK423)</f>
        <v>0</v>
      </c>
    </row>
    <row r="409" s="2" customFormat="1" ht="24.15" customHeight="1">
      <c r="A409" s="41"/>
      <c r="B409" s="42"/>
      <c r="C409" s="216" t="s">
        <v>1754</v>
      </c>
      <c r="D409" s="216" t="s">
        <v>310</v>
      </c>
      <c r="E409" s="217" t="s">
        <v>491</v>
      </c>
      <c r="F409" s="218" t="s">
        <v>492</v>
      </c>
      <c r="G409" s="219" t="s">
        <v>493</v>
      </c>
      <c r="H409" s="220">
        <v>1.6719999999999999</v>
      </c>
      <c r="I409" s="221"/>
      <c r="J409" s="222">
        <f>ROUND(I409*H409,2)</f>
        <v>0</v>
      </c>
      <c r="K409" s="218" t="s">
        <v>314</v>
      </c>
      <c r="L409" s="47"/>
      <c r="M409" s="223" t="s">
        <v>19</v>
      </c>
      <c r="N409" s="224" t="s">
        <v>47</v>
      </c>
      <c r="O409" s="87"/>
      <c r="P409" s="225">
        <f>O409*H409</f>
        <v>0</v>
      </c>
      <c r="Q409" s="225">
        <v>0</v>
      </c>
      <c r="R409" s="225">
        <f>Q409*H409</f>
        <v>0</v>
      </c>
      <c r="S409" s="225">
        <v>0</v>
      </c>
      <c r="T409" s="226">
        <f>S409*H409</f>
        <v>0</v>
      </c>
      <c r="U409" s="41"/>
      <c r="V409" s="41"/>
      <c r="W409" s="41"/>
      <c r="X409" s="41"/>
      <c r="Y409" s="41"/>
      <c r="Z409" s="41"/>
      <c r="AA409" s="41"/>
      <c r="AB409" s="41"/>
      <c r="AC409" s="41"/>
      <c r="AD409" s="41"/>
      <c r="AE409" s="41"/>
      <c r="AR409" s="227" t="s">
        <v>315</v>
      </c>
      <c r="AT409" s="227" t="s">
        <v>310</v>
      </c>
      <c r="AU409" s="227" t="s">
        <v>85</v>
      </c>
      <c r="AY409" s="20" t="s">
        <v>308</v>
      </c>
      <c r="BE409" s="228">
        <f>IF(N409="základní",J409,0)</f>
        <v>0</v>
      </c>
      <c r="BF409" s="228">
        <f>IF(N409="snížená",J409,0)</f>
        <v>0</v>
      </c>
      <c r="BG409" s="228">
        <f>IF(N409="zákl. přenesená",J409,0)</f>
        <v>0</v>
      </c>
      <c r="BH409" s="228">
        <f>IF(N409="sníž. přenesená",J409,0)</f>
        <v>0</v>
      </c>
      <c r="BI409" s="228">
        <f>IF(N409="nulová",J409,0)</f>
        <v>0</v>
      </c>
      <c r="BJ409" s="20" t="s">
        <v>83</v>
      </c>
      <c r="BK409" s="228">
        <f>ROUND(I409*H409,2)</f>
        <v>0</v>
      </c>
      <c r="BL409" s="20" t="s">
        <v>315</v>
      </c>
      <c r="BM409" s="227" t="s">
        <v>2774</v>
      </c>
    </row>
    <row r="410" s="2" customFormat="1">
      <c r="A410" s="41"/>
      <c r="B410" s="42"/>
      <c r="C410" s="43"/>
      <c r="D410" s="229" t="s">
        <v>317</v>
      </c>
      <c r="E410" s="43"/>
      <c r="F410" s="230" t="s">
        <v>495</v>
      </c>
      <c r="G410" s="43"/>
      <c r="H410" s="43"/>
      <c r="I410" s="231"/>
      <c r="J410" s="43"/>
      <c r="K410" s="43"/>
      <c r="L410" s="47"/>
      <c r="M410" s="232"/>
      <c r="N410" s="233"/>
      <c r="O410" s="87"/>
      <c r="P410" s="87"/>
      <c r="Q410" s="87"/>
      <c r="R410" s="87"/>
      <c r="S410" s="87"/>
      <c r="T410" s="88"/>
      <c r="U410" s="41"/>
      <c r="V410" s="41"/>
      <c r="W410" s="41"/>
      <c r="X410" s="41"/>
      <c r="Y410" s="41"/>
      <c r="Z410" s="41"/>
      <c r="AA410" s="41"/>
      <c r="AB410" s="41"/>
      <c r="AC410" s="41"/>
      <c r="AD410" s="41"/>
      <c r="AE410" s="41"/>
      <c r="AT410" s="20" t="s">
        <v>317</v>
      </c>
      <c r="AU410" s="20" t="s">
        <v>85</v>
      </c>
    </row>
    <row r="411" s="14" customFormat="1">
      <c r="A411" s="14"/>
      <c r="B411" s="249"/>
      <c r="C411" s="250"/>
      <c r="D411" s="236" t="s">
        <v>319</v>
      </c>
      <c r="E411" s="251" t="s">
        <v>19</v>
      </c>
      <c r="F411" s="252" t="s">
        <v>2775</v>
      </c>
      <c r="G411" s="250"/>
      <c r="H411" s="251" t="s">
        <v>19</v>
      </c>
      <c r="I411" s="253"/>
      <c r="J411" s="250"/>
      <c r="K411" s="250"/>
      <c r="L411" s="254"/>
      <c r="M411" s="255"/>
      <c r="N411" s="256"/>
      <c r="O411" s="256"/>
      <c r="P411" s="256"/>
      <c r="Q411" s="256"/>
      <c r="R411" s="256"/>
      <c r="S411" s="256"/>
      <c r="T411" s="257"/>
      <c r="U411" s="14"/>
      <c r="V411" s="14"/>
      <c r="W411" s="14"/>
      <c r="X411" s="14"/>
      <c r="Y411" s="14"/>
      <c r="Z411" s="14"/>
      <c r="AA411" s="14"/>
      <c r="AB411" s="14"/>
      <c r="AC411" s="14"/>
      <c r="AD411" s="14"/>
      <c r="AE411" s="14"/>
      <c r="AT411" s="258" t="s">
        <v>319</v>
      </c>
      <c r="AU411" s="258" t="s">
        <v>85</v>
      </c>
      <c r="AV411" s="14" t="s">
        <v>83</v>
      </c>
      <c r="AW411" s="14" t="s">
        <v>37</v>
      </c>
      <c r="AX411" s="14" t="s">
        <v>76</v>
      </c>
      <c r="AY411" s="258" t="s">
        <v>308</v>
      </c>
    </row>
    <row r="412" s="13" customFormat="1">
      <c r="A412" s="13"/>
      <c r="B412" s="234"/>
      <c r="C412" s="235"/>
      <c r="D412" s="236" t="s">
        <v>319</v>
      </c>
      <c r="E412" s="237" t="s">
        <v>19</v>
      </c>
      <c r="F412" s="238" t="s">
        <v>2776</v>
      </c>
      <c r="G412" s="235"/>
      <c r="H412" s="239">
        <v>1.6719999999999999</v>
      </c>
      <c r="I412" s="240"/>
      <c r="J412" s="235"/>
      <c r="K412" s="235"/>
      <c r="L412" s="241"/>
      <c r="M412" s="242"/>
      <c r="N412" s="243"/>
      <c r="O412" s="243"/>
      <c r="P412" s="243"/>
      <c r="Q412" s="243"/>
      <c r="R412" s="243"/>
      <c r="S412" s="243"/>
      <c r="T412" s="244"/>
      <c r="U412" s="13"/>
      <c r="V412" s="13"/>
      <c r="W412" s="13"/>
      <c r="X412" s="13"/>
      <c r="Y412" s="13"/>
      <c r="Z412" s="13"/>
      <c r="AA412" s="13"/>
      <c r="AB412" s="13"/>
      <c r="AC412" s="13"/>
      <c r="AD412" s="13"/>
      <c r="AE412" s="13"/>
      <c r="AT412" s="245" t="s">
        <v>319</v>
      </c>
      <c r="AU412" s="245" t="s">
        <v>85</v>
      </c>
      <c r="AV412" s="13" t="s">
        <v>85</v>
      </c>
      <c r="AW412" s="13" t="s">
        <v>37</v>
      </c>
      <c r="AX412" s="13" t="s">
        <v>83</v>
      </c>
      <c r="AY412" s="245" t="s">
        <v>308</v>
      </c>
    </row>
    <row r="413" s="2" customFormat="1" ht="24.15" customHeight="1">
      <c r="A413" s="41"/>
      <c r="B413" s="42"/>
      <c r="C413" s="216" t="s">
        <v>816</v>
      </c>
      <c r="D413" s="216" t="s">
        <v>310</v>
      </c>
      <c r="E413" s="217" t="s">
        <v>501</v>
      </c>
      <c r="F413" s="218" t="s">
        <v>502</v>
      </c>
      <c r="G413" s="219" t="s">
        <v>493</v>
      </c>
      <c r="H413" s="220">
        <v>16.721</v>
      </c>
      <c r="I413" s="221"/>
      <c r="J413" s="222">
        <f>ROUND(I413*H413,2)</f>
        <v>0</v>
      </c>
      <c r="K413" s="218" t="s">
        <v>314</v>
      </c>
      <c r="L413" s="47"/>
      <c r="M413" s="223" t="s">
        <v>19</v>
      </c>
      <c r="N413" s="224" t="s">
        <v>47</v>
      </c>
      <c r="O413" s="87"/>
      <c r="P413" s="225">
        <f>O413*H413</f>
        <v>0</v>
      </c>
      <c r="Q413" s="225">
        <v>0</v>
      </c>
      <c r="R413" s="225">
        <f>Q413*H413</f>
        <v>0</v>
      </c>
      <c r="S413" s="225">
        <v>0</v>
      </c>
      <c r="T413" s="226">
        <f>S413*H413</f>
        <v>0</v>
      </c>
      <c r="U413" s="41"/>
      <c r="V413" s="41"/>
      <c r="W413" s="41"/>
      <c r="X413" s="41"/>
      <c r="Y413" s="41"/>
      <c r="Z413" s="41"/>
      <c r="AA413" s="41"/>
      <c r="AB413" s="41"/>
      <c r="AC413" s="41"/>
      <c r="AD413" s="41"/>
      <c r="AE413" s="41"/>
      <c r="AR413" s="227" t="s">
        <v>315</v>
      </c>
      <c r="AT413" s="227" t="s">
        <v>310</v>
      </c>
      <c r="AU413" s="227" t="s">
        <v>85</v>
      </c>
      <c r="AY413" s="20" t="s">
        <v>308</v>
      </c>
      <c r="BE413" s="228">
        <f>IF(N413="základní",J413,0)</f>
        <v>0</v>
      </c>
      <c r="BF413" s="228">
        <f>IF(N413="snížená",J413,0)</f>
        <v>0</v>
      </c>
      <c r="BG413" s="228">
        <f>IF(N413="zákl. přenesená",J413,0)</f>
        <v>0</v>
      </c>
      <c r="BH413" s="228">
        <f>IF(N413="sníž. přenesená",J413,0)</f>
        <v>0</v>
      </c>
      <c r="BI413" s="228">
        <f>IF(N413="nulová",J413,0)</f>
        <v>0</v>
      </c>
      <c r="BJ413" s="20" t="s">
        <v>83</v>
      </c>
      <c r="BK413" s="228">
        <f>ROUND(I413*H413,2)</f>
        <v>0</v>
      </c>
      <c r="BL413" s="20" t="s">
        <v>315</v>
      </c>
      <c r="BM413" s="227" t="s">
        <v>2777</v>
      </c>
    </row>
    <row r="414" s="2" customFormat="1">
      <c r="A414" s="41"/>
      <c r="B414" s="42"/>
      <c r="C414" s="43"/>
      <c r="D414" s="229" t="s">
        <v>317</v>
      </c>
      <c r="E414" s="43"/>
      <c r="F414" s="230" t="s">
        <v>504</v>
      </c>
      <c r="G414" s="43"/>
      <c r="H414" s="43"/>
      <c r="I414" s="231"/>
      <c r="J414" s="43"/>
      <c r="K414" s="43"/>
      <c r="L414" s="47"/>
      <c r="M414" s="232"/>
      <c r="N414" s="233"/>
      <c r="O414" s="87"/>
      <c r="P414" s="87"/>
      <c r="Q414" s="87"/>
      <c r="R414" s="87"/>
      <c r="S414" s="87"/>
      <c r="T414" s="88"/>
      <c r="U414" s="41"/>
      <c r="V414" s="41"/>
      <c r="W414" s="41"/>
      <c r="X414" s="41"/>
      <c r="Y414" s="41"/>
      <c r="Z414" s="41"/>
      <c r="AA414" s="41"/>
      <c r="AB414" s="41"/>
      <c r="AC414" s="41"/>
      <c r="AD414" s="41"/>
      <c r="AE414" s="41"/>
      <c r="AT414" s="20" t="s">
        <v>317</v>
      </c>
      <c r="AU414" s="20" t="s">
        <v>85</v>
      </c>
    </row>
    <row r="415" s="14" customFormat="1">
      <c r="A415" s="14"/>
      <c r="B415" s="249"/>
      <c r="C415" s="250"/>
      <c r="D415" s="236" t="s">
        <v>319</v>
      </c>
      <c r="E415" s="251" t="s">
        <v>19</v>
      </c>
      <c r="F415" s="252" t="s">
        <v>2775</v>
      </c>
      <c r="G415" s="250"/>
      <c r="H415" s="251" t="s">
        <v>19</v>
      </c>
      <c r="I415" s="253"/>
      <c r="J415" s="250"/>
      <c r="K415" s="250"/>
      <c r="L415" s="254"/>
      <c r="M415" s="255"/>
      <c r="N415" s="256"/>
      <c r="O415" s="256"/>
      <c r="P415" s="256"/>
      <c r="Q415" s="256"/>
      <c r="R415" s="256"/>
      <c r="S415" s="256"/>
      <c r="T415" s="257"/>
      <c r="U415" s="14"/>
      <c r="V415" s="14"/>
      <c r="W415" s="14"/>
      <c r="X415" s="14"/>
      <c r="Y415" s="14"/>
      <c r="Z415" s="14"/>
      <c r="AA415" s="14"/>
      <c r="AB415" s="14"/>
      <c r="AC415" s="14"/>
      <c r="AD415" s="14"/>
      <c r="AE415" s="14"/>
      <c r="AT415" s="258" t="s">
        <v>319</v>
      </c>
      <c r="AU415" s="258" t="s">
        <v>85</v>
      </c>
      <c r="AV415" s="14" t="s">
        <v>83</v>
      </c>
      <c r="AW415" s="14" t="s">
        <v>37</v>
      </c>
      <c r="AX415" s="14" t="s">
        <v>76</v>
      </c>
      <c r="AY415" s="258" t="s">
        <v>308</v>
      </c>
    </row>
    <row r="416" s="13" customFormat="1">
      <c r="A416" s="13"/>
      <c r="B416" s="234"/>
      <c r="C416" s="235"/>
      <c r="D416" s="236" t="s">
        <v>319</v>
      </c>
      <c r="E416" s="237" t="s">
        <v>19</v>
      </c>
      <c r="F416" s="238" t="s">
        <v>2778</v>
      </c>
      <c r="G416" s="235"/>
      <c r="H416" s="239">
        <v>16.721</v>
      </c>
      <c r="I416" s="240"/>
      <c r="J416" s="235"/>
      <c r="K416" s="235"/>
      <c r="L416" s="241"/>
      <c r="M416" s="242"/>
      <c r="N416" s="243"/>
      <c r="O416" s="243"/>
      <c r="P416" s="243"/>
      <c r="Q416" s="243"/>
      <c r="R416" s="243"/>
      <c r="S416" s="243"/>
      <c r="T416" s="244"/>
      <c r="U416" s="13"/>
      <c r="V416" s="13"/>
      <c r="W416" s="13"/>
      <c r="X416" s="13"/>
      <c r="Y416" s="13"/>
      <c r="Z416" s="13"/>
      <c r="AA416" s="13"/>
      <c r="AB416" s="13"/>
      <c r="AC416" s="13"/>
      <c r="AD416" s="13"/>
      <c r="AE416" s="13"/>
      <c r="AT416" s="245" t="s">
        <v>319</v>
      </c>
      <c r="AU416" s="245" t="s">
        <v>85</v>
      </c>
      <c r="AV416" s="13" t="s">
        <v>85</v>
      </c>
      <c r="AW416" s="13" t="s">
        <v>37</v>
      </c>
      <c r="AX416" s="13" t="s">
        <v>83</v>
      </c>
      <c r="AY416" s="245" t="s">
        <v>308</v>
      </c>
    </row>
    <row r="417" s="2" customFormat="1" ht="24.15" customHeight="1">
      <c r="A417" s="41"/>
      <c r="B417" s="42"/>
      <c r="C417" s="216" t="s">
        <v>1762</v>
      </c>
      <c r="D417" s="216" t="s">
        <v>310</v>
      </c>
      <c r="E417" s="217" t="s">
        <v>2779</v>
      </c>
      <c r="F417" s="218" t="s">
        <v>2780</v>
      </c>
      <c r="G417" s="219" t="s">
        <v>493</v>
      </c>
      <c r="H417" s="220">
        <v>1.6719999999999999</v>
      </c>
      <c r="I417" s="221"/>
      <c r="J417" s="222">
        <f>ROUND(I417*H417,2)</f>
        <v>0</v>
      </c>
      <c r="K417" s="218" t="s">
        <v>314</v>
      </c>
      <c r="L417" s="47"/>
      <c r="M417" s="223" t="s">
        <v>19</v>
      </c>
      <c r="N417" s="224" t="s">
        <v>47</v>
      </c>
      <c r="O417" s="87"/>
      <c r="P417" s="225">
        <f>O417*H417</f>
        <v>0</v>
      </c>
      <c r="Q417" s="225">
        <v>0</v>
      </c>
      <c r="R417" s="225">
        <f>Q417*H417</f>
        <v>0</v>
      </c>
      <c r="S417" s="225">
        <v>0</v>
      </c>
      <c r="T417" s="226">
        <f>S417*H417</f>
        <v>0</v>
      </c>
      <c r="U417" s="41"/>
      <c r="V417" s="41"/>
      <c r="W417" s="41"/>
      <c r="X417" s="41"/>
      <c r="Y417" s="41"/>
      <c r="Z417" s="41"/>
      <c r="AA417" s="41"/>
      <c r="AB417" s="41"/>
      <c r="AC417" s="41"/>
      <c r="AD417" s="41"/>
      <c r="AE417" s="41"/>
      <c r="AR417" s="227" t="s">
        <v>315</v>
      </c>
      <c r="AT417" s="227" t="s">
        <v>310</v>
      </c>
      <c r="AU417" s="227" t="s">
        <v>85</v>
      </c>
      <c r="AY417" s="20" t="s">
        <v>308</v>
      </c>
      <c r="BE417" s="228">
        <f>IF(N417="základní",J417,0)</f>
        <v>0</v>
      </c>
      <c r="BF417" s="228">
        <f>IF(N417="snížená",J417,0)</f>
        <v>0</v>
      </c>
      <c r="BG417" s="228">
        <f>IF(N417="zákl. přenesená",J417,0)</f>
        <v>0</v>
      </c>
      <c r="BH417" s="228">
        <f>IF(N417="sníž. přenesená",J417,0)</f>
        <v>0</v>
      </c>
      <c r="BI417" s="228">
        <f>IF(N417="nulová",J417,0)</f>
        <v>0</v>
      </c>
      <c r="BJ417" s="20" t="s">
        <v>83</v>
      </c>
      <c r="BK417" s="228">
        <f>ROUND(I417*H417,2)</f>
        <v>0</v>
      </c>
      <c r="BL417" s="20" t="s">
        <v>315</v>
      </c>
      <c r="BM417" s="227" t="s">
        <v>2781</v>
      </c>
    </row>
    <row r="418" s="2" customFormat="1">
      <c r="A418" s="41"/>
      <c r="B418" s="42"/>
      <c r="C418" s="43"/>
      <c r="D418" s="229" t="s">
        <v>317</v>
      </c>
      <c r="E418" s="43"/>
      <c r="F418" s="230" t="s">
        <v>2782</v>
      </c>
      <c r="G418" s="43"/>
      <c r="H418" s="43"/>
      <c r="I418" s="231"/>
      <c r="J418" s="43"/>
      <c r="K418" s="43"/>
      <c r="L418" s="47"/>
      <c r="M418" s="232"/>
      <c r="N418" s="233"/>
      <c r="O418" s="87"/>
      <c r="P418" s="87"/>
      <c r="Q418" s="87"/>
      <c r="R418" s="87"/>
      <c r="S418" s="87"/>
      <c r="T418" s="88"/>
      <c r="U418" s="41"/>
      <c r="V418" s="41"/>
      <c r="W418" s="41"/>
      <c r="X418" s="41"/>
      <c r="Y418" s="41"/>
      <c r="Z418" s="41"/>
      <c r="AA418" s="41"/>
      <c r="AB418" s="41"/>
      <c r="AC418" s="41"/>
      <c r="AD418" s="41"/>
      <c r="AE418" s="41"/>
      <c r="AT418" s="20" t="s">
        <v>317</v>
      </c>
      <c r="AU418" s="20" t="s">
        <v>85</v>
      </c>
    </row>
    <row r="419" s="14" customFormat="1">
      <c r="A419" s="14"/>
      <c r="B419" s="249"/>
      <c r="C419" s="250"/>
      <c r="D419" s="236" t="s">
        <v>319</v>
      </c>
      <c r="E419" s="251" t="s">
        <v>19</v>
      </c>
      <c r="F419" s="252" t="s">
        <v>2775</v>
      </c>
      <c r="G419" s="250"/>
      <c r="H419" s="251" t="s">
        <v>19</v>
      </c>
      <c r="I419" s="253"/>
      <c r="J419" s="250"/>
      <c r="K419" s="250"/>
      <c r="L419" s="254"/>
      <c r="M419" s="255"/>
      <c r="N419" s="256"/>
      <c r="O419" s="256"/>
      <c r="P419" s="256"/>
      <c r="Q419" s="256"/>
      <c r="R419" s="256"/>
      <c r="S419" s="256"/>
      <c r="T419" s="257"/>
      <c r="U419" s="14"/>
      <c r="V419" s="14"/>
      <c r="W419" s="14"/>
      <c r="X419" s="14"/>
      <c r="Y419" s="14"/>
      <c r="Z419" s="14"/>
      <c r="AA419" s="14"/>
      <c r="AB419" s="14"/>
      <c r="AC419" s="14"/>
      <c r="AD419" s="14"/>
      <c r="AE419" s="14"/>
      <c r="AT419" s="258" t="s">
        <v>319</v>
      </c>
      <c r="AU419" s="258" t="s">
        <v>85</v>
      </c>
      <c r="AV419" s="14" t="s">
        <v>83</v>
      </c>
      <c r="AW419" s="14" t="s">
        <v>37</v>
      </c>
      <c r="AX419" s="14" t="s">
        <v>76</v>
      </c>
      <c r="AY419" s="258" t="s">
        <v>308</v>
      </c>
    </row>
    <row r="420" s="13" customFormat="1">
      <c r="A420" s="13"/>
      <c r="B420" s="234"/>
      <c r="C420" s="235"/>
      <c r="D420" s="236" t="s">
        <v>319</v>
      </c>
      <c r="E420" s="237" t="s">
        <v>19</v>
      </c>
      <c r="F420" s="238" t="s">
        <v>2776</v>
      </c>
      <c r="G420" s="235"/>
      <c r="H420" s="239">
        <v>1.6719999999999999</v>
      </c>
      <c r="I420" s="240"/>
      <c r="J420" s="235"/>
      <c r="K420" s="235"/>
      <c r="L420" s="241"/>
      <c r="M420" s="242"/>
      <c r="N420" s="243"/>
      <c r="O420" s="243"/>
      <c r="P420" s="243"/>
      <c r="Q420" s="243"/>
      <c r="R420" s="243"/>
      <c r="S420" s="243"/>
      <c r="T420" s="244"/>
      <c r="U420" s="13"/>
      <c r="V420" s="13"/>
      <c r="W420" s="13"/>
      <c r="X420" s="13"/>
      <c r="Y420" s="13"/>
      <c r="Z420" s="13"/>
      <c r="AA420" s="13"/>
      <c r="AB420" s="13"/>
      <c r="AC420" s="13"/>
      <c r="AD420" s="13"/>
      <c r="AE420" s="13"/>
      <c r="AT420" s="245" t="s">
        <v>319</v>
      </c>
      <c r="AU420" s="245" t="s">
        <v>85</v>
      </c>
      <c r="AV420" s="13" t="s">
        <v>85</v>
      </c>
      <c r="AW420" s="13" t="s">
        <v>37</v>
      </c>
      <c r="AX420" s="13" t="s">
        <v>83</v>
      </c>
      <c r="AY420" s="245" t="s">
        <v>308</v>
      </c>
    </row>
    <row r="421" s="2" customFormat="1" ht="24.15" customHeight="1">
      <c r="A421" s="41"/>
      <c r="B421" s="42"/>
      <c r="C421" s="216" t="s">
        <v>822</v>
      </c>
      <c r="D421" s="216" t="s">
        <v>310</v>
      </c>
      <c r="E421" s="217" t="s">
        <v>2783</v>
      </c>
      <c r="F421" s="218" t="s">
        <v>937</v>
      </c>
      <c r="G421" s="219" t="s">
        <v>493</v>
      </c>
      <c r="H421" s="220">
        <v>55.295999999999999</v>
      </c>
      <c r="I421" s="221"/>
      <c r="J421" s="222">
        <f>ROUND(I421*H421,2)</f>
        <v>0</v>
      </c>
      <c r="K421" s="218" t="s">
        <v>314</v>
      </c>
      <c r="L421" s="47"/>
      <c r="M421" s="223" t="s">
        <v>19</v>
      </c>
      <c r="N421" s="224" t="s">
        <v>47</v>
      </c>
      <c r="O421" s="87"/>
      <c r="P421" s="225">
        <f>O421*H421</f>
        <v>0</v>
      </c>
      <c r="Q421" s="225">
        <v>0</v>
      </c>
      <c r="R421" s="225">
        <f>Q421*H421</f>
        <v>0</v>
      </c>
      <c r="S421" s="225">
        <v>0</v>
      </c>
      <c r="T421" s="226">
        <f>S421*H421</f>
        <v>0</v>
      </c>
      <c r="U421" s="41"/>
      <c r="V421" s="41"/>
      <c r="W421" s="41"/>
      <c r="X421" s="41"/>
      <c r="Y421" s="41"/>
      <c r="Z421" s="41"/>
      <c r="AA421" s="41"/>
      <c r="AB421" s="41"/>
      <c r="AC421" s="41"/>
      <c r="AD421" s="41"/>
      <c r="AE421" s="41"/>
      <c r="AR421" s="227" t="s">
        <v>315</v>
      </c>
      <c r="AT421" s="227" t="s">
        <v>310</v>
      </c>
      <c r="AU421" s="227" t="s">
        <v>85</v>
      </c>
      <c r="AY421" s="20" t="s">
        <v>308</v>
      </c>
      <c r="BE421" s="228">
        <f>IF(N421="základní",J421,0)</f>
        <v>0</v>
      </c>
      <c r="BF421" s="228">
        <f>IF(N421="snížená",J421,0)</f>
        <v>0</v>
      </c>
      <c r="BG421" s="228">
        <f>IF(N421="zákl. přenesená",J421,0)</f>
        <v>0</v>
      </c>
      <c r="BH421" s="228">
        <f>IF(N421="sníž. přenesená",J421,0)</f>
        <v>0</v>
      </c>
      <c r="BI421" s="228">
        <f>IF(N421="nulová",J421,0)</f>
        <v>0</v>
      </c>
      <c r="BJ421" s="20" t="s">
        <v>83</v>
      </c>
      <c r="BK421" s="228">
        <f>ROUND(I421*H421,2)</f>
        <v>0</v>
      </c>
      <c r="BL421" s="20" t="s">
        <v>315</v>
      </c>
      <c r="BM421" s="227" t="s">
        <v>2784</v>
      </c>
    </row>
    <row r="422" s="2" customFormat="1">
      <c r="A422" s="41"/>
      <c r="B422" s="42"/>
      <c r="C422" s="43"/>
      <c r="D422" s="229" t="s">
        <v>317</v>
      </c>
      <c r="E422" s="43"/>
      <c r="F422" s="230" t="s">
        <v>2785</v>
      </c>
      <c r="G422" s="43"/>
      <c r="H422" s="43"/>
      <c r="I422" s="231"/>
      <c r="J422" s="43"/>
      <c r="K422" s="43"/>
      <c r="L422" s="47"/>
      <c r="M422" s="232"/>
      <c r="N422" s="233"/>
      <c r="O422" s="87"/>
      <c r="P422" s="87"/>
      <c r="Q422" s="87"/>
      <c r="R422" s="87"/>
      <c r="S422" s="87"/>
      <c r="T422" s="88"/>
      <c r="U422" s="41"/>
      <c r="V422" s="41"/>
      <c r="W422" s="41"/>
      <c r="X422" s="41"/>
      <c r="Y422" s="41"/>
      <c r="Z422" s="41"/>
      <c r="AA422" s="41"/>
      <c r="AB422" s="41"/>
      <c r="AC422" s="41"/>
      <c r="AD422" s="41"/>
      <c r="AE422" s="41"/>
      <c r="AT422" s="20" t="s">
        <v>317</v>
      </c>
      <c r="AU422" s="20" t="s">
        <v>85</v>
      </c>
    </row>
    <row r="423" s="13" customFormat="1">
      <c r="A423" s="13"/>
      <c r="B423" s="234"/>
      <c r="C423" s="235"/>
      <c r="D423" s="236" t="s">
        <v>319</v>
      </c>
      <c r="E423" s="237" t="s">
        <v>19</v>
      </c>
      <c r="F423" s="238" t="s">
        <v>2786</v>
      </c>
      <c r="G423" s="235"/>
      <c r="H423" s="239">
        <v>55.295999999999999</v>
      </c>
      <c r="I423" s="240"/>
      <c r="J423" s="235"/>
      <c r="K423" s="235"/>
      <c r="L423" s="241"/>
      <c r="M423" s="242"/>
      <c r="N423" s="243"/>
      <c r="O423" s="243"/>
      <c r="P423" s="243"/>
      <c r="Q423" s="243"/>
      <c r="R423" s="243"/>
      <c r="S423" s="243"/>
      <c r="T423" s="244"/>
      <c r="U423" s="13"/>
      <c r="V423" s="13"/>
      <c r="W423" s="13"/>
      <c r="X423" s="13"/>
      <c r="Y423" s="13"/>
      <c r="Z423" s="13"/>
      <c r="AA423" s="13"/>
      <c r="AB423" s="13"/>
      <c r="AC423" s="13"/>
      <c r="AD423" s="13"/>
      <c r="AE423" s="13"/>
      <c r="AT423" s="245" t="s">
        <v>319</v>
      </c>
      <c r="AU423" s="245" t="s">
        <v>85</v>
      </c>
      <c r="AV423" s="13" t="s">
        <v>85</v>
      </c>
      <c r="AW423" s="13" t="s">
        <v>37</v>
      </c>
      <c r="AX423" s="13" t="s">
        <v>83</v>
      </c>
      <c r="AY423" s="245" t="s">
        <v>308</v>
      </c>
    </row>
    <row r="424" s="12" customFormat="1" ht="22.8" customHeight="1">
      <c r="A424" s="12"/>
      <c r="B424" s="200"/>
      <c r="C424" s="201"/>
      <c r="D424" s="202" t="s">
        <v>75</v>
      </c>
      <c r="E424" s="214" t="s">
        <v>518</v>
      </c>
      <c r="F424" s="214" t="s">
        <v>519</v>
      </c>
      <c r="G424" s="201"/>
      <c r="H424" s="201"/>
      <c r="I424" s="204"/>
      <c r="J424" s="215">
        <f>BK424</f>
        <v>0</v>
      </c>
      <c r="K424" s="201"/>
      <c r="L424" s="206"/>
      <c r="M424" s="207"/>
      <c r="N424" s="208"/>
      <c r="O424" s="208"/>
      <c r="P424" s="209">
        <f>SUM(P425:P426)</f>
        <v>0</v>
      </c>
      <c r="Q424" s="208"/>
      <c r="R424" s="209">
        <f>SUM(R425:R426)</f>
        <v>0</v>
      </c>
      <c r="S424" s="208"/>
      <c r="T424" s="210">
        <f>SUM(T425:T426)</f>
        <v>0</v>
      </c>
      <c r="U424" s="12"/>
      <c r="V424" s="12"/>
      <c r="W424" s="12"/>
      <c r="X424" s="12"/>
      <c r="Y424" s="12"/>
      <c r="Z424" s="12"/>
      <c r="AA424" s="12"/>
      <c r="AB424" s="12"/>
      <c r="AC424" s="12"/>
      <c r="AD424" s="12"/>
      <c r="AE424" s="12"/>
      <c r="AR424" s="211" t="s">
        <v>83</v>
      </c>
      <c r="AT424" s="212" t="s">
        <v>75</v>
      </c>
      <c r="AU424" s="212" t="s">
        <v>83</v>
      </c>
      <c r="AY424" s="211" t="s">
        <v>308</v>
      </c>
      <c r="BK424" s="213">
        <f>SUM(BK425:BK426)</f>
        <v>0</v>
      </c>
    </row>
    <row r="425" s="2" customFormat="1" ht="21.75" customHeight="1">
      <c r="A425" s="41"/>
      <c r="B425" s="42"/>
      <c r="C425" s="216" t="s">
        <v>1765</v>
      </c>
      <c r="D425" s="216" t="s">
        <v>310</v>
      </c>
      <c r="E425" s="217" t="s">
        <v>2787</v>
      </c>
      <c r="F425" s="218" t="s">
        <v>2788</v>
      </c>
      <c r="G425" s="219" t="s">
        <v>493</v>
      </c>
      <c r="H425" s="220">
        <v>89.977999999999994</v>
      </c>
      <c r="I425" s="221"/>
      <c r="J425" s="222">
        <f>ROUND(I425*H425,2)</f>
        <v>0</v>
      </c>
      <c r="K425" s="218" t="s">
        <v>314</v>
      </c>
      <c r="L425" s="47"/>
      <c r="M425" s="223" t="s">
        <v>19</v>
      </c>
      <c r="N425" s="224" t="s">
        <v>47</v>
      </c>
      <c r="O425" s="87"/>
      <c r="P425" s="225">
        <f>O425*H425</f>
        <v>0</v>
      </c>
      <c r="Q425" s="225">
        <v>0</v>
      </c>
      <c r="R425" s="225">
        <f>Q425*H425</f>
        <v>0</v>
      </c>
      <c r="S425" s="225">
        <v>0</v>
      </c>
      <c r="T425" s="226">
        <f>S425*H425</f>
        <v>0</v>
      </c>
      <c r="U425" s="41"/>
      <c r="V425" s="41"/>
      <c r="W425" s="41"/>
      <c r="X425" s="41"/>
      <c r="Y425" s="41"/>
      <c r="Z425" s="41"/>
      <c r="AA425" s="41"/>
      <c r="AB425" s="41"/>
      <c r="AC425" s="41"/>
      <c r="AD425" s="41"/>
      <c r="AE425" s="41"/>
      <c r="AR425" s="227" t="s">
        <v>315</v>
      </c>
      <c r="AT425" s="227" t="s">
        <v>310</v>
      </c>
      <c r="AU425" s="227" t="s">
        <v>85</v>
      </c>
      <c r="AY425" s="20" t="s">
        <v>308</v>
      </c>
      <c r="BE425" s="228">
        <f>IF(N425="základní",J425,0)</f>
        <v>0</v>
      </c>
      <c r="BF425" s="228">
        <f>IF(N425="snížená",J425,0)</f>
        <v>0</v>
      </c>
      <c r="BG425" s="228">
        <f>IF(N425="zákl. přenesená",J425,0)</f>
        <v>0</v>
      </c>
      <c r="BH425" s="228">
        <f>IF(N425="sníž. přenesená",J425,0)</f>
        <v>0</v>
      </c>
      <c r="BI425" s="228">
        <f>IF(N425="nulová",J425,0)</f>
        <v>0</v>
      </c>
      <c r="BJ425" s="20" t="s">
        <v>83</v>
      </c>
      <c r="BK425" s="228">
        <f>ROUND(I425*H425,2)</f>
        <v>0</v>
      </c>
      <c r="BL425" s="20" t="s">
        <v>315</v>
      </c>
      <c r="BM425" s="227" t="s">
        <v>2789</v>
      </c>
    </row>
    <row r="426" s="2" customFormat="1">
      <c r="A426" s="41"/>
      <c r="B426" s="42"/>
      <c r="C426" s="43"/>
      <c r="D426" s="229" t="s">
        <v>317</v>
      </c>
      <c r="E426" s="43"/>
      <c r="F426" s="230" t="s">
        <v>2790</v>
      </c>
      <c r="G426" s="43"/>
      <c r="H426" s="43"/>
      <c r="I426" s="231"/>
      <c r="J426" s="43"/>
      <c r="K426" s="43"/>
      <c r="L426" s="47"/>
      <c r="M426" s="232"/>
      <c r="N426" s="233"/>
      <c r="O426" s="87"/>
      <c r="P426" s="87"/>
      <c r="Q426" s="87"/>
      <c r="R426" s="87"/>
      <c r="S426" s="87"/>
      <c r="T426" s="88"/>
      <c r="U426" s="41"/>
      <c r="V426" s="41"/>
      <c r="W426" s="41"/>
      <c r="X426" s="41"/>
      <c r="Y426" s="41"/>
      <c r="Z426" s="41"/>
      <c r="AA426" s="41"/>
      <c r="AB426" s="41"/>
      <c r="AC426" s="41"/>
      <c r="AD426" s="41"/>
      <c r="AE426" s="41"/>
      <c r="AT426" s="20" t="s">
        <v>317</v>
      </c>
      <c r="AU426" s="20" t="s">
        <v>85</v>
      </c>
    </row>
    <row r="427" s="12" customFormat="1" ht="25.92" customHeight="1">
      <c r="A427" s="12"/>
      <c r="B427" s="200"/>
      <c r="C427" s="201"/>
      <c r="D427" s="202" t="s">
        <v>75</v>
      </c>
      <c r="E427" s="203" t="s">
        <v>590</v>
      </c>
      <c r="F427" s="203" t="s">
        <v>591</v>
      </c>
      <c r="G427" s="201"/>
      <c r="H427" s="201"/>
      <c r="I427" s="204"/>
      <c r="J427" s="205">
        <f>BK427</f>
        <v>0</v>
      </c>
      <c r="K427" s="201"/>
      <c r="L427" s="206"/>
      <c r="M427" s="207"/>
      <c r="N427" s="208"/>
      <c r="O427" s="208"/>
      <c r="P427" s="209">
        <f>P428</f>
        <v>0</v>
      </c>
      <c r="Q427" s="208"/>
      <c r="R427" s="209">
        <f>R428</f>
        <v>0.70701599999999998</v>
      </c>
      <c r="S427" s="208"/>
      <c r="T427" s="210">
        <f>T428</f>
        <v>0</v>
      </c>
      <c r="U427" s="12"/>
      <c r="V427" s="12"/>
      <c r="W427" s="12"/>
      <c r="X427" s="12"/>
      <c r="Y427" s="12"/>
      <c r="Z427" s="12"/>
      <c r="AA427" s="12"/>
      <c r="AB427" s="12"/>
      <c r="AC427" s="12"/>
      <c r="AD427" s="12"/>
      <c r="AE427" s="12"/>
      <c r="AR427" s="211" t="s">
        <v>85</v>
      </c>
      <c r="AT427" s="212" t="s">
        <v>75</v>
      </c>
      <c r="AU427" s="212" t="s">
        <v>76</v>
      </c>
      <c r="AY427" s="211" t="s">
        <v>308</v>
      </c>
      <c r="BK427" s="213">
        <f>BK428</f>
        <v>0</v>
      </c>
    </row>
    <row r="428" s="12" customFormat="1" ht="22.8" customHeight="1">
      <c r="A428" s="12"/>
      <c r="B428" s="200"/>
      <c r="C428" s="201"/>
      <c r="D428" s="202" t="s">
        <v>75</v>
      </c>
      <c r="E428" s="214" t="s">
        <v>964</v>
      </c>
      <c r="F428" s="214" t="s">
        <v>965</v>
      </c>
      <c r="G428" s="201"/>
      <c r="H428" s="201"/>
      <c r="I428" s="204"/>
      <c r="J428" s="215">
        <f>BK428</f>
        <v>0</v>
      </c>
      <c r="K428" s="201"/>
      <c r="L428" s="206"/>
      <c r="M428" s="207"/>
      <c r="N428" s="208"/>
      <c r="O428" s="208"/>
      <c r="P428" s="209">
        <f>SUM(P429:P453)</f>
        <v>0</v>
      </c>
      <c r="Q428" s="208"/>
      <c r="R428" s="209">
        <f>SUM(R429:R453)</f>
        <v>0.70701599999999998</v>
      </c>
      <c r="S428" s="208"/>
      <c r="T428" s="210">
        <f>SUM(T429:T453)</f>
        <v>0</v>
      </c>
      <c r="U428" s="12"/>
      <c r="V428" s="12"/>
      <c r="W428" s="12"/>
      <c r="X428" s="12"/>
      <c r="Y428" s="12"/>
      <c r="Z428" s="12"/>
      <c r="AA428" s="12"/>
      <c r="AB428" s="12"/>
      <c r="AC428" s="12"/>
      <c r="AD428" s="12"/>
      <c r="AE428" s="12"/>
      <c r="AR428" s="211" t="s">
        <v>85</v>
      </c>
      <c r="AT428" s="212" t="s">
        <v>75</v>
      </c>
      <c r="AU428" s="212" t="s">
        <v>83</v>
      </c>
      <c r="AY428" s="211" t="s">
        <v>308</v>
      </c>
      <c r="BK428" s="213">
        <f>SUM(BK429:BK453)</f>
        <v>0</v>
      </c>
    </row>
    <row r="429" s="2" customFormat="1" ht="24.15" customHeight="1">
      <c r="A429" s="41"/>
      <c r="B429" s="42"/>
      <c r="C429" s="216" t="s">
        <v>829</v>
      </c>
      <c r="D429" s="216" t="s">
        <v>310</v>
      </c>
      <c r="E429" s="217" t="s">
        <v>2791</v>
      </c>
      <c r="F429" s="218" t="s">
        <v>2792</v>
      </c>
      <c r="G429" s="219" t="s">
        <v>313</v>
      </c>
      <c r="H429" s="220">
        <v>146.40000000000001</v>
      </c>
      <c r="I429" s="221"/>
      <c r="J429" s="222">
        <f>ROUND(I429*H429,2)</f>
        <v>0</v>
      </c>
      <c r="K429" s="218" t="s">
        <v>314</v>
      </c>
      <c r="L429" s="47"/>
      <c r="M429" s="223" t="s">
        <v>19</v>
      </c>
      <c r="N429" s="224" t="s">
        <v>47</v>
      </c>
      <c r="O429" s="87"/>
      <c r="P429" s="225">
        <f>O429*H429</f>
        <v>0</v>
      </c>
      <c r="Q429" s="225">
        <v>0</v>
      </c>
      <c r="R429" s="225">
        <f>Q429*H429</f>
        <v>0</v>
      </c>
      <c r="S429" s="225">
        <v>0</v>
      </c>
      <c r="T429" s="226">
        <f>S429*H429</f>
        <v>0</v>
      </c>
      <c r="U429" s="41"/>
      <c r="V429" s="41"/>
      <c r="W429" s="41"/>
      <c r="X429" s="41"/>
      <c r="Y429" s="41"/>
      <c r="Z429" s="41"/>
      <c r="AA429" s="41"/>
      <c r="AB429" s="41"/>
      <c r="AC429" s="41"/>
      <c r="AD429" s="41"/>
      <c r="AE429" s="41"/>
      <c r="AR429" s="227" t="s">
        <v>391</v>
      </c>
      <c r="AT429" s="227" t="s">
        <v>310</v>
      </c>
      <c r="AU429" s="227" t="s">
        <v>85</v>
      </c>
      <c r="AY429" s="20" t="s">
        <v>308</v>
      </c>
      <c r="BE429" s="228">
        <f>IF(N429="základní",J429,0)</f>
        <v>0</v>
      </c>
      <c r="BF429" s="228">
        <f>IF(N429="snížená",J429,0)</f>
        <v>0</v>
      </c>
      <c r="BG429" s="228">
        <f>IF(N429="zákl. přenesená",J429,0)</f>
        <v>0</v>
      </c>
      <c r="BH429" s="228">
        <f>IF(N429="sníž. přenesená",J429,0)</f>
        <v>0</v>
      </c>
      <c r="BI429" s="228">
        <f>IF(N429="nulová",J429,0)</f>
        <v>0</v>
      </c>
      <c r="BJ429" s="20" t="s">
        <v>83</v>
      </c>
      <c r="BK429" s="228">
        <f>ROUND(I429*H429,2)</f>
        <v>0</v>
      </c>
      <c r="BL429" s="20" t="s">
        <v>391</v>
      </c>
      <c r="BM429" s="227" t="s">
        <v>2793</v>
      </c>
    </row>
    <row r="430" s="2" customFormat="1">
      <c r="A430" s="41"/>
      <c r="B430" s="42"/>
      <c r="C430" s="43"/>
      <c r="D430" s="229" t="s">
        <v>317</v>
      </c>
      <c r="E430" s="43"/>
      <c r="F430" s="230" t="s">
        <v>2794</v>
      </c>
      <c r="G430" s="43"/>
      <c r="H430" s="43"/>
      <c r="I430" s="231"/>
      <c r="J430" s="43"/>
      <c r="K430" s="43"/>
      <c r="L430" s="47"/>
      <c r="M430" s="232"/>
      <c r="N430" s="233"/>
      <c r="O430" s="87"/>
      <c r="P430" s="87"/>
      <c r="Q430" s="87"/>
      <c r="R430" s="87"/>
      <c r="S430" s="87"/>
      <c r="T430" s="88"/>
      <c r="U430" s="41"/>
      <c r="V430" s="41"/>
      <c r="W430" s="41"/>
      <c r="X430" s="41"/>
      <c r="Y430" s="41"/>
      <c r="Z430" s="41"/>
      <c r="AA430" s="41"/>
      <c r="AB430" s="41"/>
      <c r="AC430" s="41"/>
      <c r="AD430" s="41"/>
      <c r="AE430" s="41"/>
      <c r="AT430" s="20" t="s">
        <v>317</v>
      </c>
      <c r="AU430" s="20" t="s">
        <v>85</v>
      </c>
    </row>
    <row r="431" s="13" customFormat="1">
      <c r="A431" s="13"/>
      <c r="B431" s="234"/>
      <c r="C431" s="235"/>
      <c r="D431" s="236" t="s">
        <v>319</v>
      </c>
      <c r="E431" s="237" t="s">
        <v>19</v>
      </c>
      <c r="F431" s="238" t="s">
        <v>2795</v>
      </c>
      <c r="G431" s="235"/>
      <c r="H431" s="239">
        <v>71.400000000000006</v>
      </c>
      <c r="I431" s="240"/>
      <c r="J431" s="235"/>
      <c r="K431" s="235"/>
      <c r="L431" s="241"/>
      <c r="M431" s="242"/>
      <c r="N431" s="243"/>
      <c r="O431" s="243"/>
      <c r="P431" s="243"/>
      <c r="Q431" s="243"/>
      <c r="R431" s="243"/>
      <c r="S431" s="243"/>
      <c r="T431" s="244"/>
      <c r="U431" s="13"/>
      <c r="V431" s="13"/>
      <c r="W431" s="13"/>
      <c r="X431" s="13"/>
      <c r="Y431" s="13"/>
      <c r="Z431" s="13"/>
      <c r="AA431" s="13"/>
      <c r="AB431" s="13"/>
      <c r="AC431" s="13"/>
      <c r="AD431" s="13"/>
      <c r="AE431" s="13"/>
      <c r="AT431" s="245" t="s">
        <v>319</v>
      </c>
      <c r="AU431" s="245" t="s">
        <v>85</v>
      </c>
      <c r="AV431" s="13" t="s">
        <v>85</v>
      </c>
      <c r="AW431" s="13" t="s">
        <v>37</v>
      </c>
      <c r="AX431" s="13" t="s">
        <v>76</v>
      </c>
      <c r="AY431" s="245" t="s">
        <v>308</v>
      </c>
    </row>
    <row r="432" s="13" customFormat="1">
      <c r="A432" s="13"/>
      <c r="B432" s="234"/>
      <c r="C432" s="235"/>
      <c r="D432" s="236" t="s">
        <v>319</v>
      </c>
      <c r="E432" s="237" t="s">
        <v>19</v>
      </c>
      <c r="F432" s="238" t="s">
        <v>2796</v>
      </c>
      <c r="G432" s="235"/>
      <c r="H432" s="239">
        <v>75</v>
      </c>
      <c r="I432" s="240"/>
      <c r="J432" s="235"/>
      <c r="K432" s="235"/>
      <c r="L432" s="241"/>
      <c r="M432" s="242"/>
      <c r="N432" s="243"/>
      <c r="O432" s="243"/>
      <c r="P432" s="243"/>
      <c r="Q432" s="243"/>
      <c r="R432" s="243"/>
      <c r="S432" s="243"/>
      <c r="T432" s="244"/>
      <c r="U432" s="13"/>
      <c r="V432" s="13"/>
      <c r="W432" s="13"/>
      <c r="X432" s="13"/>
      <c r="Y432" s="13"/>
      <c r="Z432" s="13"/>
      <c r="AA432" s="13"/>
      <c r="AB432" s="13"/>
      <c r="AC432" s="13"/>
      <c r="AD432" s="13"/>
      <c r="AE432" s="13"/>
      <c r="AT432" s="245" t="s">
        <v>319</v>
      </c>
      <c r="AU432" s="245" t="s">
        <v>85</v>
      </c>
      <c r="AV432" s="13" t="s">
        <v>85</v>
      </c>
      <c r="AW432" s="13" t="s">
        <v>37</v>
      </c>
      <c r="AX432" s="13" t="s">
        <v>76</v>
      </c>
      <c r="AY432" s="245" t="s">
        <v>308</v>
      </c>
    </row>
    <row r="433" s="15" customFormat="1">
      <c r="A433" s="15"/>
      <c r="B433" s="259"/>
      <c r="C433" s="260"/>
      <c r="D433" s="236" t="s">
        <v>319</v>
      </c>
      <c r="E433" s="261" t="s">
        <v>19</v>
      </c>
      <c r="F433" s="262" t="s">
        <v>448</v>
      </c>
      <c r="G433" s="260"/>
      <c r="H433" s="263">
        <v>146.40000000000001</v>
      </c>
      <c r="I433" s="264"/>
      <c r="J433" s="260"/>
      <c r="K433" s="260"/>
      <c r="L433" s="265"/>
      <c r="M433" s="266"/>
      <c r="N433" s="267"/>
      <c r="O433" s="267"/>
      <c r="P433" s="267"/>
      <c r="Q433" s="267"/>
      <c r="R433" s="267"/>
      <c r="S433" s="267"/>
      <c r="T433" s="268"/>
      <c r="U433" s="15"/>
      <c r="V433" s="15"/>
      <c r="W433" s="15"/>
      <c r="X433" s="15"/>
      <c r="Y433" s="15"/>
      <c r="Z433" s="15"/>
      <c r="AA433" s="15"/>
      <c r="AB433" s="15"/>
      <c r="AC433" s="15"/>
      <c r="AD433" s="15"/>
      <c r="AE433" s="15"/>
      <c r="AT433" s="269" t="s">
        <v>319</v>
      </c>
      <c r="AU433" s="269" t="s">
        <v>85</v>
      </c>
      <c r="AV433" s="15" t="s">
        <v>315</v>
      </c>
      <c r="AW433" s="15" t="s">
        <v>37</v>
      </c>
      <c r="AX433" s="15" t="s">
        <v>83</v>
      </c>
      <c r="AY433" s="269" t="s">
        <v>308</v>
      </c>
    </row>
    <row r="434" s="2" customFormat="1" ht="16.5" customHeight="1">
      <c r="A434" s="41"/>
      <c r="B434" s="42"/>
      <c r="C434" s="280" t="s">
        <v>1772</v>
      </c>
      <c r="D434" s="280" t="s">
        <v>1137</v>
      </c>
      <c r="E434" s="281" t="s">
        <v>2797</v>
      </c>
      <c r="F434" s="282" t="s">
        <v>2798</v>
      </c>
      <c r="G434" s="283" t="s">
        <v>493</v>
      </c>
      <c r="H434" s="284">
        <v>0.050000000000000003</v>
      </c>
      <c r="I434" s="285"/>
      <c r="J434" s="286">
        <f>ROUND(I434*H434,2)</f>
        <v>0</v>
      </c>
      <c r="K434" s="282" t="s">
        <v>314</v>
      </c>
      <c r="L434" s="287"/>
      <c r="M434" s="288" t="s">
        <v>19</v>
      </c>
      <c r="N434" s="289" t="s">
        <v>47</v>
      </c>
      <c r="O434" s="87"/>
      <c r="P434" s="225">
        <f>O434*H434</f>
        <v>0</v>
      </c>
      <c r="Q434" s="225">
        <v>1</v>
      </c>
      <c r="R434" s="225">
        <f>Q434*H434</f>
        <v>0.050000000000000003</v>
      </c>
      <c r="S434" s="225">
        <v>0</v>
      </c>
      <c r="T434" s="226">
        <f>S434*H434</f>
        <v>0</v>
      </c>
      <c r="U434" s="41"/>
      <c r="V434" s="41"/>
      <c r="W434" s="41"/>
      <c r="X434" s="41"/>
      <c r="Y434" s="41"/>
      <c r="Z434" s="41"/>
      <c r="AA434" s="41"/>
      <c r="AB434" s="41"/>
      <c r="AC434" s="41"/>
      <c r="AD434" s="41"/>
      <c r="AE434" s="41"/>
      <c r="AR434" s="227" t="s">
        <v>616</v>
      </c>
      <c r="AT434" s="227" t="s">
        <v>1137</v>
      </c>
      <c r="AU434" s="227" t="s">
        <v>85</v>
      </c>
      <c r="AY434" s="20" t="s">
        <v>308</v>
      </c>
      <c r="BE434" s="228">
        <f>IF(N434="základní",J434,0)</f>
        <v>0</v>
      </c>
      <c r="BF434" s="228">
        <f>IF(N434="snížená",J434,0)</f>
        <v>0</v>
      </c>
      <c r="BG434" s="228">
        <f>IF(N434="zákl. přenesená",J434,0)</f>
        <v>0</v>
      </c>
      <c r="BH434" s="228">
        <f>IF(N434="sníž. přenesená",J434,0)</f>
        <v>0</v>
      </c>
      <c r="BI434" s="228">
        <f>IF(N434="nulová",J434,0)</f>
        <v>0</v>
      </c>
      <c r="BJ434" s="20" t="s">
        <v>83</v>
      </c>
      <c r="BK434" s="228">
        <f>ROUND(I434*H434,2)</f>
        <v>0</v>
      </c>
      <c r="BL434" s="20" t="s">
        <v>391</v>
      </c>
      <c r="BM434" s="227" t="s">
        <v>2799</v>
      </c>
    </row>
    <row r="435" s="13" customFormat="1">
      <c r="A435" s="13"/>
      <c r="B435" s="234"/>
      <c r="C435" s="235"/>
      <c r="D435" s="236" t="s">
        <v>319</v>
      </c>
      <c r="E435" s="235"/>
      <c r="F435" s="238" t="s">
        <v>2800</v>
      </c>
      <c r="G435" s="235"/>
      <c r="H435" s="239">
        <v>0.050000000000000003</v>
      </c>
      <c r="I435" s="240"/>
      <c r="J435" s="235"/>
      <c r="K435" s="235"/>
      <c r="L435" s="241"/>
      <c r="M435" s="242"/>
      <c r="N435" s="243"/>
      <c r="O435" s="243"/>
      <c r="P435" s="243"/>
      <c r="Q435" s="243"/>
      <c r="R435" s="243"/>
      <c r="S435" s="243"/>
      <c r="T435" s="244"/>
      <c r="U435" s="13"/>
      <c r="V435" s="13"/>
      <c r="W435" s="13"/>
      <c r="X435" s="13"/>
      <c r="Y435" s="13"/>
      <c r="Z435" s="13"/>
      <c r="AA435" s="13"/>
      <c r="AB435" s="13"/>
      <c r="AC435" s="13"/>
      <c r="AD435" s="13"/>
      <c r="AE435" s="13"/>
      <c r="AT435" s="245" t="s">
        <v>319</v>
      </c>
      <c r="AU435" s="245" t="s">
        <v>85</v>
      </c>
      <c r="AV435" s="13" t="s">
        <v>85</v>
      </c>
      <c r="AW435" s="13" t="s">
        <v>4</v>
      </c>
      <c r="AX435" s="13" t="s">
        <v>83</v>
      </c>
      <c r="AY435" s="245" t="s">
        <v>308</v>
      </c>
    </row>
    <row r="436" s="2" customFormat="1" ht="21.75" customHeight="1">
      <c r="A436" s="41"/>
      <c r="B436" s="42"/>
      <c r="C436" s="216" t="s">
        <v>832</v>
      </c>
      <c r="D436" s="216" t="s">
        <v>310</v>
      </c>
      <c r="E436" s="217" t="s">
        <v>2801</v>
      </c>
      <c r="F436" s="218" t="s">
        <v>2802</v>
      </c>
      <c r="G436" s="219" t="s">
        <v>313</v>
      </c>
      <c r="H436" s="220">
        <v>292.80000000000001</v>
      </c>
      <c r="I436" s="221"/>
      <c r="J436" s="222">
        <f>ROUND(I436*H436,2)</f>
        <v>0</v>
      </c>
      <c r="K436" s="218" t="s">
        <v>314</v>
      </c>
      <c r="L436" s="47"/>
      <c r="M436" s="223" t="s">
        <v>19</v>
      </c>
      <c r="N436" s="224" t="s">
        <v>47</v>
      </c>
      <c r="O436" s="87"/>
      <c r="P436" s="225">
        <f>O436*H436</f>
        <v>0</v>
      </c>
      <c r="Q436" s="225">
        <v>3.0000000000000001E-05</v>
      </c>
      <c r="R436" s="225">
        <f>Q436*H436</f>
        <v>0.0087840000000000001</v>
      </c>
      <c r="S436" s="225">
        <v>0</v>
      </c>
      <c r="T436" s="226">
        <f>S436*H436</f>
        <v>0</v>
      </c>
      <c r="U436" s="41"/>
      <c r="V436" s="41"/>
      <c r="W436" s="41"/>
      <c r="X436" s="41"/>
      <c r="Y436" s="41"/>
      <c r="Z436" s="41"/>
      <c r="AA436" s="41"/>
      <c r="AB436" s="41"/>
      <c r="AC436" s="41"/>
      <c r="AD436" s="41"/>
      <c r="AE436" s="41"/>
      <c r="AR436" s="227" t="s">
        <v>391</v>
      </c>
      <c r="AT436" s="227" t="s">
        <v>310</v>
      </c>
      <c r="AU436" s="227" t="s">
        <v>85</v>
      </c>
      <c r="AY436" s="20" t="s">
        <v>308</v>
      </c>
      <c r="BE436" s="228">
        <f>IF(N436="základní",J436,0)</f>
        <v>0</v>
      </c>
      <c r="BF436" s="228">
        <f>IF(N436="snížená",J436,0)</f>
        <v>0</v>
      </c>
      <c r="BG436" s="228">
        <f>IF(N436="zákl. přenesená",J436,0)</f>
        <v>0</v>
      </c>
      <c r="BH436" s="228">
        <f>IF(N436="sníž. přenesená",J436,0)</f>
        <v>0</v>
      </c>
      <c r="BI436" s="228">
        <f>IF(N436="nulová",J436,0)</f>
        <v>0</v>
      </c>
      <c r="BJ436" s="20" t="s">
        <v>83</v>
      </c>
      <c r="BK436" s="228">
        <f>ROUND(I436*H436,2)</f>
        <v>0</v>
      </c>
      <c r="BL436" s="20" t="s">
        <v>391</v>
      </c>
      <c r="BM436" s="227" t="s">
        <v>2803</v>
      </c>
    </row>
    <row r="437" s="2" customFormat="1">
      <c r="A437" s="41"/>
      <c r="B437" s="42"/>
      <c r="C437" s="43"/>
      <c r="D437" s="229" t="s">
        <v>317</v>
      </c>
      <c r="E437" s="43"/>
      <c r="F437" s="230" t="s">
        <v>2804</v>
      </c>
      <c r="G437" s="43"/>
      <c r="H437" s="43"/>
      <c r="I437" s="231"/>
      <c r="J437" s="43"/>
      <c r="K437" s="43"/>
      <c r="L437" s="47"/>
      <c r="M437" s="232"/>
      <c r="N437" s="233"/>
      <c r="O437" s="87"/>
      <c r="P437" s="87"/>
      <c r="Q437" s="87"/>
      <c r="R437" s="87"/>
      <c r="S437" s="87"/>
      <c r="T437" s="88"/>
      <c r="U437" s="41"/>
      <c r="V437" s="41"/>
      <c r="W437" s="41"/>
      <c r="X437" s="41"/>
      <c r="Y437" s="41"/>
      <c r="Z437" s="41"/>
      <c r="AA437" s="41"/>
      <c r="AB437" s="41"/>
      <c r="AC437" s="41"/>
      <c r="AD437" s="41"/>
      <c r="AE437" s="41"/>
      <c r="AT437" s="20" t="s">
        <v>317</v>
      </c>
      <c r="AU437" s="20" t="s">
        <v>85</v>
      </c>
    </row>
    <row r="438" s="13" customFormat="1">
      <c r="A438" s="13"/>
      <c r="B438" s="234"/>
      <c r="C438" s="235"/>
      <c r="D438" s="236" t="s">
        <v>319</v>
      </c>
      <c r="E438" s="237" t="s">
        <v>19</v>
      </c>
      <c r="F438" s="238" t="s">
        <v>2805</v>
      </c>
      <c r="G438" s="235"/>
      <c r="H438" s="239">
        <v>142.80000000000001</v>
      </c>
      <c r="I438" s="240"/>
      <c r="J438" s="235"/>
      <c r="K438" s="235"/>
      <c r="L438" s="241"/>
      <c r="M438" s="242"/>
      <c r="N438" s="243"/>
      <c r="O438" s="243"/>
      <c r="P438" s="243"/>
      <c r="Q438" s="243"/>
      <c r="R438" s="243"/>
      <c r="S438" s="243"/>
      <c r="T438" s="244"/>
      <c r="U438" s="13"/>
      <c r="V438" s="13"/>
      <c r="W438" s="13"/>
      <c r="X438" s="13"/>
      <c r="Y438" s="13"/>
      <c r="Z438" s="13"/>
      <c r="AA438" s="13"/>
      <c r="AB438" s="13"/>
      <c r="AC438" s="13"/>
      <c r="AD438" s="13"/>
      <c r="AE438" s="13"/>
      <c r="AT438" s="245" t="s">
        <v>319</v>
      </c>
      <c r="AU438" s="245" t="s">
        <v>85</v>
      </c>
      <c r="AV438" s="13" t="s">
        <v>85</v>
      </c>
      <c r="AW438" s="13" t="s">
        <v>37</v>
      </c>
      <c r="AX438" s="13" t="s">
        <v>76</v>
      </c>
      <c r="AY438" s="245" t="s">
        <v>308</v>
      </c>
    </row>
    <row r="439" s="13" customFormat="1">
      <c r="A439" s="13"/>
      <c r="B439" s="234"/>
      <c r="C439" s="235"/>
      <c r="D439" s="236" t="s">
        <v>319</v>
      </c>
      <c r="E439" s="237" t="s">
        <v>19</v>
      </c>
      <c r="F439" s="238" t="s">
        <v>2806</v>
      </c>
      <c r="G439" s="235"/>
      <c r="H439" s="239">
        <v>150</v>
      </c>
      <c r="I439" s="240"/>
      <c r="J439" s="235"/>
      <c r="K439" s="235"/>
      <c r="L439" s="241"/>
      <c r="M439" s="242"/>
      <c r="N439" s="243"/>
      <c r="O439" s="243"/>
      <c r="P439" s="243"/>
      <c r="Q439" s="243"/>
      <c r="R439" s="243"/>
      <c r="S439" s="243"/>
      <c r="T439" s="244"/>
      <c r="U439" s="13"/>
      <c r="V439" s="13"/>
      <c r="W439" s="13"/>
      <c r="X439" s="13"/>
      <c r="Y439" s="13"/>
      <c r="Z439" s="13"/>
      <c r="AA439" s="13"/>
      <c r="AB439" s="13"/>
      <c r="AC439" s="13"/>
      <c r="AD439" s="13"/>
      <c r="AE439" s="13"/>
      <c r="AT439" s="245" t="s">
        <v>319</v>
      </c>
      <c r="AU439" s="245" t="s">
        <v>85</v>
      </c>
      <c r="AV439" s="13" t="s">
        <v>85</v>
      </c>
      <c r="AW439" s="13" t="s">
        <v>37</v>
      </c>
      <c r="AX439" s="13" t="s">
        <v>76</v>
      </c>
      <c r="AY439" s="245" t="s">
        <v>308</v>
      </c>
    </row>
    <row r="440" s="15" customFormat="1">
      <c r="A440" s="15"/>
      <c r="B440" s="259"/>
      <c r="C440" s="260"/>
      <c r="D440" s="236" t="s">
        <v>319</v>
      </c>
      <c r="E440" s="261" t="s">
        <v>19</v>
      </c>
      <c r="F440" s="262" t="s">
        <v>448</v>
      </c>
      <c r="G440" s="260"/>
      <c r="H440" s="263">
        <v>292.80000000000001</v>
      </c>
      <c r="I440" s="264"/>
      <c r="J440" s="260"/>
      <c r="K440" s="260"/>
      <c r="L440" s="265"/>
      <c r="M440" s="266"/>
      <c r="N440" s="267"/>
      <c r="O440" s="267"/>
      <c r="P440" s="267"/>
      <c r="Q440" s="267"/>
      <c r="R440" s="267"/>
      <c r="S440" s="267"/>
      <c r="T440" s="268"/>
      <c r="U440" s="15"/>
      <c r="V440" s="15"/>
      <c r="W440" s="15"/>
      <c r="X440" s="15"/>
      <c r="Y440" s="15"/>
      <c r="Z440" s="15"/>
      <c r="AA440" s="15"/>
      <c r="AB440" s="15"/>
      <c r="AC440" s="15"/>
      <c r="AD440" s="15"/>
      <c r="AE440" s="15"/>
      <c r="AT440" s="269" t="s">
        <v>319</v>
      </c>
      <c r="AU440" s="269" t="s">
        <v>85</v>
      </c>
      <c r="AV440" s="15" t="s">
        <v>315</v>
      </c>
      <c r="AW440" s="15" t="s">
        <v>37</v>
      </c>
      <c r="AX440" s="15" t="s">
        <v>83</v>
      </c>
      <c r="AY440" s="269" t="s">
        <v>308</v>
      </c>
    </row>
    <row r="441" s="2" customFormat="1" ht="16.5" customHeight="1">
      <c r="A441" s="41"/>
      <c r="B441" s="42"/>
      <c r="C441" s="280" t="s">
        <v>1790</v>
      </c>
      <c r="D441" s="280" t="s">
        <v>1137</v>
      </c>
      <c r="E441" s="281" t="s">
        <v>2807</v>
      </c>
      <c r="F441" s="282" t="s">
        <v>2808</v>
      </c>
      <c r="G441" s="283" t="s">
        <v>493</v>
      </c>
      <c r="H441" s="284">
        <v>0.55600000000000005</v>
      </c>
      <c r="I441" s="285"/>
      <c r="J441" s="286">
        <f>ROUND(I441*H441,2)</f>
        <v>0</v>
      </c>
      <c r="K441" s="282" t="s">
        <v>314</v>
      </c>
      <c r="L441" s="287"/>
      <c r="M441" s="288" t="s">
        <v>19</v>
      </c>
      <c r="N441" s="289" t="s">
        <v>47</v>
      </c>
      <c r="O441" s="87"/>
      <c r="P441" s="225">
        <f>O441*H441</f>
        <v>0</v>
      </c>
      <c r="Q441" s="225">
        <v>1</v>
      </c>
      <c r="R441" s="225">
        <f>Q441*H441</f>
        <v>0.55600000000000005</v>
      </c>
      <c r="S441" s="225">
        <v>0</v>
      </c>
      <c r="T441" s="226">
        <f>S441*H441</f>
        <v>0</v>
      </c>
      <c r="U441" s="41"/>
      <c r="V441" s="41"/>
      <c r="W441" s="41"/>
      <c r="X441" s="41"/>
      <c r="Y441" s="41"/>
      <c r="Z441" s="41"/>
      <c r="AA441" s="41"/>
      <c r="AB441" s="41"/>
      <c r="AC441" s="41"/>
      <c r="AD441" s="41"/>
      <c r="AE441" s="41"/>
      <c r="AR441" s="227" t="s">
        <v>616</v>
      </c>
      <c r="AT441" s="227" t="s">
        <v>1137</v>
      </c>
      <c r="AU441" s="227" t="s">
        <v>85</v>
      </c>
      <c r="AY441" s="20" t="s">
        <v>308</v>
      </c>
      <c r="BE441" s="228">
        <f>IF(N441="základní",J441,0)</f>
        <v>0</v>
      </c>
      <c r="BF441" s="228">
        <f>IF(N441="snížená",J441,0)</f>
        <v>0</v>
      </c>
      <c r="BG441" s="228">
        <f>IF(N441="zákl. přenesená",J441,0)</f>
        <v>0</v>
      </c>
      <c r="BH441" s="228">
        <f>IF(N441="sníž. přenesená",J441,0)</f>
        <v>0</v>
      </c>
      <c r="BI441" s="228">
        <f>IF(N441="nulová",J441,0)</f>
        <v>0</v>
      </c>
      <c r="BJ441" s="20" t="s">
        <v>83</v>
      </c>
      <c r="BK441" s="228">
        <f>ROUND(I441*H441,2)</f>
        <v>0</v>
      </c>
      <c r="BL441" s="20" t="s">
        <v>391</v>
      </c>
      <c r="BM441" s="227" t="s">
        <v>2809</v>
      </c>
    </row>
    <row r="442" s="13" customFormat="1">
      <c r="A442" s="13"/>
      <c r="B442" s="234"/>
      <c r="C442" s="235"/>
      <c r="D442" s="236" t="s">
        <v>319</v>
      </c>
      <c r="E442" s="235"/>
      <c r="F442" s="238" t="s">
        <v>2810</v>
      </c>
      <c r="G442" s="235"/>
      <c r="H442" s="239">
        <v>0.55600000000000005</v>
      </c>
      <c r="I442" s="240"/>
      <c r="J442" s="235"/>
      <c r="K442" s="235"/>
      <c r="L442" s="241"/>
      <c r="M442" s="242"/>
      <c r="N442" s="243"/>
      <c r="O442" s="243"/>
      <c r="P442" s="243"/>
      <c r="Q442" s="243"/>
      <c r="R442" s="243"/>
      <c r="S442" s="243"/>
      <c r="T442" s="244"/>
      <c r="U442" s="13"/>
      <c r="V442" s="13"/>
      <c r="W442" s="13"/>
      <c r="X442" s="13"/>
      <c r="Y442" s="13"/>
      <c r="Z442" s="13"/>
      <c r="AA442" s="13"/>
      <c r="AB442" s="13"/>
      <c r="AC442" s="13"/>
      <c r="AD442" s="13"/>
      <c r="AE442" s="13"/>
      <c r="AT442" s="245" t="s">
        <v>319</v>
      </c>
      <c r="AU442" s="245" t="s">
        <v>85</v>
      </c>
      <c r="AV442" s="13" t="s">
        <v>85</v>
      </c>
      <c r="AW442" s="13" t="s">
        <v>4</v>
      </c>
      <c r="AX442" s="13" t="s">
        <v>83</v>
      </c>
      <c r="AY442" s="245" t="s">
        <v>308</v>
      </c>
    </row>
    <row r="443" s="2" customFormat="1" ht="16.5" customHeight="1">
      <c r="A443" s="41"/>
      <c r="B443" s="42"/>
      <c r="C443" s="216" t="s">
        <v>839</v>
      </c>
      <c r="D443" s="216" t="s">
        <v>310</v>
      </c>
      <c r="E443" s="217" t="s">
        <v>2811</v>
      </c>
      <c r="F443" s="218" t="s">
        <v>2812</v>
      </c>
      <c r="G443" s="219" t="s">
        <v>313</v>
      </c>
      <c r="H443" s="220">
        <v>146.40000000000001</v>
      </c>
      <c r="I443" s="221"/>
      <c r="J443" s="222">
        <f>ROUND(I443*H443,2)</f>
        <v>0</v>
      </c>
      <c r="K443" s="218" t="s">
        <v>314</v>
      </c>
      <c r="L443" s="47"/>
      <c r="M443" s="223" t="s">
        <v>19</v>
      </c>
      <c r="N443" s="224" t="s">
        <v>47</v>
      </c>
      <c r="O443" s="87"/>
      <c r="P443" s="225">
        <f>O443*H443</f>
        <v>0</v>
      </c>
      <c r="Q443" s="225">
        <v>0</v>
      </c>
      <c r="R443" s="225">
        <f>Q443*H443</f>
        <v>0</v>
      </c>
      <c r="S443" s="225">
        <v>0</v>
      </c>
      <c r="T443" s="226">
        <f>S443*H443</f>
        <v>0</v>
      </c>
      <c r="U443" s="41"/>
      <c r="V443" s="41"/>
      <c r="W443" s="41"/>
      <c r="X443" s="41"/>
      <c r="Y443" s="41"/>
      <c r="Z443" s="41"/>
      <c r="AA443" s="41"/>
      <c r="AB443" s="41"/>
      <c r="AC443" s="41"/>
      <c r="AD443" s="41"/>
      <c r="AE443" s="41"/>
      <c r="AR443" s="227" t="s">
        <v>391</v>
      </c>
      <c r="AT443" s="227" t="s">
        <v>310</v>
      </c>
      <c r="AU443" s="227" t="s">
        <v>85</v>
      </c>
      <c r="AY443" s="20" t="s">
        <v>308</v>
      </c>
      <c r="BE443" s="228">
        <f>IF(N443="základní",J443,0)</f>
        <v>0</v>
      </c>
      <c r="BF443" s="228">
        <f>IF(N443="snížená",J443,0)</f>
        <v>0</v>
      </c>
      <c r="BG443" s="228">
        <f>IF(N443="zákl. přenesená",J443,0)</f>
        <v>0</v>
      </c>
      <c r="BH443" s="228">
        <f>IF(N443="sníž. přenesená",J443,0)</f>
        <v>0</v>
      </c>
      <c r="BI443" s="228">
        <f>IF(N443="nulová",J443,0)</f>
        <v>0</v>
      </c>
      <c r="BJ443" s="20" t="s">
        <v>83</v>
      </c>
      <c r="BK443" s="228">
        <f>ROUND(I443*H443,2)</f>
        <v>0</v>
      </c>
      <c r="BL443" s="20" t="s">
        <v>391</v>
      </c>
      <c r="BM443" s="227" t="s">
        <v>2813</v>
      </c>
    </row>
    <row r="444" s="2" customFormat="1">
      <c r="A444" s="41"/>
      <c r="B444" s="42"/>
      <c r="C444" s="43"/>
      <c r="D444" s="229" t="s">
        <v>317</v>
      </c>
      <c r="E444" s="43"/>
      <c r="F444" s="230" t="s">
        <v>2814</v>
      </c>
      <c r="G444" s="43"/>
      <c r="H444" s="43"/>
      <c r="I444" s="231"/>
      <c r="J444" s="43"/>
      <c r="K444" s="43"/>
      <c r="L444" s="47"/>
      <c r="M444" s="232"/>
      <c r="N444" s="233"/>
      <c r="O444" s="87"/>
      <c r="P444" s="87"/>
      <c r="Q444" s="87"/>
      <c r="R444" s="87"/>
      <c r="S444" s="87"/>
      <c r="T444" s="88"/>
      <c r="U444" s="41"/>
      <c r="V444" s="41"/>
      <c r="W444" s="41"/>
      <c r="X444" s="41"/>
      <c r="Y444" s="41"/>
      <c r="Z444" s="41"/>
      <c r="AA444" s="41"/>
      <c r="AB444" s="41"/>
      <c r="AC444" s="41"/>
      <c r="AD444" s="41"/>
      <c r="AE444" s="41"/>
      <c r="AT444" s="20" t="s">
        <v>317</v>
      </c>
      <c r="AU444" s="20" t="s">
        <v>85</v>
      </c>
    </row>
    <row r="445" s="14" customFormat="1">
      <c r="A445" s="14"/>
      <c r="B445" s="249"/>
      <c r="C445" s="250"/>
      <c r="D445" s="236" t="s">
        <v>319</v>
      </c>
      <c r="E445" s="251" t="s">
        <v>19</v>
      </c>
      <c r="F445" s="252" t="s">
        <v>2815</v>
      </c>
      <c r="G445" s="250"/>
      <c r="H445" s="251" t="s">
        <v>19</v>
      </c>
      <c r="I445" s="253"/>
      <c r="J445" s="250"/>
      <c r="K445" s="250"/>
      <c r="L445" s="254"/>
      <c r="M445" s="255"/>
      <c r="N445" s="256"/>
      <c r="O445" s="256"/>
      <c r="P445" s="256"/>
      <c r="Q445" s="256"/>
      <c r="R445" s="256"/>
      <c r="S445" s="256"/>
      <c r="T445" s="257"/>
      <c r="U445" s="14"/>
      <c r="V445" s="14"/>
      <c r="W445" s="14"/>
      <c r="X445" s="14"/>
      <c r="Y445" s="14"/>
      <c r="Z445" s="14"/>
      <c r="AA445" s="14"/>
      <c r="AB445" s="14"/>
      <c r="AC445" s="14"/>
      <c r="AD445" s="14"/>
      <c r="AE445" s="14"/>
      <c r="AT445" s="258" t="s">
        <v>319</v>
      </c>
      <c r="AU445" s="258" t="s">
        <v>85</v>
      </c>
      <c r="AV445" s="14" t="s">
        <v>83</v>
      </c>
      <c r="AW445" s="14" t="s">
        <v>37</v>
      </c>
      <c r="AX445" s="14" t="s">
        <v>76</v>
      </c>
      <c r="AY445" s="258" t="s">
        <v>308</v>
      </c>
    </row>
    <row r="446" s="13" customFormat="1">
      <c r="A446" s="13"/>
      <c r="B446" s="234"/>
      <c r="C446" s="235"/>
      <c r="D446" s="236" t="s">
        <v>319</v>
      </c>
      <c r="E446" s="237" t="s">
        <v>19</v>
      </c>
      <c r="F446" s="238" t="s">
        <v>2795</v>
      </c>
      <c r="G446" s="235"/>
      <c r="H446" s="239">
        <v>71.400000000000006</v>
      </c>
      <c r="I446" s="240"/>
      <c r="J446" s="235"/>
      <c r="K446" s="235"/>
      <c r="L446" s="241"/>
      <c r="M446" s="242"/>
      <c r="N446" s="243"/>
      <c r="O446" s="243"/>
      <c r="P446" s="243"/>
      <c r="Q446" s="243"/>
      <c r="R446" s="243"/>
      <c r="S446" s="243"/>
      <c r="T446" s="244"/>
      <c r="U446" s="13"/>
      <c r="V446" s="13"/>
      <c r="W446" s="13"/>
      <c r="X446" s="13"/>
      <c r="Y446" s="13"/>
      <c r="Z446" s="13"/>
      <c r="AA446" s="13"/>
      <c r="AB446" s="13"/>
      <c r="AC446" s="13"/>
      <c r="AD446" s="13"/>
      <c r="AE446" s="13"/>
      <c r="AT446" s="245" t="s">
        <v>319</v>
      </c>
      <c r="AU446" s="245" t="s">
        <v>85</v>
      </c>
      <c r="AV446" s="13" t="s">
        <v>85</v>
      </c>
      <c r="AW446" s="13" t="s">
        <v>37</v>
      </c>
      <c r="AX446" s="13" t="s">
        <v>76</v>
      </c>
      <c r="AY446" s="245" t="s">
        <v>308</v>
      </c>
    </row>
    <row r="447" s="13" customFormat="1">
      <c r="A447" s="13"/>
      <c r="B447" s="234"/>
      <c r="C447" s="235"/>
      <c r="D447" s="236" t="s">
        <v>319</v>
      </c>
      <c r="E447" s="237" t="s">
        <v>19</v>
      </c>
      <c r="F447" s="238" t="s">
        <v>2796</v>
      </c>
      <c r="G447" s="235"/>
      <c r="H447" s="239">
        <v>75</v>
      </c>
      <c r="I447" s="240"/>
      <c r="J447" s="235"/>
      <c r="K447" s="235"/>
      <c r="L447" s="241"/>
      <c r="M447" s="242"/>
      <c r="N447" s="243"/>
      <c r="O447" s="243"/>
      <c r="P447" s="243"/>
      <c r="Q447" s="243"/>
      <c r="R447" s="243"/>
      <c r="S447" s="243"/>
      <c r="T447" s="244"/>
      <c r="U447" s="13"/>
      <c r="V447" s="13"/>
      <c r="W447" s="13"/>
      <c r="X447" s="13"/>
      <c r="Y447" s="13"/>
      <c r="Z447" s="13"/>
      <c r="AA447" s="13"/>
      <c r="AB447" s="13"/>
      <c r="AC447" s="13"/>
      <c r="AD447" s="13"/>
      <c r="AE447" s="13"/>
      <c r="AT447" s="245" t="s">
        <v>319</v>
      </c>
      <c r="AU447" s="245" t="s">
        <v>85</v>
      </c>
      <c r="AV447" s="13" t="s">
        <v>85</v>
      </c>
      <c r="AW447" s="13" t="s">
        <v>37</v>
      </c>
      <c r="AX447" s="13" t="s">
        <v>76</v>
      </c>
      <c r="AY447" s="245" t="s">
        <v>308</v>
      </c>
    </row>
    <row r="448" s="15" customFormat="1">
      <c r="A448" s="15"/>
      <c r="B448" s="259"/>
      <c r="C448" s="260"/>
      <c r="D448" s="236" t="s">
        <v>319</v>
      </c>
      <c r="E448" s="261" t="s">
        <v>19</v>
      </c>
      <c r="F448" s="262" t="s">
        <v>448</v>
      </c>
      <c r="G448" s="260"/>
      <c r="H448" s="263">
        <v>146.40000000000001</v>
      </c>
      <c r="I448" s="264"/>
      <c r="J448" s="260"/>
      <c r="K448" s="260"/>
      <c r="L448" s="265"/>
      <c r="M448" s="266"/>
      <c r="N448" s="267"/>
      <c r="O448" s="267"/>
      <c r="P448" s="267"/>
      <c r="Q448" s="267"/>
      <c r="R448" s="267"/>
      <c r="S448" s="267"/>
      <c r="T448" s="268"/>
      <c r="U448" s="15"/>
      <c r="V448" s="15"/>
      <c r="W448" s="15"/>
      <c r="X448" s="15"/>
      <c r="Y448" s="15"/>
      <c r="Z448" s="15"/>
      <c r="AA448" s="15"/>
      <c r="AB448" s="15"/>
      <c r="AC448" s="15"/>
      <c r="AD448" s="15"/>
      <c r="AE448" s="15"/>
      <c r="AT448" s="269" t="s">
        <v>319</v>
      </c>
      <c r="AU448" s="269" t="s">
        <v>85</v>
      </c>
      <c r="AV448" s="15" t="s">
        <v>315</v>
      </c>
      <c r="AW448" s="15" t="s">
        <v>37</v>
      </c>
      <c r="AX448" s="15" t="s">
        <v>83</v>
      </c>
      <c r="AY448" s="269" t="s">
        <v>308</v>
      </c>
    </row>
    <row r="449" s="2" customFormat="1" ht="16.5" customHeight="1">
      <c r="A449" s="41"/>
      <c r="B449" s="42"/>
      <c r="C449" s="280" t="s">
        <v>1800</v>
      </c>
      <c r="D449" s="280" t="s">
        <v>1137</v>
      </c>
      <c r="E449" s="281" t="s">
        <v>2816</v>
      </c>
      <c r="F449" s="282" t="s">
        <v>2817</v>
      </c>
      <c r="G449" s="283" t="s">
        <v>313</v>
      </c>
      <c r="H449" s="284">
        <v>184.464</v>
      </c>
      <c r="I449" s="285"/>
      <c r="J449" s="286">
        <f>ROUND(I449*H449,2)</f>
        <v>0</v>
      </c>
      <c r="K449" s="282" t="s">
        <v>314</v>
      </c>
      <c r="L449" s="287"/>
      <c r="M449" s="288" t="s">
        <v>19</v>
      </c>
      <c r="N449" s="289" t="s">
        <v>47</v>
      </c>
      <c r="O449" s="87"/>
      <c r="P449" s="225">
        <f>O449*H449</f>
        <v>0</v>
      </c>
      <c r="Q449" s="225">
        <v>0.00050000000000000001</v>
      </c>
      <c r="R449" s="225">
        <f>Q449*H449</f>
        <v>0.092231999999999995</v>
      </c>
      <c r="S449" s="225">
        <v>0</v>
      </c>
      <c r="T449" s="226">
        <f>S449*H449</f>
        <v>0</v>
      </c>
      <c r="U449" s="41"/>
      <c r="V449" s="41"/>
      <c r="W449" s="41"/>
      <c r="X449" s="41"/>
      <c r="Y449" s="41"/>
      <c r="Z449" s="41"/>
      <c r="AA449" s="41"/>
      <c r="AB449" s="41"/>
      <c r="AC449" s="41"/>
      <c r="AD449" s="41"/>
      <c r="AE449" s="41"/>
      <c r="AR449" s="227" t="s">
        <v>616</v>
      </c>
      <c r="AT449" s="227" t="s">
        <v>1137</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391</v>
      </c>
      <c r="BM449" s="227" t="s">
        <v>2818</v>
      </c>
    </row>
    <row r="450" s="13" customFormat="1">
      <c r="A450" s="13"/>
      <c r="B450" s="234"/>
      <c r="C450" s="235"/>
      <c r="D450" s="236" t="s">
        <v>319</v>
      </c>
      <c r="E450" s="237" t="s">
        <v>19</v>
      </c>
      <c r="F450" s="238" t="s">
        <v>2819</v>
      </c>
      <c r="G450" s="235"/>
      <c r="H450" s="239">
        <v>146.40000000000001</v>
      </c>
      <c r="I450" s="240"/>
      <c r="J450" s="235"/>
      <c r="K450" s="235"/>
      <c r="L450" s="241"/>
      <c r="M450" s="242"/>
      <c r="N450" s="243"/>
      <c r="O450" s="243"/>
      <c r="P450" s="243"/>
      <c r="Q450" s="243"/>
      <c r="R450" s="243"/>
      <c r="S450" s="243"/>
      <c r="T450" s="244"/>
      <c r="U450" s="13"/>
      <c r="V450" s="13"/>
      <c r="W450" s="13"/>
      <c r="X450" s="13"/>
      <c r="Y450" s="13"/>
      <c r="Z450" s="13"/>
      <c r="AA450" s="13"/>
      <c r="AB450" s="13"/>
      <c r="AC450" s="13"/>
      <c r="AD450" s="13"/>
      <c r="AE450" s="13"/>
      <c r="AT450" s="245" t="s">
        <v>319</v>
      </c>
      <c r="AU450" s="245" t="s">
        <v>85</v>
      </c>
      <c r="AV450" s="13" t="s">
        <v>85</v>
      </c>
      <c r="AW450" s="13" t="s">
        <v>37</v>
      </c>
      <c r="AX450" s="13" t="s">
        <v>83</v>
      </c>
      <c r="AY450" s="245" t="s">
        <v>308</v>
      </c>
    </row>
    <row r="451" s="13" customFormat="1">
      <c r="A451" s="13"/>
      <c r="B451" s="234"/>
      <c r="C451" s="235"/>
      <c r="D451" s="236" t="s">
        <v>319</v>
      </c>
      <c r="E451" s="235"/>
      <c r="F451" s="238" t="s">
        <v>2820</v>
      </c>
      <c r="G451" s="235"/>
      <c r="H451" s="239">
        <v>184.464</v>
      </c>
      <c r="I451" s="240"/>
      <c r="J451" s="235"/>
      <c r="K451" s="235"/>
      <c r="L451" s="241"/>
      <c r="M451" s="242"/>
      <c r="N451" s="243"/>
      <c r="O451" s="243"/>
      <c r="P451" s="243"/>
      <c r="Q451" s="243"/>
      <c r="R451" s="243"/>
      <c r="S451" s="243"/>
      <c r="T451" s="244"/>
      <c r="U451" s="13"/>
      <c r="V451" s="13"/>
      <c r="W451" s="13"/>
      <c r="X451" s="13"/>
      <c r="Y451" s="13"/>
      <c r="Z451" s="13"/>
      <c r="AA451" s="13"/>
      <c r="AB451" s="13"/>
      <c r="AC451" s="13"/>
      <c r="AD451" s="13"/>
      <c r="AE451" s="13"/>
      <c r="AT451" s="245" t="s">
        <v>319</v>
      </c>
      <c r="AU451" s="245" t="s">
        <v>85</v>
      </c>
      <c r="AV451" s="13" t="s">
        <v>85</v>
      </c>
      <c r="AW451" s="13" t="s">
        <v>4</v>
      </c>
      <c r="AX451" s="13" t="s">
        <v>83</v>
      </c>
      <c r="AY451" s="245" t="s">
        <v>308</v>
      </c>
    </row>
    <row r="452" s="2" customFormat="1" ht="24.15" customHeight="1">
      <c r="A452" s="41"/>
      <c r="B452" s="42"/>
      <c r="C452" s="216" t="s">
        <v>845</v>
      </c>
      <c r="D452" s="216" t="s">
        <v>310</v>
      </c>
      <c r="E452" s="217" t="s">
        <v>2821</v>
      </c>
      <c r="F452" s="218" t="s">
        <v>2822</v>
      </c>
      <c r="G452" s="219" t="s">
        <v>493</v>
      </c>
      <c r="H452" s="220">
        <v>0.70699999999999996</v>
      </c>
      <c r="I452" s="221"/>
      <c r="J452" s="222">
        <f>ROUND(I452*H452,2)</f>
        <v>0</v>
      </c>
      <c r="K452" s="218" t="s">
        <v>314</v>
      </c>
      <c r="L452" s="47"/>
      <c r="M452" s="223" t="s">
        <v>19</v>
      </c>
      <c r="N452" s="224" t="s">
        <v>47</v>
      </c>
      <c r="O452" s="87"/>
      <c r="P452" s="225">
        <f>O452*H452</f>
        <v>0</v>
      </c>
      <c r="Q452" s="225">
        <v>0</v>
      </c>
      <c r="R452" s="225">
        <f>Q452*H452</f>
        <v>0</v>
      </c>
      <c r="S452" s="225">
        <v>0</v>
      </c>
      <c r="T452" s="226">
        <f>S452*H452</f>
        <v>0</v>
      </c>
      <c r="U452" s="41"/>
      <c r="V452" s="41"/>
      <c r="W452" s="41"/>
      <c r="X452" s="41"/>
      <c r="Y452" s="41"/>
      <c r="Z452" s="41"/>
      <c r="AA452" s="41"/>
      <c r="AB452" s="41"/>
      <c r="AC452" s="41"/>
      <c r="AD452" s="41"/>
      <c r="AE452" s="41"/>
      <c r="AR452" s="227" t="s">
        <v>391</v>
      </c>
      <c r="AT452" s="227" t="s">
        <v>310</v>
      </c>
      <c r="AU452" s="227" t="s">
        <v>85</v>
      </c>
      <c r="AY452" s="20" t="s">
        <v>308</v>
      </c>
      <c r="BE452" s="228">
        <f>IF(N452="základní",J452,0)</f>
        <v>0</v>
      </c>
      <c r="BF452" s="228">
        <f>IF(N452="snížená",J452,0)</f>
        <v>0</v>
      </c>
      <c r="BG452" s="228">
        <f>IF(N452="zákl. přenesená",J452,0)</f>
        <v>0</v>
      </c>
      <c r="BH452" s="228">
        <f>IF(N452="sníž. přenesená",J452,0)</f>
        <v>0</v>
      </c>
      <c r="BI452" s="228">
        <f>IF(N452="nulová",J452,0)</f>
        <v>0</v>
      </c>
      <c r="BJ452" s="20" t="s">
        <v>83</v>
      </c>
      <c r="BK452" s="228">
        <f>ROUND(I452*H452,2)</f>
        <v>0</v>
      </c>
      <c r="BL452" s="20" t="s">
        <v>391</v>
      </c>
      <c r="BM452" s="227" t="s">
        <v>2823</v>
      </c>
    </row>
    <row r="453" s="2" customFormat="1">
      <c r="A453" s="41"/>
      <c r="B453" s="42"/>
      <c r="C453" s="43"/>
      <c r="D453" s="229" t="s">
        <v>317</v>
      </c>
      <c r="E453" s="43"/>
      <c r="F453" s="230" t="s">
        <v>2824</v>
      </c>
      <c r="G453" s="43"/>
      <c r="H453" s="43"/>
      <c r="I453" s="231"/>
      <c r="J453" s="43"/>
      <c r="K453" s="43"/>
      <c r="L453" s="47"/>
      <c r="M453" s="270"/>
      <c r="N453" s="271"/>
      <c r="O453" s="272"/>
      <c r="P453" s="272"/>
      <c r="Q453" s="272"/>
      <c r="R453" s="272"/>
      <c r="S453" s="272"/>
      <c r="T453" s="273"/>
      <c r="U453" s="41"/>
      <c r="V453" s="41"/>
      <c r="W453" s="41"/>
      <c r="X453" s="41"/>
      <c r="Y453" s="41"/>
      <c r="Z453" s="41"/>
      <c r="AA453" s="41"/>
      <c r="AB453" s="41"/>
      <c r="AC453" s="41"/>
      <c r="AD453" s="41"/>
      <c r="AE453" s="41"/>
      <c r="AT453" s="20" t="s">
        <v>317</v>
      </c>
      <c r="AU453" s="20" t="s">
        <v>85</v>
      </c>
    </row>
    <row r="454" s="2" customFormat="1" ht="6.96" customHeight="1">
      <c r="A454" s="41"/>
      <c r="B454" s="62"/>
      <c r="C454" s="63"/>
      <c r="D454" s="63"/>
      <c r="E454" s="63"/>
      <c r="F454" s="63"/>
      <c r="G454" s="63"/>
      <c r="H454" s="63"/>
      <c r="I454" s="63"/>
      <c r="J454" s="63"/>
      <c r="K454" s="63"/>
      <c r="L454" s="47"/>
      <c r="M454" s="41"/>
      <c r="O454" s="41"/>
      <c r="P454" s="41"/>
      <c r="Q454" s="41"/>
      <c r="R454" s="41"/>
      <c r="S454" s="41"/>
      <c r="T454" s="41"/>
      <c r="U454" s="41"/>
      <c r="V454" s="41"/>
      <c r="W454" s="41"/>
      <c r="X454" s="41"/>
      <c r="Y454" s="41"/>
      <c r="Z454" s="41"/>
      <c r="AA454" s="41"/>
      <c r="AB454" s="41"/>
      <c r="AC454" s="41"/>
      <c r="AD454" s="41"/>
      <c r="AE454" s="41"/>
    </row>
  </sheetData>
  <sheetProtection sheet="1" autoFilter="0" formatColumns="0" formatRows="0" objects="1" scenarios="1" spinCount="100000" saltValue="SnmuGEDWRTd80foB7ekQk4X4vswSKDexs72Y9X20y28gI2xxI+Iif1h/rSDDZVTtSdmMs+3FrojlkcdkcsSo8g==" hashValue="Grw6EDWLLrCKn013/DRW3qatHiUAAYb+Za7QUI9VpymzW2iHI7PJSqUz56iloJiAYKP1Ma4uqUxwO6XtOsa9vQ==" algorithmName="SHA-512" password="CC35"/>
  <autoFilter ref="C95:K453"/>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2"/>
    <hyperlink ref="F103" r:id="rId2" display="https://podminky.urs.cz/item/CS_URS_2024_02/115101302"/>
    <hyperlink ref="F106" r:id="rId3" display="https://podminky.urs.cz/item/CS_URS_2024_02/131251205"/>
    <hyperlink ref="F110" r:id="rId4" display="https://podminky.urs.cz/item/CS_URS_2024_02/131351205"/>
    <hyperlink ref="F114" r:id="rId5" display="https://podminky.urs.cz/item/CS_URS_2024_02/139951123"/>
    <hyperlink ref="F117" r:id="rId6" display="https://podminky.urs.cz/item/CS_URS_2024_02/151721112"/>
    <hyperlink ref="F120" r:id="rId7" display="https://podminky.urs.cz/item/CS_URS_2024_02/153111114"/>
    <hyperlink ref="F123" r:id="rId8" display="https://podminky.urs.cz/item/CS_URS_2024_02/153112116"/>
    <hyperlink ref="F126" r:id="rId9" display="https://podminky.urs.cz/item/CS_URS_2024_02/153112133"/>
    <hyperlink ref="F135" r:id="rId10" display="https://podminky.urs.cz/item/CS_URS_2024_02/153113120"/>
    <hyperlink ref="F138" r:id="rId11" display="https://podminky.urs.cz/item/CS_URS_2024_02/153116111"/>
    <hyperlink ref="F145" r:id="rId12" display="https://podminky.urs.cz/item/CS_URS_2024_02/153116112"/>
    <hyperlink ref="F155" r:id="rId13" display="https://podminky.urs.cz/item/CS_URS_2024_02/153116113"/>
    <hyperlink ref="F162" r:id="rId14" display="https://podminky.urs.cz/item/CS_URS_2024_02/162751117"/>
    <hyperlink ref="F165" r:id="rId15" display="https://podminky.urs.cz/item/CS_URS_2024_02/162751119"/>
    <hyperlink ref="F168" r:id="rId16" display="https://podminky.urs.cz/item/CS_URS_2024_02/162751137"/>
    <hyperlink ref="F171" r:id="rId17" display="https://podminky.urs.cz/item/CS_URS_2024_02/162751139"/>
    <hyperlink ref="F174" r:id="rId18" display="https://podminky.urs.cz/item/CS_URS_2024_02/162751157"/>
    <hyperlink ref="F177" r:id="rId19" display="https://podminky.urs.cz/item/CS_URS_2024_02/162751159"/>
    <hyperlink ref="F180" r:id="rId20" display="https://podminky.urs.cz/item/CS_URS_2024_02/171201231"/>
    <hyperlink ref="F185" r:id="rId21" display="https://podminky.urs.cz/item/CS_URS_2024_02/171251201"/>
    <hyperlink ref="F192" r:id="rId22" display="https://podminky.urs.cz/item/CS_URS_2024_02/174151101"/>
    <hyperlink ref="F199" r:id="rId23" display="https://podminky.urs.cz/item/CS_URS_2024_01/224412116"/>
    <hyperlink ref="F203" r:id="rId24" display="https://podminky.urs.cz/item/CS_URS_2024_02/359901212"/>
    <hyperlink ref="F209" r:id="rId25" display="https://podminky.urs.cz/item/CS_URS_2024_02/452111121"/>
    <hyperlink ref="F215" r:id="rId26" display="https://podminky.urs.cz/item/CS_URS_2024_02/452311141"/>
    <hyperlink ref="F221" r:id="rId27" display="https://podminky.urs.cz/item/CS_URS_2024_02/452368211"/>
    <hyperlink ref="F228" r:id="rId28" display="https://podminky.urs.cz/item/CS_URS_2024_02/871440310"/>
    <hyperlink ref="F234" r:id="rId29" display="https://podminky.urs.cz/item/CS_URS_2024_01/877310440"/>
    <hyperlink ref="F240" r:id="rId30" display="https://podminky.urs.cz/item/CS_URS_2024_02/894201161"/>
    <hyperlink ref="F247" r:id="rId31" display="https://podminky.urs.cz/item/CS_URS_2024_02/894302162"/>
    <hyperlink ref="F254" r:id="rId32" display="https://podminky.urs.cz/item/CS_URS_2024_02/894302262"/>
    <hyperlink ref="F261" r:id="rId33" display="https://podminky.urs.cz/item/CS_URS_2024_02/894411311"/>
    <hyperlink ref="F280" r:id="rId34" display="https://podminky.urs.cz/item/CS_URS_2024_01/894414211"/>
    <hyperlink ref="F291" r:id="rId35" display="https://podminky.urs.cz/item/CS_URS_2024_02/894501111"/>
    <hyperlink ref="F299" r:id="rId36" display="https://podminky.urs.cz/item/CS_URS_2024_02/894501112"/>
    <hyperlink ref="F306" r:id="rId37" display="https://podminky.urs.cz/item/CS_URS_2024_02/894501211"/>
    <hyperlink ref="F312" r:id="rId38" display="https://podminky.urs.cz/item/CS_URS_2024_02/894501212"/>
    <hyperlink ref="F318" r:id="rId39" display="https://podminky.urs.cz/item/CS_URS_2024_02/894501221"/>
    <hyperlink ref="F324" r:id="rId40" display="https://podminky.urs.cz/item/CS_URS_2024_02/894501222"/>
    <hyperlink ref="F330" r:id="rId41" display="https://podminky.urs.cz/item/CS_URS_2024_02/894608112"/>
    <hyperlink ref="F348" r:id="rId42" display="https://podminky.urs.cz/item/CS_URS_2024_02/899104112"/>
    <hyperlink ref="F352" r:id="rId43" display="https://podminky.urs.cz/item/CS_URS_2024_01/899501221"/>
    <hyperlink ref="F356" r:id="rId44" display="https://podminky.urs.cz/item/CS_URS_2024_02/985111223"/>
    <hyperlink ref="F360" r:id="rId45" display="https://podminky.urs.cz/item/CS_URS_2024_02/985111291"/>
    <hyperlink ref="F364" r:id="rId46" display="https://podminky.urs.cz/item/CS_URS_2024_02/985141212"/>
    <hyperlink ref="F368" r:id="rId47" display="https://podminky.urs.cz/item/CS_URS_2024_02/985141911"/>
    <hyperlink ref="F372" r:id="rId48" display="https://podminky.urs.cz/item/CS_URS_2024_02/985311220"/>
    <hyperlink ref="F380" r:id="rId49" display="https://podminky.urs.cz/item/CS_URS_2024_02/985311311"/>
    <hyperlink ref="F384" r:id="rId50" display="https://podminky.urs.cz/item/CS_URS_2024_02/985311911"/>
    <hyperlink ref="F387" r:id="rId51" display="https://podminky.urs.cz/item/CS_URS_2024_02/985312124"/>
    <hyperlink ref="F390" r:id="rId52" display="https://podminky.urs.cz/item/CS_URS_2024_02/985312134"/>
    <hyperlink ref="F393" r:id="rId53" display="https://podminky.urs.cz/item/CS_URS_2024_02/985312191"/>
    <hyperlink ref="F396" r:id="rId54" display="https://podminky.urs.cz/item/CS_URS_2024_02/985323111"/>
    <hyperlink ref="F400" r:id="rId55" display="https://podminky.urs.cz/item/CS_URS_2024_02/985331211"/>
    <hyperlink ref="F410" r:id="rId56" display="https://podminky.urs.cz/item/CS_URS_2024_02/997002511"/>
    <hyperlink ref="F414" r:id="rId57" display="https://podminky.urs.cz/item/CS_URS_2024_02/997002519"/>
    <hyperlink ref="F418" r:id="rId58" display="https://podminky.urs.cz/item/CS_URS_2024_02/997013601"/>
    <hyperlink ref="F422" r:id="rId59" display="https://podminky.urs.cz/item/CS_URS_2024_02/997221862"/>
    <hyperlink ref="F426" r:id="rId60" display="https://podminky.urs.cz/item/CS_URS_2024_02/998271201"/>
    <hyperlink ref="F430" r:id="rId61" display="https://podminky.urs.cz/item/CS_URS_2024_02/711511101"/>
    <hyperlink ref="F437" r:id="rId62" display="https://podminky.urs.cz/item/CS_URS_2024_02/711521131"/>
    <hyperlink ref="F444" r:id="rId63" display="https://podminky.urs.cz/item/CS_URS_2024_02/711531110"/>
    <hyperlink ref="F453" r:id="rId64" display="https://podminky.urs.cz/item/CS_URS_2024_02/998711101"/>
  </hyperlinks>
  <pageMargins left="0.39375" right="0.39375" top="0.39375" bottom="0.39375" header="0" footer="0"/>
  <pageSetup paperSize="9" orientation="landscape" blackAndWhite="1" fitToHeight="100"/>
  <headerFooter>
    <oddFooter>&amp;CStrana &amp;P z &amp;N</oddFooter>
  </headerFooter>
  <drawing r:id="rId65"/>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286</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ROUND(J87,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ROUND((SUM(BE87:BE161)),  2)</f>
        <v>0</v>
      </c>
      <c r="G35" s="41"/>
      <c r="H35" s="41"/>
      <c r="I35" s="161">
        <v>0.20999999999999999</v>
      </c>
      <c r="J35" s="160">
        <f>ROUND(((SUM(BE87:BE161))*I35),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ROUND((SUM(BF87:BF161)),  2)</f>
        <v>0</v>
      </c>
      <c r="G36" s="41"/>
      <c r="H36" s="41"/>
      <c r="I36" s="161">
        <v>0.12</v>
      </c>
      <c r="J36" s="160">
        <f>ROUND(((SUM(BF87:BF161))*I36),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ROUND((SUM(BG87:BG161)),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ROUND((SUM(BH87:BH161)),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ROUND((SUM(BI87:BI161)),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001 - Příprava území</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J87</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J89</f>
        <v>0</v>
      </c>
      <c r="K65" s="128"/>
      <c r="L65" s="188"/>
      <c r="S65" s="10"/>
      <c r="T65" s="10"/>
      <c r="U65" s="10"/>
      <c r="V65" s="10"/>
      <c r="W65" s="10"/>
      <c r="X65" s="10"/>
      <c r="Y65" s="10"/>
      <c r="Z65" s="10"/>
      <c r="AA65" s="10"/>
      <c r="AB65" s="10"/>
      <c r="AC65" s="10"/>
      <c r="AD65" s="10"/>
      <c r="AE65" s="10"/>
    </row>
    <row r="66" s="2" customFormat="1" ht="21.84"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8"/>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8"/>
      <c r="S71" s="41"/>
      <c r="T71" s="41"/>
      <c r="U71" s="41"/>
      <c r="V71" s="41"/>
      <c r="W71" s="41"/>
      <c r="X71" s="41"/>
      <c r="Y71" s="41"/>
      <c r="Z71" s="41"/>
      <c r="AA71" s="41"/>
      <c r="AB71" s="41"/>
      <c r="AC71" s="41"/>
      <c r="AD71" s="41"/>
      <c r="AE71" s="41"/>
    </row>
    <row r="72" s="2" customFormat="1" ht="24.96" customHeight="1">
      <c r="A72" s="41"/>
      <c r="B72" s="42"/>
      <c r="C72" s="26" t="s">
        <v>293</v>
      </c>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16.5" customHeight="1">
      <c r="A75" s="41"/>
      <c r="B75" s="42"/>
      <c r="C75" s="43"/>
      <c r="D75" s="43"/>
      <c r="E75" s="173" t="str">
        <f>E7</f>
        <v>DI_c10_Revitalizace Náměstí Republiky-PDPS</v>
      </c>
      <c r="F75" s="35"/>
      <c r="G75" s="35"/>
      <c r="H75" s="35"/>
      <c r="I75" s="43"/>
      <c r="J75" s="43"/>
      <c r="K75" s="43"/>
      <c r="L75" s="148"/>
      <c r="S75" s="41"/>
      <c r="T75" s="41"/>
      <c r="U75" s="41"/>
      <c r="V75" s="41"/>
      <c r="W75" s="41"/>
      <c r="X75" s="41"/>
      <c r="Y75" s="41"/>
      <c r="Z75" s="41"/>
      <c r="AA75" s="41"/>
      <c r="AB75" s="41"/>
      <c r="AC75" s="41"/>
      <c r="AD75" s="41"/>
      <c r="AE75" s="41"/>
    </row>
    <row r="76" s="1" customFormat="1" ht="12" customHeight="1">
      <c r="B76" s="24"/>
      <c r="C76" s="35" t="s">
        <v>283</v>
      </c>
      <c r="D76" s="25"/>
      <c r="E76" s="25"/>
      <c r="F76" s="25"/>
      <c r="G76" s="25"/>
      <c r="H76" s="25"/>
      <c r="I76" s="25"/>
      <c r="J76" s="25"/>
      <c r="K76" s="25"/>
      <c r="L76" s="23"/>
    </row>
    <row r="77" s="2" customFormat="1" ht="16.5" customHeight="1">
      <c r="A77" s="41"/>
      <c r="B77" s="42"/>
      <c r="C77" s="43"/>
      <c r="D77" s="43"/>
      <c r="E77" s="173" t="s">
        <v>284</v>
      </c>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285</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72" t="str">
        <f>E11</f>
        <v>SO 001 - Příprava území</v>
      </c>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F14</f>
        <v xml:space="preserve"> </v>
      </c>
      <c r="G81" s="43"/>
      <c r="H81" s="43"/>
      <c r="I81" s="35" t="s">
        <v>23</v>
      </c>
      <c r="J81" s="75" t="str">
        <f>IF(J14="","",J14)</f>
        <v>31. 1. 2025</v>
      </c>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E17</f>
        <v>Statutární město Ostrava</v>
      </c>
      <c r="G83" s="43"/>
      <c r="H83" s="43"/>
      <c r="I83" s="35" t="s">
        <v>33</v>
      </c>
      <c r="J83" s="39" t="str">
        <f>E23</f>
        <v>AFRY CZ s.r.o.</v>
      </c>
      <c r="K83" s="43"/>
      <c r="L83" s="148"/>
      <c r="S83" s="41"/>
      <c r="T83" s="41"/>
      <c r="U83" s="41"/>
      <c r="V83" s="41"/>
      <c r="W83" s="41"/>
      <c r="X83" s="41"/>
      <c r="Y83" s="41"/>
      <c r="Z83" s="41"/>
      <c r="AA83" s="41"/>
      <c r="AB83" s="41"/>
      <c r="AC83" s="41"/>
      <c r="AD83" s="41"/>
      <c r="AE83" s="41"/>
    </row>
    <row r="84" s="2" customFormat="1" ht="15.15" customHeight="1">
      <c r="A84" s="41"/>
      <c r="B84" s="42"/>
      <c r="C84" s="35" t="s">
        <v>31</v>
      </c>
      <c r="D84" s="43"/>
      <c r="E84" s="43"/>
      <c r="F84" s="30" t="str">
        <f>IF(E20="","",E20)</f>
        <v>Vyplň údaj</v>
      </c>
      <c r="G84" s="43"/>
      <c r="H84" s="43"/>
      <c r="I84" s="35" t="s">
        <v>38</v>
      </c>
      <c r="J84" s="39" t="str">
        <f>E26</f>
        <v xml:space="preserve"> </v>
      </c>
      <c r="K84" s="43"/>
      <c r="L84" s="148"/>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11" customFormat="1" ht="29.28" customHeight="1">
      <c r="A86" s="189"/>
      <c r="B86" s="190"/>
      <c r="C86" s="191" t="s">
        <v>294</v>
      </c>
      <c r="D86" s="192" t="s">
        <v>61</v>
      </c>
      <c r="E86" s="192" t="s">
        <v>57</v>
      </c>
      <c r="F86" s="192" t="s">
        <v>58</v>
      </c>
      <c r="G86" s="192" t="s">
        <v>295</v>
      </c>
      <c r="H86" s="192" t="s">
        <v>296</v>
      </c>
      <c r="I86" s="192" t="s">
        <v>297</v>
      </c>
      <c r="J86" s="192" t="s">
        <v>289</v>
      </c>
      <c r="K86" s="193" t="s">
        <v>298</v>
      </c>
      <c r="L86" s="194"/>
      <c r="M86" s="95" t="s">
        <v>19</v>
      </c>
      <c r="N86" s="96" t="s">
        <v>46</v>
      </c>
      <c r="O86" s="96" t="s">
        <v>299</v>
      </c>
      <c r="P86" s="96" t="s">
        <v>300</v>
      </c>
      <c r="Q86" s="96" t="s">
        <v>301</v>
      </c>
      <c r="R86" s="96" t="s">
        <v>302</v>
      </c>
      <c r="S86" s="96" t="s">
        <v>303</v>
      </c>
      <c r="T86" s="97" t="s">
        <v>304</v>
      </c>
      <c r="U86" s="189"/>
      <c r="V86" s="189"/>
      <c r="W86" s="189"/>
      <c r="X86" s="189"/>
      <c r="Y86" s="189"/>
      <c r="Z86" s="189"/>
      <c r="AA86" s="189"/>
      <c r="AB86" s="189"/>
      <c r="AC86" s="189"/>
      <c r="AD86" s="189"/>
      <c r="AE86" s="189"/>
    </row>
    <row r="87" s="2" customFormat="1" ht="22.8" customHeight="1">
      <c r="A87" s="41"/>
      <c r="B87" s="42"/>
      <c r="C87" s="102" t="s">
        <v>305</v>
      </c>
      <c r="D87" s="43"/>
      <c r="E87" s="43"/>
      <c r="F87" s="43"/>
      <c r="G87" s="43"/>
      <c r="H87" s="43"/>
      <c r="I87" s="43"/>
      <c r="J87" s="195">
        <f>BK87</f>
        <v>0</v>
      </c>
      <c r="K87" s="43"/>
      <c r="L87" s="47"/>
      <c r="M87" s="98"/>
      <c r="N87" s="196"/>
      <c r="O87" s="99"/>
      <c r="P87" s="197">
        <f>P88</f>
        <v>0</v>
      </c>
      <c r="Q87" s="99"/>
      <c r="R87" s="197">
        <f>R88</f>
        <v>0</v>
      </c>
      <c r="S87" s="99"/>
      <c r="T87" s="198">
        <f>T88</f>
        <v>0</v>
      </c>
      <c r="U87" s="41"/>
      <c r="V87" s="41"/>
      <c r="W87" s="41"/>
      <c r="X87" s="41"/>
      <c r="Y87" s="41"/>
      <c r="Z87" s="41"/>
      <c r="AA87" s="41"/>
      <c r="AB87" s="41"/>
      <c r="AC87" s="41"/>
      <c r="AD87" s="41"/>
      <c r="AE87" s="41"/>
      <c r="AT87" s="20" t="s">
        <v>75</v>
      </c>
      <c r="AU87" s="20" t="s">
        <v>290</v>
      </c>
      <c r="BK87" s="199">
        <f>BK88</f>
        <v>0</v>
      </c>
    </row>
    <row r="88" s="12" customFormat="1" ht="25.92" customHeight="1">
      <c r="A88" s="12"/>
      <c r="B88" s="200"/>
      <c r="C88" s="201"/>
      <c r="D88" s="202" t="s">
        <v>75</v>
      </c>
      <c r="E88" s="203" t="s">
        <v>306</v>
      </c>
      <c r="F88" s="203" t="s">
        <v>307</v>
      </c>
      <c r="G88" s="201"/>
      <c r="H88" s="201"/>
      <c r="I88" s="204"/>
      <c r="J88" s="205">
        <f>BK88</f>
        <v>0</v>
      </c>
      <c r="K88" s="201"/>
      <c r="L88" s="206"/>
      <c r="M88" s="207"/>
      <c r="N88" s="208"/>
      <c r="O88" s="208"/>
      <c r="P88" s="209">
        <f>P89</f>
        <v>0</v>
      </c>
      <c r="Q88" s="208"/>
      <c r="R88" s="209">
        <f>R89</f>
        <v>0</v>
      </c>
      <c r="S88" s="208"/>
      <c r="T88" s="210">
        <f>T89</f>
        <v>0</v>
      </c>
      <c r="U88" s="12"/>
      <c r="V88" s="12"/>
      <c r="W88" s="12"/>
      <c r="X88" s="12"/>
      <c r="Y88" s="12"/>
      <c r="Z88" s="12"/>
      <c r="AA88" s="12"/>
      <c r="AB88" s="12"/>
      <c r="AC88" s="12"/>
      <c r="AD88" s="12"/>
      <c r="AE88" s="12"/>
      <c r="AR88" s="211" t="s">
        <v>83</v>
      </c>
      <c r="AT88" s="212" t="s">
        <v>75</v>
      </c>
      <c r="AU88" s="212" t="s">
        <v>76</v>
      </c>
      <c r="AY88" s="211" t="s">
        <v>308</v>
      </c>
      <c r="BK88" s="213">
        <f>BK89</f>
        <v>0</v>
      </c>
    </row>
    <row r="89" s="12" customFormat="1" ht="22.8" customHeight="1">
      <c r="A89" s="12"/>
      <c r="B89" s="200"/>
      <c r="C89" s="201"/>
      <c r="D89" s="202" t="s">
        <v>75</v>
      </c>
      <c r="E89" s="214" t="s">
        <v>83</v>
      </c>
      <c r="F89" s="214" t="s">
        <v>309</v>
      </c>
      <c r="G89" s="201"/>
      <c r="H89" s="201"/>
      <c r="I89" s="204"/>
      <c r="J89" s="215">
        <f>BK89</f>
        <v>0</v>
      </c>
      <c r="K89" s="201"/>
      <c r="L89" s="206"/>
      <c r="M89" s="207"/>
      <c r="N89" s="208"/>
      <c r="O89" s="208"/>
      <c r="P89" s="209">
        <f>SUM(P90:P161)</f>
        <v>0</v>
      </c>
      <c r="Q89" s="208"/>
      <c r="R89" s="209">
        <f>SUM(R90:R161)</f>
        <v>0</v>
      </c>
      <c r="S89" s="208"/>
      <c r="T89" s="210">
        <f>SUM(T90:T161)</f>
        <v>0</v>
      </c>
      <c r="U89" s="12"/>
      <c r="V89" s="12"/>
      <c r="W89" s="12"/>
      <c r="X89" s="12"/>
      <c r="Y89" s="12"/>
      <c r="Z89" s="12"/>
      <c r="AA89" s="12"/>
      <c r="AB89" s="12"/>
      <c r="AC89" s="12"/>
      <c r="AD89" s="12"/>
      <c r="AE89" s="12"/>
      <c r="AR89" s="211" t="s">
        <v>83</v>
      </c>
      <c r="AT89" s="212" t="s">
        <v>75</v>
      </c>
      <c r="AU89" s="212" t="s">
        <v>83</v>
      </c>
      <c r="AY89" s="211" t="s">
        <v>308</v>
      </c>
      <c r="BK89" s="213">
        <f>SUM(BK90:BK161)</f>
        <v>0</v>
      </c>
    </row>
    <row r="90" s="2" customFormat="1" ht="24.15" customHeight="1">
      <c r="A90" s="41"/>
      <c r="B90" s="42"/>
      <c r="C90" s="216" t="s">
        <v>83</v>
      </c>
      <c r="D90" s="216" t="s">
        <v>310</v>
      </c>
      <c r="E90" s="217" t="s">
        <v>311</v>
      </c>
      <c r="F90" s="218" t="s">
        <v>312</v>
      </c>
      <c r="G90" s="219" t="s">
        <v>313</v>
      </c>
      <c r="H90" s="220">
        <v>51</v>
      </c>
      <c r="I90" s="221"/>
      <c r="J90" s="222">
        <f>ROUND(I90*H90,2)</f>
        <v>0</v>
      </c>
      <c r="K90" s="218" t="s">
        <v>314</v>
      </c>
      <c r="L90" s="47"/>
      <c r="M90" s="223" t="s">
        <v>19</v>
      </c>
      <c r="N90" s="224" t="s">
        <v>47</v>
      </c>
      <c r="O90" s="87"/>
      <c r="P90" s="225">
        <f>O90*H90</f>
        <v>0</v>
      </c>
      <c r="Q90" s="225">
        <v>0</v>
      </c>
      <c r="R90" s="225">
        <f>Q90*H90</f>
        <v>0</v>
      </c>
      <c r="S90" s="225">
        <v>0</v>
      </c>
      <c r="T90" s="226">
        <f>S90*H90</f>
        <v>0</v>
      </c>
      <c r="U90" s="41"/>
      <c r="V90" s="41"/>
      <c r="W90" s="41"/>
      <c r="X90" s="41"/>
      <c r="Y90" s="41"/>
      <c r="Z90" s="41"/>
      <c r="AA90" s="41"/>
      <c r="AB90" s="41"/>
      <c r="AC90" s="41"/>
      <c r="AD90" s="41"/>
      <c r="AE90" s="41"/>
      <c r="AR90" s="227" t="s">
        <v>315</v>
      </c>
      <c r="AT90" s="227" t="s">
        <v>310</v>
      </c>
      <c r="AU90" s="227" t="s">
        <v>85</v>
      </c>
      <c r="AY90" s="20" t="s">
        <v>308</v>
      </c>
      <c r="BE90" s="228">
        <f>IF(N90="základní",J90,0)</f>
        <v>0</v>
      </c>
      <c r="BF90" s="228">
        <f>IF(N90="snížená",J90,0)</f>
        <v>0</v>
      </c>
      <c r="BG90" s="228">
        <f>IF(N90="zákl. přenesená",J90,0)</f>
        <v>0</v>
      </c>
      <c r="BH90" s="228">
        <f>IF(N90="sníž. přenesená",J90,0)</f>
        <v>0</v>
      </c>
      <c r="BI90" s="228">
        <f>IF(N90="nulová",J90,0)</f>
        <v>0</v>
      </c>
      <c r="BJ90" s="20" t="s">
        <v>83</v>
      </c>
      <c r="BK90" s="228">
        <f>ROUND(I90*H90,2)</f>
        <v>0</v>
      </c>
      <c r="BL90" s="20" t="s">
        <v>315</v>
      </c>
      <c r="BM90" s="227" t="s">
        <v>316</v>
      </c>
    </row>
    <row r="91" s="2" customFormat="1">
      <c r="A91" s="41"/>
      <c r="B91" s="42"/>
      <c r="C91" s="43"/>
      <c r="D91" s="229" t="s">
        <v>317</v>
      </c>
      <c r="E91" s="43"/>
      <c r="F91" s="230" t="s">
        <v>318</v>
      </c>
      <c r="G91" s="43"/>
      <c r="H91" s="43"/>
      <c r="I91" s="231"/>
      <c r="J91" s="43"/>
      <c r="K91" s="43"/>
      <c r="L91" s="47"/>
      <c r="M91" s="232"/>
      <c r="N91" s="233"/>
      <c r="O91" s="87"/>
      <c r="P91" s="87"/>
      <c r="Q91" s="87"/>
      <c r="R91" s="87"/>
      <c r="S91" s="87"/>
      <c r="T91" s="88"/>
      <c r="U91" s="41"/>
      <c r="V91" s="41"/>
      <c r="W91" s="41"/>
      <c r="X91" s="41"/>
      <c r="Y91" s="41"/>
      <c r="Z91" s="41"/>
      <c r="AA91" s="41"/>
      <c r="AB91" s="41"/>
      <c r="AC91" s="41"/>
      <c r="AD91" s="41"/>
      <c r="AE91" s="41"/>
      <c r="AT91" s="20" t="s">
        <v>317</v>
      </c>
      <c r="AU91" s="20" t="s">
        <v>85</v>
      </c>
    </row>
    <row r="92" s="13" customFormat="1">
      <c r="A92" s="13"/>
      <c r="B92" s="234"/>
      <c r="C92" s="235"/>
      <c r="D92" s="236" t="s">
        <v>319</v>
      </c>
      <c r="E92" s="237" t="s">
        <v>19</v>
      </c>
      <c r="F92" s="238" t="s">
        <v>320</v>
      </c>
      <c r="G92" s="235"/>
      <c r="H92" s="239">
        <v>51</v>
      </c>
      <c r="I92" s="240"/>
      <c r="J92" s="235"/>
      <c r="K92" s="235"/>
      <c r="L92" s="241"/>
      <c r="M92" s="242"/>
      <c r="N92" s="243"/>
      <c r="O92" s="243"/>
      <c r="P92" s="243"/>
      <c r="Q92" s="243"/>
      <c r="R92" s="243"/>
      <c r="S92" s="243"/>
      <c r="T92" s="244"/>
      <c r="U92" s="13"/>
      <c r="V92" s="13"/>
      <c r="W92" s="13"/>
      <c r="X92" s="13"/>
      <c r="Y92" s="13"/>
      <c r="Z92" s="13"/>
      <c r="AA92" s="13"/>
      <c r="AB92" s="13"/>
      <c r="AC92" s="13"/>
      <c r="AD92" s="13"/>
      <c r="AE92" s="13"/>
      <c r="AT92" s="245" t="s">
        <v>319</v>
      </c>
      <c r="AU92" s="245" t="s">
        <v>85</v>
      </c>
      <c r="AV92" s="13" t="s">
        <v>85</v>
      </c>
      <c r="AW92" s="13" t="s">
        <v>37</v>
      </c>
      <c r="AX92" s="13" t="s">
        <v>83</v>
      </c>
      <c r="AY92" s="245" t="s">
        <v>308</v>
      </c>
    </row>
    <row r="93" s="2" customFormat="1" ht="21.75" customHeight="1">
      <c r="A93" s="41"/>
      <c r="B93" s="42"/>
      <c r="C93" s="216" t="s">
        <v>85</v>
      </c>
      <c r="D93" s="216" t="s">
        <v>310</v>
      </c>
      <c r="E93" s="217" t="s">
        <v>321</v>
      </c>
      <c r="F93" s="218" t="s">
        <v>322</v>
      </c>
      <c r="G93" s="219" t="s">
        <v>323</v>
      </c>
      <c r="H93" s="220">
        <v>3</v>
      </c>
      <c r="I93" s="221"/>
      <c r="J93" s="222">
        <f>ROUND(I93*H93,2)</f>
        <v>0</v>
      </c>
      <c r="K93" s="218" t="s">
        <v>314</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324</v>
      </c>
    </row>
    <row r="94" s="2" customFormat="1">
      <c r="A94" s="41"/>
      <c r="B94" s="42"/>
      <c r="C94" s="43"/>
      <c r="D94" s="229" t="s">
        <v>317</v>
      </c>
      <c r="E94" s="43"/>
      <c r="F94" s="230" t="s">
        <v>325</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317</v>
      </c>
      <c r="AU94" s="20" t="s">
        <v>85</v>
      </c>
    </row>
    <row r="95" s="13" customFormat="1">
      <c r="A95" s="13"/>
      <c r="B95" s="234"/>
      <c r="C95" s="235"/>
      <c r="D95" s="236" t="s">
        <v>319</v>
      </c>
      <c r="E95" s="237" t="s">
        <v>19</v>
      </c>
      <c r="F95" s="238" t="s">
        <v>326</v>
      </c>
      <c r="G95" s="235"/>
      <c r="H95" s="239">
        <v>3</v>
      </c>
      <c r="I95" s="240"/>
      <c r="J95" s="235"/>
      <c r="K95" s="235"/>
      <c r="L95" s="241"/>
      <c r="M95" s="242"/>
      <c r="N95" s="243"/>
      <c r="O95" s="243"/>
      <c r="P95" s="243"/>
      <c r="Q95" s="243"/>
      <c r="R95" s="243"/>
      <c r="S95" s="243"/>
      <c r="T95" s="244"/>
      <c r="U95" s="13"/>
      <c r="V95" s="13"/>
      <c r="W95" s="13"/>
      <c r="X95" s="13"/>
      <c r="Y95" s="13"/>
      <c r="Z95" s="13"/>
      <c r="AA95" s="13"/>
      <c r="AB95" s="13"/>
      <c r="AC95" s="13"/>
      <c r="AD95" s="13"/>
      <c r="AE95" s="13"/>
      <c r="AT95" s="245" t="s">
        <v>319</v>
      </c>
      <c r="AU95" s="245" t="s">
        <v>85</v>
      </c>
      <c r="AV95" s="13" t="s">
        <v>85</v>
      </c>
      <c r="AW95" s="13" t="s">
        <v>37</v>
      </c>
      <c r="AX95" s="13" t="s">
        <v>83</v>
      </c>
      <c r="AY95" s="245" t="s">
        <v>308</v>
      </c>
    </row>
    <row r="96" s="2" customFormat="1" ht="21.75" customHeight="1">
      <c r="A96" s="41"/>
      <c r="B96" s="42"/>
      <c r="C96" s="216" t="s">
        <v>150</v>
      </c>
      <c r="D96" s="216" t="s">
        <v>310</v>
      </c>
      <c r="E96" s="217" t="s">
        <v>327</v>
      </c>
      <c r="F96" s="218" t="s">
        <v>328</v>
      </c>
      <c r="G96" s="219" t="s">
        <v>323</v>
      </c>
      <c r="H96" s="220">
        <v>1</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329</v>
      </c>
    </row>
    <row r="97" s="2" customFormat="1">
      <c r="A97" s="41"/>
      <c r="B97" s="42"/>
      <c r="C97" s="43"/>
      <c r="D97" s="229" t="s">
        <v>317</v>
      </c>
      <c r="E97" s="43"/>
      <c r="F97" s="230" t="s">
        <v>330</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3" customFormat="1">
      <c r="A98" s="13"/>
      <c r="B98" s="234"/>
      <c r="C98" s="235"/>
      <c r="D98" s="236" t="s">
        <v>319</v>
      </c>
      <c r="E98" s="237" t="s">
        <v>19</v>
      </c>
      <c r="F98" s="238" t="s">
        <v>331</v>
      </c>
      <c r="G98" s="235"/>
      <c r="H98" s="239">
        <v>1</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2" customFormat="1" ht="24.15" customHeight="1">
      <c r="A99" s="41"/>
      <c r="B99" s="42"/>
      <c r="C99" s="216" t="s">
        <v>315</v>
      </c>
      <c r="D99" s="216" t="s">
        <v>310</v>
      </c>
      <c r="E99" s="217" t="s">
        <v>332</v>
      </c>
      <c r="F99" s="218" t="s">
        <v>333</v>
      </c>
      <c r="G99" s="219" t="s">
        <v>323</v>
      </c>
      <c r="H99" s="220">
        <v>1</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334</v>
      </c>
    </row>
    <row r="100" s="2" customFormat="1">
      <c r="A100" s="41"/>
      <c r="B100" s="42"/>
      <c r="C100" s="43"/>
      <c r="D100" s="229" t="s">
        <v>317</v>
      </c>
      <c r="E100" s="43"/>
      <c r="F100" s="230" t="s">
        <v>335</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331</v>
      </c>
      <c r="G101" s="235"/>
      <c r="H101" s="239">
        <v>1</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2" customFormat="1" ht="16.5" customHeight="1">
      <c r="A102" s="41"/>
      <c r="B102" s="42"/>
      <c r="C102" s="216" t="s">
        <v>336</v>
      </c>
      <c r="D102" s="216" t="s">
        <v>310</v>
      </c>
      <c r="E102" s="217" t="s">
        <v>337</v>
      </c>
      <c r="F102" s="218" t="s">
        <v>338</v>
      </c>
      <c r="G102" s="219" t="s">
        <v>323</v>
      </c>
      <c r="H102" s="220">
        <v>4</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339</v>
      </c>
    </row>
    <row r="103" s="2" customFormat="1">
      <c r="A103" s="41"/>
      <c r="B103" s="42"/>
      <c r="C103" s="43"/>
      <c r="D103" s="229" t="s">
        <v>317</v>
      </c>
      <c r="E103" s="43"/>
      <c r="F103" s="230" t="s">
        <v>340</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3" customFormat="1">
      <c r="A104" s="13"/>
      <c r="B104" s="234"/>
      <c r="C104" s="235"/>
      <c r="D104" s="236" t="s">
        <v>319</v>
      </c>
      <c r="E104" s="237" t="s">
        <v>19</v>
      </c>
      <c r="F104" s="238" t="s">
        <v>341</v>
      </c>
      <c r="G104" s="235"/>
      <c r="H104" s="239">
        <v>4</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83</v>
      </c>
      <c r="AY104" s="245" t="s">
        <v>308</v>
      </c>
    </row>
    <row r="105" s="2" customFormat="1" ht="16.5" customHeight="1">
      <c r="A105" s="41"/>
      <c r="B105" s="42"/>
      <c r="C105" s="216" t="s">
        <v>342</v>
      </c>
      <c r="D105" s="216" t="s">
        <v>310</v>
      </c>
      <c r="E105" s="217" t="s">
        <v>343</v>
      </c>
      <c r="F105" s="218" t="s">
        <v>344</v>
      </c>
      <c r="G105" s="219" t="s">
        <v>323</v>
      </c>
      <c r="H105" s="220">
        <v>1</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345</v>
      </c>
    </row>
    <row r="106" s="2" customFormat="1">
      <c r="A106" s="41"/>
      <c r="B106" s="42"/>
      <c r="C106" s="43"/>
      <c r="D106" s="229" t="s">
        <v>317</v>
      </c>
      <c r="E106" s="43"/>
      <c r="F106" s="230" t="s">
        <v>346</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13" customFormat="1">
      <c r="A107" s="13"/>
      <c r="B107" s="234"/>
      <c r="C107" s="235"/>
      <c r="D107" s="236" t="s">
        <v>319</v>
      </c>
      <c r="E107" s="237" t="s">
        <v>19</v>
      </c>
      <c r="F107" s="238" t="s">
        <v>331</v>
      </c>
      <c r="G107" s="235"/>
      <c r="H107" s="239">
        <v>1</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83</v>
      </c>
      <c r="AY107" s="245" t="s">
        <v>308</v>
      </c>
    </row>
    <row r="108" s="2" customFormat="1" ht="24.15" customHeight="1">
      <c r="A108" s="41"/>
      <c r="B108" s="42"/>
      <c r="C108" s="216" t="s">
        <v>347</v>
      </c>
      <c r="D108" s="216" t="s">
        <v>310</v>
      </c>
      <c r="E108" s="217" t="s">
        <v>348</v>
      </c>
      <c r="F108" s="218" t="s">
        <v>349</v>
      </c>
      <c r="G108" s="219" t="s">
        <v>323</v>
      </c>
      <c r="H108" s="220">
        <v>3</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350</v>
      </c>
    </row>
    <row r="109" s="2" customFormat="1">
      <c r="A109" s="41"/>
      <c r="B109" s="42"/>
      <c r="C109" s="43"/>
      <c r="D109" s="229" t="s">
        <v>317</v>
      </c>
      <c r="E109" s="43"/>
      <c r="F109" s="230" t="s">
        <v>351</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3" customFormat="1">
      <c r="A110" s="13"/>
      <c r="B110" s="234"/>
      <c r="C110" s="235"/>
      <c r="D110" s="236" t="s">
        <v>319</v>
      </c>
      <c r="E110" s="237" t="s">
        <v>19</v>
      </c>
      <c r="F110" s="238" t="s">
        <v>326</v>
      </c>
      <c r="G110" s="235"/>
      <c r="H110" s="239">
        <v>3</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83</v>
      </c>
      <c r="AY110" s="245" t="s">
        <v>308</v>
      </c>
    </row>
    <row r="111" s="2" customFormat="1" ht="24.15" customHeight="1">
      <c r="A111" s="41"/>
      <c r="B111" s="42"/>
      <c r="C111" s="216" t="s">
        <v>352</v>
      </c>
      <c r="D111" s="216" t="s">
        <v>310</v>
      </c>
      <c r="E111" s="217" t="s">
        <v>353</v>
      </c>
      <c r="F111" s="218" t="s">
        <v>354</v>
      </c>
      <c r="G111" s="219" t="s">
        <v>323</v>
      </c>
      <c r="H111" s="220">
        <v>1</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355</v>
      </c>
    </row>
    <row r="112" s="2" customFormat="1">
      <c r="A112" s="41"/>
      <c r="B112" s="42"/>
      <c r="C112" s="43"/>
      <c r="D112" s="229" t="s">
        <v>317</v>
      </c>
      <c r="E112" s="43"/>
      <c r="F112" s="230" t="s">
        <v>356</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331</v>
      </c>
      <c r="G113" s="235"/>
      <c r="H113" s="239">
        <v>1</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83</v>
      </c>
      <c r="AY113" s="245" t="s">
        <v>308</v>
      </c>
    </row>
    <row r="114" s="2" customFormat="1" ht="24.15" customHeight="1">
      <c r="A114" s="41"/>
      <c r="B114" s="42"/>
      <c r="C114" s="216" t="s">
        <v>357</v>
      </c>
      <c r="D114" s="216" t="s">
        <v>310</v>
      </c>
      <c r="E114" s="217" t="s">
        <v>358</v>
      </c>
      <c r="F114" s="218" t="s">
        <v>359</v>
      </c>
      <c r="G114" s="219" t="s">
        <v>323</v>
      </c>
      <c r="H114" s="220">
        <v>1</v>
      </c>
      <c r="I114" s="221"/>
      <c r="J114" s="222">
        <f>ROUND(I114*H114,2)</f>
        <v>0</v>
      </c>
      <c r="K114" s="218" t="s">
        <v>314</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360</v>
      </c>
    </row>
    <row r="115" s="2" customFormat="1">
      <c r="A115" s="41"/>
      <c r="B115" s="42"/>
      <c r="C115" s="43"/>
      <c r="D115" s="229" t="s">
        <v>317</v>
      </c>
      <c r="E115" s="43"/>
      <c r="F115" s="230" t="s">
        <v>361</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317</v>
      </c>
      <c r="AU115" s="20" t="s">
        <v>85</v>
      </c>
    </row>
    <row r="116" s="13" customFormat="1">
      <c r="A116" s="13"/>
      <c r="B116" s="234"/>
      <c r="C116" s="235"/>
      <c r="D116" s="236" t="s">
        <v>319</v>
      </c>
      <c r="E116" s="237" t="s">
        <v>19</v>
      </c>
      <c r="F116" s="238" t="s">
        <v>331</v>
      </c>
      <c r="G116" s="235"/>
      <c r="H116" s="239">
        <v>1</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83</v>
      </c>
      <c r="AY116" s="245" t="s">
        <v>308</v>
      </c>
    </row>
    <row r="117" s="2" customFormat="1" ht="24.15" customHeight="1">
      <c r="A117" s="41"/>
      <c r="B117" s="42"/>
      <c r="C117" s="216" t="s">
        <v>362</v>
      </c>
      <c r="D117" s="216" t="s">
        <v>310</v>
      </c>
      <c r="E117" s="217" t="s">
        <v>363</v>
      </c>
      <c r="F117" s="218" t="s">
        <v>364</v>
      </c>
      <c r="G117" s="219" t="s">
        <v>323</v>
      </c>
      <c r="H117" s="220">
        <v>3</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365</v>
      </c>
    </row>
    <row r="118" s="2" customFormat="1">
      <c r="A118" s="41"/>
      <c r="B118" s="42"/>
      <c r="C118" s="43"/>
      <c r="D118" s="229" t="s">
        <v>317</v>
      </c>
      <c r="E118" s="43"/>
      <c r="F118" s="230" t="s">
        <v>366</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3" customFormat="1">
      <c r="A119" s="13"/>
      <c r="B119" s="234"/>
      <c r="C119" s="235"/>
      <c r="D119" s="236" t="s">
        <v>319</v>
      </c>
      <c r="E119" s="237" t="s">
        <v>19</v>
      </c>
      <c r="F119" s="238" t="s">
        <v>326</v>
      </c>
      <c r="G119" s="235"/>
      <c r="H119" s="239">
        <v>3</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83</v>
      </c>
      <c r="AY119" s="245" t="s">
        <v>308</v>
      </c>
    </row>
    <row r="120" s="2" customFormat="1" ht="24.15" customHeight="1">
      <c r="A120" s="41"/>
      <c r="B120" s="42"/>
      <c r="C120" s="216" t="s">
        <v>367</v>
      </c>
      <c r="D120" s="216" t="s">
        <v>310</v>
      </c>
      <c r="E120" s="217" t="s">
        <v>368</v>
      </c>
      <c r="F120" s="218" t="s">
        <v>369</v>
      </c>
      <c r="G120" s="219" t="s">
        <v>323</v>
      </c>
      <c r="H120" s="220">
        <v>1</v>
      </c>
      <c r="I120" s="221"/>
      <c r="J120" s="222">
        <f>ROUND(I120*H120,2)</f>
        <v>0</v>
      </c>
      <c r="K120" s="218" t="s">
        <v>314</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370</v>
      </c>
    </row>
    <row r="121" s="2" customFormat="1">
      <c r="A121" s="41"/>
      <c r="B121" s="42"/>
      <c r="C121" s="43"/>
      <c r="D121" s="229" t="s">
        <v>317</v>
      </c>
      <c r="E121" s="43"/>
      <c r="F121" s="230" t="s">
        <v>371</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85</v>
      </c>
    </row>
    <row r="122" s="13" customFormat="1">
      <c r="A122" s="13"/>
      <c r="B122" s="234"/>
      <c r="C122" s="235"/>
      <c r="D122" s="236" t="s">
        <v>319</v>
      </c>
      <c r="E122" s="237" t="s">
        <v>19</v>
      </c>
      <c r="F122" s="238" t="s">
        <v>331</v>
      </c>
      <c r="G122" s="235"/>
      <c r="H122" s="239">
        <v>1</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2" customFormat="1" ht="24.15" customHeight="1">
      <c r="A123" s="41"/>
      <c r="B123" s="42"/>
      <c r="C123" s="216" t="s">
        <v>8</v>
      </c>
      <c r="D123" s="216" t="s">
        <v>310</v>
      </c>
      <c r="E123" s="217" t="s">
        <v>372</v>
      </c>
      <c r="F123" s="218" t="s">
        <v>373</v>
      </c>
      <c r="G123" s="219" t="s">
        <v>323</v>
      </c>
      <c r="H123" s="220">
        <v>1</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374</v>
      </c>
    </row>
    <row r="124" s="2" customFormat="1">
      <c r="A124" s="41"/>
      <c r="B124" s="42"/>
      <c r="C124" s="43"/>
      <c r="D124" s="229" t="s">
        <v>317</v>
      </c>
      <c r="E124" s="43"/>
      <c r="F124" s="230" t="s">
        <v>375</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331</v>
      </c>
      <c r="G125" s="235"/>
      <c r="H125" s="239">
        <v>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83</v>
      </c>
      <c r="AY125" s="245" t="s">
        <v>308</v>
      </c>
    </row>
    <row r="126" s="2" customFormat="1" ht="24.15" customHeight="1">
      <c r="A126" s="41"/>
      <c r="B126" s="42"/>
      <c r="C126" s="216" t="s">
        <v>376</v>
      </c>
      <c r="D126" s="216" t="s">
        <v>310</v>
      </c>
      <c r="E126" s="217" t="s">
        <v>377</v>
      </c>
      <c r="F126" s="218" t="s">
        <v>378</v>
      </c>
      <c r="G126" s="219" t="s">
        <v>323</v>
      </c>
      <c r="H126" s="220">
        <v>4</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379</v>
      </c>
    </row>
    <row r="127" s="2" customFormat="1">
      <c r="A127" s="41"/>
      <c r="B127" s="42"/>
      <c r="C127" s="43"/>
      <c r="D127" s="229" t="s">
        <v>317</v>
      </c>
      <c r="E127" s="43"/>
      <c r="F127" s="230" t="s">
        <v>380</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3" customFormat="1">
      <c r="A128" s="13"/>
      <c r="B128" s="234"/>
      <c r="C128" s="235"/>
      <c r="D128" s="236" t="s">
        <v>319</v>
      </c>
      <c r="E128" s="237" t="s">
        <v>19</v>
      </c>
      <c r="F128" s="238" t="s">
        <v>341</v>
      </c>
      <c r="G128" s="235"/>
      <c r="H128" s="239">
        <v>4</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83</v>
      </c>
      <c r="AY128" s="245" t="s">
        <v>308</v>
      </c>
    </row>
    <row r="129" s="2" customFormat="1" ht="24.15" customHeight="1">
      <c r="A129" s="41"/>
      <c r="B129" s="42"/>
      <c r="C129" s="216" t="s">
        <v>381</v>
      </c>
      <c r="D129" s="216" t="s">
        <v>310</v>
      </c>
      <c r="E129" s="217" t="s">
        <v>382</v>
      </c>
      <c r="F129" s="218" t="s">
        <v>383</v>
      </c>
      <c r="G129" s="219" t="s">
        <v>323</v>
      </c>
      <c r="H129" s="220">
        <v>1</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384</v>
      </c>
    </row>
    <row r="130" s="2" customFormat="1">
      <c r="A130" s="41"/>
      <c r="B130" s="42"/>
      <c r="C130" s="43"/>
      <c r="D130" s="229" t="s">
        <v>317</v>
      </c>
      <c r="E130" s="43"/>
      <c r="F130" s="230" t="s">
        <v>385</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13" customFormat="1">
      <c r="A131" s="13"/>
      <c r="B131" s="234"/>
      <c r="C131" s="235"/>
      <c r="D131" s="236" t="s">
        <v>319</v>
      </c>
      <c r="E131" s="237" t="s">
        <v>19</v>
      </c>
      <c r="F131" s="238" t="s">
        <v>331</v>
      </c>
      <c r="G131" s="235"/>
      <c r="H131" s="239">
        <v>1</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2" customFormat="1" ht="21.75" customHeight="1">
      <c r="A132" s="41"/>
      <c r="B132" s="42"/>
      <c r="C132" s="216" t="s">
        <v>386</v>
      </c>
      <c r="D132" s="216" t="s">
        <v>310</v>
      </c>
      <c r="E132" s="217" t="s">
        <v>387</v>
      </c>
      <c r="F132" s="218" t="s">
        <v>388</v>
      </c>
      <c r="G132" s="219" t="s">
        <v>313</v>
      </c>
      <c r="H132" s="220">
        <v>51</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389</v>
      </c>
    </row>
    <row r="133" s="2" customFormat="1">
      <c r="A133" s="41"/>
      <c r="B133" s="42"/>
      <c r="C133" s="43"/>
      <c r="D133" s="229" t="s">
        <v>317</v>
      </c>
      <c r="E133" s="43"/>
      <c r="F133" s="230" t="s">
        <v>390</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3" customFormat="1">
      <c r="A134" s="13"/>
      <c r="B134" s="234"/>
      <c r="C134" s="235"/>
      <c r="D134" s="236" t="s">
        <v>319</v>
      </c>
      <c r="E134" s="237" t="s">
        <v>19</v>
      </c>
      <c r="F134" s="238" t="s">
        <v>320</v>
      </c>
      <c r="G134" s="235"/>
      <c r="H134" s="239">
        <v>51</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83</v>
      </c>
      <c r="AY134" s="245" t="s">
        <v>308</v>
      </c>
    </row>
    <row r="135" s="2" customFormat="1" ht="37.8" customHeight="1">
      <c r="A135" s="41"/>
      <c r="B135" s="42"/>
      <c r="C135" s="216" t="s">
        <v>391</v>
      </c>
      <c r="D135" s="216" t="s">
        <v>310</v>
      </c>
      <c r="E135" s="217" t="s">
        <v>392</v>
      </c>
      <c r="F135" s="218" t="s">
        <v>393</v>
      </c>
      <c r="G135" s="219" t="s">
        <v>323</v>
      </c>
      <c r="H135" s="220">
        <v>3</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394</v>
      </c>
    </row>
    <row r="136" s="2" customFormat="1">
      <c r="A136" s="41"/>
      <c r="B136" s="42"/>
      <c r="C136" s="43"/>
      <c r="D136" s="229" t="s">
        <v>317</v>
      </c>
      <c r="E136" s="43"/>
      <c r="F136" s="230" t="s">
        <v>395</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3" customFormat="1">
      <c r="A137" s="13"/>
      <c r="B137" s="234"/>
      <c r="C137" s="235"/>
      <c r="D137" s="236" t="s">
        <v>319</v>
      </c>
      <c r="E137" s="237" t="s">
        <v>19</v>
      </c>
      <c r="F137" s="238" t="s">
        <v>326</v>
      </c>
      <c r="G137" s="235"/>
      <c r="H137" s="239">
        <v>3</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83</v>
      </c>
      <c r="AY137" s="245" t="s">
        <v>308</v>
      </c>
    </row>
    <row r="138" s="2" customFormat="1" ht="37.8" customHeight="1">
      <c r="A138" s="41"/>
      <c r="B138" s="42"/>
      <c r="C138" s="216" t="s">
        <v>396</v>
      </c>
      <c r="D138" s="216" t="s">
        <v>310</v>
      </c>
      <c r="E138" s="217" t="s">
        <v>397</v>
      </c>
      <c r="F138" s="218" t="s">
        <v>398</v>
      </c>
      <c r="G138" s="219" t="s">
        <v>323</v>
      </c>
      <c r="H138" s="220">
        <v>1</v>
      </c>
      <c r="I138" s="221"/>
      <c r="J138" s="222">
        <f>ROUND(I138*H138,2)</f>
        <v>0</v>
      </c>
      <c r="K138" s="218" t="s">
        <v>314</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399</v>
      </c>
    </row>
    <row r="139" s="2" customFormat="1">
      <c r="A139" s="41"/>
      <c r="B139" s="42"/>
      <c r="C139" s="43"/>
      <c r="D139" s="229" t="s">
        <v>317</v>
      </c>
      <c r="E139" s="43"/>
      <c r="F139" s="230" t="s">
        <v>400</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85</v>
      </c>
    </row>
    <row r="140" s="13" customFormat="1">
      <c r="A140" s="13"/>
      <c r="B140" s="234"/>
      <c r="C140" s="235"/>
      <c r="D140" s="236" t="s">
        <v>319</v>
      </c>
      <c r="E140" s="237" t="s">
        <v>19</v>
      </c>
      <c r="F140" s="238" t="s">
        <v>331</v>
      </c>
      <c r="G140" s="235"/>
      <c r="H140" s="239">
        <v>1</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83</v>
      </c>
      <c r="AY140" s="245" t="s">
        <v>308</v>
      </c>
    </row>
    <row r="141" s="2" customFormat="1" ht="37.8" customHeight="1">
      <c r="A141" s="41"/>
      <c r="B141" s="42"/>
      <c r="C141" s="216" t="s">
        <v>401</v>
      </c>
      <c r="D141" s="216" t="s">
        <v>310</v>
      </c>
      <c r="E141" s="217" t="s">
        <v>402</v>
      </c>
      <c r="F141" s="218" t="s">
        <v>403</v>
      </c>
      <c r="G141" s="219" t="s">
        <v>323</v>
      </c>
      <c r="H141" s="220">
        <v>1</v>
      </c>
      <c r="I141" s="221"/>
      <c r="J141" s="222">
        <f>ROUND(I141*H141,2)</f>
        <v>0</v>
      </c>
      <c r="K141" s="218" t="s">
        <v>314</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404</v>
      </c>
    </row>
    <row r="142" s="2" customFormat="1">
      <c r="A142" s="41"/>
      <c r="B142" s="42"/>
      <c r="C142" s="43"/>
      <c r="D142" s="229" t="s">
        <v>317</v>
      </c>
      <c r="E142" s="43"/>
      <c r="F142" s="230" t="s">
        <v>405</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317</v>
      </c>
      <c r="AU142" s="20" t="s">
        <v>85</v>
      </c>
    </row>
    <row r="143" s="13" customFormat="1">
      <c r="A143" s="13"/>
      <c r="B143" s="234"/>
      <c r="C143" s="235"/>
      <c r="D143" s="236" t="s">
        <v>319</v>
      </c>
      <c r="E143" s="237" t="s">
        <v>19</v>
      </c>
      <c r="F143" s="238" t="s">
        <v>331</v>
      </c>
      <c r="G143" s="235"/>
      <c r="H143" s="239">
        <v>1</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83</v>
      </c>
      <c r="AY143" s="245" t="s">
        <v>308</v>
      </c>
    </row>
    <row r="144" s="2" customFormat="1" ht="33" customHeight="1">
      <c r="A144" s="41"/>
      <c r="B144" s="42"/>
      <c r="C144" s="216" t="s">
        <v>406</v>
      </c>
      <c r="D144" s="216" t="s">
        <v>310</v>
      </c>
      <c r="E144" s="217" t="s">
        <v>407</v>
      </c>
      <c r="F144" s="218" t="s">
        <v>408</v>
      </c>
      <c r="G144" s="219" t="s">
        <v>323</v>
      </c>
      <c r="H144" s="220">
        <v>3</v>
      </c>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409</v>
      </c>
    </row>
    <row r="145" s="2" customFormat="1">
      <c r="A145" s="41"/>
      <c r="B145" s="42"/>
      <c r="C145" s="43"/>
      <c r="D145" s="229" t="s">
        <v>317</v>
      </c>
      <c r="E145" s="43"/>
      <c r="F145" s="230" t="s">
        <v>410</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3" customFormat="1">
      <c r="A146" s="13"/>
      <c r="B146" s="234"/>
      <c r="C146" s="235"/>
      <c r="D146" s="236" t="s">
        <v>319</v>
      </c>
      <c r="E146" s="237" t="s">
        <v>19</v>
      </c>
      <c r="F146" s="238" t="s">
        <v>326</v>
      </c>
      <c r="G146" s="235"/>
      <c r="H146" s="239">
        <v>3</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83</v>
      </c>
      <c r="AY146" s="245" t="s">
        <v>308</v>
      </c>
    </row>
    <row r="147" s="2" customFormat="1" ht="33" customHeight="1">
      <c r="A147" s="41"/>
      <c r="B147" s="42"/>
      <c r="C147" s="216" t="s">
        <v>411</v>
      </c>
      <c r="D147" s="216" t="s">
        <v>310</v>
      </c>
      <c r="E147" s="217" t="s">
        <v>412</v>
      </c>
      <c r="F147" s="218" t="s">
        <v>413</v>
      </c>
      <c r="G147" s="219" t="s">
        <v>323</v>
      </c>
      <c r="H147" s="220">
        <v>1</v>
      </c>
      <c r="I147" s="221"/>
      <c r="J147" s="222">
        <f>ROUND(I147*H147,2)</f>
        <v>0</v>
      </c>
      <c r="K147" s="218" t="s">
        <v>314</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414</v>
      </c>
    </row>
    <row r="148" s="2" customFormat="1">
      <c r="A148" s="41"/>
      <c r="B148" s="42"/>
      <c r="C148" s="43"/>
      <c r="D148" s="229" t="s">
        <v>317</v>
      </c>
      <c r="E148" s="43"/>
      <c r="F148" s="230" t="s">
        <v>415</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13" customFormat="1">
      <c r="A149" s="13"/>
      <c r="B149" s="234"/>
      <c r="C149" s="235"/>
      <c r="D149" s="236" t="s">
        <v>319</v>
      </c>
      <c r="E149" s="237" t="s">
        <v>19</v>
      </c>
      <c r="F149" s="238" t="s">
        <v>331</v>
      </c>
      <c r="G149" s="235"/>
      <c r="H149" s="239">
        <v>1</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83</v>
      </c>
      <c r="AY149" s="245" t="s">
        <v>308</v>
      </c>
    </row>
    <row r="150" s="2" customFormat="1" ht="33" customHeight="1">
      <c r="A150" s="41"/>
      <c r="B150" s="42"/>
      <c r="C150" s="216" t="s">
        <v>7</v>
      </c>
      <c r="D150" s="216" t="s">
        <v>310</v>
      </c>
      <c r="E150" s="217" t="s">
        <v>416</v>
      </c>
      <c r="F150" s="218" t="s">
        <v>417</v>
      </c>
      <c r="G150" s="219" t="s">
        <v>323</v>
      </c>
      <c r="H150" s="220">
        <v>1</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418</v>
      </c>
    </row>
    <row r="151" s="2" customFormat="1">
      <c r="A151" s="41"/>
      <c r="B151" s="42"/>
      <c r="C151" s="43"/>
      <c r="D151" s="229" t="s">
        <v>317</v>
      </c>
      <c r="E151" s="43"/>
      <c r="F151" s="230" t="s">
        <v>419</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3" customFormat="1">
      <c r="A152" s="13"/>
      <c r="B152" s="234"/>
      <c r="C152" s="235"/>
      <c r="D152" s="236" t="s">
        <v>319</v>
      </c>
      <c r="E152" s="237" t="s">
        <v>19</v>
      </c>
      <c r="F152" s="238" t="s">
        <v>331</v>
      </c>
      <c r="G152" s="235"/>
      <c r="H152" s="239">
        <v>1</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2" customFormat="1" ht="33" customHeight="1">
      <c r="A153" s="41"/>
      <c r="B153" s="42"/>
      <c r="C153" s="216" t="s">
        <v>420</v>
      </c>
      <c r="D153" s="216" t="s">
        <v>310</v>
      </c>
      <c r="E153" s="217" t="s">
        <v>421</v>
      </c>
      <c r="F153" s="218" t="s">
        <v>422</v>
      </c>
      <c r="G153" s="219" t="s">
        <v>323</v>
      </c>
      <c r="H153" s="220">
        <v>4</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423</v>
      </c>
    </row>
    <row r="154" s="2" customFormat="1">
      <c r="A154" s="41"/>
      <c r="B154" s="42"/>
      <c r="C154" s="43"/>
      <c r="D154" s="229" t="s">
        <v>317</v>
      </c>
      <c r="E154" s="43"/>
      <c r="F154" s="230" t="s">
        <v>424</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341</v>
      </c>
      <c r="G155" s="235"/>
      <c r="H155" s="239">
        <v>4</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2" customFormat="1" ht="33" customHeight="1">
      <c r="A156" s="41"/>
      <c r="B156" s="42"/>
      <c r="C156" s="216" t="s">
        <v>425</v>
      </c>
      <c r="D156" s="216" t="s">
        <v>310</v>
      </c>
      <c r="E156" s="217" t="s">
        <v>426</v>
      </c>
      <c r="F156" s="218" t="s">
        <v>427</v>
      </c>
      <c r="G156" s="219" t="s">
        <v>323</v>
      </c>
      <c r="H156" s="220">
        <v>1</v>
      </c>
      <c r="I156" s="221"/>
      <c r="J156" s="222">
        <f>ROUND(I156*H156,2)</f>
        <v>0</v>
      </c>
      <c r="K156" s="218" t="s">
        <v>314</v>
      </c>
      <c r="L156" s="47"/>
      <c r="M156" s="223" t="s">
        <v>19</v>
      </c>
      <c r="N156" s="224"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315</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315</v>
      </c>
      <c r="BM156" s="227" t="s">
        <v>428</v>
      </c>
    </row>
    <row r="157" s="2" customFormat="1">
      <c r="A157" s="41"/>
      <c r="B157" s="42"/>
      <c r="C157" s="43"/>
      <c r="D157" s="229" t="s">
        <v>317</v>
      </c>
      <c r="E157" s="43"/>
      <c r="F157" s="230" t="s">
        <v>429</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317</v>
      </c>
      <c r="AU157" s="20" t="s">
        <v>85</v>
      </c>
    </row>
    <row r="158" s="13" customFormat="1">
      <c r="A158" s="13"/>
      <c r="B158" s="234"/>
      <c r="C158" s="235"/>
      <c r="D158" s="236" t="s">
        <v>319</v>
      </c>
      <c r="E158" s="237" t="s">
        <v>19</v>
      </c>
      <c r="F158" s="238" t="s">
        <v>331</v>
      </c>
      <c r="G158" s="235"/>
      <c r="H158" s="239">
        <v>1</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83</v>
      </c>
      <c r="AY158" s="245" t="s">
        <v>308</v>
      </c>
    </row>
    <row r="159" s="2" customFormat="1" ht="21.75" customHeight="1">
      <c r="A159" s="41"/>
      <c r="B159" s="42"/>
      <c r="C159" s="216" t="s">
        <v>430</v>
      </c>
      <c r="D159" s="216" t="s">
        <v>310</v>
      </c>
      <c r="E159" s="217" t="s">
        <v>431</v>
      </c>
      <c r="F159" s="218" t="s">
        <v>432</v>
      </c>
      <c r="G159" s="219" t="s">
        <v>313</v>
      </c>
      <c r="H159" s="220">
        <v>765</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433</v>
      </c>
    </row>
    <row r="160" s="2" customFormat="1">
      <c r="A160" s="41"/>
      <c r="B160" s="42"/>
      <c r="C160" s="43"/>
      <c r="D160" s="229" t="s">
        <v>317</v>
      </c>
      <c r="E160" s="43"/>
      <c r="F160" s="230" t="s">
        <v>434</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13" customFormat="1">
      <c r="A161" s="13"/>
      <c r="B161" s="234"/>
      <c r="C161" s="235"/>
      <c r="D161" s="236" t="s">
        <v>319</v>
      </c>
      <c r="E161" s="237" t="s">
        <v>19</v>
      </c>
      <c r="F161" s="238" t="s">
        <v>435</v>
      </c>
      <c r="G161" s="235"/>
      <c r="H161" s="239">
        <v>765</v>
      </c>
      <c r="I161" s="240"/>
      <c r="J161" s="235"/>
      <c r="K161" s="235"/>
      <c r="L161" s="241"/>
      <c r="M161" s="246"/>
      <c r="N161" s="247"/>
      <c r="O161" s="247"/>
      <c r="P161" s="247"/>
      <c r="Q161" s="247"/>
      <c r="R161" s="247"/>
      <c r="S161" s="247"/>
      <c r="T161" s="248"/>
      <c r="U161" s="13"/>
      <c r="V161" s="13"/>
      <c r="W161" s="13"/>
      <c r="X161" s="13"/>
      <c r="Y161" s="13"/>
      <c r="Z161" s="13"/>
      <c r="AA161" s="13"/>
      <c r="AB161" s="13"/>
      <c r="AC161" s="13"/>
      <c r="AD161" s="13"/>
      <c r="AE161" s="13"/>
      <c r="AT161" s="245" t="s">
        <v>319</v>
      </c>
      <c r="AU161" s="245" t="s">
        <v>85</v>
      </c>
      <c r="AV161" s="13" t="s">
        <v>85</v>
      </c>
      <c r="AW161" s="13" t="s">
        <v>37</v>
      </c>
      <c r="AX161" s="13" t="s">
        <v>83</v>
      </c>
      <c r="AY161" s="245" t="s">
        <v>308</v>
      </c>
    </row>
    <row r="162" s="2" customFormat="1" ht="6.96" customHeight="1">
      <c r="A162" s="41"/>
      <c r="B162" s="62"/>
      <c r="C162" s="63"/>
      <c r="D162" s="63"/>
      <c r="E162" s="63"/>
      <c r="F162" s="63"/>
      <c r="G162" s="63"/>
      <c r="H162" s="63"/>
      <c r="I162" s="63"/>
      <c r="J162" s="63"/>
      <c r="K162" s="63"/>
      <c r="L162" s="47"/>
      <c r="M162" s="41"/>
      <c r="O162" s="41"/>
      <c r="P162" s="41"/>
      <c r="Q162" s="41"/>
      <c r="R162" s="41"/>
      <c r="S162" s="41"/>
      <c r="T162" s="41"/>
      <c r="U162" s="41"/>
      <c r="V162" s="41"/>
      <c r="W162" s="41"/>
      <c r="X162" s="41"/>
      <c r="Y162" s="41"/>
      <c r="Z162" s="41"/>
      <c r="AA162" s="41"/>
      <c r="AB162" s="41"/>
      <c r="AC162" s="41"/>
      <c r="AD162" s="41"/>
      <c r="AE162" s="41"/>
    </row>
  </sheetData>
  <sheetProtection sheet="1" autoFilter="0" formatColumns="0" formatRows="0" objects="1" scenarios="1" spinCount="100000" saltValue="XMk/a5IFehrlvb/yP4sPSdbb1qzQYGMuTjPlUaOfHS2CgXUrqGevMVNfFn6B9R0fO5MHXh3p3ZH+8i+12d1TqA==" hashValue="APTTCl1Wqt045GIbLYwenPVHOLK//OEQtsMTNuOfdYN0xnDI7vQHDcMUoSmCu1joEh520P02t0RzCKlWILRMJQ==" algorithmName="SHA-512" password="CC35"/>
  <autoFilter ref="C86:K161"/>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111251101"/>
    <hyperlink ref="F94" r:id="rId2" display="https://podminky.urs.cz/item/CS_URS_2024_02/112101101"/>
    <hyperlink ref="F97" r:id="rId3" display="https://podminky.urs.cz/item/CS_URS_2024_02/112101102"/>
    <hyperlink ref="F100" r:id="rId4" display="https://podminky.urs.cz/item/CS_URS_2024_02/112101121"/>
    <hyperlink ref="F103" r:id="rId5" display="https://podminky.urs.cz/item/CS_URS_2024_02/112251101"/>
    <hyperlink ref="F106" r:id="rId6" display="https://podminky.urs.cz/item/CS_URS_2024_02/112251102"/>
    <hyperlink ref="F109" r:id="rId7" display="https://podminky.urs.cz/item/CS_URS_2024_02/162201401"/>
    <hyperlink ref="F112" r:id="rId8" display="https://podminky.urs.cz/item/CS_URS_2024_02/162201402"/>
    <hyperlink ref="F115" r:id="rId9" display="https://podminky.urs.cz/item/CS_URS_2024_02/162201405"/>
    <hyperlink ref="F118" r:id="rId10" display="https://podminky.urs.cz/item/CS_URS_2024_02/162201411"/>
    <hyperlink ref="F121" r:id="rId11" display="https://podminky.urs.cz/item/CS_URS_2024_02/162201412"/>
    <hyperlink ref="F124" r:id="rId12" display="https://podminky.urs.cz/item/CS_URS_2024_02/162201415"/>
    <hyperlink ref="F127" r:id="rId13" display="https://podminky.urs.cz/item/CS_URS_2024_02/162201421"/>
    <hyperlink ref="F130" r:id="rId14" display="https://podminky.urs.cz/item/CS_URS_2024_02/162201422"/>
    <hyperlink ref="F133" r:id="rId15" display="https://podminky.urs.cz/item/CS_URS_2024_02/162301501"/>
    <hyperlink ref="F136" r:id="rId16" display="https://podminky.urs.cz/item/CS_URS_2024_02/162301931"/>
    <hyperlink ref="F139" r:id="rId17" display="https://podminky.urs.cz/item/CS_URS_2024_02/162301932"/>
    <hyperlink ref="F142" r:id="rId18" display="https://podminky.urs.cz/item/CS_URS_2024_02/162301941"/>
    <hyperlink ref="F145" r:id="rId19" display="https://podminky.urs.cz/item/CS_URS_2024_02/162301951"/>
    <hyperlink ref="F148" r:id="rId20" display="https://podminky.urs.cz/item/CS_URS_2024_02/162301952"/>
    <hyperlink ref="F151" r:id="rId21" display="https://podminky.urs.cz/item/CS_URS_2024_02/162301961"/>
    <hyperlink ref="F154" r:id="rId22" display="https://podminky.urs.cz/item/CS_URS_2024_02/162301971"/>
    <hyperlink ref="F157" r:id="rId23" display="https://podminky.urs.cz/item/CS_URS_2024_02/162301972"/>
    <hyperlink ref="F160" r:id="rId24" display="https://podminky.urs.cz/item/CS_URS_2024_02/162301981"/>
  </hyperlinks>
  <pageMargins left="0.39375" right="0.39375" top="0.39375" bottom="0.39375" header="0" footer="0"/>
  <pageSetup paperSize="9" orientation="landscape" blackAndWhite="1" fitToHeight="100"/>
  <headerFooter>
    <oddFooter>&amp;CStrana &amp;P z &amp;N</oddFooter>
  </headerFooter>
  <drawing r:id="rId25"/>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2825</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ROUND((SUM(BE91:BE264)),  2)</f>
        <v>0</v>
      </c>
      <c r="G35" s="41"/>
      <c r="H35" s="41"/>
      <c r="I35" s="161">
        <v>0.20999999999999999</v>
      </c>
      <c r="J35" s="160">
        <f>ROUND(((SUM(BE91:BE264))*I35),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ROUND((SUM(BF91:BF264)),  2)</f>
        <v>0</v>
      </c>
      <c r="G36" s="41"/>
      <c r="H36" s="41"/>
      <c r="I36" s="161">
        <v>0.12</v>
      </c>
      <c r="J36" s="160">
        <f>ROUND(((SUM(BF91:BF264))*I36),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ROUND((SUM(BG91:BG264)),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ROUND((SUM(BH91:BH264)),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ROUND((SUM(BI91:BI264)),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351 - Přeložka vodovodu OVAK</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J134</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1519</v>
      </c>
      <c r="E67" s="186"/>
      <c r="F67" s="186"/>
      <c r="G67" s="186"/>
      <c r="H67" s="186"/>
      <c r="I67" s="186"/>
      <c r="J67" s="187">
        <f>J148</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437</v>
      </c>
      <c r="E68" s="186"/>
      <c r="F68" s="186"/>
      <c r="G68" s="186"/>
      <c r="H68" s="186"/>
      <c r="I68" s="186"/>
      <c r="J68" s="187">
        <f>J170</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439</v>
      </c>
      <c r="E69" s="186"/>
      <c r="F69" s="186"/>
      <c r="G69" s="186"/>
      <c r="H69" s="186"/>
      <c r="I69" s="186"/>
      <c r="J69" s="187">
        <f>J262</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351 - Přeložka vodovodu OVAK</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f>
        <v>0</v>
      </c>
      <c r="Q91" s="99"/>
      <c r="R91" s="197">
        <f>R92</f>
        <v>77.406742699999995</v>
      </c>
      <c r="S91" s="99"/>
      <c r="T91" s="198">
        <f>T92</f>
        <v>0</v>
      </c>
      <c r="U91" s="41"/>
      <c r="V91" s="41"/>
      <c r="W91" s="41"/>
      <c r="X91" s="41"/>
      <c r="Y91" s="41"/>
      <c r="Z91" s="41"/>
      <c r="AA91" s="41"/>
      <c r="AB91" s="41"/>
      <c r="AC91" s="41"/>
      <c r="AD91" s="41"/>
      <c r="AE91" s="41"/>
      <c r="AT91" s="20" t="s">
        <v>75</v>
      </c>
      <c r="AU91" s="20" t="s">
        <v>290</v>
      </c>
      <c r="BK91" s="199">
        <f>BK92</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P93+P134+P148+P170+P262</f>
        <v>0</v>
      </c>
      <c r="Q92" s="208"/>
      <c r="R92" s="209">
        <f>R93+R134+R148+R170+R262</f>
        <v>77.406742699999995</v>
      </c>
      <c r="S92" s="208"/>
      <c r="T92" s="210">
        <f>T93+T134+T148+T170+T262</f>
        <v>0</v>
      </c>
      <c r="U92" s="12"/>
      <c r="V92" s="12"/>
      <c r="W92" s="12"/>
      <c r="X92" s="12"/>
      <c r="Y92" s="12"/>
      <c r="Z92" s="12"/>
      <c r="AA92" s="12"/>
      <c r="AB92" s="12"/>
      <c r="AC92" s="12"/>
      <c r="AD92" s="12"/>
      <c r="AE92" s="12"/>
      <c r="AR92" s="211" t="s">
        <v>83</v>
      </c>
      <c r="AT92" s="212" t="s">
        <v>75</v>
      </c>
      <c r="AU92" s="212" t="s">
        <v>76</v>
      </c>
      <c r="AY92" s="211" t="s">
        <v>308</v>
      </c>
      <c r="BK92" s="213">
        <f>BK93+BK134+BK148+BK170+BK262</f>
        <v>0</v>
      </c>
    </row>
    <row r="93" s="12" customFormat="1" ht="22.8" customHeight="1">
      <c r="A93" s="12"/>
      <c r="B93" s="200"/>
      <c r="C93" s="201"/>
      <c r="D93" s="202" t="s">
        <v>75</v>
      </c>
      <c r="E93" s="214" t="s">
        <v>83</v>
      </c>
      <c r="F93" s="214" t="s">
        <v>309</v>
      </c>
      <c r="G93" s="201"/>
      <c r="H93" s="201"/>
      <c r="I93" s="204"/>
      <c r="J93" s="215">
        <f>BK93</f>
        <v>0</v>
      </c>
      <c r="K93" s="201"/>
      <c r="L93" s="206"/>
      <c r="M93" s="207"/>
      <c r="N93" s="208"/>
      <c r="O93" s="208"/>
      <c r="P93" s="209">
        <f>SUM(P94:P133)</f>
        <v>0</v>
      </c>
      <c r="Q93" s="208"/>
      <c r="R93" s="209">
        <f>SUM(R94:R133)</f>
        <v>64.019999999999996</v>
      </c>
      <c r="S93" s="208"/>
      <c r="T93" s="210">
        <f>SUM(T94:T133)</f>
        <v>0</v>
      </c>
      <c r="U93" s="12"/>
      <c r="V93" s="12"/>
      <c r="W93" s="12"/>
      <c r="X93" s="12"/>
      <c r="Y93" s="12"/>
      <c r="Z93" s="12"/>
      <c r="AA93" s="12"/>
      <c r="AB93" s="12"/>
      <c r="AC93" s="12"/>
      <c r="AD93" s="12"/>
      <c r="AE93" s="12"/>
      <c r="AR93" s="211" t="s">
        <v>83</v>
      </c>
      <c r="AT93" s="212" t="s">
        <v>75</v>
      </c>
      <c r="AU93" s="212" t="s">
        <v>83</v>
      </c>
      <c r="AY93" s="211" t="s">
        <v>308</v>
      </c>
      <c r="BK93" s="213">
        <f>SUM(BK94:BK133)</f>
        <v>0</v>
      </c>
    </row>
    <row r="94" s="2" customFormat="1" ht="24.15" customHeight="1">
      <c r="A94" s="41"/>
      <c r="B94" s="42"/>
      <c r="C94" s="216" t="s">
        <v>83</v>
      </c>
      <c r="D94" s="216" t="s">
        <v>310</v>
      </c>
      <c r="E94" s="217" t="s">
        <v>2826</v>
      </c>
      <c r="F94" s="218" t="s">
        <v>2827</v>
      </c>
      <c r="G94" s="219" t="s">
        <v>442</v>
      </c>
      <c r="H94" s="220">
        <v>55.311999999999998</v>
      </c>
      <c r="I94" s="221"/>
      <c r="J94" s="222">
        <f>ROUND(I94*H94,2)</f>
        <v>0</v>
      </c>
      <c r="K94" s="218" t="s">
        <v>314</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2828</v>
      </c>
    </row>
    <row r="95" s="2" customFormat="1">
      <c r="A95" s="41"/>
      <c r="B95" s="42"/>
      <c r="C95" s="43"/>
      <c r="D95" s="229" t="s">
        <v>317</v>
      </c>
      <c r="E95" s="43"/>
      <c r="F95" s="230" t="s">
        <v>2829</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4" customFormat="1">
      <c r="A96" s="14"/>
      <c r="B96" s="249"/>
      <c r="C96" s="250"/>
      <c r="D96" s="236" t="s">
        <v>319</v>
      </c>
      <c r="E96" s="251" t="s">
        <v>19</v>
      </c>
      <c r="F96" s="252" t="s">
        <v>1561</v>
      </c>
      <c r="G96" s="250"/>
      <c r="H96" s="251" t="s">
        <v>19</v>
      </c>
      <c r="I96" s="253"/>
      <c r="J96" s="250"/>
      <c r="K96" s="250"/>
      <c r="L96" s="254"/>
      <c r="M96" s="255"/>
      <c r="N96" s="256"/>
      <c r="O96" s="256"/>
      <c r="P96" s="256"/>
      <c r="Q96" s="256"/>
      <c r="R96" s="256"/>
      <c r="S96" s="256"/>
      <c r="T96" s="257"/>
      <c r="U96" s="14"/>
      <c r="V96" s="14"/>
      <c r="W96" s="14"/>
      <c r="X96" s="14"/>
      <c r="Y96" s="14"/>
      <c r="Z96" s="14"/>
      <c r="AA96" s="14"/>
      <c r="AB96" s="14"/>
      <c r="AC96" s="14"/>
      <c r="AD96" s="14"/>
      <c r="AE96" s="14"/>
      <c r="AT96" s="258" t="s">
        <v>319</v>
      </c>
      <c r="AU96" s="258" t="s">
        <v>85</v>
      </c>
      <c r="AV96" s="14" t="s">
        <v>83</v>
      </c>
      <c r="AW96" s="14" t="s">
        <v>37</v>
      </c>
      <c r="AX96" s="14" t="s">
        <v>76</v>
      </c>
      <c r="AY96" s="258" t="s">
        <v>308</v>
      </c>
    </row>
    <row r="97" s="13" customFormat="1">
      <c r="A97" s="13"/>
      <c r="B97" s="234"/>
      <c r="C97" s="235"/>
      <c r="D97" s="236" t="s">
        <v>319</v>
      </c>
      <c r="E97" s="237" t="s">
        <v>19</v>
      </c>
      <c r="F97" s="238" t="s">
        <v>2830</v>
      </c>
      <c r="G97" s="235"/>
      <c r="H97" s="239">
        <v>51.011000000000003</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76</v>
      </c>
      <c r="AY97" s="245" t="s">
        <v>308</v>
      </c>
    </row>
    <row r="98" s="13" customFormat="1">
      <c r="A98" s="13"/>
      <c r="B98" s="234"/>
      <c r="C98" s="235"/>
      <c r="D98" s="236" t="s">
        <v>319</v>
      </c>
      <c r="E98" s="237" t="s">
        <v>19</v>
      </c>
      <c r="F98" s="238" t="s">
        <v>2831</v>
      </c>
      <c r="G98" s="235"/>
      <c r="H98" s="239">
        <v>4.3010000000000002</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76</v>
      </c>
      <c r="AY98" s="245" t="s">
        <v>308</v>
      </c>
    </row>
    <row r="99" s="15" customFormat="1">
      <c r="A99" s="15"/>
      <c r="B99" s="259"/>
      <c r="C99" s="260"/>
      <c r="D99" s="236" t="s">
        <v>319</v>
      </c>
      <c r="E99" s="261" t="s">
        <v>19</v>
      </c>
      <c r="F99" s="262" t="s">
        <v>448</v>
      </c>
      <c r="G99" s="260"/>
      <c r="H99" s="263">
        <v>55.312000000000005</v>
      </c>
      <c r="I99" s="264"/>
      <c r="J99" s="260"/>
      <c r="K99" s="260"/>
      <c r="L99" s="265"/>
      <c r="M99" s="266"/>
      <c r="N99" s="267"/>
      <c r="O99" s="267"/>
      <c r="P99" s="267"/>
      <c r="Q99" s="267"/>
      <c r="R99" s="267"/>
      <c r="S99" s="267"/>
      <c r="T99" s="268"/>
      <c r="U99" s="15"/>
      <c r="V99" s="15"/>
      <c r="W99" s="15"/>
      <c r="X99" s="15"/>
      <c r="Y99" s="15"/>
      <c r="Z99" s="15"/>
      <c r="AA99" s="15"/>
      <c r="AB99" s="15"/>
      <c r="AC99" s="15"/>
      <c r="AD99" s="15"/>
      <c r="AE99" s="15"/>
      <c r="AT99" s="269" t="s">
        <v>319</v>
      </c>
      <c r="AU99" s="269" t="s">
        <v>85</v>
      </c>
      <c r="AV99" s="15" t="s">
        <v>315</v>
      </c>
      <c r="AW99" s="15" t="s">
        <v>37</v>
      </c>
      <c r="AX99" s="15" t="s">
        <v>83</v>
      </c>
      <c r="AY99" s="269" t="s">
        <v>308</v>
      </c>
    </row>
    <row r="100" s="2" customFormat="1" ht="37.8" customHeight="1">
      <c r="A100" s="41"/>
      <c r="B100" s="42"/>
      <c r="C100" s="216" t="s">
        <v>85</v>
      </c>
      <c r="D100" s="216" t="s">
        <v>310</v>
      </c>
      <c r="E100" s="217" t="s">
        <v>653</v>
      </c>
      <c r="F100" s="218" t="s">
        <v>1211</v>
      </c>
      <c r="G100" s="219" t="s">
        <v>442</v>
      </c>
      <c r="H100" s="220">
        <v>55.311999999999998</v>
      </c>
      <c r="I100" s="221"/>
      <c r="J100" s="222">
        <f>ROUND(I100*H100,2)</f>
        <v>0</v>
      </c>
      <c r="K100" s="218" t="s">
        <v>314</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2832</v>
      </c>
    </row>
    <row r="101" s="2" customFormat="1">
      <c r="A101" s="41"/>
      <c r="B101" s="42"/>
      <c r="C101" s="43"/>
      <c r="D101" s="229" t="s">
        <v>317</v>
      </c>
      <c r="E101" s="43"/>
      <c r="F101" s="230" t="s">
        <v>655</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2833</v>
      </c>
      <c r="G102" s="235"/>
      <c r="H102" s="239">
        <v>55.311999999999998</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5" customFormat="1">
      <c r="A103" s="15"/>
      <c r="B103" s="259"/>
      <c r="C103" s="260"/>
      <c r="D103" s="236" t="s">
        <v>319</v>
      </c>
      <c r="E103" s="261" t="s">
        <v>19</v>
      </c>
      <c r="F103" s="262" t="s">
        <v>448</v>
      </c>
      <c r="G103" s="260"/>
      <c r="H103" s="263">
        <v>55.311999999999998</v>
      </c>
      <c r="I103" s="264"/>
      <c r="J103" s="260"/>
      <c r="K103" s="260"/>
      <c r="L103" s="265"/>
      <c r="M103" s="266"/>
      <c r="N103" s="267"/>
      <c r="O103" s="267"/>
      <c r="P103" s="267"/>
      <c r="Q103" s="267"/>
      <c r="R103" s="267"/>
      <c r="S103" s="267"/>
      <c r="T103" s="268"/>
      <c r="U103" s="15"/>
      <c r="V103" s="15"/>
      <c r="W103" s="15"/>
      <c r="X103" s="15"/>
      <c r="Y103" s="15"/>
      <c r="Z103" s="15"/>
      <c r="AA103" s="15"/>
      <c r="AB103" s="15"/>
      <c r="AC103" s="15"/>
      <c r="AD103" s="15"/>
      <c r="AE103" s="15"/>
      <c r="AT103" s="269" t="s">
        <v>319</v>
      </c>
      <c r="AU103" s="269" t="s">
        <v>85</v>
      </c>
      <c r="AV103" s="15" t="s">
        <v>315</v>
      </c>
      <c r="AW103" s="15" t="s">
        <v>37</v>
      </c>
      <c r="AX103" s="15" t="s">
        <v>83</v>
      </c>
      <c r="AY103" s="269" t="s">
        <v>308</v>
      </c>
    </row>
    <row r="104" s="2" customFormat="1" ht="37.8" customHeight="1">
      <c r="A104" s="41"/>
      <c r="B104" s="42"/>
      <c r="C104" s="216" t="s">
        <v>150</v>
      </c>
      <c r="D104" s="216" t="s">
        <v>310</v>
      </c>
      <c r="E104" s="217" t="s">
        <v>656</v>
      </c>
      <c r="F104" s="218" t="s">
        <v>1215</v>
      </c>
      <c r="G104" s="219" t="s">
        <v>442</v>
      </c>
      <c r="H104" s="220">
        <v>553.12</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2834</v>
      </c>
    </row>
    <row r="105" s="2" customFormat="1">
      <c r="A105" s="41"/>
      <c r="B105" s="42"/>
      <c r="C105" s="43"/>
      <c r="D105" s="229" t="s">
        <v>317</v>
      </c>
      <c r="E105" s="43"/>
      <c r="F105" s="230" t="s">
        <v>658</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2835</v>
      </c>
      <c r="G106" s="235"/>
      <c r="H106" s="239">
        <v>553.12</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24.15" customHeight="1">
      <c r="A107" s="41"/>
      <c r="B107" s="42"/>
      <c r="C107" s="216" t="s">
        <v>315</v>
      </c>
      <c r="D107" s="216" t="s">
        <v>310</v>
      </c>
      <c r="E107" s="217" t="s">
        <v>666</v>
      </c>
      <c r="F107" s="218" t="s">
        <v>1134</v>
      </c>
      <c r="G107" s="219" t="s">
        <v>493</v>
      </c>
      <c r="H107" s="220">
        <v>110.624</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2836</v>
      </c>
    </row>
    <row r="108" s="2" customFormat="1">
      <c r="A108" s="41"/>
      <c r="B108" s="42"/>
      <c r="C108" s="43"/>
      <c r="D108" s="229" t="s">
        <v>317</v>
      </c>
      <c r="E108" s="43"/>
      <c r="F108" s="230" t="s">
        <v>668</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2837</v>
      </c>
      <c r="G109" s="235"/>
      <c r="H109" s="239">
        <v>110.624</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83</v>
      </c>
      <c r="AY109" s="245" t="s">
        <v>308</v>
      </c>
    </row>
    <row r="110" s="2" customFormat="1" ht="24.15" customHeight="1">
      <c r="A110" s="41"/>
      <c r="B110" s="42"/>
      <c r="C110" s="216" t="s">
        <v>336</v>
      </c>
      <c r="D110" s="216" t="s">
        <v>310</v>
      </c>
      <c r="E110" s="217" t="s">
        <v>663</v>
      </c>
      <c r="F110" s="218" t="s">
        <v>1234</v>
      </c>
      <c r="G110" s="219" t="s">
        <v>442</v>
      </c>
      <c r="H110" s="220">
        <v>55.311999999999998</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2838</v>
      </c>
    </row>
    <row r="111" s="2" customFormat="1">
      <c r="A111" s="41"/>
      <c r="B111" s="42"/>
      <c r="C111" s="43"/>
      <c r="D111" s="229" t="s">
        <v>317</v>
      </c>
      <c r="E111" s="43"/>
      <c r="F111" s="230" t="s">
        <v>665</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4" customFormat="1">
      <c r="A112" s="14"/>
      <c r="B112" s="249"/>
      <c r="C112" s="250"/>
      <c r="D112" s="236" t="s">
        <v>319</v>
      </c>
      <c r="E112" s="251" t="s">
        <v>19</v>
      </c>
      <c r="F112" s="252" t="s">
        <v>2315</v>
      </c>
      <c r="G112" s="250"/>
      <c r="H112" s="251" t="s">
        <v>19</v>
      </c>
      <c r="I112" s="253"/>
      <c r="J112" s="250"/>
      <c r="K112" s="250"/>
      <c r="L112" s="254"/>
      <c r="M112" s="255"/>
      <c r="N112" s="256"/>
      <c r="O112" s="256"/>
      <c r="P112" s="256"/>
      <c r="Q112" s="256"/>
      <c r="R112" s="256"/>
      <c r="S112" s="256"/>
      <c r="T112" s="257"/>
      <c r="U112" s="14"/>
      <c r="V112" s="14"/>
      <c r="W112" s="14"/>
      <c r="X112" s="14"/>
      <c r="Y112" s="14"/>
      <c r="Z112" s="14"/>
      <c r="AA112" s="14"/>
      <c r="AB112" s="14"/>
      <c r="AC112" s="14"/>
      <c r="AD112" s="14"/>
      <c r="AE112" s="14"/>
      <c r="AT112" s="258" t="s">
        <v>319</v>
      </c>
      <c r="AU112" s="258" t="s">
        <v>85</v>
      </c>
      <c r="AV112" s="14" t="s">
        <v>83</v>
      </c>
      <c r="AW112" s="14" t="s">
        <v>37</v>
      </c>
      <c r="AX112" s="14" t="s">
        <v>76</v>
      </c>
      <c r="AY112" s="258" t="s">
        <v>308</v>
      </c>
    </row>
    <row r="113" s="13" customFormat="1">
      <c r="A113" s="13"/>
      <c r="B113" s="234"/>
      <c r="C113" s="235"/>
      <c r="D113" s="236" t="s">
        <v>319</v>
      </c>
      <c r="E113" s="237" t="s">
        <v>19</v>
      </c>
      <c r="F113" s="238" t="s">
        <v>2839</v>
      </c>
      <c r="G113" s="235"/>
      <c r="H113" s="239">
        <v>55.311999999999998</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55.311999999999998</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24.15" customHeight="1">
      <c r="A115" s="41"/>
      <c r="B115" s="42"/>
      <c r="C115" s="216" t="s">
        <v>342</v>
      </c>
      <c r="D115" s="216" t="s">
        <v>310</v>
      </c>
      <c r="E115" s="217" t="s">
        <v>466</v>
      </c>
      <c r="F115" s="218" t="s">
        <v>467</v>
      </c>
      <c r="G115" s="219" t="s">
        <v>442</v>
      </c>
      <c r="H115" s="220">
        <v>11.313000000000001</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2840</v>
      </c>
    </row>
    <row r="116" s="2" customFormat="1">
      <c r="A116" s="41"/>
      <c r="B116" s="42"/>
      <c r="C116" s="43"/>
      <c r="D116" s="229" t="s">
        <v>317</v>
      </c>
      <c r="E116" s="43"/>
      <c r="F116" s="230" t="s">
        <v>469</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1582</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4" customFormat="1">
      <c r="A118" s="14"/>
      <c r="B118" s="249"/>
      <c r="C118" s="250"/>
      <c r="D118" s="236" t="s">
        <v>319</v>
      </c>
      <c r="E118" s="251" t="s">
        <v>19</v>
      </c>
      <c r="F118" s="252" t="s">
        <v>2841</v>
      </c>
      <c r="G118" s="250"/>
      <c r="H118" s="251" t="s">
        <v>19</v>
      </c>
      <c r="I118" s="253"/>
      <c r="J118" s="250"/>
      <c r="K118" s="250"/>
      <c r="L118" s="254"/>
      <c r="M118" s="255"/>
      <c r="N118" s="256"/>
      <c r="O118" s="256"/>
      <c r="P118" s="256"/>
      <c r="Q118" s="256"/>
      <c r="R118" s="256"/>
      <c r="S118" s="256"/>
      <c r="T118" s="257"/>
      <c r="U118" s="14"/>
      <c r="V118" s="14"/>
      <c r="W118" s="14"/>
      <c r="X118" s="14"/>
      <c r="Y118" s="14"/>
      <c r="Z118" s="14"/>
      <c r="AA118" s="14"/>
      <c r="AB118" s="14"/>
      <c r="AC118" s="14"/>
      <c r="AD118" s="14"/>
      <c r="AE118" s="14"/>
      <c r="AT118" s="258" t="s">
        <v>319</v>
      </c>
      <c r="AU118" s="258" t="s">
        <v>85</v>
      </c>
      <c r="AV118" s="14" t="s">
        <v>83</v>
      </c>
      <c r="AW118" s="14" t="s">
        <v>37</v>
      </c>
      <c r="AX118" s="14" t="s">
        <v>76</v>
      </c>
      <c r="AY118" s="258" t="s">
        <v>308</v>
      </c>
    </row>
    <row r="119" s="14" customFormat="1">
      <c r="A119" s="14"/>
      <c r="B119" s="249"/>
      <c r="C119" s="250"/>
      <c r="D119" s="236" t="s">
        <v>319</v>
      </c>
      <c r="E119" s="251" t="s">
        <v>19</v>
      </c>
      <c r="F119" s="252" t="s">
        <v>2842</v>
      </c>
      <c r="G119" s="250"/>
      <c r="H119" s="251" t="s">
        <v>19</v>
      </c>
      <c r="I119" s="253"/>
      <c r="J119" s="250"/>
      <c r="K119" s="250"/>
      <c r="L119" s="254"/>
      <c r="M119" s="255"/>
      <c r="N119" s="256"/>
      <c r="O119" s="256"/>
      <c r="P119" s="256"/>
      <c r="Q119" s="256"/>
      <c r="R119" s="256"/>
      <c r="S119" s="256"/>
      <c r="T119" s="257"/>
      <c r="U119" s="14"/>
      <c r="V119" s="14"/>
      <c r="W119" s="14"/>
      <c r="X119" s="14"/>
      <c r="Y119" s="14"/>
      <c r="Z119" s="14"/>
      <c r="AA119" s="14"/>
      <c r="AB119" s="14"/>
      <c r="AC119" s="14"/>
      <c r="AD119" s="14"/>
      <c r="AE119" s="14"/>
      <c r="AT119" s="258" t="s">
        <v>319</v>
      </c>
      <c r="AU119" s="258" t="s">
        <v>85</v>
      </c>
      <c r="AV119" s="14" t="s">
        <v>83</v>
      </c>
      <c r="AW119" s="14" t="s">
        <v>37</v>
      </c>
      <c r="AX119" s="14" t="s">
        <v>76</v>
      </c>
      <c r="AY119" s="258" t="s">
        <v>308</v>
      </c>
    </row>
    <row r="120" s="13" customFormat="1">
      <c r="A120" s="13"/>
      <c r="B120" s="234"/>
      <c r="C120" s="235"/>
      <c r="D120" s="236" t="s">
        <v>319</v>
      </c>
      <c r="E120" s="237" t="s">
        <v>19</v>
      </c>
      <c r="F120" s="238" t="s">
        <v>2843</v>
      </c>
      <c r="G120" s="235"/>
      <c r="H120" s="239">
        <v>8.3350000000000009</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3" customFormat="1">
      <c r="A121" s="13"/>
      <c r="B121" s="234"/>
      <c r="C121" s="235"/>
      <c r="D121" s="236" t="s">
        <v>319</v>
      </c>
      <c r="E121" s="237" t="s">
        <v>19</v>
      </c>
      <c r="F121" s="238" t="s">
        <v>2844</v>
      </c>
      <c r="G121" s="235"/>
      <c r="H121" s="239">
        <v>2.9780000000000002</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5" customFormat="1">
      <c r="A122" s="15"/>
      <c r="B122" s="259"/>
      <c r="C122" s="260"/>
      <c r="D122" s="236" t="s">
        <v>319</v>
      </c>
      <c r="E122" s="261" t="s">
        <v>19</v>
      </c>
      <c r="F122" s="262" t="s">
        <v>448</v>
      </c>
      <c r="G122" s="260"/>
      <c r="H122" s="263">
        <v>11.313000000000001</v>
      </c>
      <c r="I122" s="264"/>
      <c r="J122" s="260"/>
      <c r="K122" s="260"/>
      <c r="L122" s="265"/>
      <c r="M122" s="266"/>
      <c r="N122" s="267"/>
      <c r="O122" s="267"/>
      <c r="P122" s="267"/>
      <c r="Q122" s="267"/>
      <c r="R122" s="267"/>
      <c r="S122" s="267"/>
      <c r="T122" s="268"/>
      <c r="U122" s="15"/>
      <c r="V122" s="15"/>
      <c r="W122" s="15"/>
      <c r="X122" s="15"/>
      <c r="Y122" s="15"/>
      <c r="Z122" s="15"/>
      <c r="AA122" s="15"/>
      <c r="AB122" s="15"/>
      <c r="AC122" s="15"/>
      <c r="AD122" s="15"/>
      <c r="AE122" s="15"/>
      <c r="AT122" s="269" t="s">
        <v>319</v>
      </c>
      <c r="AU122" s="269" t="s">
        <v>85</v>
      </c>
      <c r="AV122" s="15" t="s">
        <v>315</v>
      </c>
      <c r="AW122" s="15" t="s">
        <v>37</v>
      </c>
      <c r="AX122" s="15" t="s">
        <v>83</v>
      </c>
      <c r="AY122" s="269" t="s">
        <v>308</v>
      </c>
    </row>
    <row r="123" s="2" customFormat="1" ht="16.5" customHeight="1">
      <c r="A123" s="41"/>
      <c r="B123" s="42"/>
      <c r="C123" s="280" t="s">
        <v>347</v>
      </c>
      <c r="D123" s="280" t="s">
        <v>1137</v>
      </c>
      <c r="E123" s="281" t="s">
        <v>1584</v>
      </c>
      <c r="F123" s="282" t="s">
        <v>1585</v>
      </c>
      <c r="G123" s="283" t="s">
        <v>493</v>
      </c>
      <c r="H123" s="284">
        <v>22.626000000000001</v>
      </c>
      <c r="I123" s="285"/>
      <c r="J123" s="286">
        <f>ROUND(I123*H123,2)</f>
        <v>0</v>
      </c>
      <c r="K123" s="282" t="s">
        <v>19</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352</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2845</v>
      </c>
    </row>
    <row r="124" s="13" customFormat="1">
      <c r="A124" s="13"/>
      <c r="B124" s="234"/>
      <c r="C124" s="235"/>
      <c r="D124" s="236" t="s">
        <v>319</v>
      </c>
      <c r="E124" s="237" t="s">
        <v>19</v>
      </c>
      <c r="F124" s="238" t="s">
        <v>2846</v>
      </c>
      <c r="G124" s="235"/>
      <c r="H124" s="239">
        <v>11.313000000000001</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83</v>
      </c>
      <c r="AY124" s="245" t="s">
        <v>308</v>
      </c>
    </row>
    <row r="125" s="13" customFormat="1">
      <c r="A125" s="13"/>
      <c r="B125" s="234"/>
      <c r="C125" s="235"/>
      <c r="D125" s="236" t="s">
        <v>319</v>
      </c>
      <c r="E125" s="235"/>
      <c r="F125" s="238" t="s">
        <v>2847</v>
      </c>
      <c r="G125" s="235"/>
      <c r="H125" s="239">
        <v>22.626000000000001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4</v>
      </c>
      <c r="AX125" s="13" t="s">
        <v>83</v>
      </c>
      <c r="AY125" s="245" t="s">
        <v>308</v>
      </c>
    </row>
    <row r="126" s="2" customFormat="1" ht="37.8" customHeight="1">
      <c r="A126" s="41"/>
      <c r="B126" s="42"/>
      <c r="C126" s="216" t="s">
        <v>352</v>
      </c>
      <c r="D126" s="216" t="s">
        <v>310</v>
      </c>
      <c r="E126" s="217" t="s">
        <v>1589</v>
      </c>
      <c r="F126" s="218" t="s">
        <v>1590</v>
      </c>
      <c r="G126" s="219" t="s">
        <v>442</v>
      </c>
      <c r="H126" s="220">
        <v>32.009999999999998</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2848</v>
      </c>
    </row>
    <row r="127" s="2" customFormat="1">
      <c r="A127" s="41"/>
      <c r="B127" s="42"/>
      <c r="C127" s="43"/>
      <c r="D127" s="229" t="s">
        <v>317</v>
      </c>
      <c r="E127" s="43"/>
      <c r="F127" s="230" t="s">
        <v>1592</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4" customFormat="1">
      <c r="A128" s="14"/>
      <c r="B128" s="249"/>
      <c r="C128" s="250"/>
      <c r="D128" s="236" t="s">
        <v>319</v>
      </c>
      <c r="E128" s="251" t="s">
        <v>19</v>
      </c>
      <c r="F128" s="252" t="s">
        <v>2841</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2849</v>
      </c>
      <c r="G129" s="235"/>
      <c r="H129" s="239">
        <v>32.009999999999998</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5" customFormat="1">
      <c r="A130" s="15"/>
      <c r="B130" s="259"/>
      <c r="C130" s="260"/>
      <c r="D130" s="236" t="s">
        <v>319</v>
      </c>
      <c r="E130" s="261" t="s">
        <v>19</v>
      </c>
      <c r="F130" s="262" t="s">
        <v>448</v>
      </c>
      <c r="G130" s="260"/>
      <c r="H130" s="263">
        <v>32.009999999999998</v>
      </c>
      <c r="I130" s="264"/>
      <c r="J130" s="260"/>
      <c r="K130" s="260"/>
      <c r="L130" s="265"/>
      <c r="M130" s="266"/>
      <c r="N130" s="267"/>
      <c r="O130" s="267"/>
      <c r="P130" s="267"/>
      <c r="Q130" s="267"/>
      <c r="R130" s="267"/>
      <c r="S130" s="267"/>
      <c r="T130" s="268"/>
      <c r="U130" s="15"/>
      <c r="V130" s="15"/>
      <c r="W130" s="15"/>
      <c r="X130" s="15"/>
      <c r="Y130" s="15"/>
      <c r="Z130" s="15"/>
      <c r="AA130" s="15"/>
      <c r="AB130" s="15"/>
      <c r="AC130" s="15"/>
      <c r="AD130" s="15"/>
      <c r="AE130" s="15"/>
      <c r="AT130" s="269" t="s">
        <v>319</v>
      </c>
      <c r="AU130" s="269" t="s">
        <v>85</v>
      </c>
      <c r="AV130" s="15" t="s">
        <v>315</v>
      </c>
      <c r="AW130" s="15" t="s">
        <v>37</v>
      </c>
      <c r="AX130" s="15" t="s">
        <v>83</v>
      </c>
      <c r="AY130" s="269" t="s">
        <v>308</v>
      </c>
    </row>
    <row r="131" s="2" customFormat="1" ht="16.5" customHeight="1">
      <c r="A131" s="41"/>
      <c r="B131" s="42"/>
      <c r="C131" s="280" t="s">
        <v>357</v>
      </c>
      <c r="D131" s="280" t="s">
        <v>1137</v>
      </c>
      <c r="E131" s="281" t="s">
        <v>2850</v>
      </c>
      <c r="F131" s="282" t="s">
        <v>2851</v>
      </c>
      <c r="G131" s="283" t="s">
        <v>493</v>
      </c>
      <c r="H131" s="284">
        <v>64.019999999999996</v>
      </c>
      <c r="I131" s="285"/>
      <c r="J131" s="286">
        <f>ROUND(I131*H131,2)</f>
        <v>0</v>
      </c>
      <c r="K131" s="282" t="s">
        <v>314</v>
      </c>
      <c r="L131" s="287"/>
      <c r="M131" s="288" t="s">
        <v>19</v>
      </c>
      <c r="N131" s="289" t="s">
        <v>47</v>
      </c>
      <c r="O131" s="87"/>
      <c r="P131" s="225">
        <f>O131*H131</f>
        <v>0</v>
      </c>
      <c r="Q131" s="225">
        <v>1</v>
      </c>
      <c r="R131" s="225">
        <f>Q131*H131</f>
        <v>64.019999999999996</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2852</v>
      </c>
    </row>
    <row r="132" s="13" customFormat="1">
      <c r="A132" s="13"/>
      <c r="B132" s="234"/>
      <c r="C132" s="235"/>
      <c r="D132" s="236" t="s">
        <v>319</v>
      </c>
      <c r="E132" s="237" t="s">
        <v>19</v>
      </c>
      <c r="F132" s="238" t="s">
        <v>2853</v>
      </c>
      <c r="G132" s="235"/>
      <c r="H132" s="239">
        <v>32.009999999999998</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83</v>
      </c>
      <c r="AY132" s="245" t="s">
        <v>308</v>
      </c>
    </row>
    <row r="133" s="13" customFormat="1">
      <c r="A133" s="13"/>
      <c r="B133" s="234"/>
      <c r="C133" s="235"/>
      <c r="D133" s="236" t="s">
        <v>319</v>
      </c>
      <c r="E133" s="235"/>
      <c r="F133" s="238" t="s">
        <v>2854</v>
      </c>
      <c r="G133" s="235"/>
      <c r="H133" s="239">
        <v>64.019999999999996</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4</v>
      </c>
      <c r="AX133" s="13" t="s">
        <v>83</v>
      </c>
      <c r="AY133" s="245" t="s">
        <v>308</v>
      </c>
    </row>
    <row r="134" s="12" customFormat="1" ht="22.8" customHeight="1">
      <c r="A134" s="12"/>
      <c r="B134" s="200"/>
      <c r="C134" s="201"/>
      <c r="D134" s="202" t="s">
        <v>75</v>
      </c>
      <c r="E134" s="214" t="s">
        <v>85</v>
      </c>
      <c r="F134" s="214" t="s">
        <v>1269</v>
      </c>
      <c r="G134" s="201"/>
      <c r="H134" s="201"/>
      <c r="I134" s="204"/>
      <c r="J134" s="215">
        <f>BK134</f>
        <v>0</v>
      </c>
      <c r="K134" s="201"/>
      <c r="L134" s="206"/>
      <c r="M134" s="207"/>
      <c r="N134" s="208"/>
      <c r="O134" s="208"/>
      <c r="P134" s="209">
        <f>SUM(P135:P147)</f>
        <v>0</v>
      </c>
      <c r="Q134" s="208"/>
      <c r="R134" s="209">
        <f>SUM(R135:R147)</f>
        <v>11.149360160000001</v>
      </c>
      <c r="S134" s="208"/>
      <c r="T134" s="210">
        <f>SUM(T135:T147)</f>
        <v>0</v>
      </c>
      <c r="U134" s="12"/>
      <c r="V134" s="12"/>
      <c r="W134" s="12"/>
      <c r="X134" s="12"/>
      <c r="Y134" s="12"/>
      <c r="Z134" s="12"/>
      <c r="AA134" s="12"/>
      <c r="AB134" s="12"/>
      <c r="AC134" s="12"/>
      <c r="AD134" s="12"/>
      <c r="AE134" s="12"/>
      <c r="AR134" s="211" t="s">
        <v>83</v>
      </c>
      <c r="AT134" s="212" t="s">
        <v>75</v>
      </c>
      <c r="AU134" s="212" t="s">
        <v>83</v>
      </c>
      <c r="AY134" s="211" t="s">
        <v>308</v>
      </c>
      <c r="BK134" s="213">
        <f>SUM(BK135:BK147)</f>
        <v>0</v>
      </c>
    </row>
    <row r="135" s="2" customFormat="1" ht="24.15" customHeight="1">
      <c r="A135" s="41"/>
      <c r="B135" s="42"/>
      <c r="C135" s="216" t="s">
        <v>362</v>
      </c>
      <c r="D135" s="216" t="s">
        <v>310</v>
      </c>
      <c r="E135" s="217" t="s">
        <v>1270</v>
      </c>
      <c r="F135" s="218" t="s">
        <v>1271</v>
      </c>
      <c r="G135" s="219" t="s">
        <v>313</v>
      </c>
      <c r="H135" s="220">
        <v>140.99799999999999</v>
      </c>
      <c r="I135" s="221"/>
      <c r="J135" s="222">
        <f>ROUND(I135*H135,2)</f>
        <v>0</v>
      </c>
      <c r="K135" s="218" t="s">
        <v>314</v>
      </c>
      <c r="L135" s="47"/>
      <c r="M135" s="223" t="s">
        <v>19</v>
      </c>
      <c r="N135" s="224" t="s">
        <v>47</v>
      </c>
      <c r="O135" s="87"/>
      <c r="P135" s="225">
        <f>O135*H135</f>
        <v>0</v>
      </c>
      <c r="Q135" s="225">
        <v>0.00017000000000000001</v>
      </c>
      <c r="R135" s="225">
        <f>Q135*H135</f>
        <v>0.02396966</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2855</v>
      </c>
    </row>
    <row r="136" s="2" customFormat="1">
      <c r="A136" s="41"/>
      <c r="B136" s="42"/>
      <c r="C136" s="43"/>
      <c r="D136" s="229" t="s">
        <v>317</v>
      </c>
      <c r="E136" s="43"/>
      <c r="F136" s="230" t="s">
        <v>1273</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4" customFormat="1">
      <c r="A137" s="14"/>
      <c r="B137" s="249"/>
      <c r="C137" s="250"/>
      <c r="D137" s="236" t="s">
        <v>319</v>
      </c>
      <c r="E137" s="251" t="s">
        <v>19</v>
      </c>
      <c r="F137" s="252" t="s">
        <v>2331</v>
      </c>
      <c r="G137" s="250"/>
      <c r="H137" s="251" t="s">
        <v>19</v>
      </c>
      <c r="I137" s="253"/>
      <c r="J137" s="250"/>
      <c r="K137" s="250"/>
      <c r="L137" s="254"/>
      <c r="M137" s="255"/>
      <c r="N137" s="256"/>
      <c r="O137" s="256"/>
      <c r="P137" s="256"/>
      <c r="Q137" s="256"/>
      <c r="R137" s="256"/>
      <c r="S137" s="256"/>
      <c r="T137" s="257"/>
      <c r="U137" s="14"/>
      <c r="V137" s="14"/>
      <c r="W137" s="14"/>
      <c r="X137" s="14"/>
      <c r="Y137" s="14"/>
      <c r="Z137" s="14"/>
      <c r="AA137" s="14"/>
      <c r="AB137" s="14"/>
      <c r="AC137" s="14"/>
      <c r="AD137" s="14"/>
      <c r="AE137" s="14"/>
      <c r="AT137" s="258" t="s">
        <v>319</v>
      </c>
      <c r="AU137" s="258" t="s">
        <v>85</v>
      </c>
      <c r="AV137" s="14" t="s">
        <v>83</v>
      </c>
      <c r="AW137" s="14" t="s">
        <v>37</v>
      </c>
      <c r="AX137" s="14" t="s">
        <v>76</v>
      </c>
      <c r="AY137" s="258" t="s">
        <v>308</v>
      </c>
    </row>
    <row r="138" s="13" customFormat="1">
      <c r="A138" s="13"/>
      <c r="B138" s="234"/>
      <c r="C138" s="235"/>
      <c r="D138" s="236" t="s">
        <v>319</v>
      </c>
      <c r="E138" s="237" t="s">
        <v>19</v>
      </c>
      <c r="F138" s="238" t="s">
        <v>2856</v>
      </c>
      <c r="G138" s="235"/>
      <c r="H138" s="239">
        <v>140.99799999999999</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5" customFormat="1">
      <c r="A139" s="15"/>
      <c r="B139" s="259"/>
      <c r="C139" s="260"/>
      <c r="D139" s="236" t="s">
        <v>319</v>
      </c>
      <c r="E139" s="261" t="s">
        <v>19</v>
      </c>
      <c r="F139" s="262" t="s">
        <v>448</v>
      </c>
      <c r="G139" s="260"/>
      <c r="H139" s="263">
        <v>140.99799999999999</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319</v>
      </c>
      <c r="AU139" s="269" t="s">
        <v>85</v>
      </c>
      <c r="AV139" s="15" t="s">
        <v>315</v>
      </c>
      <c r="AW139" s="15" t="s">
        <v>37</v>
      </c>
      <c r="AX139" s="15" t="s">
        <v>83</v>
      </c>
      <c r="AY139" s="269" t="s">
        <v>308</v>
      </c>
    </row>
    <row r="140" s="2" customFormat="1" ht="16.5" customHeight="1">
      <c r="A140" s="41"/>
      <c r="B140" s="42"/>
      <c r="C140" s="280" t="s">
        <v>367</v>
      </c>
      <c r="D140" s="280" t="s">
        <v>1137</v>
      </c>
      <c r="E140" s="281" t="s">
        <v>1275</v>
      </c>
      <c r="F140" s="282" t="s">
        <v>1276</v>
      </c>
      <c r="G140" s="283" t="s">
        <v>313</v>
      </c>
      <c r="H140" s="284">
        <v>167.012</v>
      </c>
      <c r="I140" s="285"/>
      <c r="J140" s="286">
        <f>ROUND(I140*H140,2)</f>
        <v>0</v>
      </c>
      <c r="K140" s="282" t="s">
        <v>19</v>
      </c>
      <c r="L140" s="287"/>
      <c r="M140" s="288" t="s">
        <v>19</v>
      </c>
      <c r="N140" s="289" t="s">
        <v>47</v>
      </c>
      <c r="O140" s="87"/>
      <c r="P140" s="225">
        <f>O140*H140</f>
        <v>0</v>
      </c>
      <c r="Q140" s="225">
        <v>0.00014999999999999999</v>
      </c>
      <c r="R140" s="225">
        <f>Q140*H140</f>
        <v>0.025051799999999999</v>
      </c>
      <c r="S140" s="225">
        <v>0</v>
      </c>
      <c r="T140" s="226">
        <f>S140*H140</f>
        <v>0</v>
      </c>
      <c r="U140" s="41"/>
      <c r="V140" s="41"/>
      <c r="W140" s="41"/>
      <c r="X140" s="41"/>
      <c r="Y140" s="41"/>
      <c r="Z140" s="41"/>
      <c r="AA140" s="41"/>
      <c r="AB140" s="41"/>
      <c r="AC140" s="41"/>
      <c r="AD140" s="41"/>
      <c r="AE140" s="41"/>
      <c r="AR140" s="227" t="s">
        <v>352</v>
      </c>
      <c r="AT140" s="227" t="s">
        <v>1137</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2857</v>
      </c>
    </row>
    <row r="141" s="13" customFormat="1">
      <c r="A141" s="13"/>
      <c r="B141" s="234"/>
      <c r="C141" s="235"/>
      <c r="D141" s="236" t="s">
        <v>319</v>
      </c>
      <c r="E141" s="237" t="s">
        <v>19</v>
      </c>
      <c r="F141" s="238" t="s">
        <v>2858</v>
      </c>
      <c r="G141" s="235"/>
      <c r="H141" s="239">
        <v>140.99799999999999</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83</v>
      </c>
      <c r="AY141" s="245" t="s">
        <v>308</v>
      </c>
    </row>
    <row r="142" s="13" customFormat="1">
      <c r="A142" s="13"/>
      <c r="B142" s="234"/>
      <c r="C142" s="235"/>
      <c r="D142" s="236" t="s">
        <v>319</v>
      </c>
      <c r="E142" s="235"/>
      <c r="F142" s="238" t="s">
        <v>2859</v>
      </c>
      <c r="G142" s="235"/>
      <c r="H142" s="239">
        <v>167.012</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4</v>
      </c>
      <c r="AX142" s="13" t="s">
        <v>83</v>
      </c>
      <c r="AY142" s="245" t="s">
        <v>308</v>
      </c>
    </row>
    <row r="143" s="2" customFormat="1" ht="33" customHeight="1">
      <c r="A143" s="41"/>
      <c r="B143" s="42"/>
      <c r="C143" s="216" t="s">
        <v>8</v>
      </c>
      <c r="D143" s="216" t="s">
        <v>310</v>
      </c>
      <c r="E143" s="217" t="s">
        <v>2336</v>
      </c>
      <c r="F143" s="218" t="s">
        <v>2337</v>
      </c>
      <c r="G143" s="219" t="s">
        <v>474</v>
      </c>
      <c r="H143" s="220">
        <v>54.229999999999997</v>
      </c>
      <c r="I143" s="221"/>
      <c r="J143" s="222">
        <f>ROUND(I143*H143,2)</f>
        <v>0</v>
      </c>
      <c r="K143" s="218" t="s">
        <v>314</v>
      </c>
      <c r="L143" s="47"/>
      <c r="M143" s="223" t="s">
        <v>19</v>
      </c>
      <c r="N143" s="224" t="s">
        <v>47</v>
      </c>
      <c r="O143" s="87"/>
      <c r="P143" s="225">
        <f>O143*H143</f>
        <v>0</v>
      </c>
      <c r="Q143" s="225">
        <v>0.20469000000000001</v>
      </c>
      <c r="R143" s="225">
        <f>Q143*H143</f>
        <v>11.1003387</v>
      </c>
      <c r="S143" s="225">
        <v>0</v>
      </c>
      <c r="T143" s="22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2860</v>
      </c>
    </row>
    <row r="144" s="2" customFormat="1">
      <c r="A144" s="41"/>
      <c r="B144" s="42"/>
      <c r="C144" s="43"/>
      <c r="D144" s="229" t="s">
        <v>317</v>
      </c>
      <c r="E144" s="43"/>
      <c r="F144" s="230" t="s">
        <v>2339</v>
      </c>
      <c r="G144" s="43"/>
      <c r="H144" s="43"/>
      <c r="I144" s="231"/>
      <c r="J144" s="43"/>
      <c r="K144" s="43"/>
      <c r="L144" s="47"/>
      <c r="M144" s="232"/>
      <c r="N144" s="233"/>
      <c r="O144" s="87"/>
      <c r="P144" s="87"/>
      <c r="Q144" s="87"/>
      <c r="R144" s="87"/>
      <c r="S144" s="87"/>
      <c r="T144" s="88"/>
      <c r="U144" s="41"/>
      <c r="V144" s="41"/>
      <c r="W144" s="41"/>
      <c r="X144" s="41"/>
      <c r="Y144" s="41"/>
      <c r="Z144" s="41"/>
      <c r="AA144" s="41"/>
      <c r="AB144" s="41"/>
      <c r="AC144" s="41"/>
      <c r="AD144" s="41"/>
      <c r="AE144" s="41"/>
      <c r="AT144" s="20" t="s">
        <v>317</v>
      </c>
      <c r="AU144" s="20" t="s">
        <v>85</v>
      </c>
    </row>
    <row r="145" s="14" customFormat="1">
      <c r="A145" s="14"/>
      <c r="B145" s="249"/>
      <c r="C145" s="250"/>
      <c r="D145" s="236" t="s">
        <v>319</v>
      </c>
      <c r="E145" s="251" t="s">
        <v>19</v>
      </c>
      <c r="F145" s="252" t="s">
        <v>2340</v>
      </c>
      <c r="G145" s="250"/>
      <c r="H145" s="251" t="s">
        <v>19</v>
      </c>
      <c r="I145" s="253"/>
      <c r="J145" s="250"/>
      <c r="K145" s="250"/>
      <c r="L145" s="254"/>
      <c r="M145" s="255"/>
      <c r="N145" s="256"/>
      <c r="O145" s="256"/>
      <c r="P145" s="256"/>
      <c r="Q145" s="256"/>
      <c r="R145" s="256"/>
      <c r="S145" s="256"/>
      <c r="T145" s="257"/>
      <c r="U145" s="14"/>
      <c r="V145" s="14"/>
      <c r="W145" s="14"/>
      <c r="X145" s="14"/>
      <c r="Y145" s="14"/>
      <c r="Z145" s="14"/>
      <c r="AA145" s="14"/>
      <c r="AB145" s="14"/>
      <c r="AC145" s="14"/>
      <c r="AD145" s="14"/>
      <c r="AE145" s="14"/>
      <c r="AT145" s="258" t="s">
        <v>319</v>
      </c>
      <c r="AU145" s="258" t="s">
        <v>85</v>
      </c>
      <c r="AV145" s="14" t="s">
        <v>83</v>
      </c>
      <c r="AW145" s="14" t="s">
        <v>37</v>
      </c>
      <c r="AX145" s="14" t="s">
        <v>76</v>
      </c>
      <c r="AY145" s="258" t="s">
        <v>308</v>
      </c>
    </row>
    <row r="146" s="13" customFormat="1">
      <c r="A146" s="13"/>
      <c r="B146" s="234"/>
      <c r="C146" s="235"/>
      <c r="D146" s="236" t="s">
        <v>319</v>
      </c>
      <c r="E146" s="237" t="s">
        <v>19</v>
      </c>
      <c r="F146" s="238" t="s">
        <v>2861</v>
      </c>
      <c r="G146" s="235"/>
      <c r="H146" s="239">
        <v>54.229999999999997</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5" customFormat="1">
      <c r="A147" s="15"/>
      <c r="B147" s="259"/>
      <c r="C147" s="260"/>
      <c r="D147" s="236" t="s">
        <v>319</v>
      </c>
      <c r="E147" s="261" t="s">
        <v>19</v>
      </c>
      <c r="F147" s="262" t="s">
        <v>448</v>
      </c>
      <c r="G147" s="260"/>
      <c r="H147" s="263">
        <v>54.229999999999997</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319</v>
      </c>
      <c r="AU147" s="269" t="s">
        <v>85</v>
      </c>
      <c r="AV147" s="15" t="s">
        <v>315</v>
      </c>
      <c r="AW147" s="15" t="s">
        <v>37</v>
      </c>
      <c r="AX147" s="15" t="s">
        <v>83</v>
      </c>
      <c r="AY147" s="269" t="s">
        <v>308</v>
      </c>
    </row>
    <row r="148" s="12" customFormat="1" ht="22.8" customHeight="1">
      <c r="A148" s="12"/>
      <c r="B148" s="200"/>
      <c r="C148" s="201"/>
      <c r="D148" s="202" t="s">
        <v>75</v>
      </c>
      <c r="E148" s="214" t="s">
        <v>315</v>
      </c>
      <c r="F148" s="214" t="s">
        <v>1613</v>
      </c>
      <c r="G148" s="201"/>
      <c r="H148" s="201"/>
      <c r="I148" s="204"/>
      <c r="J148" s="215">
        <f>BK148</f>
        <v>0</v>
      </c>
      <c r="K148" s="201"/>
      <c r="L148" s="206"/>
      <c r="M148" s="207"/>
      <c r="N148" s="208"/>
      <c r="O148" s="208"/>
      <c r="P148" s="209">
        <f>SUM(P149:P169)</f>
        <v>0</v>
      </c>
      <c r="Q148" s="208"/>
      <c r="R148" s="209">
        <f>SUM(R149:R169)</f>
        <v>0.1797928</v>
      </c>
      <c r="S148" s="208"/>
      <c r="T148" s="210">
        <f>SUM(T149:T169)</f>
        <v>0</v>
      </c>
      <c r="U148" s="12"/>
      <c r="V148" s="12"/>
      <c r="W148" s="12"/>
      <c r="X148" s="12"/>
      <c r="Y148" s="12"/>
      <c r="Z148" s="12"/>
      <c r="AA148" s="12"/>
      <c r="AB148" s="12"/>
      <c r="AC148" s="12"/>
      <c r="AD148" s="12"/>
      <c r="AE148" s="12"/>
      <c r="AR148" s="211" t="s">
        <v>83</v>
      </c>
      <c r="AT148" s="212" t="s">
        <v>75</v>
      </c>
      <c r="AU148" s="212" t="s">
        <v>83</v>
      </c>
      <c r="AY148" s="211" t="s">
        <v>308</v>
      </c>
      <c r="BK148" s="213">
        <f>SUM(BK149:BK169)</f>
        <v>0</v>
      </c>
    </row>
    <row r="149" s="2" customFormat="1" ht="21.75" customHeight="1">
      <c r="A149" s="41"/>
      <c r="B149" s="42"/>
      <c r="C149" s="216" t="s">
        <v>376</v>
      </c>
      <c r="D149" s="216" t="s">
        <v>310</v>
      </c>
      <c r="E149" s="217" t="s">
        <v>2862</v>
      </c>
      <c r="F149" s="218" t="s">
        <v>2863</v>
      </c>
      <c r="G149" s="219" t="s">
        <v>442</v>
      </c>
      <c r="H149" s="220">
        <v>9.7609999999999992</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2864</v>
      </c>
    </row>
    <row r="150" s="2" customFormat="1">
      <c r="A150" s="41"/>
      <c r="B150" s="42"/>
      <c r="C150" s="43"/>
      <c r="D150" s="229" t="s">
        <v>317</v>
      </c>
      <c r="E150" s="43"/>
      <c r="F150" s="230" t="s">
        <v>2865</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4" customFormat="1">
      <c r="A151" s="14"/>
      <c r="B151" s="249"/>
      <c r="C151" s="250"/>
      <c r="D151" s="236" t="s">
        <v>319</v>
      </c>
      <c r="E151" s="251" t="s">
        <v>19</v>
      </c>
      <c r="F151" s="252" t="s">
        <v>2841</v>
      </c>
      <c r="G151" s="250"/>
      <c r="H151" s="251" t="s">
        <v>19</v>
      </c>
      <c r="I151" s="253"/>
      <c r="J151" s="250"/>
      <c r="K151" s="250"/>
      <c r="L151" s="254"/>
      <c r="M151" s="255"/>
      <c r="N151" s="256"/>
      <c r="O151" s="256"/>
      <c r="P151" s="256"/>
      <c r="Q151" s="256"/>
      <c r="R151" s="256"/>
      <c r="S151" s="256"/>
      <c r="T151" s="257"/>
      <c r="U151" s="14"/>
      <c r="V151" s="14"/>
      <c r="W151" s="14"/>
      <c r="X151" s="14"/>
      <c r="Y151" s="14"/>
      <c r="Z151" s="14"/>
      <c r="AA151" s="14"/>
      <c r="AB151" s="14"/>
      <c r="AC151" s="14"/>
      <c r="AD151" s="14"/>
      <c r="AE151" s="14"/>
      <c r="AT151" s="258" t="s">
        <v>319</v>
      </c>
      <c r="AU151" s="258" t="s">
        <v>85</v>
      </c>
      <c r="AV151" s="14" t="s">
        <v>83</v>
      </c>
      <c r="AW151" s="14" t="s">
        <v>37</v>
      </c>
      <c r="AX151" s="14" t="s">
        <v>76</v>
      </c>
      <c r="AY151" s="258" t="s">
        <v>308</v>
      </c>
    </row>
    <row r="152" s="13" customFormat="1">
      <c r="A152" s="13"/>
      <c r="B152" s="234"/>
      <c r="C152" s="235"/>
      <c r="D152" s="236" t="s">
        <v>319</v>
      </c>
      <c r="E152" s="237" t="s">
        <v>19</v>
      </c>
      <c r="F152" s="238" t="s">
        <v>2866</v>
      </c>
      <c r="G152" s="235"/>
      <c r="H152" s="239">
        <v>9.7609999999999992</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5" customFormat="1">
      <c r="A153" s="15"/>
      <c r="B153" s="259"/>
      <c r="C153" s="260"/>
      <c r="D153" s="236" t="s">
        <v>319</v>
      </c>
      <c r="E153" s="261" t="s">
        <v>19</v>
      </c>
      <c r="F153" s="262" t="s">
        <v>448</v>
      </c>
      <c r="G153" s="260"/>
      <c r="H153" s="263">
        <v>9.7609999999999992</v>
      </c>
      <c r="I153" s="264"/>
      <c r="J153" s="260"/>
      <c r="K153" s="260"/>
      <c r="L153" s="265"/>
      <c r="M153" s="266"/>
      <c r="N153" s="267"/>
      <c r="O153" s="267"/>
      <c r="P153" s="267"/>
      <c r="Q153" s="267"/>
      <c r="R153" s="267"/>
      <c r="S153" s="267"/>
      <c r="T153" s="268"/>
      <c r="U153" s="15"/>
      <c r="V153" s="15"/>
      <c r="W153" s="15"/>
      <c r="X153" s="15"/>
      <c r="Y153" s="15"/>
      <c r="Z153" s="15"/>
      <c r="AA153" s="15"/>
      <c r="AB153" s="15"/>
      <c r="AC153" s="15"/>
      <c r="AD153" s="15"/>
      <c r="AE153" s="15"/>
      <c r="AT153" s="269" t="s">
        <v>319</v>
      </c>
      <c r="AU153" s="269" t="s">
        <v>85</v>
      </c>
      <c r="AV153" s="15" t="s">
        <v>315</v>
      </c>
      <c r="AW153" s="15" t="s">
        <v>37</v>
      </c>
      <c r="AX153" s="15" t="s">
        <v>83</v>
      </c>
      <c r="AY153" s="269" t="s">
        <v>308</v>
      </c>
    </row>
    <row r="154" s="2" customFormat="1" ht="16.5" customHeight="1">
      <c r="A154" s="41"/>
      <c r="B154" s="42"/>
      <c r="C154" s="216" t="s">
        <v>381</v>
      </c>
      <c r="D154" s="216" t="s">
        <v>310</v>
      </c>
      <c r="E154" s="217" t="s">
        <v>2867</v>
      </c>
      <c r="F154" s="218" t="s">
        <v>2868</v>
      </c>
      <c r="G154" s="219" t="s">
        <v>323</v>
      </c>
      <c r="H154" s="220">
        <v>2</v>
      </c>
      <c r="I154" s="221"/>
      <c r="J154" s="222">
        <f>ROUND(I154*H154,2)</f>
        <v>0</v>
      </c>
      <c r="K154" s="218" t="s">
        <v>314</v>
      </c>
      <c r="L154" s="47"/>
      <c r="M154" s="223" t="s">
        <v>19</v>
      </c>
      <c r="N154" s="224" t="s">
        <v>47</v>
      </c>
      <c r="O154" s="87"/>
      <c r="P154" s="225">
        <f>O154*H154</f>
        <v>0</v>
      </c>
      <c r="Q154" s="225">
        <v>0.087419999999999998</v>
      </c>
      <c r="R154" s="225">
        <f>Q154*H154</f>
        <v>0.17484</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2869</v>
      </c>
    </row>
    <row r="155" s="2" customFormat="1">
      <c r="A155" s="41"/>
      <c r="B155" s="42"/>
      <c r="C155" s="43"/>
      <c r="D155" s="229" t="s">
        <v>317</v>
      </c>
      <c r="E155" s="43"/>
      <c r="F155" s="230" t="s">
        <v>2870</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3" customFormat="1">
      <c r="A156" s="13"/>
      <c r="B156" s="234"/>
      <c r="C156" s="235"/>
      <c r="D156" s="236" t="s">
        <v>319</v>
      </c>
      <c r="E156" s="237" t="s">
        <v>19</v>
      </c>
      <c r="F156" s="238" t="s">
        <v>2871</v>
      </c>
      <c r="G156" s="235"/>
      <c r="H156" s="239">
        <v>2</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16.5" customHeight="1">
      <c r="A157" s="41"/>
      <c r="B157" s="42"/>
      <c r="C157" s="280" t="s">
        <v>386</v>
      </c>
      <c r="D157" s="280" t="s">
        <v>1137</v>
      </c>
      <c r="E157" s="281" t="s">
        <v>2872</v>
      </c>
      <c r="F157" s="282" t="s">
        <v>2873</v>
      </c>
      <c r="G157" s="283" t="s">
        <v>323</v>
      </c>
      <c r="H157" s="284">
        <v>1.01</v>
      </c>
      <c r="I157" s="285"/>
      <c r="J157" s="286">
        <f>ROUND(I157*H157,2)</f>
        <v>0</v>
      </c>
      <c r="K157" s="282" t="s">
        <v>314</v>
      </c>
      <c r="L157" s="287"/>
      <c r="M157" s="288" t="s">
        <v>19</v>
      </c>
      <c r="N157" s="289" t="s">
        <v>47</v>
      </c>
      <c r="O157" s="87"/>
      <c r="P157" s="225">
        <f>O157*H157</f>
        <v>0</v>
      </c>
      <c r="Q157" s="225">
        <v>0.00029999999999999997</v>
      </c>
      <c r="R157" s="225">
        <f>Q157*H157</f>
        <v>0.00030299999999999999</v>
      </c>
      <c r="S157" s="225">
        <v>0</v>
      </c>
      <c r="T157" s="226">
        <f>S157*H157</f>
        <v>0</v>
      </c>
      <c r="U157" s="41"/>
      <c r="V157" s="41"/>
      <c r="W157" s="41"/>
      <c r="X157" s="41"/>
      <c r="Y157" s="41"/>
      <c r="Z157" s="41"/>
      <c r="AA157" s="41"/>
      <c r="AB157" s="41"/>
      <c r="AC157" s="41"/>
      <c r="AD157" s="41"/>
      <c r="AE157" s="41"/>
      <c r="AR157" s="227" t="s">
        <v>352</v>
      </c>
      <c r="AT157" s="227" t="s">
        <v>1137</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2874</v>
      </c>
    </row>
    <row r="158" s="13" customFormat="1">
      <c r="A158" s="13"/>
      <c r="B158" s="234"/>
      <c r="C158" s="235"/>
      <c r="D158" s="236" t="s">
        <v>319</v>
      </c>
      <c r="E158" s="237" t="s">
        <v>19</v>
      </c>
      <c r="F158" s="238" t="s">
        <v>2875</v>
      </c>
      <c r="G158" s="235"/>
      <c r="H158" s="239">
        <v>1.01</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83</v>
      </c>
      <c r="AY158" s="245" t="s">
        <v>308</v>
      </c>
    </row>
    <row r="159" s="2" customFormat="1" ht="16.5" customHeight="1">
      <c r="A159" s="41"/>
      <c r="B159" s="42"/>
      <c r="C159" s="280" t="s">
        <v>391</v>
      </c>
      <c r="D159" s="280" t="s">
        <v>1137</v>
      </c>
      <c r="E159" s="281" t="s">
        <v>2876</v>
      </c>
      <c r="F159" s="282" t="s">
        <v>2877</v>
      </c>
      <c r="G159" s="283" t="s">
        <v>323</v>
      </c>
      <c r="H159" s="284">
        <v>1.01</v>
      </c>
      <c r="I159" s="285"/>
      <c r="J159" s="286">
        <f>ROUND(I159*H159,2)</f>
        <v>0</v>
      </c>
      <c r="K159" s="282" t="s">
        <v>314</v>
      </c>
      <c r="L159" s="287"/>
      <c r="M159" s="288" t="s">
        <v>19</v>
      </c>
      <c r="N159" s="289" t="s">
        <v>47</v>
      </c>
      <c r="O159" s="87"/>
      <c r="P159" s="225">
        <f>O159*H159</f>
        <v>0</v>
      </c>
      <c r="Q159" s="225">
        <v>0.0025000000000000001</v>
      </c>
      <c r="R159" s="225">
        <f>Q159*H159</f>
        <v>0.0025249999999999999</v>
      </c>
      <c r="S159" s="225">
        <v>0</v>
      </c>
      <c r="T159" s="226">
        <f>S159*H159</f>
        <v>0</v>
      </c>
      <c r="U159" s="41"/>
      <c r="V159" s="41"/>
      <c r="W159" s="41"/>
      <c r="X159" s="41"/>
      <c r="Y159" s="41"/>
      <c r="Z159" s="41"/>
      <c r="AA159" s="41"/>
      <c r="AB159" s="41"/>
      <c r="AC159" s="41"/>
      <c r="AD159" s="41"/>
      <c r="AE159" s="41"/>
      <c r="AR159" s="227" t="s">
        <v>352</v>
      </c>
      <c r="AT159" s="227" t="s">
        <v>1137</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2878</v>
      </c>
    </row>
    <row r="160" s="13" customFormat="1">
      <c r="A160" s="13"/>
      <c r="B160" s="234"/>
      <c r="C160" s="235"/>
      <c r="D160" s="236" t="s">
        <v>319</v>
      </c>
      <c r="E160" s="237" t="s">
        <v>19</v>
      </c>
      <c r="F160" s="238" t="s">
        <v>2875</v>
      </c>
      <c r="G160" s="235"/>
      <c r="H160" s="239">
        <v>1.01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24.15" customHeight="1">
      <c r="A161" s="41"/>
      <c r="B161" s="42"/>
      <c r="C161" s="216" t="s">
        <v>396</v>
      </c>
      <c r="D161" s="216" t="s">
        <v>310</v>
      </c>
      <c r="E161" s="217" t="s">
        <v>2879</v>
      </c>
      <c r="F161" s="218" t="s">
        <v>2880</v>
      </c>
      <c r="G161" s="219" t="s">
        <v>442</v>
      </c>
      <c r="H161" s="220">
        <v>0.0080000000000000002</v>
      </c>
      <c r="I161" s="221"/>
      <c r="J161" s="222">
        <f>ROUND(I161*H161,2)</f>
        <v>0</v>
      </c>
      <c r="K161" s="218" t="s">
        <v>314</v>
      </c>
      <c r="L161" s="47"/>
      <c r="M161" s="223" t="s">
        <v>19</v>
      </c>
      <c r="N161" s="224"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315</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2881</v>
      </c>
    </row>
    <row r="162" s="2" customFormat="1">
      <c r="A162" s="41"/>
      <c r="B162" s="42"/>
      <c r="C162" s="43"/>
      <c r="D162" s="229" t="s">
        <v>317</v>
      </c>
      <c r="E162" s="43"/>
      <c r="F162" s="230" t="s">
        <v>2882</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3" customFormat="1">
      <c r="A163" s="13"/>
      <c r="B163" s="234"/>
      <c r="C163" s="235"/>
      <c r="D163" s="236" t="s">
        <v>319</v>
      </c>
      <c r="E163" s="237" t="s">
        <v>19</v>
      </c>
      <c r="F163" s="238" t="s">
        <v>2883</v>
      </c>
      <c r="G163" s="235"/>
      <c r="H163" s="239">
        <v>0.0080000000000000002</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16.5" customHeight="1">
      <c r="A164" s="41"/>
      <c r="B164" s="42"/>
      <c r="C164" s="216" t="s">
        <v>401</v>
      </c>
      <c r="D164" s="216" t="s">
        <v>310</v>
      </c>
      <c r="E164" s="217" t="s">
        <v>2884</v>
      </c>
      <c r="F164" s="218" t="s">
        <v>2885</v>
      </c>
      <c r="G164" s="219" t="s">
        <v>313</v>
      </c>
      <c r="H164" s="220">
        <v>0.16</v>
      </c>
      <c r="I164" s="221"/>
      <c r="J164" s="222">
        <f>ROUND(I164*H164,2)</f>
        <v>0</v>
      </c>
      <c r="K164" s="218" t="s">
        <v>314</v>
      </c>
      <c r="L164" s="47"/>
      <c r="M164" s="223" t="s">
        <v>19</v>
      </c>
      <c r="N164" s="224" t="s">
        <v>47</v>
      </c>
      <c r="O164" s="87"/>
      <c r="P164" s="225">
        <f>O164*H164</f>
        <v>0</v>
      </c>
      <c r="Q164" s="225">
        <v>0.01328</v>
      </c>
      <c r="R164" s="225">
        <f>Q164*H164</f>
        <v>0.0021248</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2886</v>
      </c>
    </row>
    <row r="165" s="2" customFormat="1">
      <c r="A165" s="41"/>
      <c r="B165" s="42"/>
      <c r="C165" s="43"/>
      <c r="D165" s="229" t="s">
        <v>317</v>
      </c>
      <c r="E165" s="43"/>
      <c r="F165" s="230" t="s">
        <v>2887</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3" customFormat="1">
      <c r="A166" s="13"/>
      <c r="B166" s="234"/>
      <c r="C166" s="235"/>
      <c r="D166" s="236" t="s">
        <v>319</v>
      </c>
      <c r="E166" s="237" t="s">
        <v>19</v>
      </c>
      <c r="F166" s="238" t="s">
        <v>2888</v>
      </c>
      <c r="G166" s="235"/>
      <c r="H166" s="239">
        <v>0.16</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83</v>
      </c>
      <c r="AY166" s="245" t="s">
        <v>308</v>
      </c>
    </row>
    <row r="167" s="2" customFormat="1" ht="16.5" customHeight="1">
      <c r="A167" s="41"/>
      <c r="B167" s="42"/>
      <c r="C167" s="216" t="s">
        <v>406</v>
      </c>
      <c r="D167" s="216" t="s">
        <v>310</v>
      </c>
      <c r="E167" s="217" t="s">
        <v>2889</v>
      </c>
      <c r="F167" s="218" t="s">
        <v>2890</v>
      </c>
      <c r="G167" s="219" t="s">
        <v>313</v>
      </c>
      <c r="H167" s="220">
        <v>0.16</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2891</v>
      </c>
    </row>
    <row r="168" s="2" customFormat="1">
      <c r="A168" s="41"/>
      <c r="B168" s="42"/>
      <c r="C168" s="43"/>
      <c r="D168" s="229" t="s">
        <v>317</v>
      </c>
      <c r="E168" s="43"/>
      <c r="F168" s="230" t="s">
        <v>2892</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3" customFormat="1">
      <c r="A169" s="13"/>
      <c r="B169" s="234"/>
      <c r="C169" s="235"/>
      <c r="D169" s="236" t="s">
        <v>319</v>
      </c>
      <c r="E169" s="237" t="s">
        <v>19</v>
      </c>
      <c r="F169" s="238" t="s">
        <v>2888</v>
      </c>
      <c r="G169" s="235"/>
      <c r="H169" s="239">
        <v>0.16</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83</v>
      </c>
      <c r="AY169" s="245" t="s">
        <v>308</v>
      </c>
    </row>
    <row r="170" s="12" customFormat="1" ht="22.8" customHeight="1">
      <c r="A170" s="12"/>
      <c r="B170" s="200"/>
      <c r="C170" s="201"/>
      <c r="D170" s="202" t="s">
        <v>75</v>
      </c>
      <c r="E170" s="214" t="s">
        <v>352</v>
      </c>
      <c r="F170" s="214" t="s">
        <v>471</v>
      </c>
      <c r="G170" s="201"/>
      <c r="H170" s="201"/>
      <c r="I170" s="204"/>
      <c r="J170" s="215">
        <f>BK170</f>
        <v>0</v>
      </c>
      <c r="K170" s="201"/>
      <c r="L170" s="206"/>
      <c r="M170" s="207"/>
      <c r="N170" s="208"/>
      <c r="O170" s="208"/>
      <c r="P170" s="209">
        <f>SUM(P171:P261)</f>
        <v>0</v>
      </c>
      <c r="Q170" s="208"/>
      <c r="R170" s="209">
        <f>SUM(R171:R261)</f>
        <v>2.0575897400000005</v>
      </c>
      <c r="S170" s="208"/>
      <c r="T170" s="210">
        <f>SUM(T171:T261)</f>
        <v>0</v>
      </c>
      <c r="U170" s="12"/>
      <c r="V170" s="12"/>
      <c r="W170" s="12"/>
      <c r="X170" s="12"/>
      <c r="Y170" s="12"/>
      <c r="Z170" s="12"/>
      <c r="AA170" s="12"/>
      <c r="AB170" s="12"/>
      <c r="AC170" s="12"/>
      <c r="AD170" s="12"/>
      <c r="AE170" s="12"/>
      <c r="AR170" s="211" t="s">
        <v>83</v>
      </c>
      <c r="AT170" s="212" t="s">
        <v>75</v>
      </c>
      <c r="AU170" s="212" t="s">
        <v>83</v>
      </c>
      <c r="AY170" s="211" t="s">
        <v>308</v>
      </c>
      <c r="BK170" s="213">
        <f>SUM(BK171:BK261)</f>
        <v>0</v>
      </c>
    </row>
    <row r="171" s="2" customFormat="1" ht="24.15" customHeight="1">
      <c r="A171" s="41"/>
      <c r="B171" s="42"/>
      <c r="C171" s="216" t="s">
        <v>411</v>
      </c>
      <c r="D171" s="216" t="s">
        <v>310</v>
      </c>
      <c r="E171" s="217" t="s">
        <v>2893</v>
      </c>
      <c r="F171" s="218" t="s">
        <v>2894</v>
      </c>
      <c r="G171" s="219" t="s">
        <v>323</v>
      </c>
      <c r="H171" s="220">
        <v>2</v>
      </c>
      <c r="I171" s="221"/>
      <c r="J171" s="222">
        <f>ROUND(I171*H171,2)</f>
        <v>0</v>
      </c>
      <c r="K171" s="218" t="s">
        <v>314</v>
      </c>
      <c r="L171" s="47"/>
      <c r="M171" s="223" t="s">
        <v>19</v>
      </c>
      <c r="N171" s="224" t="s">
        <v>47</v>
      </c>
      <c r="O171" s="87"/>
      <c r="P171" s="225">
        <f>O171*H171</f>
        <v>0</v>
      </c>
      <c r="Q171" s="225">
        <v>0.00167</v>
      </c>
      <c r="R171" s="225">
        <f>Q171*H171</f>
        <v>0.0033400000000000001</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2895</v>
      </c>
    </row>
    <row r="172" s="2" customFormat="1">
      <c r="A172" s="41"/>
      <c r="B172" s="42"/>
      <c r="C172" s="43"/>
      <c r="D172" s="229" t="s">
        <v>317</v>
      </c>
      <c r="E172" s="43"/>
      <c r="F172" s="230" t="s">
        <v>2896</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13" customFormat="1">
      <c r="A173" s="13"/>
      <c r="B173" s="234"/>
      <c r="C173" s="235"/>
      <c r="D173" s="236" t="s">
        <v>319</v>
      </c>
      <c r="E173" s="237" t="s">
        <v>19</v>
      </c>
      <c r="F173" s="238" t="s">
        <v>2897</v>
      </c>
      <c r="G173" s="235"/>
      <c r="H173" s="239">
        <v>1</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3" customFormat="1">
      <c r="A174" s="13"/>
      <c r="B174" s="234"/>
      <c r="C174" s="235"/>
      <c r="D174" s="236" t="s">
        <v>319</v>
      </c>
      <c r="E174" s="237" t="s">
        <v>19</v>
      </c>
      <c r="F174" s="238" t="s">
        <v>2898</v>
      </c>
      <c r="G174" s="235"/>
      <c r="H174" s="239">
        <v>1</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5" customFormat="1">
      <c r="A175" s="15"/>
      <c r="B175" s="259"/>
      <c r="C175" s="260"/>
      <c r="D175" s="236" t="s">
        <v>319</v>
      </c>
      <c r="E175" s="261" t="s">
        <v>19</v>
      </c>
      <c r="F175" s="262" t="s">
        <v>448</v>
      </c>
      <c r="G175" s="260"/>
      <c r="H175" s="263">
        <v>2</v>
      </c>
      <c r="I175" s="264"/>
      <c r="J175" s="260"/>
      <c r="K175" s="260"/>
      <c r="L175" s="265"/>
      <c r="M175" s="266"/>
      <c r="N175" s="267"/>
      <c r="O175" s="267"/>
      <c r="P175" s="267"/>
      <c r="Q175" s="267"/>
      <c r="R175" s="267"/>
      <c r="S175" s="267"/>
      <c r="T175" s="268"/>
      <c r="U175" s="15"/>
      <c r="V175" s="15"/>
      <c r="W175" s="15"/>
      <c r="X175" s="15"/>
      <c r="Y175" s="15"/>
      <c r="Z175" s="15"/>
      <c r="AA175" s="15"/>
      <c r="AB175" s="15"/>
      <c r="AC175" s="15"/>
      <c r="AD175" s="15"/>
      <c r="AE175" s="15"/>
      <c r="AT175" s="269" t="s">
        <v>319</v>
      </c>
      <c r="AU175" s="269" t="s">
        <v>85</v>
      </c>
      <c r="AV175" s="15" t="s">
        <v>315</v>
      </c>
      <c r="AW175" s="15" t="s">
        <v>37</v>
      </c>
      <c r="AX175" s="15" t="s">
        <v>83</v>
      </c>
      <c r="AY175" s="269" t="s">
        <v>308</v>
      </c>
    </row>
    <row r="176" s="2" customFormat="1" ht="16.5" customHeight="1">
      <c r="A176" s="41"/>
      <c r="B176" s="42"/>
      <c r="C176" s="280" t="s">
        <v>7</v>
      </c>
      <c r="D176" s="280" t="s">
        <v>1137</v>
      </c>
      <c r="E176" s="281" t="s">
        <v>2899</v>
      </c>
      <c r="F176" s="282" t="s">
        <v>2900</v>
      </c>
      <c r="G176" s="283" t="s">
        <v>323</v>
      </c>
      <c r="H176" s="284">
        <v>1</v>
      </c>
      <c r="I176" s="285"/>
      <c r="J176" s="286">
        <f>ROUND(I176*H176,2)</f>
        <v>0</v>
      </c>
      <c r="K176" s="282" t="s">
        <v>314</v>
      </c>
      <c r="L176" s="287"/>
      <c r="M176" s="288" t="s">
        <v>19</v>
      </c>
      <c r="N176" s="289" t="s">
        <v>47</v>
      </c>
      <c r="O176" s="87"/>
      <c r="P176" s="225">
        <f>O176*H176</f>
        <v>0</v>
      </c>
      <c r="Q176" s="225">
        <v>0.00048000000000000001</v>
      </c>
      <c r="R176" s="225">
        <f>Q176*H176</f>
        <v>0.00048000000000000001</v>
      </c>
      <c r="S176" s="225">
        <v>0</v>
      </c>
      <c r="T176" s="226">
        <f>S176*H176</f>
        <v>0</v>
      </c>
      <c r="U176" s="41"/>
      <c r="V176" s="41"/>
      <c r="W176" s="41"/>
      <c r="X176" s="41"/>
      <c r="Y176" s="41"/>
      <c r="Z176" s="41"/>
      <c r="AA176" s="41"/>
      <c r="AB176" s="41"/>
      <c r="AC176" s="41"/>
      <c r="AD176" s="41"/>
      <c r="AE176" s="41"/>
      <c r="AR176" s="227" t="s">
        <v>352</v>
      </c>
      <c r="AT176" s="227" t="s">
        <v>1137</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2901</v>
      </c>
    </row>
    <row r="177" s="13" customFormat="1">
      <c r="A177" s="13"/>
      <c r="B177" s="234"/>
      <c r="C177" s="235"/>
      <c r="D177" s="236" t="s">
        <v>319</v>
      </c>
      <c r="E177" s="237" t="s">
        <v>19</v>
      </c>
      <c r="F177" s="238" t="s">
        <v>331</v>
      </c>
      <c r="G177" s="235"/>
      <c r="H177" s="239">
        <v>1</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83</v>
      </c>
      <c r="AY177" s="245" t="s">
        <v>308</v>
      </c>
    </row>
    <row r="178" s="2" customFormat="1" ht="16.5" customHeight="1">
      <c r="A178" s="41"/>
      <c r="B178" s="42"/>
      <c r="C178" s="280" t="s">
        <v>420</v>
      </c>
      <c r="D178" s="280" t="s">
        <v>1137</v>
      </c>
      <c r="E178" s="281" t="s">
        <v>2902</v>
      </c>
      <c r="F178" s="282" t="s">
        <v>2903</v>
      </c>
      <c r="G178" s="283" t="s">
        <v>323</v>
      </c>
      <c r="H178" s="284">
        <v>1</v>
      </c>
      <c r="I178" s="285"/>
      <c r="J178" s="286">
        <f>ROUND(I178*H178,2)</f>
        <v>0</v>
      </c>
      <c r="K178" s="282" t="s">
        <v>19</v>
      </c>
      <c r="L178" s="287"/>
      <c r="M178" s="288" t="s">
        <v>19</v>
      </c>
      <c r="N178" s="289" t="s">
        <v>47</v>
      </c>
      <c r="O178" s="87"/>
      <c r="P178" s="225">
        <f>O178*H178</f>
        <v>0</v>
      </c>
      <c r="Q178" s="225">
        <v>0</v>
      </c>
      <c r="R178" s="225">
        <f>Q178*H178</f>
        <v>0</v>
      </c>
      <c r="S178" s="225">
        <v>0</v>
      </c>
      <c r="T178" s="226">
        <f>S178*H178</f>
        <v>0</v>
      </c>
      <c r="U178" s="41"/>
      <c r="V178" s="41"/>
      <c r="W178" s="41"/>
      <c r="X178" s="41"/>
      <c r="Y178" s="41"/>
      <c r="Z178" s="41"/>
      <c r="AA178" s="41"/>
      <c r="AB178" s="41"/>
      <c r="AC178" s="41"/>
      <c r="AD178" s="41"/>
      <c r="AE178" s="41"/>
      <c r="AR178" s="227" t="s">
        <v>352</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2904</v>
      </c>
    </row>
    <row r="179" s="13" customFormat="1">
      <c r="A179" s="13"/>
      <c r="B179" s="234"/>
      <c r="C179" s="235"/>
      <c r="D179" s="236" t="s">
        <v>319</v>
      </c>
      <c r="E179" s="237" t="s">
        <v>19</v>
      </c>
      <c r="F179" s="238" t="s">
        <v>331</v>
      </c>
      <c r="G179" s="235"/>
      <c r="H179" s="239">
        <v>1</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83</v>
      </c>
      <c r="AY179" s="245" t="s">
        <v>308</v>
      </c>
    </row>
    <row r="180" s="2" customFormat="1" ht="16.5" customHeight="1">
      <c r="A180" s="41"/>
      <c r="B180" s="42"/>
      <c r="C180" s="280" t="s">
        <v>425</v>
      </c>
      <c r="D180" s="280" t="s">
        <v>1137</v>
      </c>
      <c r="E180" s="281" t="s">
        <v>2905</v>
      </c>
      <c r="F180" s="282" t="s">
        <v>2906</v>
      </c>
      <c r="G180" s="283" t="s">
        <v>323</v>
      </c>
      <c r="H180" s="284">
        <v>1</v>
      </c>
      <c r="I180" s="285"/>
      <c r="J180" s="286">
        <f>ROUND(I180*H180,2)</f>
        <v>0</v>
      </c>
      <c r="K180" s="282" t="s">
        <v>19</v>
      </c>
      <c r="L180" s="287"/>
      <c r="M180" s="288" t="s">
        <v>19</v>
      </c>
      <c r="N180" s="289" t="s">
        <v>47</v>
      </c>
      <c r="O180" s="87"/>
      <c r="P180" s="225">
        <f>O180*H180</f>
        <v>0</v>
      </c>
      <c r="Q180" s="225">
        <v>0.012200000000000001</v>
      </c>
      <c r="R180" s="225">
        <f>Q180*H180</f>
        <v>0.012200000000000001</v>
      </c>
      <c r="S180" s="225">
        <v>0</v>
      </c>
      <c r="T180" s="226">
        <f>S180*H180</f>
        <v>0</v>
      </c>
      <c r="U180" s="41"/>
      <c r="V180" s="41"/>
      <c r="W180" s="41"/>
      <c r="X180" s="41"/>
      <c r="Y180" s="41"/>
      <c r="Z180" s="41"/>
      <c r="AA180" s="41"/>
      <c r="AB180" s="41"/>
      <c r="AC180" s="41"/>
      <c r="AD180" s="41"/>
      <c r="AE180" s="41"/>
      <c r="AR180" s="227" t="s">
        <v>352</v>
      </c>
      <c r="AT180" s="227" t="s">
        <v>1137</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2907</v>
      </c>
    </row>
    <row r="181" s="13" customFormat="1">
      <c r="A181" s="13"/>
      <c r="B181" s="234"/>
      <c r="C181" s="235"/>
      <c r="D181" s="236" t="s">
        <v>319</v>
      </c>
      <c r="E181" s="237" t="s">
        <v>19</v>
      </c>
      <c r="F181" s="238" t="s">
        <v>331</v>
      </c>
      <c r="G181" s="235"/>
      <c r="H181" s="239">
        <v>1</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83</v>
      </c>
      <c r="AY181" s="245" t="s">
        <v>308</v>
      </c>
    </row>
    <row r="182" s="2" customFormat="1" ht="24.15" customHeight="1">
      <c r="A182" s="41"/>
      <c r="B182" s="42"/>
      <c r="C182" s="216" t="s">
        <v>430</v>
      </c>
      <c r="D182" s="216" t="s">
        <v>310</v>
      </c>
      <c r="E182" s="217" t="s">
        <v>2908</v>
      </c>
      <c r="F182" s="218" t="s">
        <v>2909</v>
      </c>
      <c r="G182" s="219" t="s">
        <v>323</v>
      </c>
      <c r="H182" s="220">
        <v>2</v>
      </c>
      <c r="I182" s="221"/>
      <c r="J182" s="222">
        <f>ROUND(I182*H182,2)</f>
        <v>0</v>
      </c>
      <c r="K182" s="218" t="s">
        <v>314</v>
      </c>
      <c r="L182" s="47"/>
      <c r="M182" s="223" t="s">
        <v>19</v>
      </c>
      <c r="N182" s="224" t="s">
        <v>47</v>
      </c>
      <c r="O182" s="87"/>
      <c r="P182" s="225">
        <f>O182*H182</f>
        <v>0</v>
      </c>
      <c r="Q182" s="225">
        <v>0.00167</v>
      </c>
      <c r="R182" s="225">
        <f>Q182*H182</f>
        <v>0.0033400000000000001</v>
      </c>
      <c r="S182" s="225">
        <v>0</v>
      </c>
      <c r="T182" s="226">
        <f>S182*H182</f>
        <v>0</v>
      </c>
      <c r="U182" s="41"/>
      <c r="V182" s="41"/>
      <c r="W182" s="41"/>
      <c r="X182" s="41"/>
      <c r="Y182" s="41"/>
      <c r="Z182" s="41"/>
      <c r="AA182" s="41"/>
      <c r="AB182" s="41"/>
      <c r="AC182" s="41"/>
      <c r="AD182" s="41"/>
      <c r="AE182" s="41"/>
      <c r="AR182" s="227" t="s">
        <v>315</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2910</v>
      </c>
    </row>
    <row r="183" s="2" customFormat="1">
      <c r="A183" s="41"/>
      <c r="B183" s="42"/>
      <c r="C183" s="43"/>
      <c r="D183" s="229" t="s">
        <v>317</v>
      </c>
      <c r="E183" s="43"/>
      <c r="F183" s="230" t="s">
        <v>2911</v>
      </c>
      <c r="G183" s="43"/>
      <c r="H183" s="43"/>
      <c r="I183" s="231"/>
      <c r="J183" s="43"/>
      <c r="K183" s="43"/>
      <c r="L183" s="47"/>
      <c r="M183" s="232"/>
      <c r="N183" s="233"/>
      <c r="O183" s="87"/>
      <c r="P183" s="87"/>
      <c r="Q183" s="87"/>
      <c r="R183" s="87"/>
      <c r="S183" s="87"/>
      <c r="T183" s="88"/>
      <c r="U183" s="41"/>
      <c r="V183" s="41"/>
      <c r="W183" s="41"/>
      <c r="X183" s="41"/>
      <c r="Y183" s="41"/>
      <c r="Z183" s="41"/>
      <c r="AA183" s="41"/>
      <c r="AB183" s="41"/>
      <c r="AC183" s="41"/>
      <c r="AD183" s="41"/>
      <c r="AE183" s="41"/>
      <c r="AT183" s="20" t="s">
        <v>317</v>
      </c>
      <c r="AU183" s="20" t="s">
        <v>85</v>
      </c>
    </row>
    <row r="184" s="13" customFormat="1">
      <c r="A184" s="13"/>
      <c r="B184" s="234"/>
      <c r="C184" s="235"/>
      <c r="D184" s="236" t="s">
        <v>319</v>
      </c>
      <c r="E184" s="237" t="s">
        <v>19</v>
      </c>
      <c r="F184" s="238" t="s">
        <v>2912</v>
      </c>
      <c r="G184" s="235"/>
      <c r="H184" s="239">
        <v>1</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76</v>
      </c>
      <c r="AY184" s="245" t="s">
        <v>308</v>
      </c>
    </row>
    <row r="185" s="13" customFormat="1">
      <c r="A185" s="13"/>
      <c r="B185" s="234"/>
      <c r="C185" s="235"/>
      <c r="D185" s="236" t="s">
        <v>319</v>
      </c>
      <c r="E185" s="237" t="s">
        <v>19</v>
      </c>
      <c r="F185" s="238" t="s">
        <v>2913</v>
      </c>
      <c r="G185" s="235"/>
      <c r="H185" s="239">
        <v>1</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5" customFormat="1">
      <c r="A186" s="15"/>
      <c r="B186" s="259"/>
      <c r="C186" s="260"/>
      <c r="D186" s="236" t="s">
        <v>319</v>
      </c>
      <c r="E186" s="261" t="s">
        <v>19</v>
      </c>
      <c r="F186" s="262" t="s">
        <v>448</v>
      </c>
      <c r="G186" s="260"/>
      <c r="H186" s="263">
        <v>2</v>
      </c>
      <c r="I186" s="264"/>
      <c r="J186" s="260"/>
      <c r="K186" s="260"/>
      <c r="L186" s="265"/>
      <c r="M186" s="266"/>
      <c r="N186" s="267"/>
      <c r="O186" s="267"/>
      <c r="P186" s="267"/>
      <c r="Q186" s="267"/>
      <c r="R186" s="267"/>
      <c r="S186" s="267"/>
      <c r="T186" s="268"/>
      <c r="U186" s="15"/>
      <c r="V186" s="15"/>
      <c r="W186" s="15"/>
      <c r="X186" s="15"/>
      <c r="Y186" s="15"/>
      <c r="Z186" s="15"/>
      <c r="AA186" s="15"/>
      <c r="AB186" s="15"/>
      <c r="AC186" s="15"/>
      <c r="AD186" s="15"/>
      <c r="AE186" s="15"/>
      <c r="AT186" s="269" t="s">
        <v>319</v>
      </c>
      <c r="AU186" s="269" t="s">
        <v>85</v>
      </c>
      <c r="AV186" s="15" t="s">
        <v>315</v>
      </c>
      <c r="AW186" s="15" t="s">
        <v>37</v>
      </c>
      <c r="AX186" s="15" t="s">
        <v>83</v>
      </c>
      <c r="AY186" s="269" t="s">
        <v>308</v>
      </c>
    </row>
    <row r="187" s="2" customFormat="1" ht="16.5" customHeight="1">
      <c r="A187" s="41"/>
      <c r="B187" s="42"/>
      <c r="C187" s="280" t="s">
        <v>753</v>
      </c>
      <c r="D187" s="280" t="s">
        <v>1137</v>
      </c>
      <c r="E187" s="281" t="s">
        <v>2914</v>
      </c>
      <c r="F187" s="282" t="s">
        <v>2915</v>
      </c>
      <c r="G187" s="283" t="s">
        <v>323</v>
      </c>
      <c r="H187" s="284">
        <v>1</v>
      </c>
      <c r="I187" s="285"/>
      <c r="J187" s="286">
        <f>ROUND(I187*H187,2)</f>
        <v>0</v>
      </c>
      <c r="K187" s="282" t="s">
        <v>19</v>
      </c>
      <c r="L187" s="287"/>
      <c r="M187" s="288" t="s">
        <v>19</v>
      </c>
      <c r="N187" s="289" t="s">
        <v>47</v>
      </c>
      <c r="O187" s="87"/>
      <c r="P187" s="225">
        <f>O187*H187</f>
        <v>0</v>
      </c>
      <c r="Q187" s="225">
        <v>0.0112</v>
      </c>
      <c r="R187" s="225">
        <f>Q187*H187</f>
        <v>0.0112</v>
      </c>
      <c r="S187" s="225">
        <v>0</v>
      </c>
      <c r="T187" s="226">
        <f>S187*H187</f>
        <v>0</v>
      </c>
      <c r="U187" s="41"/>
      <c r="V187" s="41"/>
      <c r="W187" s="41"/>
      <c r="X187" s="41"/>
      <c r="Y187" s="41"/>
      <c r="Z187" s="41"/>
      <c r="AA187" s="41"/>
      <c r="AB187" s="41"/>
      <c r="AC187" s="41"/>
      <c r="AD187" s="41"/>
      <c r="AE187" s="41"/>
      <c r="AR187" s="227" t="s">
        <v>352</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2916</v>
      </c>
    </row>
    <row r="188" s="13" customFormat="1">
      <c r="A188" s="13"/>
      <c r="B188" s="234"/>
      <c r="C188" s="235"/>
      <c r="D188" s="236" t="s">
        <v>319</v>
      </c>
      <c r="E188" s="237" t="s">
        <v>19</v>
      </c>
      <c r="F188" s="238" t="s">
        <v>331</v>
      </c>
      <c r="G188" s="235"/>
      <c r="H188" s="239">
        <v>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83</v>
      </c>
      <c r="AY188" s="245" t="s">
        <v>308</v>
      </c>
    </row>
    <row r="189" s="2" customFormat="1" ht="16.5" customHeight="1">
      <c r="A189" s="41"/>
      <c r="B189" s="42"/>
      <c r="C189" s="280" t="s">
        <v>596</v>
      </c>
      <c r="D189" s="280" t="s">
        <v>1137</v>
      </c>
      <c r="E189" s="281" t="s">
        <v>2917</v>
      </c>
      <c r="F189" s="282" t="s">
        <v>2918</v>
      </c>
      <c r="G189" s="283" t="s">
        <v>323</v>
      </c>
      <c r="H189" s="284">
        <v>1</v>
      </c>
      <c r="I189" s="285"/>
      <c r="J189" s="286">
        <f>ROUND(I189*H189,2)</f>
        <v>0</v>
      </c>
      <c r="K189" s="282" t="s">
        <v>19</v>
      </c>
      <c r="L189" s="287"/>
      <c r="M189" s="288" t="s">
        <v>19</v>
      </c>
      <c r="N189" s="289" t="s">
        <v>47</v>
      </c>
      <c r="O189" s="87"/>
      <c r="P189" s="225">
        <f>O189*H189</f>
        <v>0</v>
      </c>
      <c r="Q189" s="225">
        <v>0.0101</v>
      </c>
      <c r="R189" s="225">
        <f>Q189*H189</f>
        <v>0.0101</v>
      </c>
      <c r="S189" s="225">
        <v>0</v>
      </c>
      <c r="T189" s="226">
        <f>S189*H189</f>
        <v>0</v>
      </c>
      <c r="U189" s="41"/>
      <c r="V189" s="41"/>
      <c r="W189" s="41"/>
      <c r="X189" s="41"/>
      <c r="Y189" s="41"/>
      <c r="Z189" s="41"/>
      <c r="AA189" s="41"/>
      <c r="AB189" s="41"/>
      <c r="AC189" s="41"/>
      <c r="AD189" s="41"/>
      <c r="AE189" s="41"/>
      <c r="AR189" s="227" t="s">
        <v>352</v>
      </c>
      <c r="AT189" s="227" t="s">
        <v>1137</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2919</v>
      </c>
    </row>
    <row r="190" s="13" customFormat="1">
      <c r="A190" s="13"/>
      <c r="B190" s="234"/>
      <c r="C190" s="235"/>
      <c r="D190" s="236" t="s">
        <v>319</v>
      </c>
      <c r="E190" s="237" t="s">
        <v>19</v>
      </c>
      <c r="F190" s="238" t="s">
        <v>331</v>
      </c>
      <c r="G190" s="235"/>
      <c r="H190" s="239">
        <v>1</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24.15" customHeight="1">
      <c r="A191" s="41"/>
      <c r="B191" s="42"/>
      <c r="C191" s="216" t="s">
        <v>759</v>
      </c>
      <c r="D191" s="216" t="s">
        <v>310</v>
      </c>
      <c r="E191" s="217" t="s">
        <v>2920</v>
      </c>
      <c r="F191" s="218" t="s">
        <v>2921</v>
      </c>
      <c r="G191" s="219" t="s">
        <v>474</v>
      </c>
      <c r="H191" s="220">
        <v>54.229999999999997</v>
      </c>
      <c r="I191" s="221"/>
      <c r="J191" s="222">
        <f>ROUND(I191*H191,2)</f>
        <v>0</v>
      </c>
      <c r="K191" s="218" t="s">
        <v>314</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2922</v>
      </c>
    </row>
    <row r="192" s="2" customFormat="1">
      <c r="A192" s="41"/>
      <c r="B192" s="42"/>
      <c r="C192" s="43"/>
      <c r="D192" s="229" t="s">
        <v>317</v>
      </c>
      <c r="E192" s="43"/>
      <c r="F192" s="230" t="s">
        <v>2923</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3" customFormat="1">
      <c r="A193" s="13"/>
      <c r="B193" s="234"/>
      <c r="C193" s="235"/>
      <c r="D193" s="236" t="s">
        <v>319</v>
      </c>
      <c r="E193" s="237" t="s">
        <v>19</v>
      </c>
      <c r="F193" s="238" t="s">
        <v>2861</v>
      </c>
      <c r="G193" s="235"/>
      <c r="H193" s="239">
        <v>54.229999999999997</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83</v>
      </c>
      <c r="AY193" s="245" t="s">
        <v>308</v>
      </c>
    </row>
    <row r="194" s="2" customFormat="1" ht="16.5" customHeight="1">
      <c r="A194" s="41"/>
      <c r="B194" s="42"/>
      <c r="C194" s="280" t="s">
        <v>606</v>
      </c>
      <c r="D194" s="280" t="s">
        <v>1137</v>
      </c>
      <c r="E194" s="281" t="s">
        <v>2924</v>
      </c>
      <c r="F194" s="282" t="s">
        <v>2925</v>
      </c>
      <c r="G194" s="283" t="s">
        <v>474</v>
      </c>
      <c r="H194" s="284">
        <v>55.042999999999999</v>
      </c>
      <c r="I194" s="285"/>
      <c r="J194" s="286">
        <f>ROUND(I194*H194,2)</f>
        <v>0</v>
      </c>
      <c r="K194" s="282" t="s">
        <v>314</v>
      </c>
      <c r="L194" s="287"/>
      <c r="M194" s="288" t="s">
        <v>19</v>
      </c>
      <c r="N194" s="289" t="s">
        <v>47</v>
      </c>
      <c r="O194" s="87"/>
      <c r="P194" s="225">
        <f>O194*H194</f>
        <v>0</v>
      </c>
      <c r="Q194" s="225">
        <v>0.01328</v>
      </c>
      <c r="R194" s="225">
        <f>Q194*H194</f>
        <v>0.73097104000000002</v>
      </c>
      <c r="S194" s="225">
        <v>0</v>
      </c>
      <c r="T194" s="226">
        <f>S194*H194</f>
        <v>0</v>
      </c>
      <c r="U194" s="41"/>
      <c r="V194" s="41"/>
      <c r="W194" s="41"/>
      <c r="X194" s="41"/>
      <c r="Y194" s="41"/>
      <c r="Z194" s="41"/>
      <c r="AA194" s="41"/>
      <c r="AB194" s="41"/>
      <c r="AC194" s="41"/>
      <c r="AD194" s="41"/>
      <c r="AE194" s="41"/>
      <c r="AR194" s="227" t="s">
        <v>352</v>
      </c>
      <c r="AT194" s="227" t="s">
        <v>1137</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2926</v>
      </c>
    </row>
    <row r="195" s="13" customFormat="1">
      <c r="A195" s="13"/>
      <c r="B195" s="234"/>
      <c r="C195" s="235"/>
      <c r="D195" s="236" t="s">
        <v>319</v>
      </c>
      <c r="E195" s="237" t="s">
        <v>19</v>
      </c>
      <c r="F195" s="238" t="s">
        <v>2861</v>
      </c>
      <c r="G195" s="235"/>
      <c r="H195" s="239">
        <v>54.229999999999997</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3" customFormat="1">
      <c r="A196" s="13"/>
      <c r="B196" s="234"/>
      <c r="C196" s="235"/>
      <c r="D196" s="236" t="s">
        <v>319</v>
      </c>
      <c r="E196" s="235"/>
      <c r="F196" s="238" t="s">
        <v>2927</v>
      </c>
      <c r="G196" s="235"/>
      <c r="H196" s="239">
        <v>55.042999999999999</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4</v>
      </c>
      <c r="AX196" s="13" t="s">
        <v>83</v>
      </c>
      <c r="AY196" s="245" t="s">
        <v>308</v>
      </c>
    </row>
    <row r="197" s="2" customFormat="1" ht="24.15" customHeight="1">
      <c r="A197" s="41"/>
      <c r="B197" s="42"/>
      <c r="C197" s="216" t="s">
        <v>765</v>
      </c>
      <c r="D197" s="216" t="s">
        <v>310</v>
      </c>
      <c r="E197" s="217" t="s">
        <v>2928</v>
      </c>
      <c r="F197" s="218" t="s">
        <v>2929</v>
      </c>
      <c r="G197" s="219" t="s">
        <v>323</v>
      </c>
      <c r="H197" s="220">
        <v>2</v>
      </c>
      <c r="I197" s="221"/>
      <c r="J197" s="222">
        <f>ROUND(I197*H197,2)</f>
        <v>0</v>
      </c>
      <c r="K197" s="218" t="s">
        <v>314</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2930</v>
      </c>
    </row>
    <row r="198" s="2" customFormat="1">
      <c r="A198" s="41"/>
      <c r="B198" s="42"/>
      <c r="C198" s="43"/>
      <c r="D198" s="229" t="s">
        <v>317</v>
      </c>
      <c r="E198" s="43"/>
      <c r="F198" s="230" t="s">
        <v>2931</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3" customFormat="1">
      <c r="A199" s="13"/>
      <c r="B199" s="234"/>
      <c r="C199" s="235"/>
      <c r="D199" s="236" t="s">
        <v>319</v>
      </c>
      <c r="E199" s="237" t="s">
        <v>19</v>
      </c>
      <c r="F199" s="238" t="s">
        <v>1691</v>
      </c>
      <c r="G199" s="235"/>
      <c r="H199" s="239">
        <v>2</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83</v>
      </c>
      <c r="AY199" s="245" t="s">
        <v>308</v>
      </c>
    </row>
    <row r="200" s="2" customFormat="1" ht="16.5" customHeight="1">
      <c r="A200" s="41"/>
      <c r="B200" s="42"/>
      <c r="C200" s="280" t="s">
        <v>611</v>
      </c>
      <c r="D200" s="280" t="s">
        <v>1137</v>
      </c>
      <c r="E200" s="281" t="s">
        <v>2932</v>
      </c>
      <c r="F200" s="282" t="s">
        <v>2933</v>
      </c>
      <c r="G200" s="283" t="s">
        <v>323</v>
      </c>
      <c r="H200" s="284">
        <v>2.02</v>
      </c>
      <c r="I200" s="285"/>
      <c r="J200" s="286">
        <f>ROUND(I200*H200,2)</f>
        <v>0</v>
      </c>
      <c r="K200" s="282" t="s">
        <v>314</v>
      </c>
      <c r="L200" s="287"/>
      <c r="M200" s="288" t="s">
        <v>19</v>
      </c>
      <c r="N200" s="289" t="s">
        <v>47</v>
      </c>
      <c r="O200" s="87"/>
      <c r="P200" s="225">
        <f>O200*H200</f>
        <v>0</v>
      </c>
      <c r="Q200" s="225">
        <v>0.0035899999999999999</v>
      </c>
      <c r="R200" s="225">
        <f>Q200*H200</f>
        <v>0.0072518000000000001</v>
      </c>
      <c r="S200" s="225">
        <v>0</v>
      </c>
      <c r="T200" s="226">
        <f>S200*H200</f>
        <v>0</v>
      </c>
      <c r="U200" s="41"/>
      <c r="V200" s="41"/>
      <c r="W200" s="41"/>
      <c r="X200" s="41"/>
      <c r="Y200" s="41"/>
      <c r="Z200" s="41"/>
      <c r="AA200" s="41"/>
      <c r="AB200" s="41"/>
      <c r="AC200" s="41"/>
      <c r="AD200" s="41"/>
      <c r="AE200" s="41"/>
      <c r="AR200" s="227" t="s">
        <v>352</v>
      </c>
      <c r="AT200" s="227" t="s">
        <v>1137</v>
      </c>
      <c r="AU200" s="227" t="s">
        <v>85</v>
      </c>
      <c r="AY200" s="20" t="s">
        <v>308</v>
      </c>
      <c r="BE200" s="228">
        <f>IF(N200="základní",J200,0)</f>
        <v>0</v>
      </c>
      <c r="BF200" s="228">
        <f>IF(N200="snížená",J200,0)</f>
        <v>0</v>
      </c>
      <c r="BG200" s="228">
        <f>IF(N200="zákl. přenesená",J200,0)</f>
        <v>0</v>
      </c>
      <c r="BH200" s="228">
        <f>IF(N200="sníž. přenesená",J200,0)</f>
        <v>0</v>
      </c>
      <c r="BI200" s="228">
        <f>IF(N200="nulová",J200,0)</f>
        <v>0</v>
      </c>
      <c r="BJ200" s="20" t="s">
        <v>83</v>
      </c>
      <c r="BK200" s="228">
        <f>ROUND(I200*H200,2)</f>
        <v>0</v>
      </c>
      <c r="BL200" s="20" t="s">
        <v>315</v>
      </c>
      <c r="BM200" s="227" t="s">
        <v>2934</v>
      </c>
    </row>
    <row r="201" s="13" customFormat="1">
      <c r="A201" s="13"/>
      <c r="B201" s="234"/>
      <c r="C201" s="235"/>
      <c r="D201" s="236" t="s">
        <v>319</v>
      </c>
      <c r="E201" s="237" t="s">
        <v>19</v>
      </c>
      <c r="F201" s="238" t="s">
        <v>1691</v>
      </c>
      <c r="G201" s="235"/>
      <c r="H201" s="239">
        <v>2</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13" customFormat="1">
      <c r="A202" s="13"/>
      <c r="B202" s="234"/>
      <c r="C202" s="235"/>
      <c r="D202" s="236" t="s">
        <v>319</v>
      </c>
      <c r="E202" s="235"/>
      <c r="F202" s="238" t="s">
        <v>2607</v>
      </c>
      <c r="G202" s="235"/>
      <c r="H202" s="239">
        <v>2.02</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4</v>
      </c>
      <c r="AX202" s="13" t="s">
        <v>83</v>
      </c>
      <c r="AY202" s="245" t="s">
        <v>308</v>
      </c>
    </row>
    <row r="203" s="2" customFormat="1" ht="24.15" customHeight="1">
      <c r="A203" s="41"/>
      <c r="B203" s="42"/>
      <c r="C203" s="216" t="s">
        <v>775</v>
      </c>
      <c r="D203" s="216" t="s">
        <v>310</v>
      </c>
      <c r="E203" s="217" t="s">
        <v>2935</v>
      </c>
      <c r="F203" s="218" t="s">
        <v>2936</v>
      </c>
      <c r="G203" s="219" t="s">
        <v>323</v>
      </c>
      <c r="H203" s="220">
        <v>8</v>
      </c>
      <c r="I203" s="221"/>
      <c r="J203" s="222">
        <f>ROUND(I203*H203,2)</f>
        <v>0</v>
      </c>
      <c r="K203" s="218" t="s">
        <v>314</v>
      </c>
      <c r="L203" s="47"/>
      <c r="M203" s="223" t="s">
        <v>19</v>
      </c>
      <c r="N203" s="224"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315</v>
      </c>
      <c r="AT203" s="227" t="s">
        <v>310</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2937</v>
      </c>
    </row>
    <row r="204" s="2" customFormat="1">
      <c r="A204" s="41"/>
      <c r="B204" s="42"/>
      <c r="C204" s="43"/>
      <c r="D204" s="229" t="s">
        <v>317</v>
      </c>
      <c r="E204" s="43"/>
      <c r="F204" s="230" t="s">
        <v>2938</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85</v>
      </c>
    </row>
    <row r="205" s="13" customFormat="1">
      <c r="A205" s="13"/>
      <c r="B205" s="234"/>
      <c r="C205" s="235"/>
      <c r="D205" s="236" t="s">
        <v>319</v>
      </c>
      <c r="E205" s="237" t="s">
        <v>19</v>
      </c>
      <c r="F205" s="238" t="s">
        <v>2614</v>
      </c>
      <c r="G205" s="235"/>
      <c r="H205" s="239">
        <v>8</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83</v>
      </c>
      <c r="AY205" s="245" t="s">
        <v>308</v>
      </c>
    </row>
    <row r="206" s="2" customFormat="1" ht="16.5" customHeight="1">
      <c r="A206" s="41"/>
      <c r="B206" s="42"/>
      <c r="C206" s="280" t="s">
        <v>616</v>
      </c>
      <c r="D206" s="280" t="s">
        <v>1137</v>
      </c>
      <c r="E206" s="281" t="s">
        <v>2939</v>
      </c>
      <c r="F206" s="282" t="s">
        <v>2940</v>
      </c>
      <c r="G206" s="283" t="s">
        <v>323</v>
      </c>
      <c r="H206" s="284">
        <v>8.0800000000000001</v>
      </c>
      <c r="I206" s="285"/>
      <c r="J206" s="286">
        <f>ROUND(I206*H206,2)</f>
        <v>0</v>
      </c>
      <c r="K206" s="282" t="s">
        <v>314</v>
      </c>
      <c r="L206" s="287"/>
      <c r="M206" s="288" t="s">
        <v>19</v>
      </c>
      <c r="N206" s="289" t="s">
        <v>47</v>
      </c>
      <c r="O206" s="87"/>
      <c r="P206" s="225">
        <f>O206*H206</f>
        <v>0</v>
      </c>
      <c r="Q206" s="225">
        <v>0.0095399999999999999</v>
      </c>
      <c r="R206" s="225">
        <f>Q206*H206</f>
        <v>0.077083200000000004</v>
      </c>
      <c r="S206" s="225">
        <v>0</v>
      </c>
      <c r="T206" s="226">
        <f>S206*H206</f>
        <v>0</v>
      </c>
      <c r="U206" s="41"/>
      <c r="V206" s="41"/>
      <c r="W206" s="41"/>
      <c r="X206" s="41"/>
      <c r="Y206" s="41"/>
      <c r="Z206" s="41"/>
      <c r="AA206" s="41"/>
      <c r="AB206" s="41"/>
      <c r="AC206" s="41"/>
      <c r="AD206" s="41"/>
      <c r="AE206" s="41"/>
      <c r="AR206" s="227" t="s">
        <v>352</v>
      </c>
      <c r="AT206" s="227" t="s">
        <v>1137</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2941</v>
      </c>
    </row>
    <row r="207" s="13" customFormat="1">
      <c r="A207" s="13"/>
      <c r="B207" s="234"/>
      <c r="C207" s="235"/>
      <c r="D207" s="236" t="s">
        <v>319</v>
      </c>
      <c r="E207" s="237" t="s">
        <v>19</v>
      </c>
      <c r="F207" s="238" t="s">
        <v>2614</v>
      </c>
      <c r="G207" s="235"/>
      <c r="H207" s="239">
        <v>8</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83</v>
      </c>
      <c r="AY207" s="245" t="s">
        <v>308</v>
      </c>
    </row>
    <row r="208" s="13" customFormat="1">
      <c r="A208" s="13"/>
      <c r="B208" s="234"/>
      <c r="C208" s="235"/>
      <c r="D208" s="236" t="s">
        <v>319</v>
      </c>
      <c r="E208" s="235"/>
      <c r="F208" s="238" t="s">
        <v>2615</v>
      </c>
      <c r="G208" s="235"/>
      <c r="H208" s="239">
        <v>8.0800000000000001</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4</v>
      </c>
      <c r="AX208" s="13" t="s">
        <v>83</v>
      </c>
      <c r="AY208" s="245" t="s">
        <v>308</v>
      </c>
    </row>
    <row r="209" s="2" customFormat="1" ht="24.15" customHeight="1">
      <c r="A209" s="41"/>
      <c r="B209" s="42"/>
      <c r="C209" s="216" t="s">
        <v>784</v>
      </c>
      <c r="D209" s="216" t="s">
        <v>310</v>
      </c>
      <c r="E209" s="217" t="s">
        <v>2942</v>
      </c>
      <c r="F209" s="218" t="s">
        <v>2943</v>
      </c>
      <c r="G209" s="219" t="s">
        <v>323</v>
      </c>
      <c r="H209" s="220">
        <v>1</v>
      </c>
      <c r="I209" s="221"/>
      <c r="J209" s="222">
        <f>ROUND(I209*H209,2)</f>
        <v>0</v>
      </c>
      <c r="K209" s="218" t="s">
        <v>314</v>
      </c>
      <c r="L209" s="47"/>
      <c r="M209" s="223" t="s">
        <v>19</v>
      </c>
      <c r="N209" s="224" t="s">
        <v>47</v>
      </c>
      <c r="O209" s="87"/>
      <c r="P209" s="225">
        <f>O209*H209</f>
        <v>0</v>
      </c>
      <c r="Q209" s="225">
        <v>0</v>
      </c>
      <c r="R209" s="225">
        <f>Q209*H209</f>
        <v>0</v>
      </c>
      <c r="S209" s="225">
        <v>0</v>
      </c>
      <c r="T209" s="226">
        <f>S209*H209</f>
        <v>0</v>
      </c>
      <c r="U209" s="41"/>
      <c r="V209" s="41"/>
      <c r="W209" s="41"/>
      <c r="X209" s="41"/>
      <c r="Y209" s="41"/>
      <c r="Z209" s="41"/>
      <c r="AA209" s="41"/>
      <c r="AB209" s="41"/>
      <c r="AC209" s="41"/>
      <c r="AD209" s="41"/>
      <c r="AE209" s="41"/>
      <c r="AR209" s="227" t="s">
        <v>315</v>
      </c>
      <c r="AT209" s="227" t="s">
        <v>310</v>
      </c>
      <c r="AU209" s="227" t="s">
        <v>85</v>
      </c>
      <c r="AY209" s="20" t="s">
        <v>308</v>
      </c>
      <c r="BE209" s="228">
        <f>IF(N209="základní",J209,0)</f>
        <v>0</v>
      </c>
      <c r="BF209" s="228">
        <f>IF(N209="snížená",J209,0)</f>
        <v>0</v>
      </c>
      <c r="BG209" s="228">
        <f>IF(N209="zákl. přenesená",J209,0)</f>
        <v>0</v>
      </c>
      <c r="BH209" s="228">
        <f>IF(N209="sníž. přenesená",J209,0)</f>
        <v>0</v>
      </c>
      <c r="BI209" s="228">
        <f>IF(N209="nulová",J209,0)</f>
        <v>0</v>
      </c>
      <c r="BJ209" s="20" t="s">
        <v>83</v>
      </c>
      <c r="BK209" s="228">
        <f>ROUND(I209*H209,2)</f>
        <v>0</v>
      </c>
      <c r="BL209" s="20" t="s">
        <v>315</v>
      </c>
      <c r="BM209" s="227" t="s">
        <v>2944</v>
      </c>
    </row>
    <row r="210" s="2" customFormat="1">
      <c r="A210" s="41"/>
      <c r="B210" s="42"/>
      <c r="C210" s="43"/>
      <c r="D210" s="229" t="s">
        <v>317</v>
      </c>
      <c r="E210" s="43"/>
      <c r="F210" s="230" t="s">
        <v>2945</v>
      </c>
      <c r="G210" s="43"/>
      <c r="H210" s="43"/>
      <c r="I210" s="231"/>
      <c r="J210" s="43"/>
      <c r="K210" s="43"/>
      <c r="L210" s="47"/>
      <c r="M210" s="232"/>
      <c r="N210" s="233"/>
      <c r="O210" s="87"/>
      <c r="P210" s="87"/>
      <c r="Q210" s="87"/>
      <c r="R210" s="87"/>
      <c r="S210" s="87"/>
      <c r="T210" s="88"/>
      <c r="U210" s="41"/>
      <c r="V210" s="41"/>
      <c r="W210" s="41"/>
      <c r="X210" s="41"/>
      <c r="Y210" s="41"/>
      <c r="Z210" s="41"/>
      <c r="AA210" s="41"/>
      <c r="AB210" s="41"/>
      <c r="AC210" s="41"/>
      <c r="AD210" s="41"/>
      <c r="AE210" s="41"/>
      <c r="AT210" s="20" t="s">
        <v>317</v>
      </c>
      <c r="AU210" s="20" t="s">
        <v>85</v>
      </c>
    </row>
    <row r="211" s="13" customFormat="1">
      <c r="A211" s="13"/>
      <c r="B211" s="234"/>
      <c r="C211" s="235"/>
      <c r="D211" s="236" t="s">
        <v>319</v>
      </c>
      <c r="E211" s="237" t="s">
        <v>19</v>
      </c>
      <c r="F211" s="238" t="s">
        <v>2946</v>
      </c>
      <c r="G211" s="235"/>
      <c r="H211" s="239">
        <v>1</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83</v>
      </c>
      <c r="AY211" s="245" t="s">
        <v>308</v>
      </c>
    </row>
    <row r="212" s="2" customFormat="1" ht="16.5" customHeight="1">
      <c r="A212" s="41"/>
      <c r="B212" s="42"/>
      <c r="C212" s="280" t="s">
        <v>620</v>
      </c>
      <c r="D212" s="280" t="s">
        <v>1137</v>
      </c>
      <c r="E212" s="281" t="s">
        <v>2947</v>
      </c>
      <c r="F212" s="282" t="s">
        <v>2948</v>
      </c>
      <c r="G212" s="283" t="s">
        <v>323</v>
      </c>
      <c r="H212" s="284">
        <v>1.01</v>
      </c>
      <c r="I212" s="285"/>
      <c r="J212" s="286">
        <f>ROUND(I212*H212,2)</f>
        <v>0</v>
      </c>
      <c r="K212" s="282" t="s">
        <v>19</v>
      </c>
      <c r="L212" s="287"/>
      <c r="M212" s="288" t="s">
        <v>19</v>
      </c>
      <c r="N212" s="289" t="s">
        <v>47</v>
      </c>
      <c r="O212" s="87"/>
      <c r="P212" s="225">
        <f>O212*H212</f>
        <v>0</v>
      </c>
      <c r="Q212" s="225">
        <v>0.0047000000000000002</v>
      </c>
      <c r="R212" s="225">
        <f>Q212*H212</f>
        <v>0.0047470000000000004</v>
      </c>
      <c r="S212" s="225">
        <v>0</v>
      </c>
      <c r="T212" s="226">
        <f>S212*H212</f>
        <v>0</v>
      </c>
      <c r="U212" s="41"/>
      <c r="V212" s="41"/>
      <c r="W212" s="41"/>
      <c r="X212" s="41"/>
      <c r="Y212" s="41"/>
      <c r="Z212" s="41"/>
      <c r="AA212" s="41"/>
      <c r="AB212" s="41"/>
      <c r="AC212" s="41"/>
      <c r="AD212" s="41"/>
      <c r="AE212" s="41"/>
      <c r="AR212" s="227" t="s">
        <v>352</v>
      </c>
      <c r="AT212" s="227" t="s">
        <v>1137</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2949</v>
      </c>
    </row>
    <row r="213" s="13" customFormat="1">
      <c r="A213" s="13"/>
      <c r="B213" s="234"/>
      <c r="C213" s="235"/>
      <c r="D213" s="236" t="s">
        <v>319</v>
      </c>
      <c r="E213" s="237" t="s">
        <v>19</v>
      </c>
      <c r="F213" s="238" t="s">
        <v>331</v>
      </c>
      <c r="G213" s="235"/>
      <c r="H213" s="239">
        <v>1</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83</v>
      </c>
      <c r="AY213" s="245" t="s">
        <v>308</v>
      </c>
    </row>
    <row r="214" s="13" customFormat="1">
      <c r="A214" s="13"/>
      <c r="B214" s="234"/>
      <c r="C214" s="235"/>
      <c r="D214" s="236" t="s">
        <v>319</v>
      </c>
      <c r="E214" s="235"/>
      <c r="F214" s="238" t="s">
        <v>2573</v>
      </c>
      <c r="G214" s="235"/>
      <c r="H214" s="239">
        <v>1.01</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4</v>
      </c>
      <c r="AX214" s="13" t="s">
        <v>83</v>
      </c>
      <c r="AY214" s="245" t="s">
        <v>308</v>
      </c>
    </row>
    <row r="215" s="2" customFormat="1" ht="24.15" customHeight="1">
      <c r="A215" s="41"/>
      <c r="B215" s="42"/>
      <c r="C215" s="216" t="s">
        <v>794</v>
      </c>
      <c r="D215" s="216" t="s">
        <v>310</v>
      </c>
      <c r="E215" s="217" t="s">
        <v>2950</v>
      </c>
      <c r="F215" s="218" t="s">
        <v>2951</v>
      </c>
      <c r="G215" s="219" t="s">
        <v>323</v>
      </c>
      <c r="H215" s="220">
        <v>1</v>
      </c>
      <c r="I215" s="221"/>
      <c r="J215" s="222">
        <f>ROUND(I215*H215,2)</f>
        <v>0</v>
      </c>
      <c r="K215" s="218" t="s">
        <v>314</v>
      </c>
      <c r="L215" s="47"/>
      <c r="M215" s="223" t="s">
        <v>19</v>
      </c>
      <c r="N215" s="224" t="s">
        <v>47</v>
      </c>
      <c r="O215" s="87"/>
      <c r="P215" s="225">
        <f>O215*H215</f>
        <v>0</v>
      </c>
      <c r="Q215" s="225">
        <v>0.0016199999999999999</v>
      </c>
      <c r="R215" s="225">
        <f>Q215*H215</f>
        <v>0.0016199999999999999</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2952</v>
      </c>
    </row>
    <row r="216" s="2" customFormat="1">
      <c r="A216" s="41"/>
      <c r="B216" s="42"/>
      <c r="C216" s="43"/>
      <c r="D216" s="229" t="s">
        <v>317</v>
      </c>
      <c r="E216" s="43"/>
      <c r="F216" s="230" t="s">
        <v>2953</v>
      </c>
      <c r="G216" s="43"/>
      <c r="H216" s="43"/>
      <c r="I216" s="231"/>
      <c r="J216" s="43"/>
      <c r="K216" s="43"/>
      <c r="L216" s="47"/>
      <c r="M216" s="232"/>
      <c r="N216" s="233"/>
      <c r="O216" s="87"/>
      <c r="P216" s="87"/>
      <c r="Q216" s="87"/>
      <c r="R216" s="87"/>
      <c r="S216" s="87"/>
      <c r="T216" s="88"/>
      <c r="U216" s="41"/>
      <c r="V216" s="41"/>
      <c r="W216" s="41"/>
      <c r="X216" s="41"/>
      <c r="Y216" s="41"/>
      <c r="Z216" s="41"/>
      <c r="AA216" s="41"/>
      <c r="AB216" s="41"/>
      <c r="AC216" s="41"/>
      <c r="AD216" s="41"/>
      <c r="AE216" s="41"/>
      <c r="AT216" s="20" t="s">
        <v>317</v>
      </c>
      <c r="AU216" s="20" t="s">
        <v>85</v>
      </c>
    </row>
    <row r="217" s="13" customFormat="1">
      <c r="A217" s="13"/>
      <c r="B217" s="234"/>
      <c r="C217" s="235"/>
      <c r="D217" s="236" t="s">
        <v>319</v>
      </c>
      <c r="E217" s="237" t="s">
        <v>19</v>
      </c>
      <c r="F217" s="238" t="s">
        <v>331</v>
      </c>
      <c r="G217" s="235"/>
      <c r="H217" s="239">
        <v>1</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83</v>
      </c>
      <c r="AY217" s="245" t="s">
        <v>308</v>
      </c>
    </row>
    <row r="218" s="2" customFormat="1" ht="16.5" customHeight="1">
      <c r="A218" s="41"/>
      <c r="B218" s="42"/>
      <c r="C218" s="280" t="s">
        <v>627</v>
      </c>
      <c r="D218" s="280" t="s">
        <v>1137</v>
      </c>
      <c r="E218" s="281" t="s">
        <v>2954</v>
      </c>
      <c r="F218" s="282" t="s">
        <v>2955</v>
      </c>
      <c r="G218" s="283" t="s">
        <v>323</v>
      </c>
      <c r="H218" s="284">
        <v>1</v>
      </c>
      <c r="I218" s="285"/>
      <c r="J218" s="286">
        <f>ROUND(I218*H218,2)</f>
        <v>0</v>
      </c>
      <c r="K218" s="282" t="s">
        <v>314</v>
      </c>
      <c r="L218" s="287"/>
      <c r="M218" s="288" t="s">
        <v>19</v>
      </c>
      <c r="N218" s="289" t="s">
        <v>47</v>
      </c>
      <c r="O218" s="87"/>
      <c r="P218" s="225">
        <f>O218*H218</f>
        <v>0</v>
      </c>
      <c r="Q218" s="225">
        <v>0.01847</v>
      </c>
      <c r="R218" s="225">
        <f>Q218*H218</f>
        <v>0.01847</v>
      </c>
      <c r="S218" s="225">
        <v>0</v>
      </c>
      <c r="T218" s="226">
        <f>S218*H218</f>
        <v>0</v>
      </c>
      <c r="U218" s="41"/>
      <c r="V218" s="41"/>
      <c r="W218" s="41"/>
      <c r="X218" s="41"/>
      <c r="Y218" s="41"/>
      <c r="Z218" s="41"/>
      <c r="AA218" s="41"/>
      <c r="AB218" s="41"/>
      <c r="AC218" s="41"/>
      <c r="AD218" s="41"/>
      <c r="AE218" s="41"/>
      <c r="AR218" s="227" t="s">
        <v>352</v>
      </c>
      <c r="AT218" s="227" t="s">
        <v>1137</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2956</v>
      </c>
    </row>
    <row r="219" s="13" customFormat="1">
      <c r="A219" s="13"/>
      <c r="B219" s="234"/>
      <c r="C219" s="235"/>
      <c r="D219" s="236" t="s">
        <v>319</v>
      </c>
      <c r="E219" s="237" t="s">
        <v>19</v>
      </c>
      <c r="F219" s="238" t="s">
        <v>331</v>
      </c>
      <c r="G219" s="235"/>
      <c r="H219" s="239">
        <v>1</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83</v>
      </c>
      <c r="AY219" s="245" t="s">
        <v>308</v>
      </c>
    </row>
    <row r="220" s="2" customFormat="1" ht="16.5" customHeight="1">
      <c r="A220" s="41"/>
      <c r="B220" s="42"/>
      <c r="C220" s="280" t="s">
        <v>808</v>
      </c>
      <c r="D220" s="280" t="s">
        <v>1137</v>
      </c>
      <c r="E220" s="281" t="s">
        <v>2957</v>
      </c>
      <c r="F220" s="282" t="s">
        <v>2958</v>
      </c>
      <c r="G220" s="283" t="s">
        <v>323</v>
      </c>
      <c r="H220" s="284">
        <v>1</v>
      </c>
      <c r="I220" s="285"/>
      <c r="J220" s="286">
        <f>ROUND(I220*H220,2)</f>
        <v>0</v>
      </c>
      <c r="K220" s="282" t="s">
        <v>19</v>
      </c>
      <c r="L220" s="287"/>
      <c r="M220" s="288" t="s">
        <v>19</v>
      </c>
      <c r="N220" s="289" t="s">
        <v>47</v>
      </c>
      <c r="O220" s="87"/>
      <c r="P220" s="225">
        <f>O220*H220</f>
        <v>0</v>
      </c>
      <c r="Q220" s="225">
        <v>0.0065399999999999998</v>
      </c>
      <c r="R220" s="225">
        <f>Q220*H220</f>
        <v>0.0065399999999999998</v>
      </c>
      <c r="S220" s="225">
        <v>0</v>
      </c>
      <c r="T220" s="226">
        <f>S220*H220</f>
        <v>0</v>
      </c>
      <c r="U220" s="41"/>
      <c r="V220" s="41"/>
      <c r="W220" s="41"/>
      <c r="X220" s="41"/>
      <c r="Y220" s="41"/>
      <c r="Z220" s="41"/>
      <c r="AA220" s="41"/>
      <c r="AB220" s="41"/>
      <c r="AC220" s="41"/>
      <c r="AD220" s="41"/>
      <c r="AE220" s="41"/>
      <c r="AR220" s="227" t="s">
        <v>352</v>
      </c>
      <c r="AT220" s="227" t="s">
        <v>1137</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2959</v>
      </c>
    </row>
    <row r="221" s="13" customFormat="1">
      <c r="A221" s="13"/>
      <c r="B221" s="234"/>
      <c r="C221" s="235"/>
      <c r="D221" s="236" t="s">
        <v>319</v>
      </c>
      <c r="E221" s="237" t="s">
        <v>19</v>
      </c>
      <c r="F221" s="238" t="s">
        <v>331</v>
      </c>
      <c r="G221" s="235"/>
      <c r="H221" s="239">
        <v>1</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83</v>
      </c>
      <c r="AY221" s="245" t="s">
        <v>308</v>
      </c>
    </row>
    <row r="222" s="2" customFormat="1" ht="16.5" customHeight="1">
      <c r="A222" s="41"/>
      <c r="B222" s="42"/>
      <c r="C222" s="216" t="s">
        <v>735</v>
      </c>
      <c r="D222" s="216" t="s">
        <v>310</v>
      </c>
      <c r="E222" s="217" t="s">
        <v>2960</v>
      </c>
      <c r="F222" s="218" t="s">
        <v>2961</v>
      </c>
      <c r="G222" s="219" t="s">
        <v>323</v>
      </c>
      <c r="H222" s="220">
        <v>1</v>
      </c>
      <c r="I222" s="221"/>
      <c r="J222" s="222">
        <f>ROUND(I222*H222,2)</f>
        <v>0</v>
      </c>
      <c r="K222" s="218" t="s">
        <v>314</v>
      </c>
      <c r="L222" s="47"/>
      <c r="M222" s="223" t="s">
        <v>19</v>
      </c>
      <c r="N222" s="224" t="s">
        <v>47</v>
      </c>
      <c r="O222" s="87"/>
      <c r="P222" s="225">
        <f>O222*H222</f>
        <v>0</v>
      </c>
      <c r="Q222" s="225">
        <v>0.0013600000000000001</v>
      </c>
      <c r="R222" s="225">
        <f>Q222*H222</f>
        <v>0.0013600000000000001</v>
      </c>
      <c r="S222" s="225">
        <v>0</v>
      </c>
      <c r="T222" s="226">
        <f>S222*H222</f>
        <v>0</v>
      </c>
      <c r="U222" s="41"/>
      <c r="V222" s="41"/>
      <c r="W222" s="41"/>
      <c r="X222" s="41"/>
      <c r="Y222" s="41"/>
      <c r="Z222" s="41"/>
      <c r="AA222" s="41"/>
      <c r="AB222" s="41"/>
      <c r="AC222" s="41"/>
      <c r="AD222" s="41"/>
      <c r="AE222" s="41"/>
      <c r="AR222" s="227" t="s">
        <v>315</v>
      </c>
      <c r="AT222" s="227" t="s">
        <v>310</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2962</v>
      </c>
    </row>
    <row r="223" s="2" customFormat="1">
      <c r="A223" s="41"/>
      <c r="B223" s="42"/>
      <c r="C223" s="43"/>
      <c r="D223" s="229" t="s">
        <v>317</v>
      </c>
      <c r="E223" s="43"/>
      <c r="F223" s="230" t="s">
        <v>2963</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317</v>
      </c>
      <c r="AU223" s="20" t="s">
        <v>85</v>
      </c>
    </row>
    <row r="224" s="13" customFormat="1">
      <c r="A224" s="13"/>
      <c r="B224" s="234"/>
      <c r="C224" s="235"/>
      <c r="D224" s="236" t="s">
        <v>319</v>
      </c>
      <c r="E224" s="237" t="s">
        <v>19</v>
      </c>
      <c r="F224" s="238" t="s">
        <v>331</v>
      </c>
      <c r="G224" s="235"/>
      <c r="H224" s="239">
        <v>1</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83</v>
      </c>
      <c r="AY224" s="245" t="s">
        <v>308</v>
      </c>
    </row>
    <row r="225" s="2" customFormat="1" ht="16.5" customHeight="1">
      <c r="A225" s="41"/>
      <c r="B225" s="42"/>
      <c r="C225" s="280" t="s">
        <v>813</v>
      </c>
      <c r="D225" s="280" t="s">
        <v>1137</v>
      </c>
      <c r="E225" s="281" t="s">
        <v>2964</v>
      </c>
      <c r="F225" s="282" t="s">
        <v>2965</v>
      </c>
      <c r="G225" s="283" t="s">
        <v>323</v>
      </c>
      <c r="H225" s="284">
        <v>1</v>
      </c>
      <c r="I225" s="285"/>
      <c r="J225" s="286">
        <f>ROUND(I225*H225,2)</f>
        <v>0</v>
      </c>
      <c r="K225" s="282" t="s">
        <v>314</v>
      </c>
      <c r="L225" s="287"/>
      <c r="M225" s="288" t="s">
        <v>19</v>
      </c>
      <c r="N225" s="289" t="s">
        <v>47</v>
      </c>
      <c r="O225" s="87"/>
      <c r="P225" s="225">
        <f>O225*H225</f>
        <v>0</v>
      </c>
      <c r="Q225" s="225">
        <v>0.048000000000000001</v>
      </c>
      <c r="R225" s="225">
        <f>Q225*H225</f>
        <v>0.048000000000000001</v>
      </c>
      <c r="S225" s="225">
        <v>0</v>
      </c>
      <c r="T225" s="226">
        <f>S225*H225</f>
        <v>0</v>
      </c>
      <c r="U225" s="41"/>
      <c r="V225" s="41"/>
      <c r="W225" s="41"/>
      <c r="X225" s="41"/>
      <c r="Y225" s="41"/>
      <c r="Z225" s="41"/>
      <c r="AA225" s="41"/>
      <c r="AB225" s="41"/>
      <c r="AC225" s="41"/>
      <c r="AD225" s="41"/>
      <c r="AE225" s="41"/>
      <c r="AR225" s="227" t="s">
        <v>352</v>
      </c>
      <c r="AT225" s="227" t="s">
        <v>1137</v>
      </c>
      <c r="AU225" s="227" t="s">
        <v>85</v>
      </c>
      <c r="AY225" s="20" t="s">
        <v>308</v>
      </c>
      <c r="BE225" s="228">
        <f>IF(N225="základní",J225,0)</f>
        <v>0</v>
      </c>
      <c r="BF225" s="228">
        <f>IF(N225="snížená",J225,0)</f>
        <v>0</v>
      </c>
      <c r="BG225" s="228">
        <f>IF(N225="zákl. přenesená",J225,0)</f>
        <v>0</v>
      </c>
      <c r="BH225" s="228">
        <f>IF(N225="sníž. přenesená",J225,0)</f>
        <v>0</v>
      </c>
      <c r="BI225" s="228">
        <f>IF(N225="nulová",J225,0)</f>
        <v>0</v>
      </c>
      <c r="BJ225" s="20" t="s">
        <v>83</v>
      </c>
      <c r="BK225" s="228">
        <f>ROUND(I225*H225,2)</f>
        <v>0</v>
      </c>
      <c r="BL225" s="20" t="s">
        <v>315</v>
      </c>
      <c r="BM225" s="227" t="s">
        <v>2966</v>
      </c>
    </row>
    <row r="226" s="13" customFormat="1">
      <c r="A226" s="13"/>
      <c r="B226" s="234"/>
      <c r="C226" s="235"/>
      <c r="D226" s="236" t="s">
        <v>319</v>
      </c>
      <c r="E226" s="237" t="s">
        <v>19</v>
      </c>
      <c r="F226" s="238" t="s">
        <v>331</v>
      </c>
      <c r="G226" s="235"/>
      <c r="H226" s="239">
        <v>1</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83</v>
      </c>
      <c r="AY226" s="245" t="s">
        <v>308</v>
      </c>
    </row>
    <row r="227" s="2" customFormat="1" ht="24.15" customHeight="1">
      <c r="A227" s="41"/>
      <c r="B227" s="42"/>
      <c r="C227" s="216" t="s">
        <v>740</v>
      </c>
      <c r="D227" s="216" t="s">
        <v>310</v>
      </c>
      <c r="E227" s="217" t="s">
        <v>2967</v>
      </c>
      <c r="F227" s="218" t="s">
        <v>2968</v>
      </c>
      <c r="G227" s="219" t="s">
        <v>323</v>
      </c>
      <c r="H227" s="220">
        <v>2</v>
      </c>
      <c r="I227" s="221"/>
      <c r="J227" s="222">
        <f>ROUND(I227*H227,2)</f>
        <v>0</v>
      </c>
      <c r="K227" s="218" t="s">
        <v>314</v>
      </c>
      <c r="L227" s="47"/>
      <c r="M227" s="223" t="s">
        <v>19</v>
      </c>
      <c r="N227" s="224"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315</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2969</v>
      </c>
    </row>
    <row r="228" s="2" customFormat="1">
      <c r="A228" s="41"/>
      <c r="B228" s="42"/>
      <c r="C228" s="43"/>
      <c r="D228" s="229" t="s">
        <v>317</v>
      </c>
      <c r="E228" s="43"/>
      <c r="F228" s="230" t="s">
        <v>2970</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85</v>
      </c>
    </row>
    <row r="229" s="13" customFormat="1">
      <c r="A229" s="13"/>
      <c r="B229" s="234"/>
      <c r="C229" s="235"/>
      <c r="D229" s="236" t="s">
        <v>319</v>
      </c>
      <c r="E229" s="237" t="s">
        <v>19</v>
      </c>
      <c r="F229" s="238" t="s">
        <v>1691</v>
      </c>
      <c r="G229" s="235"/>
      <c r="H229" s="239">
        <v>2</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83</v>
      </c>
      <c r="AY229" s="245" t="s">
        <v>308</v>
      </c>
    </row>
    <row r="230" s="2" customFormat="1" ht="16.5" customHeight="1">
      <c r="A230" s="41"/>
      <c r="B230" s="42"/>
      <c r="C230" s="280" t="s">
        <v>826</v>
      </c>
      <c r="D230" s="280" t="s">
        <v>1137</v>
      </c>
      <c r="E230" s="281" t="s">
        <v>2971</v>
      </c>
      <c r="F230" s="282" t="s">
        <v>2972</v>
      </c>
      <c r="G230" s="283" t="s">
        <v>323</v>
      </c>
      <c r="H230" s="284">
        <v>2</v>
      </c>
      <c r="I230" s="285"/>
      <c r="J230" s="286">
        <f>ROUND(I230*H230,2)</f>
        <v>0</v>
      </c>
      <c r="K230" s="282" t="s">
        <v>314</v>
      </c>
      <c r="L230" s="287"/>
      <c r="M230" s="288" t="s">
        <v>19</v>
      </c>
      <c r="N230" s="289" t="s">
        <v>47</v>
      </c>
      <c r="O230" s="87"/>
      <c r="P230" s="225">
        <f>O230*H230</f>
        <v>0</v>
      </c>
      <c r="Q230" s="225">
        <v>0.029000000000000001</v>
      </c>
      <c r="R230" s="225">
        <f>Q230*H230</f>
        <v>0.058000000000000003</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2973</v>
      </c>
    </row>
    <row r="231" s="13" customFormat="1">
      <c r="A231" s="13"/>
      <c r="B231" s="234"/>
      <c r="C231" s="235"/>
      <c r="D231" s="236" t="s">
        <v>319</v>
      </c>
      <c r="E231" s="237" t="s">
        <v>19</v>
      </c>
      <c r="F231" s="238" t="s">
        <v>1691</v>
      </c>
      <c r="G231" s="235"/>
      <c r="H231" s="239">
        <v>2</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37</v>
      </c>
      <c r="AX231" s="13" t="s">
        <v>83</v>
      </c>
      <c r="AY231" s="245" t="s">
        <v>308</v>
      </c>
    </row>
    <row r="232" s="2" customFormat="1" ht="16.5" customHeight="1">
      <c r="A232" s="41"/>
      <c r="B232" s="42"/>
      <c r="C232" s="216" t="s">
        <v>746</v>
      </c>
      <c r="D232" s="216" t="s">
        <v>310</v>
      </c>
      <c r="E232" s="217" t="s">
        <v>2974</v>
      </c>
      <c r="F232" s="218" t="s">
        <v>2975</v>
      </c>
      <c r="G232" s="219" t="s">
        <v>474</v>
      </c>
      <c r="H232" s="220">
        <v>54.229999999999997</v>
      </c>
      <c r="I232" s="221"/>
      <c r="J232" s="222">
        <f>ROUND(I232*H232,2)</f>
        <v>0</v>
      </c>
      <c r="K232" s="218" t="s">
        <v>314</v>
      </c>
      <c r="L232" s="47"/>
      <c r="M232" s="223" t="s">
        <v>19</v>
      </c>
      <c r="N232" s="224" t="s">
        <v>47</v>
      </c>
      <c r="O232" s="87"/>
      <c r="P232" s="225">
        <f>O232*H232</f>
        <v>0</v>
      </c>
      <c r="Q232" s="225">
        <v>0</v>
      </c>
      <c r="R232" s="225">
        <f>Q232*H232</f>
        <v>0</v>
      </c>
      <c r="S232" s="225">
        <v>0</v>
      </c>
      <c r="T232" s="226">
        <f>S232*H232</f>
        <v>0</v>
      </c>
      <c r="U232" s="41"/>
      <c r="V232" s="41"/>
      <c r="W232" s="41"/>
      <c r="X232" s="41"/>
      <c r="Y232" s="41"/>
      <c r="Z232" s="41"/>
      <c r="AA232" s="41"/>
      <c r="AB232" s="41"/>
      <c r="AC232" s="41"/>
      <c r="AD232" s="41"/>
      <c r="AE232" s="41"/>
      <c r="AR232" s="227" t="s">
        <v>315</v>
      </c>
      <c r="AT232" s="227" t="s">
        <v>310</v>
      </c>
      <c r="AU232" s="227" t="s">
        <v>85</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315</v>
      </c>
      <c r="BM232" s="227" t="s">
        <v>2976</v>
      </c>
    </row>
    <row r="233" s="2" customFormat="1">
      <c r="A233" s="41"/>
      <c r="B233" s="42"/>
      <c r="C233" s="43"/>
      <c r="D233" s="229" t="s">
        <v>317</v>
      </c>
      <c r="E233" s="43"/>
      <c r="F233" s="230" t="s">
        <v>2977</v>
      </c>
      <c r="G233" s="43"/>
      <c r="H233" s="43"/>
      <c r="I233" s="231"/>
      <c r="J233" s="43"/>
      <c r="K233" s="43"/>
      <c r="L233" s="47"/>
      <c r="M233" s="232"/>
      <c r="N233" s="233"/>
      <c r="O233" s="87"/>
      <c r="P233" s="87"/>
      <c r="Q233" s="87"/>
      <c r="R233" s="87"/>
      <c r="S233" s="87"/>
      <c r="T233" s="88"/>
      <c r="U233" s="41"/>
      <c r="V233" s="41"/>
      <c r="W233" s="41"/>
      <c r="X233" s="41"/>
      <c r="Y233" s="41"/>
      <c r="Z233" s="41"/>
      <c r="AA233" s="41"/>
      <c r="AB233" s="41"/>
      <c r="AC233" s="41"/>
      <c r="AD233" s="41"/>
      <c r="AE233" s="41"/>
      <c r="AT233" s="20" t="s">
        <v>317</v>
      </c>
      <c r="AU233" s="20" t="s">
        <v>85</v>
      </c>
    </row>
    <row r="234" s="13" customFormat="1">
      <c r="A234" s="13"/>
      <c r="B234" s="234"/>
      <c r="C234" s="235"/>
      <c r="D234" s="236" t="s">
        <v>319</v>
      </c>
      <c r="E234" s="237" t="s">
        <v>19</v>
      </c>
      <c r="F234" s="238" t="s">
        <v>2861</v>
      </c>
      <c r="G234" s="235"/>
      <c r="H234" s="239">
        <v>54.229999999999997</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2" customFormat="1" ht="16.5" customHeight="1">
      <c r="A235" s="41"/>
      <c r="B235" s="42"/>
      <c r="C235" s="216" t="s">
        <v>836</v>
      </c>
      <c r="D235" s="216" t="s">
        <v>310</v>
      </c>
      <c r="E235" s="217" t="s">
        <v>2978</v>
      </c>
      <c r="F235" s="218" t="s">
        <v>2979</v>
      </c>
      <c r="G235" s="219" t="s">
        <v>474</v>
      </c>
      <c r="H235" s="220">
        <v>54.229999999999997</v>
      </c>
      <c r="I235" s="221"/>
      <c r="J235" s="222">
        <f>ROUND(I235*H235,2)</f>
        <v>0</v>
      </c>
      <c r="K235" s="218" t="s">
        <v>314</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2980</v>
      </c>
    </row>
    <row r="236" s="2" customFormat="1">
      <c r="A236" s="41"/>
      <c r="B236" s="42"/>
      <c r="C236" s="43"/>
      <c r="D236" s="229" t="s">
        <v>317</v>
      </c>
      <c r="E236" s="43"/>
      <c r="F236" s="230" t="s">
        <v>2981</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85</v>
      </c>
    </row>
    <row r="237" s="13" customFormat="1">
      <c r="A237" s="13"/>
      <c r="B237" s="234"/>
      <c r="C237" s="235"/>
      <c r="D237" s="236" t="s">
        <v>319</v>
      </c>
      <c r="E237" s="237" t="s">
        <v>19</v>
      </c>
      <c r="F237" s="238" t="s">
        <v>2861</v>
      </c>
      <c r="G237" s="235"/>
      <c r="H237" s="239">
        <v>54.229999999999997</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83</v>
      </c>
      <c r="AY237" s="245" t="s">
        <v>308</v>
      </c>
    </row>
    <row r="238" s="2" customFormat="1" ht="16.5" customHeight="1">
      <c r="A238" s="41"/>
      <c r="B238" s="42"/>
      <c r="C238" s="216" t="s">
        <v>749</v>
      </c>
      <c r="D238" s="216" t="s">
        <v>310</v>
      </c>
      <c r="E238" s="217" t="s">
        <v>2982</v>
      </c>
      <c r="F238" s="218" t="s">
        <v>2983</v>
      </c>
      <c r="G238" s="219" t="s">
        <v>323</v>
      </c>
      <c r="H238" s="220">
        <v>2</v>
      </c>
      <c r="I238" s="221"/>
      <c r="J238" s="222">
        <f>ROUND(I238*H238,2)</f>
        <v>0</v>
      </c>
      <c r="K238" s="218" t="s">
        <v>314</v>
      </c>
      <c r="L238" s="47"/>
      <c r="M238" s="223" t="s">
        <v>19</v>
      </c>
      <c r="N238" s="224" t="s">
        <v>47</v>
      </c>
      <c r="O238" s="87"/>
      <c r="P238" s="225">
        <f>O238*H238</f>
        <v>0</v>
      </c>
      <c r="Q238" s="225">
        <v>0.45937</v>
      </c>
      <c r="R238" s="225">
        <f>Q238*H238</f>
        <v>0.91874</v>
      </c>
      <c r="S238" s="225">
        <v>0</v>
      </c>
      <c r="T238" s="226">
        <f>S238*H238</f>
        <v>0</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2984</v>
      </c>
    </row>
    <row r="239" s="2" customFormat="1">
      <c r="A239" s="41"/>
      <c r="B239" s="42"/>
      <c r="C239" s="43"/>
      <c r="D239" s="229" t="s">
        <v>317</v>
      </c>
      <c r="E239" s="43"/>
      <c r="F239" s="230" t="s">
        <v>2985</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3" customFormat="1">
      <c r="A240" s="13"/>
      <c r="B240" s="234"/>
      <c r="C240" s="235"/>
      <c r="D240" s="236" t="s">
        <v>319</v>
      </c>
      <c r="E240" s="237" t="s">
        <v>19</v>
      </c>
      <c r="F240" s="238" t="s">
        <v>1691</v>
      </c>
      <c r="G240" s="235"/>
      <c r="H240" s="239">
        <v>2</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83</v>
      </c>
      <c r="AY240" s="245" t="s">
        <v>308</v>
      </c>
    </row>
    <row r="241" s="2" customFormat="1" ht="16.5" customHeight="1">
      <c r="A241" s="41"/>
      <c r="B241" s="42"/>
      <c r="C241" s="216" t="s">
        <v>850</v>
      </c>
      <c r="D241" s="216" t="s">
        <v>310</v>
      </c>
      <c r="E241" s="217" t="s">
        <v>2986</v>
      </c>
      <c r="F241" s="218" t="s">
        <v>2987</v>
      </c>
      <c r="G241" s="219" t="s">
        <v>323</v>
      </c>
      <c r="H241" s="220">
        <v>1</v>
      </c>
      <c r="I241" s="221"/>
      <c r="J241" s="222">
        <f>ROUND(I241*H241,2)</f>
        <v>0</v>
      </c>
      <c r="K241" s="218" t="s">
        <v>314</v>
      </c>
      <c r="L241" s="47"/>
      <c r="M241" s="223" t="s">
        <v>19</v>
      </c>
      <c r="N241" s="224" t="s">
        <v>47</v>
      </c>
      <c r="O241" s="87"/>
      <c r="P241" s="225">
        <f>O241*H241</f>
        <v>0</v>
      </c>
      <c r="Q241" s="225">
        <v>0.040000000000000001</v>
      </c>
      <c r="R241" s="225">
        <f>Q241*H241</f>
        <v>0.040000000000000001</v>
      </c>
      <c r="S241" s="225">
        <v>0</v>
      </c>
      <c r="T241" s="226">
        <f>S241*H241</f>
        <v>0</v>
      </c>
      <c r="U241" s="41"/>
      <c r="V241" s="41"/>
      <c r="W241" s="41"/>
      <c r="X241" s="41"/>
      <c r="Y241" s="41"/>
      <c r="Z241" s="41"/>
      <c r="AA241" s="41"/>
      <c r="AB241" s="41"/>
      <c r="AC241" s="41"/>
      <c r="AD241" s="41"/>
      <c r="AE241" s="41"/>
      <c r="AR241" s="227" t="s">
        <v>315</v>
      </c>
      <c r="AT241" s="227" t="s">
        <v>310</v>
      </c>
      <c r="AU241" s="227" t="s">
        <v>85</v>
      </c>
      <c r="AY241" s="20" t="s">
        <v>308</v>
      </c>
      <c r="BE241" s="228">
        <f>IF(N241="základní",J241,0)</f>
        <v>0</v>
      </c>
      <c r="BF241" s="228">
        <f>IF(N241="snížená",J241,0)</f>
        <v>0</v>
      </c>
      <c r="BG241" s="228">
        <f>IF(N241="zákl. přenesená",J241,0)</f>
        <v>0</v>
      </c>
      <c r="BH241" s="228">
        <f>IF(N241="sníž. přenesená",J241,0)</f>
        <v>0</v>
      </c>
      <c r="BI241" s="228">
        <f>IF(N241="nulová",J241,0)</f>
        <v>0</v>
      </c>
      <c r="BJ241" s="20" t="s">
        <v>83</v>
      </c>
      <c r="BK241" s="228">
        <f>ROUND(I241*H241,2)</f>
        <v>0</v>
      </c>
      <c r="BL241" s="20" t="s">
        <v>315</v>
      </c>
      <c r="BM241" s="227" t="s">
        <v>2988</v>
      </c>
    </row>
    <row r="242" s="2" customFormat="1">
      <c r="A242" s="41"/>
      <c r="B242" s="42"/>
      <c r="C242" s="43"/>
      <c r="D242" s="229" t="s">
        <v>317</v>
      </c>
      <c r="E242" s="43"/>
      <c r="F242" s="230" t="s">
        <v>2989</v>
      </c>
      <c r="G242" s="43"/>
      <c r="H242" s="43"/>
      <c r="I242" s="231"/>
      <c r="J242" s="43"/>
      <c r="K242" s="43"/>
      <c r="L242" s="47"/>
      <c r="M242" s="232"/>
      <c r="N242" s="233"/>
      <c r="O242" s="87"/>
      <c r="P242" s="87"/>
      <c r="Q242" s="87"/>
      <c r="R242" s="87"/>
      <c r="S242" s="87"/>
      <c r="T242" s="88"/>
      <c r="U242" s="41"/>
      <c r="V242" s="41"/>
      <c r="W242" s="41"/>
      <c r="X242" s="41"/>
      <c r="Y242" s="41"/>
      <c r="Z242" s="41"/>
      <c r="AA242" s="41"/>
      <c r="AB242" s="41"/>
      <c r="AC242" s="41"/>
      <c r="AD242" s="41"/>
      <c r="AE242" s="41"/>
      <c r="AT242" s="20" t="s">
        <v>317</v>
      </c>
      <c r="AU242" s="20" t="s">
        <v>85</v>
      </c>
    </row>
    <row r="243" s="13" customFormat="1">
      <c r="A243" s="13"/>
      <c r="B243" s="234"/>
      <c r="C243" s="235"/>
      <c r="D243" s="236" t="s">
        <v>319</v>
      </c>
      <c r="E243" s="237" t="s">
        <v>19</v>
      </c>
      <c r="F243" s="238" t="s">
        <v>331</v>
      </c>
      <c r="G243" s="235"/>
      <c r="H243" s="239">
        <v>1</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83</v>
      </c>
      <c r="AY243" s="245" t="s">
        <v>308</v>
      </c>
    </row>
    <row r="244" s="2" customFormat="1" ht="16.5" customHeight="1">
      <c r="A244" s="41"/>
      <c r="B244" s="42"/>
      <c r="C244" s="280" t="s">
        <v>750</v>
      </c>
      <c r="D244" s="280" t="s">
        <v>1137</v>
      </c>
      <c r="E244" s="281" t="s">
        <v>2990</v>
      </c>
      <c r="F244" s="282" t="s">
        <v>2991</v>
      </c>
      <c r="G244" s="283" t="s">
        <v>323</v>
      </c>
      <c r="H244" s="284">
        <v>1</v>
      </c>
      <c r="I244" s="285"/>
      <c r="J244" s="286">
        <f>ROUND(I244*H244,2)</f>
        <v>0</v>
      </c>
      <c r="K244" s="282" t="s">
        <v>314</v>
      </c>
      <c r="L244" s="287"/>
      <c r="M244" s="288" t="s">
        <v>19</v>
      </c>
      <c r="N244" s="289" t="s">
        <v>47</v>
      </c>
      <c r="O244" s="87"/>
      <c r="P244" s="225">
        <f>O244*H244</f>
        <v>0</v>
      </c>
      <c r="Q244" s="225">
        <v>0.013299999999999999</v>
      </c>
      <c r="R244" s="225">
        <f>Q244*H244</f>
        <v>0.013299999999999999</v>
      </c>
      <c r="S244" s="225">
        <v>0</v>
      </c>
      <c r="T244" s="226">
        <f>S244*H244</f>
        <v>0</v>
      </c>
      <c r="U244" s="41"/>
      <c r="V244" s="41"/>
      <c r="W244" s="41"/>
      <c r="X244" s="41"/>
      <c r="Y244" s="41"/>
      <c r="Z244" s="41"/>
      <c r="AA244" s="41"/>
      <c r="AB244" s="41"/>
      <c r="AC244" s="41"/>
      <c r="AD244" s="41"/>
      <c r="AE244" s="41"/>
      <c r="AR244" s="227" t="s">
        <v>352</v>
      </c>
      <c r="AT244" s="227" t="s">
        <v>1137</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2992</v>
      </c>
    </row>
    <row r="245" s="13" customFormat="1">
      <c r="A245" s="13"/>
      <c r="B245" s="234"/>
      <c r="C245" s="235"/>
      <c r="D245" s="236" t="s">
        <v>319</v>
      </c>
      <c r="E245" s="237" t="s">
        <v>19</v>
      </c>
      <c r="F245" s="238" t="s">
        <v>331</v>
      </c>
      <c r="G245" s="235"/>
      <c r="H245" s="239">
        <v>1</v>
      </c>
      <c r="I245" s="240"/>
      <c r="J245" s="235"/>
      <c r="K245" s="235"/>
      <c r="L245" s="241"/>
      <c r="M245" s="242"/>
      <c r="N245" s="243"/>
      <c r="O245" s="243"/>
      <c r="P245" s="243"/>
      <c r="Q245" s="243"/>
      <c r="R245" s="243"/>
      <c r="S245" s="243"/>
      <c r="T245" s="244"/>
      <c r="U245" s="13"/>
      <c r="V245" s="13"/>
      <c r="W245" s="13"/>
      <c r="X245" s="13"/>
      <c r="Y245" s="13"/>
      <c r="Z245" s="13"/>
      <c r="AA245" s="13"/>
      <c r="AB245" s="13"/>
      <c r="AC245" s="13"/>
      <c r="AD245" s="13"/>
      <c r="AE245" s="13"/>
      <c r="AT245" s="245" t="s">
        <v>319</v>
      </c>
      <c r="AU245" s="245" t="s">
        <v>85</v>
      </c>
      <c r="AV245" s="13" t="s">
        <v>85</v>
      </c>
      <c r="AW245" s="13" t="s">
        <v>37</v>
      </c>
      <c r="AX245" s="13" t="s">
        <v>83</v>
      </c>
      <c r="AY245" s="245" t="s">
        <v>308</v>
      </c>
    </row>
    <row r="246" s="2" customFormat="1" ht="16.5" customHeight="1">
      <c r="A246" s="41"/>
      <c r="B246" s="42"/>
      <c r="C246" s="216" t="s">
        <v>867</v>
      </c>
      <c r="D246" s="216" t="s">
        <v>310</v>
      </c>
      <c r="E246" s="217" t="s">
        <v>2993</v>
      </c>
      <c r="F246" s="218" t="s">
        <v>2994</v>
      </c>
      <c r="G246" s="219" t="s">
        <v>323</v>
      </c>
      <c r="H246" s="220">
        <v>1</v>
      </c>
      <c r="I246" s="221"/>
      <c r="J246" s="222">
        <f>ROUND(I246*H246,2)</f>
        <v>0</v>
      </c>
      <c r="K246" s="218" t="s">
        <v>314</v>
      </c>
      <c r="L246" s="47"/>
      <c r="M246" s="223" t="s">
        <v>19</v>
      </c>
      <c r="N246" s="224" t="s">
        <v>47</v>
      </c>
      <c r="O246" s="87"/>
      <c r="P246" s="225">
        <f>O246*H246</f>
        <v>0</v>
      </c>
      <c r="Q246" s="225">
        <v>0.050000000000000003</v>
      </c>
      <c r="R246" s="225">
        <f>Q246*H246</f>
        <v>0.050000000000000003</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2995</v>
      </c>
    </row>
    <row r="247" s="2" customFormat="1">
      <c r="A247" s="41"/>
      <c r="B247" s="42"/>
      <c r="C247" s="43"/>
      <c r="D247" s="229" t="s">
        <v>317</v>
      </c>
      <c r="E247" s="43"/>
      <c r="F247" s="230" t="s">
        <v>2996</v>
      </c>
      <c r="G247" s="43"/>
      <c r="H247" s="43"/>
      <c r="I247" s="231"/>
      <c r="J247" s="43"/>
      <c r="K247" s="43"/>
      <c r="L247" s="47"/>
      <c r="M247" s="232"/>
      <c r="N247" s="233"/>
      <c r="O247" s="87"/>
      <c r="P247" s="87"/>
      <c r="Q247" s="87"/>
      <c r="R247" s="87"/>
      <c r="S247" s="87"/>
      <c r="T247" s="88"/>
      <c r="U247" s="41"/>
      <c r="V247" s="41"/>
      <c r="W247" s="41"/>
      <c r="X247" s="41"/>
      <c r="Y247" s="41"/>
      <c r="Z247" s="41"/>
      <c r="AA247" s="41"/>
      <c r="AB247" s="41"/>
      <c r="AC247" s="41"/>
      <c r="AD247" s="41"/>
      <c r="AE247" s="41"/>
      <c r="AT247" s="20" t="s">
        <v>317</v>
      </c>
      <c r="AU247" s="20" t="s">
        <v>85</v>
      </c>
    </row>
    <row r="248" s="13" customFormat="1">
      <c r="A248" s="13"/>
      <c r="B248" s="234"/>
      <c r="C248" s="235"/>
      <c r="D248" s="236" t="s">
        <v>319</v>
      </c>
      <c r="E248" s="237" t="s">
        <v>19</v>
      </c>
      <c r="F248" s="238" t="s">
        <v>331</v>
      </c>
      <c r="G248" s="235"/>
      <c r="H248" s="239">
        <v>1</v>
      </c>
      <c r="I248" s="240"/>
      <c r="J248" s="235"/>
      <c r="K248" s="235"/>
      <c r="L248" s="241"/>
      <c r="M248" s="242"/>
      <c r="N248" s="243"/>
      <c r="O248" s="243"/>
      <c r="P248" s="243"/>
      <c r="Q248" s="243"/>
      <c r="R248" s="243"/>
      <c r="S248" s="243"/>
      <c r="T248" s="244"/>
      <c r="U248" s="13"/>
      <c r="V248" s="13"/>
      <c r="W248" s="13"/>
      <c r="X248" s="13"/>
      <c r="Y248" s="13"/>
      <c r="Z248" s="13"/>
      <c r="AA248" s="13"/>
      <c r="AB248" s="13"/>
      <c r="AC248" s="13"/>
      <c r="AD248" s="13"/>
      <c r="AE248" s="13"/>
      <c r="AT248" s="245" t="s">
        <v>319</v>
      </c>
      <c r="AU248" s="245" t="s">
        <v>85</v>
      </c>
      <c r="AV248" s="13" t="s">
        <v>85</v>
      </c>
      <c r="AW248" s="13" t="s">
        <v>37</v>
      </c>
      <c r="AX248" s="13" t="s">
        <v>83</v>
      </c>
      <c r="AY248" s="245" t="s">
        <v>308</v>
      </c>
    </row>
    <row r="249" s="2" customFormat="1" ht="16.5" customHeight="1">
      <c r="A249" s="41"/>
      <c r="B249" s="42"/>
      <c r="C249" s="280" t="s">
        <v>751</v>
      </c>
      <c r="D249" s="280" t="s">
        <v>1137</v>
      </c>
      <c r="E249" s="281" t="s">
        <v>2997</v>
      </c>
      <c r="F249" s="282" t="s">
        <v>2998</v>
      </c>
      <c r="G249" s="283" t="s">
        <v>323</v>
      </c>
      <c r="H249" s="284">
        <v>1</v>
      </c>
      <c r="I249" s="285"/>
      <c r="J249" s="286">
        <f>ROUND(I249*H249,2)</f>
        <v>0</v>
      </c>
      <c r="K249" s="282" t="s">
        <v>314</v>
      </c>
      <c r="L249" s="287"/>
      <c r="M249" s="288" t="s">
        <v>19</v>
      </c>
      <c r="N249" s="289" t="s">
        <v>47</v>
      </c>
      <c r="O249" s="87"/>
      <c r="P249" s="225">
        <f>O249*H249</f>
        <v>0</v>
      </c>
      <c r="Q249" s="225">
        <v>0.023800000000000002</v>
      </c>
      <c r="R249" s="225">
        <f>Q249*H249</f>
        <v>0.023800000000000002</v>
      </c>
      <c r="S249" s="225">
        <v>0</v>
      </c>
      <c r="T249" s="226">
        <f>S249*H249</f>
        <v>0</v>
      </c>
      <c r="U249" s="41"/>
      <c r="V249" s="41"/>
      <c r="W249" s="41"/>
      <c r="X249" s="41"/>
      <c r="Y249" s="41"/>
      <c r="Z249" s="41"/>
      <c r="AA249" s="41"/>
      <c r="AB249" s="41"/>
      <c r="AC249" s="41"/>
      <c r="AD249" s="41"/>
      <c r="AE249" s="41"/>
      <c r="AR249" s="227" t="s">
        <v>352</v>
      </c>
      <c r="AT249" s="227" t="s">
        <v>1137</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315</v>
      </c>
      <c r="BM249" s="227" t="s">
        <v>2999</v>
      </c>
    </row>
    <row r="250" s="13" customFormat="1">
      <c r="A250" s="13"/>
      <c r="B250" s="234"/>
      <c r="C250" s="235"/>
      <c r="D250" s="236" t="s">
        <v>319</v>
      </c>
      <c r="E250" s="237" t="s">
        <v>19</v>
      </c>
      <c r="F250" s="238" t="s">
        <v>331</v>
      </c>
      <c r="G250" s="235"/>
      <c r="H250" s="239">
        <v>1</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83</v>
      </c>
      <c r="AY250" s="245" t="s">
        <v>308</v>
      </c>
    </row>
    <row r="251" s="2" customFormat="1" ht="16.5" customHeight="1">
      <c r="A251" s="41"/>
      <c r="B251" s="42"/>
      <c r="C251" s="216" t="s">
        <v>1402</v>
      </c>
      <c r="D251" s="216" t="s">
        <v>310</v>
      </c>
      <c r="E251" s="217" t="s">
        <v>3000</v>
      </c>
      <c r="F251" s="218" t="s">
        <v>3001</v>
      </c>
      <c r="G251" s="219" t="s">
        <v>323</v>
      </c>
      <c r="H251" s="220">
        <v>4</v>
      </c>
      <c r="I251" s="221"/>
      <c r="J251" s="222">
        <f>ROUND(I251*H251,2)</f>
        <v>0</v>
      </c>
      <c r="K251" s="218" t="s">
        <v>314</v>
      </c>
      <c r="L251" s="47"/>
      <c r="M251" s="223" t="s">
        <v>19</v>
      </c>
      <c r="N251" s="224" t="s">
        <v>47</v>
      </c>
      <c r="O251" s="87"/>
      <c r="P251" s="225">
        <f>O251*H251</f>
        <v>0</v>
      </c>
      <c r="Q251" s="225">
        <v>0.00033</v>
      </c>
      <c r="R251" s="225">
        <f>Q251*H251</f>
        <v>0.00132</v>
      </c>
      <c r="S251" s="225">
        <v>0</v>
      </c>
      <c r="T251" s="226">
        <f>S251*H251</f>
        <v>0</v>
      </c>
      <c r="U251" s="41"/>
      <c r="V251" s="41"/>
      <c r="W251" s="41"/>
      <c r="X251" s="41"/>
      <c r="Y251" s="41"/>
      <c r="Z251" s="41"/>
      <c r="AA251" s="41"/>
      <c r="AB251" s="41"/>
      <c r="AC251" s="41"/>
      <c r="AD251" s="41"/>
      <c r="AE251" s="41"/>
      <c r="AR251" s="227" t="s">
        <v>315</v>
      </c>
      <c r="AT251" s="227" t="s">
        <v>310</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315</v>
      </c>
      <c r="BM251" s="227" t="s">
        <v>3002</v>
      </c>
    </row>
    <row r="252" s="2" customFormat="1">
      <c r="A252" s="41"/>
      <c r="B252" s="42"/>
      <c r="C252" s="43"/>
      <c r="D252" s="229" t="s">
        <v>317</v>
      </c>
      <c r="E252" s="43"/>
      <c r="F252" s="230" t="s">
        <v>3003</v>
      </c>
      <c r="G252" s="43"/>
      <c r="H252" s="43"/>
      <c r="I252" s="231"/>
      <c r="J252" s="43"/>
      <c r="K252" s="43"/>
      <c r="L252" s="47"/>
      <c r="M252" s="232"/>
      <c r="N252" s="233"/>
      <c r="O252" s="87"/>
      <c r="P252" s="87"/>
      <c r="Q252" s="87"/>
      <c r="R252" s="87"/>
      <c r="S252" s="87"/>
      <c r="T252" s="88"/>
      <c r="U252" s="41"/>
      <c r="V252" s="41"/>
      <c r="W252" s="41"/>
      <c r="X252" s="41"/>
      <c r="Y252" s="41"/>
      <c r="Z252" s="41"/>
      <c r="AA252" s="41"/>
      <c r="AB252" s="41"/>
      <c r="AC252" s="41"/>
      <c r="AD252" s="41"/>
      <c r="AE252" s="41"/>
      <c r="AT252" s="20" t="s">
        <v>317</v>
      </c>
      <c r="AU252" s="20" t="s">
        <v>85</v>
      </c>
    </row>
    <row r="253" s="13" customFormat="1">
      <c r="A253" s="13"/>
      <c r="B253" s="234"/>
      <c r="C253" s="235"/>
      <c r="D253" s="236" t="s">
        <v>319</v>
      </c>
      <c r="E253" s="237" t="s">
        <v>19</v>
      </c>
      <c r="F253" s="238" t="s">
        <v>2207</v>
      </c>
      <c r="G253" s="235"/>
      <c r="H253" s="239">
        <v>4</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83</v>
      </c>
      <c r="AY253" s="245" t="s">
        <v>308</v>
      </c>
    </row>
    <row r="254" s="2" customFormat="1" ht="16.5" customHeight="1">
      <c r="A254" s="41"/>
      <c r="B254" s="42"/>
      <c r="C254" s="216" t="s">
        <v>754</v>
      </c>
      <c r="D254" s="216" t="s">
        <v>310</v>
      </c>
      <c r="E254" s="217" t="s">
        <v>3004</v>
      </c>
      <c r="F254" s="218" t="s">
        <v>3005</v>
      </c>
      <c r="G254" s="219" t="s">
        <v>474</v>
      </c>
      <c r="H254" s="220">
        <v>54.229999999999997</v>
      </c>
      <c r="I254" s="221"/>
      <c r="J254" s="222">
        <f>ROUND(I254*H254,2)</f>
        <v>0</v>
      </c>
      <c r="K254" s="218" t="s">
        <v>314</v>
      </c>
      <c r="L254" s="47"/>
      <c r="M254" s="223" t="s">
        <v>19</v>
      </c>
      <c r="N254" s="224" t="s">
        <v>47</v>
      </c>
      <c r="O254" s="87"/>
      <c r="P254" s="225">
        <f>O254*H254</f>
        <v>0</v>
      </c>
      <c r="Q254" s="225">
        <v>0.00020000000000000001</v>
      </c>
      <c r="R254" s="225">
        <f>Q254*H254</f>
        <v>0.010846</v>
      </c>
      <c r="S254" s="225">
        <v>0</v>
      </c>
      <c r="T254" s="226">
        <f>S254*H254</f>
        <v>0</v>
      </c>
      <c r="U254" s="41"/>
      <c r="V254" s="41"/>
      <c r="W254" s="41"/>
      <c r="X254" s="41"/>
      <c r="Y254" s="41"/>
      <c r="Z254" s="41"/>
      <c r="AA254" s="41"/>
      <c r="AB254" s="41"/>
      <c r="AC254" s="41"/>
      <c r="AD254" s="41"/>
      <c r="AE254" s="41"/>
      <c r="AR254" s="227" t="s">
        <v>315</v>
      </c>
      <c r="AT254" s="227" t="s">
        <v>310</v>
      </c>
      <c r="AU254" s="227" t="s">
        <v>85</v>
      </c>
      <c r="AY254" s="20" t="s">
        <v>308</v>
      </c>
      <c r="BE254" s="228">
        <f>IF(N254="základní",J254,0)</f>
        <v>0</v>
      </c>
      <c r="BF254" s="228">
        <f>IF(N254="snížená",J254,0)</f>
        <v>0</v>
      </c>
      <c r="BG254" s="228">
        <f>IF(N254="zákl. přenesená",J254,0)</f>
        <v>0</v>
      </c>
      <c r="BH254" s="228">
        <f>IF(N254="sníž. přenesená",J254,0)</f>
        <v>0</v>
      </c>
      <c r="BI254" s="228">
        <f>IF(N254="nulová",J254,0)</f>
        <v>0</v>
      </c>
      <c r="BJ254" s="20" t="s">
        <v>83</v>
      </c>
      <c r="BK254" s="228">
        <f>ROUND(I254*H254,2)</f>
        <v>0</v>
      </c>
      <c r="BL254" s="20" t="s">
        <v>315</v>
      </c>
      <c r="BM254" s="227" t="s">
        <v>3006</v>
      </c>
    </row>
    <row r="255" s="2" customFormat="1">
      <c r="A255" s="41"/>
      <c r="B255" s="42"/>
      <c r="C255" s="43"/>
      <c r="D255" s="229" t="s">
        <v>317</v>
      </c>
      <c r="E255" s="43"/>
      <c r="F255" s="230" t="s">
        <v>3007</v>
      </c>
      <c r="G255" s="43"/>
      <c r="H255" s="43"/>
      <c r="I255" s="231"/>
      <c r="J255" s="43"/>
      <c r="K255" s="43"/>
      <c r="L255" s="47"/>
      <c r="M255" s="232"/>
      <c r="N255" s="233"/>
      <c r="O255" s="87"/>
      <c r="P255" s="87"/>
      <c r="Q255" s="87"/>
      <c r="R255" s="87"/>
      <c r="S255" s="87"/>
      <c r="T255" s="88"/>
      <c r="U255" s="41"/>
      <c r="V255" s="41"/>
      <c r="W255" s="41"/>
      <c r="X255" s="41"/>
      <c r="Y255" s="41"/>
      <c r="Z255" s="41"/>
      <c r="AA255" s="41"/>
      <c r="AB255" s="41"/>
      <c r="AC255" s="41"/>
      <c r="AD255" s="41"/>
      <c r="AE255" s="41"/>
      <c r="AT255" s="20" t="s">
        <v>317</v>
      </c>
      <c r="AU255" s="20" t="s">
        <v>85</v>
      </c>
    </row>
    <row r="256" s="14" customFormat="1">
      <c r="A256" s="14"/>
      <c r="B256" s="249"/>
      <c r="C256" s="250"/>
      <c r="D256" s="236" t="s">
        <v>319</v>
      </c>
      <c r="E256" s="251" t="s">
        <v>19</v>
      </c>
      <c r="F256" s="252" t="s">
        <v>3008</v>
      </c>
      <c r="G256" s="250"/>
      <c r="H256" s="251" t="s">
        <v>19</v>
      </c>
      <c r="I256" s="253"/>
      <c r="J256" s="250"/>
      <c r="K256" s="250"/>
      <c r="L256" s="254"/>
      <c r="M256" s="255"/>
      <c r="N256" s="256"/>
      <c r="O256" s="256"/>
      <c r="P256" s="256"/>
      <c r="Q256" s="256"/>
      <c r="R256" s="256"/>
      <c r="S256" s="256"/>
      <c r="T256" s="257"/>
      <c r="U256" s="14"/>
      <c r="V256" s="14"/>
      <c r="W256" s="14"/>
      <c r="X256" s="14"/>
      <c r="Y256" s="14"/>
      <c r="Z256" s="14"/>
      <c r="AA256" s="14"/>
      <c r="AB256" s="14"/>
      <c r="AC256" s="14"/>
      <c r="AD256" s="14"/>
      <c r="AE256" s="14"/>
      <c r="AT256" s="258" t="s">
        <v>319</v>
      </c>
      <c r="AU256" s="258" t="s">
        <v>85</v>
      </c>
      <c r="AV256" s="14" t="s">
        <v>83</v>
      </c>
      <c r="AW256" s="14" t="s">
        <v>37</v>
      </c>
      <c r="AX256" s="14" t="s">
        <v>76</v>
      </c>
      <c r="AY256" s="258" t="s">
        <v>308</v>
      </c>
    </row>
    <row r="257" s="13" customFormat="1">
      <c r="A257" s="13"/>
      <c r="B257" s="234"/>
      <c r="C257" s="235"/>
      <c r="D257" s="236" t="s">
        <v>319</v>
      </c>
      <c r="E257" s="237" t="s">
        <v>19</v>
      </c>
      <c r="F257" s="238" t="s">
        <v>2861</v>
      </c>
      <c r="G257" s="235"/>
      <c r="H257" s="239">
        <v>54.229999999999997</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37</v>
      </c>
      <c r="AX257" s="13" t="s">
        <v>83</v>
      </c>
      <c r="AY257" s="245" t="s">
        <v>308</v>
      </c>
    </row>
    <row r="258" s="2" customFormat="1" ht="16.5" customHeight="1">
      <c r="A258" s="41"/>
      <c r="B258" s="42"/>
      <c r="C258" s="216" t="s">
        <v>1414</v>
      </c>
      <c r="D258" s="216" t="s">
        <v>310</v>
      </c>
      <c r="E258" s="217" t="s">
        <v>1723</v>
      </c>
      <c r="F258" s="218" t="s">
        <v>1724</v>
      </c>
      <c r="G258" s="219" t="s">
        <v>474</v>
      </c>
      <c r="H258" s="220">
        <v>54.229999999999997</v>
      </c>
      <c r="I258" s="221"/>
      <c r="J258" s="222">
        <f>ROUND(I258*H258,2)</f>
        <v>0</v>
      </c>
      <c r="K258" s="218" t="s">
        <v>314</v>
      </c>
      <c r="L258" s="47"/>
      <c r="M258" s="223" t="s">
        <v>19</v>
      </c>
      <c r="N258" s="224" t="s">
        <v>47</v>
      </c>
      <c r="O258" s="87"/>
      <c r="P258" s="225">
        <f>O258*H258</f>
        <v>0</v>
      </c>
      <c r="Q258" s="225">
        <v>9.0000000000000006E-05</v>
      </c>
      <c r="R258" s="225">
        <f>Q258*H258</f>
        <v>0.0048807</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3009</v>
      </c>
    </row>
    <row r="259" s="2" customFormat="1">
      <c r="A259" s="41"/>
      <c r="B259" s="42"/>
      <c r="C259" s="43"/>
      <c r="D259" s="229" t="s">
        <v>317</v>
      </c>
      <c r="E259" s="43"/>
      <c r="F259" s="230" t="s">
        <v>1726</v>
      </c>
      <c r="G259" s="43"/>
      <c r="H259" s="43"/>
      <c r="I259" s="231"/>
      <c r="J259" s="43"/>
      <c r="K259" s="43"/>
      <c r="L259" s="47"/>
      <c r="M259" s="232"/>
      <c r="N259" s="233"/>
      <c r="O259" s="87"/>
      <c r="P259" s="87"/>
      <c r="Q259" s="87"/>
      <c r="R259" s="87"/>
      <c r="S259" s="87"/>
      <c r="T259" s="88"/>
      <c r="U259" s="41"/>
      <c r="V259" s="41"/>
      <c r="W259" s="41"/>
      <c r="X259" s="41"/>
      <c r="Y259" s="41"/>
      <c r="Z259" s="41"/>
      <c r="AA259" s="41"/>
      <c r="AB259" s="41"/>
      <c r="AC259" s="41"/>
      <c r="AD259" s="41"/>
      <c r="AE259" s="41"/>
      <c r="AT259" s="20" t="s">
        <v>317</v>
      </c>
      <c r="AU259" s="20" t="s">
        <v>85</v>
      </c>
    </row>
    <row r="260" s="14" customFormat="1">
      <c r="A260" s="14"/>
      <c r="B260" s="249"/>
      <c r="C260" s="250"/>
      <c r="D260" s="236" t="s">
        <v>319</v>
      </c>
      <c r="E260" s="251" t="s">
        <v>19</v>
      </c>
      <c r="F260" s="252" t="s">
        <v>3010</v>
      </c>
      <c r="G260" s="250"/>
      <c r="H260" s="251" t="s">
        <v>19</v>
      </c>
      <c r="I260" s="253"/>
      <c r="J260" s="250"/>
      <c r="K260" s="250"/>
      <c r="L260" s="254"/>
      <c r="M260" s="255"/>
      <c r="N260" s="256"/>
      <c r="O260" s="256"/>
      <c r="P260" s="256"/>
      <c r="Q260" s="256"/>
      <c r="R260" s="256"/>
      <c r="S260" s="256"/>
      <c r="T260" s="257"/>
      <c r="U260" s="14"/>
      <c r="V260" s="14"/>
      <c r="W260" s="14"/>
      <c r="X260" s="14"/>
      <c r="Y260" s="14"/>
      <c r="Z260" s="14"/>
      <c r="AA260" s="14"/>
      <c r="AB260" s="14"/>
      <c r="AC260" s="14"/>
      <c r="AD260" s="14"/>
      <c r="AE260" s="14"/>
      <c r="AT260" s="258" t="s">
        <v>319</v>
      </c>
      <c r="AU260" s="258" t="s">
        <v>85</v>
      </c>
      <c r="AV260" s="14" t="s">
        <v>83</v>
      </c>
      <c r="AW260" s="14" t="s">
        <v>37</v>
      </c>
      <c r="AX260" s="14" t="s">
        <v>76</v>
      </c>
      <c r="AY260" s="258" t="s">
        <v>308</v>
      </c>
    </row>
    <row r="261" s="13" customFormat="1">
      <c r="A261" s="13"/>
      <c r="B261" s="234"/>
      <c r="C261" s="235"/>
      <c r="D261" s="236" t="s">
        <v>319</v>
      </c>
      <c r="E261" s="237" t="s">
        <v>19</v>
      </c>
      <c r="F261" s="238" t="s">
        <v>2861</v>
      </c>
      <c r="G261" s="235"/>
      <c r="H261" s="239">
        <v>54.229999999999997</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83</v>
      </c>
      <c r="AY261" s="245" t="s">
        <v>308</v>
      </c>
    </row>
    <row r="262" s="12" customFormat="1" ht="22.8" customHeight="1">
      <c r="A262" s="12"/>
      <c r="B262" s="200"/>
      <c r="C262" s="201"/>
      <c r="D262" s="202" t="s">
        <v>75</v>
      </c>
      <c r="E262" s="214" t="s">
        <v>518</v>
      </c>
      <c r="F262" s="214" t="s">
        <v>519</v>
      </c>
      <c r="G262" s="201"/>
      <c r="H262" s="201"/>
      <c r="I262" s="204"/>
      <c r="J262" s="215">
        <f>BK262</f>
        <v>0</v>
      </c>
      <c r="K262" s="201"/>
      <c r="L262" s="206"/>
      <c r="M262" s="207"/>
      <c r="N262" s="208"/>
      <c r="O262" s="208"/>
      <c r="P262" s="209">
        <f>SUM(P263:P264)</f>
        <v>0</v>
      </c>
      <c r="Q262" s="208"/>
      <c r="R262" s="209">
        <f>SUM(R263:R264)</f>
        <v>0</v>
      </c>
      <c r="S262" s="208"/>
      <c r="T262" s="210">
        <f>SUM(T263:T264)</f>
        <v>0</v>
      </c>
      <c r="U262" s="12"/>
      <c r="V262" s="12"/>
      <c r="W262" s="12"/>
      <c r="X262" s="12"/>
      <c r="Y262" s="12"/>
      <c r="Z262" s="12"/>
      <c r="AA262" s="12"/>
      <c r="AB262" s="12"/>
      <c r="AC262" s="12"/>
      <c r="AD262" s="12"/>
      <c r="AE262" s="12"/>
      <c r="AR262" s="211" t="s">
        <v>83</v>
      </c>
      <c r="AT262" s="212" t="s">
        <v>75</v>
      </c>
      <c r="AU262" s="212" t="s">
        <v>83</v>
      </c>
      <c r="AY262" s="211" t="s">
        <v>308</v>
      </c>
      <c r="BK262" s="213">
        <f>SUM(BK263:BK264)</f>
        <v>0</v>
      </c>
    </row>
    <row r="263" s="2" customFormat="1" ht="24.15" customHeight="1">
      <c r="A263" s="41"/>
      <c r="B263" s="42"/>
      <c r="C263" s="216" t="s">
        <v>757</v>
      </c>
      <c r="D263" s="216" t="s">
        <v>310</v>
      </c>
      <c r="E263" s="217" t="s">
        <v>520</v>
      </c>
      <c r="F263" s="218" t="s">
        <v>521</v>
      </c>
      <c r="G263" s="219" t="s">
        <v>493</v>
      </c>
      <c r="H263" s="220">
        <v>77.406999999999996</v>
      </c>
      <c r="I263" s="221"/>
      <c r="J263" s="222">
        <f>ROUND(I263*H263,2)</f>
        <v>0</v>
      </c>
      <c r="K263" s="218" t="s">
        <v>314</v>
      </c>
      <c r="L263" s="47"/>
      <c r="M263" s="223" t="s">
        <v>19</v>
      </c>
      <c r="N263" s="224" t="s">
        <v>47</v>
      </c>
      <c r="O263" s="87"/>
      <c r="P263" s="225">
        <f>O263*H263</f>
        <v>0</v>
      </c>
      <c r="Q263" s="225">
        <v>0</v>
      </c>
      <c r="R263" s="225">
        <f>Q263*H263</f>
        <v>0</v>
      </c>
      <c r="S263" s="225">
        <v>0</v>
      </c>
      <c r="T263" s="226">
        <f>S263*H263</f>
        <v>0</v>
      </c>
      <c r="U263" s="41"/>
      <c r="V263" s="41"/>
      <c r="W263" s="41"/>
      <c r="X263" s="41"/>
      <c r="Y263" s="41"/>
      <c r="Z263" s="41"/>
      <c r="AA263" s="41"/>
      <c r="AB263" s="41"/>
      <c r="AC263" s="41"/>
      <c r="AD263" s="41"/>
      <c r="AE263" s="41"/>
      <c r="AR263" s="227" t="s">
        <v>315</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315</v>
      </c>
      <c r="BM263" s="227" t="s">
        <v>3011</v>
      </c>
    </row>
    <row r="264" s="2" customFormat="1">
      <c r="A264" s="41"/>
      <c r="B264" s="42"/>
      <c r="C264" s="43"/>
      <c r="D264" s="229" t="s">
        <v>317</v>
      </c>
      <c r="E264" s="43"/>
      <c r="F264" s="230" t="s">
        <v>523</v>
      </c>
      <c r="G264" s="43"/>
      <c r="H264" s="43"/>
      <c r="I264" s="231"/>
      <c r="J264" s="43"/>
      <c r="K264" s="43"/>
      <c r="L264" s="47"/>
      <c r="M264" s="270"/>
      <c r="N264" s="271"/>
      <c r="O264" s="272"/>
      <c r="P264" s="272"/>
      <c r="Q264" s="272"/>
      <c r="R264" s="272"/>
      <c r="S264" s="272"/>
      <c r="T264" s="273"/>
      <c r="U264" s="41"/>
      <c r="V264" s="41"/>
      <c r="W264" s="41"/>
      <c r="X264" s="41"/>
      <c r="Y264" s="41"/>
      <c r="Z264" s="41"/>
      <c r="AA264" s="41"/>
      <c r="AB264" s="41"/>
      <c r="AC264" s="41"/>
      <c r="AD264" s="41"/>
      <c r="AE264" s="41"/>
      <c r="AT264" s="20" t="s">
        <v>317</v>
      </c>
      <c r="AU264" s="20" t="s">
        <v>85</v>
      </c>
    </row>
    <row r="265" s="2" customFormat="1" ht="6.96" customHeight="1">
      <c r="A265" s="41"/>
      <c r="B265" s="62"/>
      <c r="C265" s="63"/>
      <c r="D265" s="63"/>
      <c r="E265" s="63"/>
      <c r="F265" s="63"/>
      <c r="G265" s="63"/>
      <c r="H265" s="63"/>
      <c r="I265" s="63"/>
      <c r="J265" s="63"/>
      <c r="K265" s="63"/>
      <c r="L265" s="47"/>
      <c r="M265" s="41"/>
      <c r="O265" s="41"/>
      <c r="P265" s="41"/>
      <c r="Q265" s="41"/>
      <c r="R265" s="41"/>
      <c r="S265" s="41"/>
      <c r="T265" s="41"/>
      <c r="U265" s="41"/>
      <c r="V265" s="41"/>
      <c r="W265" s="41"/>
      <c r="X265" s="41"/>
      <c r="Y265" s="41"/>
      <c r="Z265" s="41"/>
      <c r="AA265" s="41"/>
      <c r="AB265" s="41"/>
      <c r="AC265" s="41"/>
      <c r="AD265" s="41"/>
      <c r="AE265" s="41"/>
    </row>
  </sheetData>
  <sheetProtection sheet="1" autoFilter="0" formatColumns="0" formatRows="0" objects="1" scenarios="1" spinCount="100000" saltValue="4O5MmwRSZjrNXQxHlEa+EyvCFD+u4Ocszh48AURb5FKBCNG4RzqmoxmGf03nobtYnF/42dTv1unPnsf4ltf8MQ==" hashValue="P2Bqk9+3ntpVTyS+8WYrM1f3WHhSoeUunR6NGaXwl30E544XBWx73q3+/daA5wAH9UpM1GT81odV/rppkWsOKg==" algorithmName="SHA-512" password="CC35"/>
  <autoFilter ref="C90:K264"/>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32254203"/>
    <hyperlink ref="F101" r:id="rId2" display="https://podminky.urs.cz/item/CS_URS_2024_02/162751117"/>
    <hyperlink ref="F105" r:id="rId3" display="https://podminky.urs.cz/item/CS_URS_2024_02/162751119"/>
    <hyperlink ref="F108" r:id="rId4" display="https://podminky.urs.cz/item/CS_URS_2024_02/171201231"/>
    <hyperlink ref="F111" r:id="rId5" display="https://podminky.urs.cz/item/CS_URS_2024_02/171251201"/>
    <hyperlink ref="F116" r:id="rId6" display="https://podminky.urs.cz/item/CS_URS_2024_02/174151101"/>
    <hyperlink ref="F127" r:id="rId7" display="https://podminky.urs.cz/item/CS_URS_2024_02/175151101"/>
    <hyperlink ref="F136" r:id="rId8" display="https://podminky.urs.cz/item/CS_URS_2024_02/211971110"/>
    <hyperlink ref="F144" r:id="rId9" display="https://podminky.urs.cz/item/CS_URS_2024_02/212752101"/>
    <hyperlink ref="F150" r:id="rId10" display="https://podminky.urs.cz/item/CS_URS_2024_02/451572111"/>
    <hyperlink ref="F155" r:id="rId11" display="https://podminky.urs.cz/item/CS_URS_2024_02/452112112"/>
    <hyperlink ref="F162" r:id="rId12" display="https://podminky.urs.cz/item/CS_URS_2024_02/452313131"/>
    <hyperlink ref="F165" r:id="rId13" display="https://podminky.urs.cz/item/CS_URS_2024_02/452353111"/>
    <hyperlink ref="F168" r:id="rId14" display="https://podminky.urs.cz/item/CS_URS_2024_02/452353112"/>
    <hyperlink ref="F172" r:id="rId15" display="https://podminky.urs.cz/item/CS_URS_2024_02/852241122"/>
    <hyperlink ref="F183" r:id="rId16" display="https://podminky.urs.cz/item/CS_URS_2024_02/852242122"/>
    <hyperlink ref="F192" r:id="rId17" display="https://podminky.urs.cz/item/CS_URS_2024_02/871351212"/>
    <hyperlink ref="F198" r:id="rId18" display="https://podminky.urs.cz/item/CS_URS_2024_02/877351102"/>
    <hyperlink ref="F204" r:id="rId19" display="https://podminky.urs.cz/item/CS_URS_2024_02/877351110"/>
    <hyperlink ref="F210" r:id="rId20" display="https://podminky.urs.cz/item/CS_URS_2024_02/877351113"/>
    <hyperlink ref="F216" r:id="rId21" display="https://podminky.urs.cz/item/CS_URS_2024_02/891241112"/>
    <hyperlink ref="F223" r:id="rId22" display="https://podminky.urs.cz/item/CS_URS_2024_02/891247112"/>
    <hyperlink ref="F228" r:id="rId23" display="https://podminky.urs.cz/item/CS_URS_2024_02/891359962"/>
    <hyperlink ref="F233" r:id="rId24" display="https://podminky.urs.cz/item/CS_URS_2024_02/892353122"/>
    <hyperlink ref="F236" r:id="rId25" display="https://podminky.urs.cz/item/CS_URS_2024_02/892351111"/>
    <hyperlink ref="F239" r:id="rId26" display="https://podminky.urs.cz/item/CS_URS_2024_02/892372111"/>
    <hyperlink ref="F242" r:id="rId27" display="https://podminky.urs.cz/item/CS_URS_2024_02/899401112"/>
    <hyperlink ref="F247" r:id="rId28" display="https://podminky.urs.cz/item/CS_URS_2024_02/899401113"/>
    <hyperlink ref="F252" r:id="rId29" display="https://podminky.urs.cz/item/CS_URS_2024_02/899712111"/>
    <hyperlink ref="F255" r:id="rId30" display="https://podminky.urs.cz/item/CS_URS_2024_02/899721112"/>
    <hyperlink ref="F259" r:id="rId31" display="https://podminky.urs.cz/item/CS_URS_2024_02/899722113"/>
    <hyperlink ref="F264" r:id="rId32"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33"/>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3012</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3014</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22</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
        <v>27</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
        <v>28</v>
      </c>
      <c r="F19" s="41"/>
      <c r="G19" s="41"/>
      <c r="H19" s="41"/>
      <c r="I19" s="146" t="s">
        <v>29</v>
      </c>
      <c r="J19" s="136" t="s">
        <v>30</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
        <v>3015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
        <v>3016</v>
      </c>
      <c r="F25" s="41"/>
      <c r="G25" s="41"/>
      <c r="H25" s="41"/>
      <c r="I25" s="146" t="s">
        <v>29</v>
      </c>
      <c r="J25" s="136" t="s">
        <v>3017</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
        <v>3018</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
        <v>3019</v>
      </c>
      <c r="F28" s="41"/>
      <c r="G28" s="41"/>
      <c r="H28" s="41"/>
      <c r="I28" s="146" t="s">
        <v>29</v>
      </c>
      <c r="J28" s="136" t="s">
        <v>3020</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ROUND(J107,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ROUND((SUM(BE107:BE1755)),  2)</f>
        <v>0</v>
      </c>
      <c r="G37" s="41"/>
      <c r="H37" s="41"/>
      <c r="I37" s="161">
        <v>0.20999999999999999</v>
      </c>
      <c r="J37" s="160">
        <f>ROUND(((SUM(BE107:BE1755))*I37),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ROUND((SUM(BF107:BF1755)),  2)</f>
        <v>0</v>
      </c>
      <c r="G38" s="41"/>
      <c r="H38" s="41"/>
      <c r="I38" s="161">
        <v>0.12</v>
      </c>
      <c r="J38" s="160">
        <f>ROUND(((SUM(BF107:BF1755))*I38),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ROUND((SUM(BG107:BG1755)),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ROUND((SUM(BH107:BH1755)),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ROUND((SUM(BI107:BI1755)),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3012</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431.1.1 - Úprava SSZ - Etapa 1 POV</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Ostrava</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ATRIS, s.r.o.</v>
      </c>
      <c r="K62" s="43"/>
      <c r="L62" s="148"/>
      <c r="S62" s="41"/>
      <c r="T62" s="41"/>
      <c r="U62" s="41"/>
      <c r="V62" s="41"/>
      <c r="W62" s="41"/>
      <c r="X62" s="41"/>
      <c r="Y62" s="41"/>
      <c r="Z62" s="41"/>
      <c r="AA62" s="41"/>
      <c r="AB62" s="41"/>
      <c r="AC62" s="41"/>
      <c r="AD62" s="41"/>
      <c r="AE62" s="41"/>
    </row>
    <row r="63" s="2" customFormat="1" ht="25.65" customHeight="1">
      <c r="A63" s="41"/>
      <c r="B63" s="42"/>
      <c r="C63" s="35" t="s">
        <v>31</v>
      </c>
      <c r="D63" s="43"/>
      <c r="E63" s="43"/>
      <c r="F63" s="30" t="str">
        <f>IF(E22="","",E22)</f>
        <v>Vyplň údaj</v>
      </c>
      <c r="G63" s="43"/>
      <c r="H63" s="43"/>
      <c r="I63" s="35" t="s">
        <v>38</v>
      </c>
      <c r="J63" s="39" t="str">
        <f>E28</f>
        <v>PK SSZ Obrdlík, s.r.o.</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J107</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J108</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J109</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1519</v>
      </c>
      <c r="E70" s="186"/>
      <c r="F70" s="186"/>
      <c r="G70" s="186"/>
      <c r="H70" s="186"/>
      <c r="I70" s="186"/>
      <c r="J70" s="187">
        <f>J229</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1149</v>
      </c>
      <c r="E71" s="186"/>
      <c r="F71" s="186"/>
      <c r="G71" s="186"/>
      <c r="H71" s="186"/>
      <c r="I71" s="186"/>
      <c r="J71" s="187">
        <f>J239</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437</v>
      </c>
      <c r="E72" s="186"/>
      <c r="F72" s="186"/>
      <c r="G72" s="186"/>
      <c r="H72" s="186"/>
      <c r="I72" s="186"/>
      <c r="J72" s="187">
        <f>J270</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538</v>
      </c>
      <c r="E73" s="186"/>
      <c r="F73" s="186"/>
      <c r="G73" s="186"/>
      <c r="H73" s="186"/>
      <c r="I73" s="186"/>
      <c r="J73" s="187">
        <f>J299</f>
        <v>0</v>
      </c>
      <c r="K73" s="128"/>
      <c r="L73" s="188"/>
      <c r="S73" s="10"/>
      <c r="T73" s="10"/>
      <c r="U73" s="10"/>
      <c r="V73" s="10"/>
      <c r="W73" s="10"/>
      <c r="X73" s="10"/>
      <c r="Y73" s="10"/>
      <c r="Z73" s="10"/>
      <c r="AA73" s="10"/>
      <c r="AB73" s="10"/>
      <c r="AC73" s="10"/>
      <c r="AD73" s="10"/>
      <c r="AE73" s="10"/>
    </row>
    <row r="74" s="10" customFormat="1" ht="14.88" customHeight="1">
      <c r="A74" s="10"/>
      <c r="B74" s="184"/>
      <c r="C74" s="128"/>
      <c r="D74" s="185" t="s">
        <v>3021</v>
      </c>
      <c r="E74" s="186"/>
      <c r="F74" s="186"/>
      <c r="G74" s="186"/>
      <c r="H74" s="186"/>
      <c r="I74" s="186"/>
      <c r="J74" s="187">
        <f>J310</f>
        <v>0</v>
      </c>
      <c r="K74" s="128"/>
      <c r="L74" s="188"/>
      <c r="S74" s="10"/>
      <c r="T74" s="10"/>
      <c r="U74" s="10"/>
      <c r="V74" s="10"/>
      <c r="W74" s="10"/>
      <c r="X74" s="10"/>
      <c r="Y74" s="10"/>
      <c r="Z74" s="10"/>
      <c r="AA74" s="10"/>
      <c r="AB74" s="10"/>
      <c r="AC74" s="10"/>
      <c r="AD74" s="10"/>
      <c r="AE74" s="10"/>
    </row>
    <row r="75" s="10" customFormat="1" ht="14.88" customHeight="1">
      <c r="A75" s="10"/>
      <c r="B75" s="184"/>
      <c r="C75" s="128"/>
      <c r="D75" s="185" t="s">
        <v>3022</v>
      </c>
      <c r="E75" s="186"/>
      <c r="F75" s="186"/>
      <c r="G75" s="186"/>
      <c r="H75" s="186"/>
      <c r="I75" s="186"/>
      <c r="J75" s="187">
        <f>J396</f>
        <v>0</v>
      </c>
      <c r="K75" s="128"/>
      <c r="L75" s="188"/>
      <c r="S75" s="10"/>
      <c r="T75" s="10"/>
      <c r="U75" s="10"/>
      <c r="V75" s="10"/>
      <c r="W75" s="10"/>
      <c r="X75" s="10"/>
      <c r="Y75" s="10"/>
      <c r="Z75" s="10"/>
      <c r="AA75" s="10"/>
      <c r="AB75" s="10"/>
      <c r="AC75" s="10"/>
      <c r="AD75" s="10"/>
      <c r="AE75" s="10"/>
    </row>
    <row r="76" s="9" customFormat="1" ht="24.96" customHeight="1">
      <c r="A76" s="9"/>
      <c r="B76" s="178"/>
      <c r="C76" s="179"/>
      <c r="D76" s="180" t="s">
        <v>539</v>
      </c>
      <c r="E76" s="181"/>
      <c r="F76" s="181"/>
      <c r="G76" s="181"/>
      <c r="H76" s="181"/>
      <c r="I76" s="181"/>
      <c r="J76" s="182">
        <f>J399</f>
        <v>0</v>
      </c>
      <c r="K76" s="179"/>
      <c r="L76" s="183"/>
      <c r="S76" s="9"/>
      <c r="T76" s="9"/>
      <c r="U76" s="9"/>
      <c r="V76" s="9"/>
      <c r="W76" s="9"/>
      <c r="X76" s="9"/>
      <c r="Y76" s="9"/>
      <c r="Z76" s="9"/>
      <c r="AA76" s="9"/>
      <c r="AB76" s="9"/>
      <c r="AC76" s="9"/>
      <c r="AD76" s="9"/>
      <c r="AE76" s="9"/>
    </row>
    <row r="77" s="10" customFormat="1" ht="19.92" customHeight="1">
      <c r="A77" s="10"/>
      <c r="B77" s="184"/>
      <c r="C77" s="128"/>
      <c r="D77" s="185" t="s">
        <v>3023</v>
      </c>
      <c r="E77" s="186"/>
      <c r="F77" s="186"/>
      <c r="G77" s="186"/>
      <c r="H77" s="186"/>
      <c r="I77" s="186"/>
      <c r="J77" s="187">
        <f>J400</f>
        <v>0</v>
      </c>
      <c r="K77" s="128"/>
      <c r="L77" s="188"/>
      <c r="S77" s="10"/>
      <c r="T77" s="10"/>
      <c r="U77" s="10"/>
      <c r="V77" s="10"/>
      <c r="W77" s="10"/>
      <c r="X77" s="10"/>
      <c r="Y77" s="10"/>
      <c r="Z77" s="10"/>
      <c r="AA77" s="10"/>
      <c r="AB77" s="10"/>
      <c r="AC77" s="10"/>
      <c r="AD77" s="10"/>
      <c r="AE77" s="10"/>
    </row>
    <row r="78" s="9" customFormat="1" ht="24.96" customHeight="1">
      <c r="A78" s="9"/>
      <c r="B78" s="178"/>
      <c r="C78" s="179"/>
      <c r="D78" s="180" t="s">
        <v>1074</v>
      </c>
      <c r="E78" s="181"/>
      <c r="F78" s="181"/>
      <c r="G78" s="181"/>
      <c r="H78" s="181"/>
      <c r="I78" s="181"/>
      <c r="J78" s="182">
        <f>J410</f>
        <v>0</v>
      </c>
      <c r="K78" s="179"/>
      <c r="L78" s="183"/>
      <c r="S78" s="9"/>
      <c r="T78" s="9"/>
      <c r="U78" s="9"/>
      <c r="V78" s="9"/>
      <c r="W78" s="9"/>
      <c r="X78" s="9"/>
      <c r="Y78" s="9"/>
      <c r="Z78" s="9"/>
      <c r="AA78" s="9"/>
      <c r="AB78" s="9"/>
      <c r="AC78" s="9"/>
      <c r="AD78" s="9"/>
      <c r="AE78" s="9"/>
    </row>
    <row r="79" s="10" customFormat="1" ht="19.92" customHeight="1">
      <c r="A79" s="10"/>
      <c r="B79" s="184"/>
      <c r="C79" s="128"/>
      <c r="D79" s="185" t="s">
        <v>1075</v>
      </c>
      <c r="E79" s="186"/>
      <c r="F79" s="186"/>
      <c r="G79" s="186"/>
      <c r="H79" s="186"/>
      <c r="I79" s="186"/>
      <c r="J79" s="187">
        <f>J411</f>
        <v>0</v>
      </c>
      <c r="K79" s="128"/>
      <c r="L79" s="188"/>
      <c r="S79" s="10"/>
      <c r="T79" s="10"/>
      <c r="U79" s="10"/>
      <c r="V79" s="10"/>
      <c r="W79" s="10"/>
      <c r="X79" s="10"/>
      <c r="Y79" s="10"/>
      <c r="Z79" s="10"/>
      <c r="AA79" s="10"/>
      <c r="AB79" s="10"/>
      <c r="AC79" s="10"/>
      <c r="AD79" s="10"/>
      <c r="AE79" s="10"/>
    </row>
    <row r="80" s="10" customFormat="1" ht="19.92" customHeight="1">
      <c r="A80" s="10"/>
      <c r="B80" s="184"/>
      <c r="C80" s="128"/>
      <c r="D80" s="185" t="s">
        <v>3024</v>
      </c>
      <c r="E80" s="186"/>
      <c r="F80" s="186"/>
      <c r="G80" s="186"/>
      <c r="H80" s="186"/>
      <c r="I80" s="186"/>
      <c r="J80" s="187">
        <f>J592</f>
        <v>0</v>
      </c>
      <c r="K80" s="128"/>
      <c r="L80" s="188"/>
      <c r="S80" s="10"/>
      <c r="T80" s="10"/>
      <c r="U80" s="10"/>
      <c r="V80" s="10"/>
      <c r="W80" s="10"/>
      <c r="X80" s="10"/>
      <c r="Y80" s="10"/>
      <c r="Z80" s="10"/>
      <c r="AA80" s="10"/>
      <c r="AB80" s="10"/>
      <c r="AC80" s="10"/>
      <c r="AD80" s="10"/>
      <c r="AE80" s="10"/>
    </row>
    <row r="81" s="10" customFormat="1" ht="19.92" customHeight="1">
      <c r="A81" s="10"/>
      <c r="B81" s="184"/>
      <c r="C81" s="128"/>
      <c r="D81" s="185" t="s">
        <v>3025</v>
      </c>
      <c r="E81" s="186"/>
      <c r="F81" s="186"/>
      <c r="G81" s="186"/>
      <c r="H81" s="186"/>
      <c r="I81" s="186"/>
      <c r="J81" s="187">
        <f>J1180</f>
        <v>0</v>
      </c>
      <c r="K81" s="128"/>
      <c r="L81" s="188"/>
      <c r="S81" s="10"/>
      <c r="T81" s="10"/>
      <c r="U81" s="10"/>
      <c r="V81" s="10"/>
      <c r="W81" s="10"/>
      <c r="X81" s="10"/>
      <c r="Y81" s="10"/>
      <c r="Z81" s="10"/>
      <c r="AA81" s="10"/>
      <c r="AB81" s="10"/>
      <c r="AC81" s="10"/>
      <c r="AD81" s="10"/>
      <c r="AE81" s="10"/>
    </row>
    <row r="82" s="10" customFormat="1" ht="19.92" customHeight="1">
      <c r="A82" s="10"/>
      <c r="B82" s="184"/>
      <c r="C82" s="128"/>
      <c r="D82" s="185" t="s">
        <v>3026</v>
      </c>
      <c r="E82" s="186"/>
      <c r="F82" s="186"/>
      <c r="G82" s="186"/>
      <c r="H82" s="186"/>
      <c r="I82" s="186"/>
      <c r="J82" s="187">
        <f>J1217</f>
        <v>0</v>
      </c>
      <c r="K82" s="128"/>
      <c r="L82" s="188"/>
      <c r="S82" s="10"/>
      <c r="T82" s="10"/>
      <c r="U82" s="10"/>
      <c r="V82" s="10"/>
      <c r="W82" s="10"/>
      <c r="X82" s="10"/>
      <c r="Y82" s="10"/>
      <c r="Z82" s="10"/>
      <c r="AA82" s="10"/>
      <c r="AB82" s="10"/>
      <c r="AC82" s="10"/>
      <c r="AD82" s="10"/>
      <c r="AE82" s="10"/>
    </row>
    <row r="83" s="10" customFormat="1" ht="19.92" customHeight="1">
      <c r="A83" s="10"/>
      <c r="B83" s="184"/>
      <c r="C83" s="128"/>
      <c r="D83" s="185" t="s">
        <v>3027</v>
      </c>
      <c r="E83" s="186"/>
      <c r="F83" s="186"/>
      <c r="G83" s="186"/>
      <c r="H83" s="186"/>
      <c r="I83" s="186"/>
      <c r="J83" s="187">
        <f>J1545</f>
        <v>0</v>
      </c>
      <c r="K83" s="128"/>
      <c r="L83" s="188"/>
      <c r="S83" s="10"/>
      <c r="T83" s="10"/>
      <c r="U83" s="10"/>
      <c r="V83" s="10"/>
      <c r="W83" s="10"/>
      <c r="X83" s="10"/>
      <c r="Y83" s="10"/>
      <c r="Z83" s="10"/>
      <c r="AA83" s="10"/>
      <c r="AB83" s="10"/>
      <c r="AC83" s="10"/>
      <c r="AD83" s="10"/>
      <c r="AE83" s="10"/>
    </row>
    <row r="84" s="2" customFormat="1" ht="21.84"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62"/>
      <c r="C85" s="63"/>
      <c r="D85" s="63"/>
      <c r="E85" s="63"/>
      <c r="F85" s="63"/>
      <c r="G85" s="63"/>
      <c r="H85" s="63"/>
      <c r="I85" s="63"/>
      <c r="J85" s="63"/>
      <c r="K85" s="63"/>
      <c r="L85" s="148"/>
      <c r="S85" s="41"/>
      <c r="T85" s="41"/>
      <c r="U85" s="41"/>
      <c r="V85" s="41"/>
      <c r="W85" s="41"/>
      <c r="X85" s="41"/>
      <c r="Y85" s="41"/>
      <c r="Z85" s="41"/>
      <c r="AA85" s="41"/>
      <c r="AB85" s="41"/>
      <c r="AC85" s="41"/>
      <c r="AD85" s="41"/>
      <c r="AE85" s="41"/>
    </row>
    <row r="89" s="2" customFormat="1" ht="6.96" customHeight="1">
      <c r="A89" s="41"/>
      <c r="B89" s="64"/>
      <c r="C89" s="65"/>
      <c r="D89" s="65"/>
      <c r="E89" s="65"/>
      <c r="F89" s="65"/>
      <c r="G89" s="65"/>
      <c r="H89" s="65"/>
      <c r="I89" s="65"/>
      <c r="J89" s="65"/>
      <c r="K89" s="65"/>
      <c r="L89" s="148"/>
      <c r="S89" s="41"/>
      <c r="T89" s="41"/>
      <c r="U89" s="41"/>
      <c r="V89" s="41"/>
      <c r="W89" s="41"/>
      <c r="X89" s="41"/>
      <c r="Y89" s="41"/>
      <c r="Z89" s="41"/>
      <c r="AA89" s="41"/>
      <c r="AB89" s="41"/>
      <c r="AC89" s="41"/>
      <c r="AD89" s="41"/>
      <c r="AE89" s="41"/>
    </row>
    <row r="90" s="2" customFormat="1" ht="24.96" customHeight="1">
      <c r="A90" s="41"/>
      <c r="B90" s="42"/>
      <c r="C90" s="26" t="s">
        <v>293</v>
      </c>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2" customHeight="1">
      <c r="A92" s="41"/>
      <c r="B92" s="42"/>
      <c r="C92" s="35" t="s">
        <v>16</v>
      </c>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6.5" customHeight="1">
      <c r="A93" s="41"/>
      <c r="B93" s="42"/>
      <c r="C93" s="43"/>
      <c r="D93" s="43"/>
      <c r="E93" s="173" t="str">
        <f>E7</f>
        <v>DI_c10_Revitalizace Náměstí Republiky-PDPS</v>
      </c>
      <c r="F93" s="35"/>
      <c r="G93" s="35"/>
      <c r="H93" s="35"/>
      <c r="I93" s="43"/>
      <c r="J93" s="43"/>
      <c r="K93" s="43"/>
      <c r="L93" s="148"/>
      <c r="S93" s="41"/>
      <c r="T93" s="41"/>
      <c r="U93" s="41"/>
      <c r="V93" s="41"/>
      <c r="W93" s="41"/>
      <c r="X93" s="41"/>
      <c r="Y93" s="41"/>
      <c r="Z93" s="41"/>
      <c r="AA93" s="41"/>
      <c r="AB93" s="41"/>
      <c r="AC93" s="41"/>
      <c r="AD93" s="41"/>
      <c r="AE93" s="41"/>
    </row>
    <row r="94" s="1" customFormat="1" ht="12" customHeight="1">
      <c r="B94" s="24"/>
      <c r="C94" s="35" t="s">
        <v>283</v>
      </c>
      <c r="D94" s="25"/>
      <c r="E94" s="25"/>
      <c r="F94" s="25"/>
      <c r="G94" s="25"/>
      <c r="H94" s="25"/>
      <c r="I94" s="25"/>
      <c r="J94" s="25"/>
      <c r="K94" s="25"/>
      <c r="L94" s="23"/>
    </row>
    <row r="95" s="1" customFormat="1" ht="16.5" customHeight="1">
      <c r="B95" s="24"/>
      <c r="C95" s="25"/>
      <c r="D95" s="25"/>
      <c r="E95" s="173" t="s">
        <v>284</v>
      </c>
      <c r="F95" s="25"/>
      <c r="G95" s="25"/>
      <c r="H95" s="25"/>
      <c r="I95" s="25"/>
      <c r="J95" s="25"/>
      <c r="K95" s="25"/>
      <c r="L95" s="23"/>
    </row>
    <row r="96" s="1" customFormat="1" ht="12" customHeight="1">
      <c r="B96" s="24"/>
      <c r="C96" s="35" t="s">
        <v>285</v>
      </c>
      <c r="D96" s="25"/>
      <c r="E96" s="25"/>
      <c r="F96" s="25"/>
      <c r="G96" s="25"/>
      <c r="H96" s="25"/>
      <c r="I96" s="25"/>
      <c r="J96" s="25"/>
      <c r="K96" s="25"/>
      <c r="L96" s="23"/>
    </row>
    <row r="97" s="2" customFormat="1" ht="16.5" customHeight="1">
      <c r="A97" s="41"/>
      <c r="B97" s="42"/>
      <c r="C97" s="43"/>
      <c r="D97" s="43"/>
      <c r="E97" s="291" t="s">
        <v>3012</v>
      </c>
      <c r="F97" s="43"/>
      <c r="G97" s="43"/>
      <c r="H97" s="43"/>
      <c r="I97" s="43"/>
      <c r="J97" s="43"/>
      <c r="K97" s="43"/>
      <c r="L97" s="148"/>
      <c r="S97" s="41"/>
      <c r="T97" s="41"/>
      <c r="U97" s="41"/>
      <c r="V97" s="41"/>
      <c r="W97" s="41"/>
      <c r="X97" s="41"/>
      <c r="Y97" s="41"/>
      <c r="Z97" s="41"/>
      <c r="AA97" s="41"/>
      <c r="AB97" s="41"/>
      <c r="AC97" s="41"/>
      <c r="AD97" s="41"/>
      <c r="AE97" s="41"/>
    </row>
    <row r="98" s="2" customFormat="1" ht="12" customHeight="1">
      <c r="A98" s="41"/>
      <c r="B98" s="42"/>
      <c r="C98" s="35" t="s">
        <v>3013</v>
      </c>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6.5" customHeight="1">
      <c r="A99" s="41"/>
      <c r="B99" s="42"/>
      <c r="C99" s="43"/>
      <c r="D99" s="43"/>
      <c r="E99" s="72" t="str">
        <f>E13</f>
        <v>SO 431.1.1 - Úprava SSZ - Etapa 1 POV</v>
      </c>
      <c r="F99" s="43"/>
      <c r="G99" s="43"/>
      <c r="H99" s="43"/>
      <c r="I99" s="43"/>
      <c r="J99" s="43"/>
      <c r="K99" s="43"/>
      <c r="L99" s="148"/>
      <c r="S99" s="41"/>
      <c r="T99" s="41"/>
      <c r="U99" s="41"/>
      <c r="V99" s="41"/>
      <c r="W99" s="41"/>
      <c r="X99" s="41"/>
      <c r="Y99" s="41"/>
      <c r="Z99" s="41"/>
      <c r="AA99" s="41"/>
      <c r="AB99" s="41"/>
      <c r="AC99" s="41"/>
      <c r="AD99" s="41"/>
      <c r="AE99" s="41"/>
    </row>
    <row r="100" s="2" customFormat="1" ht="6.96" customHeight="1">
      <c r="A100" s="41"/>
      <c r="B100" s="42"/>
      <c r="C100" s="43"/>
      <c r="D100" s="43"/>
      <c r="E100" s="43"/>
      <c r="F100" s="43"/>
      <c r="G100" s="43"/>
      <c r="H100" s="43"/>
      <c r="I100" s="43"/>
      <c r="J100" s="43"/>
      <c r="K100" s="43"/>
      <c r="L100" s="148"/>
      <c r="S100" s="41"/>
      <c r="T100" s="41"/>
      <c r="U100" s="41"/>
      <c r="V100" s="41"/>
      <c r="W100" s="41"/>
      <c r="X100" s="41"/>
      <c r="Y100" s="41"/>
      <c r="Z100" s="41"/>
      <c r="AA100" s="41"/>
      <c r="AB100" s="41"/>
      <c r="AC100" s="41"/>
      <c r="AD100" s="41"/>
      <c r="AE100" s="41"/>
    </row>
    <row r="101" s="2" customFormat="1" ht="12" customHeight="1">
      <c r="A101" s="41"/>
      <c r="B101" s="42"/>
      <c r="C101" s="35" t="s">
        <v>21</v>
      </c>
      <c r="D101" s="43"/>
      <c r="E101" s="43"/>
      <c r="F101" s="30" t="str">
        <f>F16</f>
        <v>Ostrava</v>
      </c>
      <c r="G101" s="43"/>
      <c r="H101" s="43"/>
      <c r="I101" s="35" t="s">
        <v>23</v>
      </c>
      <c r="J101" s="75" t="str">
        <f>IF(J16="","",J16)</f>
        <v>31. 1. 2025</v>
      </c>
      <c r="K101" s="43"/>
      <c r="L101" s="148"/>
      <c r="S101" s="41"/>
      <c r="T101" s="41"/>
      <c r="U101" s="41"/>
      <c r="V101" s="41"/>
      <c r="W101" s="41"/>
      <c r="X101" s="41"/>
      <c r="Y101" s="41"/>
      <c r="Z101" s="41"/>
      <c r="AA101" s="41"/>
      <c r="AB101" s="41"/>
      <c r="AC101" s="41"/>
      <c r="AD101" s="41"/>
      <c r="AE101" s="41"/>
    </row>
    <row r="102" s="2" customFormat="1" ht="6.96" customHeight="1">
      <c r="A102" s="41"/>
      <c r="B102" s="42"/>
      <c r="C102" s="43"/>
      <c r="D102" s="43"/>
      <c r="E102" s="43"/>
      <c r="F102" s="43"/>
      <c r="G102" s="43"/>
      <c r="H102" s="43"/>
      <c r="I102" s="43"/>
      <c r="J102" s="43"/>
      <c r="K102" s="43"/>
      <c r="L102" s="148"/>
      <c r="S102" s="41"/>
      <c r="T102" s="41"/>
      <c r="U102" s="41"/>
      <c r="V102" s="41"/>
      <c r="W102" s="41"/>
      <c r="X102" s="41"/>
      <c r="Y102" s="41"/>
      <c r="Z102" s="41"/>
      <c r="AA102" s="41"/>
      <c r="AB102" s="41"/>
      <c r="AC102" s="41"/>
      <c r="AD102" s="41"/>
      <c r="AE102" s="41"/>
    </row>
    <row r="103" s="2" customFormat="1" ht="15.15" customHeight="1">
      <c r="A103" s="41"/>
      <c r="B103" s="42"/>
      <c r="C103" s="35" t="s">
        <v>25</v>
      </c>
      <c r="D103" s="43"/>
      <c r="E103" s="43"/>
      <c r="F103" s="30" t="str">
        <f>E19</f>
        <v>Statutární město Ostrava</v>
      </c>
      <c r="G103" s="43"/>
      <c r="H103" s="43"/>
      <c r="I103" s="35" t="s">
        <v>33</v>
      </c>
      <c r="J103" s="39" t="str">
        <f>E25</f>
        <v>ATRIS, s.r.o.</v>
      </c>
      <c r="K103" s="43"/>
      <c r="L103" s="148"/>
      <c r="S103" s="41"/>
      <c r="T103" s="41"/>
      <c r="U103" s="41"/>
      <c r="V103" s="41"/>
      <c r="W103" s="41"/>
      <c r="X103" s="41"/>
      <c r="Y103" s="41"/>
      <c r="Z103" s="41"/>
      <c r="AA103" s="41"/>
      <c r="AB103" s="41"/>
      <c r="AC103" s="41"/>
      <c r="AD103" s="41"/>
      <c r="AE103" s="41"/>
    </row>
    <row r="104" s="2" customFormat="1" ht="25.65" customHeight="1">
      <c r="A104" s="41"/>
      <c r="B104" s="42"/>
      <c r="C104" s="35" t="s">
        <v>31</v>
      </c>
      <c r="D104" s="43"/>
      <c r="E104" s="43"/>
      <c r="F104" s="30" t="str">
        <f>IF(E22="","",E22)</f>
        <v>Vyplň údaj</v>
      </c>
      <c r="G104" s="43"/>
      <c r="H104" s="43"/>
      <c r="I104" s="35" t="s">
        <v>38</v>
      </c>
      <c r="J104" s="39" t="str">
        <f>E28</f>
        <v>PK SSZ Obrdlík, s.r.o.</v>
      </c>
      <c r="K104" s="43"/>
      <c r="L104" s="148"/>
      <c r="S104" s="41"/>
      <c r="T104" s="41"/>
      <c r="U104" s="41"/>
      <c r="V104" s="41"/>
      <c r="W104" s="41"/>
      <c r="X104" s="41"/>
      <c r="Y104" s="41"/>
      <c r="Z104" s="41"/>
      <c r="AA104" s="41"/>
      <c r="AB104" s="41"/>
      <c r="AC104" s="41"/>
      <c r="AD104" s="41"/>
      <c r="AE104" s="41"/>
    </row>
    <row r="105" s="2" customFormat="1" ht="10.32" customHeight="1">
      <c r="A105" s="41"/>
      <c r="B105" s="42"/>
      <c r="C105" s="43"/>
      <c r="D105" s="43"/>
      <c r="E105" s="43"/>
      <c r="F105" s="43"/>
      <c r="G105" s="43"/>
      <c r="H105" s="43"/>
      <c r="I105" s="43"/>
      <c r="J105" s="43"/>
      <c r="K105" s="43"/>
      <c r="L105" s="148"/>
      <c r="S105" s="41"/>
      <c r="T105" s="41"/>
      <c r="U105" s="41"/>
      <c r="V105" s="41"/>
      <c r="W105" s="41"/>
      <c r="X105" s="41"/>
      <c r="Y105" s="41"/>
      <c r="Z105" s="41"/>
      <c r="AA105" s="41"/>
      <c r="AB105" s="41"/>
      <c r="AC105" s="41"/>
      <c r="AD105" s="41"/>
      <c r="AE105" s="41"/>
    </row>
    <row r="106" s="11" customFormat="1" ht="29.28" customHeight="1">
      <c r="A106" s="189"/>
      <c r="B106" s="190"/>
      <c r="C106" s="191" t="s">
        <v>294</v>
      </c>
      <c r="D106" s="192" t="s">
        <v>61</v>
      </c>
      <c r="E106" s="192" t="s">
        <v>57</v>
      </c>
      <c r="F106" s="192" t="s">
        <v>58</v>
      </c>
      <c r="G106" s="192" t="s">
        <v>295</v>
      </c>
      <c r="H106" s="192" t="s">
        <v>296</v>
      </c>
      <c r="I106" s="192" t="s">
        <v>297</v>
      </c>
      <c r="J106" s="192" t="s">
        <v>289</v>
      </c>
      <c r="K106" s="193" t="s">
        <v>298</v>
      </c>
      <c r="L106" s="194"/>
      <c r="M106" s="95" t="s">
        <v>19</v>
      </c>
      <c r="N106" s="96" t="s">
        <v>46</v>
      </c>
      <c r="O106" s="96" t="s">
        <v>299</v>
      </c>
      <c r="P106" s="96" t="s">
        <v>300</v>
      </c>
      <c r="Q106" s="96" t="s">
        <v>301</v>
      </c>
      <c r="R106" s="96" t="s">
        <v>302</v>
      </c>
      <c r="S106" s="96" t="s">
        <v>303</v>
      </c>
      <c r="T106" s="97" t="s">
        <v>304</v>
      </c>
      <c r="U106" s="189"/>
      <c r="V106" s="189"/>
      <c r="W106" s="189"/>
      <c r="X106" s="189"/>
      <c r="Y106" s="189"/>
      <c r="Z106" s="189"/>
      <c r="AA106" s="189"/>
      <c r="AB106" s="189"/>
      <c r="AC106" s="189"/>
      <c r="AD106" s="189"/>
      <c r="AE106" s="189"/>
    </row>
    <row r="107" s="2" customFormat="1" ht="22.8" customHeight="1">
      <c r="A107" s="41"/>
      <c r="B107" s="42"/>
      <c r="C107" s="102" t="s">
        <v>305</v>
      </c>
      <c r="D107" s="43"/>
      <c r="E107" s="43"/>
      <c r="F107" s="43"/>
      <c r="G107" s="43"/>
      <c r="H107" s="43"/>
      <c r="I107" s="43"/>
      <c r="J107" s="195">
        <f>BK107</f>
        <v>0</v>
      </c>
      <c r="K107" s="43"/>
      <c r="L107" s="47"/>
      <c r="M107" s="98"/>
      <c r="N107" s="196"/>
      <c r="O107" s="99"/>
      <c r="P107" s="197">
        <f>P108+P399+P410</f>
        <v>0</v>
      </c>
      <c r="Q107" s="99"/>
      <c r="R107" s="197">
        <f>R108+R399+R410</f>
        <v>129.10309487000001</v>
      </c>
      <c r="S107" s="99"/>
      <c r="T107" s="198">
        <f>T108+T399+T410</f>
        <v>59.09178</v>
      </c>
      <c r="U107" s="41"/>
      <c r="V107" s="41"/>
      <c r="W107" s="41"/>
      <c r="X107" s="41"/>
      <c r="Y107" s="41"/>
      <c r="Z107" s="41"/>
      <c r="AA107" s="41"/>
      <c r="AB107" s="41"/>
      <c r="AC107" s="41"/>
      <c r="AD107" s="41"/>
      <c r="AE107" s="41"/>
      <c r="AT107" s="20" t="s">
        <v>75</v>
      </c>
      <c r="AU107" s="20" t="s">
        <v>290</v>
      </c>
      <c r="BK107" s="199">
        <f>BK108+BK399+BK410</f>
        <v>0</v>
      </c>
    </row>
    <row r="108" s="12" customFormat="1" ht="25.92" customHeight="1">
      <c r="A108" s="12"/>
      <c r="B108" s="200"/>
      <c r="C108" s="201"/>
      <c r="D108" s="202" t="s">
        <v>75</v>
      </c>
      <c r="E108" s="203" t="s">
        <v>306</v>
      </c>
      <c r="F108" s="203" t="s">
        <v>307</v>
      </c>
      <c r="G108" s="201"/>
      <c r="H108" s="201"/>
      <c r="I108" s="204"/>
      <c r="J108" s="205">
        <f>BK108</f>
        <v>0</v>
      </c>
      <c r="K108" s="201"/>
      <c r="L108" s="206"/>
      <c r="M108" s="207"/>
      <c r="N108" s="208"/>
      <c r="O108" s="208"/>
      <c r="P108" s="209">
        <f>P109+P229+P239+P270+P299</f>
        <v>0</v>
      </c>
      <c r="Q108" s="208"/>
      <c r="R108" s="209">
        <f>R109+R229+R239+R270+R299</f>
        <v>75.949623419999995</v>
      </c>
      <c r="S108" s="208"/>
      <c r="T108" s="210">
        <f>T109+T229+T239+T270+T299</f>
        <v>50.597380000000001</v>
      </c>
      <c r="U108" s="12"/>
      <c r="V108" s="12"/>
      <c r="W108" s="12"/>
      <c r="X108" s="12"/>
      <c r="Y108" s="12"/>
      <c r="Z108" s="12"/>
      <c r="AA108" s="12"/>
      <c r="AB108" s="12"/>
      <c r="AC108" s="12"/>
      <c r="AD108" s="12"/>
      <c r="AE108" s="12"/>
      <c r="AR108" s="211" t="s">
        <v>83</v>
      </c>
      <c r="AT108" s="212" t="s">
        <v>75</v>
      </c>
      <c r="AU108" s="212" t="s">
        <v>76</v>
      </c>
      <c r="AY108" s="211" t="s">
        <v>308</v>
      </c>
      <c r="BK108" s="213">
        <f>BK109+BK229+BK239+BK270+BK299</f>
        <v>0</v>
      </c>
    </row>
    <row r="109" s="12" customFormat="1" ht="22.8" customHeight="1">
      <c r="A109" s="12"/>
      <c r="B109" s="200"/>
      <c r="C109" s="201"/>
      <c r="D109" s="202" t="s">
        <v>75</v>
      </c>
      <c r="E109" s="214" t="s">
        <v>83</v>
      </c>
      <c r="F109" s="214" t="s">
        <v>309</v>
      </c>
      <c r="G109" s="201"/>
      <c r="H109" s="201"/>
      <c r="I109" s="204"/>
      <c r="J109" s="215">
        <f>BK109</f>
        <v>0</v>
      </c>
      <c r="K109" s="201"/>
      <c r="L109" s="206"/>
      <c r="M109" s="207"/>
      <c r="N109" s="208"/>
      <c r="O109" s="208"/>
      <c r="P109" s="209">
        <f>SUM(P110:P228)</f>
        <v>0</v>
      </c>
      <c r="Q109" s="208"/>
      <c r="R109" s="209">
        <f>SUM(R110:R228)</f>
        <v>0.60550999999999999</v>
      </c>
      <c r="S109" s="208"/>
      <c r="T109" s="210">
        <f>SUM(T110:T228)</f>
        <v>48.94538</v>
      </c>
      <c r="U109" s="12"/>
      <c r="V109" s="12"/>
      <c r="W109" s="12"/>
      <c r="X109" s="12"/>
      <c r="Y109" s="12"/>
      <c r="Z109" s="12"/>
      <c r="AA109" s="12"/>
      <c r="AB109" s="12"/>
      <c r="AC109" s="12"/>
      <c r="AD109" s="12"/>
      <c r="AE109" s="12"/>
      <c r="AR109" s="211" t="s">
        <v>83</v>
      </c>
      <c r="AT109" s="212" t="s">
        <v>75</v>
      </c>
      <c r="AU109" s="212" t="s">
        <v>83</v>
      </c>
      <c r="AY109" s="211" t="s">
        <v>308</v>
      </c>
      <c r="BK109" s="213">
        <f>SUM(BK110:BK228)</f>
        <v>0</v>
      </c>
    </row>
    <row r="110" s="2" customFormat="1" ht="33" customHeight="1">
      <c r="A110" s="41"/>
      <c r="B110" s="42"/>
      <c r="C110" s="216" t="s">
        <v>83</v>
      </c>
      <c r="D110" s="216" t="s">
        <v>310</v>
      </c>
      <c r="E110" s="217" t="s">
        <v>3028</v>
      </c>
      <c r="F110" s="218" t="s">
        <v>3029</v>
      </c>
      <c r="G110" s="219" t="s">
        <v>313</v>
      </c>
      <c r="H110" s="220">
        <v>106.40300000000001</v>
      </c>
      <c r="I110" s="221"/>
      <c r="J110" s="222">
        <f>ROUND(I110*H110,2)</f>
        <v>0</v>
      </c>
      <c r="K110" s="218" t="s">
        <v>314</v>
      </c>
      <c r="L110" s="47"/>
      <c r="M110" s="223" t="s">
        <v>19</v>
      </c>
      <c r="N110" s="224" t="s">
        <v>47</v>
      </c>
      <c r="O110" s="87"/>
      <c r="P110" s="225">
        <f>O110*H110</f>
        <v>0</v>
      </c>
      <c r="Q110" s="225">
        <v>0</v>
      </c>
      <c r="R110" s="225">
        <f>Q110*H110</f>
        <v>0</v>
      </c>
      <c r="S110" s="225">
        <v>0.23999999999999999</v>
      </c>
      <c r="T110" s="226">
        <f>S110*H110</f>
        <v>25.536719999999999</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3030</v>
      </c>
    </row>
    <row r="111" s="2" customFormat="1">
      <c r="A111" s="41"/>
      <c r="B111" s="42"/>
      <c r="C111" s="43"/>
      <c r="D111" s="229" t="s">
        <v>317</v>
      </c>
      <c r="E111" s="43"/>
      <c r="F111" s="230" t="s">
        <v>3031</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4" customFormat="1">
      <c r="A112" s="14"/>
      <c r="B112" s="249"/>
      <c r="C112" s="250"/>
      <c r="D112" s="236" t="s">
        <v>319</v>
      </c>
      <c r="E112" s="251" t="s">
        <v>19</v>
      </c>
      <c r="F112" s="252" t="s">
        <v>3032</v>
      </c>
      <c r="G112" s="250"/>
      <c r="H112" s="251" t="s">
        <v>19</v>
      </c>
      <c r="I112" s="253"/>
      <c r="J112" s="250"/>
      <c r="K112" s="250"/>
      <c r="L112" s="254"/>
      <c r="M112" s="255"/>
      <c r="N112" s="256"/>
      <c r="O112" s="256"/>
      <c r="P112" s="256"/>
      <c r="Q112" s="256"/>
      <c r="R112" s="256"/>
      <c r="S112" s="256"/>
      <c r="T112" s="257"/>
      <c r="U112" s="14"/>
      <c r="V112" s="14"/>
      <c r="W112" s="14"/>
      <c r="X112" s="14"/>
      <c r="Y112" s="14"/>
      <c r="Z112" s="14"/>
      <c r="AA112" s="14"/>
      <c r="AB112" s="14"/>
      <c r="AC112" s="14"/>
      <c r="AD112" s="14"/>
      <c r="AE112" s="14"/>
      <c r="AT112" s="258" t="s">
        <v>319</v>
      </c>
      <c r="AU112" s="258" t="s">
        <v>85</v>
      </c>
      <c r="AV112" s="14" t="s">
        <v>83</v>
      </c>
      <c r="AW112" s="14" t="s">
        <v>37</v>
      </c>
      <c r="AX112" s="14" t="s">
        <v>76</v>
      </c>
      <c r="AY112" s="258" t="s">
        <v>308</v>
      </c>
    </row>
    <row r="113" s="14" customFormat="1">
      <c r="A113" s="14"/>
      <c r="B113" s="249"/>
      <c r="C113" s="250"/>
      <c r="D113" s="236" t="s">
        <v>319</v>
      </c>
      <c r="E113" s="251" t="s">
        <v>19</v>
      </c>
      <c r="F113" s="252" t="s">
        <v>3033</v>
      </c>
      <c r="G113" s="250"/>
      <c r="H113" s="251" t="s">
        <v>19</v>
      </c>
      <c r="I113" s="253"/>
      <c r="J113" s="250"/>
      <c r="K113" s="250"/>
      <c r="L113" s="254"/>
      <c r="M113" s="255"/>
      <c r="N113" s="256"/>
      <c r="O113" s="256"/>
      <c r="P113" s="256"/>
      <c r="Q113" s="256"/>
      <c r="R113" s="256"/>
      <c r="S113" s="256"/>
      <c r="T113" s="257"/>
      <c r="U113" s="14"/>
      <c r="V113" s="14"/>
      <c r="W113" s="14"/>
      <c r="X113" s="14"/>
      <c r="Y113" s="14"/>
      <c r="Z113" s="14"/>
      <c r="AA113" s="14"/>
      <c r="AB113" s="14"/>
      <c r="AC113" s="14"/>
      <c r="AD113" s="14"/>
      <c r="AE113" s="14"/>
      <c r="AT113" s="258" t="s">
        <v>319</v>
      </c>
      <c r="AU113" s="258" t="s">
        <v>85</v>
      </c>
      <c r="AV113" s="14" t="s">
        <v>83</v>
      </c>
      <c r="AW113" s="14" t="s">
        <v>37</v>
      </c>
      <c r="AX113" s="14" t="s">
        <v>76</v>
      </c>
      <c r="AY113" s="258" t="s">
        <v>308</v>
      </c>
    </row>
    <row r="114" s="13" customFormat="1">
      <c r="A114" s="13"/>
      <c r="B114" s="234"/>
      <c r="C114" s="235"/>
      <c r="D114" s="236" t="s">
        <v>319</v>
      </c>
      <c r="E114" s="237" t="s">
        <v>19</v>
      </c>
      <c r="F114" s="238" t="s">
        <v>3034</v>
      </c>
      <c r="G114" s="235"/>
      <c r="H114" s="239">
        <v>106.40300000000001</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83</v>
      </c>
      <c r="AY114" s="245" t="s">
        <v>308</v>
      </c>
    </row>
    <row r="115" s="2" customFormat="1" ht="33" customHeight="1">
      <c r="A115" s="41"/>
      <c r="B115" s="42"/>
      <c r="C115" s="216" t="s">
        <v>85</v>
      </c>
      <c r="D115" s="216" t="s">
        <v>310</v>
      </c>
      <c r="E115" s="217" t="s">
        <v>3035</v>
      </c>
      <c r="F115" s="218" t="s">
        <v>3036</v>
      </c>
      <c r="G115" s="219" t="s">
        <v>313</v>
      </c>
      <c r="H115" s="220">
        <v>106.40300000000001</v>
      </c>
      <c r="I115" s="221"/>
      <c r="J115" s="222">
        <f>ROUND(I115*H115,2)</f>
        <v>0</v>
      </c>
      <c r="K115" s="218" t="s">
        <v>314</v>
      </c>
      <c r="L115" s="47"/>
      <c r="M115" s="223" t="s">
        <v>19</v>
      </c>
      <c r="N115" s="224" t="s">
        <v>47</v>
      </c>
      <c r="O115" s="87"/>
      <c r="P115" s="225">
        <f>O115*H115</f>
        <v>0</v>
      </c>
      <c r="Q115" s="225">
        <v>0</v>
      </c>
      <c r="R115" s="225">
        <f>Q115*H115</f>
        <v>0</v>
      </c>
      <c r="S115" s="225">
        <v>0.22</v>
      </c>
      <c r="T115" s="226">
        <f>S115*H115</f>
        <v>23.408660000000001</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3037</v>
      </c>
    </row>
    <row r="116" s="2" customFormat="1">
      <c r="A116" s="41"/>
      <c r="B116" s="42"/>
      <c r="C116" s="43"/>
      <c r="D116" s="229" t="s">
        <v>317</v>
      </c>
      <c r="E116" s="43"/>
      <c r="F116" s="230" t="s">
        <v>3038</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3032</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4" customFormat="1">
      <c r="A118" s="14"/>
      <c r="B118" s="249"/>
      <c r="C118" s="250"/>
      <c r="D118" s="236" t="s">
        <v>319</v>
      </c>
      <c r="E118" s="251" t="s">
        <v>19</v>
      </c>
      <c r="F118" s="252" t="s">
        <v>3033</v>
      </c>
      <c r="G118" s="250"/>
      <c r="H118" s="251" t="s">
        <v>19</v>
      </c>
      <c r="I118" s="253"/>
      <c r="J118" s="250"/>
      <c r="K118" s="250"/>
      <c r="L118" s="254"/>
      <c r="M118" s="255"/>
      <c r="N118" s="256"/>
      <c r="O118" s="256"/>
      <c r="P118" s="256"/>
      <c r="Q118" s="256"/>
      <c r="R118" s="256"/>
      <c r="S118" s="256"/>
      <c r="T118" s="257"/>
      <c r="U118" s="14"/>
      <c r="V118" s="14"/>
      <c r="W118" s="14"/>
      <c r="X118" s="14"/>
      <c r="Y118" s="14"/>
      <c r="Z118" s="14"/>
      <c r="AA118" s="14"/>
      <c r="AB118" s="14"/>
      <c r="AC118" s="14"/>
      <c r="AD118" s="14"/>
      <c r="AE118" s="14"/>
      <c r="AT118" s="258" t="s">
        <v>319</v>
      </c>
      <c r="AU118" s="258" t="s">
        <v>85</v>
      </c>
      <c r="AV118" s="14" t="s">
        <v>83</v>
      </c>
      <c r="AW118" s="14" t="s">
        <v>37</v>
      </c>
      <c r="AX118" s="14" t="s">
        <v>76</v>
      </c>
      <c r="AY118" s="258" t="s">
        <v>308</v>
      </c>
    </row>
    <row r="119" s="13" customFormat="1">
      <c r="A119" s="13"/>
      <c r="B119" s="234"/>
      <c r="C119" s="235"/>
      <c r="D119" s="236" t="s">
        <v>319</v>
      </c>
      <c r="E119" s="237" t="s">
        <v>19</v>
      </c>
      <c r="F119" s="238" t="s">
        <v>3034</v>
      </c>
      <c r="G119" s="235"/>
      <c r="H119" s="239">
        <v>106.40300000000001</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83</v>
      </c>
      <c r="AY119" s="245" t="s">
        <v>308</v>
      </c>
    </row>
    <row r="120" s="2" customFormat="1" ht="24.15" customHeight="1">
      <c r="A120" s="41"/>
      <c r="B120" s="42"/>
      <c r="C120" s="216" t="s">
        <v>150</v>
      </c>
      <c r="D120" s="216" t="s">
        <v>310</v>
      </c>
      <c r="E120" s="217" t="s">
        <v>3039</v>
      </c>
      <c r="F120" s="218" t="s">
        <v>3040</v>
      </c>
      <c r="G120" s="219" t="s">
        <v>442</v>
      </c>
      <c r="H120" s="220">
        <v>19.646000000000001</v>
      </c>
      <c r="I120" s="221"/>
      <c r="J120" s="222">
        <f>ROUND(I120*H120,2)</f>
        <v>0</v>
      </c>
      <c r="K120" s="218" t="s">
        <v>314</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3041</v>
      </c>
    </row>
    <row r="121" s="2" customFormat="1">
      <c r="A121" s="41"/>
      <c r="B121" s="42"/>
      <c r="C121" s="43"/>
      <c r="D121" s="229" t="s">
        <v>317</v>
      </c>
      <c r="E121" s="43"/>
      <c r="F121" s="230" t="s">
        <v>3042</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85</v>
      </c>
    </row>
    <row r="122" s="14" customFormat="1">
      <c r="A122" s="14"/>
      <c r="B122" s="249"/>
      <c r="C122" s="250"/>
      <c r="D122" s="236" t="s">
        <v>319</v>
      </c>
      <c r="E122" s="251" t="s">
        <v>19</v>
      </c>
      <c r="F122" s="252" t="s">
        <v>3043</v>
      </c>
      <c r="G122" s="250"/>
      <c r="H122" s="251" t="s">
        <v>19</v>
      </c>
      <c r="I122" s="253"/>
      <c r="J122" s="250"/>
      <c r="K122" s="250"/>
      <c r="L122" s="254"/>
      <c r="M122" s="255"/>
      <c r="N122" s="256"/>
      <c r="O122" s="256"/>
      <c r="P122" s="256"/>
      <c r="Q122" s="256"/>
      <c r="R122" s="256"/>
      <c r="S122" s="256"/>
      <c r="T122" s="257"/>
      <c r="U122" s="14"/>
      <c r="V122" s="14"/>
      <c r="W122" s="14"/>
      <c r="X122" s="14"/>
      <c r="Y122" s="14"/>
      <c r="Z122" s="14"/>
      <c r="AA122" s="14"/>
      <c r="AB122" s="14"/>
      <c r="AC122" s="14"/>
      <c r="AD122" s="14"/>
      <c r="AE122" s="14"/>
      <c r="AT122" s="258" t="s">
        <v>319</v>
      </c>
      <c r="AU122" s="258" t="s">
        <v>85</v>
      </c>
      <c r="AV122" s="14" t="s">
        <v>83</v>
      </c>
      <c r="AW122" s="14" t="s">
        <v>37</v>
      </c>
      <c r="AX122" s="14" t="s">
        <v>76</v>
      </c>
      <c r="AY122" s="258" t="s">
        <v>308</v>
      </c>
    </row>
    <row r="123" s="14" customFormat="1">
      <c r="A123" s="14"/>
      <c r="B123" s="249"/>
      <c r="C123" s="250"/>
      <c r="D123" s="236" t="s">
        <v>319</v>
      </c>
      <c r="E123" s="251" t="s">
        <v>19</v>
      </c>
      <c r="F123" s="252" t="s">
        <v>3044</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3" customFormat="1">
      <c r="A124" s="13"/>
      <c r="B124" s="234"/>
      <c r="C124" s="235"/>
      <c r="D124" s="236" t="s">
        <v>319</v>
      </c>
      <c r="E124" s="237" t="s">
        <v>19</v>
      </c>
      <c r="F124" s="238" t="s">
        <v>3045</v>
      </c>
      <c r="G124" s="235"/>
      <c r="H124" s="239">
        <v>0.216</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4" customFormat="1">
      <c r="A125" s="14"/>
      <c r="B125" s="249"/>
      <c r="C125" s="250"/>
      <c r="D125" s="236" t="s">
        <v>319</v>
      </c>
      <c r="E125" s="251" t="s">
        <v>19</v>
      </c>
      <c r="F125" s="252" t="s">
        <v>3046</v>
      </c>
      <c r="G125" s="250"/>
      <c r="H125" s="251" t="s">
        <v>19</v>
      </c>
      <c r="I125" s="253"/>
      <c r="J125" s="250"/>
      <c r="K125" s="250"/>
      <c r="L125" s="254"/>
      <c r="M125" s="255"/>
      <c r="N125" s="256"/>
      <c r="O125" s="256"/>
      <c r="P125" s="256"/>
      <c r="Q125" s="256"/>
      <c r="R125" s="256"/>
      <c r="S125" s="256"/>
      <c r="T125" s="257"/>
      <c r="U125" s="14"/>
      <c r="V125" s="14"/>
      <c r="W125" s="14"/>
      <c r="X125" s="14"/>
      <c r="Y125" s="14"/>
      <c r="Z125" s="14"/>
      <c r="AA125" s="14"/>
      <c r="AB125" s="14"/>
      <c r="AC125" s="14"/>
      <c r="AD125" s="14"/>
      <c r="AE125" s="14"/>
      <c r="AT125" s="258" t="s">
        <v>319</v>
      </c>
      <c r="AU125" s="258" t="s">
        <v>85</v>
      </c>
      <c r="AV125" s="14" t="s">
        <v>83</v>
      </c>
      <c r="AW125" s="14" t="s">
        <v>37</v>
      </c>
      <c r="AX125" s="14" t="s">
        <v>76</v>
      </c>
      <c r="AY125" s="258" t="s">
        <v>308</v>
      </c>
    </row>
    <row r="126" s="13" customFormat="1">
      <c r="A126" s="13"/>
      <c r="B126" s="234"/>
      <c r="C126" s="235"/>
      <c r="D126" s="236" t="s">
        <v>319</v>
      </c>
      <c r="E126" s="237" t="s">
        <v>19</v>
      </c>
      <c r="F126" s="238" t="s">
        <v>3047</v>
      </c>
      <c r="G126" s="235"/>
      <c r="H126" s="239">
        <v>1.7</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76</v>
      </c>
      <c r="AY126" s="245" t="s">
        <v>308</v>
      </c>
    </row>
    <row r="127" s="14" customFormat="1">
      <c r="A127" s="14"/>
      <c r="B127" s="249"/>
      <c r="C127" s="250"/>
      <c r="D127" s="236" t="s">
        <v>319</v>
      </c>
      <c r="E127" s="251" t="s">
        <v>19</v>
      </c>
      <c r="F127" s="252" t="s">
        <v>3032</v>
      </c>
      <c r="G127" s="250"/>
      <c r="H127" s="251" t="s">
        <v>19</v>
      </c>
      <c r="I127" s="253"/>
      <c r="J127" s="250"/>
      <c r="K127" s="250"/>
      <c r="L127" s="254"/>
      <c r="M127" s="255"/>
      <c r="N127" s="256"/>
      <c r="O127" s="256"/>
      <c r="P127" s="256"/>
      <c r="Q127" s="256"/>
      <c r="R127" s="256"/>
      <c r="S127" s="256"/>
      <c r="T127" s="257"/>
      <c r="U127" s="14"/>
      <c r="V127" s="14"/>
      <c r="W127" s="14"/>
      <c r="X127" s="14"/>
      <c r="Y127" s="14"/>
      <c r="Z127" s="14"/>
      <c r="AA127" s="14"/>
      <c r="AB127" s="14"/>
      <c r="AC127" s="14"/>
      <c r="AD127" s="14"/>
      <c r="AE127" s="14"/>
      <c r="AT127" s="258" t="s">
        <v>319</v>
      </c>
      <c r="AU127" s="258" t="s">
        <v>85</v>
      </c>
      <c r="AV127" s="14" t="s">
        <v>83</v>
      </c>
      <c r="AW127" s="14" t="s">
        <v>37</v>
      </c>
      <c r="AX127" s="14" t="s">
        <v>76</v>
      </c>
      <c r="AY127" s="258" t="s">
        <v>308</v>
      </c>
    </row>
    <row r="128" s="14" customFormat="1">
      <c r="A128" s="14"/>
      <c r="B128" s="249"/>
      <c r="C128" s="250"/>
      <c r="D128" s="236" t="s">
        <v>319</v>
      </c>
      <c r="E128" s="251" t="s">
        <v>19</v>
      </c>
      <c r="F128" s="252" t="s">
        <v>3048</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3049</v>
      </c>
      <c r="G129" s="235"/>
      <c r="H129" s="239">
        <v>1.2</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4" customFormat="1">
      <c r="A130" s="14"/>
      <c r="B130" s="249"/>
      <c r="C130" s="250"/>
      <c r="D130" s="236" t="s">
        <v>319</v>
      </c>
      <c r="E130" s="251" t="s">
        <v>19</v>
      </c>
      <c r="F130" s="252" t="s">
        <v>3050</v>
      </c>
      <c r="G130" s="250"/>
      <c r="H130" s="251" t="s">
        <v>19</v>
      </c>
      <c r="I130" s="253"/>
      <c r="J130" s="250"/>
      <c r="K130" s="250"/>
      <c r="L130" s="254"/>
      <c r="M130" s="255"/>
      <c r="N130" s="256"/>
      <c r="O130" s="256"/>
      <c r="P130" s="256"/>
      <c r="Q130" s="256"/>
      <c r="R130" s="256"/>
      <c r="S130" s="256"/>
      <c r="T130" s="257"/>
      <c r="U130" s="14"/>
      <c r="V130" s="14"/>
      <c r="W130" s="14"/>
      <c r="X130" s="14"/>
      <c r="Y130" s="14"/>
      <c r="Z130" s="14"/>
      <c r="AA130" s="14"/>
      <c r="AB130" s="14"/>
      <c r="AC130" s="14"/>
      <c r="AD130" s="14"/>
      <c r="AE130" s="14"/>
      <c r="AT130" s="258" t="s">
        <v>319</v>
      </c>
      <c r="AU130" s="258" t="s">
        <v>85</v>
      </c>
      <c r="AV130" s="14" t="s">
        <v>83</v>
      </c>
      <c r="AW130" s="14" t="s">
        <v>37</v>
      </c>
      <c r="AX130" s="14" t="s">
        <v>76</v>
      </c>
      <c r="AY130" s="258" t="s">
        <v>308</v>
      </c>
    </row>
    <row r="131" s="13" customFormat="1">
      <c r="A131" s="13"/>
      <c r="B131" s="234"/>
      <c r="C131" s="235"/>
      <c r="D131" s="236" t="s">
        <v>319</v>
      </c>
      <c r="E131" s="237" t="s">
        <v>19</v>
      </c>
      <c r="F131" s="238" t="s">
        <v>3051</v>
      </c>
      <c r="G131" s="235"/>
      <c r="H131" s="239">
        <v>2.7999999999999998</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4" customFormat="1">
      <c r="A132" s="14"/>
      <c r="B132" s="249"/>
      <c r="C132" s="250"/>
      <c r="D132" s="236" t="s">
        <v>319</v>
      </c>
      <c r="E132" s="251" t="s">
        <v>19</v>
      </c>
      <c r="F132" s="252" t="s">
        <v>3052</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13" customFormat="1">
      <c r="A133" s="13"/>
      <c r="B133" s="234"/>
      <c r="C133" s="235"/>
      <c r="D133" s="236" t="s">
        <v>319</v>
      </c>
      <c r="E133" s="237" t="s">
        <v>19</v>
      </c>
      <c r="F133" s="238" t="s">
        <v>3053</v>
      </c>
      <c r="G133" s="235"/>
      <c r="H133" s="239">
        <v>11</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4" customFormat="1">
      <c r="A134" s="14"/>
      <c r="B134" s="249"/>
      <c r="C134" s="250"/>
      <c r="D134" s="236" t="s">
        <v>319</v>
      </c>
      <c r="E134" s="251" t="s">
        <v>19</v>
      </c>
      <c r="F134" s="252" t="s">
        <v>3054</v>
      </c>
      <c r="G134" s="250"/>
      <c r="H134" s="251" t="s">
        <v>19</v>
      </c>
      <c r="I134" s="253"/>
      <c r="J134" s="250"/>
      <c r="K134" s="250"/>
      <c r="L134" s="254"/>
      <c r="M134" s="255"/>
      <c r="N134" s="256"/>
      <c r="O134" s="256"/>
      <c r="P134" s="256"/>
      <c r="Q134" s="256"/>
      <c r="R134" s="256"/>
      <c r="S134" s="256"/>
      <c r="T134" s="257"/>
      <c r="U134" s="14"/>
      <c r="V134" s="14"/>
      <c r="W134" s="14"/>
      <c r="X134" s="14"/>
      <c r="Y134" s="14"/>
      <c r="Z134" s="14"/>
      <c r="AA134" s="14"/>
      <c r="AB134" s="14"/>
      <c r="AC134" s="14"/>
      <c r="AD134" s="14"/>
      <c r="AE134" s="14"/>
      <c r="AT134" s="258" t="s">
        <v>319</v>
      </c>
      <c r="AU134" s="258" t="s">
        <v>85</v>
      </c>
      <c r="AV134" s="14" t="s">
        <v>83</v>
      </c>
      <c r="AW134" s="14" t="s">
        <v>37</v>
      </c>
      <c r="AX134" s="14" t="s">
        <v>76</v>
      </c>
      <c r="AY134" s="258" t="s">
        <v>308</v>
      </c>
    </row>
    <row r="135" s="13" customFormat="1">
      <c r="A135" s="13"/>
      <c r="B135" s="234"/>
      <c r="C135" s="235"/>
      <c r="D135" s="236" t="s">
        <v>319</v>
      </c>
      <c r="E135" s="237" t="s">
        <v>19</v>
      </c>
      <c r="F135" s="238" t="s">
        <v>3055</v>
      </c>
      <c r="G135" s="235"/>
      <c r="H135" s="239">
        <v>2.73</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5" customFormat="1">
      <c r="A136" s="15"/>
      <c r="B136" s="259"/>
      <c r="C136" s="260"/>
      <c r="D136" s="236" t="s">
        <v>319</v>
      </c>
      <c r="E136" s="261" t="s">
        <v>19</v>
      </c>
      <c r="F136" s="262" t="s">
        <v>448</v>
      </c>
      <c r="G136" s="260"/>
      <c r="H136" s="263">
        <v>19.646000000000001</v>
      </c>
      <c r="I136" s="264"/>
      <c r="J136" s="260"/>
      <c r="K136" s="260"/>
      <c r="L136" s="265"/>
      <c r="M136" s="266"/>
      <c r="N136" s="267"/>
      <c r="O136" s="267"/>
      <c r="P136" s="267"/>
      <c r="Q136" s="267"/>
      <c r="R136" s="267"/>
      <c r="S136" s="267"/>
      <c r="T136" s="268"/>
      <c r="U136" s="15"/>
      <c r="V136" s="15"/>
      <c r="W136" s="15"/>
      <c r="X136" s="15"/>
      <c r="Y136" s="15"/>
      <c r="Z136" s="15"/>
      <c r="AA136" s="15"/>
      <c r="AB136" s="15"/>
      <c r="AC136" s="15"/>
      <c r="AD136" s="15"/>
      <c r="AE136" s="15"/>
      <c r="AT136" s="269" t="s">
        <v>319</v>
      </c>
      <c r="AU136" s="269" t="s">
        <v>85</v>
      </c>
      <c r="AV136" s="15" t="s">
        <v>315</v>
      </c>
      <c r="AW136" s="15" t="s">
        <v>37</v>
      </c>
      <c r="AX136" s="15" t="s">
        <v>83</v>
      </c>
      <c r="AY136" s="269" t="s">
        <v>308</v>
      </c>
    </row>
    <row r="137" s="2" customFormat="1" ht="24.15" customHeight="1">
      <c r="A137" s="41"/>
      <c r="B137" s="42"/>
      <c r="C137" s="216" t="s">
        <v>315</v>
      </c>
      <c r="D137" s="216" t="s">
        <v>310</v>
      </c>
      <c r="E137" s="217" t="s">
        <v>3056</v>
      </c>
      <c r="F137" s="218" t="s">
        <v>1234</v>
      </c>
      <c r="G137" s="219" t="s">
        <v>442</v>
      </c>
      <c r="H137" s="220">
        <v>19.646000000000001</v>
      </c>
      <c r="I137" s="221"/>
      <c r="J137" s="222">
        <f>ROUND(I137*H137,2)</f>
        <v>0</v>
      </c>
      <c r="K137" s="218" t="s">
        <v>314</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3057</v>
      </c>
    </row>
    <row r="138" s="2" customFormat="1">
      <c r="A138" s="41"/>
      <c r="B138" s="42"/>
      <c r="C138" s="43"/>
      <c r="D138" s="229" t="s">
        <v>317</v>
      </c>
      <c r="E138" s="43"/>
      <c r="F138" s="230" t="s">
        <v>3058</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4" customFormat="1">
      <c r="A139" s="14"/>
      <c r="B139" s="249"/>
      <c r="C139" s="250"/>
      <c r="D139" s="236" t="s">
        <v>319</v>
      </c>
      <c r="E139" s="251" t="s">
        <v>19</v>
      </c>
      <c r="F139" s="252" t="s">
        <v>3043</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4" customFormat="1">
      <c r="A140" s="14"/>
      <c r="B140" s="249"/>
      <c r="C140" s="250"/>
      <c r="D140" s="236" t="s">
        <v>319</v>
      </c>
      <c r="E140" s="251" t="s">
        <v>19</v>
      </c>
      <c r="F140" s="252" t="s">
        <v>3044</v>
      </c>
      <c r="G140" s="250"/>
      <c r="H140" s="251" t="s">
        <v>19</v>
      </c>
      <c r="I140" s="253"/>
      <c r="J140" s="250"/>
      <c r="K140" s="250"/>
      <c r="L140" s="254"/>
      <c r="M140" s="255"/>
      <c r="N140" s="256"/>
      <c r="O140" s="256"/>
      <c r="P140" s="256"/>
      <c r="Q140" s="256"/>
      <c r="R140" s="256"/>
      <c r="S140" s="256"/>
      <c r="T140" s="257"/>
      <c r="U140" s="14"/>
      <c r="V140" s="14"/>
      <c r="W140" s="14"/>
      <c r="X140" s="14"/>
      <c r="Y140" s="14"/>
      <c r="Z140" s="14"/>
      <c r="AA140" s="14"/>
      <c r="AB140" s="14"/>
      <c r="AC140" s="14"/>
      <c r="AD140" s="14"/>
      <c r="AE140" s="14"/>
      <c r="AT140" s="258" t="s">
        <v>319</v>
      </c>
      <c r="AU140" s="258" t="s">
        <v>85</v>
      </c>
      <c r="AV140" s="14" t="s">
        <v>83</v>
      </c>
      <c r="AW140" s="14" t="s">
        <v>37</v>
      </c>
      <c r="AX140" s="14" t="s">
        <v>76</v>
      </c>
      <c r="AY140" s="258" t="s">
        <v>308</v>
      </c>
    </row>
    <row r="141" s="13" customFormat="1">
      <c r="A141" s="13"/>
      <c r="B141" s="234"/>
      <c r="C141" s="235"/>
      <c r="D141" s="236" t="s">
        <v>319</v>
      </c>
      <c r="E141" s="237" t="s">
        <v>19</v>
      </c>
      <c r="F141" s="238" t="s">
        <v>3045</v>
      </c>
      <c r="G141" s="235"/>
      <c r="H141" s="239">
        <v>0.216</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4" customFormat="1">
      <c r="A142" s="14"/>
      <c r="B142" s="249"/>
      <c r="C142" s="250"/>
      <c r="D142" s="236" t="s">
        <v>319</v>
      </c>
      <c r="E142" s="251" t="s">
        <v>19</v>
      </c>
      <c r="F142" s="252" t="s">
        <v>3046</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3047</v>
      </c>
      <c r="G143" s="235"/>
      <c r="H143" s="239">
        <v>1.7</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4" customFormat="1">
      <c r="A144" s="14"/>
      <c r="B144" s="249"/>
      <c r="C144" s="250"/>
      <c r="D144" s="236" t="s">
        <v>319</v>
      </c>
      <c r="E144" s="251" t="s">
        <v>19</v>
      </c>
      <c r="F144" s="252" t="s">
        <v>3032</v>
      </c>
      <c r="G144" s="250"/>
      <c r="H144" s="251" t="s">
        <v>19</v>
      </c>
      <c r="I144" s="253"/>
      <c r="J144" s="250"/>
      <c r="K144" s="250"/>
      <c r="L144" s="254"/>
      <c r="M144" s="255"/>
      <c r="N144" s="256"/>
      <c r="O144" s="256"/>
      <c r="P144" s="256"/>
      <c r="Q144" s="256"/>
      <c r="R144" s="256"/>
      <c r="S144" s="256"/>
      <c r="T144" s="257"/>
      <c r="U144" s="14"/>
      <c r="V144" s="14"/>
      <c r="W144" s="14"/>
      <c r="X144" s="14"/>
      <c r="Y144" s="14"/>
      <c r="Z144" s="14"/>
      <c r="AA144" s="14"/>
      <c r="AB144" s="14"/>
      <c r="AC144" s="14"/>
      <c r="AD144" s="14"/>
      <c r="AE144" s="14"/>
      <c r="AT144" s="258" t="s">
        <v>319</v>
      </c>
      <c r="AU144" s="258" t="s">
        <v>85</v>
      </c>
      <c r="AV144" s="14" t="s">
        <v>83</v>
      </c>
      <c r="AW144" s="14" t="s">
        <v>37</v>
      </c>
      <c r="AX144" s="14" t="s">
        <v>76</v>
      </c>
      <c r="AY144" s="258" t="s">
        <v>308</v>
      </c>
    </row>
    <row r="145" s="14" customFormat="1">
      <c r="A145" s="14"/>
      <c r="B145" s="249"/>
      <c r="C145" s="250"/>
      <c r="D145" s="236" t="s">
        <v>319</v>
      </c>
      <c r="E145" s="251" t="s">
        <v>19</v>
      </c>
      <c r="F145" s="252" t="s">
        <v>3048</v>
      </c>
      <c r="G145" s="250"/>
      <c r="H145" s="251" t="s">
        <v>19</v>
      </c>
      <c r="I145" s="253"/>
      <c r="J145" s="250"/>
      <c r="K145" s="250"/>
      <c r="L145" s="254"/>
      <c r="M145" s="255"/>
      <c r="N145" s="256"/>
      <c r="O145" s="256"/>
      <c r="P145" s="256"/>
      <c r="Q145" s="256"/>
      <c r="R145" s="256"/>
      <c r="S145" s="256"/>
      <c r="T145" s="257"/>
      <c r="U145" s="14"/>
      <c r="V145" s="14"/>
      <c r="W145" s="14"/>
      <c r="X145" s="14"/>
      <c r="Y145" s="14"/>
      <c r="Z145" s="14"/>
      <c r="AA145" s="14"/>
      <c r="AB145" s="14"/>
      <c r="AC145" s="14"/>
      <c r="AD145" s="14"/>
      <c r="AE145" s="14"/>
      <c r="AT145" s="258" t="s">
        <v>319</v>
      </c>
      <c r="AU145" s="258" t="s">
        <v>85</v>
      </c>
      <c r="AV145" s="14" t="s">
        <v>83</v>
      </c>
      <c r="AW145" s="14" t="s">
        <v>37</v>
      </c>
      <c r="AX145" s="14" t="s">
        <v>76</v>
      </c>
      <c r="AY145" s="258" t="s">
        <v>308</v>
      </c>
    </row>
    <row r="146" s="13" customFormat="1">
      <c r="A146" s="13"/>
      <c r="B146" s="234"/>
      <c r="C146" s="235"/>
      <c r="D146" s="236" t="s">
        <v>319</v>
      </c>
      <c r="E146" s="237" t="s">
        <v>19</v>
      </c>
      <c r="F146" s="238" t="s">
        <v>3049</v>
      </c>
      <c r="G146" s="235"/>
      <c r="H146" s="239">
        <v>1.2</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4" customFormat="1">
      <c r="A147" s="14"/>
      <c r="B147" s="249"/>
      <c r="C147" s="250"/>
      <c r="D147" s="236" t="s">
        <v>319</v>
      </c>
      <c r="E147" s="251" t="s">
        <v>19</v>
      </c>
      <c r="F147" s="252" t="s">
        <v>3050</v>
      </c>
      <c r="G147" s="250"/>
      <c r="H147" s="251" t="s">
        <v>19</v>
      </c>
      <c r="I147" s="253"/>
      <c r="J147" s="250"/>
      <c r="K147" s="250"/>
      <c r="L147" s="254"/>
      <c r="M147" s="255"/>
      <c r="N147" s="256"/>
      <c r="O147" s="256"/>
      <c r="P147" s="256"/>
      <c r="Q147" s="256"/>
      <c r="R147" s="256"/>
      <c r="S147" s="256"/>
      <c r="T147" s="257"/>
      <c r="U147" s="14"/>
      <c r="V147" s="14"/>
      <c r="W147" s="14"/>
      <c r="X147" s="14"/>
      <c r="Y147" s="14"/>
      <c r="Z147" s="14"/>
      <c r="AA147" s="14"/>
      <c r="AB147" s="14"/>
      <c r="AC147" s="14"/>
      <c r="AD147" s="14"/>
      <c r="AE147" s="14"/>
      <c r="AT147" s="258" t="s">
        <v>319</v>
      </c>
      <c r="AU147" s="258" t="s">
        <v>85</v>
      </c>
      <c r="AV147" s="14" t="s">
        <v>83</v>
      </c>
      <c r="AW147" s="14" t="s">
        <v>37</v>
      </c>
      <c r="AX147" s="14" t="s">
        <v>76</v>
      </c>
      <c r="AY147" s="258" t="s">
        <v>308</v>
      </c>
    </row>
    <row r="148" s="13" customFormat="1">
      <c r="A148" s="13"/>
      <c r="B148" s="234"/>
      <c r="C148" s="235"/>
      <c r="D148" s="236" t="s">
        <v>319</v>
      </c>
      <c r="E148" s="237" t="s">
        <v>19</v>
      </c>
      <c r="F148" s="238" t="s">
        <v>3051</v>
      </c>
      <c r="G148" s="235"/>
      <c r="H148" s="239">
        <v>2.7999999999999998</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4" customFormat="1">
      <c r="A149" s="14"/>
      <c r="B149" s="249"/>
      <c r="C149" s="250"/>
      <c r="D149" s="236" t="s">
        <v>319</v>
      </c>
      <c r="E149" s="251" t="s">
        <v>19</v>
      </c>
      <c r="F149" s="252" t="s">
        <v>3052</v>
      </c>
      <c r="G149" s="250"/>
      <c r="H149" s="251" t="s">
        <v>19</v>
      </c>
      <c r="I149" s="253"/>
      <c r="J149" s="250"/>
      <c r="K149" s="250"/>
      <c r="L149" s="254"/>
      <c r="M149" s="255"/>
      <c r="N149" s="256"/>
      <c r="O149" s="256"/>
      <c r="P149" s="256"/>
      <c r="Q149" s="256"/>
      <c r="R149" s="256"/>
      <c r="S149" s="256"/>
      <c r="T149" s="257"/>
      <c r="U149" s="14"/>
      <c r="V149" s="14"/>
      <c r="W149" s="14"/>
      <c r="X149" s="14"/>
      <c r="Y149" s="14"/>
      <c r="Z149" s="14"/>
      <c r="AA149" s="14"/>
      <c r="AB149" s="14"/>
      <c r="AC149" s="14"/>
      <c r="AD149" s="14"/>
      <c r="AE149" s="14"/>
      <c r="AT149" s="258" t="s">
        <v>319</v>
      </c>
      <c r="AU149" s="258" t="s">
        <v>85</v>
      </c>
      <c r="AV149" s="14" t="s">
        <v>83</v>
      </c>
      <c r="AW149" s="14" t="s">
        <v>37</v>
      </c>
      <c r="AX149" s="14" t="s">
        <v>76</v>
      </c>
      <c r="AY149" s="258" t="s">
        <v>308</v>
      </c>
    </row>
    <row r="150" s="13" customFormat="1">
      <c r="A150" s="13"/>
      <c r="B150" s="234"/>
      <c r="C150" s="235"/>
      <c r="D150" s="236" t="s">
        <v>319</v>
      </c>
      <c r="E150" s="237" t="s">
        <v>19</v>
      </c>
      <c r="F150" s="238" t="s">
        <v>3053</v>
      </c>
      <c r="G150" s="235"/>
      <c r="H150" s="239">
        <v>11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4" customFormat="1">
      <c r="A151" s="14"/>
      <c r="B151" s="249"/>
      <c r="C151" s="250"/>
      <c r="D151" s="236" t="s">
        <v>319</v>
      </c>
      <c r="E151" s="251" t="s">
        <v>19</v>
      </c>
      <c r="F151" s="252" t="s">
        <v>3054</v>
      </c>
      <c r="G151" s="250"/>
      <c r="H151" s="251" t="s">
        <v>19</v>
      </c>
      <c r="I151" s="253"/>
      <c r="J151" s="250"/>
      <c r="K151" s="250"/>
      <c r="L151" s="254"/>
      <c r="M151" s="255"/>
      <c r="N151" s="256"/>
      <c r="O151" s="256"/>
      <c r="P151" s="256"/>
      <c r="Q151" s="256"/>
      <c r="R151" s="256"/>
      <c r="S151" s="256"/>
      <c r="T151" s="257"/>
      <c r="U151" s="14"/>
      <c r="V151" s="14"/>
      <c r="W151" s="14"/>
      <c r="X151" s="14"/>
      <c r="Y151" s="14"/>
      <c r="Z151" s="14"/>
      <c r="AA151" s="14"/>
      <c r="AB151" s="14"/>
      <c r="AC151" s="14"/>
      <c r="AD151" s="14"/>
      <c r="AE151" s="14"/>
      <c r="AT151" s="258" t="s">
        <v>319</v>
      </c>
      <c r="AU151" s="258" t="s">
        <v>85</v>
      </c>
      <c r="AV151" s="14" t="s">
        <v>83</v>
      </c>
      <c r="AW151" s="14" t="s">
        <v>37</v>
      </c>
      <c r="AX151" s="14" t="s">
        <v>76</v>
      </c>
      <c r="AY151" s="258" t="s">
        <v>308</v>
      </c>
    </row>
    <row r="152" s="13" customFormat="1">
      <c r="A152" s="13"/>
      <c r="B152" s="234"/>
      <c r="C152" s="235"/>
      <c r="D152" s="236" t="s">
        <v>319</v>
      </c>
      <c r="E152" s="237" t="s">
        <v>19</v>
      </c>
      <c r="F152" s="238" t="s">
        <v>3055</v>
      </c>
      <c r="G152" s="235"/>
      <c r="H152" s="239">
        <v>2.73</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5" customFormat="1">
      <c r="A153" s="15"/>
      <c r="B153" s="259"/>
      <c r="C153" s="260"/>
      <c r="D153" s="236" t="s">
        <v>319</v>
      </c>
      <c r="E153" s="261" t="s">
        <v>19</v>
      </c>
      <c r="F153" s="262" t="s">
        <v>448</v>
      </c>
      <c r="G153" s="260"/>
      <c r="H153" s="263">
        <v>19.646000000000001</v>
      </c>
      <c r="I153" s="264"/>
      <c r="J153" s="260"/>
      <c r="K153" s="260"/>
      <c r="L153" s="265"/>
      <c r="M153" s="266"/>
      <c r="N153" s="267"/>
      <c r="O153" s="267"/>
      <c r="P153" s="267"/>
      <c r="Q153" s="267"/>
      <c r="R153" s="267"/>
      <c r="S153" s="267"/>
      <c r="T153" s="268"/>
      <c r="U153" s="15"/>
      <c r="V153" s="15"/>
      <c r="W153" s="15"/>
      <c r="X153" s="15"/>
      <c r="Y153" s="15"/>
      <c r="Z153" s="15"/>
      <c r="AA153" s="15"/>
      <c r="AB153" s="15"/>
      <c r="AC153" s="15"/>
      <c r="AD153" s="15"/>
      <c r="AE153" s="15"/>
      <c r="AT153" s="269" t="s">
        <v>319</v>
      </c>
      <c r="AU153" s="269" t="s">
        <v>85</v>
      </c>
      <c r="AV153" s="15" t="s">
        <v>315</v>
      </c>
      <c r="AW153" s="15" t="s">
        <v>37</v>
      </c>
      <c r="AX153" s="15" t="s">
        <v>83</v>
      </c>
      <c r="AY153" s="269" t="s">
        <v>308</v>
      </c>
    </row>
    <row r="154" s="2" customFormat="1" ht="24.15" customHeight="1">
      <c r="A154" s="41"/>
      <c r="B154" s="42"/>
      <c r="C154" s="216" t="s">
        <v>336</v>
      </c>
      <c r="D154" s="216" t="s">
        <v>310</v>
      </c>
      <c r="E154" s="217" t="s">
        <v>666</v>
      </c>
      <c r="F154" s="218" t="s">
        <v>1134</v>
      </c>
      <c r="G154" s="219" t="s">
        <v>493</v>
      </c>
      <c r="H154" s="220">
        <v>33.398000000000003</v>
      </c>
      <c r="I154" s="221"/>
      <c r="J154" s="222">
        <f>ROUND(I154*H154,2)</f>
        <v>0</v>
      </c>
      <c r="K154" s="218" t="s">
        <v>314</v>
      </c>
      <c r="L154" s="47"/>
      <c r="M154" s="223" t="s">
        <v>19</v>
      </c>
      <c r="N154" s="224" t="s">
        <v>47</v>
      </c>
      <c r="O154" s="87"/>
      <c r="P154" s="225">
        <f>O154*H154</f>
        <v>0</v>
      </c>
      <c r="Q154" s="225">
        <v>0</v>
      </c>
      <c r="R154" s="225">
        <f>Q154*H154</f>
        <v>0</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3059</v>
      </c>
    </row>
    <row r="155" s="2" customFormat="1">
      <c r="A155" s="41"/>
      <c r="B155" s="42"/>
      <c r="C155" s="43"/>
      <c r="D155" s="229" t="s">
        <v>317</v>
      </c>
      <c r="E155" s="43"/>
      <c r="F155" s="230" t="s">
        <v>668</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4" customFormat="1">
      <c r="A156" s="14"/>
      <c r="B156" s="249"/>
      <c r="C156" s="250"/>
      <c r="D156" s="236" t="s">
        <v>319</v>
      </c>
      <c r="E156" s="251" t="s">
        <v>19</v>
      </c>
      <c r="F156" s="252" t="s">
        <v>3043</v>
      </c>
      <c r="G156" s="250"/>
      <c r="H156" s="251" t="s">
        <v>19</v>
      </c>
      <c r="I156" s="253"/>
      <c r="J156" s="250"/>
      <c r="K156" s="250"/>
      <c r="L156" s="254"/>
      <c r="M156" s="255"/>
      <c r="N156" s="256"/>
      <c r="O156" s="256"/>
      <c r="P156" s="256"/>
      <c r="Q156" s="256"/>
      <c r="R156" s="256"/>
      <c r="S156" s="256"/>
      <c r="T156" s="257"/>
      <c r="U156" s="14"/>
      <c r="V156" s="14"/>
      <c r="W156" s="14"/>
      <c r="X156" s="14"/>
      <c r="Y156" s="14"/>
      <c r="Z156" s="14"/>
      <c r="AA156" s="14"/>
      <c r="AB156" s="14"/>
      <c r="AC156" s="14"/>
      <c r="AD156" s="14"/>
      <c r="AE156" s="14"/>
      <c r="AT156" s="258" t="s">
        <v>319</v>
      </c>
      <c r="AU156" s="258" t="s">
        <v>85</v>
      </c>
      <c r="AV156" s="14" t="s">
        <v>83</v>
      </c>
      <c r="AW156" s="14" t="s">
        <v>37</v>
      </c>
      <c r="AX156" s="14" t="s">
        <v>76</v>
      </c>
      <c r="AY156" s="258" t="s">
        <v>308</v>
      </c>
    </row>
    <row r="157" s="14" customFormat="1">
      <c r="A157" s="14"/>
      <c r="B157" s="249"/>
      <c r="C157" s="250"/>
      <c r="D157" s="236" t="s">
        <v>319</v>
      </c>
      <c r="E157" s="251" t="s">
        <v>19</v>
      </c>
      <c r="F157" s="252" t="s">
        <v>3044</v>
      </c>
      <c r="G157" s="250"/>
      <c r="H157" s="251" t="s">
        <v>19</v>
      </c>
      <c r="I157" s="253"/>
      <c r="J157" s="250"/>
      <c r="K157" s="250"/>
      <c r="L157" s="254"/>
      <c r="M157" s="255"/>
      <c r="N157" s="256"/>
      <c r="O157" s="256"/>
      <c r="P157" s="256"/>
      <c r="Q157" s="256"/>
      <c r="R157" s="256"/>
      <c r="S157" s="256"/>
      <c r="T157" s="257"/>
      <c r="U157" s="14"/>
      <c r="V157" s="14"/>
      <c r="W157" s="14"/>
      <c r="X157" s="14"/>
      <c r="Y157" s="14"/>
      <c r="Z157" s="14"/>
      <c r="AA157" s="14"/>
      <c r="AB157" s="14"/>
      <c r="AC157" s="14"/>
      <c r="AD157" s="14"/>
      <c r="AE157" s="14"/>
      <c r="AT157" s="258" t="s">
        <v>319</v>
      </c>
      <c r="AU157" s="258" t="s">
        <v>85</v>
      </c>
      <c r="AV157" s="14" t="s">
        <v>83</v>
      </c>
      <c r="AW157" s="14" t="s">
        <v>37</v>
      </c>
      <c r="AX157" s="14" t="s">
        <v>76</v>
      </c>
      <c r="AY157" s="258" t="s">
        <v>308</v>
      </c>
    </row>
    <row r="158" s="13" customFormat="1">
      <c r="A158" s="13"/>
      <c r="B158" s="234"/>
      <c r="C158" s="235"/>
      <c r="D158" s="236" t="s">
        <v>319</v>
      </c>
      <c r="E158" s="237" t="s">
        <v>19</v>
      </c>
      <c r="F158" s="238" t="s">
        <v>3060</v>
      </c>
      <c r="G158" s="235"/>
      <c r="H158" s="239">
        <v>0.36699999999999999</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4" customFormat="1">
      <c r="A159" s="14"/>
      <c r="B159" s="249"/>
      <c r="C159" s="250"/>
      <c r="D159" s="236" t="s">
        <v>319</v>
      </c>
      <c r="E159" s="251" t="s">
        <v>19</v>
      </c>
      <c r="F159" s="252" t="s">
        <v>3046</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3061</v>
      </c>
      <c r="G160" s="235"/>
      <c r="H160" s="239">
        <v>2.8900000000000001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4" customFormat="1">
      <c r="A161" s="14"/>
      <c r="B161" s="249"/>
      <c r="C161" s="250"/>
      <c r="D161" s="236" t="s">
        <v>319</v>
      </c>
      <c r="E161" s="251" t="s">
        <v>19</v>
      </c>
      <c r="F161" s="252" t="s">
        <v>3032</v>
      </c>
      <c r="G161" s="250"/>
      <c r="H161" s="251" t="s">
        <v>19</v>
      </c>
      <c r="I161" s="253"/>
      <c r="J161" s="250"/>
      <c r="K161" s="250"/>
      <c r="L161" s="254"/>
      <c r="M161" s="255"/>
      <c r="N161" s="256"/>
      <c r="O161" s="256"/>
      <c r="P161" s="256"/>
      <c r="Q161" s="256"/>
      <c r="R161" s="256"/>
      <c r="S161" s="256"/>
      <c r="T161" s="257"/>
      <c r="U161" s="14"/>
      <c r="V161" s="14"/>
      <c r="W161" s="14"/>
      <c r="X161" s="14"/>
      <c r="Y161" s="14"/>
      <c r="Z161" s="14"/>
      <c r="AA161" s="14"/>
      <c r="AB161" s="14"/>
      <c r="AC161" s="14"/>
      <c r="AD161" s="14"/>
      <c r="AE161" s="14"/>
      <c r="AT161" s="258" t="s">
        <v>319</v>
      </c>
      <c r="AU161" s="258" t="s">
        <v>85</v>
      </c>
      <c r="AV161" s="14" t="s">
        <v>83</v>
      </c>
      <c r="AW161" s="14" t="s">
        <v>37</v>
      </c>
      <c r="AX161" s="14" t="s">
        <v>76</v>
      </c>
      <c r="AY161" s="258" t="s">
        <v>308</v>
      </c>
    </row>
    <row r="162" s="14" customFormat="1">
      <c r="A162" s="14"/>
      <c r="B162" s="249"/>
      <c r="C162" s="250"/>
      <c r="D162" s="236" t="s">
        <v>319</v>
      </c>
      <c r="E162" s="251" t="s">
        <v>19</v>
      </c>
      <c r="F162" s="252" t="s">
        <v>3048</v>
      </c>
      <c r="G162" s="250"/>
      <c r="H162" s="251" t="s">
        <v>19</v>
      </c>
      <c r="I162" s="253"/>
      <c r="J162" s="250"/>
      <c r="K162" s="250"/>
      <c r="L162" s="254"/>
      <c r="M162" s="255"/>
      <c r="N162" s="256"/>
      <c r="O162" s="256"/>
      <c r="P162" s="256"/>
      <c r="Q162" s="256"/>
      <c r="R162" s="256"/>
      <c r="S162" s="256"/>
      <c r="T162" s="257"/>
      <c r="U162" s="14"/>
      <c r="V162" s="14"/>
      <c r="W162" s="14"/>
      <c r="X162" s="14"/>
      <c r="Y162" s="14"/>
      <c r="Z162" s="14"/>
      <c r="AA162" s="14"/>
      <c r="AB162" s="14"/>
      <c r="AC162" s="14"/>
      <c r="AD162" s="14"/>
      <c r="AE162" s="14"/>
      <c r="AT162" s="258" t="s">
        <v>319</v>
      </c>
      <c r="AU162" s="258" t="s">
        <v>85</v>
      </c>
      <c r="AV162" s="14" t="s">
        <v>83</v>
      </c>
      <c r="AW162" s="14" t="s">
        <v>37</v>
      </c>
      <c r="AX162" s="14" t="s">
        <v>76</v>
      </c>
      <c r="AY162" s="258" t="s">
        <v>308</v>
      </c>
    </row>
    <row r="163" s="13" customFormat="1">
      <c r="A163" s="13"/>
      <c r="B163" s="234"/>
      <c r="C163" s="235"/>
      <c r="D163" s="236" t="s">
        <v>319</v>
      </c>
      <c r="E163" s="237" t="s">
        <v>19</v>
      </c>
      <c r="F163" s="238" t="s">
        <v>3062</v>
      </c>
      <c r="G163" s="235"/>
      <c r="H163" s="239">
        <v>2.04</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4" customFormat="1">
      <c r="A164" s="14"/>
      <c r="B164" s="249"/>
      <c r="C164" s="250"/>
      <c r="D164" s="236" t="s">
        <v>319</v>
      </c>
      <c r="E164" s="251" t="s">
        <v>19</v>
      </c>
      <c r="F164" s="252" t="s">
        <v>3050</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3063</v>
      </c>
      <c r="G165" s="235"/>
      <c r="H165" s="239">
        <v>4.7599999999999998</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4" customFormat="1">
      <c r="A166" s="14"/>
      <c r="B166" s="249"/>
      <c r="C166" s="250"/>
      <c r="D166" s="236" t="s">
        <v>319</v>
      </c>
      <c r="E166" s="251" t="s">
        <v>19</v>
      </c>
      <c r="F166" s="252" t="s">
        <v>3052</v>
      </c>
      <c r="G166" s="250"/>
      <c r="H166" s="251" t="s">
        <v>19</v>
      </c>
      <c r="I166" s="253"/>
      <c r="J166" s="250"/>
      <c r="K166" s="250"/>
      <c r="L166" s="254"/>
      <c r="M166" s="255"/>
      <c r="N166" s="256"/>
      <c r="O166" s="256"/>
      <c r="P166" s="256"/>
      <c r="Q166" s="256"/>
      <c r="R166" s="256"/>
      <c r="S166" s="256"/>
      <c r="T166" s="257"/>
      <c r="U166" s="14"/>
      <c r="V166" s="14"/>
      <c r="W166" s="14"/>
      <c r="X166" s="14"/>
      <c r="Y166" s="14"/>
      <c r="Z166" s="14"/>
      <c r="AA166" s="14"/>
      <c r="AB166" s="14"/>
      <c r="AC166" s="14"/>
      <c r="AD166" s="14"/>
      <c r="AE166" s="14"/>
      <c r="AT166" s="258" t="s">
        <v>319</v>
      </c>
      <c r="AU166" s="258" t="s">
        <v>85</v>
      </c>
      <c r="AV166" s="14" t="s">
        <v>83</v>
      </c>
      <c r="AW166" s="14" t="s">
        <v>37</v>
      </c>
      <c r="AX166" s="14" t="s">
        <v>76</v>
      </c>
      <c r="AY166" s="258" t="s">
        <v>308</v>
      </c>
    </row>
    <row r="167" s="13" customFormat="1">
      <c r="A167" s="13"/>
      <c r="B167" s="234"/>
      <c r="C167" s="235"/>
      <c r="D167" s="236" t="s">
        <v>319</v>
      </c>
      <c r="E167" s="237" t="s">
        <v>19</v>
      </c>
      <c r="F167" s="238" t="s">
        <v>3064</v>
      </c>
      <c r="G167" s="235"/>
      <c r="H167" s="239">
        <v>18.699999999999999</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4" customFormat="1">
      <c r="A168" s="14"/>
      <c r="B168" s="249"/>
      <c r="C168" s="250"/>
      <c r="D168" s="236" t="s">
        <v>319</v>
      </c>
      <c r="E168" s="251" t="s">
        <v>19</v>
      </c>
      <c r="F168" s="252" t="s">
        <v>3054</v>
      </c>
      <c r="G168" s="250"/>
      <c r="H168" s="251" t="s">
        <v>19</v>
      </c>
      <c r="I168" s="253"/>
      <c r="J168" s="250"/>
      <c r="K168" s="250"/>
      <c r="L168" s="254"/>
      <c r="M168" s="255"/>
      <c r="N168" s="256"/>
      <c r="O168" s="256"/>
      <c r="P168" s="256"/>
      <c r="Q168" s="256"/>
      <c r="R168" s="256"/>
      <c r="S168" s="256"/>
      <c r="T168" s="257"/>
      <c r="U168" s="14"/>
      <c r="V168" s="14"/>
      <c r="W168" s="14"/>
      <c r="X168" s="14"/>
      <c r="Y168" s="14"/>
      <c r="Z168" s="14"/>
      <c r="AA168" s="14"/>
      <c r="AB168" s="14"/>
      <c r="AC168" s="14"/>
      <c r="AD168" s="14"/>
      <c r="AE168" s="14"/>
      <c r="AT168" s="258" t="s">
        <v>319</v>
      </c>
      <c r="AU168" s="258" t="s">
        <v>85</v>
      </c>
      <c r="AV168" s="14" t="s">
        <v>83</v>
      </c>
      <c r="AW168" s="14" t="s">
        <v>37</v>
      </c>
      <c r="AX168" s="14" t="s">
        <v>76</v>
      </c>
      <c r="AY168" s="258" t="s">
        <v>308</v>
      </c>
    </row>
    <row r="169" s="13" customFormat="1">
      <c r="A169" s="13"/>
      <c r="B169" s="234"/>
      <c r="C169" s="235"/>
      <c r="D169" s="236" t="s">
        <v>319</v>
      </c>
      <c r="E169" s="237" t="s">
        <v>19</v>
      </c>
      <c r="F169" s="238" t="s">
        <v>3065</v>
      </c>
      <c r="G169" s="235"/>
      <c r="H169" s="239">
        <v>4.641</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5" customFormat="1">
      <c r="A170" s="15"/>
      <c r="B170" s="259"/>
      <c r="C170" s="260"/>
      <c r="D170" s="236" t="s">
        <v>319</v>
      </c>
      <c r="E170" s="261" t="s">
        <v>19</v>
      </c>
      <c r="F170" s="262" t="s">
        <v>448</v>
      </c>
      <c r="G170" s="260"/>
      <c r="H170" s="263">
        <v>33.397999999999996</v>
      </c>
      <c r="I170" s="264"/>
      <c r="J170" s="260"/>
      <c r="K170" s="260"/>
      <c r="L170" s="265"/>
      <c r="M170" s="266"/>
      <c r="N170" s="267"/>
      <c r="O170" s="267"/>
      <c r="P170" s="267"/>
      <c r="Q170" s="267"/>
      <c r="R170" s="267"/>
      <c r="S170" s="267"/>
      <c r="T170" s="268"/>
      <c r="U170" s="15"/>
      <c r="V170" s="15"/>
      <c r="W170" s="15"/>
      <c r="X170" s="15"/>
      <c r="Y170" s="15"/>
      <c r="Z170" s="15"/>
      <c r="AA170" s="15"/>
      <c r="AB170" s="15"/>
      <c r="AC170" s="15"/>
      <c r="AD170" s="15"/>
      <c r="AE170" s="15"/>
      <c r="AT170" s="269" t="s">
        <v>319</v>
      </c>
      <c r="AU170" s="269" t="s">
        <v>85</v>
      </c>
      <c r="AV170" s="15" t="s">
        <v>315</v>
      </c>
      <c r="AW170" s="15" t="s">
        <v>37</v>
      </c>
      <c r="AX170" s="15" t="s">
        <v>83</v>
      </c>
      <c r="AY170" s="269" t="s">
        <v>308</v>
      </c>
    </row>
    <row r="171" s="2" customFormat="1" ht="16.5" customHeight="1">
      <c r="A171" s="41"/>
      <c r="B171" s="42"/>
      <c r="C171" s="216" t="s">
        <v>342</v>
      </c>
      <c r="D171" s="216" t="s">
        <v>310</v>
      </c>
      <c r="E171" s="217" t="s">
        <v>3066</v>
      </c>
      <c r="F171" s="218" t="s">
        <v>3067</v>
      </c>
      <c r="G171" s="219" t="s">
        <v>313</v>
      </c>
      <c r="H171" s="220">
        <v>75.494</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3068</v>
      </c>
    </row>
    <row r="172" s="2" customFormat="1">
      <c r="A172" s="41"/>
      <c r="B172" s="42"/>
      <c r="C172" s="43"/>
      <c r="D172" s="229" t="s">
        <v>317</v>
      </c>
      <c r="E172" s="43"/>
      <c r="F172" s="230" t="s">
        <v>3069</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14" customFormat="1">
      <c r="A173" s="14"/>
      <c r="B173" s="249"/>
      <c r="C173" s="250"/>
      <c r="D173" s="236" t="s">
        <v>319</v>
      </c>
      <c r="E173" s="251" t="s">
        <v>19</v>
      </c>
      <c r="F173" s="252" t="s">
        <v>3032</v>
      </c>
      <c r="G173" s="250"/>
      <c r="H173" s="251" t="s">
        <v>19</v>
      </c>
      <c r="I173" s="253"/>
      <c r="J173" s="250"/>
      <c r="K173" s="250"/>
      <c r="L173" s="254"/>
      <c r="M173" s="255"/>
      <c r="N173" s="256"/>
      <c r="O173" s="256"/>
      <c r="P173" s="256"/>
      <c r="Q173" s="256"/>
      <c r="R173" s="256"/>
      <c r="S173" s="256"/>
      <c r="T173" s="257"/>
      <c r="U173" s="14"/>
      <c r="V173" s="14"/>
      <c r="W173" s="14"/>
      <c r="X173" s="14"/>
      <c r="Y173" s="14"/>
      <c r="Z173" s="14"/>
      <c r="AA173" s="14"/>
      <c r="AB173" s="14"/>
      <c r="AC173" s="14"/>
      <c r="AD173" s="14"/>
      <c r="AE173" s="14"/>
      <c r="AT173" s="258" t="s">
        <v>319</v>
      </c>
      <c r="AU173" s="258" t="s">
        <v>85</v>
      </c>
      <c r="AV173" s="14" t="s">
        <v>83</v>
      </c>
      <c r="AW173" s="14" t="s">
        <v>37</v>
      </c>
      <c r="AX173" s="14" t="s">
        <v>76</v>
      </c>
      <c r="AY173" s="258" t="s">
        <v>308</v>
      </c>
    </row>
    <row r="174" s="14" customFormat="1">
      <c r="A174" s="14"/>
      <c r="B174" s="249"/>
      <c r="C174" s="250"/>
      <c r="D174" s="236" t="s">
        <v>319</v>
      </c>
      <c r="E174" s="251" t="s">
        <v>19</v>
      </c>
      <c r="F174" s="252" t="s">
        <v>3070</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3071</v>
      </c>
      <c r="G175" s="235"/>
      <c r="H175" s="239">
        <v>75.494</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83</v>
      </c>
      <c r="AY175" s="245" t="s">
        <v>308</v>
      </c>
    </row>
    <row r="176" s="2" customFormat="1" ht="33" customHeight="1">
      <c r="A176" s="41"/>
      <c r="B176" s="42"/>
      <c r="C176" s="216" t="s">
        <v>347</v>
      </c>
      <c r="D176" s="216" t="s">
        <v>310</v>
      </c>
      <c r="E176" s="217" t="s">
        <v>3072</v>
      </c>
      <c r="F176" s="218" t="s">
        <v>3073</v>
      </c>
      <c r="G176" s="219" t="s">
        <v>313</v>
      </c>
      <c r="H176" s="220">
        <v>75.494</v>
      </c>
      <c r="I176" s="221"/>
      <c r="J176" s="222">
        <f>ROUND(I176*H176,2)</f>
        <v>0</v>
      </c>
      <c r="K176" s="218" t="s">
        <v>314</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315</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3074</v>
      </c>
    </row>
    <row r="177" s="2" customFormat="1">
      <c r="A177" s="41"/>
      <c r="B177" s="42"/>
      <c r="C177" s="43"/>
      <c r="D177" s="229" t="s">
        <v>317</v>
      </c>
      <c r="E177" s="43"/>
      <c r="F177" s="230" t="s">
        <v>3075</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14" customFormat="1">
      <c r="A178" s="14"/>
      <c r="B178" s="249"/>
      <c r="C178" s="250"/>
      <c r="D178" s="236" t="s">
        <v>319</v>
      </c>
      <c r="E178" s="251" t="s">
        <v>19</v>
      </c>
      <c r="F178" s="252" t="s">
        <v>3032</v>
      </c>
      <c r="G178" s="250"/>
      <c r="H178" s="251" t="s">
        <v>19</v>
      </c>
      <c r="I178" s="253"/>
      <c r="J178" s="250"/>
      <c r="K178" s="250"/>
      <c r="L178" s="254"/>
      <c r="M178" s="255"/>
      <c r="N178" s="256"/>
      <c r="O178" s="256"/>
      <c r="P178" s="256"/>
      <c r="Q178" s="256"/>
      <c r="R178" s="256"/>
      <c r="S178" s="256"/>
      <c r="T178" s="257"/>
      <c r="U178" s="14"/>
      <c r="V178" s="14"/>
      <c r="W178" s="14"/>
      <c r="X178" s="14"/>
      <c r="Y178" s="14"/>
      <c r="Z178" s="14"/>
      <c r="AA178" s="14"/>
      <c r="AB178" s="14"/>
      <c r="AC178" s="14"/>
      <c r="AD178" s="14"/>
      <c r="AE178" s="14"/>
      <c r="AT178" s="258" t="s">
        <v>319</v>
      </c>
      <c r="AU178" s="258" t="s">
        <v>85</v>
      </c>
      <c r="AV178" s="14" t="s">
        <v>83</v>
      </c>
      <c r="AW178" s="14" t="s">
        <v>37</v>
      </c>
      <c r="AX178" s="14" t="s">
        <v>76</v>
      </c>
      <c r="AY178" s="258" t="s">
        <v>308</v>
      </c>
    </row>
    <row r="179" s="14" customFormat="1">
      <c r="A179" s="14"/>
      <c r="B179" s="249"/>
      <c r="C179" s="250"/>
      <c r="D179" s="236" t="s">
        <v>319</v>
      </c>
      <c r="E179" s="251" t="s">
        <v>19</v>
      </c>
      <c r="F179" s="252" t="s">
        <v>3076</v>
      </c>
      <c r="G179" s="250"/>
      <c r="H179" s="251" t="s">
        <v>19</v>
      </c>
      <c r="I179" s="253"/>
      <c r="J179" s="250"/>
      <c r="K179" s="250"/>
      <c r="L179" s="254"/>
      <c r="M179" s="255"/>
      <c r="N179" s="256"/>
      <c r="O179" s="256"/>
      <c r="P179" s="256"/>
      <c r="Q179" s="256"/>
      <c r="R179" s="256"/>
      <c r="S179" s="256"/>
      <c r="T179" s="257"/>
      <c r="U179" s="14"/>
      <c r="V179" s="14"/>
      <c r="W179" s="14"/>
      <c r="X179" s="14"/>
      <c r="Y179" s="14"/>
      <c r="Z179" s="14"/>
      <c r="AA179" s="14"/>
      <c r="AB179" s="14"/>
      <c r="AC179" s="14"/>
      <c r="AD179" s="14"/>
      <c r="AE179" s="14"/>
      <c r="AT179" s="258" t="s">
        <v>319</v>
      </c>
      <c r="AU179" s="258" t="s">
        <v>85</v>
      </c>
      <c r="AV179" s="14" t="s">
        <v>83</v>
      </c>
      <c r="AW179" s="14" t="s">
        <v>37</v>
      </c>
      <c r="AX179" s="14" t="s">
        <v>76</v>
      </c>
      <c r="AY179" s="258" t="s">
        <v>308</v>
      </c>
    </row>
    <row r="180" s="13" customFormat="1">
      <c r="A180" s="13"/>
      <c r="B180" s="234"/>
      <c r="C180" s="235"/>
      <c r="D180" s="236" t="s">
        <v>319</v>
      </c>
      <c r="E180" s="237" t="s">
        <v>19</v>
      </c>
      <c r="F180" s="238" t="s">
        <v>3071</v>
      </c>
      <c r="G180" s="235"/>
      <c r="H180" s="239">
        <v>75.494</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83</v>
      </c>
      <c r="AY180" s="245" t="s">
        <v>308</v>
      </c>
    </row>
    <row r="181" s="2" customFormat="1" ht="24.15" customHeight="1">
      <c r="A181" s="41"/>
      <c r="B181" s="42"/>
      <c r="C181" s="216" t="s">
        <v>352</v>
      </c>
      <c r="D181" s="216" t="s">
        <v>310</v>
      </c>
      <c r="E181" s="217" t="s">
        <v>1819</v>
      </c>
      <c r="F181" s="218" t="s">
        <v>1820</v>
      </c>
      <c r="G181" s="219" t="s">
        <v>313</v>
      </c>
      <c r="H181" s="220">
        <v>75.494</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3077</v>
      </c>
    </row>
    <row r="182" s="2" customFormat="1">
      <c r="A182" s="41"/>
      <c r="B182" s="42"/>
      <c r="C182" s="43"/>
      <c r="D182" s="229" t="s">
        <v>317</v>
      </c>
      <c r="E182" s="43"/>
      <c r="F182" s="230" t="s">
        <v>1821</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4" customFormat="1">
      <c r="A183" s="14"/>
      <c r="B183" s="249"/>
      <c r="C183" s="250"/>
      <c r="D183" s="236" t="s">
        <v>319</v>
      </c>
      <c r="E183" s="251" t="s">
        <v>19</v>
      </c>
      <c r="F183" s="252" t="s">
        <v>3032</v>
      </c>
      <c r="G183" s="250"/>
      <c r="H183" s="251" t="s">
        <v>19</v>
      </c>
      <c r="I183" s="253"/>
      <c r="J183" s="250"/>
      <c r="K183" s="250"/>
      <c r="L183" s="254"/>
      <c r="M183" s="255"/>
      <c r="N183" s="256"/>
      <c r="O183" s="256"/>
      <c r="P183" s="256"/>
      <c r="Q183" s="256"/>
      <c r="R183" s="256"/>
      <c r="S183" s="256"/>
      <c r="T183" s="257"/>
      <c r="U183" s="14"/>
      <c r="V183" s="14"/>
      <c r="W183" s="14"/>
      <c r="X183" s="14"/>
      <c r="Y183" s="14"/>
      <c r="Z183" s="14"/>
      <c r="AA183" s="14"/>
      <c r="AB183" s="14"/>
      <c r="AC183" s="14"/>
      <c r="AD183" s="14"/>
      <c r="AE183" s="14"/>
      <c r="AT183" s="258" t="s">
        <v>319</v>
      </c>
      <c r="AU183" s="258" t="s">
        <v>85</v>
      </c>
      <c r="AV183" s="14" t="s">
        <v>83</v>
      </c>
      <c r="AW183" s="14" t="s">
        <v>37</v>
      </c>
      <c r="AX183" s="14" t="s">
        <v>76</v>
      </c>
      <c r="AY183" s="258" t="s">
        <v>308</v>
      </c>
    </row>
    <row r="184" s="14" customFormat="1">
      <c r="A184" s="14"/>
      <c r="B184" s="249"/>
      <c r="C184" s="250"/>
      <c r="D184" s="236" t="s">
        <v>319</v>
      </c>
      <c r="E184" s="251" t="s">
        <v>19</v>
      </c>
      <c r="F184" s="252" t="s">
        <v>3076</v>
      </c>
      <c r="G184" s="250"/>
      <c r="H184" s="251" t="s">
        <v>19</v>
      </c>
      <c r="I184" s="253"/>
      <c r="J184" s="250"/>
      <c r="K184" s="250"/>
      <c r="L184" s="254"/>
      <c r="M184" s="255"/>
      <c r="N184" s="256"/>
      <c r="O184" s="256"/>
      <c r="P184" s="256"/>
      <c r="Q184" s="256"/>
      <c r="R184" s="256"/>
      <c r="S184" s="256"/>
      <c r="T184" s="257"/>
      <c r="U184" s="14"/>
      <c r="V184" s="14"/>
      <c r="W184" s="14"/>
      <c r="X184" s="14"/>
      <c r="Y184" s="14"/>
      <c r="Z184" s="14"/>
      <c r="AA184" s="14"/>
      <c r="AB184" s="14"/>
      <c r="AC184" s="14"/>
      <c r="AD184" s="14"/>
      <c r="AE184" s="14"/>
      <c r="AT184" s="258" t="s">
        <v>319</v>
      </c>
      <c r="AU184" s="258" t="s">
        <v>85</v>
      </c>
      <c r="AV184" s="14" t="s">
        <v>83</v>
      </c>
      <c r="AW184" s="14" t="s">
        <v>37</v>
      </c>
      <c r="AX184" s="14" t="s">
        <v>76</v>
      </c>
      <c r="AY184" s="258" t="s">
        <v>308</v>
      </c>
    </row>
    <row r="185" s="13" customFormat="1">
      <c r="A185" s="13"/>
      <c r="B185" s="234"/>
      <c r="C185" s="235"/>
      <c r="D185" s="236" t="s">
        <v>319</v>
      </c>
      <c r="E185" s="237" t="s">
        <v>19</v>
      </c>
      <c r="F185" s="238" t="s">
        <v>3071</v>
      </c>
      <c r="G185" s="235"/>
      <c r="H185" s="239">
        <v>75.494</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83</v>
      </c>
      <c r="AY185" s="245" t="s">
        <v>308</v>
      </c>
    </row>
    <row r="186" s="2" customFormat="1" ht="24.15" customHeight="1">
      <c r="A186" s="41"/>
      <c r="B186" s="42"/>
      <c r="C186" s="216" t="s">
        <v>357</v>
      </c>
      <c r="D186" s="216" t="s">
        <v>310</v>
      </c>
      <c r="E186" s="217" t="s">
        <v>3078</v>
      </c>
      <c r="F186" s="218" t="s">
        <v>3079</v>
      </c>
      <c r="G186" s="219" t="s">
        <v>313</v>
      </c>
      <c r="H186" s="220">
        <v>75.494</v>
      </c>
      <c r="I186" s="221"/>
      <c r="J186" s="222">
        <f>ROUND(I186*H186,2)</f>
        <v>0</v>
      </c>
      <c r="K186" s="218" t="s">
        <v>314</v>
      </c>
      <c r="L186" s="47"/>
      <c r="M186" s="223" t="s">
        <v>19</v>
      </c>
      <c r="N186" s="224" t="s">
        <v>47</v>
      </c>
      <c r="O186" s="87"/>
      <c r="P186" s="225">
        <f>O186*H186</f>
        <v>0</v>
      </c>
      <c r="Q186" s="225">
        <v>0</v>
      </c>
      <c r="R186" s="225">
        <f>Q186*H186</f>
        <v>0</v>
      </c>
      <c r="S186" s="225">
        <v>0</v>
      </c>
      <c r="T186" s="226">
        <f>S186*H186</f>
        <v>0</v>
      </c>
      <c r="U186" s="41"/>
      <c r="V186" s="41"/>
      <c r="W186" s="41"/>
      <c r="X186" s="41"/>
      <c r="Y186" s="41"/>
      <c r="Z186" s="41"/>
      <c r="AA186" s="41"/>
      <c r="AB186" s="41"/>
      <c r="AC186" s="41"/>
      <c r="AD186" s="41"/>
      <c r="AE186" s="41"/>
      <c r="AR186" s="227" t="s">
        <v>315</v>
      </c>
      <c r="AT186" s="227" t="s">
        <v>310</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3080</v>
      </c>
    </row>
    <row r="187" s="2" customFormat="1">
      <c r="A187" s="41"/>
      <c r="B187" s="42"/>
      <c r="C187" s="43"/>
      <c r="D187" s="229" t="s">
        <v>317</v>
      </c>
      <c r="E187" s="43"/>
      <c r="F187" s="230" t="s">
        <v>3081</v>
      </c>
      <c r="G187" s="43"/>
      <c r="H187" s="43"/>
      <c r="I187" s="231"/>
      <c r="J187" s="43"/>
      <c r="K187" s="43"/>
      <c r="L187" s="47"/>
      <c r="M187" s="232"/>
      <c r="N187" s="233"/>
      <c r="O187" s="87"/>
      <c r="P187" s="87"/>
      <c r="Q187" s="87"/>
      <c r="R187" s="87"/>
      <c r="S187" s="87"/>
      <c r="T187" s="88"/>
      <c r="U187" s="41"/>
      <c r="V187" s="41"/>
      <c r="W187" s="41"/>
      <c r="X187" s="41"/>
      <c r="Y187" s="41"/>
      <c r="Z187" s="41"/>
      <c r="AA187" s="41"/>
      <c r="AB187" s="41"/>
      <c r="AC187" s="41"/>
      <c r="AD187" s="41"/>
      <c r="AE187" s="41"/>
      <c r="AT187" s="20" t="s">
        <v>317</v>
      </c>
      <c r="AU187" s="20" t="s">
        <v>85</v>
      </c>
    </row>
    <row r="188" s="14" customFormat="1">
      <c r="A188" s="14"/>
      <c r="B188" s="249"/>
      <c r="C188" s="250"/>
      <c r="D188" s="236" t="s">
        <v>319</v>
      </c>
      <c r="E188" s="251" t="s">
        <v>19</v>
      </c>
      <c r="F188" s="252" t="s">
        <v>3032</v>
      </c>
      <c r="G188" s="250"/>
      <c r="H188" s="251" t="s">
        <v>19</v>
      </c>
      <c r="I188" s="253"/>
      <c r="J188" s="250"/>
      <c r="K188" s="250"/>
      <c r="L188" s="254"/>
      <c r="M188" s="255"/>
      <c r="N188" s="256"/>
      <c r="O188" s="256"/>
      <c r="P188" s="256"/>
      <c r="Q188" s="256"/>
      <c r="R188" s="256"/>
      <c r="S188" s="256"/>
      <c r="T188" s="257"/>
      <c r="U188" s="14"/>
      <c r="V188" s="14"/>
      <c r="W188" s="14"/>
      <c r="X188" s="14"/>
      <c r="Y188" s="14"/>
      <c r="Z188" s="14"/>
      <c r="AA188" s="14"/>
      <c r="AB188" s="14"/>
      <c r="AC188" s="14"/>
      <c r="AD188" s="14"/>
      <c r="AE188" s="14"/>
      <c r="AT188" s="258" t="s">
        <v>319</v>
      </c>
      <c r="AU188" s="258" t="s">
        <v>85</v>
      </c>
      <c r="AV188" s="14" t="s">
        <v>83</v>
      </c>
      <c r="AW188" s="14" t="s">
        <v>37</v>
      </c>
      <c r="AX188" s="14" t="s">
        <v>76</v>
      </c>
      <c r="AY188" s="258" t="s">
        <v>308</v>
      </c>
    </row>
    <row r="189" s="14" customFormat="1">
      <c r="A189" s="14"/>
      <c r="B189" s="249"/>
      <c r="C189" s="250"/>
      <c r="D189" s="236" t="s">
        <v>319</v>
      </c>
      <c r="E189" s="251" t="s">
        <v>19</v>
      </c>
      <c r="F189" s="252" t="s">
        <v>3082</v>
      </c>
      <c r="G189" s="250"/>
      <c r="H189" s="251" t="s">
        <v>19</v>
      </c>
      <c r="I189" s="253"/>
      <c r="J189" s="250"/>
      <c r="K189" s="250"/>
      <c r="L189" s="254"/>
      <c r="M189" s="255"/>
      <c r="N189" s="256"/>
      <c r="O189" s="256"/>
      <c r="P189" s="256"/>
      <c r="Q189" s="256"/>
      <c r="R189" s="256"/>
      <c r="S189" s="256"/>
      <c r="T189" s="257"/>
      <c r="U189" s="14"/>
      <c r="V189" s="14"/>
      <c r="W189" s="14"/>
      <c r="X189" s="14"/>
      <c r="Y189" s="14"/>
      <c r="Z189" s="14"/>
      <c r="AA189" s="14"/>
      <c r="AB189" s="14"/>
      <c r="AC189" s="14"/>
      <c r="AD189" s="14"/>
      <c r="AE189" s="14"/>
      <c r="AT189" s="258" t="s">
        <v>319</v>
      </c>
      <c r="AU189" s="258" t="s">
        <v>85</v>
      </c>
      <c r="AV189" s="14" t="s">
        <v>83</v>
      </c>
      <c r="AW189" s="14" t="s">
        <v>37</v>
      </c>
      <c r="AX189" s="14" t="s">
        <v>76</v>
      </c>
      <c r="AY189" s="258" t="s">
        <v>308</v>
      </c>
    </row>
    <row r="190" s="13" customFormat="1">
      <c r="A190" s="13"/>
      <c r="B190" s="234"/>
      <c r="C190" s="235"/>
      <c r="D190" s="236" t="s">
        <v>319</v>
      </c>
      <c r="E190" s="237" t="s">
        <v>19</v>
      </c>
      <c r="F190" s="238" t="s">
        <v>3071</v>
      </c>
      <c r="G190" s="235"/>
      <c r="H190" s="239">
        <v>75.494</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16.5" customHeight="1">
      <c r="A191" s="41"/>
      <c r="B191" s="42"/>
      <c r="C191" s="280" t="s">
        <v>362</v>
      </c>
      <c r="D191" s="280" t="s">
        <v>1137</v>
      </c>
      <c r="E191" s="281" t="s">
        <v>1254</v>
      </c>
      <c r="F191" s="282" t="s">
        <v>1255</v>
      </c>
      <c r="G191" s="283" t="s">
        <v>626</v>
      </c>
      <c r="H191" s="284">
        <v>1.51</v>
      </c>
      <c r="I191" s="285"/>
      <c r="J191" s="286">
        <f>ROUND(I191*H191,2)</f>
        <v>0</v>
      </c>
      <c r="K191" s="282" t="s">
        <v>314</v>
      </c>
      <c r="L191" s="287"/>
      <c r="M191" s="288" t="s">
        <v>19</v>
      </c>
      <c r="N191" s="289" t="s">
        <v>47</v>
      </c>
      <c r="O191" s="87"/>
      <c r="P191" s="225">
        <f>O191*H191</f>
        <v>0</v>
      </c>
      <c r="Q191" s="225">
        <v>0.001</v>
      </c>
      <c r="R191" s="225">
        <f>Q191*H191</f>
        <v>0.0015100000000000001</v>
      </c>
      <c r="S191" s="225">
        <v>0</v>
      </c>
      <c r="T191" s="226">
        <f>S191*H191</f>
        <v>0</v>
      </c>
      <c r="U191" s="41"/>
      <c r="V191" s="41"/>
      <c r="W191" s="41"/>
      <c r="X191" s="41"/>
      <c r="Y191" s="41"/>
      <c r="Z191" s="41"/>
      <c r="AA191" s="41"/>
      <c r="AB191" s="41"/>
      <c r="AC191" s="41"/>
      <c r="AD191" s="41"/>
      <c r="AE191" s="41"/>
      <c r="AR191" s="227" t="s">
        <v>352</v>
      </c>
      <c r="AT191" s="227" t="s">
        <v>1137</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3083</v>
      </c>
    </row>
    <row r="192" s="14" customFormat="1">
      <c r="A192" s="14"/>
      <c r="B192" s="249"/>
      <c r="C192" s="250"/>
      <c r="D192" s="236" t="s">
        <v>319</v>
      </c>
      <c r="E192" s="251" t="s">
        <v>19</v>
      </c>
      <c r="F192" s="252" t="s">
        <v>3032</v>
      </c>
      <c r="G192" s="250"/>
      <c r="H192" s="251" t="s">
        <v>19</v>
      </c>
      <c r="I192" s="253"/>
      <c r="J192" s="250"/>
      <c r="K192" s="250"/>
      <c r="L192" s="254"/>
      <c r="M192" s="255"/>
      <c r="N192" s="256"/>
      <c r="O192" s="256"/>
      <c r="P192" s="256"/>
      <c r="Q192" s="256"/>
      <c r="R192" s="256"/>
      <c r="S192" s="256"/>
      <c r="T192" s="257"/>
      <c r="U192" s="14"/>
      <c r="V192" s="14"/>
      <c r="W192" s="14"/>
      <c r="X192" s="14"/>
      <c r="Y192" s="14"/>
      <c r="Z192" s="14"/>
      <c r="AA192" s="14"/>
      <c r="AB192" s="14"/>
      <c r="AC192" s="14"/>
      <c r="AD192" s="14"/>
      <c r="AE192" s="14"/>
      <c r="AT192" s="258" t="s">
        <v>319</v>
      </c>
      <c r="AU192" s="258" t="s">
        <v>85</v>
      </c>
      <c r="AV192" s="14" t="s">
        <v>83</v>
      </c>
      <c r="AW192" s="14" t="s">
        <v>37</v>
      </c>
      <c r="AX192" s="14" t="s">
        <v>76</v>
      </c>
      <c r="AY192" s="258" t="s">
        <v>308</v>
      </c>
    </row>
    <row r="193" s="14" customFormat="1">
      <c r="A193" s="14"/>
      <c r="B193" s="249"/>
      <c r="C193" s="250"/>
      <c r="D193" s="236" t="s">
        <v>319</v>
      </c>
      <c r="E193" s="251" t="s">
        <v>19</v>
      </c>
      <c r="F193" s="252" t="s">
        <v>3082</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4" customFormat="1">
      <c r="A194" s="14"/>
      <c r="B194" s="249"/>
      <c r="C194" s="250"/>
      <c r="D194" s="236" t="s">
        <v>319</v>
      </c>
      <c r="E194" s="251" t="s">
        <v>19</v>
      </c>
      <c r="F194" s="252" t="s">
        <v>3084</v>
      </c>
      <c r="G194" s="250"/>
      <c r="H194" s="251" t="s">
        <v>19</v>
      </c>
      <c r="I194" s="253"/>
      <c r="J194" s="250"/>
      <c r="K194" s="250"/>
      <c r="L194" s="254"/>
      <c r="M194" s="255"/>
      <c r="N194" s="256"/>
      <c r="O194" s="256"/>
      <c r="P194" s="256"/>
      <c r="Q194" s="256"/>
      <c r="R194" s="256"/>
      <c r="S194" s="256"/>
      <c r="T194" s="257"/>
      <c r="U194" s="14"/>
      <c r="V194" s="14"/>
      <c r="W194" s="14"/>
      <c r="X194" s="14"/>
      <c r="Y194" s="14"/>
      <c r="Z194" s="14"/>
      <c r="AA194" s="14"/>
      <c r="AB194" s="14"/>
      <c r="AC194" s="14"/>
      <c r="AD194" s="14"/>
      <c r="AE194" s="14"/>
      <c r="AT194" s="258" t="s">
        <v>319</v>
      </c>
      <c r="AU194" s="258" t="s">
        <v>85</v>
      </c>
      <c r="AV194" s="14" t="s">
        <v>83</v>
      </c>
      <c r="AW194" s="14" t="s">
        <v>37</v>
      </c>
      <c r="AX194" s="14" t="s">
        <v>76</v>
      </c>
      <c r="AY194" s="258" t="s">
        <v>308</v>
      </c>
    </row>
    <row r="195" s="13" customFormat="1">
      <c r="A195" s="13"/>
      <c r="B195" s="234"/>
      <c r="C195" s="235"/>
      <c r="D195" s="236" t="s">
        <v>319</v>
      </c>
      <c r="E195" s="237" t="s">
        <v>19</v>
      </c>
      <c r="F195" s="238" t="s">
        <v>3085</v>
      </c>
      <c r="G195" s="235"/>
      <c r="H195" s="239">
        <v>1.51</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2" customFormat="1" ht="24.15" customHeight="1">
      <c r="A196" s="41"/>
      <c r="B196" s="42"/>
      <c r="C196" s="216" t="s">
        <v>367</v>
      </c>
      <c r="D196" s="216" t="s">
        <v>310</v>
      </c>
      <c r="E196" s="217" t="s">
        <v>3086</v>
      </c>
      <c r="F196" s="218" t="s">
        <v>3087</v>
      </c>
      <c r="G196" s="219" t="s">
        <v>313</v>
      </c>
      <c r="H196" s="220">
        <v>75.494</v>
      </c>
      <c r="I196" s="221"/>
      <c r="J196" s="222">
        <f>ROUND(I196*H196,2)</f>
        <v>0</v>
      </c>
      <c r="K196" s="218" t="s">
        <v>314</v>
      </c>
      <c r="L196" s="47"/>
      <c r="M196" s="223" t="s">
        <v>19</v>
      </c>
      <c r="N196" s="224"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315</v>
      </c>
      <c r="AT196" s="227" t="s">
        <v>310</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3088</v>
      </c>
    </row>
    <row r="197" s="2" customFormat="1">
      <c r="A197" s="41"/>
      <c r="B197" s="42"/>
      <c r="C197" s="43"/>
      <c r="D197" s="229" t="s">
        <v>317</v>
      </c>
      <c r="E197" s="43"/>
      <c r="F197" s="230" t="s">
        <v>3089</v>
      </c>
      <c r="G197" s="43"/>
      <c r="H197" s="43"/>
      <c r="I197" s="231"/>
      <c r="J197" s="43"/>
      <c r="K197" s="43"/>
      <c r="L197" s="47"/>
      <c r="M197" s="232"/>
      <c r="N197" s="233"/>
      <c r="O197" s="87"/>
      <c r="P197" s="87"/>
      <c r="Q197" s="87"/>
      <c r="R197" s="87"/>
      <c r="S197" s="87"/>
      <c r="T197" s="88"/>
      <c r="U197" s="41"/>
      <c r="V197" s="41"/>
      <c r="W197" s="41"/>
      <c r="X197" s="41"/>
      <c r="Y197" s="41"/>
      <c r="Z197" s="41"/>
      <c r="AA197" s="41"/>
      <c r="AB197" s="41"/>
      <c r="AC197" s="41"/>
      <c r="AD197" s="41"/>
      <c r="AE197" s="41"/>
      <c r="AT197" s="20" t="s">
        <v>317</v>
      </c>
      <c r="AU197" s="20" t="s">
        <v>85</v>
      </c>
    </row>
    <row r="198" s="14" customFormat="1">
      <c r="A198" s="14"/>
      <c r="B198" s="249"/>
      <c r="C198" s="250"/>
      <c r="D198" s="236" t="s">
        <v>319</v>
      </c>
      <c r="E198" s="251" t="s">
        <v>19</v>
      </c>
      <c r="F198" s="252" t="s">
        <v>3032</v>
      </c>
      <c r="G198" s="250"/>
      <c r="H198" s="251" t="s">
        <v>19</v>
      </c>
      <c r="I198" s="253"/>
      <c r="J198" s="250"/>
      <c r="K198" s="250"/>
      <c r="L198" s="254"/>
      <c r="M198" s="255"/>
      <c r="N198" s="256"/>
      <c r="O198" s="256"/>
      <c r="P198" s="256"/>
      <c r="Q198" s="256"/>
      <c r="R198" s="256"/>
      <c r="S198" s="256"/>
      <c r="T198" s="257"/>
      <c r="U198" s="14"/>
      <c r="V198" s="14"/>
      <c r="W198" s="14"/>
      <c r="X198" s="14"/>
      <c r="Y198" s="14"/>
      <c r="Z198" s="14"/>
      <c r="AA198" s="14"/>
      <c r="AB198" s="14"/>
      <c r="AC198" s="14"/>
      <c r="AD198" s="14"/>
      <c r="AE198" s="14"/>
      <c r="AT198" s="258" t="s">
        <v>319</v>
      </c>
      <c r="AU198" s="258" t="s">
        <v>85</v>
      </c>
      <c r="AV198" s="14" t="s">
        <v>83</v>
      </c>
      <c r="AW198" s="14" t="s">
        <v>37</v>
      </c>
      <c r="AX198" s="14" t="s">
        <v>76</v>
      </c>
      <c r="AY198" s="258" t="s">
        <v>308</v>
      </c>
    </row>
    <row r="199" s="14" customFormat="1">
      <c r="A199" s="14"/>
      <c r="B199" s="249"/>
      <c r="C199" s="250"/>
      <c r="D199" s="236" t="s">
        <v>319</v>
      </c>
      <c r="E199" s="251" t="s">
        <v>19</v>
      </c>
      <c r="F199" s="252" t="s">
        <v>3076</v>
      </c>
      <c r="G199" s="250"/>
      <c r="H199" s="251" t="s">
        <v>19</v>
      </c>
      <c r="I199" s="253"/>
      <c r="J199" s="250"/>
      <c r="K199" s="250"/>
      <c r="L199" s="254"/>
      <c r="M199" s="255"/>
      <c r="N199" s="256"/>
      <c r="O199" s="256"/>
      <c r="P199" s="256"/>
      <c r="Q199" s="256"/>
      <c r="R199" s="256"/>
      <c r="S199" s="256"/>
      <c r="T199" s="257"/>
      <c r="U199" s="14"/>
      <c r="V199" s="14"/>
      <c r="W199" s="14"/>
      <c r="X199" s="14"/>
      <c r="Y199" s="14"/>
      <c r="Z199" s="14"/>
      <c r="AA199" s="14"/>
      <c r="AB199" s="14"/>
      <c r="AC199" s="14"/>
      <c r="AD199" s="14"/>
      <c r="AE199" s="14"/>
      <c r="AT199" s="258" t="s">
        <v>319</v>
      </c>
      <c r="AU199" s="258" t="s">
        <v>85</v>
      </c>
      <c r="AV199" s="14" t="s">
        <v>83</v>
      </c>
      <c r="AW199" s="14" t="s">
        <v>37</v>
      </c>
      <c r="AX199" s="14" t="s">
        <v>76</v>
      </c>
      <c r="AY199" s="258" t="s">
        <v>308</v>
      </c>
    </row>
    <row r="200" s="13" customFormat="1">
      <c r="A200" s="13"/>
      <c r="B200" s="234"/>
      <c r="C200" s="235"/>
      <c r="D200" s="236" t="s">
        <v>319</v>
      </c>
      <c r="E200" s="237" t="s">
        <v>19</v>
      </c>
      <c r="F200" s="238" t="s">
        <v>3071</v>
      </c>
      <c r="G200" s="235"/>
      <c r="H200" s="239">
        <v>75.494</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83</v>
      </c>
      <c r="AY200" s="245" t="s">
        <v>308</v>
      </c>
    </row>
    <row r="201" s="2" customFormat="1" ht="16.5" customHeight="1">
      <c r="A201" s="41"/>
      <c r="B201" s="42"/>
      <c r="C201" s="216" t="s">
        <v>8</v>
      </c>
      <c r="D201" s="216" t="s">
        <v>310</v>
      </c>
      <c r="E201" s="217" t="s">
        <v>3090</v>
      </c>
      <c r="F201" s="218" t="s">
        <v>3091</v>
      </c>
      <c r="G201" s="219" t="s">
        <v>313</v>
      </c>
      <c r="H201" s="220">
        <v>75.494</v>
      </c>
      <c r="I201" s="221"/>
      <c r="J201" s="222">
        <f>ROUND(I201*H201,2)</f>
        <v>0</v>
      </c>
      <c r="K201" s="218" t="s">
        <v>314</v>
      </c>
      <c r="L201" s="47"/>
      <c r="M201" s="223" t="s">
        <v>19</v>
      </c>
      <c r="N201" s="224" t="s">
        <v>47</v>
      </c>
      <c r="O201" s="87"/>
      <c r="P201" s="225">
        <f>O201*H201</f>
        <v>0</v>
      </c>
      <c r="Q201" s="225">
        <v>0</v>
      </c>
      <c r="R201" s="225">
        <f>Q201*H201</f>
        <v>0</v>
      </c>
      <c r="S201" s="225">
        <v>0</v>
      </c>
      <c r="T201" s="226">
        <f>S201*H201</f>
        <v>0</v>
      </c>
      <c r="U201" s="41"/>
      <c r="V201" s="41"/>
      <c r="W201" s="41"/>
      <c r="X201" s="41"/>
      <c r="Y201" s="41"/>
      <c r="Z201" s="41"/>
      <c r="AA201" s="41"/>
      <c r="AB201" s="41"/>
      <c r="AC201" s="41"/>
      <c r="AD201" s="41"/>
      <c r="AE201" s="41"/>
      <c r="AR201" s="227" t="s">
        <v>315</v>
      </c>
      <c r="AT201" s="227" t="s">
        <v>310</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315</v>
      </c>
      <c r="BM201" s="227" t="s">
        <v>3092</v>
      </c>
    </row>
    <row r="202" s="2" customFormat="1">
      <c r="A202" s="41"/>
      <c r="B202" s="42"/>
      <c r="C202" s="43"/>
      <c r="D202" s="229" t="s">
        <v>317</v>
      </c>
      <c r="E202" s="43"/>
      <c r="F202" s="230" t="s">
        <v>3093</v>
      </c>
      <c r="G202" s="43"/>
      <c r="H202" s="43"/>
      <c r="I202" s="231"/>
      <c r="J202" s="43"/>
      <c r="K202" s="43"/>
      <c r="L202" s="47"/>
      <c r="M202" s="232"/>
      <c r="N202" s="233"/>
      <c r="O202" s="87"/>
      <c r="P202" s="87"/>
      <c r="Q202" s="87"/>
      <c r="R202" s="87"/>
      <c r="S202" s="87"/>
      <c r="T202" s="88"/>
      <c r="U202" s="41"/>
      <c r="V202" s="41"/>
      <c r="W202" s="41"/>
      <c r="X202" s="41"/>
      <c r="Y202" s="41"/>
      <c r="Z202" s="41"/>
      <c r="AA202" s="41"/>
      <c r="AB202" s="41"/>
      <c r="AC202" s="41"/>
      <c r="AD202" s="41"/>
      <c r="AE202" s="41"/>
      <c r="AT202" s="20" t="s">
        <v>317</v>
      </c>
      <c r="AU202" s="20" t="s">
        <v>85</v>
      </c>
    </row>
    <row r="203" s="14" customFormat="1">
      <c r="A203" s="14"/>
      <c r="B203" s="249"/>
      <c r="C203" s="250"/>
      <c r="D203" s="236" t="s">
        <v>319</v>
      </c>
      <c r="E203" s="251" t="s">
        <v>19</v>
      </c>
      <c r="F203" s="252" t="s">
        <v>3032</v>
      </c>
      <c r="G203" s="250"/>
      <c r="H203" s="251" t="s">
        <v>19</v>
      </c>
      <c r="I203" s="253"/>
      <c r="J203" s="250"/>
      <c r="K203" s="250"/>
      <c r="L203" s="254"/>
      <c r="M203" s="255"/>
      <c r="N203" s="256"/>
      <c r="O203" s="256"/>
      <c r="P203" s="256"/>
      <c r="Q203" s="256"/>
      <c r="R203" s="256"/>
      <c r="S203" s="256"/>
      <c r="T203" s="257"/>
      <c r="U203" s="14"/>
      <c r="V203" s="14"/>
      <c r="W203" s="14"/>
      <c r="X203" s="14"/>
      <c r="Y203" s="14"/>
      <c r="Z203" s="14"/>
      <c r="AA203" s="14"/>
      <c r="AB203" s="14"/>
      <c r="AC203" s="14"/>
      <c r="AD203" s="14"/>
      <c r="AE203" s="14"/>
      <c r="AT203" s="258" t="s">
        <v>319</v>
      </c>
      <c r="AU203" s="258" t="s">
        <v>85</v>
      </c>
      <c r="AV203" s="14" t="s">
        <v>83</v>
      </c>
      <c r="AW203" s="14" t="s">
        <v>37</v>
      </c>
      <c r="AX203" s="14" t="s">
        <v>76</v>
      </c>
      <c r="AY203" s="258" t="s">
        <v>308</v>
      </c>
    </row>
    <row r="204" s="14" customFormat="1">
      <c r="A204" s="14"/>
      <c r="B204" s="249"/>
      <c r="C204" s="250"/>
      <c r="D204" s="236" t="s">
        <v>319</v>
      </c>
      <c r="E204" s="251" t="s">
        <v>19</v>
      </c>
      <c r="F204" s="252" t="s">
        <v>3094</v>
      </c>
      <c r="G204" s="250"/>
      <c r="H204" s="251" t="s">
        <v>19</v>
      </c>
      <c r="I204" s="253"/>
      <c r="J204" s="250"/>
      <c r="K204" s="250"/>
      <c r="L204" s="254"/>
      <c r="M204" s="255"/>
      <c r="N204" s="256"/>
      <c r="O204" s="256"/>
      <c r="P204" s="256"/>
      <c r="Q204" s="256"/>
      <c r="R204" s="256"/>
      <c r="S204" s="256"/>
      <c r="T204" s="257"/>
      <c r="U204" s="14"/>
      <c r="V204" s="14"/>
      <c r="W204" s="14"/>
      <c r="X204" s="14"/>
      <c r="Y204" s="14"/>
      <c r="Z204" s="14"/>
      <c r="AA204" s="14"/>
      <c r="AB204" s="14"/>
      <c r="AC204" s="14"/>
      <c r="AD204" s="14"/>
      <c r="AE204" s="14"/>
      <c r="AT204" s="258" t="s">
        <v>319</v>
      </c>
      <c r="AU204" s="258" t="s">
        <v>85</v>
      </c>
      <c r="AV204" s="14" t="s">
        <v>83</v>
      </c>
      <c r="AW204" s="14" t="s">
        <v>37</v>
      </c>
      <c r="AX204" s="14" t="s">
        <v>76</v>
      </c>
      <c r="AY204" s="258" t="s">
        <v>308</v>
      </c>
    </row>
    <row r="205" s="13" customFormat="1">
      <c r="A205" s="13"/>
      <c r="B205" s="234"/>
      <c r="C205" s="235"/>
      <c r="D205" s="236" t="s">
        <v>319</v>
      </c>
      <c r="E205" s="237" t="s">
        <v>19</v>
      </c>
      <c r="F205" s="238" t="s">
        <v>3071</v>
      </c>
      <c r="G205" s="235"/>
      <c r="H205" s="239">
        <v>75.494</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83</v>
      </c>
      <c r="AY205" s="245" t="s">
        <v>308</v>
      </c>
    </row>
    <row r="206" s="2" customFormat="1" ht="16.5" customHeight="1">
      <c r="A206" s="41"/>
      <c r="B206" s="42"/>
      <c r="C206" s="216" t="s">
        <v>376</v>
      </c>
      <c r="D206" s="216" t="s">
        <v>310</v>
      </c>
      <c r="E206" s="217" t="s">
        <v>3095</v>
      </c>
      <c r="F206" s="218" t="s">
        <v>3096</v>
      </c>
      <c r="G206" s="219" t="s">
        <v>442</v>
      </c>
      <c r="H206" s="220">
        <v>0.60399999999999998</v>
      </c>
      <c r="I206" s="221"/>
      <c r="J206" s="222">
        <f>ROUND(I206*H206,2)</f>
        <v>0</v>
      </c>
      <c r="K206" s="218" t="s">
        <v>314</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3097</v>
      </c>
    </row>
    <row r="207" s="2" customFormat="1">
      <c r="A207" s="41"/>
      <c r="B207" s="42"/>
      <c r="C207" s="43"/>
      <c r="D207" s="229" t="s">
        <v>317</v>
      </c>
      <c r="E207" s="43"/>
      <c r="F207" s="230" t="s">
        <v>3098</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4" customFormat="1">
      <c r="A208" s="14"/>
      <c r="B208" s="249"/>
      <c r="C208" s="250"/>
      <c r="D208" s="236" t="s">
        <v>319</v>
      </c>
      <c r="E208" s="251" t="s">
        <v>19</v>
      </c>
      <c r="F208" s="252" t="s">
        <v>3032</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4" customFormat="1">
      <c r="A209" s="14"/>
      <c r="B209" s="249"/>
      <c r="C209" s="250"/>
      <c r="D209" s="236" t="s">
        <v>319</v>
      </c>
      <c r="E209" s="251" t="s">
        <v>19</v>
      </c>
      <c r="F209" s="252" t="s">
        <v>3099</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4" customFormat="1">
      <c r="A210" s="14"/>
      <c r="B210" s="249"/>
      <c r="C210" s="250"/>
      <c r="D210" s="236" t="s">
        <v>319</v>
      </c>
      <c r="E210" s="251" t="s">
        <v>19</v>
      </c>
      <c r="F210" s="252" t="s">
        <v>3100</v>
      </c>
      <c r="G210" s="250"/>
      <c r="H210" s="251" t="s">
        <v>19</v>
      </c>
      <c r="I210" s="253"/>
      <c r="J210" s="250"/>
      <c r="K210" s="250"/>
      <c r="L210" s="254"/>
      <c r="M210" s="255"/>
      <c r="N210" s="256"/>
      <c r="O210" s="256"/>
      <c r="P210" s="256"/>
      <c r="Q210" s="256"/>
      <c r="R210" s="256"/>
      <c r="S210" s="256"/>
      <c r="T210" s="257"/>
      <c r="U210" s="14"/>
      <c r="V210" s="14"/>
      <c r="W210" s="14"/>
      <c r="X210" s="14"/>
      <c r="Y210" s="14"/>
      <c r="Z210" s="14"/>
      <c r="AA210" s="14"/>
      <c r="AB210" s="14"/>
      <c r="AC210" s="14"/>
      <c r="AD210" s="14"/>
      <c r="AE210" s="14"/>
      <c r="AT210" s="258" t="s">
        <v>319</v>
      </c>
      <c r="AU210" s="258" t="s">
        <v>85</v>
      </c>
      <c r="AV210" s="14" t="s">
        <v>83</v>
      </c>
      <c r="AW210" s="14" t="s">
        <v>37</v>
      </c>
      <c r="AX210" s="14" t="s">
        <v>76</v>
      </c>
      <c r="AY210" s="258" t="s">
        <v>308</v>
      </c>
    </row>
    <row r="211" s="13" customFormat="1">
      <c r="A211" s="13"/>
      <c r="B211" s="234"/>
      <c r="C211" s="235"/>
      <c r="D211" s="236" t="s">
        <v>319</v>
      </c>
      <c r="E211" s="237" t="s">
        <v>19</v>
      </c>
      <c r="F211" s="238" t="s">
        <v>3101</v>
      </c>
      <c r="G211" s="235"/>
      <c r="H211" s="239">
        <v>0.60399999999999998</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83</v>
      </c>
      <c r="AY211" s="245" t="s">
        <v>308</v>
      </c>
    </row>
    <row r="212" s="2" customFormat="1" ht="16.5" customHeight="1">
      <c r="A212" s="41"/>
      <c r="B212" s="42"/>
      <c r="C212" s="280" t="s">
        <v>381</v>
      </c>
      <c r="D212" s="280" t="s">
        <v>1137</v>
      </c>
      <c r="E212" s="281" t="s">
        <v>3102</v>
      </c>
      <c r="F212" s="282" t="s">
        <v>3103</v>
      </c>
      <c r="G212" s="283" t="s">
        <v>442</v>
      </c>
      <c r="H212" s="284">
        <v>0.60399999999999998</v>
      </c>
      <c r="I212" s="285"/>
      <c r="J212" s="286">
        <f>ROUND(I212*H212,2)</f>
        <v>0</v>
      </c>
      <c r="K212" s="282" t="s">
        <v>314</v>
      </c>
      <c r="L212" s="287"/>
      <c r="M212" s="288" t="s">
        <v>19</v>
      </c>
      <c r="N212" s="289" t="s">
        <v>47</v>
      </c>
      <c r="O212" s="87"/>
      <c r="P212" s="225">
        <f>O212*H212</f>
        <v>0</v>
      </c>
      <c r="Q212" s="225">
        <v>1</v>
      </c>
      <c r="R212" s="225">
        <f>Q212*H212</f>
        <v>0.60399999999999998</v>
      </c>
      <c r="S212" s="225">
        <v>0</v>
      </c>
      <c r="T212" s="226">
        <f>S212*H212</f>
        <v>0</v>
      </c>
      <c r="U212" s="41"/>
      <c r="V212" s="41"/>
      <c r="W212" s="41"/>
      <c r="X212" s="41"/>
      <c r="Y212" s="41"/>
      <c r="Z212" s="41"/>
      <c r="AA212" s="41"/>
      <c r="AB212" s="41"/>
      <c r="AC212" s="41"/>
      <c r="AD212" s="41"/>
      <c r="AE212" s="41"/>
      <c r="AR212" s="227" t="s">
        <v>352</v>
      </c>
      <c r="AT212" s="227" t="s">
        <v>1137</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3104</v>
      </c>
    </row>
    <row r="213" s="14" customFormat="1">
      <c r="A213" s="14"/>
      <c r="B213" s="249"/>
      <c r="C213" s="250"/>
      <c r="D213" s="236" t="s">
        <v>319</v>
      </c>
      <c r="E213" s="251" t="s">
        <v>19</v>
      </c>
      <c r="F213" s="252" t="s">
        <v>3032</v>
      </c>
      <c r="G213" s="250"/>
      <c r="H213" s="251" t="s">
        <v>19</v>
      </c>
      <c r="I213" s="253"/>
      <c r="J213" s="250"/>
      <c r="K213" s="250"/>
      <c r="L213" s="254"/>
      <c r="M213" s="255"/>
      <c r="N213" s="256"/>
      <c r="O213" s="256"/>
      <c r="P213" s="256"/>
      <c r="Q213" s="256"/>
      <c r="R213" s="256"/>
      <c r="S213" s="256"/>
      <c r="T213" s="257"/>
      <c r="U213" s="14"/>
      <c r="V213" s="14"/>
      <c r="W213" s="14"/>
      <c r="X213" s="14"/>
      <c r="Y213" s="14"/>
      <c r="Z213" s="14"/>
      <c r="AA213" s="14"/>
      <c r="AB213" s="14"/>
      <c r="AC213" s="14"/>
      <c r="AD213" s="14"/>
      <c r="AE213" s="14"/>
      <c r="AT213" s="258" t="s">
        <v>319</v>
      </c>
      <c r="AU213" s="258" t="s">
        <v>85</v>
      </c>
      <c r="AV213" s="14" t="s">
        <v>83</v>
      </c>
      <c r="AW213" s="14" t="s">
        <v>37</v>
      </c>
      <c r="AX213" s="14" t="s">
        <v>76</v>
      </c>
      <c r="AY213" s="258" t="s">
        <v>308</v>
      </c>
    </row>
    <row r="214" s="14" customFormat="1">
      <c r="A214" s="14"/>
      <c r="B214" s="249"/>
      <c r="C214" s="250"/>
      <c r="D214" s="236" t="s">
        <v>319</v>
      </c>
      <c r="E214" s="251" t="s">
        <v>19</v>
      </c>
      <c r="F214" s="252" t="s">
        <v>3099</v>
      </c>
      <c r="G214" s="250"/>
      <c r="H214" s="251" t="s">
        <v>19</v>
      </c>
      <c r="I214" s="253"/>
      <c r="J214" s="250"/>
      <c r="K214" s="250"/>
      <c r="L214" s="254"/>
      <c r="M214" s="255"/>
      <c r="N214" s="256"/>
      <c r="O214" s="256"/>
      <c r="P214" s="256"/>
      <c r="Q214" s="256"/>
      <c r="R214" s="256"/>
      <c r="S214" s="256"/>
      <c r="T214" s="257"/>
      <c r="U214" s="14"/>
      <c r="V214" s="14"/>
      <c r="W214" s="14"/>
      <c r="X214" s="14"/>
      <c r="Y214" s="14"/>
      <c r="Z214" s="14"/>
      <c r="AA214" s="14"/>
      <c r="AB214" s="14"/>
      <c r="AC214" s="14"/>
      <c r="AD214" s="14"/>
      <c r="AE214" s="14"/>
      <c r="AT214" s="258" t="s">
        <v>319</v>
      </c>
      <c r="AU214" s="258" t="s">
        <v>85</v>
      </c>
      <c r="AV214" s="14" t="s">
        <v>83</v>
      </c>
      <c r="AW214" s="14" t="s">
        <v>37</v>
      </c>
      <c r="AX214" s="14" t="s">
        <v>76</v>
      </c>
      <c r="AY214" s="258" t="s">
        <v>308</v>
      </c>
    </row>
    <row r="215" s="14" customFormat="1">
      <c r="A215" s="14"/>
      <c r="B215" s="249"/>
      <c r="C215" s="250"/>
      <c r="D215" s="236" t="s">
        <v>319</v>
      </c>
      <c r="E215" s="251" t="s">
        <v>19</v>
      </c>
      <c r="F215" s="252" t="s">
        <v>3100</v>
      </c>
      <c r="G215" s="250"/>
      <c r="H215" s="251" t="s">
        <v>19</v>
      </c>
      <c r="I215" s="253"/>
      <c r="J215" s="250"/>
      <c r="K215" s="250"/>
      <c r="L215" s="254"/>
      <c r="M215" s="255"/>
      <c r="N215" s="256"/>
      <c r="O215" s="256"/>
      <c r="P215" s="256"/>
      <c r="Q215" s="256"/>
      <c r="R215" s="256"/>
      <c r="S215" s="256"/>
      <c r="T215" s="257"/>
      <c r="U215" s="14"/>
      <c r="V215" s="14"/>
      <c r="W215" s="14"/>
      <c r="X215" s="14"/>
      <c r="Y215" s="14"/>
      <c r="Z215" s="14"/>
      <c r="AA215" s="14"/>
      <c r="AB215" s="14"/>
      <c r="AC215" s="14"/>
      <c r="AD215" s="14"/>
      <c r="AE215" s="14"/>
      <c r="AT215" s="258" t="s">
        <v>319</v>
      </c>
      <c r="AU215" s="258" t="s">
        <v>85</v>
      </c>
      <c r="AV215" s="14" t="s">
        <v>83</v>
      </c>
      <c r="AW215" s="14" t="s">
        <v>37</v>
      </c>
      <c r="AX215" s="14" t="s">
        <v>76</v>
      </c>
      <c r="AY215" s="258" t="s">
        <v>308</v>
      </c>
    </row>
    <row r="216" s="13" customFormat="1">
      <c r="A216" s="13"/>
      <c r="B216" s="234"/>
      <c r="C216" s="235"/>
      <c r="D216" s="236" t="s">
        <v>319</v>
      </c>
      <c r="E216" s="237" t="s">
        <v>19</v>
      </c>
      <c r="F216" s="238" t="s">
        <v>3101</v>
      </c>
      <c r="G216" s="235"/>
      <c r="H216" s="239">
        <v>0.60399999999999998</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83</v>
      </c>
      <c r="AY216" s="245" t="s">
        <v>308</v>
      </c>
    </row>
    <row r="217" s="2" customFormat="1" ht="16.5" customHeight="1">
      <c r="A217" s="41"/>
      <c r="B217" s="42"/>
      <c r="C217" s="216" t="s">
        <v>386</v>
      </c>
      <c r="D217" s="216" t="s">
        <v>310</v>
      </c>
      <c r="E217" s="217" t="s">
        <v>3105</v>
      </c>
      <c r="F217" s="218" t="s">
        <v>3106</v>
      </c>
      <c r="G217" s="219" t="s">
        <v>442</v>
      </c>
      <c r="H217" s="220">
        <v>0.60399999999999998</v>
      </c>
      <c r="I217" s="221"/>
      <c r="J217" s="222">
        <f>ROUND(I217*H217,2)</f>
        <v>0</v>
      </c>
      <c r="K217" s="218" t="s">
        <v>314</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3107</v>
      </c>
    </row>
    <row r="218" s="2" customFormat="1">
      <c r="A218" s="41"/>
      <c r="B218" s="42"/>
      <c r="C218" s="43"/>
      <c r="D218" s="229" t="s">
        <v>317</v>
      </c>
      <c r="E218" s="43"/>
      <c r="F218" s="230" t="s">
        <v>3108</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4" customFormat="1">
      <c r="A219" s="14"/>
      <c r="B219" s="249"/>
      <c r="C219" s="250"/>
      <c r="D219" s="236" t="s">
        <v>319</v>
      </c>
      <c r="E219" s="251" t="s">
        <v>19</v>
      </c>
      <c r="F219" s="252" t="s">
        <v>3032</v>
      </c>
      <c r="G219" s="250"/>
      <c r="H219" s="251" t="s">
        <v>19</v>
      </c>
      <c r="I219" s="253"/>
      <c r="J219" s="250"/>
      <c r="K219" s="250"/>
      <c r="L219" s="254"/>
      <c r="M219" s="255"/>
      <c r="N219" s="256"/>
      <c r="O219" s="256"/>
      <c r="P219" s="256"/>
      <c r="Q219" s="256"/>
      <c r="R219" s="256"/>
      <c r="S219" s="256"/>
      <c r="T219" s="257"/>
      <c r="U219" s="14"/>
      <c r="V219" s="14"/>
      <c r="W219" s="14"/>
      <c r="X219" s="14"/>
      <c r="Y219" s="14"/>
      <c r="Z219" s="14"/>
      <c r="AA219" s="14"/>
      <c r="AB219" s="14"/>
      <c r="AC219" s="14"/>
      <c r="AD219" s="14"/>
      <c r="AE219" s="14"/>
      <c r="AT219" s="258" t="s">
        <v>319</v>
      </c>
      <c r="AU219" s="258" t="s">
        <v>85</v>
      </c>
      <c r="AV219" s="14" t="s">
        <v>83</v>
      </c>
      <c r="AW219" s="14" t="s">
        <v>37</v>
      </c>
      <c r="AX219" s="14" t="s">
        <v>76</v>
      </c>
      <c r="AY219" s="258" t="s">
        <v>308</v>
      </c>
    </row>
    <row r="220" s="14" customFormat="1">
      <c r="A220" s="14"/>
      <c r="B220" s="249"/>
      <c r="C220" s="250"/>
      <c r="D220" s="236" t="s">
        <v>319</v>
      </c>
      <c r="E220" s="251" t="s">
        <v>19</v>
      </c>
      <c r="F220" s="252" t="s">
        <v>3099</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14" customFormat="1">
      <c r="A221" s="14"/>
      <c r="B221" s="249"/>
      <c r="C221" s="250"/>
      <c r="D221" s="236" t="s">
        <v>319</v>
      </c>
      <c r="E221" s="251" t="s">
        <v>19</v>
      </c>
      <c r="F221" s="252" t="s">
        <v>3100</v>
      </c>
      <c r="G221" s="250"/>
      <c r="H221" s="251" t="s">
        <v>19</v>
      </c>
      <c r="I221" s="253"/>
      <c r="J221" s="250"/>
      <c r="K221" s="250"/>
      <c r="L221" s="254"/>
      <c r="M221" s="255"/>
      <c r="N221" s="256"/>
      <c r="O221" s="256"/>
      <c r="P221" s="256"/>
      <c r="Q221" s="256"/>
      <c r="R221" s="256"/>
      <c r="S221" s="256"/>
      <c r="T221" s="257"/>
      <c r="U221" s="14"/>
      <c r="V221" s="14"/>
      <c r="W221" s="14"/>
      <c r="X221" s="14"/>
      <c r="Y221" s="14"/>
      <c r="Z221" s="14"/>
      <c r="AA221" s="14"/>
      <c r="AB221" s="14"/>
      <c r="AC221" s="14"/>
      <c r="AD221" s="14"/>
      <c r="AE221" s="14"/>
      <c r="AT221" s="258" t="s">
        <v>319</v>
      </c>
      <c r="AU221" s="258" t="s">
        <v>85</v>
      </c>
      <c r="AV221" s="14" t="s">
        <v>83</v>
      </c>
      <c r="AW221" s="14" t="s">
        <v>37</v>
      </c>
      <c r="AX221" s="14" t="s">
        <v>76</v>
      </c>
      <c r="AY221" s="258" t="s">
        <v>308</v>
      </c>
    </row>
    <row r="222" s="13" customFormat="1">
      <c r="A222" s="13"/>
      <c r="B222" s="234"/>
      <c r="C222" s="235"/>
      <c r="D222" s="236" t="s">
        <v>319</v>
      </c>
      <c r="E222" s="237" t="s">
        <v>19</v>
      </c>
      <c r="F222" s="238" t="s">
        <v>3101</v>
      </c>
      <c r="G222" s="235"/>
      <c r="H222" s="239">
        <v>0.60399999999999998</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83</v>
      </c>
      <c r="AY222" s="245" t="s">
        <v>308</v>
      </c>
    </row>
    <row r="223" s="2" customFormat="1" ht="16.5" customHeight="1">
      <c r="A223" s="41"/>
      <c r="B223" s="42"/>
      <c r="C223" s="216" t="s">
        <v>391</v>
      </c>
      <c r="D223" s="216" t="s">
        <v>310</v>
      </c>
      <c r="E223" s="217" t="s">
        <v>3109</v>
      </c>
      <c r="F223" s="218" t="s">
        <v>3110</v>
      </c>
      <c r="G223" s="219" t="s">
        <v>442</v>
      </c>
      <c r="H223" s="220">
        <v>2.4159999999999999</v>
      </c>
      <c r="I223" s="221"/>
      <c r="J223" s="222">
        <f>ROUND(I223*H223,2)</f>
        <v>0</v>
      </c>
      <c r="K223" s="218" t="s">
        <v>314</v>
      </c>
      <c r="L223" s="47"/>
      <c r="M223" s="223" t="s">
        <v>19</v>
      </c>
      <c r="N223" s="224"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3111</v>
      </c>
    </row>
    <row r="224" s="2" customFormat="1">
      <c r="A224" s="41"/>
      <c r="B224" s="42"/>
      <c r="C224" s="43"/>
      <c r="D224" s="229" t="s">
        <v>317</v>
      </c>
      <c r="E224" s="43"/>
      <c r="F224" s="230" t="s">
        <v>3112</v>
      </c>
      <c r="G224" s="43"/>
      <c r="H224" s="43"/>
      <c r="I224" s="231"/>
      <c r="J224" s="43"/>
      <c r="K224" s="43"/>
      <c r="L224" s="47"/>
      <c r="M224" s="232"/>
      <c r="N224" s="233"/>
      <c r="O224" s="87"/>
      <c r="P224" s="87"/>
      <c r="Q224" s="87"/>
      <c r="R224" s="87"/>
      <c r="S224" s="87"/>
      <c r="T224" s="88"/>
      <c r="U224" s="41"/>
      <c r="V224" s="41"/>
      <c r="W224" s="41"/>
      <c r="X224" s="41"/>
      <c r="Y224" s="41"/>
      <c r="Z224" s="41"/>
      <c r="AA224" s="41"/>
      <c r="AB224" s="41"/>
      <c r="AC224" s="41"/>
      <c r="AD224" s="41"/>
      <c r="AE224" s="41"/>
      <c r="AT224" s="20" t="s">
        <v>317</v>
      </c>
      <c r="AU224" s="20" t="s">
        <v>85</v>
      </c>
    </row>
    <row r="225" s="14" customFormat="1">
      <c r="A225" s="14"/>
      <c r="B225" s="249"/>
      <c r="C225" s="250"/>
      <c r="D225" s="236" t="s">
        <v>319</v>
      </c>
      <c r="E225" s="251" t="s">
        <v>19</v>
      </c>
      <c r="F225" s="252" t="s">
        <v>3032</v>
      </c>
      <c r="G225" s="250"/>
      <c r="H225" s="251" t="s">
        <v>19</v>
      </c>
      <c r="I225" s="253"/>
      <c r="J225" s="250"/>
      <c r="K225" s="250"/>
      <c r="L225" s="254"/>
      <c r="M225" s="255"/>
      <c r="N225" s="256"/>
      <c r="O225" s="256"/>
      <c r="P225" s="256"/>
      <c r="Q225" s="256"/>
      <c r="R225" s="256"/>
      <c r="S225" s="256"/>
      <c r="T225" s="257"/>
      <c r="U225" s="14"/>
      <c r="V225" s="14"/>
      <c r="W225" s="14"/>
      <c r="X225" s="14"/>
      <c r="Y225" s="14"/>
      <c r="Z225" s="14"/>
      <c r="AA225" s="14"/>
      <c r="AB225" s="14"/>
      <c r="AC225" s="14"/>
      <c r="AD225" s="14"/>
      <c r="AE225" s="14"/>
      <c r="AT225" s="258" t="s">
        <v>319</v>
      </c>
      <c r="AU225" s="258" t="s">
        <v>85</v>
      </c>
      <c r="AV225" s="14" t="s">
        <v>83</v>
      </c>
      <c r="AW225" s="14" t="s">
        <v>37</v>
      </c>
      <c r="AX225" s="14" t="s">
        <v>76</v>
      </c>
      <c r="AY225" s="258" t="s">
        <v>308</v>
      </c>
    </row>
    <row r="226" s="14" customFormat="1">
      <c r="A226" s="14"/>
      <c r="B226" s="249"/>
      <c r="C226" s="250"/>
      <c r="D226" s="236" t="s">
        <v>319</v>
      </c>
      <c r="E226" s="251" t="s">
        <v>19</v>
      </c>
      <c r="F226" s="252" t="s">
        <v>3113</v>
      </c>
      <c r="G226" s="250"/>
      <c r="H226" s="251" t="s">
        <v>19</v>
      </c>
      <c r="I226" s="253"/>
      <c r="J226" s="250"/>
      <c r="K226" s="250"/>
      <c r="L226" s="254"/>
      <c r="M226" s="255"/>
      <c r="N226" s="256"/>
      <c r="O226" s="256"/>
      <c r="P226" s="256"/>
      <c r="Q226" s="256"/>
      <c r="R226" s="256"/>
      <c r="S226" s="256"/>
      <c r="T226" s="257"/>
      <c r="U226" s="14"/>
      <c r="V226" s="14"/>
      <c r="W226" s="14"/>
      <c r="X226" s="14"/>
      <c r="Y226" s="14"/>
      <c r="Z226" s="14"/>
      <c r="AA226" s="14"/>
      <c r="AB226" s="14"/>
      <c r="AC226" s="14"/>
      <c r="AD226" s="14"/>
      <c r="AE226" s="14"/>
      <c r="AT226" s="258" t="s">
        <v>319</v>
      </c>
      <c r="AU226" s="258" t="s">
        <v>85</v>
      </c>
      <c r="AV226" s="14" t="s">
        <v>83</v>
      </c>
      <c r="AW226" s="14" t="s">
        <v>37</v>
      </c>
      <c r="AX226" s="14" t="s">
        <v>76</v>
      </c>
      <c r="AY226" s="258" t="s">
        <v>308</v>
      </c>
    </row>
    <row r="227" s="14" customFormat="1">
      <c r="A227" s="14"/>
      <c r="B227" s="249"/>
      <c r="C227" s="250"/>
      <c r="D227" s="236" t="s">
        <v>319</v>
      </c>
      <c r="E227" s="251" t="s">
        <v>19</v>
      </c>
      <c r="F227" s="252" t="s">
        <v>3100</v>
      </c>
      <c r="G227" s="250"/>
      <c r="H227" s="251" t="s">
        <v>19</v>
      </c>
      <c r="I227" s="253"/>
      <c r="J227" s="250"/>
      <c r="K227" s="250"/>
      <c r="L227" s="254"/>
      <c r="M227" s="255"/>
      <c r="N227" s="256"/>
      <c r="O227" s="256"/>
      <c r="P227" s="256"/>
      <c r="Q227" s="256"/>
      <c r="R227" s="256"/>
      <c r="S227" s="256"/>
      <c r="T227" s="257"/>
      <c r="U227" s="14"/>
      <c r="V227" s="14"/>
      <c r="W227" s="14"/>
      <c r="X227" s="14"/>
      <c r="Y227" s="14"/>
      <c r="Z227" s="14"/>
      <c r="AA227" s="14"/>
      <c r="AB227" s="14"/>
      <c r="AC227" s="14"/>
      <c r="AD227" s="14"/>
      <c r="AE227" s="14"/>
      <c r="AT227" s="258" t="s">
        <v>319</v>
      </c>
      <c r="AU227" s="258" t="s">
        <v>85</v>
      </c>
      <c r="AV227" s="14" t="s">
        <v>83</v>
      </c>
      <c r="AW227" s="14" t="s">
        <v>37</v>
      </c>
      <c r="AX227" s="14" t="s">
        <v>76</v>
      </c>
      <c r="AY227" s="258" t="s">
        <v>308</v>
      </c>
    </row>
    <row r="228" s="13" customFormat="1">
      <c r="A228" s="13"/>
      <c r="B228" s="234"/>
      <c r="C228" s="235"/>
      <c r="D228" s="236" t="s">
        <v>319</v>
      </c>
      <c r="E228" s="237" t="s">
        <v>19</v>
      </c>
      <c r="F228" s="238" t="s">
        <v>3114</v>
      </c>
      <c r="G228" s="235"/>
      <c r="H228" s="239">
        <v>2.4159999999999999</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83</v>
      </c>
      <c r="AY228" s="245" t="s">
        <v>308</v>
      </c>
    </row>
    <row r="229" s="12" customFormat="1" ht="22.8" customHeight="1">
      <c r="A229" s="12"/>
      <c r="B229" s="200"/>
      <c r="C229" s="201"/>
      <c r="D229" s="202" t="s">
        <v>75</v>
      </c>
      <c r="E229" s="214" t="s">
        <v>315</v>
      </c>
      <c r="F229" s="214" t="s">
        <v>1613</v>
      </c>
      <c r="G229" s="201"/>
      <c r="H229" s="201"/>
      <c r="I229" s="204"/>
      <c r="J229" s="215">
        <f>BK229</f>
        <v>0</v>
      </c>
      <c r="K229" s="201"/>
      <c r="L229" s="206"/>
      <c r="M229" s="207"/>
      <c r="N229" s="208"/>
      <c r="O229" s="208"/>
      <c r="P229" s="209">
        <f>SUM(P230:P238)</f>
        <v>0</v>
      </c>
      <c r="Q229" s="208"/>
      <c r="R229" s="209">
        <f>SUM(R230:R238)</f>
        <v>0.9971000000000001</v>
      </c>
      <c r="S229" s="208"/>
      <c r="T229" s="210">
        <f>SUM(T230:T238)</f>
        <v>0</v>
      </c>
      <c r="U229" s="12"/>
      <c r="V229" s="12"/>
      <c r="W229" s="12"/>
      <c r="X229" s="12"/>
      <c r="Y229" s="12"/>
      <c r="Z229" s="12"/>
      <c r="AA229" s="12"/>
      <c r="AB229" s="12"/>
      <c r="AC229" s="12"/>
      <c r="AD229" s="12"/>
      <c r="AE229" s="12"/>
      <c r="AR229" s="211" t="s">
        <v>83</v>
      </c>
      <c r="AT229" s="212" t="s">
        <v>75</v>
      </c>
      <c r="AU229" s="212" t="s">
        <v>83</v>
      </c>
      <c r="AY229" s="211" t="s">
        <v>308</v>
      </c>
      <c r="BK229" s="213">
        <f>SUM(BK230:BK238)</f>
        <v>0</v>
      </c>
    </row>
    <row r="230" s="2" customFormat="1" ht="21.75" customHeight="1">
      <c r="A230" s="41"/>
      <c r="B230" s="42"/>
      <c r="C230" s="216" t="s">
        <v>396</v>
      </c>
      <c r="D230" s="216" t="s">
        <v>310</v>
      </c>
      <c r="E230" s="217" t="s">
        <v>3115</v>
      </c>
      <c r="F230" s="218" t="s">
        <v>3116</v>
      </c>
      <c r="G230" s="219" t="s">
        <v>323</v>
      </c>
      <c r="H230" s="220">
        <v>5</v>
      </c>
      <c r="I230" s="221"/>
      <c r="J230" s="222">
        <f>ROUND(I230*H230,2)</f>
        <v>0</v>
      </c>
      <c r="K230" s="218" t="s">
        <v>314</v>
      </c>
      <c r="L230" s="47"/>
      <c r="M230" s="223" t="s">
        <v>19</v>
      </c>
      <c r="N230" s="224" t="s">
        <v>47</v>
      </c>
      <c r="O230" s="87"/>
      <c r="P230" s="225">
        <f>O230*H230</f>
        <v>0</v>
      </c>
      <c r="Q230" s="225">
        <v>0.087419999999999998</v>
      </c>
      <c r="R230" s="225">
        <f>Q230*H230</f>
        <v>0.43709999999999999</v>
      </c>
      <c r="S230" s="225">
        <v>0</v>
      </c>
      <c r="T230" s="226">
        <f>S230*H230</f>
        <v>0</v>
      </c>
      <c r="U230" s="41"/>
      <c r="V230" s="41"/>
      <c r="W230" s="41"/>
      <c r="X230" s="41"/>
      <c r="Y230" s="41"/>
      <c r="Z230" s="41"/>
      <c r="AA230" s="41"/>
      <c r="AB230" s="41"/>
      <c r="AC230" s="41"/>
      <c r="AD230" s="41"/>
      <c r="AE230" s="41"/>
      <c r="AR230" s="227" t="s">
        <v>315</v>
      </c>
      <c r="AT230" s="227" t="s">
        <v>310</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3117</v>
      </c>
    </row>
    <row r="231" s="2" customFormat="1">
      <c r="A231" s="41"/>
      <c r="B231" s="42"/>
      <c r="C231" s="43"/>
      <c r="D231" s="229" t="s">
        <v>317</v>
      </c>
      <c r="E231" s="43"/>
      <c r="F231" s="230" t="s">
        <v>3118</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317</v>
      </c>
      <c r="AU231" s="20" t="s">
        <v>85</v>
      </c>
    </row>
    <row r="232" s="14" customFormat="1">
      <c r="A232" s="14"/>
      <c r="B232" s="249"/>
      <c r="C232" s="250"/>
      <c r="D232" s="236" t="s">
        <v>319</v>
      </c>
      <c r="E232" s="251" t="s">
        <v>19</v>
      </c>
      <c r="F232" s="252" t="s">
        <v>3032</v>
      </c>
      <c r="G232" s="250"/>
      <c r="H232" s="251" t="s">
        <v>19</v>
      </c>
      <c r="I232" s="253"/>
      <c r="J232" s="250"/>
      <c r="K232" s="250"/>
      <c r="L232" s="254"/>
      <c r="M232" s="255"/>
      <c r="N232" s="256"/>
      <c r="O232" s="256"/>
      <c r="P232" s="256"/>
      <c r="Q232" s="256"/>
      <c r="R232" s="256"/>
      <c r="S232" s="256"/>
      <c r="T232" s="257"/>
      <c r="U232" s="14"/>
      <c r="V232" s="14"/>
      <c r="W232" s="14"/>
      <c r="X232" s="14"/>
      <c r="Y232" s="14"/>
      <c r="Z232" s="14"/>
      <c r="AA232" s="14"/>
      <c r="AB232" s="14"/>
      <c r="AC232" s="14"/>
      <c r="AD232" s="14"/>
      <c r="AE232" s="14"/>
      <c r="AT232" s="258" t="s">
        <v>319</v>
      </c>
      <c r="AU232" s="258" t="s">
        <v>85</v>
      </c>
      <c r="AV232" s="14" t="s">
        <v>83</v>
      </c>
      <c r="AW232" s="14" t="s">
        <v>37</v>
      </c>
      <c r="AX232" s="14" t="s">
        <v>76</v>
      </c>
      <c r="AY232" s="258" t="s">
        <v>308</v>
      </c>
    </row>
    <row r="233" s="14" customFormat="1">
      <c r="A233" s="14"/>
      <c r="B233" s="249"/>
      <c r="C233" s="250"/>
      <c r="D233" s="236" t="s">
        <v>319</v>
      </c>
      <c r="E233" s="251" t="s">
        <v>19</v>
      </c>
      <c r="F233" s="252" t="s">
        <v>3119</v>
      </c>
      <c r="G233" s="250"/>
      <c r="H233" s="251" t="s">
        <v>19</v>
      </c>
      <c r="I233" s="253"/>
      <c r="J233" s="250"/>
      <c r="K233" s="250"/>
      <c r="L233" s="254"/>
      <c r="M233" s="255"/>
      <c r="N233" s="256"/>
      <c r="O233" s="256"/>
      <c r="P233" s="256"/>
      <c r="Q233" s="256"/>
      <c r="R233" s="256"/>
      <c r="S233" s="256"/>
      <c r="T233" s="257"/>
      <c r="U233" s="14"/>
      <c r="V233" s="14"/>
      <c r="W233" s="14"/>
      <c r="X233" s="14"/>
      <c r="Y233" s="14"/>
      <c r="Z233" s="14"/>
      <c r="AA233" s="14"/>
      <c r="AB233" s="14"/>
      <c r="AC233" s="14"/>
      <c r="AD233" s="14"/>
      <c r="AE233" s="14"/>
      <c r="AT233" s="258" t="s">
        <v>319</v>
      </c>
      <c r="AU233" s="258" t="s">
        <v>85</v>
      </c>
      <c r="AV233" s="14" t="s">
        <v>83</v>
      </c>
      <c r="AW233" s="14" t="s">
        <v>37</v>
      </c>
      <c r="AX233" s="14" t="s">
        <v>76</v>
      </c>
      <c r="AY233" s="258" t="s">
        <v>308</v>
      </c>
    </row>
    <row r="234" s="13" customFormat="1">
      <c r="A234" s="13"/>
      <c r="B234" s="234"/>
      <c r="C234" s="235"/>
      <c r="D234" s="236" t="s">
        <v>319</v>
      </c>
      <c r="E234" s="237" t="s">
        <v>19</v>
      </c>
      <c r="F234" s="238" t="s">
        <v>336</v>
      </c>
      <c r="G234" s="235"/>
      <c r="H234" s="239">
        <v>5</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2" customFormat="1" ht="16.5" customHeight="1">
      <c r="A235" s="41"/>
      <c r="B235" s="42"/>
      <c r="C235" s="280" t="s">
        <v>401</v>
      </c>
      <c r="D235" s="280" t="s">
        <v>1137</v>
      </c>
      <c r="E235" s="281" t="s">
        <v>3120</v>
      </c>
      <c r="F235" s="282" t="s">
        <v>3121</v>
      </c>
      <c r="G235" s="283" t="s">
        <v>323</v>
      </c>
      <c r="H235" s="284">
        <v>5</v>
      </c>
      <c r="I235" s="285"/>
      <c r="J235" s="286">
        <f>ROUND(I235*H235,2)</f>
        <v>0</v>
      </c>
      <c r="K235" s="282" t="s">
        <v>314</v>
      </c>
      <c r="L235" s="287"/>
      <c r="M235" s="288" t="s">
        <v>19</v>
      </c>
      <c r="N235" s="289" t="s">
        <v>47</v>
      </c>
      <c r="O235" s="87"/>
      <c r="P235" s="225">
        <f>O235*H235</f>
        <v>0</v>
      </c>
      <c r="Q235" s="225">
        <v>0.112</v>
      </c>
      <c r="R235" s="225">
        <f>Q235*H235</f>
        <v>0.56000000000000005</v>
      </c>
      <c r="S235" s="225">
        <v>0</v>
      </c>
      <c r="T235" s="226">
        <f>S235*H235</f>
        <v>0</v>
      </c>
      <c r="U235" s="41"/>
      <c r="V235" s="41"/>
      <c r="W235" s="41"/>
      <c r="X235" s="41"/>
      <c r="Y235" s="41"/>
      <c r="Z235" s="41"/>
      <c r="AA235" s="41"/>
      <c r="AB235" s="41"/>
      <c r="AC235" s="41"/>
      <c r="AD235" s="41"/>
      <c r="AE235" s="41"/>
      <c r="AR235" s="227" t="s">
        <v>352</v>
      </c>
      <c r="AT235" s="227" t="s">
        <v>1137</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3122</v>
      </c>
    </row>
    <row r="236" s="14" customFormat="1">
      <c r="A236" s="14"/>
      <c r="B236" s="249"/>
      <c r="C236" s="250"/>
      <c r="D236" s="236" t="s">
        <v>319</v>
      </c>
      <c r="E236" s="251" t="s">
        <v>19</v>
      </c>
      <c r="F236" s="252" t="s">
        <v>3032</v>
      </c>
      <c r="G236" s="250"/>
      <c r="H236" s="251" t="s">
        <v>19</v>
      </c>
      <c r="I236" s="253"/>
      <c r="J236" s="250"/>
      <c r="K236" s="250"/>
      <c r="L236" s="254"/>
      <c r="M236" s="255"/>
      <c r="N236" s="256"/>
      <c r="O236" s="256"/>
      <c r="P236" s="256"/>
      <c r="Q236" s="256"/>
      <c r="R236" s="256"/>
      <c r="S236" s="256"/>
      <c r="T236" s="257"/>
      <c r="U236" s="14"/>
      <c r="V236" s="14"/>
      <c r="W236" s="14"/>
      <c r="X236" s="14"/>
      <c r="Y236" s="14"/>
      <c r="Z236" s="14"/>
      <c r="AA236" s="14"/>
      <c r="AB236" s="14"/>
      <c r="AC236" s="14"/>
      <c r="AD236" s="14"/>
      <c r="AE236" s="14"/>
      <c r="AT236" s="258" t="s">
        <v>319</v>
      </c>
      <c r="AU236" s="258" t="s">
        <v>85</v>
      </c>
      <c r="AV236" s="14" t="s">
        <v>83</v>
      </c>
      <c r="AW236" s="14" t="s">
        <v>37</v>
      </c>
      <c r="AX236" s="14" t="s">
        <v>76</v>
      </c>
      <c r="AY236" s="258" t="s">
        <v>308</v>
      </c>
    </row>
    <row r="237" s="14" customFormat="1">
      <c r="A237" s="14"/>
      <c r="B237" s="249"/>
      <c r="C237" s="250"/>
      <c r="D237" s="236" t="s">
        <v>319</v>
      </c>
      <c r="E237" s="251" t="s">
        <v>19</v>
      </c>
      <c r="F237" s="252" t="s">
        <v>3123</v>
      </c>
      <c r="G237" s="250"/>
      <c r="H237" s="251" t="s">
        <v>19</v>
      </c>
      <c r="I237" s="253"/>
      <c r="J237" s="250"/>
      <c r="K237" s="250"/>
      <c r="L237" s="254"/>
      <c r="M237" s="255"/>
      <c r="N237" s="256"/>
      <c r="O237" s="256"/>
      <c r="P237" s="256"/>
      <c r="Q237" s="256"/>
      <c r="R237" s="256"/>
      <c r="S237" s="256"/>
      <c r="T237" s="257"/>
      <c r="U237" s="14"/>
      <c r="V237" s="14"/>
      <c r="W237" s="14"/>
      <c r="X237" s="14"/>
      <c r="Y237" s="14"/>
      <c r="Z237" s="14"/>
      <c r="AA237" s="14"/>
      <c r="AB237" s="14"/>
      <c r="AC237" s="14"/>
      <c r="AD237" s="14"/>
      <c r="AE237" s="14"/>
      <c r="AT237" s="258" t="s">
        <v>319</v>
      </c>
      <c r="AU237" s="258" t="s">
        <v>85</v>
      </c>
      <c r="AV237" s="14" t="s">
        <v>83</v>
      </c>
      <c r="AW237" s="14" t="s">
        <v>37</v>
      </c>
      <c r="AX237" s="14" t="s">
        <v>76</v>
      </c>
      <c r="AY237" s="258" t="s">
        <v>308</v>
      </c>
    </row>
    <row r="238" s="13" customFormat="1">
      <c r="A238" s="13"/>
      <c r="B238" s="234"/>
      <c r="C238" s="235"/>
      <c r="D238" s="236" t="s">
        <v>319</v>
      </c>
      <c r="E238" s="237" t="s">
        <v>19</v>
      </c>
      <c r="F238" s="238" t="s">
        <v>336</v>
      </c>
      <c r="G238" s="235"/>
      <c r="H238" s="239">
        <v>5</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37</v>
      </c>
      <c r="AX238" s="13" t="s">
        <v>83</v>
      </c>
      <c r="AY238" s="245" t="s">
        <v>308</v>
      </c>
    </row>
    <row r="239" s="12" customFormat="1" ht="22.8" customHeight="1">
      <c r="A239" s="12"/>
      <c r="B239" s="200"/>
      <c r="C239" s="201"/>
      <c r="D239" s="202" t="s">
        <v>75</v>
      </c>
      <c r="E239" s="214" t="s">
        <v>336</v>
      </c>
      <c r="F239" s="214" t="s">
        <v>1286</v>
      </c>
      <c r="G239" s="201"/>
      <c r="H239" s="201"/>
      <c r="I239" s="204"/>
      <c r="J239" s="215">
        <f>BK239</f>
        <v>0</v>
      </c>
      <c r="K239" s="201"/>
      <c r="L239" s="206"/>
      <c r="M239" s="207"/>
      <c r="N239" s="208"/>
      <c r="O239" s="208"/>
      <c r="P239" s="209">
        <f>SUM(P240:P269)</f>
        <v>0</v>
      </c>
      <c r="Q239" s="208"/>
      <c r="R239" s="209">
        <f>SUM(R240:R269)</f>
        <v>73.380563420000001</v>
      </c>
      <c r="S239" s="208"/>
      <c r="T239" s="210">
        <f>SUM(T240:T269)</f>
        <v>0</v>
      </c>
      <c r="U239" s="12"/>
      <c r="V239" s="12"/>
      <c r="W239" s="12"/>
      <c r="X239" s="12"/>
      <c r="Y239" s="12"/>
      <c r="Z239" s="12"/>
      <c r="AA239" s="12"/>
      <c r="AB239" s="12"/>
      <c r="AC239" s="12"/>
      <c r="AD239" s="12"/>
      <c r="AE239" s="12"/>
      <c r="AR239" s="211" t="s">
        <v>83</v>
      </c>
      <c r="AT239" s="212" t="s">
        <v>75</v>
      </c>
      <c r="AU239" s="212" t="s">
        <v>83</v>
      </c>
      <c r="AY239" s="211" t="s">
        <v>308</v>
      </c>
      <c r="BK239" s="213">
        <f>SUM(BK240:BK269)</f>
        <v>0</v>
      </c>
    </row>
    <row r="240" s="2" customFormat="1" ht="21.75" customHeight="1">
      <c r="A240" s="41"/>
      <c r="B240" s="42"/>
      <c r="C240" s="216" t="s">
        <v>406</v>
      </c>
      <c r="D240" s="216" t="s">
        <v>310</v>
      </c>
      <c r="E240" s="217" t="s">
        <v>3124</v>
      </c>
      <c r="F240" s="218" t="s">
        <v>3125</v>
      </c>
      <c r="G240" s="219" t="s">
        <v>313</v>
      </c>
      <c r="H240" s="220">
        <v>106.40300000000001</v>
      </c>
      <c r="I240" s="221"/>
      <c r="J240" s="222">
        <f>ROUND(I240*H240,2)</f>
        <v>0</v>
      </c>
      <c r="K240" s="218" t="s">
        <v>314</v>
      </c>
      <c r="L240" s="47"/>
      <c r="M240" s="223" t="s">
        <v>19</v>
      </c>
      <c r="N240" s="224" t="s">
        <v>47</v>
      </c>
      <c r="O240" s="87"/>
      <c r="P240" s="225">
        <f>O240*H240</f>
        <v>0</v>
      </c>
      <c r="Q240" s="225">
        <v>0.073440000000000005</v>
      </c>
      <c r="R240" s="225">
        <f>Q240*H240</f>
        <v>7.8142363200000009</v>
      </c>
      <c r="S240" s="225">
        <v>0</v>
      </c>
      <c r="T240" s="226">
        <f>S240*H240</f>
        <v>0</v>
      </c>
      <c r="U240" s="41"/>
      <c r="V240" s="41"/>
      <c r="W240" s="41"/>
      <c r="X240" s="41"/>
      <c r="Y240" s="41"/>
      <c r="Z240" s="41"/>
      <c r="AA240" s="41"/>
      <c r="AB240" s="41"/>
      <c r="AC240" s="41"/>
      <c r="AD240" s="41"/>
      <c r="AE240" s="41"/>
      <c r="AR240" s="227" t="s">
        <v>315</v>
      </c>
      <c r="AT240" s="227" t="s">
        <v>310</v>
      </c>
      <c r="AU240" s="227" t="s">
        <v>85</v>
      </c>
      <c r="AY240" s="20" t="s">
        <v>308</v>
      </c>
      <c r="BE240" s="228">
        <f>IF(N240="základní",J240,0)</f>
        <v>0</v>
      </c>
      <c r="BF240" s="228">
        <f>IF(N240="snížená",J240,0)</f>
        <v>0</v>
      </c>
      <c r="BG240" s="228">
        <f>IF(N240="zákl. přenesená",J240,0)</f>
        <v>0</v>
      </c>
      <c r="BH240" s="228">
        <f>IF(N240="sníž. přenesená",J240,0)</f>
        <v>0</v>
      </c>
      <c r="BI240" s="228">
        <f>IF(N240="nulová",J240,0)</f>
        <v>0</v>
      </c>
      <c r="BJ240" s="20" t="s">
        <v>83</v>
      </c>
      <c r="BK240" s="228">
        <f>ROUND(I240*H240,2)</f>
        <v>0</v>
      </c>
      <c r="BL240" s="20" t="s">
        <v>315</v>
      </c>
      <c r="BM240" s="227" t="s">
        <v>3126</v>
      </c>
    </row>
    <row r="241" s="2" customFormat="1">
      <c r="A241" s="41"/>
      <c r="B241" s="42"/>
      <c r="C241" s="43"/>
      <c r="D241" s="229" t="s">
        <v>317</v>
      </c>
      <c r="E241" s="43"/>
      <c r="F241" s="230" t="s">
        <v>3127</v>
      </c>
      <c r="G241" s="43"/>
      <c r="H241" s="43"/>
      <c r="I241" s="231"/>
      <c r="J241" s="43"/>
      <c r="K241" s="43"/>
      <c r="L241" s="47"/>
      <c r="M241" s="232"/>
      <c r="N241" s="233"/>
      <c r="O241" s="87"/>
      <c r="P241" s="87"/>
      <c r="Q241" s="87"/>
      <c r="R241" s="87"/>
      <c r="S241" s="87"/>
      <c r="T241" s="88"/>
      <c r="U241" s="41"/>
      <c r="V241" s="41"/>
      <c r="W241" s="41"/>
      <c r="X241" s="41"/>
      <c r="Y241" s="41"/>
      <c r="Z241" s="41"/>
      <c r="AA241" s="41"/>
      <c r="AB241" s="41"/>
      <c r="AC241" s="41"/>
      <c r="AD241" s="41"/>
      <c r="AE241" s="41"/>
      <c r="AT241" s="20" t="s">
        <v>317</v>
      </c>
      <c r="AU241" s="20" t="s">
        <v>85</v>
      </c>
    </row>
    <row r="242" s="14" customFormat="1">
      <c r="A242" s="14"/>
      <c r="B242" s="249"/>
      <c r="C242" s="250"/>
      <c r="D242" s="236" t="s">
        <v>319</v>
      </c>
      <c r="E242" s="251" t="s">
        <v>19</v>
      </c>
      <c r="F242" s="252" t="s">
        <v>3032</v>
      </c>
      <c r="G242" s="250"/>
      <c r="H242" s="251" t="s">
        <v>19</v>
      </c>
      <c r="I242" s="253"/>
      <c r="J242" s="250"/>
      <c r="K242" s="250"/>
      <c r="L242" s="254"/>
      <c r="M242" s="255"/>
      <c r="N242" s="256"/>
      <c r="O242" s="256"/>
      <c r="P242" s="256"/>
      <c r="Q242" s="256"/>
      <c r="R242" s="256"/>
      <c r="S242" s="256"/>
      <c r="T242" s="257"/>
      <c r="U242" s="14"/>
      <c r="V242" s="14"/>
      <c r="W242" s="14"/>
      <c r="X242" s="14"/>
      <c r="Y242" s="14"/>
      <c r="Z242" s="14"/>
      <c r="AA242" s="14"/>
      <c r="AB242" s="14"/>
      <c r="AC242" s="14"/>
      <c r="AD242" s="14"/>
      <c r="AE242" s="14"/>
      <c r="AT242" s="258" t="s">
        <v>319</v>
      </c>
      <c r="AU242" s="258" t="s">
        <v>85</v>
      </c>
      <c r="AV242" s="14" t="s">
        <v>83</v>
      </c>
      <c r="AW242" s="14" t="s">
        <v>37</v>
      </c>
      <c r="AX242" s="14" t="s">
        <v>76</v>
      </c>
      <c r="AY242" s="258" t="s">
        <v>308</v>
      </c>
    </row>
    <row r="243" s="14" customFormat="1">
      <c r="A243" s="14"/>
      <c r="B243" s="249"/>
      <c r="C243" s="250"/>
      <c r="D243" s="236" t="s">
        <v>319</v>
      </c>
      <c r="E243" s="251" t="s">
        <v>19</v>
      </c>
      <c r="F243" s="252" t="s">
        <v>3128</v>
      </c>
      <c r="G243" s="250"/>
      <c r="H243" s="251" t="s">
        <v>19</v>
      </c>
      <c r="I243" s="253"/>
      <c r="J243" s="250"/>
      <c r="K243" s="250"/>
      <c r="L243" s="254"/>
      <c r="M243" s="255"/>
      <c r="N243" s="256"/>
      <c r="O243" s="256"/>
      <c r="P243" s="256"/>
      <c r="Q243" s="256"/>
      <c r="R243" s="256"/>
      <c r="S243" s="256"/>
      <c r="T243" s="257"/>
      <c r="U243" s="14"/>
      <c r="V243" s="14"/>
      <c r="W243" s="14"/>
      <c r="X243" s="14"/>
      <c r="Y243" s="14"/>
      <c r="Z243" s="14"/>
      <c r="AA243" s="14"/>
      <c r="AB243" s="14"/>
      <c r="AC243" s="14"/>
      <c r="AD243" s="14"/>
      <c r="AE243" s="14"/>
      <c r="AT243" s="258" t="s">
        <v>319</v>
      </c>
      <c r="AU243" s="258" t="s">
        <v>85</v>
      </c>
      <c r="AV243" s="14" t="s">
        <v>83</v>
      </c>
      <c r="AW243" s="14" t="s">
        <v>37</v>
      </c>
      <c r="AX243" s="14" t="s">
        <v>76</v>
      </c>
      <c r="AY243" s="258" t="s">
        <v>308</v>
      </c>
    </row>
    <row r="244" s="13" customFormat="1">
      <c r="A244" s="13"/>
      <c r="B244" s="234"/>
      <c r="C244" s="235"/>
      <c r="D244" s="236" t="s">
        <v>319</v>
      </c>
      <c r="E244" s="237" t="s">
        <v>19</v>
      </c>
      <c r="F244" s="238" t="s">
        <v>3034</v>
      </c>
      <c r="G244" s="235"/>
      <c r="H244" s="239">
        <v>106.40300000000001</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83</v>
      </c>
      <c r="AY244" s="245" t="s">
        <v>308</v>
      </c>
    </row>
    <row r="245" s="2" customFormat="1" ht="24.15" customHeight="1">
      <c r="A245" s="41"/>
      <c r="B245" s="42"/>
      <c r="C245" s="216" t="s">
        <v>411</v>
      </c>
      <c r="D245" s="216" t="s">
        <v>310</v>
      </c>
      <c r="E245" s="217" t="s">
        <v>3129</v>
      </c>
      <c r="F245" s="218" t="s">
        <v>3130</v>
      </c>
      <c r="G245" s="219" t="s">
        <v>313</v>
      </c>
      <c r="H245" s="220">
        <v>106.40300000000001</v>
      </c>
      <c r="I245" s="221"/>
      <c r="J245" s="222">
        <f>ROUND(I245*H245,2)</f>
        <v>0</v>
      </c>
      <c r="K245" s="218" t="s">
        <v>314</v>
      </c>
      <c r="L245" s="47"/>
      <c r="M245" s="223" t="s">
        <v>19</v>
      </c>
      <c r="N245" s="224" t="s">
        <v>47</v>
      </c>
      <c r="O245" s="87"/>
      <c r="P245" s="225">
        <f>O245*H245</f>
        <v>0</v>
      </c>
      <c r="Q245" s="225">
        <v>0.0066</v>
      </c>
      <c r="R245" s="225">
        <f>Q245*H245</f>
        <v>0.70225979999999999</v>
      </c>
      <c r="S245" s="225">
        <v>0</v>
      </c>
      <c r="T245" s="226">
        <f>S245*H245</f>
        <v>0</v>
      </c>
      <c r="U245" s="41"/>
      <c r="V245" s="41"/>
      <c r="W245" s="41"/>
      <c r="X245" s="41"/>
      <c r="Y245" s="41"/>
      <c r="Z245" s="41"/>
      <c r="AA245" s="41"/>
      <c r="AB245" s="41"/>
      <c r="AC245" s="41"/>
      <c r="AD245" s="41"/>
      <c r="AE245" s="41"/>
      <c r="AR245" s="227" t="s">
        <v>315</v>
      </c>
      <c r="AT245" s="227" t="s">
        <v>310</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315</v>
      </c>
      <c r="BM245" s="227" t="s">
        <v>3131</v>
      </c>
    </row>
    <row r="246" s="2" customFormat="1">
      <c r="A246" s="41"/>
      <c r="B246" s="42"/>
      <c r="C246" s="43"/>
      <c r="D246" s="229" t="s">
        <v>317</v>
      </c>
      <c r="E246" s="43"/>
      <c r="F246" s="230" t="s">
        <v>3132</v>
      </c>
      <c r="G246" s="43"/>
      <c r="H246" s="43"/>
      <c r="I246" s="231"/>
      <c r="J246" s="43"/>
      <c r="K246" s="43"/>
      <c r="L246" s="47"/>
      <c r="M246" s="232"/>
      <c r="N246" s="233"/>
      <c r="O246" s="87"/>
      <c r="P246" s="87"/>
      <c r="Q246" s="87"/>
      <c r="R246" s="87"/>
      <c r="S246" s="87"/>
      <c r="T246" s="88"/>
      <c r="U246" s="41"/>
      <c r="V246" s="41"/>
      <c r="W246" s="41"/>
      <c r="X246" s="41"/>
      <c r="Y246" s="41"/>
      <c r="Z246" s="41"/>
      <c r="AA246" s="41"/>
      <c r="AB246" s="41"/>
      <c r="AC246" s="41"/>
      <c r="AD246" s="41"/>
      <c r="AE246" s="41"/>
      <c r="AT246" s="20" t="s">
        <v>317</v>
      </c>
      <c r="AU246" s="20" t="s">
        <v>85</v>
      </c>
    </row>
    <row r="247" s="14" customFormat="1">
      <c r="A247" s="14"/>
      <c r="B247" s="249"/>
      <c r="C247" s="250"/>
      <c r="D247" s="236" t="s">
        <v>319</v>
      </c>
      <c r="E247" s="251" t="s">
        <v>19</v>
      </c>
      <c r="F247" s="252" t="s">
        <v>3032</v>
      </c>
      <c r="G247" s="250"/>
      <c r="H247" s="251" t="s">
        <v>19</v>
      </c>
      <c r="I247" s="253"/>
      <c r="J247" s="250"/>
      <c r="K247" s="250"/>
      <c r="L247" s="254"/>
      <c r="M247" s="255"/>
      <c r="N247" s="256"/>
      <c r="O247" s="256"/>
      <c r="P247" s="256"/>
      <c r="Q247" s="256"/>
      <c r="R247" s="256"/>
      <c r="S247" s="256"/>
      <c r="T247" s="257"/>
      <c r="U247" s="14"/>
      <c r="V247" s="14"/>
      <c r="W247" s="14"/>
      <c r="X247" s="14"/>
      <c r="Y247" s="14"/>
      <c r="Z247" s="14"/>
      <c r="AA247" s="14"/>
      <c r="AB247" s="14"/>
      <c r="AC247" s="14"/>
      <c r="AD247" s="14"/>
      <c r="AE247" s="14"/>
      <c r="AT247" s="258" t="s">
        <v>319</v>
      </c>
      <c r="AU247" s="258" t="s">
        <v>85</v>
      </c>
      <c r="AV247" s="14" t="s">
        <v>83</v>
      </c>
      <c r="AW247" s="14" t="s">
        <v>37</v>
      </c>
      <c r="AX247" s="14" t="s">
        <v>76</v>
      </c>
      <c r="AY247" s="258" t="s">
        <v>308</v>
      </c>
    </row>
    <row r="248" s="14" customFormat="1">
      <c r="A248" s="14"/>
      <c r="B248" s="249"/>
      <c r="C248" s="250"/>
      <c r="D248" s="236" t="s">
        <v>319</v>
      </c>
      <c r="E248" s="251" t="s">
        <v>19</v>
      </c>
      <c r="F248" s="252" t="s">
        <v>3033</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3" customFormat="1">
      <c r="A249" s="13"/>
      <c r="B249" s="234"/>
      <c r="C249" s="235"/>
      <c r="D249" s="236" t="s">
        <v>319</v>
      </c>
      <c r="E249" s="237" t="s">
        <v>19</v>
      </c>
      <c r="F249" s="238" t="s">
        <v>3034</v>
      </c>
      <c r="G249" s="235"/>
      <c r="H249" s="239">
        <v>106.40300000000001</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83</v>
      </c>
      <c r="AY249" s="245" t="s">
        <v>308</v>
      </c>
    </row>
    <row r="250" s="2" customFormat="1" ht="24.15" customHeight="1">
      <c r="A250" s="41"/>
      <c r="B250" s="42"/>
      <c r="C250" s="216" t="s">
        <v>7</v>
      </c>
      <c r="D250" s="216" t="s">
        <v>310</v>
      </c>
      <c r="E250" s="217" t="s">
        <v>3133</v>
      </c>
      <c r="F250" s="218" t="s">
        <v>3134</v>
      </c>
      <c r="G250" s="219" t="s">
        <v>313</v>
      </c>
      <c r="H250" s="220">
        <v>106.40300000000001</v>
      </c>
      <c r="I250" s="221"/>
      <c r="J250" s="222">
        <f>ROUND(I250*H250,2)</f>
        <v>0</v>
      </c>
      <c r="K250" s="218" t="s">
        <v>314</v>
      </c>
      <c r="L250" s="47"/>
      <c r="M250" s="223" t="s">
        <v>19</v>
      </c>
      <c r="N250" s="224" t="s">
        <v>47</v>
      </c>
      <c r="O250" s="87"/>
      <c r="P250" s="225">
        <f>O250*H250</f>
        <v>0</v>
      </c>
      <c r="Q250" s="225">
        <v>0.26375999999999999</v>
      </c>
      <c r="R250" s="225">
        <f>Q250*H250</f>
        <v>28.06485528</v>
      </c>
      <c r="S250" s="225">
        <v>0</v>
      </c>
      <c r="T250" s="226">
        <f>S250*H250</f>
        <v>0</v>
      </c>
      <c r="U250" s="41"/>
      <c r="V250" s="41"/>
      <c r="W250" s="41"/>
      <c r="X250" s="41"/>
      <c r="Y250" s="41"/>
      <c r="Z250" s="41"/>
      <c r="AA250" s="41"/>
      <c r="AB250" s="41"/>
      <c r="AC250" s="41"/>
      <c r="AD250" s="41"/>
      <c r="AE250" s="41"/>
      <c r="AR250" s="227" t="s">
        <v>315</v>
      </c>
      <c r="AT250" s="227" t="s">
        <v>310</v>
      </c>
      <c r="AU250" s="227" t="s">
        <v>85</v>
      </c>
      <c r="AY250" s="20" t="s">
        <v>308</v>
      </c>
      <c r="BE250" s="228">
        <f>IF(N250="základní",J250,0)</f>
        <v>0</v>
      </c>
      <c r="BF250" s="228">
        <f>IF(N250="snížená",J250,0)</f>
        <v>0</v>
      </c>
      <c r="BG250" s="228">
        <f>IF(N250="zákl. přenesená",J250,0)</f>
        <v>0</v>
      </c>
      <c r="BH250" s="228">
        <f>IF(N250="sníž. přenesená",J250,0)</f>
        <v>0</v>
      </c>
      <c r="BI250" s="228">
        <f>IF(N250="nulová",J250,0)</f>
        <v>0</v>
      </c>
      <c r="BJ250" s="20" t="s">
        <v>83</v>
      </c>
      <c r="BK250" s="228">
        <f>ROUND(I250*H250,2)</f>
        <v>0</v>
      </c>
      <c r="BL250" s="20" t="s">
        <v>315</v>
      </c>
      <c r="BM250" s="227" t="s">
        <v>3135</v>
      </c>
    </row>
    <row r="251" s="2" customFormat="1">
      <c r="A251" s="41"/>
      <c r="B251" s="42"/>
      <c r="C251" s="43"/>
      <c r="D251" s="229" t="s">
        <v>317</v>
      </c>
      <c r="E251" s="43"/>
      <c r="F251" s="230" t="s">
        <v>3136</v>
      </c>
      <c r="G251" s="43"/>
      <c r="H251" s="43"/>
      <c r="I251" s="231"/>
      <c r="J251" s="43"/>
      <c r="K251" s="43"/>
      <c r="L251" s="47"/>
      <c r="M251" s="232"/>
      <c r="N251" s="233"/>
      <c r="O251" s="87"/>
      <c r="P251" s="87"/>
      <c r="Q251" s="87"/>
      <c r="R251" s="87"/>
      <c r="S251" s="87"/>
      <c r="T251" s="88"/>
      <c r="U251" s="41"/>
      <c r="V251" s="41"/>
      <c r="W251" s="41"/>
      <c r="X251" s="41"/>
      <c r="Y251" s="41"/>
      <c r="Z251" s="41"/>
      <c r="AA251" s="41"/>
      <c r="AB251" s="41"/>
      <c r="AC251" s="41"/>
      <c r="AD251" s="41"/>
      <c r="AE251" s="41"/>
      <c r="AT251" s="20" t="s">
        <v>317</v>
      </c>
      <c r="AU251" s="20" t="s">
        <v>85</v>
      </c>
    </row>
    <row r="252" s="14" customFormat="1">
      <c r="A252" s="14"/>
      <c r="B252" s="249"/>
      <c r="C252" s="250"/>
      <c r="D252" s="236" t="s">
        <v>319</v>
      </c>
      <c r="E252" s="251" t="s">
        <v>19</v>
      </c>
      <c r="F252" s="252" t="s">
        <v>3032</v>
      </c>
      <c r="G252" s="250"/>
      <c r="H252" s="251" t="s">
        <v>19</v>
      </c>
      <c r="I252" s="253"/>
      <c r="J252" s="250"/>
      <c r="K252" s="250"/>
      <c r="L252" s="254"/>
      <c r="M252" s="255"/>
      <c r="N252" s="256"/>
      <c r="O252" s="256"/>
      <c r="P252" s="256"/>
      <c r="Q252" s="256"/>
      <c r="R252" s="256"/>
      <c r="S252" s="256"/>
      <c r="T252" s="257"/>
      <c r="U252" s="14"/>
      <c r="V252" s="14"/>
      <c r="W252" s="14"/>
      <c r="X252" s="14"/>
      <c r="Y252" s="14"/>
      <c r="Z252" s="14"/>
      <c r="AA252" s="14"/>
      <c r="AB252" s="14"/>
      <c r="AC252" s="14"/>
      <c r="AD252" s="14"/>
      <c r="AE252" s="14"/>
      <c r="AT252" s="258" t="s">
        <v>319</v>
      </c>
      <c r="AU252" s="258" t="s">
        <v>85</v>
      </c>
      <c r="AV252" s="14" t="s">
        <v>83</v>
      </c>
      <c r="AW252" s="14" t="s">
        <v>37</v>
      </c>
      <c r="AX252" s="14" t="s">
        <v>76</v>
      </c>
      <c r="AY252" s="258" t="s">
        <v>308</v>
      </c>
    </row>
    <row r="253" s="14" customFormat="1">
      <c r="A253" s="14"/>
      <c r="B253" s="249"/>
      <c r="C253" s="250"/>
      <c r="D253" s="236" t="s">
        <v>319</v>
      </c>
      <c r="E253" s="251" t="s">
        <v>19</v>
      </c>
      <c r="F253" s="252" t="s">
        <v>3137</v>
      </c>
      <c r="G253" s="250"/>
      <c r="H253" s="251" t="s">
        <v>19</v>
      </c>
      <c r="I253" s="253"/>
      <c r="J253" s="250"/>
      <c r="K253" s="250"/>
      <c r="L253" s="254"/>
      <c r="M253" s="255"/>
      <c r="N253" s="256"/>
      <c r="O253" s="256"/>
      <c r="P253" s="256"/>
      <c r="Q253" s="256"/>
      <c r="R253" s="256"/>
      <c r="S253" s="256"/>
      <c r="T253" s="257"/>
      <c r="U253" s="14"/>
      <c r="V253" s="14"/>
      <c r="W253" s="14"/>
      <c r="X253" s="14"/>
      <c r="Y253" s="14"/>
      <c r="Z253" s="14"/>
      <c r="AA253" s="14"/>
      <c r="AB253" s="14"/>
      <c r="AC253" s="14"/>
      <c r="AD253" s="14"/>
      <c r="AE253" s="14"/>
      <c r="AT253" s="258" t="s">
        <v>319</v>
      </c>
      <c r="AU253" s="258" t="s">
        <v>85</v>
      </c>
      <c r="AV253" s="14" t="s">
        <v>83</v>
      </c>
      <c r="AW253" s="14" t="s">
        <v>37</v>
      </c>
      <c r="AX253" s="14" t="s">
        <v>76</v>
      </c>
      <c r="AY253" s="258" t="s">
        <v>308</v>
      </c>
    </row>
    <row r="254" s="13" customFormat="1">
      <c r="A254" s="13"/>
      <c r="B254" s="234"/>
      <c r="C254" s="235"/>
      <c r="D254" s="236" t="s">
        <v>319</v>
      </c>
      <c r="E254" s="237" t="s">
        <v>19</v>
      </c>
      <c r="F254" s="238" t="s">
        <v>3034</v>
      </c>
      <c r="G254" s="235"/>
      <c r="H254" s="239">
        <v>106.40300000000001</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83</v>
      </c>
      <c r="AY254" s="245" t="s">
        <v>308</v>
      </c>
    </row>
    <row r="255" s="2" customFormat="1" ht="16.5" customHeight="1">
      <c r="A255" s="41"/>
      <c r="B255" s="42"/>
      <c r="C255" s="216" t="s">
        <v>420</v>
      </c>
      <c r="D255" s="216" t="s">
        <v>310</v>
      </c>
      <c r="E255" s="217" t="s">
        <v>1322</v>
      </c>
      <c r="F255" s="218" t="s">
        <v>1323</v>
      </c>
      <c r="G255" s="219" t="s">
        <v>313</v>
      </c>
      <c r="H255" s="220">
        <v>106.40300000000001</v>
      </c>
      <c r="I255" s="221"/>
      <c r="J255" s="222">
        <f>ROUND(I255*H255,2)</f>
        <v>0</v>
      </c>
      <c r="K255" s="218" t="s">
        <v>314</v>
      </c>
      <c r="L255" s="47"/>
      <c r="M255" s="223" t="s">
        <v>19</v>
      </c>
      <c r="N255" s="224" t="s">
        <v>47</v>
      </c>
      <c r="O255" s="87"/>
      <c r="P255" s="225">
        <f>O255*H255</f>
        <v>0</v>
      </c>
      <c r="Q255" s="225">
        <v>0.00034000000000000002</v>
      </c>
      <c r="R255" s="225">
        <f>Q255*H255</f>
        <v>0.036177020000000004</v>
      </c>
      <c r="S255" s="225">
        <v>0</v>
      </c>
      <c r="T255" s="226">
        <f>S255*H255</f>
        <v>0</v>
      </c>
      <c r="U255" s="41"/>
      <c r="V255" s="41"/>
      <c r="W255" s="41"/>
      <c r="X255" s="41"/>
      <c r="Y255" s="41"/>
      <c r="Z255" s="41"/>
      <c r="AA255" s="41"/>
      <c r="AB255" s="41"/>
      <c r="AC255" s="41"/>
      <c r="AD255" s="41"/>
      <c r="AE255" s="41"/>
      <c r="AR255" s="227" t="s">
        <v>315</v>
      </c>
      <c r="AT255" s="227" t="s">
        <v>310</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315</v>
      </c>
      <c r="BM255" s="227" t="s">
        <v>3138</v>
      </c>
    </row>
    <row r="256" s="2" customFormat="1">
      <c r="A256" s="41"/>
      <c r="B256" s="42"/>
      <c r="C256" s="43"/>
      <c r="D256" s="229" t="s">
        <v>317</v>
      </c>
      <c r="E256" s="43"/>
      <c r="F256" s="230" t="s">
        <v>1325</v>
      </c>
      <c r="G256" s="43"/>
      <c r="H256" s="43"/>
      <c r="I256" s="231"/>
      <c r="J256" s="43"/>
      <c r="K256" s="43"/>
      <c r="L256" s="47"/>
      <c r="M256" s="232"/>
      <c r="N256" s="233"/>
      <c r="O256" s="87"/>
      <c r="P256" s="87"/>
      <c r="Q256" s="87"/>
      <c r="R256" s="87"/>
      <c r="S256" s="87"/>
      <c r="T256" s="88"/>
      <c r="U256" s="41"/>
      <c r="V256" s="41"/>
      <c r="W256" s="41"/>
      <c r="X256" s="41"/>
      <c r="Y256" s="41"/>
      <c r="Z256" s="41"/>
      <c r="AA256" s="41"/>
      <c r="AB256" s="41"/>
      <c r="AC256" s="41"/>
      <c r="AD256" s="41"/>
      <c r="AE256" s="41"/>
      <c r="AT256" s="20" t="s">
        <v>317</v>
      </c>
      <c r="AU256" s="20" t="s">
        <v>85</v>
      </c>
    </row>
    <row r="257" s="14" customFormat="1">
      <c r="A257" s="14"/>
      <c r="B257" s="249"/>
      <c r="C257" s="250"/>
      <c r="D257" s="236" t="s">
        <v>319</v>
      </c>
      <c r="E257" s="251" t="s">
        <v>19</v>
      </c>
      <c r="F257" s="252" t="s">
        <v>3032</v>
      </c>
      <c r="G257" s="250"/>
      <c r="H257" s="251" t="s">
        <v>19</v>
      </c>
      <c r="I257" s="253"/>
      <c r="J257" s="250"/>
      <c r="K257" s="250"/>
      <c r="L257" s="254"/>
      <c r="M257" s="255"/>
      <c r="N257" s="256"/>
      <c r="O257" s="256"/>
      <c r="P257" s="256"/>
      <c r="Q257" s="256"/>
      <c r="R257" s="256"/>
      <c r="S257" s="256"/>
      <c r="T257" s="257"/>
      <c r="U257" s="14"/>
      <c r="V257" s="14"/>
      <c r="W257" s="14"/>
      <c r="X257" s="14"/>
      <c r="Y257" s="14"/>
      <c r="Z257" s="14"/>
      <c r="AA257" s="14"/>
      <c r="AB257" s="14"/>
      <c r="AC257" s="14"/>
      <c r="AD257" s="14"/>
      <c r="AE257" s="14"/>
      <c r="AT257" s="258" t="s">
        <v>319</v>
      </c>
      <c r="AU257" s="258" t="s">
        <v>85</v>
      </c>
      <c r="AV257" s="14" t="s">
        <v>83</v>
      </c>
      <c r="AW257" s="14" t="s">
        <v>37</v>
      </c>
      <c r="AX257" s="14" t="s">
        <v>76</v>
      </c>
      <c r="AY257" s="258" t="s">
        <v>308</v>
      </c>
    </row>
    <row r="258" s="14" customFormat="1">
      <c r="A258" s="14"/>
      <c r="B258" s="249"/>
      <c r="C258" s="250"/>
      <c r="D258" s="236" t="s">
        <v>319</v>
      </c>
      <c r="E258" s="251" t="s">
        <v>19</v>
      </c>
      <c r="F258" s="252" t="s">
        <v>3033</v>
      </c>
      <c r="G258" s="250"/>
      <c r="H258" s="251" t="s">
        <v>19</v>
      </c>
      <c r="I258" s="253"/>
      <c r="J258" s="250"/>
      <c r="K258" s="250"/>
      <c r="L258" s="254"/>
      <c r="M258" s="255"/>
      <c r="N258" s="256"/>
      <c r="O258" s="256"/>
      <c r="P258" s="256"/>
      <c r="Q258" s="256"/>
      <c r="R258" s="256"/>
      <c r="S258" s="256"/>
      <c r="T258" s="257"/>
      <c r="U258" s="14"/>
      <c r="V258" s="14"/>
      <c r="W258" s="14"/>
      <c r="X258" s="14"/>
      <c r="Y258" s="14"/>
      <c r="Z258" s="14"/>
      <c r="AA258" s="14"/>
      <c r="AB258" s="14"/>
      <c r="AC258" s="14"/>
      <c r="AD258" s="14"/>
      <c r="AE258" s="14"/>
      <c r="AT258" s="258" t="s">
        <v>319</v>
      </c>
      <c r="AU258" s="258" t="s">
        <v>85</v>
      </c>
      <c r="AV258" s="14" t="s">
        <v>83</v>
      </c>
      <c r="AW258" s="14" t="s">
        <v>37</v>
      </c>
      <c r="AX258" s="14" t="s">
        <v>76</v>
      </c>
      <c r="AY258" s="258" t="s">
        <v>308</v>
      </c>
    </row>
    <row r="259" s="13" customFormat="1">
      <c r="A259" s="13"/>
      <c r="B259" s="234"/>
      <c r="C259" s="235"/>
      <c r="D259" s="236" t="s">
        <v>319</v>
      </c>
      <c r="E259" s="237" t="s">
        <v>19</v>
      </c>
      <c r="F259" s="238" t="s">
        <v>3034</v>
      </c>
      <c r="G259" s="235"/>
      <c r="H259" s="239">
        <v>106.40300000000001</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83</v>
      </c>
      <c r="AY259" s="245" t="s">
        <v>308</v>
      </c>
    </row>
    <row r="260" s="2" customFormat="1" ht="21.75" customHeight="1">
      <c r="A260" s="41"/>
      <c r="B260" s="42"/>
      <c r="C260" s="216" t="s">
        <v>425</v>
      </c>
      <c r="D260" s="216" t="s">
        <v>310</v>
      </c>
      <c r="E260" s="217" t="s">
        <v>3139</v>
      </c>
      <c r="F260" s="218" t="s">
        <v>3140</v>
      </c>
      <c r="G260" s="219" t="s">
        <v>313</v>
      </c>
      <c r="H260" s="220">
        <v>106.40300000000001</v>
      </c>
      <c r="I260" s="221"/>
      <c r="J260" s="222">
        <f>ROUND(I260*H260,2)</f>
        <v>0</v>
      </c>
      <c r="K260" s="218" t="s">
        <v>314</v>
      </c>
      <c r="L260" s="47"/>
      <c r="M260" s="223" t="s">
        <v>19</v>
      </c>
      <c r="N260" s="224" t="s">
        <v>47</v>
      </c>
      <c r="O260" s="87"/>
      <c r="P260" s="225">
        <f>O260*H260</f>
        <v>0</v>
      </c>
      <c r="Q260" s="225">
        <v>0.34499999999999997</v>
      </c>
      <c r="R260" s="225">
        <f>Q260*H260</f>
        <v>36.709035</v>
      </c>
      <c r="S260" s="225">
        <v>0</v>
      </c>
      <c r="T260" s="226">
        <f>S260*H260</f>
        <v>0</v>
      </c>
      <c r="U260" s="41"/>
      <c r="V260" s="41"/>
      <c r="W260" s="41"/>
      <c r="X260" s="41"/>
      <c r="Y260" s="41"/>
      <c r="Z260" s="41"/>
      <c r="AA260" s="41"/>
      <c r="AB260" s="41"/>
      <c r="AC260" s="41"/>
      <c r="AD260" s="41"/>
      <c r="AE260" s="41"/>
      <c r="AR260" s="227" t="s">
        <v>315</v>
      </c>
      <c r="AT260" s="227" t="s">
        <v>310</v>
      </c>
      <c r="AU260" s="227" t="s">
        <v>85</v>
      </c>
      <c r="AY260" s="20" t="s">
        <v>308</v>
      </c>
      <c r="BE260" s="228">
        <f>IF(N260="základní",J260,0)</f>
        <v>0</v>
      </c>
      <c r="BF260" s="228">
        <f>IF(N260="snížená",J260,0)</f>
        <v>0</v>
      </c>
      <c r="BG260" s="228">
        <f>IF(N260="zákl. přenesená",J260,0)</f>
        <v>0</v>
      </c>
      <c r="BH260" s="228">
        <f>IF(N260="sníž. přenesená",J260,0)</f>
        <v>0</v>
      </c>
      <c r="BI260" s="228">
        <f>IF(N260="nulová",J260,0)</f>
        <v>0</v>
      </c>
      <c r="BJ260" s="20" t="s">
        <v>83</v>
      </c>
      <c r="BK260" s="228">
        <f>ROUND(I260*H260,2)</f>
        <v>0</v>
      </c>
      <c r="BL260" s="20" t="s">
        <v>315</v>
      </c>
      <c r="BM260" s="227" t="s">
        <v>3141</v>
      </c>
    </row>
    <row r="261" s="2" customFormat="1">
      <c r="A261" s="41"/>
      <c r="B261" s="42"/>
      <c r="C261" s="43"/>
      <c r="D261" s="229" t="s">
        <v>317</v>
      </c>
      <c r="E261" s="43"/>
      <c r="F261" s="230" t="s">
        <v>3142</v>
      </c>
      <c r="G261" s="43"/>
      <c r="H261" s="43"/>
      <c r="I261" s="231"/>
      <c r="J261" s="43"/>
      <c r="K261" s="43"/>
      <c r="L261" s="47"/>
      <c r="M261" s="232"/>
      <c r="N261" s="233"/>
      <c r="O261" s="87"/>
      <c r="P261" s="87"/>
      <c r="Q261" s="87"/>
      <c r="R261" s="87"/>
      <c r="S261" s="87"/>
      <c r="T261" s="88"/>
      <c r="U261" s="41"/>
      <c r="V261" s="41"/>
      <c r="W261" s="41"/>
      <c r="X261" s="41"/>
      <c r="Y261" s="41"/>
      <c r="Z261" s="41"/>
      <c r="AA261" s="41"/>
      <c r="AB261" s="41"/>
      <c r="AC261" s="41"/>
      <c r="AD261" s="41"/>
      <c r="AE261" s="41"/>
      <c r="AT261" s="20" t="s">
        <v>317</v>
      </c>
      <c r="AU261" s="20" t="s">
        <v>85</v>
      </c>
    </row>
    <row r="262" s="14" customFormat="1">
      <c r="A262" s="14"/>
      <c r="B262" s="249"/>
      <c r="C262" s="250"/>
      <c r="D262" s="236" t="s">
        <v>319</v>
      </c>
      <c r="E262" s="251" t="s">
        <v>19</v>
      </c>
      <c r="F262" s="252" t="s">
        <v>3032</v>
      </c>
      <c r="G262" s="250"/>
      <c r="H262" s="251" t="s">
        <v>19</v>
      </c>
      <c r="I262" s="253"/>
      <c r="J262" s="250"/>
      <c r="K262" s="250"/>
      <c r="L262" s="254"/>
      <c r="M262" s="255"/>
      <c r="N262" s="256"/>
      <c r="O262" s="256"/>
      <c r="P262" s="256"/>
      <c r="Q262" s="256"/>
      <c r="R262" s="256"/>
      <c r="S262" s="256"/>
      <c r="T262" s="257"/>
      <c r="U262" s="14"/>
      <c r="V262" s="14"/>
      <c r="W262" s="14"/>
      <c r="X262" s="14"/>
      <c r="Y262" s="14"/>
      <c r="Z262" s="14"/>
      <c r="AA262" s="14"/>
      <c r="AB262" s="14"/>
      <c r="AC262" s="14"/>
      <c r="AD262" s="14"/>
      <c r="AE262" s="14"/>
      <c r="AT262" s="258" t="s">
        <v>319</v>
      </c>
      <c r="AU262" s="258" t="s">
        <v>85</v>
      </c>
      <c r="AV262" s="14" t="s">
        <v>83</v>
      </c>
      <c r="AW262" s="14" t="s">
        <v>37</v>
      </c>
      <c r="AX262" s="14" t="s">
        <v>76</v>
      </c>
      <c r="AY262" s="258" t="s">
        <v>308</v>
      </c>
    </row>
    <row r="263" s="14" customFormat="1">
      <c r="A263" s="14"/>
      <c r="B263" s="249"/>
      <c r="C263" s="250"/>
      <c r="D263" s="236" t="s">
        <v>319</v>
      </c>
      <c r="E263" s="251" t="s">
        <v>19</v>
      </c>
      <c r="F263" s="252" t="s">
        <v>3033</v>
      </c>
      <c r="G263" s="250"/>
      <c r="H263" s="251" t="s">
        <v>19</v>
      </c>
      <c r="I263" s="253"/>
      <c r="J263" s="250"/>
      <c r="K263" s="250"/>
      <c r="L263" s="254"/>
      <c r="M263" s="255"/>
      <c r="N263" s="256"/>
      <c r="O263" s="256"/>
      <c r="P263" s="256"/>
      <c r="Q263" s="256"/>
      <c r="R263" s="256"/>
      <c r="S263" s="256"/>
      <c r="T263" s="257"/>
      <c r="U263" s="14"/>
      <c r="V263" s="14"/>
      <c r="W263" s="14"/>
      <c r="X263" s="14"/>
      <c r="Y263" s="14"/>
      <c r="Z263" s="14"/>
      <c r="AA263" s="14"/>
      <c r="AB263" s="14"/>
      <c r="AC263" s="14"/>
      <c r="AD263" s="14"/>
      <c r="AE263" s="14"/>
      <c r="AT263" s="258" t="s">
        <v>319</v>
      </c>
      <c r="AU263" s="258" t="s">
        <v>85</v>
      </c>
      <c r="AV263" s="14" t="s">
        <v>83</v>
      </c>
      <c r="AW263" s="14" t="s">
        <v>37</v>
      </c>
      <c r="AX263" s="14" t="s">
        <v>76</v>
      </c>
      <c r="AY263" s="258" t="s">
        <v>308</v>
      </c>
    </row>
    <row r="264" s="13" customFormat="1">
      <c r="A264" s="13"/>
      <c r="B264" s="234"/>
      <c r="C264" s="235"/>
      <c r="D264" s="236" t="s">
        <v>319</v>
      </c>
      <c r="E264" s="237" t="s">
        <v>19</v>
      </c>
      <c r="F264" s="238" t="s">
        <v>3034</v>
      </c>
      <c r="G264" s="235"/>
      <c r="H264" s="239">
        <v>106.40300000000001</v>
      </c>
      <c r="I264" s="240"/>
      <c r="J264" s="235"/>
      <c r="K264" s="235"/>
      <c r="L264" s="241"/>
      <c r="M264" s="242"/>
      <c r="N264" s="243"/>
      <c r="O264" s="243"/>
      <c r="P264" s="243"/>
      <c r="Q264" s="243"/>
      <c r="R264" s="243"/>
      <c r="S264" s="243"/>
      <c r="T264" s="244"/>
      <c r="U264" s="13"/>
      <c r="V264" s="13"/>
      <c r="W264" s="13"/>
      <c r="X264" s="13"/>
      <c r="Y264" s="13"/>
      <c r="Z264" s="13"/>
      <c r="AA264" s="13"/>
      <c r="AB264" s="13"/>
      <c r="AC264" s="13"/>
      <c r="AD264" s="13"/>
      <c r="AE264" s="13"/>
      <c r="AT264" s="245" t="s">
        <v>319</v>
      </c>
      <c r="AU264" s="245" t="s">
        <v>85</v>
      </c>
      <c r="AV264" s="13" t="s">
        <v>85</v>
      </c>
      <c r="AW264" s="13" t="s">
        <v>37</v>
      </c>
      <c r="AX264" s="13" t="s">
        <v>83</v>
      </c>
      <c r="AY264" s="245" t="s">
        <v>308</v>
      </c>
    </row>
    <row r="265" s="2" customFormat="1" ht="16.5" customHeight="1">
      <c r="A265" s="41"/>
      <c r="B265" s="42"/>
      <c r="C265" s="216" t="s">
        <v>430</v>
      </c>
      <c r="D265" s="216" t="s">
        <v>310</v>
      </c>
      <c r="E265" s="217" t="s">
        <v>3143</v>
      </c>
      <c r="F265" s="218" t="s">
        <v>3144</v>
      </c>
      <c r="G265" s="219" t="s">
        <v>474</v>
      </c>
      <c r="H265" s="220">
        <v>15</v>
      </c>
      <c r="I265" s="221"/>
      <c r="J265" s="222">
        <f>ROUND(I265*H265,2)</f>
        <v>0</v>
      </c>
      <c r="K265" s="218" t="s">
        <v>314</v>
      </c>
      <c r="L265" s="47"/>
      <c r="M265" s="223" t="s">
        <v>19</v>
      </c>
      <c r="N265" s="224" t="s">
        <v>47</v>
      </c>
      <c r="O265" s="87"/>
      <c r="P265" s="225">
        <f>O265*H265</f>
        <v>0</v>
      </c>
      <c r="Q265" s="225">
        <v>0.0035999999999999999</v>
      </c>
      <c r="R265" s="225">
        <f>Q265*H265</f>
        <v>0.053999999999999999</v>
      </c>
      <c r="S265" s="225">
        <v>0</v>
      </c>
      <c r="T265" s="226">
        <f>S265*H265</f>
        <v>0</v>
      </c>
      <c r="U265" s="41"/>
      <c r="V265" s="41"/>
      <c r="W265" s="41"/>
      <c r="X265" s="41"/>
      <c r="Y265" s="41"/>
      <c r="Z265" s="41"/>
      <c r="AA265" s="41"/>
      <c r="AB265" s="41"/>
      <c r="AC265" s="41"/>
      <c r="AD265" s="41"/>
      <c r="AE265" s="41"/>
      <c r="AR265" s="227" t="s">
        <v>315</v>
      </c>
      <c r="AT265" s="227" t="s">
        <v>310</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3145</v>
      </c>
    </row>
    <row r="266" s="2" customFormat="1">
      <c r="A266" s="41"/>
      <c r="B266" s="42"/>
      <c r="C266" s="43"/>
      <c r="D266" s="229" t="s">
        <v>317</v>
      </c>
      <c r="E266" s="43"/>
      <c r="F266" s="230" t="s">
        <v>3146</v>
      </c>
      <c r="G266" s="43"/>
      <c r="H266" s="43"/>
      <c r="I266" s="231"/>
      <c r="J266" s="43"/>
      <c r="K266" s="43"/>
      <c r="L266" s="47"/>
      <c r="M266" s="232"/>
      <c r="N266" s="233"/>
      <c r="O266" s="87"/>
      <c r="P266" s="87"/>
      <c r="Q266" s="87"/>
      <c r="R266" s="87"/>
      <c r="S266" s="87"/>
      <c r="T266" s="88"/>
      <c r="U266" s="41"/>
      <c r="V266" s="41"/>
      <c r="W266" s="41"/>
      <c r="X266" s="41"/>
      <c r="Y266" s="41"/>
      <c r="Z266" s="41"/>
      <c r="AA266" s="41"/>
      <c r="AB266" s="41"/>
      <c r="AC266" s="41"/>
      <c r="AD266" s="41"/>
      <c r="AE266" s="41"/>
      <c r="AT266" s="20" t="s">
        <v>317</v>
      </c>
      <c r="AU266" s="20" t="s">
        <v>85</v>
      </c>
    </row>
    <row r="267" s="14" customFormat="1">
      <c r="A267" s="14"/>
      <c r="B267" s="249"/>
      <c r="C267" s="250"/>
      <c r="D267" s="236" t="s">
        <v>319</v>
      </c>
      <c r="E267" s="251" t="s">
        <v>19</v>
      </c>
      <c r="F267" s="252" t="s">
        <v>3032</v>
      </c>
      <c r="G267" s="250"/>
      <c r="H267" s="251" t="s">
        <v>19</v>
      </c>
      <c r="I267" s="253"/>
      <c r="J267" s="250"/>
      <c r="K267" s="250"/>
      <c r="L267" s="254"/>
      <c r="M267" s="255"/>
      <c r="N267" s="256"/>
      <c r="O267" s="256"/>
      <c r="P267" s="256"/>
      <c r="Q267" s="256"/>
      <c r="R267" s="256"/>
      <c r="S267" s="256"/>
      <c r="T267" s="257"/>
      <c r="U267" s="14"/>
      <c r="V267" s="14"/>
      <c r="W267" s="14"/>
      <c r="X267" s="14"/>
      <c r="Y267" s="14"/>
      <c r="Z267" s="14"/>
      <c r="AA267" s="14"/>
      <c r="AB267" s="14"/>
      <c r="AC267" s="14"/>
      <c r="AD267" s="14"/>
      <c r="AE267" s="14"/>
      <c r="AT267" s="258" t="s">
        <v>319</v>
      </c>
      <c r="AU267" s="258" t="s">
        <v>85</v>
      </c>
      <c r="AV267" s="14" t="s">
        <v>83</v>
      </c>
      <c r="AW267" s="14" t="s">
        <v>37</v>
      </c>
      <c r="AX267" s="14" t="s">
        <v>76</v>
      </c>
      <c r="AY267" s="258" t="s">
        <v>308</v>
      </c>
    </row>
    <row r="268" s="14" customFormat="1">
      <c r="A268" s="14"/>
      <c r="B268" s="249"/>
      <c r="C268" s="250"/>
      <c r="D268" s="236" t="s">
        <v>319</v>
      </c>
      <c r="E268" s="251" t="s">
        <v>19</v>
      </c>
      <c r="F268" s="252" t="s">
        <v>3147</v>
      </c>
      <c r="G268" s="250"/>
      <c r="H268" s="251" t="s">
        <v>19</v>
      </c>
      <c r="I268" s="253"/>
      <c r="J268" s="250"/>
      <c r="K268" s="250"/>
      <c r="L268" s="254"/>
      <c r="M268" s="255"/>
      <c r="N268" s="256"/>
      <c r="O268" s="256"/>
      <c r="P268" s="256"/>
      <c r="Q268" s="256"/>
      <c r="R268" s="256"/>
      <c r="S268" s="256"/>
      <c r="T268" s="257"/>
      <c r="U268" s="14"/>
      <c r="V268" s="14"/>
      <c r="W268" s="14"/>
      <c r="X268" s="14"/>
      <c r="Y268" s="14"/>
      <c r="Z268" s="14"/>
      <c r="AA268" s="14"/>
      <c r="AB268" s="14"/>
      <c r="AC268" s="14"/>
      <c r="AD268" s="14"/>
      <c r="AE268" s="14"/>
      <c r="AT268" s="258" t="s">
        <v>319</v>
      </c>
      <c r="AU268" s="258" t="s">
        <v>85</v>
      </c>
      <c r="AV268" s="14" t="s">
        <v>83</v>
      </c>
      <c r="AW268" s="14" t="s">
        <v>37</v>
      </c>
      <c r="AX268" s="14" t="s">
        <v>76</v>
      </c>
      <c r="AY268" s="258" t="s">
        <v>308</v>
      </c>
    </row>
    <row r="269" s="13" customFormat="1">
      <c r="A269" s="13"/>
      <c r="B269" s="234"/>
      <c r="C269" s="235"/>
      <c r="D269" s="236" t="s">
        <v>319</v>
      </c>
      <c r="E269" s="237" t="s">
        <v>19</v>
      </c>
      <c r="F269" s="238" t="s">
        <v>386</v>
      </c>
      <c r="G269" s="235"/>
      <c r="H269" s="239">
        <v>15</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83</v>
      </c>
      <c r="AY269" s="245" t="s">
        <v>308</v>
      </c>
    </row>
    <row r="270" s="12" customFormat="1" ht="22.8" customHeight="1">
      <c r="A270" s="12"/>
      <c r="B270" s="200"/>
      <c r="C270" s="201"/>
      <c r="D270" s="202" t="s">
        <v>75</v>
      </c>
      <c r="E270" s="214" t="s">
        <v>352</v>
      </c>
      <c r="F270" s="214" t="s">
        <v>471</v>
      </c>
      <c r="G270" s="201"/>
      <c r="H270" s="201"/>
      <c r="I270" s="204"/>
      <c r="J270" s="215">
        <f>BK270</f>
        <v>0</v>
      </c>
      <c r="K270" s="201"/>
      <c r="L270" s="206"/>
      <c r="M270" s="207"/>
      <c r="N270" s="208"/>
      <c r="O270" s="208"/>
      <c r="P270" s="209">
        <f>SUM(P271:P298)</f>
        <v>0</v>
      </c>
      <c r="Q270" s="208"/>
      <c r="R270" s="209">
        <f>SUM(R271:R298)</f>
        <v>0.96599999999999997</v>
      </c>
      <c r="S270" s="208"/>
      <c r="T270" s="210">
        <f>SUM(T271:T298)</f>
        <v>1.6519999999999999</v>
      </c>
      <c r="U270" s="12"/>
      <c r="V270" s="12"/>
      <c r="W270" s="12"/>
      <c r="X270" s="12"/>
      <c r="Y270" s="12"/>
      <c r="Z270" s="12"/>
      <c r="AA270" s="12"/>
      <c r="AB270" s="12"/>
      <c r="AC270" s="12"/>
      <c r="AD270" s="12"/>
      <c r="AE270" s="12"/>
      <c r="AR270" s="211" t="s">
        <v>83</v>
      </c>
      <c r="AT270" s="212" t="s">
        <v>75</v>
      </c>
      <c r="AU270" s="212" t="s">
        <v>83</v>
      </c>
      <c r="AY270" s="211" t="s">
        <v>308</v>
      </c>
      <c r="BK270" s="213">
        <f>SUM(BK271:BK298)</f>
        <v>0</v>
      </c>
    </row>
    <row r="271" s="2" customFormat="1" ht="21.75" customHeight="1">
      <c r="A271" s="41"/>
      <c r="B271" s="42"/>
      <c r="C271" s="216" t="s">
        <v>753</v>
      </c>
      <c r="D271" s="216" t="s">
        <v>310</v>
      </c>
      <c r="E271" s="217" t="s">
        <v>3148</v>
      </c>
      <c r="F271" s="218" t="s">
        <v>3149</v>
      </c>
      <c r="G271" s="219" t="s">
        <v>442</v>
      </c>
      <c r="H271" s="220">
        <v>0.59999999999999998</v>
      </c>
      <c r="I271" s="221"/>
      <c r="J271" s="222">
        <f>ROUND(I271*H271,2)</f>
        <v>0</v>
      </c>
      <c r="K271" s="218" t="s">
        <v>314</v>
      </c>
      <c r="L271" s="47"/>
      <c r="M271" s="223" t="s">
        <v>19</v>
      </c>
      <c r="N271" s="224" t="s">
        <v>47</v>
      </c>
      <c r="O271" s="87"/>
      <c r="P271" s="225">
        <f>O271*H271</f>
        <v>0</v>
      </c>
      <c r="Q271" s="225">
        <v>0</v>
      </c>
      <c r="R271" s="225">
        <f>Q271*H271</f>
        <v>0</v>
      </c>
      <c r="S271" s="225">
        <v>1.9199999999999999</v>
      </c>
      <c r="T271" s="226">
        <f>S271*H271</f>
        <v>1.1519999999999999</v>
      </c>
      <c r="U271" s="41"/>
      <c r="V271" s="41"/>
      <c r="W271" s="41"/>
      <c r="X271" s="41"/>
      <c r="Y271" s="41"/>
      <c r="Z271" s="41"/>
      <c r="AA271" s="41"/>
      <c r="AB271" s="41"/>
      <c r="AC271" s="41"/>
      <c r="AD271" s="41"/>
      <c r="AE271" s="41"/>
      <c r="AR271" s="227" t="s">
        <v>315</v>
      </c>
      <c r="AT271" s="227" t="s">
        <v>310</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3150</v>
      </c>
    </row>
    <row r="272" s="2" customFormat="1">
      <c r="A272" s="41"/>
      <c r="B272" s="42"/>
      <c r="C272" s="43"/>
      <c r="D272" s="229" t="s">
        <v>317</v>
      </c>
      <c r="E272" s="43"/>
      <c r="F272" s="230" t="s">
        <v>3151</v>
      </c>
      <c r="G272" s="43"/>
      <c r="H272" s="43"/>
      <c r="I272" s="231"/>
      <c r="J272" s="43"/>
      <c r="K272" s="43"/>
      <c r="L272" s="47"/>
      <c r="M272" s="232"/>
      <c r="N272" s="233"/>
      <c r="O272" s="87"/>
      <c r="P272" s="87"/>
      <c r="Q272" s="87"/>
      <c r="R272" s="87"/>
      <c r="S272" s="87"/>
      <c r="T272" s="88"/>
      <c r="U272" s="41"/>
      <c r="V272" s="41"/>
      <c r="W272" s="41"/>
      <c r="X272" s="41"/>
      <c r="Y272" s="41"/>
      <c r="Z272" s="41"/>
      <c r="AA272" s="41"/>
      <c r="AB272" s="41"/>
      <c r="AC272" s="41"/>
      <c r="AD272" s="41"/>
      <c r="AE272" s="41"/>
      <c r="AT272" s="20" t="s">
        <v>317</v>
      </c>
      <c r="AU272" s="20" t="s">
        <v>85</v>
      </c>
    </row>
    <row r="273" s="14" customFormat="1">
      <c r="A273" s="14"/>
      <c r="B273" s="249"/>
      <c r="C273" s="250"/>
      <c r="D273" s="236" t="s">
        <v>319</v>
      </c>
      <c r="E273" s="251" t="s">
        <v>19</v>
      </c>
      <c r="F273" s="252" t="s">
        <v>3032</v>
      </c>
      <c r="G273" s="250"/>
      <c r="H273" s="251" t="s">
        <v>19</v>
      </c>
      <c r="I273" s="253"/>
      <c r="J273" s="250"/>
      <c r="K273" s="250"/>
      <c r="L273" s="254"/>
      <c r="M273" s="255"/>
      <c r="N273" s="256"/>
      <c r="O273" s="256"/>
      <c r="P273" s="256"/>
      <c r="Q273" s="256"/>
      <c r="R273" s="256"/>
      <c r="S273" s="256"/>
      <c r="T273" s="257"/>
      <c r="U273" s="14"/>
      <c r="V273" s="14"/>
      <c r="W273" s="14"/>
      <c r="X273" s="14"/>
      <c r="Y273" s="14"/>
      <c r="Z273" s="14"/>
      <c r="AA273" s="14"/>
      <c r="AB273" s="14"/>
      <c r="AC273" s="14"/>
      <c r="AD273" s="14"/>
      <c r="AE273" s="14"/>
      <c r="AT273" s="258" t="s">
        <v>319</v>
      </c>
      <c r="AU273" s="258" t="s">
        <v>85</v>
      </c>
      <c r="AV273" s="14" t="s">
        <v>83</v>
      </c>
      <c r="AW273" s="14" t="s">
        <v>37</v>
      </c>
      <c r="AX273" s="14" t="s">
        <v>76</v>
      </c>
      <c r="AY273" s="258" t="s">
        <v>308</v>
      </c>
    </row>
    <row r="274" s="14" customFormat="1">
      <c r="A274" s="14"/>
      <c r="B274" s="249"/>
      <c r="C274" s="250"/>
      <c r="D274" s="236" t="s">
        <v>319</v>
      </c>
      <c r="E274" s="251" t="s">
        <v>19</v>
      </c>
      <c r="F274" s="252" t="s">
        <v>3152</v>
      </c>
      <c r="G274" s="250"/>
      <c r="H274" s="251" t="s">
        <v>19</v>
      </c>
      <c r="I274" s="253"/>
      <c r="J274" s="250"/>
      <c r="K274" s="250"/>
      <c r="L274" s="254"/>
      <c r="M274" s="255"/>
      <c r="N274" s="256"/>
      <c r="O274" s="256"/>
      <c r="P274" s="256"/>
      <c r="Q274" s="256"/>
      <c r="R274" s="256"/>
      <c r="S274" s="256"/>
      <c r="T274" s="257"/>
      <c r="U274" s="14"/>
      <c r="V274" s="14"/>
      <c r="W274" s="14"/>
      <c r="X274" s="14"/>
      <c r="Y274" s="14"/>
      <c r="Z274" s="14"/>
      <c r="AA274" s="14"/>
      <c r="AB274" s="14"/>
      <c r="AC274" s="14"/>
      <c r="AD274" s="14"/>
      <c r="AE274" s="14"/>
      <c r="AT274" s="258" t="s">
        <v>319</v>
      </c>
      <c r="AU274" s="258" t="s">
        <v>85</v>
      </c>
      <c r="AV274" s="14" t="s">
        <v>83</v>
      </c>
      <c r="AW274" s="14" t="s">
        <v>37</v>
      </c>
      <c r="AX274" s="14" t="s">
        <v>76</v>
      </c>
      <c r="AY274" s="258" t="s">
        <v>308</v>
      </c>
    </row>
    <row r="275" s="13" customFormat="1">
      <c r="A275" s="13"/>
      <c r="B275" s="234"/>
      <c r="C275" s="235"/>
      <c r="D275" s="236" t="s">
        <v>319</v>
      </c>
      <c r="E275" s="237" t="s">
        <v>19</v>
      </c>
      <c r="F275" s="238" t="s">
        <v>3153</v>
      </c>
      <c r="G275" s="235"/>
      <c r="H275" s="239">
        <v>0.59999999999999998</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83</v>
      </c>
      <c r="AY275" s="245" t="s">
        <v>308</v>
      </c>
    </row>
    <row r="276" s="2" customFormat="1" ht="16.5" customHeight="1">
      <c r="A276" s="41"/>
      <c r="B276" s="42"/>
      <c r="C276" s="216" t="s">
        <v>596</v>
      </c>
      <c r="D276" s="216" t="s">
        <v>310</v>
      </c>
      <c r="E276" s="217" t="s">
        <v>3154</v>
      </c>
      <c r="F276" s="218" t="s">
        <v>3155</v>
      </c>
      <c r="G276" s="219" t="s">
        <v>323</v>
      </c>
      <c r="H276" s="220">
        <v>5</v>
      </c>
      <c r="I276" s="221"/>
      <c r="J276" s="222">
        <f>ROUND(I276*H276,2)</f>
        <v>0</v>
      </c>
      <c r="K276" s="218" t="s">
        <v>314</v>
      </c>
      <c r="L276" s="47"/>
      <c r="M276" s="223" t="s">
        <v>19</v>
      </c>
      <c r="N276" s="224" t="s">
        <v>47</v>
      </c>
      <c r="O276" s="87"/>
      <c r="P276" s="225">
        <f>O276*H276</f>
        <v>0</v>
      </c>
      <c r="Q276" s="225">
        <v>0</v>
      </c>
      <c r="R276" s="225">
        <f>Q276*H276</f>
        <v>0</v>
      </c>
      <c r="S276" s="225">
        <v>0.10000000000000001</v>
      </c>
      <c r="T276" s="226">
        <f>S276*H276</f>
        <v>0.5</v>
      </c>
      <c r="U276" s="41"/>
      <c r="V276" s="41"/>
      <c r="W276" s="41"/>
      <c r="X276" s="41"/>
      <c r="Y276" s="41"/>
      <c r="Z276" s="41"/>
      <c r="AA276" s="41"/>
      <c r="AB276" s="41"/>
      <c r="AC276" s="41"/>
      <c r="AD276" s="41"/>
      <c r="AE276" s="41"/>
      <c r="AR276" s="227" t="s">
        <v>315</v>
      </c>
      <c r="AT276" s="227" t="s">
        <v>310</v>
      </c>
      <c r="AU276" s="227" t="s">
        <v>85</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315</v>
      </c>
      <c r="BM276" s="227" t="s">
        <v>3156</v>
      </c>
    </row>
    <row r="277" s="2" customFormat="1">
      <c r="A277" s="41"/>
      <c r="B277" s="42"/>
      <c r="C277" s="43"/>
      <c r="D277" s="229" t="s">
        <v>317</v>
      </c>
      <c r="E277" s="43"/>
      <c r="F277" s="230" t="s">
        <v>3157</v>
      </c>
      <c r="G277" s="43"/>
      <c r="H277" s="43"/>
      <c r="I277" s="231"/>
      <c r="J277" s="43"/>
      <c r="K277" s="43"/>
      <c r="L277" s="47"/>
      <c r="M277" s="232"/>
      <c r="N277" s="233"/>
      <c r="O277" s="87"/>
      <c r="P277" s="87"/>
      <c r="Q277" s="87"/>
      <c r="R277" s="87"/>
      <c r="S277" s="87"/>
      <c r="T277" s="88"/>
      <c r="U277" s="41"/>
      <c r="V277" s="41"/>
      <c r="W277" s="41"/>
      <c r="X277" s="41"/>
      <c r="Y277" s="41"/>
      <c r="Z277" s="41"/>
      <c r="AA277" s="41"/>
      <c r="AB277" s="41"/>
      <c r="AC277" s="41"/>
      <c r="AD277" s="41"/>
      <c r="AE277" s="41"/>
      <c r="AT277" s="20" t="s">
        <v>317</v>
      </c>
      <c r="AU277" s="20" t="s">
        <v>85</v>
      </c>
    </row>
    <row r="278" s="14" customFormat="1">
      <c r="A278" s="14"/>
      <c r="B278" s="249"/>
      <c r="C278" s="250"/>
      <c r="D278" s="236" t="s">
        <v>319</v>
      </c>
      <c r="E278" s="251" t="s">
        <v>19</v>
      </c>
      <c r="F278" s="252" t="s">
        <v>3032</v>
      </c>
      <c r="G278" s="250"/>
      <c r="H278" s="251" t="s">
        <v>19</v>
      </c>
      <c r="I278" s="253"/>
      <c r="J278" s="250"/>
      <c r="K278" s="250"/>
      <c r="L278" s="254"/>
      <c r="M278" s="255"/>
      <c r="N278" s="256"/>
      <c r="O278" s="256"/>
      <c r="P278" s="256"/>
      <c r="Q278" s="256"/>
      <c r="R278" s="256"/>
      <c r="S278" s="256"/>
      <c r="T278" s="257"/>
      <c r="U278" s="14"/>
      <c r="V278" s="14"/>
      <c r="W278" s="14"/>
      <c r="X278" s="14"/>
      <c r="Y278" s="14"/>
      <c r="Z278" s="14"/>
      <c r="AA278" s="14"/>
      <c r="AB278" s="14"/>
      <c r="AC278" s="14"/>
      <c r="AD278" s="14"/>
      <c r="AE278" s="14"/>
      <c r="AT278" s="258" t="s">
        <v>319</v>
      </c>
      <c r="AU278" s="258" t="s">
        <v>85</v>
      </c>
      <c r="AV278" s="14" t="s">
        <v>83</v>
      </c>
      <c r="AW278" s="14" t="s">
        <v>37</v>
      </c>
      <c r="AX278" s="14" t="s">
        <v>76</v>
      </c>
      <c r="AY278" s="258" t="s">
        <v>308</v>
      </c>
    </row>
    <row r="279" s="14" customFormat="1">
      <c r="A279" s="14"/>
      <c r="B279" s="249"/>
      <c r="C279" s="250"/>
      <c r="D279" s="236" t="s">
        <v>319</v>
      </c>
      <c r="E279" s="251" t="s">
        <v>19</v>
      </c>
      <c r="F279" s="252" t="s">
        <v>3158</v>
      </c>
      <c r="G279" s="250"/>
      <c r="H279" s="251" t="s">
        <v>19</v>
      </c>
      <c r="I279" s="253"/>
      <c r="J279" s="250"/>
      <c r="K279" s="250"/>
      <c r="L279" s="254"/>
      <c r="M279" s="255"/>
      <c r="N279" s="256"/>
      <c r="O279" s="256"/>
      <c r="P279" s="256"/>
      <c r="Q279" s="256"/>
      <c r="R279" s="256"/>
      <c r="S279" s="256"/>
      <c r="T279" s="257"/>
      <c r="U279" s="14"/>
      <c r="V279" s="14"/>
      <c r="W279" s="14"/>
      <c r="X279" s="14"/>
      <c r="Y279" s="14"/>
      <c r="Z279" s="14"/>
      <c r="AA279" s="14"/>
      <c r="AB279" s="14"/>
      <c r="AC279" s="14"/>
      <c r="AD279" s="14"/>
      <c r="AE279" s="14"/>
      <c r="AT279" s="258" t="s">
        <v>319</v>
      </c>
      <c r="AU279" s="258" t="s">
        <v>85</v>
      </c>
      <c r="AV279" s="14" t="s">
        <v>83</v>
      </c>
      <c r="AW279" s="14" t="s">
        <v>37</v>
      </c>
      <c r="AX279" s="14" t="s">
        <v>76</v>
      </c>
      <c r="AY279" s="258" t="s">
        <v>308</v>
      </c>
    </row>
    <row r="280" s="13" customFormat="1">
      <c r="A280" s="13"/>
      <c r="B280" s="234"/>
      <c r="C280" s="235"/>
      <c r="D280" s="236" t="s">
        <v>319</v>
      </c>
      <c r="E280" s="237" t="s">
        <v>19</v>
      </c>
      <c r="F280" s="238" t="s">
        <v>336</v>
      </c>
      <c r="G280" s="235"/>
      <c r="H280" s="239">
        <v>5</v>
      </c>
      <c r="I280" s="240"/>
      <c r="J280" s="235"/>
      <c r="K280" s="235"/>
      <c r="L280" s="241"/>
      <c r="M280" s="242"/>
      <c r="N280" s="243"/>
      <c r="O280" s="243"/>
      <c r="P280" s="243"/>
      <c r="Q280" s="243"/>
      <c r="R280" s="243"/>
      <c r="S280" s="243"/>
      <c r="T280" s="244"/>
      <c r="U280" s="13"/>
      <c r="V280" s="13"/>
      <c r="W280" s="13"/>
      <c r="X280" s="13"/>
      <c r="Y280" s="13"/>
      <c r="Z280" s="13"/>
      <c r="AA280" s="13"/>
      <c r="AB280" s="13"/>
      <c r="AC280" s="13"/>
      <c r="AD280" s="13"/>
      <c r="AE280" s="13"/>
      <c r="AT280" s="245" t="s">
        <v>319</v>
      </c>
      <c r="AU280" s="245" t="s">
        <v>85</v>
      </c>
      <c r="AV280" s="13" t="s">
        <v>85</v>
      </c>
      <c r="AW280" s="13" t="s">
        <v>37</v>
      </c>
      <c r="AX280" s="13" t="s">
        <v>83</v>
      </c>
      <c r="AY280" s="245" t="s">
        <v>308</v>
      </c>
    </row>
    <row r="281" s="2" customFormat="1" ht="24.15" customHeight="1">
      <c r="A281" s="41"/>
      <c r="B281" s="42"/>
      <c r="C281" s="216" t="s">
        <v>759</v>
      </c>
      <c r="D281" s="216" t="s">
        <v>310</v>
      </c>
      <c r="E281" s="217" t="s">
        <v>3159</v>
      </c>
      <c r="F281" s="218" t="s">
        <v>3160</v>
      </c>
      <c r="G281" s="219" t="s">
        <v>323</v>
      </c>
      <c r="H281" s="220">
        <v>4</v>
      </c>
      <c r="I281" s="221"/>
      <c r="J281" s="222">
        <f>ROUND(I281*H281,2)</f>
        <v>0</v>
      </c>
      <c r="K281" s="218" t="s">
        <v>314</v>
      </c>
      <c r="L281" s="47"/>
      <c r="M281" s="223" t="s">
        <v>19</v>
      </c>
      <c r="N281" s="224" t="s">
        <v>47</v>
      </c>
      <c r="O281" s="87"/>
      <c r="P281" s="225">
        <f>O281*H281</f>
        <v>0</v>
      </c>
      <c r="Q281" s="225">
        <v>0.089999999999999997</v>
      </c>
      <c r="R281" s="225">
        <f>Q281*H281</f>
        <v>0.35999999999999999</v>
      </c>
      <c r="S281" s="225">
        <v>0</v>
      </c>
      <c r="T281" s="226">
        <f>S281*H281</f>
        <v>0</v>
      </c>
      <c r="U281" s="41"/>
      <c r="V281" s="41"/>
      <c r="W281" s="41"/>
      <c r="X281" s="41"/>
      <c r="Y281" s="41"/>
      <c r="Z281" s="41"/>
      <c r="AA281" s="41"/>
      <c r="AB281" s="41"/>
      <c r="AC281" s="41"/>
      <c r="AD281" s="41"/>
      <c r="AE281" s="41"/>
      <c r="AR281" s="227" t="s">
        <v>315</v>
      </c>
      <c r="AT281" s="227" t="s">
        <v>310</v>
      </c>
      <c r="AU281" s="227" t="s">
        <v>85</v>
      </c>
      <c r="AY281" s="20" t="s">
        <v>308</v>
      </c>
      <c r="BE281" s="228">
        <f>IF(N281="základní",J281,0)</f>
        <v>0</v>
      </c>
      <c r="BF281" s="228">
        <f>IF(N281="snížená",J281,0)</f>
        <v>0</v>
      </c>
      <c r="BG281" s="228">
        <f>IF(N281="zákl. přenesená",J281,0)</f>
        <v>0</v>
      </c>
      <c r="BH281" s="228">
        <f>IF(N281="sníž. přenesená",J281,0)</f>
        <v>0</v>
      </c>
      <c r="BI281" s="228">
        <f>IF(N281="nulová",J281,0)</f>
        <v>0</v>
      </c>
      <c r="BJ281" s="20" t="s">
        <v>83</v>
      </c>
      <c r="BK281" s="228">
        <f>ROUND(I281*H281,2)</f>
        <v>0</v>
      </c>
      <c r="BL281" s="20" t="s">
        <v>315</v>
      </c>
      <c r="BM281" s="227" t="s">
        <v>3161</v>
      </c>
    </row>
    <row r="282" s="2" customFormat="1">
      <c r="A282" s="41"/>
      <c r="B282" s="42"/>
      <c r="C282" s="43"/>
      <c r="D282" s="229" t="s">
        <v>317</v>
      </c>
      <c r="E282" s="43"/>
      <c r="F282" s="230" t="s">
        <v>3162</v>
      </c>
      <c r="G282" s="43"/>
      <c r="H282" s="43"/>
      <c r="I282" s="231"/>
      <c r="J282" s="43"/>
      <c r="K282" s="43"/>
      <c r="L282" s="47"/>
      <c r="M282" s="232"/>
      <c r="N282" s="233"/>
      <c r="O282" s="87"/>
      <c r="P282" s="87"/>
      <c r="Q282" s="87"/>
      <c r="R282" s="87"/>
      <c r="S282" s="87"/>
      <c r="T282" s="88"/>
      <c r="U282" s="41"/>
      <c r="V282" s="41"/>
      <c r="W282" s="41"/>
      <c r="X282" s="41"/>
      <c r="Y282" s="41"/>
      <c r="Z282" s="41"/>
      <c r="AA282" s="41"/>
      <c r="AB282" s="41"/>
      <c r="AC282" s="41"/>
      <c r="AD282" s="41"/>
      <c r="AE282" s="41"/>
      <c r="AT282" s="20" t="s">
        <v>317</v>
      </c>
      <c r="AU282" s="20" t="s">
        <v>85</v>
      </c>
    </row>
    <row r="283" s="14" customFormat="1">
      <c r="A283" s="14"/>
      <c r="B283" s="249"/>
      <c r="C283" s="250"/>
      <c r="D283" s="236" t="s">
        <v>319</v>
      </c>
      <c r="E283" s="251" t="s">
        <v>19</v>
      </c>
      <c r="F283" s="252" t="s">
        <v>3032</v>
      </c>
      <c r="G283" s="250"/>
      <c r="H283" s="251" t="s">
        <v>19</v>
      </c>
      <c r="I283" s="253"/>
      <c r="J283" s="250"/>
      <c r="K283" s="250"/>
      <c r="L283" s="254"/>
      <c r="M283" s="255"/>
      <c r="N283" s="256"/>
      <c r="O283" s="256"/>
      <c r="P283" s="256"/>
      <c r="Q283" s="256"/>
      <c r="R283" s="256"/>
      <c r="S283" s="256"/>
      <c r="T283" s="257"/>
      <c r="U283" s="14"/>
      <c r="V283" s="14"/>
      <c r="W283" s="14"/>
      <c r="X283" s="14"/>
      <c r="Y283" s="14"/>
      <c r="Z283" s="14"/>
      <c r="AA283" s="14"/>
      <c r="AB283" s="14"/>
      <c r="AC283" s="14"/>
      <c r="AD283" s="14"/>
      <c r="AE283" s="14"/>
      <c r="AT283" s="258" t="s">
        <v>319</v>
      </c>
      <c r="AU283" s="258" t="s">
        <v>85</v>
      </c>
      <c r="AV283" s="14" t="s">
        <v>83</v>
      </c>
      <c r="AW283" s="14" t="s">
        <v>37</v>
      </c>
      <c r="AX283" s="14" t="s">
        <v>76</v>
      </c>
      <c r="AY283" s="258" t="s">
        <v>308</v>
      </c>
    </row>
    <row r="284" s="14" customFormat="1">
      <c r="A284" s="14"/>
      <c r="B284" s="249"/>
      <c r="C284" s="250"/>
      <c r="D284" s="236" t="s">
        <v>319</v>
      </c>
      <c r="E284" s="251" t="s">
        <v>19</v>
      </c>
      <c r="F284" s="252" t="s">
        <v>3163</v>
      </c>
      <c r="G284" s="250"/>
      <c r="H284" s="251" t="s">
        <v>19</v>
      </c>
      <c r="I284" s="253"/>
      <c r="J284" s="250"/>
      <c r="K284" s="250"/>
      <c r="L284" s="254"/>
      <c r="M284" s="255"/>
      <c r="N284" s="256"/>
      <c r="O284" s="256"/>
      <c r="P284" s="256"/>
      <c r="Q284" s="256"/>
      <c r="R284" s="256"/>
      <c r="S284" s="256"/>
      <c r="T284" s="257"/>
      <c r="U284" s="14"/>
      <c r="V284" s="14"/>
      <c r="W284" s="14"/>
      <c r="X284" s="14"/>
      <c r="Y284" s="14"/>
      <c r="Z284" s="14"/>
      <c r="AA284" s="14"/>
      <c r="AB284" s="14"/>
      <c r="AC284" s="14"/>
      <c r="AD284" s="14"/>
      <c r="AE284" s="14"/>
      <c r="AT284" s="258" t="s">
        <v>319</v>
      </c>
      <c r="AU284" s="258" t="s">
        <v>85</v>
      </c>
      <c r="AV284" s="14" t="s">
        <v>83</v>
      </c>
      <c r="AW284" s="14" t="s">
        <v>37</v>
      </c>
      <c r="AX284" s="14" t="s">
        <v>76</v>
      </c>
      <c r="AY284" s="258" t="s">
        <v>308</v>
      </c>
    </row>
    <row r="285" s="13" customFormat="1">
      <c r="A285" s="13"/>
      <c r="B285" s="234"/>
      <c r="C285" s="235"/>
      <c r="D285" s="236" t="s">
        <v>319</v>
      </c>
      <c r="E285" s="237" t="s">
        <v>19</v>
      </c>
      <c r="F285" s="238" t="s">
        <v>315</v>
      </c>
      <c r="G285" s="235"/>
      <c r="H285" s="239">
        <v>4</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83</v>
      </c>
      <c r="AY285" s="245" t="s">
        <v>308</v>
      </c>
    </row>
    <row r="286" s="2" customFormat="1" ht="16.5" customHeight="1">
      <c r="A286" s="41"/>
      <c r="B286" s="42"/>
      <c r="C286" s="280" t="s">
        <v>606</v>
      </c>
      <c r="D286" s="280" t="s">
        <v>1137</v>
      </c>
      <c r="E286" s="281" t="s">
        <v>3164</v>
      </c>
      <c r="F286" s="282" t="s">
        <v>3165</v>
      </c>
      <c r="G286" s="283" t="s">
        <v>323</v>
      </c>
      <c r="H286" s="284">
        <v>4</v>
      </c>
      <c r="I286" s="285"/>
      <c r="J286" s="286">
        <f>ROUND(I286*H286,2)</f>
        <v>0</v>
      </c>
      <c r="K286" s="282" t="s">
        <v>314</v>
      </c>
      <c r="L286" s="287"/>
      <c r="M286" s="288" t="s">
        <v>19</v>
      </c>
      <c r="N286" s="289" t="s">
        <v>47</v>
      </c>
      <c r="O286" s="87"/>
      <c r="P286" s="225">
        <f>O286*H286</f>
        <v>0</v>
      </c>
      <c r="Q286" s="225">
        <v>0.080000000000000002</v>
      </c>
      <c r="R286" s="225">
        <f>Q286*H286</f>
        <v>0.32000000000000001</v>
      </c>
      <c r="S286" s="225">
        <v>0</v>
      </c>
      <c r="T286" s="226">
        <f>S286*H286</f>
        <v>0</v>
      </c>
      <c r="U286" s="41"/>
      <c r="V286" s="41"/>
      <c r="W286" s="41"/>
      <c r="X286" s="41"/>
      <c r="Y286" s="41"/>
      <c r="Z286" s="41"/>
      <c r="AA286" s="41"/>
      <c r="AB286" s="41"/>
      <c r="AC286" s="41"/>
      <c r="AD286" s="41"/>
      <c r="AE286" s="41"/>
      <c r="AR286" s="227" t="s">
        <v>352</v>
      </c>
      <c r="AT286" s="227" t="s">
        <v>1137</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3166</v>
      </c>
    </row>
    <row r="287" s="14" customFormat="1">
      <c r="A287" s="14"/>
      <c r="B287" s="249"/>
      <c r="C287" s="250"/>
      <c r="D287" s="236" t="s">
        <v>319</v>
      </c>
      <c r="E287" s="251" t="s">
        <v>19</v>
      </c>
      <c r="F287" s="252" t="s">
        <v>3032</v>
      </c>
      <c r="G287" s="250"/>
      <c r="H287" s="251" t="s">
        <v>19</v>
      </c>
      <c r="I287" s="253"/>
      <c r="J287" s="250"/>
      <c r="K287" s="250"/>
      <c r="L287" s="254"/>
      <c r="M287" s="255"/>
      <c r="N287" s="256"/>
      <c r="O287" s="256"/>
      <c r="P287" s="256"/>
      <c r="Q287" s="256"/>
      <c r="R287" s="256"/>
      <c r="S287" s="256"/>
      <c r="T287" s="257"/>
      <c r="U287" s="14"/>
      <c r="V287" s="14"/>
      <c r="W287" s="14"/>
      <c r="X287" s="14"/>
      <c r="Y287" s="14"/>
      <c r="Z287" s="14"/>
      <c r="AA287" s="14"/>
      <c r="AB287" s="14"/>
      <c r="AC287" s="14"/>
      <c r="AD287" s="14"/>
      <c r="AE287" s="14"/>
      <c r="AT287" s="258" t="s">
        <v>319</v>
      </c>
      <c r="AU287" s="258" t="s">
        <v>85</v>
      </c>
      <c r="AV287" s="14" t="s">
        <v>83</v>
      </c>
      <c r="AW287" s="14" t="s">
        <v>37</v>
      </c>
      <c r="AX287" s="14" t="s">
        <v>76</v>
      </c>
      <c r="AY287" s="258" t="s">
        <v>308</v>
      </c>
    </row>
    <row r="288" s="14" customFormat="1">
      <c r="A288" s="14"/>
      <c r="B288" s="249"/>
      <c r="C288" s="250"/>
      <c r="D288" s="236" t="s">
        <v>319</v>
      </c>
      <c r="E288" s="251" t="s">
        <v>19</v>
      </c>
      <c r="F288" s="252" t="s">
        <v>3167</v>
      </c>
      <c r="G288" s="250"/>
      <c r="H288" s="251" t="s">
        <v>19</v>
      </c>
      <c r="I288" s="253"/>
      <c r="J288" s="250"/>
      <c r="K288" s="250"/>
      <c r="L288" s="254"/>
      <c r="M288" s="255"/>
      <c r="N288" s="256"/>
      <c r="O288" s="256"/>
      <c r="P288" s="256"/>
      <c r="Q288" s="256"/>
      <c r="R288" s="256"/>
      <c r="S288" s="256"/>
      <c r="T288" s="257"/>
      <c r="U288" s="14"/>
      <c r="V288" s="14"/>
      <c r="W288" s="14"/>
      <c r="X288" s="14"/>
      <c r="Y288" s="14"/>
      <c r="Z288" s="14"/>
      <c r="AA288" s="14"/>
      <c r="AB288" s="14"/>
      <c r="AC288" s="14"/>
      <c r="AD288" s="14"/>
      <c r="AE288" s="14"/>
      <c r="AT288" s="258" t="s">
        <v>319</v>
      </c>
      <c r="AU288" s="258" t="s">
        <v>85</v>
      </c>
      <c r="AV288" s="14" t="s">
        <v>83</v>
      </c>
      <c r="AW288" s="14" t="s">
        <v>37</v>
      </c>
      <c r="AX288" s="14" t="s">
        <v>76</v>
      </c>
      <c r="AY288" s="258" t="s">
        <v>308</v>
      </c>
    </row>
    <row r="289" s="13" customFormat="1">
      <c r="A289" s="13"/>
      <c r="B289" s="234"/>
      <c r="C289" s="235"/>
      <c r="D289" s="236" t="s">
        <v>319</v>
      </c>
      <c r="E289" s="237" t="s">
        <v>19</v>
      </c>
      <c r="F289" s="238" t="s">
        <v>315</v>
      </c>
      <c r="G289" s="235"/>
      <c r="H289" s="239">
        <v>4</v>
      </c>
      <c r="I289" s="240"/>
      <c r="J289" s="235"/>
      <c r="K289" s="235"/>
      <c r="L289" s="241"/>
      <c r="M289" s="242"/>
      <c r="N289" s="243"/>
      <c r="O289" s="243"/>
      <c r="P289" s="243"/>
      <c r="Q289" s="243"/>
      <c r="R289" s="243"/>
      <c r="S289" s="243"/>
      <c r="T289" s="244"/>
      <c r="U289" s="13"/>
      <c r="V289" s="13"/>
      <c r="W289" s="13"/>
      <c r="X289" s="13"/>
      <c r="Y289" s="13"/>
      <c r="Z289" s="13"/>
      <c r="AA289" s="13"/>
      <c r="AB289" s="13"/>
      <c r="AC289" s="13"/>
      <c r="AD289" s="13"/>
      <c r="AE289" s="13"/>
      <c r="AT289" s="245" t="s">
        <v>319</v>
      </c>
      <c r="AU289" s="245" t="s">
        <v>85</v>
      </c>
      <c r="AV289" s="13" t="s">
        <v>85</v>
      </c>
      <c r="AW289" s="13" t="s">
        <v>37</v>
      </c>
      <c r="AX289" s="13" t="s">
        <v>83</v>
      </c>
      <c r="AY289" s="245" t="s">
        <v>308</v>
      </c>
    </row>
    <row r="290" s="2" customFormat="1" ht="24.15" customHeight="1">
      <c r="A290" s="41"/>
      <c r="B290" s="42"/>
      <c r="C290" s="216" t="s">
        <v>765</v>
      </c>
      <c r="D290" s="216" t="s">
        <v>310</v>
      </c>
      <c r="E290" s="217" t="s">
        <v>2693</v>
      </c>
      <c r="F290" s="218" t="s">
        <v>2694</v>
      </c>
      <c r="G290" s="219" t="s">
        <v>323</v>
      </c>
      <c r="H290" s="220">
        <v>1</v>
      </c>
      <c r="I290" s="221"/>
      <c r="J290" s="222">
        <f>ROUND(I290*H290,2)</f>
        <v>0</v>
      </c>
      <c r="K290" s="218" t="s">
        <v>314</v>
      </c>
      <c r="L290" s="47"/>
      <c r="M290" s="223" t="s">
        <v>19</v>
      </c>
      <c r="N290" s="224" t="s">
        <v>47</v>
      </c>
      <c r="O290" s="87"/>
      <c r="P290" s="225">
        <f>O290*H290</f>
        <v>0</v>
      </c>
      <c r="Q290" s="225">
        <v>0.089999999999999997</v>
      </c>
      <c r="R290" s="225">
        <f>Q290*H290</f>
        <v>0.089999999999999997</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3168</v>
      </c>
    </row>
    <row r="291" s="2" customFormat="1">
      <c r="A291" s="41"/>
      <c r="B291" s="42"/>
      <c r="C291" s="43"/>
      <c r="D291" s="229" t="s">
        <v>317</v>
      </c>
      <c r="E291" s="43"/>
      <c r="F291" s="230" t="s">
        <v>2696</v>
      </c>
      <c r="G291" s="43"/>
      <c r="H291" s="43"/>
      <c r="I291" s="231"/>
      <c r="J291" s="43"/>
      <c r="K291" s="43"/>
      <c r="L291" s="47"/>
      <c r="M291" s="232"/>
      <c r="N291" s="233"/>
      <c r="O291" s="87"/>
      <c r="P291" s="87"/>
      <c r="Q291" s="87"/>
      <c r="R291" s="87"/>
      <c r="S291" s="87"/>
      <c r="T291" s="88"/>
      <c r="U291" s="41"/>
      <c r="V291" s="41"/>
      <c r="W291" s="41"/>
      <c r="X291" s="41"/>
      <c r="Y291" s="41"/>
      <c r="Z291" s="41"/>
      <c r="AA291" s="41"/>
      <c r="AB291" s="41"/>
      <c r="AC291" s="41"/>
      <c r="AD291" s="41"/>
      <c r="AE291" s="41"/>
      <c r="AT291" s="20" t="s">
        <v>317</v>
      </c>
      <c r="AU291" s="20" t="s">
        <v>85</v>
      </c>
    </row>
    <row r="292" s="14" customFormat="1">
      <c r="A292" s="14"/>
      <c r="B292" s="249"/>
      <c r="C292" s="250"/>
      <c r="D292" s="236" t="s">
        <v>319</v>
      </c>
      <c r="E292" s="251" t="s">
        <v>19</v>
      </c>
      <c r="F292" s="252" t="s">
        <v>3032</v>
      </c>
      <c r="G292" s="250"/>
      <c r="H292" s="251" t="s">
        <v>19</v>
      </c>
      <c r="I292" s="253"/>
      <c r="J292" s="250"/>
      <c r="K292" s="250"/>
      <c r="L292" s="254"/>
      <c r="M292" s="255"/>
      <c r="N292" s="256"/>
      <c r="O292" s="256"/>
      <c r="P292" s="256"/>
      <c r="Q292" s="256"/>
      <c r="R292" s="256"/>
      <c r="S292" s="256"/>
      <c r="T292" s="257"/>
      <c r="U292" s="14"/>
      <c r="V292" s="14"/>
      <c r="W292" s="14"/>
      <c r="X292" s="14"/>
      <c r="Y292" s="14"/>
      <c r="Z292" s="14"/>
      <c r="AA292" s="14"/>
      <c r="AB292" s="14"/>
      <c r="AC292" s="14"/>
      <c r="AD292" s="14"/>
      <c r="AE292" s="14"/>
      <c r="AT292" s="258" t="s">
        <v>319</v>
      </c>
      <c r="AU292" s="258" t="s">
        <v>85</v>
      </c>
      <c r="AV292" s="14" t="s">
        <v>83</v>
      </c>
      <c r="AW292" s="14" t="s">
        <v>37</v>
      </c>
      <c r="AX292" s="14" t="s">
        <v>76</v>
      </c>
      <c r="AY292" s="258" t="s">
        <v>308</v>
      </c>
    </row>
    <row r="293" s="14" customFormat="1">
      <c r="A293" s="14"/>
      <c r="B293" s="249"/>
      <c r="C293" s="250"/>
      <c r="D293" s="236" t="s">
        <v>319</v>
      </c>
      <c r="E293" s="251" t="s">
        <v>19</v>
      </c>
      <c r="F293" s="252" t="s">
        <v>3169</v>
      </c>
      <c r="G293" s="250"/>
      <c r="H293" s="251" t="s">
        <v>19</v>
      </c>
      <c r="I293" s="253"/>
      <c r="J293" s="250"/>
      <c r="K293" s="250"/>
      <c r="L293" s="254"/>
      <c r="M293" s="255"/>
      <c r="N293" s="256"/>
      <c r="O293" s="256"/>
      <c r="P293" s="256"/>
      <c r="Q293" s="256"/>
      <c r="R293" s="256"/>
      <c r="S293" s="256"/>
      <c r="T293" s="257"/>
      <c r="U293" s="14"/>
      <c r="V293" s="14"/>
      <c r="W293" s="14"/>
      <c r="X293" s="14"/>
      <c r="Y293" s="14"/>
      <c r="Z293" s="14"/>
      <c r="AA293" s="14"/>
      <c r="AB293" s="14"/>
      <c r="AC293" s="14"/>
      <c r="AD293" s="14"/>
      <c r="AE293" s="14"/>
      <c r="AT293" s="258" t="s">
        <v>319</v>
      </c>
      <c r="AU293" s="258" t="s">
        <v>85</v>
      </c>
      <c r="AV293" s="14" t="s">
        <v>83</v>
      </c>
      <c r="AW293" s="14" t="s">
        <v>37</v>
      </c>
      <c r="AX293" s="14" t="s">
        <v>76</v>
      </c>
      <c r="AY293" s="258" t="s">
        <v>308</v>
      </c>
    </row>
    <row r="294" s="13" customFormat="1">
      <c r="A294" s="13"/>
      <c r="B294" s="234"/>
      <c r="C294" s="235"/>
      <c r="D294" s="236" t="s">
        <v>319</v>
      </c>
      <c r="E294" s="237" t="s">
        <v>19</v>
      </c>
      <c r="F294" s="238" t="s">
        <v>83</v>
      </c>
      <c r="G294" s="235"/>
      <c r="H294" s="239">
        <v>1</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83</v>
      </c>
      <c r="AY294" s="245" t="s">
        <v>308</v>
      </c>
    </row>
    <row r="295" s="2" customFormat="1" ht="16.5" customHeight="1">
      <c r="A295" s="41"/>
      <c r="B295" s="42"/>
      <c r="C295" s="280" t="s">
        <v>611</v>
      </c>
      <c r="D295" s="280" t="s">
        <v>1137</v>
      </c>
      <c r="E295" s="281" t="s">
        <v>2698</v>
      </c>
      <c r="F295" s="282" t="s">
        <v>2699</v>
      </c>
      <c r="G295" s="283" t="s">
        <v>323</v>
      </c>
      <c r="H295" s="284">
        <v>1</v>
      </c>
      <c r="I295" s="285"/>
      <c r="J295" s="286">
        <f>ROUND(I295*H295,2)</f>
        <v>0</v>
      </c>
      <c r="K295" s="282" t="s">
        <v>314</v>
      </c>
      <c r="L295" s="287"/>
      <c r="M295" s="288" t="s">
        <v>19</v>
      </c>
      <c r="N295" s="289" t="s">
        <v>47</v>
      </c>
      <c r="O295" s="87"/>
      <c r="P295" s="225">
        <f>O295*H295</f>
        <v>0</v>
      </c>
      <c r="Q295" s="225">
        <v>0.19600000000000001</v>
      </c>
      <c r="R295" s="225">
        <f>Q295*H295</f>
        <v>0.19600000000000001</v>
      </c>
      <c r="S295" s="225">
        <v>0</v>
      </c>
      <c r="T295" s="226">
        <f>S295*H295</f>
        <v>0</v>
      </c>
      <c r="U295" s="41"/>
      <c r="V295" s="41"/>
      <c r="W295" s="41"/>
      <c r="X295" s="41"/>
      <c r="Y295" s="41"/>
      <c r="Z295" s="41"/>
      <c r="AA295" s="41"/>
      <c r="AB295" s="41"/>
      <c r="AC295" s="41"/>
      <c r="AD295" s="41"/>
      <c r="AE295" s="41"/>
      <c r="AR295" s="227" t="s">
        <v>352</v>
      </c>
      <c r="AT295" s="227" t="s">
        <v>1137</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3170</v>
      </c>
    </row>
    <row r="296" s="14" customFormat="1">
      <c r="A296" s="14"/>
      <c r="B296" s="249"/>
      <c r="C296" s="250"/>
      <c r="D296" s="236" t="s">
        <v>319</v>
      </c>
      <c r="E296" s="251" t="s">
        <v>19</v>
      </c>
      <c r="F296" s="252" t="s">
        <v>3032</v>
      </c>
      <c r="G296" s="250"/>
      <c r="H296" s="251" t="s">
        <v>19</v>
      </c>
      <c r="I296" s="253"/>
      <c r="J296" s="250"/>
      <c r="K296" s="250"/>
      <c r="L296" s="254"/>
      <c r="M296" s="255"/>
      <c r="N296" s="256"/>
      <c r="O296" s="256"/>
      <c r="P296" s="256"/>
      <c r="Q296" s="256"/>
      <c r="R296" s="256"/>
      <c r="S296" s="256"/>
      <c r="T296" s="257"/>
      <c r="U296" s="14"/>
      <c r="V296" s="14"/>
      <c r="W296" s="14"/>
      <c r="X296" s="14"/>
      <c r="Y296" s="14"/>
      <c r="Z296" s="14"/>
      <c r="AA296" s="14"/>
      <c r="AB296" s="14"/>
      <c r="AC296" s="14"/>
      <c r="AD296" s="14"/>
      <c r="AE296" s="14"/>
      <c r="AT296" s="258" t="s">
        <v>319</v>
      </c>
      <c r="AU296" s="258" t="s">
        <v>85</v>
      </c>
      <c r="AV296" s="14" t="s">
        <v>83</v>
      </c>
      <c r="AW296" s="14" t="s">
        <v>37</v>
      </c>
      <c r="AX296" s="14" t="s">
        <v>76</v>
      </c>
      <c r="AY296" s="258" t="s">
        <v>308</v>
      </c>
    </row>
    <row r="297" s="14" customFormat="1">
      <c r="A297" s="14"/>
      <c r="B297" s="249"/>
      <c r="C297" s="250"/>
      <c r="D297" s="236" t="s">
        <v>319</v>
      </c>
      <c r="E297" s="251" t="s">
        <v>19</v>
      </c>
      <c r="F297" s="252" t="s">
        <v>3171</v>
      </c>
      <c r="G297" s="250"/>
      <c r="H297" s="251" t="s">
        <v>19</v>
      </c>
      <c r="I297" s="253"/>
      <c r="J297" s="250"/>
      <c r="K297" s="250"/>
      <c r="L297" s="254"/>
      <c r="M297" s="255"/>
      <c r="N297" s="256"/>
      <c r="O297" s="256"/>
      <c r="P297" s="256"/>
      <c r="Q297" s="256"/>
      <c r="R297" s="256"/>
      <c r="S297" s="256"/>
      <c r="T297" s="257"/>
      <c r="U297" s="14"/>
      <c r="V297" s="14"/>
      <c r="W297" s="14"/>
      <c r="X297" s="14"/>
      <c r="Y297" s="14"/>
      <c r="Z297" s="14"/>
      <c r="AA297" s="14"/>
      <c r="AB297" s="14"/>
      <c r="AC297" s="14"/>
      <c r="AD297" s="14"/>
      <c r="AE297" s="14"/>
      <c r="AT297" s="258" t="s">
        <v>319</v>
      </c>
      <c r="AU297" s="258" t="s">
        <v>85</v>
      </c>
      <c r="AV297" s="14" t="s">
        <v>83</v>
      </c>
      <c r="AW297" s="14" t="s">
        <v>37</v>
      </c>
      <c r="AX297" s="14" t="s">
        <v>76</v>
      </c>
      <c r="AY297" s="258" t="s">
        <v>308</v>
      </c>
    </row>
    <row r="298" s="13" customFormat="1">
      <c r="A298" s="13"/>
      <c r="B298" s="234"/>
      <c r="C298" s="235"/>
      <c r="D298" s="236" t="s">
        <v>319</v>
      </c>
      <c r="E298" s="237" t="s">
        <v>19</v>
      </c>
      <c r="F298" s="238" t="s">
        <v>83</v>
      </c>
      <c r="G298" s="235"/>
      <c r="H298" s="239">
        <v>1</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83</v>
      </c>
      <c r="AY298" s="245" t="s">
        <v>308</v>
      </c>
    </row>
    <row r="299" s="12" customFormat="1" ht="22.8" customHeight="1">
      <c r="A299" s="12"/>
      <c r="B299" s="200"/>
      <c r="C299" s="201"/>
      <c r="D299" s="202" t="s">
        <v>75</v>
      </c>
      <c r="E299" s="214" t="s">
        <v>357</v>
      </c>
      <c r="F299" s="214" t="s">
        <v>542</v>
      </c>
      <c r="G299" s="201"/>
      <c r="H299" s="201"/>
      <c r="I299" s="204"/>
      <c r="J299" s="215">
        <f>BK299</f>
        <v>0</v>
      </c>
      <c r="K299" s="201"/>
      <c r="L299" s="206"/>
      <c r="M299" s="207"/>
      <c r="N299" s="208"/>
      <c r="O299" s="208"/>
      <c r="P299" s="209">
        <f>P300+SUM(P301:P310)+P396</f>
        <v>0</v>
      </c>
      <c r="Q299" s="208"/>
      <c r="R299" s="209">
        <f>R300+SUM(R301:R310)+R396</f>
        <v>0.00044999999999999999</v>
      </c>
      <c r="S299" s="208"/>
      <c r="T299" s="210">
        <f>T300+SUM(T301:T310)+T396</f>
        <v>0</v>
      </c>
      <c r="U299" s="12"/>
      <c r="V299" s="12"/>
      <c r="W299" s="12"/>
      <c r="X299" s="12"/>
      <c r="Y299" s="12"/>
      <c r="Z299" s="12"/>
      <c r="AA299" s="12"/>
      <c r="AB299" s="12"/>
      <c r="AC299" s="12"/>
      <c r="AD299" s="12"/>
      <c r="AE299" s="12"/>
      <c r="AR299" s="211" t="s">
        <v>83</v>
      </c>
      <c r="AT299" s="212" t="s">
        <v>75</v>
      </c>
      <c r="AU299" s="212" t="s">
        <v>83</v>
      </c>
      <c r="AY299" s="211" t="s">
        <v>308</v>
      </c>
      <c r="BK299" s="213">
        <f>BK300+SUM(BK301:BK310)+BK396</f>
        <v>0</v>
      </c>
    </row>
    <row r="300" s="2" customFormat="1" ht="16.5" customHeight="1">
      <c r="A300" s="41"/>
      <c r="B300" s="42"/>
      <c r="C300" s="216" t="s">
        <v>775</v>
      </c>
      <c r="D300" s="216" t="s">
        <v>310</v>
      </c>
      <c r="E300" s="217" t="s">
        <v>1480</v>
      </c>
      <c r="F300" s="218" t="s">
        <v>1481</v>
      </c>
      <c r="G300" s="219" t="s">
        <v>474</v>
      </c>
      <c r="H300" s="220">
        <v>15</v>
      </c>
      <c r="I300" s="221"/>
      <c r="J300" s="222">
        <f>ROUND(I300*H300,2)</f>
        <v>0</v>
      </c>
      <c r="K300" s="218" t="s">
        <v>314</v>
      </c>
      <c r="L300" s="47"/>
      <c r="M300" s="223" t="s">
        <v>19</v>
      </c>
      <c r="N300" s="224" t="s">
        <v>47</v>
      </c>
      <c r="O300" s="87"/>
      <c r="P300" s="225">
        <f>O300*H300</f>
        <v>0</v>
      </c>
      <c r="Q300" s="225">
        <v>0</v>
      </c>
      <c r="R300" s="225">
        <f>Q300*H300</f>
        <v>0</v>
      </c>
      <c r="S300" s="225">
        <v>0</v>
      </c>
      <c r="T300" s="226">
        <f>S300*H300</f>
        <v>0</v>
      </c>
      <c r="U300" s="41"/>
      <c r="V300" s="41"/>
      <c r="W300" s="41"/>
      <c r="X300" s="41"/>
      <c r="Y300" s="41"/>
      <c r="Z300" s="41"/>
      <c r="AA300" s="41"/>
      <c r="AB300" s="41"/>
      <c r="AC300" s="41"/>
      <c r="AD300" s="41"/>
      <c r="AE300" s="41"/>
      <c r="AR300" s="227" t="s">
        <v>315</v>
      </c>
      <c r="AT300" s="227" t="s">
        <v>310</v>
      </c>
      <c r="AU300" s="227" t="s">
        <v>85</v>
      </c>
      <c r="AY300" s="20" t="s">
        <v>308</v>
      </c>
      <c r="BE300" s="228">
        <f>IF(N300="základní",J300,0)</f>
        <v>0</v>
      </c>
      <c r="BF300" s="228">
        <f>IF(N300="snížená",J300,0)</f>
        <v>0</v>
      </c>
      <c r="BG300" s="228">
        <f>IF(N300="zákl. přenesená",J300,0)</f>
        <v>0</v>
      </c>
      <c r="BH300" s="228">
        <f>IF(N300="sníž. přenesená",J300,0)</f>
        <v>0</v>
      </c>
      <c r="BI300" s="228">
        <f>IF(N300="nulová",J300,0)</f>
        <v>0</v>
      </c>
      <c r="BJ300" s="20" t="s">
        <v>83</v>
      </c>
      <c r="BK300" s="228">
        <f>ROUND(I300*H300,2)</f>
        <v>0</v>
      </c>
      <c r="BL300" s="20" t="s">
        <v>315</v>
      </c>
      <c r="BM300" s="227" t="s">
        <v>3172</v>
      </c>
    </row>
    <row r="301" s="2" customFormat="1">
      <c r="A301" s="41"/>
      <c r="B301" s="42"/>
      <c r="C301" s="43"/>
      <c r="D301" s="229" t="s">
        <v>317</v>
      </c>
      <c r="E301" s="43"/>
      <c r="F301" s="230" t="s">
        <v>1483</v>
      </c>
      <c r="G301" s="43"/>
      <c r="H301" s="43"/>
      <c r="I301" s="231"/>
      <c r="J301" s="43"/>
      <c r="K301" s="43"/>
      <c r="L301" s="47"/>
      <c r="M301" s="232"/>
      <c r="N301" s="233"/>
      <c r="O301" s="87"/>
      <c r="P301" s="87"/>
      <c r="Q301" s="87"/>
      <c r="R301" s="87"/>
      <c r="S301" s="87"/>
      <c r="T301" s="88"/>
      <c r="U301" s="41"/>
      <c r="V301" s="41"/>
      <c r="W301" s="41"/>
      <c r="X301" s="41"/>
      <c r="Y301" s="41"/>
      <c r="Z301" s="41"/>
      <c r="AA301" s="41"/>
      <c r="AB301" s="41"/>
      <c r="AC301" s="41"/>
      <c r="AD301" s="41"/>
      <c r="AE301" s="41"/>
      <c r="AT301" s="20" t="s">
        <v>317</v>
      </c>
      <c r="AU301" s="20" t="s">
        <v>85</v>
      </c>
    </row>
    <row r="302" s="14" customFormat="1">
      <c r="A302" s="14"/>
      <c r="B302" s="249"/>
      <c r="C302" s="250"/>
      <c r="D302" s="236" t="s">
        <v>319</v>
      </c>
      <c r="E302" s="251" t="s">
        <v>19</v>
      </c>
      <c r="F302" s="252" t="s">
        <v>3032</v>
      </c>
      <c r="G302" s="250"/>
      <c r="H302" s="251" t="s">
        <v>19</v>
      </c>
      <c r="I302" s="253"/>
      <c r="J302" s="250"/>
      <c r="K302" s="250"/>
      <c r="L302" s="254"/>
      <c r="M302" s="255"/>
      <c r="N302" s="256"/>
      <c r="O302" s="256"/>
      <c r="P302" s="256"/>
      <c r="Q302" s="256"/>
      <c r="R302" s="256"/>
      <c r="S302" s="256"/>
      <c r="T302" s="257"/>
      <c r="U302" s="14"/>
      <c r="V302" s="14"/>
      <c r="W302" s="14"/>
      <c r="X302" s="14"/>
      <c r="Y302" s="14"/>
      <c r="Z302" s="14"/>
      <c r="AA302" s="14"/>
      <c r="AB302" s="14"/>
      <c r="AC302" s="14"/>
      <c r="AD302" s="14"/>
      <c r="AE302" s="14"/>
      <c r="AT302" s="258" t="s">
        <v>319</v>
      </c>
      <c r="AU302" s="258" t="s">
        <v>85</v>
      </c>
      <c r="AV302" s="14" t="s">
        <v>83</v>
      </c>
      <c r="AW302" s="14" t="s">
        <v>37</v>
      </c>
      <c r="AX302" s="14" t="s">
        <v>76</v>
      </c>
      <c r="AY302" s="258" t="s">
        <v>308</v>
      </c>
    </row>
    <row r="303" s="14" customFormat="1">
      <c r="A303" s="14"/>
      <c r="B303" s="249"/>
      <c r="C303" s="250"/>
      <c r="D303" s="236" t="s">
        <v>319</v>
      </c>
      <c r="E303" s="251" t="s">
        <v>19</v>
      </c>
      <c r="F303" s="252" t="s">
        <v>3173</v>
      </c>
      <c r="G303" s="250"/>
      <c r="H303" s="251" t="s">
        <v>19</v>
      </c>
      <c r="I303" s="253"/>
      <c r="J303" s="250"/>
      <c r="K303" s="250"/>
      <c r="L303" s="254"/>
      <c r="M303" s="255"/>
      <c r="N303" s="256"/>
      <c r="O303" s="256"/>
      <c r="P303" s="256"/>
      <c r="Q303" s="256"/>
      <c r="R303" s="256"/>
      <c r="S303" s="256"/>
      <c r="T303" s="257"/>
      <c r="U303" s="14"/>
      <c r="V303" s="14"/>
      <c r="W303" s="14"/>
      <c r="X303" s="14"/>
      <c r="Y303" s="14"/>
      <c r="Z303" s="14"/>
      <c r="AA303" s="14"/>
      <c r="AB303" s="14"/>
      <c r="AC303" s="14"/>
      <c r="AD303" s="14"/>
      <c r="AE303" s="14"/>
      <c r="AT303" s="258" t="s">
        <v>319</v>
      </c>
      <c r="AU303" s="258" t="s">
        <v>85</v>
      </c>
      <c r="AV303" s="14" t="s">
        <v>83</v>
      </c>
      <c r="AW303" s="14" t="s">
        <v>37</v>
      </c>
      <c r="AX303" s="14" t="s">
        <v>76</v>
      </c>
      <c r="AY303" s="258" t="s">
        <v>308</v>
      </c>
    </row>
    <row r="304" s="13" customFormat="1">
      <c r="A304" s="13"/>
      <c r="B304" s="234"/>
      <c r="C304" s="235"/>
      <c r="D304" s="236" t="s">
        <v>319</v>
      </c>
      <c r="E304" s="237" t="s">
        <v>19</v>
      </c>
      <c r="F304" s="238" t="s">
        <v>386</v>
      </c>
      <c r="G304" s="235"/>
      <c r="H304" s="239">
        <v>15</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83</v>
      </c>
      <c r="AY304" s="245" t="s">
        <v>308</v>
      </c>
    </row>
    <row r="305" s="2" customFormat="1" ht="16.5" customHeight="1">
      <c r="A305" s="41"/>
      <c r="B305" s="42"/>
      <c r="C305" s="216" t="s">
        <v>616</v>
      </c>
      <c r="D305" s="216" t="s">
        <v>310</v>
      </c>
      <c r="E305" s="217" t="s">
        <v>3174</v>
      </c>
      <c r="F305" s="218" t="s">
        <v>3175</v>
      </c>
      <c r="G305" s="219" t="s">
        <v>474</v>
      </c>
      <c r="H305" s="220">
        <v>15</v>
      </c>
      <c r="I305" s="221"/>
      <c r="J305" s="222">
        <f>ROUND(I305*H305,2)</f>
        <v>0</v>
      </c>
      <c r="K305" s="218" t="s">
        <v>314</v>
      </c>
      <c r="L305" s="47"/>
      <c r="M305" s="223" t="s">
        <v>19</v>
      </c>
      <c r="N305" s="224" t="s">
        <v>47</v>
      </c>
      <c r="O305" s="87"/>
      <c r="P305" s="225">
        <f>O305*H305</f>
        <v>0</v>
      </c>
      <c r="Q305" s="225">
        <v>3.0000000000000001E-05</v>
      </c>
      <c r="R305" s="225">
        <f>Q305*H305</f>
        <v>0.00044999999999999999</v>
      </c>
      <c r="S305" s="225">
        <v>0</v>
      </c>
      <c r="T305" s="226">
        <f>S305*H305</f>
        <v>0</v>
      </c>
      <c r="U305" s="41"/>
      <c r="V305" s="41"/>
      <c r="W305" s="41"/>
      <c r="X305" s="41"/>
      <c r="Y305" s="41"/>
      <c r="Z305" s="41"/>
      <c r="AA305" s="41"/>
      <c r="AB305" s="41"/>
      <c r="AC305" s="41"/>
      <c r="AD305" s="41"/>
      <c r="AE305" s="41"/>
      <c r="AR305" s="227" t="s">
        <v>315</v>
      </c>
      <c r="AT305" s="227" t="s">
        <v>310</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3176</v>
      </c>
    </row>
    <row r="306" s="2" customFormat="1">
      <c r="A306" s="41"/>
      <c r="B306" s="42"/>
      <c r="C306" s="43"/>
      <c r="D306" s="229" t="s">
        <v>317</v>
      </c>
      <c r="E306" s="43"/>
      <c r="F306" s="230" t="s">
        <v>3177</v>
      </c>
      <c r="G306" s="43"/>
      <c r="H306" s="43"/>
      <c r="I306" s="231"/>
      <c r="J306" s="43"/>
      <c r="K306" s="43"/>
      <c r="L306" s="47"/>
      <c r="M306" s="232"/>
      <c r="N306" s="233"/>
      <c r="O306" s="87"/>
      <c r="P306" s="87"/>
      <c r="Q306" s="87"/>
      <c r="R306" s="87"/>
      <c r="S306" s="87"/>
      <c r="T306" s="88"/>
      <c r="U306" s="41"/>
      <c r="V306" s="41"/>
      <c r="W306" s="41"/>
      <c r="X306" s="41"/>
      <c r="Y306" s="41"/>
      <c r="Z306" s="41"/>
      <c r="AA306" s="41"/>
      <c r="AB306" s="41"/>
      <c r="AC306" s="41"/>
      <c r="AD306" s="41"/>
      <c r="AE306" s="41"/>
      <c r="AT306" s="20" t="s">
        <v>317</v>
      </c>
      <c r="AU306" s="20" t="s">
        <v>85</v>
      </c>
    </row>
    <row r="307" s="14" customFormat="1">
      <c r="A307" s="14"/>
      <c r="B307" s="249"/>
      <c r="C307" s="250"/>
      <c r="D307" s="236" t="s">
        <v>319</v>
      </c>
      <c r="E307" s="251" t="s">
        <v>19</v>
      </c>
      <c r="F307" s="252" t="s">
        <v>3032</v>
      </c>
      <c r="G307" s="250"/>
      <c r="H307" s="251" t="s">
        <v>19</v>
      </c>
      <c r="I307" s="253"/>
      <c r="J307" s="250"/>
      <c r="K307" s="250"/>
      <c r="L307" s="254"/>
      <c r="M307" s="255"/>
      <c r="N307" s="256"/>
      <c r="O307" s="256"/>
      <c r="P307" s="256"/>
      <c r="Q307" s="256"/>
      <c r="R307" s="256"/>
      <c r="S307" s="256"/>
      <c r="T307" s="257"/>
      <c r="U307" s="14"/>
      <c r="V307" s="14"/>
      <c r="W307" s="14"/>
      <c r="X307" s="14"/>
      <c r="Y307" s="14"/>
      <c r="Z307" s="14"/>
      <c r="AA307" s="14"/>
      <c r="AB307" s="14"/>
      <c r="AC307" s="14"/>
      <c r="AD307" s="14"/>
      <c r="AE307" s="14"/>
      <c r="AT307" s="258" t="s">
        <v>319</v>
      </c>
      <c r="AU307" s="258" t="s">
        <v>85</v>
      </c>
      <c r="AV307" s="14" t="s">
        <v>83</v>
      </c>
      <c r="AW307" s="14" t="s">
        <v>37</v>
      </c>
      <c r="AX307" s="14" t="s">
        <v>76</v>
      </c>
      <c r="AY307" s="258" t="s">
        <v>308</v>
      </c>
    </row>
    <row r="308" s="14" customFormat="1">
      <c r="A308" s="14"/>
      <c r="B308" s="249"/>
      <c r="C308" s="250"/>
      <c r="D308" s="236" t="s">
        <v>319</v>
      </c>
      <c r="E308" s="251" t="s">
        <v>19</v>
      </c>
      <c r="F308" s="252" t="s">
        <v>3178</v>
      </c>
      <c r="G308" s="250"/>
      <c r="H308" s="251" t="s">
        <v>19</v>
      </c>
      <c r="I308" s="253"/>
      <c r="J308" s="250"/>
      <c r="K308" s="250"/>
      <c r="L308" s="254"/>
      <c r="M308" s="255"/>
      <c r="N308" s="256"/>
      <c r="O308" s="256"/>
      <c r="P308" s="256"/>
      <c r="Q308" s="256"/>
      <c r="R308" s="256"/>
      <c r="S308" s="256"/>
      <c r="T308" s="257"/>
      <c r="U308" s="14"/>
      <c r="V308" s="14"/>
      <c r="W308" s="14"/>
      <c r="X308" s="14"/>
      <c r="Y308" s="14"/>
      <c r="Z308" s="14"/>
      <c r="AA308" s="14"/>
      <c r="AB308" s="14"/>
      <c r="AC308" s="14"/>
      <c r="AD308" s="14"/>
      <c r="AE308" s="14"/>
      <c r="AT308" s="258" t="s">
        <v>319</v>
      </c>
      <c r="AU308" s="258" t="s">
        <v>85</v>
      </c>
      <c r="AV308" s="14" t="s">
        <v>83</v>
      </c>
      <c r="AW308" s="14" t="s">
        <v>37</v>
      </c>
      <c r="AX308" s="14" t="s">
        <v>76</v>
      </c>
      <c r="AY308" s="258" t="s">
        <v>308</v>
      </c>
    </row>
    <row r="309" s="13" customFormat="1">
      <c r="A309" s="13"/>
      <c r="B309" s="234"/>
      <c r="C309" s="235"/>
      <c r="D309" s="236" t="s">
        <v>319</v>
      </c>
      <c r="E309" s="237" t="s">
        <v>19</v>
      </c>
      <c r="F309" s="238" t="s">
        <v>386</v>
      </c>
      <c r="G309" s="235"/>
      <c r="H309" s="239">
        <v>15</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83</v>
      </c>
      <c r="AY309" s="245" t="s">
        <v>308</v>
      </c>
    </row>
    <row r="310" s="12" customFormat="1" ht="20.88" customHeight="1">
      <c r="A310" s="12"/>
      <c r="B310" s="200"/>
      <c r="C310" s="201"/>
      <c r="D310" s="202" t="s">
        <v>75</v>
      </c>
      <c r="E310" s="214" t="s">
        <v>489</v>
      </c>
      <c r="F310" s="214" t="s">
        <v>490</v>
      </c>
      <c r="G310" s="201"/>
      <c r="H310" s="201"/>
      <c r="I310" s="204"/>
      <c r="J310" s="215">
        <f>BK310</f>
        <v>0</v>
      </c>
      <c r="K310" s="201"/>
      <c r="L310" s="206"/>
      <c r="M310" s="207"/>
      <c r="N310" s="208"/>
      <c r="O310" s="208"/>
      <c r="P310" s="209">
        <f>SUM(P311:P395)</f>
        <v>0</v>
      </c>
      <c r="Q310" s="208"/>
      <c r="R310" s="209">
        <f>SUM(R311:R395)</f>
        <v>0</v>
      </c>
      <c r="S310" s="208"/>
      <c r="T310" s="210">
        <f>SUM(T311:T395)</f>
        <v>0</v>
      </c>
      <c r="U310" s="12"/>
      <c r="V310" s="12"/>
      <c r="W310" s="12"/>
      <c r="X310" s="12"/>
      <c r="Y310" s="12"/>
      <c r="Z310" s="12"/>
      <c r="AA310" s="12"/>
      <c r="AB310" s="12"/>
      <c r="AC310" s="12"/>
      <c r="AD310" s="12"/>
      <c r="AE310" s="12"/>
      <c r="AR310" s="211" t="s">
        <v>83</v>
      </c>
      <c r="AT310" s="212" t="s">
        <v>75</v>
      </c>
      <c r="AU310" s="212" t="s">
        <v>85</v>
      </c>
      <c r="AY310" s="211" t="s">
        <v>308</v>
      </c>
      <c r="BK310" s="213">
        <f>SUM(BK311:BK395)</f>
        <v>0</v>
      </c>
    </row>
    <row r="311" s="2" customFormat="1" ht="24.15" customHeight="1">
      <c r="A311" s="41"/>
      <c r="B311" s="42"/>
      <c r="C311" s="216" t="s">
        <v>784</v>
      </c>
      <c r="D311" s="216" t="s">
        <v>310</v>
      </c>
      <c r="E311" s="217" t="s">
        <v>1102</v>
      </c>
      <c r="F311" s="218" t="s">
        <v>1103</v>
      </c>
      <c r="G311" s="219" t="s">
        <v>493</v>
      </c>
      <c r="H311" s="220">
        <v>33.398000000000003</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315</v>
      </c>
      <c r="AT311" s="227" t="s">
        <v>310</v>
      </c>
      <c r="AU311" s="227" t="s">
        <v>150</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315</v>
      </c>
      <c r="BM311" s="227" t="s">
        <v>3179</v>
      </c>
    </row>
    <row r="312" s="2" customFormat="1">
      <c r="A312" s="41"/>
      <c r="B312" s="42"/>
      <c r="C312" s="43"/>
      <c r="D312" s="229" t="s">
        <v>317</v>
      </c>
      <c r="E312" s="43"/>
      <c r="F312" s="230" t="s">
        <v>1105</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150</v>
      </c>
    </row>
    <row r="313" s="14" customFormat="1">
      <c r="A313" s="14"/>
      <c r="B313" s="249"/>
      <c r="C313" s="250"/>
      <c r="D313" s="236" t="s">
        <v>319</v>
      </c>
      <c r="E313" s="251" t="s">
        <v>19</v>
      </c>
      <c r="F313" s="252" t="s">
        <v>3043</v>
      </c>
      <c r="G313" s="250"/>
      <c r="H313" s="251" t="s">
        <v>19</v>
      </c>
      <c r="I313" s="253"/>
      <c r="J313" s="250"/>
      <c r="K313" s="250"/>
      <c r="L313" s="254"/>
      <c r="M313" s="255"/>
      <c r="N313" s="256"/>
      <c r="O313" s="256"/>
      <c r="P313" s="256"/>
      <c r="Q313" s="256"/>
      <c r="R313" s="256"/>
      <c r="S313" s="256"/>
      <c r="T313" s="257"/>
      <c r="U313" s="14"/>
      <c r="V313" s="14"/>
      <c r="W313" s="14"/>
      <c r="X313" s="14"/>
      <c r="Y313" s="14"/>
      <c r="Z313" s="14"/>
      <c r="AA313" s="14"/>
      <c r="AB313" s="14"/>
      <c r="AC313" s="14"/>
      <c r="AD313" s="14"/>
      <c r="AE313" s="14"/>
      <c r="AT313" s="258" t="s">
        <v>319</v>
      </c>
      <c r="AU313" s="258" t="s">
        <v>150</v>
      </c>
      <c r="AV313" s="14" t="s">
        <v>83</v>
      </c>
      <c r="AW313" s="14" t="s">
        <v>37</v>
      </c>
      <c r="AX313" s="14" t="s">
        <v>76</v>
      </c>
      <c r="AY313" s="258" t="s">
        <v>308</v>
      </c>
    </row>
    <row r="314" s="14" customFormat="1">
      <c r="A314" s="14"/>
      <c r="B314" s="249"/>
      <c r="C314" s="250"/>
      <c r="D314" s="236" t="s">
        <v>319</v>
      </c>
      <c r="E314" s="251" t="s">
        <v>19</v>
      </c>
      <c r="F314" s="252" t="s">
        <v>3044</v>
      </c>
      <c r="G314" s="250"/>
      <c r="H314" s="251" t="s">
        <v>19</v>
      </c>
      <c r="I314" s="253"/>
      <c r="J314" s="250"/>
      <c r="K314" s="250"/>
      <c r="L314" s="254"/>
      <c r="M314" s="255"/>
      <c r="N314" s="256"/>
      <c r="O314" s="256"/>
      <c r="P314" s="256"/>
      <c r="Q314" s="256"/>
      <c r="R314" s="256"/>
      <c r="S314" s="256"/>
      <c r="T314" s="257"/>
      <c r="U314" s="14"/>
      <c r="V314" s="14"/>
      <c r="W314" s="14"/>
      <c r="X314" s="14"/>
      <c r="Y314" s="14"/>
      <c r="Z314" s="14"/>
      <c r="AA314" s="14"/>
      <c r="AB314" s="14"/>
      <c r="AC314" s="14"/>
      <c r="AD314" s="14"/>
      <c r="AE314" s="14"/>
      <c r="AT314" s="258" t="s">
        <v>319</v>
      </c>
      <c r="AU314" s="258" t="s">
        <v>150</v>
      </c>
      <c r="AV314" s="14" t="s">
        <v>83</v>
      </c>
      <c r="AW314" s="14" t="s">
        <v>37</v>
      </c>
      <c r="AX314" s="14" t="s">
        <v>76</v>
      </c>
      <c r="AY314" s="258" t="s">
        <v>308</v>
      </c>
    </row>
    <row r="315" s="13" customFormat="1">
      <c r="A315" s="13"/>
      <c r="B315" s="234"/>
      <c r="C315" s="235"/>
      <c r="D315" s="236" t="s">
        <v>319</v>
      </c>
      <c r="E315" s="237" t="s">
        <v>19</v>
      </c>
      <c r="F315" s="238" t="s">
        <v>3060</v>
      </c>
      <c r="G315" s="235"/>
      <c r="H315" s="239">
        <v>0.36699999999999999</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150</v>
      </c>
      <c r="AV315" s="13" t="s">
        <v>85</v>
      </c>
      <c r="AW315" s="13" t="s">
        <v>37</v>
      </c>
      <c r="AX315" s="13" t="s">
        <v>76</v>
      </c>
      <c r="AY315" s="245" t="s">
        <v>308</v>
      </c>
    </row>
    <row r="316" s="14" customFormat="1">
      <c r="A316" s="14"/>
      <c r="B316" s="249"/>
      <c r="C316" s="250"/>
      <c r="D316" s="236" t="s">
        <v>319</v>
      </c>
      <c r="E316" s="251" t="s">
        <v>19</v>
      </c>
      <c r="F316" s="252" t="s">
        <v>3046</v>
      </c>
      <c r="G316" s="250"/>
      <c r="H316" s="251" t="s">
        <v>19</v>
      </c>
      <c r="I316" s="253"/>
      <c r="J316" s="250"/>
      <c r="K316" s="250"/>
      <c r="L316" s="254"/>
      <c r="M316" s="255"/>
      <c r="N316" s="256"/>
      <c r="O316" s="256"/>
      <c r="P316" s="256"/>
      <c r="Q316" s="256"/>
      <c r="R316" s="256"/>
      <c r="S316" s="256"/>
      <c r="T316" s="257"/>
      <c r="U316" s="14"/>
      <c r="V316" s="14"/>
      <c r="W316" s="14"/>
      <c r="X316" s="14"/>
      <c r="Y316" s="14"/>
      <c r="Z316" s="14"/>
      <c r="AA316" s="14"/>
      <c r="AB316" s="14"/>
      <c r="AC316" s="14"/>
      <c r="AD316" s="14"/>
      <c r="AE316" s="14"/>
      <c r="AT316" s="258" t="s">
        <v>319</v>
      </c>
      <c r="AU316" s="258" t="s">
        <v>150</v>
      </c>
      <c r="AV316" s="14" t="s">
        <v>83</v>
      </c>
      <c r="AW316" s="14" t="s">
        <v>37</v>
      </c>
      <c r="AX316" s="14" t="s">
        <v>76</v>
      </c>
      <c r="AY316" s="258" t="s">
        <v>308</v>
      </c>
    </row>
    <row r="317" s="13" customFormat="1">
      <c r="A317" s="13"/>
      <c r="B317" s="234"/>
      <c r="C317" s="235"/>
      <c r="D317" s="236" t="s">
        <v>319</v>
      </c>
      <c r="E317" s="237" t="s">
        <v>19</v>
      </c>
      <c r="F317" s="238" t="s">
        <v>3061</v>
      </c>
      <c r="G317" s="235"/>
      <c r="H317" s="239">
        <v>2.8900000000000001</v>
      </c>
      <c r="I317" s="240"/>
      <c r="J317" s="235"/>
      <c r="K317" s="235"/>
      <c r="L317" s="241"/>
      <c r="M317" s="242"/>
      <c r="N317" s="243"/>
      <c r="O317" s="243"/>
      <c r="P317" s="243"/>
      <c r="Q317" s="243"/>
      <c r="R317" s="243"/>
      <c r="S317" s="243"/>
      <c r="T317" s="244"/>
      <c r="U317" s="13"/>
      <c r="V317" s="13"/>
      <c r="W317" s="13"/>
      <c r="X317" s="13"/>
      <c r="Y317" s="13"/>
      <c r="Z317" s="13"/>
      <c r="AA317" s="13"/>
      <c r="AB317" s="13"/>
      <c r="AC317" s="13"/>
      <c r="AD317" s="13"/>
      <c r="AE317" s="13"/>
      <c r="AT317" s="245" t="s">
        <v>319</v>
      </c>
      <c r="AU317" s="245" t="s">
        <v>150</v>
      </c>
      <c r="AV317" s="13" t="s">
        <v>85</v>
      </c>
      <c r="AW317" s="13" t="s">
        <v>37</v>
      </c>
      <c r="AX317" s="13" t="s">
        <v>76</v>
      </c>
      <c r="AY317" s="245" t="s">
        <v>308</v>
      </c>
    </row>
    <row r="318" s="14" customFormat="1">
      <c r="A318" s="14"/>
      <c r="B318" s="249"/>
      <c r="C318" s="250"/>
      <c r="D318" s="236" t="s">
        <v>319</v>
      </c>
      <c r="E318" s="251" t="s">
        <v>19</v>
      </c>
      <c r="F318" s="252" t="s">
        <v>3032</v>
      </c>
      <c r="G318" s="250"/>
      <c r="H318" s="251" t="s">
        <v>19</v>
      </c>
      <c r="I318" s="253"/>
      <c r="J318" s="250"/>
      <c r="K318" s="250"/>
      <c r="L318" s="254"/>
      <c r="M318" s="255"/>
      <c r="N318" s="256"/>
      <c r="O318" s="256"/>
      <c r="P318" s="256"/>
      <c r="Q318" s="256"/>
      <c r="R318" s="256"/>
      <c r="S318" s="256"/>
      <c r="T318" s="257"/>
      <c r="U318" s="14"/>
      <c r="V318" s="14"/>
      <c r="W318" s="14"/>
      <c r="X318" s="14"/>
      <c r="Y318" s="14"/>
      <c r="Z318" s="14"/>
      <c r="AA318" s="14"/>
      <c r="AB318" s="14"/>
      <c r="AC318" s="14"/>
      <c r="AD318" s="14"/>
      <c r="AE318" s="14"/>
      <c r="AT318" s="258" t="s">
        <v>319</v>
      </c>
      <c r="AU318" s="258" t="s">
        <v>150</v>
      </c>
      <c r="AV318" s="14" t="s">
        <v>83</v>
      </c>
      <c r="AW318" s="14" t="s">
        <v>37</v>
      </c>
      <c r="AX318" s="14" t="s">
        <v>76</v>
      </c>
      <c r="AY318" s="258" t="s">
        <v>308</v>
      </c>
    </row>
    <row r="319" s="14" customFormat="1">
      <c r="A319" s="14"/>
      <c r="B319" s="249"/>
      <c r="C319" s="250"/>
      <c r="D319" s="236" t="s">
        <v>319</v>
      </c>
      <c r="E319" s="251" t="s">
        <v>19</v>
      </c>
      <c r="F319" s="252" t="s">
        <v>3048</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150</v>
      </c>
      <c r="AV319" s="14" t="s">
        <v>83</v>
      </c>
      <c r="AW319" s="14" t="s">
        <v>37</v>
      </c>
      <c r="AX319" s="14" t="s">
        <v>76</v>
      </c>
      <c r="AY319" s="258" t="s">
        <v>308</v>
      </c>
    </row>
    <row r="320" s="13" customFormat="1">
      <c r="A320" s="13"/>
      <c r="B320" s="234"/>
      <c r="C320" s="235"/>
      <c r="D320" s="236" t="s">
        <v>319</v>
      </c>
      <c r="E320" s="237" t="s">
        <v>19</v>
      </c>
      <c r="F320" s="238" t="s">
        <v>3062</v>
      </c>
      <c r="G320" s="235"/>
      <c r="H320" s="239">
        <v>2.04</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150</v>
      </c>
      <c r="AV320" s="13" t="s">
        <v>85</v>
      </c>
      <c r="AW320" s="13" t="s">
        <v>37</v>
      </c>
      <c r="AX320" s="13" t="s">
        <v>76</v>
      </c>
      <c r="AY320" s="245" t="s">
        <v>308</v>
      </c>
    </row>
    <row r="321" s="14" customFormat="1">
      <c r="A321" s="14"/>
      <c r="B321" s="249"/>
      <c r="C321" s="250"/>
      <c r="D321" s="236" t="s">
        <v>319</v>
      </c>
      <c r="E321" s="251" t="s">
        <v>19</v>
      </c>
      <c r="F321" s="252" t="s">
        <v>3050</v>
      </c>
      <c r="G321" s="250"/>
      <c r="H321" s="251" t="s">
        <v>19</v>
      </c>
      <c r="I321" s="253"/>
      <c r="J321" s="250"/>
      <c r="K321" s="250"/>
      <c r="L321" s="254"/>
      <c r="M321" s="255"/>
      <c r="N321" s="256"/>
      <c r="O321" s="256"/>
      <c r="P321" s="256"/>
      <c r="Q321" s="256"/>
      <c r="R321" s="256"/>
      <c r="S321" s="256"/>
      <c r="T321" s="257"/>
      <c r="U321" s="14"/>
      <c r="V321" s="14"/>
      <c r="W321" s="14"/>
      <c r="X321" s="14"/>
      <c r="Y321" s="14"/>
      <c r="Z321" s="14"/>
      <c r="AA321" s="14"/>
      <c r="AB321" s="14"/>
      <c r="AC321" s="14"/>
      <c r="AD321" s="14"/>
      <c r="AE321" s="14"/>
      <c r="AT321" s="258" t="s">
        <v>319</v>
      </c>
      <c r="AU321" s="258" t="s">
        <v>150</v>
      </c>
      <c r="AV321" s="14" t="s">
        <v>83</v>
      </c>
      <c r="AW321" s="14" t="s">
        <v>37</v>
      </c>
      <c r="AX321" s="14" t="s">
        <v>76</v>
      </c>
      <c r="AY321" s="258" t="s">
        <v>308</v>
      </c>
    </row>
    <row r="322" s="13" customFormat="1">
      <c r="A322" s="13"/>
      <c r="B322" s="234"/>
      <c r="C322" s="235"/>
      <c r="D322" s="236" t="s">
        <v>319</v>
      </c>
      <c r="E322" s="237" t="s">
        <v>19</v>
      </c>
      <c r="F322" s="238" t="s">
        <v>3063</v>
      </c>
      <c r="G322" s="235"/>
      <c r="H322" s="239">
        <v>4.7599999999999998</v>
      </c>
      <c r="I322" s="240"/>
      <c r="J322" s="235"/>
      <c r="K322" s="235"/>
      <c r="L322" s="241"/>
      <c r="M322" s="242"/>
      <c r="N322" s="243"/>
      <c r="O322" s="243"/>
      <c r="P322" s="243"/>
      <c r="Q322" s="243"/>
      <c r="R322" s="243"/>
      <c r="S322" s="243"/>
      <c r="T322" s="244"/>
      <c r="U322" s="13"/>
      <c r="V322" s="13"/>
      <c r="W322" s="13"/>
      <c r="X322" s="13"/>
      <c r="Y322" s="13"/>
      <c r="Z322" s="13"/>
      <c r="AA322" s="13"/>
      <c r="AB322" s="13"/>
      <c r="AC322" s="13"/>
      <c r="AD322" s="13"/>
      <c r="AE322" s="13"/>
      <c r="AT322" s="245" t="s">
        <v>319</v>
      </c>
      <c r="AU322" s="245" t="s">
        <v>150</v>
      </c>
      <c r="AV322" s="13" t="s">
        <v>85</v>
      </c>
      <c r="AW322" s="13" t="s">
        <v>37</v>
      </c>
      <c r="AX322" s="13" t="s">
        <v>76</v>
      </c>
      <c r="AY322" s="245" t="s">
        <v>308</v>
      </c>
    </row>
    <row r="323" s="14" customFormat="1">
      <c r="A323" s="14"/>
      <c r="B323" s="249"/>
      <c r="C323" s="250"/>
      <c r="D323" s="236" t="s">
        <v>319</v>
      </c>
      <c r="E323" s="251" t="s">
        <v>19</v>
      </c>
      <c r="F323" s="252" t="s">
        <v>3052</v>
      </c>
      <c r="G323" s="250"/>
      <c r="H323" s="251" t="s">
        <v>19</v>
      </c>
      <c r="I323" s="253"/>
      <c r="J323" s="250"/>
      <c r="K323" s="250"/>
      <c r="L323" s="254"/>
      <c r="M323" s="255"/>
      <c r="N323" s="256"/>
      <c r="O323" s="256"/>
      <c r="P323" s="256"/>
      <c r="Q323" s="256"/>
      <c r="R323" s="256"/>
      <c r="S323" s="256"/>
      <c r="T323" s="257"/>
      <c r="U323" s="14"/>
      <c r="V323" s="14"/>
      <c r="W323" s="14"/>
      <c r="X323" s="14"/>
      <c r="Y323" s="14"/>
      <c r="Z323" s="14"/>
      <c r="AA323" s="14"/>
      <c r="AB323" s="14"/>
      <c r="AC323" s="14"/>
      <c r="AD323" s="14"/>
      <c r="AE323" s="14"/>
      <c r="AT323" s="258" t="s">
        <v>319</v>
      </c>
      <c r="AU323" s="258" t="s">
        <v>150</v>
      </c>
      <c r="AV323" s="14" t="s">
        <v>83</v>
      </c>
      <c r="AW323" s="14" t="s">
        <v>37</v>
      </c>
      <c r="AX323" s="14" t="s">
        <v>76</v>
      </c>
      <c r="AY323" s="258" t="s">
        <v>308</v>
      </c>
    </row>
    <row r="324" s="13" customFormat="1">
      <c r="A324" s="13"/>
      <c r="B324" s="234"/>
      <c r="C324" s="235"/>
      <c r="D324" s="236" t="s">
        <v>319</v>
      </c>
      <c r="E324" s="237" t="s">
        <v>19</v>
      </c>
      <c r="F324" s="238" t="s">
        <v>3064</v>
      </c>
      <c r="G324" s="235"/>
      <c r="H324" s="239">
        <v>18.699999999999999</v>
      </c>
      <c r="I324" s="240"/>
      <c r="J324" s="235"/>
      <c r="K324" s="235"/>
      <c r="L324" s="241"/>
      <c r="M324" s="242"/>
      <c r="N324" s="243"/>
      <c r="O324" s="243"/>
      <c r="P324" s="243"/>
      <c r="Q324" s="243"/>
      <c r="R324" s="243"/>
      <c r="S324" s="243"/>
      <c r="T324" s="244"/>
      <c r="U324" s="13"/>
      <c r="V324" s="13"/>
      <c r="W324" s="13"/>
      <c r="X324" s="13"/>
      <c r="Y324" s="13"/>
      <c r="Z324" s="13"/>
      <c r="AA324" s="13"/>
      <c r="AB324" s="13"/>
      <c r="AC324" s="13"/>
      <c r="AD324" s="13"/>
      <c r="AE324" s="13"/>
      <c r="AT324" s="245" t="s">
        <v>319</v>
      </c>
      <c r="AU324" s="245" t="s">
        <v>150</v>
      </c>
      <c r="AV324" s="13" t="s">
        <v>85</v>
      </c>
      <c r="AW324" s="13" t="s">
        <v>37</v>
      </c>
      <c r="AX324" s="13" t="s">
        <v>76</v>
      </c>
      <c r="AY324" s="245" t="s">
        <v>308</v>
      </c>
    </row>
    <row r="325" s="14" customFormat="1">
      <c r="A325" s="14"/>
      <c r="B325" s="249"/>
      <c r="C325" s="250"/>
      <c r="D325" s="236" t="s">
        <v>319</v>
      </c>
      <c r="E325" s="251" t="s">
        <v>19</v>
      </c>
      <c r="F325" s="252" t="s">
        <v>3054</v>
      </c>
      <c r="G325" s="250"/>
      <c r="H325" s="251" t="s">
        <v>19</v>
      </c>
      <c r="I325" s="253"/>
      <c r="J325" s="250"/>
      <c r="K325" s="250"/>
      <c r="L325" s="254"/>
      <c r="M325" s="255"/>
      <c r="N325" s="256"/>
      <c r="O325" s="256"/>
      <c r="P325" s="256"/>
      <c r="Q325" s="256"/>
      <c r="R325" s="256"/>
      <c r="S325" s="256"/>
      <c r="T325" s="257"/>
      <c r="U325" s="14"/>
      <c r="V325" s="14"/>
      <c r="W325" s="14"/>
      <c r="X325" s="14"/>
      <c r="Y325" s="14"/>
      <c r="Z325" s="14"/>
      <c r="AA325" s="14"/>
      <c r="AB325" s="14"/>
      <c r="AC325" s="14"/>
      <c r="AD325" s="14"/>
      <c r="AE325" s="14"/>
      <c r="AT325" s="258" t="s">
        <v>319</v>
      </c>
      <c r="AU325" s="258" t="s">
        <v>150</v>
      </c>
      <c r="AV325" s="14" t="s">
        <v>83</v>
      </c>
      <c r="AW325" s="14" t="s">
        <v>37</v>
      </c>
      <c r="AX325" s="14" t="s">
        <v>76</v>
      </c>
      <c r="AY325" s="258" t="s">
        <v>308</v>
      </c>
    </row>
    <row r="326" s="13" customFormat="1">
      <c r="A326" s="13"/>
      <c r="B326" s="234"/>
      <c r="C326" s="235"/>
      <c r="D326" s="236" t="s">
        <v>319</v>
      </c>
      <c r="E326" s="237" t="s">
        <v>19</v>
      </c>
      <c r="F326" s="238" t="s">
        <v>3065</v>
      </c>
      <c r="G326" s="235"/>
      <c r="H326" s="239">
        <v>4.641</v>
      </c>
      <c r="I326" s="240"/>
      <c r="J326" s="235"/>
      <c r="K326" s="235"/>
      <c r="L326" s="241"/>
      <c r="M326" s="242"/>
      <c r="N326" s="243"/>
      <c r="O326" s="243"/>
      <c r="P326" s="243"/>
      <c r="Q326" s="243"/>
      <c r="R326" s="243"/>
      <c r="S326" s="243"/>
      <c r="T326" s="244"/>
      <c r="U326" s="13"/>
      <c r="V326" s="13"/>
      <c r="W326" s="13"/>
      <c r="X326" s="13"/>
      <c r="Y326" s="13"/>
      <c r="Z326" s="13"/>
      <c r="AA326" s="13"/>
      <c r="AB326" s="13"/>
      <c r="AC326" s="13"/>
      <c r="AD326" s="13"/>
      <c r="AE326" s="13"/>
      <c r="AT326" s="245" t="s">
        <v>319</v>
      </c>
      <c r="AU326" s="245" t="s">
        <v>150</v>
      </c>
      <c r="AV326" s="13" t="s">
        <v>85</v>
      </c>
      <c r="AW326" s="13" t="s">
        <v>37</v>
      </c>
      <c r="AX326" s="13" t="s">
        <v>76</v>
      </c>
      <c r="AY326" s="245" t="s">
        <v>308</v>
      </c>
    </row>
    <row r="327" s="15" customFormat="1">
      <c r="A327" s="15"/>
      <c r="B327" s="259"/>
      <c r="C327" s="260"/>
      <c r="D327" s="236" t="s">
        <v>319</v>
      </c>
      <c r="E327" s="261" t="s">
        <v>19</v>
      </c>
      <c r="F327" s="262" t="s">
        <v>448</v>
      </c>
      <c r="G327" s="260"/>
      <c r="H327" s="263">
        <v>33.397999999999996</v>
      </c>
      <c r="I327" s="264"/>
      <c r="J327" s="260"/>
      <c r="K327" s="260"/>
      <c r="L327" s="265"/>
      <c r="M327" s="266"/>
      <c r="N327" s="267"/>
      <c r="O327" s="267"/>
      <c r="P327" s="267"/>
      <c r="Q327" s="267"/>
      <c r="R327" s="267"/>
      <c r="S327" s="267"/>
      <c r="T327" s="268"/>
      <c r="U327" s="15"/>
      <c r="V327" s="15"/>
      <c r="W327" s="15"/>
      <c r="X327" s="15"/>
      <c r="Y327" s="15"/>
      <c r="Z327" s="15"/>
      <c r="AA327" s="15"/>
      <c r="AB327" s="15"/>
      <c r="AC327" s="15"/>
      <c r="AD327" s="15"/>
      <c r="AE327" s="15"/>
      <c r="AT327" s="269" t="s">
        <v>319</v>
      </c>
      <c r="AU327" s="269" t="s">
        <v>150</v>
      </c>
      <c r="AV327" s="15" t="s">
        <v>315</v>
      </c>
      <c r="AW327" s="15" t="s">
        <v>37</v>
      </c>
      <c r="AX327" s="15" t="s">
        <v>83</v>
      </c>
      <c r="AY327" s="269" t="s">
        <v>308</v>
      </c>
    </row>
    <row r="328" s="2" customFormat="1" ht="24.15" customHeight="1">
      <c r="A328" s="41"/>
      <c r="B328" s="42"/>
      <c r="C328" s="216" t="s">
        <v>620</v>
      </c>
      <c r="D328" s="216" t="s">
        <v>310</v>
      </c>
      <c r="E328" s="217" t="s">
        <v>1108</v>
      </c>
      <c r="F328" s="218" t="s">
        <v>1109</v>
      </c>
      <c r="G328" s="219" t="s">
        <v>493</v>
      </c>
      <c r="H328" s="220">
        <v>333.98200000000003</v>
      </c>
      <c r="I328" s="221"/>
      <c r="J328" s="222">
        <f>ROUND(I328*H328,2)</f>
        <v>0</v>
      </c>
      <c r="K328" s="218" t="s">
        <v>314</v>
      </c>
      <c r="L328" s="47"/>
      <c r="M328" s="223" t="s">
        <v>19</v>
      </c>
      <c r="N328" s="224" t="s">
        <v>47</v>
      </c>
      <c r="O328" s="87"/>
      <c r="P328" s="225">
        <f>O328*H328</f>
        <v>0</v>
      </c>
      <c r="Q328" s="225">
        <v>0</v>
      </c>
      <c r="R328" s="225">
        <f>Q328*H328</f>
        <v>0</v>
      </c>
      <c r="S328" s="225">
        <v>0</v>
      </c>
      <c r="T328" s="226">
        <f>S328*H328</f>
        <v>0</v>
      </c>
      <c r="U328" s="41"/>
      <c r="V328" s="41"/>
      <c r="W328" s="41"/>
      <c r="X328" s="41"/>
      <c r="Y328" s="41"/>
      <c r="Z328" s="41"/>
      <c r="AA328" s="41"/>
      <c r="AB328" s="41"/>
      <c r="AC328" s="41"/>
      <c r="AD328" s="41"/>
      <c r="AE328" s="41"/>
      <c r="AR328" s="227" t="s">
        <v>315</v>
      </c>
      <c r="AT328" s="227" t="s">
        <v>310</v>
      </c>
      <c r="AU328" s="227" t="s">
        <v>150</v>
      </c>
      <c r="AY328" s="20" t="s">
        <v>308</v>
      </c>
      <c r="BE328" s="228">
        <f>IF(N328="základní",J328,0)</f>
        <v>0</v>
      </c>
      <c r="BF328" s="228">
        <f>IF(N328="snížená",J328,0)</f>
        <v>0</v>
      </c>
      <c r="BG328" s="228">
        <f>IF(N328="zákl. přenesená",J328,0)</f>
        <v>0</v>
      </c>
      <c r="BH328" s="228">
        <f>IF(N328="sníž. přenesená",J328,0)</f>
        <v>0</v>
      </c>
      <c r="BI328" s="228">
        <f>IF(N328="nulová",J328,0)</f>
        <v>0</v>
      </c>
      <c r="BJ328" s="20" t="s">
        <v>83</v>
      </c>
      <c r="BK328" s="228">
        <f>ROUND(I328*H328,2)</f>
        <v>0</v>
      </c>
      <c r="BL328" s="20" t="s">
        <v>315</v>
      </c>
      <c r="BM328" s="227" t="s">
        <v>3180</v>
      </c>
    </row>
    <row r="329" s="2" customFormat="1">
      <c r="A329" s="41"/>
      <c r="B329" s="42"/>
      <c r="C329" s="43"/>
      <c r="D329" s="229" t="s">
        <v>317</v>
      </c>
      <c r="E329" s="43"/>
      <c r="F329" s="230" t="s">
        <v>1111</v>
      </c>
      <c r="G329" s="43"/>
      <c r="H329" s="43"/>
      <c r="I329" s="231"/>
      <c r="J329" s="43"/>
      <c r="K329" s="43"/>
      <c r="L329" s="47"/>
      <c r="M329" s="232"/>
      <c r="N329" s="233"/>
      <c r="O329" s="87"/>
      <c r="P329" s="87"/>
      <c r="Q329" s="87"/>
      <c r="R329" s="87"/>
      <c r="S329" s="87"/>
      <c r="T329" s="88"/>
      <c r="U329" s="41"/>
      <c r="V329" s="41"/>
      <c r="W329" s="41"/>
      <c r="X329" s="41"/>
      <c r="Y329" s="41"/>
      <c r="Z329" s="41"/>
      <c r="AA329" s="41"/>
      <c r="AB329" s="41"/>
      <c r="AC329" s="41"/>
      <c r="AD329" s="41"/>
      <c r="AE329" s="41"/>
      <c r="AT329" s="20" t="s">
        <v>317</v>
      </c>
      <c r="AU329" s="20" t="s">
        <v>150</v>
      </c>
    </row>
    <row r="330" s="14" customFormat="1">
      <c r="A330" s="14"/>
      <c r="B330" s="249"/>
      <c r="C330" s="250"/>
      <c r="D330" s="236" t="s">
        <v>319</v>
      </c>
      <c r="E330" s="251" t="s">
        <v>19</v>
      </c>
      <c r="F330" s="252" t="s">
        <v>3043</v>
      </c>
      <c r="G330" s="250"/>
      <c r="H330" s="251" t="s">
        <v>19</v>
      </c>
      <c r="I330" s="253"/>
      <c r="J330" s="250"/>
      <c r="K330" s="250"/>
      <c r="L330" s="254"/>
      <c r="M330" s="255"/>
      <c r="N330" s="256"/>
      <c r="O330" s="256"/>
      <c r="P330" s="256"/>
      <c r="Q330" s="256"/>
      <c r="R330" s="256"/>
      <c r="S330" s="256"/>
      <c r="T330" s="257"/>
      <c r="U330" s="14"/>
      <c r="V330" s="14"/>
      <c r="W330" s="14"/>
      <c r="X330" s="14"/>
      <c r="Y330" s="14"/>
      <c r="Z330" s="14"/>
      <c r="AA330" s="14"/>
      <c r="AB330" s="14"/>
      <c r="AC330" s="14"/>
      <c r="AD330" s="14"/>
      <c r="AE330" s="14"/>
      <c r="AT330" s="258" t="s">
        <v>319</v>
      </c>
      <c r="AU330" s="258" t="s">
        <v>150</v>
      </c>
      <c r="AV330" s="14" t="s">
        <v>83</v>
      </c>
      <c r="AW330" s="14" t="s">
        <v>37</v>
      </c>
      <c r="AX330" s="14" t="s">
        <v>76</v>
      </c>
      <c r="AY330" s="258" t="s">
        <v>308</v>
      </c>
    </row>
    <row r="331" s="14" customFormat="1">
      <c r="A331" s="14"/>
      <c r="B331" s="249"/>
      <c r="C331" s="250"/>
      <c r="D331" s="236" t="s">
        <v>319</v>
      </c>
      <c r="E331" s="251" t="s">
        <v>19</v>
      </c>
      <c r="F331" s="252" t="s">
        <v>3181</v>
      </c>
      <c r="G331" s="250"/>
      <c r="H331" s="251" t="s">
        <v>19</v>
      </c>
      <c r="I331" s="253"/>
      <c r="J331" s="250"/>
      <c r="K331" s="250"/>
      <c r="L331" s="254"/>
      <c r="M331" s="255"/>
      <c r="N331" s="256"/>
      <c r="O331" s="256"/>
      <c r="P331" s="256"/>
      <c r="Q331" s="256"/>
      <c r="R331" s="256"/>
      <c r="S331" s="256"/>
      <c r="T331" s="257"/>
      <c r="U331" s="14"/>
      <c r="V331" s="14"/>
      <c r="W331" s="14"/>
      <c r="X331" s="14"/>
      <c r="Y331" s="14"/>
      <c r="Z331" s="14"/>
      <c r="AA331" s="14"/>
      <c r="AB331" s="14"/>
      <c r="AC331" s="14"/>
      <c r="AD331" s="14"/>
      <c r="AE331" s="14"/>
      <c r="AT331" s="258" t="s">
        <v>319</v>
      </c>
      <c r="AU331" s="258" t="s">
        <v>150</v>
      </c>
      <c r="AV331" s="14" t="s">
        <v>83</v>
      </c>
      <c r="AW331" s="14" t="s">
        <v>37</v>
      </c>
      <c r="AX331" s="14" t="s">
        <v>76</v>
      </c>
      <c r="AY331" s="258" t="s">
        <v>308</v>
      </c>
    </row>
    <row r="332" s="13" customFormat="1">
      <c r="A332" s="13"/>
      <c r="B332" s="234"/>
      <c r="C332" s="235"/>
      <c r="D332" s="236" t="s">
        <v>319</v>
      </c>
      <c r="E332" s="237" t="s">
        <v>19</v>
      </c>
      <c r="F332" s="238" t="s">
        <v>3182</v>
      </c>
      <c r="G332" s="235"/>
      <c r="H332" s="239">
        <v>3.6720000000000002</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150</v>
      </c>
      <c r="AV332" s="13" t="s">
        <v>85</v>
      </c>
      <c r="AW332" s="13" t="s">
        <v>37</v>
      </c>
      <c r="AX332" s="13" t="s">
        <v>76</v>
      </c>
      <c r="AY332" s="245" t="s">
        <v>308</v>
      </c>
    </row>
    <row r="333" s="14" customFormat="1">
      <c r="A333" s="14"/>
      <c r="B333" s="249"/>
      <c r="C333" s="250"/>
      <c r="D333" s="236" t="s">
        <v>319</v>
      </c>
      <c r="E333" s="251" t="s">
        <v>19</v>
      </c>
      <c r="F333" s="252" t="s">
        <v>3183</v>
      </c>
      <c r="G333" s="250"/>
      <c r="H333" s="251" t="s">
        <v>19</v>
      </c>
      <c r="I333" s="253"/>
      <c r="J333" s="250"/>
      <c r="K333" s="250"/>
      <c r="L333" s="254"/>
      <c r="M333" s="255"/>
      <c r="N333" s="256"/>
      <c r="O333" s="256"/>
      <c r="P333" s="256"/>
      <c r="Q333" s="256"/>
      <c r="R333" s="256"/>
      <c r="S333" s="256"/>
      <c r="T333" s="257"/>
      <c r="U333" s="14"/>
      <c r="V333" s="14"/>
      <c r="W333" s="14"/>
      <c r="X333" s="14"/>
      <c r="Y333" s="14"/>
      <c r="Z333" s="14"/>
      <c r="AA333" s="14"/>
      <c r="AB333" s="14"/>
      <c r="AC333" s="14"/>
      <c r="AD333" s="14"/>
      <c r="AE333" s="14"/>
      <c r="AT333" s="258" t="s">
        <v>319</v>
      </c>
      <c r="AU333" s="258" t="s">
        <v>150</v>
      </c>
      <c r="AV333" s="14" t="s">
        <v>83</v>
      </c>
      <c r="AW333" s="14" t="s">
        <v>37</v>
      </c>
      <c r="AX333" s="14" t="s">
        <v>76</v>
      </c>
      <c r="AY333" s="258" t="s">
        <v>308</v>
      </c>
    </row>
    <row r="334" s="13" customFormat="1">
      <c r="A334" s="13"/>
      <c r="B334" s="234"/>
      <c r="C334" s="235"/>
      <c r="D334" s="236" t="s">
        <v>319</v>
      </c>
      <c r="E334" s="237" t="s">
        <v>19</v>
      </c>
      <c r="F334" s="238" t="s">
        <v>3184</v>
      </c>
      <c r="G334" s="235"/>
      <c r="H334" s="239">
        <v>28.899999999999999</v>
      </c>
      <c r="I334" s="240"/>
      <c r="J334" s="235"/>
      <c r="K334" s="235"/>
      <c r="L334" s="241"/>
      <c r="M334" s="242"/>
      <c r="N334" s="243"/>
      <c r="O334" s="243"/>
      <c r="P334" s="243"/>
      <c r="Q334" s="243"/>
      <c r="R334" s="243"/>
      <c r="S334" s="243"/>
      <c r="T334" s="244"/>
      <c r="U334" s="13"/>
      <c r="V334" s="13"/>
      <c r="W334" s="13"/>
      <c r="X334" s="13"/>
      <c r="Y334" s="13"/>
      <c r="Z334" s="13"/>
      <c r="AA334" s="13"/>
      <c r="AB334" s="13"/>
      <c r="AC334" s="13"/>
      <c r="AD334" s="13"/>
      <c r="AE334" s="13"/>
      <c r="AT334" s="245" t="s">
        <v>319</v>
      </c>
      <c r="AU334" s="245" t="s">
        <v>150</v>
      </c>
      <c r="AV334" s="13" t="s">
        <v>85</v>
      </c>
      <c r="AW334" s="13" t="s">
        <v>37</v>
      </c>
      <c r="AX334" s="13" t="s">
        <v>76</v>
      </c>
      <c r="AY334" s="245" t="s">
        <v>308</v>
      </c>
    </row>
    <row r="335" s="14" customFormat="1">
      <c r="A335" s="14"/>
      <c r="B335" s="249"/>
      <c r="C335" s="250"/>
      <c r="D335" s="236" t="s">
        <v>319</v>
      </c>
      <c r="E335" s="251" t="s">
        <v>19</v>
      </c>
      <c r="F335" s="252" t="s">
        <v>3032</v>
      </c>
      <c r="G335" s="250"/>
      <c r="H335" s="251" t="s">
        <v>19</v>
      </c>
      <c r="I335" s="253"/>
      <c r="J335" s="250"/>
      <c r="K335" s="250"/>
      <c r="L335" s="254"/>
      <c r="M335" s="255"/>
      <c r="N335" s="256"/>
      <c r="O335" s="256"/>
      <c r="P335" s="256"/>
      <c r="Q335" s="256"/>
      <c r="R335" s="256"/>
      <c r="S335" s="256"/>
      <c r="T335" s="257"/>
      <c r="U335" s="14"/>
      <c r="V335" s="14"/>
      <c r="W335" s="14"/>
      <c r="X335" s="14"/>
      <c r="Y335" s="14"/>
      <c r="Z335" s="14"/>
      <c r="AA335" s="14"/>
      <c r="AB335" s="14"/>
      <c r="AC335" s="14"/>
      <c r="AD335" s="14"/>
      <c r="AE335" s="14"/>
      <c r="AT335" s="258" t="s">
        <v>319</v>
      </c>
      <c r="AU335" s="258" t="s">
        <v>150</v>
      </c>
      <c r="AV335" s="14" t="s">
        <v>83</v>
      </c>
      <c r="AW335" s="14" t="s">
        <v>37</v>
      </c>
      <c r="AX335" s="14" t="s">
        <v>76</v>
      </c>
      <c r="AY335" s="258" t="s">
        <v>308</v>
      </c>
    </row>
    <row r="336" s="14" customFormat="1">
      <c r="A336" s="14"/>
      <c r="B336" s="249"/>
      <c r="C336" s="250"/>
      <c r="D336" s="236" t="s">
        <v>319</v>
      </c>
      <c r="E336" s="251" t="s">
        <v>19</v>
      </c>
      <c r="F336" s="252" t="s">
        <v>3185</v>
      </c>
      <c r="G336" s="250"/>
      <c r="H336" s="251" t="s">
        <v>19</v>
      </c>
      <c r="I336" s="253"/>
      <c r="J336" s="250"/>
      <c r="K336" s="250"/>
      <c r="L336" s="254"/>
      <c r="M336" s="255"/>
      <c r="N336" s="256"/>
      <c r="O336" s="256"/>
      <c r="P336" s="256"/>
      <c r="Q336" s="256"/>
      <c r="R336" s="256"/>
      <c r="S336" s="256"/>
      <c r="T336" s="257"/>
      <c r="U336" s="14"/>
      <c r="V336" s="14"/>
      <c r="W336" s="14"/>
      <c r="X336" s="14"/>
      <c r="Y336" s="14"/>
      <c r="Z336" s="14"/>
      <c r="AA336" s="14"/>
      <c r="AB336" s="14"/>
      <c r="AC336" s="14"/>
      <c r="AD336" s="14"/>
      <c r="AE336" s="14"/>
      <c r="AT336" s="258" t="s">
        <v>319</v>
      </c>
      <c r="AU336" s="258" t="s">
        <v>150</v>
      </c>
      <c r="AV336" s="14" t="s">
        <v>83</v>
      </c>
      <c r="AW336" s="14" t="s">
        <v>37</v>
      </c>
      <c r="AX336" s="14" t="s">
        <v>76</v>
      </c>
      <c r="AY336" s="258" t="s">
        <v>308</v>
      </c>
    </row>
    <row r="337" s="13" customFormat="1">
      <c r="A337" s="13"/>
      <c r="B337" s="234"/>
      <c r="C337" s="235"/>
      <c r="D337" s="236" t="s">
        <v>319</v>
      </c>
      <c r="E337" s="237" t="s">
        <v>19</v>
      </c>
      <c r="F337" s="238" t="s">
        <v>3186</v>
      </c>
      <c r="G337" s="235"/>
      <c r="H337" s="239">
        <v>20.399999999999999</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150</v>
      </c>
      <c r="AV337" s="13" t="s">
        <v>85</v>
      </c>
      <c r="AW337" s="13" t="s">
        <v>37</v>
      </c>
      <c r="AX337" s="13" t="s">
        <v>76</v>
      </c>
      <c r="AY337" s="245" t="s">
        <v>308</v>
      </c>
    </row>
    <row r="338" s="14" customFormat="1">
      <c r="A338" s="14"/>
      <c r="B338" s="249"/>
      <c r="C338" s="250"/>
      <c r="D338" s="236" t="s">
        <v>319</v>
      </c>
      <c r="E338" s="251" t="s">
        <v>19</v>
      </c>
      <c r="F338" s="252" t="s">
        <v>3187</v>
      </c>
      <c r="G338" s="250"/>
      <c r="H338" s="251" t="s">
        <v>19</v>
      </c>
      <c r="I338" s="253"/>
      <c r="J338" s="250"/>
      <c r="K338" s="250"/>
      <c r="L338" s="254"/>
      <c r="M338" s="255"/>
      <c r="N338" s="256"/>
      <c r="O338" s="256"/>
      <c r="P338" s="256"/>
      <c r="Q338" s="256"/>
      <c r="R338" s="256"/>
      <c r="S338" s="256"/>
      <c r="T338" s="257"/>
      <c r="U338" s="14"/>
      <c r="V338" s="14"/>
      <c r="W338" s="14"/>
      <c r="X338" s="14"/>
      <c r="Y338" s="14"/>
      <c r="Z338" s="14"/>
      <c r="AA338" s="14"/>
      <c r="AB338" s="14"/>
      <c r="AC338" s="14"/>
      <c r="AD338" s="14"/>
      <c r="AE338" s="14"/>
      <c r="AT338" s="258" t="s">
        <v>319</v>
      </c>
      <c r="AU338" s="258" t="s">
        <v>150</v>
      </c>
      <c r="AV338" s="14" t="s">
        <v>83</v>
      </c>
      <c r="AW338" s="14" t="s">
        <v>37</v>
      </c>
      <c r="AX338" s="14" t="s">
        <v>76</v>
      </c>
      <c r="AY338" s="258" t="s">
        <v>308</v>
      </c>
    </row>
    <row r="339" s="13" customFormat="1">
      <c r="A339" s="13"/>
      <c r="B339" s="234"/>
      <c r="C339" s="235"/>
      <c r="D339" s="236" t="s">
        <v>319</v>
      </c>
      <c r="E339" s="237" t="s">
        <v>19</v>
      </c>
      <c r="F339" s="238" t="s">
        <v>3188</v>
      </c>
      <c r="G339" s="235"/>
      <c r="H339" s="239">
        <v>47.600000000000001</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150</v>
      </c>
      <c r="AV339" s="13" t="s">
        <v>85</v>
      </c>
      <c r="AW339" s="13" t="s">
        <v>37</v>
      </c>
      <c r="AX339" s="13" t="s">
        <v>76</v>
      </c>
      <c r="AY339" s="245" t="s">
        <v>308</v>
      </c>
    </row>
    <row r="340" s="14" customFormat="1">
      <c r="A340" s="14"/>
      <c r="B340" s="249"/>
      <c r="C340" s="250"/>
      <c r="D340" s="236" t="s">
        <v>319</v>
      </c>
      <c r="E340" s="251" t="s">
        <v>19</v>
      </c>
      <c r="F340" s="252" t="s">
        <v>3189</v>
      </c>
      <c r="G340" s="250"/>
      <c r="H340" s="251" t="s">
        <v>19</v>
      </c>
      <c r="I340" s="253"/>
      <c r="J340" s="250"/>
      <c r="K340" s="250"/>
      <c r="L340" s="254"/>
      <c r="M340" s="255"/>
      <c r="N340" s="256"/>
      <c r="O340" s="256"/>
      <c r="P340" s="256"/>
      <c r="Q340" s="256"/>
      <c r="R340" s="256"/>
      <c r="S340" s="256"/>
      <c r="T340" s="257"/>
      <c r="U340" s="14"/>
      <c r="V340" s="14"/>
      <c r="W340" s="14"/>
      <c r="X340" s="14"/>
      <c r="Y340" s="14"/>
      <c r="Z340" s="14"/>
      <c r="AA340" s="14"/>
      <c r="AB340" s="14"/>
      <c r="AC340" s="14"/>
      <c r="AD340" s="14"/>
      <c r="AE340" s="14"/>
      <c r="AT340" s="258" t="s">
        <v>319</v>
      </c>
      <c r="AU340" s="258" t="s">
        <v>150</v>
      </c>
      <c r="AV340" s="14" t="s">
        <v>83</v>
      </c>
      <c r="AW340" s="14" t="s">
        <v>37</v>
      </c>
      <c r="AX340" s="14" t="s">
        <v>76</v>
      </c>
      <c r="AY340" s="258" t="s">
        <v>308</v>
      </c>
    </row>
    <row r="341" s="13" customFormat="1">
      <c r="A341" s="13"/>
      <c r="B341" s="234"/>
      <c r="C341" s="235"/>
      <c r="D341" s="236" t="s">
        <v>319</v>
      </c>
      <c r="E341" s="237" t="s">
        <v>19</v>
      </c>
      <c r="F341" s="238" t="s">
        <v>3190</v>
      </c>
      <c r="G341" s="235"/>
      <c r="H341" s="239">
        <v>187</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150</v>
      </c>
      <c r="AV341" s="13" t="s">
        <v>85</v>
      </c>
      <c r="AW341" s="13" t="s">
        <v>37</v>
      </c>
      <c r="AX341" s="13" t="s">
        <v>76</v>
      </c>
      <c r="AY341" s="245" t="s">
        <v>308</v>
      </c>
    </row>
    <row r="342" s="14" customFormat="1">
      <c r="A342" s="14"/>
      <c r="B342" s="249"/>
      <c r="C342" s="250"/>
      <c r="D342" s="236" t="s">
        <v>319</v>
      </c>
      <c r="E342" s="251" t="s">
        <v>19</v>
      </c>
      <c r="F342" s="252" t="s">
        <v>3191</v>
      </c>
      <c r="G342" s="250"/>
      <c r="H342" s="251" t="s">
        <v>19</v>
      </c>
      <c r="I342" s="253"/>
      <c r="J342" s="250"/>
      <c r="K342" s="250"/>
      <c r="L342" s="254"/>
      <c r="M342" s="255"/>
      <c r="N342" s="256"/>
      <c r="O342" s="256"/>
      <c r="P342" s="256"/>
      <c r="Q342" s="256"/>
      <c r="R342" s="256"/>
      <c r="S342" s="256"/>
      <c r="T342" s="257"/>
      <c r="U342" s="14"/>
      <c r="V342" s="14"/>
      <c r="W342" s="14"/>
      <c r="X342" s="14"/>
      <c r="Y342" s="14"/>
      <c r="Z342" s="14"/>
      <c r="AA342" s="14"/>
      <c r="AB342" s="14"/>
      <c r="AC342" s="14"/>
      <c r="AD342" s="14"/>
      <c r="AE342" s="14"/>
      <c r="AT342" s="258" t="s">
        <v>319</v>
      </c>
      <c r="AU342" s="258" t="s">
        <v>150</v>
      </c>
      <c r="AV342" s="14" t="s">
        <v>83</v>
      </c>
      <c r="AW342" s="14" t="s">
        <v>37</v>
      </c>
      <c r="AX342" s="14" t="s">
        <v>76</v>
      </c>
      <c r="AY342" s="258" t="s">
        <v>308</v>
      </c>
    </row>
    <row r="343" s="13" customFormat="1">
      <c r="A343" s="13"/>
      <c r="B343" s="234"/>
      <c r="C343" s="235"/>
      <c r="D343" s="236" t="s">
        <v>319</v>
      </c>
      <c r="E343" s="237" t="s">
        <v>19</v>
      </c>
      <c r="F343" s="238" t="s">
        <v>3192</v>
      </c>
      <c r="G343" s="235"/>
      <c r="H343" s="239">
        <v>46.409999999999997</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150</v>
      </c>
      <c r="AV343" s="13" t="s">
        <v>85</v>
      </c>
      <c r="AW343" s="13" t="s">
        <v>37</v>
      </c>
      <c r="AX343" s="13" t="s">
        <v>76</v>
      </c>
      <c r="AY343" s="245" t="s">
        <v>308</v>
      </c>
    </row>
    <row r="344" s="15" customFormat="1">
      <c r="A344" s="15"/>
      <c r="B344" s="259"/>
      <c r="C344" s="260"/>
      <c r="D344" s="236" t="s">
        <v>319</v>
      </c>
      <c r="E344" s="261" t="s">
        <v>19</v>
      </c>
      <c r="F344" s="262" t="s">
        <v>448</v>
      </c>
      <c r="G344" s="260"/>
      <c r="H344" s="263">
        <v>333.98199999999997</v>
      </c>
      <c r="I344" s="264"/>
      <c r="J344" s="260"/>
      <c r="K344" s="260"/>
      <c r="L344" s="265"/>
      <c r="M344" s="266"/>
      <c r="N344" s="267"/>
      <c r="O344" s="267"/>
      <c r="P344" s="267"/>
      <c r="Q344" s="267"/>
      <c r="R344" s="267"/>
      <c r="S344" s="267"/>
      <c r="T344" s="268"/>
      <c r="U344" s="15"/>
      <c r="V344" s="15"/>
      <c r="W344" s="15"/>
      <c r="X344" s="15"/>
      <c r="Y344" s="15"/>
      <c r="Z344" s="15"/>
      <c r="AA344" s="15"/>
      <c r="AB344" s="15"/>
      <c r="AC344" s="15"/>
      <c r="AD344" s="15"/>
      <c r="AE344" s="15"/>
      <c r="AT344" s="269" t="s">
        <v>319</v>
      </c>
      <c r="AU344" s="269" t="s">
        <v>150</v>
      </c>
      <c r="AV344" s="15" t="s">
        <v>315</v>
      </c>
      <c r="AW344" s="15" t="s">
        <v>37</v>
      </c>
      <c r="AX344" s="15" t="s">
        <v>83</v>
      </c>
      <c r="AY344" s="269" t="s">
        <v>308</v>
      </c>
    </row>
    <row r="345" s="2" customFormat="1" ht="24.15" customHeight="1">
      <c r="A345" s="41"/>
      <c r="B345" s="42"/>
      <c r="C345" s="216" t="s">
        <v>794</v>
      </c>
      <c r="D345" s="216" t="s">
        <v>310</v>
      </c>
      <c r="E345" s="217" t="s">
        <v>946</v>
      </c>
      <c r="F345" s="218" t="s">
        <v>947</v>
      </c>
      <c r="G345" s="219" t="s">
        <v>493</v>
      </c>
      <c r="H345" s="220">
        <v>56.863999999999997</v>
      </c>
      <c r="I345" s="221"/>
      <c r="J345" s="222">
        <f>ROUND(I345*H345,2)</f>
        <v>0</v>
      </c>
      <c r="K345" s="218" t="s">
        <v>314</v>
      </c>
      <c r="L345" s="47"/>
      <c r="M345" s="223" t="s">
        <v>19</v>
      </c>
      <c r="N345" s="224" t="s">
        <v>47</v>
      </c>
      <c r="O345" s="87"/>
      <c r="P345" s="225">
        <f>O345*H345</f>
        <v>0</v>
      </c>
      <c r="Q345" s="225">
        <v>0</v>
      </c>
      <c r="R345" s="225">
        <f>Q345*H345</f>
        <v>0</v>
      </c>
      <c r="S345" s="225">
        <v>0</v>
      </c>
      <c r="T345" s="226">
        <f>S345*H345</f>
        <v>0</v>
      </c>
      <c r="U345" s="41"/>
      <c r="V345" s="41"/>
      <c r="W345" s="41"/>
      <c r="X345" s="41"/>
      <c r="Y345" s="41"/>
      <c r="Z345" s="41"/>
      <c r="AA345" s="41"/>
      <c r="AB345" s="41"/>
      <c r="AC345" s="41"/>
      <c r="AD345" s="41"/>
      <c r="AE345" s="41"/>
      <c r="AR345" s="227" t="s">
        <v>315</v>
      </c>
      <c r="AT345" s="227" t="s">
        <v>310</v>
      </c>
      <c r="AU345" s="227" t="s">
        <v>150</v>
      </c>
      <c r="AY345" s="20" t="s">
        <v>308</v>
      </c>
      <c r="BE345" s="228">
        <f>IF(N345="základní",J345,0)</f>
        <v>0</v>
      </c>
      <c r="BF345" s="228">
        <f>IF(N345="snížená",J345,0)</f>
        <v>0</v>
      </c>
      <c r="BG345" s="228">
        <f>IF(N345="zákl. přenesená",J345,0)</f>
        <v>0</v>
      </c>
      <c r="BH345" s="228">
        <f>IF(N345="sníž. přenesená",J345,0)</f>
        <v>0</v>
      </c>
      <c r="BI345" s="228">
        <f>IF(N345="nulová",J345,0)</f>
        <v>0</v>
      </c>
      <c r="BJ345" s="20" t="s">
        <v>83</v>
      </c>
      <c r="BK345" s="228">
        <f>ROUND(I345*H345,2)</f>
        <v>0</v>
      </c>
      <c r="BL345" s="20" t="s">
        <v>315</v>
      </c>
      <c r="BM345" s="227" t="s">
        <v>3193</v>
      </c>
    </row>
    <row r="346" s="2" customFormat="1">
      <c r="A346" s="41"/>
      <c r="B346" s="42"/>
      <c r="C346" s="43"/>
      <c r="D346" s="229" t="s">
        <v>317</v>
      </c>
      <c r="E346" s="43"/>
      <c r="F346" s="230" t="s">
        <v>949</v>
      </c>
      <c r="G346" s="43"/>
      <c r="H346" s="43"/>
      <c r="I346" s="231"/>
      <c r="J346" s="43"/>
      <c r="K346" s="43"/>
      <c r="L346" s="47"/>
      <c r="M346" s="232"/>
      <c r="N346" s="233"/>
      <c r="O346" s="87"/>
      <c r="P346" s="87"/>
      <c r="Q346" s="87"/>
      <c r="R346" s="87"/>
      <c r="S346" s="87"/>
      <c r="T346" s="88"/>
      <c r="U346" s="41"/>
      <c r="V346" s="41"/>
      <c r="W346" s="41"/>
      <c r="X346" s="41"/>
      <c r="Y346" s="41"/>
      <c r="Z346" s="41"/>
      <c r="AA346" s="41"/>
      <c r="AB346" s="41"/>
      <c r="AC346" s="41"/>
      <c r="AD346" s="41"/>
      <c r="AE346" s="41"/>
      <c r="AT346" s="20" t="s">
        <v>317</v>
      </c>
      <c r="AU346" s="20" t="s">
        <v>150</v>
      </c>
    </row>
    <row r="347" s="14" customFormat="1">
      <c r="A347" s="14"/>
      <c r="B347" s="249"/>
      <c r="C347" s="250"/>
      <c r="D347" s="236" t="s">
        <v>319</v>
      </c>
      <c r="E347" s="251" t="s">
        <v>19</v>
      </c>
      <c r="F347" s="252" t="s">
        <v>3032</v>
      </c>
      <c r="G347" s="250"/>
      <c r="H347" s="251" t="s">
        <v>19</v>
      </c>
      <c r="I347" s="253"/>
      <c r="J347" s="250"/>
      <c r="K347" s="250"/>
      <c r="L347" s="254"/>
      <c r="M347" s="255"/>
      <c r="N347" s="256"/>
      <c r="O347" s="256"/>
      <c r="P347" s="256"/>
      <c r="Q347" s="256"/>
      <c r="R347" s="256"/>
      <c r="S347" s="256"/>
      <c r="T347" s="257"/>
      <c r="U347" s="14"/>
      <c r="V347" s="14"/>
      <c r="W347" s="14"/>
      <c r="X347" s="14"/>
      <c r="Y347" s="14"/>
      <c r="Z347" s="14"/>
      <c r="AA347" s="14"/>
      <c r="AB347" s="14"/>
      <c r="AC347" s="14"/>
      <c r="AD347" s="14"/>
      <c r="AE347" s="14"/>
      <c r="AT347" s="258" t="s">
        <v>319</v>
      </c>
      <c r="AU347" s="258" t="s">
        <v>150</v>
      </c>
      <c r="AV347" s="14" t="s">
        <v>83</v>
      </c>
      <c r="AW347" s="14" t="s">
        <v>37</v>
      </c>
      <c r="AX347" s="14" t="s">
        <v>76</v>
      </c>
      <c r="AY347" s="258" t="s">
        <v>308</v>
      </c>
    </row>
    <row r="348" s="14" customFormat="1">
      <c r="A348" s="14"/>
      <c r="B348" s="249"/>
      <c r="C348" s="250"/>
      <c r="D348" s="236" t="s">
        <v>319</v>
      </c>
      <c r="E348" s="251" t="s">
        <v>19</v>
      </c>
      <c r="F348" s="252" t="s">
        <v>3194</v>
      </c>
      <c r="G348" s="250"/>
      <c r="H348" s="251" t="s">
        <v>19</v>
      </c>
      <c r="I348" s="253"/>
      <c r="J348" s="250"/>
      <c r="K348" s="250"/>
      <c r="L348" s="254"/>
      <c r="M348" s="255"/>
      <c r="N348" s="256"/>
      <c r="O348" s="256"/>
      <c r="P348" s="256"/>
      <c r="Q348" s="256"/>
      <c r="R348" s="256"/>
      <c r="S348" s="256"/>
      <c r="T348" s="257"/>
      <c r="U348" s="14"/>
      <c r="V348" s="14"/>
      <c r="W348" s="14"/>
      <c r="X348" s="14"/>
      <c r="Y348" s="14"/>
      <c r="Z348" s="14"/>
      <c r="AA348" s="14"/>
      <c r="AB348" s="14"/>
      <c r="AC348" s="14"/>
      <c r="AD348" s="14"/>
      <c r="AE348" s="14"/>
      <c r="AT348" s="258" t="s">
        <v>319</v>
      </c>
      <c r="AU348" s="258" t="s">
        <v>150</v>
      </c>
      <c r="AV348" s="14" t="s">
        <v>83</v>
      </c>
      <c r="AW348" s="14" t="s">
        <v>37</v>
      </c>
      <c r="AX348" s="14" t="s">
        <v>76</v>
      </c>
      <c r="AY348" s="258" t="s">
        <v>308</v>
      </c>
    </row>
    <row r="349" s="13" customFormat="1">
      <c r="A349" s="13"/>
      <c r="B349" s="234"/>
      <c r="C349" s="235"/>
      <c r="D349" s="236" t="s">
        <v>319</v>
      </c>
      <c r="E349" s="237" t="s">
        <v>19</v>
      </c>
      <c r="F349" s="238" t="s">
        <v>3195</v>
      </c>
      <c r="G349" s="235"/>
      <c r="H349" s="239">
        <v>26.175000000000001</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150</v>
      </c>
      <c r="AV349" s="13" t="s">
        <v>85</v>
      </c>
      <c r="AW349" s="13" t="s">
        <v>37</v>
      </c>
      <c r="AX349" s="13" t="s">
        <v>76</v>
      </c>
      <c r="AY349" s="245" t="s">
        <v>308</v>
      </c>
    </row>
    <row r="350" s="14" customFormat="1">
      <c r="A350" s="14"/>
      <c r="B350" s="249"/>
      <c r="C350" s="250"/>
      <c r="D350" s="236" t="s">
        <v>319</v>
      </c>
      <c r="E350" s="251" t="s">
        <v>19</v>
      </c>
      <c r="F350" s="252" t="s">
        <v>3196</v>
      </c>
      <c r="G350" s="250"/>
      <c r="H350" s="251" t="s">
        <v>19</v>
      </c>
      <c r="I350" s="253"/>
      <c r="J350" s="250"/>
      <c r="K350" s="250"/>
      <c r="L350" s="254"/>
      <c r="M350" s="255"/>
      <c r="N350" s="256"/>
      <c r="O350" s="256"/>
      <c r="P350" s="256"/>
      <c r="Q350" s="256"/>
      <c r="R350" s="256"/>
      <c r="S350" s="256"/>
      <c r="T350" s="257"/>
      <c r="U350" s="14"/>
      <c r="V350" s="14"/>
      <c r="W350" s="14"/>
      <c r="X350" s="14"/>
      <c r="Y350" s="14"/>
      <c r="Z350" s="14"/>
      <c r="AA350" s="14"/>
      <c r="AB350" s="14"/>
      <c r="AC350" s="14"/>
      <c r="AD350" s="14"/>
      <c r="AE350" s="14"/>
      <c r="AT350" s="258" t="s">
        <v>319</v>
      </c>
      <c r="AU350" s="258" t="s">
        <v>150</v>
      </c>
      <c r="AV350" s="14" t="s">
        <v>83</v>
      </c>
      <c r="AW350" s="14" t="s">
        <v>37</v>
      </c>
      <c r="AX350" s="14" t="s">
        <v>76</v>
      </c>
      <c r="AY350" s="258" t="s">
        <v>308</v>
      </c>
    </row>
    <row r="351" s="13" customFormat="1">
      <c r="A351" s="13"/>
      <c r="B351" s="234"/>
      <c r="C351" s="235"/>
      <c r="D351" s="236" t="s">
        <v>319</v>
      </c>
      <c r="E351" s="237" t="s">
        <v>19</v>
      </c>
      <c r="F351" s="238" t="s">
        <v>3197</v>
      </c>
      <c r="G351" s="235"/>
      <c r="H351" s="239">
        <v>23.408999999999999</v>
      </c>
      <c r="I351" s="240"/>
      <c r="J351" s="235"/>
      <c r="K351" s="235"/>
      <c r="L351" s="241"/>
      <c r="M351" s="242"/>
      <c r="N351" s="243"/>
      <c r="O351" s="243"/>
      <c r="P351" s="243"/>
      <c r="Q351" s="243"/>
      <c r="R351" s="243"/>
      <c r="S351" s="243"/>
      <c r="T351" s="244"/>
      <c r="U351" s="13"/>
      <c r="V351" s="13"/>
      <c r="W351" s="13"/>
      <c r="X351" s="13"/>
      <c r="Y351" s="13"/>
      <c r="Z351" s="13"/>
      <c r="AA351" s="13"/>
      <c r="AB351" s="13"/>
      <c r="AC351" s="13"/>
      <c r="AD351" s="13"/>
      <c r="AE351" s="13"/>
      <c r="AT351" s="245" t="s">
        <v>319</v>
      </c>
      <c r="AU351" s="245" t="s">
        <v>150</v>
      </c>
      <c r="AV351" s="13" t="s">
        <v>85</v>
      </c>
      <c r="AW351" s="13" t="s">
        <v>37</v>
      </c>
      <c r="AX351" s="13" t="s">
        <v>76</v>
      </c>
      <c r="AY351" s="245" t="s">
        <v>308</v>
      </c>
    </row>
    <row r="352" s="14" customFormat="1">
      <c r="A352" s="14"/>
      <c r="B352" s="249"/>
      <c r="C352" s="250"/>
      <c r="D352" s="236" t="s">
        <v>319</v>
      </c>
      <c r="E352" s="251" t="s">
        <v>19</v>
      </c>
      <c r="F352" s="252" t="s">
        <v>3198</v>
      </c>
      <c r="G352" s="250"/>
      <c r="H352" s="251" t="s">
        <v>19</v>
      </c>
      <c r="I352" s="253"/>
      <c r="J352" s="250"/>
      <c r="K352" s="250"/>
      <c r="L352" s="254"/>
      <c r="M352" s="255"/>
      <c r="N352" s="256"/>
      <c r="O352" s="256"/>
      <c r="P352" s="256"/>
      <c r="Q352" s="256"/>
      <c r="R352" s="256"/>
      <c r="S352" s="256"/>
      <c r="T352" s="257"/>
      <c r="U352" s="14"/>
      <c r="V352" s="14"/>
      <c r="W352" s="14"/>
      <c r="X352" s="14"/>
      <c r="Y352" s="14"/>
      <c r="Z352" s="14"/>
      <c r="AA352" s="14"/>
      <c r="AB352" s="14"/>
      <c r="AC352" s="14"/>
      <c r="AD352" s="14"/>
      <c r="AE352" s="14"/>
      <c r="AT352" s="258" t="s">
        <v>319</v>
      </c>
      <c r="AU352" s="258" t="s">
        <v>150</v>
      </c>
      <c r="AV352" s="14" t="s">
        <v>83</v>
      </c>
      <c r="AW352" s="14" t="s">
        <v>37</v>
      </c>
      <c r="AX352" s="14" t="s">
        <v>76</v>
      </c>
      <c r="AY352" s="258" t="s">
        <v>308</v>
      </c>
    </row>
    <row r="353" s="13" customFormat="1">
      <c r="A353" s="13"/>
      <c r="B353" s="234"/>
      <c r="C353" s="235"/>
      <c r="D353" s="236" t="s">
        <v>319</v>
      </c>
      <c r="E353" s="237" t="s">
        <v>19</v>
      </c>
      <c r="F353" s="238" t="s">
        <v>3199</v>
      </c>
      <c r="G353" s="235"/>
      <c r="H353" s="239">
        <v>3.1150000000000002</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150</v>
      </c>
      <c r="AV353" s="13" t="s">
        <v>85</v>
      </c>
      <c r="AW353" s="13" t="s">
        <v>37</v>
      </c>
      <c r="AX353" s="13" t="s">
        <v>76</v>
      </c>
      <c r="AY353" s="245" t="s">
        <v>308</v>
      </c>
    </row>
    <row r="354" s="14" customFormat="1">
      <c r="A354" s="14"/>
      <c r="B354" s="249"/>
      <c r="C354" s="250"/>
      <c r="D354" s="236" t="s">
        <v>319</v>
      </c>
      <c r="E354" s="251" t="s">
        <v>19</v>
      </c>
      <c r="F354" s="252" t="s">
        <v>3200</v>
      </c>
      <c r="G354" s="250"/>
      <c r="H354" s="251" t="s">
        <v>19</v>
      </c>
      <c r="I354" s="253"/>
      <c r="J354" s="250"/>
      <c r="K354" s="250"/>
      <c r="L354" s="254"/>
      <c r="M354" s="255"/>
      <c r="N354" s="256"/>
      <c r="O354" s="256"/>
      <c r="P354" s="256"/>
      <c r="Q354" s="256"/>
      <c r="R354" s="256"/>
      <c r="S354" s="256"/>
      <c r="T354" s="257"/>
      <c r="U354" s="14"/>
      <c r="V354" s="14"/>
      <c r="W354" s="14"/>
      <c r="X354" s="14"/>
      <c r="Y354" s="14"/>
      <c r="Z354" s="14"/>
      <c r="AA354" s="14"/>
      <c r="AB354" s="14"/>
      <c r="AC354" s="14"/>
      <c r="AD354" s="14"/>
      <c r="AE354" s="14"/>
      <c r="AT354" s="258" t="s">
        <v>319</v>
      </c>
      <c r="AU354" s="258" t="s">
        <v>150</v>
      </c>
      <c r="AV354" s="14" t="s">
        <v>83</v>
      </c>
      <c r="AW354" s="14" t="s">
        <v>37</v>
      </c>
      <c r="AX354" s="14" t="s">
        <v>76</v>
      </c>
      <c r="AY354" s="258" t="s">
        <v>308</v>
      </c>
    </row>
    <row r="355" s="13" customFormat="1">
      <c r="A355" s="13"/>
      <c r="B355" s="234"/>
      <c r="C355" s="235"/>
      <c r="D355" s="236" t="s">
        <v>319</v>
      </c>
      <c r="E355" s="237" t="s">
        <v>19</v>
      </c>
      <c r="F355" s="238" t="s">
        <v>3201</v>
      </c>
      <c r="G355" s="235"/>
      <c r="H355" s="239">
        <v>4.165</v>
      </c>
      <c r="I355" s="240"/>
      <c r="J355" s="235"/>
      <c r="K355" s="235"/>
      <c r="L355" s="241"/>
      <c r="M355" s="242"/>
      <c r="N355" s="243"/>
      <c r="O355" s="243"/>
      <c r="P355" s="243"/>
      <c r="Q355" s="243"/>
      <c r="R355" s="243"/>
      <c r="S355" s="243"/>
      <c r="T355" s="244"/>
      <c r="U355" s="13"/>
      <c r="V355" s="13"/>
      <c r="W355" s="13"/>
      <c r="X355" s="13"/>
      <c r="Y355" s="13"/>
      <c r="Z355" s="13"/>
      <c r="AA355" s="13"/>
      <c r="AB355" s="13"/>
      <c r="AC355" s="13"/>
      <c r="AD355" s="13"/>
      <c r="AE355" s="13"/>
      <c r="AT355" s="245" t="s">
        <v>319</v>
      </c>
      <c r="AU355" s="245" t="s">
        <v>150</v>
      </c>
      <c r="AV355" s="13" t="s">
        <v>85</v>
      </c>
      <c r="AW355" s="13" t="s">
        <v>37</v>
      </c>
      <c r="AX355" s="13" t="s">
        <v>76</v>
      </c>
      <c r="AY355" s="245" t="s">
        <v>308</v>
      </c>
    </row>
    <row r="356" s="15" customFormat="1">
      <c r="A356" s="15"/>
      <c r="B356" s="259"/>
      <c r="C356" s="260"/>
      <c r="D356" s="236" t="s">
        <v>319</v>
      </c>
      <c r="E356" s="261" t="s">
        <v>19</v>
      </c>
      <c r="F356" s="262" t="s">
        <v>448</v>
      </c>
      <c r="G356" s="260"/>
      <c r="H356" s="263">
        <v>56.864000000000004</v>
      </c>
      <c r="I356" s="264"/>
      <c r="J356" s="260"/>
      <c r="K356" s="260"/>
      <c r="L356" s="265"/>
      <c r="M356" s="266"/>
      <c r="N356" s="267"/>
      <c r="O356" s="267"/>
      <c r="P356" s="267"/>
      <c r="Q356" s="267"/>
      <c r="R356" s="267"/>
      <c r="S356" s="267"/>
      <c r="T356" s="268"/>
      <c r="U356" s="15"/>
      <c r="V356" s="15"/>
      <c r="W356" s="15"/>
      <c r="X356" s="15"/>
      <c r="Y356" s="15"/>
      <c r="Z356" s="15"/>
      <c r="AA356" s="15"/>
      <c r="AB356" s="15"/>
      <c r="AC356" s="15"/>
      <c r="AD356" s="15"/>
      <c r="AE356" s="15"/>
      <c r="AT356" s="269" t="s">
        <v>319</v>
      </c>
      <c r="AU356" s="269" t="s">
        <v>150</v>
      </c>
      <c r="AV356" s="15" t="s">
        <v>315</v>
      </c>
      <c r="AW356" s="15" t="s">
        <v>37</v>
      </c>
      <c r="AX356" s="15" t="s">
        <v>83</v>
      </c>
      <c r="AY356" s="269" t="s">
        <v>308</v>
      </c>
    </row>
    <row r="357" s="2" customFormat="1" ht="24.15" customHeight="1">
      <c r="A357" s="41"/>
      <c r="B357" s="42"/>
      <c r="C357" s="216" t="s">
        <v>627</v>
      </c>
      <c r="D357" s="216" t="s">
        <v>310</v>
      </c>
      <c r="E357" s="217" t="s">
        <v>952</v>
      </c>
      <c r="F357" s="218" t="s">
        <v>953</v>
      </c>
      <c r="G357" s="219" t="s">
        <v>493</v>
      </c>
      <c r="H357" s="220">
        <v>568.63999999999999</v>
      </c>
      <c r="I357" s="221"/>
      <c r="J357" s="222">
        <f>ROUND(I357*H357,2)</f>
        <v>0</v>
      </c>
      <c r="K357" s="218" t="s">
        <v>314</v>
      </c>
      <c r="L357" s="47"/>
      <c r="M357" s="223" t="s">
        <v>19</v>
      </c>
      <c r="N357" s="224" t="s">
        <v>47</v>
      </c>
      <c r="O357" s="87"/>
      <c r="P357" s="225">
        <f>O357*H357</f>
        <v>0</v>
      </c>
      <c r="Q357" s="225">
        <v>0</v>
      </c>
      <c r="R357" s="225">
        <f>Q357*H357</f>
        <v>0</v>
      </c>
      <c r="S357" s="225">
        <v>0</v>
      </c>
      <c r="T357" s="226">
        <f>S357*H357</f>
        <v>0</v>
      </c>
      <c r="U357" s="41"/>
      <c r="V357" s="41"/>
      <c r="W357" s="41"/>
      <c r="X357" s="41"/>
      <c r="Y357" s="41"/>
      <c r="Z357" s="41"/>
      <c r="AA357" s="41"/>
      <c r="AB357" s="41"/>
      <c r="AC357" s="41"/>
      <c r="AD357" s="41"/>
      <c r="AE357" s="41"/>
      <c r="AR357" s="227" t="s">
        <v>315</v>
      </c>
      <c r="AT357" s="227" t="s">
        <v>310</v>
      </c>
      <c r="AU357" s="227" t="s">
        <v>150</v>
      </c>
      <c r="AY357" s="20" t="s">
        <v>308</v>
      </c>
      <c r="BE357" s="228">
        <f>IF(N357="základní",J357,0)</f>
        <v>0</v>
      </c>
      <c r="BF357" s="228">
        <f>IF(N357="snížená",J357,0)</f>
        <v>0</v>
      </c>
      <c r="BG357" s="228">
        <f>IF(N357="zákl. přenesená",J357,0)</f>
        <v>0</v>
      </c>
      <c r="BH357" s="228">
        <f>IF(N357="sníž. přenesená",J357,0)</f>
        <v>0</v>
      </c>
      <c r="BI357" s="228">
        <f>IF(N357="nulová",J357,0)</f>
        <v>0</v>
      </c>
      <c r="BJ357" s="20" t="s">
        <v>83</v>
      </c>
      <c r="BK357" s="228">
        <f>ROUND(I357*H357,2)</f>
        <v>0</v>
      </c>
      <c r="BL357" s="20" t="s">
        <v>315</v>
      </c>
      <c r="BM357" s="227" t="s">
        <v>3202</v>
      </c>
    </row>
    <row r="358" s="2" customFormat="1">
      <c r="A358" s="41"/>
      <c r="B358" s="42"/>
      <c r="C358" s="43"/>
      <c r="D358" s="229" t="s">
        <v>317</v>
      </c>
      <c r="E358" s="43"/>
      <c r="F358" s="230" t="s">
        <v>955</v>
      </c>
      <c r="G358" s="43"/>
      <c r="H358" s="43"/>
      <c r="I358" s="231"/>
      <c r="J358" s="43"/>
      <c r="K358" s="43"/>
      <c r="L358" s="47"/>
      <c r="M358" s="232"/>
      <c r="N358" s="233"/>
      <c r="O358" s="87"/>
      <c r="P358" s="87"/>
      <c r="Q358" s="87"/>
      <c r="R358" s="87"/>
      <c r="S358" s="87"/>
      <c r="T358" s="88"/>
      <c r="U358" s="41"/>
      <c r="V358" s="41"/>
      <c r="W358" s="41"/>
      <c r="X358" s="41"/>
      <c r="Y358" s="41"/>
      <c r="Z358" s="41"/>
      <c r="AA358" s="41"/>
      <c r="AB358" s="41"/>
      <c r="AC358" s="41"/>
      <c r="AD358" s="41"/>
      <c r="AE358" s="41"/>
      <c r="AT358" s="20" t="s">
        <v>317</v>
      </c>
      <c r="AU358" s="20" t="s">
        <v>150</v>
      </c>
    </row>
    <row r="359" s="14" customFormat="1">
      <c r="A359" s="14"/>
      <c r="B359" s="249"/>
      <c r="C359" s="250"/>
      <c r="D359" s="236" t="s">
        <v>319</v>
      </c>
      <c r="E359" s="251" t="s">
        <v>19</v>
      </c>
      <c r="F359" s="252" t="s">
        <v>3032</v>
      </c>
      <c r="G359" s="250"/>
      <c r="H359" s="251" t="s">
        <v>19</v>
      </c>
      <c r="I359" s="253"/>
      <c r="J359" s="250"/>
      <c r="K359" s="250"/>
      <c r="L359" s="254"/>
      <c r="M359" s="255"/>
      <c r="N359" s="256"/>
      <c r="O359" s="256"/>
      <c r="P359" s="256"/>
      <c r="Q359" s="256"/>
      <c r="R359" s="256"/>
      <c r="S359" s="256"/>
      <c r="T359" s="257"/>
      <c r="U359" s="14"/>
      <c r="V359" s="14"/>
      <c r="W359" s="14"/>
      <c r="X359" s="14"/>
      <c r="Y359" s="14"/>
      <c r="Z359" s="14"/>
      <c r="AA359" s="14"/>
      <c r="AB359" s="14"/>
      <c r="AC359" s="14"/>
      <c r="AD359" s="14"/>
      <c r="AE359" s="14"/>
      <c r="AT359" s="258" t="s">
        <v>319</v>
      </c>
      <c r="AU359" s="258" t="s">
        <v>150</v>
      </c>
      <c r="AV359" s="14" t="s">
        <v>83</v>
      </c>
      <c r="AW359" s="14" t="s">
        <v>37</v>
      </c>
      <c r="AX359" s="14" t="s">
        <v>76</v>
      </c>
      <c r="AY359" s="258" t="s">
        <v>308</v>
      </c>
    </row>
    <row r="360" s="14" customFormat="1">
      <c r="A360" s="14"/>
      <c r="B360" s="249"/>
      <c r="C360" s="250"/>
      <c r="D360" s="236" t="s">
        <v>319</v>
      </c>
      <c r="E360" s="251" t="s">
        <v>19</v>
      </c>
      <c r="F360" s="252" t="s">
        <v>3203</v>
      </c>
      <c r="G360" s="250"/>
      <c r="H360" s="251" t="s">
        <v>19</v>
      </c>
      <c r="I360" s="253"/>
      <c r="J360" s="250"/>
      <c r="K360" s="250"/>
      <c r="L360" s="254"/>
      <c r="M360" s="255"/>
      <c r="N360" s="256"/>
      <c r="O360" s="256"/>
      <c r="P360" s="256"/>
      <c r="Q360" s="256"/>
      <c r="R360" s="256"/>
      <c r="S360" s="256"/>
      <c r="T360" s="257"/>
      <c r="U360" s="14"/>
      <c r="V360" s="14"/>
      <c r="W360" s="14"/>
      <c r="X360" s="14"/>
      <c r="Y360" s="14"/>
      <c r="Z360" s="14"/>
      <c r="AA360" s="14"/>
      <c r="AB360" s="14"/>
      <c r="AC360" s="14"/>
      <c r="AD360" s="14"/>
      <c r="AE360" s="14"/>
      <c r="AT360" s="258" t="s">
        <v>319</v>
      </c>
      <c r="AU360" s="258" t="s">
        <v>150</v>
      </c>
      <c r="AV360" s="14" t="s">
        <v>83</v>
      </c>
      <c r="AW360" s="14" t="s">
        <v>37</v>
      </c>
      <c r="AX360" s="14" t="s">
        <v>76</v>
      </c>
      <c r="AY360" s="258" t="s">
        <v>308</v>
      </c>
    </row>
    <row r="361" s="13" customFormat="1">
      <c r="A361" s="13"/>
      <c r="B361" s="234"/>
      <c r="C361" s="235"/>
      <c r="D361" s="236" t="s">
        <v>319</v>
      </c>
      <c r="E361" s="237" t="s">
        <v>19</v>
      </c>
      <c r="F361" s="238" t="s">
        <v>3204</v>
      </c>
      <c r="G361" s="235"/>
      <c r="H361" s="239">
        <v>261.75</v>
      </c>
      <c r="I361" s="240"/>
      <c r="J361" s="235"/>
      <c r="K361" s="235"/>
      <c r="L361" s="241"/>
      <c r="M361" s="242"/>
      <c r="N361" s="243"/>
      <c r="O361" s="243"/>
      <c r="P361" s="243"/>
      <c r="Q361" s="243"/>
      <c r="R361" s="243"/>
      <c r="S361" s="243"/>
      <c r="T361" s="244"/>
      <c r="U361" s="13"/>
      <c r="V361" s="13"/>
      <c r="W361" s="13"/>
      <c r="X361" s="13"/>
      <c r="Y361" s="13"/>
      <c r="Z361" s="13"/>
      <c r="AA361" s="13"/>
      <c r="AB361" s="13"/>
      <c r="AC361" s="13"/>
      <c r="AD361" s="13"/>
      <c r="AE361" s="13"/>
      <c r="AT361" s="245" t="s">
        <v>319</v>
      </c>
      <c r="AU361" s="245" t="s">
        <v>150</v>
      </c>
      <c r="AV361" s="13" t="s">
        <v>85</v>
      </c>
      <c r="AW361" s="13" t="s">
        <v>37</v>
      </c>
      <c r="AX361" s="13" t="s">
        <v>76</v>
      </c>
      <c r="AY361" s="245" t="s">
        <v>308</v>
      </c>
    </row>
    <row r="362" s="14" customFormat="1">
      <c r="A362" s="14"/>
      <c r="B362" s="249"/>
      <c r="C362" s="250"/>
      <c r="D362" s="236" t="s">
        <v>319</v>
      </c>
      <c r="E362" s="251" t="s">
        <v>19</v>
      </c>
      <c r="F362" s="252" t="s">
        <v>3205</v>
      </c>
      <c r="G362" s="250"/>
      <c r="H362" s="251" t="s">
        <v>19</v>
      </c>
      <c r="I362" s="253"/>
      <c r="J362" s="250"/>
      <c r="K362" s="250"/>
      <c r="L362" s="254"/>
      <c r="M362" s="255"/>
      <c r="N362" s="256"/>
      <c r="O362" s="256"/>
      <c r="P362" s="256"/>
      <c r="Q362" s="256"/>
      <c r="R362" s="256"/>
      <c r="S362" s="256"/>
      <c r="T362" s="257"/>
      <c r="U362" s="14"/>
      <c r="V362" s="14"/>
      <c r="W362" s="14"/>
      <c r="X362" s="14"/>
      <c r="Y362" s="14"/>
      <c r="Z362" s="14"/>
      <c r="AA362" s="14"/>
      <c r="AB362" s="14"/>
      <c r="AC362" s="14"/>
      <c r="AD362" s="14"/>
      <c r="AE362" s="14"/>
      <c r="AT362" s="258" t="s">
        <v>319</v>
      </c>
      <c r="AU362" s="258" t="s">
        <v>150</v>
      </c>
      <c r="AV362" s="14" t="s">
        <v>83</v>
      </c>
      <c r="AW362" s="14" t="s">
        <v>37</v>
      </c>
      <c r="AX362" s="14" t="s">
        <v>76</v>
      </c>
      <c r="AY362" s="258" t="s">
        <v>308</v>
      </c>
    </row>
    <row r="363" s="13" customFormat="1">
      <c r="A363" s="13"/>
      <c r="B363" s="234"/>
      <c r="C363" s="235"/>
      <c r="D363" s="236" t="s">
        <v>319</v>
      </c>
      <c r="E363" s="237" t="s">
        <v>19</v>
      </c>
      <c r="F363" s="238" t="s">
        <v>3206</v>
      </c>
      <c r="G363" s="235"/>
      <c r="H363" s="239">
        <v>234.09</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150</v>
      </c>
      <c r="AV363" s="13" t="s">
        <v>85</v>
      </c>
      <c r="AW363" s="13" t="s">
        <v>37</v>
      </c>
      <c r="AX363" s="13" t="s">
        <v>76</v>
      </c>
      <c r="AY363" s="245" t="s">
        <v>308</v>
      </c>
    </row>
    <row r="364" s="14" customFormat="1">
      <c r="A364" s="14"/>
      <c r="B364" s="249"/>
      <c r="C364" s="250"/>
      <c r="D364" s="236" t="s">
        <v>319</v>
      </c>
      <c r="E364" s="251" t="s">
        <v>19</v>
      </c>
      <c r="F364" s="252" t="s">
        <v>3207</v>
      </c>
      <c r="G364" s="250"/>
      <c r="H364" s="251" t="s">
        <v>19</v>
      </c>
      <c r="I364" s="253"/>
      <c r="J364" s="250"/>
      <c r="K364" s="250"/>
      <c r="L364" s="254"/>
      <c r="M364" s="255"/>
      <c r="N364" s="256"/>
      <c r="O364" s="256"/>
      <c r="P364" s="256"/>
      <c r="Q364" s="256"/>
      <c r="R364" s="256"/>
      <c r="S364" s="256"/>
      <c r="T364" s="257"/>
      <c r="U364" s="14"/>
      <c r="V364" s="14"/>
      <c r="W364" s="14"/>
      <c r="X364" s="14"/>
      <c r="Y364" s="14"/>
      <c r="Z364" s="14"/>
      <c r="AA364" s="14"/>
      <c r="AB364" s="14"/>
      <c r="AC364" s="14"/>
      <c r="AD364" s="14"/>
      <c r="AE364" s="14"/>
      <c r="AT364" s="258" t="s">
        <v>319</v>
      </c>
      <c r="AU364" s="258" t="s">
        <v>150</v>
      </c>
      <c r="AV364" s="14" t="s">
        <v>83</v>
      </c>
      <c r="AW364" s="14" t="s">
        <v>37</v>
      </c>
      <c r="AX364" s="14" t="s">
        <v>76</v>
      </c>
      <c r="AY364" s="258" t="s">
        <v>308</v>
      </c>
    </row>
    <row r="365" s="13" customFormat="1">
      <c r="A365" s="13"/>
      <c r="B365" s="234"/>
      <c r="C365" s="235"/>
      <c r="D365" s="236" t="s">
        <v>319</v>
      </c>
      <c r="E365" s="237" t="s">
        <v>19</v>
      </c>
      <c r="F365" s="238" t="s">
        <v>3208</v>
      </c>
      <c r="G365" s="235"/>
      <c r="H365" s="239">
        <v>31.149999999999999</v>
      </c>
      <c r="I365" s="240"/>
      <c r="J365" s="235"/>
      <c r="K365" s="235"/>
      <c r="L365" s="241"/>
      <c r="M365" s="242"/>
      <c r="N365" s="243"/>
      <c r="O365" s="243"/>
      <c r="P365" s="243"/>
      <c r="Q365" s="243"/>
      <c r="R365" s="243"/>
      <c r="S365" s="243"/>
      <c r="T365" s="244"/>
      <c r="U365" s="13"/>
      <c r="V365" s="13"/>
      <c r="W365" s="13"/>
      <c r="X365" s="13"/>
      <c r="Y365" s="13"/>
      <c r="Z365" s="13"/>
      <c r="AA365" s="13"/>
      <c r="AB365" s="13"/>
      <c r="AC365" s="13"/>
      <c r="AD365" s="13"/>
      <c r="AE365" s="13"/>
      <c r="AT365" s="245" t="s">
        <v>319</v>
      </c>
      <c r="AU365" s="245" t="s">
        <v>150</v>
      </c>
      <c r="AV365" s="13" t="s">
        <v>85</v>
      </c>
      <c r="AW365" s="13" t="s">
        <v>37</v>
      </c>
      <c r="AX365" s="13" t="s">
        <v>76</v>
      </c>
      <c r="AY365" s="245" t="s">
        <v>308</v>
      </c>
    </row>
    <row r="366" s="14" customFormat="1">
      <c r="A366" s="14"/>
      <c r="B366" s="249"/>
      <c r="C366" s="250"/>
      <c r="D366" s="236" t="s">
        <v>319</v>
      </c>
      <c r="E366" s="251" t="s">
        <v>19</v>
      </c>
      <c r="F366" s="252" t="s">
        <v>3209</v>
      </c>
      <c r="G366" s="250"/>
      <c r="H366" s="251" t="s">
        <v>19</v>
      </c>
      <c r="I366" s="253"/>
      <c r="J366" s="250"/>
      <c r="K366" s="250"/>
      <c r="L366" s="254"/>
      <c r="M366" s="255"/>
      <c r="N366" s="256"/>
      <c r="O366" s="256"/>
      <c r="P366" s="256"/>
      <c r="Q366" s="256"/>
      <c r="R366" s="256"/>
      <c r="S366" s="256"/>
      <c r="T366" s="257"/>
      <c r="U366" s="14"/>
      <c r="V366" s="14"/>
      <c r="W366" s="14"/>
      <c r="X366" s="14"/>
      <c r="Y366" s="14"/>
      <c r="Z366" s="14"/>
      <c r="AA366" s="14"/>
      <c r="AB366" s="14"/>
      <c r="AC366" s="14"/>
      <c r="AD366" s="14"/>
      <c r="AE366" s="14"/>
      <c r="AT366" s="258" t="s">
        <v>319</v>
      </c>
      <c r="AU366" s="258" t="s">
        <v>150</v>
      </c>
      <c r="AV366" s="14" t="s">
        <v>83</v>
      </c>
      <c r="AW366" s="14" t="s">
        <v>37</v>
      </c>
      <c r="AX366" s="14" t="s">
        <v>76</v>
      </c>
      <c r="AY366" s="258" t="s">
        <v>308</v>
      </c>
    </row>
    <row r="367" s="13" customFormat="1">
      <c r="A367" s="13"/>
      <c r="B367" s="234"/>
      <c r="C367" s="235"/>
      <c r="D367" s="236" t="s">
        <v>319</v>
      </c>
      <c r="E367" s="237" t="s">
        <v>19</v>
      </c>
      <c r="F367" s="238" t="s">
        <v>3210</v>
      </c>
      <c r="G367" s="235"/>
      <c r="H367" s="239">
        <v>41.649999999999999</v>
      </c>
      <c r="I367" s="240"/>
      <c r="J367" s="235"/>
      <c r="K367" s="235"/>
      <c r="L367" s="241"/>
      <c r="M367" s="242"/>
      <c r="N367" s="243"/>
      <c r="O367" s="243"/>
      <c r="P367" s="243"/>
      <c r="Q367" s="243"/>
      <c r="R367" s="243"/>
      <c r="S367" s="243"/>
      <c r="T367" s="244"/>
      <c r="U367" s="13"/>
      <c r="V367" s="13"/>
      <c r="W367" s="13"/>
      <c r="X367" s="13"/>
      <c r="Y367" s="13"/>
      <c r="Z367" s="13"/>
      <c r="AA367" s="13"/>
      <c r="AB367" s="13"/>
      <c r="AC367" s="13"/>
      <c r="AD367" s="13"/>
      <c r="AE367" s="13"/>
      <c r="AT367" s="245" t="s">
        <v>319</v>
      </c>
      <c r="AU367" s="245" t="s">
        <v>150</v>
      </c>
      <c r="AV367" s="13" t="s">
        <v>85</v>
      </c>
      <c r="AW367" s="13" t="s">
        <v>37</v>
      </c>
      <c r="AX367" s="13" t="s">
        <v>76</v>
      </c>
      <c r="AY367" s="245" t="s">
        <v>308</v>
      </c>
    </row>
    <row r="368" s="15" customFormat="1">
      <c r="A368" s="15"/>
      <c r="B368" s="259"/>
      <c r="C368" s="260"/>
      <c r="D368" s="236" t="s">
        <v>319</v>
      </c>
      <c r="E368" s="261" t="s">
        <v>19</v>
      </c>
      <c r="F368" s="262" t="s">
        <v>448</v>
      </c>
      <c r="G368" s="260"/>
      <c r="H368" s="263">
        <v>568.63999999999999</v>
      </c>
      <c r="I368" s="264"/>
      <c r="J368" s="260"/>
      <c r="K368" s="260"/>
      <c r="L368" s="265"/>
      <c r="M368" s="266"/>
      <c r="N368" s="267"/>
      <c r="O368" s="267"/>
      <c r="P368" s="267"/>
      <c r="Q368" s="267"/>
      <c r="R368" s="267"/>
      <c r="S368" s="267"/>
      <c r="T368" s="268"/>
      <c r="U368" s="15"/>
      <c r="V368" s="15"/>
      <c r="W368" s="15"/>
      <c r="X368" s="15"/>
      <c r="Y368" s="15"/>
      <c r="Z368" s="15"/>
      <c r="AA368" s="15"/>
      <c r="AB368" s="15"/>
      <c r="AC368" s="15"/>
      <c r="AD368" s="15"/>
      <c r="AE368" s="15"/>
      <c r="AT368" s="269" t="s">
        <v>319</v>
      </c>
      <c r="AU368" s="269" t="s">
        <v>150</v>
      </c>
      <c r="AV368" s="15" t="s">
        <v>315</v>
      </c>
      <c r="AW368" s="15" t="s">
        <v>37</v>
      </c>
      <c r="AX368" s="15" t="s">
        <v>83</v>
      </c>
      <c r="AY368" s="269" t="s">
        <v>308</v>
      </c>
    </row>
    <row r="369" s="2" customFormat="1" ht="16.5" customHeight="1">
      <c r="A369" s="41"/>
      <c r="B369" s="42"/>
      <c r="C369" s="216" t="s">
        <v>808</v>
      </c>
      <c r="D369" s="216" t="s">
        <v>310</v>
      </c>
      <c r="E369" s="217" t="s">
        <v>1791</v>
      </c>
      <c r="F369" s="218" t="s">
        <v>1792</v>
      </c>
      <c r="G369" s="219" t="s">
        <v>493</v>
      </c>
      <c r="H369" s="220">
        <v>56.863999999999997</v>
      </c>
      <c r="I369" s="221"/>
      <c r="J369" s="222">
        <f>ROUND(I369*H369,2)</f>
        <v>0</v>
      </c>
      <c r="K369" s="218" t="s">
        <v>314</v>
      </c>
      <c r="L369" s="47"/>
      <c r="M369" s="223" t="s">
        <v>19</v>
      </c>
      <c r="N369" s="224" t="s">
        <v>47</v>
      </c>
      <c r="O369" s="87"/>
      <c r="P369" s="225">
        <f>O369*H369</f>
        <v>0</v>
      </c>
      <c r="Q369" s="225">
        <v>0</v>
      </c>
      <c r="R369" s="225">
        <f>Q369*H369</f>
        <v>0</v>
      </c>
      <c r="S369" s="225">
        <v>0</v>
      </c>
      <c r="T369" s="226">
        <f>S369*H369</f>
        <v>0</v>
      </c>
      <c r="U369" s="41"/>
      <c r="V369" s="41"/>
      <c r="W369" s="41"/>
      <c r="X369" s="41"/>
      <c r="Y369" s="41"/>
      <c r="Z369" s="41"/>
      <c r="AA369" s="41"/>
      <c r="AB369" s="41"/>
      <c r="AC369" s="41"/>
      <c r="AD369" s="41"/>
      <c r="AE369" s="41"/>
      <c r="AR369" s="227" t="s">
        <v>315</v>
      </c>
      <c r="AT369" s="227" t="s">
        <v>310</v>
      </c>
      <c r="AU369" s="227" t="s">
        <v>150</v>
      </c>
      <c r="AY369" s="20" t="s">
        <v>308</v>
      </c>
      <c r="BE369" s="228">
        <f>IF(N369="základní",J369,0)</f>
        <v>0</v>
      </c>
      <c r="BF369" s="228">
        <f>IF(N369="snížená",J369,0)</f>
        <v>0</v>
      </c>
      <c r="BG369" s="228">
        <f>IF(N369="zákl. přenesená",J369,0)</f>
        <v>0</v>
      </c>
      <c r="BH369" s="228">
        <f>IF(N369="sníž. přenesená",J369,0)</f>
        <v>0</v>
      </c>
      <c r="BI369" s="228">
        <f>IF(N369="nulová",J369,0)</f>
        <v>0</v>
      </c>
      <c r="BJ369" s="20" t="s">
        <v>83</v>
      </c>
      <c r="BK369" s="228">
        <f>ROUND(I369*H369,2)</f>
        <v>0</v>
      </c>
      <c r="BL369" s="20" t="s">
        <v>315</v>
      </c>
      <c r="BM369" s="227" t="s">
        <v>3211</v>
      </c>
    </row>
    <row r="370" s="2" customFormat="1">
      <c r="A370" s="41"/>
      <c r="B370" s="42"/>
      <c r="C370" s="43"/>
      <c r="D370" s="229" t="s">
        <v>317</v>
      </c>
      <c r="E370" s="43"/>
      <c r="F370" s="230" t="s">
        <v>1794</v>
      </c>
      <c r="G370" s="43"/>
      <c r="H370" s="43"/>
      <c r="I370" s="231"/>
      <c r="J370" s="43"/>
      <c r="K370" s="43"/>
      <c r="L370" s="47"/>
      <c r="M370" s="232"/>
      <c r="N370" s="233"/>
      <c r="O370" s="87"/>
      <c r="P370" s="87"/>
      <c r="Q370" s="87"/>
      <c r="R370" s="87"/>
      <c r="S370" s="87"/>
      <c r="T370" s="88"/>
      <c r="U370" s="41"/>
      <c r="V370" s="41"/>
      <c r="W370" s="41"/>
      <c r="X370" s="41"/>
      <c r="Y370" s="41"/>
      <c r="Z370" s="41"/>
      <c r="AA370" s="41"/>
      <c r="AB370" s="41"/>
      <c r="AC370" s="41"/>
      <c r="AD370" s="41"/>
      <c r="AE370" s="41"/>
      <c r="AT370" s="20" t="s">
        <v>317</v>
      </c>
      <c r="AU370" s="20" t="s">
        <v>150</v>
      </c>
    </row>
    <row r="371" s="14" customFormat="1">
      <c r="A371" s="14"/>
      <c r="B371" s="249"/>
      <c r="C371" s="250"/>
      <c r="D371" s="236" t="s">
        <v>319</v>
      </c>
      <c r="E371" s="251" t="s">
        <v>19</v>
      </c>
      <c r="F371" s="252" t="s">
        <v>3032</v>
      </c>
      <c r="G371" s="250"/>
      <c r="H371" s="251" t="s">
        <v>19</v>
      </c>
      <c r="I371" s="253"/>
      <c r="J371" s="250"/>
      <c r="K371" s="250"/>
      <c r="L371" s="254"/>
      <c r="M371" s="255"/>
      <c r="N371" s="256"/>
      <c r="O371" s="256"/>
      <c r="P371" s="256"/>
      <c r="Q371" s="256"/>
      <c r="R371" s="256"/>
      <c r="S371" s="256"/>
      <c r="T371" s="257"/>
      <c r="U371" s="14"/>
      <c r="V371" s="14"/>
      <c r="W371" s="14"/>
      <c r="X371" s="14"/>
      <c r="Y371" s="14"/>
      <c r="Z371" s="14"/>
      <c r="AA371" s="14"/>
      <c r="AB371" s="14"/>
      <c r="AC371" s="14"/>
      <c r="AD371" s="14"/>
      <c r="AE371" s="14"/>
      <c r="AT371" s="258" t="s">
        <v>319</v>
      </c>
      <c r="AU371" s="258" t="s">
        <v>150</v>
      </c>
      <c r="AV371" s="14" t="s">
        <v>83</v>
      </c>
      <c r="AW371" s="14" t="s">
        <v>37</v>
      </c>
      <c r="AX371" s="14" t="s">
        <v>76</v>
      </c>
      <c r="AY371" s="258" t="s">
        <v>308</v>
      </c>
    </row>
    <row r="372" s="14" customFormat="1">
      <c r="A372" s="14"/>
      <c r="B372" s="249"/>
      <c r="C372" s="250"/>
      <c r="D372" s="236" t="s">
        <v>319</v>
      </c>
      <c r="E372" s="251" t="s">
        <v>19</v>
      </c>
      <c r="F372" s="252" t="s">
        <v>3212</v>
      </c>
      <c r="G372" s="250"/>
      <c r="H372" s="251" t="s">
        <v>19</v>
      </c>
      <c r="I372" s="253"/>
      <c r="J372" s="250"/>
      <c r="K372" s="250"/>
      <c r="L372" s="254"/>
      <c r="M372" s="255"/>
      <c r="N372" s="256"/>
      <c r="O372" s="256"/>
      <c r="P372" s="256"/>
      <c r="Q372" s="256"/>
      <c r="R372" s="256"/>
      <c r="S372" s="256"/>
      <c r="T372" s="257"/>
      <c r="U372" s="14"/>
      <c r="V372" s="14"/>
      <c r="W372" s="14"/>
      <c r="X372" s="14"/>
      <c r="Y372" s="14"/>
      <c r="Z372" s="14"/>
      <c r="AA372" s="14"/>
      <c r="AB372" s="14"/>
      <c r="AC372" s="14"/>
      <c r="AD372" s="14"/>
      <c r="AE372" s="14"/>
      <c r="AT372" s="258" t="s">
        <v>319</v>
      </c>
      <c r="AU372" s="258" t="s">
        <v>150</v>
      </c>
      <c r="AV372" s="14" t="s">
        <v>83</v>
      </c>
      <c r="AW372" s="14" t="s">
        <v>37</v>
      </c>
      <c r="AX372" s="14" t="s">
        <v>76</v>
      </c>
      <c r="AY372" s="258" t="s">
        <v>308</v>
      </c>
    </row>
    <row r="373" s="13" customFormat="1">
      <c r="A373" s="13"/>
      <c r="B373" s="234"/>
      <c r="C373" s="235"/>
      <c r="D373" s="236" t="s">
        <v>319</v>
      </c>
      <c r="E373" s="237" t="s">
        <v>19</v>
      </c>
      <c r="F373" s="238" t="s">
        <v>3195</v>
      </c>
      <c r="G373" s="235"/>
      <c r="H373" s="239">
        <v>26.175000000000001</v>
      </c>
      <c r="I373" s="240"/>
      <c r="J373" s="235"/>
      <c r="K373" s="235"/>
      <c r="L373" s="241"/>
      <c r="M373" s="242"/>
      <c r="N373" s="243"/>
      <c r="O373" s="243"/>
      <c r="P373" s="243"/>
      <c r="Q373" s="243"/>
      <c r="R373" s="243"/>
      <c r="S373" s="243"/>
      <c r="T373" s="244"/>
      <c r="U373" s="13"/>
      <c r="V373" s="13"/>
      <c r="W373" s="13"/>
      <c r="X373" s="13"/>
      <c r="Y373" s="13"/>
      <c r="Z373" s="13"/>
      <c r="AA373" s="13"/>
      <c r="AB373" s="13"/>
      <c r="AC373" s="13"/>
      <c r="AD373" s="13"/>
      <c r="AE373" s="13"/>
      <c r="AT373" s="245" t="s">
        <v>319</v>
      </c>
      <c r="AU373" s="245" t="s">
        <v>150</v>
      </c>
      <c r="AV373" s="13" t="s">
        <v>85</v>
      </c>
      <c r="AW373" s="13" t="s">
        <v>37</v>
      </c>
      <c r="AX373" s="13" t="s">
        <v>76</v>
      </c>
      <c r="AY373" s="245" t="s">
        <v>308</v>
      </c>
    </row>
    <row r="374" s="14" customFormat="1">
      <c r="A374" s="14"/>
      <c r="B374" s="249"/>
      <c r="C374" s="250"/>
      <c r="D374" s="236" t="s">
        <v>319</v>
      </c>
      <c r="E374" s="251" t="s">
        <v>19</v>
      </c>
      <c r="F374" s="252" t="s">
        <v>3213</v>
      </c>
      <c r="G374" s="250"/>
      <c r="H374" s="251" t="s">
        <v>19</v>
      </c>
      <c r="I374" s="253"/>
      <c r="J374" s="250"/>
      <c r="K374" s="250"/>
      <c r="L374" s="254"/>
      <c r="M374" s="255"/>
      <c r="N374" s="256"/>
      <c r="O374" s="256"/>
      <c r="P374" s="256"/>
      <c r="Q374" s="256"/>
      <c r="R374" s="256"/>
      <c r="S374" s="256"/>
      <c r="T374" s="257"/>
      <c r="U374" s="14"/>
      <c r="V374" s="14"/>
      <c r="W374" s="14"/>
      <c r="X374" s="14"/>
      <c r="Y374" s="14"/>
      <c r="Z374" s="14"/>
      <c r="AA374" s="14"/>
      <c r="AB374" s="14"/>
      <c r="AC374" s="14"/>
      <c r="AD374" s="14"/>
      <c r="AE374" s="14"/>
      <c r="AT374" s="258" t="s">
        <v>319</v>
      </c>
      <c r="AU374" s="258" t="s">
        <v>150</v>
      </c>
      <c r="AV374" s="14" t="s">
        <v>83</v>
      </c>
      <c r="AW374" s="14" t="s">
        <v>37</v>
      </c>
      <c r="AX374" s="14" t="s">
        <v>76</v>
      </c>
      <c r="AY374" s="258" t="s">
        <v>308</v>
      </c>
    </row>
    <row r="375" s="13" customFormat="1">
      <c r="A375" s="13"/>
      <c r="B375" s="234"/>
      <c r="C375" s="235"/>
      <c r="D375" s="236" t="s">
        <v>319</v>
      </c>
      <c r="E375" s="237" t="s">
        <v>19</v>
      </c>
      <c r="F375" s="238" t="s">
        <v>3197</v>
      </c>
      <c r="G375" s="235"/>
      <c r="H375" s="239">
        <v>23.408999999999999</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150</v>
      </c>
      <c r="AV375" s="13" t="s">
        <v>85</v>
      </c>
      <c r="AW375" s="13" t="s">
        <v>37</v>
      </c>
      <c r="AX375" s="13" t="s">
        <v>76</v>
      </c>
      <c r="AY375" s="245" t="s">
        <v>308</v>
      </c>
    </row>
    <row r="376" s="14" customFormat="1">
      <c r="A376" s="14"/>
      <c r="B376" s="249"/>
      <c r="C376" s="250"/>
      <c r="D376" s="236" t="s">
        <v>319</v>
      </c>
      <c r="E376" s="251" t="s">
        <v>19</v>
      </c>
      <c r="F376" s="252" t="s">
        <v>3214</v>
      </c>
      <c r="G376" s="250"/>
      <c r="H376" s="251" t="s">
        <v>19</v>
      </c>
      <c r="I376" s="253"/>
      <c r="J376" s="250"/>
      <c r="K376" s="250"/>
      <c r="L376" s="254"/>
      <c r="M376" s="255"/>
      <c r="N376" s="256"/>
      <c r="O376" s="256"/>
      <c r="P376" s="256"/>
      <c r="Q376" s="256"/>
      <c r="R376" s="256"/>
      <c r="S376" s="256"/>
      <c r="T376" s="257"/>
      <c r="U376" s="14"/>
      <c r="V376" s="14"/>
      <c r="W376" s="14"/>
      <c r="X376" s="14"/>
      <c r="Y376" s="14"/>
      <c r="Z376" s="14"/>
      <c r="AA376" s="14"/>
      <c r="AB376" s="14"/>
      <c r="AC376" s="14"/>
      <c r="AD376" s="14"/>
      <c r="AE376" s="14"/>
      <c r="AT376" s="258" t="s">
        <v>319</v>
      </c>
      <c r="AU376" s="258" t="s">
        <v>150</v>
      </c>
      <c r="AV376" s="14" t="s">
        <v>83</v>
      </c>
      <c r="AW376" s="14" t="s">
        <v>37</v>
      </c>
      <c r="AX376" s="14" t="s">
        <v>76</v>
      </c>
      <c r="AY376" s="258" t="s">
        <v>308</v>
      </c>
    </row>
    <row r="377" s="13" customFormat="1">
      <c r="A377" s="13"/>
      <c r="B377" s="234"/>
      <c r="C377" s="235"/>
      <c r="D377" s="236" t="s">
        <v>319</v>
      </c>
      <c r="E377" s="237" t="s">
        <v>19</v>
      </c>
      <c r="F377" s="238" t="s">
        <v>3199</v>
      </c>
      <c r="G377" s="235"/>
      <c r="H377" s="239">
        <v>3.1150000000000002</v>
      </c>
      <c r="I377" s="240"/>
      <c r="J377" s="235"/>
      <c r="K377" s="235"/>
      <c r="L377" s="241"/>
      <c r="M377" s="242"/>
      <c r="N377" s="243"/>
      <c r="O377" s="243"/>
      <c r="P377" s="243"/>
      <c r="Q377" s="243"/>
      <c r="R377" s="243"/>
      <c r="S377" s="243"/>
      <c r="T377" s="244"/>
      <c r="U377" s="13"/>
      <c r="V377" s="13"/>
      <c r="W377" s="13"/>
      <c r="X377" s="13"/>
      <c r="Y377" s="13"/>
      <c r="Z377" s="13"/>
      <c r="AA377" s="13"/>
      <c r="AB377" s="13"/>
      <c r="AC377" s="13"/>
      <c r="AD377" s="13"/>
      <c r="AE377" s="13"/>
      <c r="AT377" s="245" t="s">
        <v>319</v>
      </c>
      <c r="AU377" s="245" t="s">
        <v>150</v>
      </c>
      <c r="AV377" s="13" t="s">
        <v>85</v>
      </c>
      <c r="AW377" s="13" t="s">
        <v>37</v>
      </c>
      <c r="AX377" s="13" t="s">
        <v>76</v>
      </c>
      <c r="AY377" s="245" t="s">
        <v>308</v>
      </c>
    </row>
    <row r="378" s="14" customFormat="1">
      <c r="A378" s="14"/>
      <c r="B378" s="249"/>
      <c r="C378" s="250"/>
      <c r="D378" s="236" t="s">
        <v>319</v>
      </c>
      <c r="E378" s="251" t="s">
        <v>19</v>
      </c>
      <c r="F378" s="252" t="s">
        <v>3215</v>
      </c>
      <c r="G378" s="250"/>
      <c r="H378" s="251" t="s">
        <v>19</v>
      </c>
      <c r="I378" s="253"/>
      <c r="J378" s="250"/>
      <c r="K378" s="250"/>
      <c r="L378" s="254"/>
      <c r="M378" s="255"/>
      <c r="N378" s="256"/>
      <c r="O378" s="256"/>
      <c r="P378" s="256"/>
      <c r="Q378" s="256"/>
      <c r="R378" s="256"/>
      <c r="S378" s="256"/>
      <c r="T378" s="257"/>
      <c r="U378" s="14"/>
      <c r="V378" s="14"/>
      <c r="W378" s="14"/>
      <c r="X378" s="14"/>
      <c r="Y378" s="14"/>
      <c r="Z378" s="14"/>
      <c r="AA378" s="14"/>
      <c r="AB378" s="14"/>
      <c r="AC378" s="14"/>
      <c r="AD378" s="14"/>
      <c r="AE378" s="14"/>
      <c r="AT378" s="258" t="s">
        <v>319</v>
      </c>
      <c r="AU378" s="258" t="s">
        <v>150</v>
      </c>
      <c r="AV378" s="14" t="s">
        <v>83</v>
      </c>
      <c r="AW378" s="14" t="s">
        <v>37</v>
      </c>
      <c r="AX378" s="14" t="s">
        <v>76</v>
      </c>
      <c r="AY378" s="258" t="s">
        <v>308</v>
      </c>
    </row>
    <row r="379" s="13" customFormat="1">
      <c r="A379" s="13"/>
      <c r="B379" s="234"/>
      <c r="C379" s="235"/>
      <c r="D379" s="236" t="s">
        <v>319</v>
      </c>
      <c r="E379" s="237" t="s">
        <v>19</v>
      </c>
      <c r="F379" s="238" t="s">
        <v>3201</v>
      </c>
      <c r="G379" s="235"/>
      <c r="H379" s="239">
        <v>4.165</v>
      </c>
      <c r="I379" s="240"/>
      <c r="J379" s="235"/>
      <c r="K379" s="235"/>
      <c r="L379" s="241"/>
      <c r="M379" s="242"/>
      <c r="N379" s="243"/>
      <c r="O379" s="243"/>
      <c r="P379" s="243"/>
      <c r="Q379" s="243"/>
      <c r="R379" s="243"/>
      <c r="S379" s="243"/>
      <c r="T379" s="244"/>
      <c r="U379" s="13"/>
      <c r="V379" s="13"/>
      <c r="W379" s="13"/>
      <c r="X379" s="13"/>
      <c r="Y379" s="13"/>
      <c r="Z379" s="13"/>
      <c r="AA379" s="13"/>
      <c r="AB379" s="13"/>
      <c r="AC379" s="13"/>
      <c r="AD379" s="13"/>
      <c r="AE379" s="13"/>
      <c r="AT379" s="245" t="s">
        <v>319</v>
      </c>
      <c r="AU379" s="245" t="s">
        <v>150</v>
      </c>
      <c r="AV379" s="13" t="s">
        <v>85</v>
      </c>
      <c r="AW379" s="13" t="s">
        <v>37</v>
      </c>
      <c r="AX379" s="13" t="s">
        <v>76</v>
      </c>
      <c r="AY379" s="245" t="s">
        <v>308</v>
      </c>
    </row>
    <row r="380" s="15" customFormat="1">
      <c r="A380" s="15"/>
      <c r="B380" s="259"/>
      <c r="C380" s="260"/>
      <c r="D380" s="236" t="s">
        <v>319</v>
      </c>
      <c r="E380" s="261" t="s">
        <v>19</v>
      </c>
      <c r="F380" s="262" t="s">
        <v>448</v>
      </c>
      <c r="G380" s="260"/>
      <c r="H380" s="263">
        <v>56.864000000000004</v>
      </c>
      <c r="I380" s="264"/>
      <c r="J380" s="260"/>
      <c r="K380" s="260"/>
      <c r="L380" s="265"/>
      <c r="M380" s="266"/>
      <c r="N380" s="267"/>
      <c r="O380" s="267"/>
      <c r="P380" s="267"/>
      <c r="Q380" s="267"/>
      <c r="R380" s="267"/>
      <c r="S380" s="267"/>
      <c r="T380" s="268"/>
      <c r="U380" s="15"/>
      <c r="V380" s="15"/>
      <c r="W380" s="15"/>
      <c r="X380" s="15"/>
      <c r="Y380" s="15"/>
      <c r="Z380" s="15"/>
      <c r="AA380" s="15"/>
      <c r="AB380" s="15"/>
      <c r="AC380" s="15"/>
      <c r="AD380" s="15"/>
      <c r="AE380" s="15"/>
      <c r="AT380" s="269" t="s">
        <v>319</v>
      </c>
      <c r="AU380" s="269" t="s">
        <v>150</v>
      </c>
      <c r="AV380" s="15" t="s">
        <v>315</v>
      </c>
      <c r="AW380" s="15" t="s">
        <v>37</v>
      </c>
      <c r="AX380" s="15" t="s">
        <v>83</v>
      </c>
      <c r="AY380" s="269" t="s">
        <v>308</v>
      </c>
    </row>
    <row r="381" s="2" customFormat="1" ht="24.15" customHeight="1">
      <c r="A381" s="41"/>
      <c r="B381" s="42"/>
      <c r="C381" s="216" t="s">
        <v>735</v>
      </c>
      <c r="D381" s="216" t="s">
        <v>310</v>
      </c>
      <c r="E381" s="217" t="s">
        <v>514</v>
      </c>
      <c r="F381" s="218" t="s">
        <v>515</v>
      </c>
      <c r="G381" s="219" t="s">
        <v>493</v>
      </c>
      <c r="H381" s="220">
        <v>33.454999999999998</v>
      </c>
      <c r="I381" s="221"/>
      <c r="J381" s="222">
        <f>ROUND(I381*H381,2)</f>
        <v>0</v>
      </c>
      <c r="K381" s="218" t="s">
        <v>314</v>
      </c>
      <c r="L381" s="47"/>
      <c r="M381" s="223" t="s">
        <v>19</v>
      </c>
      <c r="N381" s="224" t="s">
        <v>47</v>
      </c>
      <c r="O381" s="87"/>
      <c r="P381" s="225">
        <f>O381*H381</f>
        <v>0</v>
      </c>
      <c r="Q381" s="225">
        <v>0</v>
      </c>
      <c r="R381" s="225">
        <f>Q381*H381</f>
        <v>0</v>
      </c>
      <c r="S381" s="225">
        <v>0</v>
      </c>
      <c r="T381" s="226">
        <f>S381*H381</f>
        <v>0</v>
      </c>
      <c r="U381" s="41"/>
      <c r="V381" s="41"/>
      <c r="W381" s="41"/>
      <c r="X381" s="41"/>
      <c r="Y381" s="41"/>
      <c r="Z381" s="41"/>
      <c r="AA381" s="41"/>
      <c r="AB381" s="41"/>
      <c r="AC381" s="41"/>
      <c r="AD381" s="41"/>
      <c r="AE381" s="41"/>
      <c r="AR381" s="227" t="s">
        <v>315</v>
      </c>
      <c r="AT381" s="227" t="s">
        <v>310</v>
      </c>
      <c r="AU381" s="227" t="s">
        <v>150</v>
      </c>
      <c r="AY381" s="20" t="s">
        <v>308</v>
      </c>
      <c r="BE381" s="228">
        <f>IF(N381="základní",J381,0)</f>
        <v>0</v>
      </c>
      <c r="BF381" s="228">
        <f>IF(N381="snížená",J381,0)</f>
        <v>0</v>
      </c>
      <c r="BG381" s="228">
        <f>IF(N381="zákl. přenesená",J381,0)</f>
        <v>0</v>
      </c>
      <c r="BH381" s="228">
        <f>IF(N381="sníž. přenesená",J381,0)</f>
        <v>0</v>
      </c>
      <c r="BI381" s="228">
        <f>IF(N381="nulová",J381,0)</f>
        <v>0</v>
      </c>
      <c r="BJ381" s="20" t="s">
        <v>83</v>
      </c>
      <c r="BK381" s="228">
        <f>ROUND(I381*H381,2)</f>
        <v>0</v>
      </c>
      <c r="BL381" s="20" t="s">
        <v>315</v>
      </c>
      <c r="BM381" s="227" t="s">
        <v>3216</v>
      </c>
    </row>
    <row r="382" s="2" customFormat="1">
      <c r="A382" s="41"/>
      <c r="B382" s="42"/>
      <c r="C382" s="43"/>
      <c r="D382" s="229" t="s">
        <v>317</v>
      </c>
      <c r="E382" s="43"/>
      <c r="F382" s="230" t="s">
        <v>517</v>
      </c>
      <c r="G382" s="43"/>
      <c r="H382" s="43"/>
      <c r="I382" s="231"/>
      <c r="J382" s="43"/>
      <c r="K382" s="43"/>
      <c r="L382" s="47"/>
      <c r="M382" s="232"/>
      <c r="N382" s="233"/>
      <c r="O382" s="87"/>
      <c r="P382" s="87"/>
      <c r="Q382" s="87"/>
      <c r="R382" s="87"/>
      <c r="S382" s="87"/>
      <c r="T382" s="88"/>
      <c r="U382" s="41"/>
      <c r="V382" s="41"/>
      <c r="W382" s="41"/>
      <c r="X382" s="41"/>
      <c r="Y382" s="41"/>
      <c r="Z382" s="41"/>
      <c r="AA382" s="41"/>
      <c r="AB382" s="41"/>
      <c r="AC382" s="41"/>
      <c r="AD382" s="41"/>
      <c r="AE382" s="41"/>
      <c r="AT382" s="20" t="s">
        <v>317</v>
      </c>
      <c r="AU382" s="20" t="s">
        <v>150</v>
      </c>
    </row>
    <row r="383" s="14" customFormat="1">
      <c r="A383" s="14"/>
      <c r="B383" s="249"/>
      <c r="C383" s="250"/>
      <c r="D383" s="236" t="s">
        <v>319</v>
      </c>
      <c r="E383" s="251" t="s">
        <v>19</v>
      </c>
      <c r="F383" s="252" t="s">
        <v>3032</v>
      </c>
      <c r="G383" s="250"/>
      <c r="H383" s="251" t="s">
        <v>19</v>
      </c>
      <c r="I383" s="253"/>
      <c r="J383" s="250"/>
      <c r="K383" s="250"/>
      <c r="L383" s="254"/>
      <c r="M383" s="255"/>
      <c r="N383" s="256"/>
      <c r="O383" s="256"/>
      <c r="P383" s="256"/>
      <c r="Q383" s="256"/>
      <c r="R383" s="256"/>
      <c r="S383" s="256"/>
      <c r="T383" s="257"/>
      <c r="U383" s="14"/>
      <c r="V383" s="14"/>
      <c r="W383" s="14"/>
      <c r="X383" s="14"/>
      <c r="Y383" s="14"/>
      <c r="Z383" s="14"/>
      <c r="AA383" s="14"/>
      <c r="AB383" s="14"/>
      <c r="AC383" s="14"/>
      <c r="AD383" s="14"/>
      <c r="AE383" s="14"/>
      <c r="AT383" s="258" t="s">
        <v>319</v>
      </c>
      <c r="AU383" s="258" t="s">
        <v>150</v>
      </c>
      <c r="AV383" s="14" t="s">
        <v>83</v>
      </c>
      <c r="AW383" s="14" t="s">
        <v>37</v>
      </c>
      <c r="AX383" s="14" t="s">
        <v>76</v>
      </c>
      <c r="AY383" s="258" t="s">
        <v>308</v>
      </c>
    </row>
    <row r="384" s="14" customFormat="1">
      <c r="A384" s="14"/>
      <c r="B384" s="249"/>
      <c r="C384" s="250"/>
      <c r="D384" s="236" t="s">
        <v>319</v>
      </c>
      <c r="E384" s="251" t="s">
        <v>19</v>
      </c>
      <c r="F384" s="252" t="s">
        <v>3217</v>
      </c>
      <c r="G384" s="250"/>
      <c r="H384" s="251" t="s">
        <v>19</v>
      </c>
      <c r="I384" s="253"/>
      <c r="J384" s="250"/>
      <c r="K384" s="250"/>
      <c r="L384" s="254"/>
      <c r="M384" s="255"/>
      <c r="N384" s="256"/>
      <c r="O384" s="256"/>
      <c r="P384" s="256"/>
      <c r="Q384" s="256"/>
      <c r="R384" s="256"/>
      <c r="S384" s="256"/>
      <c r="T384" s="257"/>
      <c r="U384" s="14"/>
      <c r="V384" s="14"/>
      <c r="W384" s="14"/>
      <c r="X384" s="14"/>
      <c r="Y384" s="14"/>
      <c r="Z384" s="14"/>
      <c r="AA384" s="14"/>
      <c r="AB384" s="14"/>
      <c r="AC384" s="14"/>
      <c r="AD384" s="14"/>
      <c r="AE384" s="14"/>
      <c r="AT384" s="258" t="s">
        <v>319</v>
      </c>
      <c r="AU384" s="258" t="s">
        <v>150</v>
      </c>
      <c r="AV384" s="14" t="s">
        <v>83</v>
      </c>
      <c r="AW384" s="14" t="s">
        <v>37</v>
      </c>
      <c r="AX384" s="14" t="s">
        <v>76</v>
      </c>
      <c r="AY384" s="258" t="s">
        <v>308</v>
      </c>
    </row>
    <row r="385" s="13" customFormat="1">
      <c r="A385" s="13"/>
      <c r="B385" s="234"/>
      <c r="C385" s="235"/>
      <c r="D385" s="236" t="s">
        <v>319</v>
      </c>
      <c r="E385" s="237" t="s">
        <v>19</v>
      </c>
      <c r="F385" s="238" t="s">
        <v>3195</v>
      </c>
      <c r="G385" s="235"/>
      <c r="H385" s="239">
        <v>26.175000000000001</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150</v>
      </c>
      <c r="AV385" s="13" t="s">
        <v>85</v>
      </c>
      <c r="AW385" s="13" t="s">
        <v>37</v>
      </c>
      <c r="AX385" s="13" t="s">
        <v>76</v>
      </c>
      <c r="AY385" s="245" t="s">
        <v>308</v>
      </c>
    </row>
    <row r="386" s="14" customFormat="1">
      <c r="A386" s="14"/>
      <c r="B386" s="249"/>
      <c r="C386" s="250"/>
      <c r="D386" s="236" t="s">
        <v>319</v>
      </c>
      <c r="E386" s="251" t="s">
        <v>19</v>
      </c>
      <c r="F386" s="252" t="s">
        <v>3218</v>
      </c>
      <c r="G386" s="250"/>
      <c r="H386" s="251" t="s">
        <v>19</v>
      </c>
      <c r="I386" s="253"/>
      <c r="J386" s="250"/>
      <c r="K386" s="250"/>
      <c r="L386" s="254"/>
      <c r="M386" s="255"/>
      <c r="N386" s="256"/>
      <c r="O386" s="256"/>
      <c r="P386" s="256"/>
      <c r="Q386" s="256"/>
      <c r="R386" s="256"/>
      <c r="S386" s="256"/>
      <c r="T386" s="257"/>
      <c r="U386" s="14"/>
      <c r="V386" s="14"/>
      <c r="W386" s="14"/>
      <c r="X386" s="14"/>
      <c r="Y386" s="14"/>
      <c r="Z386" s="14"/>
      <c r="AA386" s="14"/>
      <c r="AB386" s="14"/>
      <c r="AC386" s="14"/>
      <c r="AD386" s="14"/>
      <c r="AE386" s="14"/>
      <c r="AT386" s="258" t="s">
        <v>319</v>
      </c>
      <c r="AU386" s="258" t="s">
        <v>150</v>
      </c>
      <c r="AV386" s="14" t="s">
        <v>83</v>
      </c>
      <c r="AW386" s="14" t="s">
        <v>37</v>
      </c>
      <c r="AX386" s="14" t="s">
        <v>76</v>
      </c>
      <c r="AY386" s="258" t="s">
        <v>308</v>
      </c>
    </row>
    <row r="387" s="13" customFormat="1">
      <c r="A387" s="13"/>
      <c r="B387" s="234"/>
      <c r="C387" s="235"/>
      <c r="D387" s="236" t="s">
        <v>319</v>
      </c>
      <c r="E387" s="237" t="s">
        <v>19</v>
      </c>
      <c r="F387" s="238" t="s">
        <v>3199</v>
      </c>
      <c r="G387" s="235"/>
      <c r="H387" s="239">
        <v>3.1150000000000002</v>
      </c>
      <c r="I387" s="240"/>
      <c r="J387" s="235"/>
      <c r="K387" s="235"/>
      <c r="L387" s="241"/>
      <c r="M387" s="242"/>
      <c r="N387" s="243"/>
      <c r="O387" s="243"/>
      <c r="P387" s="243"/>
      <c r="Q387" s="243"/>
      <c r="R387" s="243"/>
      <c r="S387" s="243"/>
      <c r="T387" s="244"/>
      <c r="U387" s="13"/>
      <c r="V387" s="13"/>
      <c r="W387" s="13"/>
      <c r="X387" s="13"/>
      <c r="Y387" s="13"/>
      <c r="Z387" s="13"/>
      <c r="AA387" s="13"/>
      <c r="AB387" s="13"/>
      <c r="AC387" s="13"/>
      <c r="AD387" s="13"/>
      <c r="AE387" s="13"/>
      <c r="AT387" s="245" t="s">
        <v>319</v>
      </c>
      <c r="AU387" s="245" t="s">
        <v>150</v>
      </c>
      <c r="AV387" s="13" t="s">
        <v>85</v>
      </c>
      <c r="AW387" s="13" t="s">
        <v>37</v>
      </c>
      <c r="AX387" s="13" t="s">
        <v>76</v>
      </c>
      <c r="AY387" s="245" t="s">
        <v>308</v>
      </c>
    </row>
    <row r="388" s="14" customFormat="1">
      <c r="A388" s="14"/>
      <c r="B388" s="249"/>
      <c r="C388" s="250"/>
      <c r="D388" s="236" t="s">
        <v>319</v>
      </c>
      <c r="E388" s="251" t="s">
        <v>19</v>
      </c>
      <c r="F388" s="252" t="s">
        <v>3219</v>
      </c>
      <c r="G388" s="250"/>
      <c r="H388" s="251" t="s">
        <v>19</v>
      </c>
      <c r="I388" s="253"/>
      <c r="J388" s="250"/>
      <c r="K388" s="250"/>
      <c r="L388" s="254"/>
      <c r="M388" s="255"/>
      <c r="N388" s="256"/>
      <c r="O388" s="256"/>
      <c r="P388" s="256"/>
      <c r="Q388" s="256"/>
      <c r="R388" s="256"/>
      <c r="S388" s="256"/>
      <c r="T388" s="257"/>
      <c r="U388" s="14"/>
      <c r="V388" s="14"/>
      <c r="W388" s="14"/>
      <c r="X388" s="14"/>
      <c r="Y388" s="14"/>
      <c r="Z388" s="14"/>
      <c r="AA388" s="14"/>
      <c r="AB388" s="14"/>
      <c r="AC388" s="14"/>
      <c r="AD388" s="14"/>
      <c r="AE388" s="14"/>
      <c r="AT388" s="258" t="s">
        <v>319</v>
      </c>
      <c r="AU388" s="258" t="s">
        <v>150</v>
      </c>
      <c r="AV388" s="14" t="s">
        <v>83</v>
      </c>
      <c r="AW388" s="14" t="s">
        <v>37</v>
      </c>
      <c r="AX388" s="14" t="s">
        <v>76</v>
      </c>
      <c r="AY388" s="258" t="s">
        <v>308</v>
      </c>
    </row>
    <row r="389" s="13" customFormat="1">
      <c r="A389" s="13"/>
      <c r="B389" s="234"/>
      <c r="C389" s="235"/>
      <c r="D389" s="236" t="s">
        <v>319</v>
      </c>
      <c r="E389" s="237" t="s">
        <v>19</v>
      </c>
      <c r="F389" s="238" t="s">
        <v>3201</v>
      </c>
      <c r="G389" s="235"/>
      <c r="H389" s="239">
        <v>4.165</v>
      </c>
      <c r="I389" s="240"/>
      <c r="J389" s="235"/>
      <c r="K389" s="235"/>
      <c r="L389" s="241"/>
      <c r="M389" s="242"/>
      <c r="N389" s="243"/>
      <c r="O389" s="243"/>
      <c r="P389" s="243"/>
      <c r="Q389" s="243"/>
      <c r="R389" s="243"/>
      <c r="S389" s="243"/>
      <c r="T389" s="244"/>
      <c r="U389" s="13"/>
      <c r="V389" s="13"/>
      <c r="W389" s="13"/>
      <c r="X389" s="13"/>
      <c r="Y389" s="13"/>
      <c r="Z389" s="13"/>
      <c r="AA389" s="13"/>
      <c r="AB389" s="13"/>
      <c r="AC389" s="13"/>
      <c r="AD389" s="13"/>
      <c r="AE389" s="13"/>
      <c r="AT389" s="245" t="s">
        <v>319</v>
      </c>
      <c r="AU389" s="245" t="s">
        <v>150</v>
      </c>
      <c r="AV389" s="13" t="s">
        <v>85</v>
      </c>
      <c r="AW389" s="13" t="s">
        <v>37</v>
      </c>
      <c r="AX389" s="13" t="s">
        <v>76</v>
      </c>
      <c r="AY389" s="245" t="s">
        <v>308</v>
      </c>
    </row>
    <row r="390" s="15" customFormat="1">
      <c r="A390" s="15"/>
      <c r="B390" s="259"/>
      <c r="C390" s="260"/>
      <c r="D390" s="236" t="s">
        <v>319</v>
      </c>
      <c r="E390" s="261" t="s">
        <v>19</v>
      </c>
      <c r="F390" s="262" t="s">
        <v>448</v>
      </c>
      <c r="G390" s="260"/>
      <c r="H390" s="263">
        <v>33.454999999999998</v>
      </c>
      <c r="I390" s="264"/>
      <c r="J390" s="260"/>
      <c r="K390" s="260"/>
      <c r="L390" s="265"/>
      <c r="M390" s="266"/>
      <c r="N390" s="267"/>
      <c r="O390" s="267"/>
      <c r="P390" s="267"/>
      <c r="Q390" s="267"/>
      <c r="R390" s="267"/>
      <c r="S390" s="267"/>
      <c r="T390" s="268"/>
      <c r="U390" s="15"/>
      <c r="V390" s="15"/>
      <c r="W390" s="15"/>
      <c r="X390" s="15"/>
      <c r="Y390" s="15"/>
      <c r="Z390" s="15"/>
      <c r="AA390" s="15"/>
      <c r="AB390" s="15"/>
      <c r="AC390" s="15"/>
      <c r="AD390" s="15"/>
      <c r="AE390" s="15"/>
      <c r="AT390" s="269" t="s">
        <v>319</v>
      </c>
      <c r="AU390" s="269" t="s">
        <v>150</v>
      </c>
      <c r="AV390" s="15" t="s">
        <v>315</v>
      </c>
      <c r="AW390" s="15" t="s">
        <v>37</v>
      </c>
      <c r="AX390" s="15" t="s">
        <v>83</v>
      </c>
      <c r="AY390" s="269" t="s">
        <v>308</v>
      </c>
    </row>
    <row r="391" s="2" customFormat="1" ht="24.15" customHeight="1">
      <c r="A391" s="41"/>
      <c r="B391" s="42"/>
      <c r="C391" s="216" t="s">
        <v>813</v>
      </c>
      <c r="D391" s="216" t="s">
        <v>310</v>
      </c>
      <c r="E391" s="217" t="s">
        <v>1511</v>
      </c>
      <c r="F391" s="218" t="s">
        <v>942</v>
      </c>
      <c r="G391" s="219" t="s">
        <v>493</v>
      </c>
      <c r="H391" s="220">
        <v>23.408999999999999</v>
      </c>
      <c r="I391" s="221"/>
      <c r="J391" s="222">
        <f>ROUND(I391*H391,2)</f>
        <v>0</v>
      </c>
      <c r="K391" s="218" t="s">
        <v>314</v>
      </c>
      <c r="L391" s="47"/>
      <c r="M391" s="223" t="s">
        <v>19</v>
      </c>
      <c r="N391" s="224" t="s">
        <v>47</v>
      </c>
      <c r="O391" s="87"/>
      <c r="P391" s="225">
        <f>O391*H391</f>
        <v>0</v>
      </c>
      <c r="Q391" s="225">
        <v>0</v>
      </c>
      <c r="R391" s="225">
        <f>Q391*H391</f>
        <v>0</v>
      </c>
      <c r="S391" s="225">
        <v>0</v>
      </c>
      <c r="T391" s="226">
        <f>S391*H391</f>
        <v>0</v>
      </c>
      <c r="U391" s="41"/>
      <c r="V391" s="41"/>
      <c r="W391" s="41"/>
      <c r="X391" s="41"/>
      <c r="Y391" s="41"/>
      <c r="Z391" s="41"/>
      <c r="AA391" s="41"/>
      <c r="AB391" s="41"/>
      <c r="AC391" s="41"/>
      <c r="AD391" s="41"/>
      <c r="AE391" s="41"/>
      <c r="AR391" s="227" t="s">
        <v>315</v>
      </c>
      <c r="AT391" s="227" t="s">
        <v>310</v>
      </c>
      <c r="AU391" s="227" t="s">
        <v>150</v>
      </c>
      <c r="AY391" s="20" t="s">
        <v>308</v>
      </c>
      <c r="BE391" s="228">
        <f>IF(N391="základní",J391,0)</f>
        <v>0</v>
      </c>
      <c r="BF391" s="228">
        <f>IF(N391="snížená",J391,0)</f>
        <v>0</v>
      </c>
      <c r="BG391" s="228">
        <f>IF(N391="zákl. přenesená",J391,0)</f>
        <v>0</v>
      </c>
      <c r="BH391" s="228">
        <f>IF(N391="sníž. přenesená",J391,0)</f>
        <v>0</v>
      </c>
      <c r="BI391" s="228">
        <f>IF(N391="nulová",J391,0)</f>
        <v>0</v>
      </c>
      <c r="BJ391" s="20" t="s">
        <v>83</v>
      </c>
      <c r="BK391" s="228">
        <f>ROUND(I391*H391,2)</f>
        <v>0</v>
      </c>
      <c r="BL391" s="20" t="s">
        <v>315</v>
      </c>
      <c r="BM391" s="227" t="s">
        <v>3220</v>
      </c>
    </row>
    <row r="392" s="2" customFormat="1">
      <c r="A392" s="41"/>
      <c r="B392" s="42"/>
      <c r="C392" s="43"/>
      <c r="D392" s="229" t="s">
        <v>317</v>
      </c>
      <c r="E392" s="43"/>
      <c r="F392" s="230" t="s">
        <v>1513</v>
      </c>
      <c r="G392" s="43"/>
      <c r="H392" s="43"/>
      <c r="I392" s="231"/>
      <c r="J392" s="43"/>
      <c r="K392" s="43"/>
      <c r="L392" s="47"/>
      <c r="M392" s="232"/>
      <c r="N392" s="233"/>
      <c r="O392" s="87"/>
      <c r="P392" s="87"/>
      <c r="Q392" s="87"/>
      <c r="R392" s="87"/>
      <c r="S392" s="87"/>
      <c r="T392" s="88"/>
      <c r="U392" s="41"/>
      <c r="V392" s="41"/>
      <c r="W392" s="41"/>
      <c r="X392" s="41"/>
      <c r="Y392" s="41"/>
      <c r="Z392" s="41"/>
      <c r="AA392" s="41"/>
      <c r="AB392" s="41"/>
      <c r="AC392" s="41"/>
      <c r="AD392" s="41"/>
      <c r="AE392" s="41"/>
      <c r="AT392" s="20" t="s">
        <v>317</v>
      </c>
      <c r="AU392" s="20" t="s">
        <v>150</v>
      </c>
    </row>
    <row r="393" s="14" customFormat="1">
      <c r="A393" s="14"/>
      <c r="B393" s="249"/>
      <c r="C393" s="250"/>
      <c r="D393" s="236" t="s">
        <v>319</v>
      </c>
      <c r="E393" s="251" t="s">
        <v>19</v>
      </c>
      <c r="F393" s="252" t="s">
        <v>3032</v>
      </c>
      <c r="G393" s="250"/>
      <c r="H393" s="251" t="s">
        <v>19</v>
      </c>
      <c r="I393" s="253"/>
      <c r="J393" s="250"/>
      <c r="K393" s="250"/>
      <c r="L393" s="254"/>
      <c r="M393" s="255"/>
      <c r="N393" s="256"/>
      <c r="O393" s="256"/>
      <c r="P393" s="256"/>
      <c r="Q393" s="256"/>
      <c r="R393" s="256"/>
      <c r="S393" s="256"/>
      <c r="T393" s="257"/>
      <c r="U393" s="14"/>
      <c r="V393" s="14"/>
      <c r="W393" s="14"/>
      <c r="X393" s="14"/>
      <c r="Y393" s="14"/>
      <c r="Z393" s="14"/>
      <c r="AA393" s="14"/>
      <c r="AB393" s="14"/>
      <c r="AC393" s="14"/>
      <c r="AD393" s="14"/>
      <c r="AE393" s="14"/>
      <c r="AT393" s="258" t="s">
        <v>319</v>
      </c>
      <c r="AU393" s="258" t="s">
        <v>150</v>
      </c>
      <c r="AV393" s="14" t="s">
        <v>83</v>
      </c>
      <c r="AW393" s="14" t="s">
        <v>37</v>
      </c>
      <c r="AX393" s="14" t="s">
        <v>76</v>
      </c>
      <c r="AY393" s="258" t="s">
        <v>308</v>
      </c>
    </row>
    <row r="394" s="14" customFormat="1">
      <c r="A394" s="14"/>
      <c r="B394" s="249"/>
      <c r="C394" s="250"/>
      <c r="D394" s="236" t="s">
        <v>319</v>
      </c>
      <c r="E394" s="251" t="s">
        <v>19</v>
      </c>
      <c r="F394" s="252" t="s">
        <v>3221</v>
      </c>
      <c r="G394" s="250"/>
      <c r="H394" s="251" t="s">
        <v>19</v>
      </c>
      <c r="I394" s="253"/>
      <c r="J394" s="250"/>
      <c r="K394" s="250"/>
      <c r="L394" s="254"/>
      <c r="M394" s="255"/>
      <c r="N394" s="256"/>
      <c r="O394" s="256"/>
      <c r="P394" s="256"/>
      <c r="Q394" s="256"/>
      <c r="R394" s="256"/>
      <c r="S394" s="256"/>
      <c r="T394" s="257"/>
      <c r="U394" s="14"/>
      <c r="V394" s="14"/>
      <c r="W394" s="14"/>
      <c r="X394" s="14"/>
      <c r="Y394" s="14"/>
      <c r="Z394" s="14"/>
      <c r="AA394" s="14"/>
      <c r="AB394" s="14"/>
      <c r="AC394" s="14"/>
      <c r="AD394" s="14"/>
      <c r="AE394" s="14"/>
      <c r="AT394" s="258" t="s">
        <v>319</v>
      </c>
      <c r="AU394" s="258" t="s">
        <v>150</v>
      </c>
      <c r="AV394" s="14" t="s">
        <v>83</v>
      </c>
      <c r="AW394" s="14" t="s">
        <v>37</v>
      </c>
      <c r="AX394" s="14" t="s">
        <v>76</v>
      </c>
      <c r="AY394" s="258" t="s">
        <v>308</v>
      </c>
    </row>
    <row r="395" s="13" customFormat="1">
      <c r="A395" s="13"/>
      <c r="B395" s="234"/>
      <c r="C395" s="235"/>
      <c r="D395" s="236" t="s">
        <v>319</v>
      </c>
      <c r="E395" s="237" t="s">
        <v>19</v>
      </c>
      <c r="F395" s="238" t="s">
        <v>3197</v>
      </c>
      <c r="G395" s="235"/>
      <c r="H395" s="239">
        <v>23.408999999999999</v>
      </c>
      <c r="I395" s="240"/>
      <c r="J395" s="235"/>
      <c r="K395" s="235"/>
      <c r="L395" s="241"/>
      <c r="M395" s="242"/>
      <c r="N395" s="243"/>
      <c r="O395" s="243"/>
      <c r="P395" s="243"/>
      <c r="Q395" s="243"/>
      <c r="R395" s="243"/>
      <c r="S395" s="243"/>
      <c r="T395" s="244"/>
      <c r="U395" s="13"/>
      <c r="V395" s="13"/>
      <c r="W395" s="13"/>
      <c r="X395" s="13"/>
      <c r="Y395" s="13"/>
      <c r="Z395" s="13"/>
      <c r="AA395" s="13"/>
      <c r="AB395" s="13"/>
      <c r="AC395" s="13"/>
      <c r="AD395" s="13"/>
      <c r="AE395" s="13"/>
      <c r="AT395" s="245" t="s">
        <v>319</v>
      </c>
      <c r="AU395" s="245" t="s">
        <v>150</v>
      </c>
      <c r="AV395" s="13" t="s">
        <v>85</v>
      </c>
      <c r="AW395" s="13" t="s">
        <v>37</v>
      </c>
      <c r="AX395" s="13" t="s">
        <v>83</v>
      </c>
      <c r="AY395" s="245" t="s">
        <v>308</v>
      </c>
    </row>
    <row r="396" s="12" customFormat="1" ht="20.88" customHeight="1">
      <c r="A396" s="12"/>
      <c r="B396" s="200"/>
      <c r="C396" s="201"/>
      <c r="D396" s="202" t="s">
        <v>75</v>
      </c>
      <c r="E396" s="214" t="s">
        <v>518</v>
      </c>
      <c r="F396" s="214" t="s">
        <v>519</v>
      </c>
      <c r="G396" s="201"/>
      <c r="H396" s="201"/>
      <c r="I396" s="204"/>
      <c r="J396" s="215">
        <f>BK396</f>
        <v>0</v>
      </c>
      <c r="K396" s="201"/>
      <c r="L396" s="206"/>
      <c r="M396" s="207"/>
      <c r="N396" s="208"/>
      <c r="O396" s="208"/>
      <c r="P396" s="209">
        <f>SUM(P397:P398)</f>
        <v>0</v>
      </c>
      <c r="Q396" s="208"/>
      <c r="R396" s="209">
        <f>SUM(R397:R398)</f>
        <v>0</v>
      </c>
      <c r="S396" s="208"/>
      <c r="T396" s="210">
        <f>SUM(T397:T398)</f>
        <v>0</v>
      </c>
      <c r="U396" s="12"/>
      <c r="V396" s="12"/>
      <c r="W396" s="12"/>
      <c r="X396" s="12"/>
      <c r="Y396" s="12"/>
      <c r="Z396" s="12"/>
      <c r="AA396" s="12"/>
      <c r="AB396" s="12"/>
      <c r="AC396" s="12"/>
      <c r="AD396" s="12"/>
      <c r="AE396" s="12"/>
      <c r="AR396" s="211" t="s">
        <v>83</v>
      </c>
      <c r="AT396" s="212" t="s">
        <v>75</v>
      </c>
      <c r="AU396" s="212" t="s">
        <v>85</v>
      </c>
      <c r="AY396" s="211" t="s">
        <v>308</v>
      </c>
      <c r="BK396" s="213">
        <f>SUM(BK397:BK398)</f>
        <v>0</v>
      </c>
    </row>
    <row r="397" s="2" customFormat="1" ht="24.15" customHeight="1">
      <c r="A397" s="41"/>
      <c r="B397" s="42"/>
      <c r="C397" s="216" t="s">
        <v>740</v>
      </c>
      <c r="D397" s="216" t="s">
        <v>310</v>
      </c>
      <c r="E397" s="217" t="s">
        <v>1514</v>
      </c>
      <c r="F397" s="218" t="s">
        <v>1515</v>
      </c>
      <c r="G397" s="219" t="s">
        <v>493</v>
      </c>
      <c r="H397" s="220">
        <v>75.950000000000003</v>
      </c>
      <c r="I397" s="221"/>
      <c r="J397" s="222">
        <f>ROUND(I397*H397,2)</f>
        <v>0</v>
      </c>
      <c r="K397" s="218" t="s">
        <v>314</v>
      </c>
      <c r="L397" s="47"/>
      <c r="M397" s="223" t="s">
        <v>19</v>
      </c>
      <c r="N397" s="224" t="s">
        <v>47</v>
      </c>
      <c r="O397" s="87"/>
      <c r="P397" s="225">
        <f>O397*H397</f>
        <v>0</v>
      </c>
      <c r="Q397" s="225">
        <v>0</v>
      </c>
      <c r="R397" s="225">
        <f>Q397*H397</f>
        <v>0</v>
      </c>
      <c r="S397" s="225">
        <v>0</v>
      </c>
      <c r="T397" s="226">
        <f>S397*H397</f>
        <v>0</v>
      </c>
      <c r="U397" s="41"/>
      <c r="V397" s="41"/>
      <c r="W397" s="41"/>
      <c r="X397" s="41"/>
      <c r="Y397" s="41"/>
      <c r="Z397" s="41"/>
      <c r="AA397" s="41"/>
      <c r="AB397" s="41"/>
      <c r="AC397" s="41"/>
      <c r="AD397" s="41"/>
      <c r="AE397" s="41"/>
      <c r="AR397" s="227" t="s">
        <v>391</v>
      </c>
      <c r="AT397" s="227" t="s">
        <v>310</v>
      </c>
      <c r="AU397" s="227" t="s">
        <v>150</v>
      </c>
      <c r="AY397" s="20" t="s">
        <v>308</v>
      </c>
      <c r="BE397" s="228">
        <f>IF(N397="základní",J397,0)</f>
        <v>0</v>
      </c>
      <c r="BF397" s="228">
        <f>IF(N397="snížená",J397,0)</f>
        <v>0</v>
      </c>
      <c r="BG397" s="228">
        <f>IF(N397="zákl. přenesená",J397,0)</f>
        <v>0</v>
      </c>
      <c r="BH397" s="228">
        <f>IF(N397="sníž. přenesená",J397,0)</f>
        <v>0</v>
      </c>
      <c r="BI397" s="228">
        <f>IF(N397="nulová",J397,0)</f>
        <v>0</v>
      </c>
      <c r="BJ397" s="20" t="s">
        <v>83</v>
      </c>
      <c r="BK397" s="228">
        <f>ROUND(I397*H397,2)</f>
        <v>0</v>
      </c>
      <c r="BL397" s="20" t="s">
        <v>391</v>
      </c>
      <c r="BM397" s="227" t="s">
        <v>3222</v>
      </c>
    </row>
    <row r="398" s="2" customFormat="1">
      <c r="A398" s="41"/>
      <c r="B398" s="42"/>
      <c r="C398" s="43"/>
      <c r="D398" s="229" t="s">
        <v>317</v>
      </c>
      <c r="E398" s="43"/>
      <c r="F398" s="230" t="s">
        <v>1517</v>
      </c>
      <c r="G398" s="43"/>
      <c r="H398" s="43"/>
      <c r="I398" s="231"/>
      <c r="J398" s="43"/>
      <c r="K398" s="43"/>
      <c r="L398" s="47"/>
      <c r="M398" s="232"/>
      <c r="N398" s="233"/>
      <c r="O398" s="87"/>
      <c r="P398" s="87"/>
      <c r="Q398" s="87"/>
      <c r="R398" s="87"/>
      <c r="S398" s="87"/>
      <c r="T398" s="88"/>
      <c r="U398" s="41"/>
      <c r="V398" s="41"/>
      <c r="W398" s="41"/>
      <c r="X398" s="41"/>
      <c r="Y398" s="41"/>
      <c r="Z398" s="41"/>
      <c r="AA398" s="41"/>
      <c r="AB398" s="41"/>
      <c r="AC398" s="41"/>
      <c r="AD398" s="41"/>
      <c r="AE398" s="41"/>
      <c r="AT398" s="20" t="s">
        <v>317</v>
      </c>
      <c r="AU398" s="20" t="s">
        <v>150</v>
      </c>
    </row>
    <row r="399" s="12" customFormat="1" ht="25.92" customHeight="1">
      <c r="A399" s="12"/>
      <c r="B399" s="200"/>
      <c r="C399" s="201"/>
      <c r="D399" s="202" t="s">
        <v>75</v>
      </c>
      <c r="E399" s="203" t="s">
        <v>590</v>
      </c>
      <c r="F399" s="203" t="s">
        <v>591</v>
      </c>
      <c r="G399" s="201"/>
      <c r="H399" s="201"/>
      <c r="I399" s="204"/>
      <c r="J399" s="205">
        <f>BK399</f>
        <v>0</v>
      </c>
      <c r="K399" s="201"/>
      <c r="L399" s="206"/>
      <c r="M399" s="207"/>
      <c r="N399" s="208"/>
      <c r="O399" s="208"/>
      <c r="P399" s="209">
        <f>P400</f>
        <v>0</v>
      </c>
      <c r="Q399" s="208"/>
      <c r="R399" s="209">
        <f>R400</f>
        <v>0.00020000000000000001</v>
      </c>
      <c r="S399" s="208"/>
      <c r="T399" s="210">
        <f>T400</f>
        <v>0</v>
      </c>
      <c r="U399" s="12"/>
      <c r="V399" s="12"/>
      <c r="W399" s="12"/>
      <c r="X399" s="12"/>
      <c r="Y399" s="12"/>
      <c r="Z399" s="12"/>
      <c r="AA399" s="12"/>
      <c r="AB399" s="12"/>
      <c r="AC399" s="12"/>
      <c r="AD399" s="12"/>
      <c r="AE399" s="12"/>
      <c r="AR399" s="211" t="s">
        <v>85</v>
      </c>
      <c r="AT399" s="212" t="s">
        <v>75</v>
      </c>
      <c r="AU399" s="212" t="s">
        <v>76</v>
      </c>
      <c r="AY399" s="211" t="s">
        <v>308</v>
      </c>
      <c r="BK399" s="213">
        <f>BK400</f>
        <v>0</v>
      </c>
    </row>
    <row r="400" s="12" customFormat="1" ht="22.8" customHeight="1">
      <c r="A400" s="12"/>
      <c r="B400" s="200"/>
      <c r="C400" s="201"/>
      <c r="D400" s="202" t="s">
        <v>75</v>
      </c>
      <c r="E400" s="214" t="s">
        <v>3223</v>
      </c>
      <c r="F400" s="214" t="s">
        <v>3224</v>
      </c>
      <c r="G400" s="201"/>
      <c r="H400" s="201"/>
      <c r="I400" s="204"/>
      <c r="J400" s="215">
        <f>BK400</f>
        <v>0</v>
      </c>
      <c r="K400" s="201"/>
      <c r="L400" s="206"/>
      <c r="M400" s="207"/>
      <c r="N400" s="208"/>
      <c r="O400" s="208"/>
      <c r="P400" s="209">
        <f>SUM(P401:P409)</f>
        <v>0</v>
      </c>
      <c r="Q400" s="208"/>
      <c r="R400" s="209">
        <f>SUM(R401:R409)</f>
        <v>0.00020000000000000001</v>
      </c>
      <c r="S400" s="208"/>
      <c r="T400" s="210">
        <f>SUM(T401:T409)</f>
        <v>0</v>
      </c>
      <c r="U400" s="12"/>
      <c r="V400" s="12"/>
      <c r="W400" s="12"/>
      <c r="X400" s="12"/>
      <c r="Y400" s="12"/>
      <c r="Z400" s="12"/>
      <c r="AA400" s="12"/>
      <c r="AB400" s="12"/>
      <c r="AC400" s="12"/>
      <c r="AD400" s="12"/>
      <c r="AE400" s="12"/>
      <c r="AR400" s="211" t="s">
        <v>85</v>
      </c>
      <c r="AT400" s="212" t="s">
        <v>75</v>
      </c>
      <c r="AU400" s="212" t="s">
        <v>83</v>
      </c>
      <c r="AY400" s="211" t="s">
        <v>308</v>
      </c>
      <c r="BK400" s="213">
        <f>SUM(BK401:BK409)</f>
        <v>0</v>
      </c>
    </row>
    <row r="401" s="2" customFormat="1" ht="16.5" customHeight="1">
      <c r="A401" s="41"/>
      <c r="B401" s="42"/>
      <c r="C401" s="216" t="s">
        <v>826</v>
      </c>
      <c r="D401" s="216" t="s">
        <v>310</v>
      </c>
      <c r="E401" s="217" t="s">
        <v>3225</v>
      </c>
      <c r="F401" s="218" t="s">
        <v>3226</v>
      </c>
      <c r="G401" s="219" t="s">
        <v>323</v>
      </c>
      <c r="H401" s="220">
        <v>4</v>
      </c>
      <c r="I401" s="221"/>
      <c r="J401" s="222">
        <f>ROUND(I401*H401,2)</f>
        <v>0</v>
      </c>
      <c r="K401" s="218" t="s">
        <v>314</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391</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391</v>
      </c>
      <c r="BM401" s="227" t="s">
        <v>3227</v>
      </c>
    </row>
    <row r="402" s="2" customFormat="1">
      <c r="A402" s="41"/>
      <c r="B402" s="42"/>
      <c r="C402" s="43"/>
      <c r="D402" s="229" t="s">
        <v>317</v>
      </c>
      <c r="E402" s="43"/>
      <c r="F402" s="230" t="s">
        <v>3228</v>
      </c>
      <c r="G402" s="43"/>
      <c r="H402" s="43"/>
      <c r="I402" s="231"/>
      <c r="J402" s="43"/>
      <c r="K402" s="43"/>
      <c r="L402" s="47"/>
      <c r="M402" s="232"/>
      <c r="N402" s="233"/>
      <c r="O402" s="87"/>
      <c r="P402" s="87"/>
      <c r="Q402" s="87"/>
      <c r="R402" s="87"/>
      <c r="S402" s="87"/>
      <c r="T402" s="88"/>
      <c r="U402" s="41"/>
      <c r="V402" s="41"/>
      <c r="W402" s="41"/>
      <c r="X402" s="41"/>
      <c r="Y402" s="41"/>
      <c r="Z402" s="41"/>
      <c r="AA402" s="41"/>
      <c r="AB402" s="41"/>
      <c r="AC402" s="41"/>
      <c r="AD402" s="41"/>
      <c r="AE402" s="41"/>
      <c r="AT402" s="20" t="s">
        <v>317</v>
      </c>
      <c r="AU402" s="20" t="s">
        <v>85</v>
      </c>
    </row>
    <row r="403" s="14" customFormat="1">
      <c r="A403" s="14"/>
      <c r="B403" s="249"/>
      <c r="C403" s="250"/>
      <c r="D403" s="236" t="s">
        <v>319</v>
      </c>
      <c r="E403" s="251" t="s">
        <v>19</v>
      </c>
      <c r="F403" s="252" t="s">
        <v>3229</v>
      </c>
      <c r="G403" s="250"/>
      <c r="H403" s="251" t="s">
        <v>19</v>
      </c>
      <c r="I403" s="253"/>
      <c r="J403" s="250"/>
      <c r="K403" s="250"/>
      <c r="L403" s="254"/>
      <c r="M403" s="255"/>
      <c r="N403" s="256"/>
      <c r="O403" s="256"/>
      <c r="P403" s="256"/>
      <c r="Q403" s="256"/>
      <c r="R403" s="256"/>
      <c r="S403" s="256"/>
      <c r="T403" s="257"/>
      <c r="U403" s="14"/>
      <c r="V403" s="14"/>
      <c r="W403" s="14"/>
      <c r="X403" s="14"/>
      <c r="Y403" s="14"/>
      <c r="Z403" s="14"/>
      <c r="AA403" s="14"/>
      <c r="AB403" s="14"/>
      <c r="AC403" s="14"/>
      <c r="AD403" s="14"/>
      <c r="AE403" s="14"/>
      <c r="AT403" s="258" t="s">
        <v>319</v>
      </c>
      <c r="AU403" s="258" t="s">
        <v>85</v>
      </c>
      <c r="AV403" s="14" t="s">
        <v>83</v>
      </c>
      <c r="AW403" s="14" t="s">
        <v>37</v>
      </c>
      <c r="AX403" s="14" t="s">
        <v>76</v>
      </c>
      <c r="AY403" s="258" t="s">
        <v>308</v>
      </c>
    </row>
    <row r="404" s="14" customFormat="1">
      <c r="A404" s="14"/>
      <c r="B404" s="249"/>
      <c r="C404" s="250"/>
      <c r="D404" s="236" t="s">
        <v>319</v>
      </c>
      <c r="E404" s="251" t="s">
        <v>19</v>
      </c>
      <c r="F404" s="252" t="s">
        <v>3230</v>
      </c>
      <c r="G404" s="250"/>
      <c r="H404" s="251" t="s">
        <v>19</v>
      </c>
      <c r="I404" s="253"/>
      <c r="J404" s="250"/>
      <c r="K404" s="250"/>
      <c r="L404" s="254"/>
      <c r="M404" s="255"/>
      <c r="N404" s="256"/>
      <c r="O404" s="256"/>
      <c r="P404" s="256"/>
      <c r="Q404" s="256"/>
      <c r="R404" s="256"/>
      <c r="S404" s="256"/>
      <c r="T404" s="257"/>
      <c r="U404" s="14"/>
      <c r="V404" s="14"/>
      <c r="W404" s="14"/>
      <c r="X404" s="14"/>
      <c r="Y404" s="14"/>
      <c r="Z404" s="14"/>
      <c r="AA404" s="14"/>
      <c r="AB404" s="14"/>
      <c r="AC404" s="14"/>
      <c r="AD404" s="14"/>
      <c r="AE404" s="14"/>
      <c r="AT404" s="258" t="s">
        <v>319</v>
      </c>
      <c r="AU404" s="258" t="s">
        <v>85</v>
      </c>
      <c r="AV404" s="14" t="s">
        <v>83</v>
      </c>
      <c r="AW404" s="14" t="s">
        <v>37</v>
      </c>
      <c r="AX404" s="14" t="s">
        <v>76</v>
      </c>
      <c r="AY404" s="258" t="s">
        <v>308</v>
      </c>
    </row>
    <row r="405" s="13" customFormat="1">
      <c r="A405" s="13"/>
      <c r="B405" s="234"/>
      <c r="C405" s="235"/>
      <c r="D405" s="236" t="s">
        <v>319</v>
      </c>
      <c r="E405" s="237" t="s">
        <v>19</v>
      </c>
      <c r="F405" s="238" t="s">
        <v>3231</v>
      </c>
      <c r="G405" s="235"/>
      <c r="H405" s="239">
        <v>4</v>
      </c>
      <c r="I405" s="240"/>
      <c r="J405" s="235"/>
      <c r="K405" s="235"/>
      <c r="L405" s="241"/>
      <c r="M405" s="242"/>
      <c r="N405" s="243"/>
      <c r="O405" s="243"/>
      <c r="P405" s="243"/>
      <c r="Q405" s="243"/>
      <c r="R405" s="243"/>
      <c r="S405" s="243"/>
      <c r="T405" s="244"/>
      <c r="U405" s="13"/>
      <c r="V405" s="13"/>
      <c r="W405" s="13"/>
      <c r="X405" s="13"/>
      <c r="Y405" s="13"/>
      <c r="Z405" s="13"/>
      <c r="AA405" s="13"/>
      <c r="AB405" s="13"/>
      <c r="AC405" s="13"/>
      <c r="AD405" s="13"/>
      <c r="AE405" s="13"/>
      <c r="AT405" s="245" t="s">
        <v>319</v>
      </c>
      <c r="AU405" s="245" t="s">
        <v>85</v>
      </c>
      <c r="AV405" s="13" t="s">
        <v>85</v>
      </c>
      <c r="AW405" s="13" t="s">
        <v>37</v>
      </c>
      <c r="AX405" s="13" t="s">
        <v>83</v>
      </c>
      <c r="AY405" s="245" t="s">
        <v>308</v>
      </c>
    </row>
    <row r="406" s="2" customFormat="1" ht="16.5" customHeight="1">
      <c r="A406" s="41"/>
      <c r="B406" s="42"/>
      <c r="C406" s="280" t="s">
        <v>746</v>
      </c>
      <c r="D406" s="280" t="s">
        <v>1137</v>
      </c>
      <c r="E406" s="281" t="s">
        <v>3232</v>
      </c>
      <c r="F406" s="282" t="s">
        <v>3233</v>
      </c>
      <c r="G406" s="283" t="s">
        <v>323</v>
      </c>
      <c r="H406" s="284">
        <v>4</v>
      </c>
      <c r="I406" s="285"/>
      <c r="J406" s="286">
        <f>ROUND(I406*H406,2)</f>
        <v>0</v>
      </c>
      <c r="K406" s="282" t="s">
        <v>314</v>
      </c>
      <c r="L406" s="287"/>
      <c r="M406" s="288" t="s">
        <v>19</v>
      </c>
      <c r="N406" s="289" t="s">
        <v>47</v>
      </c>
      <c r="O406" s="87"/>
      <c r="P406" s="225">
        <f>O406*H406</f>
        <v>0</v>
      </c>
      <c r="Q406" s="225">
        <v>5.0000000000000002E-05</v>
      </c>
      <c r="R406" s="225">
        <f>Q406*H406</f>
        <v>0.00020000000000000001</v>
      </c>
      <c r="S406" s="225">
        <v>0</v>
      </c>
      <c r="T406" s="226">
        <f>S406*H406</f>
        <v>0</v>
      </c>
      <c r="U406" s="41"/>
      <c r="V406" s="41"/>
      <c r="W406" s="41"/>
      <c r="X406" s="41"/>
      <c r="Y406" s="41"/>
      <c r="Z406" s="41"/>
      <c r="AA406" s="41"/>
      <c r="AB406" s="41"/>
      <c r="AC406" s="41"/>
      <c r="AD406" s="41"/>
      <c r="AE406" s="41"/>
      <c r="AR406" s="227" t="s">
        <v>616</v>
      </c>
      <c r="AT406" s="227" t="s">
        <v>1137</v>
      </c>
      <c r="AU406" s="227" t="s">
        <v>85</v>
      </c>
      <c r="AY406" s="20" t="s">
        <v>308</v>
      </c>
      <c r="BE406" s="228">
        <f>IF(N406="základní",J406,0)</f>
        <v>0</v>
      </c>
      <c r="BF406" s="228">
        <f>IF(N406="snížená",J406,0)</f>
        <v>0</v>
      </c>
      <c r="BG406" s="228">
        <f>IF(N406="zákl. přenesená",J406,0)</f>
        <v>0</v>
      </c>
      <c r="BH406" s="228">
        <f>IF(N406="sníž. přenesená",J406,0)</f>
        <v>0</v>
      </c>
      <c r="BI406" s="228">
        <f>IF(N406="nulová",J406,0)</f>
        <v>0</v>
      </c>
      <c r="BJ406" s="20" t="s">
        <v>83</v>
      </c>
      <c r="BK406" s="228">
        <f>ROUND(I406*H406,2)</f>
        <v>0</v>
      </c>
      <c r="BL406" s="20" t="s">
        <v>391</v>
      </c>
      <c r="BM406" s="227" t="s">
        <v>3234</v>
      </c>
    </row>
    <row r="407" s="14" customFormat="1">
      <c r="A407" s="14"/>
      <c r="B407" s="249"/>
      <c r="C407" s="250"/>
      <c r="D407" s="236" t="s">
        <v>319</v>
      </c>
      <c r="E407" s="251" t="s">
        <v>19</v>
      </c>
      <c r="F407" s="252" t="s">
        <v>3229</v>
      </c>
      <c r="G407" s="250"/>
      <c r="H407" s="251" t="s">
        <v>19</v>
      </c>
      <c r="I407" s="253"/>
      <c r="J407" s="250"/>
      <c r="K407" s="250"/>
      <c r="L407" s="254"/>
      <c r="M407" s="255"/>
      <c r="N407" s="256"/>
      <c r="O407" s="256"/>
      <c r="P407" s="256"/>
      <c r="Q407" s="256"/>
      <c r="R407" s="256"/>
      <c r="S407" s="256"/>
      <c r="T407" s="257"/>
      <c r="U407" s="14"/>
      <c r="V407" s="14"/>
      <c r="W407" s="14"/>
      <c r="X407" s="14"/>
      <c r="Y407" s="14"/>
      <c r="Z407" s="14"/>
      <c r="AA407" s="14"/>
      <c r="AB407" s="14"/>
      <c r="AC407" s="14"/>
      <c r="AD407" s="14"/>
      <c r="AE407" s="14"/>
      <c r="AT407" s="258" t="s">
        <v>319</v>
      </c>
      <c r="AU407" s="258" t="s">
        <v>85</v>
      </c>
      <c r="AV407" s="14" t="s">
        <v>83</v>
      </c>
      <c r="AW407" s="14" t="s">
        <v>37</v>
      </c>
      <c r="AX407" s="14" t="s">
        <v>76</v>
      </c>
      <c r="AY407" s="258" t="s">
        <v>308</v>
      </c>
    </row>
    <row r="408" s="14" customFormat="1">
      <c r="A408" s="14"/>
      <c r="B408" s="249"/>
      <c r="C408" s="250"/>
      <c r="D408" s="236" t="s">
        <v>319</v>
      </c>
      <c r="E408" s="251" t="s">
        <v>19</v>
      </c>
      <c r="F408" s="252" t="s">
        <v>3235</v>
      </c>
      <c r="G408" s="250"/>
      <c r="H408" s="251" t="s">
        <v>19</v>
      </c>
      <c r="I408" s="253"/>
      <c r="J408" s="250"/>
      <c r="K408" s="250"/>
      <c r="L408" s="254"/>
      <c r="M408" s="255"/>
      <c r="N408" s="256"/>
      <c r="O408" s="256"/>
      <c r="P408" s="256"/>
      <c r="Q408" s="256"/>
      <c r="R408" s="256"/>
      <c r="S408" s="256"/>
      <c r="T408" s="257"/>
      <c r="U408" s="14"/>
      <c r="V408" s="14"/>
      <c r="W408" s="14"/>
      <c r="X408" s="14"/>
      <c r="Y408" s="14"/>
      <c r="Z408" s="14"/>
      <c r="AA408" s="14"/>
      <c r="AB408" s="14"/>
      <c r="AC408" s="14"/>
      <c r="AD408" s="14"/>
      <c r="AE408" s="14"/>
      <c r="AT408" s="258" t="s">
        <v>319</v>
      </c>
      <c r="AU408" s="258" t="s">
        <v>85</v>
      </c>
      <c r="AV408" s="14" t="s">
        <v>83</v>
      </c>
      <c r="AW408" s="14" t="s">
        <v>37</v>
      </c>
      <c r="AX408" s="14" t="s">
        <v>76</v>
      </c>
      <c r="AY408" s="258" t="s">
        <v>308</v>
      </c>
    </row>
    <row r="409" s="13" customFormat="1">
      <c r="A409" s="13"/>
      <c r="B409" s="234"/>
      <c r="C409" s="235"/>
      <c r="D409" s="236" t="s">
        <v>319</v>
      </c>
      <c r="E409" s="237" t="s">
        <v>19</v>
      </c>
      <c r="F409" s="238" t="s">
        <v>315</v>
      </c>
      <c r="G409" s="235"/>
      <c r="H409" s="239">
        <v>4</v>
      </c>
      <c r="I409" s="240"/>
      <c r="J409" s="235"/>
      <c r="K409" s="235"/>
      <c r="L409" s="241"/>
      <c r="M409" s="242"/>
      <c r="N409" s="243"/>
      <c r="O409" s="243"/>
      <c r="P409" s="243"/>
      <c r="Q409" s="243"/>
      <c r="R409" s="243"/>
      <c r="S409" s="243"/>
      <c r="T409" s="244"/>
      <c r="U409" s="13"/>
      <c r="V409" s="13"/>
      <c r="W409" s="13"/>
      <c r="X409" s="13"/>
      <c r="Y409" s="13"/>
      <c r="Z409" s="13"/>
      <c r="AA409" s="13"/>
      <c r="AB409" s="13"/>
      <c r="AC409" s="13"/>
      <c r="AD409" s="13"/>
      <c r="AE409" s="13"/>
      <c r="AT409" s="245" t="s">
        <v>319</v>
      </c>
      <c r="AU409" s="245" t="s">
        <v>85</v>
      </c>
      <c r="AV409" s="13" t="s">
        <v>85</v>
      </c>
      <c r="AW409" s="13" t="s">
        <v>37</v>
      </c>
      <c r="AX409" s="13" t="s">
        <v>83</v>
      </c>
      <c r="AY409" s="245" t="s">
        <v>308</v>
      </c>
    </row>
    <row r="410" s="12" customFormat="1" ht="25.92" customHeight="1">
      <c r="A410" s="12"/>
      <c r="B410" s="200"/>
      <c r="C410" s="201"/>
      <c r="D410" s="202" t="s">
        <v>75</v>
      </c>
      <c r="E410" s="203" t="s">
        <v>1137</v>
      </c>
      <c r="F410" s="203" t="s">
        <v>1138</v>
      </c>
      <c r="G410" s="201"/>
      <c r="H410" s="201"/>
      <c r="I410" s="204"/>
      <c r="J410" s="205">
        <f>BK410</f>
        <v>0</v>
      </c>
      <c r="K410" s="201"/>
      <c r="L410" s="206"/>
      <c r="M410" s="207"/>
      <c r="N410" s="208"/>
      <c r="O410" s="208"/>
      <c r="P410" s="209">
        <f>P411+P592+P1180+P1217+P1545</f>
        <v>0</v>
      </c>
      <c r="Q410" s="208"/>
      <c r="R410" s="209">
        <f>R411+R592+R1180+R1217+R1545</f>
        <v>53.153271449999998</v>
      </c>
      <c r="S410" s="208"/>
      <c r="T410" s="210">
        <f>T411+T592+T1180+T1217+T1545</f>
        <v>8.4944000000000006</v>
      </c>
      <c r="U410" s="12"/>
      <c r="V410" s="12"/>
      <c r="W410" s="12"/>
      <c r="X410" s="12"/>
      <c r="Y410" s="12"/>
      <c r="Z410" s="12"/>
      <c r="AA410" s="12"/>
      <c r="AB410" s="12"/>
      <c r="AC410" s="12"/>
      <c r="AD410" s="12"/>
      <c r="AE410" s="12"/>
      <c r="AR410" s="211" t="s">
        <v>150</v>
      </c>
      <c r="AT410" s="212" t="s">
        <v>75</v>
      </c>
      <c r="AU410" s="212" t="s">
        <v>76</v>
      </c>
      <c r="AY410" s="211" t="s">
        <v>308</v>
      </c>
      <c r="BK410" s="213">
        <f>BK411+BK592+BK1180+BK1217+BK1545</f>
        <v>0</v>
      </c>
    </row>
    <row r="411" s="12" customFormat="1" ht="22.8" customHeight="1">
      <c r="A411" s="12"/>
      <c r="B411" s="200"/>
      <c r="C411" s="201"/>
      <c r="D411" s="202" t="s">
        <v>75</v>
      </c>
      <c r="E411" s="214" t="s">
        <v>1139</v>
      </c>
      <c r="F411" s="214" t="s">
        <v>1140</v>
      </c>
      <c r="G411" s="201"/>
      <c r="H411" s="201"/>
      <c r="I411" s="204"/>
      <c r="J411" s="215">
        <f>BK411</f>
        <v>0</v>
      </c>
      <c r="K411" s="201"/>
      <c r="L411" s="206"/>
      <c r="M411" s="207"/>
      <c r="N411" s="208"/>
      <c r="O411" s="208"/>
      <c r="P411" s="209">
        <f>SUM(P412:P591)</f>
        <v>0</v>
      </c>
      <c r="Q411" s="208"/>
      <c r="R411" s="209">
        <f>SUM(R412:R591)</f>
        <v>0.22588749999999999</v>
      </c>
      <c r="S411" s="208"/>
      <c r="T411" s="210">
        <f>SUM(T412:T591)</f>
        <v>1.2142</v>
      </c>
      <c r="U411" s="12"/>
      <c r="V411" s="12"/>
      <c r="W411" s="12"/>
      <c r="X411" s="12"/>
      <c r="Y411" s="12"/>
      <c r="Z411" s="12"/>
      <c r="AA411" s="12"/>
      <c r="AB411" s="12"/>
      <c r="AC411" s="12"/>
      <c r="AD411" s="12"/>
      <c r="AE411" s="12"/>
      <c r="AR411" s="211" t="s">
        <v>150</v>
      </c>
      <c r="AT411" s="212" t="s">
        <v>75</v>
      </c>
      <c r="AU411" s="212" t="s">
        <v>83</v>
      </c>
      <c r="AY411" s="211" t="s">
        <v>308</v>
      </c>
      <c r="BK411" s="213">
        <f>SUM(BK412:BK591)</f>
        <v>0</v>
      </c>
    </row>
    <row r="412" s="2" customFormat="1" ht="24.15" customHeight="1">
      <c r="A412" s="41"/>
      <c r="B412" s="42"/>
      <c r="C412" s="216" t="s">
        <v>836</v>
      </c>
      <c r="D412" s="216" t="s">
        <v>310</v>
      </c>
      <c r="E412" s="217" t="s">
        <v>3236</v>
      </c>
      <c r="F412" s="218" t="s">
        <v>3237</v>
      </c>
      <c r="G412" s="219" t="s">
        <v>323</v>
      </c>
      <c r="H412" s="220">
        <v>1</v>
      </c>
      <c r="I412" s="221"/>
      <c r="J412" s="222">
        <f>ROUND(I412*H412,2)</f>
        <v>0</v>
      </c>
      <c r="K412" s="218" t="s">
        <v>314</v>
      </c>
      <c r="L412" s="47"/>
      <c r="M412" s="223" t="s">
        <v>19</v>
      </c>
      <c r="N412" s="224" t="s">
        <v>47</v>
      </c>
      <c r="O412" s="87"/>
      <c r="P412" s="225">
        <f>O412*H412</f>
        <v>0</v>
      </c>
      <c r="Q412" s="225">
        <v>0</v>
      </c>
      <c r="R412" s="225">
        <f>Q412*H412</f>
        <v>0</v>
      </c>
      <c r="S412" s="225">
        <v>0</v>
      </c>
      <c r="T412" s="226">
        <f>S412*H412</f>
        <v>0</v>
      </c>
      <c r="U412" s="41"/>
      <c r="V412" s="41"/>
      <c r="W412" s="41"/>
      <c r="X412" s="41"/>
      <c r="Y412" s="41"/>
      <c r="Z412" s="41"/>
      <c r="AA412" s="41"/>
      <c r="AB412" s="41"/>
      <c r="AC412" s="41"/>
      <c r="AD412" s="41"/>
      <c r="AE412" s="41"/>
      <c r="AR412" s="227" t="s">
        <v>782</v>
      </c>
      <c r="AT412" s="227" t="s">
        <v>310</v>
      </c>
      <c r="AU412" s="227" t="s">
        <v>85</v>
      </c>
      <c r="AY412" s="20" t="s">
        <v>308</v>
      </c>
      <c r="BE412" s="228">
        <f>IF(N412="základní",J412,0)</f>
        <v>0</v>
      </c>
      <c r="BF412" s="228">
        <f>IF(N412="snížená",J412,0)</f>
        <v>0</v>
      </c>
      <c r="BG412" s="228">
        <f>IF(N412="zákl. přenesená",J412,0)</f>
        <v>0</v>
      </c>
      <c r="BH412" s="228">
        <f>IF(N412="sníž. přenesená",J412,0)</f>
        <v>0</v>
      </c>
      <c r="BI412" s="228">
        <f>IF(N412="nulová",J412,0)</f>
        <v>0</v>
      </c>
      <c r="BJ412" s="20" t="s">
        <v>83</v>
      </c>
      <c r="BK412" s="228">
        <f>ROUND(I412*H412,2)</f>
        <v>0</v>
      </c>
      <c r="BL412" s="20" t="s">
        <v>782</v>
      </c>
      <c r="BM412" s="227" t="s">
        <v>3238</v>
      </c>
    </row>
    <row r="413" s="2" customFormat="1">
      <c r="A413" s="41"/>
      <c r="B413" s="42"/>
      <c r="C413" s="43"/>
      <c r="D413" s="229" t="s">
        <v>317</v>
      </c>
      <c r="E413" s="43"/>
      <c r="F413" s="230" t="s">
        <v>3239</v>
      </c>
      <c r="G413" s="43"/>
      <c r="H413" s="43"/>
      <c r="I413" s="231"/>
      <c r="J413" s="43"/>
      <c r="K413" s="43"/>
      <c r="L413" s="47"/>
      <c r="M413" s="232"/>
      <c r="N413" s="233"/>
      <c r="O413" s="87"/>
      <c r="P413" s="87"/>
      <c r="Q413" s="87"/>
      <c r="R413" s="87"/>
      <c r="S413" s="87"/>
      <c r="T413" s="88"/>
      <c r="U413" s="41"/>
      <c r="V413" s="41"/>
      <c r="W413" s="41"/>
      <c r="X413" s="41"/>
      <c r="Y413" s="41"/>
      <c r="Z413" s="41"/>
      <c r="AA413" s="41"/>
      <c r="AB413" s="41"/>
      <c r="AC413" s="41"/>
      <c r="AD413" s="41"/>
      <c r="AE413" s="41"/>
      <c r="AT413" s="20" t="s">
        <v>317</v>
      </c>
      <c r="AU413" s="20" t="s">
        <v>85</v>
      </c>
    </row>
    <row r="414" s="14" customFormat="1">
      <c r="A414" s="14"/>
      <c r="B414" s="249"/>
      <c r="C414" s="250"/>
      <c r="D414" s="236" t="s">
        <v>319</v>
      </c>
      <c r="E414" s="251" t="s">
        <v>19</v>
      </c>
      <c r="F414" s="252" t="s">
        <v>3229</v>
      </c>
      <c r="G414" s="250"/>
      <c r="H414" s="251" t="s">
        <v>19</v>
      </c>
      <c r="I414" s="253"/>
      <c r="J414" s="250"/>
      <c r="K414" s="250"/>
      <c r="L414" s="254"/>
      <c r="M414" s="255"/>
      <c r="N414" s="256"/>
      <c r="O414" s="256"/>
      <c r="P414" s="256"/>
      <c r="Q414" s="256"/>
      <c r="R414" s="256"/>
      <c r="S414" s="256"/>
      <c r="T414" s="257"/>
      <c r="U414" s="14"/>
      <c r="V414" s="14"/>
      <c r="W414" s="14"/>
      <c r="X414" s="14"/>
      <c r="Y414" s="14"/>
      <c r="Z414" s="14"/>
      <c r="AA414" s="14"/>
      <c r="AB414" s="14"/>
      <c r="AC414" s="14"/>
      <c r="AD414" s="14"/>
      <c r="AE414" s="14"/>
      <c r="AT414" s="258" t="s">
        <v>319</v>
      </c>
      <c r="AU414" s="258" t="s">
        <v>85</v>
      </c>
      <c r="AV414" s="14" t="s">
        <v>83</v>
      </c>
      <c r="AW414" s="14" t="s">
        <v>37</v>
      </c>
      <c r="AX414" s="14" t="s">
        <v>76</v>
      </c>
      <c r="AY414" s="258" t="s">
        <v>308</v>
      </c>
    </row>
    <row r="415" s="14" customFormat="1">
      <c r="A415" s="14"/>
      <c r="B415" s="249"/>
      <c r="C415" s="250"/>
      <c r="D415" s="236" t="s">
        <v>319</v>
      </c>
      <c r="E415" s="251" t="s">
        <v>19</v>
      </c>
      <c r="F415" s="252" t="s">
        <v>3240</v>
      </c>
      <c r="G415" s="250"/>
      <c r="H415" s="251" t="s">
        <v>19</v>
      </c>
      <c r="I415" s="253"/>
      <c r="J415" s="250"/>
      <c r="K415" s="250"/>
      <c r="L415" s="254"/>
      <c r="M415" s="255"/>
      <c r="N415" s="256"/>
      <c r="O415" s="256"/>
      <c r="P415" s="256"/>
      <c r="Q415" s="256"/>
      <c r="R415" s="256"/>
      <c r="S415" s="256"/>
      <c r="T415" s="257"/>
      <c r="U415" s="14"/>
      <c r="V415" s="14"/>
      <c r="W415" s="14"/>
      <c r="X415" s="14"/>
      <c r="Y415" s="14"/>
      <c r="Z415" s="14"/>
      <c r="AA415" s="14"/>
      <c r="AB415" s="14"/>
      <c r="AC415" s="14"/>
      <c r="AD415" s="14"/>
      <c r="AE415" s="14"/>
      <c r="AT415" s="258" t="s">
        <v>319</v>
      </c>
      <c r="AU415" s="258" t="s">
        <v>85</v>
      </c>
      <c r="AV415" s="14" t="s">
        <v>83</v>
      </c>
      <c r="AW415" s="14" t="s">
        <v>37</v>
      </c>
      <c r="AX415" s="14" t="s">
        <v>76</v>
      </c>
      <c r="AY415" s="258" t="s">
        <v>308</v>
      </c>
    </row>
    <row r="416" s="13" customFormat="1">
      <c r="A416" s="13"/>
      <c r="B416" s="234"/>
      <c r="C416" s="235"/>
      <c r="D416" s="236" t="s">
        <v>319</v>
      </c>
      <c r="E416" s="237" t="s">
        <v>19</v>
      </c>
      <c r="F416" s="238" t="s">
        <v>83</v>
      </c>
      <c r="G416" s="235"/>
      <c r="H416" s="239">
        <v>1</v>
      </c>
      <c r="I416" s="240"/>
      <c r="J416" s="235"/>
      <c r="K416" s="235"/>
      <c r="L416" s="241"/>
      <c r="M416" s="242"/>
      <c r="N416" s="243"/>
      <c r="O416" s="243"/>
      <c r="P416" s="243"/>
      <c r="Q416" s="243"/>
      <c r="R416" s="243"/>
      <c r="S416" s="243"/>
      <c r="T416" s="244"/>
      <c r="U416" s="13"/>
      <c r="V416" s="13"/>
      <c r="W416" s="13"/>
      <c r="X416" s="13"/>
      <c r="Y416" s="13"/>
      <c r="Z416" s="13"/>
      <c r="AA416" s="13"/>
      <c r="AB416" s="13"/>
      <c r="AC416" s="13"/>
      <c r="AD416" s="13"/>
      <c r="AE416" s="13"/>
      <c r="AT416" s="245" t="s">
        <v>319</v>
      </c>
      <c r="AU416" s="245" t="s">
        <v>85</v>
      </c>
      <c r="AV416" s="13" t="s">
        <v>85</v>
      </c>
      <c r="AW416" s="13" t="s">
        <v>37</v>
      </c>
      <c r="AX416" s="13" t="s">
        <v>83</v>
      </c>
      <c r="AY416" s="245" t="s">
        <v>308</v>
      </c>
    </row>
    <row r="417" s="2" customFormat="1" ht="24.15" customHeight="1">
      <c r="A417" s="41"/>
      <c r="B417" s="42"/>
      <c r="C417" s="216" t="s">
        <v>749</v>
      </c>
      <c r="D417" s="216" t="s">
        <v>310</v>
      </c>
      <c r="E417" s="217" t="s">
        <v>3241</v>
      </c>
      <c r="F417" s="218" t="s">
        <v>3242</v>
      </c>
      <c r="G417" s="219" t="s">
        <v>323</v>
      </c>
      <c r="H417" s="220">
        <v>2</v>
      </c>
      <c r="I417" s="221"/>
      <c r="J417" s="222">
        <f>ROUND(I417*H417,2)</f>
        <v>0</v>
      </c>
      <c r="K417" s="218" t="s">
        <v>314</v>
      </c>
      <c r="L417" s="47"/>
      <c r="M417" s="223" t="s">
        <v>19</v>
      </c>
      <c r="N417" s="224" t="s">
        <v>47</v>
      </c>
      <c r="O417" s="87"/>
      <c r="P417" s="225">
        <f>O417*H417</f>
        <v>0</v>
      </c>
      <c r="Q417" s="225">
        <v>0</v>
      </c>
      <c r="R417" s="225">
        <f>Q417*H417</f>
        <v>0</v>
      </c>
      <c r="S417" s="225">
        <v>0</v>
      </c>
      <c r="T417" s="226">
        <f>S417*H417</f>
        <v>0</v>
      </c>
      <c r="U417" s="41"/>
      <c r="V417" s="41"/>
      <c r="W417" s="41"/>
      <c r="X417" s="41"/>
      <c r="Y417" s="41"/>
      <c r="Z417" s="41"/>
      <c r="AA417" s="41"/>
      <c r="AB417" s="41"/>
      <c r="AC417" s="41"/>
      <c r="AD417" s="41"/>
      <c r="AE417" s="41"/>
      <c r="AR417" s="227" t="s">
        <v>782</v>
      </c>
      <c r="AT417" s="227" t="s">
        <v>310</v>
      </c>
      <c r="AU417" s="227" t="s">
        <v>85</v>
      </c>
      <c r="AY417" s="20" t="s">
        <v>308</v>
      </c>
      <c r="BE417" s="228">
        <f>IF(N417="základní",J417,0)</f>
        <v>0</v>
      </c>
      <c r="BF417" s="228">
        <f>IF(N417="snížená",J417,0)</f>
        <v>0</v>
      </c>
      <c r="BG417" s="228">
        <f>IF(N417="zákl. přenesená",J417,0)</f>
        <v>0</v>
      </c>
      <c r="BH417" s="228">
        <f>IF(N417="sníž. přenesená",J417,0)</f>
        <v>0</v>
      </c>
      <c r="BI417" s="228">
        <f>IF(N417="nulová",J417,0)</f>
        <v>0</v>
      </c>
      <c r="BJ417" s="20" t="s">
        <v>83</v>
      </c>
      <c r="BK417" s="228">
        <f>ROUND(I417*H417,2)</f>
        <v>0</v>
      </c>
      <c r="BL417" s="20" t="s">
        <v>782</v>
      </c>
      <c r="BM417" s="227" t="s">
        <v>3243</v>
      </c>
    </row>
    <row r="418" s="2" customFormat="1">
      <c r="A418" s="41"/>
      <c r="B418" s="42"/>
      <c r="C418" s="43"/>
      <c r="D418" s="229" t="s">
        <v>317</v>
      </c>
      <c r="E418" s="43"/>
      <c r="F418" s="230" t="s">
        <v>3244</v>
      </c>
      <c r="G418" s="43"/>
      <c r="H418" s="43"/>
      <c r="I418" s="231"/>
      <c r="J418" s="43"/>
      <c r="K418" s="43"/>
      <c r="L418" s="47"/>
      <c r="M418" s="232"/>
      <c r="N418" s="233"/>
      <c r="O418" s="87"/>
      <c r="P418" s="87"/>
      <c r="Q418" s="87"/>
      <c r="R418" s="87"/>
      <c r="S418" s="87"/>
      <c r="T418" s="88"/>
      <c r="U418" s="41"/>
      <c r="V418" s="41"/>
      <c r="W418" s="41"/>
      <c r="X418" s="41"/>
      <c r="Y418" s="41"/>
      <c r="Z418" s="41"/>
      <c r="AA418" s="41"/>
      <c r="AB418" s="41"/>
      <c r="AC418" s="41"/>
      <c r="AD418" s="41"/>
      <c r="AE418" s="41"/>
      <c r="AT418" s="20" t="s">
        <v>317</v>
      </c>
      <c r="AU418" s="20" t="s">
        <v>85</v>
      </c>
    </row>
    <row r="419" s="14" customFormat="1">
      <c r="A419" s="14"/>
      <c r="B419" s="249"/>
      <c r="C419" s="250"/>
      <c r="D419" s="236" t="s">
        <v>319</v>
      </c>
      <c r="E419" s="251" t="s">
        <v>19</v>
      </c>
      <c r="F419" s="252" t="s">
        <v>3229</v>
      </c>
      <c r="G419" s="250"/>
      <c r="H419" s="251" t="s">
        <v>19</v>
      </c>
      <c r="I419" s="253"/>
      <c r="J419" s="250"/>
      <c r="K419" s="250"/>
      <c r="L419" s="254"/>
      <c r="M419" s="255"/>
      <c r="N419" s="256"/>
      <c r="O419" s="256"/>
      <c r="P419" s="256"/>
      <c r="Q419" s="256"/>
      <c r="R419" s="256"/>
      <c r="S419" s="256"/>
      <c r="T419" s="257"/>
      <c r="U419" s="14"/>
      <c r="V419" s="14"/>
      <c r="W419" s="14"/>
      <c r="X419" s="14"/>
      <c r="Y419" s="14"/>
      <c r="Z419" s="14"/>
      <c r="AA419" s="14"/>
      <c r="AB419" s="14"/>
      <c r="AC419" s="14"/>
      <c r="AD419" s="14"/>
      <c r="AE419" s="14"/>
      <c r="AT419" s="258" t="s">
        <v>319</v>
      </c>
      <c r="AU419" s="258" t="s">
        <v>85</v>
      </c>
      <c r="AV419" s="14" t="s">
        <v>83</v>
      </c>
      <c r="AW419" s="14" t="s">
        <v>37</v>
      </c>
      <c r="AX419" s="14" t="s">
        <v>76</v>
      </c>
      <c r="AY419" s="258" t="s">
        <v>308</v>
      </c>
    </row>
    <row r="420" s="14" customFormat="1">
      <c r="A420" s="14"/>
      <c r="B420" s="249"/>
      <c r="C420" s="250"/>
      <c r="D420" s="236" t="s">
        <v>319</v>
      </c>
      <c r="E420" s="251" t="s">
        <v>19</v>
      </c>
      <c r="F420" s="252" t="s">
        <v>3245</v>
      </c>
      <c r="G420" s="250"/>
      <c r="H420" s="251" t="s">
        <v>19</v>
      </c>
      <c r="I420" s="253"/>
      <c r="J420" s="250"/>
      <c r="K420" s="250"/>
      <c r="L420" s="254"/>
      <c r="M420" s="255"/>
      <c r="N420" s="256"/>
      <c r="O420" s="256"/>
      <c r="P420" s="256"/>
      <c r="Q420" s="256"/>
      <c r="R420" s="256"/>
      <c r="S420" s="256"/>
      <c r="T420" s="257"/>
      <c r="U420" s="14"/>
      <c r="V420" s="14"/>
      <c r="W420" s="14"/>
      <c r="X420" s="14"/>
      <c r="Y420" s="14"/>
      <c r="Z420" s="14"/>
      <c r="AA420" s="14"/>
      <c r="AB420" s="14"/>
      <c r="AC420" s="14"/>
      <c r="AD420" s="14"/>
      <c r="AE420" s="14"/>
      <c r="AT420" s="258" t="s">
        <v>319</v>
      </c>
      <c r="AU420" s="258" t="s">
        <v>85</v>
      </c>
      <c r="AV420" s="14" t="s">
        <v>83</v>
      </c>
      <c r="AW420" s="14" t="s">
        <v>37</v>
      </c>
      <c r="AX420" s="14" t="s">
        <v>76</v>
      </c>
      <c r="AY420" s="258" t="s">
        <v>308</v>
      </c>
    </row>
    <row r="421" s="13" customFormat="1">
      <c r="A421" s="13"/>
      <c r="B421" s="234"/>
      <c r="C421" s="235"/>
      <c r="D421" s="236" t="s">
        <v>319</v>
      </c>
      <c r="E421" s="237" t="s">
        <v>19</v>
      </c>
      <c r="F421" s="238" t="s">
        <v>85</v>
      </c>
      <c r="G421" s="235"/>
      <c r="H421" s="239">
        <v>2</v>
      </c>
      <c r="I421" s="240"/>
      <c r="J421" s="235"/>
      <c r="K421" s="235"/>
      <c r="L421" s="241"/>
      <c r="M421" s="242"/>
      <c r="N421" s="243"/>
      <c r="O421" s="243"/>
      <c r="P421" s="243"/>
      <c r="Q421" s="243"/>
      <c r="R421" s="243"/>
      <c r="S421" s="243"/>
      <c r="T421" s="244"/>
      <c r="U421" s="13"/>
      <c r="V421" s="13"/>
      <c r="W421" s="13"/>
      <c r="X421" s="13"/>
      <c r="Y421" s="13"/>
      <c r="Z421" s="13"/>
      <c r="AA421" s="13"/>
      <c r="AB421" s="13"/>
      <c r="AC421" s="13"/>
      <c r="AD421" s="13"/>
      <c r="AE421" s="13"/>
      <c r="AT421" s="245" t="s">
        <v>319</v>
      </c>
      <c r="AU421" s="245" t="s">
        <v>85</v>
      </c>
      <c r="AV421" s="13" t="s">
        <v>85</v>
      </c>
      <c r="AW421" s="13" t="s">
        <v>37</v>
      </c>
      <c r="AX421" s="13" t="s">
        <v>83</v>
      </c>
      <c r="AY421" s="245" t="s">
        <v>308</v>
      </c>
    </row>
    <row r="422" s="2" customFormat="1" ht="24.15" customHeight="1">
      <c r="A422" s="41"/>
      <c r="B422" s="42"/>
      <c r="C422" s="216" t="s">
        <v>850</v>
      </c>
      <c r="D422" s="216" t="s">
        <v>310</v>
      </c>
      <c r="E422" s="217" t="s">
        <v>3246</v>
      </c>
      <c r="F422" s="218" t="s">
        <v>3247</v>
      </c>
      <c r="G422" s="219" t="s">
        <v>323</v>
      </c>
      <c r="H422" s="220">
        <v>3</v>
      </c>
      <c r="I422" s="221"/>
      <c r="J422" s="222">
        <f>ROUND(I422*H422,2)</f>
        <v>0</v>
      </c>
      <c r="K422" s="218" t="s">
        <v>314</v>
      </c>
      <c r="L422" s="47"/>
      <c r="M422" s="223" t="s">
        <v>19</v>
      </c>
      <c r="N422" s="224" t="s">
        <v>47</v>
      </c>
      <c r="O422" s="87"/>
      <c r="P422" s="225">
        <f>O422*H422</f>
        <v>0</v>
      </c>
      <c r="Q422" s="225">
        <v>0</v>
      </c>
      <c r="R422" s="225">
        <f>Q422*H422</f>
        <v>0</v>
      </c>
      <c r="S422" s="225">
        <v>0</v>
      </c>
      <c r="T422" s="226">
        <f>S422*H422</f>
        <v>0</v>
      </c>
      <c r="U422" s="41"/>
      <c r="V422" s="41"/>
      <c r="W422" s="41"/>
      <c r="X422" s="41"/>
      <c r="Y422" s="41"/>
      <c r="Z422" s="41"/>
      <c r="AA422" s="41"/>
      <c r="AB422" s="41"/>
      <c r="AC422" s="41"/>
      <c r="AD422" s="41"/>
      <c r="AE422" s="41"/>
      <c r="AR422" s="227" t="s">
        <v>782</v>
      </c>
      <c r="AT422" s="227" t="s">
        <v>310</v>
      </c>
      <c r="AU422" s="227" t="s">
        <v>85</v>
      </c>
      <c r="AY422" s="20" t="s">
        <v>308</v>
      </c>
      <c r="BE422" s="228">
        <f>IF(N422="základní",J422,0)</f>
        <v>0</v>
      </c>
      <c r="BF422" s="228">
        <f>IF(N422="snížená",J422,0)</f>
        <v>0</v>
      </c>
      <c r="BG422" s="228">
        <f>IF(N422="zákl. přenesená",J422,0)</f>
        <v>0</v>
      </c>
      <c r="BH422" s="228">
        <f>IF(N422="sníž. přenesená",J422,0)</f>
        <v>0</v>
      </c>
      <c r="BI422" s="228">
        <f>IF(N422="nulová",J422,0)</f>
        <v>0</v>
      </c>
      <c r="BJ422" s="20" t="s">
        <v>83</v>
      </c>
      <c r="BK422" s="228">
        <f>ROUND(I422*H422,2)</f>
        <v>0</v>
      </c>
      <c r="BL422" s="20" t="s">
        <v>782</v>
      </c>
      <c r="BM422" s="227" t="s">
        <v>3248</v>
      </c>
    </row>
    <row r="423" s="2" customFormat="1">
      <c r="A423" s="41"/>
      <c r="B423" s="42"/>
      <c r="C423" s="43"/>
      <c r="D423" s="229" t="s">
        <v>317</v>
      </c>
      <c r="E423" s="43"/>
      <c r="F423" s="230" t="s">
        <v>3249</v>
      </c>
      <c r="G423" s="43"/>
      <c r="H423" s="43"/>
      <c r="I423" s="231"/>
      <c r="J423" s="43"/>
      <c r="K423" s="43"/>
      <c r="L423" s="47"/>
      <c r="M423" s="232"/>
      <c r="N423" s="233"/>
      <c r="O423" s="87"/>
      <c r="P423" s="87"/>
      <c r="Q423" s="87"/>
      <c r="R423" s="87"/>
      <c r="S423" s="87"/>
      <c r="T423" s="88"/>
      <c r="U423" s="41"/>
      <c r="V423" s="41"/>
      <c r="W423" s="41"/>
      <c r="X423" s="41"/>
      <c r="Y423" s="41"/>
      <c r="Z423" s="41"/>
      <c r="AA423" s="41"/>
      <c r="AB423" s="41"/>
      <c r="AC423" s="41"/>
      <c r="AD423" s="41"/>
      <c r="AE423" s="41"/>
      <c r="AT423" s="20" t="s">
        <v>317</v>
      </c>
      <c r="AU423" s="20" t="s">
        <v>85</v>
      </c>
    </row>
    <row r="424" s="14" customFormat="1">
      <c r="A424" s="14"/>
      <c r="B424" s="249"/>
      <c r="C424" s="250"/>
      <c r="D424" s="236" t="s">
        <v>319</v>
      </c>
      <c r="E424" s="251" t="s">
        <v>19</v>
      </c>
      <c r="F424" s="252" t="s">
        <v>3229</v>
      </c>
      <c r="G424" s="250"/>
      <c r="H424" s="251" t="s">
        <v>19</v>
      </c>
      <c r="I424" s="253"/>
      <c r="J424" s="250"/>
      <c r="K424" s="250"/>
      <c r="L424" s="254"/>
      <c r="M424" s="255"/>
      <c r="N424" s="256"/>
      <c r="O424" s="256"/>
      <c r="P424" s="256"/>
      <c r="Q424" s="256"/>
      <c r="R424" s="256"/>
      <c r="S424" s="256"/>
      <c r="T424" s="257"/>
      <c r="U424" s="14"/>
      <c r="V424" s="14"/>
      <c r="W424" s="14"/>
      <c r="X424" s="14"/>
      <c r="Y424" s="14"/>
      <c r="Z424" s="14"/>
      <c r="AA424" s="14"/>
      <c r="AB424" s="14"/>
      <c r="AC424" s="14"/>
      <c r="AD424" s="14"/>
      <c r="AE424" s="14"/>
      <c r="AT424" s="258" t="s">
        <v>319</v>
      </c>
      <c r="AU424" s="258" t="s">
        <v>85</v>
      </c>
      <c r="AV424" s="14" t="s">
        <v>83</v>
      </c>
      <c r="AW424" s="14" t="s">
        <v>37</v>
      </c>
      <c r="AX424" s="14" t="s">
        <v>76</v>
      </c>
      <c r="AY424" s="258" t="s">
        <v>308</v>
      </c>
    </row>
    <row r="425" s="14" customFormat="1">
      <c r="A425" s="14"/>
      <c r="B425" s="249"/>
      <c r="C425" s="250"/>
      <c r="D425" s="236" t="s">
        <v>319</v>
      </c>
      <c r="E425" s="251" t="s">
        <v>19</v>
      </c>
      <c r="F425" s="252" t="s">
        <v>3250</v>
      </c>
      <c r="G425" s="250"/>
      <c r="H425" s="251" t="s">
        <v>19</v>
      </c>
      <c r="I425" s="253"/>
      <c r="J425" s="250"/>
      <c r="K425" s="250"/>
      <c r="L425" s="254"/>
      <c r="M425" s="255"/>
      <c r="N425" s="256"/>
      <c r="O425" s="256"/>
      <c r="P425" s="256"/>
      <c r="Q425" s="256"/>
      <c r="R425" s="256"/>
      <c r="S425" s="256"/>
      <c r="T425" s="257"/>
      <c r="U425" s="14"/>
      <c r="V425" s="14"/>
      <c r="W425" s="14"/>
      <c r="X425" s="14"/>
      <c r="Y425" s="14"/>
      <c r="Z425" s="14"/>
      <c r="AA425" s="14"/>
      <c r="AB425" s="14"/>
      <c r="AC425" s="14"/>
      <c r="AD425" s="14"/>
      <c r="AE425" s="14"/>
      <c r="AT425" s="258" t="s">
        <v>319</v>
      </c>
      <c r="AU425" s="258" t="s">
        <v>85</v>
      </c>
      <c r="AV425" s="14" t="s">
        <v>83</v>
      </c>
      <c r="AW425" s="14" t="s">
        <v>37</v>
      </c>
      <c r="AX425" s="14" t="s">
        <v>76</v>
      </c>
      <c r="AY425" s="258" t="s">
        <v>308</v>
      </c>
    </row>
    <row r="426" s="13" customFormat="1">
      <c r="A426" s="13"/>
      <c r="B426" s="234"/>
      <c r="C426" s="235"/>
      <c r="D426" s="236" t="s">
        <v>319</v>
      </c>
      <c r="E426" s="237" t="s">
        <v>19</v>
      </c>
      <c r="F426" s="238" t="s">
        <v>85</v>
      </c>
      <c r="G426" s="235"/>
      <c r="H426" s="239">
        <v>2</v>
      </c>
      <c r="I426" s="240"/>
      <c r="J426" s="235"/>
      <c r="K426" s="235"/>
      <c r="L426" s="241"/>
      <c r="M426" s="242"/>
      <c r="N426" s="243"/>
      <c r="O426" s="243"/>
      <c r="P426" s="243"/>
      <c r="Q426" s="243"/>
      <c r="R426" s="243"/>
      <c r="S426" s="243"/>
      <c r="T426" s="244"/>
      <c r="U426" s="13"/>
      <c r="V426" s="13"/>
      <c r="W426" s="13"/>
      <c r="X426" s="13"/>
      <c r="Y426" s="13"/>
      <c r="Z426" s="13"/>
      <c r="AA426" s="13"/>
      <c r="AB426" s="13"/>
      <c r="AC426" s="13"/>
      <c r="AD426" s="13"/>
      <c r="AE426" s="13"/>
      <c r="AT426" s="245" t="s">
        <v>319</v>
      </c>
      <c r="AU426" s="245" t="s">
        <v>85</v>
      </c>
      <c r="AV426" s="13" t="s">
        <v>85</v>
      </c>
      <c r="AW426" s="13" t="s">
        <v>37</v>
      </c>
      <c r="AX426" s="13" t="s">
        <v>76</v>
      </c>
      <c r="AY426" s="245" t="s">
        <v>308</v>
      </c>
    </row>
    <row r="427" s="14" customFormat="1">
      <c r="A427" s="14"/>
      <c r="B427" s="249"/>
      <c r="C427" s="250"/>
      <c r="D427" s="236" t="s">
        <v>319</v>
      </c>
      <c r="E427" s="251" t="s">
        <v>19</v>
      </c>
      <c r="F427" s="252" t="s">
        <v>3251</v>
      </c>
      <c r="G427" s="250"/>
      <c r="H427" s="251" t="s">
        <v>19</v>
      </c>
      <c r="I427" s="253"/>
      <c r="J427" s="250"/>
      <c r="K427" s="250"/>
      <c r="L427" s="254"/>
      <c r="M427" s="255"/>
      <c r="N427" s="256"/>
      <c r="O427" s="256"/>
      <c r="P427" s="256"/>
      <c r="Q427" s="256"/>
      <c r="R427" s="256"/>
      <c r="S427" s="256"/>
      <c r="T427" s="257"/>
      <c r="U427" s="14"/>
      <c r="V427" s="14"/>
      <c r="W427" s="14"/>
      <c r="X427" s="14"/>
      <c r="Y427" s="14"/>
      <c r="Z427" s="14"/>
      <c r="AA427" s="14"/>
      <c r="AB427" s="14"/>
      <c r="AC427" s="14"/>
      <c r="AD427" s="14"/>
      <c r="AE427" s="14"/>
      <c r="AT427" s="258" t="s">
        <v>319</v>
      </c>
      <c r="AU427" s="258" t="s">
        <v>85</v>
      </c>
      <c r="AV427" s="14" t="s">
        <v>83</v>
      </c>
      <c r="AW427" s="14" t="s">
        <v>37</v>
      </c>
      <c r="AX427" s="14" t="s">
        <v>76</v>
      </c>
      <c r="AY427" s="258" t="s">
        <v>308</v>
      </c>
    </row>
    <row r="428" s="13" customFormat="1">
      <c r="A428" s="13"/>
      <c r="B428" s="234"/>
      <c r="C428" s="235"/>
      <c r="D428" s="236" t="s">
        <v>319</v>
      </c>
      <c r="E428" s="237" t="s">
        <v>19</v>
      </c>
      <c r="F428" s="238" t="s">
        <v>83</v>
      </c>
      <c r="G428" s="235"/>
      <c r="H428" s="239">
        <v>1</v>
      </c>
      <c r="I428" s="240"/>
      <c r="J428" s="235"/>
      <c r="K428" s="235"/>
      <c r="L428" s="241"/>
      <c r="M428" s="242"/>
      <c r="N428" s="243"/>
      <c r="O428" s="243"/>
      <c r="P428" s="243"/>
      <c r="Q428" s="243"/>
      <c r="R428" s="243"/>
      <c r="S428" s="243"/>
      <c r="T428" s="244"/>
      <c r="U428" s="13"/>
      <c r="V428" s="13"/>
      <c r="W428" s="13"/>
      <c r="X428" s="13"/>
      <c r="Y428" s="13"/>
      <c r="Z428" s="13"/>
      <c r="AA428" s="13"/>
      <c r="AB428" s="13"/>
      <c r="AC428" s="13"/>
      <c r="AD428" s="13"/>
      <c r="AE428" s="13"/>
      <c r="AT428" s="245" t="s">
        <v>319</v>
      </c>
      <c r="AU428" s="245" t="s">
        <v>85</v>
      </c>
      <c r="AV428" s="13" t="s">
        <v>85</v>
      </c>
      <c r="AW428" s="13" t="s">
        <v>37</v>
      </c>
      <c r="AX428" s="13" t="s">
        <v>76</v>
      </c>
      <c r="AY428" s="245" t="s">
        <v>308</v>
      </c>
    </row>
    <row r="429" s="15" customFormat="1">
      <c r="A429" s="15"/>
      <c r="B429" s="259"/>
      <c r="C429" s="260"/>
      <c r="D429" s="236" t="s">
        <v>319</v>
      </c>
      <c r="E429" s="261" t="s">
        <v>19</v>
      </c>
      <c r="F429" s="262" t="s">
        <v>448</v>
      </c>
      <c r="G429" s="260"/>
      <c r="H429" s="263">
        <v>3</v>
      </c>
      <c r="I429" s="264"/>
      <c r="J429" s="260"/>
      <c r="K429" s="260"/>
      <c r="L429" s="265"/>
      <c r="M429" s="266"/>
      <c r="N429" s="267"/>
      <c r="O429" s="267"/>
      <c r="P429" s="267"/>
      <c r="Q429" s="267"/>
      <c r="R429" s="267"/>
      <c r="S429" s="267"/>
      <c r="T429" s="268"/>
      <c r="U429" s="15"/>
      <c r="V429" s="15"/>
      <c r="W429" s="15"/>
      <c r="X429" s="15"/>
      <c r="Y429" s="15"/>
      <c r="Z429" s="15"/>
      <c r="AA429" s="15"/>
      <c r="AB429" s="15"/>
      <c r="AC429" s="15"/>
      <c r="AD429" s="15"/>
      <c r="AE429" s="15"/>
      <c r="AT429" s="269" t="s">
        <v>319</v>
      </c>
      <c r="AU429" s="269" t="s">
        <v>85</v>
      </c>
      <c r="AV429" s="15" t="s">
        <v>315</v>
      </c>
      <c r="AW429" s="15" t="s">
        <v>37</v>
      </c>
      <c r="AX429" s="15" t="s">
        <v>83</v>
      </c>
      <c r="AY429" s="269" t="s">
        <v>308</v>
      </c>
    </row>
    <row r="430" s="2" customFormat="1" ht="16.5" customHeight="1">
      <c r="A430" s="41"/>
      <c r="B430" s="42"/>
      <c r="C430" s="280" t="s">
        <v>750</v>
      </c>
      <c r="D430" s="280" t="s">
        <v>1137</v>
      </c>
      <c r="E430" s="281" t="s">
        <v>3252</v>
      </c>
      <c r="F430" s="282" t="s">
        <v>3253</v>
      </c>
      <c r="G430" s="283" t="s">
        <v>323</v>
      </c>
      <c r="H430" s="284">
        <v>5</v>
      </c>
      <c r="I430" s="285"/>
      <c r="J430" s="286">
        <f>ROUND(I430*H430,2)</f>
        <v>0</v>
      </c>
      <c r="K430" s="282" t="s">
        <v>3254</v>
      </c>
      <c r="L430" s="287"/>
      <c r="M430" s="288" t="s">
        <v>19</v>
      </c>
      <c r="N430" s="289" t="s">
        <v>47</v>
      </c>
      <c r="O430" s="87"/>
      <c r="P430" s="225">
        <f>O430*H430</f>
        <v>0</v>
      </c>
      <c r="Q430" s="225">
        <v>0.0080999999999999996</v>
      </c>
      <c r="R430" s="225">
        <f>Q430*H430</f>
        <v>0.040499999999999994</v>
      </c>
      <c r="S430" s="225">
        <v>0</v>
      </c>
      <c r="T430" s="226">
        <f>S430*H430</f>
        <v>0</v>
      </c>
      <c r="U430" s="41"/>
      <c r="V430" s="41"/>
      <c r="W430" s="41"/>
      <c r="X430" s="41"/>
      <c r="Y430" s="41"/>
      <c r="Z430" s="41"/>
      <c r="AA430" s="41"/>
      <c r="AB430" s="41"/>
      <c r="AC430" s="41"/>
      <c r="AD430" s="41"/>
      <c r="AE430" s="41"/>
      <c r="AR430" s="227" t="s">
        <v>3255</v>
      </c>
      <c r="AT430" s="227" t="s">
        <v>1137</v>
      </c>
      <c r="AU430" s="227" t="s">
        <v>85</v>
      </c>
      <c r="AY430" s="20" t="s">
        <v>308</v>
      </c>
      <c r="BE430" s="228">
        <f>IF(N430="základní",J430,0)</f>
        <v>0</v>
      </c>
      <c r="BF430" s="228">
        <f>IF(N430="snížená",J430,0)</f>
        <v>0</v>
      </c>
      <c r="BG430" s="228">
        <f>IF(N430="zákl. přenesená",J430,0)</f>
        <v>0</v>
      </c>
      <c r="BH430" s="228">
        <f>IF(N430="sníž. přenesená",J430,0)</f>
        <v>0</v>
      </c>
      <c r="BI430" s="228">
        <f>IF(N430="nulová",J430,0)</f>
        <v>0</v>
      </c>
      <c r="BJ430" s="20" t="s">
        <v>83</v>
      </c>
      <c r="BK430" s="228">
        <f>ROUND(I430*H430,2)</f>
        <v>0</v>
      </c>
      <c r="BL430" s="20" t="s">
        <v>782</v>
      </c>
      <c r="BM430" s="227" t="s">
        <v>3256</v>
      </c>
    </row>
    <row r="431" s="14" customFormat="1">
      <c r="A431" s="14"/>
      <c r="B431" s="249"/>
      <c r="C431" s="250"/>
      <c r="D431" s="236" t="s">
        <v>319</v>
      </c>
      <c r="E431" s="251" t="s">
        <v>19</v>
      </c>
      <c r="F431" s="252" t="s">
        <v>3229</v>
      </c>
      <c r="G431" s="250"/>
      <c r="H431" s="251" t="s">
        <v>19</v>
      </c>
      <c r="I431" s="253"/>
      <c r="J431" s="250"/>
      <c r="K431" s="250"/>
      <c r="L431" s="254"/>
      <c r="M431" s="255"/>
      <c r="N431" s="256"/>
      <c r="O431" s="256"/>
      <c r="P431" s="256"/>
      <c r="Q431" s="256"/>
      <c r="R431" s="256"/>
      <c r="S431" s="256"/>
      <c r="T431" s="257"/>
      <c r="U431" s="14"/>
      <c r="V431" s="14"/>
      <c r="W431" s="14"/>
      <c r="X431" s="14"/>
      <c r="Y431" s="14"/>
      <c r="Z431" s="14"/>
      <c r="AA431" s="14"/>
      <c r="AB431" s="14"/>
      <c r="AC431" s="14"/>
      <c r="AD431" s="14"/>
      <c r="AE431" s="14"/>
      <c r="AT431" s="258" t="s">
        <v>319</v>
      </c>
      <c r="AU431" s="258" t="s">
        <v>85</v>
      </c>
      <c r="AV431" s="14" t="s">
        <v>83</v>
      </c>
      <c r="AW431" s="14" t="s">
        <v>37</v>
      </c>
      <c r="AX431" s="14" t="s">
        <v>76</v>
      </c>
      <c r="AY431" s="258" t="s">
        <v>308</v>
      </c>
    </row>
    <row r="432" s="14" customFormat="1">
      <c r="A432" s="14"/>
      <c r="B432" s="249"/>
      <c r="C432" s="250"/>
      <c r="D432" s="236" t="s">
        <v>319</v>
      </c>
      <c r="E432" s="251" t="s">
        <v>19</v>
      </c>
      <c r="F432" s="252" t="s">
        <v>3257</v>
      </c>
      <c r="G432" s="250"/>
      <c r="H432" s="251" t="s">
        <v>19</v>
      </c>
      <c r="I432" s="253"/>
      <c r="J432" s="250"/>
      <c r="K432" s="250"/>
      <c r="L432" s="254"/>
      <c r="M432" s="255"/>
      <c r="N432" s="256"/>
      <c r="O432" s="256"/>
      <c r="P432" s="256"/>
      <c r="Q432" s="256"/>
      <c r="R432" s="256"/>
      <c r="S432" s="256"/>
      <c r="T432" s="257"/>
      <c r="U432" s="14"/>
      <c r="V432" s="14"/>
      <c r="W432" s="14"/>
      <c r="X432" s="14"/>
      <c r="Y432" s="14"/>
      <c r="Z432" s="14"/>
      <c r="AA432" s="14"/>
      <c r="AB432" s="14"/>
      <c r="AC432" s="14"/>
      <c r="AD432" s="14"/>
      <c r="AE432" s="14"/>
      <c r="AT432" s="258" t="s">
        <v>319</v>
      </c>
      <c r="AU432" s="258" t="s">
        <v>85</v>
      </c>
      <c r="AV432" s="14" t="s">
        <v>83</v>
      </c>
      <c r="AW432" s="14" t="s">
        <v>37</v>
      </c>
      <c r="AX432" s="14" t="s">
        <v>76</v>
      </c>
      <c r="AY432" s="258" t="s">
        <v>308</v>
      </c>
    </row>
    <row r="433" s="13" customFormat="1">
      <c r="A433" s="13"/>
      <c r="B433" s="234"/>
      <c r="C433" s="235"/>
      <c r="D433" s="236" t="s">
        <v>319</v>
      </c>
      <c r="E433" s="237" t="s">
        <v>19</v>
      </c>
      <c r="F433" s="238" t="s">
        <v>336</v>
      </c>
      <c r="G433" s="235"/>
      <c r="H433" s="239">
        <v>5</v>
      </c>
      <c r="I433" s="240"/>
      <c r="J433" s="235"/>
      <c r="K433" s="235"/>
      <c r="L433" s="241"/>
      <c r="M433" s="242"/>
      <c r="N433" s="243"/>
      <c r="O433" s="243"/>
      <c r="P433" s="243"/>
      <c r="Q433" s="243"/>
      <c r="R433" s="243"/>
      <c r="S433" s="243"/>
      <c r="T433" s="244"/>
      <c r="U433" s="13"/>
      <c r="V433" s="13"/>
      <c r="W433" s="13"/>
      <c r="X433" s="13"/>
      <c r="Y433" s="13"/>
      <c r="Z433" s="13"/>
      <c r="AA433" s="13"/>
      <c r="AB433" s="13"/>
      <c r="AC433" s="13"/>
      <c r="AD433" s="13"/>
      <c r="AE433" s="13"/>
      <c r="AT433" s="245" t="s">
        <v>319</v>
      </c>
      <c r="AU433" s="245" t="s">
        <v>85</v>
      </c>
      <c r="AV433" s="13" t="s">
        <v>85</v>
      </c>
      <c r="AW433" s="13" t="s">
        <v>37</v>
      </c>
      <c r="AX433" s="13" t="s">
        <v>83</v>
      </c>
      <c r="AY433" s="245" t="s">
        <v>308</v>
      </c>
    </row>
    <row r="434" s="2" customFormat="1" ht="16.5" customHeight="1">
      <c r="A434" s="41"/>
      <c r="B434" s="42"/>
      <c r="C434" s="216" t="s">
        <v>867</v>
      </c>
      <c r="D434" s="216" t="s">
        <v>310</v>
      </c>
      <c r="E434" s="217" t="s">
        <v>3258</v>
      </c>
      <c r="F434" s="218" t="s">
        <v>3259</v>
      </c>
      <c r="G434" s="219" t="s">
        <v>323</v>
      </c>
      <c r="H434" s="220">
        <v>12</v>
      </c>
      <c r="I434" s="221"/>
      <c r="J434" s="222">
        <f>ROUND(I434*H434,2)</f>
        <v>0</v>
      </c>
      <c r="K434" s="218" t="s">
        <v>314</v>
      </c>
      <c r="L434" s="47"/>
      <c r="M434" s="223" t="s">
        <v>19</v>
      </c>
      <c r="N434" s="224" t="s">
        <v>47</v>
      </c>
      <c r="O434" s="87"/>
      <c r="P434" s="225">
        <f>O434*H434</f>
        <v>0</v>
      </c>
      <c r="Q434" s="225">
        <v>0</v>
      </c>
      <c r="R434" s="225">
        <f>Q434*H434</f>
        <v>0</v>
      </c>
      <c r="S434" s="225">
        <v>0</v>
      </c>
      <c r="T434" s="226">
        <f>S434*H434</f>
        <v>0</v>
      </c>
      <c r="U434" s="41"/>
      <c r="V434" s="41"/>
      <c r="W434" s="41"/>
      <c r="X434" s="41"/>
      <c r="Y434" s="41"/>
      <c r="Z434" s="41"/>
      <c r="AA434" s="41"/>
      <c r="AB434" s="41"/>
      <c r="AC434" s="41"/>
      <c r="AD434" s="41"/>
      <c r="AE434" s="41"/>
      <c r="AR434" s="227" t="s">
        <v>782</v>
      </c>
      <c r="AT434" s="227" t="s">
        <v>310</v>
      </c>
      <c r="AU434" s="227" t="s">
        <v>85</v>
      </c>
      <c r="AY434" s="20" t="s">
        <v>308</v>
      </c>
      <c r="BE434" s="228">
        <f>IF(N434="základní",J434,0)</f>
        <v>0</v>
      </c>
      <c r="BF434" s="228">
        <f>IF(N434="snížená",J434,0)</f>
        <v>0</v>
      </c>
      <c r="BG434" s="228">
        <f>IF(N434="zákl. přenesená",J434,0)</f>
        <v>0</v>
      </c>
      <c r="BH434" s="228">
        <f>IF(N434="sníž. přenesená",J434,0)</f>
        <v>0</v>
      </c>
      <c r="BI434" s="228">
        <f>IF(N434="nulová",J434,0)</f>
        <v>0</v>
      </c>
      <c r="BJ434" s="20" t="s">
        <v>83</v>
      </c>
      <c r="BK434" s="228">
        <f>ROUND(I434*H434,2)</f>
        <v>0</v>
      </c>
      <c r="BL434" s="20" t="s">
        <v>782</v>
      </c>
      <c r="BM434" s="227" t="s">
        <v>3260</v>
      </c>
    </row>
    <row r="435" s="2" customFormat="1">
      <c r="A435" s="41"/>
      <c r="B435" s="42"/>
      <c r="C435" s="43"/>
      <c r="D435" s="229" t="s">
        <v>317</v>
      </c>
      <c r="E435" s="43"/>
      <c r="F435" s="230" t="s">
        <v>3261</v>
      </c>
      <c r="G435" s="43"/>
      <c r="H435" s="43"/>
      <c r="I435" s="231"/>
      <c r="J435" s="43"/>
      <c r="K435" s="43"/>
      <c r="L435" s="47"/>
      <c r="M435" s="232"/>
      <c r="N435" s="233"/>
      <c r="O435" s="87"/>
      <c r="P435" s="87"/>
      <c r="Q435" s="87"/>
      <c r="R435" s="87"/>
      <c r="S435" s="87"/>
      <c r="T435" s="88"/>
      <c r="U435" s="41"/>
      <c r="V435" s="41"/>
      <c r="W435" s="41"/>
      <c r="X435" s="41"/>
      <c r="Y435" s="41"/>
      <c r="Z435" s="41"/>
      <c r="AA435" s="41"/>
      <c r="AB435" s="41"/>
      <c r="AC435" s="41"/>
      <c r="AD435" s="41"/>
      <c r="AE435" s="41"/>
      <c r="AT435" s="20" t="s">
        <v>317</v>
      </c>
      <c r="AU435" s="20" t="s">
        <v>85</v>
      </c>
    </row>
    <row r="436" s="14" customFormat="1">
      <c r="A436" s="14"/>
      <c r="B436" s="249"/>
      <c r="C436" s="250"/>
      <c r="D436" s="236" t="s">
        <v>319</v>
      </c>
      <c r="E436" s="251" t="s">
        <v>19</v>
      </c>
      <c r="F436" s="252" t="s">
        <v>3262</v>
      </c>
      <c r="G436" s="250"/>
      <c r="H436" s="251" t="s">
        <v>19</v>
      </c>
      <c r="I436" s="253"/>
      <c r="J436" s="250"/>
      <c r="K436" s="250"/>
      <c r="L436" s="254"/>
      <c r="M436" s="255"/>
      <c r="N436" s="256"/>
      <c r="O436" s="256"/>
      <c r="P436" s="256"/>
      <c r="Q436" s="256"/>
      <c r="R436" s="256"/>
      <c r="S436" s="256"/>
      <c r="T436" s="257"/>
      <c r="U436" s="14"/>
      <c r="V436" s="14"/>
      <c r="W436" s="14"/>
      <c r="X436" s="14"/>
      <c r="Y436" s="14"/>
      <c r="Z436" s="14"/>
      <c r="AA436" s="14"/>
      <c r="AB436" s="14"/>
      <c r="AC436" s="14"/>
      <c r="AD436" s="14"/>
      <c r="AE436" s="14"/>
      <c r="AT436" s="258" t="s">
        <v>319</v>
      </c>
      <c r="AU436" s="258" t="s">
        <v>85</v>
      </c>
      <c r="AV436" s="14" t="s">
        <v>83</v>
      </c>
      <c r="AW436" s="14" t="s">
        <v>37</v>
      </c>
      <c r="AX436" s="14" t="s">
        <v>76</v>
      </c>
      <c r="AY436" s="258" t="s">
        <v>308</v>
      </c>
    </row>
    <row r="437" s="13" customFormat="1">
      <c r="A437" s="13"/>
      <c r="B437" s="234"/>
      <c r="C437" s="235"/>
      <c r="D437" s="236" t="s">
        <v>319</v>
      </c>
      <c r="E437" s="237" t="s">
        <v>19</v>
      </c>
      <c r="F437" s="238" t="s">
        <v>3263</v>
      </c>
      <c r="G437" s="235"/>
      <c r="H437" s="239">
        <v>12</v>
      </c>
      <c r="I437" s="240"/>
      <c r="J437" s="235"/>
      <c r="K437" s="235"/>
      <c r="L437" s="241"/>
      <c r="M437" s="242"/>
      <c r="N437" s="243"/>
      <c r="O437" s="243"/>
      <c r="P437" s="243"/>
      <c r="Q437" s="243"/>
      <c r="R437" s="243"/>
      <c r="S437" s="243"/>
      <c r="T437" s="244"/>
      <c r="U437" s="13"/>
      <c r="V437" s="13"/>
      <c r="W437" s="13"/>
      <c r="X437" s="13"/>
      <c r="Y437" s="13"/>
      <c r="Z437" s="13"/>
      <c r="AA437" s="13"/>
      <c r="AB437" s="13"/>
      <c r="AC437" s="13"/>
      <c r="AD437" s="13"/>
      <c r="AE437" s="13"/>
      <c r="AT437" s="245" t="s">
        <v>319</v>
      </c>
      <c r="AU437" s="245" t="s">
        <v>85</v>
      </c>
      <c r="AV437" s="13" t="s">
        <v>85</v>
      </c>
      <c r="AW437" s="13" t="s">
        <v>37</v>
      </c>
      <c r="AX437" s="13" t="s">
        <v>83</v>
      </c>
      <c r="AY437" s="245" t="s">
        <v>308</v>
      </c>
    </row>
    <row r="438" s="2" customFormat="1" ht="16.5" customHeight="1">
      <c r="A438" s="41"/>
      <c r="B438" s="42"/>
      <c r="C438" s="280" t="s">
        <v>751</v>
      </c>
      <c r="D438" s="280" t="s">
        <v>1137</v>
      </c>
      <c r="E438" s="281" t="s">
        <v>3264</v>
      </c>
      <c r="F438" s="282" t="s">
        <v>3265</v>
      </c>
      <c r="G438" s="283" t="s">
        <v>323</v>
      </c>
      <c r="H438" s="284">
        <v>12</v>
      </c>
      <c r="I438" s="285"/>
      <c r="J438" s="286">
        <f>ROUND(I438*H438,2)</f>
        <v>0</v>
      </c>
      <c r="K438" s="282" t="s">
        <v>314</v>
      </c>
      <c r="L438" s="287"/>
      <c r="M438" s="288" t="s">
        <v>19</v>
      </c>
      <c r="N438" s="289" t="s">
        <v>47</v>
      </c>
      <c r="O438" s="87"/>
      <c r="P438" s="225">
        <f>O438*H438</f>
        <v>0</v>
      </c>
      <c r="Q438" s="225">
        <v>0.00023000000000000001</v>
      </c>
      <c r="R438" s="225">
        <f>Q438*H438</f>
        <v>0.0027600000000000003</v>
      </c>
      <c r="S438" s="225">
        <v>0</v>
      </c>
      <c r="T438" s="226">
        <f>S438*H438</f>
        <v>0</v>
      </c>
      <c r="U438" s="41"/>
      <c r="V438" s="41"/>
      <c r="W438" s="41"/>
      <c r="X438" s="41"/>
      <c r="Y438" s="41"/>
      <c r="Z438" s="41"/>
      <c r="AA438" s="41"/>
      <c r="AB438" s="41"/>
      <c r="AC438" s="41"/>
      <c r="AD438" s="41"/>
      <c r="AE438" s="41"/>
      <c r="AR438" s="227" t="s">
        <v>3255</v>
      </c>
      <c r="AT438" s="227" t="s">
        <v>1137</v>
      </c>
      <c r="AU438" s="227" t="s">
        <v>85</v>
      </c>
      <c r="AY438" s="20" t="s">
        <v>308</v>
      </c>
      <c r="BE438" s="228">
        <f>IF(N438="základní",J438,0)</f>
        <v>0</v>
      </c>
      <c r="BF438" s="228">
        <f>IF(N438="snížená",J438,0)</f>
        <v>0</v>
      </c>
      <c r="BG438" s="228">
        <f>IF(N438="zákl. přenesená",J438,0)</f>
        <v>0</v>
      </c>
      <c r="BH438" s="228">
        <f>IF(N438="sníž. přenesená",J438,0)</f>
        <v>0</v>
      </c>
      <c r="BI438" s="228">
        <f>IF(N438="nulová",J438,0)</f>
        <v>0</v>
      </c>
      <c r="BJ438" s="20" t="s">
        <v>83</v>
      </c>
      <c r="BK438" s="228">
        <f>ROUND(I438*H438,2)</f>
        <v>0</v>
      </c>
      <c r="BL438" s="20" t="s">
        <v>782</v>
      </c>
      <c r="BM438" s="227" t="s">
        <v>3266</v>
      </c>
    </row>
    <row r="439" s="14" customFormat="1">
      <c r="A439" s="14"/>
      <c r="B439" s="249"/>
      <c r="C439" s="250"/>
      <c r="D439" s="236" t="s">
        <v>319</v>
      </c>
      <c r="E439" s="251" t="s">
        <v>19</v>
      </c>
      <c r="F439" s="252" t="s">
        <v>3262</v>
      </c>
      <c r="G439" s="250"/>
      <c r="H439" s="251" t="s">
        <v>19</v>
      </c>
      <c r="I439" s="253"/>
      <c r="J439" s="250"/>
      <c r="K439" s="250"/>
      <c r="L439" s="254"/>
      <c r="M439" s="255"/>
      <c r="N439" s="256"/>
      <c r="O439" s="256"/>
      <c r="P439" s="256"/>
      <c r="Q439" s="256"/>
      <c r="R439" s="256"/>
      <c r="S439" s="256"/>
      <c r="T439" s="257"/>
      <c r="U439" s="14"/>
      <c r="V439" s="14"/>
      <c r="W439" s="14"/>
      <c r="X439" s="14"/>
      <c r="Y439" s="14"/>
      <c r="Z439" s="14"/>
      <c r="AA439" s="14"/>
      <c r="AB439" s="14"/>
      <c r="AC439" s="14"/>
      <c r="AD439" s="14"/>
      <c r="AE439" s="14"/>
      <c r="AT439" s="258" t="s">
        <v>319</v>
      </c>
      <c r="AU439" s="258" t="s">
        <v>85</v>
      </c>
      <c r="AV439" s="14" t="s">
        <v>83</v>
      </c>
      <c r="AW439" s="14" t="s">
        <v>37</v>
      </c>
      <c r="AX439" s="14" t="s">
        <v>76</v>
      </c>
      <c r="AY439" s="258" t="s">
        <v>308</v>
      </c>
    </row>
    <row r="440" s="13" customFormat="1">
      <c r="A440" s="13"/>
      <c r="B440" s="234"/>
      <c r="C440" s="235"/>
      <c r="D440" s="236" t="s">
        <v>319</v>
      </c>
      <c r="E440" s="237" t="s">
        <v>19</v>
      </c>
      <c r="F440" s="238" t="s">
        <v>3263</v>
      </c>
      <c r="G440" s="235"/>
      <c r="H440" s="239">
        <v>12</v>
      </c>
      <c r="I440" s="240"/>
      <c r="J440" s="235"/>
      <c r="K440" s="235"/>
      <c r="L440" s="241"/>
      <c r="M440" s="242"/>
      <c r="N440" s="243"/>
      <c r="O440" s="243"/>
      <c r="P440" s="243"/>
      <c r="Q440" s="243"/>
      <c r="R440" s="243"/>
      <c r="S440" s="243"/>
      <c r="T440" s="244"/>
      <c r="U440" s="13"/>
      <c r="V440" s="13"/>
      <c r="W440" s="13"/>
      <c r="X440" s="13"/>
      <c r="Y440" s="13"/>
      <c r="Z440" s="13"/>
      <c r="AA440" s="13"/>
      <c r="AB440" s="13"/>
      <c r="AC440" s="13"/>
      <c r="AD440" s="13"/>
      <c r="AE440" s="13"/>
      <c r="AT440" s="245" t="s">
        <v>319</v>
      </c>
      <c r="AU440" s="245" t="s">
        <v>85</v>
      </c>
      <c r="AV440" s="13" t="s">
        <v>85</v>
      </c>
      <c r="AW440" s="13" t="s">
        <v>37</v>
      </c>
      <c r="AX440" s="13" t="s">
        <v>83</v>
      </c>
      <c r="AY440" s="245" t="s">
        <v>308</v>
      </c>
    </row>
    <row r="441" s="2" customFormat="1" ht="16.5" customHeight="1">
      <c r="A441" s="41"/>
      <c r="B441" s="42"/>
      <c r="C441" s="216" t="s">
        <v>1402</v>
      </c>
      <c r="D441" s="216" t="s">
        <v>310</v>
      </c>
      <c r="E441" s="217" t="s">
        <v>3267</v>
      </c>
      <c r="F441" s="218" t="s">
        <v>3268</v>
      </c>
      <c r="G441" s="219" t="s">
        <v>474</v>
      </c>
      <c r="H441" s="220">
        <v>115</v>
      </c>
      <c r="I441" s="221"/>
      <c r="J441" s="222">
        <f>ROUND(I441*H441,2)</f>
        <v>0</v>
      </c>
      <c r="K441" s="218" t="s">
        <v>314</v>
      </c>
      <c r="L441" s="47"/>
      <c r="M441" s="223" t="s">
        <v>19</v>
      </c>
      <c r="N441" s="224" t="s">
        <v>47</v>
      </c>
      <c r="O441" s="87"/>
      <c r="P441" s="225">
        <f>O441*H441</f>
        <v>0</v>
      </c>
      <c r="Q441" s="225">
        <v>0</v>
      </c>
      <c r="R441" s="225">
        <f>Q441*H441</f>
        <v>0</v>
      </c>
      <c r="S441" s="225">
        <v>0</v>
      </c>
      <c r="T441" s="226">
        <f>S441*H441</f>
        <v>0</v>
      </c>
      <c r="U441" s="41"/>
      <c r="V441" s="41"/>
      <c r="W441" s="41"/>
      <c r="X441" s="41"/>
      <c r="Y441" s="41"/>
      <c r="Z441" s="41"/>
      <c r="AA441" s="41"/>
      <c r="AB441" s="41"/>
      <c r="AC441" s="41"/>
      <c r="AD441" s="41"/>
      <c r="AE441" s="41"/>
      <c r="AR441" s="227" t="s">
        <v>782</v>
      </c>
      <c r="AT441" s="227" t="s">
        <v>310</v>
      </c>
      <c r="AU441" s="227" t="s">
        <v>85</v>
      </c>
      <c r="AY441" s="20" t="s">
        <v>308</v>
      </c>
      <c r="BE441" s="228">
        <f>IF(N441="základní",J441,0)</f>
        <v>0</v>
      </c>
      <c r="BF441" s="228">
        <f>IF(N441="snížená",J441,0)</f>
        <v>0</v>
      </c>
      <c r="BG441" s="228">
        <f>IF(N441="zákl. přenesená",J441,0)</f>
        <v>0</v>
      </c>
      <c r="BH441" s="228">
        <f>IF(N441="sníž. přenesená",J441,0)</f>
        <v>0</v>
      </c>
      <c r="BI441" s="228">
        <f>IF(N441="nulová",J441,0)</f>
        <v>0</v>
      </c>
      <c r="BJ441" s="20" t="s">
        <v>83</v>
      </c>
      <c r="BK441" s="228">
        <f>ROUND(I441*H441,2)</f>
        <v>0</v>
      </c>
      <c r="BL441" s="20" t="s">
        <v>782</v>
      </c>
      <c r="BM441" s="227" t="s">
        <v>3269</v>
      </c>
    </row>
    <row r="442" s="2" customFormat="1">
      <c r="A442" s="41"/>
      <c r="B442" s="42"/>
      <c r="C442" s="43"/>
      <c r="D442" s="229" t="s">
        <v>317</v>
      </c>
      <c r="E442" s="43"/>
      <c r="F442" s="230" t="s">
        <v>3270</v>
      </c>
      <c r="G442" s="43"/>
      <c r="H442" s="43"/>
      <c r="I442" s="231"/>
      <c r="J442" s="43"/>
      <c r="K442" s="43"/>
      <c r="L442" s="47"/>
      <c r="M442" s="232"/>
      <c r="N442" s="233"/>
      <c r="O442" s="87"/>
      <c r="P442" s="87"/>
      <c r="Q442" s="87"/>
      <c r="R442" s="87"/>
      <c r="S442" s="87"/>
      <c r="T442" s="88"/>
      <c r="U442" s="41"/>
      <c r="V442" s="41"/>
      <c r="W442" s="41"/>
      <c r="X442" s="41"/>
      <c r="Y442" s="41"/>
      <c r="Z442" s="41"/>
      <c r="AA442" s="41"/>
      <c r="AB442" s="41"/>
      <c r="AC442" s="41"/>
      <c r="AD442" s="41"/>
      <c r="AE442" s="41"/>
      <c r="AT442" s="20" t="s">
        <v>317</v>
      </c>
      <c r="AU442" s="20" t="s">
        <v>85</v>
      </c>
    </row>
    <row r="443" s="14" customFormat="1">
      <c r="A443" s="14"/>
      <c r="B443" s="249"/>
      <c r="C443" s="250"/>
      <c r="D443" s="236" t="s">
        <v>319</v>
      </c>
      <c r="E443" s="251" t="s">
        <v>19</v>
      </c>
      <c r="F443" s="252" t="s">
        <v>3032</v>
      </c>
      <c r="G443" s="250"/>
      <c r="H443" s="251" t="s">
        <v>19</v>
      </c>
      <c r="I443" s="253"/>
      <c r="J443" s="250"/>
      <c r="K443" s="250"/>
      <c r="L443" s="254"/>
      <c r="M443" s="255"/>
      <c r="N443" s="256"/>
      <c r="O443" s="256"/>
      <c r="P443" s="256"/>
      <c r="Q443" s="256"/>
      <c r="R443" s="256"/>
      <c r="S443" s="256"/>
      <c r="T443" s="257"/>
      <c r="U443" s="14"/>
      <c r="V443" s="14"/>
      <c r="W443" s="14"/>
      <c r="X443" s="14"/>
      <c r="Y443" s="14"/>
      <c r="Z443" s="14"/>
      <c r="AA443" s="14"/>
      <c r="AB443" s="14"/>
      <c r="AC443" s="14"/>
      <c r="AD443" s="14"/>
      <c r="AE443" s="14"/>
      <c r="AT443" s="258" t="s">
        <v>319</v>
      </c>
      <c r="AU443" s="258" t="s">
        <v>85</v>
      </c>
      <c r="AV443" s="14" t="s">
        <v>83</v>
      </c>
      <c r="AW443" s="14" t="s">
        <v>37</v>
      </c>
      <c r="AX443" s="14" t="s">
        <v>76</v>
      </c>
      <c r="AY443" s="258" t="s">
        <v>308</v>
      </c>
    </row>
    <row r="444" s="14" customFormat="1">
      <c r="A444" s="14"/>
      <c r="B444" s="249"/>
      <c r="C444" s="250"/>
      <c r="D444" s="236" t="s">
        <v>319</v>
      </c>
      <c r="E444" s="251" t="s">
        <v>19</v>
      </c>
      <c r="F444" s="252" t="s">
        <v>3262</v>
      </c>
      <c r="G444" s="250"/>
      <c r="H444" s="251" t="s">
        <v>19</v>
      </c>
      <c r="I444" s="253"/>
      <c r="J444" s="250"/>
      <c r="K444" s="250"/>
      <c r="L444" s="254"/>
      <c r="M444" s="255"/>
      <c r="N444" s="256"/>
      <c r="O444" s="256"/>
      <c r="P444" s="256"/>
      <c r="Q444" s="256"/>
      <c r="R444" s="256"/>
      <c r="S444" s="256"/>
      <c r="T444" s="257"/>
      <c r="U444" s="14"/>
      <c r="V444" s="14"/>
      <c r="W444" s="14"/>
      <c r="X444" s="14"/>
      <c r="Y444" s="14"/>
      <c r="Z444" s="14"/>
      <c r="AA444" s="14"/>
      <c r="AB444" s="14"/>
      <c r="AC444" s="14"/>
      <c r="AD444" s="14"/>
      <c r="AE444" s="14"/>
      <c r="AT444" s="258" t="s">
        <v>319</v>
      </c>
      <c r="AU444" s="258" t="s">
        <v>85</v>
      </c>
      <c r="AV444" s="14" t="s">
        <v>83</v>
      </c>
      <c r="AW444" s="14" t="s">
        <v>37</v>
      </c>
      <c r="AX444" s="14" t="s">
        <v>76</v>
      </c>
      <c r="AY444" s="258" t="s">
        <v>308</v>
      </c>
    </row>
    <row r="445" s="14" customFormat="1">
      <c r="A445" s="14"/>
      <c r="B445" s="249"/>
      <c r="C445" s="250"/>
      <c r="D445" s="236" t="s">
        <v>319</v>
      </c>
      <c r="E445" s="251" t="s">
        <v>19</v>
      </c>
      <c r="F445" s="252" t="s">
        <v>3271</v>
      </c>
      <c r="G445" s="250"/>
      <c r="H445" s="251" t="s">
        <v>19</v>
      </c>
      <c r="I445" s="253"/>
      <c r="J445" s="250"/>
      <c r="K445" s="250"/>
      <c r="L445" s="254"/>
      <c r="M445" s="255"/>
      <c r="N445" s="256"/>
      <c r="O445" s="256"/>
      <c r="P445" s="256"/>
      <c r="Q445" s="256"/>
      <c r="R445" s="256"/>
      <c r="S445" s="256"/>
      <c r="T445" s="257"/>
      <c r="U445" s="14"/>
      <c r="V445" s="14"/>
      <c r="W445" s="14"/>
      <c r="X445" s="14"/>
      <c r="Y445" s="14"/>
      <c r="Z445" s="14"/>
      <c r="AA445" s="14"/>
      <c r="AB445" s="14"/>
      <c r="AC445" s="14"/>
      <c r="AD445" s="14"/>
      <c r="AE445" s="14"/>
      <c r="AT445" s="258" t="s">
        <v>319</v>
      </c>
      <c r="AU445" s="258" t="s">
        <v>85</v>
      </c>
      <c r="AV445" s="14" t="s">
        <v>83</v>
      </c>
      <c r="AW445" s="14" t="s">
        <v>37</v>
      </c>
      <c r="AX445" s="14" t="s">
        <v>76</v>
      </c>
      <c r="AY445" s="258" t="s">
        <v>308</v>
      </c>
    </row>
    <row r="446" s="13" customFormat="1">
      <c r="A446" s="13"/>
      <c r="B446" s="234"/>
      <c r="C446" s="235"/>
      <c r="D446" s="236" t="s">
        <v>319</v>
      </c>
      <c r="E446" s="237" t="s">
        <v>19</v>
      </c>
      <c r="F446" s="238" t="s">
        <v>3272</v>
      </c>
      <c r="G446" s="235"/>
      <c r="H446" s="239">
        <v>115</v>
      </c>
      <c r="I446" s="240"/>
      <c r="J446" s="235"/>
      <c r="K446" s="235"/>
      <c r="L446" s="241"/>
      <c r="M446" s="242"/>
      <c r="N446" s="243"/>
      <c r="O446" s="243"/>
      <c r="P446" s="243"/>
      <c r="Q446" s="243"/>
      <c r="R446" s="243"/>
      <c r="S446" s="243"/>
      <c r="T446" s="244"/>
      <c r="U446" s="13"/>
      <c r="V446" s="13"/>
      <c r="W446" s="13"/>
      <c r="X446" s="13"/>
      <c r="Y446" s="13"/>
      <c r="Z446" s="13"/>
      <c r="AA446" s="13"/>
      <c r="AB446" s="13"/>
      <c r="AC446" s="13"/>
      <c r="AD446" s="13"/>
      <c r="AE446" s="13"/>
      <c r="AT446" s="245" t="s">
        <v>319</v>
      </c>
      <c r="AU446" s="245" t="s">
        <v>85</v>
      </c>
      <c r="AV446" s="13" t="s">
        <v>85</v>
      </c>
      <c r="AW446" s="13" t="s">
        <v>37</v>
      </c>
      <c r="AX446" s="13" t="s">
        <v>83</v>
      </c>
      <c r="AY446" s="245" t="s">
        <v>308</v>
      </c>
    </row>
    <row r="447" s="2" customFormat="1" ht="16.5" customHeight="1">
      <c r="A447" s="41"/>
      <c r="B447" s="42"/>
      <c r="C447" s="280" t="s">
        <v>754</v>
      </c>
      <c r="D447" s="280" t="s">
        <v>1137</v>
      </c>
      <c r="E447" s="281" t="s">
        <v>3273</v>
      </c>
      <c r="F447" s="282" t="s">
        <v>3274</v>
      </c>
      <c r="G447" s="283" t="s">
        <v>626</v>
      </c>
      <c r="H447" s="284">
        <v>46</v>
      </c>
      <c r="I447" s="285"/>
      <c r="J447" s="286">
        <f>ROUND(I447*H447,2)</f>
        <v>0</v>
      </c>
      <c r="K447" s="282" t="s">
        <v>314</v>
      </c>
      <c r="L447" s="287"/>
      <c r="M447" s="288" t="s">
        <v>19</v>
      </c>
      <c r="N447" s="289" t="s">
        <v>47</v>
      </c>
      <c r="O447" s="87"/>
      <c r="P447" s="225">
        <f>O447*H447</f>
        <v>0</v>
      </c>
      <c r="Q447" s="225">
        <v>0.001</v>
      </c>
      <c r="R447" s="225">
        <f>Q447*H447</f>
        <v>0.045999999999999999</v>
      </c>
      <c r="S447" s="225">
        <v>0</v>
      </c>
      <c r="T447" s="226">
        <f>S447*H447</f>
        <v>0</v>
      </c>
      <c r="U447" s="41"/>
      <c r="V447" s="41"/>
      <c r="W447" s="41"/>
      <c r="X447" s="41"/>
      <c r="Y447" s="41"/>
      <c r="Z447" s="41"/>
      <c r="AA447" s="41"/>
      <c r="AB447" s="41"/>
      <c r="AC447" s="41"/>
      <c r="AD447" s="41"/>
      <c r="AE447" s="41"/>
      <c r="AR447" s="227" t="s">
        <v>3255</v>
      </c>
      <c r="AT447" s="227" t="s">
        <v>1137</v>
      </c>
      <c r="AU447" s="227" t="s">
        <v>85</v>
      </c>
      <c r="AY447" s="20" t="s">
        <v>308</v>
      </c>
      <c r="BE447" s="228">
        <f>IF(N447="základní",J447,0)</f>
        <v>0</v>
      </c>
      <c r="BF447" s="228">
        <f>IF(N447="snížená",J447,0)</f>
        <v>0</v>
      </c>
      <c r="BG447" s="228">
        <f>IF(N447="zákl. přenesená",J447,0)</f>
        <v>0</v>
      </c>
      <c r="BH447" s="228">
        <f>IF(N447="sníž. přenesená",J447,0)</f>
        <v>0</v>
      </c>
      <c r="BI447" s="228">
        <f>IF(N447="nulová",J447,0)</f>
        <v>0</v>
      </c>
      <c r="BJ447" s="20" t="s">
        <v>83</v>
      </c>
      <c r="BK447" s="228">
        <f>ROUND(I447*H447,2)</f>
        <v>0</v>
      </c>
      <c r="BL447" s="20" t="s">
        <v>782</v>
      </c>
      <c r="BM447" s="227" t="s">
        <v>3275</v>
      </c>
    </row>
    <row r="448" s="14" customFormat="1">
      <c r="A448" s="14"/>
      <c r="B448" s="249"/>
      <c r="C448" s="250"/>
      <c r="D448" s="236" t="s">
        <v>319</v>
      </c>
      <c r="E448" s="251" t="s">
        <v>19</v>
      </c>
      <c r="F448" s="252" t="s">
        <v>3032</v>
      </c>
      <c r="G448" s="250"/>
      <c r="H448" s="251" t="s">
        <v>19</v>
      </c>
      <c r="I448" s="253"/>
      <c r="J448" s="250"/>
      <c r="K448" s="250"/>
      <c r="L448" s="254"/>
      <c r="M448" s="255"/>
      <c r="N448" s="256"/>
      <c r="O448" s="256"/>
      <c r="P448" s="256"/>
      <c r="Q448" s="256"/>
      <c r="R448" s="256"/>
      <c r="S448" s="256"/>
      <c r="T448" s="257"/>
      <c r="U448" s="14"/>
      <c r="V448" s="14"/>
      <c r="W448" s="14"/>
      <c r="X448" s="14"/>
      <c r="Y448" s="14"/>
      <c r="Z448" s="14"/>
      <c r="AA448" s="14"/>
      <c r="AB448" s="14"/>
      <c r="AC448" s="14"/>
      <c r="AD448" s="14"/>
      <c r="AE448" s="14"/>
      <c r="AT448" s="258" t="s">
        <v>319</v>
      </c>
      <c r="AU448" s="258" t="s">
        <v>85</v>
      </c>
      <c r="AV448" s="14" t="s">
        <v>83</v>
      </c>
      <c r="AW448" s="14" t="s">
        <v>37</v>
      </c>
      <c r="AX448" s="14" t="s">
        <v>76</v>
      </c>
      <c r="AY448" s="258" t="s">
        <v>308</v>
      </c>
    </row>
    <row r="449" s="14" customFormat="1">
      <c r="A449" s="14"/>
      <c r="B449" s="249"/>
      <c r="C449" s="250"/>
      <c r="D449" s="236" t="s">
        <v>319</v>
      </c>
      <c r="E449" s="251" t="s">
        <v>19</v>
      </c>
      <c r="F449" s="252" t="s">
        <v>3262</v>
      </c>
      <c r="G449" s="250"/>
      <c r="H449" s="251" t="s">
        <v>19</v>
      </c>
      <c r="I449" s="253"/>
      <c r="J449" s="250"/>
      <c r="K449" s="250"/>
      <c r="L449" s="254"/>
      <c r="M449" s="255"/>
      <c r="N449" s="256"/>
      <c r="O449" s="256"/>
      <c r="P449" s="256"/>
      <c r="Q449" s="256"/>
      <c r="R449" s="256"/>
      <c r="S449" s="256"/>
      <c r="T449" s="257"/>
      <c r="U449" s="14"/>
      <c r="V449" s="14"/>
      <c r="W449" s="14"/>
      <c r="X449" s="14"/>
      <c r="Y449" s="14"/>
      <c r="Z449" s="14"/>
      <c r="AA449" s="14"/>
      <c r="AB449" s="14"/>
      <c r="AC449" s="14"/>
      <c r="AD449" s="14"/>
      <c r="AE449" s="14"/>
      <c r="AT449" s="258" t="s">
        <v>319</v>
      </c>
      <c r="AU449" s="258" t="s">
        <v>85</v>
      </c>
      <c r="AV449" s="14" t="s">
        <v>83</v>
      </c>
      <c r="AW449" s="14" t="s">
        <v>37</v>
      </c>
      <c r="AX449" s="14" t="s">
        <v>76</v>
      </c>
      <c r="AY449" s="258" t="s">
        <v>308</v>
      </c>
    </row>
    <row r="450" s="14" customFormat="1">
      <c r="A450" s="14"/>
      <c r="B450" s="249"/>
      <c r="C450" s="250"/>
      <c r="D450" s="236" t="s">
        <v>319</v>
      </c>
      <c r="E450" s="251" t="s">
        <v>19</v>
      </c>
      <c r="F450" s="252" t="s">
        <v>3271</v>
      </c>
      <c r="G450" s="250"/>
      <c r="H450" s="251" t="s">
        <v>19</v>
      </c>
      <c r="I450" s="253"/>
      <c r="J450" s="250"/>
      <c r="K450" s="250"/>
      <c r="L450" s="254"/>
      <c r="M450" s="255"/>
      <c r="N450" s="256"/>
      <c r="O450" s="256"/>
      <c r="P450" s="256"/>
      <c r="Q450" s="256"/>
      <c r="R450" s="256"/>
      <c r="S450" s="256"/>
      <c r="T450" s="257"/>
      <c r="U450" s="14"/>
      <c r="V450" s="14"/>
      <c r="W450" s="14"/>
      <c r="X450" s="14"/>
      <c r="Y450" s="14"/>
      <c r="Z450" s="14"/>
      <c r="AA450" s="14"/>
      <c r="AB450" s="14"/>
      <c r="AC450" s="14"/>
      <c r="AD450" s="14"/>
      <c r="AE450" s="14"/>
      <c r="AT450" s="258" t="s">
        <v>319</v>
      </c>
      <c r="AU450" s="258" t="s">
        <v>85</v>
      </c>
      <c r="AV450" s="14" t="s">
        <v>83</v>
      </c>
      <c r="AW450" s="14" t="s">
        <v>37</v>
      </c>
      <c r="AX450" s="14" t="s">
        <v>76</v>
      </c>
      <c r="AY450" s="258" t="s">
        <v>308</v>
      </c>
    </row>
    <row r="451" s="13" customFormat="1">
      <c r="A451" s="13"/>
      <c r="B451" s="234"/>
      <c r="C451" s="235"/>
      <c r="D451" s="236" t="s">
        <v>319</v>
      </c>
      <c r="E451" s="237" t="s">
        <v>19</v>
      </c>
      <c r="F451" s="238" t="s">
        <v>3276</v>
      </c>
      <c r="G451" s="235"/>
      <c r="H451" s="239">
        <v>46</v>
      </c>
      <c r="I451" s="240"/>
      <c r="J451" s="235"/>
      <c r="K451" s="235"/>
      <c r="L451" s="241"/>
      <c r="M451" s="242"/>
      <c r="N451" s="243"/>
      <c r="O451" s="243"/>
      <c r="P451" s="243"/>
      <c r="Q451" s="243"/>
      <c r="R451" s="243"/>
      <c r="S451" s="243"/>
      <c r="T451" s="244"/>
      <c r="U451" s="13"/>
      <c r="V451" s="13"/>
      <c r="W451" s="13"/>
      <c r="X451" s="13"/>
      <c r="Y451" s="13"/>
      <c r="Z451" s="13"/>
      <c r="AA451" s="13"/>
      <c r="AB451" s="13"/>
      <c r="AC451" s="13"/>
      <c r="AD451" s="13"/>
      <c r="AE451" s="13"/>
      <c r="AT451" s="245" t="s">
        <v>319</v>
      </c>
      <c r="AU451" s="245" t="s">
        <v>85</v>
      </c>
      <c r="AV451" s="13" t="s">
        <v>85</v>
      </c>
      <c r="AW451" s="13" t="s">
        <v>37</v>
      </c>
      <c r="AX451" s="13" t="s">
        <v>83</v>
      </c>
      <c r="AY451" s="245" t="s">
        <v>308</v>
      </c>
    </row>
    <row r="452" s="2" customFormat="1" ht="37.8" customHeight="1">
      <c r="A452" s="41"/>
      <c r="B452" s="42"/>
      <c r="C452" s="216" t="s">
        <v>1414</v>
      </c>
      <c r="D452" s="216" t="s">
        <v>310</v>
      </c>
      <c r="E452" s="217" t="s">
        <v>3277</v>
      </c>
      <c r="F452" s="218" t="s">
        <v>3278</v>
      </c>
      <c r="G452" s="219" t="s">
        <v>474</v>
      </c>
      <c r="H452" s="220">
        <v>3</v>
      </c>
      <c r="I452" s="221"/>
      <c r="J452" s="222">
        <f>ROUND(I452*H452,2)</f>
        <v>0</v>
      </c>
      <c r="K452" s="218" t="s">
        <v>314</v>
      </c>
      <c r="L452" s="47"/>
      <c r="M452" s="223" t="s">
        <v>19</v>
      </c>
      <c r="N452" s="224" t="s">
        <v>47</v>
      </c>
      <c r="O452" s="87"/>
      <c r="P452" s="225">
        <f>O452*H452</f>
        <v>0</v>
      </c>
      <c r="Q452" s="225">
        <v>0</v>
      </c>
      <c r="R452" s="225">
        <f>Q452*H452</f>
        <v>0</v>
      </c>
      <c r="S452" s="225">
        <v>0</v>
      </c>
      <c r="T452" s="226">
        <f>S452*H452</f>
        <v>0</v>
      </c>
      <c r="U452" s="41"/>
      <c r="V452" s="41"/>
      <c r="W452" s="41"/>
      <c r="X452" s="41"/>
      <c r="Y452" s="41"/>
      <c r="Z452" s="41"/>
      <c r="AA452" s="41"/>
      <c r="AB452" s="41"/>
      <c r="AC452" s="41"/>
      <c r="AD452" s="41"/>
      <c r="AE452" s="41"/>
      <c r="AR452" s="227" t="s">
        <v>782</v>
      </c>
      <c r="AT452" s="227" t="s">
        <v>310</v>
      </c>
      <c r="AU452" s="227" t="s">
        <v>85</v>
      </c>
      <c r="AY452" s="20" t="s">
        <v>308</v>
      </c>
      <c r="BE452" s="228">
        <f>IF(N452="základní",J452,0)</f>
        <v>0</v>
      </c>
      <c r="BF452" s="228">
        <f>IF(N452="snížená",J452,0)</f>
        <v>0</v>
      </c>
      <c r="BG452" s="228">
        <f>IF(N452="zákl. přenesená",J452,0)</f>
        <v>0</v>
      </c>
      <c r="BH452" s="228">
        <f>IF(N452="sníž. přenesená",J452,0)</f>
        <v>0</v>
      </c>
      <c r="BI452" s="228">
        <f>IF(N452="nulová",J452,0)</f>
        <v>0</v>
      </c>
      <c r="BJ452" s="20" t="s">
        <v>83</v>
      </c>
      <c r="BK452" s="228">
        <f>ROUND(I452*H452,2)</f>
        <v>0</v>
      </c>
      <c r="BL452" s="20" t="s">
        <v>782</v>
      </c>
      <c r="BM452" s="227" t="s">
        <v>3279</v>
      </c>
    </row>
    <row r="453" s="2" customFormat="1">
      <c r="A453" s="41"/>
      <c r="B453" s="42"/>
      <c r="C453" s="43"/>
      <c r="D453" s="229" t="s">
        <v>317</v>
      </c>
      <c r="E453" s="43"/>
      <c r="F453" s="230" t="s">
        <v>3280</v>
      </c>
      <c r="G453" s="43"/>
      <c r="H453" s="43"/>
      <c r="I453" s="231"/>
      <c r="J453" s="43"/>
      <c r="K453" s="43"/>
      <c r="L453" s="47"/>
      <c r="M453" s="232"/>
      <c r="N453" s="233"/>
      <c r="O453" s="87"/>
      <c r="P453" s="87"/>
      <c r="Q453" s="87"/>
      <c r="R453" s="87"/>
      <c r="S453" s="87"/>
      <c r="T453" s="88"/>
      <c r="U453" s="41"/>
      <c r="V453" s="41"/>
      <c r="W453" s="41"/>
      <c r="X453" s="41"/>
      <c r="Y453" s="41"/>
      <c r="Z453" s="41"/>
      <c r="AA453" s="41"/>
      <c r="AB453" s="41"/>
      <c r="AC453" s="41"/>
      <c r="AD453" s="41"/>
      <c r="AE453" s="41"/>
      <c r="AT453" s="20" t="s">
        <v>317</v>
      </c>
      <c r="AU453" s="20" t="s">
        <v>85</v>
      </c>
    </row>
    <row r="454" s="14" customFormat="1">
      <c r="A454" s="14"/>
      <c r="B454" s="249"/>
      <c r="C454" s="250"/>
      <c r="D454" s="236" t="s">
        <v>319</v>
      </c>
      <c r="E454" s="251" t="s">
        <v>19</v>
      </c>
      <c r="F454" s="252" t="s">
        <v>3262</v>
      </c>
      <c r="G454" s="250"/>
      <c r="H454" s="251" t="s">
        <v>19</v>
      </c>
      <c r="I454" s="253"/>
      <c r="J454" s="250"/>
      <c r="K454" s="250"/>
      <c r="L454" s="254"/>
      <c r="M454" s="255"/>
      <c r="N454" s="256"/>
      <c r="O454" s="256"/>
      <c r="P454" s="256"/>
      <c r="Q454" s="256"/>
      <c r="R454" s="256"/>
      <c r="S454" s="256"/>
      <c r="T454" s="257"/>
      <c r="U454" s="14"/>
      <c r="V454" s="14"/>
      <c r="W454" s="14"/>
      <c r="X454" s="14"/>
      <c r="Y454" s="14"/>
      <c r="Z454" s="14"/>
      <c r="AA454" s="14"/>
      <c r="AB454" s="14"/>
      <c r="AC454" s="14"/>
      <c r="AD454" s="14"/>
      <c r="AE454" s="14"/>
      <c r="AT454" s="258" t="s">
        <v>319</v>
      </c>
      <c r="AU454" s="258" t="s">
        <v>85</v>
      </c>
      <c r="AV454" s="14" t="s">
        <v>83</v>
      </c>
      <c r="AW454" s="14" t="s">
        <v>37</v>
      </c>
      <c r="AX454" s="14" t="s">
        <v>76</v>
      </c>
      <c r="AY454" s="258" t="s">
        <v>308</v>
      </c>
    </row>
    <row r="455" s="14" customFormat="1">
      <c r="A455" s="14"/>
      <c r="B455" s="249"/>
      <c r="C455" s="250"/>
      <c r="D455" s="236" t="s">
        <v>319</v>
      </c>
      <c r="E455" s="251" t="s">
        <v>19</v>
      </c>
      <c r="F455" s="252" t="s">
        <v>3281</v>
      </c>
      <c r="G455" s="250"/>
      <c r="H455" s="251" t="s">
        <v>19</v>
      </c>
      <c r="I455" s="253"/>
      <c r="J455" s="250"/>
      <c r="K455" s="250"/>
      <c r="L455" s="254"/>
      <c r="M455" s="255"/>
      <c r="N455" s="256"/>
      <c r="O455" s="256"/>
      <c r="P455" s="256"/>
      <c r="Q455" s="256"/>
      <c r="R455" s="256"/>
      <c r="S455" s="256"/>
      <c r="T455" s="257"/>
      <c r="U455" s="14"/>
      <c r="V455" s="14"/>
      <c r="W455" s="14"/>
      <c r="X455" s="14"/>
      <c r="Y455" s="14"/>
      <c r="Z455" s="14"/>
      <c r="AA455" s="14"/>
      <c r="AB455" s="14"/>
      <c r="AC455" s="14"/>
      <c r="AD455" s="14"/>
      <c r="AE455" s="14"/>
      <c r="AT455" s="258" t="s">
        <v>319</v>
      </c>
      <c r="AU455" s="258" t="s">
        <v>85</v>
      </c>
      <c r="AV455" s="14" t="s">
        <v>83</v>
      </c>
      <c r="AW455" s="14" t="s">
        <v>37</v>
      </c>
      <c r="AX455" s="14" t="s">
        <v>76</v>
      </c>
      <c r="AY455" s="258" t="s">
        <v>308</v>
      </c>
    </row>
    <row r="456" s="13" customFormat="1">
      <c r="A456" s="13"/>
      <c r="B456" s="234"/>
      <c r="C456" s="235"/>
      <c r="D456" s="236" t="s">
        <v>319</v>
      </c>
      <c r="E456" s="237" t="s">
        <v>19</v>
      </c>
      <c r="F456" s="238" t="s">
        <v>3282</v>
      </c>
      <c r="G456" s="235"/>
      <c r="H456" s="239">
        <v>3</v>
      </c>
      <c r="I456" s="240"/>
      <c r="J456" s="235"/>
      <c r="K456" s="235"/>
      <c r="L456" s="241"/>
      <c r="M456" s="242"/>
      <c r="N456" s="243"/>
      <c r="O456" s="243"/>
      <c r="P456" s="243"/>
      <c r="Q456" s="243"/>
      <c r="R456" s="243"/>
      <c r="S456" s="243"/>
      <c r="T456" s="244"/>
      <c r="U456" s="13"/>
      <c r="V456" s="13"/>
      <c r="W456" s="13"/>
      <c r="X456" s="13"/>
      <c r="Y456" s="13"/>
      <c r="Z456" s="13"/>
      <c r="AA456" s="13"/>
      <c r="AB456" s="13"/>
      <c r="AC456" s="13"/>
      <c r="AD456" s="13"/>
      <c r="AE456" s="13"/>
      <c r="AT456" s="245" t="s">
        <v>319</v>
      </c>
      <c r="AU456" s="245" t="s">
        <v>85</v>
      </c>
      <c r="AV456" s="13" t="s">
        <v>85</v>
      </c>
      <c r="AW456" s="13" t="s">
        <v>37</v>
      </c>
      <c r="AX456" s="13" t="s">
        <v>83</v>
      </c>
      <c r="AY456" s="245" t="s">
        <v>308</v>
      </c>
    </row>
    <row r="457" s="2" customFormat="1" ht="16.5" customHeight="1">
      <c r="A457" s="41"/>
      <c r="B457" s="42"/>
      <c r="C457" s="280" t="s">
        <v>757</v>
      </c>
      <c r="D457" s="280" t="s">
        <v>1137</v>
      </c>
      <c r="E457" s="281" t="s">
        <v>3283</v>
      </c>
      <c r="F457" s="282" t="s">
        <v>3284</v>
      </c>
      <c r="G457" s="283" t="s">
        <v>474</v>
      </c>
      <c r="H457" s="284">
        <v>3</v>
      </c>
      <c r="I457" s="285"/>
      <c r="J457" s="286">
        <f>ROUND(I457*H457,2)</f>
        <v>0</v>
      </c>
      <c r="K457" s="282" t="s">
        <v>314</v>
      </c>
      <c r="L457" s="287"/>
      <c r="M457" s="288" t="s">
        <v>19</v>
      </c>
      <c r="N457" s="289" t="s">
        <v>47</v>
      </c>
      <c r="O457" s="87"/>
      <c r="P457" s="225">
        <f>O457*H457</f>
        <v>0</v>
      </c>
      <c r="Q457" s="225">
        <v>2.0000000000000002E-05</v>
      </c>
      <c r="R457" s="225">
        <f>Q457*H457</f>
        <v>6.0000000000000008E-05</v>
      </c>
      <c r="S457" s="225">
        <v>0</v>
      </c>
      <c r="T457" s="226">
        <f>S457*H457</f>
        <v>0</v>
      </c>
      <c r="U457" s="41"/>
      <c r="V457" s="41"/>
      <c r="W457" s="41"/>
      <c r="X457" s="41"/>
      <c r="Y457" s="41"/>
      <c r="Z457" s="41"/>
      <c r="AA457" s="41"/>
      <c r="AB457" s="41"/>
      <c r="AC457" s="41"/>
      <c r="AD457" s="41"/>
      <c r="AE457" s="41"/>
      <c r="AR457" s="227" t="s">
        <v>3255</v>
      </c>
      <c r="AT457" s="227" t="s">
        <v>1137</v>
      </c>
      <c r="AU457" s="227" t="s">
        <v>85</v>
      </c>
      <c r="AY457" s="20" t="s">
        <v>308</v>
      </c>
      <c r="BE457" s="228">
        <f>IF(N457="základní",J457,0)</f>
        <v>0</v>
      </c>
      <c r="BF457" s="228">
        <f>IF(N457="snížená",J457,0)</f>
        <v>0</v>
      </c>
      <c r="BG457" s="228">
        <f>IF(N457="zákl. přenesená",J457,0)</f>
        <v>0</v>
      </c>
      <c r="BH457" s="228">
        <f>IF(N457="sníž. přenesená",J457,0)</f>
        <v>0</v>
      </c>
      <c r="BI457" s="228">
        <f>IF(N457="nulová",J457,0)</f>
        <v>0</v>
      </c>
      <c r="BJ457" s="20" t="s">
        <v>83</v>
      </c>
      <c r="BK457" s="228">
        <f>ROUND(I457*H457,2)</f>
        <v>0</v>
      </c>
      <c r="BL457" s="20" t="s">
        <v>782</v>
      </c>
      <c r="BM457" s="227" t="s">
        <v>3285</v>
      </c>
    </row>
    <row r="458" s="14" customFormat="1">
      <c r="A458" s="14"/>
      <c r="B458" s="249"/>
      <c r="C458" s="250"/>
      <c r="D458" s="236" t="s">
        <v>319</v>
      </c>
      <c r="E458" s="251" t="s">
        <v>19</v>
      </c>
      <c r="F458" s="252" t="s">
        <v>3262</v>
      </c>
      <c r="G458" s="250"/>
      <c r="H458" s="251" t="s">
        <v>19</v>
      </c>
      <c r="I458" s="253"/>
      <c r="J458" s="250"/>
      <c r="K458" s="250"/>
      <c r="L458" s="254"/>
      <c r="M458" s="255"/>
      <c r="N458" s="256"/>
      <c r="O458" s="256"/>
      <c r="P458" s="256"/>
      <c r="Q458" s="256"/>
      <c r="R458" s="256"/>
      <c r="S458" s="256"/>
      <c r="T458" s="257"/>
      <c r="U458" s="14"/>
      <c r="V458" s="14"/>
      <c r="W458" s="14"/>
      <c r="X458" s="14"/>
      <c r="Y458" s="14"/>
      <c r="Z458" s="14"/>
      <c r="AA458" s="14"/>
      <c r="AB458" s="14"/>
      <c r="AC458" s="14"/>
      <c r="AD458" s="14"/>
      <c r="AE458" s="14"/>
      <c r="AT458" s="258" t="s">
        <v>319</v>
      </c>
      <c r="AU458" s="258" t="s">
        <v>85</v>
      </c>
      <c r="AV458" s="14" t="s">
        <v>83</v>
      </c>
      <c r="AW458" s="14" t="s">
        <v>37</v>
      </c>
      <c r="AX458" s="14" t="s">
        <v>76</v>
      </c>
      <c r="AY458" s="258" t="s">
        <v>308</v>
      </c>
    </row>
    <row r="459" s="14" customFormat="1">
      <c r="A459" s="14"/>
      <c r="B459" s="249"/>
      <c r="C459" s="250"/>
      <c r="D459" s="236" t="s">
        <v>319</v>
      </c>
      <c r="E459" s="251" t="s">
        <v>19</v>
      </c>
      <c r="F459" s="252" t="s">
        <v>3281</v>
      </c>
      <c r="G459" s="250"/>
      <c r="H459" s="251" t="s">
        <v>19</v>
      </c>
      <c r="I459" s="253"/>
      <c r="J459" s="250"/>
      <c r="K459" s="250"/>
      <c r="L459" s="254"/>
      <c r="M459" s="255"/>
      <c r="N459" s="256"/>
      <c r="O459" s="256"/>
      <c r="P459" s="256"/>
      <c r="Q459" s="256"/>
      <c r="R459" s="256"/>
      <c r="S459" s="256"/>
      <c r="T459" s="257"/>
      <c r="U459" s="14"/>
      <c r="V459" s="14"/>
      <c r="W459" s="14"/>
      <c r="X459" s="14"/>
      <c r="Y459" s="14"/>
      <c r="Z459" s="14"/>
      <c r="AA459" s="14"/>
      <c r="AB459" s="14"/>
      <c r="AC459" s="14"/>
      <c r="AD459" s="14"/>
      <c r="AE459" s="14"/>
      <c r="AT459" s="258" t="s">
        <v>319</v>
      </c>
      <c r="AU459" s="258" t="s">
        <v>85</v>
      </c>
      <c r="AV459" s="14" t="s">
        <v>83</v>
      </c>
      <c r="AW459" s="14" t="s">
        <v>37</v>
      </c>
      <c r="AX459" s="14" t="s">
        <v>76</v>
      </c>
      <c r="AY459" s="258" t="s">
        <v>308</v>
      </c>
    </row>
    <row r="460" s="13" customFormat="1">
      <c r="A460" s="13"/>
      <c r="B460" s="234"/>
      <c r="C460" s="235"/>
      <c r="D460" s="236" t="s">
        <v>319</v>
      </c>
      <c r="E460" s="237" t="s">
        <v>19</v>
      </c>
      <c r="F460" s="238" t="s">
        <v>3282</v>
      </c>
      <c r="G460" s="235"/>
      <c r="H460" s="239">
        <v>3</v>
      </c>
      <c r="I460" s="240"/>
      <c r="J460" s="235"/>
      <c r="K460" s="235"/>
      <c r="L460" s="241"/>
      <c r="M460" s="242"/>
      <c r="N460" s="243"/>
      <c r="O460" s="243"/>
      <c r="P460" s="243"/>
      <c r="Q460" s="243"/>
      <c r="R460" s="243"/>
      <c r="S460" s="243"/>
      <c r="T460" s="244"/>
      <c r="U460" s="13"/>
      <c r="V460" s="13"/>
      <c r="W460" s="13"/>
      <c r="X460" s="13"/>
      <c r="Y460" s="13"/>
      <c r="Z460" s="13"/>
      <c r="AA460" s="13"/>
      <c r="AB460" s="13"/>
      <c r="AC460" s="13"/>
      <c r="AD460" s="13"/>
      <c r="AE460" s="13"/>
      <c r="AT460" s="245" t="s">
        <v>319</v>
      </c>
      <c r="AU460" s="245" t="s">
        <v>85</v>
      </c>
      <c r="AV460" s="13" t="s">
        <v>85</v>
      </c>
      <c r="AW460" s="13" t="s">
        <v>37</v>
      </c>
      <c r="AX460" s="13" t="s">
        <v>83</v>
      </c>
      <c r="AY460" s="245" t="s">
        <v>308</v>
      </c>
    </row>
    <row r="461" s="2" customFormat="1" ht="24.15" customHeight="1">
      <c r="A461" s="41"/>
      <c r="B461" s="42"/>
      <c r="C461" s="216" t="s">
        <v>1425</v>
      </c>
      <c r="D461" s="216" t="s">
        <v>310</v>
      </c>
      <c r="E461" s="217" t="s">
        <v>3286</v>
      </c>
      <c r="F461" s="218" t="s">
        <v>3287</v>
      </c>
      <c r="G461" s="219" t="s">
        <v>474</v>
      </c>
      <c r="H461" s="220">
        <v>70</v>
      </c>
      <c r="I461" s="221"/>
      <c r="J461" s="222">
        <f>ROUND(I461*H461,2)</f>
        <v>0</v>
      </c>
      <c r="K461" s="218" t="s">
        <v>314</v>
      </c>
      <c r="L461" s="47"/>
      <c r="M461" s="223" t="s">
        <v>19</v>
      </c>
      <c r="N461" s="224" t="s">
        <v>47</v>
      </c>
      <c r="O461" s="87"/>
      <c r="P461" s="225">
        <f>O461*H461</f>
        <v>0</v>
      </c>
      <c r="Q461" s="225">
        <v>0</v>
      </c>
      <c r="R461" s="225">
        <f>Q461*H461</f>
        <v>0</v>
      </c>
      <c r="S461" s="225">
        <v>0</v>
      </c>
      <c r="T461" s="226">
        <f>S461*H461</f>
        <v>0</v>
      </c>
      <c r="U461" s="41"/>
      <c r="V461" s="41"/>
      <c r="W461" s="41"/>
      <c r="X461" s="41"/>
      <c r="Y461" s="41"/>
      <c r="Z461" s="41"/>
      <c r="AA461" s="41"/>
      <c r="AB461" s="41"/>
      <c r="AC461" s="41"/>
      <c r="AD461" s="41"/>
      <c r="AE461" s="41"/>
      <c r="AR461" s="227" t="s">
        <v>782</v>
      </c>
      <c r="AT461" s="227" t="s">
        <v>310</v>
      </c>
      <c r="AU461" s="227" t="s">
        <v>85</v>
      </c>
      <c r="AY461" s="20" t="s">
        <v>308</v>
      </c>
      <c r="BE461" s="228">
        <f>IF(N461="základní",J461,0)</f>
        <v>0</v>
      </c>
      <c r="BF461" s="228">
        <f>IF(N461="snížená",J461,0)</f>
        <v>0</v>
      </c>
      <c r="BG461" s="228">
        <f>IF(N461="zákl. přenesená",J461,0)</f>
        <v>0</v>
      </c>
      <c r="BH461" s="228">
        <f>IF(N461="sníž. přenesená",J461,0)</f>
        <v>0</v>
      </c>
      <c r="BI461" s="228">
        <f>IF(N461="nulová",J461,0)</f>
        <v>0</v>
      </c>
      <c r="BJ461" s="20" t="s">
        <v>83</v>
      </c>
      <c r="BK461" s="228">
        <f>ROUND(I461*H461,2)</f>
        <v>0</v>
      </c>
      <c r="BL461" s="20" t="s">
        <v>782</v>
      </c>
      <c r="BM461" s="227" t="s">
        <v>3288</v>
      </c>
    </row>
    <row r="462" s="2" customFormat="1">
      <c r="A462" s="41"/>
      <c r="B462" s="42"/>
      <c r="C462" s="43"/>
      <c r="D462" s="229" t="s">
        <v>317</v>
      </c>
      <c r="E462" s="43"/>
      <c r="F462" s="230" t="s">
        <v>3289</v>
      </c>
      <c r="G462" s="43"/>
      <c r="H462" s="43"/>
      <c r="I462" s="231"/>
      <c r="J462" s="43"/>
      <c r="K462" s="43"/>
      <c r="L462" s="47"/>
      <c r="M462" s="232"/>
      <c r="N462" s="233"/>
      <c r="O462" s="87"/>
      <c r="P462" s="87"/>
      <c r="Q462" s="87"/>
      <c r="R462" s="87"/>
      <c r="S462" s="87"/>
      <c r="T462" s="88"/>
      <c r="U462" s="41"/>
      <c r="V462" s="41"/>
      <c r="W462" s="41"/>
      <c r="X462" s="41"/>
      <c r="Y462" s="41"/>
      <c r="Z462" s="41"/>
      <c r="AA462" s="41"/>
      <c r="AB462" s="41"/>
      <c r="AC462" s="41"/>
      <c r="AD462" s="41"/>
      <c r="AE462" s="41"/>
      <c r="AT462" s="20" t="s">
        <v>317</v>
      </c>
      <c r="AU462" s="20" t="s">
        <v>85</v>
      </c>
    </row>
    <row r="463" s="14" customFormat="1">
      <c r="A463" s="14"/>
      <c r="B463" s="249"/>
      <c r="C463" s="250"/>
      <c r="D463" s="236" t="s">
        <v>319</v>
      </c>
      <c r="E463" s="251" t="s">
        <v>19</v>
      </c>
      <c r="F463" s="252" t="s">
        <v>3043</v>
      </c>
      <c r="G463" s="250"/>
      <c r="H463" s="251" t="s">
        <v>19</v>
      </c>
      <c r="I463" s="253"/>
      <c r="J463" s="250"/>
      <c r="K463" s="250"/>
      <c r="L463" s="254"/>
      <c r="M463" s="255"/>
      <c r="N463" s="256"/>
      <c r="O463" s="256"/>
      <c r="P463" s="256"/>
      <c r="Q463" s="256"/>
      <c r="R463" s="256"/>
      <c r="S463" s="256"/>
      <c r="T463" s="257"/>
      <c r="U463" s="14"/>
      <c r="V463" s="14"/>
      <c r="W463" s="14"/>
      <c r="X463" s="14"/>
      <c r="Y463" s="14"/>
      <c r="Z463" s="14"/>
      <c r="AA463" s="14"/>
      <c r="AB463" s="14"/>
      <c r="AC463" s="14"/>
      <c r="AD463" s="14"/>
      <c r="AE463" s="14"/>
      <c r="AT463" s="258" t="s">
        <v>319</v>
      </c>
      <c r="AU463" s="258" t="s">
        <v>85</v>
      </c>
      <c r="AV463" s="14" t="s">
        <v>83</v>
      </c>
      <c r="AW463" s="14" t="s">
        <v>37</v>
      </c>
      <c r="AX463" s="14" t="s">
        <v>76</v>
      </c>
      <c r="AY463" s="258" t="s">
        <v>308</v>
      </c>
    </row>
    <row r="464" s="14" customFormat="1">
      <c r="A464" s="14"/>
      <c r="B464" s="249"/>
      <c r="C464" s="250"/>
      <c r="D464" s="236" t="s">
        <v>319</v>
      </c>
      <c r="E464" s="251" t="s">
        <v>19</v>
      </c>
      <c r="F464" s="252" t="s">
        <v>3290</v>
      </c>
      <c r="G464" s="250"/>
      <c r="H464" s="251" t="s">
        <v>19</v>
      </c>
      <c r="I464" s="253"/>
      <c r="J464" s="250"/>
      <c r="K464" s="250"/>
      <c r="L464" s="254"/>
      <c r="M464" s="255"/>
      <c r="N464" s="256"/>
      <c r="O464" s="256"/>
      <c r="P464" s="256"/>
      <c r="Q464" s="256"/>
      <c r="R464" s="256"/>
      <c r="S464" s="256"/>
      <c r="T464" s="257"/>
      <c r="U464" s="14"/>
      <c r="V464" s="14"/>
      <c r="W464" s="14"/>
      <c r="X464" s="14"/>
      <c r="Y464" s="14"/>
      <c r="Z464" s="14"/>
      <c r="AA464" s="14"/>
      <c r="AB464" s="14"/>
      <c r="AC464" s="14"/>
      <c r="AD464" s="14"/>
      <c r="AE464" s="14"/>
      <c r="AT464" s="258" t="s">
        <v>319</v>
      </c>
      <c r="AU464" s="258" t="s">
        <v>85</v>
      </c>
      <c r="AV464" s="14" t="s">
        <v>83</v>
      </c>
      <c r="AW464" s="14" t="s">
        <v>37</v>
      </c>
      <c r="AX464" s="14" t="s">
        <v>76</v>
      </c>
      <c r="AY464" s="258" t="s">
        <v>308</v>
      </c>
    </row>
    <row r="465" s="13" customFormat="1">
      <c r="A465" s="13"/>
      <c r="B465" s="234"/>
      <c r="C465" s="235"/>
      <c r="D465" s="236" t="s">
        <v>319</v>
      </c>
      <c r="E465" s="237" t="s">
        <v>19</v>
      </c>
      <c r="F465" s="238" t="s">
        <v>3291</v>
      </c>
      <c r="G465" s="235"/>
      <c r="H465" s="239">
        <v>25</v>
      </c>
      <c r="I465" s="240"/>
      <c r="J465" s="235"/>
      <c r="K465" s="235"/>
      <c r="L465" s="241"/>
      <c r="M465" s="242"/>
      <c r="N465" s="243"/>
      <c r="O465" s="243"/>
      <c r="P465" s="243"/>
      <c r="Q465" s="243"/>
      <c r="R465" s="243"/>
      <c r="S465" s="243"/>
      <c r="T465" s="244"/>
      <c r="U465" s="13"/>
      <c r="V465" s="13"/>
      <c r="W465" s="13"/>
      <c r="X465" s="13"/>
      <c r="Y465" s="13"/>
      <c r="Z465" s="13"/>
      <c r="AA465" s="13"/>
      <c r="AB465" s="13"/>
      <c r="AC465" s="13"/>
      <c r="AD465" s="13"/>
      <c r="AE465" s="13"/>
      <c r="AT465" s="245" t="s">
        <v>319</v>
      </c>
      <c r="AU465" s="245" t="s">
        <v>85</v>
      </c>
      <c r="AV465" s="13" t="s">
        <v>85</v>
      </c>
      <c r="AW465" s="13" t="s">
        <v>37</v>
      </c>
      <c r="AX465" s="13" t="s">
        <v>76</v>
      </c>
      <c r="AY465" s="245" t="s">
        <v>308</v>
      </c>
    </row>
    <row r="466" s="14" customFormat="1">
      <c r="A466" s="14"/>
      <c r="B466" s="249"/>
      <c r="C466" s="250"/>
      <c r="D466" s="236" t="s">
        <v>319</v>
      </c>
      <c r="E466" s="251" t="s">
        <v>19</v>
      </c>
      <c r="F466" s="252" t="s">
        <v>3292</v>
      </c>
      <c r="G466" s="250"/>
      <c r="H466" s="251" t="s">
        <v>19</v>
      </c>
      <c r="I466" s="253"/>
      <c r="J466" s="250"/>
      <c r="K466" s="250"/>
      <c r="L466" s="254"/>
      <c r="M466" s="255"/>
      <c r="N466" s="256"/>
      <c r="O466" s="256"/>
      <c r="P466" s="256"/>
      <c r="Q466" s="256"/>
      <c r="R466" s="256"/>
      <c r="S466" s="256"/>
      <c r="T466" s="257"/>
      <c r="U466" s="14"/>
      <c r="V466" s="14"/>
      <c r="W466" s="14"/>
      <c r="X466" s="14"/>
      <c r="Y466" s="14"/>
      <c r="Z466" s="14"/>
      <c r="AA466" s="14"/>
      <c r="AB466" s="14"/>
      <c r="AC466" s="14"/>
      <c r="AD466" s="14"/>
      <c r="AE466" s="14"/>
      <c r="AT466" s="258" t="s">
        <v>319</v>
      </c>
      <c r="AU466" s="258" t="s">
        <v>85</v>
      </c>
      <c r="AV466" s="14" t="s">
        <v>83</v>
      </c>
      <c r="AW466" s="14" t="s">
        <v>37</v>
      </c>
      <c r="AX466" s="14" t="s">
        <v>76</v>
      </c>
      <c r="AY466" s="258" t="s">
        <v>308</v>
      </c>
    </row>
    <row r="467" s="13" customFormat="1">
      <c r="A467" s="13"/>
      <c r="B467" s="234"/>
      <c r="C467" s="235"/>
      <c r="D467" s="236" t="s">
        <v>319</v>
      </c>
      <c r="E467" s="237" t="s">
        <v>19</v>
      </c>
      <c r="F467" s="238" t="s">
        <v>3293</v>
      </c>
      <c r="G467" s="235"/>
      <c r="H467" s="239">
        <v>20</v>
      </c>
      <c r="I467" s="240"/>
      <c r="J467" s="235"/>
      <c r="K467" s="235"/>
      <c r="L467" s="241"/>
      <c r="M467" s="242"/>
      <c r="N467" s="243"/>
      <c r="O467" s="243"/>
      <c r="P467" s="243"/>
      <c r="Q467" s="243"/>
      <c r="R467" s="243"/>
      <c r="S467" s="243"/>
      <c r="T467" s="244"/>
      <c r="U467" s="13"/>
      <c r="V467" s="13"/>
      <c r="W467" s="13"/>
      <c r="X467" s="13"/>
      <c r="Y467" s="13"/>
      <c r="Z467" s="13"/>
      <c r="AA467" s="13"/>
      <c r="AB467" s="13"/>
      <c r="AC467" s="13"/>
      <c r="AD467" s="13"/>
      <c r="AE467" s="13"/>
      <c r="AT467" s="245" t="s">
        <v>319</v>
      </c>
      <c r="AU467" s="245" t="s">
        <v>85</v>
      </c>
      <c r="AV467" s="13" t="s">
        <v>85</v>
      </c>
      <c r="AW467" s="13" t="s">
        <v>37</v>
      </c>
      <c r="AX467" s="13" t="s">
        <v>76</v>
      </c>
      <c r="AY467" s="245" t="s">
        <v>308</v>
      </c>
    </row>
    <row r="468" s="14" customFormat="1">
      <c r="A468" s="14"/>
      <c r="B468" s="249"/>
      <c r="C468" s="250"/>
      <c r="D468" s="236" t="s">
        <v>319</v>
      </c>
      <c r="E468" s="251" t="s">
        <v>19</v>
      </c>
      <c r="F468" s="252" t="s">
        <v>3294</v>
      </c>
      <c r="G468" s="250"/>
      <c r="H468" s="251" t="s">
        <v>19</v>
      </c>
      <c r="I468" s="253"/>
      <c r="J468" s="250"/>
      <c r="K468" s="250"/>
      <c r="L468" s="254"/>
      <c r="M468" s="255"/>
      <c r="N468" s="256"/>
      <c r="O468" s="256"/>
      <c r="P468" s="256"/>
      <c r="Q468" s="256"/>
      <c r="R468" s="256"/>
      <c r="S468" s="256"/>
      <c r="T468" s="257"/>
      <c r="U468" s="14"/>
      <c r="V468" s="14"/>
      <c r="W468" s="14"/>
      <c r="X468" s="14"/>
      <c r="Y468" s="14"/>
      <c r="Z468" s="14"/>
      <c r="AA468" s="14"/>
      <c r="AB468" s="14"/>
      <c r="AC468" s="14"/>
      <c r="AD468" s="14"/>
      <c r="AE468" s="14"/>
      <c r="AT468" s="258" t="s">
        <v>319</v>
      </c>
      <c r="AU468" s="258" t="s">
        <v>85</v>
      </c>
      <c r="AV468" s="14" t="s">
        <v>83</v>
      </c>
      <c r="AW468" s="14" t="s">
        <v>37</v>
      </c>
      <c r="AX468" s="14" t="s">
        <v>76</v>
      </c>
      <c r="AY468" s="258" t="s">
        <v>308</v>
      </c>
    </row>
    <row r="469" s="13" customFormat="1">
      <c r="A469" s="13"/>
      <c r="B469" s="234"/>
      <c r="C469" s="235"/>
      <c r="D469" s="236" t="s">
        <v>319</v>
      </c>
      <c r="E469" s="237" t="s">
        <v>19</v>
      </c>
      <c r="F469" s="238" t="s">
        <v>3291</v>
      </c>
      <c r="G469" s="235"/>
      <c r="H469" s="239">
        <v>25</v>
      </c>
      <c r="I469" s="240"/>
      <c r="J469" s="235"/>
      <c r="K469" s="235"/>
      <c r="L469" s="241"/>
      <c r="M469" s="242"/>
      <c r="N469" s="243"/>
      <c r="O469" s="243"/>
      <c r="P469" s="243"/>
      <c r="Q469" s="243"/>
      <c r="R469" s="243"/>
      <c r="S469" s="243"/>
      <c r="T469" s="244"/>
      <c r="U469" s="13"/>
      <c r="V469" s="13"/>
      <c r="W469" s="13"/>
      <c r="X469" s="13"/>
      <c r="Y469" s="13"/>
      <c r="Z469" s="13"/>
      <c r="AA469" s="13"/>
      <c r="AB469" s="13"/>
      <c r="AC469" s="13"/>
      <c r="AD469" s="13"/>
      <c r="AE469" s="13"/>
      <c r="AT469" s="245" t="s">
        <v>319</v>
      </c>
      <c r="AU469" s="245" t="s">
        <v>85</v>
      </c>
      <c r="AV469" s="13" t="s">
        <v>85</v>
      </c>
      <c r="AW469" s="13" t="s">
        <v>37</v>
      </c>
      <c r="AX469" s="13" t="s">
        <v>76</v>
      </c>
      <c r="AY469" s="245" t="s">
        <v>308</v>
      </c>
    </row>
    <row r="470" s="15" customFormat="1">
      <c r="A470" s="15"/>
      <c r="B470" s="259"/>
      <c r="C470" s="260"/>
      <c r="D470" s="236" t="s">
        <v>319</v>
      </c>
      <c r="E470" s="261" t="s">
        <v>19</v>
      </c>
      <c r="F470" s="262" t="s">
        <v>448</v>
      </c>
      <c r="G470" s="260"/>
      <c r="H470" s="263">
        <v>70</v>
      </c>
      <c r="I470" s="264"/>
      <c r="J470" s="260"/>
      <c r="K470" s="260"/>
      <c r="L470" s="265"/>
      <c r="M470" s="266"/>
      <c r="N470" s="267"/>
      <c r="O470" s="267"/>
      <c r="P470" s="267"/>
      <c r="Q470" s="267"/>
      <c r="R470" s="267"/>
      <c r="S470" s="267"/>
      <c r="T470" s="268"/>
      <c r="U470" s="15"/>
      <c r="V470" s="15"/>
      <c r="W470" s="15"/>
      <c r="X470" s="15"/>
      <c r="Y470" s="15"/>
      <c r="Z470" s="15"/>
      <c r="AA470" s="15"/>
      <c r="AB470" s="15"/>
      <c r="AC470" s="15"/>
      <c r="AD470" s="15"/>
      <c r="AE470" s="15"/>
      <c r="AT470" s="269" t="s">
        <v>319</v>
      </c>
      <c r="AU470" s="269" t="s">
        <v>85</v>
      </c>
      <c r="AV470" s="15" t="s">
        <v>315</v>
      </c>
      <c r="AW470" s="15" t="s">
        <v>37</v>
      </c>
      <c r="AX470" s="15" t="s">
        <v>83</v>
      </c>
      <c r="AY470" s="269" t="s">
        <v>308</v>
      </c>
    </row>
    <row r="471" s="2" customFormat="1" ht="16.5" customHeight="1">
      <c r="A471" s="41"/>
      <c r="B471" s="42"/>
      <c r="C471" s="280" t="s">
        <v>760</v>
      </c>
      <c r="D471" s="280" t="s">
        <v>1137</v>
      </c>
      <c r="E471" s="281" t="s">
        <v>3295</v>
      </c>
      <c r="F471" s="282" t="s">
        <v>3296</v>
      </c>
      <c r="G471" s="283" t="s">
        <v>474</v>
      </c>
      <c r="H471" s="284">
        <v>73.5</v>
      </c>
      <c r="I471" s="285"/>
      <c r="J471" s="286">
        <f>ROUND(I471*H471,2)</f>
        <v>0</v>
      </c>
      <c r="K471" s="282" t="s">
        <v>3254</v>
      </c>
      <c r="L471" s="287"/>
      <c r="M471" s="288" t="s">
        <v>19</v>
      </c>
      <c r="N471" s="289" t="s">
        <v>47</v>
      </c>
      <c r="O471" s="87"/>
      <c r="P471" s="225">
        <f>O471*H471</f>
        <v>0</v>
      </c>
      <c r="Q471" s="225">
        <v>0.00010000000000000001</v>
      </c>
      <c r="R471" s="225">
        <f>Q471*H471</f>
        <v>0.0073500000000000006</v>
      </c>
      <c r="S471" s="225">
        <v>0</v>
      </c>
      <c r="T471" s="226">
        <f>S471*H471</f>
        <v>0</v>
      </c>
      <c r="U471" s="41"/>
      <c r="V471" s="41"/>
      <c r="W471" s="41"/>
      <c r="X471" s="41"/>
      <c r="Y471" s="41"/>
      <c r="Z471" s="41"/>
      <c r="AA471" s="41"/>
      <c r="AB471" s="41"/>
      <c r="AC471" s="41"/>
      <c r="AD471" s="41"/>
      <c r="AE471" s="41"/>
      <c r="AR471" s="227" t="s">
        <v>3255</v>
      </c>
      <c r="AT471" s="227" t="s">
        <v>1137</v>
      </c>
      <c r="AU471" s="227" t="s">
        <v>85</v>
      </c>
      <c r="AY471" s="20" t="s">
        <v>308</v>
      </c>
      <c r="BE471" s="228">
        <f>IF(N471="základní",J471,0)</f>
        <v>0</v>
      </c>
      <c r="BF471" s="228">
        <f>IF(N471="snížená",J471,0)</f>
        <v>0</v>
      </c>
      <c r="BG471" s="228">
        <f>IF(N471="zákl. přenesená",J471,0)</f>
        <v>0</v>
      </c>
      <c r="BH471" s="228">
        <f>IF(N471="sníž. přenesená",J471,0)</f>
        <v>0</v>
      </c>
      <c r="BI471" s="228">
        <f>IF(N471="nulová",J471,0)</f>
        <v>0</v>
      </c>
      <c r="BJ471" s="20" t="s">
        <v>83</v>
      </c>
      <c r="BK471" s="228">
        <f>ROUND(I471*H471,2)</f>
        <v>0</v>
      </c>
      <c r="BL471" s="20" t="s">
        <v>782</v>
      </c>
      <c r="BM471" s="227" t="s">
        <v>3297</v>
      </c>
    </row>
    <row r="472" s="14" customFormat="1">
      <c r="A472" s="14"/>
      <c r="B472" s="249"/>
      <c r="C472" s="250"/>
      <c r="D472" s="236" t="s">
        <v>319</v>
      </c>
      <c r="E472" s="251" t="s">
        <v>19</v>
      </c>
      <c r="F472" s="252" t="s">
        <v>3043</v>
      </c>
      <c r="G472" s="250"/>
      <c r="H472" s="251" t="s">
        <v>19</v>
      </c>
      <c r="I472" s="253"/>
      <c r="J472" s="250"/>
      <c r="K472" s="250"/>
      <c r="L472" s="254"/>
      <c r="M472" s="255"/>
      <c r="N472" s="256"/>
      <c r="O472" s="256"/>
      <c r="P472" s="256"/>
      <c r="Q472" s="256"/>
      <c r="R472" s="256"/>
      <c r="S472" s="256"/>
      <c r="T472" s="257"/>
      <c r="U472" s="14"/>
      <c r="V472" s="14"/>
      <c r="W472" s="14"/>
      <c r="X472" s="14"/>
      <c r="Y472" s="14"/>
      <c r="Z472" s="14"/>
      <c r="AA472" s="14"/>
      <c r="AB472" s="14"/>
      <c r="AC472" s="14"/>
      <c r="AD472" s="14"/>
      <c r="AE472" s="14"/>
      <c r="AT472" s="258" t="s">
        <v>319</v>
      </c>
      <c r="AU472" s="258" t="s">
        <v>85</v>
      </c>
      <c r="AV472" s="14" t="s">
        <v>83</v>
      </c>
      <c r="AW472" s="14" t="s">
        <v>37</v>
      </c>
      <c r="AX472" s="14" t="s">
        <v>76</v>
      </c>
      <c r="AY472" s="258" t="s">
        <v>308</v>
      </c>
    </row>
    <row r="473" s="14" customFormat="1">
      <c r="A473" s="14"/>
      <c r="B473" s="249"/>
      <c r="C473" s="250"/>
      <c r="D473" s="236" t="s">
        <v>319</v>
      </c>
      <c r="E473" s="251" t="s">
        <v>19</v>
      </c>
      <c r="F473" s="252" t="s">
        <v>3290</v>
      </c>
      <c r="G473" s="250"/>
      <c r="H473" s="251" t="s">
        <v>19</v>
      </c>
      <c r="I473" s="253"/>
      <c r="J473" s="250"/>
      <c r="K473" s="250"/>
      <c r="L473" s="254"/>
      <c r="M473" s="255"/>
      <c r="N473" s="256"/>
      <c r="O473" s="256"/>
      <c r="P473" s="256"/>
      <c r="Q473" s="256"/>
      <c r="R473" s="256"/>
      <c r="S473" s="256"/>
      <c r="T473" s="257"/>
      <c r="U473" s="14"/>
      <c r="V473" s="14"/>
      <c r="W473" s="14"/>
      <c r="X473" s="14"/>
      <c r="Y473" s="14"/>
      <c r="Z473" s="14"/>
      <c r="AA473" s="14"/>
      <c r="AB473" s="14"/>
      <c r="AC473" s="14"/>
      <c r="AD473" s="14"/>
      <c r="AE473" s="14"/>
      <c r="AT473" s="258" t="s">
        <v>319</v>
      </c>
      <c r="AU473" s="258" t="s">
        <v>85</v>
      </c>
      <c r="AV473" s="14" t="s">
        <v>83</v>
      </c>
      <c r="AW473" s="14" t="s">
        <v>37</v>
      </c>
      <c r="AX473" s="14" t="s">
        <v>76</v>
      </c>
      <c r="AY473" s="258" t="s">
        <v>308</v>
      </c>
    </row>
    <row r="474" s="13" customFormat="1">
      <c r="A474" s="13"/>
      <c r="B474" s="234"/>
      <c r="C474" s="235"/>
      <c r="D474" s="236" t="s">
        <v>319</v>
      </c>
      <c r="E474" s="237" t="s">
        <v>19</v>
      </c>
      <c r="F474" s="238" t="s">
        <v>3298</v>
      </c>
      <c r="G474" s="235"/>
      <c r="H474" s="239">
        <v>26.25</v>
      </c>
      <c r="I474" s="240"/>
      <c r="J474" s="235"/>
      <c r="K474" s="235"/>
      <c r="L474" s="241"/>
      <c r="M474" s="242"/>
      <c r="N474" s="243"/>
      <c r="O474" s="243"/>
      <c r="P474" s="243"/>
      <c r="Q474" s="243"/>
      <c r="R474" s="243"/>
      <c r="S474" s="243"/>
      <c r="T474" s="244"/>
      <c r="U474" s="13"/>
      <c r="V474" s="13"/>
      <c r="W474" s="13"/>
      <c r="X474" s="13"/>
      <c r="Y474" s="13"/>
      <c r="Z474" s="13"/>
      <c r="AA474" s="13"/>
      <c r="AB474" s="13"/>
      <c r="AC474" s="13"/>
      <c r="AD474" s="13"/>
      <c r="AE474" s="13"/>
      <c r="AT474" s="245" t="s">
        <v>319</v>
      </c>
      <c r="AU474" s="245" t="s">
        <v>85</v>
      </c>
      <c r="AV474" s="13" t="s">
        <v>85</v>
      </c>
      <c r="AW474" s="13" t="s">
        <v>37</v>
      </c>
      <c r="AX474" s="13" t="s">
        <v>76</v>
      </c>
      <c r="AY474" s="245" t="s">
        <v>308</v>
      </c>
    </row>
    <row r="475" s="14" customFormat="1">
      <c r="A475" s="14"/>
      <c r="B475" s="249"/>
      <c r="C475" s="250"/>
      <c r="D475" s="236" t="s">
        <v>319</v>
      </c>
      <c r="E475" s="251" t="s">
        <v>19</v>
      </c>
      <c r="F475" s="252" t="s">
        <v>3292</v>
      </c>
      <c r="G475" s="250"/>
      <c r="H475" s="251" t="s">
        <v>19</v>
      </c>
      <c r="I475" s="253"/>
      <c r="J475" s="250"/>
      <c r="K475" s="250"/>
      <c r="L475" s="254"/>
      <c r="M475" s="255"/>
      <c r="N475" s="256"/>
      <c r="O475" s="256"/>
      <c r="P475" s="256"/>
      <c r="Q475" s="256"/>
      <c r="R475" s="256"/>
      <c r="S475" s="256"/>
      <c r="T475" s="257"/>
      <c r="U475" s="14"/>
      <c r="V475" s="14"/>
      <c r="W475" s="14"/>
      <c r="X475" s="14"/>
      <c r="Y475" s="14"/>
      <c r="Z475" s="14"/>
      <c r="AA475" s="14"/>
      <c r="AB475" s="14"/>
      <c r="AC475" s="14"/>
      <c r="AD475" s="14"/>
      <c r="AE475" s="14"/>
      <c r="AT475" s="258" t="s">
        <v>319</v>
      </c>
      <c r="AU475" s="258" t="s">
        <v>85</v>
      </c>
      <c r="AV475" s="14" t="s">
        <v>83</v>
      </c>
      <c r="AW475" s="14" t="s">
        <v>37</v>
      </c>
      <c r="AX475" s="14" t="s">
        <v>76</v>
      </c>
      <c r="AY475" s="258" t="s">
        <v>308</v>
      </c>
    </row>
    <row r="476" s="13" customFormat="1">
      <c r="A476" s="13"/>
      <c r="B476" s="234"/>
      <c r="C476" s="235"/>
      <c r="D476" s="236" t="s">
        <v>319</v>
      </c>
      <c r="E476" s="237" t="s">
        <v>19</v>
      </c>
      <c r="F476" s="238" t="s">
        <v>3299</v>
      </c>
      <c r="G476" s="235"/>
      <c r="H476" s="239">
        <v>21</v>
      </c>
      <c r="I476" s="240"/>
      <c r="J476" s="235"/>
      <c r="K476" s="235"/>
      <c r="L476" s="241"/>
      <c r="M476" s="242"/>
      <c r="N476" s="243"/>
      <c r="O476" s="243"/>
      <c r="P476" s="243"/>
      <c r="Q476" s="243"/>
      <c r="R476" s="243"/>
      <c r="S476" s="243"/>
      <c r="T476" s="244"/>
      <c r="U476" s="13"/>
      <c r="V476" s="13"/>
      <c r="W476" s="13"/>
      <c r="X476" s="13"/>
      <c r="Y476" s="13"/>
      <c r="Z476" s="13"/>
      <c r="AA476" s="13"/>
      <c r="AB476" s="13"/>
      <c r="AC476" s="13"/>
      <c r="AD476" s="13"/>
      <c r="AE476" s="13"/>
      <c r="AT476" s="245" t="s">
        <v>319</v>
      </c>
      <c r="AU476" s="245" t="s">
        <v>85</v>
      </c>
      <c r="AV476" s="13" t="s">
        <v>85</v>
      </c>
      <c r="AW476" s="13" t="s">
        <v>37</v>
      </c>
      <c r="AX476" s="13" t="s">
        <v>76</v>
      </c>
      <c r="AY476" s="245" t="s">
        <v>308</v>
      </c>
    </row>
    <row r="477" s="14" customFormat="1">
      <c r="A477" s="14"/>
      <c r="B477" s="249"/>
      <c r="C477" s="250"/>
      <c r="D477" s="236" t="s">
        <v>319</v>
      </c>
      <c r="E477" s="251" t="s">
        <v>19</v>
      </c>
      <c r="F477" s="252" t="s">
        <v>3294</v>
      </c>
      <c r="G477" s="250"/>
      <c r="H477" s="251" t="s">
        <v>19</v>
      </c>
      <c r="I477" s="253"/>
      <c r="J477" s="250"/>
      <c r="K477" s="250"/>
      <c r="L477" s="254"/>
      <c r="M477" s="255"/>
      <c r="N477" s="256"/>
      <c r="O477" s="256"/>
      <c r="P477" s="256"/>
      <c r="Q477" s="256"/>
      <c r="R477" s="256"/>
      <c r="S477" s="256"/>
      <c r="T477" s="257"/>
      <c r="U477" s="14"/>
      <c r="V477" s="14"/>
      <c r="W477" s="14"/>
      <c r="X477" s="14"/>
      <c r="Y477" s="14"/>
      <c r="Z477" s="14"/>
      <c r="AA477" s="14"/>
      <c r="AB477" s="14"/>
      <c r="AC477" s="14"/>
      <c r="AD477" s="14"/>
      <c r="AE477" s="14"/>
      <c r="AT477" s="258" t="s">
        <v>319</v>
      </c>
      <c r="AU477" s="258" t="s">
        <v>85</v>
      </c>
      <c r="AV477" s="14" t="s">
        <v>83</v>
      </c>
      <c r="AW477" s="14" t="s">
        <v>37</v>
      </c>
      <c r="AX477" s="14" t="s">
        <v>76</v>
      </c>
      <c r="AY477" s="258" t="s">
        <v>308</v>
      </c>
    </row>
    <row r="478" s="13" customFormat="1">
      <c r="A478" s="13"/>
      <c r="B478" s="234"/>
      <c r="C478" s="235"/>
      <c r="D478" s="236" t="s">
        <v>319</v>
      </c>
      <c r="E478" s="237" t="s">
        <v>19</v>
      </c>
      <c r="F478" s="238" t="s">
        <v>3298</v>
      </c>
      <c r="G478" s="235"/>
      <c r="H478" s="239">
        <v>26.25</v>
      </c>
      <c r="I478" s="240"/>
      <c r="J478" s="235"/>
      <c r="K478" s="235"/>
      <c r="L478" s="241"/>
      <c r="M478" s="242"/>
      <c r="N478" s="243"/>
      <c r="O478" s="243"/>
      <c r="P478" s="243"/>
      <c r="Q478" s="243"/>
      <c r="R478" s="243"/>
      <c r="S478" s="243"/>
      <c r="T478" s="244"/>
      <c r="U478" s="13"/>
      <c r="V478" s="13"/>
      <c r="W478" s="13"/>
      <c r="X478" s="13"/>
      <c r="Y478" s="13"/>
      <c r="Z478" s="13"/>
      <c r="AA478" s="13"/>
      <c r="AB478" s="13"/>
      <c r="AC478" s="13"/>
      <c r="AD478" s="13"/>
      <c r="AE478" s="13"/>
      <c r="AT478" s="245" t="s">
        <v>319</v>
      </c>
      <c r="AU478" s="245" t="s">
        <v>85</v>
      </c>
      <c r="AV478" s="13" t="s">
        <v>85</v>
      </c>
      <c r="AW478" s="13" t="s">
        <v>37</v>
      </c>
      <c r="AX478" s="13" t="s">
        <v>76</v>
      </c>
      <c r="AY478" s="245" t="s">
        <v>308</v>
      </c>
    </row>
    <row r="479" s="15" customFormat="1">
      <c r="A479" s="15"/>
      <c r="B479" s="259"/>
      <c r="C479" s="260"/>
      <c r="D479" s="236" t="s">
        <v>319</v>
      </c>
      <c r="E479" s="261" t="s">
        <v>19</v>
      </c>
      <c r="F479" s="262" t="s">
        <v>448</v>
      </c>
      <c r="G479" s="260"/>
      <c r="H479" s="263">
        <v>73.5</v>
      </c>
      <c r="I479" s="264"/>
      <c r="J479" s="260"/>
      <c r="K479" s="260"/>
      <c r="L479" s="265"/>
      <c r="M479" s="266"/>
      <c r="N479" s="267"/>
      <c r="O479" s="267"/>
      <c r="P479" s="267"/>
      <c r="Q479" s="267"/>
      <c r="R479" s="267"/>
      <c r="S479" s="267"/>
      <c r="T479" s="268"/>
      <c r="U479" s="15"/>
      <c r="V479" s="15"/>
      <c r="W479" s="15"/>
      <c r="X479" s="15"/>
      <c r="Y479" s="15"/>
      <c r="Z479" s="15"/>
      <c r="AA479" s="15"/>
      <c r="AB479" s="15"/>
      <c r="AC479" s="15"/>
      <c r="AD479" s="15"/>
      <c r="AE479" s="15"/>
      <c r="AT479" s="269" t="s">
        <v>319</v>
      </c>
      <c r="AU479" s="269" t="s">
        <v>85</v>
      </c>
      <c r="AV479" s="15" t="s">
        <v>315</v>
      </c>
      <c r="AW479" s="15" t="s">
        <v>37</v>
      </c>
      <c r="AX479" s="15" t="s">
        <v>83</v>
      </c>
      <c r="AY479" s="269" t="s">
        <v>308</v>
      </c>
    </row>
    <row r="480" s="2" customFormat="1" ht="24.15" customHeight="1">
      <c r="A480" s="41"/>
      <c r="B480" s="42"/>
      <c r="C480" s="216" t="s">
        <v>1434</v>
      </c>
      <c r="D480" s="216" t="s">
        <v>310</v>
      </c>
      <c r="E480" s="217" t="s">
        <v>3300</v>
      </c>
      <c r="F480" s="218" t="s">
        <v>3301</v>
      </c>
      <c r="G480" s="219" t="s">
        <v>474</v>
      </c>
      <c r="H480" s="220">
        <v>45</v>
      </c>
      <c r="I480" s="221"/>
      <c r="J480" s="222">
        <f>ROUND(I480*H480,2)</f>
        <v>0</v>
      </c>
      <c r="K480" s="218" t="s">
        <v>314</v>
      </c>
      <c r="L480" s="47"/>
      <c r="M480" s="223" t="s">
        <v>19</v>
      </c>
      <c r="N480" s="224" t="s">
        <v>47</v>
      </c>
      <c r="O480" s="87"/>
      <c r="P480" s="225">
        <f>O480*H480</f>
        <v>0</v>
      </c>
      <c r="Q480" s="225">
        <v>0</v>
      </c>
      <c r="R480" s="225">
        <f>Q480*H480</f>
        <v>0</v>
      </c>
      <c r="S480" s="225">
        <v>0</v>
      </c>
      <c r="T480" s="226">
        <f>S480*H480</f>
        <v>0</v>
      </c>
      <c r="U480" s="41"/>
      <c r="V480" s="41"/>
      <c r="W480" s="41"/>
      <c r="X480" s="41"/>
      <c r="Y480" s="41"/>
      <c r="Z480" s="41"/>
      <c r="AA480" s="41"/>
      <c r="AB480" s="41"/>
      <c r="AC480" s="41"/>
      <c r="AD480" s="41"/>
      <c r="AE480" s="41"/>
      <c r="AR480" s="227" t="s">
        <v>782</v>
      </c>
      <c r="AT480" s="227" t="s">
        <v>310</v>
      </c>
      <c r="AU480" s="227" t="s">
        <v>85</v>
      </c>
      <c r="AY480" s="20" t="s">
        <v>308</v>
      </c>
      <c r="BE480" s="228">
        <f>IF(N480="základní",J480,0)</f>
        <v>0</v>
      </c>
      <c r="BF480" s="228">
        <f>IF(N480="snížená",J480,0)</f>
        <v>0</v>
      </c>
      <c r="BG480" s="228">
        <f>IF(N480="zákl. přenesená",J480,0)</f>
        <v>0</v>
      </c>
      <c r="BH480" s="228">
        <f>IF(N480="sníž. přenesená",J480,0)</f>
        <v>0</v>
      </c>
      <c r="BI480" s="228">
        <f>IF(N480="nulová",J480,0)</f>
        <v>0</v>
      </c>
      <c r="BJ480" s="20" t="s">
        <v>83</v>
      </c>
      <c r="BK480" s="228">
        <f>ROUND(I480*H480,2)</f>
        <v>0</v>
      </c>
      <c r="BL480" s="20" t="s">
        <v>782</v>
      </c>
      <c r="BM480" s="227" t="s">
        <v>3302</v>
      </c>
    </row>
    <row r="481" s="2" customFormat="1">
      <c r="A481" s="41"/>
      <c r="B481" s="42"/>
      <c r="C481" s="43"/>
      <c r="D481" s="229" t="s">
        <v>317</v>
      </c>
      <c r="E481" s="43"/>
      <c r="F481" s="230" t="s">
        <v>3303</v>
      </c>
      <c r="G481" s="43"/>
      <c r="H481" s="43"/>
      <c r="I481" s="231"/>
      <c r="J481" s="43"/>
      <c r="K481" s="43"/>
      <c r="L481" s="47"/>
      <c r="M481" s="232"/>
      <c r="N481" s="233"/>
      <c r="O481" s="87"/>
      <c r="P481" s="87"/>
      <c r="Q481" s="87"/>
      <c r="R481" s="87"/>
      <c r="S481" s="87"/>
      <c r="T481" s="88"/>
      <c r="U481" s="41"/>
      <c r="V481" s="41"/>
      <c r="W481" s="41"/>
      <c r="X481" s="41"/>
      <c r="Y481" s="41"/>
      <c r="Z481" s="41"/>
      <c r="AA481" s="41"/>
      <c r="AB481" s="41"/>
      <c r="AC481" s="41"/>
      <c r="AD481" s="41"/>
      <c r="AE481" s="41"/>
      <c r="AT481" s="20" t="s">
        <v>317</v>
      </c>
      <c r="AU481" s="20" t="s">
        <v>85</v>
      </c>
    </row>
    <row r="482" s="14" customFormat="1">
      <c r="A482" s="14"/>
      <c r="B482" s="249"/>
      <c r="C482" s="250"/>
      <c r="D482" s="236" t="s">
        <v>319</v>
      </c>
      <c r="E482" s="251" t="s">
        <v>19</v>
      </c>
      <c r="F482" s="252" t="s">
        <v>3043</v>
      </c>
      <c r="G482" s="250"/>
      <c r="H482" s="251" t="s">
        <v>19</v>
      </c>
      <c r="I482" s="253"/>
      <c r="J482" s="250"/>
      <c r="K482" s="250"/>
      <c r="L482" s="254"/>
      <c r="M482" s="255"/>
      <c r="N482" s="256"/>
      <c r="O482" s="256"/>
      <c r="P482" s="256"/>
      <c r="Q482" s="256"/>
      <c r="R482" s="256"/>
      <c r="S482" s="256"/>
      <c r="T482" s="257"/>
      <c r="U482" s="14"/>
      <c r="V482" s="14"/>
      <c r="W482" s="14"/>
      <c r="X482" s="14"/>
      <c r="Y482" s="14"/>
      <c r="Z482" s="14"/>
      <c r="AA482" s="14"/>
      <c r="AB482" s="14"/>
      <c r="AC482" s="14"/>
      <c r="AD482" s="14"/>
      <c r="AE482" s="14"/>
      <c r="AT482" s="258" t="s">
        <v>319</v>
      </c>
      <c r="AU482" s="258" t="s">
        <v>85</v>
      </c>
      <c r="AV482" s="14" t="s">
        <v>83</v>
      </c>
      <c r="AW482" s="14" t="s">
        <v>37</v>
      </c>
      <c r="AX482" s="14" t="s">
        <v>76</v>
      </c>
      <c r="AY482" s="258" t="s">
        <v>308</v>
      </c>
    </row>
    <row r="483" s="14" customFormat="1">
      <c r="A483" s="14"/>
      <c r="B483" s="249"/>
      <c r="C483" s="250"/>
      <c r="D483" s="236" t="s">
        <v>319</v>
      </c>
      <c r="E483" s="251" t="s">
        <v>19</v>
      </c>
      <c r="F483" s="252" t="s">
        <v>3304</v>
      </c>
      <c r="G483" s="250"/>
      <c r="H483" s="251" t="s">
        <v>19</v>
      </c>
      <c r="I483" s="253"/>
      <c r="J483" s="250"/>
      <c r="K483" s="250"/>
      <c r="L483" s="254"/>
      <c r="M483" s="255"/>
      <c r="N483" s="256"/>
      <c r="O483" s="256"/>
      <c r="P483" s="256"/>
      <c r="Q483" s="256"/>
      <c r="R483" s="256"/>
      <c r="S483" s="256"/>
      <c r="T483" s="257"/>
      <c r="U483" s="14"/>
      <c r="V483" s="14"/>
      <c r="W483" s="14"/>
      <c r="X483" s="14"/>
      <c r="Y483" s="14"/>
      <c r="Z483" s="14"/>
      <c r="AA483" s="14"/>
      <c r="AB483" s="14"/>
      <c r="AC483" s="14"/>
      <c r="AD483" s="14"/>
      <c r="AE483" s="14"/>
      <c r="AT483" s="258" t="s">
        <v>319</v>
      </c>
      <c r="AU483" s="258" t="s">
        <v>85</v>
      </c>
      <c r="AV483" s="14" t="s">
        <v>83</v>
      </c>
      <c r="AW483" s="14" t="s">
        <v>37</v>
      </c>
      <c r="AX483" s="14" t="s">
        <v>76</v>
      </c>
      <c r="AY483" s="258" t="s">
        <v>308</v>
      </c>
    </row>
    <row r="484" s="13" customFormat="1">
      <c r="A484" s="13"/>
      <c r="B484" s="234"/>
      <c r="C484" s="235"/>
      <c r="D484" s="236" t="s">
        <v>319</v>
      </c>
      <c r="E484" s="237" t="s">
        <v>19</v>
      </c>
      <c r="F484" s="238" t="s">
        <v>3305</v>
      </c>
      <c r="G484" s="235"/>
      <c r="H484" s="239">
        <v>15</v>
      </c>
      <c r="I484" s="240"/>
      <c r="J484" s="235"/>
      <c r="K484" s="235"/>
      <c r="L484" s="241"/>
      <c r="M484" s="242"/>
      <c r="N484" s="243"/>
      <c r="O484" s="243"/>
      <c r="P484" s="243"/>
      <c r="Q484" s="243"/>
      <c r="R484" s="243"/>
      <c r="S484" s="243"/>
      <c r="T484" s="244"/>
      <c r="U484" s="13"/>
      <c r="V484" s="13"/>
      <c r="W484" s="13"/>
      <c r="X484" s="13"/>
      <c r="Y484" s="13"/>
      <c r="Z484" s="13"/>
      <c r="AA484" s="13"/>
      <c r="AB484" s="13"/>
      <c r="AC484" s="13"/>
      <c r="AD484" s="13"/>
      <c r="AE484" s="13"/>
      <c r="AT484" s="245" t="s">
        <v>319</v>
      </c>
      <c r="AU484" s="245" t="s">
        <v>85</v>
      </c>
      <c r="AV484" s="13" t="s">
        <v>85</v>
      </c>
      <c r="AW484" s="13" t="s">
        <v>37</v>
      </c>
      <c r="AX484" s="13" t="s">
        <v>76</v>
      </c>
      <c r="AY484" s="245" t="s">
        <v>308</v>
      </c>
    </row>
    <row r="485" s="14" customFormat="1">
      <c r="A485" s="14"/>
      <c r="B485" s="249"/>
      <c r="C485" s="250"/>
      <c r="D485" s="236" t="s">
        <v>319</v>
      </c>
      <c r="E485" s="251" t="s">
        <v>19</v>
      </c>
      <c r="F485" s="252" t="s">
        <v>3306</v>
      </c>
      <c r="G485" s="250"/>
      <c r="H485" s="251" t="s">
        <v>19</v>
      </c>
      <c r="I485" s="253"/>
      <c r="J485" s="250"/>
      <c r="K485" s="250"/>
      <c r="L485" s="254"/>
      <c r="M485" s="255"/>
      <c r="N485" s="256"/>
      <c r="O485" s="256"/>
      <c r="P485" s="256"/>
      <c r="Q485" s="256"/>
      <c r="R485" s="256"/>
      <c r="S485" s="256"/>
      <c r="T485" s="257"/>
      <c r="U485" s="14"/>
      <c r="V485" s="14"/>
      <c r="W485" s="14"/>
      <c r="X485" s="14"/>
      <c r="Y485" s="14"/>
      <c r="Z485" s="14"/>
      <c r="AA485" s="14"/>
      <c r="AB485" s="14"/>
      <c r="AC485" s="14"/>
      <c r="AD485" s="14"/>
      <c r="AE485" s="14"/>
      <c r="AT485" s="258" t="s">
        <v>319</v>
      </c>
      <c r="AU485" s="258" t="s">
        <v>85</v>
      </c>
      <c r="AV485" s="14" t="s">
        <v>83</v>
      </c>
      <c r="AW485" s="14" t="s">
        <v>37</v>
      </c>
      <c r="AX485" s="14" t="s">
        <v>76</v>
      </c>
      <c r="AY485" s="258" t="s">
        <v>308</v>
      </c>
    </row>
    <row r="486" s="13" customFormat="1">
      <c r="A486" s="13"/>
      <c r="B486" s="234"/>
      <c r="C486" s="235"/>
      <c r="D486" s="236" t="s">
        <v>319</v>
      </c>
      <c r="E486" s="237" t="s">
        <v>19</v>
      </c>
      <c r="F486" s="238" t="s">
        <v>3307</v>
      </c>
      <c r="G486" s="235"/>
      <c r="H486" s="239">
        <v>5</v>
      </c>
      <c r="I486" s="240"/>
      <c r="J486" s="235"/>
      <c r="K486" s="235"/>
      <c r="L486" s="241"/>
      <c r="M486" s="242"/>
      <c r="N486" s="243"/>
      <c r="O486" s="243"/>
      <c r="P486" s="243"/>
      <c r="Q486" s="243"/>
      <c r="R486" s="243"/>
      <c r="S486" s="243"/>
      <c r="T486" s="244"/>
      <c r="U486" s="13"/>
      <c r="V486" s="13"/>
      <c r="W486" s="13"/>
      <c r="X486" s="13"/>
      <c r="Y486" s="13"/>
      <c r="Z486" s="13"/>
      <c r="AA486" s="13"/>
      <c r="AB486" s="13"/>
      <c r="AC486" s="13"/>
      <c r="AD486" s="13"/>
      <c r="AE486" s="13"/>
      <c r="AT486" s="245" t="s">
        <v>319</v>
      </c>
      <c r="AU486" s="245" t="s">
        <v>85</v>
      </c>
      <c r="AV486" s="13" t="s">
        <v>85</v>
      </c>
      <c r="AW486" s="13" t="s">
        <v>37</v>
      </c>
      <c r="AX486" s="13" t="s">
        <v>76</v>
      </c>
      <c r="AY486" s="245" t="s">
        <v>308</v>
      </c>
    </row>
    <row r="487" s="14" customFormat="1">
      <c r="A487" s="14"/>
      <c r="B487" s="249"/>
      <c r="C487" s="250"/>
      <c r="D487" s="236" t="s">
        <v>319</v>
      </c>
      <c r="E487" s="251" t="s">
        <v>19</v>
      </c>
      <c r="F487" s="252" t="s">
        <v>3294</v>
      </c>
      <c r="G487" s="250"/>
      <c r="H487" s="251" t="s">
        <v>19</v>
      </c>
      <c r="I487" s="253"/>
      <c r="J487" s="250"/>
      <c r="K487" s="250"/>
      <c r="L487" s="254"/>
      <c r="M487" s="255"/>
      <c r="N487" s="256"/>
      <c r="O487" s="256"/>
      <c r="P487" s="256"/>
      <c r="Q487" s="256"/>
      <c r="R487" s="256"/>
      <c r="S487" s="256"/>
      <c r="T487" s="257"/>
      <c r="U487" s="14"/>
      <c r="V487" s="14"/>
      <c r="W487" s="14"/>
      <c r="X487" s="14"/>
      <c r="Y487" s="14"/>
      <c r="Z487" s="14"/>
      <c r="AA487" s="14"/>
      <c r="AB487" s="14"/>
      <c r="AC487" s="14"/>
      <c r="AD487" s="14"/>
      <c r="AE487" s="14"/>
      <c r="AT487" s="258" t="s">
        <v>319</v>
      </c>
      <c r="AU487" s="258" t="s">
        <v>85</v>
      </c>
      <c r="AV487" s="14" t="s">
        <v>83</v>
      </c>
      <c r="AW487" s="14" t="s">
        <v>37</v>
      </c>
      <c r="AX487" s="14" t="s">
        <v>76</v>
      </c>
      <c r="AY487" s="258" t="s">
        <v>308</v>
      </c>
    </row>
    <row r="488" s="13" customFormat="1">
      <c r="A488" s="13"/>
      <c r="B488" s="234"/>
      <c r="C488" s="235"/>
      <c r="D488" s="236" t="s">
        <v>319</v>
      </c>
      <c r="E488" s="237" t="s">
        <v>19</v>
      </c>
      <c r="F488" s="238" t="s">
        <v>3305</v>
      </c>
      <c r="G488" s="235"/>
      <c r="H488" s="239">
        <v>15</v>
      </c>
      <c r="I488" s="240"/>
      <c r="J488" s="235"/>
      <c r="K488" s="235"/>
      <c r="L488" s="241"/>
      <c r="M488" s="242"/>
      <c r="N488" s="243"/>
      <c r="O488" s="243"/>
      <c r="P488" s="243"/>
      <c r="Q488" s="243"/>
      <c r="R488" s="243"/>
      <c r="S488" s="243"/>
      <c r="T488" s="244"/>
      <c r="U488" s="13"/>
      <c r="V488" s="13"/>
      <c r="W488" s="13"/>
      <c r="X488" s="13"/>
      <c r="Y488" s="13"/>
      <c r="Z488" s="13"/>
      <c r="AA488" s="13"/>
      <c r="AB488" s="13"/>
      <c r="AC488" s="13"/>
      <c r="AD488" s="13"/>
      <c r="AE488" s="13"/>
      <c r="AT488" s="245" t="s">
        <v>319</v>
      </c>
      <c r="AU488" s="245" t="s">
        <v>85</v>
      </c>
      <c r="AV488" s="13" t="s">
        <v>85</v>
      </c>
      <c r="AW488" s="13" t="s">
        <v>37</v>
      </c>
      <c r="AX488" s="13" t="s">
        <v>76</v>
      </c>
      <c r="AY488" s="245" t="s">
        <v>308</v>
      </c>
    </row>
    <row r="489" s="14" customFormat="1">
      <c r="A489" s="14"/>
      <c r="B489" s="249"/>
      <c r="C489" s="250"/>
      <c r="D489" s="236" t="s">
        <v>319</v>
      </c>
      <c r="E489" s="251" t="s">
        <v>19</v>
      </c>
      <c r="F489" s="252" t="s">
        <v>3308</v>
      </c>
      <c r="G489" s="250"/>
      <c r="H489" s="251" t="s">
        <v>19</v>
      </c>
      <c r="I489" s="253"/>
      <c r="J489" s="250"/>
      <c r="K489" s="250"/>
      <c r="L489" s="254"/>
      <c r="M489" s="255"/>
      <c r="N489" s="256"/>
      <c r="O489" s="256"/>
      <c r="P489" s="256"/>
      <c r="Q489" s="256"/>
      <c r="R489" s="256"/>
      <c r="S489" s="256"/>
      <c r="T489" s="257"/>
      <c r="U489" s="14"/>
      <c r="V489" s="14"/>
      <c r="W489" s="14"/>
      <c r="X489" s="14"/>
      <c r="Y489" s="14"/>
      <c r="Z489" s="14"/>
      <c r="AA489" s="14"/>
      <c r="AB489" s="14"/>
      <c r="AC489" s="14"/>
      <c r="AD489" s="14"/>
      <c r="AE489" s="14"/>
      <c r="AT489" s="258" t="s">
        <v>319</v>
      </c>
      <c r="AU489" s="258" t="s">
        <v>85</v>
      </c>
      <c r="AV489" s="14" t="s">
        <v>83</v>
      </c>
      <c r="AW489" s="14" t="s">
        <v>37</v>
      </c>
      <c r="AX489" s="14" t="s">
        <v>76</v>
      </c>
      <c r="AY489" s="258" t="s">
        <v>308</v>
      </c>
    </row>
    <row r="490" s="13" customFormat="1">
      <c r="A490" s="13"/>
      <c r="B490" s="234"/>
      <c r="C490" s="235"/>
      <c r="D490" s="236" t="s">
        <v>319</v>
      </c>
      <c r="E490" s="237" t="s">
        <v>19</v>
      </c>
      <c r="F490" s="238" t="s">
        <v>3307</v>
      </c>
      <c r="G490" s="235"/>
      <c r="H490" s="239">
        <v>5</v>
      </c>
      <c r="I490" s="240"/>
      <c r="J490" s="235"/>
      <c r="K490" s="235"/>
      <c r="L490" s="241"/>
      <c r="M490" s="242"/>
      <c r="N490" s="243"/>
      <c r="O490" s="243"/>
      <c r="P490" s="243"/>
      <c r="Q490" s="243"/>
      <c r="R490" s="243"/>
      <c r="S490" s="243"/>
      <c r="T490" s="244"/>
      <c r="U490" s="13"/>
      <c r="V490" s="13"/>
      <c r="W490" s="13"/>
      <c r="X490" s="13"/>
      <c r="Y490" s="13"/>
      <c r="Z490" s="13"/>
      <c r="AA490" s="13"/>
      <c r="AB490" s="13"/>
      <c r="AC490" s="13"/>
      <c r="AD490" s="13"/>
      <c r="AE490" s="13"/>
      <c r="AT490" s="245" t="s">
        <v>319</v>
      </c>
      <c r="AU490" s="245" t="s">
        <v>85</v>
      </c>
      <c r="AV490" s="13" t="s">
        <v>85</v>
      </c>
      <c r="AW490" s="13" t="s">
        <v>37</v>
      </c>
      <c r="AX490" s="13" t="s">
        <v>76</v>
      </c>
      <c r="AY490" s="245" t="s">
        <v>308</v>
      </c>
    </row>
    <row r="491" s="14" customFormat="1">
      <c r="A491" s="14"/>
      <c r="B491" s="249"/>
      <c r="C491" s="250"/>
      <c r="D491" s="236" t="s">
        <v>319</v>
      </c>
      <c r="E491" s="251" t="s">
        <v>19</v>
      </c>
      <c r="F491" s="252" t="s">
        <v>3309</v>
      </c>
      <c r="G491" s="250"/>
      <c r="H491" s="251" t="s">
        <v>19</v>
      </c>
      <c r="I491" s="253"/>
      <c r="J491" s="250"/>
      <c r="K491" s="250"/>
      <c r="L491" s="254"/>
      <c r="M491" s="255"/>
      <c r="N491" s="256"/>
      <c r="O491" s="256"/>
      <c r="P491" s="256"/>
      <c r="Q491" s="256"/>
      <c r="R491" s="256"/>
      <c r="S491" s="256"/>
      <c r="T491" s="257"/>
      <c r="U491" s="14"/>
      <c r="V491" s="14"/>
      <c r="W491" s="14"/>
      <c r="X491" s="14"/>
      <c r="Y491" s="14"/>
      <c r="Z491" s="14"/>
      <c r="AA491" s="14"/>
      <c r="AB491" s="14"/>
      <c r="AC491" s="14"/>
      <c r="AD491" s="14"/>
      <c r="AE491" s="14"/>
      <c r="AT491" s="258" t="s">
        <v>319</v>
      </c>
      <c r="AU491" s="258" t="s">
        <v>85</v>
      </c>
      <c r="AV491" s="14" t="s">
        <v>83</v>
      </c>
      <c r="AW491" s="14" t="s">
        <v>37</v>
      </c>
      <c r="AX491" s="14" t="s">
        <v>76</v>
      </c>
      <c r="AY491" s="258" t="s">
        <v>308</v>
      </c>
    </row>
    <row r="492" s="13" customFormat="1">
      <c r="A492" s="13"/>
      <c r="B492" s="234"/>
      <c r="C492" s="235"/>
      <c r="D492" s="236" t="s">
        <v>319</v>
      </c>
      <c r="E492" s="237" t="s">
        <v>19</v>
      </c>
      <c r="F492" s="238" t="s">
        <v>3307</v>
      </c>
      <c r="G492" s="235"/>
      <c r="H492" s="239">
        <v>5</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76</v>
      </c>
      <c r="AY492" s="245" t="s">
        <v>308</v>
      </c>
    </row>
    <row r="493" s="15" customFormat="1">
      <c r="A493" s="15"/>
      <c r="B493" s="259"/>
      <c r="C493" s="260"/>
      <c r="D493" s="236" t="s">
        <v>319</v>
      </c>
      <c r="E493" s="261" t="s">
        <v>19</v>
      </c>
      <c r="F493" s="262" t="s">
        <v>448</v>
      </c>
      <c r="G493" s="260"/>
      <c r="H493" s="263">
        <v>45</v>
      </c>
      <c r="I493" s="264"/>
      <c r="J493" s="260"/>
      <c r="K493" s="260"/>
      <c r="L493" s="265"/>
      <c r="M493" s="266"/>
      <c r="N493" s="267"/>
      <c r="O493" s="267"/>
      <c r="P493" s="267"/>
      <c r="Q493" s="267"/>
      <c r="R493" s="267"/>
      <c r="S493" s="267"/>
      <c r="T493" s="268"/>
      <c r="U493" s="15"/>
      <c r="V493" s="15"/>
      <c r="W493" s="15"/>
      <c r="X493" s="15"/>
      <c r="Y493" s="15"/>
      <c r="Z493" s="15"/>
      <c r="AA493" s="15"/>
      <c r="AB493" s="15"/>
      <c r="AC493" s="15"/>
      <c r="AD493" s="15"/>
      <c r="AE493" s="15"/>
      <c r="AT493" s="269" t="s">
        <v>319</v>
      </c>
      <c r="AU493" s="269" t="s">
        <v>85</v>
      </c>
      <c r="AV493" s="15" t="s">
        <v>315</v>
      </c>
      <c r="AW493" s="15" t="s">
        <v>37</v>
      </c>
      <c r="AX493" s="15" t="s">
        <v>83</v>
      </c>
      <c r="AY493" s="269" t="s">
        <v>308</v>
      </c>
    </row>
    <row r="494" s="2" customFormat="1" ht="16.5" customHeight="1">
      <c r="A494" s="41"/>
      <c r="B494" s="42"/>
      <c r="C494" s="280" t="s">
        <v>761</v>
      </c>
      <c r="D494" s="280" t="s">
        <v>1137</v>
      </c>
      <c r="E494" s="281" t="s">
        <v>3310</v>
      </c>
      <c r="F494" s="282" t="s">
        <v>3311</v>
      </c>
      <c r="G494" s="283" t="s">
        <v>474</v>
      </c>
      <c r="H494" s="284">
        <v>47.25</v>
      </c>
      <c r="I494" s="285"/>
      <c r="J494" s="286">
        <f>ROUND(I494*H494,2)</f>
        <v>0</v>
      </c>
      <c r="K494" s="282" t="s">
        <v>3254</v>
      </c>
      <c r="L494" s="287"/>
      <c r="M494" s="288" t="s">
        <v>19</v>
      </c>
      <c r="N494" s="289" t="s">
        <v>47</v>
      </c>
      <c r="O494" s="87"/>
      <c r="P494" s="225">
        <f>O494*H494</f>
        <v>0</v>
      </c>
      <c r="Q494" s="225">
        <v>0.00012999999999999999</v>
      </c>
      <c r="R494" s="225">
        <f>Q494*H494</f>
        <v>0.0061424999999999995</v>
      </c>
      <c r="S494" s="225">
        <v>0</v>
      </c>
      <c r="T494" s="226">
        <f>S494*H494</f>
        <v>0</v>
      </c>
      <c r="U494" s="41"/>
      <c r="V494" s="41"/>
      <c r="W494" s="41"/>
      <c r="X494" s="41"/>
      <c r="Y494" s="41"/>
      <c r="Z494" s="41"/>
      <c r="AA494" s="41"/>
      <c r="AB494" s="41"/>
      <c r="AC494" s="41"/>
      <c r="AD494" s="41"/>
      <c r="AE494" s="41"/>
      <c r="AR494" s="227" t="s">
        <v>3255</v>
      </c>
      <c r="AT494" s="227" t="s">
        <v>1137</v>
      </c>
      <c r="AU494" s="227" t="s">
        <v>85</v>
      </c>
      <c r="AY494" s="20" t="s">
        <v>308</v>
      </c>
      <c r="BE494" s="228">
        <f>IF(N494="základní",J494,0)</f>
        <v>0</v>
      </c>
      <c r="BF494" s="228">
        <f>IF(N494="snížená",J494,0)</f>
        <v>0</v>
      </c>
      <c r="BG494" s="228">
        <f>IF(N494="zákl. přenesená",J494,0)</f>
        <v>0</v>
      </c>
      <c r="BH494" s="228">
        <f>IF(N494="sníž. přenesená",J494,0)</f>
        <v>0</v>
      </c>
      <c r="BI494" s="228">
        <f>IF(N494="nulová",J494,0)</f>
        <v>0</v>
      </c>
      <c r="BJ494" s="20" t="s">
        <v>83</v>
      </c>
      <c r="BK494" s="228">
        <f>ROUND(I494*H494,2)</f>
        <v>0</v>
      </c>
      <c r="BL494" s="20" t="s">
        <v>782</v>
      </c>
      <c r="BM494" s="227" t="s">
        <v>3312</v>
      </c>
    </row>
    <row r="495" s="14" customFormat="1">
      <c r="A495" s="14"/>
      <c r="B495" s="249"/>
      <c r="C495" s="250"/>
      <c r="D495" s="236" t="s">
        <v>319</v>
      </c>
      <c r="E495" s="251" t="s">
        <v>19</v>
      </c>
      <c r="F495" s="252" t="s">
        <v>3043</v>
      </c>
      <c r="G495" s="250"/>
      <c r="H495" s="251" t="s">
        <v>19</v>
      </c>
      <c r="I495" s="253"/>
      <c r="J495" s="250"/>
      <c r="K495" s="250"/>
      <c r="L495" s="254"/>
      <c r="M495" s="255"/>
      <c r="N495" s="256"/>
      <c r="O495" s="256"/>
      <c r="P495" s="256"/>
      <c r="Q495" s="256"/>
      <c r="R495" s="256"/>
      <c r="S495" s="256"/>
      <c r="T495" s="257"/>
      <c r="U495" s="14"/>
      <c r="V495" s="14"/>
      <c r="W495" s="14"/>
      <c r="X495" s="14"/>
      <c r="Y495" s="14"/>
      <c r="Z495" s="14"/>
      <c r="AA495" s="14"/>
      <c r="AB495" s="14"/>
      <c r="AC495" s="14"/>
      <c r="AD495" s="14"/>
      <c r="AE495" s="14"/>
      <c r="AT495" s="258" t="s">
        <v>319</v>
      </c>
      <c r="AU495" s="258" t="s">
        <v>85</v>
      </c>
      <c r="AV495" s="14" t="s">
        <v>83</v>
      </c>
      <c r="AW495" s="14" t="s">
        <v>37</v>
      </c>
      <c r="AX495" s="14" t="s">
        <v>76</v>
      </c>
      <c r="AY495" s="258" t="s">
        <v>308</v>
      </c>
    </row>
    <row r="496" s="14" customFormat="1">
      <c r="A496" s="14"/>
      <c r="B496" s="249"/>
      <c r="C496" s="250"/>
      <c r="D496" s="236" t="s">
        <v>319</v>
      </c>
      <c r="E496" s="251" t="s">
        <v>19</v>
      </c>
      <c r="F496" s="252" t="s">
        <v>3313</v>
      </c>
      <c r="G496" s="250"/>
      <c r="H496" s="251" t="s">
        <v>19</v>
      </c>
      <c r="I496" s="253"/>
      <c r="J496" s="250"/>
      <c r="K496" s="250"/>
      <c r="L496" s="254"/>
      <c r="M496" s="255"/>
      <c r="N496" s="256"/>
      <c r="O496" s="256"/>
      <c r="P496" s="256"/>
      <c r="Q496" s="256"/>
      <c r="R496" s="256"/>
      <c r="S496" s="256"/>
      <c r="T496" s="257"/>
      <c r="U496" s="14"/>
      <c r="V496" s="14"/>
      <c r="W496" s="14"/>
      <c r="X496" s="14"/>
      <c r="Y496" s="14"/>
      <c r="Z496" s="14"/>
      <c r="AA496" s="14"/>
      <c r="AB496" s="14"/>
      <c r="AC496" s="14"/>
      <c r="AD496" s="14"/>
      <c r="AE496" s="14"/>
      <c r="AT496" s="258" t="s">
        <v>319</v>
      </c>
      <c r="AU496" s="258" t="s">
        <v>85</v>
      </c>
      <c r="AV496" s="14" t="s">
        <v>83</v>
      </c>
      <c r="AW496" s="14" t="s">
        <v>37</v>
      </c>
      <c r="AX496" s="14" t="s">
        <v>76</v>
      </c>
      <c r="AY496" s="258" t="s">
        <v>308</v>
      </c>
    </row>
    <row r="497" s="14" customFormat="1">
      <c r="A497" s="14"/>
      <c r="B497" s="249"/>
      <c r="C497" s="250"/>
      <c r="D497" s="236" t="s">
        <v>319</v>
      </c>
      <c r="E497" s="251" t="s">
        <v>19</v>
      </c>
      <c r="F497" s="252" t="s">
        <v>3304</v>
      </c>
      <c r="G497" s="250"/>
      <c r="H497" s="251" t="s">
        <v>19</v>
      </c>
      <c r="I497" s="253"/>
      <c r="J497" s="250"/>
      <c r="K497" s="250"/>
      <c r="L497" s="254"/>
      <c r="M497" s="255"/>
      <c r="N497" s="256"/>
      <c r="O497" s="256"/>
      <c r="P497" s="256"/>
      <c r="Q497" s="256"/>
      <c r="R497" s="256"/>
      <c r="S497" s="256"/>
      <c r="T497" s="257"/>
      <c r="U497" s="14"/>
      <c r="V497" s="14"/>
      <c r="W497" s="14"/>
      <c r="X497" s="14"/>
      <c r="Y497" s="14"/>
      <c r="Z497" s="14"/>
      <c r="AA497" s="14"/>
      <c r="AB497" s="14"/>
      <c r="AC497" s="14"/>
      <c r="AD497" s="14"/>
      <c r="AE497" s="14"/>
      <c r="AT497" s="258" t="s">
        <v>319</v>
      </c>
      <c r="AU497" s="258" t="s">
        <v>85</v>
      </c>
      <c r="AV497" s="14" t="s">
        <v>83</v>
      </c>
      <c r="AW497" s="14" t="s">
        <v>37</v>
      </c>
      <c r="AX497" s="14" t="s">
        <v>76</v>
      </c>
      <c r="AY497" s="258" t="s">
        <v>308</v>
      </c>
    </row>
    <row r="498" s="13" customFormat="1">
      <c r="A498" s="13"/>
      <c r="B498" s="234"/>
      <c r="C498" s="235"/>
      <c r="D498" s="236" t="s">
        <v>319</v>
      </c>
      <c r="E498" s="237" t="s">
        <v>19</v>
      </c>
      <c r="F498" s="238" t="s">
        <v>3314</v>
      </c>
      <c r="G498" s="235"/>
      <c r="H498" s="239">
        <v>15.75</v>
      </c>
      <c r="I498" s="240"/>
      <c r="J498" s="235"/>
      <c r="K498" s="235"/>
      <c r="L498" s="241"/>
      <c r="M498" s="242"/>
      <c r="N498" s="243"/>
      <c r="O498" s="243"/>
      <c r="P498" s="243"/>
      <c r="Q498" s="243"/>
      <c r="R498" s="243"/>
      <c r="S498" s="243"/>
      <c r="T498" s="244"/>
      <c r="U498" s="13"/>
      <c r="V498" s="13"/>
      <c r="W498" s="13"/>
      <c r="X498" s="13"/>
      <c r="Y498" s="13"/>
      <c r="Z498" s="13"/>
      <c r="AA498" s="13"/>
      <c r="AB498" s="13"/>
      <c r="AC498" s="13"/>
      <c r="AD498" s="13"/>
      <c r="AE498" s="13"/>
      <c r="AT498" s="245" t="s">
        <v>319</v>
      </c>
      <c r="AU498" s="245" t="s">
        <v>85</v>
      </c>
      <c r="AV498" s="13" t="s">
        <v>85</v>
      </c>
      <c r="AW498" s="13" t="s">
        <v>37</v>
      </c>
      <c r="AX498" s="13" t="s">
        <v>76</v>
      </c>
      <c r="AY498" s="245" t="s">
        <v>308</v>
      </c>
    </row>
    <row r="499" s="14" customFormat="1">
      <c r="A499" s="14"/>
      <c r="B499" s="249"/>
      <c r="C499" s="250"/>
      <c r="D499" s="236" t="s">
        <v>319</v>
      </c>
      <c r="E499" s="251" t="s">
        <v>19</v>
      </c>
      <c r="F499" s="252" t="s">
        <v>3306</v>
      </c>
      <c r="G499" s="250"/>
      <c r="H499" s="251" t="s">
        <v>19</v>
      </c>
      <c r="I499" s="253"/>
      <c r="J499" s="250"/>
      <c r="K499" s="250"/>
      <c r="L499" s="254"/>
      <c r="M499" s="255"/>
      <c r="N499" s="256"/>
      <c r="O499" s="256"/>
      <c r="P499" s="256"/>
      <c r="Q499" s="256"/>
      <c r="R499" s="256"/>
      <c r="S499" s="256"/>
      <c r="T499" s="257"/>
      <c r="U499" s="14"/>
      <c r="V499" s="14"/>
      <c r="W499" s="14"/>
      <c r="X499" s="14"/>
      <c r="Y499" s="14"/>
      <c r="Z499" s="14"/>
      <c r="AA499" s="14"/>
      <c r="AB499" s="14"/>
      <c r="AC499" s="14"/>
      <c r="AD499" s="14"/>
      <c r="AE499" s="14"/>
      <c r="AT499" s="258" t="s">
        <v>319</v>
      </c>
      <c r="AU499" s="258" t="s">
        <v>85</v>
      </c>
      <c r="AV499" s="14" t="s">
        <v>83</v>
      </c>
      <c r="AW499" s="14" t="s">
        <v>37</v>
      </c>
      <c r="AX499" s="14" t="s">
        <v>76</v>
      </c>
      <c r="AY499" s="258" t="s">
        <v>308</v>
      </c>
    </row>
    <row r="500" s="13" customFormat="1">
      <c r="A500" s="13"/>
      <c r="B500" s="234"/>
      <c r="C500" s="235"/>
      <c r="D500" s="236" t="s">
        <v>319</v>
      </c>
      <c r="E500" s="237" t="s">
        <v>19</v>
      </c>
      <c r="F500" s="238" t="s">
        <v>3315</v>
      </c>
      <c r="G500" s="235"/>
      <c r="H500" s="239">
        <v>5.25</v>
      </c>
      <c r="I500" s="240"/>
      <c r="J500" s="235"/>
      <c r="K500" s="235"/>
      <c r="L500" s="241"/>
      <c r="M500" s="242"/>
      <c r="N500" s="243"/>
      <c r="O500" s="243"/>
      <c r="P500" s="243"/>
      <c r="Q500" s="243"/>
      <c r="R500" s="243"/>
      <c r="S500" s="243"/>
      <c r="T500" s="244"/>
      <c r="U500" s="13"/>
      <c r="V500" s="13"/>
      <c r="W500" s="13"/>
      <c r="X500" s="13"/>
      <c r="Y500" s="13"/>
      <c r="Z500" s="13"/>
      <c r="AA500" s="13"/>
      <c r="AB500" s="13"/>
      <c r="AC500" s="13"/>
      <c r="AD500" s="13"/>
      <c r="AE500" s="13"/>
      <c r="AT500" s="245" t="s">
        <v>319</v>
      </c>
      <c r="AU500" s="245" t="s">
        <v>85</v>
      </c>
      <c r="AV500" s="13" t="s">
        <v>85</v>
      </c>
      <c r="AW500" s="13" t="s">
        <v>37</v>
      </c>
      <c r="AX500" s="13" t="s">
        <v>76</v>
      </c>
      <c r="AY500" s="245" t="s">
        <v>308</v>
      </c>
    </row>
    <row r="501" s="14" customFormat="1">
      <c r="A501" s="14"/>
      <c r="B501" s="249"/>
      <c r="C501" s="250"/>
      <c r="D501" s="236" t="s">
        <v>319</v>
      </c>
      <c r="E501" s="251" t="s">
        <v>19</v>
      </c>
      <c r="F501" s="252" t="s">
        <v>3294</v>
      </c>
      <c r="G501" s="250"/>
      <c r="H501" s="251" t="s">
        <v>19</v>
      </c>
      <c r="I501" s="253"/>
      <c r="J501" s="250"/>
      <c r="K501" s="250"/>
      <c r="L501" s="254"/>
      <c r="M501" s="255"/>
      <c r="N501" s="256"/>
      <c r="O501" s="256"/>
      <c r="P501" s="256"/>
      <c r="Q501" s="256"/>
      <c r="R501" s="256"/>
      <c r="S501" s="256"/>
      <c r="T501" s="257"/>
      <c r="U501" s="14"/>
      <c r="V501" s="14"/>
      <c r="W501" s="14"/>
      <c r="X501" s="14"/>
      <c r="Y501" s="14"/>
      <c r="Z501" s="14"/>
      <c r="AA501" s="14"/>
      <c r="AB501" s="14"/>
      <c r="AC501" s="14"/>
      <c r="AD501" s="14"/>
      <c r="AE501" s="14"/>
      <c r="AT501" s="258" t="s">
        <v>319</v>
      </c>
      <c r="AU501" s="258" t="s">
        <v>85</v>
      </c>
      <c r="AV501" s="14" t="s">
        <v>83</v>
      </c>
      <c r="AW501" s="14" t="s">
        <v>37</v>
      </c>
      <c r="AX501" s="14" t="s">
        <v>76</v>
      </c>
      <c r="AY501" s="258" t="s">
        <v>308</v>
      </c>
    </row>
    <row r="502" s="13" customFormat="1">
      <c r="A502" s="13"/>
      <c r="B502" s="234"/>
      <c r="C502" s="235"/>
      <c r="D502" s="236" t="s">
        <v>319</v>
      </c>
      <c r="E502" s="237" t="s">
        <v>19</v>
      </c>
      <c r="F502" s="238" t="s">
        <v>3314</v>
      </c>
      <c r="G502" s="235"/>
      <c r="H502" s="239">
        <v>15.75</v>
      </c>
      <c r="I502" s="240"/>
      <c r="J502" s="235"/>
      <c r="K502" s="235"/>
      <c r="L502" s="241"/>
      <c r="M502" s="242"/>
      <c r="N502" s="243"/>
      <c r="O502" s="243"/>
      <c r="P502" s="243"/>
      <c r="Q502" s="243"/>
      <c r="R502" s="243"/>
      <c r="S502" s="243"/>
      <c r="T502" s="244"/>
      <c r="U502" s="13"/>
      <c r="V502" s="13"/>
      <c r="W502" s="13"/>
      <c r="X502" s="13"/>
      <c r="Y502" s="13"/>
      <c r="Z502" s="13"/>
      <c r="AA502" s="13"/>
      <c r="AB502" s="13"/>
      <c r="AC502" s="13"/>
      <c r="AD502" s="13"/>
      <c r="AE502" s="13"/>
      <c r="AT502" s="245" t="s">
        <v>319</v>
      </c>
      <c r="AU502" s="245" t="s">
        <v>85</v>
      </c>
      <c r="AV502" s="13" t="s">
        <v>85</v>
      </c>
      <c r="AW502" s="13" t="s">
        <v>37</v>
      </c>
      <c r="AX502" s="13" t="s">
        <v>76</v>
      </c>
      <c r="AY502" s="245" t="s">
        <v>308</v>
      </c>
    </row>
    <row r="503" s="14" customFormat="1">
      <c r="A503" s="14"/>
      <c r="B503" s="249"/>
      <c r="C503" s="250"/>
      <c r="D503" s="236" t="s">
        <v>319</v>
      </c>
      <c r="E503" s="251" t="s">
        <v>19</v>
      </c>
      <c r="F503" s="252" t="s">
        <v>3308</v>
      </c>
      <c r="G503" s="250"/>
      <c r="H503" s="251" t="s">
        <v>19</v>
      </c>
      <c r="I503" s="253"/>
      <c r="J503" s="250"/>
      <c r="K503" s="250"/>
      <c r="L503" s="254"/>
      <c r="M503" s="255"/>
      <c r="N503" s="256"/>
      <c r="O503" s="256"/>
      <c r="P503" s="256"/>
      <c r="Q503" s="256"/>
      <c r="R503" s="256"/>
      <c r="S503" s="256"/>
      <c r="T503" s="257"/>
      <c r="U503" s="14"/>
      <c r="V503" s="14"/>
      <c r="W503" s="14"/>
      <c r="X503" s="14"/>
      <c r="Y503" s="14"/>
      <c r="Z503" s="14"/>
      <c r="AA503" s="14"/>
      <c r="AB503" s="14"/>
      <c r="AC503" s="14"/>
      <c r="AD503" s="14"/>
      <c r="AE503" s="14"/>
      <c r="AT503" s="258" t="s">
        <v>319</v>
      </c>
      <c r="AU503" s="258" t="s">
        <v>85</v>
      </c>
      <c r="AV503" s="14" t="s">
        <v>83</v>
      </c>
      <c r="AW503" s="14" t="s">
        <v>37</v>
      </c>
      <c r="AX503" s="14" t="s">
        <v>76</v>
      </c>
      <c r="AY503" s="258" t="s">
        <v>308</v>
      </c>
    </row>
    <row r="504" s="13" customFormat="1">
      <c r="A504" s="13"/>
      <c r="B504" s="234"/>
      <c r="C504" s="235"/>
      <c r="D504" s="236" t="s">
        <v>319</v>
      </c>
      <c r="E504" s="237" t="s">
        <v>19</v>
      </c>
      <c r="F504" s="238" t="s">
        <v>3315</v>
      </c>
      <c r="G504" s="235"/>
      <c r="H504" s="239">
        <v>5.25</v>
      </c>
      <c r="I504" s="240"/>
      <c r="J504" s="235"/>
      <c r="K504" s="235"/>
      <c r="L504" s="241"/>
      <c r="M504" s="242"/>
      <c r="N504" s="243"/>
      <c r="O504" s="243"/>
      <c r="P504" s="243"/>
      <c r="Q504" s="243"/>
      <c r="R504" s="243"/>
      <c r="S504" s="243"/>
      <c r="T504" s="244"/>
      <c r="U504" s="13"/>
      <c r="V504" s="13"/>
      <c r="W504" s="13"/>
      <c r="X504" s="13"/>
      <c r="Y504" s="13"/>
      <c r="Z504" s="13"/>
      <c r="AA504" s="13"/>
      <c r="AB504" s="13"/>
      <c r="AC504" s="13"/>
      <c r="AD504" s="13"/>
      <c r="AE504" s="13"/>
      <c r="AT504" s="245" t="s">
        <v>319</v>
      </c>
      <c r="AU504" s="245" t="s">
        <v>85</v>
      </c>
      <c r="AV504" s="13" t="s">
        <v>85</v>
      </c>
      <c r="AW504" s="13" t="s">
        <v>37</v>
      </c>
      <c r="AX504" s="13" t="s">
        <v>76</v>
      </c>
      <c r="AY504" s="245" t="s">
        <v>308</v>
      </c>
    </row>
    <row r="505" s="14" customFormat="1">
      <c r="A505" s="14"/>
      <c r="B505" s="249"/>
      <c r="C505" s="250"/>
      <c r="D505" s="236" t="s">
        <v>319</v>
      </c>
      <c r="E505" s="251" t="s">
        <v>19</v>
      </c>
      <c r="F505" s="252" t="s">
        <v>3309</v>
      </c>
      <c r="G505" s="250"/>
      <c r="H505" s="251" t="s">
        <v>19</v>
      </c>
      <c r="I505" s="253"/>
      <c r="J505" s="250"/>
      <c r="K505" s="250"/>
      <c r="L505" s="254"/>
      <c r="M505" s="255"/>
      <c r="N505" s="256"/>
      <c r="O505" s="256"/>
      <c r="P505" s="256"/>
      <c r="Q505" s="256"/>
      <c r="R505" s="256"/>
      <c r="S505" s="256"/>
      <c r="T505" s="257"/>
      <c r="U505" s="14"/>
      <c r="V505" s="14"/>
      <c r="W505" s="14"/>
      <c r="X505" s="14"/>
      <c r="Y505" s="14"/>
      <c r="Z505" s="14"/>
      <c r="AA505" s="14"/>
      <c r="AB505" s="14"/>
      <c r="AC505" s="14"/>
      <c r="AD505" s="14"/>
      <c r="AE505" s="14"/>
      <c r="AT505" s="258" t="s">
        <v>319</v>
      </c>
      <c r="AU505" s="258" t="s">
        <v>85</v>
      </c>
      <c r="AV505" s="14" t="s">
        <v>83</v>
      </c>
      <c r="AW505" s="14" t="s">
        <v>37</v>
      </c>
      <c r="AX505" s="14" t="s">
        <v>76</v>
      </c>
      <c r="AY505" s="258" t="s">
        <v>308</v>
      </c>
    </row>
    <row r="506" s="13" customFormat="1">
      <c r="A506" s="13"/>
      <c r="B506" s="234"/>
      <c r="C506" s="235"/>
      <c r="D506" s="236" t="s">
        <v>319</v>
      </c>
      <c r="E506" s="237" t="s">
        <v>19</v>
      </c>
      <c r="F506" s="238" t="s">
        <v>3315</v>
      </c>
      <c r="G506" s="235"/>
      <c r="H506" s="239">
        <v>5.25</v>
      </c>
      <c r="I506" s="240"/>
      <c r="J506" s="235"/>
      <c r="K506" s="235"/>
      <c r="L506" s="241"/>
      <c r="M506" s="242"/>
      <c r="N506" s="243"/>
      <c r="O506" s="243"/>
      <c r="P506" s="243"/>
      <c r="Q506" s="243"/>
      <c r="R506" s="243"/>
      <c r="S506" s="243"/>
      <c r="T506" s="244"/>
      <c r="U506" s="13"/>
      <c r="V506" s="13"/>
      <c r="W506" s="13"/>
      <c r="X506" s="13"/>
      <c r="Y506" s="13"/>
      <c r="Z506" s="13"/>
      <c r="AA506" s="13"/>
      <c r="AB506" s="13"/>
      <c r="AC506" s="13"/>
      <c r="AD506" s="13"/>
      <c r="AE506" s="13"/>
      <c r="AT506" s="245" t="s">
        <v>319</v>
      </c>
      <c r="AU506" s="245" t="s">
        <v>85</v>
      </c>
      <c r="AV506" s="13" t="s">
        <v>85</v>
      </c>
      <c r="AW506" s="13" t="s">
        <v>37</v>
      </c>
      <c r="AX506" s="13" t="s">
        <v>76</v>
      </c>
      <c r="AY506" s="245" t="s">
        <v>308</v>
      </c>
    </row>
    <row r="507" s="15" customFormat="1">
      <c r="A507" s="15"/>
      <c r="B507" s="259"/>
      <c r="C507" s="260"/>
      <c r="D507" s="236" t="s">
        <v>319</v>
      </c>
      <c r="E507" s="261" t="s">
        <v>19</v>
      </c>
      <c r="F507" s="262" t="s">
        <v>448</v>
      </c>
      <c r="G507" s="260"/>
      <c r="H507" s="263">
        <v>47.25</v>
      </c>
      <c r="I507" s="264"/>
      <c r="J507" s="260"/>
      <c r="K507" s="260"/>
      <c r="L507" s="265"/>
      <c r="M507" s="266"/>
      <c r="N507" s="267"/>
      <c r="O507" s="267"/>
      <c r="P507" s="267"/>
      <c r="Q507" s="267"/>
      <c r="R507" s="267"/>
      <c r="S507" s="267"/>
      <c r="T507" s="268"/>
      <c r="U507" s="15"/>
      <c r="V507" s="15"/>
      <c r="W507" s="15"/>
      <c r="X507" s="15"/>
      <c r="Y507" s="15"/>
      <c r="Z507" s="15"/>
      <c r="AA507" s="15"/>
      <c r="AB507" s="15"/>
      <c r="AC507" s="15"/>
      <c r="AD507" s="15"/>
      <c r="AE507" s="15"/>
      <c r="AT507" s="269" t="s">
        <v>319</v>
      </c>
      <c r="AU507" s="269" t="s">
        <v>85</v>
      </c>
      <c r="AV507" s="15" t="s">
        <v>315</v>
      </c>
      <c r="AW507" s="15" t="s">
        <v>37</v>
      </c>
      <c r="AX507" s="15" t="s">
        <v>83</v>
      </c>
      <c r="AY507" s="269" t="s">
        <v>308</v>
      </c>
    </row>
    <row r="508" s="2" customFormat="1" ht="24.15" customHeight="1">
      <c r="A508" s="41"/>
      <c r="B508" s="42"/>
      <c r="C508" s="216" t="s">
        <v>1448</v>
      </c>
      <c r="D508" s="216" t="s">
        <v>310</v>
      </c>
      <c r="E508" s="217" t="s">
        <v>3316</v>
      </c>
      <c r="F508" s="218" t="s">
        <v>3317</v>
      </c>
      <c r="G508" s="219" t="s">
        <v>474</v>
      </c>
      <c r="H508" s="220">
        <v>380</v>
      </c>
      <c r="I508" s="221"/>
      <c r="J508" s="222">
        <f>ROUND(I508*H508,2)</f>
        <v>0</v>
      </c>
      <c r="K508" s="218" t="s">
        <v>314</v>
      </c>
      <c r="L508" s="47"/>
      <c r="M508" s="223" t="s">
        <v>19</v>
      </c>
      <c r="N508" s="224" t="s">
        <v>47</v>
      </c>
      <c r="O508" s="87"/>
      <c r="P508" s="225">
        <f>O508*H508</f>
        <v>0</v>
      </c>
      <c r="Q508" s="225">
        <v>0</v>
      </c>
      <c r="R508" s="225">
        <f>Q508*H508</f>
        <v>0</v>
      </c>
      <c r="S508" s="225">
        <v>0</v>
      </c>
      <c r="T508" s="226">
        <f>S508*H508</f>
        <v>0</v>
      </c>
      <c r="U508" s="41"/>
      <c r="V508" s="41"/>
      <c r="W508" s="41"/>
      <c r="X508" s="41"/>
      <c r="Y508" s="41"/>
      <c r="Z508" s="41"/>
      <c r="AA508" s="41"/>
      <c r="AB508" s="41"/>
      <c r="AC508" s="41"/>
      <c r="AD508" s="41"/>
      <c r="AE508" s="41"/>
      <c r="AR508" s="227" t="s">
        <v>782</v>
      </c>
      <c r="AT508" s="227" t="s">
        <v>310</v>
      </c>
      <c r="AU508" s="227" t="s">
        <v>85</v>
      </c>
      <c r="AY508" s="20" t="s">
        <v>308</v>
      </c>
      <c r="BE508" s="228">
        <f>IF(N508="základní",J508,0)</f>
        <v>0</v>
      </c>
      <c r="BF508" s="228">
        <f>IF(N508="snížená",J508,0)</f>
        <v>0</v>
      </c>
      <c r="BG508" s="228">
        <f>IF(N508="zákl. přenesená",J508,0)</f>
        <v>0</v>
      </c>
      <c r="BH508" s="228">
        <f>IF(N508="sníž. přenesená",J508,0)</f>
        <v>0</v>
      </c>
      <c r="BI508" s="228">
        <f>IF(N508="nulová",J508,0)</f>
        <v>0</v>
      </c>
      <c r="BJ508" s="20" t="s">
        <v>83</v>
      </c>
      <c r="BK508" s="228">
        <f>ROUND(I508*H508,2)</f>
        <v>0</v>
      </c>
      <c r="BL508" s="20" t="s">
        <v>782</v>
      </c>
      <c r="BM508" s="227" t="s">
        <v>3318</v>
      </c>
    </row>
    <row r="509" s="2" customFormat="1">
      <c r="A509" s="41"/>
      <c r="B509" s="42"/>
      <c r="C509" s="43"/>
      <c r="D509" s="229" t="s">
        <v>317</v>
      </c>
      <c r="E509" s="43"/>
      <c r="F509" s="230" t="s">
        <v>3319</v>
      </c>
      <c r="G509" s="43"/>
      <c r="H509" s="43"/>
      <c r="I509" s="231"/>
      <c r="J509" s="43"/>
      <c r="K509" s="43"/>
      <c r="L509" s="47"/>
      <c r="M509" s="232"/>
      <c r="N509" s="233"/>
      <c r="O509" s="87"/>
      <c r="P509" s="87"/>
      <c r="Q509" s="87"/>
      <c r="R509" s="87"/>
      <c r="S509" s="87"/>
      <c r="T509" s="88"/>
      <c r="U509" s="41"/>
      <c r="V509" s="41"/>
      <c r="W509" s="41"/>
      <c r="X509" s="41"/>
      <c r="Y509" s="41"/>
      <c r="Z509" s="41"/>
      <c r="AA509" s="41"/>
      <c r="AB509" s="41"/>
      <c r="AC509" s="41"/>
      <c r="AD509" s="41"/>
      <c r="AE509" s="41"/>
      <c r="AT509" s="20" t="s">
        <v>317</v>
      </c>
      <c r="AU509" s="20" t="s">
        <v>85</v>
      </c>
    </row>
    <row r="510" s="14" customFormat="1">
      <c r="A510" s="14"/>
      <c r="B510" s="249"/>
      <c r="C510" s="250"/>
      <c r="D510" s="236" t="s">
        <v>319</v>
      </c>
      <c r="E510" s="251" t="s">
        <v>19</v>
      </c>
      <c r="F510" s="252" t="s">
        <v>3229</v>
      </c>
      <c r="G510" s="250"/>
      <c r="H510" s="251" t="s">
        <v>19</v>
      </c>
      <c r="I510" s="253"/>
      <c r="J510" s="250"/>
      <c r="K510" s="250"/>
      <c r="L510" s="254"/>
      <c r="M510" s="255"/>
      <c r="N510" s="256"/>
      <c r="O510" s="256"/>
      <c r="P510" s="256"/>
      <c r="Q510" s="256"/>
      <c r="R510" s="256"/>
      <c r="S510" s="256"/>
      <c r="T510" s="257"/>
      <c r="U510" s="14"/>
      <c r="V510" s="14"/>
      <c r="W510" s="14"/>
      <c r="X510" s="14"/>
      <c r="Y510" s="14"/>
      <c r="Z510" s="14"/>
      <c r="AA510" s="14"/>
      <c r="AB510" s="14"/>
      <c r="AC510" s="14"/>
      <c r="AD510" s="14"/>
      <c r="AE510" s="14"/>
      <c r="AT510" s="258" t="s">
        <v>319</v>
      </c>
      <c r="AU510" s="258" t="s">
        <v>85</v>
      </c>
      <c r="AV510" s="14" t="s">
        <v>83</v>
      </c>
      <c r="AW510" s="14" t="s">
        <v>37</v>
      </c>
      <c r="AX510" s="14" t="s">
        <v>76</v>
      </c>
      <c r="AY510" s="258" t="s">
        <v>308</v>
      </c>
    </row>
    <row r="511" s="14" customFormat="1">
      <c r="A511" s="14"/>
      <c r="B511" s="249"/>
      <c r="C511" s="250"/>
      <c r="D511" s="236" t="s">
        <v>319</v>
      </c>
      <c r="E511" s="251" t="s">
        <v>19</v>
      </c>
      <c r="F511" s="252" t="s">
        <v>3320</v>
      </c>
      <c r="G511" s="250"/>
      <c r="H511" s="251" t="s">
        <v>19</v>
      </c>
      <c r="I511" s="253"/>
      <c r="J511" s="250"/>
      <c r="K511" s="250"/>
      <c r="L511" s="254"/>
      <c r="M511" s="255"/>
      <c r="N511" s="256"/>
      <c r="O511" s="256"/>
      <c r="P511" s="256"/>
      <c r="Q511" s="256"/>
      <c r="R511" s="256"/>
      <c r="S511" s="256"/>
      <c r="T511" s="257"/>
      <c r="U511" s="14"/>
      <c r="V511" s="14"/>
      <c r="W511" s="14"/>
      <c r="X511" s="14"/>
      <c r="Y511" s="14"/>
      <c r="Z511" s="14"/>
      <c r="AA511" s="14"/>
      <c r="AB511" s="14"/>
      <c r="AC511" s="14"/>
      <c r="AD511" s="14"/>
      <c r="AE511" s="14"/>
      <c r="AT511" s="258" t="s">
        <v>319</v>
      </c>
      <c r="AU511" s="258" t="s">
        <v>85</v>
      </c>
      <c r="AV511" s="14" t="s">
        <v>83</v>
      </c>
      <c r="AW511" s="14" t="s">
        <v>37</v>
      </c>
      <c r="AX511" s="14" t="s">
        <v>76</v>
      </c>
      <c r="AY511" s="258" t="s">
        <v>308</v>
      </c>
    </row>
    <row r="512" s="13" customFormat="1">
      <c r="A512" s="13"/>
      <c r="B512" s="234"/>
      <c r="C512" s="235"/>
      <c r="D512" s="236" t="s">
        <v>319</v>
      </c>
      <c r="E512" s="237" t="s">
        <v>19</v>
      </c>
      <c r="F512" s="238" t="s">
        <v>3321</v>
      </c>
      <c r="G512" s="235"/>
      <c r="H512" s="239">
        <v>380</v>
      </c>
      <c r="I512" s="240"/>
      <c r="J512" s="235"/>
      <c r="K512" s="235"/>
      <c r="L512" s="241"/>
      <c r="M512" s="242"/>
      <c r="N512" s="243"/>
      <c r="O512" s="243"/>
      <c r="P512" s="243"/>
      <c r="Q512" s="243"/>
      <c r="R512" s="243"/>
      <c r="S512" s="243"/>
      <c r="T512" s="244"/>
      <c r="U512" s="13"/>
      <c r="V512" s="13"/>
      <c r="W512" s="13"/>
      <c r="X512" s="13"/>
      <c r="Y512" s="13"/>
      <c r="Z512" s="13"/>
      <c r="AA512" s="13"/>
      <c r="AB512" s="13"/>
      <c r="AC512" s="13"/>
      <c r="AD512" s="13"/>
      <c r="AE512" s="13"/>
      <c r="AT512" s="245" t="s">
        <v>319</v>
      </c>
      <c r="AU512" s="245" t="s">
        <v>85</v>
      </c>
      <c r="AV512" s="13" t="s">
        <v>85</v>
      </c>
      <c r="AW512" s="13" t="s">
        <v>37</v>
      </c>
      <c r="AX512" s="13" t="s">
        <v>83</v>
      </c>
      <c r="AY512" s="245" t="s">
        <v>308</v>
      </c>
    </row>
    <row r="513" s="2" customFormat="1" ht="16.5" customHeight="1">
      <c r="A513" s="41"/>
      <c r="B513" s="42"/>
      <c r="C513" s="280" t="s">
        <v>769</v>
      </c>
      <c r="D513" s="280" t="s">
        <v>1137</v>
      </c>
      <c r="E513" s="281" t="s">
        <v>3322</v>
      </c>
      <c r="F513" s="282" t="s">
        <v>3323</v>
      </c>
      <c r="G513" s="283" t="s">
        <v>474</v>
      </c>
      <c r="H513" s="284">
        <v>399</v>
      </c>
      <c r="I513" s="285"/>
      <c r="J513" s="286">
        <f>ROUND(I513*H513,2)</f>
        <v>0</v>
      </c>
      <c r="K513" s="282" t="s">
        <v>3254</v>
      </c>
      <c r="L513" s="287"/>
      <c r="M513" s="288" t="s">
        <v>19</v>
      </c>
      <c r="N513" s="289" t="s">
        <v>47</v>
      </c>
      <c r="O513" s="87"/>
      <c r="P513" s="225">
        <f>O513*H513</f>
        <v>0</v>
      </c>
      <c r="Q513" s="225">
        <v>0</v>
      </c>
      <c r="R513" s="225">
        <f>Q513*H513</f>
        <v>0</v>
      </c>
      <c r="S513" s="225">
        <v>0</v>
      </c>
      <c r="T513" s="226">
        <f>S513*H513</f>
        <v>0</v>
      </c>
      <c r="U513" s="41"/>
      <c r="V513" s="41"/>
      <c r="W513" s="41"/>
      <c r="X513" s="41"/>
      <c r="Y513" s="41"/>
      <c r="Z513" s="41"/>
      <c r="AA513" s="41"/>
      <c r="AB513" s="41"/>
      <c r="AC513" s="41"/>
      <c r="AD513" s="41"/>
      <c r="AE513" s="41"/>
      <c r="AR513" s="227" t="s">
        <v>3255</v>
      </c>
      <c r="AT513" s="227" t="s">
        <v>1137</v>
      </c>
      <c r="AU513" s="227" t="s">
        <v>85</v>
      </c>
      <c r="AY513" s="20" t="s">
        <v>308</v>
      </c>
      <c r="BE513" s="228">
        <f>IF(N513="základní",J513,0)</f>
        <v>0</v>
      </c>
      <c r="BF513" s="228">
        <f>IF(N513="snížená",J513,0)</f>
        <v>0</v>
      </c>
      <c r="BG513" s="228">
        <f>IF(N513="zákl. přenesená",J513,0)</f>
        <v>0</v>
      </c>
      <c r="BH513" s="228">
        <f>IF(N513="sníž. přenesená",J513,0)</f>
        <v>0</v>
      </c>
      <c r="BI513" s="228">
        <f>IF(N513="nulová",J513,0)</f>
        <v>0</v>
      </c>
      <c r="BJ513" s="20" t="s">
        <v>83</v>
      </c>
      <c r="BK513" s="228">
        <f>ROUND(I513*H513,2)</f>
        <v>0</v>
      </c>
      <c r="BL513" s="20" t="s">
        <v>782</v>
      </c>
      <c r="BM513" s="227" t="s">
        <v>3324</v>
      </c>
    </row>
    <row r="514" s="14" customFormat="1">
      <c r="A514" s="14"/>
      <c r="B514" s="249"/>
      <c r="C514" s="250"/>
      <c r="D514" s="236" t="s">
        <v>319</v>
      </c>
      <c r="E514" s="251" t="s">
        <v>19</v>
      </c>
      <c r="F514" s="252" t="s">
        <v>3229</v>
      </c>
      <c r="G514" s="250"/>
      <c r="H514" s="251" t="s">
        <v>19</v>
      </c>
      <c r="I514" s="253"/>
      <c r="J514" s="250"/>
      <c r="K514" s="250"/>
      <c r="L514" s="254"/>
      <c r="M514" s="255"/>
      <c r="N514" s="256"/>
      <c r="O514" s="256"/>
      <c r="P514" s="256"/>
      <c r="Q514" s="256"/>
      <c r="R514" s="256"/>
      <c r="S514" s="256"/>
      <c r="T514" s="257"/>
      <c r="U514" s="14"/>
      <c r="V514" s="14"/>
      <c r="W514" s="14"/>
      <c r="X514" s="14"/>
      <c r="Y514" s="14"/>
      <c r="Z514" s="14"/>
      <c r="AA514" s="14"/>
      <c r="AB514" s="14"/>
      <c r="AC514" s="14"/>
      <c r="AD514" s="14"/>
      <c r="AE514" s="14"/>
      <c r="AT514" s="258" t="s">
        <v>319</v>
      </c>
      <c r="AU514" s="258" t="s">
        <v>85</v>
      </c>
      <c r="AV514" s="14" t="s">
        <v>83</v>
      </c>
      <c r="AW514" s="14" t="s">
        <v>37</v>
      </c>
      <c r="AX514" s="14" t="s">
        <v>76</v>
      </c>
      <c r="AY514" s="258" t="s">
        <v>308</v>
      </c>
    </row>
    <row r="515" s="14" customFormat="1">
      <c r="A515" s="14"/>
      <c r="B515" s="249"/>
      <c r="C515" s="250"/>
      <c r="D515" s="236" t="s">
        <v>319</v>
      </c>
      <c r="E515" s="251" t="s">
        <v>19</v>
      </c>
      <c r="F515" s="252" t="s">
        <v>3325</v>
      </c>
      <c r="G515" s="250"/>
      <c r="H515" s="251" t="s">
        <v>19</v>
      </c>
      <c r="I515" s="253"/>
      <c r="J515" s="250"/>
      <c r="K515" s="250"/>
      <c r="L515" s="254"/>
      <c r="M515" s="255"/>
      <c r="N515" s="256"/>
      <c r="O515" s="256"/>
      <c r="P515" s="256"/>
      <c r="Q515" s="256"/>
      <c r="R515" s="256"/>
      <c r="S515" s="256"/>
      <c r="T515" s="257"/>
      <c r="U515" s="14"/>
      <c r="V515" s="14"/>
      <c r="W515" s="14"/>
      <c r="X515" s="14"/>
      <c r="Y515" s="14"/>
      <c r="Z515" s="14"/>
      <c r="AA515" s="14"/>
      <c r="AB515" s="14"/>
      <c r="AC515" s="14"/>
      <c r="AD515" s="14"/>
      <c r="AE515" s="14"/>
      <c r="AT515" s="258" t="s">
        <v>319</v>
      </c>
      <c r="AU515" s="258" t="s">
        <v>85</v>
      </c>
      <c r="AV515" s="14" t="s">
        <v>83</v>
      </c>
      <c r="AW515" s="14" t="s">
        <v>37</v>
      </c>
      <c r="AX515" s="14" t="s">
        <v>76</v>
      </c>
      <c r="AY515" s="258" t="s">
        <v>308</v>
      </c>
    </row>
    <row r="516" s="13" customFormat="1">
      <c r="A516" s="13"/>
      <c r="B516" s="234"/>
      <c r="C516" s="235"/>
      <c r="D516" s="236" t="s">
        <v>319</v>
      </c>
      <c r="E516" s="237" t="s">
        <v>19</v>
      </c>
      <c r="F516" s="238" t="s">
        <v>3326</v>
      </c>
      <c r="G516" s="235"/>
      <c r="H516" s="239">
        <v>399</v>
      </c>
      <c r="I516" s="240"/>
      <c r="J516" s="235"/>
      <c r="K516" s="235"/>
      <c r="L516" s="241"/>
      <c r="M516" s="242"/>
      <c r="N516" s="243"/>
      <c r="O516" s="243"/>
      <c r="P516" s="243"/>
      <c r="Q516" s="243"/>
      <c r="R516" s="243"/>
      <c r="S516" s="243"/>
      <c r="T516" s="244"/>
      <c r="U516" s="13"/>
      <c r="V516" s="13"/>
      <c r="W516" s="13"/>
      <c r="X516" s="13"/>
      <c r="Y516" s="13"/>
      <c r="Z516" s="13"/>
      <c r="AA516" s="13"/>
      <c r="AB516" s="13"/>
      <c r="AC516" s="13"/>
      <c r="AD516" s="13"/>
      <c r="AE516" s="13"/>
      <c r="AT516" s="245" t="s">
        <v>319</v>
      </c>
      <c r="AU516" s="245" t="s">
        <v>85</v>
      </c>
      <c r="AV516" s="13" t="s">
        <v>85</v>
      </c>
      <c r="AW516" s="13" t="s">
        <v>37</v>
      </c>
      <c r="AX516" s="13" t="s">
        <v>83</v>
      </c>
      <c r="AY516" s="245" t="s">
        <v>308</v>
      </c>
    </row>
    <row r="517" s="2" customFormat="1" ht="24.15" customHeight="1">
      <c r="A517" s="41"/>
      <c r="B517" s="42"/>
      <c r="C517" s="216" t="s">
        <v>1459</v>
      </c>
      <c r="D517" s="216" t="s">
        <v>310</v>
      </c>
      <c r="E517" s="217" t="s">
        <v>3316</v>
      </c>
      <c r="F517" s="218" t="s">
        <v>3317</v>
      </c>
      <c r="G517" s="219" t="s">
        <v>474</v>
      </c>
      <c r="H517" s="220">
        <v>20</v>
      </c>
      <c r="I517" s="221"/>
      <c r="J517" s="222">
        <f>ROUND(I517*H517,2)</f>
        <v>0</v>
      </c>
      <c r="K517" s="218" t="s">
        <v>314</v>
      </c>
      <c r="L517" s="47"/>
      <c r="M517" s="223" t="s">
        <v>19</v>
      </c>
      <c r="N517" s="224" t="s">
        <v>47</v>
      </c>
      <c r="O517" s="87"/>
      <c r="P517" s="225">
        <f>O517*H517</f>
        <v>0</v>
      </c>
      <c r="Q517" s="225">
        <v>0</v>
      </c>
      <c r="R517" s="225">
        <f>Q517*H517</f>
        <v>0</v>
      </c>
      <c r="S517" s="225">
        <v>0</v>
      </c>
      <c r="T517" s="226">
        <f>S517*H517</f>
        <v>0</v>
      </c>
      <c r="U517" s="41"/>
      <c r="V517" s="41"/>
      <c r="W517" s="41"/>
      <c r="X517" s="41"/>
      <c r="Y517" s="41"/>
      <c r="Z517" s="41"/>
      <c r="AA517" s="41"/>
      <c r="AB517" s="41"/>
      <c r="AC517" s="41"/>
      <c r="AD517" s="41"/>
      <c r="AE517" s="41"/>
      <c r="AR517" s="227" t="s">
        <v>782</v>
      </c>
      <c r="AT517" s="227" t="s">
        <v>310</v>
      </c>
      <c r="AU517" s="227" t="s">
        <v>85</v>
      </c>
      <c r="AY517" s="20" t="s">
        <v>308</v>
      </c>
      <c r="BE517" s="228">
        <f>IF(N517="základní",J517,0)</f>
        <v>0</v>
      </c>
      <c r="BF517" s="228">
        <f>IF(N517="snížená",J517,0)</f>
        <v>0</v>
      </c>
      <c r="BG517" s="228">
        <f>IF(N517="zákl. přenesená",J517,0)</f>
        <v>0</v>
      </c>
      <c r="BH517" s="228">
        <f>IF(N517="sníž. přenesená",J517,0)</f>
        <v>0</v>
      </c>
      <c r="BI517" s="228">
        <f>IF(N517="nulová",J517,0)</f>
        <v>0</v>
      </c>
      <c r="BJ517" s="20" t="s">
        <v>83</v>
      </c>
      <c r="BK517" s="228">
        <f>ROUND(I517*H517,2)</f>
        <v>0</v>
      </c>
      <c r="BL517" s="20" t="s">
        <v>782</v>
      </c>
      <c r="BM517" s="227" t="s">
        <v>3327</v>
      </c>
    </row>
    <row r="518" s="2" customFormat="1">
      <c r="A518" s="41"/>
      <c r="B518" s="42"/>
      <c r="C518" s="43"/>
      <c r="D518" s="229" t="s">
        <v>317</v>
      </c>
      <c r="E518" s="43"/>
      <c r="F518" s="230" t="s">
        <v>3319</v>
      </c>
      <c r="G518" s="43"/>
      <c r="H518" s="43"/>
      <c r="I518" s="231"/>
      <c r="J518" s="43"/>
      <c r="K518" s="43"/>
      <c r="L518" s="47"/>
      <c r="M518" s="232"/>
      <c r="N518" s="233"/>
      <c r="O518" s="87"/>
      <c r="P518" s="87"/>
      <c r="Q518" s="87"/>
      <c r="R518" s="87"/>
      <c r="S518" s="87"/>
      <c r="T518" s="88"/>
      <c r="U518" s="41"/>
      <c r="V518" s="41"/>
      <c r="W518" s="41"/>
      <c r="X518" s="41"/>
      <c r="Y518" s="41"/>
      <c r="Z518" s="41"/>
      <c r="AA518" s="41"/>
      <c r="AB518" s="41"/>
      <c r="AC518" s="41"/>
      <c r="AD518" s="41"/>
      <c r="AE518" s="41"/>
      <c r="AT518" s="20" t="s">
        <v>317</v>
      </c>
      <c r="AU518" s="20" t="s">
        <v>85</v>
      </c>
    </row>
    <row r="519" s="14" customFormat="1">
      <c r="A519" s="14"/>
      <c r="B519" s="249"/>
      <c r="C519" s="250"/>
      <c r="D519" s="236" t="s">
        <v>319</v>
      </c>
      <c r="E519" s="251" t="s">
        <v>19</v>
      </c>
      <c r="F519" s="252" t="s">
        <v>3229</v>
      </c>
      <c r="G519" s="250"/>
      <c r="H519" s="251" t="s">
        <v>19</v>
      </c>
      <c r="I519" s="253"/>
      <c r="J519" s="250"/>
      <c r="K519" s="250"/>
      <c r="L519" s="254"/>
      <c r="M519" s="255"/>
      <c r="N519" s="256"/>
      <c r="O519" s="256"/>
      <c r="P519" s="256"/>
      <c r="Q519" s="256"/>
      <c r="R519" s="256"/>
      <c r="S519" s="256"/>
      <c r="T519" s="257"/>
      <c r="U519" s="14"/>
      <c r="V519" s="14"/>
      <c r="W519" s="14"/>
      <c r="X519" s="14"/>
      <c r="Y519" s="14"/>
      <c r="Z519" s="14"/>
      <c r="AA519" s="14"/>
      <c r="AB519" s="14"/>
      <c r="AC519" s="14"/>
      <c r="AD519" s="14"/>
      <c r="AE519" s="14"/>
      <c r="AT519" s="258" t="s">
        <v>319</v>
      </c>
      <c r="AU519" s="258" t="s">
        <v>85</v>
      </c>
      <c r="AV519" s="14" t="s">
        <v>83</v>
      </c>
      <c r="AW519" s="14" t="s">
        <v>37</v>
      </c>
      <c r="AX519" s="14" t="s">
        <v>76</v>
      </c>
      <c r="AY519" s="258" t="s">
        <v>308</v>
      </c>
    </row>
    <row r="520" s="14" customFormat="1">
      <c r="A520" s="14"/>
      <c r="B520" s="249"/>
      <c r="C520" s="250"/>
      <c r="D520" s="236" t="s">
        <v>319</v>
      </c>
      <c r="E520" s="251" t="s">
        <v>19</v>
      </c>
      <c r="F520" s="252" t="s">
        <v>3328</v>
      </c>
      <c r="G520" s="250"/>
      <c r="H520" s="251" t="s">
        <v>19</v>
      </c>
      <c r="I520" s="253"/>
      <c r="J520" s="250"/>
      <c r="K520" s="250"/>
      <c r="L520" s="254"/>
      <c r="M520" s="255"/>
      <c r="N520" s="256"/>
      <c r="O520" s="256"/>
      <c r="P520" s="256"/>
      <c r="Q520" s="256"/>
      <c r="R520" s="256"/>
      <c r="S520" s="256"/>
      <c r="T520" s="257"/>
      <c r="U520" s="14"/>
      <c r="V520" s="14"/>
      <c r="W520" s="14"/>
      <c r="X520" s="14"/>
      <c r="Y520" s="14"/>
      <c r="Z520" s="14"/>
      <c r="AA520" s="14"/>
      <c r="AB520" s="14"/>
      <c r="AC520" s="14"/>
      <c r="AD520" s="14"/>
      <c r="AE520" s="14"/>
      <c r="AT520" s="258" t="s">
        <v>319</v>
      </c>
      <c r="AU520" s="258" t="s">
        <v>85</v>
      </c>
      <c r="AV520" s="14" t="s">
        <v>83</v>
      </c>
      <c r="AW520" s="14" t="s">
        <v>37</v>
      </c>
      <c r="AX520" s="14" t="s">
        <v>76</v>
      </c>
      <c r="AY520" s="258" t="s">
        <v>308</v>
      </c>
    </row>
    <row r="521" s="13" customFormat="1">
      <c r="A521" s="13"/>
      <c r="B521" s="234"/>
      <c r="C521" s="235"/>
      <c r="D521" s="236" t="s">
        <v>319</v>
      </c>
      <c r="E521" s="237" t="s">
        <v>19</v>
      </c>
      <c r="F521" s="238" t="s">
        <v>411</v>
      </c>
      <c r="G521" s="235"/>
      <c r="H521" s="239">
        <v>20</v>
      </c>
      <c r="I521" s="240"/>
      <c r="J521" s="235"/>
      <c r="K521" s="235"/>
      <c r="L521" s="241"/>
      <c r="M521" s="242"/>
      <c r="N521" s="243"/>
      <c r="O521" s="243"/>
      <c r="P521" s="243"/>
      <c r="Q521" s="243"/>
      <c r="R521" s="243"/>
      <c r="S521" s="243"/>
      <c r="T521" s="244"/>
      <c r="U521" s="13"/>
      <c r="V521" s="13"/>
      <c r="W521" s="13"/>
      <c r="X521" s="13"/>
      <c r="Y521" s="13"/>
      <c r="Z521" s="13"/>
      <c r="AA521" s="13"/>
      <c r="AB521" s="13"/>
      <c r="AC521" s="13"/>
      <c r="AD521" s="13"/>
      <c r="AE521" s="13"/>
      <c r="AT521" s="245" t="s">
        <v>319</v>
      </c>
      <c r="AU521" s="245" t="s">
        <v>85</v>
      </c>
      <c r="AV521" s="13" t="s">
        <v>85</v>
      </c>
      <c r="AW521" s="13" t="s">
        <v>37</v>
      </c>
      <c r="AX521" s="13" t="s">
        <v>83</v>
      </c>
      <c r="AY521" s="245" t="s">
        <v>308</v>
      </c>
    </row>
    <row r="522" s="2" customFormat="1" ht="16.5" customHeight="1">
      <c r="A522" s="41"/>
      <c r="B522" s="42"/>
      <c r="C522" s="280" t="s">
        <v>773</v>
      </c>
      <c r="D522" s="280" t="s">
        <v>1137</v>
      </c>
      <c r="E522" s="281" t="s">
        <v>3329</v>
      </c>
      <c r="F522" s="282" t="s">
        <v>3330</v>
      </c>
      <c r="G522" s="283" t="s">
        <v>474</v>
      </c>
      <c r="H522" s="284">
        <v>21</v>
      </c>
      <c r="I522" s="285"/>
      <c r="J522" s="286">
        <f>ROUND(I522*H522,2)</f>
        <v>0</v>
      </c>
      <c r="K522" s="282" t="s">
        <v>314</v>
      </c>
      <c r="L522" s="287"/>
      <c r="M522" s="288" t="s">
        <v>19</v>
      </c>
      <c r="N522" s="289" t="s">
        <v>47</v>
      </c>
      <c r="O522" s="87"/>
      <c r="P522" s="225">
        <f>O522*H522</f>
        <v>0</v>
      </c>
      <c r="Q522" s="225">
        <v>0</v>
      </c>
      <c r="R522" s="225">
        <f>Q522*H522</f>
        <v>0</v>
      </c>
      <c r="S522" s="225">
        <v>0</v>
      </c>
      <c r="T522" s="226">
        <f>S522*H522</f>
        <v>0</v>
      </c>
      <c r="U522" s="41"/>
      <c r="V522" s="41"/>
      <c r="W522" s="41"/>
      <c r="X522" s="41"/>
      <c r="Y522" s="41"/>
      <c r="Z522" s="41"/>
      <c r="AA522" s="41"/>
      <c r="AB522" s="41"/>
      <c r="AC522" s="41"/>
      <c r="AD522" s="41"/>
      <c r="AE522" s="41"/>
      <c r="AR522" s="227" t="s">
        <v>3255</v>
      </c>
      <c r="AT522" s="227" t="s">
        <v>1137</v>
      </c>
      <c r="AU522" s="227" t="s">
        <v>85</v>
      </c>
      <c r="AY522" s="20" t="s">
        <v>308</v>
      </c>
      <c r="BE522" s="228">
        <f>IF(N522="základní",J522,0)</f>
        <v>0</v>
      </c>
      <c r="BF522" s="228">
        <f>IF(N522="snížená",J522,0)</f>
        <v>0</v>
      </c>
      <c r="BG522" s="228">
        <f>IF(N522="zákl. přenesená",J522,0)</f>
        <v>0</v>
      </c>
      <c r="BH522" s="228">
        <f>IF(N522="sníž. přenesená",J522,0)</f>
        <v>0</v>
      </c>
      <c r="BI522" s="228">
        <f>IF(N522="nulová",J522,0)</f>
        <v>0</v>
      </c>
      <c r="BJ522" s="20" t="s">
        <v>83</v>
      </c>
      <c r="BK522" s="228">
        <f>ROUND(I522*H522,2)</f>
        <v>0</v>
      </c>
      <c r="BL522" s="20" t="s">
        <v>782</v>
      </c>
      <c r="BM522" s="227" t="s">
        <v>3331</v>
      </c>
    </row>
    <row r="523" s="14" customFormat="1">
      <c r="A523" s="14"/>
      <c r="B523" s="249"/>
      <c r="C523" s="250"/>
      <c r="D523" s="236" t="s">
        <v>319</v>
      </c>
      <c r="E523" s="251" t="s">
        <v>19</v>
      </c>
      <c r="F523" s="252" t="s">
        <v>3229</v>
      </c>
      <c r="G523" s="250"/>
      <c r="H523" s="251" t="s">
        <v>19</v>
      </c>
      <c r="I523" s="253"/>
      <c r="J523" s="250"/>
      <c r="K523" s="250"/>
      <c r="L523" s="254"/>
      <c r="M523" s="255"/>
      <c r="N523" s="256"/>
      <c r="O523" s="256"/>
      <c r="P523" s="256"/>
      <c r="Q523" s="256"/>
      <c r="R523" s="256"/>
      <c r="S523" s="256"/>
      <c r="T523" s="257"/>
      <c r="U523" s="14"/>
      <c r="V523" s="14"/>
      <c r="W523" s="14"/>
      <c r="X523" s="14"/>
      <c r="Y523" s="14"/>
      <c r="Z523" s="14"/>
      <c r="AA523" s="14"/>
      <c r="AB523" s="14"/>
      <c r="AC523" s="14"/>
      <c r="AD523" s="14"/>
      <c r="AE523" s="14"/>
      <c r="AT523" s="258" t="s">
        <v>319</v>
      </c>
      <c r="AU523" s="258" t="s">
        <v>85</v>
      </c>
      <c r="AV523" s="14" t="s">
        <v>83</v>
      </c>
      <c r="AW523" s="14" t="s">
        <v>37</v>
      </c>
      <c r="AX523" s="14" t="s">
        <v>76</v>
      </c>
      <c r="AY523" s="258" t="s">
        <v>308</v>
      </c>
    </row>
    <row r="524" s="14" customFormat="1">
      <c r="A524" s="14"/>
      <c r="B524" s="249"/>
      <c r="C524" s="250"/>
      <c r="D524" s="236" t="s">
        <v>319</v>
      </c>
      <c r="E524" s="251" t="s">
        <v>19</v>
      </c>
      <c r="F524" s="252" t="s">
        <v>3332</v>
      </c>
      <c r="G524" s="250"/>
      <c r="H524" s="251" t="s">
        <v>19</v>
      </c>
      <c r="I524" s="253"/>
      <c r="J524" s="250"/>
      <c r="K524" s="250"/>
      <c r="L524" s="254"/>
      <c r="M524" s="255"/>
      <c r="N524" s="256"/>
      <c r="O524" s="256"/>
      <c r="P524" s="256"/>
      <c r="Q524" s="256"/>
      <c r="R524" s="256"/>
      <c r="S524" s="256"/>
      <c r="T524" s="257"/>
      <c r="U524" s="14"/>
      <c r="V524" s="14"/>
      <c r="W524" s="14"/>
      <c r="X524" s="14"/>
      <c r="Y524" s="14"/>
      <c r="Z524" s="14"/>
      <c r="AA524" s="14"/>
      <c r="AB524" s="14"/>
      <c r="AC524" s="14"/>
      <c r="AD524" s="14"/>
      <c r="AE524" s="14"/>
      <c r="AT524" s="258" t="s">
        <v>319</v>
      </c>
      <c r="AU524" s="258" t="s">
        <v>85</v>
      </c>
      <c r="AV524" s="14" t="s">
        <v>83</v>
      </c>
      <c r="AW524" s="14" t="s">
        <v>37</v>
      </c>
      <c r="AX524" s="14" t="s">
        <v>76</v>
      </c>
      <c r="AY524" s="258" t="s">
        <v>308</v>
      </c>
    </row>
    <row r="525" s="13" customFormat="1">
      <c r="A525" s="13"/>
      <c r="B525" s="234"/>
      <c r="C525" s="235"/>
      <c r="D525" s="236" t="s">
        <v>319</v>
      </c>
      <c r="E525" s="237" t="s">
        <v>19</v>
      </c>
      <c r="F525" s="238" t="s">
        <v>3333</v>
      </c>
      <c r="G525" s="235"/>
      <c r="H525" s="239">
        <v>21</v>
      </c>
      <c r="I525" s="240"/>
      <c r="J525" s="235"/>
      <c r="K525" s="235"/>
      <c r="L525" s="241"/>
      <c r="M525" s="242"/>
      <c r="N525" s="243"/>
      <c r="O525" s="243"/>
      <c r="P525" s="243"/>
      <c r="Q525" s="243"/>
      <c r="R525" s="243"/>
      <c r="S525" s="243"/>
      <c r="T525" s="244"/>
      <c r="U525" s="13"/>
      <c r="V525" s="13"/>
      <c r="W525" s="13"/>
      <c r="X525" s="13"/>
      <c r="Y525" s="13"/>
      <c r="Z525" s="13"/>
      <c r="AA525" s="13"/>
      <c r="AB525" s="13"/>
      <c r="AC525" s="13"/>
      <c r="AD525" s="13"/>
      <c r="AE525" s="13"/>
      <c r="AT525" s="245" t="s">
        <v>319</v>
      </c>
      <c r="AU525" s="245" t="s">
        <v>85</v>
      </c>
      <c r="AV525" s="13" t="s">
        <v>85</v>
      </c>
      <c r="AW525" s="13" t="s">
        <v>37</v>
      </c>
      <c r="AX525" s="13" t="s">
        <v>83</v>
      </c>
      <c r="AY525" s="245" t="s">
        <v>308</v>
      </c>
    </row>
    <row r="526" s="2" customFormat="1" ht="24.15" customHeight="1">
      <c r="A526" s="41"/>
      <c r="B526" s="42"/>
      <c r="C526" s="216" t="s">
        <v>1473</v>
      </c>
      <c r="D526" s="216" t="s">
        <v>310</v>
      </c>
      <c r="E526" s="217" t="s">
        <v>3334</v>
      </c>
      <c r="F526" s="218" t="s">
        <v>3335</v>
      </c>
      <c r="G526" s="219" t="s">
        <v>474</v>
      </c>
      <c r="H526" s="220">
        <v>280</v>
      </c>
      <c r="I526" s="221"/>
      <c r="J526" s="222">
        <f>ROUND(I526*H526,2)</f>
        <v>0</v>
      </c>
      <c r="K526" s="218" t="s">
        <v>314</v>
      </c>
      <c r="L526" s="47"/>
      <c r="M526" s="223" t="s">
        <v>19</v>
      </c>
      <c r="N526" s="224" t="s">
        <v>47</v>
      </c>
      <c r="O526" s="87"/>
      <c r="P526" s="225">
        <f>O526*H526</f>
        <v>0</v>
      </c>
      <c r="Q526" s="225">
        <v>0</v>
      </c>
      <c r="R526" s="225">
        <f>Q526*H526</f>
        <v>0</v>
      </c>
      <c r="S526" s="225">
        <v>0</v>
      </c>
      <c r="T526" s="226">
        <f>S526*H526</f>
        <v>0</v>
      </c>
      <c r="U526" s="41"/>
      <c r="V526" s="41"/>
      <c r="W526" s="41"/>
      <c r="X526" s="41"/>
      <c r="Y526" s="41"/>
      <c r="Z526" s="41"/>
      <c r="AA526" s="41"/>
      <c r="AB526" s="41"/>
      <c r="AC526" s="41"/>
      <c r="AD526" s="41"/>
      <c r="AE526" s="41"/>
      <c r="AR526" s="227" t="s">
        <v>782</v>
      </c>
      <c r="AT526" s="227" t="s">
        <v>310</v>
      </c>
      <c r="AU526" s="227" t="s">
        <v>85</v>
      </c>
      <c r="AY526" s="20" t="s">
        <v>308</v>
      </c>
      <c r="BE526" s="228">
        <f>IF(N526="základní",J526,0)</f>
        <v>0</v>
      </c>
      <c r="BF526" s="228">
        <f>IF(N526="snížená",J526,0)</f>
        <v>0</v>
      </c>
      <c r="BG526" s="228">
        <f>IF(N526="zákl. přenesená",J526,0)</f>
        <v>0</v>
      </c>
      <c r="BH526" s="228">
        <f>IF(N526="sníž. přenesená",J526,0)</f>
        <v>0</v>
      </c>
      <c r="BI526" s="228">
        <f>IF(N526="nulová",J526,0)</f>
        <v>0</v>
      </c>
      <c r="BJ526" s="20" t="s">
        <v>83</v>
      </c>
      <c r="BK526" s="228">
        <f>ROUND(I526*H526,2)</f>
        <v>0</v>
      </c>
      <c r="BL526" s="20" t="s">
        <v>782</v>
      </c>
      <c r="BM526" s="227" t="s">
        <v>3336</v>
      </c>
    </row>
    <row r="527" s="2" customFormat="1">
      <c r="A527" s="41"/>
      <c r="B527" s="42"/>
      <c r="C527" s="43"/>
      <c r="D527" s="229" t="s">
        <v>317</v>
      </c>
      <c r="E527" s="43"/>
      <c r="F527" s="230" t="s">
        <v>3337</v>
      </c>
      <c r="G527" s="43"/>
      <c r="H527" s="43"/>
      <c r="I527" s="231"/>
      <c r="J527" s="43"/>
      <c r="K527" s="43"/>
      <c r="L527" s="47"/>
      <c r="M527" s="232"/>
      <c r="N527" s="233"/>
      <c r="O527" s="87"/>
      <c r="P527" s="87"/>
      <c r="Q527" s="87"/>
      <c r="R527" s="87"/>
      <c r="S527" s="87"/>
      <c r="T527" s="88"/>
      <c r="U527" s="41"/>
      <c r="V527" s="41"/>
      <c r="W527" s="41"/>
      <c r="X527" s="41"/>
      <c r="Y527" s="41"/>
      <c r="Z527" s="41"/>
      <c r="AA527" s="41"/>
      <c r="AB527" s="41"/>
      <c r="AC527" s="41"/>
      <c r="AD527" s="41"/>
      <c r="AE527" s="41"/>
      <c r="AT527" s="20" t="s">
        <v>317</v>
      </c>
      <c r="AU527" s="20" t="s">
        <v>85</v>
      </c>
    </row>
    <row r="528" s="14" customFormat="1">
      <c r="A528" s="14"/>
      <c r="B528" s="249"/>
      <c r="C528" s="250"/>
      <c r="D528" s="236" t="s">
        <v>319</v>
      </c>
      <c r="E528" s="251" t="s">
        <v>19</v>
      </c>
      <c r="F528" s="252" t="s">
        <v>3229</v>
      </c>
      <c r="G528" s="250"/>
      <c r="H528" s="251" t="s">
        <v>19</v>
      </c>
      <c r="I528" s="253"/>
      <c r="J528" s="250"/>
      <c r="K528" s="250"/>
      <c r="L528" s="254"/>
      <c r="M528" s="255"/>
      <c r="N528" s="256"/>
      <c r="O528" s="256"/>
      <c r="P528" s="256"/>
      <c r="Q528" s="256"/>
      <c r="R528" s="256"/>
      <c r="S528" s="256"/>
      <c r="T528" s="257"/>
      <c r="U528" s="14"/>
      <c r="V528" s="14"/>
      <c r="W528" s="14"/>
      <c r="X528" s="14"/>
      <c r="Y528" s="14"/>
      <c r="Z528" s="14"/>
      <c r="AA528" s="14"/>
      <c r="AB528" s="14"/>
      <c r="AC528" s="14"/>
      <c r="AD528" s="14"/>
      <c r="AE528" s="14"/>
      <c r="AT528" s="258" t="s">
        <v>319</v>
      </c>
      <c r="AU528" s="258" t="s">
        <v>85</v>
      </c>
      <c r="AV528" s="14" t="s">
        <v>83</v>
      </c>
      <c r="AW528" s="14" t="s">
        <v>37</v>
      </c>
      <c r="AX528" s="14" t="s">
        <v>76</v>
      </c>
      <c r="AY528" s="258" t="s">
        <v>308</v>
      </c>
    </row>
    <row r="529" s="14" customFormat="1">
      <c r="A529" s="14"/>
      <c r="B529" s="249"/>
      <c r="C529" s="250"/>
      <c r="D529" s="236" t="s">
        <v>319</v>
      </c>
      <c r="E529" s="251" t="s">
        <v>19</v>
      </c>
      <c r="F529" s="252" t="s">
        <v>3338</v>
      </c>
      <c r="G529" s="250"/>
      <c r="H529" s="251" t="s">
        <v>19</v>
      </c>
      <c r="I529" s="253"/>
      <c r="J529" s="250"/>
      <c r="K529" s="250"/>
      <c r="L529" s="254"/>
      <c r="M529" s="255"/>
      <c r="N529" s="256"/>
      <c r="O529" s="256"/>
      <c r="P529" s="256"/>
      <c r="Q529" s="256"/>
      <c r="R529" s="256"/>
      <c r="S529" s="256"/>
      <c r="T529" s="257"/>
      <c r="U529" s="14"/>
      <c r="V529" s="14"/>
      <c r="W529" s="14"/>
      <c r="X529" s="14"/>
      <c r="Y529" s="14"/>
      <c r="Z529" s="14"/>
      <c r="AA529" s="14"/>
      <c r="AB529" s="14"/>
      <c r="AC529" s="14"/>
      <c r="AD529" s="14"/>
      <c r="AE529" s="14"/>
      <c r="AT529" s="258" t="s">
        <v>319</v>
      </c>
      <c r="AU529" s="258" t="s">
        <v>85</v>
      </c>
      <c r="AV529" s="14" t="s">
        <v>83</v>
      </c>
      <c r="AW529" s="14" t="s">
        <v>37</v>
      </c>
      <c r="AX529" s="14" t="s">
        <v>76</v>
      </c>
      <c r="AY529" s="258" t="s">
        <v>308</v>
      </c>
    </row>
    <row r="530" s="13" customFormat="1">
      <c r="A530" s="13"/>
      <c r="B530" s="234"/>
      <c r="C530" s="235"/>
      <c r="D530" s="236" t="s">
        <v>319</v>
      </c>
      <c r="E530" s="237" t="s">
        <v>19</v>
      </c>
      <c r="F530" s="238" t="s">
        <v>3339</v>
      </c>
      <c r="G530" s="235"/>
      <c r="H530" s="239">
        <v>280</v>
      </c>
      <c r="I530" s="240"/>
      <c r="J530" s="235"/>
      <c r="K530" s="235"/>
      <c r="L530" s="241"/>
      <c r="M530" s="242"/>
      <c r="N530" s="243"/>
      <c r="O530" s="243"/>
      <c r="P530" s="243"/>
      <c r="Q530" s="243"/>
      <c r="R530" s="243"/>
      <c r="S530" s="243"/>
      <c r="T530" s="244"/>
      <c r="U530" s="13"/>
      <c r="V530" s="13"/>
      <c r="W530" s="13"/>
      <c r="X530" s="13"/>
      <c r="Y530" s="13"/>
      <c r="Z530" s="13"/>
      <c r="AA530" s="13"/>
      <c r="AB530" s="13"/>
      <c r="AC530" s="13"/>
      <c r="AD530" s="13"/>
      <c r="AE530" s="13"/>
      <c r="AT530" s="245" t="s">
        <v>319</v>
      </c>
      <c r="AU530" s="245" t="s">
        <v>85</v>
      </c>
      <c r="AV530" s="13" t="s">
        <v>85</v>
      </c>
      <c r="AW530" s="13" t="s">
        <v>37</v>
      </c>
      <c r="AX530" s="13" t="s">
        <v>83</v>
      </c>
      <c r="AY530" s="245" t="s">
        <v>308</v>
      </c>
    </row>
    <row r="531" s="2" customFormat="1" ht="16.5" customHeight="1">
      <c r="A531" s="41"/>
      <c r="B531" s="42"/>
      <c r="C531" s="280" t="s">
        <v>778</v>
      </c>
      <c r="D531" s="280" t="s">
        <v>1137</v>
      </c>
      <c r="E531" s="281" t="s">
        <v>3340</v>
      </c>
      <c r="F531" s="282" t="s">
        <v>3341</v>
      </c>
      <c r="G531" s="283" t="s">
        <v>474</v>
      </c>
      <c r="H531" s="284">
        <v>294</v>
      </c>
      <c r="I531" s="285"/>
      <c r="J531" s="286">
        <f>ROUND(I531*H531,2)</f>
        <v>0</v>
      </c>
      <c r="K531" s="282" t="s">
        <v>3254</v>
      </c>
      <c r="L531" s="287"/>
      <c r="M531" s="288" t="s">
        <v>19</v>
      </c>
      <c r="N531" s="289" t="s">
        <v>47</v>
      </c>
      <c r="O531" s="87"/>
      <c r="P531" s="225">
        <f>O531*H531</f>
        <v>0</v>
      </c>
      <c r="Q531" s="225">
        <v>0</v>
      </c>
      <c r="R531" s="225">
        <f>Q531*H531</f>
        <v>0</v>
      </c>
      <c r="S531" s="225">
        <v>0</v>
      </c>
      <c r="T531" s="226">
        <f>S531*H531</f>
        <v>0</v>
      </c>
      <c r="U531" s="41"/>
      <c r="V531" s="41"/>
      <c r="W531" s="41"/>
      <c r="X531" s="41"/>
      <c r="Y531" s="41"/>
      <c r="Z531" s="41"/>
      <c r="AA531" s="41"/>
      <c r="AB531" s="41"/>
      <c r="AC531" s="41"/>
      <c r="AD531" s="41"/>
      <c r="AE531" s="41"/>
      <c r="AR531" s="227" t="s">
        <v>3255</v>
      </c>
      <c r="AT531" s="227" t="s">
        <v>1137</v>
      </c>
      <c r="AU531" s="227" t="s">
        <v>85</v>
      </c>
      <c r="AY531" s="20" t="s">
        <v>308</v>
      </c>
      <c r="BE531" s="228">
        <f>IF(N531="základní",J531,0)</f>
        <v>0</v>
      </c>
      <c r="BF531" s="228">
        <f>IF(N531="snížená",J531,0)</f>
        <v>0</v>
      </c>
      <c r="BG531" s="228">
        <f>IF(N531="zákl. přenesená",J531,0)</f>
        <v>0</v>
      </c>
      <c r="BH531" s="228">
        <f>IF(N531="sníž. přenesená",J531,0)</f>
        <v>0</v>
      </c>
      <c r="BI531" s="228">
        <f>IF(N531="nulová",J531,0)</f>
        <v>0</v>
      </c>
      <c r="BJ531" s="20" t="s">
        <v>83</v>
      </c>
      <c r="BK531" s="228">
        <f>ROUND(I531*H531,2)</f>
        <v>0</v>
      </c>
      <c r="BL531" s="20" t="s">
        <v>782</v>
      </c>
      <c r="BM531" s="227" t="s">
        <v>3342</v>
      </c>
    </row>
    <row r="532" s="14" customFormat="1">
      <c r="A532" s="14"/>
      <c r="B532" s="249"/>
      <c r="C532" s="250"/>
      <c r="D532" s="236" t="s">
        <v>319</v>
      </c>
      <c r="E532" s="251" t="s">
        <v>19</v>
      </c>
      <c r="F532" s="252" t="s">
        <v>3229</v>
      </c>
      <c r="G532" s="250"/>
      <c r="H532" s="251" t="s">
        <v>19</v>
      </c>
      <c r="I532" s="253"/>
      <c r="J532" s="250"/>
      <c r="K532" s="250"/>
      <c r="L532" s="254"/>
      <c r="M532" s="255"/>
      <c r="N532" s="256"/>
      <c r="O532" s="256"/>
      <c r="P532" s="256"/>
      <c r="Q532" s="256"/>
      <c r="R532" s="256"/>
      <c r="S532" s="256"/>
      <c r="T532" s="257"/>
      <c r="U532" s="14"/>
      <c r="V532" s="14"/>
      <c r="W532" s="14"/>
      <c r="X532" s="14"/>
      <c r="Y532" s="14"/>
      <c r="Z532" s="14"/>
      <c r="AA532" s="14"/>
      <c r="AB532" s="14"/>
      <c r="AC532" s="14"/>
      <c r="AD532" s="14"/>
      <c r="AE532" s="14"/>
      <c r="AT532" s="258" t="s">
        <v>319</v>
      </c>
      <c r="AU532" s="258" t="s">
        <v>85</v>
      </c>
      <c r="AV532" s="14" t="s">
        <v>83</v>
      </c>
      <c r="AW532" s="14" t="s">
        <v>37</v>
      </c>
      <c r="AX532" s="14" t="s">
        <v>76</v>
      </c>
      <c r="AY532" s="258" t="s">
        <v>308</v>
      </c>
    </row>
    <row r="533" s="14" customFormat="1">
      <c r="A533" s="14"/>
      <c r="B533" s="249"/>
      <c r="C533" s="250"/>
      <c r="D533" s="236" t="s">
        <v>319</v>
      </c>
      <c r="E533" s="251" t="s">
        <v>19</v>
      </c>
      <c r="F533" s="252" t="s">
        <v>3343</v>
      </c>
      <c r="G533" s="250"/>
      <c r="H533" s="251" t="s">
        <v>19</v>
      </c>
      <c r="I533" s="253"/>
      <c r="J533" s="250"/>
      <c r="K533" s="250"/>
      <c r="L533" s="254"/>
      <c r="M533" s="255"/>
      <c r="N533" s="256"/>
      <c r="O533" s="256"/>
      <c r="P533" s="256"/>
      <c r="Q533" s="256"/>
      <c r="R533" s="256"/>
      <c r="S533" s="256"/>
      <c r="T533" s="257"/>
      <c r="U533" s="14"/>
      <c r="V533" s="14"/>
      <c r="W533" s="14"/>
      <c r="X533" s="14"/>
      <c r="Y533" s="14"/>
      <c r="Z533" s="14"/>
      <c r="AA533" s="14"/>
      <c r="AB533" s="14"/>
      <c r="AC533" s="14"/>
      <c r="AD533" s="14"/>
      <c r="AE533" s="14"/>
      <c r="AT533" s="258" t="s">
        <v>319</v>
      </c>
      <c r="AU533" s="258" t="s">
        <v>85</v>
      </c>
      <c r="AV533" s="14" t="s">
        <v>83</v>
      </c>
      <c r="AW533" s="14" t="s">
        <v>37</v>
      </c>
      <c r="AX533" s="14" t="s">
        <v>76</v>
      </c>
      <c r="AY533" s="258" t="s">
        <v>308</v>
      </c>
    </row>
    <row r="534" s="13" customFormat="1">
      <c r="A534" s="13"/>
      <c r="B534" s="234"/>
      <c r="C534" s="235"/>
      <c r="D534" s="236" t="s">
        <v>319</v>
      </c>
      <c r="E534" s="237" t="s">
        <v>19</v>
      </c>
      <c r="F534" s="238" t="s">
        <v>3344</v>
      </c>
      <c r="G534" s="235"/>
      <c r="H534" s="239">
        <v>294</v>
      </c>
      <c r="I534" s="240"/>
      <c r="J534" s="235"/>
      <c r="K534" s="235"/>
      <c r="L534" s="241"/>
      <c r="M534" s="242"/>
      <c r="N534" s="243"/>
      <c r="O534" s="243"/>
      <c r="P534" s="243"/>
      <c r="Q534" s="243"/>
      <c r="R534" s="243"/>
      <c r="S534" s="243"/>
      <c r="T534" s="244"/>
      <c r="U534" s="13"/>
      <c r="V534" s="13"/>
      <c r="W534" s="13"/>
      <c r="X534" s="13"/>
      <c r="Y534" s="13"/>
      <c r="Z534" s="13"/>
      <c r="AA534" s="13"/>
      <c r="AB534" s="13"/>
      <c r="AC534" s="13"/>
      <c r="AD534" s="13"/>
      <c r="AE534" s="13"/>
      <c r="AT534" s="245" t="s">
        <v>319</v>
      </c>
      <c r="AU534" s="245" t="s">
        <v>85</v>
      </c>
      <c r="AV534" s="13" t="s">
        <v>85</v>
      </c>
      <c r="AW534" s="13" t="s">
        <v>37</v>
      </c>
      <c r="AX534" s="13" t="s">
        <v>83</v>
      </c>
      <c r="AY534" s="245" t="s">
        <v>308</v>
      </c>
    </row>
    <row r="535" s="2" customFormat="1" ht="24.15" customHeight="1">
      <c r="A535" s="41"/>
      <c r="B535" s="42"/>
      <c r="C535" s="216" t="s">
        <v>1486</v>
      </c>
      <c r="D535" s="216" t="s">
        <v>310</v>
      </c>
      <c r="E535" s="217" t="s">
        <v>3345</v>
      </c>
      <c r="F535" s="218" t="s">
        <v>3346</v>
      </c>
      <c r="G535" s="219" t="s">
        <v>474</v>
      </c>
      <c r="H535" s="220">
        <v>130</v>
      </c>
      <c r="I535" s="221"/>
      <c r="J535" s="222">
        <f>ROUND(I535*H535,2)</f>
        <v>0</v>
      </c>
      <c r="K535" s="218" t="s">
        <v>314</v>
      </c>
      <c r="L535" s="47"/>
      <c r="M535" s="223" t="s">
        <v>19</v>
      </c>
      <c r="N535" s="224" t="s">
        <v>47</v>
      </c>
      <c r="O535" s="87"/>
      <c r="P535" s="225">
        <f>O535*H535</f>
        <v>0</v>
      </c>
      <c r="Q535" s="225">
        <v>0</v>
      </c>
      <c r="R535" s="225">
        <f>Q535*H535</f>
        <v>0</v>
      </c>
      <c r="S535" s="225">
        <v>0</v>
      </c>
      <c r="T535" s="226">
        <f>S535*H535</f>
        <v>0</v>
      </c>
      <c r="U535" s="41"/>
      <c r="V535" s="41"/>
      <c r="W535" s="41"/>
      <c r="X535" s="41"/>
      <c r="Y535" s="41"/>
      <c r="Z535" s="41"/>
      <c r="AA535" s="41"/>
      <c r="AB535" s="41"/>
      <c r="AC535" s="41"/>
      <c r="AD535" s="41"/>
      <c r="AE535" s="41"/>
      <c r="AR535" s="227" t="s">
        <v>782</v>
      </c>
      <c r="AT535" s="227" t="s">
        <v>310</v>
      </c>
      <c r="AU535" s="227" t="s">
        <v>85</v>
      </c>
      <c r="AY535" s="20" t="s">
        <v>308</v>
      </c>
      <c r="BE535" s="228">
        <f>IF(N535="základní",J535,0)</f>
        <v>0</v>
      </c>
      <c r="BF535" s="228">
        <f>IF(N535="snížená",J535,0)</f>
        <v>0</v>
      </c>
      <c r="BG535" s="228">
        <f>IF(N535="zákl. přenesená",J535,0)</f>
        <v>0</v>
      </c>
      <c r="BH535" s="228">
        <f>IF(N535="sníž. přenesená",J535,0)</f>
        <v>0</v>
      </c>
      <c r="BI535" s="228">
        <f>IF(N535="nulová",J535,0)</f>
        <v>0</v>
      </c>
      <c r="BJ535" s="20" t="s">
        <v>83</v>
      </c>
      <c r="BK535" s="228">
        <f>ROUND(I535*H535,2)</f>
        <v>0</v>
      </c>
      <c r="BL535" s="20" t="s">
        <v>782</v>
      </c>
      <c r="BM535" s="227" t="s">
        <v>3347</v>
      </c>
    </row>
    <row r="536" s="2" customFormat="1">
      <c r="A536" s="41"/>
      <c r="B536" s="42"/>
      <c r="C536" s="43"/>
      <c r="D536" s="229" t="s">
        <v>317</v>
      </c>
      <c r="E536" s="43"/>
      <c r="F536" s="230" t="s">
        <v>3348</v>
      </c>
      <c r="G536" s="43"/>
      <c r="H536" s="43"/>
      <c r="I536" s="231"/>
      <c r="J536" s="43"/>
      <c r="K536" s="43"/>
      <c r="L536" s="47"/>
      <c r="M536" s="232"/>
      <c r="N536" s="233"/>
      <c r="O536" s="87"/>
      <c r="P536" s="87"/>
      <c r="Q536" s="87"/>
      <c r="R536" s="87"/>
      <c r="S536" s="87"/>
      <c r="T536" s="88"/>
      <c r="U536" s="41"/>
      <c r="V536" s="41"/>
      <c r="W536" s="41"/>
      <c r="X536" s="41"/>
      <c r="Y536" s="41"/>
      <c r="Z536" s="41"/>
      <c r="AA536" s="41"/>
      <c r="AB536" s="41"/>
      <c r="AC536" s="41"/>
      <c r="AD536" s="41"/>
      <c r="AE536" s="41"/>
      <c r="AT536" s="20" t="s">
        <v>317</v>
      </c>
      <c r="AU536" s="20" t="s">
        <v>85</v>
      </c>
    </row>
    <row r="537" s="14" customFormat="1">
      <c r="A537" s="14"/>
      <c r="B537" s="249"/>
      <c r="C537" s="250"/>
      <c r="D537" s="236" t="s">
        <v>319</v>
      </c>
      <c r="E537" s="251" t="s">
        <v>19</v>
      </c>
      <c r="F537" s="252" t="s">
        <v>3229</v>
      </c>
      <c r="G537" s="250"/>
      <c r="H537" s="251" t="s">
        <v>19</v>
      </c>
      <c r="I537" s="253"/>
      <c r="J537" s="250"/>
      <c r="K537" s="250"/>
      <c r="L537" s="254"/>
      <c r="M537" s="255"/>
      <c r="N537" s="256"/>
      <c r="O537" s="256"/>
      <c r="P537" s="256"/>
      <c r="Q537" s="256"/>
      <c r="R537" s="256"/>
      <c r="S537" s="256"/>
      <c r="T537" s="257"/>
      <c r="U537" s="14"/>
      <c r="V537" s="14"/>
      <c r="W537" s="14"/>
      <c r="X537" s="14"/>
      <c r="Y537" s="14"/>
      <c r="Z537" s="14"/>
      <c r="AA537" s="14"/>
      <c r="AB537" s="14"/>
      <c r="AC537" s="14"/>
      <c r="AD537" s="14"/>
      <c r="AE537" s="14"/>
      <c r="AT537" s="258" t="s">
        <v>319</v>
      </c>
      <c r="AU537" s="258" t="s">
        <v>85</v>
      </c>
      <c r="AV537" s="14" t="s">
        <v>83</v>
      </c>
      <c r="AW537" s="14" t="s">
        <v>37</v>
      </c>
      <c r="AX537" s="14" t="s">
        <v>76</v>
      </c>
      <c r="AY537" s="258" t="s">
        <v>308</v>
      </c>
    </row>
    <row r="538" s="14" customFormat="1">
      <c r="A538" s="14"/>
      <c r="B538" s="249"/>
      <c r="C538" s="250"/>
      <c r="D538" s="236" t="s">
        <v>319</v>
      </c>
      <c r="E538" s="251" t="s">
        <v>19</v>
      </c>
      <c r="F538" s="252" t="s">
        <v>3349</v>
      </c>
      <c r="G538" s="250"/>
      <c r="H538" s="251" t="s">
        <v>19</v>
      </c>
      <c r="I538" s="253"/>
      <c r="J538" s="250"/>
      <c r="K538" s="250"/>
      <c r="L538" s="254"/>
      <c r="M538" s="255"/>
      <c r="N538" s="256"/>
      <c r="O538" s="256"/>
      <c r="P538" s="256"/>
      <c r="Q538" s="256"/>
      <c r="R538" s="256"/>
      <c r="S538" s="256"/>
      <c r="T538" s="257"/>
      <c r="U538" s="14"/>
      <c r="V538" s="14"/>
      <c r="W538" s="14"/>
      <c r="X538" s="14"/>
      <c r="Y538" s="14"/>
      <c r="Z538" s="14"/>
      <c r="AA538" s="14"/>
      <c r="AB538" s="14"/>
      <c r="AC538" s="14"/>
      <c r="AD538" s="14"/>
      <c r="AE538" s="14"/>
      <c r="AT538" s="258" t="s">
        <v>319</v>
      </c>
      <c r="AU538" s="258" t="s">
        <v>85</v>
      </c>
      <c r="AV538" s="14" t="s">
        <v>83</v>
      </c>
      <c r="AW538" s="14" t="s">
        <v>37</v>
      </c>
      <c r="AX538" s="14" t="s">
        <v>76</v>
      </c>
      <c r="AY538" s="258" t="s">
        <v>308</v>
      </c>
    </row>
    <row r="539" s="13" customFormat="1">
      <c r="A539" s="13"/>
      <c r="B539" s="234"/>
      <c r="C539" s="235"/>
      <c r="D539" s="236" t="s">
        <v>319</v>
      </c>
      <c r="E539" s="237" t="s">
        <v>19</v>
      </c>
      <c r="F539" s="238" t="s">
        <v>3350</v>
      </c>
      <c r="G539" s="235"/>
      <c r="H539" s="239">
        <v>130</v>
      </c>
      <c r="I539" s="240"/>
      <c r="J539" s="235"/>
      <c r="K539" s="235"/>
      <c r="L539" s="241"/>
      <c r="M539" s="242"/>
      <c r="N539" s="243"/>
      <c r="O539" s="243"/>
      <c r="P539" s="243"/>
      <c r="Q539" s="243"/>
      <c r="R539" s="243"/>
      <c r="S539" s="243"/>
      <c r="T539" s="244"/>
      <c r="U539" s="13"/>
      <c r="V539" s="13"/>
      <c r="W539" s="13"/>
      <c r="X539" s="13"/>
      <c r="Y539" s="13"/>
      <c r="Z539" s="13"/>
      <c r="AA539" s="13"/>
      <c r="AB539" s="13"/>
      <c r="AC539" s="13"/>
      <c r="AD539" s="13"/>
      <c r="AE539" s="13"/>
      <c r="AT539" s="245" t="s">
        <v>319</v>
      </c>
      <c r="AU539" s="245" t="s">
        <v>85</v>
      </c>
      <c r="AV539" s="13" t="s">
        <v>85</v>
      </c>
      <c r="AW539" s="13" t="s">
        <v>37</v>
      </c>
      <c r="AX539" s="13" t="s">
        <v>83</v>
      </c>
      <c r="AY539" s="245" t="s">
        <v>308</v>
      </c>
    </row>
    <row r="540" s="2" customFormat="1" ht="16.5" customHeight="1">
      <c r="A540" s="41"/>
      <c r="B540" s="42"/>
      <c r="C540" s="280" t="s">
        <v>782</v>
      </c>
      <c r="D540" s="280" t="s">
        <v>1137</v>
      </c>
      <c r="E540" s="281" t="s">
        <v>3351</v>
      </c>
      <c r="F540" s="282" t="s">
        <v>3352</v>
      </c>
      <c r="G540" s="283" t="s">
        <v>474</v>
      </c>
      <c r="H540" s="284">
        <v>136.5</v>
      </c>
      <c r="I540" s="285"/>
      <c r="J540" s="286">
        <f>ROUND(I540*H540,2)</f>
        <v>0</v>
      </c>
      <c r="K540" s="282" t="s">
        <v>3254</v>
      </c>
      <c r="L540" s="287"/>
      <c r="M540" s="288" t="s">
        <v>19</v>
      </c>
      <c r="N540" s="289" t="s">
        <v>47</v>
      </c>
      <c r="O540" s="87"/>
      <c r="P540" s="225">
        <f>O540*H540</f>
        <v>0</v>
      </c>
      <c r="Q540" s="225">
        <v>0.00063000000000000003</v>
      </c>
      <c r="R540" s="225">
        <f>Q540*H540</f>
        <v>0.085995000000000002</v>
      </c>
      <c r="S540" s="225">
        <v>0</v>
      </c>
      <c r="T540" s="226">
        <f>S540*H540</f>
        <v>0</v>
      </c>
      <c r="U540" s="41"/>
      <c r="V540" s="41"/>
      <c r="W540" s="41"/>
      <c r="X540" s="41"/>
      <c r="Y540" s="41"/>
      <c r="Z540" s="41"/>
      <c r="AA540" s="41"/>
      <c r="AB540" s="41"/>
      <c r="AC540" s="41"/>
      <c r="AD540" s="41"/>
      <c r="AE540" s="41"/>
      <c r="AR540" s="227" t="s">
        <v>3255</v>
      </c>
      <c r="AT540" s="227" t="s">
        <v>1137</v>
      </c>
      <c r="AU540" s="227" t="s">
        <v>85</v>
      </c>
      <c r="AY540" s="20" t="s">
        <v>308</v>
      </c>
      <c r="BE540" s="228">
        <f>IF(N540="základní",J540,0)</f>
        <v>0</v>
      </c>
      <c r="BF540" s="228">
        <f>IF(N540="snížená",J540,0)</f>
        <v>0</v>
      </c>
      <c r="BG540" s="228">
        <f>IF(N540="zákl. přenesená",J540,0)</f>
        <v>0</v>
      </c>
      <c r="BH540" s="228">
        <f>IF(N540="sníž. přenesená",J540,0)</f>
        <v>0</v>
      </c>
      <c r="BI540" s="228">
        <f>IF(N540="nulová",J540,0)</f>
        <v>0</v>
      </c>
      <c r="BJ540" s="20" t="s">
        <v>83</v>
      </c>
      <c r="BK540" s="228">
        <f>ROUND(I540*H540,2)</f>
        <v>0</v>
      </c>
      <c r="BL540" s="20" t="s">
        <v>782</v>
      </c>
      <c r="BM540" s="227" t="s">
        <v>3353</v>
      </c>
    </row>
    <row r="541" s="14" customFormat="1">
      <c r="A541" s="14"/>
      <c r="B541" s="249"/>
      <c r="C541" s="250"/>
      <c r="D541" s="236" t="s">
        <v>319</v>
      </c>
      <c r="E541" s="251" t="s">
        <v>19</v>
      </c>
      <c r="F541" s="252" t="s">
        <v>3229</v>
      </c>
      <c r="G541" s="250"/>
      <c r="H541" s="251" t="s">
        <v>19</v>
      </c>
      <c r="I541" s="253"/>
      <c r="J541" s="250"/>
      <c r="K541" s="250"/>
      <c r="L541" s="254"/>
      <c r="M541" s="255"/>
      <c r="N541" s="256"/>
      <c r="O541" s="256"/>
      <c r="P541" s="256"/>
      <c r="Q541" s="256"/>
      <c r="R541" s="256"/>
      <c r="S541" s="256"/>
      <c r="T541" s="257"/>
      <c r="U541" s="14"/>
      <c r="V541" s="14"/>
      <c r="W541" s="14"/>
      <c r="X541" s="14"/>
      <c r="Y541" s="14"/>
      <c r="Z541" s="14"/>
      <c r="AA541" s="14"/>
      <c r="AB541" s="14"/>
      <c r="AC541" s="14"/>
      <c r="AD541" s="14"/>
      <c r="AE541" s="14"/>
      <c r="AT541" s="258" t="s">
        <v>319</v>
      </c>
      <c r="AU541" s="258" t="s">
        <v>85</v>
      </c>
      <c r="AV541" s="14" t="s">
        <v>83</v>
      </c>
      <c r="AW541" s="14" t="s">
        <v>37</v>
      </c>
      <c r="AX541" s="14" t="s">
        <v>76</v>
      </c>
      <c r="AY541" s="258" t="s">
        <v>308</v>
      </c>
    </row>
    <row r="542" s="14" customFormat="1">
      <c r="A542" s="14"/>
      <c r="B542" s="249"/>
      <c r="C542" s="250"/>
      <c r="D542" s="236" t="s">
        <v>319</v>
      </c>
      <c r="E542" s="251" t="s">
        <v>19</v>
      </c>
      <c r="F542" s="252" t="s">
        <v>3354</v>
      </c>
      <c r="G542" s="250"/>
      <c r="H542" s="251" t="s">
        <v>19</v>
      </c>
      <c r="I542" s="253"/>
      <c r="J542" s="250"/>
      <c r="K542" s="250"/>
      <c r="L542" s="254"/>
      <c r="M542" s="255"/>
      <c r="N542" s="256"/>
      <c r="O542" s="256"/>
      <c r="P542" s="256"/>
      <c r="Q542" s="256"/>
      <c r="R542" s="256"/>
      <c r="S542" s="256"/>
      <c r="T542" s="257"/>
      <c r="U542" s="14"/>
      <c r="V542" s="14"/>
      <c r="W542" s="14"/>
      <c r="X542" s="14"/>
      <c r="Y542" s="14"/>
      <c r="Z542" s="14"/>
      <c r="AA542" s="14"/>
      <c r="AB542" s="14"/>
      <c r="AC542" s="14"/>
      <c r="AD542" s="14"/>
      <c r="AE542" s="14"/>
      <c r="AT542" s="258" t="s">
        <v>319</v>
      </c>
      <c r="AU542" s="258" t="s">
        <v>85</v>
      </c>
      <c r="AV542" s="14" t="s">
        <v>83</v>
      </c>
      <c r="AW542" s="14" t="s">
        <v>37</v>
      </c>
      <c r="AX542" s="14" t="s">
        <v>76</v>
      </c>
      <c r="AY542" s="258" t="s">
        <v>308</v>
      </c>
    </row>
    <row r="543" s="13" customFormat="1">
      <c r="A543" s="13"/>
      <c r="B543" s="234"/>
      <c r="C543" s="235"/>
      <c r="D543" s="236" t="s">
        <v>319</v>
      </c>
      <c r="E543" s="237" t="s">
        <v>19</v>
      </c>
      <c r="F543" s="238" t="s">
        <v>3355</v>
      </c>
      <c r="G543" s="235"/>
      <c r="H543" s="239">
        <v>136.5</v>
      </c>
      <c r="I543" s="240"/>
      <c r="J543" s="235"/>
      <c r="K543" s="235"/>
      <c r="L543" s="241"/>
      <c r="M543" s="242"/>
      <c r="N543" s="243"/>
      <c r="O543" s="243"/>
      <c r="P543" s="243"/>
      <c r="Q543" s="243"/>
      <c r="R543" s="243"/>
      <c r="S543" s="243"/>
      <c r="T543" s="244"/>
      <c r="U543" s="13"/>
      <c r="V543" s="13"/>
      <c r="W543" s="13"/>
      <c r="X543" s="13"/>
      <c r="Y543" s="13"/>
      <c r="Z543" s="13"/>
      <c r="AA543" s="13"/>
      <c r="AB543" s="13"/>
      <c r="AC543" s="13"/>
      <c r="AD543" s="13"/>
      <c r="AE543" s="13"/>
      <c r="AT543" s="245" t="s">
        <v>319</v>
      </c>
      <c r="AU543" s="245" t="s">
        <v>85</v>
      </c>
      <c r="AV543" s="13" t="s">
        <v>85</v>
      </c>
      <c r="AW543" s="13" t="s">
        <v>37</v>
      </c>
      <c r="AX543" s="13" t="s">
        <v>83</v>
      </c>
      <c r="AY543" s="245" t="s">
        <v>308</v>
      </c>
    </row>
    <row r="544" s="2" customFormat="1" ht="24.15" customHeight="1">
      <c r="A544" s="41"/>
      <c r="B544" s="42"/>
      <c r="C544" s="216" t="s">
        <v>1491</v>
      </c>
      <c r="D544" s="216" t="s">
        <v>310</v>
      </c>
      <c r="E544" s="217" t="s">
        <v>3345</v>
      </c>
      <c r="F544" s="218" t="s">
        <v>3346</v>
      </c>
      <c r="G544" s="219" t="s">
        <v>474</v>
      </c>
      <c r="H544" s="220">
        <v>20</v>
      </c>
      <c r="I544" s="221"/>
      <c r="J544" s="222">
        <f>ROUND(I544*H544,2)</f>
        <v>0</v>
      </c>
      <c r="K544" s="218" t="s">
        <v>314</v>
      </c>
      <c r="L544" s="47"/>
      <c r="M544" s="223" t="s">
        <v>19</v>
      </c>
      <c r="N544" s="224" t="s">
        <v>47</v>
      </c>
      <c r="O544" s="87"/>
      <c r="P544" s="225">
        <f>O544*H544</f>
        <v>0</v>
      </c>
      <c r="Q544" s="225">
        <v>0</v>
      </c>
      <c r="R544" s="225">
        <f>Q544*H544</f>
        <v>0</v>
      </c>
      <c r="S544" s="225">
        <v>0</v>
      </c>
      <c r="T544" s="226">
        <f>S544*H544</f>
        <v>0</v>
      </c>
      <c r="U544" s="41"/>
      <c r="V544" s="41"/>
      <c r="W544" s="41"/>
      <c r="X544" s="41"/>
      <c r="Y544" s="41"/>
      <c r="Z544" s="41"/>
      <c r="AA544" s="41"/>
      <c r="AB544" s="41"/>
      <c r="AC544" s="41"/>
      <c r="AD544" s="41"/>
      <c r="AE544" s="41"/>
      <c r="AR544" s="227" t="s">
        <v>782</v>
      </c>
      <c r="AT544" s="227" t="s">
        <v>310</v>
      </c>
      <c r="AU544" s="227" t="s">
        <v>85</v>
      </c>
      <c r="AY544" s="20" t="s">
        <v>308</v>
      </c>
      <c r="BE544" s="228">
        <f>IF(N544="základní",J544,0)</f>
        <v>0</v>
      </c>
      <c r="BF544" s="228">
        <f>IF(N544="snížená",J544,0)</f>
        <v>0</v>
      </c>
      <c r="BG544" s="228">
        <f>IF(N544="zákl. přenesená",J544,0)</f>
        <v>0</v>
      </c>
      <c r="BH544" s="228">
        <f>IF(N544="sníž. přenesená",J544,0)</f>
        <v>0</v>
      </c>
      <c r="BI544" s="228">
        <f>IF(N544="nulová",J544,0)</f>
        <v>0</v>
      </c>
      <c r="BJ544" s="20" t="s">
        <v>83</v>
      </c>
      <c r="BK544" s="228">
        <f>ROUND(I544*H544,2)</f>
        <v>0</v>
      </c>
      <c r="BL544" s="20" t="s">
        <v>782</v>
      </c>
      <c r="BM544" s="227" t="s">
        <v>3356</v>
      </c>
    </row>
    <row r="545" s="2" customFormat="1">
      <c r="A545" s="41"/>
      <c r="B545" s="42"/>
      <c r="C545" s="43"/>
      <c r="D545" s="229" t="s">
        <v>317</v>
      </c>
      <c r="E545" s="43"/>
      <c r="F545" s="230" t="s">
        <v>3348</v>
      </c>
      <c r="G545" s="43"/>
      <c r="H545" s="43"/>
      <c r="I545" s="231"/>
      <c r="J545" s="43"/>
      <c r="K545" s="43"/>
      <c r="L545" s="47"/>
      <c r="M545" s="232"/>
      <c r="N545" s="233"/>
      <c r="O545" s="87"/>
      <c r="P545" s="87"/>
      <c r="Q545" s="87"/>
      <c r="R545" s="87"/>
      <c r="S545" s="87"/>
      <c r="T545" s="88"/>
      <c r="U545" s="41"/>
      <c r="V545" s="41"/>
      <c r="W545" s="41"/>
      <c r="X545" s="41"/>
      <c r="Y545" s="41"/>
      <c r="Z545" s="41"/>
      <c r="AA545" s="41"/>
      <c r="AB545" s="41"/>
      <c r="AC545" s="41"/>
      <c r="AD545" s="41"/>
      <c r="AE545" s="41"/>
      <c r="AT545" s="20" t="s">
        <v>317</v>
      </c>
      <c r="AU545" s="20" t="s">
        <v>85</v>
      </c>
    </row>
    <row r="546" s="14" customFormat="1">
      <c r="A546" s="14"/>
      <c r="B546" s="249"/>
      <c r="C546" s="250"/>
      <c r="D546" s="236" t="s">
        <v>319</v>
      </c>
      <c r="E546" s="251" t="s">
        <v>19</v>
      </c>
      <c r="F546" s="252" t="s">
        <v>3229</v>
      </c>
      <c r="G546" s="250"/>
      <c r="H546" s="251" t="s">
        <v>19</v>
      </c>
      <c r="I546" s="253"/>
      <c r="J546" s="250"/>
      <c r="K546" s="250"/>
      <c r="L546" s="254"/>
      <c r="M546" s="255"/>
      <c r="N546" s="256"/>
      <c r="O546" s="256"/>
      <c r="P546" s="256"/>
      <c r="Q546" s="256"/>
      <c r="R546" s="256"/>
      <c r="S546" s="256"/>
      <c r="T546" s="257"/>
      <c r="U546" s="14"/>
      <c r="V546" s="14"/>
      <c r="W546" s="14"/>
      <c r="X546" s="14"/>
      <c r="Y546" s="14"/>
      <c r="Z546" s="14"/>
      <c r="AA546" s="14"/>
      <c r="AB546" s="14"/>
      <c r="AC546" s="14"/>
      <c r="AD546" s="14"/>
      <c r="AE546" s="14"/>
      <c r="AT546" s="258" t="s">
        <v>319</v>
      </c>
      <c r="AU546" s="258" t="s">
        <v>85</v>
      </c>
      <c r="AV546" s="14" t="s">
        <v>83</v>
      </c>
      <c r="AW546" s="14" t="s">
        <v>37</v>
      </c>
      <c r="AX546" s="14" t="s">
        <v>76</v>
      </c>
      <c r="AY546" s="258" t="s">
        <v>308</v>
      </c>
    </row>
    <row r="547" s="14" customFormat="1">
      <c r="A547" s="14"/>
      <c r="B547" s="249"/>
      <c r="C547" s="250"/>
      <c r="D547" s="236" t="s">
        <v>319</v>
      </c>
      <c r="E547" s="251" t="s">
        <v>19</v>
      </c>
      <c r="F547" s="252" t="s">
        <v>3357</v>
      </c>
      <c r="G547" s="250"/>
      <c r="H547" s="251" t="s">
        <v>19</v>
      </c>
      <c r="I547" s="253"/>
      <c r="J547" s="250"/>
      <c r="K547" s="250"/>
      <c r="L547" s="254"/>
      <c r="M547" s="255"/>
      <c r="N547" s="256"/>
      <c r="O547" s="256"/>
      <c r="P547" s="256"/>
      <c r="Q547" s="256"/>
      <c r="R547" s="256"/>
      <c r="S547" s="256"/>
      <c r="T547" s="257"/>
      <c r="U547" s="14"/>
      <c r="V547" s="14"/>
      <c r="W547" s="14"/>
      <c r="X547" s="14"/>
      <c r="Y547" s="14"/>
      <c r="Z547" s="14"/>
      <c r="AA547" s="14"/>
      <c r="AB547" s="14"/>
      <c r="AC547" s="14"/>
      <c r="AD547" s="14"/>
      <c r="AE547" s="14"/>
      <c r="AT547" s="258" t="s">
        <v>319</v>
      </c>
      <c r="AU547" s="258" t="s">
        <v>85</v>
      </c>
      <c r="AV547" s="14" t="s">
        <v>83</v>
      </c>
      <c r="AW547" s="14" t="s">
        <v>37</v>
      </c>
      <c r="AX547" s="14" t="s">
        <v>76</v>
      </c>
      <c r="AY547" s="258" t="s">
        <v>308</v>
      </c>
    </row>
    <row r="548" s="13" customFormat="1">
      <c r="A548" s="13"/>
      <c r="B548" s="234"/>
      <c r="C548" s="235"/>
      <c r="D548" s="236" t="s">
        <v>319</v>
      </c>
      <c r="E548" s="237" t="s">
        <v>19</v>
      </c>
      <c r="F548" s="238" t="s">
        <v>411</v>
      </c>
      <c r="G548" s="235"/>
      <c r="H548" s="239">
        <v>20</v>
      </c>
      <c r="I548" s="240"/>
      <c r="J548" s="235"/>
      <c r="K548" s="235"/>
      <c r="L548" s="241"/>
      <c r="M548" s="242"/>
      <c r="N548" s="243"/>
      <c r="O548" s="243"/>
      <c r="P548" s="243"/>
      <c r="Q548" s="243"/>
      <c r="R548" s="243"/>
      <c r="S548" s="243"/>
      <c r="T548" s="244"/>
      <c r="U548" s="13"/>
      <c r="V548" s="13"/>
      <c r="W548" s="13"/>
      <c r="X548" s="13"/>
      <c r="Y548" s="13"/>
      <c r="Z548" s="13"/>
      <c r="AA548" s="13"/>
      <c r="AB548" s="13"/>
      <c r="AC548" s="13"/>
      <c r="AD548" s="13"/>
      <c r="AE548" s="13"/>
      <c r="AT548" s="245" t="s">
        <v>319</v>
      </c>
      <c r="AU548" s="245" t="s">
        <v>85</v>
      </c>
      <c r="AV548" s="13" t="s">
        <v>85</v>
      </c>
      <c r="AW548" s="13" t="s">
        <v>37</v>
      </c>
      <c r="AX548" s="13" t="s">
        <v>83</v>
      </c>
      <c r="AY548" s="245" t="s">
        <v>308</v>
      </c>
    </row>
    <row r="549" s="2" customFormat="1" ht="16.5" customHeight="1">
      <c r="A549" s="41"/>
      <c r="B549" s="42"/>
      <c r="C549" s="280" t="s">
        <v>787</v>
      </c>
      <c r="D549" s="280" t="s">
        <v>1137</v>
      </c>
      <c r="E549" s="281" t="s">
        <v>3358</v>
      </c>
      <c r="F549" s="282" t="s">
        <v>3359</v>
      </c>
      <c r="G549" s="283" t="s">
        <v>474</v>
      </c>
      <c r="H549" s="284">
        <v>21</v>
      </c>
      <c r="I549" s="285"/>
      <c r="J549" s="286">
        <f>ROUND(I549*H549,2)</f>
        <v>0</v>
      </c>
      <c r="K549" s="282" t="s">
        <v>314</v>
      </c>
      <c r="L549" s="287"/>
      <c r="M549" s="288" t="s">
        <v>19</v>
      </c>
      <c r="N549" s="289" t="s">
        <v>47</v>
      </c>
      <c r="O549" s="87"/>
      <c r="P549" s="225">
        <f>O549*H549</f>
        <v>0</v>
      </c>
      <c r="Q549" s="225">
        <v>0.00063000000000000003</v>
      </c>
      <c r="R549" s="225">
        <f>Q549*H549</f>
        <v>0.01323</v>
      </c>
      <c r="S549" s="225">
        <v>0</v>
      </c>
      <c r="T549" s="226">
        <f>S549*H549</f>
        <v>0</v>
      </c>
      <c r="U549" s="41"/>
      <c r="V549" s="41"/>
      <c r="W549" s="41"/>
      <c r="X549" s="41"/>
      <c r="Y549" s="41"/>
      <c r="Z549" s="41"/>
      <c r="AA549" s="41"/>
      <c r="AB549" s="41"/>
      <c r="AC549" s="41"/>
      <c r="AD549" s="41"/>
      <c r="AE549" s="41"/>
      <c r="AR549" s="227" t="s">
        <v>3255</v>
      </c>
      <c r="AT549" s="227" t="s">
        <v>1137</v>
      </c>
      <c r="AU549" s="227" t="s">
        <v>85</v>
      </c>
      <c r="AY549" s="20" t="s">
        <v>308</v>
      </c>
      <c r="BE549" s="228">
        <f>IF(N549="základní",J549,0)</f>
        <v>0</v>
      </c>
      <c r="BF549" s="228">
        <f>IF(N549="snížená",J549,0)</f>
        <v>0</v>
      </c>
      <c r="BG549" s="228">
        <f>IF(N549="zákl. přenesená",J549,0)</f>
        <v>0</v>
      </c>
      <c r="BH549" s="228">
        <f>IF(N549="sníž. přenesená",J549,0)</f>
        <v>0</v>
      </c>
      <c r="BI549" s="228">
        <f>IF(N549="nulová",J549,0)</f>
        <v>0</v>
      </c>
      <c r="BJ549" s="20" t="s">
        <v>83</v>
      </c>
      <c r="BK549" s="228">
        <f>ROUND(I549*H549,2)</f>
        <v>0</v>
      </c>
      <c r="BL549" s="20" t="s">
        <v>782</v>
      </c>
      <c r="BM549" s="227" t="s">
        <v>3360</v>
      </c>
    </row>
    <row r="550" s="14" customFormat="1">
      <c r="A550" s="14"/>
      <c r="B550" s="249"/>
      <c r="C550" s="250"/>
      <c r="D550" s="236" t="s">
        <v>319</v>
      </c>
      <c r="E550" s="251" t="s">
        <v>19</v>
      </c>
      <c r="F550" s="252" t="s">
        <v>3229</v>
      </c>
      <c r="G550" s="250"/>
      <c r="H550" s="251" t="s">
        <v>19</v>
      </c>
      <c r="I550" s="253"/>
      <c r="J550" s="250"/>
      <c r="K550" s="250"/>
      <c r="L550" s="254"/>
      <c r="M550" s="255"/>
      <c r="N550" s="256"/>
      <c r="O550" s="256"/>
      <c r="P550" s="256"/>
      <c r="Q550" s="256"/>
      <c r="R550" s="256"/>
      <c r="S550" s="256"/>
      <c r="T550" s="257"/>
      <c r="U550" s="14"/>
      <c r="V550" s="14"/>
      <c r="W550" s="14"/>
      <c r="X550" s="14"/>
      <c r="Y550" s="14"/>
      <c r="Z550" s="14"/>
      <c r="AA550" s="14"/>
      <c r="AB550" s="14"/>
      <c r="AC550" s="14"/>
      <c r="AD550" s="14"/>
      <c r="AE550" s="14"/>
      <c r="AT550" s="258" t="s">
        <v>319</v>
      </c>
      <c r="AU550" s="258" t="s">
        <v>85</v>
      </c>
      <c r="AV550" s="14" t="s">
        <v>83</v>
      </c>
      <c r="AW550" s="14" t="s">
        <v>37</v>
      </c>
      <c r="AX550" s="14" t="s">
        <v>76</v>
      </c>
      <c r="AY550" s="258" t="s">
        <v>308</v>
      </c>
    </row>
    <row r="551" s="14" customFormat="1">
      <c r="A551" s="14"/>
      <c r="B551" s="249"/>
      <c r="C551" s="250"/>
      <c r="D551" s="236" t="s">
        <v>319</v>
      </c>
      <c r="E551" s="251" t="s">
        <v>19</v>
      </c>
      <c r="F551" s="252" t="s">
        <v>3361</v>
      </c>
      <c r="G551" s="250"/>
      <c r="H551" s="251" t="s">
        <v>19</v>
      </c>
      <c r="I551" s="253"/>
      <c r="J551" s="250"/>
      <c r="K551" s="250"/>
      <c r="L551" s="254"/>
      <c r="M551" s="255"/>
      <c r="N551" s="256"/>
      <c r="O551" s="256"/>
      <c r="P551" s="256"/>
      <c r="Q551" s="256"/>
      <c r="R551" s="256"/>
      <c r="S551" s="256"/>
      <c r="T551" s="257"/>
      <c r="U551" s="14"/>
      <c r="V551" s="14"/>
      <c r="W551" s="14"/>
      <c r="X551" s="14"/>
      <c r="Y551" s="14"/>
      <c r="Z551" s="14"/>
      <c r="AA551" s="14"/>
      <c r="AB551" s="14"/>
      <c r="AC551" s="14"/>
      <c r="AD551" s="14"/>
      <c r="AE551" s="14"/>
      <c r="AT551" s="258" t="s">
        <v>319</v>
      </c>
      <c r="AU551" s="258" t="s">
        <v>85</v>
      </c>
      <c r="AV551" s="14" t="s">
        <v>83</v>
      </c>
      <c r="AW551" s="14" t="s">
        <v>37</v>
      </c>
      <c r="AX551" s="14" t="s">
        <v>76</v>
      </c>
      <c r="AY551" s="258" t="s">
        <v>308</v>
      </c>
    </row>
    <row r="552" s="13" customFormat="1">
      <c r="A552" s="13"/>
      <c r="B552" s="234"/>
      <c r="C552" s="235"/>
      <c r="D552" s="236" t="s">
        <v>319</v>
      </c>
      <c r="E552" s="237" t="s">
        <v>19</v>
      </c>
      <c r="F552" s="238" t="s">
        <v>3333</v>
      </c>
      <c r="G552" s="235"/>
      <c r="H552" s="239">
        <v>21</v>
      </c>
      <c r="I552" s="240"/>
      <c r="J552" s="235"/>
      <c r="K552" s="235"/>
      <c r="L552" s="241"/>
      <c r="M552" s="242"/>
      <c r="N552" s="243"/>
      <c r="O552" s="243"/>
      <c r="P552" s="243"/>
      <c r="Q552" s="243"/>
      <c r="R552" s="243"/>
      <c r="S552" s="243"/>
      <c r="T552" s="244"/>
      <c r="U552" s="13"/>
      <c r="V552" s="13"/>
      <c r="W552" s="13"/>
      <c r="X552" s="13"/>
      <c r="Y552" s="13"/>
      <c r="Z552" s="13"/>
      <c r="AA552" s="13"/>
      <c r="AB552" s="13"/>
      <c r="AC552" s="13"/>
      <c r="AD552" s="13"/>
      <c r="AE552" s="13"/>
      <c r="AT552" s="245" t="s">
        <v>319</v>
      </c>
      <c r="AU552" s="245" t="s">
        <v>85</v>
      </c>
      <c r="AV552" s="13" t="s">
        <v>85</v>
      </c>
      <c r="AW552" s="13" t="s">
        <v>37</v>
      </c>
      <c r="AX552" s="13" t="s">
        <v>83</v>
      </c>
      <c r="AY552" s="245" t="s">
        <v>308</v>
      </c>
    </row>
    <row r="553" s="2" customFormat="1" ht="37.8" customHeight="1">
      <c r="A553" s="41"/>
      <c r="B553" s="42"/>
      <c r="C553" s="216" t="s">
        <v>1500</v>
      </c>
      <c r="D553" s="216" t="s">
        <v>310</v>
      </c>
      <c r="E553" s="217" t="s">
        <v>3362</v>
      </c>
      <c r="F553" s="218" t="s">
        <v>3363</v>
      </c>
      <c r="G553" s="219" t="s">
        <v>474</v>
      </c>
      <c r="H553" s="220">
        <v>15</v>
      </c>
      <c r="I553" s="221"/>
      <c r="J553" s="222">
        <f>ROUND(I553*H553,2)</f>
        <v>0</v>
      </c>
      <c r="K553" s="218" t="s">
        <v>314</v>
      </c>
      <c r="L553" s="47"/>
      <c r="M553" s="223" t="s">
        <v>19</v>
      </c>
      <c r="N553" s="224" t="s">
        <v>47</v>
      </c>
      <c r="O553" s="87"/>
      <c r="P553" s="225">
        <f>O553*H553</f>
        <v>0</v>
      </c>
      <c r="Q553" s="225">
        <v>0</v>
      </c>
      <c r="R553" s="225">
        <f>Q553*H553</f>
        <v>0</v>
      </c>
      <c r="S553" s="225">
        <v>0</v>
      </c>
      <c r="T553" s="226">
        <f>S553*H553</f>
        <v>0</v>
      </c>
      <c r="U553" s="41"/>
      <c r="V553" s="41"/>
      <c r="W553" s="41"/>
      <c r="X553" s="41"/>
      <c r="Y553" s="41"/>
      <c r="Z553" s="41"/>
      <c r="AA553" s="41"/>
      <c r="AB553" s="41"/>
      <c r="AC553" s="41"/>
      <c r="AD553" s="41"/>
      <c r="AE553" s="41"/>
      <c r="AR553" s="227" t="s">
        <v>782</v>
      </c>
      <c r="AT553" s="227" t="s">
        <v>310</v>
      </c>
      <c r="AU553" s="227" t="s">
        <v>85</v>
      </c>
      <c r="AY553" s="20" t="s">
        <v>308</v>
      </c>
      <c r="BE553" s="228">
        <f>IF(N553="základní",J553,0)</f>
        <v>0</v>
      </c>
      <c r="BF553" s="228">
        <f>IF(N553="snížená",J553,0)</f>
        <v>0</v>
      </c>
      <c r="BG553" s="228">
        <f>IF(N553="zákl. přenesená",J553,0)</f>
        <v>0</v>
      </c>
      <c r="BH553" s="228">
        <f>IF(N553="sníž. přenesená",J553,0)</f>
        <v>0</v>
      </c>
      <c r="BI553" s="228">
        <f>IF(N553="nulová",J553,0)</f>
        <v>0</v>
      </c>
      <c r="BJ553" s="20" t="s">
        <v>83</v>
      </c>
      <c r="BK553" s="228">
        <f>ROUND(I553*H553,2)</f>
        <v>0</v>
      </c>
      <c r="BL553" s="20" t="s">
        <v>782</v>
      </c>
      <c r="BM553" s="227" t="s">
        <v>3364</v>
      </c>
    </row>
    <row r="554" s="2" customFormat="1">
      <c r="A554" s="41"/>
      <c r="B554" s="42"/>
      <c r="C554" s="43"/>
      <c r="D554" s="229" t="s">
        <v>317</v>
      </c>
      <c r="E554" s="43"/>
      <c r="F554" s="230" t="s">
        <v>3365</v>
      </c>
      <c r="G554" s="43"/>
      <c r="H554" s="43"/>
      <c r="I554" s="231"/>
      <c r="J554" s="43"/>
      <c r="K554" s="43"/>
      <c r="L554" s="47"/>
      <c r="M554" s="232"/>
      <c r="N554" s="233"/>
      <c r="O554" s="87"/>
      <c r="P554" s="87"/>
      <c r="Q554" s="87"/>
      <c r="R554" s="87"/>
      <c r="S554" s="87"/>
      <c r="T554" s="88"/>
      <c r="U554" s="41"/>
      <c r="V554" s="41"/>
      <c r="W554" s="41"/>
      <c r="X554" s="41"/>
      <c r="Y554" s="41"/>
      <c r="Z554" s="41"/>
      <c r="AA554" s="41"/>
      <c r="AB554" s="41"/>
      <c r="AC554" s="41"/>
      <c r="AD554" s="41"/>
      <c r="AE554" s="41"/>
      <c r="AT554" s="20" t="s">
        <v>317</v>
      </c>
      <c r="AU554" s="20" t="s">
        <v>85</v>
      </c>
    </row>
    <row r="555" s="14" customFormat="1">
      <c r="A555" s="14"/>
      <c r="B555" s="249"/>
      <c r="C555" s="250"/>
      <c r="D555" s="236" t="s">
        <v>319</v>
      </c>
      <c r="E555" s="251" t="s">
        <v>19</v>
      </c>
      <c r="F555" s="252" t="s">
        <v>3262</v>
      </c>
      <c r="G555" s="250"/>
      <c r="H555" s="251" t="s">
        <v>19</v>
      </c>
      <c r="I555" s="253"/>
      <c r="J555" s="250"/>
      <c r="K555" s="250"/>
      <c r="L555" s="254"/>
      <c r="M555" s="255"/>
      <c r="N555" s="256"/>
      <c r="O555" s="256"/>
      <c r="P555" s="256"/>
      <c r="Q555" s="256"/>
      <c r="R555" s="256"/>
      <c r="S555" s="256"/>
      <c r="T555" s="257"/>
      <c r="U555" s="14"/>
      <c r="V555" s="14"/>
      <c r="W555" s="14"/>
      <c r="X555" s="14"/>
      <c r="Y555" s="14"/>
      <c r="Z555" s="14"/>
      <c r="AA555" s="14"/>
      <c r="AB555" s="14"/>
      <c r="AC555" s="14"/>
      <c r="AD555" s="14"/>
      <c r="AE555" s="14"/>
      <c r="AT555" s="258" t="s">
        <v>319</v>
      </c>
      <c r="AU555" s="258" t="s">
        <v>85</v>
      </c>
      <c r="AV555" s="14" t="s">
        <v>83</v>
      </c>
      <c r="AW555" s="14" t="s">
        <v>37</v>
      </c>
      <c r="AX555" s="14" t="s">
        <v>76</v>
      </c>
      <c r="AY555" s="258" t="s">
        <v>308</v>
      </c>
    </row>
    <row r="556" s="14" customFormat="1">
      <c r="A556" s="14"/>
      <c r="B556" s="249"/>
      <c r="C556" s="250"/>
      <c r="D556" s="236" t="s">
        <v>319</v>
      </c>
      <c r="E556" s="251" t="s">
        <v>19</v>
      </c>
      <c r="F556" s="252" t="s">
        <v>3366</v>
      </c>
      <c r="G556" s="250"/>
      <c r="H556" s="251" t="s">
        <v>19</v>
      </c>
      <c r="I556" s="253"/>
      <c r="J556" s="250"/>
      <c r="K556" s="250"/>
      <c r="L556" s="254"/>
      <c r="M556" s="255"/>
      <c r="N556" s="256"/>
      <c r="O556" s="256"/>
      <c r="P556" s="256"/>
      <c r="Q556" s="256"/>
      <c r="R556" s="256"/>
      <c r="S556" s="256"/>
      <c r="T556" s="257"/>
      <c r="U556" s="14"/>
      <c r="V556" s="14"/>
      <c r="W556" s="14"/>
      <c r="X556" s="14"/>
      <c r="Y556" s="14"/>
      <c r="Z556" s="14"/>
      <c r="AA556" s="14"/>
      <c r="AB556" s="14"/>
      <c r="AC556" s="14"/>
      <c r="AD556" s="14"/>
      <c r="AE556" s="14"/>
      <c r="AT556" s="258" t="s">
        <v>319</v>
      </c>
      <c r="AU556" s="258" t="s">
        <v>85</v>
      </c>
      <c r="AV556" s="14" t="s">
        <v>83</v>
      </c>
      <c r="AW556" s="14" t="s">
        <v>37</v>
      </c>
      <c r="AX556" s="14" t="s">
        <v>76</v>
      </c>
      <c r="AY556" s="258" t="s">
        <v>308</v>
      </c>
    </row>
    <row r="557" s="13" customFormat="1">
      <c r="A557" s="13"/>
      <c r="B557" s="234"/>
      <c r="C557" s="235"/>
      <c r="D557" s="236" t="s">
        <v>319</v>
      </c>
      <c r="E557" s="237" t="s">
        <v>19</v>
      </c>
      <c r="F557" s="238" t="s">
        <v>3367</v>
      </c>
      <c r="G557" s="235"/>
      <c r="H557" s="239">
        <v>15</v>
      </c>
      <c r="I557" s="240"/>
      <c r="J557" s="235"/>
      <c r="K557" s="235"/>
      <c r="L557" s="241"/>
      <c r="M557" s="242"/>
      <c r="N557" s="243"/>
      <c r="O557" s="243"/>
      <c r="P557" s="243"/>
      <c r="Q557" s="243"/>
      <c r="R557" s="243"/>
      <c r="S557" s="243"/>
      <c r="T557" s="244"/>
      <c r="U557" s="13"/>
      <c r="V557" s="13"/>
      <c r="W557" s="13"/>
      <c r="X557" s="13"/>
      <c r="Y557" s="13"/>
      <c r="Z557" s="13"/>
      <c r="AA557" s="13"/>
      <c r="AB557" s="13"/>
      <c r="AC557" s="13"/>
      <c r="AD557" s="13"/>
      <c r="AE557" s="13"/>
      <c r="AT557" s="245" t="s">
        <v>319</v>
      </c>
      <c r="AU557" s="245" t="s">
        <v>85</v>
      </c>
      <c r="AV557" s="13" t="s">
        <v>85</v>
      </c>
      <c r="AW557" s="13" t="s">
        <v>37</v>
      </c>
      <c r="AX557" s="13" t="s">
        <v>83</v>
      </c>
      <c r="AY557" s="245" t="s">
        <v>308</v>
      </c>
    </row>
    <row r="558" s="2" customFormat="1" ht="24.15" customHeight="1">
      <c r="A558" s="41"/>
      <c r="B558" s="42"/>
      <c r="C558" s="280" t="s">
        <v>791</v>
      </c>
      <c r="D558" s="280" t="s">
        <v>1137</v>
      </c>
      <c r="E558" s="281" t="s">
        <v>3368</v>
      </c>
      <c r="F558" s="282" t="s">
        <v>3369</v>
      </c>
      <c r="G558" s="283" t="s">
        <v>474</v>
      </c>
      <c r="H558" s="284">
        <v>15</v>
      </c>
      <c r="I558" s="285"/>
      <c r="J558" s="286">
        <f>ROUND(I558*H558,2)</f>
        <v>0</v>
      </c>
      <c r="K558" s="282" t="s">
        <v>314</v>
      </c>
      <c r="L558" s="287"/>
      <c r="M558" s="288" t="s">
        <v>19</v>
      </c>
      <c r="N558" s="289" t="s">
        <v>47</v>
      </c>
      <c r="O558" s="87"/>
      <c r="P558" s="225">
        <f>O558*H558</f>
        <v>0</v>
      </c>
      <c r="Q558" s="225">
        <v>0.0015900000000000001</v>
      </c>
      <c r="R558" s="225">
        <f>Q558*H558</f>
        <v>0.02385</v>
      </c>
      <c r="S558" s="225">
        <v>0</v>
      </c>
      <c r="T558" s="226">
        <f>S558*H558</f>
        <v>0</v>
      </c>
      <c r="U558" s="41"/>
      <c r="V558" s="41"/>
      <c r="W558" s="41"/>
      <c r="X558" s="41"/>
      <c r="Y558" s="41"/>
      <c r="Z558" s="41"/>
      <c r="AA558" s="41"/>
      <c r="AB558" s="41"/>
      <c r="AC558" s="41"/>
      <c r="AD558" s="41"/>
      <c r="AE558" s="41"/>
      <c r="AR558" s="227" t="s">
        <v>3255</v>
      </c>
      <c r="AT558" s="227" t="s">
        <v>1137</v>
      </c>
      <c r="AU558" s="227" t="s">
        <v>85</v>
      </c>
      <c r="AY558" s="20" t="s">
        <v>308</v>
      </c>
      <c r="BE558" s="228">
        <f>IF(N558="základní",J558,0)</f>
        <v>0</v>
      </c>
      <c r="BF558" s="228">
        <f>IF(N558="snížená",J558,0)</f>
        <v>0</v>
      </c>
      <c r="BG558" s="228">
        <f>IF(N558="zákl. přenesená",J558,0)</f>
        <v>0</v>
      </c>
      <c r="BH558" s="228">
        <f>IF(N558="sníž. přenesená",J558,0)</f>
        <v>0</v>
      </c>
      <c r="BI558" s="228">
        <f>IF(N558="nulová",J558,0)</f>
        <v>0</v>
      </c>
      <c r="BJ558" s="20" t="s">
        <v>83</v>
      </c>
      <c r="BK558" s="228">
        <f>ROUND(I558*H558,2)</f>
        <v>0</v>
      </c>
      <c r="BL558" s="20" t="s">
        <v>782</v>
      </c>
      <c r="BM558" s="227" t="s">
        <v>3370</v>
      </c>
    </row>
    <row r="559" s="14" customFormat="1">
      <c r="A559" s="14"/>
      <c r="B559" s="249"/>
      <c r="C559" s="250"/>
      <c r="D559" s="236" t="s">
        <v>319</v>
      </c>
      <c r="E559" s="251" t="s">
        <v>19</v>
      </c>
      <c r="F559" s="252" t="s">
        <v>3262</v>
      </c>
      <c r="G559" s="250"/>
      <c r="H559" s="251" t="s">
        <v>19</v>
      </c>
      <c r="I559" s="253"/>
      <c r="J559" s="250"/>
      <c r="K559" s="250"/>
      <c r="L559" s="254"/>
      <c r="M559" s="255"/>
      <c r="N559" s="256"/>
      <c r="O559" s="256"/>
      <c r="P559" s="256"/>
      <c r="Q559" s="256"/>
      <c r="R559" s="256"/>
      <c r="S559" s="256"/>
      <c r="T559" s="257"/>
      <c r="U559" s="14"/>
      <c r="V559" s="14"/>
      <c r="W559" s="14"/>
      <c r="X559" s="14"/>
      <c r="Y559" s="14"/>
      <c r="Z559" s="14"/>
      <c r="AA559" s="14"/>
      <c r="AB559" s="14"/>
      <c r="AC559" s="14"/>
      <c r="AD559" s="14"/>
      <c r="AE559" s="14"/>
      <c r="AT559" s="258" t="s">
        <v>319</v>
      </c>
      <c r="AU559" s="258" t="s">
        <v>85</v>
      </c>
      <c r="AV559" s="14" t="s">
        <v>83</v>
      </c>
      <c r="AW559" s="14" t="s">
        <v>37</v>
      </c>
      <c r="AX559" s="14" t="s">
        <v>76</v>
      </c>
      <c r="AY559" s="258" t="s">
        <v>308</v>
      </c>
    </row>
    <row r="560" s="14" customFormat="1">
      <c r="A560" s="14"/>
      <c r="B560" s="249"/>
      <c r="C560" s="250"/>
      <c r="D560" s="236" t="s">
        <v>319</v>
      </c>
      <c r="E560" s="251" t="s">
        <v>19</v>
      </c>
      <c r="F560" s="252" t="s">
        <v>3371</v>
      </c>
      <c r="G560" s="250"/>
      <c r="H560" s="251" t="s">
        <v>19</v>
      </c>
      <c r="I560" s="253"/>
      <c r="J560" s="250"/>
      <c r="K560" s="250"/>
      <c r="L560" s="254"/>
      <c r="M560" s="255"/>
      <c r="N560" s="256"/>
      <c r="O560" s="256"/>
      <c r="P560" s="256"/>
      <c r="Q560" s="256"/>
      <c r="R560" s="256"/>
      <c r="S560" s="256"/>
      <c r="T560" s="257"/>
      <c r="U560" s="14"/>
      <c r="V560" s="14"/>
      <c r="W560" s="14"/>
      <c r="X560" s="14"/>
      <c r="Y560" s="14"/>
      <c r="Z560" s="14"/>
      <c r="AA560" s="14"/>
      <c r="AB560" s="14"/>
      <c r="AC560" s="14"/>
      <c r="AD560" s="14"/>
      <c r="AE560" s="14"/>
      <c r="AT560" s="258" t="s">
        <v>319</v>
      </c>
      <c r="AU560" s="258" t="s">
        <v>85</v>
      </c>
      <c r="AV560" s="14" t="s">
        <v>83</v>
      </c>
      <c r="AW560" s="14" t="s">
        <v>37</v>
      </c>
      <c r="AX560" s="14" t="s">
        <v>76</v>
      </c>
      <c r="AY560" s="258" t="s">
        <v>308</v>
      </c>
    </row>
    <row r="561" s="13" customFormat="1">
      <c r="A561" s="13"/>
      <c r="B561" s="234"/>
      <c r="C561" s="235"/>
      <c r="D561" s="236" t="s">
        <v>319</v>
      </c>
      <c r="E561" s="237" t="s">
        <v>19</v>
      </c>
      <c r="F561" s="238" t="s">
        <v>3367</v>
      </c>
      <c r="G561" s="235"/>
      <c r="H561" s="239">
        <v>15</v>
      </c>
      <c r="I561" s="240"/>
      <c r="J561" s="235"/>
      <c r="K561" s="235"/>
      <c r="L561" s="241"/>
      <c r="M561" s="242"/>
      <c r="N561" s="243"/>
      <c r="O561" s="243"/>
      <c r="P561" s="243"/>
      <c r="Q561" s="243"/>
      <c r="R561" s="243"/>
      <c r="S561" s="243"/>
      <c r="T561" s="244"/>
      <c r="U561" s="13"/>
      <c r="V561" s="13"/>
      <c r="W561" s="13"/>
      <c r="X561" s="13"/>
      <c r="Y561" s="13"/>
      <c r="Z561" s="13"/>
      <c r="AA561" s="13"/>
      <c r="AB561" s="13"/>
      <c r="AC561" s="13"/>
      <c r="AD561" s="13"/>
      <c r="AE561" s="13"/>
      <c r="AT561" s="245" t="s">
        <v>319</v>
      </c>
      <c r="AU561" s="245" t="s">
        <v>85</v>
      </c>
      <c r="AV561" s="13" t="s">
        <v>85</v>
      </c>
      <c r="AW561" s="13" t="s">
        <v>37</v>
      </c>
      <c r="AX561" s="13" t="s">
        <v>83</v>
      </c>
      <c r="AY561" s="245" t="s">
        <v>308</v>
      </c>
    </row>
    <row r="562" s="2" customFormat="1" ht="24.15" customHeight="1">
      <c r="A562" s="41"/>
      <c r="B562" s="42"/>
      <c r="C562" s="216" t="s">
        <v>1507</v>
      </c>
      <c r="D562" s="216" t="s">
        <v>310</v>
      </c>
      <c r="E562" s="217" t="s">
        <v>3372</v>
      </c>
      <c r="F562" s="218" t="s">
        <v>3373</v>
      </c>
      <c r="G562" s="219" t="s">
        <v>474</v>
      </c>
      <c r="H562" s="220">
        <v>423</v>
      </c>
      <c r="I562" s="221"/>
      <c r="J562" s="222">
        <f>ROUND(I562*H562,2)</f>
        <v>0</v>
      </c>
      <c r="K562" s="218" t="s">
        <v>314</v>
      </c>
      <c r="L562" s="47"/>
      <c r="M562" s="223" t="s">
        <v>19</v>
      </c>
      <c r="N562" s="224" t="s">
        <v>47</v>
      </c>
      <c r="O562" s="87"/>
      <c r="P562" s="225">
        <f>O562*H562</f>
        <v>0</v>
      </c>
      <c r="Q562" s="225">
        <v>0</v>
      </c>
      <c r="R562" s="225">
        <f>Q562*H562</f>
        <v>0</v>
      </c>
      <c r="S562" s="225">
        <v>0</v>
      </c>
      <c r="T562" s="226">
        <f>S562*H562</f>
        <v>0</v>
      </c>
      <c r="U562" s="41"/>
      <c r="V562" s="41"/>
      <c r="W562" s="41"/>
      <c r="X562" s="41"/>
      <c r="Y562" s="41"/>
      <c r="Z562" s="41"/>
      <c r="AA562" s="41"/>
      <c r="AB562" s="41"/>
      <c r="AC562" s="41"/>
      <c r="AD562" s="41"/>
      <c r="AE562" s="41"/>
      <c r="AR562" s="227" t="s">
        <v>782</v>
      </c>
      <c r="AT562" s="227" t="s">
        <v>310</v>
      </c>
      <c r="AU562" s="227" t="s">
        <v>85</v>
      </c>
      <c r="AY562" s="20" t="s">
        <v>308</v>
      </c>
      <c r="BE562" s="228">
        <f>IF(N562="základní",J562,0)</f>
        <v>0</v>
      </c>
      <c r="BF562" s="228">
        <f>IF(N562="snížená",J562,0)</f>
        <v>0</v>
      </c>
      <c r="BG562" s="228">
        <f>IF(N562="zákl. přenesená",J562,0)</f>
        <v>0</v>
      </c>
      <c r="BH562" s="228">
        <f>IF(N562="sníž. přenesená",J562,0)</f>
        <v>0</v>
      </c>
      <c r="BI562" s="228">
        <f>IF(N562="nulová",J562,0)</f>
        <v>0</v>
      </c>
      <c r="BJ562" s="20" t="s">
        <v>83</v>
      </c>
      <c r="BK562" s="228">
        <f>ROUND(I562*H562,2)</f>
        <v>0</v>
      </c>
      <c r="BL562" s="20" t="s">
        <v>782</v>
      </c>
      <c r="BM562" s="227" t="s">
        <v>3374</v>
      </c>
    </row>
    <row r="563" s="2" customFormat="1">
      <c r="A563" s="41"/>
      <c r="B563" s="42"/>
      <c r="C563" s="43"/>
      <c r="D563" s="229" t="s">
        <v>317</v>
      </c>
      <c r="E563" s="43"/>
      <c r="F563" s="230" t="s">
        <v>3375</v>
      </c>
      <c r="G563" s="43"/>
      <c r="H563" s="43"/>
      <c r="I563" s="231"/>
      <c r="J563" s="43"/>
      <c r="K563" s="43"/>
      <c r="L563" s="47"/>
      <c r="M563" s="232"/>
      <c r="N563" s="233"/>
      <c r="O563" s="87"/>
      <c r="P563" s="87"/>
      <c r="Q563" s="87"/>
      <c r="R563" s="87"/>
      <c r="S563" s="87"/>
      <c r="T563" s="88"/>
      <c r="U563" s="41"/>
      <c r="V563" s="41"/>
      <c r="W563" s="41"/>
      <c r="X563" s="41"/>
      <c r="Y563" s="41"/>
      <c r="Z563" s="41"/>
      <c r="AA563" s="41"/>
      <c r="AB563" s="41"/>
      <c r="AC563" s="41"/>
      <c r="AD563" s="41"/>
      <c r="AE563" s="41"/>
      <c r="AT563" s="20" t="s">
        <v>317</v>
      </c>
      <c r="AU563" s="20" t="s">
        <v>85</v>
      </c>
    </row>
    <row r="564" s="14" customFormat="1">
      <c r="A564" s="14"/>
      <c r="B564" s="249"/>
      <c r="C564" s="250"/>
      <c r="D564" s="236" t="s">
        <v>319</v>
      </c>
      <c r="E564" s="251" t="s">
        <v>19</v>
      </c>
      <c r="F564" s="252" t="s">
        <v>3032</v>
      </c>
      <c r="G564" s="250"/>
      <c r="H564" s="251" t="s">
        <v>19</v>
      </c>
      <c r="I564" s="253"/>
      <c r="J564" s="250"/>
      <c r="K564" s="250"/>
      <c r="L564" s="254"/>
      <c r="M564" s="255"/>
      <c r="N564" s="256"/>
      <c r="O564" s="256"/>
      <c r="P564" s="256"/>
      <c r="Q564" s="256"/>
      <c r="R564" s="256"/>
      <c r="S564" s="256"/>
      <c r="T564" s="257"/>
      <c r="U564" s="14"/>
      <c r="V564" s="14"/>
      <c r="W564" s="14"/>
      <c r="X564" s="14"/>
      <c r="Y564" s="14"/>
      <c r="Z564" s="14"/>
      <c r="AA564" s="14"/>
      <c r="AB564" s="14"/>
      <c r="AC564" s="14"/>
      <c r="AD564" s="14"/>
      <c r="AE564" s="14"/>
      <c r="AT564" s="258" t="s">
        <v>319</v>
      </c>
      <c r="AU564" s="258" t="s">
        <v>85</v>
      </c>
      <c r="AV564" s="14" t="s">
        <v>83</v>
      </c>
      <c r="AW564" s="14" t="s">
        <v>37</v>
      </c>
      <c r="AX564" s="14" t="s">
        <v>76</v>
      </c>
      <c r="AY564" s="258" t="s">
        <v>308</v>
      </c>
    </row>
    <row r="565" s="14" customFormat="1">
      <c r="A565" s="14"/>
      <c r="B565" s="249"/>
      <c r="C565" s="250"/>
      <c r="D565" s="236" t="s">
        <v>319</v>
      </c>
      <c r="E565" s="251" t="s">
        <v>19</v>
      </c>
      <c r="F565" s="252" t="s">
        <v>3376</v>
      </c>
      <c r="G565" s="250"/>
      <c r="H565" s="251" t="s">
        <v>19</v>
      </c>
      <c r="I565" s="253"/>
      <c r="J565" s="250"/>
      <c r="K565" s="250"/>
      <c r="L565" s="254"/>
      <c r="M565" s="255"/>
      <c r="N565" s="256"/>
      <c r="O565" s="256"/>
      <c r="P565" s="256"/>
      <c r="Q565" s="256"/>
      <c r="R565" s="256"/>
      <c r="S565" s="256"/>
      <c r="T565" s="257"/>
      <c r="U565" s="14"/>
      <c r="V565" s="14"/>
      <c r="W565" s="14"/>
      <c r="X565" s="14"/>
      <c r="Y565" s="14"/>
      <c r="Z565" s="14"/>
      <c r="AA565" s="14"/>
      <c r="AB565" s="14"/>
      <c r="AC565" s="14"/>
      <c r="AD565" s="14"/>
      <c r="AE565" s="14"/>
      <c r="AT565" s="258" t="s">
        <v>319</v>
      </c>
      <c r="AU565" s="258" t="s">
        <v>85</v>
      </c>
      <c r="AV565" s="14" t="s">
        <v>83</v>
      </c>
      <c r="AW565" s="14" t="s">
        <v>37</v>
      </c>
      <c r="AX565" s="14" t="s">
        <v>76</v>
      </c>
      <c r="AY565" s="258" t="s">
        <v>308</v>
      </c>
    </row>
    <row r="566" s="13" customFormat="1">
      <c r="A566" s="13"/>
      <c r="B566" s="234"/>
      <c r="C566" s="235"/>
      <c r="D566" s="236" t="s">
        <v>319</v>
      </c>
      <c r="E566" s="237" t="s">
        <v>19</v>
      </c>
      <c r="F566" s="238" t="s">
        <v>3377</v>
      </c>
      <c r="G566" s="235"/>
      <c r="H566" s="239">
        <v>219</v>
      </c>
      <c r="I566" s="240"/>
      <c r="J566" s="235"/>
      <c r="K566" s="235"/>
      <c r="L566" s="241"/>
      <c r="M566" s="242"/>
      <c r="N566" s="243"/>
      <c r="O566" s="243"/>
      <c r="P566" s="243"/>
      <c r="Q566" s="243"/>
      <c r="R566" s="243"/>
      <c r="S566" s="243"/>
      <c r="T566" s="244"/>
      <c r="U566" s="13"/>
      <c r="V566" s="13"/>
      <c r="W566" s="13"/>
      <c r="X566" s="13"/>
      <c r="Y566" s="13"/>
      <c r="Z566" s="13"/>
      <c r="AA566" s="13"/>
      <c r="AB566" s="13"/>
      <c r="AC566" s="13"/>
      <c r="AD566" s="13"/>
      <c r="AE566" s="13"/>
      <c r="AT566" s="245" t="s">
        <v>319</v>
      </c>
      <c r="AU566" s="245" t="s">
        <v>85</v>
      </c>
      <c r="AV566" s="13" t="s">
        <v>85</v>
      </c>
      <c r="AW566" s="13" t="s">
        <v>37</v>
      </c>
      <c r="AX566" s="13" t="s">
        <v>76</v>
      </c>
      <c r="AY566" s="245" t="s">
        <v>308</v>
      </c>
    </row>
    <row r="567" s="14" customFormat="1">
      <c r="A567" s="14"/>
      <c r="B567" s="249"/>
      <c r="C567" s="250"/>
      <c r="D567" s="236" t="s">
        <v>319</v>
      </c>
      <c r="E567" s="251" t="s">
        <v>19</v>
      </c>
      <c r="F567" s="252" t="s">
        <v>3378</v>
      </c>
      <c r="G567" s="250"/>
      <c r="H567" s="251" t="s">
        <v>19</v>
      </c>
      <c r="I567" s="253"/>
      <c r="J567" s="250"/>
      <c r="K567" s="250"/>
      <c r="L567" s="254"/>
      <c r="M567" s="255"/>
      <c r="N567" s="256"/>
      <c r="O567" s="256"/>
      <c r="P567" s="256"/>
      <c r="Q567" s="256"/>
      <c r="R567" s="256"/>
      <c r="S567" s="256"/>
      <c r="T567" s="257"/>
      <c r="U567" s="14"/>
      <c r="V567" s="14"/>
      <c r="W567" s="14"/>
      <c r="X567" s="14"/>
      <c r="Y567" s="14"/>
      <c r="Z567" s="14"/>
      <c r="AA567" s="14"/>
      <c r="AB567" s="14"/>
      <c r="AC567" s="14"/>
      <c r="AD567" s="14"/>
      <c r="AE567" s="14"/>
      <c r="AT567" s="258" t="s">
        <v>319</v>
      </c>
      <c r="AU567" s="258" t="s">
        <v>85</v>
      </c>
      <c r="AV567" s="14" t="s">
        <v>83</v>
      </c>
      <c r="AW567" s="14" t="s">
        <v>37</v>
      </c>
      <c r="AX567" s="14" t="s">
        <v>76</v>
      </c>
      <c r="AY567" s="258" t="s">
        <v>308</v>
      </c>
    </row>
    <row r="568" s="13" customFormat="1">
      <c r="A568" s="13"/>
      <c r="B568" s="234"/>
      <c r="C568" s="235"/>
      <c r="D568" s="236" t="s">
        <v>319</v>
      </c>
      <c r="E568" s="237" t="s">
        <v>19</v>
      </c>
      <c r="F568" s="238" t="s">
        <v>3379</v>
      </c>
      <c r="G568" s="235"/>
      <c r="H568" s="239">
        <v>148</v>
      </c>
      <c r="I568" s="240"/>
      <c r="J568" s="235"/>
      <c r="K568" s="235"/>
      <c r="L568" s="241"/>
      <c r="M568" s="242"/>
      <c r="N568" s="243"/>
      <c r="O568" s="243"/>
      <c r="P568" s="243"/>
      <c r="Q568" s="243"/>
      <c r="R568" s="243"/>
      <c r="S568" s="243"/>
      <c r="T568" s="244"/>
      <c r="U568" s="13"/>
      <c r="V568" s="13"/>
      <c r="W568" s="13"/>
      <c r="X568" s="13"/>
      <c r="Y568" s="13"/>
      <c r="Z568" s="13"/>
      <c r="AA568" s="13"/>
      <c r="AB568" s="13"/>
      <c r="AC568" s="13"/>
      <c r="AD568" s="13"/>
      <c r="AE568" s="13"/>
      <c r="AT568" s="245" t="s">
        <v>319</v>
      </c>
      <c r="AU568" s="245" t="s">
        <v>85</v>
      </c>
      <c r="AV568" s="13" t="s">
        <v>85</v>
      </c>
      <c r="AW568" s="13" t="s">
        <v>37</v>
      </c>
      <c r="AX568" s="13" t="s">
        <v>76</v>
      </c>
      <c r="AY568" s="245" t="s">
        <v>308</v>
      </c>
    </row>
    <row r="569" s="14" customFormat="1">
      <c r="A569" s="14"/>
      <c r="B569" s="249"/>
      <c r="C569" s="250"/>
      <c r="D569" s="236" t="s">
        <v>319</v>
      </c>
      <c r="E569" s="251" t="s">
        <v>19</v>
      </c>
      <c r="F569" s="252" t="s">
        <v>3380</v>
      </c>
      <c r="G569" s="250"/>
      <c r="H569" s="251" t="s">
        <v>19</v>
      </c>
      <c r="I569" s="253"/>
      <c r="J569" s="250"/>
      <c r="K569" s="250"/>
      <c r="L569" s="254"/>
      <c r="M569" s="255"/>
      <c r="N569" s="256"/>
      <c r="O569" s="256"/>
      <c r="P569" s="256"/>
      <c r="Q569" s="256"/>
      <c r="R569" s="256"/>
      <c r="S569" s="256"/>
      <c r="T569" s="257"/>
      <c r="U569" s="14"/>
      <c r="V569" s="14"/>
      <c r="W569" s="14"/>
      <c r="X569" s="14"/>
      <c r="Y569" s="14"/>
      <c r="Z569" s="14"/>
      <c r="AA569" s="14"/>
      <c r="AB569" s="14"/>
      <c r="AC569" s="14"/>
      <c r="AD569" s="14"/>
      <c r="AE569" s="14"/>
      <c r="AT569" s="258" t="s">
        <v>319</v>
      </c>
      <c r="AU569" s="258" t="s">
        <v>85</v>
      </c>
      <c r="AV569" s="14" t="s">
        <v>83</v>
      </c>
      <c r="AW569" s="14" t="s">
        <v>37</v>
      </c>
      <c r="AX569" s="14" t="s">
        <v>76</v>
      </c>
      <c r="AY569" s="258" t="s">
        <v>308</v>
      </c>
    </row>
    <row r="570" s="13" customFormat="1">
      <c r="A570" s="13"/>
      <c r="B570" s="234"/>
      <c r="C570" s="235"/>
      <c r="D570" s="236" t="s">
        <v>319</v>
      </c>
      <c r="E570" s="237" t="s">
        <v>19</v>
      </c>
      <c r="F570" s="238" t="s">
        <v>3381</v>
      </c>
      <c r="G570" s="235"/>
      <c r="H570" s="239">
        <v>56</v>
      </c>
      <c r="I570" s="240"/>
      <c r="J570" s="235"/>
      <c r="K570" s="235"/>
      <c r="L570" s="241"/>
      <c r="M570" s="242"/>
      <c r="N570" s="243"/>
      <c r="O570" s="243"/>
      <c r="P570" s="243"/>
      <c r="Q570" s="243"/>
      <c r="R570" s="243"/>
      <c r="S570" s="243"/>
      <c r="T570" s="244"/>
      <c r="U570" s="13"/>
      <c r="V570" s="13"/>
      <c r="W570" s="13"/>
      <c r="X570" s="13"/>
      <c r="Y570" s="13"/>
      <c r="Z570" s="13"/>
      <c r="AA570" s="13"/>
      <c r="AB570" s="13"/>
      <c r="AC570" s="13"/>
      <c r="AD570" s="13"/>
      <c r="AE570" s="13"/>
      <c r="AT570" s="245" t="s">
        <v>319</v>
      </c>
      <c r="AU570" s="245" t="s">
        <v>85</v>
      </c>
      <c r="AV570" s="13" t="s">
        <v>85</v>
      </c>
      <c r="AW570" s="13" t="s">
        <v>37</v>
      </c>
      <c r="AX570" s="13" t="s">
        <v>76</v>
      </c>
      <c r="AY570" s="245" t="s">
        <v>308</v>
      </c>
    </row>
    <row r="571" s="15" customFormat="1">
      <c r="A571" s="15"/>
      <c r="B571" s="259"/>
      <c r="C571" s="260"/>
      <c r="D571" s="236" t="s">
        <v>319</v>
      </c>
      <c r="E571" s="261" t="s">
        <v>19</v>
      </c>
      <c r="F571" s="262" t="s">
        <v>448</v>
      </c>
      <c r="G571" s="260"/>
      <c r="H571" s="263">
        <v>423</v>
      </c>
      <c r="I571" s="264"/>
      <c r="J571" s="260"/>
      <c r="K571" s="260"/>
      <c r="L571" s="265"/>
      <c r="M571" s="266"/>
      <c r="N571" s="267"/>
      <c r="O571" s="267"/>
      <c r="P571" s="267"/>
      <c r="Q571" s="267"/>
      <c r="R571" s="267"/>
      <c r="S571" s="267"/>
      <c r="T571" s="268"/>
      <c r="U571" s="15"/>
      <c r="V571" s="15"/>
      <c r="W571" s="15"/>
      <c r="X571" s="15"/>
      <c r="Y571" s="15"/>
      <c r="Z571" s="15"/>
      <c r="AA571" s="15"/>
      <c r="AB571" s="15"/>
      <c r="AC571" s="15"/>
      <c r="AD571" s="15"/>
      <c r="AE571" s="15"/>
      <c r="AT571" s="269" t="s">
        <v>319</v>
      </c>
      <c r="AU571" s="269" t="s">
        <v>85</v>
      </c>
      <c r="AV571" s="15" t="s">
        <v>315</v>
      </c>
      <c r="AW571" s="15" t="s">
        <v>37</v>
      </c>
      <c r="AX571" s="15" t="s">
        <v>83</v>
      </c>
      <c r="AY571" s="269" t="s">
        <v>308</v>
      </c>
    </row>
    <row r="572" s="2" customFormat="1" ht="24.15" customHeight="1">
      <c r="A572" s="41"/>
      <c r="B572" s="42"/>
      <c r="C572" s="216" t="s">
        <v>797</v>
      </c>
      <c r="D572" s="216" t="s">
        <v>310</v>
      </c>
      <c r="E572" s="217" t="s">
        <v>3382</v>
      </c>
      <c r="F572" s="218" t="s">
        <v>3383</v>
      </c>
      <c r="G572" s="219" t="s">
        <v>474</v>
      </c>
      <c r="H572" s="220">
        <v>20</v>
      </c>
      <c r="I572" s="221"/>
      <c r="J572" s="222">
        <f>ROUND(I572*H572,2)</f>
        <v>0</v>
      </c>
      <c r="K572" s="218" t="s">
        <v>314</v>
      </c>
      <c r="L572" s="47"/>
      <c r="M572" s="223" t="s">
        <v>19</v>
      </c>
      <c r="N572" s="224" t="s">
        <v>47</v>
      </c>
      <c r="O572" s="87"/>
      <c r="P572" s="225">
        <f>O572*H572</f>
        <v>0</v>
      </c>
      <c r="Q572" s="225">
        <v>0</v>
      </c>
      <c r="R572" s="225">
        <f>Q572*H572</f>
        <v>0</v>
      </c>
      <c r="S572" s="225">
        <v>0.0013400000000000001</v>
      </c>
      <c r="T572" s="226">
        <f>S572*H572</f>
        <v>0.026800000000000001</v>
      </c>
      <c r="U572" s="41"/>
      <c r="V572" s="41"/>
      <c r="W572" s="41"/>
      <c r="X572" s="41"/>
      <c r="Y572" s="41"/>
      <c r="Z572" s="41"/>
      <c r="AA572" s="41"/>
      <c r="AB572" s="41"/>
      <c r="AC572" s="41"/>
      <c r="AD572" s="41"/>
      <c r="AE572" s="41"/>
      <c r="AR572" s="227" t="s">
        <v>782</v>
      </c>
      <c r="AT572" s="227" t="s">
        <v>310</v>
      </c>
      <c r="AU572" s="227" t="s">
        <v>85</v>
      </c>
      <c r="AY572" s="20" t="s">
        <v>308</v>
      </c>
      <c r="BE572" s="228">
        <f>IF(N572="základní",J572,0)</f>
        <v>0</v>
      </c>
      <c r="BF572" s="228">
        <f>IF(N572="snížená",J572,0)</f>
        <v>0</v>
      </c>
      <c r="BG572" s="228">
        <f>IF(N572="zákl. přenesená",J572,0)</f>
        <v>0</v>
      </c>
      <c r="BH572" s="228">
        <f>IF(N572="sníž. přenesená",J572,0)</f>
        <v>0</v>
      </c>
      <c r="BI572" s="228">
        <f>IF(N572="nulová",J572,0)</f>
        <v>0</v>
      </c>
      <c r="BJ572" s="20" t="s">
        <v>83</v>
      </c>
      <c r="BK572" s="228">
        <f>ROUND(I572*H572,2)</f>
        <v>0</v>
      </c>
      <c r="BL572" s="20" t="s">
        <v>782</v>
      </c>
      <c r="BM572" s="227" t="s">
        <v>3384</v>
      </c>
    </row>
    <row r="573" s="2" customFormat="1">
      <c r="A573" s="41"/>
      <c r="B573" s="42"/>
      <c r="C573" s="43"/>
      <c r="D573" s="229" t="s">
        <v>317</v>
      </c>
      <c r="E573" s="43"/>
      <c r="F573" s="230" t="s">
        <v>3385</v>
      </c>
      <c r="G573" s="43"/>
      <c r="H573" s="43"/>
      <c r="I573" s="231"/>
      <c r="J573" s="43"/>
      <c r="K573" s="43"/>
      <c r="L573" s="47"/>
      <c r="M573" s="232"/>
      <c r="N573" s="233"/>
      <c r="O573" s="87"/>
      <c r="P573" s="87"/>
      <c r="Q573" s="87"/>
      <c r="R573" s="87"/>
      <c r="S573" s="87"/>
      <c r="T573" s="88"/>
      <c r="U573" s="41"/>
      <c r="V573" s="41"/>
      <c r="W573" s="41"/>
      <c r="X573" s="41"/>
      <c r="Y573" s="41"/>
      <c r="Z573" s="41"/>
      <c r="AA573" s="41"/>
      <c r="AB573" s="41"/>
      <c r="AC573" s="41"/>
      <c r="AD573" s="41"/>
      <c r="AE573" s="41"/>
      <c r="AT573" s="20" t="s">
        <v>317</v>
      </c>
      <c r="AU573" s="20" t="s">
        <v>85</v>
      </c>
    </row>
    <row r="574" s="14" customFormat="1">
      <c r="A574" s="14"/>
      <c r="B574" s="249"/>
      <c r="C574" s="250"/>
      <c r="D574" s="236" t="s">
        <v>319</v>
      </c>
      <c r="E574" s="251" t="s">
        <v>19</v>
      </c>
      <c r="F574" s="252" t="s">
        <v>3032</v>
      </c>
      <c r="G574" s="250"/>
      <c r="H574" s="251" t="s">
        <v>19</v>
      </c>
      <c r="I574" s="253"/>
      <c r="J574" s="250"/>
      <c r="K574" s="250"/>
      <c r="L574" s="254"/>
      <c r="M574" s="255"/>
      <c r="N574" s="256"/>
      <c r="O574" s="256"/>
      <c r="P574" s="256"/>
      <c r="Q574" s="256"/>
      <c r="R574" s="256"/>
      <c r="S574" s="256"/>
      <c r="T574" s="257"/>
      <c r="U574" s="14"/>
      <c r="V574" s="14"/>
      <c r="W574" s="14"/>
      <c r="X574" s="14"/>
      <c r="Y574" s="14"/>
      <c r="Z574" s="14"/>
      <c r="AA574" s="14"/>
      <c r="AB574" s="14"/>
      <c r="AC574" s="14"/>
      <c r="AD574" s="14"/>
      <c r="AE574" s="14"/>
      <c r="AT574" s="258" t="s">
        <v>319</v>
      </c>
      <c r="AU574" s="258" t="s">
        <v>85</v>
      </c>
      <c r="AV574" s="14" t="s">
        <v>83</v>
      </c>
      <c r="AW574" s="14" t="s">
        <v>37</v>
      </c>
      <c r="AX574" s="14" t="s">
        <v>76</v>
      </c>
      <c r="AY574" s="258" t="s">
        <v>308</v>
      </c>
    </row>
    <row r="575" s="14" customFormat="1">
      <c r="A575" s="14"/>
      <c r="B575" s="249"/>
      <c r="C575" s="250"/>
      <c r="D575" s="236" t="s">
        <v>319</v>
      </c>
      <c r="E575" s="251" t="s">
        <v>19</v>
      </c>
      <c r="F575" s="252" t="s">
        <v>3386</v>
      </c>
      <c r="G575" s="250"/>
      <c r="H575" s="251" t="s">
        <v>19</v>
      </c>
      <c r="I575" s="253"/>
      <c r="J575" s="250"/>
      <c r="K575" s="250"/>
      <c r="L575" s="254"/>
      <c r="M575" s="255"/>
      <c r="N575" s="256"/>
      <c r="O575" s="256"/>
      <c r="P575" s="256"/>
      <c r="Q575" s="256"/>
      <c r="R575" s="256"/>
      <c r="S575" s="256"/>
      <c r="T575" s="257"/>
      <c r="U575" s="14"/>
      <c r="V575" s="14"/>
      <c r="W575" s="14"/>
      <c r="X575" s="14"/>
      <c r="Y575" s="14"/>
      <c r="Z575" s="14"/>
      <c r="AA575" s="14"/>
      <c r="AB575" s="14"/>
      <c r="AC575" s="14"/>
      <c r="AD575" s="14"/>
      <c r="AE575" s="14"/>
      <c r="AT575" s="258" t="s">
        <v>319</v>
      </c>
      <c r="AU575" s="258" t="s">
        <v>85</v>
      </c>
      <c r="AV575" s="14" t="s">
        <v>83</v>
      </c>
      <c r="AW575" s="14" t="s">
        <v>37</v>
      </c>
      <c r="AX575" s="14" t="s">
        <v>76</v>
      </c>
      <c r="AY575" s="258" t="s">
        <v>308</v>
      </c>
    </row>
    <row r="576" s="13" customFormat="1">
      <c r="A576" s="13"/>
      <c r="B576" s="234"/>
      <c r="C576" s="235"/>
      <c r="D576" s="236" t="s">
        <v>319</v>
      </c>
      <c r="E576" s="237" t="s">
        <v>19</v>
      </c>
      <c r="F576" s="238" t="s">
        <v>411</v>
      </c>
      <c r="G576" s="235"/>
      <c r="H576" s="239">
        <v>20</v>
      </c>
      <c r="I576" s="240"/>
      <c r="J576" s="235"/>
      <c r="K576" s="235"/>
      <c r="L576" s="241"/>
      <c r="M576" s="242"/>
      <c r="N576" s="243"/>
      <c r="O576" s="243"/>
      <c r="P576" s="243"/>
      <c r="Q576" s="243"/>
      <c r="R576" s="243"/>
      <c r="S576" s="243"/>
      <c r="T576" s="244"/>
      <c r="U576" s="13"/>
      <c r="V576" s="13"/>
      <c r="W576" s="13"/>
      <c r="X576" s="13"/>
      <c r="Y576" s="13"/>
      <c r="Z576" s="13"/>
      <c r="AA576" s="13"/>
      <c r="AB576" s="13"/>
      <c r="AC576" s="13"/>
      <c r="AD576" s="13"/>
      <c r="AE576" s="13"/>
      <c r="AT576" s="245" t="s">
        <v>319</v>
      </c>
      <c r="AU576" s="245" t="s">
        <v>85</v>
      </c>
      <c r="AV576" s="13" t="s">
        <v>85</v>
      </c>
      <c r="AW576" s="13" t="s">
        <v>37</v>
      </c>
      <c r="AX576" s="13" t="s">
        <v>83</v>
      </c>
      <c r="AY576" s="245" t="s">
        <v>308</v>
      </c>
    </row>
    <row r="577" s="2" customFormat="1" ht="24.15" customHeight="1">
      <c r="A577" s="41"/>
      <c r="B577" s="42"/>
      <c r="C577" s="216" t="s">
        <v>1510</v>
      </c>
      <c r="D577" s="216" t="s">
        <v>310</v>
      </c>
      <c r="E577" s="217" t="s">
        <v>3387</v>
      </c>
      <c r="F577" s="218" t="s">
        <v>3388</v>
      </c>
      <c r="G577" s="219" t="s">
        <v>474</v>
      </c>
      <c r="H577" s="220">
        <v>210</v>
      </c>
      <c r="I577" s="221"/>
      <c r="J577" s="222">
        <f>ROUND(I577*H577,2)</f>
        <v>0</v>
      </c>
      <c r="K577" s="218" t="s">
        <v>314</v>
      </c>
      <c r="L577" s="47"/>
      <c r="M577" s="223" t="s">
        <v>19</v>
      </c>
      <c r="N577" s="224" t="s">
        <v>47</v>
      </c>
      <c r="O577" s="87"/>
      <c r="P577" s="225">
        <f>O577*H577</f>
        <v>0</v>
      </c>
      <c r="Q577" s="225">
        <v>0</v>
      </c>
      <c r="R577" s="225">
        <f>Q577*H577</f>
        <v>0</v>
      </c>
      <c r="S577" s="225">
        <v>0.0024499999999999999</v>
      </c>
      <c r="T577" s="226">
        <f>S577*H577</f>
        <v>0.51449999999999996</v>
      </c>
      <c r="U577" s="41"/>
      <c r="V577" s="41"/>
      <c r="W577" s="41"/>
      <c r="X577" s="41"/>
      <c r="Y577" s="41"/>
      <c r="Z577" s="41"/>
      <c r="AA577" s="41"/>
      <c r="AB577" s="41"/>
      <c r="AC577" s="41"/>
      <c r="AD577" s="41"/>
      <c r="AE577" s="41"/>
      <c r="AR577" s="227" t="s">
        <v>782</v>
      </c>
      <c r="AT577" s="227" t="s">
        <v>310</v>
      </c>
      <c r="AU577" s="227" t="s">
        <v>85</v>
      </c>
      <c r="AY577" s="20" t="s">
        <v>308</v>
      </c>
      <c r="BE577" s="228">
        <f>IF(N577="základní",J577,0)</f>
        <v>0</v>
      </c>
      <c r="BF577" s="228">
        <f>IF(N577="snížená",J577,0)</f>
        <v>0</v>
      </c>
      <c r="BG577" s="228">
        <f>IF(N577="zákl. přenesená",J577,0)</f>
        <v>0</v>
      </c>
      <c r="BH577" s="228">
        <f>IF(N577="sníž. přenesená",J577,0)</f>
        <v>0</v>
      </c>
      <c r="BI577" s="228">
        <f>IF(N577="nulová",J577,0)</f>
        <v>0</v>
      </c>
      <c r="BJ577" s="20" t="s">
        <v>83</v>
      </c>
      <c r="BK577" s="228">
        <f>ROUND(I577*H577,2)</f>
        <v>0</v>
      </c>
      <c r="BL577" s="20" t="s">
        <v>782</v>
      </c>
      <c r="BM577" s="227" t="s">
        <v>3389</v>
      </c>
    </row>
    <row r="578" s="2" customFormat="1">
      <c r="A578" s="41"/>
      <c r="B578" s="42"/>
      <c r="C578" s="43"/>
      <c r="D578" s="229" t="s">
        <v>317</v>
      </c>
      <c r="E578" s="43"/>
      <c r="F578" s="230" t="s">
        <v>3390</v>
      </c>
      <c r="G578" s="43"/>
      <c r="H578" s="43"/>
      <c r="I578" s="231"/>
      <c r="J578" s="43"/>
      <c r="K578" s="43"/>
      <c r="L578" s="47"/>
      <c r="M578" s="232"/>
      <c r="N578" s="233"/>
      <c r="O578" s="87"/>
      <c r="P578" s="87"/>
      <c r="Q578" s="87"/>
      <c r="R578" s="87"/>
      <c r="S578" s="87"/>
      <c r="T578" s="88"/>
      <c r="U578" s="41"/>
      <c r="V578" s="41"/>
      <c r="W578" s="41"/>
      <c r="X578" s="41"/>
      <c r="Y578" s="41"/>
      <c r="Z578" s="41"/>
      <c r="AA578" s="41"/>
      <c r="AB578" s="41"/>
      <c r="AC578" s="41"/>
      <c r="AD578" s="41"/>
      <c r="AE578" s="41"/>
      <c r="AT578" s="20" t="s">
        <v>317</v>
      </c>
      <c r="AU578" s="20" t="s">
        <v>85</v>
      </c>
    </row>
    <row r="579" s="14" customFormat="1">
      <c r="A579" s="14"/>
      <c r="B579" s="249"/>
      <c r="C579" s="250"/>
      <c r="D579" s="236" t="s">
        <v>319</v>
      </c>
      <c r="E579" s="251" t="s">
        <v>19</v>
      </c>
      <c r="F579" s="252" t="s">
        <v>3032</v>
      </c>
      <c r="G579" s="250"/>
      <c r="H579" s="251" t="s">
        <v>19</v>
      </c>
      <c r="I579" s="253"/>
      <c r="J579" s="250"/>
      <c r="K579" s="250"/>
      <c r="L579" s="254"/>
      <c r="M579" s="255"/>
      <c r="N579" s="256"/>
      <c r="O579" s="256"/>
      <c r="P579" s="256"/>
      <c r="Q579" s="256"/>
      <c r="R579" s="256"/>
      <c r="S579" s="256"/>
      <c r="T579" s="257"/>
      <c r="U579" s="14"/>
      <c r="V579" s="14"/>
      <c r="W579" s="14"/>
      <c r="X579" s="14"/>
      <c r="Y579" s="14"/>
      <c r="Z579" s="14"/>
      <c r="AA579" s="14"/>
      <c r="AB579" s="14"/>
      <c r="AC579" s="14"/>
      <c r="AD579" s="14"/>
      <c r="AE579" s="14"/>
      <c r="AT579" s="258" t="s">
        <v>319</v>
      </c>
      <c r="AU579" s="258" t="s">
        <v>85</v>
      </c>
      <c r="AV579" s="14" t="s">
        <v>83</v>
      </c>
      <c r="AW579" s="14" t="s">
        <v>37</v>
      </c>
      <c r="AX579" s="14" t="s">
        <v>76</v>
      </c>
      <c r="AY579" s="258" t="s">
        <v>308</v>
      </c>
    </row>
    <row r="580" s="14" customFormat="1">
      <c r="A580" s="14"/>
      <c r="B580" s="249"/>
      <c r="C580" s="250"/>
      <c r="D580" s="236" t="s">
        <v>319</v>
      </c>
      <c r="E580" s="251" t="s">
        <v>19</v>
      </c>
      <c r="F580" s="252" t="s">
        <v>3391</v>
      </c>
      <c r="G580" s="250"/>
      <c r="H580" s="251" t="s">
        <v>19</v>
      </c>
      <c r="I580" s="253"/>
      <c r="J580" s="250"/>
      <c r="K580" s="250"/>
      <c r="L580" s="254"/>
      <c r="M580" s="255"/>
      <c r="N580" s="256"/>
      <c r="O580" s="256"/>
      <c r="P580" s="256"/>
      <c r="Q580" s="256"/>
      <c r="R580" s="256"/>
      <c r="S580" s="256"/>
      <c r="T580" s="257"/>
      <c r="U580" s="14"/>
      <c r="V580" s="14"/>
      <c r="W580" s="14"/>
      <c r="X580" s="14"/>
      <c r="Y580" s="14"/>
      <c r="Z580" s="14"/>
      <c r="AA580" s="14"/>
      <c r="AB580" s="14"/>
      <c r="AC580" s="14"/>
      <c r="AD580" s="14"/>
      <c r="AE580" s="14"/>
      <c r="AT580" s="258" t="s">
        <v>319</v>
      </c>
      <c r="AU580" s="258" t="s">
        <v>85</v>
      </c>
      <c r="AV580" s="14" t="s">
        <v>83</v>
      </c>
      <c r="AW580" s="14" t="s">
        <v>37</v>
      </c>
      <c r="AX580" s="14" t="s">
        <v>76</v>
      </c>
      <c r="AY580" s="258" t="s">
        <v>308</v>
      </c>
    </row>
    <row r="581" s="13" customFormat="1">
      <c r="A581" s="13"/>
      <c r="B581" s="234"/>
      <c r="C581" s="235"/>
      <c r="D581" s="236" t="s">
        <v>319</v>
      </c>
      <c r="E581" s="237" t="s">
        <v>19</v>
      </c>
      <c r="F581" s="238" t="s">
        <v>3392</v>
      </c>
      <c r="G581" s="235"/>
      <c r="H581" s="239">
        <v>210</v>
      </c>
      <c r="I581" s="240"/>
      <c r="J581" s="235"/>
      <c r="K581" s="235"/>
      <c r="L581" s="241"/>
      <c r="M581" s="242"/>
      <c r="N581" s="243"/>
      <c r="O581" s="243"/>
      <c r="P581" s="243"/>
      <c r="Q581" s="243"/>
      <c r="R581" s="243"/>
      <c r="S581" s="243"/>
      <c r="T581" s="244"/>
      <c r="U581" s="13"/>
      <c r="V581" s="13"/>
      <c r="W581" s="13"/>
      <c r="X581" s="13"/>
      <c r="Y581" s="13"/>
      <c r="Z581" s="13"/>
      <c r="AA581" s="13"/>
      <c r="AB581" s="13"/>
      <c r="AC581" s="13"/>
      <c r="AD581" s="13"/>
      <c r="AE581" s="13"/>
      <c r="AT581" s="245" t="s">
        <v>319</v>
      </c>
      <c r="AU581" s="245" t="s">
        <v>85</v>
      </c>
      <c r="AV581" s="13" t="s">
        <v>85</v>
      </c>
      <c r="AW581" s="13" t="s">
        <v>37</v>
      </c>
      <c r="AX581" s="13" t="s">
        <v>83</v>
      </c>
      <c r="AY581" s="245" t="s">
        <v>308</v>
      </c>
    </row>
    <row r="582" s="2" customFormat="1" ht="24.15" customHeight="1">
      <c r="A582" s="41"/>
      <c r="B582" s="42"/>
      <c r="C582" s="216" t="s">
        <v>802</v>
      </c>
      <c r="D582" s="216" t="s">
        <v>310</v>
      </c>
      <c r="E582" s="217" t="s">
        <v>3393</v>
      </c>
      <c r="F582" s="218" t="s">
        <v>3394</v>
      </c>
      <c r="G582" s="219" t="s">
        <v>474</v>
      </c>
      <c r="H582" s="220">
        <v>70</v>
      </c>
      <c r="I582" s="221"/>
      <c r="J582" s="222">
        <f>ROUND(I582*H582,2)</f>
        <v>0</v>
      </c>
      <c r="K582" s="218" t="s">
        <v>314</v>
      </c>
      <c r="L582" s="47"/>
      <c r="M582" s="223" t="s">
        <v>19</v>
      </c>
      <c r="N582" s="224" t="s">
        <v>47</v>
      </c>
      <c r="O582" s="87"/>
      <c r="P582" s="225">
        <f>O582*H582</f>
        <v>0</v>
      </c>
      <c r="Q582" s="225">
        <v>0</v>
      </c>
      <c r="R582" s="225">
        <f>Q582*H582</f>
        <v>0</v>
      </c>
      <c r="S582" s="225">
        <v>0.0029399999999999999</v>
      </c>
      <c r="T582" s="226">
        <f>S582*H582</f>
        <v>0.20579999999999998</v>
      </c>
      <c r="U582" s="41"/>
      <c r="V582" s="41"/>
      <c r="W582" s="41"/>
      <c r="X582" s="41"/>
      <c r="Y582" s="41"/>
      <c r="Z582" s="41"/>
      <c r="AA582" s="41"/>
      <c r="AB582" s="41"/>
      <c r="AC582" s="41"/>
      <c r="AD582" s="41"/>
      <c r="AE582" s="41"/>
      <c r="AR582" s="227" t="s">
        <v>782</v>
      </c>
      <c r="AT582" s="227" t="s">
        <v>310</v>
      </c>
      <c r="AU582" s="227" t="s">
        <v>85</v>
      </c>
      <c r="AY582" s="20" t="s">
        <v>308</v>
      </c>
      <c r="BE582" s="228">
        <f>IF(N582="základní",J582,0)</f>
        <v>0</v>
      </c>
      <c r="BF582" s="228">
        <f>IF(N582="snížená",J582,0)</f>
        <v>0</v>
      </c>
      <c r="BG582" s="228">
        <f>IF(N582="zákl. přenesená",J582,0)</f>
        <v>0</v>
      </c>
      <c r="BH582" s="228">
        <f>IF(N582="sníž. přenesená",J582,0)</f>
        <v>0</v>
      </c>
      <c r="BI582" s="228">
        <f>IF(N582="nulová",J582,0)</f>
        <v>0</v>
      </c>
      <c r="BJ582" s="20" t="s">
        <v>83</v>
      </c>
      <c r="BK582" s="228">
        <f>ROUND(I582*H582,2)</f>
        <v>0</v>
      </c>
      <c r="BL582" s="20" t="s">
        <v>782</v>
      </c>
      <c r="BM582" s="227" t="s">
        <v>3395</v>
      </c>
    </row>
    <row r="583" s="2" customFormat="1">
      <c r="A583" s="41"/>
      <c r="B583" s="42"/>
      <c r="C583" s="43"/>
      <c r="D583" s="229" t="s">
        <v>317</v>
      </c>
      <c r="E583" s="43"/>
      <c r="F583" s="230" t="s">
        <v>3396</v>
      </c>
      <c r="G583" s="43"/>
      <c r="H583" s="43"/>
      <c r="I583" s="231"/>
      <c r="J583" s="43"/>
      <c r="K583" s="43"/>
      <c r="L583" s="47"/>
      <c r="M583" s="232"/>
      <c r="N583" s="233"/>
      <c r="O583" s="87"/>
      <c r="P583" s="87"/>
      <c r="Q583" s="87"/>
      <c r="R583" s="87"/>
      <c r="S583" s="87"/>
      <c r="T583" s="88"/>
      <c r="U583" s="41"/>
      <c r="V583" s="41"/>
      <c r="W583" s="41"/>
      <c r="X583" s="41"/>
      <c r="Y583" s="41"/>
      <c r="Z583" s="41"/>
      <c r="AA583" s="41"/>
      <c r="AB583" s="41"/>
      <c r="AC583" s="41"/>
      <c r="AD583" s="41"/>
      <c r="AE583" s="41"/>
      <c r="AT583" s="20" t="s">
        <v>317</v>
      </c>
      <c r="AU583" s="20" t="s">
        <v>85</v>
      </c>
    </row>
    <row r="584" s="14" customFormat="1">
      <c r="A584" s="14"/>
      <c r="B584" s="249"/>
      <c r="C584" s="250"/>
      <c r="D584" s="236" t="s">
        <v>319</v>
      </c>
      <c r="E584" s="251" t="s">
        <v>19</v>
      </c>
      <c r="F584" s="252" t="s">
        <v>3032</v>
      </c>
      <c r="G584" s="250"/>
      <c r="H584" s="251" t="s">
        <v>19</v>
      </c>
      <c r="I584" s="253"/>
      <c r="J584" s="250"/>
      <c r="K584" s="250"/>
      <c r="L584" s="254"/>
      <c r="M584" s="255"/>
      <c r="N584" s="256"/>
      <c r="O584" s="256"/>
      <c r="P584" s="256"/>
      <c r="Q584" s="256"/>
      <c r="R584" s="256"/>
      <c r="S584" s="256"/>
      <c r="T584" s="257"/>
      <c r="U584" s="14"/>
      <c r="V584" s="14"/>
      <c r="W584" s="14"/>
      <c r="X584" s="14"/>
      <c r="Y584" s="14"/>
      <c r="Z584" s="14"/>
      <c r="AA584" s="14"/>
      <c r="AB584" s="14"/>
      <c r="AC584" s="14"/>
      <c r="AD584" s="14"/>
      <c r="AE584" s="14"/>
      <c r="AT584" s="258" t="s">
        <v>319</v>
      </c>
      <c r="AU584" s="258" t="s">
        <v>85</v>
      </c>
      <c r="AV584" s="14" t="s">
        <v>83</v>
      </c>
      <c r="AW584" s="14" t="s">
        <v>37</v>
      </c>
      <c r="AX584" s="14" t="s">
        <v>76</v>
      </c>
      <c r="AY584" s="258" t="s">
        <v>308</v>
      </c>
    </row>
    <row r="585" s="14" customFormat="1">
      <c r="A585" s="14"/>
      <c r="B585" s="249"/>
      <c r="C585" s="250"/>
      <c r="D585" s="236" t="s">
        <v>319</v>
      </c>
      <c r="E585" s="251" t="s">
        <v>19</v>
      </c>
      <c r="F585" s="252" t="s">
        <v>3397</v>
      </c>
      <c r="G585" s="250"/>
      <c r="H585" s="251" t="s">
        <v>19</v>
      </c>
      <c r="I585" s="253"/>
      <c r="J585" s="250"/>
      <c r="K585" s="250"/>
      <c r="L585" s="254"/>
      <c r="M585" s="255"/>
      <c r="N585" s="256"/>
      <c r="O585" s="256"/>
      <c r="P585" s="256"/>
      <c r="Q585" s="256"/>
      <c r="R585" s="256"/>
      <c r="S585" s="256"/>
      <c r="T585" s="257"/>
      <c r="U585" s="14"/>
      <c r="V585" s="14"/>
      <c r="W585" s="14"/>
      <c r="X585" s="14"/>
      <c r="Y585" s="14"/>
      <c r="Z585" s="14"/>
      <c r="AA585" s="14"/>
      <c r="AB585" s="14"/>
      <c r="AC585" s="14"/>
      <c r="AD585" s="14"/>
      <c r="AE585" s="14"/>
      <c r="AT585" s="258" t="s">
        <v>319</v>
      </c>
      <c r="AU585" s="258" t="s">
        <v>85</v>
      </c>
      <c r="AV585" s="14" t="s">
        <v>83</v>
      </c>
      <c r="AW585" s="14" t="s">
        <v>37</v>
      </c>
      <c r="AX585" s="14" t="s">
        <v>76</v>
      </c>
      <c r="AY585" s="258" t="s">
        <v>308</v>
      </c>
    </row>
    <row r="586" s="13" customFormat="1">
      <c r="A586" s="13"/>
      <c r="B586" s="234"/>
      <c r="C586" s="235"/>
      <c r="D586" s="236" t="s">
        <v>319</v>
      </c>
      <c r="E586" s="237" t="s">
        <v>19</v>
      </c>
      <c r="F586" s="238" t="s">
        <v>797</v>
      </c>
      <c r="G586" s="235"/>
      <c r="H586" s="239">
        <v>70</v>
      </c>
      <c r="I586" s="240"/>
      <c r="J586" s="235"/>
      <c r="K586" s="235"/>
      <c r="L586" s="241"/>
      <c r="M586" s="242"/>
      <c r="N586" s="243"/>
      <c r="O586" s="243"/>
      <c r="P586" s="243"/>
      <c r="Q586" s="243"/>
      <c r="R586" s="243"/>
      <c r="S586" s="243"/>
      <c r="T586" s="244"/>
      <c r="U586" s="13"/>
      <c r="V586" s="13"/>
      <c r="W586" s="13"/>
      <c r="X586" s="13"/>
      <c r="Y586" s="13"/>
      <c r="Z586" s="13"/>
      <c r="AA586" s="13"/>
      <c r="AB586" s="13"/>
      <c r="AC586" s="13"/>
      <c r="AD586" s="13"/>
      <c r="AE586" s="13"/>
      <c r="AT586" s="245" t="s">
        <v>319</v>
      </c>
      <c r="AU586" s="245" t="s">
        <v>85</v>
      </c>
      <c r="AV586" s="13" t="s">
        <v>85</v>
      </c>
      <c r="AW586" s="13" t="s">
        <v>37</v>
      </c>
      <c r="AX586" s="13" t="s">
        <v>83</v>
      </c>
      <c r="AY586" s="245" t="s">
        <v>308</v>
      </c>
    </row>
    <row r="587" s="2" customFormat="1" ht="24.15" customHeight="1">
      <c r="A587" s="41"/>
      <c r="B587" s="42"/>
      <c r="C587" s="216" t="s">
        <v>1743</v>
      </c>
      <c r="D587" s="216" t="s">
        <v>310</v>
      </c>
      <c r="E587" s="217" t="s">
        <v>3398</v>
      </c>
      <c r="F587" s="218" t="s">
        <v>3399</v>
      </c>
      <c r="G587" s="219" t="s">
        <v>474</v>
      </c>
      <c r="H587" s="220">
        <v>135</v>
      </c>
      <c r="I587" s="221"/>
      <c r="J587" s="222">
        <f>ROUND(I587*H587,2)</f>
        <v>0</v>
      </c>
      <c r="K587" s="218" t="s">
        <v>314</v>
      </c>
      <c r="L587" s="47"/>
      <c r="M587" s="223" t="s">
        <v>19</v>
      </c>
      <c r="N587" s="224" t="s">
        <v>47</v>
      </c>
      <c r="O587" s="87"/>
      <c r="P587" s="225">
        <f>O587*H587</f>
        <v>0</v>
      </c>
      <c r="Q587" s="225">
        <v>0</v>
      </c>
      <c r="R587" s="225">
        <f>Q587*H587</f>
        <v>0</v>
      </c>
      <c r="S587" s="225">
        <v>0.00346</v>
      </c>
      <c r="T587" s="226">
        <f>S587*H587</f>
        <v>0.46710000000000002</v>
      </c>
      <c r="U587" s="41"/>
      <c r="V587" s="41"/>
      <c r="W587" s="41"/>
      <c r="X587" s="41"/>
      <c r="Y587" s="41"/>
      <c r="Z587" s="41"/>
      <c r="AA587" s="41"/>
      <c r="AB587" s="41"/>
      <c r="AC587" s="41"/>
      <c r="AD587" s="41"/>
      <c r="AE587" s="41"/>
      <c r="AR587" s="227" t="s">
        <v>782</v>
      </c>
      <c r="AT587" s="227" t="s">
        <v>310</v>
      </c>
      <c r="AU587" s="227" t="s">
        <v>85</v>
      </c>
      <c r="AY587" s="20" t="s">
        <v>308</v>
      </c>
      <c r="BE587" s="228">
        <f>IF(N587="základní",J587,0)</f>
        <v>0</v>
      </c>
      <c r="BF587" s="228">
        <f>IF(N587="snížená",J587,0)</f>
        <v>0</v>
      </c>
      <c r="BG587" s="228">
        <f>IF(N587="zákl. přenesená",J587,0)</f>
        <v>0</v>
      </c>
      <c r="BH587" s="228">
        <f>IF(N587="sníž. přenesená",J587,0)</f>
        <v>0</v>
      </c>
      <c r="BI587" s="228">
        <f>IF(N587="nulová",J587,0)</f>
        <v>0</v>
      </c>
      <c r="BJ587" s="20" t="s">
        <v>83</v>
      </c>
      <c r="BK587" s="228">
        <f>ROUND(I587*H587,2)</f>
        <v>0</v>
      </c>
      <c r="BL587" s="20" t="s">
        <v>782</v>
      </c>
      <c r="BM587" s="227" t="s">
        <v>3400</v>
      </c>
    </row>
    <row r="588" s="2" customFormat="1">
      <c r="A588" s="41"/>
      <c r="B588" s="42"/>
      <c r="C588" s="43"/>
      <c r="D588" s="229" t="s">
        <v>317</v>
      </c>
      <c r="E588" s="43"/>
      <c r="F588" s="230" t="s">
        <v>3401</v>
      </c>
      <c r="G588" s="43"/>
      <c r="H588" s="43"/>
      <c r="I588" s="231"/>
      <c r="J588" s="43"/>
      <c r="K588" s="43"/>
      <c r="L588" s="47"/>
      <c r="M588" s="232"/>
      <c r="N588" s="233"/>
      <c r="O588" s="87"/>
      <c r="P588" s="87"/>
      <c r="Q588" s="87"/>
      <c r="R588" s="87"/>
      <c r="S588" s="87"/>
      <c r="T588" s="88"/>
      <c r="U588" s="41"/>
      <c r="V588" s="41"/>
      <c r="W588" s="41"/>
      <c r="X588" s="41"/>
      <c r="Y588" s="41"/>
      <c r="Z588" s="41"/>
      <c r="AA588" s="41"/>
      <c r="AB588" s="41"/>
      <c r="AC588" s="41"/>
      <c r="AD588" s="41"/>
      <c r="AE588" s="41"/>
      <c r="AT588" s="20" t="s">
        <v>317</v>
      </c>
      <c r="AU588" s="20" t="s">
        <v>85</v>
      </c>
    </row>
    <row r="589" s="14" customFormat="1">
      <c r="A589" s="14"/>
      <c r="B589" s="249"/>
      <c r="C589" s="250"/>
      <c r="D589" s="236" t="s">
        <v>319</v>
      </c>
      <c r="E589" s="251" t="s">
        <v>19</v>
      </c>
      <c r="F589" s="252" t="s">
        <v>3032</v>
      </c>
      <c r="G589" s="250"/>
      <c r="H589" s="251" t="s">
        <v>19</v>
      </c>
      <c r="I589" s="253"/>
      <c r="J589" s="250"/>
      <c r="K589" s="250"/>
      <c r="L589" s="254"/>
      <c r="M589" s="255"/>
      <c r="N589" s="256"/>
      <c r="O589" s="256"/>
      <c r="P589" s="256"/>
      <c r="Q589" s="256"/>
      <c r="R589" s="256"/>
      <c r="S589" s="256"/>
      <c r="T589" s="257"/>
      <c r="U589" s="14"/>
      <c r="V589" s="14"/>
      <c r="W589" s="14"/>
      <c r="X589" s="14"/>
      <c r="Y589" s="14"/>
      <c r="Z589" s="14"/>
      <c r="AA589" s="14"/>
      <c r="AB589" s="14"/>
      <c r="AC589" s="14"/>
      <c r="AD589" s="14"/>
      <c r="AE589" s="14"/>
      <c r="AT589" s="258" t="s">
        <v>319</v>
      </c>
      <c r="AU589" s="258" t="s">
        <v>85</v>
      </c>
      <c r="AV589" s="14" t="s">
        <v>83</v>
      </c>
      <c r="AW589" s="14" t="s">
        <v>37</v>
      </c>
      <c r="AX589" s="14" t="s">
        <v>76</v>
      </c>
      <c r="AY589" s="258" t="s">
        <v>308</v>
      </c>
    </row>
    <row r="590" s="14" customFormat="1">
      <c r="A590" s="14"/>
      <c r="B590" s="249"/>
      <c r="C590" s="250"/>
      <c r="D590" s="236" t="s">
        <v>319</v>
      </c>
      <c r="E590" s="251" t="s">
        <v>19</v>
      </c>
      <c r="F590" s="252" t="s">
        <v>3402</v>
      </c>
      <c r="G590" s="250"/>
      <c r="H590" s="251" t="s">
        <v>19</v>
      </c>
      <c r="I590" s="253"/>
      <c r="J590" s="250"/>
      <c r="K590" s="250"/>
      <c r="L590" s="254"/>
      <c r="M590" s="255"/>
      <c r="N590" s="256"/>
      <c r="O590" s="256"/>
      <c r="P590" s="256"/>
      <c r="Q590" s="256"/>
      <c r="R590" s="256"/>
      <c r="S590" s="256"/>
      <c r="T590" s="257"/>
      <c r="U590" s="14"/>
      <c r="V590" s="14"/>
      <c r="W590" s="14"/>
      <c r="X590" s="14"/>
      <c r="Y590" s="14"/>
      <c r="Z590" s="14"/>
      <c r="AA590" s="14"/>
      <c r="AB590" s="14"/>
      <c r="AC590" s="14"/>
      <c r="AD590" s="14"/>
      <c r="AE590" s="14"/>
      <c r="AT590" s="258" t="s">
        <v>319</v>
      </c>
      <c r="AU590" s="258" t="s">
        <v>85</v>
      </c>
      <c r="AV590" s="14" t="s">
        <v>83</v>
      </c>
      <c r="AW590" s="14" t="s">
        <v>37</v>
      </c>
      <c r="AX590" s="14" t="s">
        <v>76</v>
      </c>
      <c r="AY590" s="258" t="s">
        <v>308</v>
      </c>
    </row>
    <row r="591" s="13" customFormat="1">
      <c r="A591" s="13"/>
      <c r="B591" s="234"/>
      <c r="C591" s="235"/>
      <c r="D591" s="236" t="s">
        <v>319</v>
      </c>
      <c r="E591" s="237" t="s">
        <v>19</v>
      </c>
      <c r="F591" s="238" t="s">
        <v>3403</v>
      </c>
      <c r="G591" s="235"/>
      <c r="H591" s="239">
        <v>135</v>
      </c>
      <c r="I591" s="240"/>
      <c r="J591" s="235"/>
      <c r="K591" s="235"/>
      <c r="L591" s="241"/>
      <c r="M591" s="242"/>
      <c r="N591" s="243"/>
      <c r="O591" s="243"/>
      <c r="P591" s="243"/>
      <c r="Q591" s="243"/>
      <c r="R591" s="243"/>
      <c r="S591" s="243"/>
      <c r="T591" s="244"/>
      <c r="U591" s="13"/>
      <c r="V591" s="13"/>
      <c r="W591" s="13"/>
      <c r="X591" s="13"/>
      <c r="Y591" s="13"/>
      <c r="Z591" s="13"/>
      <c r="AA591" s="13"/>
      <c r="AB591" s="13"/>
      <c r="AC591" s="13"/>
      <c r="AD591" s="13"/>
      <c r="AE591" s="13"/>
      <c r="AT591" s="245" t="s">
        <v>319</v>
      </c>
      <c r="AU591" s="245" t="s">
        <v>85</v>
      </c>
      <c r="AV591" s="13" t="s">
        <v>85</v>
      </c>
      <c r="AW591" s="13" t="s">
        <v>37</v>
      </c>
      <c r="AX591" s="13" t="s">
        <v>83</v>
      </c>
      <c r="AY591" s="245" t="s">
        <v>308</v>
      </c>
    </row>
    <row r="592" s="12" customFormat="1" ht="22.8" customHeight="1">
      <c r="A592" s="12"/>
      <c r="B592" s="200"/>
      <c r="C592" s="201"/>
      <c r="D592" s="202" t="s">
        <v>75</v>
      </c>
      <c r="E592" s="214" t="s">
        <v>3404</v>
      </c>
      <c r="F592" s="214" t="s">
        <v>3405</v>
      </c>
      <c r="G592" s="201"/>
      <c r="H592" s="201"/>
      <c r="I592" s="204"/>
      <c r="J592" s="215">
        <f>BK592</f>
        <v>0</v>
      </c>
      <c r="K592" s="201"/>
      <c r="L592" s="206"/>
      <c r="M592" s="207"/>
      <c r="N592" s="208"/>
      <c r="O592" s="208"/>
      <c r="P592" s="209">
        <f>SUM(P593:P1179)</f>
        <v>0</v>
      </c>
      <c r="Q592" s="208"/>
      <c r="R592" s="209">
        <f>SUM(R593:R1179)</f>
        <v>0.60527449999999994</v>
      </c>
      <c r="S592" s="208"/>
      <c r="T592" s="210">
        <f>SUM(T593:T1179)</f>
        <v>0</v>
      </c>
      <c r="U592" s="12"/>
      <c r="V592" s="12"/>
      <c r="W592" s="12"/>
      <c r="X592" s="12"/>
      <c r="Y592" s="12"/>
      <c r="Z592" s="12"/>
      <c r="AA592" s="12"/>
      <c r="AB592" s="12"/>
      <c r="AC592" s="12"/>
      <c r="AD592" s="12"/>
      <c r="AE592" s="12"/>
      <c r="AR592" s="211" t="s">
        <v>150</v>
      </c>
      <c r="AT592" s="212" t="s">
        <v>75</v>
      </c>
      <c r="AU592" s="212" t="s">
        <v>83</v>
      </c>
      <c r="AY592" s="211" t="s">
        <v>308</v>
      </c>
      <c r="BK592" s="213">
        <f>SUM(BK593:BK1179)</f>
        <v>0</v>
      </c>
    </row>
    <row r="593" s="2" customFormat="1" ht="55.5" customHeight="1">
      <c r="A593" s="41"/>
      <c r="B593" s="42"/>
      <c r="C593" s="216" t="s">
        <v>809</v>
      </c>
      <c r="D593" s="216" t="s">
        <v>310</v>
      </c>
      <c r="E593" s="217" t="s">
        <v>3406</v>
      </c>
      <c r="F593" s="218" t="s">
        <v>3407</v>
      </c>
      <c r="G593" s="219" t="s">
        <v>474</v>
      </c>
      <c r="H593" s="220">
        <v>25</v>
      </c>
      <c r="I593" s="221"/>
      <c r="J593" s="222">
        <f>ROUND(I593*H593,2)</f>
        <v>0</v>
      </c>
      <c r="K593" s="218" t="s">
        <v>314</v>
      </c>
      <c r="L593" s="47"/>
      <c r="M593" s="223" t="s">
        <v>19</v>
      </c>
      <c r="N593" s="224" t="s">
        <v>47</v>
      </c>
      <c r="O593" s="87"/>
      <c r="P593" s="225">
        <f>O593*H593</f>
        <v>0</v>
      </c>
      <c r="Q593" s="225">
        <v>0</v>
      </c>
      <c r="R593" s="225">
        <f>Q593*H593</f>
        <v>0</v>
      </c>
      <c r="S593" s="225">
        <v>0</v>
      </c>
      <c r="T593" s="226">
        <f>S593*H593</f>
        <v>0</v>
      </c>
      <c r="U593" s="41"/>
      <c r="V593" s="41"/>
      <c r="W593" s="41"/>
      <c r="X593" s="41"/>
      <c r="Y593" s="41"/>
      <c r="Z593" s="41"/>
      <c r="AA593" s="41"/>
      <c r="AB593" s="41"/>
      <c r="AC593" s="41"/>
      <c r="AD593" s="41"/>
      <c r="AE593" s="41"/>
      <c r="AR593" s="227" t="s">
        <v>782</v>
      </c>
      <c r="AT593" s="227" t="s">
        <v>310</v>
      </c>
      <c r="AU593" s="227" t="s">
        <v>85</v>
      </c>
      <c r="AY593" s="20" t="s">
        <v>308</v>
      </c>
      <c r="BE593" s="228">
        <f>IF(N593="základní",J593,0)</f>
        <v>0</v>
      </c>
      <c r="BF593" s="228">
        <f>IF(N593="snížená",J593,0)</f>
        <v>0</v>
      </c>
      <c r="BG593" s="228">
        <f>IF(N593="zákl. přenesená",J593,0)</f>
        <v>0</v>
      </c>
      <c r="BH593" s="228">
        <f>IF(N593="sníž. přenesená",J593,0)</f>
        <v>0</v>
      </c>
      <c r="BI593" s="228">
        <f>IF(N593="nulová",J593,0)</f>
        <v>0</v>
      </c>
      <c r="BJ593" s="20" t="s">
        <v>83</v>
      </c>
      <c r="BK593" s="228">
        <f>ROUND(I593*H593,2)</f>
        <v>0</v>
      </c>
      <c r="BL593" s="20" t="s">
        <v>782</v>
      </c>
      <c r="BM593" s="227" t="s">
        <v>3408</v>
      </c>
    </row>
    <row r="594" s="2" customFormat="1">
      <c r="A594" s="41"/>
      <c r="B594" s="42"/>
      <c r="C594" s="43"/>
      <c r="D594" s="229" t="s">
        <v>317</v>
      </c>
      <c r="E594" s="43"/>
      <c r="F594" s="230" t="s">
        <v>3409</v>
      </c>
      <c r="G594" s="43"/>
      <c r="H594" s="43"/>
      <c r="I594" s="231"/>
      <c r="J594" s="43"/>
      <c r="K594" s="43"/>
      <c r="L594" s="47"/>
      <c r="M594" s="232"/>
      <c r="N594" s="233"/>
      <c r="O594" s="87"/>
      <c r="P594" s="87"/>
      <c r="Q594" s="87"/>
      <c r="R594" s="87"/>
      <c r="S594" s="87"/>
      <c r="T594" s="88"/>
      <c r="U594" s="41"/>
      <c r="V594" s="41"/>
      <c r="W594" s="41"/>
      <c r="X594" s="41"/>
      <c r="Y594" s="41"/>
      <c r="Z594" s="41"/>
      <c r="AA594" s="41"/>
      <c r="AB594" s="41"/>
      <c r="AC594" s="41"/>
      <c r="AD594" s="41"/>
      <c r="AE594" s="41"/>
      <c r="AT594" s="20" t="s">
        <v>317</v>
      </c>
      <c r="AU594" s="20" t="s">
        <v>85</v>
      </c>
    </row>
    <row r="595" s="14" customFormat="1">
      <c r="A595" s="14"/>
      <c r="B595" s="249"/>
      <c r="C595" s="250"/>
      <c r="D595" s="236" t="s">
        <v>319</v>
      </c>
      <c r="E595" s="251" t="s">
        <v>19</v>
      </c>
      <c r="F595" s="252" t="s">
        <v>3229</v>
      </c>
      <c r="G595" s="250"/>
      <c r="H595" s="251" t="s">
        <v>19</v>
      </c>
      <c r="I595" s="253"/>
      <c r="J595" s="250"/>
      <c r="K595" s="250"/>
      <c r="L595" s="254"/>
      <c r="M595" s="255"/>
      <c r="N595" s="256"/>
      <c r="O595" s="256"/>
      <c r="P595" s="256"/>
      <c r="Q595" s="256"/>
      <c r="R595" s="256"/>
      <c r="S595" s="256"/>
      <c r="T595" s="257"/>
      <c r="U595" s="14"/>
      <c r="V595" s="14"/>
      <c r="W595" s="14"/>
      <c r="X595" s="14"/>
      <c r="Y595" s="14"/>
      <c r="Z595" s="14"/>
      <c r="AA595" s="14"/>
      <c r="AB595" s="14"/>
      <c r="AC595" s="14"/>
      <c r="AD595" s="14"/>
      <c r="AE595" s="14"/>
      <c r="AT595" s="258" t="s">
        <v>319</v>
      </c>
      <c r="AU595" s="258" t="s">
        <v>85</v>
      </c>
      <c r="AV595" s="14" t="s">
        <v>83</v>
      </c>
      <c r="AW595" s="14" t="s">
        <v>37</v>
      </c>
      <c r="AX595" s="14" t="s">
        <v>76</v>
      </c>
      <c r="AY595" s="258" t="s">
        <v>308</v>
      </c>
    </row>
    <row r="596" s="14" customFormat="1">
      <c r="A596" s="14"/>
      <c r="B596" s="249"/>
      <c r="C596" s="250"/>
      <c r="D596" s="236" t="s">
        <v>319</v>
      </c>
      <c r="E596" s="251" t="s">
        <v>19</v>
      </c>
      <c r="F596" s="252" t="s">
        <v>3410</v>
      </c>
      <c r="G596" s="250"/>
      <c r="H596" s="251" t="s">
        <v>19</v>
      </c>
      <c r="I596" s="253"/>
      <c r="J596" s="250"/>
      <c r="K596" s="250"/>
      <c r="L596" s="254"/>
      <c r="M596" s="255"/>
      <c r="N596" s="256"/>
      <c r="O596" s="256"/>
      <c r="P596" s="256"/>
      <c r="Q596" s="256"/>
      <c r="R596" s="256"/>
      <c r="S596" s="256"/>
      <c r="T596" s="257"/>
      <c r="U596" s="14"/>
      <c r="V596" s="14"/>
      <c r="W596" s="14"/>
      <c r="X596" s="14"/>
      <c r="Y596" s="14"/>
      <c r="Z596" s="14"/>
      <c r="AA596" s="14"/>
      <c r="AB596" s="14"/>
      <c r="AC596" s="14"/>
      <c r="AD596" s="14"/>
      <c r="AE596" s="14"/>
      <c r="AT596" s="258" t="s">
        <v>319</v>
      </c>
      <c r="AU596" s="258" t="s">
        <v>85</v>
      </c>
      <c r="AV596" s="14" t="s">
        <v>83</v>
      </c>
      <c r="AW596" s="14" t="s">
        <v>37</v>
      </c>
      <c r="AX596" s="14" t="s">
        <v>76</v>
      </c>
      <c r="AY596" s="258" t="s">
        <v>308</v>
      </c>
    </row>
    <row r="597" s="13" customFormat="1">
      <c r="A597" s="13"/>
      <c r="B597" s="234"/>
      <c r="C597" s="235"/>
      <c r="D597" s="236" t="s">
        <v>319</v>
      </c>
      <c r="E597" s="237" t="s">
        <v>19</v>
      </c>
      <c r="F597" s="238" t="s">
        <v>411</v>
      </c>
      <c r="G597" s="235"/>
      <c r="H597" s="239">
        <v>20</v>
      </c>
      <c r="I597" s="240"/>
      <c r="J597" s="235"/>
      <c r="K597" s="235"/>
      <c r="L597" s="241"/>
      <c r="M597" s="242"/>
      <c r="N597" s="243"/>
      <c r="O597" s="243"/>
      <c r="P597" s="243"/>
      <c r="Q597" s="243"/>
      <c r="R597" s="243"/>
      <c r="S597" s="243"/>
      <c r="T597" s="244"/>
      <c r="U597" s="13"/>
      <c r="V597" s="13"/>
      <c r="W597" s="13"/>
      <c r="X597" s="13"/>
      <c r="Y597" s="13"/>
      <c r="Z597" s="13"/>
      <c r="AA597" s="13"/>
      <c r="AB597" s="13"/>
      <c r="AC597" s="13"/>
      <c r="AD597" s="13"/>
      <c r="AE597" s="13"/>
      <c r="AT597" s="245" t="s">
        <v>319</v>
      </c>
      <c r="AU597" s="245" t="s">
        <v>85</v>
      </c>
      <c r="AV597" s="13" t="s">
        <v>85</v>
      </c>
      <c r="AW597" s="13" t="s">
        <v>37</v>
      </c>
      <c r="AX597" s="13" t="s">
        <v>76</v>
      </c>
      <c r="AY597" s="245" t="s">
        <v>308</v>
      </c>
    </row>
    <row r="598" s="14" customFormat="1">
      <c r="A598" s="14"/>
      <c r="B598" s="249"/>
      <c r="C598" s="250"/>
      <c r="D598" s="236" t="s">
        <v>319</v>
      </c>
      <c r="E598" s="251" t="s">
        <v>19</v>
      </c>
      <c r="F598" s="252" t="s">
        <v>3411</v>
      </c>
      <c r="G598" s="250"/>
      <c r="H598" s="251" t="s">
        <v>19</v>
      </c>
      <c r="I598" s="253"/>
      <c r="J598" s="250"/>
      <c r="K598" s="250"/>
      <c r="L598" s="254"/>
      <c r="M598" s="255"/>
      <c r="N598" s="256"/>
      <c r="O598" s="256"/>
      <c r="P598" s="256"/>
      <c r="Q598" s="256"/>
      <c r="R598" s="256"/>
      <c r="S598" s="256"/>
      <c r="T598" s="257"/>
      <c r="U598" s="14"/>
      <c r="V598" s="14"/>
      <c r="W598" s="14"/>
      <c r="X598" s="14"/>
      <c r="Y598" s="14"/>
      <c r="Z598" s="14"/>
      <c r="AA598" s="14"/>
      <c r="AB598" s="14"/>
      <c r="AC598" s="14"/>
      <c r="AD598" s="14"/>
      <c r="AE598" s="14"/>
      <c r="AT598" s="258" t="s">
        <v>319</v>
      </c>
      <c r="AU598" s="258" t="s">
        <v>85</v>
      </c>
      <c r="AV598" s="14" t="s">
        <v>83</v>
      </c>
      <c r="AW598" s="14" t="s">
        <v>37</v>
      </c>
      <c r="AX598" s="14" t="s">
        <v>76</v>
      </c>
      <c r="AY598" s="258" t="s">
        <v>308</v>
      </c>
    </row>
    <row r="599" s="13" customFormat="1">
      <c r="A599" s="13"/>
      <c r="B599" s="234"/>
      <c r="C599" s="235"/>
      <c r="D599" s="236" t="s">
        <v>319</v>
      </c>
      <c r="E599" s="237" t="s">
        <v>19</v>
      </c>
      <c r="F599" s="238" t="s">
        <v>336</v>
      </c>
      <c r="G599" s="235"/>
      <c r="H599" s="239">
        <v>5</v>
      </c>
      <c r="I599" s="240"/>
      <c r="J599" s="235"/>
      <c r="K599" s="235"/>
      <c r="L599" s="241"/>
      <c r="M599" s="242"/>
      <c r="N599" s="243"/>
      <c r="O599" s="243"/>
      <c r="P599" s="243"/>
      <c r="Q599" s="243"/>
      <c r="R599" s="243"/>
      <c r="S599" s="243"/>
      <c r="T599" s="244"/>
      <c r="U599" s="13"/>
      <c r="V599" s="13"/>
      <c r="W599" s="13"/>
      <c r="X599" s="13"/>
      <c r="Y599" s="13"/>
      <c r="Z599" s="13"/>
      <c r="AA599" s="13"/>
      <c r="AB599" s="13"/>
      <c r="AC599" s="13"/>
      <c r="AD599" s="13"/>
      <c r="AE599" s="13"/>
      <c r="AT599" s="245" t="s">
        <v>319</v>
      </c>
      <c r="AU599" s="245" t="s">
        <v>85</v>
      </c>
      <c r="AV599" s="13" t="s">
        <v>85</v>
      </c>
      <c r="AW599" s="13" t="s">
        <v>37</v>
      </c>
      <c r="AX599" s="13" t="s">
        <v>76</v>
      </c>
      <c r="AY599" s="245" t="s">
        <v>308</v>
      </c>
    </row>
    <row r="600" s="15" customFormat="1">
      <c r="A600" s="15"/>
      <c r="B600" s="259"/>
      <c r="C600" s="260"/>
      <c r="D600" s="236" t="s">
        <v>319</v>
      </c>
      <c r="E600" s="261" t="s">
        <v>19</v>
      </c>
      <c r="F600" s="262" t="s">
        <v>448</v>
      </c>
      <c r="G600" s="260"/>
      <c r="H600" s="263">
        <v>25</v>
      </c>
      <c r="I600" s="264"/>
      <c r="J600" s="260"/>
      <c r="K600" s="260"/>
      <c r="L600" s="265"/>
      <c r="M600" s="266"/>
      <c r="N600" s="267"/>
      <c r="O600" s="267"/>
      <c r="P600" s="267"/>
      <c r="Q600" s="267"/>
      <c r="R600" s="267"/>
      <c r="S600" s="267"/>
      <c r="T600" s="268"/>
      <c r="U600" s="15"/>
      <c r="V600" s="15"/>
      <c r="W600" s="15"/>
      <c r="X600" s="15"/>
      <c r="Y600" s="15"/>
      <c r="Z600" s="15"/>
      <c r="AA600" s="15"/>
      <c r="AB600" s="15"/>
      <c r="AC600" s="15"/>
      <c r="AD600" s="15"/>
      <c r="AE600" s="15"/>
      <c r="AT600" s="269" t="s">
        <v>319</v>
      </c>
      <c r="AU600" s="269" t="s">
        <v>85</v>
      </c>
      <c r="AV600" s="15" t="s">
        <v>315</v>
      </c>
      <c r="AW600" s="15" t="s">
        <v>37</v>
      </c>
      <c r="AX600" s="15" t="s">
        <v>83</v>
      </c>
      <c r="AY600" s="269" t="s">
        <v>308</v>
      </c>
    </row>
    <row r="601" s="2" customFormat="1" ht="16.5" customHeight="1">
      <c r="A601" s="41"/>
      <c r="B601" s="42"/>
      <c r="C601" s="280" t="s">
        <v>1746</v>
      </c>
      <c r="D601" s="280" t="s">
        <v>1137</v>
      </c>
      <c r="E601" s="281" t="s">
        <v>3412</v>
      </c>
      <c r="F601" s="282" t="s">
        <v>3413</v>
      </c>
      <c r="G601" s="283" t="s">
        <v>474</v>
      </c>
      <c r="H601" s="284">
        <v>21</v>
      </c>
      <c r="I601" s="285"/>
      <c r="J601" s="286">
        <f>ROUND(I601*H601,2)</f>
        <v>0</v>
      </c>
      <c r="K601" s="282" t="s">
        <v>3254</v>
      </c>
      <c r="L601" s="287"/>
      <c r="M601" s="288" t="s">
        <v>19</v>
      </c>
      <c r="N601" s="289" t="s">
        <v>47</v>
      </c>
      <c r="O601" s="87"/>
      <c r="P601" s="225">
        <f>O601*H601</f>
        <v>0</v>
      </c>
      <c r="Q601" s="225">
        <v>0.00013999999999999999</v>
      </c>
      <c r="R601" s="225">
        <f>Q601*H601</f>
        <v>0.0029399999999999999</v>
      </c>
      <c r="S601" s="225">
        <v>0</v>
      </c>
      <c r="T601" s="226">
        <f>S601*H601</f>
        <v>0</v>
      </c>
      <c r="U601" s="41"/>
      <c r="V601" s="41"/>
      <c r="W601" s="41"/>
      <c r="X601" s="41"/>
      <c r="Y601" s="41"/>
      <c r="Z601" s="41"/>
      <c r="AA601" s="41"/>
      <c r="AB601" s="41"/>
      <c r="AC601" s="41"/>
      <c r="AD601" s="41"/>
      <c r="AE601" s="41"/>
      <c r="AR601" s="227" t="s">
        <v>3255</v>
      </c>
      <c r="AT601" s="227" t="s">
        <v>1137</v>
      </c>
      <c r="AU601" s="227" t="s">
        <v>85</v>
      </c>
      <c r="AY601" s="20" t="s">
        <v>308</v>
      </c>
      <c r="BE601" s="228">
        <f>IF(N601="základní",J601,0)</f>
        <v>0</v>
      </c>
      <c r="BF601" s="228">
        <f>IF(N601="snížená",J601,0)</f>
        <v>0</v>
      </c>
      <c r="BG601" s="228">
        <f>IF(N601="zákl. přenesená",J601,0)</f>
        <v>0</v>
      </c>
      <c r="BH601" s="228">
        <f>IF(N601="sníž. přenesená",J601,0)</f>
        <v>0</v>
      </c>
      <c r="BI601" s="228">
        <f>IF(N601="nulová",J601,0)</f>
        <v>0</v>
      </c>
      <c r="BJ601" s="20" t="s">
        <v>83</v>
      </c>
      <c r="BK601" s="228">
        <f>ROUND(I601*H601,2)</f>
        <v>0</v>
      </c>
      <c r="BL601" s="20" t="s">
        <v>782</v>
      </c>
      <c r="BM601" s="227" t="s">
        <v>3414</v>
      </c>
    </row>
    <row r="602" s="14" customFormat="1">
      <c r="A602" s="14"/>
      <c r="B602" s="249"/>
      <c r="C602" s="250"/>
      <c r="D602" s="236" t="s">
        <v>319</v>
      </c>
      <c r="E602" s="251" t="s">
        <v>19</v>
      </c>
      <c r="F602" s="252" t="s">
        <v>3229</v>
      </c>
      <c r="G602" s="250"/>
      <c r="H602" s="251" t="s">
        <v>19</v>
      </c>
      <c r="I602" s="253"/>
      <c r="J602" s="250"/>
      <c r="K602" s="250"/>
      <c r="L602" s="254"/>
      <c r="M602" s="255"/>
      <c r="N602" s="256"/>
      <c r="O602" s="256"/>
      <c r="P602" s="256"/>
      <c r="Q602" s="256"/>
      <c r="R602" s="256"/>
      <c r="S602" s="256"/>
      <c r="T602" s="257"/>
      <c r="U602" s="14"/>
      <c r="V602" s="14"/>
      <c r="W602" s="14"/>
      <c r="X602" s="14"/>
      <c r="Y602" s="14"/>
      <c r="Z602" s="14"/>
      <c r="AA602" s="14"/>
      <c r="AB602" s="14"/>
      <c r="AC602" s="14"/>
      <c r="AD602" s="14"/>
      <c r="AE602" s="14"/>
      <c r="AT602" s="258" t="s">
        <v>319</v>
      </c>
      <c r="AU602" s="258" t="s">
        <v>85</v>
      </c>
      <c r="AV602" s="14" t="s">
        <v>83</v>
      </c>
      <c r="AW602" s="14" t="s">
        <v>37</v>
      </c>
      <c r="AX602" s="14" t="s">
        <v>76</v>
      </c>
      <c r="AY602" s="258" t="s">
        <v>308</v>
      </c>
    </row>
    <row r="603" s="14" customFormat="1">
      <c r="A603" s="14"/>
      <c r="B603" s="249"/>
      <c r="C603" s="250"/>
      <c r="D603" s="236" t="s">
        <v>319</v>
      </c>
      <c r="E603" s="251" t="s">
        <v>19</v>
      </c>
      <c r="F603" s="252" t="s">
        <v>3415</v>
      </c>
      <c r="G603" s="250"/>
      <c r="H603" s="251" t="s">
        <v>19</v>
      </c>
      <c r="I603" s="253"/>
      <c r="J603" s="250"/>
      <c r="K603" s="250"/>
      <c r="L603" s="254"/>
      <c r="M603" s="255"/>
      <c r="N603" s="256"/>
      <c r="O603" s="256"/>
      <c r="P603" s="256"/>
      <c r="Q603" s="256"/>
      <c r="R603" s="256"/>
      <c r="S603" s="256"/>
      <c r="T603" s="257"/>
      <c r="U603" s="14"/>
      <c r="V603" s="14"/>
      <c r="W603" s="14"/>
      <c r="X603" s="14"/>
      <c r="Y603" s="14"/>
      <c r="Z603" s="14"/>
      <c r="AA603" s="14"/>
      <c r="AB603" s="14"/>
      <c r="AC603" s="14"/>
      <c r="AD603" s="14"/>
      <c r="AE603" s="14"/>
      <c r="AT603" s="258" t="s">
        <v>319</v>
      </c>
      <c r="AU603" s="258" t="s">
        <v>85</v>
      </c>
      <c r="AV603" s="14" t="s">
        <v>83</v>
      </c>
      <c r="AW603" s="14" t="s">
        <v>37</v>
      </c>
      <c r="AX603" s="14" t="s">
        <v>76</v>
      </c>
      <c r="AY603" s="258" t="s">
        <v>308</v>
      </c>
    </row>
    <row r="604" s="13" customFormat="1">
      <c r="A604" s="13"/>
      <c r="B604" s="234"/>
      <c r="C604" s="235"/>
      <c r="D604" s="236" t="s">
        <v>319</v>
      </c>
      <c r="E604" s="237" t="s">
        <v>19</v>
      </c>
      <c r="F604" s="238" t="s">
        <v>3333</v>
      </c>
      <c r="G604" s="235"/>
      <c r="H604" s="239">
        <v>21</v>
      </c>
      <c r="I604" s="240"/>
      <c r="J604" s="235"/>
      <c r="K604" s="235"/>
      <c r="L604" s="241"/>
      <c r="M604" s="242"/>
      <c r="N604" s="243"/>
      <c r="O604" s="243"/>
      <c r="P604" s="243"/>
      <c r="Q604" s="243"/>
      <c r="R604" s="243"/>
      <c r="S604" s="243"/>
      <c r="T604" s="244"/>
      <c r="U604" s="13"/>
      <c r="V604" s="13"/>
      <c r="W604" s="13"/>
      <c r="X604" s="13"/>
      <c r="Y604" s="13"/>
      <c r="Z604" s="13"/>
      <c r="AA604" s="13"/>
      <c r="AB604" s="13"/>
      <c r="AC604" s="13"/>
      <c r="AD604" s="13"/>
      <c r="AE604" s="13"/>
      <c r="AT604" s="245" t="s">
        <v>319</v>
      </c>
      <c r="AU604" s="245" t="s">
        <v>85</v>
      </c>
      <c r="AV604" s="13" t="s">
        <v>85</v>
      </c>
      <c r="AW604" s="13" t="s">
        <v>37</v>
      </c>
      <c r="AX604" s="13" t="s">
        <v>83</v>
      </c>
      <c r="AY604" s="245" t="s">
        <v>308</v>
      </c>
    </row>
    <row r="605" s="2" customFormat="1" ht="16.5" customHeight="1">
      <c r="A605" s="41"/>
      <c r="B605" s="42"/>
      <c r="C605" s="280" t="s">
        <v>812</v>
      </c>
      <c r="D605" s="280" t="s">
        <v>1137</v>
      </c>
      <c r="E605" s="281" t="s">
        <v>3416</v>
      </c>
      <c r="F605" s="282" t="s">
        <v>3417</v>
      </c>
      <c r="G605" s="283" t="s">
        <v>474</v>
      </c>
      <c r="H605" s="284">
        <v>5.25</v>
      </c>
      <c r="I605" s="285"/>
      <c r="J605" s="286">
        <f>ROUND(I605*H605,2)</f>
        <v>0</v>
      </c>
      <c r="K605" s="282" t="s">
        <v>3254</v>
      </c>
      <c r="L605" s="287"/>
      <c r="M605" s="288" t="s">
        <v>19</v>
      </c>
      <c r="N605" s="289" t="s">
        <v>47</v>
      </c>
      <c r="O605" s="87"/>
      <c r="P605" s="225">
        <f>O605*H605</f>
        <v>0</v>
      </c>
      <c r="Q605" s="225">
        <v>0.00014999999999999999</v>
      </c>
      <c r="R605" s="225">
        <f>Q605*H605</f>
        <v>0.0007874999999999999</v>
      </c>
      <c r="S605" s="225">
        <v>0</v>
      </c>
      <c r="T605" s="226">
        <f>S605*H605</f>
        <v>0</v>
      </c>
      <c r="U605" s="41"/>
      <c r="V605" s="41"/>
      <c r="W605" s="41"/>
      <c r="X605" s="41"/>
      <c r="Y605" s="41"/>
      <c r="Z605" s="41"/>
      <c r="AA605" s="41"/>
      <c r="AB605" s="41"/>
      <c r="AC605" s="41"/>
      <c r="AD605" s="41"/>
      <c r="AE605" s="41"/>
      <c r="AR605" s="227" t="s">
        <v>3255</v>
      </c>
      <c r="AT605" s="227" t="s">
        <v>1137</v>
      </c>
      <c r="AU605" s="227" t="s">
        <v>85</v>
      </c>
      <c r="AY605" s="20" t="s">
        <v>308</v>
      </c>
      <c r="BE605" s="228">
        <f>IF(N605="základní",J605,0)</f>
        <v>0</v>
      </c>
      <c r="BF605" s="228">
        <f>IF(N605="snížená",J605,0)</f>
        <v>0</v>
      </c>
      <c r="BG605" s="228">
        <f>IF(N605="zákl. přenesená",J605,0)</f>
        <v>0</v>
      </c>
      <c r="BH605" s="228">
        <f>IF(N605="sníž. přenesená",J605,0)</f>
        <v>0</v>
      </c>
      <c r="BI605" s="228">
        <f>IF(N605="nulová",J605,0)</f>
        <v>0</v>
      </c>
      <c r="BJ605" s="20" t="s">
        <v>83</v>
      </c>
      <c r="BK605" s="228">
        <f>ROUND(I605*H605,2)</f>
        <v>0</v>
      </c>
      <c r="BL605" s="20" t="s">
        <v>782</v>
      </c>
      <c r="BM605" s="227" t="s">
        <v>3418</v>
      </c>
    </row>
    <row r="606" s="14" customFormat="1">
      <c r="A606" s="14"/>
      <c r="B606" s="249"/>
      <c r="C606" s="250"/>
      <c r="D606" s="236" t="s">
        <v>319</v>
      </c>
      <c r="E606" s="251" t="s">
        <v>19</v>
      </c>
      <c r="F606" s="252" t="s">
        <v>3229</v>
      </c>
      <c r="G606" s="250"/>
      <c r="H606" s="251" t="s">
        <v>19</v>
      </c>
      <c r="I606" s="253"/>
      <c r="J606" s="250"/>
      <c r="K606" s="250"/>
      <c r="L606" s="254"/>
      <c r="M606" s="255"/>
      <c r="N606" s="256"/>
      <c r="O606" s="256"/>
      <c r="P606" s="256"/>
      <c r="Q606" s="256"/>
      <c r="R606" s="256"/>
      <c r="S606" s="256"/>
      <c r="T606" s="257"/>
      <c r="U606" s="14"/>
      <c r="V606" s="14"/>
      <c r="W606" s="14"/>
      <c r="X606" s="14"/>
      <c r="Y606" s="14"/>
      <c r="Z606" s="14"/>
      <c r="AA606" s="14"/>
      <c r="AB606" s="14"/>
      <c r="AC606" s="14"/>
      <c r="AD606" s="14"/>
      <c r="AE606" s="14"/>
      <c r="AT606" s="258" t="s">
        <v>319</v>
      </c>
      <c r="AU606" s="258" t="s">
        <v>85</v>
      </c>
      <c r="AV606" s="14" t="s">
        <v>83</v>
      </c>
      <c r="AW606" s="14" t="s">
        <v>37</v>
      </c>
      <c r="AX606" s="14" t="s">
        <v>76</v>
      </c>
      <c r="AY606" s="258" t="s">
        <v>308</v>
      </c>
    </row>
    <row r="607" s="14" customFormat="1">
      <c r="A607" s="14"/>
      <c r="B607" s="249"/>
      <c r="C607" s="250"/>
      <c r="D607" s="236" t="s">
        <v>319</v>
      </c>
      <c r="E607" s="251" t="s">
        <v>19</v>
      </c>
      <c r="F607" s="252" t="s">
        <v>3419</v>
      </c>
      <c r="G607" s="250"/>
      <c r="H607" s="251" t="s">
        <v>19</v>
      </c>
      <c r="I607" s="253"/>
      <c r="J607" s="250"/>
      <c r="K607" s="250"/>
      <c r="L607" s="254"/>
      <c r="M607" s="255"/>
      <c r="N607" s="256"/>
      <c r="O607" s="256"/>
      <c r="P607" s="256"/>
      <c r="Q607" s="256"/>
      <c r="R607" s="256"/>
      <c r="S607" s="256"/>
      <c r="T607" s="257"/>
      <c r="U607" s="14"/>
      <c r="V607" s="14"/>
      <c r="W607" s="14"/>
      <c r="X607" s="14"/>
      <c r="Y607" s="14"/>
      <c r="Z607" s="14"/>
      <c r="AA607" s="14"/>
      <c r="AB607" s="14"/>
      <c r="AC607" s="14"/>
      <c r="AD607" s="14"/>
      <c r="AE607" s="14"/>
      <c r="AT607" s="258" t="s">
        <v>319</v>
      </c>
      <c r="AU607" s="258" t="s">
        <v>85</v>
      </c>
      <c r="AV607" s="14" t="s">
        <v>83</v>
      </c>
      <c r="AW607" s="14" t="s">
        <v>37</v>
      </c>
      <c r="AX607" s="14" t="s">
        <v>76</v>
      </c>
      <c r="AY607" s="258" t="s">
        <v>308</v>
      </c>
    </row>
    <row r="608" s="13" customFormat="1">
      <c r="A608" s="13"/>
      <c r="B608" s="234"/>
      <c r="C608" s="235"/>
      <c r="D608" s="236" t="s">
        <v>319</v>
      </c>
      <c r="E608" s="237" t="s">
        <v>19</v>
      </c>
      <c r="F608" s="238" t="s">
        <v>3420</v>
      </c>
      <c r="G608" s="235"/>
      <c r="H608" s="239">
        <v>5.25</v>
      </c>
      <c r="I608" s="240"/>
      <c r="J608" s="235"/>
      <c r="K608" s="235"/>
      <c r="L608" s="241"/>
      <c r="M608" s="242"/>
      <c r="N608" s="243"/>
      <c r="O608" s="243"/>
      <c r="P608" s="243"/>
      <c r="Q608" s="243"/>
      <c r="R608" s="243"/>
      <c r="S608" s="243"/>
      <c r="T608" s="244"/>
      <c r="U608" s="13"/>
      <c r="V608" s="13"/>
      <c r="W608" s="13"/>
      <c r="X608" s="13"/>
      <c r="Y608" s="13"/>
      <c r="Z608" s="13"/>
      <c r="AA608" s="13"/>
      <c r="AB608" s="13"/>
      <c r="AC608" s="13"/>
      <c r="AD608" s="13"/>
      <c r="AE608" s="13"/>
      <c r="AT608" s="245" t="s">
        <v>319</v>
      </c>
      <c r="AU608" s="245" t="s">
        <v>85</v>
      </c>
      <c r="AV608" s="13" t="s">
        <v>85</v>
      </c>
      <c r="AW608" s="13" t="s">
        <v>37</v>
      </c>
      <c r="AX608" s="13" t="s">
        <v>83</v>
      </c>
      <c r="AY608" s="245" t="s">
        <v>308</v>
      </c>
    </row>
    <row r="609" s="2" customFormat="1" ht="55.5" customHeight="1">
      <c r="A609" s="41"/>
      <c r="B609" s="42"/>
      <c r="C609" s="216" t="s">
        <v>1754</v>
      </c>
      <c r="D609" s="216" t="s">
        <v>310</v>
      </c>
      <c r="E609" s="217" t="s">
        <v>3406</v>
      </c>
      <c r="F609" s="218" t="s">
        <v>3407</v>
      </c>
      <c r="G609" s="219" t="s">
        <v>474</v>
      </c>
      <c r="H609" s="220">
        <v>145</v>
      </c>
      <c r="I609" s="221"/>
      <c r="J609" s="222">
        <f>ROUND(I609*H609,2)</f>
        <v>0</v>
      </c>
      <c r="K609" s="218" t="s">
        <v>314</v>
      </c>
      <c r="L609" s="47"/>
      <c r="M609" s="223" t="s">
        <v>19</v>
      </c>
      <c r="N609" s="224" t="s">
        <v>47</v>
      </c>
      <c r="O609" s="87"/>
      <c r="P609" s="225">
        <f>O609*H609</f>
        <v>0</v>
      </c>
      <c r="Q609" s="225">
        <v>0</v>
      </c>
      <c r="R609" s="225">
        <f>Q609*H609</f>
        <v>0</v>
      </c>
      <c r="S609" s="225">
        <v>0</v>
      </c>
      <c r="T609" s="226">
        <f>S609*H609</f>
        <v>0</v>
      </c>
      <c r="U609" s="41"/>
      <c r="V609" s="41"/>
      <c r="W609" s="41"/>
      <c r="X609" s="41"/>
      <c r="Y609" s="41"/>
      <c r="Z609" s="41"/>
      <c r="AA609" s="41"/>
      <c r="AB609" s="41"/>
      <c r="AC609" s="41"/>
      <c r="AD609" s="41"/>
      <c r="AE609" s="41"/>
      <c r="AR609" s="227" t="s">
        <v>782</v>
      </c>
      <c r="AT609" s="227" t="s">
        <v>310</v>
      </c>
      <c r="AU609" s="227" t="s">
        <v>85</v>
      </c>
      <c r="AY609" s="20" t="s">
        <v>308</v>
      </c>
      <c r="BE609" s="228">
        <f>IF(N609="základní",J609,0)</f>
        <v>0</v>
      </c>
      <c r="BF609" s="228">
        <f>IF(N609="snížená",J609,0)</f>
        <v>0</v>
      </c>
      <c r="BG609" s="228">
        <f>IF(N609="zákl. přenesená",J609,0)</f>
        <v>0</v>
      </c>
      <c r="BH609" s="228">
        <f>IF(N609="sníž. přenesená",J609,0)</f>
        <v>0</v>
      </c>
      <c r="BI609" s="228">
        <f>IF(N609="nulová",J609,0)</f>
        <v>0</v>
      </c>
      <c r="BJ609" s="20" t="s">
        <v>83</v>
      </c>
      <c r="BK609" s="228">
        <f>ROUND(I609*H609,2)</f>
        <v>0</v>
      </c>
      <c r="BL609" s="20" t="s">
        <v>782</v>
      </c>
      <c r="BM609" s="227" t="s">
        <v>3421</v>
      </c>
    </row>
    <row r="610" s="2" customFormat="1">
      <c r="A610" s="41"/>
      <c r="B610" s="42"/>
      <c r="C610" s="43"/>
      <c r="D610" s="229" t="s">
        <v>317</v>
      </c>
      <c r="E610" s="43"/>
      <c r="F610" s="230" t="s">
        <v>3409</v>
      </c>
      <c r="G610" s="43"/>
      <c r="H610" s="43"/>
      <c r="I610" s="231"/>
      <c r="J610" s="43"/>
      <c r="K610" s="43"/>
      <c r="L610" s="47"/>
      <c r="M610" s="232"/>
      <c r="N610" s="233"/>
      <c r="O610" s="87"/>
      <c r="P610" s="87"/>
      <c r="Q610" s="87"/>
      <c r="R610" s="87"/>
      <c r="S610" s="87"/>
      <c r="T610" s="88"/>
      <c r="U610" s="41"/>
      <c r="V610" s="41"/>
      <c r="W610" s="41"/>
      <c r="X610" s="41"/>
      <c r="Y610" s="41"/>
      <c r="Z610" s="41"/>
      <c r="AA610" s="41"/>
      <c r="AB610" s="41"/>
      <c r="AC610" s="41"/>
      <c r="AD610" s="41"/>
      <c r="AE610" s="41"/>
      <c r="AT610" s="20" t="s">
        <v>317</v>
      </c>
      <c r="AU610" s="20" t="s">
        <v>85</v>
      </c>
    </row>
    <row r="611" s="14" customFormat="1">
      <c r="A611" s="14"/>
      <c r="B611" s="249"/>
      <c r="C611" s="250"/>
      <c r="D611" s="236" t="s">
        <v>319</v>
      </c>
      <c r="E611" s="251" t="s">
        <v>19</v>
      </c>
      <c r="F611" s="252" t="s">
        <v>3229</v>
      </c>
      <c r="G611" s="250"/>
      <c r="H611" s="251" t="s">
        <v>19</v>
      </c>
      <c r="I611" s="253"/>
      <c r="J611" s="250"/>
      <c r="K611" s="250"/>
      <c r="L611" s="254"/>
      <c r="M611" s="255"/>
      <c r="N611" s="256"/>
      <c r="O611" s="256"/>
      <c r="P611" s="256"/>
      <c r="Q611" s="256"/>
      <c r="R611" s="256"/>
      <c r="S611" s="256"/>
      <c r="T611" s="257"/>
      <c r="U611" s="14"/>
      <c r="V611" s="14"/>
      <c r="W611" s="14"/>
      <c r="X611" s="14"/>
      <c r="Y611" s="14"/>
      <c r="Z611" s="14"/>
      <c r="AA611" s="14"/>
      <c r="AB611" s="14"/>
      <c r="AC611" s="14"/>
      <c r="AD611" s="14"/>
      <c r="AE611" s="14"/>
      <c r="AT611" s="258" t="s">
        <v>319</v>
      </c>
      <c r="AU611" s="258" t="s">
        <v>85</v>
      </c>
      <c r="AV611" s="14" t="s">
        <v>83</v>
      </c>
      <c r="AW611" s="14" t="s">
        <v>37</v>
      </c>
      <c r="AX611" s="14" t="s">
        <v>76</v>
      </c>
      <c r="AY611" s="258" t="s">
        <v>308</v>
      </c>
    </row>
    <row r="612" s="14" customFormat="1">
      <c r="A612" s="14"/>
      <c r="B612" s="249"/>
      <c r="C612" s="250"/>
      <c r="D612" s="236" t="s">
        <v>319</v>
      </c>
      <c r="E612" s="251" t="s">
        <v>19</v>
      </c>
      <c r="F612" s="252" t="s">
        <v>3422</v>
      </c>
      <c r="G612" s="250"/>
      <c r="H612" s="251" t="s">
        <v>19</v>
      </c>
      <c r="I612" s="253"/>
      <c r="J612" s="250"/>
      <c r="K612" s="250"/>
      <c r="L612" s="254"/>
      <c r="M612" s="255"/>
      <c r="N612" s="256"/>
      <c r="O612" s="256"/>
      <c r="P612" s="256"/>
      <c r="Q612" s="256"/>
      <c r="R612" s="256"/>
      <c r="S612" s="256"/>
      <c r="T612" s="257"/>
      <c r="U612" s="14"/>
      <c r="V612" s="14"/>
      <c r="W612" s="14"/>
      <c r="X612" s="14"/>
      <c r="Y612" s="14"/>
      <c r="Z612" s="14"/>
      <c r="AA612" s="14"/>
      <c r="AB612" s="14"/>
      <c r="AC612" s="14"/>
      <c r="AD612" s="14"/>
      <c r="AE612" s="14"/>
      <c r="AT612" s="258" t="s">
        <v>319</v>
      </c>
      <c r="AU612" s="258" t="s">
        <v>85</v>
      </c>
      <c r="AV612" s="14" t="s">
        <v>83</v>
      </c>
      <c r="AW612" s="14" t="s">
        <v>37</v>
      </c>
      <c r="AX612" s="14" t="s">
        <v>76</v>
      </c>
      <c r="AY612" s="258" t="s">
        <v>308</v>
      </c>
    </row>
    <row r="613" s="13" customFormat="1">
      <c r="A613" s="13"/>
      <c r="B613" s="234"/>
      <c r="C613" s="235"/>
      <c r="D613" s="236" t="s">
        <v>319</v>
      </c>
      <c r="E613" s="237" t="s">
        <v>19</v>
      </c>
      <c r="F613" s="238" t="s">
        <v>3423</v>
      </c>
      <c r="G613" s="235"/>
      <c r="H613" s="239">
        <v>145</v>
      </c>
      <c r="I613" s="240"/>
      <c r="J613" s="235"/>
      <c r="K613" s="235"/>
      <c r="L613" s="241"/>
      <c r="M613" s="242"/>
      <c r="N613" s="243"/>
      <c r="O613" s="243"/>
      <c r="P613" s="243"/>
      <c r="Q613" s="243"/>
      <c r="R613" s="243"/>
      <c r="S613" s="243"/>
      <c r="T613" s="244"/>
      <c r="U613" s="13"/>
      <c r="V613" s="13"/>
      <c r="W613" s="13"/>
      <c r="X613" s="13"/>
      <c r="Y613" s="13"/>
      <c r="Z613" s="13"/>
      <c r="AA613" s="13"/>
      <c r="AB613" s="13"/>
      <c r="AC613" s="13"/>
      <c r="AD613" s="13"/>
      <c r="AE613" s="13"/>
      <c r="AT613" s="245" t="s">
        <v>319</v>
      </c>
      <c r="AU613" s="245" t="s">
        <v>85</v>
      </c>
      <c r="AV613" s="13" t="s">
        <v>85</v>
      </c>
      <c r="AW613" s="13" t="s">
        <v>37</v>
      </c>
      <c r="AX613" s="13" t="s">
        <v>83</v>
      </c>
      <c r="AY613" s="245" t="s">
        <v>308</v>
      </c>
    </row>
    <row r="614" s="2" customFormat="1" ht="16.5" customHeight="1">
      <c r="A614" s="41"/>
      <c r="B614" s="42"/>
      <c r="C614" s="280" t="s">
        <v>816</v>
      </c>
      <c r="D614" s="280" t="s">
        <v>1137</v>
      </c>
      <c r="E614" s="281" t="s">
        <v>3412</v>
      </c>
      <c r="F614" s="282" t="s">
        <v>3413</v>
      </c>
      <c r="G614" s="283" t="s">
        <v>474</v>
      </c>
      <c r="H614" s="284">
        <v>152.25</v>
      </c>
      <c r="I614" s="285"/>
      <c r="J614" s="286">
        <f>ROUND(I614*H614,2)</f>
        <v>0</v>
      </c>
      <c r="K614" s="282" t="s">
        <v>3254</v>
      </c>
      <c r="L614" s="287"/>
      <c r="M614" s="288" t="s">
        <v>19</v>
      </c>
      <c r="N614" s="289" t="s">
        <v>47</v>
      </c>
      <c r="O614" s="87"/>
      <c r="P614" s="225">
        <f>O614*H614</f>
        <v>0</v>
      </c>
      <c r="Q614" s="225">
        <v>0.00013999999999999999</v>
      </c>
      <c r="R614" s="225">
        <f>Q614*H614</f>
        <v>0.021314999999999997</v>
      </c>
      <c r="S614" s="225">
        <v>0</v>
      </c>
      <c r="T614" s="226">
        <f>S614*H614</f>
        <v>0</v>
      </c>
      <c r="U614" s="41"/>
      <c r="V614" s="41"/>
      <c r="W614" s="41"/>
      <c r="X614" s="41"/>
      <c r="Y614" s="41"/>
      <c r="Z614" s="41"/>
      <c r="AA614" s="41"/>
      <c r="AB614" s="41"/>
      <c r="AC614" s="41"/>
      <c r="AD614" s="41"/>
      <c r="AE614" s="41"/>
      <c r="AR614" s="227" t="s">
        <v>3255</v>
      </c>
      <c r="AT614" s="227" t="s">
        <v>1137</v>
      </c>
      <c r="AU614" s="227" t="s">
        <v>85</v>
      </c>
      <c r="AY614" s="20" t="s">
        <v>308</v>
      </c>
      <c r="BE614" s="228">
        <f>IF(N614="základní",J614,0)</f>
        <v>0</v>
      </c>
      <c r="BF614" s="228">
        <f>IF(N614="snížená",J614,0)</f>
        <v>0</v>
      </c>
      <c r="BG614" s="228">
        <f>IF(N614="zákl. přenesená",J614,0)</f>
        <v>0</v>
      </c>
      <c r="BH614" s="228">
        <f>IF(N614="sníž. přenesená",J614,0)</f>
        <v>0</v>
      </c>
      <c r="BI614" s="228">
        <f>IF(N614="nulová",J614,0)</f>
        <v>0</v>
      </c>
      <c r="BJ614" s="20" t="s">
        <v>83</v>
      </c>
      <c r="BK614" s="228">
        <f>ROUND(I614*H614,2)</f>
        <v>0</v>
      </c>
      <c r="BL614" s="20" t="s">
        <v>782</v>
      </c>
      <c r="BM614" s="227" t="s">
        <v>3424</v>
      </c>
    </row>
    <row r="615" s="14" customFormat="1">
      <c r="A615" s="14"/>
      <c r="B615" s="249"/>
      <c r="C615" s="250"/>
      <c r="D615" s="236" t="s">
        <v>319</v>
      </c>
      <c r="E615" s="251" t="s">
        <v>19</v>
      </c>
      <c r="F615" s="252" t="s">
        <v>3229</v>
      </c>
      <c r="G615" s="250"/>
      <c r="H615" s="251" t="s">
        <v>19</v>
      </c>
      <c r="I615" s="253"/>
      <c r="J615" s="250"/>
      <c r="K615" s="250"/>
      <c r="L615" s="254"/>
      <c r="M615" s="255"/>
      <c r="N615" s="256"/>
      <c r="O615" s="256"/>
      <c r="P615" s="256"/>
      <c r="Q615" s="256"/>
      <c r="R615" s="256"/>
      <c r="S615" s="256"/>
      <c r="T615" s="257"/>
      <c r="U615" s="14"/>
      <c r="V615" s="14"/>
      <c r="W615" s="14"/>
      <c r="X615" s="14"/>
      <c r="Y615" s="14"/>
      <c r="Z615" s="14"/>
      <c r="AA615" s="14"/>
      <c r="AB615" s="14"/>
      <c r="AC615" s="14"/>
      <c r="AD615" s="14"/>
      <c r="AE615" s="14"/>
      <c r="AT615" s="258" t="s">
        <v>319</v>
      </c>
      <c r="AU615" s="258" t="s">
        <v>85</v>
      </c>
      <c r="AV615" s="14" t="s">
        <v>83</v>
      </c>
      <c r="AW615" s="14" t="s">
        <v>37</v>
      </c>
      <c r="AX615" s="14" t="s">
        <v>76</v>
      </c>
      <c r="AY615" s="258" t="s">
        <v>308</v>
      </c>
    </row>
    <row r="616" s="14" customFormat="1">
      <c r="A616" s="14"/>
      <c r="B616" s="249"/>
      <c r="C616" s="250"/>
      <c r="D616" s="236" t="s">
        <v>319</v>
      </c>
      <c r="E616" s="251" t="s">
        <v>19</v>
      </c>
      <c r="F616" s="252" t="s">
        <v>3425</v>
      </c>
      <c r="G616" s="250"/>
      <c r="H616" s="251" t="s">
        <v>19</v>
      </c>
      <c r="I616" s="253"/>
      <c r="J616" s="250"/>
      <c r="K616" s="250"/>
      <c r="L616" s="254"/>
      <c r="M616" s="255"/>
      <c r="N616" s="256"/>
      <c r="O616" s="256"/>
      <c r="P616" s="256"/>
      <c r="Q616" s="256"/>
      <c r="R616" s="256"/>
      <c r="S616" s="256"/>
      <c r="T616" s="257"/>
      <c r="U616" s="14"/>
      <c r="V616" s="14"/>
      <c r="W616" s="14"/>
      <c r="X616" s="14"/>
      <c r="Y616" s="14"/>
      <c r="Z616" s="14"/>
      <c r="AA616" s="14"/>
      <c r="AB616" s="14"/>
      <c r="AC616" s="14"/>
      <c r="AD616" s="14"/>
      <c r="AE616" s="14"/>
      <c r="AT616" s="258" t="s">
        <v>319</v>
      </c>
      <c r="AU616" s="258" t="s">
        <v>85</v>
      </c>
      <c r="AV616" s="14" t="s">
        <v>83</v>
      </c>
      <c r="AW616" s="14" t="s">
        <v>37</v>
      </c>
      <c r="AX616" s="14" t="s">
        <v>76</v>
      </c>
      <c r="AY616" s="258" t="s">
        <v>308</v>
      </c>
    </row>
    <row r="617" s="13" customFormat="1">
      <c r="A617" s="13"/>
      <c r="B617" s="234"/>
      <c r="C617" s="235"/>
      <c r="D617" s="236" t="s">
        <v>319</v>
      </c>
      <c r="E617" s="237" t="s">
        <v>19</v>
      </c>
      <c r="F617" s="238" t="s">
        <v>3426</v>
      </c>
      <c r="G617" s="235"/>
      <c r="H617" s="239">
        <v>152.25</v>
      </c>
      <c r="I617" s="240"/>
      <c r="J617" s="235"/>
      <c r="K617" s="235"/>
      <c r="L617" s="241"/>
      <c r="M617" s="242"/>
      <c r="N617" s="243"/>
      <c r="O617" s="243"/>
      <c r="P617" s="243"/>
      <c r="Q617" s="243"/>
      <c r="R617" s="243"/>
      <c r="S617" s="243"/>
      <c r="T617" s="244"/>
      <c r="U617" s="13"/>
      <c r="V617" s="13"/>
      <c r="W617" s="13"/>
      <c r="X617" s="13"/>
      <c r="Y617" s="13"/>
      <c r="Z617" s="13"/>
      <c r="AA617" s="13"/>
      <c r="AB617" s="13"/>
      <c r="AC617" s="13"/>
      <c r="AD617" s="13"/>
      <c r="AE617" s="13"/>
      <c r="AT617" s="245" t="s">
        <v>319</v>
      </c>
      <c r="AU617" s="245" t="s">
        <v>85</v>
      </c>
      <c r="AV617" s="13" t="s">
        <v>85</v>
      </c>
      <c r="AW617" s="13" t="s">
        <v>37</v>
      </c>
      <c r="AX617" s="13" t="s">
        <v>83</v>
      </c>
      <c r="AY617" s="245" t="s">
        <v>308</v>
      </c>
    </row>
    <row r="618" s="2" customFormat="1" ht="24.15" customHeight="1">
      <c r="A618" s="41"/>
      <c r="B618" s="42"/>
      <c r="C618" s="216" t="s">
        <v>1762</v>
      </c>
      <c r="D618" s="216" t="s">
        <v>310</v>
      </c>
      <c r="E618" s="217" t="s">
        <v>3427</v>
      </c>
      <c r="F618" s="218" t="s">
        <v>3428</v>
      </c>
      <c r="G618" s="219" t="s">
        <v>474</v>
      </c>
      <c r="H618" s="220">
        <v>16</v>
      </c>
      <c r="I618" s="221"/>
      <c r="J618" s="222">
        <f>ROUND(I618*H618,2)</f>
        <v>0</v>
      </c>
      <c r="K618" s="218" t="s">
        <v>314</v>
      </c>
      <c r="L618" s="47"/>
      <c r="M618" s="223" t="s">
        <v>19</v>
      </c>
      <c r="N618" s="224" t="s">
        <v>47</v>
      </c>
      <c r="O618" s="87"/>
      <c r="P618" s="225">
        <f>O618*H618</f>
        <v>0</v>
      </c>
      <c r="Q618" s="225">
        <v>0</v>
      </c>
      <c r="R618" s="225">
        <f>Q618*H618</f>
        <v>0</v>
      </c>
      <c r="S618" s="225">
        <v>0</v>
      </c>
      <c r="T618" s="226">
        <f>S618*H618</f>
        <v>0</v>
      </c>
      <c r="U618" s="41"/>
      <c r="V618" s="41"/>
      <c r="W618" s="41"/>
      <c r="X618" s="41"/>
      <c r="Y618" s="41"/>
      <c r="Z618" s="41"/>
      <c r="AA618" s="41"/>
      <c r="AB618" s="41"/>
      <c r="AC618" s="41"/>
      <c r="AD618" s="41"/>
      <c r="AE618" s="41"/>
      <c r="AR618" s="227" t="s">
        <v>782</v>
      </c>
      <c r="AT618" s="227" t="s">
        <v>310</v>
      </c>
      <c r="AU618" s="227" t="s">
        <v>85</v>
      </c>
      <c r="AY618" s="20" t="s">
        <v>308</v>
      </c>
      <c r="BE618" s="228">
        <f>IF(N618="základní",J618,0)</f>
        <v>0</v>
      </c>
      <c r="BF618" s="228">
        <f>IF(N618="snížená",J618,0)</f>
        <v>0</v>
      </c>
      <c r="BG618" s="228">
        <f>IF(N618="zákl. přenesená",J618,0)</f>
        <v>0</v>
      </c>
      <c r="BH618" s="228">
        <f>IF(N618="sníž. přenesená",J618,0)</f>
        <v>0</v>
      </c>
      <c r="BI618" s="228">
        <f>IF(N618="nulová",J618,0)</f>
        <v>0</v>
      </c>
      <c r="BJ618" s="20" t="s">
        <v>83</v>
      </c>
      <c r="BK618" s="228">
        <f>ROUND(I618*H618,2)</f>
        <v>0</v>
      </c>
      <c r="BL618" s="20" t="s">
        <v>782</v>
      </c>
      <c r="BM618" s="227" t="s">
        <v>3429</v>
      </c>
    </row>
    <row r="619" s="2" customFormat="1">
      <c r="A619" s="41"/>
      <c r="B619" s="42"/>
      <c r="C619" s="43"/>
      <c r="D619" s="229" t="s">
        <v>317</v>
      </c>
      <c r="E619" s="43"/>
      <c r="F619" s="230" t="s">
        <v>3430</v>
      </c>
      <c r="G619" s="43"/>
      <c r="H619" s="43"/>
      <c r="I619" s="231"/>
      <c r="J619" s="43"/>
      <c r="K619" s="43"/>
      <c r="L619" s="47"/>
      <c r="M619" s="232"/>
      <c r="N619" s="233"/>
      <c r="O619" s="87"/>
      <c r="P619" s="87"/>
      <c r="Q619" s="87"/>
      <c r="R619" s="87"/>
      <c r="S619" s="87"/>
      <c r="T619" s="88"/>
      <c r="U619" s="41"/>
      <c r="V619" s="41"/>
      <c r="W619" s="41"/>
      <c r="X619" s="41"/>
      <c r="Y619" s="41"/>
      <c r="Z619" s="41"/>
      <c r="AA619" s="41"/>
      <c r="AB619" s="41"/>
      <c r="AC619" s="41"/>
      <c r="AD619" s="41"/>
      <c r="AE619" s="41"/>
      <c r="AT619" s="20" t="s">
        <v>317</v>
      </c>
      <c r="AU619" s="20" t="s">
        <v>85</v>
      </c>
    </row>
    <row r="620" s="14" customFormat="1">
      <c r="A620" s="14"/>
      <c r="B620" s="249"/>
      <c r="C620" s="250"/>
      <c r="D620" s="236" t="s">
        <v>319</v>
      </c>
      <c r="E620" s="251" t="s">
        <v>19</v>
      </c>
      <c r="F620" s="252" t="s">
        <v>3431</v>
      </c>
      <c r="G620" s="250"/>
      <c r="H620" s="251" t="s">
        <v>19</v>
      </c>
      <c r="I620" s="253"/>
      <c r="J620" s="250"/>
      <c r="K620" s="250"/>
      <c r="L620" s="254"/>
      <c r="M620" s="255"/>
      <c r="N620" s="256"/>
      <c r="O620" s="256"/>
      <c r="P620" s="256"/>
      <c r="Q620" s="256"/>
      <c r="R620" s="256"/>
      <c r="S620" s="256"/>
      <c r="T620" s="257"/>
      <c r="U620" s="14"/>
      <c r="V620" s="14"/>
      <c r="W620" s="14"/>
      <c r="X620" s="14"/>
      <c r="Y620" s="14"/>
      <c r="Z620" s="14"/>
      <c r="AA620" s="14"/>
      <c r="AB620" s="14"/>
      <c r="AC620" s="14"/>
      <c r="AD620" s="14"/>
      <c r="AE620" s="14"/>
      <c r="AT620" s="258" t="s">
        <v>319</v>
      </c>
      <c r="AU620" s="258" t="s">
        <v>85</v>
      </c>
      <c r="AV620" s="14" t="s">
        <v>83</v>
      </c>
      <c r="AW620" s="14" t="s">
        <v>37</v>
      </c>
      <c r="AX620" s="14" t="s">
        <v>76</v>
      </c>
      <c r="AY620" s="258" t="s">
        <v>308</v>
      </c>
    </row>
    <row r="621" s="14" customFormat="1">
      <c r="A621" s="14"/>
      <c r="B621" s="249"/>
      <c r="C621" s="250"/>
      <c r="D621" s="236" t="s">
        <v>319</v>
      </c>
      <c r="E621" s="251" t="s">
        <v>19</v>
      </c>
      <c r="F621" s="252" t="s">
        <v>3432</v>
      </c>
      <c r="G621" s="250"/>
      <c r="H621" s="251" t="s">
        <v>19</v>
      </c>
      <c r="I621" s="253"/>
      <c r="J621" s="250"/>
      <c r="K621" s="250"/>
      <c r="L621" s="254"/>
      <c r="M621" s="255"/>
      <c r="N621" s="256"/>
      <c r="O621" s="256"/>
      <c r="P621" s="256"/>
      <c r="Q621" s="256"/>
      <c r="R621" s="256"/>
      <c r="S621" s="256"/>
      <c r="T621" s="257"/>
      <c r="U621" s="14"/>
      <c r="V621" s="14"/>
      <c r="W621" s="14"/>
      <c r="X621" s="14"/>
      <c r="Y621" s="14"/>
      <c r="Z621" s="14"/>
      <c r="AA621" s="14"/>
      <c r="AB621" s="14"/>
      <c r="AC621" s="14"/>
      <c r="AD621" s="14"/>
      <c r="AE621" s="14"/>
      <c r="AT621" s="258" t="s">
        <v>319</v>
      </c>
      <c r="AU621" s="258" t="s">
        <v>85</v>
      </c>
      <c r="AV621" s="14" t="s">
        <v>83</v>
      </c>
      <c r="AW621" s="14" t="s">
        <v>37</v>
      </c>
      <c r="AX621" s="14" t="s">
        <v>76</v>
      </c>
      <c r="AY621" s="258" t="s">
        <v>308</v>
      </c>
    </row>
    <row r="622" s="13" customFormat="1">
      <c r="A622" s="13"/>
      <c r="B622" s="234"/>
      <c r="C622" s="235"/>
      <c r="D622" s="236" t="s">
        <v>319</v>
      </c>
      <c r="E622" s="237" t="s">
        <v>19</v>
      </c>
      <c r="F622" s="238" t="s">
        <v>3433</v>
      </c>
      <c r="G622" s="235"/>
      <c r="H622" s="239">
        <v>16</v>
      </c>
      <c r="I622" s="240"/>
      <c r="J622" s="235"/>
      <c r="K622" s="235"/>
      <c r="L622" s="241"/>
      <c r="M622" s="242"/>
      <c r="N622" s="243"/>
      <c r="O622" s="243"/>
      <c r="P622" s="243"/>
      <c r="Q622" s="243"/>
      <c r="R622" s="243"/>
      <c r="S622" s="243"/>
      <c r="T622" s="244"/>
      <c r="U622" s="13"/>
      <c r="V622" s="13"/>
      <c r="W622" s="13"/>
      <c r="X622" s="13"/>
      <c r="Y622" s="13"/>
      <c r="Z622" s="13"/>
      <c r="AA622" s="13"/>
      <c r="AB622" s="13"/>
      <c r="AC622" s="13"/>
      <c r="AD622" s="13"/>
      <c r="AE622" s="13"/>
      <c r="AT622" s="245" t="s">
        <v>319</v>
      </c>
      <c r="AU622" s="245" t="s">
        <v>85</v>
      </c>
      <c r="AV622" s="13" t="s">
        <v>85</v>
      </c>
      <c r="AW622" s="13" t="s">
        <v>37</v>
      </c>
      <c r="AX622" s="13" t="s">
        <v>83</v>
      </c>
      <c r="AY622" s="245" t="s">
        <v>308</v>
      </c>
    </row>
    <row r="623" s="2" customFormat="1" ht="21.75" customHeight="1">
      <c r="A623" s="41"/>
      <c r="B623" s="42"/>
      <c r="C623" s="216" t="s">
        <v>822</v>
      </c>
      <c r="D623" s="216" t="s">
        <v>310</v>
      </c>
      <c r="E623" s="217" t="s">
        <v>3434</v>
      </c>
      <c r="F623" s="218" t="s">
        <v>3435</v>
      </c>
      <c r="G623" s="219" t="s">
        <v>323</v>
      </c>
      <c r="H623" s="220">
        <v>2</v>
      </c>
      <c r="I623" s="221"/>
      <c r="J623" s="222">
        <f>ROUND(I623*H623,2)</f>
        <v>0</v>
      </c>
      <c r="K623" s="218" t="s">
        <v>314</v>
      </c>
      <c r="L623" s="47"/>
      <c r="M623" s="223" t="s">
        <v>19</v>
      </c>
      <c r="N623" s="224" t="s">
        <v>47</v>
      </c>
      <c r="O623" s="87"/>
      <c r="P623" s="225">
        <f>O623*H623</f>
        <v>0</v>
      </c>
      <c r="Q623" s="225">
        <v>0.00012999999999999999</v>
      </c>
      <c r="R623" s="225">
        <f>Q623*H623</f>
        <v>0.00025999999999999998</v>
      </c>
      <c r="S623" s="225">
        <v>0</v>
      </c>
      <c r="T623" s="226">
        <f>S623*H623</f>
        <v>0</v>
      </c>
      <c r="U623" s="41"/>
      <c r="V623" s="41"/>
      <c r="W623" s="41"/>
      <c r="X623" s="41"/>
      <c r="Y623" s="41"/>
      <c r="Z623" s="41"/>
      <c r="AA623" s="41"/>
      <c r="AB623" s="41"/>
      <c r="AC623" s="41"/>
      <c r="AD623" s="41"/>
      <c r="AE623" s="41"/>
      <c r="AR623" s="227" t="s">
        <v>782</v>
      </c>
      <c r="AT623" s="227" t="s">
        <v>310</v>
      </c>
      <c r="AU623" s="227" t="s">
        <v>85</v>
      </c>
      <c r="AY623" s="20" t="s">
        <v>308</v>
      </c>
      <c r="BE623" s="228">
        <f>IF(N623="základní",J623,0)</f>
        <v>0</v>
      </c>
      <c r="BF623" s="228">
        <f>IF(N623="snížená",J623,0)</f>
        <v>0</v>
      </c>
      <c r="BG623" s="228">
        <f>IF(N623="zákl. přenesená",J623,0)</f>
        <v>0</v>
      </c>
      <c r="BH623" s="228">
        <f>IF(N623="sníž. přenesená",J623,0)</f>
        <v>0</v>
      </c>
      <c r="BI623" s="228">
        <f>IF(N623="nulová",J623,0)</f>
        <v>0</v>
      </c>
      <c r="BJ623" s="20" t="s">
        <v>83</v>
      </c>
      <c r="BK623" s="228">
        <f>ROUND(I623*H623,2)</f>
        <v>0</v>
      </c>
      <c r="BL623" s="20" t="s">
        <v>782</v>
      </c>
      <c r="BM623" s="227" t="s">
        <v>3436</v>
      </c>
    </row>
    <row r="624" s="2" customFormat="1">
      <c r="A624" s="41"/>
      <c r="B624" s="42"/>
      <c r="C624" s="43"/>
      <c r="D624" s="229" t="s">
        <v>317</v>
      </c>
      <c r="E624" s="43"/>
      <c r="F624" s="230" t="s">
        <v>3437</v>
      </c>
      <c r="G624" s="43"/>
      <c r="H624" s="43"/>
      <c r="I624" s="231"/>
      <c r="J624" s="43"/>
      <c r="K624" s="43"/>
      <c r="L624" s="47"/>
      <c r="M624" s="232"/>
      <c r="N624" s="233"/>
      <c r="O624" s="87"/>
      <c r="P624" s="87"/>
      <c r="Q624" s="87"/>
      <c r="R624" s="87"/>
      <c r="S624" s="87"/>
      <c r="T624" s="88"/>
      <c r="U624" s="41"/>
      <c r="V624" s="41"/>
      <c r="W624" s="41"/>
      <c r="X624" s="41"/>
      <c r="Y624" s="41"/>
      <c r="Z624" s="41"/>
      <c r="AA624" s="41"/>
      <c r="AB624" s="41"/>
      <c r="AC624" s="41"/>
      <c r="AD624" s="41"/>
      <c r="AE624" s="41"/>
      <c r="AT624" s="20" t="s">
        <v>317</v>
      </c>
      <c r="AU624" s="20" t="s">
        <v>85</v>
      </c>
    </row>
    <row r="625" s="14" customFormat="1">
      <c r="A625" s="14"/>
      <c r="B625" s="249"/>
      <c r="C625" s="250"/>
      <c r="D625" s="236" t="s">
        <v>319</v>
      </c>
      <c r="E625" s="251" t="s">
        <v>19</v>
      </c>
      <c r="F625" s="252" t="s">
        <v>3229</v>
      </c>
      <c r="G625" s="250"/>
      <c r="H625" s="251" t="s">
        <v>19</v>
      </c>
      <c r="I625" s="253"/>
      <c r="J625" s="250"/>
      <c r="K625" s="250"/>
      <c r="L625" s="254"/>
      <c r="M625" s="255"/>
      <c r="N625" s="256"/>
      <c r="O625" s="256"/>
      <c r="P625" s="256"/>
      <c r="Q625" s="256"/>
      <c r="R625" s="256"/>
      <c r="S625" s="256"/>
      <c r="T625" s="257"/>
      <c r="U625" s="14"/>
      <c r="V625" s="14"/>
      <c r="W625" s="14"/>
      <c r="X625" s="14"/>
      <c r="Y625" s="14"/>
      <c r="Z625" s="14"/>
      <c r="AA625" s="14"/>
      <c r="AB625" s="14"/>
      <c r="AC625" s="14"/>
      <c r="AD625" s="14"/>
      <c r="AE625" s="14"/>
      <c r="AT625" s="258" t="s">
        <v>319</v>
      </c>
      <c r="AU625" s="258" t="s">
        <v>85</v>
      </c>
      <c r="AV625" s="14" t="s">
        <v>83</v>
      </c>
      <c r="AW625" s="14" t="s">
        <v>37</v>
      </c>
      <c r="AX625" s="14" t="s">
        <v>76</v>
      </c>
      <c r="AY625" s="258" t="s">
        <v>308</v>
      </c>
    </row>
    <row r="626" s="14" customFormat="1">
      <c r="A626" s="14"/>
      <c r="B626" s="249"/>
      <c r="C626" s="250"/>
      <c r="D626" s="236" t="s">
        <v>319</v>
      </c>
      <c r="E626" s="251" t="s">
        <v>19</v>
      </c>
      <c r="F626" s="252" t="s">
        <v>3438</v>
      </c>
      <c r="G626" s="250"/>
      <c r="H626" s="251" t="s">
        <v>19</v>
      </c>
      <c r="I626" s="253"/>
      <c r="J626" s="250"/>
      <c r="K626" s="250"/>
      <c r="L626" s="254"/>
      <c r="M626" s="255"/>
      <c r="N626" s="256"/>
      <c r="O626" s="256"/>
      <c r="P626" s="256"/>
      <c r="Q626" s="256"/>
      <c r="R626" s="256"/>
      <c r="S626" s="256"/>
      <c r="T626" s="257"/>
      <c r="U626" s="14"/>
      <c r="V626" s="14"/>
      <c r="W626" s="14"/>
      <c r="X626" s="14"/>
      <c r="Y626" s="14"/>
      <c r="Z626" s="14"/>
      <c r="AA626" s="14"/>
      <c r="AB626" s="14"/>
      <c r="AC626" s="14"/>
      <c r="AD626" s="14"/>
      <c r="AE626" s="14"/>
      <c r="AT626" s="258" t="s">
        <v>319</v>
      </c>
      <c r="AU626" s="258" t="s">
        <v>85</v>
      </c>
      <c r="AV626" s="14" t="s">
        <v>83</v>
      </c>
      <c r="AW626" s="14" t="s">
        <v>37</v>
      </c>
      <c r="AX626" s="14" t="s">
        <v>76</v>
      </c>
      <c r="AY626" s="258" t="s">
        <v>308</v>
      </c>
    </row>
    <row r="627" s="13" customFormat="1">
      <c r="A627" s="13"/>
      <c r="B627" s="234"/>
      <c r="C627" s="235"/>
      <c r="D627" s="236" t="s">
        <v>319</v>
      </c>
      <c r="E627" s="237" t="s">
        <v>19</v>
      </c>
      <c r="F627" s="238" t="s">
        <v>85</v>
      </c>
      <c r="G627" s="235"/>
      <c r="H627" s="239">
        <v>2</v>
      </c>
      <c r="I627" s="240"/>
      <c r="J627" s="235"/>
      <c r="K627" s="235"/>
      <c r="L627" s="241"/>
      <c r="M627" s="242"/>
      <c r="N627" s="243"/>
      <c r="O627" s="243"/>
      <c r="P627" s="243"/>
      <c r="Q627" s="243"/>
      <c r="R627" s="243"/>
      <c r="S627" s="243"/>
      <c r="T627" s="244"/>
      <c r="U627" s="13"/>
      <c r="V627" s="13"/>
      <c r="W627" s="13"/>
      <c r="X627" s="13"/>
      <c r="Y627" s="13"/>
      <c r="Z627" s="13"/>
      <c r="AA627" s="13"/>
      <c r="AB627" s="13"/>
      <c r="AC627" s="13"/>
      <c r="AD627" s="13"/>
      <c r="AE627" s="13"/>
      <c r="AT627" s="245" t="s">
        <v>319</v>
      </c>
      <c r="AU627" s="245" t="s">
        <v>85</v>
      </c>
      <c r="AV627" s="13" t="s">
        <v>85</v>
      </c>
      <c r="AW627" s="13" t="s">
        <v>37</v>
      </c>
      <c r="AX627" s="13" t="s">
        <v>83</v>
      </c>
      <c r="AY627" s="245" t="s">
        <v>308</v>
      </c>
    </row>
    <row r="628" s="2" customFormat="1" ht="16.5" customHeight="1">
      <c r="A628" s="41"/>
      <c r="B628" s="42"/>
      <c r="C628" s="280" t="s">
        <v>1765</v>
      </c>
      <c r="D628" s="280" t="s">
        <v>1137</v>
      </c>
      <c r="E628" s="281" t="s">
        <v>3439</v>
      </c>
      <c r="F628" s="282" t="s">
        <v>3440</v>
      </c>
      <c r="G628" s="283" t="s">
        <v>323</v>
      </c>
      <c r="H628" s="284">
        <v>2</v>
      </c>
      <c r="I628" s="285"/>
      <c r="J628" s="286">
        <f>ROUND(I628*H628,2)</f>
        <v>0</v>
      </c>
      <c r="K628" s="282" t="s">
        <v>3254</v>
      </c>
      <c r="L628" s="287"/>
      <c r="M628" s="288" t="s">
        <v>19</v>
      </c>
      <c r="N628" s="289" t="s">
        <v>47</v>
      </c>
      <c r="O628" s="87"/>
      <c r="P628" s="225">
        <f>O628*H628</f>
        <v>0</v>
      </c>
      <c r="Q628" s="225">
        <v>0</v>
      </c>
      <c r="R628" s="225">
        <f>Q628*H628</f>
        <v>0</v>
      </c>
      <c r="S628" s="225">
        <v>0</v>
      </c>
      <c r="T628" s="226">
        <f>S628*H628</f>
        <v>0</v>
      </c>
      <c r="U628" s="41"/>
      <c r="V628" s="41"/>
      <c r="W628" s="41"/>
      <c r="X628" s="41"/>
      <c r="Y628" s="41"/>
      <c r="Z628" s="41"/>
      <c r="AA628" s="41"/>
      <c r="AB628" s="41"/>
      <c r="AC628" s="41"/>
      <c r="AD628" s="41"/>
      <c r="AE628" s="41"/>
      <c r="AR628" s="227" t="s">
        <v>3255</v>
      </c>
      <c r="AT628" s="227" t="s">
        <v>1137</v>
      </c>
      <c r="AU628" s="227" t="s">
        <v>85</v>
      </c>
      <c r="AY628" s="20" t="s">
        <v>308</v>
      </c>
      <c r="BE628" s="228">
        <f>IF(N628="základní",J628,0)</f>
        <v>0</v>
      </c>
      <c r="BF628" s="228">
        <f>IF(N628="snížená",J628,0)</f>
        <v>0</v>
      </c>
      <c r="BG628" s="228">
        <f>IF(N628="zákl. přenesená",J628,0)</f>
        <v>0</v>
      </c>
      <c r="BH628" s="228">
        <f>IF(N628="sníž. přenesená",J628,0)</f>
        <v>0</v>
      </c>
      <c r="BI628" s="228">
        <f>IF(N628="nulová",J628,0)</f>
        <v>0</v>
      </c>
      <c r="BJ628" s="20" t="s">
        <v>83</v>
      </c>
      <c r="BK628" s="228">
        <f>ROUND(I628*H628,2)</f>
        <v>0</v>
      </c>
      <c r="BL628" s="20" t="s">
        <v>782</v>
      </c>
      <c r="BM628" s="227" t="s">
        <v>3441</v>
      </c>
    </row>
    <row r="629" s="14" customFormat="1">
      <c r="A629" s="14"/>
      <c r="B629" s="249"/>
      <c r="C629" s="250"/>
      <c r="D629" s="236" t="s">
        <v>319</v>
      </c>
      <c r="E629" s="251" t="s">
        <v>19</v>
      </c>
      <c r="F629" s="252" t="s">
        <v>3229</v>
      </c>
      <c r="G629" s="250"/>
      <c r="H629" s="251" t="s">
        <v>19</v>
      </c>
      <c r="I629" s="253"/>
      <c r="J629" s="250"/>
      <c r="K629" s="250"/>
      <c r="L629" s="254"/>
      <c r="M629" s="255"/>
      <c r="N629" s="256"/>
      <c r="O629" s="256"/>
      <c r="P629" s="256"/>
      <c r="Q629" s="256"/>
      <c r="R629" s="256"/>
      <c r="S629" s="256"/>
      <c r="T629" s="257"/>
      <c r="U629" s="14"/>
      <c r="V629" s="14"/>
      <c r="W629" s="14"/>
      <c r="X629" s="14"/>
      <c r="Y629" s="14"/>
      <c r="Z629" s="14"/>
      <c r="AA629" s="14"/>
      <c r="AB629" s="14"/>
      <c r="AC629" s="14"/>
      <c r="AD629" s="14"/>
      <c r="AE629" s="14"/>
      <c r="AT629" s="258" t="s">
        <v>319</v>
      </c>
      <c r="AU629" s="258" t="s">
        <v>85</v>
      </c>
      <c r="AV629" s="14" t="s">
        <v>83</v>
      </c>
      <c r="AW629" s="14" t="s">
        <v>37</v>
      </c>
      <c r="AX629" s="14" t="s">
        <v>76</v>
      </c>
      <c r="AY629" s="258" t="s">
        <v>308</v>
      </c>
    </row>
    <row r="630" s="14" customFormat="1">
      <c r="A630" s="14"/>
      <c r="B630" s="249"/>
      <c r="C630" s="250"/>
      <c r="D630" s="236" t="s">
        <v>319</v>
      </c>
      <c r="E630" s="251" t="s">
        <v>19</v>
      </c>
      <c r="F630" s="252" t="s">
        <v>3442</v>
      </c>
      <c r="G630" s="250"/>
      <c r="H630" s="251" t="s">
        <v>19</v>
      </c>
      <c r="I630" s="253"/>
      <c r="J630" s="250"/>
      <c r="K630" s="250"/>
      <c r="L630" s="254"/>
      <c r="M630" s="255"/>
      <c r="N630" s="256"/>
      <c r="O630" s="256"/>
      <c r="P630" s="256"/>
      <c r="Q630" s="256"/>
      <c r="R630" s="256"/>
      <c r="S630" s="256"/>
      <c r="T630" s="257"/>
      <c r="U630" s="14"/>
      <c r="V630" s="14"/>
      <c r="W630" s="14"/>
      <c r="X630" s="14"/>
      <c r="Y630" s="14"/>
      <c r="Z630" s="14"/>
      <c r="AA630" s="14"/>
      <c r="AB630" s="14"/>
      <c r="AC630" s="14"/>
      <c r="AD630" s="14"/>
      <c r="AE630" s="14"/>
      <c r="AT630" s="258" t="s">
        <v>319</v>
      </c>
      <c r="AU630" s="258" t="s">
        <v>85</v>
      </c>
      <c r="AV630" s="14" t="s">
        <v>83</v>
      </c>
      <c r="AW630" s="14" t="s">
        <v>37</v>
      </c>
      <c r="AX630" s="14" t="s">
        <v>76</v>
      </c>
      <c r="AY630" s="258" t="s">
        <v>308</v>
      </c>
    </row>
    <row r="631" s="13" customFormat="1">
      <c r="A631" s="13"/>
      <c r="B631" s="234"/>
      <c r="C631" s="235"/>
      <c r="D631" s="236" t="s">
        <v>319</v>
      </c>
      <c r="E631" s="237" t="s">
        <v>19</v>
      </c>
      <c r="F631" s="238" t="s">
        <v>85</v>
      </c>
      <c r="G631" s="235"/>
      <c r="H631" s="239">
        <v>2</v>
      </c>
      <c r="I631" s="240"/>
      <c r="J631" s="235"/>
      <c r="K631" s="235"/>
      <c r="L631" s="241"/>
      <c r="M631" s="242"/>
      <c r="N631" s="243"/>
      <c r="O631" s="243"/>
      <c r="P631" s="243"/>
      <c r="Q631" s="243"/>
      <c r="R631" s="243"/>
      <c r="S631" s="243"/>
      <c r="T631" s="244"/>
      <c r="U631" s="13"/>
      <c r="V631" s="13"/>
      <c r="W631" s="13"/>
      <c r="X631" s="13"/>
      <c r="Y631" s="13"/>
      <c r="Z631" s="13"/>
      <c r="AA631" s="13"/>
      <c r="AB631" s="13"/>
      <c r="AC631" s="13"/>
      <c r="AD631" s="13"/>
      <c r="AE631" s="13"/>
      <c r="AT631" s="245" t="s">
        <v>319</v>
      </c>
      <c r="AU631" s="245" t="s">
        <v>85</v>
      </c>
      <c r="AV631" s="13" t="s">
        <v>85</v>
      </c>
      <c r="AW631" s="13" t="s">
        <v>37</v>
      </c>
      <c r="AX631" s="13" t="s">
        <v>83</v>
      </c>
      <c r="AY631" s="245" t="s">
        <v>308</v>
      </c>
    </row>
    <row r="632" s="2" customFormat="1" ht="16.5" customHeight="1">
      <c r="A632" s="41"/>
      <c r="B632" s="42"/>
      <c r="C632" s="216" t="s">
        <v>829</v>
      </c>
      <c r="D632" s="216" t="s">
        <v>310</v>
      </c>
      <c r="E632" s="217" t="s">
        <v>3443</v>
      </c>
      <c r="F632" s="218" t="s">
        <v>3444</v>
      </c>
      <c r="G632" s="219" t="s">
        <v>323</v>
      </c>
      <c r="H632" s="220">
        <v>1</v>
      </c>
      <c r="I632" s="221"/>
      <c r="J632" s="222">
        <f>ROUND(I632*H632,2)</f>
        <v>0</v>
      </c>
      <c r="K632" s="218" t="s">
        <v>314</v>
      </c>
      <c r="L632" s="47"/>
      <c r="M632" s="223" t="s">
        <v>19</v>
      </c>
      <c r="N632" s="224" t="s">
        <v>47</v>
      </c>
      <c r="O632" s="87"/>
      <c r="P632" s="225">
        <f>O632*H632</f>
        <v>0</v>
      </c>
      <c r="Q632" s="225">
        <v>0.00012999999999999999</v>
      </c>
      <c r="R632" s="225">
        <f>Q632*H632</f>
        <v>0.00012999999999999999</v>
      </c>
      <c r="S632" s="225">
        <v>0</v>
      </c>
      <c r="T632" s="226">
        <f>S632*H632</f>
        <v>0</v>
      </c>
      <c r="U632" s="41"/>
      <c r="V632" s="41"/>
      <c r="W632" s="41"/>
      <c r="X632" s="41"/>
      <c r="Y632" s="41"/>
      <c r="Z632" s="41"/>
      <c r="AA632" s="41"/>
      <c r="AB632" s="41"/>
      <c r="AC632" s="41"/>
      <c r="AD632" s="41"/>
      <c r="AE632" s="41"/>
      <c r="AR632" s="227" t="s">
        <v>782</v>
      </c>
      <c r="AT632" s="227" t="s">
        <v>310</v>
      </c>
      <c r="AU632" s="227" t="s">
        <v>85</v>
      </c>
      <c r="AY632" s="20" t="s">
        <v>308</v>
      </c>
      <c r="BE632" s="228">
        <f>IF(N632="základní",J632,0)</f>
        <v>0</v>
      </c>
      <c r="BF632" s="228">
        <f>IF(N632="snížená",J632,0)</f>
        <v>0</v>
      </c>
      <c r="BG632" s="228">
        <f>IF(N632="zákl. přenesená",J632,0)</f>
        <v>0</v>
      </c>
      <c r="BH632" s="228">
        <f>IF(N632="sníž. přenesená",J632,0)</f>
        <v>0</v>
      </c>
      <c r="BI632" s="228">
        <f>IF(N632="nulová",J632,0)</f>
        <v>0</v>
      </c>
      <c r="BJ632" s="20" t="s">
        <v>83</v>
      </c>
      <c r="BK632" s="228">
        <f>ROUND(I632*H632,2)</f>
        <v>0</v>
      </c>
      <c r="BL632" s="20" t="s">
        <v>782</v>
      </c>
      <c r="BM632" s="227" t="s">
        <v>3445</v>
      </c>
    </row>
    <row r="633" s="2" customFormat="1">
      <c r="A633" s="41"/>
      <c r="B633" s="42"/>
      <c r="C633" s="43"/>
      <c r="D633" s="229" t="s">
        <v>317</v>
      </c>
      <c r="E633" s="43"/>
      <c r="F633" s="230" t="s">
        <v>3446</v>
      </c>
      <c r="G633" s="43"/>
      <c r="H633" s="43"/>
      <c r="I633" s="231"/>
      <c r="J633" s="43"/>
      <c r="K633" s="43"/>
      <c r="L633" s="47"/>
      <c r="M633" s="232"/>
      <c r="N633" s="233"/>
      <c r="O633" s="87"/>
      <c r="P633" s="87"/>
      <c r="Q633" s="87"/>
      <c r="R633" s="87"/>
      <c r="S633" s="87"/>
      <c r="T633" s="88"/>
      <c r="U633" s="41"/>
      <c r="V633" s="41"/>
      <c r="W633" s="41"/>
      <c r="X633" s="41"/>
      <c r="Y633" s="41"/>
      <c r="Z633" s="41"/>
      <c r="AA633" s="41"/>
      <c r="AB633" s="41"/>
      <c r="AC633" s="41"/>
      <c r="AD633" s="41"/>
      <c r="AE633" s="41"/>
      <c r="AT633" s="20" t="s">
        <v>317</v>
      </c>
      <c r="AU633" s="20" t="s">
        <v>85</v>
      </c>
    </row>
    <row r="634" s="14" customFormat="1">
      <c r="A634" s="14"/>
      <c r="B634" s="249"/>
      <c r="C634" s="250"/>
      <c r="D634" s="236" t="s">
        <v>319</v>
      </c>
      <c r="E634" s="251" t="s">
        <v>19</v>
      </c>
      <c r="F634" s="252" t="s">
        <v>3032</v>
      </c>
      <c r="G634" s="250"/>
      <c r="H634" s="251" t="s">
        <v>19</v>
      </c>
      <c r="I634" s="253"/>
      <c r="J634" s="250"/>
      <c r="K634" s="250"/>
      <c r="L634" s="254"/>
      <c r="M634" s="255"/>
      <c r="N634" s="256"/>
      <c r="O634" s="256"/>
      <c r="P634" s="256"/>
      <c r="Q634" s="256"/>
      <c r="R634" s="256"/>
      <c r="S634" s="256"/>
      <c r="T634" s="257"/>
      <c r="U634" s="14"/>
      <c r="V634" s="14"/>
      <c r="W634" s="14"/>
      <c r="X634" s="14"/>
      <c r="Y634" s="14"/>
      <c r="Z634" s="14"/>
      <c r="AA634" s="14"/>
      <c r="AB634" s="14"/>
      <c r="AC634" s="14"/>
      <c r="AD634" s="14"/>
      <c r="AE634" s="14"/>
      <c r="AT634" s="258" t="s">
        <v>319</v>
      </c>
      <c r="AU634" s="258" t="s">
        <v>85</v>
      </c>
      <c r="AV634" s="14" t="s">
        <v>83</v>
      </c>
      <c r="AW634" s="14" t="s">
        <v>37</v>
      </c>
      <c r="AX634" s="14" t="s">
        <v>76</v>
      </c>
      <c r="AY634" s="258" t="s">
        <v>308</v>
      </c>
    </row>
    <row r="635" s="14" customFormat="1">
      <c r="A635" s="14"/>
      <c r="B635" s="249"/>
      <c r="C635" s="250"/>
      <c r="D635" s="236" t="s">
        <v>319</v>
      </c>
      <c r="E635" s="251" t="s">
        <v>19</v>
      </c>
      <c r="F635" s="252" t="s">
        <v>3229</v>
      </c>
      <c r="G635" s="250"/>
      <c r="H635" s="251" t="s">
        <v>19</v>
      </c>
      <c r="I635" s="253"/>
      <c r="J635" s="250"/>
      <c r="K635" s="250"/>
      <c r="L635" s="254"/>
      <c r="M635" s="255"/>
      <c r="N635" s="256"/>
      <c r="O635" s="256"/>
      <c r="P635" s="256"/>
      <c r="Q635" s="256"/>
      <c r="R635" s="256"/>
      <c r="S635" s="256"/>
      <c r="T635" s="257"/>
      <c r="U635" s="14"/>
      <c r="V635" s="14"/>
      <c r="W635" s="14"/>
      <c r="X635" s="14"/>
      <c r="Y635" s="14"/>
      <c r="Z635" s="14"/>
      <c r="AA635" s="14"/>
      <c r="AB635" s="14"/>
      <c r="AC635" s="14"/>
      <c r="AD635" s="14"/>
      <c r="AE635" s="14"/>
      <c r="AT635" s="258" t="s">
        <v>319</v>
      </c>
      <c r="AU635" s="258" t="s">
        <v>85</v>
      </c>
      <c r="AV635" s="14" t="s">
        <v>83</v>
      </c>
      <c r="AW635" s="14" t="s">
        <v>37</v>
      </c>
      <c r="AX635" s="14" t="s">
        <v>76</v>
      </c>
      <c r="AY635" s="258" t="s">
        <v>308</v>
      </c>
    </row>
    <row r="636" s="14" customFormat="1">
      <c r="A636" s="14"/>
      <c r="B636" s="249"/>
      <c r="C636" s="250"/>
      <c r="D636" s="236" t="s">
        <v>319</v>
      </c>
      <c r="E636" s="251" t="s">
        <v>19</v>
      </c>
      <c r="F636" s="252" t="s">
        <v>3447</v>
      </c>
      <c r="G636" s="250"/>
      <c r="H636" s="251" t="s">
        <v>19</v>
      </c>
      <c r="I636" s="253"/>
      <c r="J636" s="250"/>
      <c r="K636" s="250"/>
      <c r="L636" s="254"/>
      <c r="M636" s="255"/>
      <c r="N636" s="256"/>
      <c r="O636" s="256"/>
      <c r="P636" s="256"/>
      <c r="Q636" s="256"/>
      <c r="R636" s="256"/>
      <c r="S636" s="256"/>
      <c r="T636" s="257"/>
      <c r="U636" s="14"/>
      <c r="V636" s="14"/>
      <c r="W636" s="14"/>
      <c r="X636" s="14"/>
      <c r="Y636" s="14"/>
      <c r="Z636" s="14"/>
      <c r="AA636" s="14"/>
      <c r="AB636" s="14"/>
      <c r="AC636" s="14"/>
      <c r="AD636" s="14"/>
      <c r="AE636" s="14"/>
      <c r="AT636" s="258" t="s">
        <v>319</v>
      </c>
      <c r="AU636" s="258" t="s">
        <v>85</v>
      </c>
      <c r="AV636" s="14" t="s">
        <v>83</v>
      </c>
      <c r="AW636" s="14" t="s">
        <v>37</v>
      </c>
      <c r="AX636" s="14" t="s">
        <v>76</v>
      </c>
      <c r="AY636" s="258" t="s">
        <v>308</v>
      </c>
    </row>
    <row r="637" s="13" customFormat="1">
      <c r="A637" s="13"/>
      <c r="B637" s="234"/>
      <c r="C637" s="235"/>
      <c r="D637" s="236" t="s">
        <v>319</v>
      </c>
      <c r="E637" s="237" t="s">
        <v>19</v>
      </c>
      <c r="F637" s="238" t="s">
        <v>83</v>
      </c>
      <c r="G637" s="235"/>
      <c r="H637" s="239">
        <v>1</v>
      </c>
      <c r="I637" s="240"/>
      <c r="J637" s="235"/>
      <c r="K637" s="235"/>
      <c r="L637" s="241"/>
      <c r="M637" s="242"/>
      <c r="N637" s="243"/>
      <c r="O637" s="243"/>
      <c r="P637" s="243"/>
      <c r="Q637" s="243"/>
      <c r="R637" s="243"/>
      <c r="S637" s="243"/>
      <c r="T637" s="244"/>
      <c r="U637" s="13"/>
      <c r="V637" s="13"/>
      <c r="W637" s="13"/>
      <c r="X637" s="13"/>
      <c r="Y637" s="13"/>
      <c r="Z637" s="13"/>
      <c r="AA637" s="13"/>
      <c r="AB637" s="13"/>
      <c r="AC637" s="13"/>
      <c r="AD637" s="13"/>
      <c r="AE637" s="13"/>
      <c r="AT637" s="245" t="s">
        <v>319</v>
      </c>
      <c r="AU637" s="245" t="s">
        <v>85</v>
      </c>
      <c r="AV637" s="13" t="s">
        <v>85</v>
      </c>
      <c r="AW637" s="13" t="s">
        <v>37</v>
      </c>
      <c r="AX637" s="13" t="s">
        <v>83</v>
      </c>
      <c r="AY637" s="245" t="s">
        <v>308</v>
      </c>
    </row>
    <row r="638" s="2" customFormat="1" ht="16.5" customHeight="1">
      <c r="A638" s="41"/>
      <c r="B638" s="42"/>
      <c r="C638" s="280" t="s">
        <v>1772</v>
      </c>
      <c r="D638" s="280" t="s">
        <v>1137</v>
      </c>
      <c r="E638" s="281" t="s">
        <v>3448</v>
      </c>
      <c r="F638" s="282" t="s">
        <v>3449</v>
      </c>
      <c r="G638" s="283" t="s">
        <v>323</v>
      </c>
      <c r="H638" s="284">
        <v>1</v>
      </c>
      <c r="I638" s="285"/>
      <c r="J638" s="286">
        <f>ROUND(I638*H638,2)</f>
        <v>0</v>
      </c>
      <c r="K638" s="282" t="s">
        <v>3254</v>
      </c>
      <c r="L638" s="287"/>
      <c r="M638" s="288" t="s">
        <v>19</v>
      </c>
      <c r="N638" s="289" t="s">
        <v>47</v>
      </c>
      <c r="O638" s="87"/>
      <c r="P638" s="225">
        <f>O638*H638</f>
        <v>0</v>
      </c>
      <c r="Q638" s="225">
        <v>0</v>
      </c>
      <c r="R638" s="225">
        <f>Q638*H638</f>
        <v>0</v>
      </c>
      <c r="S638" s="225">
        <v>0</v>
      </c>
      <c r="T638" s="226">
        <f>S638*H638</f>
        <v>0</v>
      </c>
      <c r="U638" s="41"/>
      <c r="V638" s="41"/>
      <c r="W638" s="41"/>
      <c r="X638" s="41"/>
      <c r="Y638" s="41"/>
      <c r="Z638" s="41"/>
      <c r="AA638" s="41"/>
      <c r="AB638" s="41"/>
      <c r="AC638" s="41"/>
      <c r="AD638" s="41"/>
      <c r="AE638" s="41"/>
      <c r="AR638" s="227" t="s">
        <v>3255</v>
      </c>
      <c r="AT638" s="227" t="s">
        <v>1137</v>
      </c>
      <c r="AU638" s="227" t="s">
        <v>85</v>
      </c>
      <c r="AY638" s="20" t="s">
        <v>308</v>
      </c>
      <c r="BE638" s="228">
        <f>IF(N638="základní",J638,0)</f>
        <v>0</v>
      </c>
      <c r="BF638" s="228">
        <f>IF(N638="snížená",J638,0)</f>
        <v>0</v>
      </c>
      <c r="BG638" s="228">
        <f>IF(N638="zákl. přenesená",J638,0)</f>
        <v>0</v>
      </c>
      <c r="BH638" s="228">
        <f>IF(N638="sníž. přenesená",J638,0)</f>
        <v>0</v>
      </c>
      <c r="BI638" s="228">
        <f>IF(N638="nulová",J638,0)</f>
        <v>0</v>
      </c>
      <c r="BJ638" s="20" t="s">
        <v>83</v>
      </c>
      <c r="BK638" s="228">
        <f>ROUND(I638*H638,2)</f>
        <v>0</v>
      </c>
      <c r="BL638" s="20" t="s">
        <v>782</v>
      </c>
      <c r="BM638" s="227" t="s">
        <v>3450</v>
      </c>
    </row>
    <row r="639" s="14" customFormat="1">
      <c r="A639" s="14"/>
      <c r="B639" s="249"/>
      <c r="C639" s="250"/>
      <c r="D639" s="236" t="s">
        <v>319</v>
      </c>
      <c r="E639" s="251" t="s">
        <v>19</v>
      </c>
      <c r="F639" s="252" t="s">
        <v>3032</v>
      </c>
      <c r="G639" s="250"/>
      <c r="H639" s="251" t="s">
        <v>19</v>
      </c>
      <c r="I639" s="253"/>
      <c r="J639" s="250"/>
      <c r="K639" s="250"/>
      <c r="L639" s="254"/>
      <c r="M639" s="255"/>
      <c r="N639" s="256"/>
      <c r="O639" s="256"/>
      <c r="P639" s="256"/>
      <c r="Q639" s="256"/>
      <c r="R639" s="256"/>
      <c r="S639" s="256"/>
      <c r="T639" s="257"/>
      <c r="U639" s="14"/>
      <c r="V639" s="14"/>
      <c r="W639" s="14"/>
      <c r="X639" s="14"/>
      <c r="Y639" s="14"/>
      <c r="Z639" s="14"/>
      <c r="AA639" s="14"/>
      <c r="AB639" s="14"/>
      <c r="AC639" s="14"/>
      <c r="AD639" s="14"/>
      <c r="AE639" s="14"/>
      <c r="AT639" s="258" t="s">
        <v>319</v>
      </c>
      <c r="AU639" s="258" t="s">
        <v>85</v>
      </c>
      <c r="AV639" s="14" t="s">
        <v>83</v>
      </c>
      <c r="AW639" s="14" t="s">
        <v>37</v>
      </c>
      <c r="AX639" s="14" t="s">
        <v>76</v>
      </c>
      <c r="AY639" s="258" t="s">
        <v>308</v>
      </c>
    </row>
    <row r="640" s="14" customFormat="1">
      <c r="A640" s="14"/>
      <c r="B640" s="249"/>
      <c r="C640" s="250"/>
      <c r="D640" s="236" t="s">
        <v>319</v>
      </c>
      <c r="E640" s="251" t="s">
        <v>19</v>
      </c>
      <c r="F640" s="252" t="s">
        <v>3229</v>
      </c>
      <c r="G640" s="250"/>
      <c r="H640" s="251" t="s">
        <v>19</v>
      </c>
      <c r="I640" s="253"/>
      <c r="J640" s="250"/>
      <c r="K640" s="250"/>
      <c r="L640" s="254"/>
      <c r="M640" s="255"/>
      <c r="N640" s="256"/>
      <c r="O640" s="256"/>
      <c r="P640" s="256"/>
      <c r="Q640" s="256"/>
      <c r="R640" s="256"/>
      <c r="S640" s="256"/>
      <c r="T640" s="257"/>
      <c r="U640" s="14"/>
      <c r="V640" s="14"/>
      <c r="W640" s="14"/>
      <c r="X640" s="14"/>
      <c r="Y640" s="14"/>
      <c r="Z640" s="14"/>
      <c r="AA640" s="14"/>
      <c r="AB640" s="14"/>
      <c r="AC640" s="14"/>
      <c r="AD640" s="14"/>
      <c r="AE640" s="14"/>
      <c r="AT640" s="258" t="s">
        <v>319</v>
      </c>
      <c r="AU640" s="258" t="s">
        <v>85</v>
      </c>
      <c r="AV640" s="14" t="s">
        <v>83</v>
      </c>
      <c r="AW640" s="14" t="s">
        <v>37</v>
      </c>
      <c r="AX640" s="14" t="s">
        <v>76</v>
      </c>
      <c r="AY640" s="258" t="s">
        <v>308</v>
      </c>
    </row>
    <row r="641" s="14" customFormat="1">
      <c r="A641" s="14"/>
      <c r="B641" s="249"/>
      <c r="C641" s="250"/>
      <c r="D641" s="236" t="s">
        <v>319</v>
      </c>
      <c r="E641" s="251" t="s">
        <v>19</v>
      </c>
      <c r="F641" s="252" t="s">
        <v>3451</v>
      </c>
      <c r="G641" s="250"/>
      <c r="H641" s="251" t="s">
        <v>19</v>
      </c>
      <c r="I641" s="253"/>
      <c r="J641" s="250"/>
      <c r="K641" s="250"/>
      <c r="L641" s="254"/>
      <c r="M641" s="255"/>
      <c r="N641" s="256"/>
      <c r="O641" s="256"/>
      <c r="P641" s="256"/>
      <c r="Q641" s="256"/>
      <c r="R641" s="256"/>
      <c r="S641" s="256"/>
      <c r="T641" s="257"/>
      <c r="U641" s="14"/>
      <c r="V641" s="14"/>
      <c r="W641" s="14"/>
      <c r="X641" s="14"/>
      <c r="Y641" s="14"/>
      <c r="Z641" s="14"/>
      <c r="AA641" s="14"/>
      <c r="AB641" s="14"/>
      <c r="AC641" s="14"/>
      <c r="AD641" s="14"/>
      <c r="AE641" s="14"/>
      <c r="AT641" s="258" t="s">
        <v>319</v>
      </c>
      <c r="AU641" s="258" t="s">
        <v>85</v>
      </c>
      <c r="AV641" s="14" t="s">
        <v>83</v>
      </c>
      <c r="AW641" s="14" t="s">
        <v>37</v>
      </c>
      <c r="AX641" s="14" t="s">
        <v>76</v>
      </c>
      <c r="AY641" s="258" t="s">
        <v>308</v>
      </c>
    </row>
    <row r="642" s="13" customFormat="1">
      <c r="A642" s="13"/>
      <c r="B642" s="234"/>
      <c r="C642" s="235"/>
      <c r="D642" s="236" t="s">
        <v>319</v>
      </c>
      <c r="E642" s="237" t="s">
        <v>19</v>
      </c>
      <c r="F642" s="238" t="s">
        <v>83</v>
      </c>
      <c r="G642" s="235"/>
      <c r="H642" s="239">
        <v>1</v>
      </c>
      <c r="I642" s="240"/>
      <c r="J642" s="235"/>
      <c r="K642" s="235"/>
      <c r="L642" s="241"/>
      <c r="M642" s="242"/>
      <c r="N642" s="243"/>
      <c r="O642" s="243"/>
      <c r="P642" s="243"/>
      <c r="Q642" s="243"/>
      <c r="R642" s="243"/>
      <c r="S642" s="243"/>
      <c r="T642" s="244"/>
      <c r="U642" s="13"/>
      <c r="V642" s="13"/>
      <c r="W642" s="13"/>
      <c r="X642" s="13"/>
      <c r="Y642" s="13"/>
      <c r="Z642" s="13"/>
      <c r="AA642" s="13"/>
      <c r="AB642" s="13"/>
      <c r="AC642" s="13"/>
      <c r="AD642" s="13"/>
      <c r="AE642" s="13"/>
      <c r="AT642" s="245" t="s">
        <v>319</v>
      </c>
      <c r="AU642" s="245" t="s">
        <v>85</v>
      </c>
      <c r="AV642" s="13" t="s">
        <v>85</v>
      </c>
      <c r="AW642" s="13" t="s">
        <v>37</v>
      </c>
      <c r="AX642" s="13" t="s">
        <v>83</v>
      </c>
      <c r="AY642" s="245" t="s">
        <v>308</v>
      </c>
    </row>
    <row r="643" s="2" customFormat="1" ht="24.15" customHeight="1">
      <c r="A643" s="41"/>
      <c r="B643" s="42"/>
      <c r="C643" s="216" t="s">
        <v>832</v>
      </c>
      <c r="D643" s="216" t="s">
        <v>310</v>
      </c>
      <c r="E643" s="217" t="s">
        <v>3452</v>
      </c>
      <c r="F643" s="218" t="s">
        <v>3453</v>
      </c>
      <c r="G643" s="219" t="s">
        <v>323</v>
      </c>
      <c r="H643" s="220">
        <v>18</v>
      </c>
      <c r="I643" s="221"/>
      <c r="J643" s="222">
        <f>ROUND(I643*H643,2)</f>
        <v>0</v>
      </c>
      <c r="K643" s="218" t="s">
        <v>314</v>
      </c>
      <c r="L643" s="47"/>
      <c r="M643" s="223" t="s">
        <v>19</v>
      </c>
      <c r="N643" s="224" t="s">
        <v>47</v>
      </c>
      <c r="O643" s="87"/>
      <c r="P643" s="225">
        <f>O643*H643</f>
        <v>0</v>
      </c>
      <c r="Q643" s="225">
        <v>0</v>
      </c>
      <c r="R643" s="225">
        <f>Q643*H643</f>
        <v>0</v>
      </c>
      <c r="S643" s="225">
        <v>0</v>
      </c>
      <c r="T643" s="226">
        <f>S643*H643</f>
        <v>0</v>
      </c>
      <c r="U643" s="41"/>
      <c r="V643" s="41"/>
      <c r="W643" s="41"/>
      <c r="X643" s="41"/>
      <c r="Y643" s="41"/>
      <c r="Z643" s="41"/>
      <c r="AA643" s="41"/>
      <c r="AB643" s="41"/>
      <c r="AC643" s="41"/>
      <c r="AD643" s="41"/>
      <c r="AE643" s="41"/>
      <c r="AR643" s="227" t="s">
        <v>782</v>
      </c>
      <c r="AT643" s="227" t="s">
        <v>310</v>
      </c>
      <c r="AU643" s="227" t="s">
        <v>85</v>
      </c>
      <c r="AY643" s="20" t="s">
        <v>308</v>
      </c>
      <c r="BE643" s="228">
        <f>IF(N643="základní",J643,0)</f>
        <v>0</v>
      </c>
      <c r="BF643" s="228">
        <f>IF(N643="snížená",J643,0)</f>
        <v>0</v>
      </c>
      <c r="BG643" s="228">
        <f>IF(N643="zákl. přenesená",J643,0)</f>
        <v>0</v>
      </c>
      <c r="BH643" s="228">
        <f>IF(N643="sníž. přenesená",J643,0)</f>
        <v>0</v>
      </c>
      <c r="BI643" s="228">
        <f>IF(N643="nulová",J643,0)</f>
        <v>0</v>
      </c>
      <c r="BJ643" s="20" t="s">
        <v>83</v>
      </c>
      <c r="BK643" s="228">
        <f>ROUND(I643*H643,2)</f>
        <v>0</v>
      </c>
      <c r="BL643" s="20" t="s">
        <v>782</v>
      </c>
      <c r="BM643" s="227" t="s">
        <v>3454</v>
      </c>
    </row>
    <row r="644" s="2" customFormat="1">
      <c r="A644" s="41"/>
      <c r="B644" s="42"/>
      <c r="C644" s="43"/>
      <c r="D644" s="229" t="s">
        <v>317</v>
      </c>
      <c r="E644" s="43"/>
      <c r="F644" s="230" t="s">
        <v>3455</v>
      </c>
      <c r="G644" s="43"/>
      <c r="H644" s="43"/>
      <c r="I644" s="231"/>
      <c r="J644" s="43"/>
      <c r="K644" s="43"/>
      <c r="L644" s="47"/>
      <c r="M644" s="232"/>
      <c r="N644" s="233"/>
      <c r="O644" s="87"/>
      <c r="P644" s="87"/>
      <c r="Q644" s="87"/>
      <c r="R644" s="87"/>
      <c r="S644" s="87"/>
      <c r="T644" s="88"/>
      <c r="U644" s="41"/>
      <c r="V644" s="41"/>
      <c r="W644" s="41"/>
      <c r="X644" s="41"/>
      <c r="Y644" s="41"/>
      <c r="Z644" s="41"/>
      <c r="AA644" s="41"/>
      <c r="AB644" s="41"/>
      <c r="AC644" s="41"/>
      <c r="AD644" s="41"/>
      <c r="AE644" s="41"/>
      <c r="AT644" s="20" t="s">
        <v>317</v>
      </c>
      <c r="AU644" s="20" t="s">
        <v>85</v>
      </c>
    </row>
    <row r="645" s="14" customFormat="1">
      <c r="A645" s="14"/>
      <c r="B645" s="249"/>
      <c r="C645" s="250"/>
      <c r="D645" s="236" t="s">
        <v>319</v>
      </c>
      <c r="E645" s="251" t="s">
        <v>19</v>
      </c>
      <c r="F645" s="252" t="s">
        <v>3229</v>
      </c>
      <c r="G645" s="250"/>
      <c r="H645" s="251" t="s">
        <v>19</v>
      </c>
      <c r="I645" s="253"/>
      <c r="J645" s="250"/>
      <c r="K645" s="250"/>
      <c r="L645" s="254"/>
      <c r="M645" s="255"/>
      <c r="N645" s="256"/>
      <c r="O645" s="256"/>
      <c r="P645" s="256"/>
      <c r="Q645" s="256"/>
      <c r="R645" s="256"/>
      <c r="S645" s="256"/>
      <c r="T645" s="257"/>
      <c r="U645" s="14"/>
      <c r="V645" s="14"/>
      <c r="W645" s="14"/>
      <c r="X645" s="14"/>
      <c r="Y645" s="14"/>
      <c r="Z645" s="14"/>
      <c r="AA645" s="14"/>
      <c r="AB645" s="14"/>
      <c r="AC645" s="14"/>
      <c r="AD645" s="14"/>
      <c r="AE645" s="14"/>
      <c r="AT645" s="258" t="s">
        <v>319</v>
      </c>
      <c r="AU645" s="258" t="s">
        <v>85</v>
      </c>
      <c r="AV645" s="14" t="s">
        <v>83</v>
      </c>
      <c r="AW645" s="14" t="s">
        <v>37</v>
      </c>
      <c r="AX645" s="14" t="s">
        <v>76</v>
      </c>
      <c r="AY645" s="258" t="s">
        <v>308</v>
      </c>
    </row>
    <row r="646" s="14" customFormat="1">
      <c r="A646" s="14"/>
      <c r="B646" s="249"/>
      <c r="C646" s="250"/>
      <c r="D646" s="236" t="s">
        <v>319</v>
      </c>
      <c r="E646" s="251" t="s">
        <v>19</v>
      </c>
      <c r="F646" s="252" t="s">
        <v>3456</v>
      </c>
      <c r="G646" s="250"/>
      <c r="H646" s="251" t="s">
        <v>19</v>
      </c>
      <c r="I646" s="253"/>
      <c r="J646" s="250"/>
      <c r="K646" s="250"/>
      <c r="L646" s="254"/>
      <c r="M646" s="255"/>
      <c r="N646" s="256"/>
      <c r="O646" s="256"/>
      <c r="P646" s="256"/>
      <c r="Q646" s="256"/>
      <c r="R646" s="256"/>
      <c r="S646" s="256"/>
      <c r="T646" s="257"/>
      <c r="U646" s="14"/>
      <c r="V646" s="14"/>
      <c r="W646" s="14"/>
      <c r="X646" s="14"/>
      <c r="Y646" s="14"/>
      <c r="Z646" s="14"/>
      <c r="AA646" s="14"/>
      <c r="AB646" s="14"/>
      <c r="AC646" s="14"/>
      <c r="AD646" s="14"/>
      <c r="AE646" s="14"/>
      <c r="AT646" s="258" t="s">
        <v>319</v>
      </c>
      <c r="AU646" s="258" t="s">
        <v>85</v>
      </c>
      <c r="AV646" s="14" t="s">
        <v>83</v>
      </c>
      <c r="AW646" s="14" t="s">
        <v>37</v>
      </c>
      <c r="AX646" s="14" t="s">
        <v>76</v>
      </c>
      <c r="AY646" s="258" t="s">
        <v>308</v>
      </c>
    </row>
    <row r="647" s="13" customFormat="1">
      <c r="A647" s="13"/>
      <c r="B647" s="234"/>
      <c r="C647" s="235"/>
      <c r="D647" s="236" t="s">
        <v>319</v>
      </c>
      <c r="E647" s="237" t="s">
        <v>19</v>
      </c>
      <c r="F647" s="238" t="s">
        <v>3457</v>
      </c>
      <c r="G647" s="235"/>
      <c r="H647" s="239">
        <v>18</v>
      </c>
      <c r="I647" s="240"/>
      <c r="J647" s="235"/>
      <c r="K647" s="235"/>
      <c r="L647" s="241"/>
      <c r="M647" s="242"/>
      <c r="N647" s="243"/>
      <c r="O647" s="243"/>
      <c r="P647" s="243"/>
      <c r="Q647" s="243"/>
      <c r="R647" s="243"/>
      <c r="S647" s="243"/>
      <c r="T647" s="244"/>
      <c r="U647" s="13"/>
      <c r="V647" s="13"/>
      <c r="W647" s="13"/>
      <c r="X647" s="13"/>
      <c r="Y647" s="13"/>
      <c r="Z647" s="13"/>
      <c r="AA647" s="13"/>
      <c r="AB647" s="13"/>
      <c r="AC647" s="13"/>
      <c r="AD647" s="13"/>
      <c r="AE647" s="13"/>
      <c r="AT647" s="245" t="s">
        <v>319</v>
      </c>
      <c r="AU647" s="245" t="s">
        <v>85</v>
      </c>
      <c r="AV647" s="13" t="s">
        <v>85</v>
      </c>
      <c r="AW647" s="13" t="s">
        <v>37</v>
      </c>
      <c r="AX647" s="13" t="s">
        <v>83</v>
      </c>
      <c r="AY647" s="245" t="s">
        <v>308</v>
      </c>
    </row>
    <row r="648" s="2" customFormat="1" ht="16.5" customHeight="1">
      <c r="A648" s="41"/>
      <c r="B648" s="42"/>
      <c r="C648" s="280" t="s">
        <v>1790</v>
      </c>
      <c r="D648" s="280" t="s">
        <v>1137</v>
      </c>
      <c r="E648" s="281" t="s">
        <v>3458</v>
      </c>
      <c r="F648" s="282" t="s">
        <v>3459</v>
      </c>
      <c r="G648" s="283" t="s">
        <v>323</v>
      </c>
      <c r="H648" s="284">
        <v>18</v>
      </c>
      <c r="I648" s="285"/>
      <c r="J648" s="286">
        <f>ROUND(I648*H648,2)</f>
        <v>0</v>
      </c>
      <c r="K648" s="282" t="s">
        <v>314</v>
      </c>
      <c r="L648" s="287"/>
      <c r="M648" s="288" t="s">
        <v>19</v>
      </c>
      <c r="N648" s="289" t="s">
        <v>47</v>
      </c>
      <c r="O648" s="87"/>
      <c r="P648" s="225">
        <f>O648*H648</f>
        <v>0</v>
      </c>
      <c r="Q648" s="225">
        <v>0</v>
      </c>
      <c r="R648" s="225">
        <f>Q648*H648</f>
        <v>0</v>
      </c>
      <c r="S648" s="225">
        <v>0</v>
      </c>
      <c r="T648" s="226">
        <f>S648*H648</f>
        <v>0</v>
      </c>
      <c r="U648" s="41"/>
      <c r="V648" s="41"/>
      <c r="W648" s="41"/>
      <c r="X648" s="41"/>
      <c r="Y648" s="41"/>
      <c r="Z648" s="41"/>
      <c r="AA648" s="41"/>
      <c r="AB648" s="41"/>
      <c r="AC648" s="41"/>
      <c r="AD648" s="41"/>
      <c r="AE648" s="41"/>
      <c r="AR648" s="227" t="s">
        <v>3255</v>
      </c>
      <c r="AT648" s="227" t="s">
        <v>1137</v>
      </c>
      <c r="AU648" s="227" t="s">
        <v>85</v>
      </c>
      <c r="AY648" s="20" t="s">
        <v>308</v>
      </c>
      <c r="BE648" s="228">
        <f>IF(N648="základní",J648,0)</f>
        <v>0</v>
      </c>
      <c r="BF648" s="228">
        <f>IF(N648="snížená",J648,0)</f>
        <v>0</v>
      </c>
      <c r="BG648" s="228">
        <f>IF(N648="zákl. přenesená",J648,0)</f>
        <v>0</v>
      </c>
      <c r="BH648" s="228">
        <f>IF(N648="sníž. přenesená",J648,0)</f>
        <v>0</v>
      </c>
      <c r="BI648" s="228">
        <f>IF(N648="nulová",J648,0)</f>
        <v>0</v>
      </c>
      <c r="BJ648" s="20" t="s">
        <v>83</v>
      </c>
      <c r="BK648" s="228">
        <f>ROUND(I648*H648,2)</f>
        <v>0</v>
      </c>
      <c r="BL648" s="20" t="s">
        <v>782</v>
      </c>
      <c r="BM648" s="227" t="s">
        <v>3460</v>
      </c>
    </row>
    <row r="649" s="14" customFormat="1">
      <c r="A649" s="14"/>
      <c r="B649" s="249"/>
      <c r="C649" s="250"/>
      <c r="D649" s="236" t="s">
        <v>319</v>
      </c>
      <c r="E649" s="251" t="s">
        <v>19</v>
      </c>
      <c r="F649" s="252" t="s">
        <v>3229</v>
      </c>
      <c r="G649" s="250"/>
      <c r="H649" s="251" t="s">
        <v>19</v>
      </c>
      <c r="I649" s="253"/>
      <c r="J649" s="250"/>
      <c r="K649" s="250"/>
      <c r="L649" s="254"/>
      <c r="M649" s="255"/>
      <c r="N649" s="256"/>
      <c r="O649" s="256"/>
      <c r="P649" s="256"/>
      <c r="Q649" s="256"/>
      <c r="R649" s="256"/>
      <c r="S649" s="256"/>
      <c r="T649" s="257"/>
      <c r="U649" s="14"/>
      <c r="V649" s="14"/>
      <c r="W649" s="14"/>
      <c r="X649" s="14"/>
      <c r="Y649" s="14"/>
      <c r="Z649" s="14"/>
      <c r="AA649" s="14"/>
      <c r="AB649" s="14"/>
      <c r="AC649" s="14"/>
      <c r="AD649" s="14"/>
      <c r="AE649" s="14"/>
      <c r="AT649" s="258" t="s">
        <v>319</v>
      </c>
      <c r="AU649" s="258" t="s">
        <v>85</v>
      </c>
      <c r="AV649" s="14" t="s">
        <v>83</v>
      </c>
      <c r="AW649" s="14" t="s">
        <v>37</v>
      </c>
      <c r="AX649" s="14" t="s">
        <v>76</v>
      </c>
      <c r="AY649" s="258" t="s">
        <v>308</v>
      </c>
    </row>
    <row r="650" s="14" customFormat="1">
      <c r="A650" s="14"/>
      <c r="B650" s="249"/>
      <c r="C650" s="250"/>
      <c r="D650" s="236" t="s">
        <v>319</v>
      </c>
      <c r="E650" s="251" t="s">
        <v>19</v>
      </c>
      <c r="F650" s="252" t="s">
        <v>3456</v>
      </c>
      <c r="G650" s="250"/>
      <c r="H650" s="251" t="s">
        <v>19</v>
      </c>
      <c r="I650" s="253"/>
      <c r="J650" s="250"/>
      <c r="K650" s="250"/>
      <c r="L650" s="254"/>
      <c r="M650" s="255"/>
      <c r="N650" s="256"/>
      <c r="O650" s="256"/>
      <c r="P650" s="256"/>
      <c r="Q650" s="256"/>
      <c r="R650" s="256"/>
      <c r="S650" s="256"/>
      <c r="T650" s="257"/>
      <c r="U650" s="14"/>
      <c r="V650" s="14"/>
      <c r="W650" s="14"/>
      <c r="X650" s="14"/>
      <c r="Y650" s="14"/>
      <c r="Z650" s="14"/>
      <c r="AA650" s="14"/>
      <c r="AB650" s="14"/>
      <c r="AC650" s="14"/>
      <c r="AD650" s="14"/>
      <c r="AE650" s="14"/>
      <c r="AT650" s="258" t="s">
        <v>319</v>
      </c>
      <c r="AU650" s="258" t="s">
        <v>85</v>
      </c>
      <c r="AV650" s="14" t="s">
        <v>83</v>
      </c>
      <c r="AW650" s="14" t="s">
        <v>37</v>
      </c>
      <c r="AX650" s="14" t="s">
        <v>76</v>
      </c>
      <c r="AY650" s="258" t="s">
        <v>308</v>
      </c>
    </row>
    <row r="651" s="13" customFormat="1">
      <c r="A651" s="13"/>
      <c r="B651" s="234"/>
      <c r="C651" s="235"/>
      <c r="D651" s="236" t="s">
        <v>319</v>
      </c>
      <c r="E651" s="237" t="s">
        <v>19</v>
      </c>
      <c r="F651" s="238" t="s">
        <v>3457</v>
      </c>
      <c r="G651" s="235"/>
      <c r="H651" s="239">
        <v>18</v>
      </c>
      <c r="I651" s="240"/>
      <c r="J651" s="235"/>
      <c r="K651" s="235"/>
      <c r="L651" s="241"/>
      <c r="M651" s="242"/>
      <c r="N651" s="243"/>
      <c r="O651" s="243"/>
      <c r="P651" s="243"/>
      <c r="Q651" s="243"/>
      <c r="R651" s="243"/>
      <c r="S651" s="243"/>
      <c r="T651" s="244"/>
      <c r="U651" s="13"/>
      <c r="V651" s="13"/>
      <c r="W651" s="13"/>
      <c r="X651" s="13"/>
      <c r="Y651" s="13"/>
      <c r="Z651" s="13"/>
      <c r="AA651" s="13"/>
      <c r="AB651" s="13"/>
      <c r="AC651" s="13"/>
      <c r="AD651" s="13"/>
      <c r="AE651" s="13"/>
      <c r="AT651" s="245" t="s">
        <v>319</v>
      </c>
      <c r="AU651" s="245" t="s">
        <v>85</v>
      </c>
      <c r="AV651" s="13" t="s">
        <v>85</v>
      </c>
      <c r="AW651" s="13" t="s">
        <v>37</v>
      </c>
      <c r="AX651" s="13" t="s">
        <v>83</v>
      </c>
      <c r="AY651" s="245" t="s">
        <v>308</v>
      </c>
    </row>
    <row r="652" s="2" customFormat="1" ht="33" customHeight="1">
      <c r="A652" s="41"/>
      <c r="B652" s="42"/>
      <c r="C652" s="216" t="s">
        <v>839</v>
      </c>
      <c r="D652" s="216" t="s">
        <v>310</v>
      </c>
      <c r="E652" s="217" t="s">
        <v>3461</v>
      </c>
      <c r="F652" s="218" t="s">
        <v>3462</v>
      </c>
      <c r="G652" s="219" t="s">
        <v>323</v>
      </c>
      <c r="H652" s="220">
        <v>184</v>
      </c>
      <c r="I652" s="221"/>
      <c r="J652" s="222">
        <f>ROUND(I652*H652,2)</f>
        <v>0</v>
      </c>
      <c r="K652" s="218" t="s">
        <v>314</v>
      </c>
      <c r="L652" s="47"/>
      <c r="M652" s="223" t="s">
        <v>19</v>
      </c>
      <c r="N652" s="224" t="s">
        <v>47</v>
      </c>
      <c r="O652" s="87"/>
      <c r="P652" s="225">
        <f>O652*H652</f>
        <v>0</v>
      </c>
      <c r="Q652" s="225">
        <v>0</v>
      </c>
      <c r="R652" s="225">
        <f>Q652*H652</f>
        <v>0</v>
      </c>
      <c r="S652" s="225">
        <v>0</v>
      </c>
      <c r="T652" s="226">
        <f>S652*H652</f>
        <v>0</v>
      </c>
      <c r="U652" s="41"/>
      <c r="V652" s="41"/>
      <c r="W652" s="41"/>
      <c r="X652" s="41"/>
      <c r="Y652" s="41"/>
      <c r="Z652" s="41"/>
      <c r="AA652" s="41"/>
      <c r="AB652" s="41"/>
      <c r="AC652" s="41"/>
      <c r="AD652" s="41"/>
      <c r="AE652" s="41"/>
      <c r="AR652" s="227" t="s">
        <v>782</v>
      </c>
      <c r="AT652" s="227" t="s">
        <v>310</v>
      </c>
      <c r="AU652" s="227" t="s">
        <v>85</v>
      </c>
      <c r="AY652" s="20" t="s">
        <v>308</v>
      </c>
      <c r="BE652" s="228">
        <f>IF(N652="základní",J652,0)</f>
        <v>0</v>
      </c>
      <c r="BF652" s="228">
        <f>IF(N652="snížená",J652,0)</f>
        <v>0</v>
      </c>
      <c r="BG652" s="228">
        <f>IF(N652="zákl. přenesená",J652,0)</f>
        <v>0</v>
      </c>
      <c r="BH652" s="228">
        <f>IF(N652="sníž. přenesená",J652,0)</f>
        <v>0</v>
      </c>
      <c r="BI652" s="228">
        <f>IF(N652="nulová",J652,0)</f>
        <v>0</v>
      </c>
      <c r="BJ652" s="20" t="s">
        <v>83</v>
      </c>
      <c r="BK652" s="228">
        <f>ROUND(I652*H652,2)</f>
        <v>0</v>
      </c>
      <c r="BL652" s="20" t="s">
        <v>782</v>
      </c>
      <c r="BM652" s="227" t="s">
        <v>3463</v>
      </c>
    </row>
    <row r="653" s="2" customFormat="1">
      <c r="A653" s="41"/>
      <c r="B653" s="42"/>
      <c r="C653" s="43"/>
      <c r="D653" s="229" t="s">
        <v>317</v>
      </c>
      <c r="E653" s="43"/>
      <c r="F653" s="230" t="s">
        <v>3464</v>
      </c>
      <c r="G653" s="43"/>
      <c r="H653" s="43"/>
      <c r="I653" s="231"/>
      <c r="J653" s="43"/>
      <c r="K653" s="43"/>
      <c r="L653" s="47"/>
      <c r="M653" s="232"/>
      <c r="N653" s="233"/>
      <c r="O653" s="87"/>
      <c r="P653" s="87"/>
      <c r="Q653" s="87"/>
      <c r="R653" s="87"/>
      <c r="S653" s="87"/>
      <c r="T653" s="88"/>
      <c r="U653" s="41"/>
      <c r="V653" s="41"/>
      <c r="W653" s="41"/>
      <c r="X653" s="41"/>
      <c r="Y653" s="41"/>
      <c r="Z653" s="41"/>
      <c r="AA653" s="41"/>
      <c r="AB653" s="41"/>
      <c r="AC653" s="41"/>
      <c r="AD653" s="41"/>
      <c r="AE653" s="41"/>
      <c r="AT653" s="20" t="s">
        <v>317</v>
      </c>
      <c r="AU653" s="20" t="s">
        <v>85</v>
      </c>
    </row>
    <row r="654" s="14" customFormat="1">
      <c r="A654" s="14"/>
      <c r="B654" s="249"/>
      <c r="C654" s="250"/>
      <c r="D654" s="236" t="s">
        <v>319</v>
      </c>
      <c r="E654" s="251" t="s">
        <v>19</v>
      </c>
      <c r="F654" s="252" t="s">
        <v>3229</v>
      </c>
      <c r="G654" s="250"/>
      <c r="H654" s="251" t="s">
        <v>19</v>
      </c>
      <c r="I654" s="253"/>
      <c r="J654" s="250"/>
      <c r="K654" s="250"/>
      <c r="L654" s="254"/>
      <c r="M654" s="255"/>
      <c r="N654" s="256"/>
      <c r="O654" s="256"/>
      <c r="P654" s="256"/>
      <c r="Q654" s="256"/>
      <c r="R654" s="256"/>
      <c r="S654" s="256"/>
      <c r="T654" s="257"/>
      <c r="U654" s="14"/>
      <c r="V654" s="14"/>
      <c r="W654" s="14"/>
      <c r="X654" s="14"/>
      <c r="Y654" s="14"/>
      <c r="Z654" s="14"/>
      <c r="AA654" s="14"/>
      <c r="AB654" s="14"/>
      <c r="AC654" s="14"/>
      <c r="AD654" s="14"/>
      <c r="AE654" s="14"/>
      <c r="AT654" s="258" t="s">
        <v>319</v>
      </c>
      <c r="AU654" s="258" t="s">
        <v>85</v>
      </c>
      <c r="AV654" s="14" t="s">
        <v>83</v>
      </c>
      <c r="AW654" s="14" t="s">
        <v>37</v>
      </c>
      <c r="AX654" s="14" t="s">
        <v>76</v>
      </c>
      <c r="AY654" s="258" t="s">
        <v>308</v>
      </c>
    </row>
    <row r="655" s="14" customFormat="1">
      <c r="A655" s="14"/>
      <c r="B655" s="249"/>
      <c r="C655" s="250"/>
      <c r="D655" s="236" t="s">
        <v>319</v>
      </c>
      <c r="E655" s="251" t="s">
        <v>19</v>
      </c>
      <c r="F655" s="252" t="s">
        <v>3465</v>
      </c>
      <c r="G655" s="250"/>
      <c r="H655" s="251" t="s">
        <v>19</v>
      </c>
      <c r="I655" s="253"/>
      <c r="J655" s="250"/>
      <c r="K655" s="250"/>
      <c r="L655" s="254"/>
      <c r="M655" s="255"/>
      <c r="N655" s="256"/>
      <c r="O655" s="256"/>
      <c r="P655" s="256"/>
      <c r="Q655" s="256"/>
      <c r="R655" s="256"/>
      <c r="S655" s="256"/>
      <c r="T655" s="257"/>
      <c r="U655" s="14"/>
      <c r="V655" s="14"/>
      <c r="W655" s="14"/>
      <c r="X655" s="14"/>
      <c r="Y655" s="14"/>
      <c r="Z655" s="14"/>
      <c r="AA655" s="14"/>
      <c r="AB655" s="14"/>
      <c r="AC655" s="14"/>
      <c r="AD655" s="14"/>
      <c r="AE655" s="14"/>
      <c r="AT655" s="258" t="s">
        <v>319</v>
      </c>
      <c r="AU655" s="258" t="s">
        <v>85</v>
      </c>
      <c r="AV655" s="14" t="s">
        <v>83</v>
      </c>
      <c r="AW655" s="14" t="s">
        <v>37</v>
      </c>
      <c r="AX655" s="14" t="s">
        <v>76</v>
      </c>
      <c r="AY655" s="258" t="s">
        <v>308</v>
      </c>
    </row>
    <row r="656" s="13" customFormat="1">
      <c r="A656" s="13"/>
      <c r="B656" s="234"/>
      <c r="C656" s="235"/>
      <c r="D656" s="236" t="s">
        <v>319</v>
      </c>
      <c r="E656" s="237" t="s">
        <v>19</v>
      </c>
      <c r="F656" s="238" t="s">
        <v>3466</v>
      </c>
      <c r="G656" s="235"/>
      <c r="H656" s="239">
        <v>184</v>
      </c>
      <c r="I656" s="240"/>
      <c r="J656" s="235"/>
      <c r="K656" s="235"/>
      <c r="L656" s="241"/>
      <c r="M656" s="242"/>
      <c r="N656" s="243"/>
      <c r="O656" s="243"/>
      <c r="P656" s="243"/>
      <c r="Q656" s="243"/>
      <c r="R656" s="243"/>
      <c r="S656" s="243"/>
      <c r="T656" s="244"/>
      <c r="U656" s="13"/>
      <c r="V656" s="13"/>
      <c r="W656" s="13"/>
      <c r="X656" s="13"/>
      <c r="Y656" s="13"/>
      <c r="Z656" s="13"/>
      <c r="AA656" s="13"/>
      <c r="AB656" s="13"/>
      <c r="AC656" s="13"/>
      <c r="AD656" s="13"/>
      <c r="AE656" s="13"/>
      <c r="AT656" s="245" t="s">
        <v>319</v>
      </c>
      <c r="AU656" s="245" t="s">
        <v>85</v>
      </c>
      <c r="AV656" s="13" t="s">
        <v>85</v>
      </c>
      <c r="AW656" s="13" t="s">
        <v>37</v>
      </c>
      <c r="AX656" s="13" t="s">
        <v>83</v>
      </c>
      <c r="AY656" s="245" t="s">
        <v>308</v>
      </c>
    </row>
    <row r="657" s="2" customFormat="1" ht="24.15" customHeight="1">
      <c r="A657" s="41"/>
      <c r="B657" s="42"/>
      <c r="C657" s="216" t="s">
        <v>1800</v>
      </c>
      <c r="D657" s="216" t="s">
        <v>310</v>
      </c>
      <c r="E657" s="217" t="s">
        <v>3467</v>
      </c>
      <c r="F657" s="218" t="s">
        <v>3468</v>
      </c>
      <c r="G657" s="219" t="s">
        <v>323</v>
      </c>
      <c r="H657" s="220">
        <v>7</v>
      </c>
      <c r="I657" s="221"/>
      <c r="J657" s="222">
        <f>ROUND(I657*H657,2)</f>
        <v>0</v>
      </c>
      <c r="K657" s="218" t="s">
        <v>314</v>
      </c>
      <c r="L657" s="47"/>
      <c r="M657" s="223" t="s">
        <v>19</v>
      </c>
      <c r="N657" s="224" t="s">
        <v>47</v>
      </c>
      <c r="O657" s="87"/>
      <c r="P657" s="225">
        <f>O657*H657</f>
        <v>0</v>
      </c>
      <c r="Q657" s="225">
        <v>0</v>
      </c>
      <c r="R657" s="225">
        <f>Q657*H657</f>
        <v>0</v>
      </c>
      <c r="S657" s="225">
        <v>0</v>
      </c>
      <c r="T657" s="226">
        <f>S657*H657</f>
        <v>0</v>
      </c>
      <c r="U657" s="41"/>
      <c r="V657" s="41"/>
      <c r="W657" s="41"/>
      <c r="X657" s="41"/>
      <c r="Y657" s="41"/>
      <c r="Z657" s="41"/>
      <c r="AA657" s="41"/>
      <c r="AB657" s="41"/>
      <c r="AC657" s="41"/>
      <c r="AD657" s="41"/>
      <c r="AE657" s="41"/>
      <c r="AR657" s="227" t="s">
        <v>782</v>
      </c>
      <c r="AT657" s="227" t="s">
        <v>310</v>
      </c>
      <c r="AU657" s="227" t="s">
        <v>85</v>
      </c>
      <c r="AY657" s="20" t="s">
        <v>308</v>
      </c>
      <c r="BE657" s="228">
        <f>IF(N657="základní",J657,0)</f>
        <v>0</v>
      </c>
      <c r="BF657" s="228">
        <f>IF(N657="snížená",J657,0)</f>
        <v>0</v>
      </c>
      <c r="BG657" s="228">
        <f>IF(N657="zákl. přenesená",J657,0)</f>
        <v>0</v>
      </c>
      <c r="BH657" s="228">
        <f>IF(N657="sníž. přenesená",J657,0)</f>
        <v>0</v>
      </c>
      <c r="BI657" s="228">
        <f>IF(N657="nulová",J657,0)</f>
        <v>0</v>
      </c>
      <c r="BJ657" s="20" t="s">
        <v>83</v>
      </c>
      <c r="BK657" s="228">
        <f>ROUND(I657*H657,2)</f>
        <v>0</v>
      </c>
      <c r="BL657" s="20" t="s">
        <v>782</v>
      </c>
      <c r="BM657" s="227" t="s">
        <v>3469</v>
      </c>
    </row>
    <row r="658" s="2" customFormat="1">
      <c r="A658" s="41"/>
      <c r="B658" s="42"/>
      <c r="C658" s="43"/>
      <c r="D658" s="229" t="s">
        <v>317</v>
      </c>
      <c r="E658" s="43"/>
      <c r="F658" s="230" t="s">
        <v>3470</v>
      </c>
      <c r="G658" s="43"/>
      <c r="H658" s="43"/>
      <c r="I658" s="231"/>
      <c r="J658" s="43"/>
      <c r="K658" s="43"/>
      <c r="L658" s="47"/>
      <c r="M658" s="232"/>
      <c r="N658" s="233"/>
      <c r="O658" s="87"/>
      <c r="P658" s="87"/>
      <c r="Q658" s="87"/>
      <c r="R658" s="87"/>
      <c r="S658" s="87"/>
      <c r="T658" s="88"/>
      <c r="U658" s="41"/>
      <c r="V658" s="41"/>
      <c r="W658" s="41"/>
      <c r="X658" s="41"/>
      <c r="Y658" s="41"/>
      <c r="Z658" s="41"/>
      <c r="AA658" s="41"/>
      <c r="AB658" s="41"/>
      <c r="AC658" s="41"/>
      <c r="AD658" s="41"/>
      <c r="AE658" s="41"/>
      <c r="AT658" s="20" t="s">
        <v>317</v>
      </c>
      <c r="AU658" s="20" t="s">
        <v>85</v>
      </c>
    </row>
    <row r="659" s="14" customFormat="1">
      <c r="A659" s="14"/>
      <c r="B659" s="249"/>
      <c r="C659" s="250"/>
      <c r="D659" s="236" t="s">
        <v>319</v>
      </c>
      <c r="E659" s="251" t="s">
        <v>19</v>
      </c>
      <c r="F659" s="252" t="s">
        <v>3262</v>
      </c>
      <c r="G659" s="250"/>
      <c r="H659" s="251" t="s">
        <v>19</v>
      </c>
      <c r="I659" s="253"/>
      <c r="J659" s="250"/>
      <c r="K659" s="250"/>
      <c r="L659" s="254"/>
      <c r="M659" s="255"/>
      <c r="N659" s="256"/>
      <c r="O659" s="256"/>
      <c r="P659" s="256"/>
      <c r="Q659" s="256"/>
      <c r="R659" s="256"/>
      <c r="S659" s="256"/>
      <c r="T659" s="257"/>
      <c r="U659" s="14"/>
      <c r="V659" s="14"/>
      <c r="W659" s="14"/>
      <c r="X659" s="14"/>
      <c r="Y659" s="14"/>
      <c r="Z659" s="14"/>
      <c r="AA659" s="14"/>
      <c r="AB659" s="14"/>
      <c r="AC659" s="14"/>
      <c r="AD659" s="14"/>
      <c r="AE659" s="14"/>
      <c r="AT659" s="258" t="s">
        <v>319</v>
      </c>
      <c r="AU659" s="258" t="s">
        <v>85</v>
      </c>
      <c r="AV659" s="14" t="s">
        <v>83</v>
      </c>
      <c r="AW659" s="14" t="s">
        <v>37</v>
      </c>
      <c r="AX659" s="14" t="s">
        <v>76</v>
      </c>
      <c r="AY659" s="258" t="s">
        <v>308</v>
      </c>
    </row>
    <row r="660" s="14" customFormat="1">
      <c r="A660" s="14"/>
      <c r="B660" s="249"/>
      <c r="C660" s="250"/>
      <c r="D660" s="236" t="s">
        <v>319</v>
      </c>
      <c r="E660" s="251" t="s">
        <v>19</v>
      </c>
      <c r="F660" s="252" t="s">
        <v>3471</v>
      </c>
      <c r="G660" s="250"/>
      <c r="H660" s="251" t="s">
        <v>19</v>
      </c>
      <c r="I660" s="253"/>
      <c r="J660" s="250"/>
      <c r="K660" s="250"/>
      <c r="L660" s="254"/>
      <c r="M660" s="255"/>
      <c r="N660" s="256"/>
      <c r="O660" s="256"/>
      <c r="P660" s="256"/>
      <c r="Q660" s="256"/>
      <c r="R660" s="256"/>
      <c r="S660" s="256"/>
      <c r="T660" s="257"/>
      <c r="U660" s="14"/>
      <c r="V660" s="14"/>
      <c r="W660" s="14"/>
      <c r="X660" s="14"/>
      <c r="Y660" s="14"/>
      <c r="Z660" s="14"/>
      <c r="AA660" s="14"/>
      <c r="AB660" s="14"/>
      <c r="AC660" s="14"/>
      <c r="AD660" s="14"/>
      <c r="AE660" s="14"/>
      <c r="AT660" s="258" t="s">
        <v>319</v>
      </c>
      <c r="AU660" s="258" t="s">
        <v>85</v>
      </c>
      <c r="AV660" s="14" t="s">
        <v>83</v>
      </c>
      <c r="AW660" s="14" t="s">
        <v>37</v>
      </c>
      <c r="AX660" s="14" t="s">
        <v>76</v>
      </c>
      <c r="AY660" s="258" t="s">
        <v>308</v>
      </c>
    </row>
    <row r="661" s="13" customFormat="1">
      <c r="A661" s="13"/>
      <c r="B661" s="234"/>
      <c r="C661" s="235"/>
      <c r="D661" s="236" t="s">
        <v>319</v>
      </c>
      <c r="E661" s="237" t="s">
        <v>19</v>
      </c>
      <c r="F661" s="238" t="s">
        <v>3472</v>
      </c>
      <c r="G661" s="235"/>
      <c r="H661" s="239">
        <v>7</v>
      </c>
      <c r="I661" s="240"/>
      <c r="J661" s="235"/>
      <c r="K661" s="235"/>
      <c r="L661" s="241"/>
      <c r="M661" s="242"/>
      <c r="N661" s="243"/>
      <c r="O661" s="243"/>
      <c r="P661" s="243"/>
      <c r="Q661" s="243"/>
      <c r="R661" s="243"/>
      <c r="S661" s="243"/>
      <c r="T661" s="244"/>
      <c r="U661" s="13"/>
      <c r="V661" s="13"/>
      <c r="W661" s="13"/>
      <c r="X661" s="13"/>
      <c r="Y661" s="13"/>
      <c r="Z661" s="13"/>
      <c r="AA661" s="13"/>
      <c r="AB661" s="13"/>
      <c r="AC661" s="13"/>
      <c r="AD661" s="13"/>
      <c r="AE661" s="13"/>
      <c r="AT661" s="245" t="s">
        <v>319</v>
      </c>
      <c r="AU661" s="245" t="s">
        <v>85</v>
      </c>
      <c r="AV661" s="13" t="s">
        <v>85</v>
      </c>
      <c r="AW661" s="13" t="s">
        <v>37</v>
      </c>
      <c r="AX661" s="13" t="s">
        <v>83</v>
      </c>
      <c r="AY661" s="245" t="s">
        <v>308</v>
      </c>
    </row>
    <row r="662" s="2" customFormat="1" ht="16.5" customHeight="1">
      <c r="A662" s="41"/>
      <c r="B662" s="42"/>
      <c r="C662" s="280" t="s">
        <v>845</v>
      </c>
      <c r="D662" s="280" t="s">
        <v>1137</v>
      </c>
      <c r="E662" s="281" t="s">
        <v>3473</v>
      </c>
      <c r="F662" s="282" t="s">
        <v>3474</v>
      </c>
      <c r="G662" s="283" t="s">
        <v>323</v>
      </c>
      <c r="H662" s="284">
        <v>7</v>
      </c>
      <c r="I662" s="285"/>
      <c r="J662" s="286">
        <f>ROUND(I662*H662,2)</f>
        <v>0</v>
      </c>
      <c r="K662" s="282" t="s">
        <v>314</v>
      </c>
      <c r="L662" s="287"/>
      <c r="M662" s="288" t="s">
        <v>19</v>
      </c>
      <c r="N662" s="289" t="s">
        <v>47</v>
      </c>
      <c r="O662" s="87"/>
      <c r="P662" s="225">
        <f>O662*H662</f>
        <v>0</v>
      </c>
      <c r="Q662" s="225">
        <v>0.00020000000000000001</v>
      </c>
      <c r="R662" s="225">
        <f>Q662*H662</f>
        <v>0.0014</v>
      </c>
      <c r="S662" s="225">
        <v>0</v>
      </c>
      <c r="T662" s="226">
        <f>S662*H662</f>
        <v>0</v>
      </c>
      <c r="U662" s="41"/>
      <c r="V662" s="41"/>
      <c r="W662" s="41"/>
      <c r="X662" s="41"/>
      <c r="Y662" s="41"/>
      <c r="Z662" s="41"/>
      <c r="AA662" s="41"/>
      <c r="AB662" s="41"/>
      <c r="AC662" s="41"/>
      <c r="AD662" s="41"/>
      <c r="AE662" s="41"/>
      <c r="AR662" s="227" t="s">
        <v>3255</v>
      </c>
      <c r="AT662" s="227" t="s">
        <v>1137</v>
      </c>
      <c r="AU662" s="227" t="s">
        <v>85</v>
      </c>
      <c r="AY662" s="20" t="s">
        <v>308</v>
      </c>
      <c r="BE662" s="228">
        <f>IF(N662="základní",J662,0)</f>
        <v>0</v>
      </c>
      <c r="BF662" s="228">
        <f>IF(N662="snížená",J662,0)</f>
        <v>0</v>
      </c>
      <c r="BG662" s="228">
        <f>IF(N662="zákl. přenesená",J662,0)</f>
        <v>0</v>
      </c>
      <c r="BH662" s="228">
        <f>IF(N662="sníž. přenesená",J662,0)</f>
        <v>0</v>
      </c>
      <c r="BI662" s="228">
        <f>IF(N662="nulová",J662,0)</f>
        <v>0</v>
      </c>
      <c r="BJ662" s="20" t="s">
        <v>83</v>
      </c>
      <c r="BK662" s="228">
        <f>ROUND(I662*H662,2)</f>
        <v>0</v>
      </c>
      <c r="BL662" s="20" t="s">
        <v>782</v>
      </c>
      <c r="BM662" s="227" t="s">
        <v>3475</v>
      </c>
    </row>
    <row r="663" s="14" customFormat="1">
      <c r="A663" s="14"/>
      <c r="B663" s="249"/>
      <c r="C663" s="250"/>
      <c r="D663" s="236" t="s">
        <v>319</v>
      </c>
      <c r="E663" s="251" t="s">
        <v>19</v>
      </c>
      <c r="F663" s="252" t="s">
        <v>3262</v>
      </c>
      <c r="G663" s="250"/>
      <c r="H663" s="251" t="s">
        <v>19</v>
      </c>
      <c r="I663" s="253"/>
      <c r="J663" s="250"/>
      <c r="K663" s="250"/>
      <c r="L663" s="254"/>
      <c r="M663" s="255"/>
      <c r="N663" s="256"/>
      <c r="O663" s="256"/>
      <c r="P663" s="256"/>
      <c r="Q663" s="256"/>
      <c r="R663" s="256"/>
      <c r="S663" s="256"/>
      <c r="T663" s="257"/>
      <c r="U663" s="14"/>
      <c r="V663" s="14"/>
      <c r="W663" s="14"/>
      <c r="X663" s="14"/>
      <c r="Y663" s="14"/>
      <c r="Z663" s="14"/>
      <c r="AA663" s="14"/>
      <c r="AB663" s="14"/>
      <c r="AC663" s="14"/>
      <c r="AD663" s="14"/>
      <c r="AE663" s="14"/>
      <c r="AT663" s="258" t="s">
        <v>319</v>
      </c>
      <c r="AU663" s="258" t="s">
        <v>85</v>
      </c>
      <c r="AV663" s="14" t="s">
        <v>83</v>
      </c>
      <c r="AW663" s="14" t="s">
        <v>37</v>
      </c>
      <c r="AX663" s="14" t="s">
        <v>76</v>
      </c>
      <c r="AY663" s="258" t="s">
        <v>308</v>
      </c>
    </row>
    <row r="664" s="14" customFormat="1">
      <c r="A664" s="14"/>
      <c r="B664" s="249"/>
      <c r="C664" s="250"/>
      <c r="D664" s="236" t="s">
        <v>319</v>
      </c>
      <c r="E664" s="251" t="s">
        <v>19</v>
      </c>
      <c r="F664" s="252" t="s">
        <v>3476</v>
      </c>
      <c r="G664" s="250"/>
      <c r="H664" s="251" t="s">
        <v>19</v>
      </c>
      <c r="I664" s="253"/>
      <c r="J664" s="250"/>
      <c r="K664" s="250"/>
      <c r="L664" s="254"/>
      <c r="M664" s="255"/>
      <c r="N664" s="256"/>
      <c r="O664" s="256"/>
      <c r="P664" s="256"/>
      <c r="Q664" s="256"/>
      <c r="R664" s="256"/>
      <c r="S664" s="256"/>
      <c r="T664" s="257"/>
      <c r="U664" s="14"/>
      <c r="V664" s="14"/>
      <c r="W664" s="14"/>
      <c r="X664" s="14"/>
      <c r="Y664" s="14"/>
      <c r="Z664" s="14"/>
      <c r="AA664" s="14"/>
      <c r="AB664" s="14"/>
      <c r="AC664" s="14"/>
      <c r="AD664" s="14"/>
      <c r="AE664" s="14"/>
      <c r="AT664" s="258" t="s">
        <v>319</v>
      </c>
      <c r="AU664" s="258" t="s">
        <v>85</v>
      </c>
      <c r="AV664" s="14" t="s">
        <v>83</v>
      </c>
      <c r="AW664" s="14" t="s">
        <v>37</v>
      </c>
      <c r="AX664" s="14" t="s">
        <v>76</v>
      </c>
      <c r="AY664" s="258" t="s">
        <v>308</v>
      </c>
    </row>
    <row r="665" s="13" customFormat="1">
      <c r="A665" s="13"/>
      <c r="B665" s="234"/>
      <c r="C665" s="235"/>
      <c r="D665" s="236" t="s">
        <v>319</v>
      </c>
      <c r="E665" s="237" t="s">
        <v>19</v>
      </c>
      <c r="F665" s="238" t="s">
        <v>3472</v>
      </c>
      <c r="G665" s="235"/>
      <c r="H665" s="239">
        <v>7</v>
      </c>
      <c r="I665" s="240"/>
      <c r="J665" s="235"/>
      <c r="K665" s="235"/>
      <c r="L665" s="241"/>
      <c r="M665" s="242"/>
      <c r="N665" s="243"/>
      <c r="O665" s="243"/>
      <c r="P665" s="243"/>
      <c r="Q665" s="243"/>
      <c r="R665" s="243"/>
      <c r="S665" s="243"/>
      <c r="T665" s="244"/>
      <c r="U665" s="13"/>
      <c r="V665" s="13"/>
      <c r="W665" s="13"/>
      <c r="X665" s="13"/>
      <c r="Y665" s="13"/>
      <c r="Z665" s="13"/>
      <c r="AA665" s="13"/>
      <c r="AB665" s="13"/>
      <c r="AC665" s="13"/>
      <c r="AD665" s="13"/>
      <c r="AE665" s="13"/>
      <c r="AT665" s="245" t="s">
        <v>319</v>
      </c>
      <c r="AU665" s="245" t="s">
        <v>85</v>
      </c>
      <c r="AV665" s="13" t="s">
        <v>85</v>
      </c>
      <c r="AW665" s="13" t="s">
        <v>37</v>
      </c>
      <c r="AX665" s="13" t="s">
        <v>83</v>
      </c>
      <c r="AY665" s="245" t="s">
        <v>308</v>
      </c>
    </row>
    <row r="666" s="2" customFormat="1" ht="44.25" customHeight="1">
      <c r="A666" s="41"/>
      <c r="B666" s="42"/>
      <c r="C666" s="216" t="s">
        <v>3477</v>
      </c>
      <c r="D666" s="216" t="s">
        <v>310</v>
      </c>
      <c r="E666" s="217" t="s">
        <v>3478</v>
      </c>
      <c r="F666" s="218" t="s">
        <v>3479</v>
      </c>
      <c r="G666" s="219" t="s">
        <v>323</v>
      </c>
      <c r="H666" s="220">
        <v>3</v>
      </c>
      <c r="I666" s="221"/>
      <c r="J666" s="222">
        <f>ROUND(I666*H666,2)</f>
        <v>0</v>
      </c>
      <c r="K666" s="218" t="s">
        <v>314</v>
      </c>
      <c r="L666" s="47"/>
      <c r="M666" s="223" t="s">
        <v>19</v>
      </c>
      <c r="N666" s="224" t="s">
        <v>47</v>
      </c>
      <c r="O666" s="87"/>
      <c r="P666" s="225">
        <f>O666*H666</f>
        <v>0</v>
      </c>
      <c r="Q666" s="225">
        <v>0</v>
      </c>
      <c r="R666" s="225">
        <f>Q666*H666</f>
        <v>0</v>
      </c>
      <c r="S666" s="225">
        <v>0</v>
      </c>
      <c r="T666" s="226">
        <f>S666*H666</f>
        <v>0</v>
      </c>
      <c r="U666" s="41"/>
      <c r="V666" s="41"/>
      <c r="W666" s="41"/>
      <c r="X666" s="41"/>
      <c r="Y666" s="41"/>
      <c r="Z666" s="41"/>
      <c r="AA666" s="41"/>
      <c r="AB666" s="41"/>
      <c r="AC666" s="41"/>
      <c r="AD666" s="41"/>
      <c r="AE666" s="41"/>
      <c r="AR666" s="227" t="s">
        <v>782</v>
      </c>
      <c r="AT666" s="227" t="s">
        <v>310</v>
      </c>
      <c r="AU666" s="227" t="s">
        <v>85</v>
      </c>
      <c r="AY666" s="20" t="s">
        <v>308</v>
      </c>
      <c r="BE666" s="228">
        <f>IF(N666="základní",J666,0)</f>
        <v>0</v>
      </c>
      <c r="BF666" s="228">
        <f>IF(N666="snížená",J666,0)</f>
        <v>0</v>
      </c>
      <c r="BG666" s="228">
        <f>IF(N666="zákl. přenesená",J666,0)</f>
        <v>0</v>
      </c>
      <c r="BH666" s="228">
        <f>IF(N666="sníž. přenesená",J666,0)</f>
        <v>0</v>
      </c>
      <c r="BI666" s="228">
        <f>IF(N666="nulová",J666,0)</f>
        <v>0</v>
      </c>
      <c r="BJ666" s="20" t="s">
        <v>83</v>
      </c>
      <c r="BK666" s="228">
        <f>ROUND(I666*H666,2)</f>
        <v>0</v>
      </c>
      <c r="BL666" s="20" t="s">
        <v>782</v>
      </c>
      <c r="BM666" s="227" t="s">
        <v>3480</v>
      </c>
    </row>
    <row r="667" s="2" customFormat="1">
      <c r="A667" s="41"/>
      <c r="B667" s="42"/>
      <c r="C667" s="43"/>
      <c r="D667" s="229" t="s">
        <v>317</v>
      </c>
      <c r="E667" s="43"/>
      <c r="F667" s="230" t="s">
        <v>3481</v>
      </c>
      <c r="G667" s="43"/>
      <c r="H667" s="43"/>
      <c r="I667" s="231"/>
      <c r="J667" s="43"/>
      <c r="K667" s="43"/>
      <c r="L667" s="47"/>
      <c r="M667" s="232"/>
      <c r="N667" s="233"/>
      <c r="O667" s="87"/>
      <c r="P667" s="87"/>
      <c r="Q667" s="87"/>
      <c r="R667" s="87"/>
      <c r="S667" s="87"/>
      <c r="T667" s="88"/>
      <c r="U667" s="41"/>
      <c r="V667" s="41"/>
      <c r="W667" s="41"/>
      <c r="X667" s="41"/>
      <c r="Y667" s="41"/>
      <c r="Z667" s="41"/>
      <c r="AA667" s="41"/>
      <c r="AB667" s="41"/>
      <c r="AC667" s="41"/>
      <c r="AD667" s="41"/>
      <c r="AE667" s="41"/>
      <c r="AT667" s="20" t="s">
        <v>317</v>
      </c>
      <c r="AU667" s="20" t="s">
        <v>85</v>
      </c>
    </row>
    <row r="668" s="14" customFormat="1">
      <c r="A668" s="14"/>
      <c r="B668" s="249"/>
      <c r="C668" s="250"/>
      <c r="D668" s="236" t="s">
        <v>319</v>
      </c>
      <c r="E668" s="251" t="s">
        <v>19</v>
      </c>
      <c r="F668" s="252" t="s">
        <v>3262</v>
      </c>
      <c r="G668" s="250"/>
      <c r="H668" s="251" t="s">
        <v>19</v>
      </c>
      <c r="I668" s="253"/>
      <c r="J668" s="250"/>
      <c r="K668" s="250"/>
      <c r="L668" s="254"/>
      <c r="M668" s="255"/>
      <c r="N668" s="256"/>
      <c r="O668" s="256"/>
      <c r="P668" s="256"/>
      <c r="Q668" s="256"/>
      <c r="R668" s="256"/>
      <c r="S668" s="256"/>
      <c r="T668" s="257"/>
      <c r="U668" s="14"/>
      <c r="V668" s="14"/>
      <c r="W668" s="14"/>
      <c r="X668" s="14"/>
      <c r="Y668" s="14"/>
      <c r="Z668" s="14"/>
      <c r="AA668" s="14"/>
      <c r="AB668" s="14"/>
      <c r="AC668" s="14"/>
      <c r="AD668" s="14"/>
      <c r="AE668" s="14"/>
      <c r="AT668" s="258" t="s">
        <v>319</v>
      </c>
      <c r="AU668" s="258" t="s">
        <v>85</v>
      </c>
      <c r="AV668" s="14" t="s">
        <v>83</v>
      </c>
      <c r="AW668" s="14" t="s">
        <v>37</v>
      </c>
      <c r="AX668" s="14" t="s">
        <v>76</v>
      </c>
      <c r="AY668" s="258" t="s">
        <v>308</v>
      </c>
    </row>
    <row r="669" s="14" customFormat="1">
      <c r="A669" s="14"/>
      <c r="B669" s="249"/>
      <c r="C669" s="250"/>
      <c r="D669" s="236" t="s">
        <v>319</v>
      </c>
      <c r="E669" s="251" t="s">
        <v>19</v>
      </c>
      <c r="F669" s="252" t="s">
        <v>3482</v>
      </c>
      <c r="G669" s="250"/>
      <c r="H669" s="251" t="s">
        <v>19</v>
      </c>
      <c r="I669" s="253"/>
      <c r="J669" s="250"/>
      <c r="K669" s="250"/>
      <c r="L669" s="254"/>
      <c r="M669" s="255"/>
      <c r="N669" s="256"/>
      <c r="O669" s="256"/>
      <c r="P669" s="256"/>
      <c r="Q669" s="256"/>
      <c r="R669" s="256"/>
      <c r="S669" s="256"/>
      <c r="T669" s="257"/>
      <c r="U669" s="14"/>
      <c r="V669" s="14"/>
      <c r="W669" s="14"/>
      <c r="X669" s="14"/>
      <c r="Y669" s="14"/>
      <c r="Z669" s="14"/>
      <c r="AA669" s="14"/>
      <c r="AB669" s="14"/>
      <c r="AC669" s="14"/>
      <c r="AD669" s="14"/>
      <c r="AE669" s="14"/>
      <c r="AT669" s="258" t="s">
        <v>319</v>
      </c>
      <c r="AU669" s="258" t="s">
        <v>85</v>
      </c>
      <c r="AV669" s="14" t="s">
        <v>83</v>
      </c>
      <c r="AW669" s="14" t="s">
        <v>37</v>
      </c>
      <c r="AX669" s="14" t="s">
        <v>76</v>
      </c>
      <c r="AY669" s="258" t="s">
        <v>308</v>
      </c>
    </row>
    <row r="670" s="13" customFormat="1">
      <c r="A670" s="13"/>
      <c r="B670" s="234"/>
      <c r="C670" s="235"/>
      <c r="D670" s="236" t="s">
        <v>319</v>
      </c>
      <c r="E670" s="237" t="s">
        <v>19</v>
      </c>
      <c r="F670" s="238" t="s">
        <v>150</v>
      </c>
      <c r="G670" s="235"/>
      <c r="H670" s="239">
        <v>3</v>
      </c>
      <c r="I670" s="240"/>
      <c r="J670" s="235"/>
      <c r="K670" s="235"/>
      <c r="L670" s="241"/>
      <c r="M670" s="242"/>
      <c r="N670" s="243"/>
      <c r="O670" s="243"/>
      <c r="P670" s="243"/>
      <c r="Q670" s="243"/>
      <c r="R670" s="243"/>
      <c r="S670" s="243"/>
      <c r="T670" s="244"/>
      <c r="U670" s="13"/>
      <c r="V670" s="13"/>
      <c r="W670" s="13"/>
      <c r="X670" s="13"/>
      <c r="Y670" s="13"/>
      <c r="Z670" s="13"/>
      <c r="AA670" s="13"/>
      <c r="AB670" s="13"/>
      <c r="AC670" s="13"/>
      <c r="AD670" s="13"/>
      <c r="AE670" s="13"/>
      <c r="AT670" s="245" t="s">
        <v>319</v>
      </c>
      <c r="AU670" s="245" t="s">
        <v>85</v>
      </c>
      <c r="AV670" s="13" t="s">
        <v>85</v>
      </c>
      <c r="AW670" s="13" t="s">
        <v>37</v>
      </c>
      <c r="AX670" s="13" t="s">
        <v>83</v>
      </c>
      <c r="AY670" s="245" t="s">
        <v>308</v>
      </c>
    </row>
    <row r="671" s="2" customFormat="1" ht="16.5" customHeight="1">
      <c r="A671" s="41"/>
      <c r="B671" s="42"/>
      <c r="C671" s="280" t="s">
        <v>853</v>
      </c>
      <c r="D671" s="280" t="s">
        <v>1137</v>
      </c>
      <c r="E671" s="281" t="s">
        <v>3483</v>
      </c>
      <c r="F671" s="282" t="s">
        <v>3484</v>
      </c>
      <c r="G671" s="283" t="s">
        <v>323</v>
      </c>
      <c r="H671" s="284">
        <v>3</v>
      </c>
      <c r="I671" s="285"/>
      <c r="J671" s="286">
        <f>ROUND(I671*H671,2)</f>
        <v>0</v>
      </c>
      <c r="K671" s="282" t="s">
        <v>3254</v>
      </c>
      <c r="L671" s="287"/>
      <c r="M671" s="288" t="s">
        <v>19</v>
      </c>
      <c r="N671" s="289" t="s">
        <v>47</v>
      </c>
      <c r="O671" s="87"/>
      <c r="P671" s="225">
        <f>O671*H671</f>
        <v>0</v>
      </c>
      <c r="Q671" s="225">
        <v>0</v>
      </c>
      <c r="R671" s="225">
        <f>Q671*H671</f>
        <v>0</v>
      </c>
      <c r="S671" s="225">
        <v>0</v>
      </c>
      <c r="T671" s="226">
        <f>S671*H671</f>
        <v>0</v>
      </c>
      <c r="U671" s="41"/>
      <c r="V671" s="41"/>
      <c r="W671" s="41"/>
      <c r="X671" s="41"/>
      <c r="Y671" s="41"/>
      <c r="Z671" s="41"/>
      <c r="AA671" s="41"/>
      <c r="AB671" s="41"/>
      <c r="AC671" s="41"/>
      <c r="AD671" s="41"/>
      <c r="AE671" s="41"/>
      <c r="AR671" s="227" t="s">
        <v>3255</v>
      </c>
      <c r="AT671" s="227" t="s">
        <v>1137</v>
      </c>
      <c r="AU671" s="227" t="s">
        <v>85</v>
      </c>
      <c r="AY671" s="20" t="s">
        <v>308</v>
      </c>
      <c r="BE671" s="228">
        <f>IF(N671="základní",J671,0)</f>
        <v>0</v>
      </c>
      <c r="BF671" s="228">
        <f>IF(N671="snížená",J671,0)</f>
        <v>0</v>
      </c>
      <c r="BG671" s="228">
        <f>IF(N671="zákl. přenesená",J671,0)</f>
        <v>0</v>
      </c>
      <c r="BH671" s="228">
        <f>IF(N671="sníž. přenesená",J671,0)</f>
        <v>0</v>
      </c>
      <c r="BI671" s="228">
        <f>IF(N671="nulová",J671,0)</f>
        <v>0</v>
      </c>
      <c r="BJ671" s="20" t="s">
        <v>83</v>
      </c>
      <c r="BK671" s="228">
        <f>ROUND(I671*H671,2)</f>
        <v>0</v>
      </c>
      <c r="BL671" s="20" t="s">
        <v>782</v>
      </c>
      <c r="BM671" s="227" t="s">
        <v>3485</v>
      </c>
    </row>
    <row r="672" s="14" customFormat="1">
      <c r="A672" s="14"/>
      <c r="B672" s="249"/>
      <c r="C672" s="250"/>
      <c r="D672" s="236" t="s">
        <v>319</v>
      </c>
      <c r="E672" s="251" t="s">
        <v>19</v>
      </c>
      <c r="F672" s="252" t="s">
        <v>3262</v>
      </c>
      <c r="G672" s="250"/>
      <c r="H672" s="251" t="s">
        <v>19</v>
      </c>
      <c r="I672" s="253"/>
      <c r="J672" s="250"/>
      <c r="K672" s="250"/>
      <c r="L672" s="254"/>
      <c r="M672" s="255"/>
      <c r="N672" s="256"/>
      <c r="O672" s="256"/>
      <c r="P672" s="256"/>
      <c r="Q672" s="256"/>
      <c r="R672" s="256"/>
      <c r="S672" s="256"/>
      <c r="T672" s="257"/>
      <c r="U672" s="14"/>
      <c r="V672" s="14"/>
      <c r="W672" s="14"/>
      <c r="X672" s="14"/>
      <c r="Y672" s="14"/>
      <c r="Z672" s="14"/>
      <c r="AA672" s="14"/>
      <c r="AB672" s="14"/>
      <c r="AC672" s="14"/>
      <c r="AD672" s="14"/>
      <c r="AE672" s="14"/>
      <c r="AT672" s="258" t="s">
        <v>319</v>
      </c>
      <c r="AU672" s="258" t="s">
        <v>85</v>
      </c>
      <c r="AV672" s="14" t="s">
        <v>83</v>
      </c>
      <c r="AW672" s="14" t="s">
        <v>37</v>
      </c>
      <c r="AX672" s="14" t="s">
        <v>76</v>
      </c>
      <c r="AY672" s="258" t="s">
        <v>308</v>
      </c>
    </row>
    <row r="673" s="14" customFormat="1">
      <c r="A673" s="14"/>
      <c r="B673" s="249"/>
      <c r="C673" s="250"/>
      <c r="D673" s="236" t="s">
        <v>319</v>
      </c>
      <c r="E673" s="251" t="s">
        <v>19</v>
      </c>
      <c r="F673" s="252" t="s">
        <v>3486</v>
      </c>
      <c r="G673" s="250"/>
      <c r="H673" s="251" t="s">
        <v>19</v>
      </c>
      <c r="I673" s="253"/>
      <c r="J673" s="250"/>
      <c r="K673" s="250"/>
      <c r="L673" s="254"/>
      <c r="M673" s="255"/>
      <c r="N673" s="256"/>
      <c r="O673" s="256"/>
      <c r="P673" s="256"/>
      <c r="Q673" s="256"/>
      <c r="R673" s="256"/>
      <c r="S673" s="256"/>
      <c r="T673" s="257"/>
      <c r="U673" s="14"/>
      <c r="V673" s="14"/>
      <c r="W673" s="14"/>
      <c r="X673" s="14"/>
      <c r="Y673" s="14"/>
      <c r="Z673" s="14"/>
      <c r="AA673" s="14"/>
      <c r="AB673" s="14"/>
      <c r="AC673" s="14"/>
      <c r="AD673" s="14"/>
      <c r="AE673" s="14"/>
      <c r="AT673" s="258" t="s">
        <v>319</v>
      </c>
      <c r="AU673" s="258" t="s">
        <v>85</v>
      </c>
      <c r="AV673" s="14" t="s">
        <v>83</v>
      </c>
      <c r="AW673" s="14" t="s">
        <v>37</v>
      </c>
      <c r="AX673" s="14" t="s">
        <v>76</v>
      </c>
      <c r="AY673" s="258" t="s">
        <v>308</v>
      </c>
    </row>
    <row r="674" s="13" customFormat="1">
      <c r="A674" s="13"/>
      <c r="B674" s="234"/>
      <c r="C674" s="235"/>
      <c r="D674" s="236" t="s">
        <v>319</v>
      </c>
      <c r="E674" s="237" t="s">
        <v>19</v>
      </c>
      <c r="F674" s="238" t="s">
        <v>150</v>
      </c>
      <c r="G674" s="235"/>
      <c r="H674" s="239">
        <v>3</v>
      </c>
      <c r="I674" s="240"/>
      <c r="J674" s="235"/>
      <c r="K674" s="235"/>
      <c r="L674" s="241"/>
      <c r="M674" s="242"/>
      <c r="N674" s="243"/>
      <c r="O674" s="243"/>
      <c r="P674" s="243"/>
      <c r="Q674" s="243"/>
      <c r="R674" s="243"/>
      <c r="S674" s="243"/>
      <c r="T674" s="244"/>
      <c r="U674" s="13"/>
      <c r="V674" s="13"/>
      <c r="W674" s="13"/>
      <c r="X674" s="13"/>
      <c r="Y674" s="13"/>
      <c r="Z674" s="13"/>
      <c r="AA674" s="13"/>
      <c r="AB674" s="13"/>
      <c r="AC674" s="13"/>
      <c r="AD674" s="13"/>
      <c r="AE674" s="13"/>
      <c r="AT674" s="245" t="s">
        <v>319</v>
      </c>
      <c r="AU674" s="245" t="s">
        <v>85</v>
      </c>
      <c r="AV674" s="13" t="s">
        <v>85</v>
      </c>
      <c r="AW674" s="13" t="s">
        <v>37</v>
      </c>
      <c r="AX674" s="13" t="s">
        <v>83</v>
      </c>
      <c r="AY674" s="245" t="s">
        <v>308</v>
      </c>
    </row>
    <row r="675" s="2" customFormat="1" ht="16.5" customHeight="1">
      <c r="A675" s="41"/>
      <c r="B675" s="42"/>
      <c r="C675" s="216" t="s">
        <v>3487</v>
      </c>
      <c r="D675" s="216" t="s">
        <v>310</v>
      </c>
      <c r="E675" s="217" t="s">
        <v>3488</v>
      </c>
      <c r="F675" s="218" t="s">
        <v>3489</v>
      </c>
      <c r="G675" s="219" t="s">
        <v>323</v>
      </c>
      <c r="H675" s="220">
        <v>4</v>
      </c>
      <c r="I675" s="221"/>
      <c r="J675" s="222">
        <f>ROUND(I675*H675,2)</f>
        <v>0</v>
      </c>
      <c r="K675" s="218" t="s">
        <v>314</v>
      </c>
      <c r="L675" s="47"/>
      <c r="M675" s="223" t="s">
        <v>19</v>
      </c>
      <c r="N675" s="224" t="s">
        <v>47</v>
      </c>
      <c r="O675" s="87"/>
      <c r="P675" s="225">
        <f>O675*H675</f>
        <v>0</v>
      </c>
      <c r="Q675" s="225">
        <v>0</v>
      </c>
      <c r="R675" s="225">
        <f>Q675*H675</f>
        <v>0</v>
      </c>
      <c r="S675" s="225">
        <v>0</v>
      </c>
      <c r="T675" s="226">
        <f>S675*H675</f>
        <v>0</v>
      </c>
      <c r="U675" s="41"/>
      <c r="V675" s="41"/>
      <c r="W675" s="41"/>
      <c r="X675" s="41"/>
      <c r="Y675" s="41"/>
      <c r="Z675" s="41"/>
      <c r="AA675" s="41"/>
      <c r="AB675" s="41"/>
      <c r="AC675" s="41"/>
      <c r="AD675" s="41"/>
      <c r="AE675" s="41"/>
      <c r="AR675" s="227" t="s">
        <v>782</v>
      </c>
      <c r="AT675" s="227" t="s">
        <v>310</v>
      </c>
      <c r="AU675" s="227" t="s">
        <v>85</v>
      </c>
      <c r="AY675" s="20" t="s">
        <v>308</v>
      </c>
      <c r="BE675" s="228">
        <f>IF(N675="základní",J675,0)</f>
        <v>0</v>
      </c>
      <c r="BF675" s="228">
        <f>IF(N675="snížená",J675,0)</f>
        <v>0</v>
      </c>
      <c r="BG675" s="228">
        <f>IF(N675="zákl. přenesená",J675,0)</f>
        <v>0</v>
      </c>
      <c r="BH675" s="228">
        <f>IF(N675="sníž. přenesená",J675,0)</f>
        <v>0</v>
      </c>
      <c r="BI675" s="228">
        <f>IF(N675="nulová",J675,0)</f>
        <v>0</v>
      </c>
      <c r="BJ675" s="20" t="s">
        <v>83</v>
      </c>
      <c r="BK675" s="228">
        <f>ROUND(I675*H675,2)</f>
        <v>0</v>
      </c>
      <c r="BL675" s="20" t="s">
        <v>782</v>
      </c>
      <c r="BM675" s="227" t="s">
        <v>3490</v>
      </c>
    </row>
    <row r="676" s="2" customFormat="1">
      <c r="A676" s="41"/>
      <c r="B676" s="42"/>
      <c r="C676" s="43"/>
      <c r="D676" s="229" t="s">
        <v>317</v>
      </c>
      <c r="E676" s="43"/>
      <c r="F676" s="230" t="s">
        <v>3491</v>
      </c>
      <c r="G676" s="43"/>
      <c r="H676" s="43"/>
      <c r="I676" s="231"/>
      <c r="J676" s="43"/>
      <c r="K676" s="43"/>
      <c r="L676" s="47"/>
      <c r="M676" s="232"/>
      <c r="N676" s="233"/>
      <c r="O676" s="87"/>
      <c r="P676" s="87"/>
      <c r="Q676" s="87"/>
      <c r="R676" s="87"/>
      <c r="S676" s="87"/>
      <c r="T676" s="88"/>
      <c r="U676" s="41"/>
      <c r="V676" s="41"/>
      <c r="W676" s="41"/>
      <c r="X676" s="41"/>
      <c r="Y676" s="41"/>
      <c r="Z676" s="41"/>
      <c r="AA676" s="41"/>
      <c r="AB676" s="41"/>
      <c r="AC676" s="41"/>
      <c r="AD676" s="41"/>
      <c r="AE676" s="41"/>
      <c r="AT676" s="20" t="s">
        <v>317</v>
      </c>
      <c r="AU676" s="20" t="s">
        <v>85</v>
      </c>
    </row>
    <row r="677" s="14" customFormat="1">
      <c r="A677" s="14"/>
      <c r="B677" s="249"/>
      <c r="C677" s="250"/>
      <c r="D677" s="236" t="s">
        <v>319</v>
      </c>
      <c r="E677" s="251" t="s">
        <v>19</v>
      </c>
      <c r="F677" s="252" t="s">
        <v>3229</v>
      </c>
      <c r="G677" s="250"/>
      <c r="H677" s="251" t="s">
        <v>19</v>
      </c>
      <c r="I677" s="253"/>
      <c r="J677" s="250"/>
      <c r="K677" s="250"/>
      <c r="L677" s="254"/>
      <c r="M677" s="255"/>
      <c r="N677" s="256"/>
      <c r="O677" s="256"/>
      <c r="P677" s="256"/>
      <c r="Q677" s="256"/>
      <c r="R677" s="256"/>
      <c r="S677" s="256"/>
      <c r="T677" s="257"/>
      <c r="U677" s="14"/>
      <c r="V677" s="14"/>
      <c r="W677" s="14"/>
      <c r="X677" s="14"/>
      <c r="Y677" s="14"/>
      <c r="Z677" s="14"/>
      <c r="AA677" s="14"/>
      <c r="AB677" s="14"/>
      <c r="AC677" s="14"/>
      <c r="AD677" s="14"/>
      <c r="AE677" s="14"/>
      <c r="AT677" s="258" t="s">
        <v>319</v>
      </c>
      <c r="AU677" s="258" t="s">
        <v>85</v>
      </c>
      <c r="AV677" s="14" t="s">
        <v>83</v>
      </c>
      <c r="AW677" s="14" t="s">
        <v>37</v>
      </c>
      <c r="AX677" s="14" t="s">
        <v>76</v>
      </c>
      <c r="AY677" s="258" t="s">
        <v>308</v>
      </c>
    </row>
    <row r="678" s="14" customFormat="1">
      <c r="A678" s="14"/>
      <c r="B678" s="249"/>
      <c r="C678" s="250"/>
      <c r="D678" s="236" t="s">
        <v>319</v>
      </c>
      <c r="E678" s="251" t="s">
        <v>19</v>
      </c>
      <c r="F678" s="252" t="s">
        <v>3492</v>
      </c>
      <c r="G678" s="250"/>
      <c r="H678" s="251" t="s">
        <v>19</v>
      </c>
      <c r="I678" s="253"/>
      <c r="J678" s="250"/>
      <c r="K678" s="250"/>
      <c r="L678" s="254"/>
      <c r="M678" s="255"/>
      <c r="N678" s="256"/>
      <c r="O678" s="256"/>
      <c r="P678" s="256"/>
      <c r="Q678" s="256"/>
      <c r="R678" s="256"/>
      <c r="S678" s="256"/>
      <c r="T678" s="257"/>
      <c r="U678" s="14"/>
      <c r="V678" s="14"/>
      <c r="W678" s="14"/>
      <c r="X678" s="14"/>
      <c r="Y678" s="14"/>
      <c r="Z678" s="14"/>
      <c r="AA678" s="14"/>
      <c r="AB678" s="14"/>
      <c r="AC678" s="14"/>
      <c r="AD678" s="14"/>
      <c r="AE678" s="14"/>
      <c r="AT678" s="258" t="s">
        <v>319</v>
      </c>
      <c r="AU678" s="258" t="s">
        <v>85</v>
      </c>
      <c r="AV678" s="14" t="s">
        <v>83</v>
      </c>
      <c r="AW678" s="14" t="s">
        <v>37</v>
      </c>
      <c r="AX678" s="14" t="s">
        <v>76</v>
      </c>
      <c r="AY678" s="258" t="s">
        <v>308</v>
      </c>
    </row>
    <row r="679" s="13" customFormat="1">
      <c r="A679" s="13"/>
      <c r="B679" s="234"/>
      <c r="C679" s="235"/>
      <c r="D679" s="236" t="s">
        <v>319</v>
      </c>
      <c r="E679" s="237" t="s">
        <v>19</v>
      </c>
      <c r="F679" s="238" t="s">
        <v>3493</v>
      </c>
      <c r="G679" s="235"/>
      <c r="H679" s="239">
        <v>2</v>
      </c>
      <c r="I679" s="240"/>
      <c r="J679" s="235"/>
      <c r="K679" s="235"/>
      <c r="L679" s="241"/>
      <c r="M679" s="242"/>
      <c r="N679" s="243"/>
      <c r="O679" s="243"/>
      <c r="P679" s="243"/>
      <c r="Q679" s="243"/>
      <c r="R679" s="243"/>
      <c r="S679" s="243"/>
      <c r="T679" s="244"/>
      <c r="U679" s="13"/>
      <c r="V679" s="13"/>
      <c r="W679" s="13"/>
      <c r="X679" s="13"/>
      <c r="Y679" s="13"/>
      <c r="Z679" s="13"/>
      <c r="AA679" s="13"/>
      <c r="AB679" s="13"/>
      <c r="AC679" s="13"/>
      <c r="AD679" s="13"/>
      <c r="AE679" s="13"/>
      <c r="AT679" s="245" t="s">
        <v>319</v>
      </c>
      <c r="AU679" s="245" t="s">
        <v>85</v>
      </c>
      <c r="AV679" s="13" t="s">
        <v>85</v>
      </c>
      <c r="AW679" s="13" t="s">
        <v>37</v>
      </c>
      <c r="AX679" s="13" t="s">
        <v>76</v>
      </c>
      <c r="AY679" s="245" t="s">
        <v>308</v>
      </c>
    </row>
    <row r="680" s="14" customFormat="1">
      <c r="A680" s="14"/>
      <c r="B680" s="249"/>
      <c r="C680" s="250"/>
      <c r="D680" s="236" t="s">
        <v>319</v>
      </c>
      <c r="E680" s="251" t="s">
        <v>19</v>
      </c>
      <c r="F680" s="252" t="s">
        <v>3494</v>
      </c>
      <c r="G680" s="250"/>
      <c r="H680" s="251" t="s">
        <v>19</v>
      </c>
      <c r="I680" s="253"/>
      <c r="J680" s="250"/>
      <c r="K680" s="250"/>
      <c r="L680" s="254"/>
      <c r="M680" s="255"/>
      <c r="N680" s="256"/>
      <c r="O680" s="256"/>
      <c r="P680" s="256"/>
      <c r="Q680" s="256"/>
      <c r="R680" s="256"/>
      <c r="S680" s="256"/>
      <c r="T680" s="257"/>
      <c r="U680" s="14"/>
      <c r="V680" s="14"/>
      <c r="W680" s="14"/>
      <c r="X680" s="14"/>
      <c r="Y680" s="14"/>
      <c r="Z680" s="14"/>
      <c r="AA680" s="14"/>
      <c r="AB680" s="14"/>
      <c r="AC680" s="14"/>
      <c r="AD680" s="14"/>
      <c r="AE680" s="14"/>
      <c r="AT680" s="258" t="s">
        <v>319</v>
      </c>
      <c r="AU680" s="258" t="s">
        <v>85</v>
      </c>
      <c r="AV680" s="14" t="s">
        <v>83</v>
      </c>
      <c r="AW680" s="14" t="s">
        <v>37</v>
      </c>
      <c r="AX680" s="14" t="s">
        <v>76</v>
      </c>
      <c r="AY680" s="258" t="s">
        <v>308</v>
      </c>
    </row>
    <row r="681" s="13" customFormat="1">
      <c r="A681" s="13"/>
      <c r="B681" s="234"/>
      <c r="C681" s="235"/>
      <c r="D681" s="236" t="s">
        <v>319</v>
      </c>
      <c r="E681" s="237" t="s">
        <v>19</v>
      </c>
      <c r="F681" s="238" t="s">
        <v>3493</v>
      </c>
      <c r="G681" s="235"/>
      <c r="H681" s="239">
        <v>2</v>
      </c>
      <c r="I681" s="240"/>
      <c r="J681" s="235"/>
      <c r="K681" s="235"/>
      <c r="L681" s="241"/>
      <c r="M681" s="242"/>
      <c r="N681" s="243"/>
      <c r="O681" s="243"/>
      <c r="P681" s="243"/>
      <c r="Q681" s="243"/>
      <c r="R681" s="243"/>
      <c r="S681" s="243"/>
      <c r="T681" s="244"/>
      <c r="U681" s="13"/>
      <c r="V681" s="13"/>
      <c r="W681" s="13"/>
      <c r="X681" s="13"/>
      <c r="Y681" s="13"/>
      <c r="Z681" s="13"/>
      <c r="AA681" s="13"/>
      <c r="AB681" s="13"/>
      <c r="AC681" s="13"/>
      <c r="AD681" s="13"/>
      <c r="AE681" s="13"/>
      <c r="AT681" s="245" t="s">
        <v>319</v>
      </c>
      <c r="AU681" s="245" t="s">
        <v>85</v>
      </c>
      <c r="AV681" s="13" t="s">
        <v>85</v>
      </c>
      <c r="AW681" s="13" t="s">
        <v>37</v>
      </c>
      <c r="AX681" s="13" t="s">
        <v>76</v>
      </c>
      <c r="AY681" s="245" t="s">
        <v>308</v>
      </c>
    </row>
    <row r="682" s="15" customFormat="1">
      <c r="A682" s="15"/>
      <c r="B682" s="259"/>
      <c r="C682" s="260"/>
      <c r="D682" s="236" t="s">
        <v>319</v>
      </c>
      <c r="E682" s="261" t="s">
        <v>19</v>
      </c>
      <c r="F682" s="262" t="s">
        <v>448</v>
      </c>
      <c r="G682" s="260"/>
      <c r="H682" s="263">
        <v>4</v>
      </c>
      <c r="I682" s="264"/>
      <c r="J682" s="260"/>
      <c r="K682" s="260"/>
      <c r="L682" s="265"/>
      <c r="M682" s="266"/>
      <c r="N682" s="267"/>
      <c r="O682" s="267"/>
      <c r="P682" s="267"/>
      <c r="Q682" s="267"/>
      <c r="R682" s="267"/>
      <c r="S682" s="267"/>
      <c r="T682" s="268"/>
      <c r="U682" s="15"/>
      <c r="V682" s="15"/>
      <c r="W682" s="15"/>
      <c r="X682" s="15"/>
      <c r="Y682" s="15"/>
      <c r="Z682" s="15"/>
      <c r="AA682" s="15"/>
      <c r="AB682" s="15"/>
      <c r="AC682" s="15"/>
      <c r="AD682" s="15"/>
      <c r="AE682" s="15"/>
      <c r="AT682" s="269" t="s">
        <v>319</v>
      </c>
      <c r="AU682" s="269" t="s">
        <v>85</v>
      </c>
      <c r="AV682" s="15" t="s">
        <v>315</v>
      </c>
      <c r="AW682" s="15" t="s">
        <v>37</v>
      </c>
      <c r="AX682" s="15" t="s">
        <v>83</v>
      </c>
      <c r="AY682" s="269" t="s">
        <v>308</v>
      </c>
    </row>
    <row r="683" s="2" customFormat="1" ht="24.15" customHeight="1">
      <c r="A683" s="41"/>
      <c r="B683" s="42"/>
      <c r="C683" s="216" t="s">
        <v>862</v>
      </c>
      <c r="D683" s="216" t="s">
        <v>310</v>
      </c>
      <c r="E683" s="217" t="s">
        <v>3495</v>
      </c>
      <c r="F683" s="218" t="s">
        <v>3496</v>
      </c>
      <c r="G683" s="219" t="s">
        <v>323</v>
      </c>
      <c r="H683" s="220">
        <v>4</v>
      </c>
      <c r="I683" s="221"/>
      <c r="J683" s="222">
        <f>ROUND(I683*H683,2)</f>
        <v>0</v>
      </c>
      <c r="K683" s="218" t="s">
        <v>314</v>
      </c>
      <c r="L683" s="47"/>
      <c r="M683" s="223" t="s">
        <v>19</v>
      </c>
      <c r="N683" s="224" t="s">
        <v>47</v>
      </c>
      <c r="O683" s="87"/>
      <c r="P683" s="225">
        <f>O683*H683</f>
        <v>0</v>
      </c>
      <c r="Q683" s="225">
        <v>8.0000000000000007E-05</v>
      </c>
      <c r="R683" s="225">
        <f>Q683*H683</f>
        <v>0.00032000000000000003</v>
      </c>
      <c r="S683" s="225">
        <v>0</v>
      </c>
      <c r="T683" s="226">
        <f>S683*H683</f>
        <v>0</v>
      </c>
      <c r="U683" s="41"/>
      <c r="V683" s="41"/>
      <c r="W683" s="41"/>
      <c r="X683" s="41"/>
      <c r="Y683" s="41"/>
      <c r="Z683" s="41"/>
      <c r="AA683" s="41"/>
      <c r="AB683" s="41"/>
      <c r="AC683" s="41"/>
      <c r="AD683" s="41"/>
      <c r="AE683" s="41"/>
      <c r="AR683" s="227" t="s">
        <v>782</v>
      </c>
      <c r="AT683" s="227" t="s">
        <v>310</v>
      </c>
      <c r="AU683" s="227" t="s">
        <v>85</v>
      </c>
      <c r="AY683" s="20" t="s">
        <v>308</v>
      </c>
      <c r="BE683" s="228">
        <f>IF(N683="základní",J683,0)</f>
        <v>0</v>
      </c>
      <c r="BF683" s="228">
        <f>IF(N683="snížená",J683,0)</f>
        <v>0</v>
      </c>
      <c r="BG683" s="228">
        <f>IF(N683="zákl. přenesená",J683,0)</f>
        <v>0</v>
      </c>
      <c r="BH683" s="228">
        <f>IF(N683="sníž. přenesená",J683,0)</f>
        <v>0</v>
      </c>
      <c r="BI683" s="228">
        <f>IF(N683="nulová",J683,0)</f>
        <v>0</v>
      </c>
      <c r="BJ683" s="20" t="s">
        <v>83</v>
      </c>
      <c r="BK683" s="228">
        <f>ROUND(I683*H683,2)</f>
        <v>0</v>
      </c>
      <c r="BL683" s="20" t="s">
        <v>782</v>
      </c>
      <c r="BM683" s="227" t="s">
        <v>3497</v>
      </c>
    </row>
    <row r="684" s="2" customFormat="1">
      <c r="A684" s="41"/>
      <c r="B684" s="42"/>
      <c r="C684" s="43"/>
      <c r="D684" s="229" t="s">
        <v>317</v>
      </c>
      <c r="E684" s="43"/>
      <c r="F684" s="230" t="s">
        <v>3498</v>
      </c>
      <c r="G684" s="43"/>
      <c r="H684" s="43"/>
      <c r="I684" s="231"/>
      <c r="J684" s="43"/>
      <c r="K684" s="43"/>
      <c r="L684" s="47"/>
      <c r="M684" s="232"/>
      <c r="N684" s="233"/>
      <c r="O684" s="87"/>
      <c r="P684" s="87"/>
      <c r="Q684" s="87"/>
      <c r="R684" s="87"/>
      <c r="S684" s="87"/>
      <c r="T684" s="88"/>
      <c r="U684" s="41"/>
      <c r="V684" s="41"/>
      <c r="W684" s="41"/>
      <c r="X684" s="41"/>
      <c r="Y684" s="41"/>
      <c r="Z684" s="41"/>
      <c r="AA684" s="41"/>
      <c r="AB684" s="41"/>
      <c r="AC684" s="41"/>
      <c r="AD684" s="41"/>
      <c r="AE684" s="41"/>
      <c r="AT684" s="20" t="s">
        <v>317</v>
      </c>
      <c r="AU684" s="20" t="s">
        <v>85</v>
      </c>
    </row>
    <row r="685" s="14" customFormat="1">
      <c r="A685" s="14"/>
      <c r="B685" s="249"/>
      <c r="C685" s="250"/>
      <c r="D685" s="236" t="s">
        <v>319</v>
      </c>
      <c r="E685" s="251" t="s">
        <v>19</v>
      </c>
      <c r="F685" s="252" t="s">
        <v>3229</v>
      </c>
      <c r="G685" s="250"/>
      <c r="H685" s="251" t="s">
        <v>19</v>
      </c>
      <c r="I685" s="253"/>
      <c r="J685" s="250"/>
      <c r="K685" s="250"/>
      <c r="L685" s="254"/>
      <c r="M685" s="255"/>
      <c r="N685" s="256"/>
      <c r="O685" s="256"/>
      <c r="P685" s="256"/>
      <c r="Q685" s="256"/>
      <c r="R685" s="256"/>
      <c r="S685" s="256"/>
      <c r="T685" s="257"/>
      <c r="U685" s="14"/>
      <c r="V685" s="14"/>
      <c r="W685" s="14"/>
      <c r="X685" s="14"/>
      <c r="Y685" s="14"/>
      <c r="Z685" s="14"/>
      <c r="AA685" s="14"/>
      <c r="AB685" s="14"/>
      <c r="AC685" s="14"/>
      <c r="AD685" s="14"/>
      <c r="AE685" s="14"/>
      <c r="AT685" s="258" t="s">
        <v>319</v>
      </c>
      <c r="AU685" s="258" t="s">
        <v>85</v>
      </c>
      <c r="AV685" s="14" t="s">
        <v>83</v>
      </c>
      <c r="AW685" s="14" t="s">
        <v>37</v>
      </c>
      <c r="AX685" s="14" t="s">
        <v>76</v>
      </c>
      <c r="AY685" s="258" t="s">
        <v>308</v>
      </c>
    </row>
    <row r="686" s="14" customFormat="1">
      <c r="A686" s="14"/>
      <c r="B686" s="249"/>
      <c r="C686" s="250"/>
      <c r="D686" s="236" t="s">
        <v>319</v>
      </c>
      <c r="E686" s="251" t="s">
        <v>19</v>
      </c>
      <c r="F686" s="252" t="s">
        <v>3492</v>
      </c>
      <c r="G686" s="250"/>
      <c r="H686" s="251" t="s">
        <v>19</v>
      </c>
      <c r="I686" s="253"/>
      <c r="J686" s="250"/>
      <c r="K686" s="250"/>
      <c r="L686" s="254"/>
      <c r="M686" s="255"/>
      <c r="N686" s="256"/>
      <c r="O686" s="256"/>
      <c r="P686" s="256"/>
      <c r="Q686" s="256"/>
      <c r="R686" s="256"/>
      <c r="S686" s="256"/>
      <c r="T686" s="257"/>
      <c r="U686" s="14"/>
      <c r="V686" s="14"/>
      <c r="W686" s="14"/>
      <c r="X686" s="14"/>
      <c r="Y686" s="14"/>
      <c r="Z686" s="14"/>
      <c r="AA686" s="14"/>
      <c r="AB686" s="14"/>
      <c r="AC686" s="14"/>
      <c r="AD686" s="14"/>
      <c r="AE686" s="14"/>
      <c r="AT686" s="258" t="s">
        <v>319</v>
      </c>
      <c r="AU686" s="258" t="s">
        <v>85</v>
      </c>
      <c r="AV686" s="14" t="s">
        <v>83</v>
      </c>
      <c r="AW686" s="14" t="s">
        <v>37</v>
      </c>
      <c r="AX686" s="14" t="s">
        <v>76</v>
      </c>
      <c r="AY686" s="258" t="s">
        <v>308</v>
      </c>
    </row>
    <row r="687" s="13" customFormat="1">
      <c r="A687" s="13"/>
      <c r="B687" s="234"/>
      <c r="C687" s="235"/>
      <c r="D687" s="236" t="s">
        <v>319</v>
      </c>
      <c r="E687" s="237" t="s">
        <v>19</v>
      </c>
      <c r="F687" s="238" t="s">
        <v>3493</v>
      </c>
      <c r="G687" s="235"/>
      <c r="H687" s="239">
        <v>2</v>
      </c>
      <c r="I687" s="240"/>
      <c r="J687" s="235"/>
      <c r="K687" s="235"/>
      <c r="L687" s="241"/>
      <c r="M687" s="242"/>
      <c r="N687" s="243"/>
      <c r="O687" s="243"/>
      <c r="P687" s="243"/>
      <c r="Q687" s="243"/>
      <c r="R687" s="243"/>
      <c r="S687" s="243"/>
      <c r="T687" s="244"/>
      <c r="U687" s="13"/>
      <c r="V687" s="13"/>
      <c r="W687" s="13"/>
      <c r="X687" s="13"/>
      <c r="Y687" s="13"/>
      <c r="Z687" s="13"/>
      <c r="AA687" s="13"/>
      <c r="AB687" s="13"/>
      <c r="AC687" s="13"/>
      <c r="AD687" s="13"/>
      <c r="AE687" s="13"/>
      <c r="AT687" s="245" t="s">
        <v>319</v>
      </c>
      <c r="AU687" s="245" t="s">
        <v>85</v>
      </c>
      <c r="AV687" s="13" t="s">
        <v>85</v>
      </c>
      <c r="AW687" s="13" t="s">
        <v>37</v>
      </c>
      <c r="AX687" s="13" t="s">
        <v>76</v>
      </c>
      <c r="AY687" s="245" t="s">
        <v>308</v>
      </c>
    </row>
    <row r="688" s="14" customFormat="1">
      <c r="A688" s="14"/>
      <c r="B688" s="249"/>
      <c r="C688" s="250"/>
      <c r="D688" s="236" t="s">
        <v>319</v>
      </c>
      <c r="E688" s="251" t="s">
        <v>19</v>
      </c>
      <c r="F688" s="252" t="s">
        <v>3494</v>
      </c>
      <c r="G688" s="250"/>
      <c r="H688" s="251" t="s">
        <v>19</v>
      </c>
      <c r="I688" s="253"/>
      <c r="J688" s="250"/>
      <c r="K688" s="250"/>
      <c r="L688" s="254"/>
      <c r="M688" s="255"/>
      <c r="N688" s="256"/>
      <c r="O688" s="256"/>
      <c r="P688" s="256"/>
      <c r="Q688" s="256"/>
      <c r="R688" s="256"/>
      <c r="S688" s="256"/>
      <c r="T688" s="257"/>
      <c r="U688" s="14"/>
      <c r="V688" s="14"/>
      <c r="W688" s="14"/>
      <c r="X688" s="14"/>
      <c r="Y688" s="14"/>
      <c r="Z688" s="14"/>
      <c r="AA688" s="14"/>
      <c r="AB688" s="14"/>
      <c r="AC688" s="14"/>
      <c r="AD688" s="14"/>
      <c r="AE688" s="14"/>
      <c r="AT688" s="258" t="s">
        <v>319</v>
      </c>
      <c r="AU688" s="258" t="s">
        <v>85</v>
      </c>
      <c r="AV688" s="14" t="s">
        <v>83</v>
      </c>
      <c r="AW688" s="14" t="s">
        <v>37</v>
      </c>
      <c r="AX688" s="14" t="s">
        <v>76</v>
      </c>
      <c r="AY688" s="258" t="s">
        <v>308</v>
      </c>
    </row>
    <row r="689" s="13" customFormat="1">
      <c r="A689" s="13"/>
      <c r="B689" s="234"/>
      <c r="C689" s="235"/>
      <c r="D689" s="236" t="s">
        <v>319</v>
      </c>
      <c r="E689" s="237" t="s">
        <v>19</v>
      </c>
      <c r="F689" s="238" t="s">
        <v>3493</v>
      </c>
      <c r="G689" s="235"/>
      <c r="H689" s="239">
        <v>2</v>
      </c>
      <c r="I689" s="240"/>
      <c r="J689" s="235"/>
      <c r="K689" s="235"/>
      <c r="L689" s="241"/>
      <c r="M689" s="242"/>
      <c r="N689" s="243"/>
      <c r="O689" s="243"/>
      <c r="P689" s="243"/>
      <c r="Q689" s="243"/>
      <c r="R689" s="243"/>
      <c r="S689" s="243"/>
      <c r="T689" s="244"/>
      <c r="U689" s="13"/>
      <c r="V689" s="13"/>
      <c r="W689" s="13"/>
      <c r="X689" s="13"/>
      <c r="Y689" s="13"/>
      <c r="Z689" s="13"/>
      <c r="AA689" s="13"/>
      <c r="AB689" s="13"/>
      <c r="AC689" s="13"/>
      <c r="AD689" s="13"/>
      <c r="AE689" s="13"/>
      <c r="AT689" s="245" t="s">
        <v>319</v>
      </c>
      <c r="AU689" s="245" t="s">
        <v>85</v>
      </c>
      <c r="AV689" s="13" t="s">
        <v>85</v>
      </c>
      <c r="AW689" s="13" t="s">
        <v>37</v>
      </c>
      <c r="AX689" s="13" t="s">
        <v>76</v>
      </c>
      <c r="AY689" s="245" t="s">
        <v>308</v>
      </c>
    </row>
    <row r="690" s="15" customFormat="1">
      <c r="A690" s="15"/>
      <c r="B690" s="259"/>
      <c r="C690" s="260"/>
      <c r="D690" s="236" t="s">
        <v>319</v>
      </c>
      <c r="E690" s="261" t="s">
        <v>19</v>
      </c>
      <c r="F690" s="262" t="s">
        <v>448</v>
      </c>
      <c r="G690" s="260"/>
      <c r="H690" s="263">
        <v>4</v>
      </c>
      <c r="I690" s="264"/>
      <c r="J690" s="260"/>
      <c r="K690" s="260"/>
      <c r="L690" s="265"/>
      <c r="M690" s="266"/>
      <c r="N690" s="267"/>
      <c r="O690" s="267"/>
      <c r="P690" s="267"/>
      <c r="Q690" s="267"/>
      <c r="R690" s="267"/>
      <c r="S690" s="267"/>
      <c r="T690" s="268"/>
      <c r="U690" s="15"/>
      <c r="V690" s="15"/>
      <c r="W690" s="15"/>
      <c r="X690" s="15"/>
      <c r="Y690" s="15"/>
      <c r="Z690" s="15"/>
      <c r="AA690" s="15"/>
      <c r="AB690" s="15"/>
      <c r="AC690" s="15"/>
      <c r="AD690" s="15"/>
      <c r="AE690" s="15"/>
      <c r="AT690" s="269" t="s">
        <v>319</v>
      </c>
      <c r="AU690" s="269" t="s">
        <v>85</v>
      </c>
      <c r="AV690" s="15" t="s">
        <v>315</v>
      </c>
      <c r="AW690" s="15" t="s">
        <v>37</v>
      </c>
      <c r="AX690" s="15" t="s">
        <v>83</v>
      </c>
      <c r="AY690" s="269" t="s">
        <v>308</v>
      </c>
    </row>
    <row r="691" s="2" customFormat="1" ht="16.5" customHeight="1">
      <c r="A691" s="41"/>
      <c r="B691" s="42"/>
      <c r="C691" s="280" t="s">
        <v>3499</v>
      </c>
      <c r="D691" s="280" t="s">
        <v>1137</v>
      </c>
      <c r="E691" s="281" t="s">
        <v>3500</v>
      </c>
      <c r="F691" s="282" t="s">
        <v>3501</v>
      </c>
      <c r="G691" s="283" t="s">
        <v>474</v>
      </c>
      <c r="H691" s="284">
        <v>0.40000000000000002</v>
      </c>
      <c r="I691" s="285"/>
      <c r="J691" s="286">
        <f>ROUND(I691*H691,2)</f>
        <v>0</v>
      </c>
      <c r="K691" s="282" t="s">
        <v>314</v>
      </c>
      <c r="L691" s="287"/>
      <c r="M691" s="288" t="s">
        <v>19</v>
      </c>
      <c r="N691" s="289" t="s">
        <v>47</v>
      </c>
      <c r="O691" s="87"/>
      <c r="P691" s="225">
        <f>O691*H691</f>
        <v>0</v>
      </c>
      <c r="Q691" s="225">
        <v>8.0000000000000007E-05</v>
      </c>
      <c r="R691" s="225">
        <f>Q691*H691</f>
        <v>3.2000000000000005E-05</v>
      </c>
      <c r="S691" s="225">
        <v>0</v>
      </c>
      <c r="T691" s="226">
        <f>S691*H691</f>
        <v>0</v>
      </c>
      <c r="U691" s="41"/>
      <c r="V691" s="41"/>
      <c r="W691" s="41"/>
      <c r="X691" s="41"/>
      <c r="Y691" s="41"/>
      <c r="Z691" s="41"/>
      <c r="AA691" s="41"/>
      <c r="AB691" s="41"/>
      <c r="AC691" s="41"/>
      <c r="AD691" s="41"/>
      <c r="AE691" s="41"/>
      <c r="AR691" s="227" t="s">
        <v>3255</v>
      </c>
      <c r="AT691" s="227" t="s">
        <v>1137</v>
      </c>
      <c r="AU691" s="227" t="s">
        <v>85</v>
      </c>
      <c r="AY691" s="20" t="s">
        <v>308</v>
      </c>
      <c r="BE691" s="228">
        <f>IF(N691="základní",J691,0)</f>
        <v>0</v>
      </c>
      <c r="BF691" s="228">
        <f>IF(N691="snížená",J691,0)</f>
        <v>0</v>
      </c>
      <c r="BG691" s="228">
        <f>IF(N691="zákl. přenesená",J691,0)</f>
        <v>0</v>
      </c>
      <c r="BH691" s="228">
        <f>IF(N691="sníž. přenesená",J691,0)</f>
        <v>0</v>
      </c>
      <c r="BI691" s="228">
        <f>IF(N691="nulová",J691,0)</f>
        <v>0</v>
      </c>
      <c r="BJ691" s="20" t="s">
        <v>83</v>
      </c>
      <c r="BK691" s="228">
        <f>ROUND(I691*H691,2)</f>
        <v>0</v>
      </c>
      <c r="BL691" s="20" t="s">
        <v>782</v>
      </c>
      <c r="BM691" s="227" t="s">
        <v>3502</v>
      </c>
    </row>
    <row r="692" s="14" customFormat="1">
      <c r="A692" s="14"/>
      <c r="B692" s="249"/>
      <c r="C692" s="250"/>
      <c r="D692" s="236" t="s">
        <v>319</v>
      </c>
      <c r="E692" s="251" t="s">
        <v>19</v>
      </c>
      <c r="F692" s="252" t="s">
        <v>3229</v>
      </c>
      <c r="G692" s="250"/>
      <c r="H692" s="251" t="s">
        <v>19</v>
      </c>
      <c r="I692" s="253"/>
      <c r="J692" s="250"/>
      <c r="K692" s="250"/>
      <c r="L692" s="254"/>
      <c r="M692" s="255"/>
      <c r="N692" s="256"/>
      <c r="O692" s="256"/>
      <c r="P692" s="256"/>
      <c r="Q692" s="256"/>
      <c r="R692" s="256"/>
      <c r="S692" s="256"/>
      <c r="T692" s="257"/>
      <c r="U692" s="14"/>
      <c r="V692" s="14"/>
      <c r="W692" s="14"/>
      <c r="X692" s="14"/>
      <c r="Y692" s="14"/>
      <c r="Z692" s="14"/>
      <c r="AA692" s="14"/>
      <c r="AB692" s="14"/>
      <c r="AC692" s="14"/>
      <c r="AD692" s="14"/>
      <c r="AE692" s="14"/>
      <c r="AT692" s="258" t="s">
        <v>319</v>
      </c>
      <c r="AU692" s="258" t="s">
        <v>85</v>
      </c>
      <c r="AV692" s="14" t="s">
        <v>83</v>
      </c>
      <c r="AW692" s="14" t="s">
        <v>37</v>
      </c>
      <c r="AX692" s="14" t="s">
        <v>76</v>
      </c>
      <c r="AY692" s="258" t="s">
        <v>308</v>
      </c>
    </row>
    <row r="693" s="14" customFormat="1">
      <c r="A693" s="14"/>
      <c r="B693" s="249"/>
      <c r="C693" s="250"/>
      <c r="D693" s="236" t="s">
        <v>319</v>
      </c>
      <c r="E693" s="251" t="s">
        <v>19</v>
      </c>
      <c r="F693" s="252" t="s">
        <v>3492</v>
      </c>
      <c r="G693" s="250"/>
      <c r="H693" s="251" t="s">
        <v>19</v>
      </c>
      <c r="I693" s="253"/>
      <c r="J693" s="250"/>
      <c r="K693" s="250"/>
      <c r="L693" s="254"/>
      <c r="M693" s="255"/>
      <c r="N693" s="256"/>
      <c r="O693" s="256"/>
      <c r="P693" s="256"/>
      <c r="Q693" s="256"/>
      <c r="R693" s="256"/>
      <c r="S693" s="256"/>
      <c r="T693" s="257"/>
      <c r="U693" s="14"/>
      <c r="V693" s="14"/>
      <c r="W693" s="14"/>
      <c r="X693" s="14"/>
      <c r="Y693" s="14"/>
      <c r="Z693" s="14"/>
      <c r="AA693" s="14"/>
      <c r="AB693" s="14"/>
      <c r="AC693" s="14"/>
      <c r="AD693" s="14"/>
      <c r="AE693" s="14"/>
      <c r="AT693" s="258" t="s">
        <v>319</v>
      </c>
      <c r="AU693" s="258" t="s">
        <v>85</v>
      </c>
      <c r="AV693" s="14" t="s">
        <v>83</v>
      </c>
      <c r="AW693" s="14" t="s">
        <v>37</v>
      </c>
      <c r="AX693" s="14" t="s">
        <v>76</v>
      </c>
      <c r="AY693" s="258" t="s">
        <v>308</v>
      </c>
    </row>
    <row r="694" s="13" customFormat="1">
      <c r="A694" s="13"/>
      <c r="B694" s="234"/>
      <c r="C694" s="235"/>
      <c r="D694" s="236" t="s">
        <v>319</v>
      </c>
      <c r="E694" s="237" t="s">
        <v>19</v>
      </c>
      <c r="F694" s="238" t="s">
        <v>3503</v>
      </c>
      <c r="G694" s="235"/>
      <c r="H694" s="239">
        <v>0.20000000000000001</v>
      </c>
      <c r="I694" s="240"/>
      <c r="J694" s="235"/>
      <c r="K694" s="235"/>
      <c r="L694" s="241"/>
      <c r="M694" s="242"/>
      <c r="N694" s="243"/>
      <c r="O694" s="243"/>
      <c r="P694" s="243"/>
      <c r="Q694" s="243"/>
      <c r="R694" s="243"/>
      <c r="S694" s="243"/>
      <c r="T694" s="244"/>
      <c r="U694" s="13"/>
      <c r="V694" s="13"/>
      <c r="W694" s="13"/>
      <c r="X694" s="13"/>
      <c r="Y694" s="13"/>
      <c r="Z694" s="13"/>
      <c r="AA694" s="13"/>
      <c r="AB694" s="13"/>
      <c r="AC694" s="13"/>
      <c r="AD694" s="13"/>
      <c r="AE694" s="13"/>
      <c r="AT694" s="245" t="s">
        <v>319</v>
      </c>
      <c r="AU694" s="245" t="s">
        <v>85</v>
      </c>
      <c r="AV694" s="13" t="s">
        <v>85</v>
      </c>
      <c r="AW694" s="13" t="s">
        <v>37</v>
      </c>
      <c r="AX694" s="13" t="s">
        <v>76</v>
      </c>
      <c r="AY694" s="245" t="s">
        <v>308</v>
      </c>
    </row>
    <row r="695" s="14" customFormat="1">
      <c r="A695" s="14"/>
      <c r="B695" s="249"/>
      <c r="C695" s="250"/>
      <c r="D695" s="236" t="s">
        <v>319</v>
      </c>
      <c r="E695" s="251" t="s">
        <v>19</v>
      </c>
      <c r="F695" s="252" t="s">
        <v>3494</v>
      </c>
      <c r="G695" s="250"/>
      <c r="H695" s="251" t="s">
        <v>19</v>
      </c>
      <c r="I695" s="253"/>
      <c r="J695" s="250"/>
      <c r="K695" s="250"/>
      <c r="L695" s="254"/>
      <c r="M695" s="255"/>
      <c r="N695" s="256"/>
      <c r="O695" s="256"/>
      <c r="P695" s="256"/>
      <c r="Q695" s="256"/>
      <c r="R695" s="256"/>
      <c r="S695" s="256"/>
      <c r="T695" s="257"/>
      <c r="U695" s="14"/>
      <c r="V695" s="14"/>
      <c r="W695" s="14"/>
      <c r="X695" s="14"/>
      <c r="Y695" s="14"/>
      <c r="Z695" s="14"/>
      <c r="AA695" s="14"/>
      <c r="AB695" s="14"/>
      <c r="AC695" s="14"/>
      <c r="AD695" s="14"/>
      <c r="AE695" s="14"/>
      <c r="AT695" s="258" t="s">
        <v>319</v>
      </c>
      <c r="AU695" s="258" t="s">
        <v>85</v>
      </c>
      <c r="AV695" s="14" t="s">
        <v>83</v>
      </c>
      <c r="AW695" s="14" t="s">
        <v>37</v>
      </c>
      <c r="AX695" s="14" t="s">
        <v>76</v>
      </c>
      <c r="AY695" s="258" t="s">
        <v>308</v>
      </c>
    </row>
    <row r="696" s="13" customFormat="1">
      <c r="A696" s="13"/>
      <c r="B696" s="234"/>
      <c r="C696" s="235"/>
      <c r="D696" s="236" t="s">
        <v>319</v>
      </c>
      <c r="E696" s="237" t="s">
        <v>19</v>
      </c>
      <c r="F696" s="238" t="s">
        <v>3503</v>
      </c>
      <c r="G696" s="235"/>
      <c r="H696" s="239">
        <v>0.20000000000000001</v>
      </c>
      <c r="I696" s="240"/>
      <c r="J696" s="235"/>
      <c r="K696" s="235"/>
      <c r="L696" s="241"/>
      <c r="M696" s="242"/>
      <c r="N696" s="243"/>
      <c r="O696" s="243"/>
      <c r="P696" s="243"/>
      <c r="Q696" s="243"/>
      <c r="R696" s="243"/>
      <c r="S696" s="243"/>
      <c r="T696" s="244"/>
      <c r="U696" s="13"/>
      <c r="V696" s="13"/>
      <c r="W696" s="13"/>
      <c r="X696" s="13"/>
      <c r="Y696" s="13"/>
      <c r="Z696" s="13"/>
      <c r="AA696" s="13"/>
      <c r="AB696" s="13"/>
      <c r="AC696" s="13"/>
      <c r="AD696" s="13"/>
      <c r="AE696" s="13"/>
      <c r="AT696" s="245" t="s">
        <v>319</v>
      </c>
      <c r="AU696" s="245" t="s">
        <v>85</v>
      </c>
      <c r="AV696" s="13" t="s">
        <v>85</v>
      </c>
      <c r="AW696" s="13" t="s">
        <v>37</v>
      </c>
      <c r="AX696" s="13" t="s">
        <v>76</v>
      </c>
      <c r="AY696" s="245" t="s">
        <v>308</v>
      </c>
    </row>
    <row r="697" s="15" customFormat="1">
      <c r="A697" s="15"/>
      <c r="B697" s="259"/>
      <c r="C697" s="260"/>
      <c r="D697" s="236" t="s">
        <v>319</v>
      </c>
      <c r="E697" s="261" t="s">
        <v>19</v>
      </c>
      <c r="F697" s="262" t="s">
        <v>448</v>
      </c>
      <c r="G697" s="260"/>
      <c r="H697" s="263">
        <v>0.40000000000000002</v>
      </c>
      <c r="I697" s="264"/>
      <c r="J697" s="260"/>
      <c r="K697" s="260"/>
      <c r="L697" s="265"/>
      <c r="M697" s="266"/>
      <c r="N697" s="267"/>
      <c r="O697" s="267"/>
      <c r="P697" s="267"/>
      <c r="Q697" s="267"/>
      <c r="R697" s="267"/>
      <c r="S697" s="267"/>
      <c r="T697" s="268"/>
      <c r="U697" s="15"/>
      <c r="V697" s="15"/>
      <c r="W697" s="15"/>
      <c r="X697" s="15"/>
      <c r="Y697" s="15"/>
      <c r="Z697" s="15"/>
      <c r="AA697" s="15"/>
      <c r="AB697" s="15"/>
      <c r="AC697" s="15"/>
      <c r="AD697" s="15"/>
      <c r="AE697" s="15"/>
      <c r="AT697" s="269" t="s">
        <v>319</v>
      </c>
      <c r="AU697" s="269" t="s">
        <v>85</v>
      </c>
      <c r="AV697" s="15" t="s">
        <v>315</v>
      </c>
      <c r="AW697" s="15" t="s">
        <v>37</v>
      </c>
      <c r="AX697" s="15" t="s">
        <v>83</v>
      </c>
      <c r="AY697" s="269" t="s">
        <v>308</v>
      </c>
    </row>
    <row r="698" s="2" customFormat="1" ht="16.5" customHeight="1">
      <c r="A698" s="41"/>
      <c r="B698" s="42"/>
      <c r="C698" s="216" t="s">
        <v>870</v>
      </c>
      <c r="D698" s="216" t="s">
        <v>310</v>
      </c>
      <c r="E698" s="217" t="s">
        <v>3504</v>
      </c>
      <c r="F698" s="218" t="s">
        <v>3505</v>
      </c>
      <c r="G698" s="219" t="s">
        <v>474</v>
      </c>
      <c r="H698" s="220">
        <v>10</v>
      </c>
      <c r="I698" s="221"/>
      <c r="J698" s="222">
        <f>ROUND(I698*H698,2)</f>
        <v>0</v>
      </c>
      <c r="K698" s="218" t="s">
        <v>314</v>
      </c>
      <c r="L698" s="47"/>
      <c r="M698" s="223" t="s">
        <v>19</v>
      </c>
      <c r="N698" s="224" t="s">
        <v>47</v>
      </c>
      <c r="O698" s="87"/>
      <c r="P698" s="225">
        <f>O698*H698</f>
        <v>0</v>
      </c>
      <c r="Q698" s="225">
        <v>0</v>
      </c>
      <c r="R698" s="225">
        <f>Q698*H698</f>
        <v>0</v>
      </c>
      <c r="S698" s="225">
        <v>0</v>
      </c>
      <c r="T698" s="226">
        <f>S698*H698</f>
        <v>0</v>
      </c>
      <c r="U698" s="41"/>
      <c r="V698" s="41"/>
      <c r="W698" s="41"/>
      <c r="X698" s="41"/>
      <c r="Y698" s="41"/>
      <c r="Z698" s="41"/>
      <c r="AA698" s="41"/>
      <c r="AB698" s="41"/>
      <c r="AC698" s="41"/>
      <c r="AD698" s="41"/>
      <c r="AE698" s="41"/>
      <c r="AR698" s="227" t="s">
        <v>782</v>
      </c>
      <c r="AT698" s="227" t="s">
        <v>310</v>
      </c>
      <c r="AU698" s="227" t="s">
        <v>85</v>
      </c>
      <c r="AY698" s="20" t="s">
        <v>308</v>
      </c>
      <c r="BE698" s="228">
        <f>IF(N698="základní",J698,0)</f>
        <v>0</v>
      </c>
      <c r="BF698" s="228">
        <f>IF(N698="snížená",J698,0)</f>
        <v>0</v>
      </c>
      <c r="BG698" s="228">
        <f>IF(N698="zákl. přenesená",J698,0)</f>
        <v>0</v>
      </c>
      <c r="BH698" s="228">
        <f>IF(N698="sníž. přenesená",J698,0)</f>
        <v>0</v>
      </c>
      <c r="BI698" s="228">
        <f>IF(N698="nulová",J698,0)</f>
        <v>0</v>
      </c>
      <c r="BJ698" s="20" t="s">
        <v>83</v>
      </c>
      <c r="BK698" s="228">
        <f>ROUND(I698*H698,2)</f>
        <v>0</v>
      </c>
      <c r="BL698" s="20" t="s">
        <v>782</v>
      </c>
      <c r="BM698" s="227" t="s">
        <v>3506</v>
      </c>
    </row>
    <row r="699" s="2" customFormat="1">
      <c r="A699" s="41"/>
      <c r="B699" s="42"/>
      <c r="C699" s="43"/>
      <c r="D699" s="229" t="s">
        <v>317</v>
      </c>
      <c r="E699" s="43"/>
      <c r="F699" s="230" t="s">
        <v>3507</v>
      </c>
      <c r="G699" s="43"/>
      <c r="H699" s="43"/>
      <c r="I699" s="231"/>
      <c r="J699" s="43"/>
      <c r="K699" s="43"/>
      <c r="L699" s="47"/>
      <c r="M699" s="232"/>
      <c r="N699" s="233"/>
      <c r="O699" s="87"/>
      <c r="P699" s="87"/>
      <c r="Q699" s="87"/>
      <c r="R699" s="87"/>
      <c r="S699" s="87"/>
      <c r="T699" s="88"/>
      <c r="U699" s="41"/>
      <c r="V699" s="41"/>
      <c r="W699" s="41"/>
      <c r="X699" s="41"/>
      <c r="Y699" s="41"/>
      <c r="Z699" s="41"/>
      <c r="AA699" s="41"/>
      <c r="AB699" s="41"/>
      <c r="AC699" s="41"/>
      <c r="AD699" s="41"/>
      <c r="AE699" s="41"/>
      <c r="AT699" s="20" t="s">
        <v>317</v>
      </c>
      <c r="AU699" s="20" t="s">
        <v>85</v>
      </c>
    </row>
    <row r="700" s="14" customFormat="1">
      <c r="A700" s="14"/>
      <c r="B700" s="249"/>
      <c r="C700" s="250"/>
      <c r="D700" s="236" t="s">
        <v>319</v>
      </c>
      <c r="E700" s="251" t="s">
        <v>19</v>
      </c>
      <c r="F700" s="252" t="s">
        <v>3229</v>
      </c>
      <c r="G700" s="250"/>
      <c r="H700" s="251" t="s">
        <v>19</v>
      </c>
      <c r="I700" s="253"/>
      <c r="J700" s="250"/>
      <c r="K700" s="250"/>
      <c r="L700" s="254"/>
      <c r="M700" s="255"/>
      <c r="N700" s="256"/>
      <c r="O700" s="256"/>
      <c r="P700" s="256"/>
      <c r="Q700" s="256"/>
      <c r="R700" s="256"/>
      <c r="S700" s="256"/>
      <c r="T700" s="257"/>
      <c r="U700" s="14"/>
      <c r="V700" s="14"/>
      <c r="W700" s="14"/>
      <c r="X700" s="14"/>
      <c r="Y700" s="14"/>
      <c r="Z700" s="14"/>
      <c r="AA700" s="14"/>
      <c r="AB700" s="14"/>
      <c r="AC700" s="14"/>
      <c r="AD700" s="14"/>
      <c r="AE700" s="14"/>
      <c r="AT700" s="258" t="s">
        <v>319</v>
      </c>
      <c r="AU700" s="258" t="s">
        <v>85</v>
      </c>
      <c r="AV700" s="14" t="s">
        <v>83</v>
      </c>
      <c r="AW700" s="14" t="s">
        <v>37</v>
      </c>
      <c r="AX700" s="14" t="s">
        <v>76</v>
      </c>
      <c r="AY700" s="258" t="s">
        <v>308</v>
      </c>
    </row>
    <row r="701" s="14" customFormat="1">
      <c r="A701" s="14"/>
      <c r="B701" s="249"/>
      <c r="C701" s="250"/>
      <c r="D701" s="236" t="s">
        <v>319</v>
      </c>
      <c r="E701" s="251" t="s">
        <v>19</v>
      </c>
      <c r="F701" s="252" t="s">
        <v>3508</v>
      </c>
      <c r="G701" s="250"/>
      <c r="H701" s="251" t="s">
        <v>19</v>
      </c>
      <c r="I701" s="253"/>
      <c r="J701" s="250"/>
      <c r="K701" s="250"/>
      <c r="L701" s="254"/>
      <c r="M701" s="255"/>
      <c r="N701" s="256"/>
      <c r="O701" s="256"/>
      <c r="P701" s="256"/>
      <c r="Q701" s="256"/>
      <c r="R701" s="256"/>
      <c r="S701" s="256"/>
      <c r="T701" s="257"/>
      <c r="U701" s="14"/>
      <c r="V701" s="14"/>
      <c r="W701" s="14"/>
      <c r="X701" s="14"/>
      <c r="Y701" s="14"/>
      <c r="Z701" s="14"/>
      <c r="AA701" s="14"/>
      <c r="AB701" s="14"/>
      <c r="AC701" s="14"/>
      <c r="AD701" s="14"/>
      <c r="AE701" s="14"/>
      <c r="AT701" s="258" t="s">
        <v>319</v>
      </c>
      <c r="AU701" s="258" t="s">
        <v>85</v>
      </c>
      <c r="AV701" s="14" t="s">
        <v>83</v>
      </c>
      <c r="AW701" s="14" t="s">
        <v>37</v>
      </c>
      <c r="AX701" s="14" t="s">
        <v>76</v>
      </c>
      <c r="AY701" s="258" t="s">
        <v>308</v>
      </c>
    </row>
    <row r="702" s="13" customFormat="1">
      <c r="A702" s="13"/>
      <c r="B702" s="234"/>
      <c r="C702" s="235"/>
      <c r="D702" s="236" t="s">
        <v>319</v>
      </c>
      <c r="E702" s="237" t="s">
        <v>19</v>
      </c>
      <c r="F702" s="238" t="s">
        <v>362</v>
      </c>
      <c r="G702" s="235"/>
      <c r="H702" s="239">
        <v>10</v>
      </c>
      <c r="I702" s="240"/>
      <c r="J702" s="235"/>
      <c r="K702" s="235"/>
      <c r="L702" s="241"/>
      <c r="M702" s="242"/>
      <c r="N702" s="243"/>
      <c r="O702" s="243"/>
      <c r="P702" s="243"/>
      <c r="Q702" s="243"/>
      <c r="R702" s="243"/>
      <c r="S702" s="243"/>
      <c r="T702" s="244"/>
      <c r="U702" s="13"/>
      <c r="V702" s="13"/>
      <c r="W702" s="13"/>
      <c r="X702" s="13"/>
      <c r="Y702" s="13"/>
      <c r="Z702" s="13"/>
      <c r="AA702" s="13"/>
      <c r="AB702" s="13"/>
      <c r="AC702" s="13"/>
      <c r="AD702" s="13"/>
      <c r="AE702" s="13"/>
      <c r="AT702" s="245" t="s">
        <v>319</v>
      </c>
      <c r="AU702" s="245" t="s">
        <v>85</v>
      </c>
      <c r="AV702" s="13" t="s">
        <v>85</v>
      </c>
      <c r="AW702" s="13" t="s">
        <v>37</v>
      </c>
      <c r="AX702" s="13" t="s">
        <v>83</v>
      </c>
      <c r="AY702" s="245" t="s">
        <v>308</v>
      </c>
    </row>
    <row r="703" s="2" customFormat="1" ht="16.5" customHeight="1">
      <c r="A703" s="41"/>
      <c r="B703" s="42"/>
      <c r="C703" s="280" t="s">
        <v>3509</v>
      </c>
      <c r="D703" s="280" t="s">
        <v>1137</v>
      </c>
      <c r="E703" s="281" t="s">
        <v>3510</v>
      </c>
      <c r="F703" s="282" t="s">
        <v>3511</v>
      </c>
      <c r="G703" s="283" t="s">
        <v>474</v>
      </c>
      <c r="H703" s="284">
        <v>10</v>
      </c>
      <c r="I703" s="285"/>
      <c r="J703" s="286">
        <f>ROUND(I703*H703,2)</f>
        <v>0</v>
      </c>
      <c r="K703" s="282" t="s">
        <v>314</v>
      </c>
      <c r="L703" s="287"/>
      <c r="M703" s="288" t="s">
        <v>19</v>
      </c>
      <c r="N703" s="289" t="s">
        <v>47</v>
      </c>
      <c r="O703" s="87"/>
      <c r="P703" s="225">
        <f>O703*H703</f>
        <v>0</v>
      </c>
      <c r="Q703" s="225">
        <v>0.00036000000000000002</v>
      </c>
      <c r="R703" s="225">
        <f>Q703*H703</f>
        <v>0.0036000000000000003</v>
      </c>
      <c r="S703" s="225">
        <v>0</v>
      </c>
      <c r="T703" s="226">
        <f>S703*H703</f>
        <v>0</v>
      </c>
      <c r="U703" s="41"/>
      <c r="V703" s="41"/>
      <c r="W703" s="41"/>
      <c r="X703" s="41"/>
      <c r="Y703" s="41"/>
      <c r="Z703" s="41"/>
      <c r="AA703" s="41"/>
      <c r="AB703" s="41"/>
      <c r="AC703" s="41"/>
      <c r="AD703" s="41"/>
      <c r="AE703" s="41"/>
      <c r="AR703" s="227" t="s">
        <v>3255</v>
      </c>
      <c r="AT703" s="227" t="s">
        <v>1137</v>
      </c>
      <c r="AU703" s="227" t="s">
        <v>85</v>
      </c>
      <c r="AY703" s="20" t="s">
        <v>308</v>
      </c>
      <c r="BE703" s="228">
        <f>IF(N703="základní",J703,0)</f>
        <v>0</v>
      </c>
      <c r="BF703" s="228">
        <f>IF(N703="snížená",J703,0)</f>
        <v>0</v>
      </c>
      <c r="BG703" s="228">
        <f>IF(N703="zákl. přenesená",J703,0)</f>
        <v>0</v>
      </c>
      <c r="BH703" s="228">
        <f>IF(N703="sníž. přenesená",J703,0)</f>
        <v>0</v>
      </c>
      <c r="BI703" s="228">
        <f>IF(N703="nulová",J703,0)</f>
        <v>0</v>
      </c>
      <c r="BJ703" s="20" t="s">
        <v>83</v>
      </c>
      <c r="BK703" s="228">
        <f>ROUND(I703*H703,2)</f>
        <v>0</v>
      </c>
      <c r="BL703" s="20" t="s">
        <v>782</v>
      </c>
      <c r="BM703" s="227" t="s">
        <v>3512</v>
      </c>
    </row>
    <row r="704" s="14" customFormat="1">
      <c r="A704" s="14"/>
      <c r="B704" s="249"/>
      <c r="C704" s="250"/>
      <c r="D704" s="236" t="s">
        <v>319</v>
      </c>
      <c r="E704" s="251" t="s">
        <v>19</v>
      </c>
      <c r="F704" s="252" t="s">
        <v>3229</v>
      </c>
      <c r="G704" s="250"/>
      <c r="H704" s="251" t="s">
        <v>19</v>
      </c>
      <c r="I704" s="253"/>
      <c r="J704" s="250"/>
      <c r="K704" s="250"/>
      <c r="L704" s="254"/>
      <c r="M704" s="255"/>
      <c r="N704" s="256"/>
      <c r="O704" s="256"/>
      <c r="P704" s="256"/>
      <c r="Q704" s="256"/>
      <c r="R704" s="256"/>
      <c r="S704" s="256"/>
      <c r="T704" s="257"/>
      <c r="U704" s="14"/>
      <c r="V704" s="14"/>
      <c r="W704" s="14"/>
      <c r="X704" s="14"/>
      <c r="Y704" s="14"/>
      <c r="Z704" s="14"/>
      <c r="AA704" s="14"/>
      <c r="AB704" s="14"/>
      <c r="AC704" s="14"/>
      <c r="AD704" s="14"/>
      <c r="AE704" s="14"/>
      <c r="AT704" s="258" t="s">
        <v>319</v>
      </c>
      <c r="AU704" s="258" t="s">
        <v>85</v>
      </c>
      <c r="AV704" s="14" t="s">
        <v>83</v>
      </c>
      <c r="AW704" s="14" t="s">
        <v>37</v>
      </c>
      <c r="AX704" s="14" t="s">
        <v>76</v>
      </c>
      <c r="AY704" s="258" t="s">
        <v>308</v>
      </c>
    </row>
    <row r="705" s="14" customFormat="1">
      <c r="A705" s="14"/>
      <c r="B705" s="249"/>
      <c r="C705" s="250"/>
      <c r="D705" s="236" t="s">
        <v>319</v>
      </c>
      <c r="E705" s="251" t="s">
        <v>19</v>
      </c>
      <c r="F705" s="252" t="s">
        <v>3513</v>
      </c>
      <c r="G705" s="250"/>
      <c r="H705" s="251" t="s">
        <v>19</v>
      </c>
      <c r="I705" s="253"/>
      <c r="J705" s="250"/>
      <c r="K705" s="250"/>
      <c r="L705" s="254"/>
      <c r="M705" s="255"/>
      <c r="N705" s="256"/>
      <c r="O705" s="256"/>
      <c r="P705" s="256"/>
      <c r="Q705" s="256"/>
      <c r="R705" s="256"/>
      <c r="S705" s="256"/>
      <c r="T705" s="257"/>
      <c r="U705" s="14"/>
      <c r="V705" s="14"/>
      <c r="W705" s="14"/>
      <c r="X705" s="14"/>
      <c r="Y705" s="14"/>
      <c r="Z705" s="14"/>
      <c r="AA705" s="14"/>
      <c r="AB705" s="14"/>
      <c r="AC705" s="14"/>
      <c r="AD705" s="14"/>
      <c r="AE705" s="14"/>
      <c r="AT705" s="258" t="s">
        <v>319</v>
      </c>
      <c r="AU705" s="258" t="s">
        <v>85</v>
      </c>
      <c r="AV705" s="14" t="s">
        <v>83</v>
      </c>
      <c r="AW705" s="14" t="s">
        <v>37</v>
      </c>
      <c r="AX705" s="14" t="s">
        <v>76</v>
      </c>
      <c r="AY705" s="258" t="s">
        <v>308</v>
      </c>
    </row>
    <row r="706" s="13" customFormat="1">
      <c r="A706" s="13"/>
      <c r="B706" s="234"/>
      <c r="C706" s="235"/>
      <c r="D706" s="236" t="s">
        <v>319</v>
      </c>
      <c r="E706" s="237" t="s">
        <v>19</v>
      </c>
      <c r="F706" s="238" t="s">
        <v>362</v>
      </c>
      <c r="G706" s="235"/>
      <c r="H706" s="239">
        <v>10</v>
      </c>
      <c r="I706" s="240"/>
      <c r="J706" s="235"/>
      <c r="K706" s="235"/>
      <c r="L706" s="241"/>
      <c r="M706" s="242"/>
      <c r="N706" s="243"/>
      <c r="O706" s="243"/>
      <c r="P706" s="243"/>
      <c r="Q706" s="243"/>
      <c r="R706" s="243"/>
      <c r="S706" s="243"/>
      <c r="T706" s="244"/>
      <c r="U706" s="13"/>
      <c r="V706" s="13"/>
      <c r="W706" s="13"/>
      <c r="X706" s="13"/>
      <c r="Y706" s="13"/>
      <c r="Z706" s="13"/>
      <c r="AA706" s="13"/>
      <c r="AB706" s="13"/>
      <c r="AC706" s="13"/>
      <c r="AD706" s="13"/>
      <c r="AE706" s="13"/>
      <c r="AT706" s="245" t="s">
        <v>319</v>
      </c>
      <c r="AU706" s="245" t="s">
        <v>85</v>
      </c>
      <c r="AV706" s="13" t="s">
        <v>85</v>
      </c>
      <c r="AW706" s="13" t="s">
        <v>37</v>
      </c>
      <c r="AX706" s="13" t="s">
        <v>83</v>
      </c>
      <c r="AY706" s="245" t="s">
        <v>308</v>
      </c>
    </row>
    <row r="707" s="2" customFormat="1" ht="16.5" customHeight="1">
      <c r="A707" s="41"/>
      <c r="B707" s="42"/>
      <c r="C707" s="216" t="s">
        <v>883</v>
      </c>
      <c r="D707" s="216" t="s">
        <v>310</v>
      </c>
      <c r="E707" s="217" t="s">
        <v>3514</v>
      </c>
      <c r="F707" s="218" t="s">
        <v>3515</v>
      </c>
      <c r="G707" s="219" t="s">
        <v>323</v>
      </c>
      <c r="H707" s="220">
        <v>2</v>
      </c>
      <c r="I707" s="221"/>
      <c r="J707" s="222">
        <f>ROUND(I707*H707,2)</f>
        <v>0</v>
      </c>
      <c r="K707" s="218" t="s">
        <v>314</v>
      </c>
      <c r="L707" s="47"/>
      <c r="M707" s="223" t="s">
        <v>19</v>
      </c>
      <c r="N707" s="224" t="s">
        <v>47</v>
      </c>
      <c r="O707" s="87"/>
      <c r="P707" s="225">
        <f>O707*H707</f>
        <v>0</v>
      </c>
      <c r="Q707" s="225">
        <v>0</v>
      </c>
      <c r="R707" s="225">
        <f>Q707*H707</f>
        <v>0</v>
      </c>
      <c r="S707" s="225">
        <v>0</v>
      </c>
      <c r="T707" s="226">
        <f>S707*H707</f>
        <v>0</v>
      </c>
      <c r="U707" s="41"/>
      <c r="V707" s="41"/>
      <c r="W707" s="41"/>
      <c r="X707" s="41"/>
      <c r="Y707" s="41"/>
      <c r="Z707" s="41"/>
      <c r="AA707" s="41"/>
      <c r="AB707" s="41"/>
      <c r="AC707" s="41"/>
      <c r="AD707" s="41"/>
      <c r="AE707" s="41"/>
      <c r="AR707" s="227" t="s">
        <v>782</v>
      </c>
      <c r="AT707" s="227" t="s">
        <v>310</v>
      </c>
      <c r="AU707" s="227" t="s">
        <v>85</v>
      </c>
      <c r="AY707" s="20" t="s">
        <v>308</v>
      </c>
      <c r="BE707" s="228">
        <f>IF(N707="základní",J707,0)</f>
        <v>0</v>
      </c>
      <c r="BF707" s="228">
        <f>IF(N707="snížená",J707,0)</f>
        <v>0</v>
      </c>
      <c r="BG707" s="228">
        <f>IF(N707="zákl. přenesená",J707,0)</f>
        <v>0</v>
      </c>
      <c r="BH707" s="228">
        <f>IF(N707="sníž. přenesená",J707,0)</f>
        <v>0</v>
      </c>
      <c r="BI707" s="228">
        <f>IF(N707="nulová",J707,0)</f>
        <v>0</v>
      </c>
      <c r="BJ707" s="20" t="s">
        <v>83</v>
      </c>
      <c r="BK707" s="228">
        <f>ROUND(I707*H707,2)</f>
        <v>0</v>
      </c>
      <c r="BL707" s="20" t="s">
        <v>782</v>
      </c>
      <c r="BM707" s="227" t="s">
        <v>3516</v>
      </c>
    </row>
    <row r="708" s="2" customFormat="1">
      <c r="A708" s="41"/>
      <c r="B708" s="42"/>
      <c r="C708" s="43"/>
      <c r="D708" s="229" t="s">
        <v>317</v>
      </c>
      <c r="E708" s="43"/>
      <c r="F708" s="230" t="s">
        <v>3517</v>
      </c>
      <c r="G708" s="43"/>
      <c r="H708" s="43"/>
      <c r="I708" s="231"/>
      <c r="J708" s="43"/>
      <c r="K708" s="43"/>
      <c r="L708" s="47"/>
      <c r="M708" s="232"/>
      <c r="N708" s="233"/>
      <c r="O708" s="87"/>
      <c r="P708" s="87"/>
      <c r="Q708" s="87"/>
      <c r="R708" s="87"/>
      <c r="S708" s="87"/>
      <c r="T708" s="88"/>
      <c r="U708" s="41"/>
      <c r="V708" s="41"/>
      <c r="W708" s="41"/>
      <c r="X708" s="41"/>
      <c r="Y708" s="41"/>
      <c r="Z708" s="41"/>
      <c r="AA708" s="41"/>
      <c r="AB708" s="41"/>
      <c r="AC708" s="41"/>
      <c r="AD708" s="41"/>
      <c r="AE708" s="41"/>
      <c r="AT708" s="20" t="s">
        <v>317</v>
      </c>
      <c r="AU708" s="20" t="s">
        <v>85</v>
      </c>
    </row>
    <row r="709" s="14" customFormat="1">
      <c r="A709" s="14"/>
      <c r="B709" s="249"/>
      <c r="C709" s="250"/>
      <c r="D709" s="236" t="s">
        <v>319</v>
      </c>
      <c r="E709" s="251" t="s">
        <v>19</v>
      </c>
      <c r="F709" s="252" t="s">
        <v>3229</v>
      </c>
      <c r="G709" s="250"/>
      <c r="H709" s="251" t="s">
        <v>19</v>
      </c>
      <c r="I709" s="253"/>
      <c r="J709" s="250"/>
      <c r="K709" s="250"/>
      <c r="L709" s="254"/>
      <c r="M709" s="255"/>
      <c r="N709" s="256"/>
      <c r="O709" s="256"/>
      <c r="P709" s="256"/>
      <c r="Q709" s="256"/>
      <c r="R709" s="256"/>
      <c r="S709" s="256"/>
      <c r="T709" s="257"/>
      <c r="U709" s="14"/>
      <c r="V709" s="14"/>
      <c r="W709" s="14"/>
      <c r="X709" s="14"/>
      <c r="Y709" s="14"/>
      <c r="Z709" s="14"/>
      <c r="AA709" s="14"/>
      <c r="AB709" s="14"/>
      <c r="AC709" s="14"/>
      <c r="AD709" s="14"/>
      <c r="AE709" s="14"/>
      <c r="AT709" s="258" t="s">
        <v>319</v>
      </c>
      <c r="AU709" s="258" t="s">
        <v>85</v>
      </c>
      <c r="AV709" s="14" t="s">
        <v>83</v>
      </c>
      <c r="AW709" s="14" t="s">
        <v>37</v>
      </c>
      <c r="AX709" s="14" t="s">
        <v>76</v>
      </c>
      <c r="AY709" s="258" t="s">
        <v>308</v>
      </c>
    </row>
    <row r="710" s="14" customFormat="1">
      <c r="A710" s="14"/>
      <c r="B710" s="249"/>
      <c r="C710" s="250"/>
      <c r="D710" s="236" t="s">
        <v>319</v>
      </c>
      <c r="E710" s="251" t="s">
        <v>19</v>
      </c>
      <c r="F710" s="252" t="s">
        <v>3518</v>
      </c>
      <c r="G710" s="250"/>
      <c r="H710" s="251" t="s">
        <v>19</v>
      </c>
      <c r="I710" s="253"/>
      <c r="J710" s="250"/>
      <c r="K710" s="250"/>
      <c r="L710" s="254"/>
      <c r="M710" s="255"/>
      <c r="N710" s="256"/>
      <c r="O710" s="256"/>
      <c r="P710" s="256"/>
      <c r="Q710" s="256"/>
      <c r="R710" s="256"/>
      <c r="S710" s="256"/>
      <c r="T710" s="257"/>
      <c r="U710" s="14"/>
      <c r="V710" s="14"/>
      <c r="W710" s="14"/>
      <c r="X710" s="14"/>
      <c r="Y710" s="14"/>
      <c r="Z710" s="14"/>
      <c r="AA710" s="14"/>
      <c r="AB710" s="14"/>
      <c r="AC710" s="14"/>
      <c r="AD710" s="14"/>
      <c r="AE710" s="14"/>
      <c r="AT710" s="258" t="s">
        <v>319</v>
      </c>
      <c r="AU710" s="258" t="s">
        <v>85</v>
      </c>
      <c r="AV710" s="14" t="s">
        <v>83</v>
      </c>
      <c r="AW710" s="14" t="s">
        <v>37</v>
      </c>
      <c r="AX710" s="14" t="s">
        <v>76</v>
      </c>
      <c r="AY710" s="258" t="s">
        <v>308</v>
      </c>
    </row>
    <row r="711" s="13" customFormat="1">
      <c r="A711" s="13"/>
      <c r="B711" s="234"/>
      <c r="C711" s="235"/>
      <c r="D711" s="236" t="s">
        <v>319</v>
      </c>
      <c r="E711" s="237" t="s">
        <v>19</v>
      </c>
      <c r="F711" s="238" t="s">
        <v>3493</v>
      </c>
      <c r="G711" s="235"/>
      <c r="H711" s="239">
        <v>2</v>
      </c>
      <c r="I711" s="240"/>
      <c r="J711" s="235"/>
      <c r="K711" s="235"/>
      <c r="L711" s="241"/>
      <c r="M711" s="242"/>
      <c r="N711" s="243"/>
      <c r="O711" s="243"/>
      <c r="P711" s="243"/>
      <c r="Q711" s="243"/>
      <c r="R711" s="243"/>
      <c r="S711" s="243"/>
      <c r="T711" s="244"/>
      <c r="U711" s="13"/>
      <c r="V711" s="13"/>
      <c r="W711" s="13"/>
      <c r="X711" s="13"/>
      <c r="Y711" s="13"/>
      <c r="Z711" s="13"/>
      <c r="AA711" s="13"/>
      <c r="AB711" s="13"/>
      <c r="AC711" s="13"/>
      <c r="AD711" s="13"/>
      <c r="AE711" s="13"/>
      <c r="AT711" s="245" t="s">
        <v>319</v>
      </c>
      <c r="AU711" s="245" t="s">
        <v>85</v>
      </c>
      <c r="AV711" s="13" t="s">
        <v>85</v>
      </c>
      <c r="AW711" s="13" t="s">
        <v>37</v>
      </c>
      <c r="AX711" s="13" t="s">
        <v>83</v>
      </c>
      <c r="AY711" s="245" t="s">
        <v>308</v>
      </c>
    </row>
    <row r="712" s="2" customFormat="1" ht="16.5" customHeight="1">
      <c r="A712" s="41"/>
      <c r="B712" s="42"/>
      <c r="C712" s="280" t="s">
        <v>3519</v>
      </c>
      <c r="D712" s="280" t="s">
        <v>1137</v>
      </c>
      <c r="E712" s="281" t="s">
        <v>3520</v>
      </c>
      <c r="F712" s="282" t="s">
        <v>3521</v>
      </c>
      <c r="G712" s="283" t="s">
        <v>323</v>
      </c>
      <c r="H712" s="284">
        <v>2</v>
      </c>
      <c r="I712" s="285"/>
      <c r="J712" s="286">
        <f>ROUND(I712*H712,2)</f>
        <v>0</v>
      </c>
      <c r="K712" s="282" t="s">
        <v>314</v>
      </c>
      <c r="L712" s="287"/>
      <c r="M712" s="288" t="s">
        <v>19</v>
      </c>
      <c r="N712" s="289" t="s">
        <v>47</v>
      </c>
      <c r="O712" s="87"/>
      <c r="P712" s="225">
        <f>O712*H712</f>
        <v>0</v>
      </c>
      <c r="Q712" s="225">
        <v>9.0000000000000006E-05</v>
      </c>
      <c r="R712" s="225">
        <f>Q712*H712</f>
        <v>0.00018000000000000001</v>
      </c>
      <c r="S712" s="225">
        <v>0</v>
      </c>
      <c r="T712" s="226">
        <f>S712*H712</f>
        <v>0</v>
      </c>
      <c r="U712" s="41"/>
      <c r="V712" s="41"/>
      <c r="W712" s="41"/>
      <c r="X712" s="41"/>
      <c r="Y712" s="41"/>
      <c r="Z712" s="41"/>
      <c r="AA712" s="41"/>
      <c r="AB712" s="41"/>
      <c r="AC712" s="41"/>
      <c r="AD712" s="41"/>
      <c r="AE712" s="41"/>
      <c r="AR712" s="227" t="s">
        <v>3255</v>
      </c>
      <c r="AT712" s="227" t="s">
        <v>1137</v>
      </c>
      <c r="AU712" s="227" t="s">
        <v>85</v>
      </c>
      <c r="AY712" s="20" t="s">
        <v>308</v>
      </c>
      <c r="BE712" s="228">
        <f>IF(N712="základní",J712,0)</f>
        <v>0</v>
      </c>
      <c r="BF712" s="228">
        <f>IF(N712="snížená",J712,0)</f>
        <v>0</v>
      </c>
      <c r="BG712" s="228">
        <f>IF(N712="zákl. přenesená",J712,0)</f>
        <v>0</v>
      </c>
      <c r="BH712" s="228">
        <f>IF(N712="sníž. přenesená",J712,0)</f>
        <v>0</v>
      </c>
      <c r="BI712" s="228">
        <f>IF(N712="nulová",J712,0)</f>
        <v>0</v>
      </c>
      <c r="BJ712" s="20" t="s">
        <v>83</v>
      </c>
      <c r="BK712" s="228">
        <f>ROUND(I712*H712,2)</f>
        <v>0</v>
      </c>
      <c r="BL712" s="20" t="s">
        <v>782</v>
      </c>
      <c r="BM712" s="227" t="s">
        <v>3522</v>
      </c>
    </row>
    <row r="713" s="14" customFormat="1">
      <c r="A713" s="14"/>
      <c r="B713" s="249"/>
      <c r="C713" s="250"/>
      <c r="D713" s="236" t="s">
        <v>319</v>
      </c>
      <c r="E713" s="251" t="s">
        <v>19</v>
      </c>
      <c r="F713" s="252" t="s">
        <v>3229</v>
      </c>
      <c r="G713" s="250"/>
      <c r="H713" s="251" t="s">
        <v>19</v>
      </c>
      <c r="I713" s="253"/>
      <c r="J713" s="250"/>
      <c r="K713" s="250"/>
      <c r="L713" s="254"/>
      <c r="M713" s="255"/>
      <c r="N713" s="256"/>
      <c r="O713" s="256"/>
      <c r="P713" s="256"/>
      <c r="Q713" s="256"/>
      <c r="R713" s="256"/>
      <c r="S713" s="256"/>
      <c r="T713" s="257"/>
      <c r="U713" s="14"/>
      <c r="V713" s="14"/>
      <c r="W713" s="14"/>
      <c r="X713" s="14"/>
      <c r="Y713" s="14"/>
      <c r="Z713" s="14"/>
      <c r="AA713" s="14"/>
      <c r="AB713" s="14"/>
      <c r="AC713" s="14"/>
      <c r="AD713" s="14"/>
      <c r="AE713" s="14"/>
      <c r="AT713" s="258" t="s">
        <v>319</v>
      </c>
      <c r="AU713" s="258" t="s">
        <v>85</v>
      </c>
      <c r="AV713" s="14" t="s">
        <v>83</v>
      </c>
      <c r="AW713" s="14" t="s">
        <v>37</v>
      </c>
      <c r="AX713" s="14" t="s">
        <v>76</v>
      </c>
      <c r="AY713" s="258" t="s">
        <v>308</v>
      </c>
    </row>
    <row r="714" s="14" customFormat="1">
      <c r="A714" s="14"/>
      <c r="B714" s="249"/>
      <c r="C714" s="250"/>
      <c r="D714" s="236" t="s">
        <v>319</v>
      </c>
      <c r="E714" s="251" t="s">
        <v>19</v>
      </c>
      <c r="F714" s="252" t="s">
        <v>3518</v>
      </c>
      <c r="G714" s="250"/>
      <c r="H714" s="251" t="s">
        <v>19</v>
      </c>
      <c r="I714" s="253"/>
      <c r="J714" s="250"/>
      <c r="K714" s="250"/>
      <c r="L714" s="254"/>
      <c r="M714" s="255"/>
      <c r="N714" s="256"/>
      <c r="O714" s="256"/>
      <c r="P714" s="256"/>
      <c r="Q714" s="256"/>
      <c r="R714" s="256"/>
      <c r="S714" s="256"/>
      <c r="T714" s="257"/>
      <c r="U714" s="14"/>
      <c r="V714" s="14"/>
      <c r="W714" s="14"/>
      <c r="X714" s="14"/>
      <c r="Y714" s="14"/>
      <c r="Z714" s="14"/>
      <c r="AA714" s="14"/>
      <c r="AB714" s="14"/>
      <c r="AC714" s="14"/>
      <c r="AD714" s="14"/>
      <c r="AE714" s="14"/>
      <c r="AT714" s="258" t="s">
        <v>319</v>
      </c>
      <c r="AU714" s="258" t="s">
        <v>85</v>
      </c>
      <c r="AV714" s="14" t="s">
        <v>83</v>
      </c>
      <c r="AW714" s="14" t="s">
        <v>37</v>
      </c>
      <c r="AX714" s="14" t="s">
        <v>76</v>
      </c>
      <c r="AY714" s="258" t="s">
        <v>308</v>
      </c>
    </row>
    <row r="715" s="13" customFormat="1">
      <c r="A715" s="13"/>
      <c r="B715" s="234"/>
      <c r="C715" s="235"/>
      <c r="D715" s="236" t="s">
        <v>319</v>
      </c>
      <c r="E715" s="237" t="s">
        <v>19</v>
      </c>
      <c r="F715" s="238" t="s">
        <v>3493</v>
      </c>
      <c r="G715" s="235"/>
      <c r="H715" s="239">
        <v>2</v>
      </c>
      <c r="I715" s="240"/>
      <c r="J715" s="235"/>
      <c r="K715" s="235"/>
      <c r="L715" s="241"/>
      <c r="M715" s="242"/>
      <c r="N715" s="243"/>
      <c r="O715" s="243"/>
      <c r="P715" s="243"/>
      <c r="Q715" s="243"/>
      <c r="R715" s="243"/>
      <c r="S715" s="243"/>
      <c r="T715" s="244"/>
      <c r="U715" s="13"/>
      <c r="V715" s="13"/>
      <c r="W715" s="13"/>
      <c r="X715" s="13"/>
      <c r="Y715" s="13"/>
      <c r="Z715" s="13"/>
      <c r="AA715" s="13"/>
      <c r="AB715" s="13"/>
      <c r="AC715" s="13"/>
      <c r="AD715" s="13"/>
      <c r="AE715" s="13"/>
      <c r="AT715" s="245" t="s">
        <v>319</v>
      </c>
      <c r="AU715" s="245" t="s">
        <v>85</v>
      </c>
      <c r="AV715" s="13" t="s">
        <v>85</v>
      </c>
      <c r="AW715" s="13" t="s">
        <v>37</v>
      </c>
      <c r="AX715" s="13" t="s">
        <v>83</v>
      </c>
      <c r="AY715" s="245" t="s">
        <v>308</v>
      </c>
    </row>
    <row r="716" s="2" customFormat="1" ht="16.5" customHeight="1">
      <c r="A716" s="41"/>
      <c r="B716" s="42"/>
      <c r="C716" s="216" t="s">
        <v>3523</v>
      </c>
      <c r="D716" s="216" t="s">
        <v>310</v>
      </c>
      <c r="E716" s="217" t="s">
        <v>3524</v>
      </c>
      <c r="F716" s="218" t="s">
        <v>3525</v>
      </c>
      <c r="G716" s="219" t="s">
        <v>474</v>
      </c>
      <c r="H716" s="220">
        <v>20</v>
      </c>
      <c r="I716" s="221"/>
      <c r="J716" s="222">
        <f>ROUND(I716*H716,2)</f>
        <v>0</v>
      </c>
      <c r="K716" s="218" t="s">
        <v>3254</v>
      </c>
      <c r="L716" s="47"/>
      <c r="M716" s="223" t="s">
        <v>19</v>
      </c>
      <c r="N716" s="224" t="s">
        <v>47</v>
      </c>
      <c r="O716" s="87"/>
      <c r="P716" s="225">
        <f>O716*H716</f>
        <v>0</v>
      </c>
      <c r="Q716" s="225">
        <v>0</v>
      </c>
      <c r="R716" s="225">
        <f>Q716*H716</f>
        <v>0</v>
      </c>
      <c r="S716" s="225">
        <v>0</v>
      </c>
      <c r="T716" s="226">
        <f>S716*H716</f>
        <v>0</v>
      </c>
      <c r="U716" s="41"/>
      <c r="V716" s="41"/>
      <c r="W716" s="41"/>
      <c r="X716" s="41"/>
      <c r="Y716" s="41"/>
      <c r="Z716" s="41"/>
      <c r="AA716" s="41"/>
      <c r="AB716" s="41"/>
      <c r="AC716" s="41"/>
      <c r="AD716" s="41"/>
      <c r="AE716" s="41"/>
      <c r="AR716" s="227" t="s">
        <v>782</v>
      </c>
      <c r="AT716" s="227" t="s">
        <v>310</v>
      </c>
      <c r="AU716" s="227" t="s">
        <v>85</v>
      </c>
      <c r="AY716" s="20" t="s">
        <v>308</v>
      </c>
      <c r="BE716" s="228">
        <f>IF(N716="základní",J716,0)</f>
        <v>0</v>
      </c>
      <c r="BF716" s="228">
        <f>IF(N716="snížená",J716,0)</f>
        <v>0</v>
      </c>
      <c r="BG716" s="228">
        <f>IF(N716="zákl. přenesená",J716,0)</f>
        <v>0</v>
      </c>
      <c r="BH716" s="228">
        <f>IF(N716="sníž. přenesená",J716,0)</f>
        <v>0</v>
      </c>
      <c r="BI716" s="228">
        <f>IF(N716="nulová",J716,0)</f>
        <v>0</v>
      </c>
      <c r="BJ716" s="20" t="s">
        <v>83</v>
      </c>
      <c r="BK716" s="228">
        <f>ROUND(I716*H716,2)</f>
        <v>0</v>
      </c>
      <c r="BL716" s="20" t="s">
        <v>782</v>
      </c>
      <c r="BM716" s="227" t="s">
        <v>3526</v>
      </c>
    </row>
    <row r="717" s="14" customFormat="1">
      <c r="A717" s="14"/>
      <c r="B717" s="249"/>
      <c r="C717" s="250"/>
      <c r="D717" s="236" t="s">
        <v>319</v>
      </c>
      <c r="E717" s="251" t="s">
        <v>19</v>
      </c>
      <c r="F717" s="252" t="s">
        <v>3229</v>
      </c>
      <c r="G717" s="250"/>
      <c r="H717" s="251" t="s">
        <v>19</v>
      </c>
      <c r="I717" s="253"/>
      <c r="J717" s="250"/>
      <c r="K717" s="250"/>
      <c r="L717" s="254"/>
      <c r="M717" s="255"/>
      <c r="N717" s="256"/>
      <c r="O717" s="256"/>
      <c r="P717" s="256"/>
      <c r="Q717" s="256"/>
      <c r="R717" s="256"/>
      <c r="S717" s="256"/>
      <c r="T717" s="257"/>
      <c r="U717" s="14"/>
      <c r="V717" s="14"/>
      <c r="W717" s="14"/>
      <c r="X717" s="14"/>
      <c r="Y717" s="14"/>
      <c r="Z717" s="14"/>
      <c r="AA717" s="14"/>
      <c r="AB717" s="14"/>
      <c r="AC717" s="14"/>
      <c r="AD717" s="14"/>
      <c r="AE717" s="14"/>
      <c r="AT717" s="258" t="s">
        <v>319</v>
      </c>
      <c r="AU717" s="258" t="s">
        <v>85</v>
      </c>
      <c r="AV717" s="14" t="s">
        <v>83</v>
      </c>
      <c r="AW717" s="14" t="s">
        <v>37</v>
      </c>
      <c r="AX717" s="14" t="s">
        <v>76</v>
      </c>
      <c r="AY717" s="258" t="s">
        <v>308</v>
      </c>
    </row>
    <row r="718" s="14" customFormat="1">
      <c r="A718" s="14"/>
      <c r="B718" s="249"/>
      <c r="C718" s="250"/>
      <c r="D718" s="236" t="s">
        <v>319</v>
      </c>
      <c r="E718" s="251" t="s">
        <v>19</v>
      </c>
      <c r="F718" s="252" t="s">
        <v>3527</v>
      </c>
      <c r="G718" s="250"/>
      <c r="H718" s="251" t="s">
        <v>19</v>
      </c>
      <c r="I718" s="253"/>
      <c r="J718" s="250"/>
      <c r="K718" s="250"/>
      <c r="L718" s="254"/>
      <c r="M718" s="255"/>
      <c r="N718" s="256"/>
      <c r="O718" s="256"/>
      <c r="P718" s="256"/>
      <c r="Q718" s="256"/>
      <c r="R718" s="256"/>
      <c r="S718" s="256"/>
      <c r="T718" s="257"/>
      <c r="U718" s="14"/>
      <c r="V718" s="14"/>
      <c r="W718" s="14"/>
      <c r="X718" s="14"/>
      <c r="Y718" s="14"/>
      <c r="Z718" s="14"/>
      <c r="AA718" s="14"/>
      <c r="AB718" s="14"/>
      <c r="AC718" s="14"/>
      <c r="AD718" s="14"/>
      <c r="AE718" s="14"/>
      <c r="AT718" s="258" t="s">
        <v>319</v>
      </c>
      <c r="AU718" s="258" t="s">
        <v>85</v>
      </c>
      <c r="AV718" s="14" t="s">
        <v>83</v>
      </c>
      <c r="AW718" s="14" t="s">
        <v>37</v>
      </c>
      <c r="AX718" s="14" t="s">
        <v>76</v>
      </c>
      <c r="AY718" s="258" t="s">
        <v>308</v>
      </c>
    </row>
    <row r="719" s="13" customFormat="1">
      <c r="A719" s="13"/>
      <c r="B719" s="234"/>
      <c r="C719" s="235"/>
      <c r="D719" s="236" t="s">
        <v>319</v>
      </c>
      <c r="E719" s="237" t="s">
        <v>19</v>
      </c>
      <c r="F719" s="238" t="s">
        <v>3528</v>
      </c>
      <c r="G719" s="235"/>
      <c r="H719" s="239">
        <v>20</v>
      </c>
      <c r="I719" s="240"/>
      <c r="J719" s="235"/>
      <c r="K719" s="235"/>
      <c r="L719" s="241"/>
      <c r="M719" s="242"/>
      <c r="N719" s="243"/>
      <c r="O719" s="243"/>
      <c r="P719" s="243"/>
      <c r="Q719" s="243"/>
      <c r="R719" s="243"/>
      <c r="S719" s="243"/>
      <c r="T719" s="244"/>
      <c r="U719" s="13"/>
      <c r="V719" s="13"/>
      <c r="W719" s="13"/>
      <c r="X719" s="13"/>
      <c r="Y719" s="13"/>
      <c r="Z719" s="13"/>
      <c r="AA719" s="13"/>
      <c r="AB719" s="13"/>
      <c r="AC719" s="13"/>
      <c r="AD719" s="13"/>
      <c r="AE719" s="13"/>
      <c r="AT719" s="245" t="s">
        <v>319</v>
      </c>
      <c r="AU719" s="245" t="s">
        <v>85</v>
      </c>
      <c r="AV719" s="13" t="s">
        <v>85</v>
      </c>
      <c r="AW719" s="13" t="s">
        <v>37</v>
      </c>
      <c r="AX719" s="13" t="s">
        <v>83</v>
      </c>
      <c r="AY719" s="245" t="s">
        <v>308</v>
      </c>
    </row>
    <row r="720" s="2" customFormat="1" ht="16.5" customHeight="1">
      <c r="A720" s="41"/>
      <c r="B720" s="42"/>
      <c r="C720" s="280" t="s">
        <v>3529</v>
      </c>
      <c r="D720" s="280" t="s">
        <v>1137</v>
      </c>
      <c r="E720" s="281" t="s">
        <v>3530</v>
      </c>
      <c r="F720" s="282" t="s">
        <v>3531</v>
      </c>
      <c r="G720" s="283" t="s">
        <v>474</v>
      </c>
      <c r="H720" s="284">
        <v>21</v>
      </c>
      <c r="I720" s="285"/>
      <c r="J720" s="286">
        <f>ROUND(I720*H720,2)</f>
        <v>0</v>
      </c>
      <c r="K720" s="282" t="s">
        <v>314</v>
      </c>
      <c r="L720" s="287"/>
      <c r="M720" s="288" t="s">
        <v>19</v>
      </c>
      <c r="N720" s="289" t="s">
        <v>47</v>
      </c>
      <c r="O720" s="87"/>
      <c r="P720" s="225">
        <f>O720*H720</f>
        <v>0</v>
      </c>
      <c r="Q720" s="225">
        <v>5.0000000000000002E-05</v>
      </c>
      <c r="R720" s="225">
        <f>Q720*H720</f>
        <v>0.0010500000000000002</v>
      </c>
      <c r="S720" s="225">
        <v>0</v>
      </c>
      <c r="T720" s="226">
        <f>S720*H720</f>
        <v>0</v>
      </c>
      <c r="U720" s="41"/>
      <c r="V720" s="41"/>
      <c r="W720" s="41"/>
      <c r="X720" s="41"/>
      <c r="Y720" s="41"/>
      <c r="Z720" s="41"/>
      <c r="AA720" s="41"/>
      <c r="AB720" s="41"/>
      <c r="AC720" s="41"/>
      <c r="AD720" s="41"/>
      <c r="AE720" s="41"/>
      <c r="AR720" s="227" t="s">
        <v>3255</v>
      </c>
      <c r="AT720" s="227" t="s">
        <v>1137</v>
      </c>
      <c r="AU720" s="227" t="s">
        <v>85</v>
      </c>
      <c r="AY720" s="20" t="s">
        <v>308</v>
      </c>
      <c r="BE720" s="228">
        <f>IF(N720="základní",J720,0)</f>
        <v>0</v>
      </c>
      <c r="BF720" s="228">
        <f>IF(N720="snížená",J720,0)</f>
        <v>0</v>
      </c>
      <c r="BG720" s="228">
        <f>IF(N720="zákl. přenesená",J720,0)</f>
        <v>0</v>
      </c>
      <c r="BH720" s="228">
        <f>IF(N720="sníž. přenesená",J720,0)</f>
        <v>0</v>
      </c>
      <c r="BI720" s="228">
        <f>IF(N720="nulová",J720,0)</f>
        <v>0</v>
      </c>
      <c r="BJ720" s="20" t="s">
        <v>83</v>
      </c>
      <c r="BK720" s="228">
        <f>ROUND(I720*H720,2)</f>
        <v>0</v>
      </c>
      <c r="BL720" s="20" t="s">
        <v>782</v>
      </c>
      <c r="BM720" s="227" t="s">
        <v>3532</v>
      </c>
    </row>
    <row r="721" s="14" customFormat="1">
      <c r="A721" s="14"/>
      <c r="B721" s="249"/>
      <c r="C721" s="250"/>
      <c r="D721" s="236" t="s">
        <v>319</v>
      </c>
      <c r="E721" s="251" t="s">
        <v>19</v>
      </c>
      <c r="F721" s="252" t="s">
        <v>3229</v>
      </c>
      <c r="G721" s="250"/>
      <c r="H721" s="251" t="s">
        <v>19</v>
      </c>
      <c r="I721" s="253"/>
      <c r="J721" s="250"/>
      <c r="K721" s="250"/>
      <c r="L721" s="254"/>
      <c r="M721" s="255"/>
      <c r="N721" s="256"/>
      <c r="O721" s="256"/>
      <c r="P721" s="256"/>
      <c r="Q721" s="256"/>
      <c r="R721" s="256"/>
      <c r="S721" s="256"/>
      <c r="T721" s="257"/>
      <c r="U721" s="14"/>
      <c r="V721" s="14"/>
      <c r="W721" s="14"/>
      <c r="X721" s="14"/>
      <c r="Y721" s="14"/>
      <c r="Z721" s="14"/>
      <c r="AA721" s="14"/>
      <c r="AB721" s="14"/>
      <c r="AC721" s="14"/>
      <c r="AD721" s="14"/>
      <c r="AE721" s="14"/>
      <c r="AT721" s="258" t="s">
        <v>319</v>
      </c>
      <c r="AU721" s="258" t="s">
        <v>85</v>
      </c>
      <c r="AV721" s="14" t="s">
        <v>83</v>
      </c>
      <c r="AW721" s="14" t="s">
        <v>37</v>
      </c>
      <c r="AX721" s="14" t="s">
        <v>76</v>
      </c>
      <c r="AY721" s="258" t="s">
        <v>308</v>
      </c>
    </row>
    <row r="722" s="14" customFormat="1">
      <c r="A722" s="14"/>
      <c r="B722" s="249"/>
      <c r="C722" s="250"/>
      <c r="D722" s="236" t="s">
        <v>319</v>
      </c>
      <c r="E722" s="251" t="s">
        <v>19</v>
      </c>
      <c r="F722" s="252" t="s">
        <v>3533</v>
      </c>
      <c r="G722" s="250"/>
      <c r="H722" s="251" t="s">
        <v>19</v>
      </c>
      <c r="I722" s="253"/>
      <c r="J722" s="250"/>
      <c r="K722" s="250"/>
      <c r="L722" s="254"/>
      <c r="M722" s="255"/>
      <c r="N722" s="256"/>
      <c r="O722" s="256"/>
      <c r="P722" s="256"/>
      <c r="Q722" s="256"/>
      <c r="R722" s="256"/>
      <c r="S722" s="256"/>
      <c r="T722" s="257"/>
      <c r="U722" s="14"/>
      <c r="V722" s="14"/>
      <c r="W722" s="14"/>
      <c r="X722" s="14"/>
      <c r="Y722" s="14"/>
      <c r="Z722" s="14"/>
      <c r="AA722" s="14"/>
      <c r="AB722" s="14"/>
      <c r="AC722" s="14"/>
      <c r="AD722" s="14"/>
      <c r="AE722" s="14"/>
      <c r="AT722" s="258" t="s">
        <v>319</v>
      </c>
      <c r="AU722" s="258" t="s">
        <v>85</v>
      </c>
      <c r="AV722" s="14" t="s">
        <v>83</v>
      </c>
      <c r="AW722" s="14" t="s">
        <v>37</v>
      </c>
      <c r="AX722" s="14" t="s">
        <v>76</v>
      </c>
      <c r="AY722" s="258" t="s">
        <v>308</v>
      </c>
    </row>
    <row r="723" s="13" customFormat="1">
      <c r="A723" s="13"/>
      <c r="B723" s="234"/>
      <c r="C723" s="235"/>
      <c r="D723" s="236" t="s">
        <v>319</v>
      </c>
      <c r="E723" s="237" t="s">
        <v>19</v>
      </c>
      <c r="F723" s="238" t="s">
        <v>3534</v>
      </c>
      <c r="G723" s="235"/>
      <c r="H723" s="239">
        <v>21</v>
      </c>
      <c r="I723" s="240"/>
      <c r="J723" s="235"/>
      <c r="K723" s="235"/>
      <c r="L723" s="241"/>
      <c r="M723" s="242"/>
      <c r="N723" s="243"/>
      <c r="O723" s="243"/>
      <c r="P723" s="243"/>
      <c r="Q723" s="243"/>
      <c r="R723" s="243"/>
      <c r="S723" s="243"/>
      <c r="T723" s="244"/>
      <c r="U723" s="13"/>
      <c r="V723" s="13"/>
      <c r="W723" s="13"/>
      <c r="X723" s="13"/>
      <c r="Y723" s="13"/>
      <c r="Z723" s="13"/>
      <c r="AA723" s="13"/>
      <c r="AB723" s="13"/>
      <c r="AC723" s="13"/>
      <c r="AD723" s="13"/>
      <c r="AE723" s="13"/>
      <c r="AT723" s="245" t="s">
        <v>319</v>
      </c>
      <c r="AU723" s="245" t="s">
        <v>85</v>
      </c>
      <c r="AV723" s="13" t="s">
        <v>85</v>
      </c>
      <c r="AW723" s="13" t="s">
        <v>37</v>
      </c>
      <c r="AX723" s="13" t="s">
        <v>83</v>
      </c>
      <c r="AY723" s="245" t="s">
        <v>308</v>
      </c>
    </row>
    <row r="724" s="2" customFormat="1" ht="16.5" customHeight="1">
      <c r="A724" s="41"/>
      <c r="B724" s="42"/>
      <c r="C724" s="216" t="s">
        <v>3535</v>
      </c>
      <c r="D724" s="216" t="s">
        <v>310</v>
      </c>
      <c r="E724" s="217" t="s">
        <v>3536</v>
      </c>
      <c r="F724" s="218" t="s">
        <v>3537</v>
      </c>
      <c r="G724" s="219" t="s">
        <v>323</v>
      </c>
      <c r="H724" s="220">
        <v>150</v>
      </c>
      <c r="I724" s="221"/>
      <c r="J724" s="222">
        <f>ROUND(I724*H724,2)</f>
        <v>0</v>
      </c>
      <c r="K724" s="218" t="s">
        <v>314</v>
      </c>
      <c r="L724" s="47"/>
      <c r="M724" s="223" t="s">
        <v>19</v>
      </c>
      <c r="N724" s="224" t="s">
        <v>47</v>
      </c>
      <c r="O724" s="87"/>
      <c r="P724" s="225">
        <f>O724*H724</f>
        <v>0</v>
      </c>
      <c r="Q724" s="225">
        <v>0</v>
      </c>
      <c r="R724" s="225">
        <f>Q724*H724</f>
        <v>0</v>
      </c>
      <c r="S724" s="225">
        <v>0</v>
      </c>
      <c r="T724" s="226">
        <f>S724*H724</f>
        <v>0</v>
      </c>
      <c r="U724" s="41"/>
      <c r="V724" s="41"/>
      <c r="W724" s="41"/>
      <c r="X724" s="41"/>
      <c r="Y724" s="41"/>
      <c r="Z724" s="41"/>
      <c r="AA724" s="41"/>
      <c r="AB724" s="41"/>
      <c r="AC724" s="41"/>
      <c r="AD724" s="41"/>
      <c r="AE724" s="41"/>
      <c r="AR724" s="227" t="s">
        <v>782</v>
      </c>
      <c r="AT724" s="227" t="s">
        <v>310</v>
      </c>
      <c r="AU724" s="227" t="s">
        <v>85</v>
      </c>
      <c r="AY724" s="20" t="s">
        <v>308</v>
      </c>
      <c r="BE724" s="228">
        <f>IF(N724="základní",J724,0)</f>
        <v>0</v>
      </c>
      <c r="BF724" s="228">
        <f>IF(N724="snížená",J724,0)</f>
        <v>0</v>
      </c>
      <c r="BG724" s="228">
        <f>IF(N724="zákl. přenesená",J724,0)</f>
        <v>0</v>
      </c>
      <c r="BH724" s="228">
        <f>IF(N724="sníž. přenesená",J724,0)</f>
        <v>0</v>
      </c>
      <c r="BI724" s="228">
        <f>IF(N724="nulová",J724,0)</f>
        <v>0</v>
      </c>
      <c r="BJ724" s="20" t="s">
        <v>83</v>
      </c>
      <c r="BK724" s="228">
        <f>ROUND(I724*H724,2)</f>
        <v>0</v>
      </c>
      <c r="BL724" s="20" t="s">
        <v>782</v>
      </c>
      <c r="BM724" s="227" t="s">
        <v>3538</v>
      </c>
    </row>
    <row r="725" s="2" customFormat="1">
      <c r="A725" s="41"/>
      <c r="B725" s="42"/>
      <c r="C725" s="43"/>
      <c r="D725" s="229" t="s">
        <v>317</v>
      </c>
      <c r="E725" s="43"/>
      <c r="F725" s="230" t="s">
        <v>3539</v>
      </c>
      <c r="G725" s="43"/>
      <c r="H725" s="43"/>
      <c r="I725" s="231"/>
      <c r="J725" s="43"/>
      <c r="K725" s="43"/>
      <c r="L725" s="47"/>
      <c r="M725" s="232"/>
      <c r="N725" s="233"/>
      <c r="O725" s="87"/>
      <c r="P725" s="87"/>
      <c r="Q725" s="87"/>
      <c r="R725" s="87"/>
      <c r="S725" s="87"/>
      <c r="T725" s="88"/>
      <c r="U725" s="41"/>
      <c r="V725" s="41"/>
      <c r="W725" s="41"/>
      <c r="X725" s="41"/>
      <c r="Y725" s="41"/>
      <c r="Z725" s="41"/>
      <c r="AA725" s="41"/>
      <c r="AB725" s="41"/>
      <c r="AC725" s="41"/>
      <c r="AD725" s="41"/>
      <c r="AE725" s="41"/>
      <c r="AT725" s="20" t="s">
        <v>317</v>
      </c>
      <c r="AU725" s="20" t="s">
        <v>85</v>
      </c>
    </row>
    <row r="726" s="14" customFormat="1">
      <c r="A726" s="14"/>
      <c r="B726" s="249"/>
      <c r="C726" s="250"/>
      <c r="D726" s="236" t="s">
        <v>319</v>
      </c>
      <c r="E726" s="251" t="s">
        <v>19</v>
      </c>
      <c r="F726" s="252" t="s">
        <v>3043</v>
      </c>
      <c r="G726" s="250"/>
      <c r="H726" s="251" t="s">
        <v>19</v>
      </c>
      <c r="I726" s="253"/>
      <c r="J726" s="250"/>
      <c r="K726" s="250"/>
      <c r="L726" s="254"/>
      <c r="M726" s="255"/>
      <c r="N726" s="256"/>
      <c r="O726" s="256"/>
      <c r="P726" s="256"/>
      <c r="Q726" s="256"/>
      <c r="R726" s="256"/>
      <c r="S726" s="256"/>
      <c r="T726" s="257"/>
      <c r="U726" s="14"/>
      <c r="V726" s="14"/>
      <c r="W726" s="14"/>
      <c r="X726" s="14"/>
      <c r="Y726" s="14"/>
      <c r="Z726" s="14"/>
      <c r="AA726" s="14"/>
      <c r="AB726" s="14"/>
      <c r="AC726" s="14"/>
      <c r="AD726" s="14"/>
      <c r="AE726" s="14"/>
      <c r="AT726" s="258" t="s">
        <v>319</v>
      </c>
      <c r="AU726" s="258" t="s">
        <v>85</v>
      </c>
      <c r="AV726" s="14" t="s">
        <v>83</v>
      </c>
      <c r="AW726" s="14" t="s">
        <v>37</v>
      </c>
      <c r="AX726" s="14" t="s">
        <v>76</v>
      </c>
      <c r="AY726" s="258" t="s">
        <v>308</v>
      </c>
    </row>
    <row r="727" s="14" customFormat="1">
      <c r="A727" s="14"/>
      <c r="B727" s="249"/>
      <c r="C727" s="250"/>
      <c r="D727" s="236" t="s">
        <v>319</v>
      </c>
      <c r="E727" s="251" t="s">
        <v>19</v>
      </c>
      <c r="F727" s="252" t="s">
        <v>3304</v>
      </c>
      <c r="G727" s="250"/>
      <c r="H727" s="251" t="s">
        <v>19</v>
      </c>
      <c r="I727" s="253"/>
      <c r="J727" s="250"/>
      <c r="K727" s="250"/>
      <c r="L727" s="254"/>
      <c r="M727" s="255"/>
      <c r="N727" s="256"/>
      <c r="O727" s="256"/>
      <c r="P727" s="256"/>
      <c r="Q727" s="256"/>
      <c r="R727" s="256"/>
      <c r="S727" s="256"/>
      <c r="T727" s="257"/>
      <c r="U727" s="14"/>
      <c r="V727" s="14"/>
      <c r="W727" s="14"/>
      <c r="X727" s="14"/>
      <c r="Y727" s="14"/>
      <c r="Z727" s="14"/>
      <c r="AA727" s="14"/>
      <c r="AB727" s="14"/>
      <c r="AC727" s="14"/>
      <c r="AD727" s="14"/>
      <c r="AE727" s="14"/>
      <c r="AT727" s="258" t="s">
        <v>319</v>
      </c>
      <c r="AU727" s="258" t="s">
        <v>85</v>
      </c>
      <c r="AV727" s="14" t="s">
        <v>83</v>
      </c>
      <c r="AW727" s="14" t="s">
        <v>37</v>
      </c>
      <c r="AX727" s="14" t="s">
        <v>76</v>
      </c>
      <c r="AY727" s="258" t="s">
        <v>308</v>
      </c>
    </row>
    <row r="728" s="13" customFormat="1">
      <c r="A728" s="13"/>
      <c r="B728" s="234"/>
      <c r="C728" s="235"/>
      <c r="D728" s="236" t="s">
        <v>319</v>
      </c>
      <c r="E728" s="237" t="s">
        <v>19</v>
      </c>
      <c r="F728" s="238" t="s">
        <v>3540</v>
      </c>
      <c r="G728" s="235"/>
      <c r="H728" s="239">
        <v>14</v>
      </c>
      <c r="I728" s="240"/>
      <c r="J728" s="235"/>
      <c r="K728" s="235"/>
      <c r="L728" s="241"/>
      <c r="M728" s="242"/>
      <c r="N728" s="243"/>
      <c r="O728" s="243"/>
      <c r="P728" s="243"/>
      <c r="Q728" s="243"/>
      <c r="R728" s="243"/>
      <c r="S728" s="243"/>
      <c r="T728" s="244"/>
      <c r="U728" s="13"/>
      <c r="V728" s="13"/>
      <c r="W728" s="13"/>
      <c r="X728" s="13"/>
      <c r="Y728" s="13"/>
      <c r="Z728" s="13"/>
      <c r="AA728" s="13"/>
      <c r="AB728" s="13"/>
      <c r="AC728" s="13"/>
      <c r="AD728" s="13"/>
      <c r="AE728" s="13"/>
      <c r="AT728" s="245" t="s">
        <v>319</v>
      </c>
      <c r="AU728" s="245" t="s">
        <v>85</v>
      </c>
      <c r="AV728" s="13" t="s">
        <v>85</v>
      </c>
      <c r="AW728" s="13" t="s">
        <v>37</v>
      </c>
      <c r="AX728" s="13" t="s">
        <v>76</v>
      </c>
      <c r="AY728" s="245" t="s">
        <v>308</v>
      </c>
    </row>
    <row r="729" s="14" customFormat="1">
      <c r="A729" s="14"/>
      <c r="B729" s="249"/>
      <c r="C729" s="250"/>
      <c r="D729" s="236" t="s">
        <v>319</v>
      </c>
      <c r="E729" s="251" t="s">
        <v>19</v>
      </c>
      <c r="F729" s="252" t="s">
        <v>3290</v>
      </c>
      <c r="G729" s="250"/>
      <c r="H729" s="251" t="s">
        <v>19</v>
      </c>
      <c r="I729" s="253"/>
      <c r="J729" s="250"/>
      <c r="K729" s="250"/>
      <c r="L729" s="254"/>
      <c r="M729" s="255"/>
      <c r="N729" s="256"/>
      <c r="O729" s="256"/>
      <c r="P729" s="256"/>
      <c r="Q729" s="256"/>
      <c r="R729" s="256"/>
      <c r="S729" s="256"/>
      <c r="T729" s="257"/>
      <c r="U729" s="14"/>
      <c r="V729" s="14"/>
      <c r="W729" s="14"/>
      <c r="X729" s="14"/>
      <c r="Y729" s="14"/>
      <c r="Z729" s="14"/>
      <c r="AA729" s="14"/>
      <c r="AB729" s="14"/>
      <c r="AC729" s="14"/>
      <c r="AD729" s="14"/>
      <c r="AE729" s="14"/>
      <c r="AT729" s="258" t="s">
        <v>319</v>
      </c>
      <c r="AU729" s="258" t="s">
        <v>85</v>
      </c>
      <c r="AV729" s="14" t="s">
        <v>83</v>
      </c>
      <c r="AW729" s="14" t="s">
        <v>37</v>
      </c>
      <c r="AX729" s="14" t="s">
        <v>76</v>
      </c>
      <c r="AY729" s="258" t="s">
        <v>308</v>
      </c>
    </row>
    <row r="730" s="13" customFormat="1">
      <c r="A730" s="13"/>
      <c r="B730" s="234"/>
      <c r="C730" s="235"/>
      <c r="D730" s="236" t="s">
        <v>319</v>
      </c>
      <c r="E730" s="237" t="s">
        <v>19</v>
      </c>
      <c r="F730" s="238" t="s">
        <v>3541</v>
      </c>
      <c r="G730" s="235"/>
      <c r="H730" s="239">
        <v>30</v>
      </c>
      <c r="I730" s="240"/>
      <c r="J730" s="235"/>
      <c r="K730" s="235"/>
      <c r="L730" s="241"/>
      <c r="M730" s="242"/>
      <c r="N730" s="243"/>
      <c r="O730" s="243"/>
      <c r="P730" s="243"/>
      <c r="Q730" s="243"/>
      <c r="R730" s="243"/>
      <c r="S730" s="243"/>
      <c r="T730" s="244"/>
      <c r="U730" s="13"/>
      <c r="V730" s="13"/>
      <c r="W730" s="13"/>
      <c r="X730" s="13"/>
      <c r="Y730" s="13"/>
      <c r="Z730" s="13"/>
      <c r="AA730" s="13"/>
      <c r="AB730" s="13"/>
      <c r="AC730" s="13"/>
      <c r="AD730" s="13"/>
      <c r="AE730" s="13"/>
      <c r="AT730" s="245" t="s">
        <v>319</v>
      </c>
      <c r="AU730" s="245" t="s">
        <v>85</v>
      </c>
      <c r="AV730" s="13" t="s">
        <v>85</v>
      </c>
      <c r="AW730" s="13" t="s">
        <v>37</v>
      </c>
      <c r="AX730" s="13" t="s">
        <v>76</v>
      </c>
      <c r="AY730" s="245" t="s">
        <v>308</v>
      </c>
    </row>
    <row r="731" s="14" customFormat="1">
      <c r="A731" s="14"/>
      <c r="B731" s="249"/>
      <c r="C731" s="250"/>
      <c r="D731" s="236" t="s">
        <v>319</v>
      </c>
      <c r="E731" s="251" t="s">
        <v>19</v>
      </c>
      <c r="F731" s="252" t="s">
        <v>3306</v>
      </c>
      <c r="G731" s="250"/>
      <c r="H731" s="251" t="s">
        <v>19</v>
      </c>
      <c r="I731" s="253"/>
      <c r="J731" s="250"/>
      <c r="K731" s="250"/>
      <c r="L731" s="254"/>
      <c r="M731" s="255"/>
      <c r="N731" s="256"/>
      <c r="O731" s="256"/>
      <c r="P731" s="256"/>
      <c r="Q731" s="256"/>
      <c r="R731" s="256"/>
      <c r="S731" s="256"/>
      <c r="T731" s="257"/>
      <c r="U731" s="14"/>
      <c r="V731" s="14"/>
      <c r="W731" s="14"/>
      <c r="X731" s="14"/>
      <c r="Y731" s="14"/>
      <c r="Z731" s="14"/>
      <c r="AA731" s="14"/>
      <c r="AB731" s="14"/>
      <c r="AC731" s="14"/>
      <c r="AD731" s="14"/>
      <c r="AE731" s="14"/>
      <c r="AT731" s="258" t="s">
        <v>319</v>
      </c>
      <c r="AU731" s="258" t="s">
        <v>85</v>
      </c>
      <c r="AV731" s="14" t="s">
        <v>83</v>
      </c>
      <c r="AW731" s="14" t="s">
        <v>37</v>
      </c>
      <c r="AX731" s="14" t="s">
        <v>76</v>
      </c>
      <c r="AY731" s="258" t="s">
        <v>308</v>
      </c>
    </row>
    <row r="732" s="13" customFormat="1">
      <c r="A732" s="13"/>
      <c r="B732" s="234"/>
      <c r="C732" s="235"/>
      <c r="D732" s="236" t="s">
        <v>319</v>
      </c>
      <c r="E732" s="237" t="s">
        <v>19</v>
      </c>
      <c r="F732" s="238" t="s">
        <v>3540</v>
      </c>
      <c r="G732" s="235"/>
      <c r="H732" s="239">
        <v>14</v>
      </c>
      <c r="I732" s="240"/>
      <c r="J732" s="235"/>
      <c r="K732" s="235"/>
      <c r="L732" s="241"/>
      <c r="M732" s="242"/>
      <c r="N732" s="243"/>
      <c r="O732" s="243"/>
      <c r="P732" s="243"/>
      <c r="Q732" s="243"/>
      <c r="R732" s="243"/>
      <c r="S732" s="243"/>
      <c r="T732" s="244"/>
      <c r="U732" s="13"/>
      <c r="V732" s="13"/>
      <c r="W732" s="13"/>
      <c r="X732" s="13"/>
      <c r="Y732" s="13"/>
      <c r="Z732" s="13"/>
      <c r="AA732" s="13"/>
      <c r="AB732" s="13"/>
      <c r="AC732" s="13"/>
      <c r="AD732" s="13"/>
      <c r="AE732" s="13"/>
      <c r="AT732" s="245" t="s">
        <v>319</v>
      </c>
      <c r="AU732" s="245" t="s">
        <v>85</v>
      </c>
      <c r="AV732" s="13" t="s">
        <v>85</v>
      </c>
      <c r="AW732" s="13" t="s">
        <v>37</v>
      </c>
      <c r="AX732" s="13" t="s">
        <v>76</v>
      </c>
      <c r="AY732" s="245" t="s">
        <v>308</v>
      </c>
    </row>
    <row r="733" s="14" customFormat="1">
      <c r="A733" s="14"/>
      <c r="B733" s="249"/>
      <c r="C733" s="250"/>
      <c r="D733" s="236" t="s">
        <v>319</v>
      </c>
      <c r="E733" s="251" t="s">
        <v>19</v>
      </c>
      <c r="F733" s="252" t="s">
        <v>3292</v>
      </c>
      <c r="G733" s="250"/>
      <c r="H733" s="251" t="s">
        <v>19</v>
      </c>
      <c r="I733" s="253"/>
      <c r="J733" s="250"/>
      <c r="K733" s="250"/>
      <c r="L733" s="254"/>
      <c r="M733" s="255"/>
      <c r="N733" s="256"/>
      <c r="O733" s="256"/>
      <c r="P733" s="256"/>
      <c r="Q733" s="256"/>
      <c r="R733" s="256"/>
      <c r="S733" s="256"/>
      <c r="T733" s="257"/>
      <c r="U733" s="14"/>
      <c r="V733" s="14"/>
      <c r="W733" s="14"/>
      <c r="X733" s="14"/>
      <c r="Y733" s="14"/>
      <c r="Z733" s="14"/>
      <c r="AA733" s="14"/>
      <c r="AB733" s="14"/>
      <c r="AC733" s="14"/>
      <c r="AD733" s="14"/>
      <c r="AE733" s="14"/>
      <c r="AT733" s="258" t="s">
        <v>319</v>
      </c>
      <c r="AU733" s="258" t="s">
        <v>85</v>
      </c>
      <c r="AV733" s="14" t="s">
        <v>83</v>
      </c>
      <c r="AW733" s="14" t="s">
        <v>37</v>
      </c>
      <c r="AX733" s="14" t="s">
        <v>76</v>
      </c>
      <c r="AY733" s="258" t="s">
        <v>308</v>
      </c>
    </row>
    <row r="734" s="13" customFormat="1">
      <c r="A734" s="13"/>
      <c r="B734" s="234"/>
      <c r="C734" s="235"/>
      <c r="D734" s="236" t="s">
        <v>319</v>
      </c>
      <c r="E734" s="237" t="s">
        <v>19</v>
      </c>
      <c r="F734" s="238" t="s">
        <v>3542</v>
      </c>
      <c r="G734" s="235"/>
      <c r="H734" s="239">
        <v>20</v>
      </c>
      <c r="I734" s="240"/>
      <c r="J734" s="235"/>
      <c r="K734" s="235"/>
      <c r="L734" s="241"/>
      <c r="M734" s="242"/>
      <c r="N734" s="243"/>
      <c r="O734" s="243"/>
      <c r="P734" s="243"/>
      <c r="Q734" s="243"/>
      <c r="R734" s="243"/>
      <c r="S734" s="243"/>
      <c r="T734" s="244"/>
      <c r="U734" s="13"/>
      <c r="V734" s="13"/>
      <c r="W734" s="13"/>
      <c r="X734" s="13"/>
      <c r="Y734" s="13"/>
      <c r="Z734" s="13"/>
      <c r="AA734" s="13"/>
      <c r="AB734" s="13"/>
      <c r="AC734" s="13"/>
      <c r="AD734" s="13"/>
      <c r="AE734" s="13"/>
      <c r="AT734" s="245" t="s">
        <v>319</v>
      </c>
      <c r="AU734" s="245" t="s">
        <v>85</v>
      </c>
      <c r="AV734" s="13" t="s">
        <v>85</v>
      </c>
      <c r="AW734" s="13" t="s">
        <v>37</v>
      </c>
      <c r="AX734" s="13" t="s">
        <v>76</v>
      </c>
      <c r="AY734" s="245" t="s">
        <v>308</v>
      </c>
    </row>
    <row r="735" s="14" customFormat="1">
      <c r="A735" s="14"/>
      <c r="B735" s="249"/>
      <c r="C735" s="250"/>
      <c r="D735" s="236" t="s">
        <v>319</v>
      </c>
      <c r="E735" s="251" t="s">
        <v>19</v>
      </c>
      <c r="F735" s="252" t="s">
        <v>3294</v>
      </c>
      <c r="G735" s="250"/>
      <c r="H735" s="251" t="s">
        <v>19</v>
      </c>
      <c r="I735" s="253"/>
      <c r="J735" s="250"/>
      <c r="K735" s="250"/>
      <c r="L735" s="254"/>
      <c r="M735" s="255"/>
      <c r="N735" s="256"/>
      <c r="O735" s="256"/>
      <c r="P735" s="256"/>
      <c r="Q735" s="256"/>
      <c r="R735" s="256"/>
      <c r="S735" s="256"/>
      <c r="T735" s="257"/>
      <c r="U735" s="14"/>
      <c r="V735" s="14"/>
      <c r="W735" s="14"/>
      <c r="X735" s="14"/>
      <c r="Y735" s="14"/>
      <c r="Z735" s="14"/>
      <c r="AA735" s="14"/>
      <c r="AB735" s="14"/>
      <c r="AC735" s="14"/>
      <c r="AD735" s="14"/>
      <c r="AE735" s="14"/>
      <c r="AT735" s="258" t="s">
        <v>319</v>
      </c>
      <c r="AU735" s="258" t="s">
        <v>85</v>
      </c>
      <c r="AV735" s="14" t="s">
        <v>83</v>
      </c>
      <c r="AW735" s="14" t="s">
        <v>37</v>
      </c>
      <c r="AX735" s="14" t="s">
        <v>76</v>
      </c>
      <c r="AY735" s="258" t="s">
        <v>308</v>
      </c>
    </row>
    <row r="736" s="13" customFormat="1">
      <c r="A736" s="13"/>
      <c r="B736" s="234"/>
      <c r="C736" s="235"/>
      <c r="D736" s="236" t="s">
        <v>319</v>
      </c>
      <c r="E736" s="237" t="s">
        <v>19</v>
      </c>
      <c r="F736" s="238" t="s">
        <v>3543</v>
      </c>
      <c r="G736" s="235"/>
      <c r="H736" s="239">
        <v>44</v>
      </c>
      <c r="I736" s="240"/>
      <c r="J736" s="235"/>
      <c r="K736" s="235"/>
      <c r="L736" s="241"/>
      <c r="M736" s="242"/>
      <c r="N736" s="243"/>
      <c r="O736" s="243"/>
      <c r="P736" s="243"/>
      <c r="Q736" s="243"/>
      <c r="R736" s="243"/>
      <c r="S736" s="243"/>
      <c r="T736" s="244"/>
      <c r="U736" s="13"/>
      <c r="V736" s="13"/>
      <c r="W736" s="13"/>
      <c r="X736" s="13"/>
      <c r="Y736" s="13"/>
      <c r="Z736" s="13"/>
      <c r="AA736" s="13"/>
      <c r="AB736" s="13"/>
      <c r="AC736" s="13"/>
      <c r="AD736" s="13"/>
      <c r="AE736" s="13"/>
      <c r="AT736" s="245" t="s">
        <v>319</v>
      </c>
      <c r="AU736" s="245" t="s">
        <v>85</v>
      </c>
      <c r="AV736" s="13" t="s">
        <v>85</v>
      </c>
      <c r="AW736" s="13" t="s">
        <v>37</v>
      </c>
      <c r="AX736" s="13" t="s">
        <v>76</v>
      </c>
      <c r="AY736" s="245" t="s">
        <v>308</v>
      </c>
    </row>
    <row r="737" s="14" customFormat="1">
      <c r="A737" s="14"/>
      <c r="B737" s="249"/>
      <c r="C737" s="250"/>
      <c r="D737" s="236" t="s">
        <v>319</v>
      </c>
      <c r="E737" s="251" t="s">
        <v>19</v>
      </c>
      <c r="F737" s="252" t="s">
        <v>3308</v>
      </c>
      <c r="G737" s="250"/>
      <c r="H737" s="251" t="s">
        <v>19</v>
      </c>
      <c r="I737" s="253"/>
      <c r="J737" s="250"/>
      <c r="K737" s="250"/>
      <c r="L737" s="254"/>
      <c r="M737" s="255"/>
      <c r="N737" s="256"/>
      <c r="O737" s="256"/>
      <c r="P737" s="256"/>
      <c r="Q737" s="256"/>
      <c r="R737" s="256"/>
      <c r="S737" s="256"/>
      <c r="T737" s="257"/>
      <c r="U737" s="14"/>
      <c r="V737" s="14"/>
      <c r="W737" s="14"/>
      <c r="X737" s="14"/>
      <c r="Y737" s="14"/>
      <c r="Z737" s="14"/>
      <c r="AA737" s="14"/>
      <c r="AB737" s="14"/>
      <c r="AC737" s="14"/>
      <c r="AD737" s="14"/>
      <c r="AE737" s="14"/>
      <c r="AT737" s="258" t="s">
        <v>319</v>
      </c>
      <c r="AU737" s="258" t="s">
        <v>85</v>
      </c>
      <c r="AV737" s="14" t="s">
        <v>83</v>
      </c>
      <c r="AW737" s="14" t="s">
        <v>37</v>
      </c>
      <c r="AX737" s="14" t="s">
        <v>76</v>
      </c>
      <c r="AY737" s="258" t="s">
        <v>308</v>
      </c>
    </row>
    <row r="738" s="13" customFormat="1">
      <c r="A738" s="13"/>
      <c r="B738" s="234"/>
      <c r="C738" s="235"/>
      <c r="D738" s="236" t="s">
        <v>319</v>
      </c>
      <c r="E738" s="237" t="s">
        <v>19</v>
      </c>
      <c r="F738" s="238" t="s">
        <v>3540</v>
      </c>
      <c r="G738" s="235"/>
      <c r="H738" s="239">
        <v>14</v>
      </c>
      <c r="I738" s="240"/>
      <c r="J738" s="235"/>
      <c r="K738" s="235"/>
      <c r="L738" s="241"/>
      <c r="M738" s="242"/>
      <c r="N738" s="243"/>
      <c r="O738" s="243"/>
      <c r="P738" s="243"/>
      <c r="Q738" s="243"/>
      <c r="R738" s="243"/>
      <c r="S738" s="243"/>
      <c r="T738" s="244"/>
      <c r="U738" s="13"/>
      <c r="V738" s="13"/>
      <c r="W738" s="13"/>
      <c r="X738" s="13"/>
      <c r="Y738" s="13"/>
      <c r="Z738" s="13"/>
      <c r="AA738" s="13"/>
      <c r="AB738" s="13"/>
      <c r="AC738" s="13"/>
      <c r="AD738" s="13"/>
      <c r="AE738" s="13"/>
      <c r="AT738" s="245" t="s">
        <v>319</v>
      </c>
      <c r="AU738" s="245" t="s">
        <v>85</v>
      </c>
      <c r="AV738" s="13" t="s">
        <v>85</v>
      </c>
      <c r="AW738" s="13" t="s">
        <v>37</v>
      </c>
      <c r="AX738" s="13" t="s">
        <v>76</v>
      </c>
      <c r="AY738" s="245" t="s">
        <v>308</v>
      </c>
    </row>
    <row r="739" s="14" customFormat="1">
      <c r="A739" s="14"/>
      <c r="B739" s="249"/>
      <c r="C739" s="250"/>
      <c r="D739" s="236" t="s">
        <v>319</v>
      </c>
      <c r="E739" s="251" t="s">
        <v>19</v>
      </c>
      <c r="F739" s="252" t="s">
        <v>3309</v>
      </c>
      <c r="G739" s="250"/>
      <c r="H739" s="251" t="s">
        <v>19</v>
      </c>
      <c r="I739" s="253"/>
      <c r="J739" s="250"/>
      <c r="K739" s="250"/>
      <c r="L739" s="254"/>
      <c r="M739" s="255"/>
      <c r="N739" s="256"/>
      <c r="O739" s="256"/>
      <c r="P739" s="256"/>
      <c r="Q739" s="256"/>
      <c r="R739" s="256"/>
      <c r="S739" s="256"/>
      <c r="T739" s="257"/>
      <c r="U739" s="14"/>
      <c r="V739" s="14"/>
      <c r="W739" s="14"/>
      <c r="X739" s="14"/>
      <c r="Y739" s="14"/>
      <c r="Z739" s="14"/>
      <c r="AA739" s="14"/>
      <c r="AB739" s="14"/>
      <c r="AC739" s="14"/>
      <c r="AD739" s="14"/>
      <c r="AE739" s="14"/>
      <c r="AT739" s="258" t="s">
        <v>319</v>
      </c>
      <c r="AU739" s="258" t="s">
        <v>85</v>
      </c>
      <c r="AV739" s="14" t="s">
        <v>83</v>
      </c>
      <c r="AW739" s="14" t="s">
        <v>37</v>
      </c>
      <c r="AX739" s="14" t="s">
        <v>76</v>
      </c>
      <c r="AY739" s="258" t="s">
        <v>308</v>
      </c>
    </row>
    <row r="740" s="13" customFormat="1">
      <c r="A740" s="13"/>
      <c r="B740" s="234"/>
      <c r="C740" s="235"/>
      <c r="D740" s="236" t="s">
        <v>319</v>
      </c>
      <c r="E740" s="237" t="s">
        <v>19</v>
      </c>
      <c r="F740" s="238" t="s">
        <v>3540</v>
      </c>
      <c r="G740" s="235"/>
      <c r="H740" s="239">
        <v>14</v>
      </c>
      <c r="I740" s="240"/>
      <c r="J740" s="235"/>
      <c r="K740" s="235"/>
      <c r="L740" s="241"/>
      <c r="M740" s="242"/>
      <c r="N740" s="243"/>
      <c r="O740" s="243"/>
      <c r="P740" s="243"/>
      <c r="Q740" s="243"/>
      <c r="R740" s="243"/>
      <c r="S740" s="243"/>
      <c r="T740" s="244"/>
      <c r="U740" s="13"/>
      <c r="V740" s="13"/>
      <c r="W740" s="13"/>
      <c r="X740" s="13"/>
      <c r="Y740" s="13"/>
      <c r="Z740" s="13"/>
      <c r="AA740" s="13"/>
      <c r="AB740" s="13"/>
      <c r="AC740" s="13"/>
      <c r="AD740" s="13"/>
      <c r="AE740" s="13"/>
      <c r="AT740" s="245" t="s">
        <v>319</v>
      </c>
      <c r="AU740" s="245" t="s">
        <v>85</v>
      </c>
      <c r="AV740" s="13" t="s">
        <v>85</v>
      </c>
      <c r="AW740" s="13" t="s">
        <v>37</v>
      </c>
      <c r="AX740" s="13" t="s">
        <v>76</v>
      </c>
      <c r="AY740" s="245" t="s">
        <v>308</v>
      </c>
    </row>
    <row r="741" s="15" customFormat="1">
      <c r="A741" s="15"/>
      <c r="B741" s="259"/>
      <c r="C741" s="260"/>
      <c r="D741" s="236" t="s">
        <v>319</v>
      </c>
      <c r="E741" s="261" t="s">
        <v>19</v>
      </c>
      <c r="F741" s="262" t="s">
        <v>448</v>
      </c>
      <c r="G741" s="260"/>
      <c r="H741" s="263">
        <v>150</v>
      </c>
      <c r="I741" s="264"/>
      <c r="J741" s="260"/>
      <c r="K741" s="260"/>
      <c r="L741" s="265"/>
      <c r="M741" s="266"/>
      <c r="N741" s="267"/>
      <c r="O741" s="267"/>
      <c r="P741" s="267"/>
      <c r="Q741" s="267"/>
      <c r="R741" s="267"/>
      <c r="S741" s="267"/>
      <c r="T741" s="268"/>
      <c r="U741" s="15"/>
      <c r="V741" s="15"/>
      <c r="W741" s="15"/>
      <c r="X741" s="15"/>
      <c r="Y741" s="15"/>
      <c r="Z741" s="15"/>
      <c r="AA741" s="15"/>
      <c r="AB741" s="15"/>
      <c r="AC741" s="15"/>
      <c r="AD741" s="15"/>
      <c r="AE741" s="15"/>
      <c r="AT741" s="269" t="s">
        <v>319</v>
      </c>
      <c r="AU741" s="269" t="s">
        <v>85</v>
      </c>
      <c r="AV741" s="15" t="s">
        <v>315</v>
      </c>
      <c r="AW741" s="15" t="s">
        <v>37</v>
      </c>
      <c r="AX741" s="15" t="s">
        <v>83</v>
      </c>
      <c r="AY741" s="269" t="s">
        <v>308</v>
      </c>
    </row>
    <row r="742" s="2" customFormat="1" ht="24.15" customHeight="1">
      <c r="A742" s="41"/>
      <c r="B742" s="42"/>
      <c r="C742" s="216" t="s">
        <v>3544</v>
      </c>
      <c r="D742" s="216" t="s">
        <v>310</v>
      </c>
      <c r="E742" s="217" t="s">
        <v>3545</v>
      </c>
      <c r="F742" s="218" t="s">
        <v>3546</v>
      </c>
      <c r="G742" s="219" t="s">
        <v>323</v>
      </c>
      <c r="H742" s="220">
        <v>6</v>
      </c>
      <c r="I742" s="221"/>
      <c r="J742" s="222">
        <f>ROUND(I742*H742,2)</f>
        <v>0</v>
      </c>
      <c r="K742" s="218" t="s">
        <v>314</v>
      </c>
      <c r="L742" s="47"/>
      <c r="M742" s="223" t="s">
        <v>19</v>
      </c>
      <c r="N742" s="224" t="s">
        <v>47</v>
      </c>
      <c r="O742" s="87"/>
      <c r="P742" s="225">
        <f>O742*H742</f>
        <v>0</v>
      </c>
      <c r="Q742" s="225">
        <v>0</v>
      </c>
      <c r="R742" s="225">
        <f>Q742*H742</f>
        <v>0</v>
      </c>
      <c r="S742" s="225">
        <v>0</v>
      </c>
      <c r="T742" s="226">
        <f>S742*H742</f>
        <v>0</v>
      </c>
      <c r="U742" s="41"/>
      <c r="V742" s="41"/>
      <c r="W742" s="41"/>
      <c r="X742" s="41"/>
      <c r="Y742" s="41"/>
      <c r="Z742" s="41"/>
      <c r="AA742" s="41"/>
      <c r="AB742" s="41"/>
      <c r="AC742" s="41"/>
      <c r="AD742" s="41"/>
      <c r="AE742" s="41"/>
      <c r="AR742" s="227" t="s">
        <v>782</v>
      </c>
      <c r="AT742" s="227" t="s">
        <v>310</v>
      </c>
      <c r="AU742" s="227" t="s">
        <v>85</v>
      </c>
      <c r="AY742" s="20" t="s">
        <v>308</v>
      </c>
      <c r="BE742" s="228">
        <f>IF(N742="základní",J742,0)</f>
        <v>0</v>
      </c>
      <c r="BF742" s="228">
        <f>IF(N742="snížená",J742,0)</f>
        <v>0</v>
      </c>
      <c r="BG742" s="228">
        <f>IF(N742="zákl. přenesená",J742,0)</f>
        <v>0</v>
      </c>
      <c r="BH742" s="228">
        <f>IF(N742="sníž. přenesená",J742,0)</f>
        <v>0</v>
      </c>
      <c r="BI742" s="228">
        <f>IF(N742="nulová",J742,0)</f>
        <v>0</v>
      </c>
      <c r="BJ742" s="20" t="s">
        <v>83</v>
      </c>
      <c r="BK742" s="228">
        <f>ROUND(I742*H742,2)</f>
        <v>0</v>
      </c>
      <c r="BL742" s="20" t="s">
        <v>782</v>
      </c>
      <c r="BM742" s="227" t="s">
        <v>3547</v>
      </c>
    </row>
    <row r="743" s="2" customFormat="1">
      <c r="A743" s="41"/>
      <c r="B743" s="42"/>
      <c r="C743" s="43"/>
      <c r="D743" s="229" t="s">
        <v>317</v>
      </c>
      <c r="E743" s="43"/>
      <c r="F743" s="230" t="s">
        <v>3548</v>
      </c>
      <c r="G743" s="43"/>
      <c r="H743" s="43"/>
      <c r="I743" s="231"/>
      <c r="J743" s="43"/>
      <c r="K743" s="43"/>
      <c r="L743" s="47"/>
      <c r="M743" s="232"/>
      <c r="N743" s="233"/>
      <c r="O743" s="87"/>
      <c r="P743" s="87"/>
      <c r="Q743" s="87"/>
      <c r="R743" s="87"/>
      <c r="S743" s="87"/>
      <c r="T743" s="88"/>
      <c r="U743" s="41"/>
      <c r="V743" s="41"/>
      <c r="W743" s="41"/>
      <c r="X743" s="41"/>
      <c r="Y743" s="41"/>
      <c r="Z743" s="41"/>
      <c r="AA743" s="41"/>
      <c r="AB743" s="41"/>
      <c r="AC743" s="41"/>
      <c r="AD743" s="41"/>
      <c r="AE743" s="41"/>
      <c r="AT743" s="20" t="s">
        <v>317</v>
      </c>
      <c r="AU743" s="20" t="s">
        <v>85</v>
      </c>
    </row>
    <row r="744" s="14" customFormat="1">
      <c r="A744" s="14"/>
      <c r="B744" s="249"/>
      <c r="C744" s="250"/>
      <c r="D744" s="236" t="s">
        <v>319</v>
      </c>
      <c r="E744" s="251" t="s">
        <v>19</v>
      </c>
      <c r="F744" s="252" t="s">
        <v>3229</v>
      </c>
      <c r="G744" s="250"/>
      <c r="H744" s="251" t="s">
        <v>19</v>
      </c>
      <c r="I744" s="253"/>
      <c r="J744" s="250"/>
      <c r="K744" s="250"/>
      <c r="L744" s="254"/>
      <c r="M744" s="255"/>
      <c r="N744" s="256"/>
      <c r="O744" s="256"/>
      <c r="P744" s="256"/>
      <c r="Q744" s="256"/>
      <c r="R744" s="256"/>
      <c r="S744" s="256"/>
      <c r="T744" s="257"/>
      <c r="U744" s="14"/>
      <c r="V744" s="14"/>
      <c r="W744" s="14"/>
      <c r="X744" s="14"/>
      <c r="Y744" s="14"/>
      <c r="Z744" s="14"/>
      <c r="AA744" s="14"/>
      <c r="AB744" s="14"/>
      <c r="AC744" s="14"/>
      <c r="AD744" s="14"/>
      <c r="AE744" s="14"/>
      <c r="AT744" s="258" t="s">
        <v>319</v>
      </c>
      <c r="AU744" s="258" t="s">
        <v>85</v>
      </c>
      <c r="AV744" s="14" t="s">
        <v>83</v>
      </c>
      <c r="AW744" s="14" t="s">
        <v>37</v>
      </c>
      <c r="AX744" s="14" t="s">
        <v>76</v>
      </c>
      <c r="AY744" s="258" t="s">
        <v>308</v>
      </c>
    </row>
    <row r="745" s="14" customFormat="1">
      <c r="A745" s="14"/>
      <c r="B745" s="249"/>
      <c r="C745" s="250"/>
      <c r="D745" s="236" t="s">
        <v>319</v>
      </c>
      <c r="E745" s="251" t="s">
        <v>19</v>
      </c>
      <c r="F745" s="252" t="s">
        <v>3549</v>
      </c>
      <c r="G745" s="250"/>
      <c r="H745" s="251" t="s">
        <v>19</v>
      </c>
      <c r="I745" s="253"/>
      <c r="J745" s="250"/>
      <c r="K745" s="250"/>
      <c r="L745" s="254"/>
      <c r="M745" s="255"/>
      <c r="N745" s="256"/>
      <c r="O745" s="256"/>
      <c r="P745" s="256"/>
      <c r="Q745" s="256"/>
      <c r="R745" s="256"/>
      <c r="S745" s="256"/>
      <c r="T745" s="257"/>
      <c r="U745" s="14"/>
      <c r="V745" s="14"/>
      <c r="W745" s="14"/>
      <c r="X745" s="14"/>
      <c r="Y745" s="14"/>
      <c r="Z745" s="14"/>
      <c r="AA745" s="14"/>
      <c r="AB745" s="14"/>
      <c r="AC745" s="14"/>
      <c r="AD745" s="14"/>
      <c r="AE745" s="14"/>
      <c r="AT745" s="258" t="s">
        <v>319</v>
      </c>
      <c r="AU745" s="258" t="s">
        <v>85</v>
      </c>
      <c r="AV745" s="14" t="s">
        <v>83</v>
      </c>
      <c r="AW745" s="14" t="s">
        <v>37</v>
      </c>
      <c r="AX745" s="14" t="s">
        <v>76</v>
      </c>
      <c r="AY745" s="258" t="s">
        <v>308</v>
      </c>
    </row>
    <row r="746" s="13" customFormat="1">
      <c r="A746" s="13"/>
      <c r="B746" s="234"/>
      <c r="C746" s="235"/>
      <c r="D746" s="236" t="s">
        <v>319</v>
      </c>
      <c r="E746" s="237" t="s">
        <v>19</v>
      </c>
      <c r="F746" s="238" t="s">
        <v>3550</v>
      </c>
      <c r="G746" s="235"/>
      <c r="H746" s="239">
        <v>6</v>
      </c>
      <c r="I746" s="240"/>
      <c r="J746" s="235"/>
      <c r="K746" s="235"/>
      <c r="L746" s="241"/>
      <c r="M746" s="242"/>
      <c r="N746" s="243"/>
      <c r="O746" s="243"/>
      <c r="P746" s="243"/>
      <c r="Q746" s="243"/>
      <c r="R746" s="243"/>
      <c r="S746" s="243"/>
      <c r="T746" s="244"/>
      <c r="U746" s="13"/>
      <c r="V746" s="13"/>
      <c r="W746" s="13"/>
      <c r="X746" s="13"/>
      <c r="Y746" s="13"/>
      <c r="Z746" s="13"/>
      <c r="AA746" s="13"/>
      <c r="AB746" s="13"/>
      <c r="AC746" s="13"/>
      <c r="AD746" s="13"/>
      <c r="AE746" s="13"/>
      <c r="AT746" s="245" t="s">
        <v>319</v>
      </c>
      <c r="AU746" s="245" t="s">
        <v>85</v>
      </c>
      <c r="AV746" s="13" t="s">
        <v>85</v>
      </c>
      <c r="AW746" s="13" t="s">
        <v>37</v>
      </c>
      <c r="AX746" s="13" t="s">
        <v>83</v>
      </c>
      <c r="AY746" s="245" t="s">
        <v>308</v>
      </c>
    </row>
    <row r="747" s="2" customFormat="1" ht="16.5" customHeight="1">
      <c r="A747" s="41"/>
      <c r="B747" s="42"/>
      <c r="C747" s="280" t="s">
        <v>3551</v>
      </c>
      <c r="D747" s="280" t="s">
        <v>1137</v>
      </c>
      <c r="E747" s="281" t="s">
        <v>3552</v>
      </c>
      <c r="F747" s="282" t="s">
        <v>3553</v>
      </c>
      <c r="G747" s="283" t="s">
        <v>474</v>
      </c>
      <c r="H747" s="284">
        <v>0.59999999999999998</v>
      </c>
      <c r="I747" s="285"/>
      <c r="J747" s="286">
        <f>ROUND(I747*H747,2)</f>
        <v>0</v>
      </c>
      <c r="K747" s="282" t="s">
        <v>314</v>
      </c>
      <c r="L747" s="287"/>
      <c r="M747" s="288" t="s">
        <v>19</v>
      </c>
      <c r="N747" s="289" t="s">
        <v>47</v>
      </c>
      <c r="O747" s="87"/>
      <c r="P747" s="225">
        <f>O747*H747</f>
        <v>0</v>
      </c>
      <c r="Q747" s="225">
        <v>0</v>
      </c>
      <c r="R747" s="225">
        <f>Q747*H747</f>
        <v>0</v>
      </c>
      <c r="S747" s="225">
        <v>0</v>
      </c>
      <c r="T747" s="226">
        <f>S747*H747</f>
        <v>0</v>
      </c>
      <c r="U747" s="41"/>
      <c r="V747" s="41"/>
      <c r="W747" s="41"/>
      <c r="X747" s="41"/>
      <c r="Y747" s="41"/>
      <c r="Z747" s="41"/>
      <c r="AA747" s="41"/>
      <c r="AB747" s="41"/>
      <c r="AC747" s="41"/>
      <c r="AD747" s="41"/>
      <c r="AE747" s="41"/>
      <c r="AR747" s="227" t="s">
        <v>3255</v>
      </c>
      <c r="AT747" s="227" t="s">
        <v>1137</v>
      </c>
      <c r="AU747" s="227" t="s">
        <v>85</v>
      </c>
      <c r="AY747" s="20" t="s">
        <v>308</v>
      </c>
      <c r="BE747" s="228">
        <f>IF(N747="základní",J747,0)</f>
        <v>0</v>
      </c>
      <c r="BF747" s="228">
        <f>IF(N747="snížená",J747,0)</f>
        <v>0</v>
      </c>
      <c r="BG747" s="228">
        <f>IF(N747="zákl. přenesená",J747,0)</f>
        <v>0</v>
      </c>
      <c r="BH747" s="228">
        <f>IF(N747="sníž. přenesená",J747,0)</f>
        <v>0</v>
      </c>
      <c r="BI747" s="228">
        <f>IF(N747="nulová",J747,0)</f>
        <v>0</v>
      </c>
      <c r="BJ747" s="20" t="s">
        <v>83</v>
      </c>
      <c r="BK747" s="228">
        <f>ROUND(I747*H747,2)</f>
        <v>0</v>
      </c>
      <c r="BL747" s="20" t="s">
        <v>782</v>
      </c>
      <c r="BM747" s="227" t="s">
        <v>3554</v>
      </c>
    </row>
    <row r="748" s="14" customFormat="1">
      <c r="A748" s="14"/>
      <c r="B748" s="249"/>
      <c r="C748" s="250"/>
      <c r="D748" s="236" t="s">
        <v>319</v>
      </c>
      <c r="E748" s="251" t="s">
        <v>19</v>
      </c>
      <c r="F748" s="252" t="s">
        <v>3229</v>
      </c>
      <c r="G748" s="250"/>
      <c r="H748" s="251" t="s">
        <v>19</v>
      </c>
      <c r="I748" s="253"/>
      <c r="J748" s="250"/>
      <c r="K748" s="250"/>
      <c r="L748" s="254"/>
      <c r="M748" s="255"/>
      <c r="N748" s="256"/>
      <c r="O748" s="256"/>
      <c r="P748" s="256"/>
      <c r="Q748" s="256"/>
      <c r="R748" s="256"/>
      <c r="S748" s="256"/>
      <c r="T748" s="257"/>
      <c r="U748" s="14"/>
      <c r="V748" s="14"/>
      <c r="W748" s="14"/>
      <c r="X748" s="14"/>
      <c r="Y748" s="14"/>
      <c r="Z748" s="14"/>
      <c r="AA748" s="14"/>
      <c r="AB748" s="14"/>
      <c r="AC748" s="14"/>
      <c r="AD748" s="14"/>
      <c r="AE748" s="14"/>
      <c r="AT748" s="258" t="s">
        <v>319</v>
      </c>
      <c r="AU748" s="258" t="s">
        <v>85</v>
      </c>
      <c r="AV748" s="14" t="s">
        <v>83</v>
      </c>
      <c r="AW748" s="14" t="s">
        <v>37</v>
      </c>
      <c r="AX748" s="14" t="s">
        <v>76</v>
      </c>
      <c r="AY748" s="258" t="s">
        <v>308</v>
      </c>
    </row>
    <row r="749" s="14" customFormat="1">
      <c r="A749" s="14"/>
      <c r="B749" s="249"/>
      <c r="C749" s="250"/>
      <c r="D749" s="236" t="s">
        <v>319</v>
      </c>
      <c r="E749" s="251" t="s">
        <v>19</v>
      </c>
      <c r="F749" s="252" t="s">
        <v>3549</v>
      </c>
      <c r="G749" s="250"/>
      <c r="H749" s="251" t="s">
        <v>19</v>
      </c>
      <c r="I749" s="253"/>
      <c r="J749" s="250"/>
      <c r="K749" s="250"/>
      <c r="L749" s="254"/>
      <c r="M749" s="255"/>
      <c r="N749" s="256"/>
      <c r="O749" s="256"/>
      <c r="P749" s="256"/>
      <c r="Q749" s="256"/>
      <c r="R749" s="256"/>
      <c r="S749" s="256"/>
      <c r="T749" s="257"/>
      <c r="U749" s="14"/>
      <c r="V749" s="14"/>
      <c r="W749" s="14"/>
      <c r="X749" s="14"/>
      <c r="Y749" s="14"/>
      <c r="Z749" s="14"/>
      <c r="AA749" s="14"/>
      <c r="AB749" s="14"/>
      <c r="AC749" s="14"/>
      <c r="AD749" s="14"/>
      <c r="AE749" s="14"/>
      <c r="AT749" s="258" t="s">
        <v>319</v>
      </c>
      <c r="AU749" s="258" t="s">
        <v>85</v>
      </c>
      <c r="AV749" s="14" t="s">
        <v>83</v>
      </c>
      <c r="AW749" s="14" t="s">
        <v>37</v>
      </c>
      <c r="AX749" s="14" t="s">
        <v>76</v>
      </c>
      <c r="AY749" s="258" t="s">
        <v>308</v>
      </c>
    </row>
    <row r="750" s="13" customFormat="1">
      <c r="A750" s="13"/>
      <c r="B750" s="234"/>
      <c r="C750" s="235"/>
      <c r="D750" s="236" t="s">
        <v>319</v>
      </c>
      <c r="E750" s="237" t="s">
        <v>19</v>
      </c>
      <c r="F750" s="238" t="s">
        <v>3555</v>
      </c>
      <c r="G750" s="235"/>
      <c r="H750" s="239">
        <v>0.59999999999999998</v>
      </c>
      <c r="I750" s="240"/>
      <c r="J750" s="235"/>
      <c r="K750" s="235"/>
      <c r="L750" s="241"/>
      <c r="M750" s="242"/>
      <c r="N750" s="243"/>
      <c r="O750" s="243"/>
      <c r="P750" s="243"/>
      <c r="Q750" s="243"/>
      <c r="R750" s="243"/>
      <c r="S750" s="243"/>
      <c r="T750" s="244"/>
      <c r="U750" s="13"/>
      <c r="V750" s="13"/>
      <c r="W750" s="13"/>
      <c r="X750" s="13"/>
      <c r="Y750" s="13"/>
      <c r="Z750" s="13"/>
      <c r="AA750" s="13"/>
      <c r="AB750" s="13"/>
      <c r="AC750" s="13"/>
      <c r="AD750" s="13"/>
      <c r="AE750" s="13"/>
      <c r="AT750" s="245" t="s">
        <v>319</v>
      </c>
      <c r="AU750" s="245" t="s">
        <v>85</v>
      </c>
      <c r="AV750" s="13" t="s">
        <v>85</v>
      </c>
      <c r="AW750" s="13" t="s">
        <v>37</v>
      </c>
      <c r="AX750" s="13" t="s">
        <v>83</v>
      </c>
      <c r="AY750" s="245" t="s">
        <v>308</v>
      </c>
    </row>
    <row r="751" s="2" customFormat="1" ht="24.15" customHeight="1">
      <c r="A751" s="41"/>
      <c r="B751" s="42"/>
      <c r="C751" s="216" t="s">
        <v>3556</v>
      </c>
      <c r="D751" s="216" t="s">
        <v>310</v>
      </c>
      <c r="E751" s="217" t="s">
        <v>3557</v>
      </c>
      <c r="F751" s="218" t="s">
        <v>3558</v>
      </c>
      <c r="G751" s="219" t="s">
        <v>323</v>
      </c>
      <c r="H751" s="220">
        <v>4</v>
      </c>
      <c r="I751" s="221"/>
      <c r="J751" s="222">
        <f>ROUND(I751*H751,2)</f>
        <v>0</v>
      </c>
      <c r="K751" s="218" t="s">
        <v>314</v>
      </c>
      <c r="L751" s="47"/>
      <c r="M751" s="223" t="s">
        <v>19</v>
      </c>
      <c r="N751" s="224" t="s">
        <v>47</v>
      </c>
      <c r="O751" s="87"/>
      <c r="P751" s="225">
        <f>O751*H751</f>
        <v>0</v>
      </c>
      <c r="Q751" s="225">
        <v>0</v>
      </c>
      <c r="R751" s="225">
        <f>Q751*H751</f>
        <v>0</v>
      </c>
      <c r="S751" s="225">
        <v>0</v>
      </c>
      <c r="T751" s="226">
        <f>S751*H751</f>
        <v>0</v>
      </c>
      <c r="U751" s="41"/>
      <c r="V751" s="41"/>
      <c r="W751" s="41"/>
      <c r="X751" s="41"/>
      <c r="Y751" s="41"/>
      <c r="Z751" s="41"/>
      <c r="AA751" s="41"/>
      <c r="AB751" s="41"/>
      <c r="AC751" s="41"/>
      <c r="AD751" s="41"/>
      <c r="AE751" s="41"/>
      <c r="AR751" s="227" t="s">
        <v>782</v>
      </c>
      <c r="AT751" s="227" t="s">
        <v>310</v>
      </c>
      <c r="AU751" s="227" t="s">
        <v>85</v>
      </c>
      <c r="AY751" s="20" t="s">
        <v>308</v>
      </c>
      <c r="BE751" s="228">
        <f>IF(N751="základní",J751,0)</f>
        <v>0</v>
      </c>
      <c r="BF751" s="228">
        <f>IF(N751="snížená",J751,0)</f>
        <v>0</v>
      </c>
      <c r="BG751" s="228">
        <f>IF(N751="zákl. přenesená",J751,0)</f>
        <v>0</v>
      </c>
      <c r="BH751" s="228">
        <f>IF(N751="sníž. přenesená",J751,0)</f>
        <v>0</v>
      </c>
      <c r="BI751" s="228">
        <f>IF(N751="nulová",J751,0)</f>
        <v>0</v>
      </c>
      <c r="BJ751" s="20" t="s">
        <v>83</v>
      </c>
      <c r="BK751" s="228">
        <f>ROUND(I751*H751,2)</f>
        <v>0</v>
      </c>
      <c r="BL751" s="20" t="s">
        <v>782</v>
      </c>
      <c r="BM751" s="227" t="s">
        <v>3559</v>
      </c>
    </row>
    <row r="752" s="2" customFormat="1">
      <c r="A752" s="41"/>
      <c r="B752" s="42"/>
      <c r="C752" s="43"/>
      <c r="D752" s="229" t="s">
        <v>317</v>
      </c>
      <c r="E752" s="43"/>
      <c r="F752" s="230" t="s">
        <v>3560</v>
      </c>
      <c r="G752" s="43"/>
      <c r="H752" s="43"/>
      <c r="I752" s="231"/>
      <c r="J752" s="43"/>
      <c r="K752" s="43"/>
      <c r="L752" s="47"/>
      <c r="M752" s="232"/>
      <c r="N752" s="233"/>
      <c r="O752" s="87"/>
      <c r="P752" s="87"/>
      <c r="Q752" s="87"/>
      <c r="R752" s="87"/>
      <c r="S752" s="87"/>
      <c r="T752" s="88"/>
      <c r="U752" s="41"/>
      <c r="V752" s="41"/>
      <c r="W752" s="41"/>
      <c r="X752" s="41"/>
      <c r="Y752" s="41"/>
      <c r="Z752" s="41"/>
      <c r="AA752" s="41"/>
      <c r="AB752" s="41"/>
      <c r="AC752" s="41"/>
      <c r="AD752" s="41"/>
      <c r="AE752" s="41"/>
      <c r="AT752" s="20" t="s">
        <v>317</v>
      </c>
      <c r="AU752" s="20" t="s">
        <v>85</v>
      </c>
    </row>
    <row r="753" s="14" customFormat="1">
      <c r="A753" s="14"/>
      <c r="B753" s="249"/>
      <c r="C753" s="250"/>
      <c r="D753" s="236" t="s">
        <v>319</v>
      </c>
      <c r="E753" s="251" t="s">
        <v>19</v>
      </c>
      <c r="F753" s="252" t="s">
        <v>3229</v>
      </c>
      <c r="G753" s="250"/>
      <c r="H753" s="251" t="s">
        <v>19</v>
      </c>
      <c r="I753" s="253"/>
      <c r="J753" s="250"/>
      <c r="K753" s="250"/>
      <c r="L753" s="254"/>
      <c r="M753" s="255"/>
      <c r="N753" s="256"/>
      <c r="O753" s="256"/>
      <c r="P753" s="256"/>
      <c r="Q753" s="256"/>
      <c r="R753" s="256"/>
      <c r="S753" s="256"/>
      <c r="T753" s="257"/>
      <c r="U753" s="14"/>
      <c r="V753" s="14"/>
      <c r="W753" s="14"/>
      <c r="X753" s="14"/>
      <c r="Y753" s="14"/>
      <c r="Z753" s="14"/>
      <c r="AA753" s="14"/>
      <c r="AB753" s="14"/>
      <c r="AC753" s="14"/>
      <c r="AD753" s="14"/>
      <c r="AE753" s="14"/>
      <c r="AT753" s="258" t="s">
        <v>319</v>
      </c>
      <c r="AU753" s="258" t="s">
        <v>85</v>
      </c>
      <c r="AV753" s="14" t="s">
        <v>83</v>
      </c>
      <c r="AW753" s="14" t="s">
        <v>37</v>
      </c>
      <c r="AX753" s="14" t="s">
        <v>76</v>
      </c>
      <c r="AY753" s="258" t="s">
        <v>308</v>
      </c>
    </row>
    <row r="754" s="14" customFormat="1">
      <c r="A754" s="14"/>
      <c r="B754" s="249"/>
      <c r="C754" s="250"/>
      <c r="D754" s="236" t="s">
        <v>319</v>
      </c>
      <c r="E754" s="251" t="s">
        <v>19</v>
      </c>
      <c r="F754" s="252" t="s">
        <v>3561</v>
      </c>
      <c r="G754" s="250"/>
      <c r="H754" s="251" t="s">
        <v>19</v>
      </c>
      <c r="I754" s="253"/>
      <c r="J754" s="250"/>
      <c r="K754" s="250"/>
      <c r="L754" s="254"/>
      <c r="M754" s="255"/>
      <c r="N754" s="256"/>
      <c r="O754" s="256"/>
      <c r="P754" s="256"/>
      <c r="Q754" s="256"/>
      <c r="R754" s="256"/>
      <c r="S754" s="256"/>
      <c r="T754" s="257"/>
      <c r="U754" s="14"/>
      <c r="V754" s="14"/>
      <c r="W754" s="14"/>
      <c r="X754" s="14"/>
      <c r="Y754" s="14"/>
      <c r="Z754" s="14"/>
      <c r="AA754" s="14"/>
      <c r="AB754" s="14"/>
      <c r="AC754" s="14"/>
      <c r="AD754" s="14"/>
      <c r="AE754" s="14"/>
      <c r="AT754" s="258" t="s">
        <v>319</v>
      </c>
      <c r="AU754" s="258" t="s">
        <v>85</v>
      </c>
      <c r="AV754" s="14" t="s">
        <v>83</v>
      </c>
      <c r="AW754" s="14" t="s">
        <v>37</v>
      </c>
      <c r="AX754" s="14" t="s">
        <v>76</v>
      </c>
      <c r="AY754" s="258" t="s">
        <v>308</v>
      </c>
    </row>
    <row r="755" s="13" customFormat="1">
      <c r="A755" s="13"/>
      <c r="B755" s="234"/>
      <c r="C755" s="235"/>
      <c r="D755" s="236" t="s">
        <v>319</v>
      </c>
      <c r="E755" s="237" t="s">
        <v>19</v>
      </c>
      <c r="F755" s="238" t="s">
        <v>3231</v>
      </c>
      <c r="G755" s="235"/>
      <c r="H755" s="239">
        <v>4</v>
      </c>
      <c r="I755" s="240"/>
      <c r="J755" s="235"/>
      <c r="K755" s="235"/>
      <c r="L755" s="241"/>
      <c r="M755" s="242"/>
      <c r="N755" s="243"/>
      <c r="O755" s="243"/>
      <c r="P755" s="243"/>
      <c r="Q755" s="243"/>
      <c r="R755" s="243"/>
      <c r="S755" s="243"/>
      <c r="T755" s="244"/>
      <c r="U755" s="13"/>
      <c r="V755" s="13"/>
      <c r="W755" s="13"/>
      <c r="X755" s="13"/>
      <c r="Y755" s="13"/>
      <c r="Z755" s="13"/>
      <c r="AA755" s="13"/>
      <c r="AB755" s="13"/>
      <c r="AC755" s="13"/>
      <c r="AD755" s="13"/>
      <c r="AE755" s="13"/>
      <c r="AT755" s="245" t="s">
        <v>319</v>
      </c>
      <c r="AU755" s="245" t="s">
        <v>85</v>
      </c>
      <c r="AV755" s="13" t="s">
        <v>85</v>
      </c>
      <c r="AW755" s="13" t="s">
        <v>37</v>
      </c>
      <c r="AX755" s="13" t="s">
        <v>83</v>
      </c>
      <c r="AY755" s="245" t="s">
        <v>308</v>
      </c>
    </row>
    <row r="756" s="2" customFormat="1" ht="16.5" customHeight="1">
      <c r="A756" s="41"/>
      <c r="B756" s="42"/>
      <c r="C756" s="280" t="s">
        <v>3562</v>
      </c>
      <c r="D756" s="280" t="s">
        <v>1137</v>
      </c>
      <c r="E756" s="281" t="s">
        <v>3563</v>
      </c>
      <c r="F756" s="282" t="s">
        <v>3564</v>
      </c>
      <c r="G756" s="283" t="s">
        <v>474</v>
      </c>
      <c r="H756" s="284">
        <v>0.40000000000000002</v>
      </c>
      <c r="I756" s="285"/>
      <c r="J756" s="286">
        <f>ROUND(I756*H756,2)</f>
        <v>0</v>
      </c>
      <c r="K756" s="282" t="s">
        <v>314</v>
      </c>
      <c r="L756" s="287"/>
      <c r="M756" s="288" t="s">
        <v>19</v>
      </c>
      <c r="N756" s="289" t="s">
        <v>47</v>
      </c>
      <c r="O756" s="87"/>
      <c r="P756" s="225">
        <f>O756*H756</f>
        <v>0</v>
      </c>
      <c r="Q756" s="225">
        <v>0</v>
      </c>
      <c r="R756" s="225">
        <f>Q756*H756</f>
        <v>0</v>
      </c>
      <c r="S756" s="225">
        <v>0</v>
      </c>
      <c r="T756" s="226">
        <f>S756*H756</f>
        <v>0</v>
      </c>
      <c r="U756" s="41"/>
      <c r="V756" s="41"/>
      <c r="W756" s="41"/>
      <c r="X756" s="41"/>
      <c r="Y756" s="41"/>
      <c r="Z756" s="41"/>
      <c r="AA756" s="41"/>
      <c r="AB756" s="41"/>
      <c r="AC756" s="41"/>
      <c r="AD756" s="41"/>
      <c r="AE756" s="41"/>
      <c r="AR756" s="227" t="s">
        <v>3255</v>
      </c>
      <c r="AT756" s="227" t="s">
        <v>1137</v>
      </c>
      <c r="AU756" s="227" t="s">
        <v>85</v>
      </c>
      <c r="AY756" s="20" t="s">
        <v>308</v>
      </c>
      <c r="BE756" s="228">
        <f>IF(N756="základní",J756,0)</f>
        <v>0</v>
      </c>
      <c r="BF756" s="228">
        <f>IF(N756="snížená",J756,0)</f>
        <v>0</v>
      </c>
      <c r="BG756" s="228">
        <f>IF(N756="zákl. přenesená",J756,0)</f>
        <v>0</v>
      </c>
      <c r="BH756" s="228">
        <f>IF(N756="sníž. přenesená",J756,0)</f>
        <v>0</v>
      </c>
      <c r="BI756" s="228">
        <f>IF(N756="nulová",J756,0)</f>
        <v>0</v>
      </c>
      <c r="BJ756" s="20" t="s">
        <v>83</v>
      </c>
      <c r="BK756" s="228">
        <f>ROUND(I756*H756,2)</f>
        <v>0</v>
      </c>
      <c r="BL756" s="20" t="s">
        <v>782</v>
      </c>
      <c r="BM756" s="227" t="s">
        <v>3565</v>
      </c>
    </row>
    <row r="757" s="14" customFormat="1">
      <c r="A757" s="14"/>
      <c r="B757" s="249"/>
      <c r="C757" s="250"/>
      <c r="D757" s="236" t="s">
        <v>319</v>
      </c>
      <c r="E757" s="251" t="s">
        <v>19</v>
      </c>
      <c r="F757" s="252" t="s">
        <v>3229</v>
      </c>
      <c r="G757" s="250"/>
      <c r="H757" s="251" t="s">
        <v>19</v>
      </c>
      <c r="I757" s="253"/>
      <c r="J757" s="250"/>
      <c r="K757" s="250"/>
      <c r="L757" s="254"/>
      <c r="M757" s="255"/>
      <c r="N757" s="256"/>
      <c r="O757" s="256"/>
      <c r="P757" s="256"/>
      <c r="Q757" s="256"/>
      <c r="R757" s="256"/>
      <c r="S757" s="256"/>
      <c r="T757" s="257"/>
      <c r="U757" s="14"/>
      <c r="V757" s="14"/>
      <c r="W757" s="14"/>
      <c r="X757" s="14"/>
      <c r="Y757" s="14"/>
      <c r="Z757" s="14"/>
      <c r="AA757" s="14"/>
      <c r="AB757" s="14"/>
      <c r="AC757" s="14"/>
      <c r="AD757" s="14"/>
      <c r="AE757" s="14"/>
      <c r="AT757" s="258" t="s">
        <v>319</v>
      </c>
      <c r="AU757" s="258" t="s">
        <v>85</v>
      </c>
      <c r="AV757" s="14" t="s">
        <v>83</v>
      </c>
      <c r="AW757" s="14" t="s">
        <v>37</v>
      </c>
      <c r="AX757" s="14" t="s">
        <v>76</v>
      </c>
      <c r="AY757" s="258" t="s">
        <v>308</v>
      </c>
    </row>
    <row r="758" s="14" customFormat="1">
      <c r="A758" s="14"/>
      <c r="B758" s="249"/>
      <c r="C758" s="250"/>
      <c r="D758" s="236" t="s">
        <v>319</v>
      </c>
      <c r="E758" s="251" t="s">
        <v>19</v>
      </c>
      <c r="F758" s="252" t="s">
        <v>3561</v>
      </c>
      <c r="G758" s="250"/>
      <c r="H758" s="251" t="s">
        <v>19</v>
      </c>
      <c r="I758" s="253"/>
      <c r="J758" s="250"/>
      <c r="K758" s="250"/>
      <c r="L758" s="254"/>
      <c r="M758" s="255"/>
      <c r="N758" s="256"/>
      <c r="O758" s="256"/>
      <c r="P758" s="256"/>
      <c r="Q758" s="256"/>
      <c r="R758" s="256"/>
      <c r="S758" s="256"/>
      <c r="T758" s="257"/>
      <c r="U758" s="14"/>
      <c r="V758" s="14"/>
      <c r="W758" s="14"/>
      <c r="X758" s="14"/>
      <c r="Y758" s="14"/>
      <c r="Z758" s="14"/>
      <c r="AA758" s="14"/>
      <c r="AB758" s="14"/>
      <c r="AC758" s="14"/>
      <c r="AD758" s="14"/>
      <c r="AE758" s="14"/>
      <c r="AT758" s="258" t="s">
        <v>319</v>
      </c>
      <c r="AU758" s="258" t="s">
        <v>85</v>
      </c>
      <c r="AV758" s="14" t="s">
        <v>83</v>
      </c>
      <c r="AW758" s="14" t="s">
        <v>37</v>
      </c>
      <c r="AX758" s="14" t="s">
        <v>76</v>
      </c>
      <c r="AY758" s="258" t="s">
        <v>308</v>
      </c>
    </row>
    <row r="759" s="13" customFormat="1">
      <c r="A759" s="13"/>
      <c r="B759" s="234"/>
      <c r="C759" s="235"/>
      <c r="D759" s="236" t="s">
        <v>319</v>
      </c>
      <c r="E759" s="237" t="s">
        <v>19</v>
      </c>
      <c r="F759" s="238" t="s">
        <v>3566</v>
      </c>
      <c r="G759" s="235"/>
      <c r="H759" s="239">
        <v>0.40000000000000002</v>
      </c>
      <c r="I759" s="240"/>
      <c r="J759" s="235"/>
      <c r="K759" s="235"/>
      <c r="L759" s="241"/>
      <c r="M759" s="242"/>
      <c r="N759" s="243"/>
      <c r="O759" s="243"/>
      <c r="P759" s="243"/>
      <c r="Q759" s="243"/>
      <c r="R759" s="243"/>
      <c r="S759" s="243"/>
      <c r="T759" s="244"/>
      <c r="U759" s="13"/>
      <c r="V759" s="13"/>
      <c r="W759" s="13"/>
      <c r="X759" s="13"/>
      <c r="Y759" s="13"/>
      <c r="Z759" s="13"/>
      <c r="AA759" s="13"/>
      <c r="AB759" s="13"/>
      <c r="AC759" s="13"/>
      <c r="AD759" s="13"/>
      <c r="AE759" s="13"/>
      <c r="AT759" s="245" t="s">
        <v>319</v>
      </c>
      <c r="AU759" s="245" t="s">
        <v>85</v>
      </c>
      <c r="AV759" s="13" t="s">
        <v>85</v>
      </c>
      <c r="AW759" s="13" t="s">
        <v>37</v>
      </c>
      <c r="AX759" s="13" t="s">
        <v>83</v>
      </c>
      <c r="AY759" s="245" t="s">
        <v>308</v>
      </c>
    </row>
    <row r="760" s="2" customFormat="1" ht="24.15" customHeight="1">
      <c r="A760" s="41"/>
      <c r="B760" s="42"/>
      <c r="C760" s="216" t="s">
        <v>3567</v>
      </c>
      <c r="D760" s="216" t="s">
        <v>310</v>
      </c>
      <c r="E760" s="217" t="s">
        <v>3568</v>
      </c>
      <c r="F760" s="218" t="s">
        <v>3569</v>
      </c>
      <c r="G760" s="219" t="s">
        <v>323</v>
      </c>
      <c r="H760" s="220">
        <v>2</v>
      </c>
      <c r="I760" s="221"/>
      <c r="J760" s="222">
        <f>ROUND(I760*H760,2)</f>
        <v>0</v>
      </c>
      <c r="K760" s="218" t="s">
        <v>314</v>
      </c>
      <c r="L760" s="47"/>
      <c r="M760" s="223" t="s">
        <v>19</v>
      </c>
      <c r="N760" s="224" t="s">
        <v>47</v>
      </c>
      <c r="O760" s="87"/>
      <c r="P760" s="225">
        <f>O760*H760</f>
        <v>0</v>
      </c>
      <c r="Q760" s="225">
        <v>0</v>
      </c>
      <c r="R760" s="225">
        <f>Q760*H760</f>
        <v>0</v>
      </c>
      <c r="S760" s="225">
        <v>0</v>
      </c>
      <c r="T760" s="226">
        <f>S760*H760</f>
        <v>0</v>
      </c>
      <c r="U760" s="41"/>
      <c r="V760" s="41"/>
      <c r="W760" s="41"/>
      <c r="X760" s="41"/>
      <c r="Y760" s="41"/>
      <c r="Z760" s="41"/>
      <c r="AA760" s="41"/>
      <c r="AB760" s="41"/>
      <c r="AC760" s="41"/>
      <c r="AD760" s="41"/>
      <c r="AE760" s="41"/>
      <c r="AR760" s="227" t="s">
        <v>782</v>
      </c>
      <c r="AT760" s="227" t="s">
        <v>310</v>
      </c>
      <c r="AU760" s="227" t="s">
        <v>85</v>
      </c>
      <c r="AY760" s="20" t="s">
        <v>308</v>
      </c>
      <c r="BE760" s="228">
        <f>IF(N760="základní",J760,0)</f>
        <v>0</v>
      </c>
      <c r="BF760" s="228">
        <f>IF(N760="snížená",J760,0)</f>
        <v>0</v>
      </c>
      <c r="BG760" s="228">
        <f>IF(N760="zákl. přenesená",J760,0)</f>
        <v>0</v>
      </c>
      <c r="BH760" s="228">
        <f>IF(N760="sníž. přenesená",J760,0)</f>
        <v>0</v>
      </c>
      <c r="BI760" s="228">
        <f>IF(N760="nulová",J760,0)</f>
        <v>0</v>
      </c>
      <c r="BJ760" s="20" t="s">
        <v>83</v>
      </c>
      <c r="BK760" s="228">
        <f>ROUND(I760*H760,2)</f>
        <v>0</v>
      </c>
      <c r="BL760" s="20" t="s">
        <v>782</v>
      </c>
      <c r="BM760" s="227" t="s">
        <v>3570</v>
      </c>
    </row>
    <row r="761" s="2" customFormat="1">
      <c r="A761" s="41"/>
      <c r="B761" s="42"/>
      <c r="C761" s="43"/>
      <c r="D761" s="229" t="s">
        <v>317</v>
      </c>
      <c r="E761" s="43"/>
      <c r="F761" s="230" t="s">
        <v>3571</v>
      </c>
      <c r="G761" s="43"/>
      <c r="H761" s="43"/>
      <c r="I761" s="231"/>
      <c r="J761" s="43"/>
      <c r="K761" s="43"/>
      <c r="L761" s="47"/>
      <c r="M761" s="232"/>
      <c r="N761" s="233"/>
      <c r="O761" s="87"/>
      <c r="P761" s="87"/>
      <c r="Q761" s="87"/>
      <c r="R761" s="87"/>
      <c r="S761" s="87"/>
      <c r="T761" s="88"/>
      <c r="U761" s="41"/>
      <c r="V761" s="41"/>
      <c r="W761" s="41"/>
      <c r="X761" s="41"/>
      <c r="Y761" s="41"/>
      <c r="Z761" s="41"/>
      <c r="AA761" s="41"/>
      <c r="AB761" s="41"/>
      <c r="AC761" s="41"/>
      <c r="AD761" s="41"/>
      <c r="AE761" s="41"/>
      <c r="AT761" s="20" t="s">
        <v>317</v>
      </c>
      <c r="AU761" s="20" t="s">
        <v>85</v>
      </c>
    </row>
    <row r="762" s="14" customFormat="1">
      <c r="A762" s="14"/>
      <c r="B762" s="249"/>
      <c r="C762" s="250"/>
      <c r="D762" s="236" t="s">
        <v>319</v>
      </c>
      <c r="E762" s="251" t="s">
        <v>19</v>
      </c>
      <c r="F762" s="252" t="s">
        <v>3229</v>
      </c>
      <c r="G762" s="250"/>
      <c r="H762" s="251" t="s">
        <v>19</v>
      </c>
      <c r="I762" s="253"/>
      <c r="J762" s="250"/>
      <c r="K762" s="250"/>
      <c r="L762" s="254"/>
      <c r="M762" s="255"/>
      <c r="N762" s="256"/>
      <c r="O762" s="256"/>
      <c r="P762" s="256"/>
      <c r="Q762" s="256"/>
      <c r="R762" s="256"/>
      <c r="S762" s="256"/>
      <c r="T762" s="257"/>
      <c r="U762" s="14"/>
      <c r="V762" s="14"/>
      <c r="W762" s="14"/>
      <c r="X762" s="14"/>
      <c r="Y762" s="14"/>
      <c r="Z762" s="14"/>
      <c r="AA762" s="14"/>
      <c r="AB762" s="14"/>
      <c r="AC762" s="14"/>
      <c r="AD762" s="14"/>
      <c r="AE762" s="14"/>
      <c r="AT762" s="258" t="s">
        <v>319</v>
      </c>
      <c r="AU762" s="258" t="s">
        <v>85</v>
      </c>
      <c r="AV762" s="14" t="s">
        <v>83</v>
      </c>
      <c r="AW762" s="14" t="s">
        <v>37</v>
      </c>
      <c r="AX762" s="14" t="s">
        <v>76</v>
      </c>
      <c r="AY762" s="258" t="s">
        <v>308</v>
      </c>
    </row>
    <row r="763" s="14" customFormat="1">
      <c r="A763" s="14"/>
      <c r="B763" s="249"/>
      <c r="C763" s="250"/>
      <c r="D763" s="236" t="s">
        <v>319</v>
      </c>
      <c r="E763" s="251" t="s">
        <v>19</v>
      </c>
      <c r="F763" s="252" t="s">
        <v>3572</v>
      </c>
      <c r="G763" s="250"/>
      <c r="H763" s="251" t="s">
        <v>19</v>
      </c>
      <c r="I763" s="253"/>
      <c r="J763" s="250"/>
      <c r="K763" s="250"/>
      <c r="L763" s="254"/>
      <c r="M763" s="255"/>
      <c r="N763" s="256"/>
      <c r="O763" s="256"/>
      <c r="P763" s="256"/>
      <c r="Q763" s="256"/>
      <c r="R763" s="256"/>
      <c r="S763" s="256"/>
      <c r="T763" s="257"/>
      <c r="U763" s="14"/>
      <c r="V763" s="14"/>
      <c r="W763" s="14"/>
      <c r="X763" s="14"/>
      <c r="Y763" s="14"/>
      <c r="Z763" s="14"/>
      <c r="AA763" s="14"/>
      <c r="AB763" s="14"/>
      <c r="AC763" s="14"/>
      <c r="AD763" s="14"/>
      <c r="AE763" s="14"/>
      <c r="AT763" s="258" t="s">
        <v>319</v>
      </c>
      <c r="AU763" s="258" t="s">
        <v>85</v>
      </c>
      <c r="AV763" s="14" t="s">
        <v>83</v>
      </c>
      <c r="AW763" s="14" t="s">
        <v>37</v>
      </c>
      <c r="AX763" s="14" t="s">
        <v>76</v>
      </c>
      <c r="AY763" s="258" t="s">
        <v>308</v>
      </c>
    </row>
    <row r="764" s="13" customFormat="1">
      <c r="A764" s="13"/>
      <c r="B764" s="234"/>
      <c r="C764" s="235"/>
      <c r="D764" s="236" t="s">
        <v>319</v>
      </c>
      <c r="E764" s="237" t="s">
        <v>19</v>
      </c>
      <c r="F764" s="238" t="s">
        <v>3493</v>
      </c>
      <c r="G764" s="235"/>
      <c r="H764" s="239">
        <v>2</v>
      </c>
      <c r="I764" s="240"/>
      <c r="J764" s="235"/>
      <c r="K764" s="235"/>
      <c r="L764" s="241"/>
      <c r="M764" s="242"/>
      <c r="N764" s="243"/>
      <c r="O764" s="243"/>
      <c r="P764" s="243"/>
      <c r="Q764" s="243"/>
      <c r="R764" s="243"/>
      <c r="S764" s="243"/>
      <c r="T764" s="244"/>
      <c r="U764" s="13"/>
      <c r="V764" s="13"/>
      <c r="W764" s="13"/>
      <c r="X764" s="13"/>
      <c r="Y764" s="13"/>
      <c r="Z764" s="13"/>
      <c r="AA764" s="13"/>
      <c r="AB764" s="13"/>
      <c r="AC764" s="13"/>
      <c r="AD764" s="13"/>
      <c r="AE764" s="13"/>
      <c r="AT764" s="245" t="s">
        <v>319</v>
      </c>
      <c r="AU764" s="245" t="s">
        <v>85</v>
      </c>
      <c r="AV764" s="13" t="s">
        <v>85</v>
      </c>
      <c r="AW764" s="13" t="s">
        <v>37</v>
      </c>
      <c r="AX764" s="13" t="s">
        <v>83</v>
      </c>
      <c r="AY764" s="245" t="s">
        <v>308</v>
      </c>
    </row>
    <row r="765" s="2" customFormat="1" ht="16.5" customHeight="1">
      <c r="A765" s="41"/>
      <c r="B765" s="42"/>
      <c r="C765" s="280" t="s">
        <v>3573</v>
      </c>
      <c r="D765" s="280" t="s">
        <v>1137</v>
      </c>
      <c r="E765" s="281" t="s">
        <v>3563</v>
      </c>
      <c r="F765" s="282" t="s">
        <v>3564</v>
      </c>
      <c r="G765" s="283" t="s">
        <v>474</v>
      </c>
      <c r="H765" s="284">
        <v>0.20000000000000001</v>
      </c>
      <c r="I765" s="285"/>
      <c r="J765" s="286">
        <f>ROUND(I765*H765,2)</f>
        <v>0</v>
      </c>
      <c r="K765" s="282" t="s">
        <v>314</v>
      </c>
      <c r="L765" s="287"/>
      <c r="M765" s="288" t="s">
        <v>19</v>
      </c>
      <c r="N765" s="289" t="s">
        <v>47</v>
      </c>
      <c r="O765" s="87"/>
      <c r="P765" s="225">
        <f>O765*H765</f>
        <v>0</v>
      </c>
      <c r="Q765" s="225">
        <v>0</v>
      </c>
      <c r="R765" s="225">
        <f>Q765*H765</f>
        <v>0</v>
      </c>
      <c r="S765" s="225">
        <v>0</v>
      </c>
      <c r="T765" s="226">
        <f>S765*H765</f>
        <v>0</v>
      </c>
      <c r="U765" s="41"/>
      <c r="V765" s="41"/>
      <c r="W765" s="41"/>
      <c r="X765" s="41"/>
      <c r="Y765" s="41"/>
      <c r="Z765" s="41"/>
      <c r="AA765" s="41"/>
      <c r="AB765" s="41"/>
      <c r="AC765" s="41"/>
      <c r="AD765" s="41"/>
      <c r="AE765" s="41"/>
      <c r="AR765" s="227" t="s">
        <v>3255</v>
      </c>
      <c r="AT765" s="227" t="s">
        <v>1137</v>
      </c>
      <c r="AU765" s="227" t="s">
        <v>85</v>
      </c>
      <c r="AY765" s="20" t="s">
        <v>308</v>
      </c>
      <c r="BE765" s="228">
        <f>IF(N765="základní",J765,0)</f>
        <v>0</v>
      </c>
      <c r="BF765" s="228">
        <f>IF(N765="snížená",J765,0)</f>
        <v>0</v>
      </c>
      <c r="BG765" s="228">
        <f>IF(N765="zákl. přenesená",J765,0)</f>
        <v>0</v>
      </c>
      <c r="BH765" s="228">
        <f>IF(N765="sníž. přenesená",J765,0)</f>
        <v>0</v>
      </c>
      <c r="BI765" s="228">
        <f>IF(N765="nulová",J765,0)</f>
        <v>0</v>
      </c>
      <c r="BJ765" s="20" t="s">
        <v>83</v>
      </c>
      <c r="BK765" s="228">
        <f>ROUND(I765*H765,2)</f>
        <v>0</v>
      </c>
      <c r="BL765" s="20" t="s">
        <v>782</v>
      </c>
      <c r="BM765" s="227" t="s">
        <v>3574</v>
      </c>
    </row>
    <row r="766" s="14" customFormat="1">
      <c r="A766" s="14"/>
      <c r="B766" s="249"/>
      <c r="C766" s="250"/>
      <c r="D766" s="236" t="s">
        <v>319</v>
      </c>
      <c r="E766" s="251" t="s">
        <v>19</v>
      </c>
      <c r="F766" s="252" t="s">
        <v>3229</v>
      </c>
      <c r="G766" s="250"/>
      <c r="H766" s="251" t="s">
        <v>19</v>
      </c>
      <c r="I766" s="253"/>
      <c r="J766" s="250"/>
      <c r="K766" s="250"/>
      <c r="L766" s="254"/>
      <c r="M766" s="255"/>
      <c r="N766" s="256"/>
      <c r="O766" s="256"/>
      <c r="P766" s="256"/>
      <c r="Q766" s="256"/>
      <c r="R766" s="256"/>
      <c r="S766" s="256"/>
      <c r="T766" s="257"/>
      <c r="U766" s="14"/>
      <c r="V766" s="14"/>
      <c r="W766" s="14"/>
      <c r="X766" s="14"/>
      <c r="Y766" s="14"/>
      <c r="Z766" s="14"/>
      <c r="AA766" s="14"/>
      <c r="AB766" s="14"/>
      <c r="AC766" s="14"/>
      <c r="AD766" s="14"/>
      <c r="AE766" s="14"/>
      <c r="AT766" s="258" t="s">
        <v>319</v>
      </c>
      <c r="AU766" s="258" t="s">
        <v>85</v>
      </c>
      <c r="AV766" s="14" t="s">
        <v>83</v>
      </c>
      <c r="AW766" s="14" t="s">
        <v>37</v>
      </c>
      <c r="AX766" s="14" t="s">
        <v>76</v>
      </c>
      <c r="AY766" s="258" t="s">
        <v>308</v>
      </c>
    </row>
    <row r="767" s="14" customFormat="1">
      <c r="A767" s="14"/>
      <c r="B767" s="249"/>
      <c r="C767" s="250"/>
      <c r="D767" s="236" t="s">
        <v>319</v>
      </c>
      <c r="E767" s="251" t="s">
        <v>19</v>
      </c>
      <c r="F767" s="252" t="s">
        <v>3572</v>
      </c>
      <c r="G767" s="250"/>
      <c r="H767" s="251" t="s">
        <v>19</v>
      </c>
      <c r="I767" s="253"/>
      <c r="J767" s="250"/>
      <c r="K767" s="250"/>
      <c r="L767" s="254"/>
      <c r="M767" s="255"/>
      <c r="N767" s="256"/>
      <c r="O767" s="256"/>
      <c r="P767" s="256"/>
      <c r="Q767" s="256"/>
      <c r="R767" s="256"/>
      <c r="S767" s="256"/>
      <c r="T767" s="257"/>
      <c r="U767" s="14"/>
      <c r="V767" s="14"/>
      <c r="W767" s="14"/>
      <c r="X767" s="14"/>
      <c r="Y767" s="14"/>
      <c r="Z767" s="14"/>
      <c r="AA767" s="14"/>
      <c r="AB767" s="14"/>
      <c r="AC767" s="14"/>
      <c r="AD767" s="14"/>
      <c r="AE767" s="14"/>
      <c r="AT767" s="258" t="s">
        <v>319</v>
      </c>
      <c r="AU767" s="258" t="s">
        <v>85</v>
      </c>
      <c r="AV767" s="14" t="s">
        <v>83</v>
      </c>
      <c r="AW767" s="14" t="s">
        <v>37</v>
      </c>
      <c r="AX767" s="14" t="s">
        <v>76</v>
      </c>
      <c r="AY767" s="258" t="s">
        <v>308</v>
      </c>
    </row>
    <row r="768" s="13" customFormat="1">
      <c r="A768" s="13"/>
      <c r="B768" s="234"/>
      <c r="C768" s="235"/>
      <c r="D768" s="236" t="s">
        <v>319</v>
      </c>
      <c r="E768" s="237" t="s">
        <v>19</v>
      </c>
      <c r="F768" s="238" t="s">
        <v>3503</v>
      </c>
      <c r="G768" s="235"/>
      <c r="H768" s="239">
        <v>0.20000000000000001</v>
      </c>
      <c r="I768" s="240"/>
      <c r="J768" s="235"/>
      <c r="K768" s="235"/>
      <c r="L768" s="241"/>
      <c r="M768" s="242"/>
      <c r="N768" s="243"/>
      <c r="O768" s="243"/>
      <c r="P768" s="243"/>
      <c r="Q768" s="243"/>
      <c r="R768" s="243"/>
      <c r="S768" s="243"/>
      <c r="T768" s="244"/>
      <c r="U768" s="13"/>
      <c r="V768" s="13"/>
      <c r="W768" s="13"/>
      <c r="X768" s="13"/>
      <c r="Y768" s="13"/>
      <c r="Z768" s="13"/>
      <c r="AA768" s="13"/>
      <c r="AB768" s="13"/>
      <c r="AC768" s="13"/>
      <c r="AD768" s="13"/>
      <c r="AE768" s="13"/>
      <c r="AT768" s="245" t="s">
        <v>319</v>
      </c>
      <c r="AU768" s="245" t="s">
        <v>85</v>
      </c>
      <c r="AV768" s="13" t="s">
        <v>85</v>
      </c>
      <c r="AW768" s="13" t="s">
        <v>37</v>
      </c>
      <c r="AX768" s="13" t="s">
        <v>83</v>
      </c>
      <c r="AY768" s="245" t="s">
        <v>308</v>
      </c>
    </row>
    <row r="769" s="2" customFormat="1" ht="16.5" customHeight="1">
      <c r="A769" s="41"/>
      <c r="B769" s="42"/>
      <c r="C769" s="216" t="s">
        <v>3575</v>
      </c>
      <c r="D769" s="216" t="s">
        <v>310</v>
      </c>
      <c r="E769" s="217" t="s">
        <v>3576</v>
      </c>
      <c r="F769" s="218" t="s">
        <v>3577</v>
      </c>
      <c r="G769" s="219" t="s">
        <v>323</v>
      </c>
      <c r="H769" s="220">
        <v>26</v>
      </c>
      <c r="I769" s="221"/>
      <c r="J769" s="222">
        <f>ROUND(I769*H769,2)</f>
        <v>0</v>
      </c>
      <c r="K769" s="218" t="s">
        <v>314</v>
      </c>
      <c r="L769" s="47"/>
      <c r="M769" s="223" t="s">
        <v>19</v>
      </c>
      <c r="N769" s="224" t="s">
        <v>47</v>
      </c>
      <c r="O769" s="87"/>
      <c r="P769" s="225">
        <f>O769*H769</f>
        <v>0</v>
      </c>
      <c r="Q769" s="225">
        <v>0</v>
      </c>
      <c r="R769" s="225">
        <f>Q769*H769</f>
        <v>0</v>
      </c>
      <c r="S769" s="225">
        <v>0</v>
      </c>
      <c r="T769" s="226">
        <f>S769*H769</f>
        <v>0</v>
      </c>
      <c r="U769" s="41"/>
      <c r="V769" s="41"/>
      <c r="W769" s="41"/>
      <c r="X769" s="41"/>
      <c r="Y769" s="41"/>
      <c r="Z769" s="41"/>
      <c r="AA769" s="41"/>
      <c r="AB769" s="41"/>
      <c r="AC769" s="41"/>
      <c r="AD769" s="41"/>
      <c r="AE769" s="41"/>
      <c r="AR769" s="227" t="s">
        <v>782</v>
      </c>
      <c r="AT769" s="227" t="s">
        <v>310</v>
      </c>
      <c r="AU769" s="227" t="s">
        <v>85</v>
      </c>
      <c r="AY769" s="20" t="s">
        <v>308</v>
      </c>
      <c r="BE769" s="228">
        <f>IF(N769="základní",J769,0)</f>
        <v>0</v>
      </c>
      <c r="BF769" s="228">
        <f>IF(N769="snížená",J769,0)</f>
        <v>0</v>
      </c>
      <c r="BG769" s="228">
        <f>IF(N769="zákl. přenesená",J769,0)</f>
        <v>0</v>
      </c>
      <c r="BH769" s="228">
        <f>IF(N769="sníž. přenesená",J769,0)</f>
        <v>0</v>
      </c>
      <c r="BI769" s="228">
        <f>IF(N769="nulová",J769,0)</f>
        <v>0</v>
      </c>
      <c r="BJ769" s="20" t="s">
        <v>83</v>
      </c>
      <c r="BK769" s="228">
        <f>ROUND(I769*H769,2)</f>
        <v>0</v>
      </c>
      <c r="BL769" s="20" t="s">
        <v>782</v>
      </c>
      <c r="BM769" s="227" t="s">
        <v>3578</v>
      </c>
    </row>
    <row r="770" s="2" customFormat="1">
      <c r="A770" s="41"/>
      <c r="B770" s="42"/>
      <c r="C770" s="43"/>
      <c r="D770" s="229" t="s">
        <v>317</v>
      </c>
      <c r="E770" s="43"/>
      <c r="F770" s="230" t="s">
        <v>3579</v>
      </c>
      <c r="G770" s="43"/>
      <c r="H770" s="43"/>
      <c r="I770" s="231"/>
      <c r="J770" s="43"/>
      <c r="K770" s="43"/>
      <c r="L770" s="47"/>
      <c r="M770" s="232"/>
      <c r="N770" s="233"/>
      <c r="O770" s="87"/>
      <c r="P770" s="87"/>
      <c r="Q770" s="87"/>
      <c r="R770" s="87"/>
      <c r="S770" s="87"/>
      <c r="T770" s="88"/>
      <c r="U770" s="41"/>
      <c r="V770" s="41"/>
      <c r="W770" s="41"/>
      <c r="X770" s="41"/>
      <c r="Y770" s="41"/>
      <c r="Z770" s="41"/>
      <c r="AA770" s="41"/>
      <c r="AB770" s="41"/>
      <c r="AC770" s="41"/>
      <c r="AD770" s="41"/>
      <c r="AE770" s="41"/>
      <c r="AT770" s="20" t="s">
        <v>317</v>
      </c>
      <c r="AU770" s="20" t="s">
        <v>85</v>
      </c>
    </row>
    <row r="771" s="14" customFormat="1">
      <c r="A771" s="14"/>
      <c r="B771" s="249"/>
      <c r="C771" s="250"/>
      <c r="D771" s="236" t="s">
        <v>319</v>
      </c>
      <c r="E771" s="251" t="s">
        <v>19</v>
      </c>
      <c r="F771" s="252" t="s">
        <v>3043</v>
      </c>
      <c r="G771" s="250"/>
      <c r="H771" s="251" t="s">
        <v>19</v>
      </c>
      <c r="I771" s="253"/>
      <c r="J771" s="250"/>
      <c r="K771" s="250"/>
      <c r="L771" s="254"/>
      <c r="M771" s="255"/>
      <c r="N771" s="256"/>
      <c r="O771" s="256"/>
      <c r="P771" s="256"/>
      <c r="Q771" s="256"/>
      <c r="R771" s="256"/>
      <c r="S771" s="256"/>
      <c r="T771" s="257"/>
      <c r="U771" s="14"/>
      <c r="V771" s="14"/>
      <c r="W771" s="14"/>
      <c r="X771" s="14"/>
      <c r="Y771" s="14"/>
      <c r="Z771" s="14"/>
      <c r="AA771" s="14"/>
      <c r="AB771" s="14"/>
      <c r="AC771" s="14"/>
      <c r="AD771" s="14"/>
      <c r="AE771" s="14"/>
      <c r="AT771" s="258" t="s">
        <v>319</v>
      </c>
      <c r="AU771" s="258" t="s">
        <v>85</v>
      </c>
      <c r="AV771" s="14" t="s">
        <v>83</v>
      </c>
      <c r="AW771" s="14" t="s">
        <v>37</v>
      </c>
      <c r="AX771" s="14" t="s">
        <v>76</v>
      </c>
      <c r="AY771" s="258" t="s">
        <v>308</v>
      </c>
    </row>
    <row r="772" s="14" customFormat="1">
      <c r="A772" s="14"/>
      <c r="B772" s="249"/>
      <c r="C772" s="250"/>
      <c r="D772" s="236" t="s">
        <v>319</v>
      </c>
      <c r="E772" s="251" t="s">
        <v>19</v>
      </c>
      <c r="F772" s="252" t="s">
        <v>3304</v>
      </c>
      <c r="G772" s="250"/>
      <c r="H772" s="251" t="s">
        <v>19</v>
      </c>
      <c r="I772" s="253"/>
      <c r="J772" s="250"/>
      <c r="K772" s="250"/>
      <c r="L772" s="254"/>
      <c r="M772" s="255"/>
      <c r="N772" s="256"/>
      <c r="O772" s="256"/>
      <c r="P772" s="256"/>
      <c r="Q772" s="256"/>
      <c r="R772" s="256"/>
      <c r="S772" s="256"/>
      <c r="T772" s="257"/>
      <c r="U772" s="14"/>
      <c r="V772" s="14"/>
      <c r="W772" s="14"/>
      <c r="X772" s="14"/>
      <c r="Y772" s="14"/>
      <c r="Z772" s="14"/>
      <c r="AA772" s="14"/>
      <c r="AB772" s="14"/>
      <c r="AC772" s="14"/>
      <c r="AD772" s="14"/>
      <c r="AE772" s="14"/>
      <c r="AT772" s="258" t="s">
        <v>319</v>
      </c>
      <c r="AU772" s="258" t="s">
        <v>85</v>
      </c>
      <c r="AV772" s="14" t="s">
        <v>83</v>
      </c>
      <c r="AW772" s="14" t="s">
        <v>37</v>
      </c>
      <c r="AX772" s="14" t="s">
        <v>76</v>
      </c>
      <c r="AY772" s="258" t="s">
        <v>308</v>
      </c>
    </row>
    <row r="773" s="13" customFormat="1">
      <c r="A773" s="13"/>
      <c r="B773" s="234"/>
      <c r="C773" s="235"/>
      <c r="D773" s="236" t="s">
        <v>319</v>
      </c>
      <c r="E773" s="237" t="s">
        <v>19</v>
      </c>
      <c r="F773" s="238" t="s">
        <v>3580</v>
      </c>
      <c r="G773" s="235"/>
      <c r="H773" s="239">
        <v>2</v>
      </c>
      <c r="I773" s="240"/>
      <c r="J773" s="235"/>
      <c r="K773" s="235"/>
      <c r="L773" s="241"/>
      <c r="M773" s="242"/>
      <c r="N773" s="243"/>
      <c r="O773" s="243"/>
      <c r="P773" s="243"/>
      <c r="Q773" s="243"/>
      <c r="R773" s="243"/>
      <c r="S773" s="243"/>
      <c r="T773" s="244"/>
      <c r="U773" s="13"/>
      <c r="V773" s="13"/>
      <c r="W773" s="13"/>
      <c r="X773" s="13"/>
      <c r="Y773" s="13"/>
      <c r="Z773" s="13"/>
      <c r="AA773" s="13"/>
      <c r="AB773" s="13"/>
      <c r="AC773" s="13"/>
      <c r="AD773" s="13"/>
      <c r="AE773" s="13"/>
      <c r="AT773" s="245" t="s">
        <v>319</v>
      </c>
      <c r="AU773" s="245" t="s">
        <v>85</v>
      </c>
      <c r="AV773" s="13" t="s">
        <v>85</v>
      </c>
      <c r="AW773" s="13" t="s">
        <v>37</v>
      </c>
      <c r="AX773" s="13" t="s">
        <v>76</v>
      </c>
      <c r="AY773" s="245" t="s">
        <v>308</v>
      </c>
    </row>
    <row r="774" s="14" customFormat="1">
      <c r="A774" s="14"/>
      <c r="B774" s="249"/>
      <c r="C774" s="250"/>
      <c r="D774" s="236" t="s">
        <v>319</v>
      </c>
      <c r="E774" s="251" t="s">
        <v>19</v>
      </c>
      <c r="F774" s="252" t="s">
        <v>3290</v>
      </c>
      <c r="G774" s="250"/>
      <c r="H774" s="251" t="s">
        <v>19</v>
      </c>
      <c r="I774" s="253"/>
      <c r="J774" s="250"/>
      <c r="K774" s="250"/>
      <c r="L774" s="254"/>
      <c r="M774" s="255"/>
      <c r="N774" s="256"/>
      <c r="O774" s="256"/>
      <c r="P774" s="256"/>
      <c r="Q774" s="256"/>
      <c r="R774" s="256"/>
      <c r="S774" s="256"/>
      <c r="T774" s="257"/>
      <c r="U774" s="14"/>
      <c r="V774" s="14"/>
      <c r="W774" s="14"/>
      <c r="X774" s="14"/>
      <c r="Y774" s="14"/>
      <c r="Z774" s="14"/>
      <c r="AA774" s="14"/>
      <c r="AB774" s="14"/>
      <c r="AC774" s="14"/>
      <c r="AD774" s="14"/>
      <c r="AE774" s="14"/>
      <c r="AT774" s="258" t="s">
        <v>319</v>
      </c>
      <c r="AU774" s="258" t="s">
        <v>85</v>
      </c>
      <c r="AV774" s="14" t="s">
        <v>83</v>
      </c>
      <c r="AW774" s="14" t="s">
        <v>37</v>
      </c>
      <c r="AX774" s="14" t="s">
        <v>76</v>
      </c>
      <c r="AY774" s="258" t="s">
        <v>308</v>
      </c>
    </row>
    <row r="775" s="13" customFormat="1">
      <c r="A775" s="13"/>
      <c r="B775" s="234"/>
      <c r="C775" s="235"/>
      <c r="D775" s="236" t="s">
        <v>319</v>
      </c>
      <c r="E775" s="237" t="s">
        <v>19</v>
      </c>
      <c r="F775" s="238" t="s">
        <v>3581</v>
      </c>
      <c r="G775" s="235"/>
      <c r="H775" s="239">
        <v>6</v>
      </c>
      <c r="I775" s="240"/>
      <c r="J775" s="235"/>
      <c r="K775" s="235"/>
      <c r="L775" s="241"/>
      <c r="M775" s="242"/>
      <c r="N775" s="243"/>
      <c r="O775" s="243"/>
      <c r="P775" s="243"/>
      <c r="Q775" s="243"/>
      <c r="R775" s="243"/>
      <c r="S775" s="243"/>
      <c r="T775" s="244"/>
      <c r="U775" s="13"/>
      <c r="V775" s="13"/>
      <c r="W775" s="13"/>
      <c r="X775" s="13"/>
      <c r="Y775" s="13"/>
      <c r="Z775" s="13"/>
      <c r="AA775" s="13"/>
      <c r="AB775" s="13"/>
      <c r="AC775" s="13"/>
      <c r="AD775" s="13"/>
      <c r="AE775" s="13"/>
      <c r="AT775" s="245" t="s">
        <v>319</v>
      </c>
      <c r="AU775" s="245" t="s">
        <v>85</v>
      </c>
      <c r="AV775" s="13" t="s">
        <v>85</v>
      </c>
      <c r="AW775" s="13" t="s">
        <v>37</v>
      </c>
      <c r="AX775" s="13" t="s">
        <v>76</v>
      </c>
      <c r="AY775" s="245" t="s">
        <v>308</v>
      </c>
    </row>
    <row r="776" s="14" customFormat="1">
      <c r="A776" s="14"/>
      <c r="B776" s="249"/>
      <c r="C776" s="250"/>
      <c r="D776" s="236" t="s">
        <v>319</v>
      </c>
      <c r="E776" s="251" t="s">
        <v>19</v>
      </c>
      <c r="F776" s="252" t="s">
        <v>3306</v>
      </c>
      <c r="G776" s="250"/>
      <c r="H776" s="251" t="s">
        <v>19</v>
      </c>
      <c r="I776" s="253"/>
      <c r="J776" s="250"/>
      <c r="K776" s="250"/>
      <c r="L776" s="254"/>
      <c r="M776" s="255"/>
      <c r="N776" s="256"/>
      <c r="O776" s="256"/>
      <c r="P776" s="256"/>
      <c r="Q776" s="256"/>
      <c r="R776" s="256"/>
      <c r="S776" s="256"/>
      <c r="T776" s="257"/>
      <c r="U776" s="14"/>
      <c r="V776" s="14"/>
      <c r="W776" s="14"/>
      <c r="X776" s="14"/>
      <c r="Y776" s="14"/>
      <c r="Z776" s="14"/>
      <c r="AA776" s="14"/>
      <c r="AB776" s="14"/>
      <c r="AC776" s="14"/>
      <c r="AD776" s="14"/>
      <c r="AE776" s="14"/>
      <c r="AT776" s="258" t="s">
        <v>319</v>
      </c>
      <c r="AU776" s="258" t="s">
        <v>85</v>
      </c>
      <c r="AV776" s="14" t="s">
        <v>83</v>
      </c>
      <c r="AW776" s="14" t="s">
        <v>37</v>
      </c>
      <c r="AX776" s="14" t="s">
        <v>76</v>
      </c>
      <c r="AY776" s="258" t="s">
        <v>308</v>
      </c>
    </row>
    <row r="777" s="13" customFormat="1">
      <c r="A777" s="13"/>
      <c r="B777" s="234"/>
      <c r="C777" s="235"/>
      <c r="D777" s="236" t="s">
        <v>319</v>
      </c>
      <c r="E777" s="237" t="s">
        <v>19</v>
      </c>
      <c r="F777" s="238" t="s">
        <v>3580</v>
      </c>
      <c r="G777" s="235"/>
      <c r="H777" s="239">
        <v>2</v>
      </c>
      <c r="I777" s="240"/>
      <c r="J777" s="235"/>
      <c r="K777" s="235"/>
      <c r="L777" s="241"/>
      <c r="M777" s="242"/>
      <c r="N777" s="243"/>
      <c r="O777" s="243"/>
      <c r="P777" s="243"/>
      <c r="Q777" s="243"/>
      <c r="R777" s="243"/>
      <c r="S777" s="243"/>
      <c r="T777" s="244"/>
      <c r="U777" s="13"/>
      <c r="V777" s="13"/>
      <c r="W777" s="13"/>
      <c r="X777" s="13"/>
      <c r="Y777" s="13"/>
      <c r="Z777" s="13"/>
      <c r="AA777" s="13"/>
      <c r="AB777" s="13"/>
      <c r="AC777" s="13"/>
      <c r="AD777" s="13"/>
      <c r="AE777" s="13"/>
      <c r="AT777" s="245" t="s">
        <v>319</v>
      </c>
      <c r="AU777" s="245" t="s">
        <v>85</v>
      </c>
      <c r="AV777" s="13" t="s">
        <v>85</v>
      </c>
      <c r="AW777" s="13" t="s">
        <v>37</v>
      </c>
      <c r="AX777" s="13" t="s">
        <v>76</v>
      </c>
      <c r="AY777" s="245" t="s">
        <v>308</v>
      </c>
    </row>
    <row r="778" s="14" customFormat="1">
      <c r="A778" s="14"/>
      <c r="B778" s="249"/>
      <c r="C778" s="250"/>
      <c r="D778" s="236" t="s">
        <v>319</v>
      </c>
      <c r="E778" s="251" t="s">
        <v>19</v>
      </c>
      <c r="F778" s="252" t="s">
        <v>3292</v>
      </c>
      <c r="G778" s="250"/>
      <c r="H778" s="251" t="s">
        <v>19</v>
      </c>
      <c r="I778" s="253"/>
      <c r="J778" s="250"/>
      <c r="K778" s="250"/>
      <c r="L778" s="254"/>
      <c r="M778" s="255"/>
      <c r="N778" s="256"/>
      <c r="O778" s="256"/>
      <c r="P778" s="256"/>
      <c r="Q778" s="256"/>
      <c r="R778" s="256"/>
      <c r="S778" s="256"/>
      <c r="T778" s="257"/>
      <c r="U778" s="14"/>
      <c r="V778" s="14"/>
      <c r="W778" s="14"/>
      <c r="X778" s="14"/>
      <c r="Y778" s="14"/>
      <c r="Z778" s="14"/>
      <c r="AA778" s="14"/>
      <c r="AB778" s="14"/>
      <c r="AC778" s="14"/>
      <c r="AD778" s="14"/>
      <c r="AE778" s="14"/>
      <c r="AT778" s="258" t="s">
        <v>319</v>
      </c>
      <c r="AU778" s="258" t="s">
        <v>85</v>
      </c>
      <c r="AV778" s="14" t="s">
        <v>83</v>
      </c>
      <c r="AW778" s="14" t="s">
        <v>37</v>
      </c>
      <c r="AX778" s="14" t="s">
        <v>76</v>
      </c>
      <c r="AY778" s="258" t="s">
        <v>308</v>
      </c>
    </row>
    <row r="779" s="13" customFormat="1">
      <c r="A779" s="13"/>
      <c r="B779" s="234"/>
      <c r="C779" s="235"/>
      <c r="D779" s="236" t="s">
        <v>319</v>
      </c>
      <c r="E779" s="237" t="s">
        <v>19</v>
      </c>
      <c r="F779" s="238" t="s">
        <v>3582</v>
      </c>
      <c r="G779" s="235"/>
      <c r="H779" s="239">
        <v>4</v>
      </c>
      <c r="I779" s="240"/>
      <c r="J779" s="235"/>
      <c r="K779" s="235"/>
      <c r="L779" s="241"/>
      <c r="M779" s="242"/>
      <c r="N779" s="243"/>
      <c r="O779" s="243"/>
      <c r="P779" s="243"/>
      <c r="Q779" s="243"/>
      <c r="R779" s="243"/>
      <c r="S779" s="243"/>
      <c r="T779" s="244"/>
      <c r="U779" s="13"/>
      <c r="V779" s="13"/>
      <c r="W779" s="13"/>
      <c r="X779" s="13"/>
      <c r="Y779" s="13"/>
      <c r="Z779" s="13"/>
      <c r="AA779" s="13"/>
      <c r="AB779" s="13"/>
      <c r="AC779" s="13"/>
      <c r="AD779" s="13"/>
      <c r="AE779" s="13"/>
      <c r="AT779" s="245" t="s">
        <v>319</v>
      </c>
      <c r="AU779" s="245" t="s">
        <v>85</v>
      </c>
      <c r="AV779" s="13" t="s">
        <v>85</v>
      </c>
      <c r="AW779" s="13" t="s">
        <v>37</v>
      </c>
      <c r="AX779" s="13" t="s">
        <v>76</v>
      </c>
      <c r="AY779" s="245" t="s">
        <v>308</v>
      </c>
    </row>
    <row r="780" s="14" customFormat="1">
      <c r="A780" s="14"/>
      <c r="B780" s="249"/>
      <c r="C780" s="250"/>
      <c r="D780" s="236" t="s">
        <v>319</v>
      </c>
      <c r="E780" s="251" t="s">
        <v>19</v>
      </c>
      <c r="F780" s="252" t="s">
        <v>3294</v>
      </c>
      <c r="G780" s="250"/>
      <c r="H780" s="251" t="s">
        <v>19</v>
      </c>
      <c r="I780" s="253"/>
      <c r="J780" s="250"/>
      <c r="K780" s="250"/>
      <c r="L780" s="254"/>
      <c r="M780" s="255"/>
      <c r="N780" s="256"/>
      <c r="O780" s="256"/>
      <c r="P780" s="256"/>
      <c r="Q780" s="256"/>
      <c r="R780" s="256"/>
      <c r="S780" s="256"/>
      <c r="T780" s="257"/>
      <c r="U780" s="14"/>
      <c r="V780" s="14"/>
      <c r="W780" s="14"/>
      <c r="X780" s="14"/>
      <c r="Y780" s="14"/>
      <c r="Z780" s="14"/>
      <c r="AA780" s="14"/>
      <c r="AB780" s="14"/>
      <c r="AC780" s="14"/>
      <c r="AD780" s="14"/>
      <c r="AE780" s="14"/>
      <c r="AT780" s="258" t="s">
        <v>319</v>
      </c>
      <c r="AU780" s="258" t="s">
        <v>85</v>
      </c>
      <c r="AV780" s="14" t="s">
        <v>83</v>
      </c>
      <c r="AW780" s="14" t="s">
        <v>37</v>
      </c>
      <c r="AX780" s="14" t="s">
        <v>76</v>
      </c>
      <c r="AY780" s="258" t="s">
        <v>308</v>
      </c>
    </row>
    <row r="781" s="13" customFormat="1">
      <c r="A781" s="13"/>
      <c r="B781" s="234"/>
      <c r="C781" s="235"/>
      <c r="D781" s="236" t="s">
        <v>319</v>
      </c>
      <c r="E781" s="237" t="s">
        <v>19</v>
      </c>
      <c r="F781" s="238" t="s">
        <v>3583</v>
      </c>
      <c r="G781" s="235"/>
      <c r="H781" s="239">
        <v>8</v>
      </c>
      <c r="I781" s="240"/>
      <c r="J781" s="235"/>
      <c r="K781" s="235"/>
      <c r="L781" s="241"/>
      <c r="M781" s="242"/>
      <c r="N781" s="243"/>
      <c r="O781" s="243"/>
      <c r="P781" s="243"/>
      <c r="Q781" s="243"/>
      <c r="R781" s="243"/>
      <c r="S781" s="243"/>
      <c r="T781" s="244"/>
      <c r="U781" s="13"/>
      <c r="V781" s="13"/>
      <c r="W781" s="13"/>
      <c r="X781" s="13"/>
      <c r="Y781" s="13"/>
      <c r="Z781" s="13"/>
      <c r="AA781" s="13"/>
      <c r="AB781" s="13"/>
      <c r="AC781" s="13"/>
      <c r="AD781" s="13"/>
      <c r="AE781" s="13"/>
      <c r="AT781" s="245" t="s">
        <v>319</v>
      </c>
      <c r="AU781" s="245" t="s">
        <v>85</v>
      </c>
      <c r="AV781" s="13" t="s">
        <v>85</v>
      </c>
      <c r="AW781" s="13" t="s">
        <v>37</v>
      </c>
      <c r="AX781" s="13" t="s">
        <v>76</v>
      </c>
      <c r="AY781" s="245" t="s">
        <v>308</v>
      </c>
    </row>
    <row r="782" s="14" customFormat="1">
      <c r="A782" s="14"/>
      <c r="B782" s="249"/>
      <c r="C782" s="250"/>
      <c r="D782" s="236" t="s">
        <v>319</v>
      </c>
      <c r="E782" s="251" t="s">
        <v>19</v>
      </c>
      <c r="F782" s="252" t="s">
        <v>3308</v>
      </c>
      <c r="G782" s="250"/>
      <c r="H782" s="251" t="s">
        <v>19</v>
      </c>
      <c r="I782" s="253"/>
      <c r="J782" s="250"/>
      <c r="K782" s="250"/>
      <c r="L782" s="254"/>
      <c r="M782" s="255"/>
      <c r="N782" s="256"/>
      <c r="O782" s="256"/>
      <c r="P782" s="256"/>
      <c r="Q782" s="256"/>
      <c r="R782" s="256"/>
      <c r="S782" s="256"/>
      <c r="T782" s="257"/>
      <c r="U782" s="14"/>
      <c r="V782" s="14"/>
      <c r="W782" s="14"/>
      <c r="X782" s="14"/>
      <c r="Y782" s="14"/>
      <c r="Z782" s="14"/>
      <c r="AA782" s="14"/>
      <c r="AB782" s="14"/>
      <c r="AC782" s="14"/>
      <c r="AD782" s="14"/>
      <c r="AE782" s="14"/>
      <c r="AT782" s="258" t="s">
        <v>319</v>
      </c>
      <c r="AU782" s="258" t="s">
        <v>85</v>
      </c>
      <c r="AV782" s="14" t="s">
        <v>83</v>
      </c>
      <c r="AW782" s="14" t="s">
        <v>37</v>
      </c>
      <c r="AX782" s="14" t="s">
        <v>76</v>
      </c>
      <c r="AY782" s="258" t="s">
        <v>308</v>
      </c>
    </row>
    <row r="783" s="13" customFormat="1">
      <c r="A783" s="13"/>
      <c r="B783" s="234"/>
      <c r="C783" s="235"/>
      <c r="D783" s="236" t="s">
        <v>319</v>
      </c>
      <c r="E783" s="237" t="s">
        <v>19</v>
      </c>
      <c r="F783" s="238" t="s">
        <v>3580</v>
      </c>
      <c r="G783" s="235"/>
      <c r="H783" s="239">
        <v>2</v>
      </c>
      <c r="I783" s="240"/>
      <c r="J783" s="235"/>
      <c r="K783" s="235"/>
      <c r="L783" s="241"/>
      <c r="M783" s="242"/>
      <c r="N783" s="243"/>
      <c r="O783" s="243"/>
      <c r="P783" s="243"/>
      <c r="Q783" s="243"/>
      <c r="R783" s="243"/>
      <c r="S783" s="243"/>
      <c r="T783" s="244"/>
      <c r="U783" s="13"/>
      <c r="V783" s="13"/>
      <c r="W783" s="13"/>
      <c r="X783" s="13"/>
      <c r="Y783" s="13"/>
      <c r="Z783" s="13"/>
      <c r="AA783" s="13"/>
      <c r="AB783" s="13"/>
      <c r="AC783" s="13"/>
      <c r="AD783" s="13"/>
      <c r="AE783" s="13"/>
      <c r="AT783" s="245" t="s">
        <v>319</v>
      </c>
      <c r="AU783" s="245" t="s">
        <v>85</v>
      </c>
      <c r="AV783" s="13" t="s">
        <v>85</v>
      </c>
      <c r="AW783" s="13" t="s">
        <v>37</v>
      </c>
      <c r="AX783" s="13" t="s">
        <v>76</v>
      </c>
      <c r="AY783" s="245" t="s">
        <v>308</v>
      </c>
    </row>
    <row r="784" s="14" customFormat="1">
      <c r="A784" s="14"/>
      <c r="B784" s="249"/>
      <c r="C784" s="250"/>
      <c r="D784" s="236" t="s">
        <v>319</v>
      </c>
      <c r="E784" s="251" t="s">
        <v>19</v>
      </c>
      <c r="F784" s="252" t="s">
        <v>3309</v>
      </c>
      <c r="G784" s="250"/>
      <c r="H784" s="251" t="s">
        <v>19</v>
      </c>
      <c r="I784" s="253"/>
      <c r="J784" s="250"/>
      <c r="K784" s="250"/>
      <c r="L784" s="254"/>
      <c r="M784" s="255"/>
      <c r="N784" s="256"/>
      <c r="O784" s="256"/>
      <c r="P784" s="256"/>
      <c r="Q784" s="256"/>
      <c r="R784" s="256"/>
      <c r="S784" s="256"/>
      <c r="T784" s="257"/>
      <c r="U784" s="14"/>
      <c r="V784" s="14"/>
      <c r="W784" s="14"/>
      <c r="X784" s="14"/>
      <c r="Y784" s="14"/>
      <c r="Z784" s="14"/>
      <c r="AA784" s="14"/>
      <c r="AB784" s="14"/>
      <c r="AC784" s="14"/>
      <c r="AD784" s="14"/>
      <c r="AE784" s="14"/>
      <c r="AT784" s="258" t="s">
        <v>319</v>
      </c>
      <c r="AU784" s="258" t="s">
        <v>85</v>
      </c>
      <c r="AV784" s="14" t="s">
        <v>83</v>
      </c>
      <c r="AW784" s="14" t="s">
        <v>37</v>
      </c>
      <c r="AX784" s="14" t="s">
        <v>76</v>
      </c>
      <c r="AY784" s="258" t="s">
        <v>308</v>
      </c>
    </row>
    <row r="785" s="13" customFormat="1">
      <c r="A785" s="13"/>
      <c r="B785" s="234"/>
      <c r="C785" s="235"/>
      <c r="D785" s="236" t="s">
        <v>319</v>
      </c>
      <c r="E785" s="237" t="s">
        <v>19</v>
      </c>
      <c r="F785" s="238" t="s">
        <v>3580</v>
      </c>
      <c r="G785" s="235"/>
      <c r="H785" s="239">
        <v>2</v>
      </c>
      <c r="I785" s="240"/>
      <c r="J785" s="235"/>
      <c r="K785" s="235"/>
      <c r="L785" s="241"/>
      <c r="M785" s="242"/>
      <c r="N785" s="243"/>
      <c r="O785" s="243"/>
      <c r="P785" s="243"/>
      <c r="Q785" s="243"/>
      <c r="R785" s="243"/>
      <c r="S785" s="243"/>
      <c r="T785" s="244"/>
      <c r="U785" s="13"/>
      <c r="V785" s="13"/>
      <c r="W785" s="13"/>
      <c r="X785" s="13"/>
      <c r="Y785" s="13"/>
      <c r="Z785" s="13"/>
      <c r="AA785" s="13"/>
      <c r="AB785" s="13"/>
      <c r="AC785" s="13"/>
      <c r="AD785" s="13"/>
      <c r="AE785" s="13"/>
      <c r="AT785" s="245" t="s">
        <v>319</v>
      </c>
      <c r="AU785" s="245" t="s">
        <v>85</v>
      </c>
      <c r="AV785" s="13" t="s">
        <v>85</v>
      </c>
      <c r="AW785" s="13" t="s">
        <v>37</v>
      </c>
      <c r="AX785" s="13" t="s">
        <v>76</v>
      </c>
      <c r="AY785" s="245" t="s">
        <v>308</v>
      </c>
    </row>
    <row r="786" s="15" customFormat="1">
      <c r="A786" s="15"/>
      <c r="B786" s="259"/>
      <c r="C786" s="260"/>
      <c r="D786" s="236" t="s">
        <v>319</v>
      </c>
      <c r="E786" s="261" t="s">
        <v>19</v>
      </c>
      <c r="F786" s="262" t="s">
        <v>448</v>
      </c>
      <c r="G786" s="260"/>
      <c r="H786" s="263">
        <v>26</v>
      </c>
      <c r="I786" s="264"/>
      <c r="J786" s="260"/>
      <c r="K786" s="260"/>
      <c r="L786" s="265"/>
      <c r="M786" s="266"/>
      <c r="N786" s="267"/>
      <c r="O786" s="267"/>
      <c r="P786" s="267"/>
      <c r="Q786" s="267"/>
      <c r="R786" s="267"/>
      <c r="S786" s="267"/>
      <c r="T786" s="268"/>
      <c r="U786" s="15"/>
      <c r="V786" s="15"/>
      <c r="W786" s="15"/>
      <c r="X786" s="15"/>
      <c r="Y786" s="15"/>
      <c r="Z786" s="15"/>
      <c r="AA786" s="15"/>
      <c r="AB786" s="15"/>
      <c r="AC786" s="15"/>
      <c r="AD786" s="15"/>
      <c r="AE786" s="15"/>
      <c r="AT786" s="269" t="s">
        <v>319</v>
      </c>
      <c r="AU786" s="269" t="s">
        <v>85</v>
      </c>
      <c r="AV786" s="15" t="s">
        <v>315</v>
      </c>
      <c r="AW786" s="15" t="s">
        <v>37</v>
      </c>
      <c r="AX786" s="15" t="s">
        <v>83</v>
      </c>
      <c r="AY786" s="269" t="s">
        <v>308</v>
      </c>
    </row>
    <row r="787" s="2" customFormat="1" ht="24.15" customHeight="1">
      <c r="A787" s="41"/>
      <c r="B787" s="42"/>
      <c r="C787" s="216" t="s">
        <v>3584</v>
      </c>
      <c r="D787" s="216" t="s">
        <v>310</v>
      </c>
      <c r="E787" s="217" t="s">
        <v>3585</v>
      </c>
      <c r="F787" s="218" t="s">
        <v>3586</v>
      </c>
      <c r="G787" s="219" t="s">
        <v>323</v>
      </c>
      <c r="H787" s="220">
        <v>1</v>
      </c>
      <c r="I787" s="221"/>
      <c r="J787" s="222">
        <f>ROUND(I787*H787,2)</f>
        <v>0</v>
      </c>
      <c r="K787" s="218" t="s">
        <v>314</v>
      </c>
      <c r="L787" s="47"/>
      <c r="M787" s="223" t="s">
        <v>19</v>
      </c>
      <c r="N787" s="224" t="s">
        <v>47</v>
      </c>
      <c r="O787" s="87"/>
      <c r="P787" s="225">
        <f>O787*H787</f>
        <v>0</v>
      </c>
      <c r="Q787" s="225">
        <v>0.57027000000000005</v>
      </c>
      <c r="R787" s="225">
        <f>Q787*H787</f>
        <v>0.57027000000000005</v>
      </c>
      <c r="S787" s="225">
        <v>0</v>
      </c>
      <c r="T787" s="226">
        <f>S787*H787</f>
        <v>0</v>
      </c>
      <c r="U787" s="41"/>
      <c r="V787" s="41"/>
      <c r="W787" s="41"/>
      <c r="X787" s="41"/>
      <c r="Y787" s="41"/>
      <c r="Z787" s="41"/>
      <c r="AA787" s="41"/>
      <c r="AB787" s="41"/>
      <c r="AC787" s="41"/>
      <c r="AD787" s="41"/>
      <c r="AE787" s="41"/>
      <c r="AR787" s="227" t="s">
        <v>782</v>
      </c>
      <c r="AT787" s="227" t="s">
        <v>310</v>
      </c>
      <c r="AU787" s="227" t="s">
        <v>85</v>
      </c>
      <c r="AY787" s="20" t="s">
        <v>308</v>
      </c>
      <c r="BE787" s="228">
        <f>IF(N787="základní",J787,0)</f>
        <v>0</v>
      </c>
      <c r="BF787" s="228">
        <f>IF(N787="snížená",J787,0)</f>
        <v>0</v>
      </c>
      <c r="BG787" s="228">
        <f>IF(N787="zákl. přenesená",J787,0)</f>
        <v>0</v>
      </c>
      <c r="BH787" s="228">
        <f>IF(N787="sníž. přenesená",J787,0)</f>
        <v>0</v>
      </c>
      <c r="BI787" s="228">
        <f>IF(N787="nulová",J787,0)</f>
        <v>0</v>
      </c>
      <c r="BJ787" s="20" t="s">
        <v>83</v>
      </c>
      <c r="BK787" s="228">
        <f>ROUND(I787*H787,2)</f>
        <v>0</v>
      </c>
      <c r="BL787" s="20" t="s">
        <v>782</v>
      </c>
      <c r="BM787" s="227" t="s">
        <v>3587</v>
      </c>
    </row>
    <row r="788" s="2" customFormat="1">
      <c r="A788" s="41"/>
      <c r="B788" s="42"/>
      <c r="C788" s="43"/>
      <c r="D788" s="229" t="s">
        <v>317</v>
      </c>
      <c r="E788" s="43"/>
      <c r="F788" s="230" t="s">
        <v>3588</v>
      </c>
      <c r="G788" s="43"/>
      <c r="H788" s="43"/>
      <c r="I788" s="231"/>
      <c r="J788" s="43"/>
      <c r="K788" s="43"/>
      <c r="L788" s="47"/>
      <c r="M788" s="232"/>
      <c r="N788" s="233"/>
      <c r="O788" s="87"/>
      <c r="P788" s="87"/>
      <c r="Q788" s="87"/>
      <c r="R788" s="87"/>
      <c r="S788" s="87"/>
      <c r="T788" s="88"/>
      <c r="U788" s="41"/>
      <c r="V788" s="41"/>
      <c r="W788" s="41"/>
      <c r="X788" s="41"/>
      <c r="Y788" s="41"/>
      <c r="Z788" s="41"/>
      <c r="AA788" s="41"/>
      <c r="AB788" s="41"/>
      <c r="AC788" s="41"/>
      <c r="AD788" s="41"/>
      <c r="AE788" s="41"/>
      <c r="AT788" s="20" t="s">
        <v>317</v>
      </c>
      <c r="AU788" s="20" t="s">
        <v>85</v>
      </c>
    </row>
    <row r="789" s="14" customFormat="1">
      <c r="A789" s="14"/>
      <c r="B789" s="249"/>
      <c r="C789" s="250"/>
      <c r="D789" s="236" t="s">
        <v>319</v>
      </c>
      <c r="E789" s="251" t="s">
        <v>19</v>
      </c>
      <c r="F789" s="252" t="s">
        <v>3043</v>
      </c>
      <c r="G789" s="250"/>
      <c r="H789" s="251" t="s">
        <v>19</v>
      </c>
      <c r="I789" s="253"/>
      <c r="J789" s="250"/>
      <c r="K789" s="250"/>
      <c r="L789" s="254"/>
      <c r="M789" s="255"/>
      <c r="N789" s="256"/>
      <c r="O789" s="256"/>
      <c r="P789" s="256"/>
      <c r="Q789" s="256"/>
      <c r="R789" s="256"/>
      <c r="S789" s="256"/>
      <c r="T789" s="257"/>
      <c r="U789" s="14"/>
      <c r="V789" s="14"/>
      <c r="W789" s="14"/>
      <c r="X789" s="14"/>
      <c r="Y789" s="14"/>
      <c r="Z789" s="14"/>
      <c r="AA789" s="14"/>
      <c r="AB789" s="14"/>
      <c r="AC789" s="14"/>
      <c r="AD789" s="14"/>
      <c r="AE789" s="14"/>
      <c r="AT789" s="258" t="s">
        <v>319</v>
      </c>
      <c r="AU789" s="258" t="s">
        <v>85</v>
      </c>
      <c r="AV789" s="14" t="s">
        <v>83</v>
      </c>
      <c r="AW789" s="14" t="s">
        <v>37</v>
      </c>
      <c r="AX789" s="14" t="s">
        <v>76</v>
      </c>
      <c r="AY789" s="258" t="s">
        <v>308</v>
      </c>
    </row>
    <row r="790" s="14" customFormat="1">
      <c r="A790" s="14"/>
      <c r="B790" s="249"/>
      <c r="C790" s="250"/>
      <c r="D790" s="236" t="s">
        <v>319</v>
      </c>
      <c r="E790" s="251" t="s">
        <v>19</v>
      </c>
      <c r="F790" s="252" t="s">
        <v>3589</v>
      </c>
      <c r="G790" s="250"/>
      <c r="H790" s="251" t="s">
        <v>19</v>
      </c>
      <c r="I790" s="253"/>
      <c r="J790" s="250"/>
      <c r="K790" s="250"/>
      <c r="L790" s="254"/>
      <c r="M790" s="255"/>
      <c r="N790" s="256"/>
      <c r="O790" s="256"/>
      <c r="P790" s="256"/>
      <c r="Q790" s="256"/>
      <c r="R790" s="256"/>
      <c r="S790" s="256"/>
      <c r="T790" s="257"/>
      <c r="U790" s="14"/>
      <c r="V790" s="14"/>
      <c r="W790" s="14"/>
      <c r="X790" s="14"/>
      <c r="Y790" s="14"/>
      <c r="Z790" s="14"/>
      <c r="AA790" s="14"/>
      <c r="AB790" s="14"/>
      <c r="AC790" s="14"/>
      <c r="AD790" s="14"/>
      <c r="AE790" s="14"/>
      <c r="AT790" s="258" t="s">
        <v>319</v>
      </c>
      <c r="AU790" s="258" t="s">
        <v>85</v>
      </c>
      <c r="AV790" s="14" t="s">
        <v>83</v>
      </c>
      <c r="AW790" s="14" t="s">
        <v>37</v>
      </c>
      <c r="AX790" s="14" t="s">
        <v>76</v>
      </c>
      <c r="AY790" s="258" t="s">
        <v>308</v>
      </c>
    </row>
    <row r="791" s="13" customFormat="1">
      <c r="A791" s="13"/>
      <c r="B791" s="234"/>
      <c r="C791" s="235"/>
      <c r="D791" s="236" t="s">
        <v>319</v>
      </c>
      <c r="E791" s="237" t="s">
        <v>19</v>
      </c>
      <c r="F791" s="238" t="s">
        <v>83</v>
      </c>
      <c r="G791" s="235"/>
      <c r="H791" s="239">
        <v>1</v>
      </c>
      <c r="I791" s="240"/>
      <c r="J791" s="235"/>
      <c r="K791" s="235"/>
      <c r="L791" s="241"/>
      <c r="M791" s="242"/>
      <c r="N791" s="243"/>
      <c r="O791" s="243"/>
      <c r="P791" s="243"/>
      <c r="Q791" s="243"/>
      <c r="R791" s="243"/>
      <c r="S791" s="243"/>
      <c r="T791" s="244"/>
      <c r="U791" s="13"/>
      <c r="V791" s="13"/>
      <c r="W791" s="13"/>
      <c r="X791" s="13"/>
      <c r="Y791" s="13"/>
      <c r="Z791" s="13"/>
      <c r="AA791" s="13"/>
      <c r="AB791" s="13"/>
      <c r="AC791" s="13"/>
      <c r="AD791" s="13"/>
      <c r="AE791" s="13"/>
      <c r="AT791" s="245" t="s">
        <v>319</v>
      </c>
      <c r="AU791" s="245" t="s">
        <v>85</v>
      </c>
      <c r="AV791" s="13" t="s">
        <v>85</v>
      </c>
      <c r="AW791" s="13" t="s">
        <v>37</v>
      </c>
      <c r="AX791" s="13" t="s">
        <v>83</v>
      </c>
      <c r="AY791" s="245" t="s">
        <v>308</v>
      </c>
    </row>
    <row r="792" s="2" customFormat="1" ht="16.5" customHeight="1">
      <c r="A792" s="41"/>
      <c r="B792" s="42"/>
      <c r="C792" s="280" t="s">
        <v>3590</v>
      </c>
      <c r="D792" s="280" t="s">
        <v>1137</v>
      </c>
      <c r="E792" s="281" t="s">
        <v>3591</v>
      </c>
      <c r="F792" s="282" t="s">
        <v>3592</v>
      </c>
      <c r="G792" s="283" t="s">
        <v>323</v>
      </c>
      <c r="H792" s="284">
        <v>1</v>
      </c>
      <c r="I792" s="285"/>
      <c r="J792" s="286">
        <f>ROUND(I792*H792,2)</f>
        <v>0</v>
      </c>
      <c r="K792" s="282" t="s">
        <v>3254</v>
      </c>
      <c r="L792" s="287"/>
      <c r="M792" s="288" t="s">
        <v>19</v>
      </c>
      <c r="N792" s="289" t="s">
        <v>47</v>
      </c>
      <c r="O792" s="87"/>
      <c r="P792" s="225">
        <f>O792*H792</f>
        <v>0</v>
      </c>
      <c r="Q792" s="225">
        <v>0</v>
      </c>
      <c r="R792" s="225">
        <f>Q792*H792</f>
        <v>0</v>
      </c>
      <c r="S792" s="225">
        <v>0</v>
      </c>
      <c r="T792" s="226">
        <f>S792*H792</f>
        <v>0</v>
      </c>
      <c r="U792" s="41"/>
      <c r="V792" s="41"/>
      <c r="W792" s="41"/>
      <c r="X792" s="41"/>
      <c r="Y792" s="41"/>
      <c r="Z792" s="41"/>
      <c r="AA792" s="41"/>
      <c r="AB792" s="41"/>
      <c r="AC792" s="41"/>
      <c r="AD792" s="41"/>
      <c r="AE792" s="41"/>
      <c r="AR792" s="227" t="s">
        <v>3255</v>
      </c>
      <c r="AT792" s="227" t="s">
        <v>1137</v>
      </c>
      <c r="AU792" s="227" t="s">
        <v>85</v>
      </c>
      <c r="AY792" s="20" t="s">
        <v>308</v>
      </c>
      <c r="BE792" s="228">
        <f>IF(N792="základní",J792,0)</f>
        <v>0</v>
      </c>
      <c r="BF792" s="228">
        <f>IF(N792="snížená",J792,0)</f>
        <v>0</v>
      </c>
      <c r="BG792" s="228">
        <f>IF(N792="zákl. přenesená",J792,0)</f>
        <v>0</v>
      </c>
      <c r="BH792" s="228">
        <f>IF(N792="sníž. přenesená",J792,0)</f>
        <v>0</v>
      </c>
      <c r="BI792" s="228">
        <f>IF(N792="nulová",J792,0)</f>
        <v>0</v>
      </c>
      <c r="BJ792" s="20" t="s">
        <v>83</v>
      </c>
      <c r="BK792" s="228">
        <f>ROUND(I792*H792,2)</f>
        <v>0</v>
      </c>
      <c r="BL792" s="20" t="s">
        <v>782</v>
      </c>
      <c r="BM792" s="227" t="s">
        <v>3593</v>
      </c>
    </row>
    <row r="793" s="14" customFormat="1">
      <c r="A793" s="14"/>
      <c r="B793" s="249"/>
      <c r="C793" s="250"/>
      <c r="D793" s="236" t="s">
        <v>319</v>
      </c>
      <c r="E793" s="251" t="s">
        <v>19</v>
      </c>
      <c r="F793" s="252" t="s">
        <v>3043</v>
      </c>
      <c r="G793" s="250"/>
      <c r="H793" s="251" t="s">
        <v>19</v>
      </c>
      <c r="I793" s="253"/>
      <c r="J793" s="250"/>
      <c r="K793" s="250"/>
      <c r="L793" s="254"/>
      <c r="M793" s="255"/>
      <c r="N793" s="256"/>
      <c r="O793" s="256"/>
      <c r="P793" s="256"/>
      <c r="Q793" s="256"/>
      <c r="R793" s="256"/>
      <c r="S793" s="256"/>
      <c r="T793" s="257"/>
      <c r="U793" s="14"/>
      <c r="V793" s="14"/>
      <c r="W793" s="14"/>
      <c r="X793" s="14"/>
      <c r="Y793" s="14"/>
      <c r="Z793" s="14"/>
      <c r="AA793" s="14"/>
      <c r="AB793" s="14"/>
      <c r="AC793" s="14"/>
      <c r="AD793" s="14"/>
      <c r="AE793" s="14"/>
      <c r="AT793" s="258" t="s">
        <v>319</v>
      </c>
      <c r="AU793" s="258" t="s">
        <v>85</v>
      </c>
      <c r="AV793" s="14" t="s">
        <v>83</v>
      </c>
      <c r="AW793" s="14" t="s">
        <v>37</v>
      </c>
      <c r="AX793" s="14" t="s">
        <v>76</v>
      </c>
      <c r="AY793" s="258" t="s">
        <v>308</v>
      </c>
    </row>
    <row r="794" s="14" customFormat="1">
      <c r="A794" s="14"/>
      <c r="B794" s="249"/>
      <c r="C794" s="250"/>
      <c r="D794" s="236" t="s">
        <v>319</v>
      </c>
      <c r="E794" s="251" t="s">
        <v>19</v>
      </c>
      <c r="F794" s="252" t="s">
        <v>3589</v>
      </c>
      <c r="G794" s="250"/>
      <c r="H794" s="251" t="s">
        <v>19</v>
      </c>
      <c r="I794" s="253"/>
      <c r="J794" s="250"/>
      <c r="K794" s="250"/>
      <c r="L794" s="254"/>
      <c r="M794" s="255"/>
      <c r="N794" s="256"/>
      <c r="O794" s="256"/>
      <c r="P794" s="256"/>
      <c r="Q794" s="256"/>
      <c r="R794" s="256"/>
      <c r="S794" s="256"/>
      <c r="T794" s="257"/>
      <c r="U794" s="14"/>
      <c r="V794" s="14"/>
      <c r="W794" s="14"/>
      <c r="X794" s="14"/>
      <c r="Y794" s="14"/>
      <c r="Z794" s="14"/>
      <c r="AA794" s="14"/>
      <c r="AB794" s="14"/>
      <c r="AC794" s="14"/>
      <c r="AD794" s="14"/>
      <c r="AE794" s="14"/>
      <c r="AT794" s="258" t="s">
        <v>319</v>
      </c>
      <c r="AU794" s="258" t="s">
        <v>85</v>
      </c>
      <c r="AV794" s="14" t="s">
        <v>83</v>
      </c>
      <c r="AW794" s="14" t="s">
        <v>37</v>
      </c>
      <c r="AX794" s="14" t="s">
        <v>76</v>
      </c>
      <c r="AY794" s="258" t="s">
        <v>308</v>
      </c>
    </row>
    <row r="795" s="13" customFormat="1">
      <c r="A795" s="13"/>
      <c r="B795" s="234"/>
      <c r="C795" s="235"/>
      <c r="D795" s="236" t="s">
        <v>319</v>
      </c>
      <c r="E795" s="237" t="s">
        <v>19</v>
      </c>
      <c r="F795" s="238" t="s">
        <v>83</v>
      </c>
      <c r="G795" s="235"/>
      <c r="H795" s="239">
        <v>1</v>
      </c>
      <c r="I795" s="240"/>
      <c r="J795" s="235"/>
      <c r="K795" s="235"/>
      <c r="L795" s="241"/>
      <c r="M795" s="242"/>
      <c r="N795" s="243"/>
      <c r="O795" s="243"/>
      <c r="P795" s="243"/>
      <c r="Q795" s="243"/>
      <c r="R795" s="243"/>
      <c r="S795" s="243"/>
      <c r="T795" s="244"/>
      <c r="U795" s="13"/>
      <c r="V795" s="13"/>
      <c r="W795" s="13"/>
      <c r="X795" s="13"/>
      <c r="Y795" s="13"/>
      <c r="Z795" s="13"/>
      <c r="AA795" s="13"/>
      <c r="AB795" s="13"/>
      <c r="AC795" s="13"/>
      <c r="AD795" s="13"/>
      <c r="AE795" s="13"/>
      <c r="AT795" s="245" t="s">
        <v>319</v>
      </c>
      <c r="AU795" s="245" t="s">
        <v>85</v>
      </c>
      <c r="AV795" s="13" t="s">
        <v>85</v>
      </c>
      <c r="AW795" s="13" t="s">
        <v>37</v>
      </c>
      <c r="AX795" s="13" t="s">
        <v>83</v>
      </c>
      <c r="AY795" s="245" t="s">
        <v>308</v>
      </c>
    </row>
    <row r="796" s="2" customFormat="1" ht="16.5" customHeight="1">
      <c r="A796" s="41"/>
      <c r="B796" s="42"/>
      <c r="C796" s="216" t="s">
        <v>3594</v>
      </c>
      <c r="D796" s="216" t="s">
        <v>310</v>
      </c>
      <c r="E796" s="217" t="s">
        <v>3595</v>
      </c>
      <c r="F796" s="218" t="s">
        <v>3596</v>
      </c>
      <c r="G796" s="219" t="s">
        <v>323</v>
      </c>
      <c r="H796" s="220">
        <v>7</v>
      </c>
      <c r="I796" s="221"/>
      <c r="J796" s="222">
        <f>ROUND(I796*H796,2)</f>
        <v>0</v>
      </c>
      <c r="K796" s="218" t="s">
        <v>314</v>
      </c>
      <c r="L796" s="47"/>
      <c r="M796" s="223" t="s">
        <v>19</v>
      </c>
      <c r="N796" s="224" t="s">
        <v>47</v>
      </c>
      <c r="O796" s="87"/>
      <c r="P796" s="225">
        <f>O796*H796</f>
        <v>0</v>
      </c>
      <c r="Q796" s="225">
        <v>0</v>
      </c>
      <c r="R796" s="225">
        <f>Q796*H796</f>
        <v>0</v>
      </c>
      <c r="S796" s="225">
        <v>0</v>
      </c>
      <c r="T796" s="226">
        <f>S796*H796</f>
        <v>0</v>
      </c>
      <c r="U796" s="41"/>
      <c r="V796" s="41"/>
      <c r="W796" s="41"/>
      <c r="X796" s="41"/>
      <c r="Y796" s="41"/>
      <c r="Z796" s="41"/>
      <c r="AA796" s="41"/>
      <c r="AB796" s="41"/>
      <c r="AC796" s="41"/>
      <c r="AD796" s="41"/>
      <c r="AE796" s="41"/>
      <c r="AR796" s="227" t="s">
        <v>782</v>
      </c>
      <c r="AT796" s="227" t="s">
        <v>310</v>
      </c>
      <c r="AU796" s="227" t="s">
        <v>85</v>
      </c>
      <c r="AY796" s="20" t="s">
        <v>308</v>
      </c>
      <c r="BE796" s="228">
        <f>IF(N796="základní",J796,0)</f>
        <v>0</v>
      </c>
      <c r="BF796" s="228">
        <f>IF(N796="snížená",J796,0)</f>
        <v>0</v>
      </c>
      <c r="BG796" s="228">
        <f>IF(N796="zákl. přenesená",J796,0)</f>
        <v>0</v>
      </c>
      <c r="BH796" s="228">
        <f>IF(N796="sníž. přenesená",J796,0)</f>
        <v>0</v>
      </c>
      <c r="BI796" s="228">
        <f>IF(N796="nulová",J796,0)</f>
        <v>0</v>
      </c>
      <c r="BJ796" s="20" t="s">
        <v>83</v>
      </c>
      <c r="BK796" s="228">
        <f>ROUND(I796*H796,2)</f>
        <v>0</v>
      </c>
      <c r="BL796" s="20" t="s">
        <v>782</v>
      </c>
      <c r="BM796" s="227" t="s">
        <v>3597</v>
      </c>
    </row>
    <row r="797" s="2" customFormat="1">
      <c r="A797" s="41"/>
      <c r="B797" s="42"/>
      <c r="C797" s="43"/>
      <c r="D797" s="229" t="s">
        <v>317</v>
      </c>
      <c r="E797" s="43"/>
      <c r="F797" s="230" t="s">
        <v>3598</v>
      </c>
      <c r="G797" s="43"/>
      <c r="H797" s="43"/>
      <c r="I797" s="231"/>
      <c r="J797" s="43"/>
      <c r="K797" s="43"/>
      <c r="L797" s="47"/>
      <c r="M797" s="232"/>
      <c r="N797" s="233"/>
      <c r="O797" s="87"/>
      <c r="P797" s="87"/>
      <c r="Q797" s="87"/>
      <c r="R797" s="87"/>
      <c r="S797" s="87"/>
      <c r="T797" s="88"/>
      <c r="U797" s="41"/>
      <c r="V797" s="41"/>
      <c r="W797" s="41"/>
      <c r="X797" s="41"/>
      <c r="Y797" s="41"/>
      <c r="Z797" s="41"/>
      <c r="AA797" s="41"/>
      <c r="AB797" s="41"/>
      <c r="AC797" s="41"/>
      <c r="AD797" s="41"/>
      <c r="AE797" s="41"/>
      <c r="AT797" s="20" t="s">
        <v>317</v>
      </c>
      <c r="AU797" s="20" t="s">
        <v>85</v>
      </c>
    </row>
    <row r="798" s="14" customFormat="1">
      <c r="A798" s="14"/>
      <c r="B798" s="249"/>
      <c r="C798" s="250"/>
      <c r="D798" s="236" t="s">
        <v>319</v>
      </c>
      <c r="E798" s="251" t="s">
        <v>19</v>
      </c>
      <c r="F798" s="252" t="s">
        <v>3043</v>
      </c>
      <c r="G798" s="250"/>
      <c r="H798" s="251" t="s">
        <v>19</v>
      </c>
      <c r="I798" s="253"/>
      <c r="J798" s="250"/>
      <c r="K798" s="250"/>
      <c r="L798" s="254"/>
      <c r="M798" s="255"/>
      <c r="N798" s="256"/>
      <c r="O798" s="256"/>
      <c r="P798" s="256"/>
      <c r="Q798" s="256"/>
      <c r="R798" s="256"/>
      <c r="S798" s="256"/>
      <c r="T798" s="257"/>
      <c r="U798" s="14"/>
      <c r="V798" s="14"/>
      <c r="W798" s="14"/>
      <c r="X798" s="14"/>
      <c r="Y798" s="14"/>
      <c r="Z798" s="14"/>
      <c r="AA798" s="14"/>
      <c r="AB798" s="14"/>
      <c r="AC798" s="14"/>
      <c r="AD798" s="14"/>
      <c r="AE798" s="14"/>
      <c r="AT798" s="258" t="s">
        <v>319</v>
      </c>
      <c r="AU798" s="258" t="s">
        <v>85</v>
      </c>
      <c r="AV798" s="14" t="s">
        <v>83</v>
      </c>
      <c r="AW798" s="14" t="s">
        <v>37</v>
      </c>
      <c r="AX798" s="14" t="s">
        <v>76</v>
      </c>
      <c r="AY798" s="258" t="s">
        <v>308</v>
      </c>
    </row>
    <row r="799" s="14" customFormat="1">
      <c r="A799" s="14"/>
      <c r="B799" s="249"/>
      <c r="C799" s="250"/>
      <c r="D799" s="236" t="s">
        <v>319</v>
      </c>
      <c r="E799" s="251" t="s">
        <v>19</v>
      </c>
      <c r="F799" s="252" t="s">
        <v>3304</v>
      </c>
      <c r="G799" s="250"/>
      <c r="H799" s="251" t="s">
        <v>19</v>
      </c>
      <c r="I799" s="253"/>
      <c r="J799" s="250"/>
      <c r="K799" s="250"/>
      <c r="L799" s="254"/>
      <c r="M799" s="255"/>
      <c r="N799" s="256"/>
      <c r="O799" s="256"/>
      <c r="P799" s="256"/>
      <c r="Q799" s="256"/>
      <c r="R799" s="256"/>
      <c r="S799" s="256"/>
      <c r="T799" s="257"/>
      <c r="U799" s="14"/>
      <c r="V799" s="14"/>
      <c r="W799" s="14"/>
      <c r="X799" s="14"/>
      <c r="Y799" s="14"/>
      <c r="Z799" s="14"/>
      <c r="AA799" s="14"/>
      <c r="AB799" s="14"/>
      <c r="AC799" s="14"/>
      <c r="AD799" s="14"/>
      <c r="AE799" s="14"/>
      <c r="AT799" s="258" t="s">
        <v>319</v>
      </c>
      <c r="AU799" s="258" t="s">
        <v>85</v>
      </c>
      <c r="AV799" s="14" t="s">
        <v>83</v>
      </c>
      <c r="AW799" s="14" t="s">
        <v>37</v>
      </c>
      <c r="AX799" s="14" t="s">
        <v>76</v>
      </c>
      <c r="AY799" s="258" t="s">
        <v>308</v>
      </c>
    </row>
    <row r="800" s="13" customFormat="1">
      <c r="A800" s="13"/>
      <c r="B800" s="234"/>
      <c r="C800" s="235"/>
      <c r="D800" s="236" t="s">
        <v>319</v>
      </c>
      <c r="E800" s="237" t="s">
        <v>19</v>
      </c>
      <c r="F800" s="238" t="s">
        <v>83</v>
      </c>
      <c r="G800" s="235"/>
      <c r="H800" s="239">
        <v>1</v>
      </c>
      <c r="I800" s="240"/>
      <c r="J800" s="235"/>
      <c r="K800" s="235"/>
      <c r="L800" s="241"/>
      <c r="M800" s="242"/>
      <c r="N800" s="243"/>
      <c r="O800" s="243"/>
      <c r="P800" s="243"/>
      <c r="Q800" s="243"/>
      <c r="R800" s="243"/>
      <c r="S800" s="243"/>
      <c r="T800" s="244"/>
      <c r="U800" s="13"/>
      <c r="V800" s="13"/>
      <c r="W800" s="13"/>
      <c r="X800" s="13"/>
      <c r="Y800" s="13"/>
      <c r="Z800" s="13"/>
      <c r="AA800" s="13"/>
      <c r="AB800" s="13"/>
      <c r="AC800" s="13"/>
      <c r="AD800" s="13"/>
      <c r="AE800" s="13"/>
      <c r="AT800" s="245" t="s">
        <v>319</v>
      </c>
      <c r="AU800" s="245" t="s">
        <v>85</v>
      </c>
      <c r="AV800" s="13" t="s">
        <v>85</v>
      </c>
      <c r="AW800" s="13" t="s">
        <v>37</v>
      </c>
      <c r="AX800" s="13" t="s">
        <v>76</v>
      </c>
      <c r="AY800" s="245" t="s">
        <v>308</v>
      </c>
    </row>
    <row r="801" s="14" customFormat="1">
      <c r="A801" s="14"/>
      <c r="B801" s="249"/>
      <c r="C801" s="250"/>
      <c r="D801" s="236" t="s">
        <v>319</v>
      </c>
      <c r="E801" s="251" t="s">
        <v>19</v>
      </c>
      <c r="F801" s="252" t="s">
        <v>3290</v>
      </c>
      <c r="G801" s="250"/>
      <c r="H801" s="251" t="s">
        <v>19</v>
      </c>
      <c r="I801" s="253"/>
      <c r="J801" s="250"/>
      <c r="K801" s="250"/>
      <c r="L801" s="254"/>
      <c r="M801" s="255"/>
      <c r="N801" s="256"/>
      <c r="O801" s="256"/>
      <c r="P801" s="256"/>
      <c r="Q801" s="256"/>
      <c r="R801" s="256"/>
      <c r="S801" s="256"/>
      <c r="T801" s="257"/>
      <c r="U801" s="14"/>
      <c r="V801" s="14"/>
      <c r="W801" s="14"/>
      <c r="X801" s="14"/>
      <c r="Y801" s="14"/>
      <c r="Z801" s="14"/>
      <c r="AA801" s="14"/>
      <c r="AB801" s="14"/>
      <c r="AC801" s="14"/>
      <c r="AD801" s="14"/>
      <c r="AE801" s="14"/>
      <c r="AT801" s="258" t="s">
        <v>319</v>
      </c>
      <c r="AU801" s="258" t="s">
        <v>85</v>
      </c>
      <c r="AV801" s="14" t="s">
        <v>83</v>
      </c>
      <c r="AW801" s="14" t="s">
        <v>37</v>
      </c>
      <c r="AX801" s="14" t="s">
        <v>76</v>
      </c>
      <c r="AY801" s="258" t="s">
        <v>308</v>
      </c>
    </row>
    <row r="802" s="13" customFormat="1">
      <c r="A802" s="13"/>
      <c r="B802" s="234"/>
      <c r="C802" s="235"/>
      <c r="D802" s="236" t="s">
        <v>319</v>
      </c>
      <c r="E802" s="237" t="s">
        <v>19</v>
      </c>
      <c r="F802" s="238" t="s">
        <v>83</v>
      </c>
      <c r="G802" s="235"/>
      <c r="H802" s="239">
        <v>1</v>
      </c>
      <c r="I802" s="240"/>
      <c r="J802" s="235"/>
      <c r="K802" s="235"/>
      <c r="L802" s="241"/>
      <c r="M802" s="242"/>
      <c r="N802" s="243"/>
      <c r="O802" s="243"/>
      <c r="P802" s="243"/>
      <c r="Q802" s="243"/>
      <c r="R802" s="243"/>
      <c r="S802" s="243"/>
      <c r="T802" s="244"/>
      <c r="U802" s="13"/>
      <c r="V802" s="13"/>
      <c r="W802" s="13"/>
      <c r="X802" s="13"/>
      <c r="Y802" s="13"/>
      <c r="Z802" s="13"/>
      <c r="AA802" s="13"/>
      <c r="AB802" s="13"/>
      <c r="AC802" s="13"/>
      <c r="AD802" s="13"/>
      <c r="AE802" s="13"/>
      <c r="AT802" s="245" t="s">
        <v>319</v>
      </c>
      <c r="AU802" s="245" t="s">
        <v>85</v>
      </c>
      <c r="AV802" s="13" t="s">
        <v>85</v>
      </c>
      <c r="AW802" s="13" t="s">
        <v>37</v>
      </c>
      <c r="AX802" s="13" t="s">
        <v>76</v>
      </c>
      <c r="AY802" s="245" t="s">
        <v>308</v>
      </c>
    </row>
    <row r="803" s="14" customFormat="1">
      <c r="A803" s="14"/>
      <c r="B803" s="249"/>
      <c r="C803" s="250"/>
      <c r="D803" s="236" t="s">
        <v>319</v>
      </c>
      <c r="E803" s="251" t="s">
        <v>19</v>
      </c>
      <c r="F803" s="252" t="s">
        <v>3306</v>
      </c>
      <c r="G803" s="250"/>
      <c r="H803" s="251" t="s">
        <v>19</v>
      </c>
      <c r="I803" s="253"/>
      <c r="J803" s="250"/>
      <c r="K803" s="250"/>
      <c r="L803" s="254"/>
      <c r="M803" s="255"/>
      <c r="N803" s="256"/>
      <c r="O803" s="256"/>
      <c r="P803" s="256"/>
      <c r="Q803" s="256"/>
      <c r="R803" s="256"/>
      <c r="S803" s="256"/>
      <c r="T803" s="257"/>
      <c r="U803" s="14"/>
      <c r="V803" s="14"/>
      <c r="W803" s="14"/>
      <c r="X803" s="14"/>
      <c r="Y803" s="14"/>
      <c r="Z803" s="14"/>
      <c r="AA803" s="14"/>
      <c r="AB803" s="14"/>
      <c r="AC803" s="14"/>
      <c r="AD803" s="14"/>
      <c r="AE803" s="14"/>
      <c r="AT803" s="258" t="s">
        <v>319</v>
      </c>
      <c r="AU803" s="258" t="s">
        <v>85</v>
      </c>
      <c r="AV803" s="14" t="s">
        <v>83</v>
      </c>
      <c r="AW803" s="14" t="s">
        <v>37</v>
      </c>
      <c r="AX803" s="14" t="s">
        <v>76</v>
      </c>
      <c r="AY803" s="258" t="s">
        <v>308</v>
      </c>
    </row>
    <row r="804" s="13" customFormat="1">
      <c r="A804" s="13"/>
      <c r="B804" s="234"/>
      <c r="C804" s="235"/>
      <c r="D804" s="236" t="s">
        <v>319</v>
      </c>
      <c r="E804" s="237" t="s">
        <v>19</v>
      </c>
      <c r="F804" s="238" t="s">
        <v>83</v>
      </c>
      <c r="G804" s="235"/>
      <c r="H804" s="239">
        <v>1</v>
      </c>
      <c r="I804" s="240"/>
      <c r="J804" s="235"/>
      <c r="K804" s="235"/>
      <c r="L804" s="241"/>
      <c r="M804" s="242"/>
      <c r="N804" s="243"/>
      <c r="O804" s="243"/>
      <c r="P804" s="243"/>
      <c r="Q804" s="243"/>
      <c r="R804" s="243"/>
      <c r="S804" s="243"/>
      <c r="T804" s="244"/>
      <c r="U804" s="13"/>
      <c r="V804" s="13"/>
      <c r="W804" s="13"/>
      <c r="X804" s="13"/>
      <c r="Y804" s="13"/>
      <c r="Z804" s="13"/>
      <c r="AA804" s="13"/>
      <c r="AB804" s="13"/>
      <c r="AC804" s="13"/>
      <c r="AD804" s="13"/>
      <c r="AE804" s="13"/>
      <c r="AT804" s="245" t="s">
        <v>319</v>
      </c>
      <c r="AU804" s="245" t="s">
        <v>85</v>
      </c>
      <c r="AV804" s="13" t="s">
        <v>85</v>
      </c>
      <c r="AW804" s="13" t="s">
        <v>37</v>
      </c>
      <c r="AX804" s="13" t="s">
        <v>76</v>
      </c>
      <c r="AY804" s="245" t="s">
        <v>308</v>
      </c>
    </row>
    <row r="805" s="14" customFormat="1">
      <c r="A805" s="14"/>
      <c r="B805" s="249"/>
      <c r="C805" s="250"/>
      <c r="D805" s="236" t="s">
        <v>319</v>
      </c>
      <c r="E805" s="251" t="s">
        <v>19</v>
      </c>
      <c r="F805" s="252" t="s">
        <v>3292</v>
      </c>
      <c r="G805" s="250"/>
      <c r="H805" s="251" t="s">
        <v>19</v>
      </c>
      <c r="I805" s="253"/>
      <c r="J805" s="250"/>
      <c r="K805" s="250"/>
      <c r="L805" s="254"/>
      <c r="M805" s="255"/>
      <c r="N805" s="256"/>
      <c r="O805" s="256"/>
      <c r="P805" s="256"/>
      <c r="Q805" s="256"/>
      <c r="R805" s="256"/>
      <c r="S805" s="256"/>
      <c r="T805" s="257"/>
      <c r="U805" s="14"/>
      <c r="V805" s="14"/>
      <c r="W805" s="14"/>
      <c r="X805" s="14"/>
      <c r="Y805" s="14"/>
      <c r="Z805" s="14"/>
      <c r="AA805" s="14"/>
      <c r="AB805" s="14"/>
      <c r="AC805" s="14"/>
      <c r="AD805" s="14"/>
      <c r="AE805" s="14"/>
      <c r="AT805" s="258" t="s">
        <v>319</v>
      </c>
      <c r="AU805" s="258" t="s">
        <v>85</v>
      </c>
      <c r="AV805" s="14" t="s">
        <v>83</v>
      </c>
      <c r="AW805" s="14" t="s">
        <v>37</v>
      </c>
      <c r="AX805" s="14" t="s">
        <v>76</v>
      </c>
      <c r="AY805" s="258" t="s">
        <v>308</v>
      </c>
    </row>
    <row r="806" s="13" customFormat="1">
      <c r="A806" s="13"/>
      <c r="B806" s="234"/>
      <c r="C806" s="235"/>
      <c r="D806" s="236" t="s">
        <v>319</v>
      </c>
      <c r="E806" s="237" t="s">
        <v>19</v>
      </c>
      <c r="F806" s="238" t="s">
        <v>83</v>
      </c>
      <c r="G806" s="235"/>
      <c r="H806" s="239">
        <v>1</v>
      </c>
      <c r="I806" s="240"/>
      <c r="J806" s="235"/>
      <c r="K806" s="235"/>
      <c r="L806" s="241"/>
      <c r="M806" s="242"/>
      <c r="N806" s="243"/>
      <c r="O806" s="243"/>
      <c r="P806" s="243"/>
      <c r="Q806" s="243"/>
      <c r="R806" s="243"/>
      <c r="S806" s="243"/>
      <c r="T806" s="244"/>
      <c r="U806" s="13"/>
      <c r="V806" s="13"/>
      <c r="W806" s="13"/>
      <c r="X806" s="13"/>
      <c r="Y806" s="13"/>
      <c r="Z806" s="13"/>
      <c r="AA806" s="13"/>
      <c r="AB806" s="13"/>
      <c r="AC806" s="13"/>
      <c r="AD806" s="13"/>
      <c r="AE806" s="13"/>
      <c r="AT806" s="245" t="s">
        <v>319</v>
      </c>
      <c r="AU806" s="245" t="s">
        <v>85</v>
      </c>
      <c r="AV806" s="13" t="s">
        <v>85</v>
      </c>
      <c r="AW806" s="13" t="s">
        <v>37</v>
      </c>
      <c r="AX806" s="13" t="s">
        <v>76</v>
      </c>
      <c r="AY806" s="245" t="s">
        <v>308</v>
      </c>
    </row>
    <row r="807" s="14" customFormat="1">
      <c r="A807" s="14"/>
      <c r="B807" s="249"/>
      <c r="C807" s="250"/>
      <c r="D807" s="236" t="s">
        <v>319</v>
      </c>
      <c r="E807" s="251" t="s">
        <v>19</v>
      </c>
      <c r="F807" s="252" t="s">
        <v>3294</v>
      </c>
      <c r="G807" s="250"/>
      <c r="H807" s="251" t="s">
        <v>19</v>
      </c>
      <c r="I807" s="253"/>
      <c r="J807" s="250"/>
      <c r="K807" s="250"/>
      <c r="L807" s="254"/>
      <c r="M807" s="255"/>
      <c r="N807" s="256"/>
      <c r="O807" s="256"/>
      <c r="P807" s="256"/>
      <c r="Q807" s="256"/>
      <c r="R807" s="256"/>
      <c r="S807" s="256"/>
      <c r="T807" s="257"/>
      <c r="U807" s="14"/>
      <c r="V807" s="14"/>
      <c r="W807" s="14"/>
      <c r="X807" s="14"/>
      <c r="Y807" s="14"/>
      <c r="Z807" s="14"/>
      <c r="AA807" s="14"/>
      <c r="AB807" s="14"/>
      <c r="AC807" s="14"/>
      <c r="AD807" s="14"/>
      <c r="AE807" s="14"/>
      <c r="AT807" s="258" t="s">
        <v>319</v>
      </c>
      <c r="AU807" s="258" t="s">
        <v>85</v>
      </c>
      <c r="AV807" s="14" t="s">
        <v>83</v>
      </c>
      <c r="AW807" s="14" t="s">
        <v>37</v>
      </c>
      <c r="AX807" s="14" t="s">
        <v>76</v>
      </c>
      <c r="AY807" s="258" t="s">
        <v>308</v>
      </c>
    </row>
    <row r="808" s="13" customFormat="1">
      <c r="A808" s="13"/>
      <c r="B808" s="234"/>
      <c r="C808" s="235"/>
      <c r="D808" s="236" t="s">
        <v>319</v>
      </c>
      <c r="E808" s="237" t="s">
        <v>19</v>
      </c>
      <c r="F808" s="238" t="s">
        <v>83</v>
      </c>
      <c r="G808" s="235"/>
      <c r="H808" s="239">
        <v>1</v>
      </c>
      <c r="I808" s="240"/>
      <c r="J808" s="235"/>
      <c r="K808" s="235"/>
      <c r="L808" s="241"/>
      <c r="M808" s="242"/>
      <c r="N808" s="243"/>
      <c r="O808" s="243"/>
      <c r="P808" s="243"/>
      <c r="Q808" s="243"/>
      <c r="R808" s="243"/>
      <c r="S808" s="243"/>
      <c r="T808" s="244"/>
      <c r="U808" s="13"/>
      <c r="V808" s="13"/>
      <c r="W808" s="13"/>
      <c r="X808" s="13"/>
      <c r="Y808" s="13"/>
      <c r="Z808" s="13"/>
      <c r="AA808" s="13"/>
      <c r="AB808" s="13"/>
      <c r="AC808" s="13"/>
      <c r="AD808" s="13"/>
      <c r="AE808" s="13"/>
      <c r="AT808" s="245" t="s">
        <v>319</v>
      </c>
      <c r="AU808" s="245" t="s">
        <v>85</v>
      </c>
      <c r="AV808" s="13" t="s">
        <v>85</v>
      </c>
      <c r="AW808" s="13" t="s">
        <v>37</v>
      </c>
      <c r="AX808" s="13" t="s">
        <v>76</v>
      </c>
      <c r="AY808" s="245" t="s">
        <v>308</v>
      </c>
    </row>
    <row r="809" s="14" customFormat="1">
      <c r="A809" s="14"/>
      <c r="B809" s="249"/>
      <c r="C809" s="250"/>
      <c r="D809" s="236" t="s">
        <v>319</v>
      </c>
      <c r="E809" s="251" t="s">
        <v>19</v>
      </c>
      <c r="F809" s="252" t="s">
        <v>3308</v>
      </c>
      <c r="G809" s="250"/>
      <c r="H809" s="251" t="s">
        <v>19</v>
      </c>
      <c r="I809" s="253"/>
      <c r="J809" s="250"/>
      <c r="K809" s="250"/>
      <c r="L809" s="254"/>
      <c r="M809" s="255"/>
      <c r="N809" s="256"/>
      <c r="O809" s="256"/>
      <c r="P809" s="256"/>
      <c r="Q809" s="256"/>
      <c r="R809" s="256"/>
      <c r="S809" s="256"/>
      <c r="T809" s="257"/>
      <c r="U809" s="14"/>
      <c r="V809" s="14"/>
      <c r="W809" s="14"/>
      <c r="X809" s="14"/>
      <c r="Y809" s="14"/>
      <c r="Z809" s="14"/>
      <c r="AA809" s="14"/>
      <c r="AB809" s="14"/>
      <c r="AC809" s="14"/>
      <c r="AD809" s="14"/>
      <c r="AE809" s="14"/>
      <c r="AT809" s="258" t="s">
        <v>319</v>
      </c>
      <c r="AU809" s="258" t="s">
        <v>85</v>
      </c>
      <c r="AV809" s="14" t="s">
        <v>83</v>
      </c>
      <c r="AW809" s="14" t="s">
        <v>37</v>
      </c>
      <c r="AX809" s="14" t="s">
        <v>76</v>
      </c>
      <c r="AY809" s="258" t="s">
        <v>308</v>
      </c>
    </row>
    <row r="810" s="13" customFormat="1">
      <c r="A810" s="13"/>
      <c r="B810" s="234"/>
      <c r="C810" s="235"/>
      <c r="D810" s="236" t="s">
        <v>319</v>
      </c>
      <c r="E810" s="237" t="s">
        <v>19</v>
      </c>
      <c r="F810" s="238" t="s">
        <v>83</v>
      </c>
      <c r="G810" s="235"/>
      <c r="H810" s="239">
        <v>1</v>
      </c>
      <c r="I810" s="240"/>
      <c r="J810" s="235"/>
      <c r="K810" s="235"/>
      <c r="L810" s="241"/>
      <c r="M810" s="242"/>
      <c r="N810" s="243"/>
      <c r="O810" s="243"/>
      <c r="P810" s="243"/>
      <c r="Q810" s="243"/>
      <c r="R810" s="243"/>
      <c r="S810" s="243"/>
      <c r="T810" s="244"/>
      <c r="U810" s="13"/>
      <c r="V810" s="13"/>
      <c r="W810" s="13"/>
      <c r="X810" s="13"/>
      <c r="Y810" s="13"/>
      <c r="Z810" s="13"/>
      <c r="AA810" s="13"/>
      <c r="AB810" s="13"/>
      <c r="AC810" s="13"/>
      <c r="AD810" s="13"/>
      <c r="AE810" s="13"/>
      <c r="AT810" s="245" t="s">
        <v>319</v>
      </c>
      <c r="AU810" s="245" t="s">
        <v>85</v>
      </c>
      <c r="AV810" s="13" t="s">
        <v>85</v>
      </c>
      <c r="AW810" s="13" t="s">
        <v>37</v>
      </c>
      <c r="AX810" s="13" t="s">
        <v>76</v>
      </c>
      <c r="AY810" s="245" t="s">
        <v>308</v>
      </c>
    </row>
    <row r="811" s="14" customFormat="1">
      <c r="A811" s="14"/>
      <c r="B811" s="249"/>
      <c r="C811" s="250"/>
      <c r="D811" s="236" t="s">
        <v>319</v>
      </c>
      <c r="E811" s="251" t="s">
        <v>19</v>
      </c>
      <c r="F811" s="252" t="s">
        <v>3309</v>
      </c>
      <c r="G811" s="250"/>
      <c r="H811" s="251" t="s">
        <v>19</v>
      </c>
      <c r="I811" s="253"/>
      <c r="J811" s="250"/>
      <c r="K811" s="250"/>
      <c r="L811" s="254"/>
      <c r="M811" s="255"/>
      <c r="N811" s="256"/>
      <c r="O811" s="256"/>
      <c r="P811" s="256"/>
      <c r="Q811" s="256"/>
      <c r="R811" s="256"/>
      <c r="S811" s="256"/>
      <c r="T811" s="257"/>
      <c r="U811" s="14"/>
      <c r="V811" s="14"/>
      <c r="W811" s="14"/>
      <c r="X811" s="14"/>
      <c r="Y811" s="14"/>
      <c r="Z811" s="14"/>
      <c r="AA811" s="14"/>
      <c r="AB811" s="14"/>
      <c r="AC811" s="14"/>
      <c r="AD811" s="14"/>
      <c r="AE811" s="14"/>
      <c r="AT811" s="258" t="s">
        <v>319</v>
      </c>
      <c r="AU811" s="258" t="s">
        <v>85</v>
      </c>
      <c r="AV811" s="14" t="s">
        <v>83</v>
      </c>
      <c r="AW811" s="14" t="s">
        <v>37</v>
      </c>
      <c r="AX811" s="14" t="s">
        <v>76</v>
      </c>
      <c r="AY811" s="258" t="s">
        <v>308</v>
      </c>
    </row>
    <row r="812" s="13" customFormat="1">
      <c r="A812" s="13"/>
      <c r="B812" s="234"/>
      <c r="C812" s="235"/>
      <c r="D812" s="236" t="s">
        <v>319</v>
      </c>
      <c r="E812" s="237" t="s">
        <v>19</v>
      </c>
      <c r="F812" s="238" t="s">
        <v>83</v>
      </c>
      <c r="G812" s="235"/>
      <c r="H812" s="239">
        <v>1</v>
      </c>
      <c r="I812" s="240"/>
      <c r="J812" s="235"/>
      <c r="K812" s="235"/>
      <c r="L812" s="241"/>
      <c r="M812" s="242"/>
      <c r="N812" s="243"/>
      <c r="O812" s="243"/>
      <c r="P812" s="243"/>
      <c r="Q812" s="243"/>
      <c r="R812" s="243"/>
      <c r="S812" s="243"/>
      <c r="T812" s="244"/>
      <c r="U812" s="13"/>
      <c r="V812" s="13"/>
      <c r="W812" s="13"/>
      <c r="X812" s="13"/>
      <c r="Y812" s="13"/>
      <c r="Z812" s="13"/>
      <c r="AA812" s="13"/>
      <c r="AB812" s="13"/>
      <c r="AC812" s="13"/>
      <c r="AD812" s="13"/>
      <c r="AE812" s="13"/>
      <c r="AT812" s="245" t="s">
        <v>319</v>
      </c>
      <c r="AU812" s="245" t="s">
        <v>85</v>
      </c>
      <c r="AV812" s="13" t="s">
        <v>85</v>
      </c>
      <c r="AW812" s="13" t="s">
        <v>37</v>
      </c>
      <c r="AX812" s="13" t="s">
        <v>76</v>
      </c>
      <c r="AY812" s="245" t="s">
        <v>308</v>
      </c>
    </row>
    <row r="813" s="15" customFormat="1">
      <c r="A813" s="15"/>
      <c r="B813" s="259"/>
      <c r="C813" s="260"/>
      <c r="D813" s="236" t="s">
        <v>319</v>
      </c>
      <c r="E813" s="261" t="s">
        <v>19</v>
      </c>
      <c r="F813" s="262" t="s">
        <v>448</v>
      </c>
      <c r="G813" s="260"/>
      <c r="H813" s="263">
        <v>7</v>
      </c>
      <c r="I813" s="264"/>
      <c r="J813" s="260"/>
      <c r="K813" s="260"/>
      <c r="L813" s="265"/>
      <c r="M813" s="266"/>
      <c r="N813" s="267"/>
      <c r="O813" s="267"/>
      <c r="P813" s="267"/>
      <c r="Q813" s="267"/>
      <c r="R813" s="267"/>
      <c r="S813" s="267"/>
      <c r="T813" s="268"/>
      <c r="U813" s="15"/>
      <c r="V813" s="15"/>
      <c r="W813" s="15"/>
      <c r="X813" s="15"/>
      <c r="Y813" s="15"/>
      <c r="Z813" s="15"/>
      <c r="AA813" s="15"/>
      <c r="AB813" s="15"/>
      <c r="AC813" s="15"/>
      <c r="AD813" s="15"/>
      <c r="AE813" s="15"/>
      <c r="AT813" s="269" t="s">
        <v>319</v>
      </c>
      <c r="AU813" s="269" t="s">
        <v>85</v>
      </c>
      <c r="AV813" s="15" t="s">
        <v>315</v>
      </c>
      <c r="AW813" s="15" t="s">
        <v>37</v>
      </c>
      <c r="AX813" s="15" t="s">
        <v>83</v>
      </c>
      <c r="AY813" s="269" t="s">
        <v>308</v>
      </c>
    </row>
    <row r="814" s="2" customFormat="1" ht="16.5" customHeight="1">
      <c r="A814" s="41"/>
      <c r="B814" s="42"/>
      <c r="C814" s="280" t="s">
        <v>3599</v>
      </c>
      <c r="D814" s="280" t="s">
        <v>1137</v>
      </c>
      <c r="E814" s="281" t="s">
        <v>3600</v>
      </c>
      <c r="F814" s="282" t="s">
        <v>3601</v>
      </c>
      <c r="G814" s="283" t="s">
        <v>323</v>
      </c>
      <c r="H814" s="284">
        <v>7</v>
      </c>
      <c r="I814" s="285"/>
      <c r="J814" s="286">
        <f>ROUND(I814*H814,2)</f>
        <v>0</v>
      </c>
      <c r="K814" s="282" t="s">
        <v>3254</v>
      </c>
      <c r="L814" s="287"/>
      <c r="M814" s="288" t="s">
        <v>19</v>
      </c>
      <c r="N814" s="289" t="s">
        <v>47</v>
      </c>
      <c r="O814" s="87"/>
      <c r="P814" s="225">
        <f>O814*H814</f>
        <v>0</v>
      </c>
      <c r="Q814" s="225">
        <v>0</v>
      </c>
      <c r="R814" s="225">
        <f>Q814*H814</f>
        <v>0</v>
      </c>
      <c r="S814" s="225">
        <v>0</v>
      </c>
      <c r="T814" s="226">
        <f>S814*H814</f>
        <v>0</v>
      </c>
      <c r="U814" s="41"/>
      <c r="V814" s="41"/>
      <c r="W814" s="41"/>
      <c r="X814" s="41"/>
      <c r="Y814" s="41"/>
      <c r="Z814" s="41"/>
      <c r="AA814" s="41"/>
      <c r="AB814" s="41"/>
      <c r="AC814" s="41"/>
      <c r="AD814" s="41"/>
      <c r="AE814" s="41"/>
      <c r="AR814" s="227" t="s">
        <v>3255</v>
      </c>
      <c r="AT814" s="227" t="s">
        <v>1137</v>
      </c>
      <c r="AU814" s="227" t="s">
        <v>85</v>
      </c>
      <c r="AY814" s="20" t="s">
        <v>308</v>
      </c>
      <c r="BE814" s="228">
        <f>IF(N814="základní",J814,0)</f>
        <v>0</v>
      </c>
      <c r="BF814" s="228">
        <f>IF(N814="snížená",J814,0)</f>
        <v>0</v>
      </c>
      <c r="BG814" s="228">
        <f>IF(N814="zákl. přenesená",J814,0)</f>
        <v>0</v>
      </c>
      <c r="BH814" s="228">
        <f>IF(N814="sníž. přenesená",J814,0)</f>
        <v>0</v>
      </c>
      <c r="BI814" s="228">
        <f>IF(N814="nulová",J814,0)</f>
        <v>0</v>
      </c>
      <c r="BJ814" s="20" t="s">
        <v>83</v>
      </c>
      <c r="BK814" s="228">
        <f>ROUND(I814*H814,2)</f>
        <v>0</v>
      </c>
      <c r="BL814" s="20" t="s">
        <v>782</v>
      </c>
      <c r="BM814" s="227" t="s">
        <v>3602</v>
      </c>
    </row>
    <row r="815" s="14" customFormat="1">
      <c r="A815" s="14"/>
      <c r="B815" s="249"/>
      <c r="C815" s="250"/>
      <c r="D815" s="236" t="s">
        <v>319</v>
      </c>
      <c r="E815" s="251" t="s">
        <v>19</v>
      </c>
      <c r="F815" s="252" t="s">
        <v>3043</v>
      </c>
      <c r="G815" s="250"/>
      <c r="H815" s="251" t="s">
        <v>19</v>
      </c>
      <c r="I815" s="253"/>
      <c r="J815" s="250"/>
      <c r="K815" s="250"/>
      <c r="L815" s="254"/>
      <c r="M815" s="255"/>
      <c r="N815" s="256"/>
      <c r="O815" s="256"/>
      <c r="P815" s="256"/>
      <c r="Q815" s="256"/>
      <c r="R815" s="256"/>
      <c r="S815" s="256"/>
      <c r="T815" s="257"/>
      <c r="U815" s="14"/>
      <c r="V815" s="14"/>
      <c r="W815" s="14"/>
      <c r="X815" s="14"/>
      <c r="Y815" s="14"/>
      <c r="Z815" s="14"/>
      <c r="AA815" s="14"/>
      <c r="AB815" s="14"/>
      <c r="AC815" s="14"/>
      <c r="AD815" s="14"/>
      <c r="AE815" s="14"/>
      <c r="AT815" s="258" t="s">
        <v>319</v>
      </c>
      <c r="AU815" s="258" t="s">
        <v>85</v>
      </c>
      <c r="AV815" s="14" t="s">
        <v>83</v>
      </c>
      <c r="AW815" s="14" t="s">
        <v>37</v>
      </c>
      <c r="AX815" s="14" t="s">
        <v>76</v>
      </c>
      <c r="AY815" s="258" t="s">
        <v>308</v>
      </c>
    </row>
    <row r="816" s="14" customFormat="1">
      <c r="A816" s="14"/>
      <c r="B816" s="249"/>
      <c r="C816" s="250"/>
      <c r="D816" s="236" t="s">
        <v>319</v>
      </c>
      <c r="E816" s="251" t="s">
        <v>19</v>
      </c>
      <c r="F816" s="252" t="s">
        <v>3304</v>
      </c>
      <c r="G816" s="250"/>
      <c r="H816" s="251" t="s">
        <v>19</v>
      </c>
      <c r="I816" s="253"/>
      <c r="J816" s="250"/>
      <c r="K816" s="250"/>
      <c r="L816" s="254"/>
      <c r="M816" s="255"/>
      <c r="N816" s="256"/>
      <c r="O816" s="256"/>
      <c r="P816" s="256"/>
      <c r="Q816" s="256"/>
      <c r="R816" s="256"/>
      <c r="S816" s="256"/>
      <c r="T816" s="257"/>
      <c r="U816" s="14"/>
      <c r="V816" s="14"/>
      <c r="W816" s="14"/>
      <c r="X816" s="14"/>
      <c r="Y816" s="14"/>
      <c r="Z816" s="14"/>
      <c r="AA816" s="14"/>
      <c r="AB816" s="14"/>
      <c r="AC816" s="14"/>
      <c r="AD816" s="14"/>
      <c r="AE816" s="14"/>
      <c r="AT816" s="258" t="s">
        <v>319</v>
      </c>
      <c r="AU816" s="258" t="s">
        <v>85</v>
      </c>
      <c r="AV816" s="14" t="s">
        <v>83</v>
      </c>
      <c r="AW816" s="14" t="s">
        <v>37</v>
      </c>
      <c r="AX816" s="14" t="s">
        <v>76</v>
      </c>
      <c r="AY816" s="258" t="s">
        <v>308</v>
      </c>
    </row>
    <row r="817" s="13" customFormat="1">
      <c r="A817" s="13"/>
      <c r="B817" s="234"/>
      <c r="C817" s="235"/>
      <c r="D817" s="236" t="s">
        <v>319</v>
      </c>
      <c r="E817" s="237" t="s">
        <v>19</v>
      </c>
      <c r="F817" s="238" t="s">
        <v>83</v>
      </c>
      <c r="G817" s="235"/>
      <c r="H817" s="239">
        <v>1</v>
      </c>
      <c r="I817" s="240"/>
      <c r="J817" s="235"/>
      <c r="K817" s="235"/>
      <c r="L817" s="241"/>
      <c r="M817" s="242"/>
      <c r="N817" s="243"/>
      <c r="O817" s="243"/>
      <c r="P817" s="243"/>
      <c r="Q817" s="243"/>
      <c r="R817" s="243"/>
      <c r="S817" s="243"/>
      <c r="T817" s="244"/>
      <c r="U817" s="13"/>
      <c r="V817" s="13"/>
      <c r="W817" s="13"/>
      <c r="X817" s="13"/>
      <c r="Y817" s="13"/>
      <c r="Z817" s="13"/>
      <c r="AA817" s="13"/>
      <c r="AB817" s="13"/>
      <c r="AC817" s="13"/>
      <c r="AD817" s="13"/>
      <c r="AE817" s="13"/>
      <c r="AT817" s="245" t="s">
        <v>319</v>
      </c>
      <c r="AU817" s="245" t="s">
        <v>85</v>
      </c>
      <c r="AV817" s="13" t="s">
        <v>85</v>
      </c>
      <c r="AW817" s="13" t="s">
        <v>37</v>
      </c>
      <c r="AX817" s="13" t="s">
        <v>76</v>
      </c>
      <c r="AY817" s="245" t="s">
        <v>308</v>
      </c>
    </row>
    <row r="818" s="14" customFormat="1">
      <c r="A818" s="14"/>
      <c r="B818" s="249"/>
      <c r="C818" s="250"/>
      <c r="D818" s="236" t="s">
        <v>319</v>
      </c>
      <c r="E818" s="251" t="s">
        <v>19</v>
      </c>
      <c r="F818" s="252" t="s">
        <v>3290</v>
      </c>
      <c r="G818" s="250"/>
      <c r="H818" s="251" t="s">
        <v>19</v>
      </c>
      <c r="I818" s="253"/>
      <c r="J818" s="250"/>
      <c r="K818" s="250"/>
      <c r="L818" s="254"/>
      <c r="M818" s="255"/>
      <c r="N818" s="256"/>
      <c r="O818" s="256"/>
      <c r="P818" s="256"/>
      <c r="Q818" s="256"/>
      <c r="R818" s="256"/>
      <c r="S818" s="256"/>
      <c r="T818" s="257"/>
      <c r="U818" s="14"/>
      <c r="V818" s="14"/>
      <c r="W818" s="14"/>
      <c r="X818" s="14"/>
      <c r="Y818" s="14"/>
      <c r="Z818" s="14"/>
      <c r="AA818" s="14"/>
      <c r="AB818" s="14"/>
      <c r="AC818" s="14"/>
      <c r="AD818" s="14"/>
      <c r="AE818" s="14"/>
      <c r="AT818" s="258" t="s">
        <v>319</v>
      </c>
      <c r="AU818" s="258" t="s">
        <v>85</v>
      </c>
      <c r="AV818" s="14" t="s">
        <v>83</v>
      </c>
      <c r="AW818" s="14" t="s">
        <v>37</v>
      </c>
      <c r="AX818" s="14" t="s">
        <v>76</v>
      </c>
      <c r="AY818" s="258" t="s">
        <v>308</v>
      </c>
    </row>
    <row r="819" s="13" customFormat="1">
      <c r="A819" s="13"/>
      <c r="B819" s="234"/>
      <c r="C819" s="235"/>
      <c r="D819" s="236" t="s">
        <v>319</v>
      </c>
      <c r="E819" s="237" t="s">
        <v>19</v>
      </c>
      <c r="F819" s="238" t="s">
        <v>83</v>
      </c>
      <c r="G819" s="235"/>
      <c r="H819" s="239">
        <v>1</v>
      </c>
      <c r="I819" s="240"/>
      <c r="J819" s="235"/>
      <c r="K819" s="235"/>
      <c r="L819" s="241"/>
      <c r="M819" s="242"/>
      <c r="N819" s="243"/>
      <c r="O819" s="243"/>
      <c r="P819" s="243"/>
      <c r="Q819" s="243"/>
      <c r="R819" s="243"/>
      <c r="S819" s="243"/>
      <c r="T819" s="244"/>
      <c r="U819" s="13"/>
      <c r="V819" s="13"/>
      <c r="W819" s="13"/>
      <c r="X819" s="13"/>
      <c r="Y819" s="13"/>
      <c r="Z819" s="13"/>
      <c r="AA819" s="13"/>
      <c r="AB819" s="13"/>
      <c r="AC819" s="13"/>
      <c r="AD819" s="13"/>
      <c r="AE819" s="13"/>
      <c r="AT819" s="245" t="s">
        <v>319</v>
      </c>
      <c r="AU819" s="245" t="s">
        <v>85</v>
      </c>
      <c r="AV819" s="13" t="s">
        <v>85</v>
      </c>
      <c r="AW819" s="13" t="s">
        <v>37</v>
      </c>
      <c r="AX819" s="13" t="s">
        <v>76</v>
      </c>
      <c r="AY819" s="245" t="s">
        <v>308</v>
      </c>
    </row>
    <row r="820" s="14" customFormat="1">
      <c r="A820" s="14"/>
      <c r="B820" s="249"/>
      <c r="C820" s="250"/>
      <c r="D820" s="236" t="s">
        <v>319</v>
      </c>
      <c r="E820" s="251" t="s">
        <v>19</v>
      </c>
      <c r="F820" s="252" t="s">
        <v>3306</v>
      </c>
      <c r="G820" s="250"/>
      <c r="H820" s="251" t="s">
        <v>19</v>
      </c>
      <c r="I820" s="253"/>
      <c r="J820" s="250"/>
      <c r="K820" s="250"/>
      <c r="L820" s="254"/>
      <c r="M820" s="255"/>
      <c r="N820" s="256"/>
      <c r="O820" s="256"/>
      <c r="P820" s="256"/>
      <c r="Q820" s="256"/>
      <c r="R820" s="256"/>
      <c r="S820" s="256"/>
      <c r="T820" s="257"/>
      <c r="U820" s="14"/>
      <c r="V820" s="14"/>
      <c r="W820" s="14"/>
      <c r="X820" s="14"/>
      <c r="Y820" s="14"/>
      <c r="Z820" s="14"/>
      <c r="AA820" s="14"/>
      <c r="AB820" s="14"/>
      <c r="AC820" s="14"/>
      <c r="AD820" s="14"/>
      <c r="AE820" s="14"/>
      <c r="AT820" s="258" t="s">
        <v>319</v>
      </c>
      <c r="AU820" s="258" t="s">
        <v>85</v>
      </c>
      <c r="AV820" s="14" t="s">
        <v>83</v>
      </c>
      <c r="AW820" s="14" t="s">
        <v>37</v>
      </c>
      <c r="AX820" s="14" t="s">
        <v>76</v>
      </c>
      <c r="AY820" s="258" t="s">
        <v>308</v>
      </c>
    </row>
    <row r="821" s="13" customFormat="1">
      <c r="A821" s="13"/>
      <c r="B821" s="234"/>
      <c r="C821" s="235"/>
      <c r="D821" s="236" t="s">
        <v>319</v>
      </c>
      <c r="E821" s="237" t="s">
        <v>19</v>
      </c>
      <c r="F821" s="238" t="s">
        <v>83</v>
      </c>
      <c r="G821" s="235"/>
      <c r="H821" s="239">
        <v>1</v>
      </c>
      <c r="I821" s="240"/>
      <c r="J821" s="235"/>
      <c r="K821" s="235"/>
      <c r="L821" s="241"/>
      <c r="M821" s="242"/>
      <c r="N821" s="243"/>
      <c r="O821" s="243"/>
      <c r="P821" s="243"/>
      <c r="Q821" s="243"/>
      <c r="R821" s="243"/>
      <c r="S821" s="243"/>
      <c r="T821" s="244"/>
      <c r="U821" s="13"/>
      <c r="V821" s="13"/>
      <c r="W821" s="13"/>
      <c r="X821" s="13"/>
      <c r="Y821" s="13"/>
      <c r="Z821" s="13"/>
      <c r="AA821" s="13"/>
      <c r="AB821" s="13"/>
      <c r="AC821" s="13"/>
      <c r="AD821" s="13"/>
      <c r="AE821" s="13"/>
      <c r="AT821" s="245" t="s">
        <v>319</v>
      </c>
      <c r="AU821" s="245" t="s">
        <v>85</v>
      </c>
      <c r="AV821" s="13" t="s">
        <v>85</v>
      </c>
      <c r="AW821" s="13" t="s">
        <v>37</v>
      </c>
      <c r="AX821" s="13" t="s">
        <v>76</v>
      </c>
      <c r="AY821" s="245" t="s">
        <v>308</v>
      </c>
    </row>
    <row r="822" s="14" customFormat="1">
      <c r="A822" s="14"/>
      <c r="B822" s="249"/>
      <c r="C822" s="250"/>
      <c r="D822" s="236" t="s">
        <v>319</v>
      </c>
      <c r="E822" s="251" t="s">
        <v>19</v>
      </c>
      <c r="F822" s="252" t="s">
        <v>3292</v>
      </c>
      <c r="G822" s="250"/>
      <c r="H822" s="251" t="s">
        <v>19</v>
      </c>
      <c r="I822" s="253"/>
      <c r="J822" s="250"/>
      <c r="K822" s="250"/>
      <c r="L822" s="254"/>
      <c r="M822" s="255"/>
      <c r="N822" s="256"/>
      <c r="O822" s="256"/>
      <c r="P822" s="256"/>
      <c r="Q822" s="256"/>
      <c r="R822" s="256"/>
      <c r="S822" s="256"/>
      <c r="T822" s="257"/>
      <c r="U822" s="14"/>
      <c r="V822" s="14"/>
      <c r="W822" s="14"/>
      <c r="X822" s="14"/>
      <c r="Y822" s="14"/>
      <c r="Z822" s="14"/>
      <c r="AA822" s="14"/>
      <c r="AB822" s="14"/>
      <c r="AC822" s="14"/>
      <c r="AD822" s="14"/>
      <c r="AE822" s="14"/>
      <c r="AT822" s="258" t="s">
        <v>319</v>
      </c>
      <c r="AU822" s="258" t="s">
        <v>85</v>
      </c>
      <c r="AV822" s="14" t="s">
        <v>83</v>
      </c>
      <c r="AW822" s="14" t="s">
        <v>37</v>
      </c>
      <c r="AX822" s="14" t="s">
        <v>76</v>
      </c>
      <c r="AY822" s="258" t="s">
        <v>308</v>
      </c>
    </row>
    <row r="823" s="13" customFormat="1">
      <c r="A823" s="13"/>
      <c r="B823" s="234"/>
      <c r="C823" s="235"/>
      <c r="D823" s="236" t="s">
        <v>319</v>
      </c>
      <c r="E823" s="237" t="s">
        <v>19</v>
      </c>
      <c r="F823" s="238" t="s">
        <v>83</v>
      </c>
      <c r="G823" s="235"/>
      <c r="H823" s="239">
        <v>1</v>
      </c>
      <c r="I823" s="240"/>
      <c r="J823" s="235"/>
      <c r="K823" s="235"/>
      <c r="L823" s="241"/>
      <c r="M823" s="242"/>
      <c r="N823" s="243"/>
      <c r="O823" s="243"/>
      <c r="P823" s="243"/>
      <c r="Q823" s="243"/>
      <c r="R823" s="243"/>
      <c r="S823" s="243"/>
      <c r="T823" s="244"/>
      <c r="U823" s="13"/>
      <c r="V823" s="13"/>
      <c r="W823" s="13"/>
      <c r="X823" s="13"/>
      <c r="Y823" s="13"/>
      <c r="Z823" s="13"/>
      <c r="AA823" s="13"/>
      <c r="AB823" s="13"/>
      <c r="AC823" s="13"/>
      <c r="AD823" s="13"/>
      <c r="AE823" s="13"/>
      <c r="AT823" s="245" t="s">
        <v>319</v>
      </c>
      <c r="AU823" s="245" t="s">
        <v>85</v>
      </c>
      <c r="AV823" s="13" t="s">
        <v>85</v>
      </c>
      <c r="AW823" s="13" t="s">
        <v>37</v>
      </c>
      <c r="AX823" s="13" t="s">
        <v>76</v>
      </c>
      <c r="AY823" s="245" t="s">
        <v>308</v>
      </c>
    </row>
    <row r="824" s="14" customFormat="1">
      <c r="A824" s="14"/>
      <c r="B824" s="249"/>
      <c r="C824" s="250"/>
      <c r="D824" s="236" t="s">
        <v>319</v>
      </c>
      <c r="E824" s="251" t="s">
        <v>19</v>
      </c>
      <c r="F824" s="252" t="s">
        <v>3294</v>
      </c>
      <c r="G824" s="250"/>
      <c r="H824" s="251" t="s">
        <v>19</v>
      </c>
      <c r="I824" s="253"/>
      <c r="J824" s="250"/>
      <c r="K824" s="250"/>
      <c r="L824" s="254"/>
      <c r="M824" s="255"/>
      <c r="N824" s="256"/>
      <c r="O824" s="256"/>
      <c r="P824" s="256"/>
      <c r="Q824" s="256"/>
      <c r="R824" s="256"/>
      <c r="S824" s="256"/>
      <c r="T824" s="257"/>
      <c r="U824" s="14"/>
      <c r="V824" s="14"/>
      <c r="W824" s="14"/>
      <c r="X824" s="14"/>
      <c r="Y824" s="14"/>
      <c r="Z824" s="14"/>
      <c r="AA824" s="14"/>
      <c r="AB824" s="14"/>
      <c r="AC824" s="14"/>
      <c r="AD824" s="14"/>
      <c r="AE824" s="14"/>
      <c r="AT824" s="258" t="s">
        <v>319</v>
      </c>
      <c r="AU824" s="258" t="s">
        <v>85</v>
      </c>
      <c r="AV824" s="14" t="s">
        <v>83</v>
      </c>
      <c r="AW824" s="14" t="s">
        <v>37</v>
      </c>
      <c r="AX824" s="14" t="s">
        <v>76</v>
      </c>
      <c r="AY824" s="258" t="s">
        <v>308</v>
      </c>
    </row>
    <row r="825" s="13" customFormat="1">
      <c r="A825" s="13"/>
      <c r="B825" s="234"/>
      <c r="C825" s="235"/>
      <c r="D825" s="236" t="s">
        <v>319</v>
      </c>
      <c r="E825" s="237" t="s">
        <v>19</v>
      </c>
      <c r="F825" s="238" t="s">
        <v>83</v>
      </c>
      <c r="G825" s="235"/>
      <c r="H825" s="239">
        <v>1</v>
      </c>
      <c r="I825" s="240"/>
      <c r="J825" s="235"/>
      <c r="K825" s="235"/>
      <c r="L825" s="241"/>
      <c r="M825" s="242"/>
      <c r="N825" s="243"/>
      <c r="O825" s="243"/>
      <c r="P825" s="243"/>
      <c r="Q825" s="243"/>
      <c r="R825" s="243"/>
      <c r="S825" s="243"/>
      <c r="T825" s="244"/>
      <c r="U825" s="13"/>
      <c r="V825" s="13"/>
      <c r="W825" s="13"/>
      <c r="X825" s="13"/>
      <c r="Y825" s="13"/>
      <c r="Z825" s="13"/>
      <c r="AA825" s="13"/>
      <c r="AB825" s="13"/>
      <c r="AC825" s="13"/>
      <c r="AD825" s="13"/>
      <c r="AE825" s="13"/>
      <c r="AT825" s="245" t="s">
        <v>319</v>
      </c>
      <c r="AU825" s="245" t="s">
        <v>85</v>
      </c>
      <c r="AV825" s="13" t="s">
        <v>85</v>
      </c>
      <c r="AW825" s="13" t="s">
        <v>37</v>
      </c>
      <c r="AX825" s="13" t="s">
        <v>76</v>
      </c>
      <c r="AY825" s="245" t="s">
        <v>308</v>
      </c>
    </row>
    <row r="826" s="14" customFormat="1">
      <c r="A826" s="14"/>
      <c r="B826" s="249"/>
      <c r="C826" s="250"/>
      <c r="D826" s="236" t="s">
        <v>319</v>
      </c>
      <c r="E826" s="251" t="s">
        <v>19</v>
      </c>
      <c r="F826" s="252" t="s">
        <v>3308</v>
      </c>
      <c r="G826" s="250"/>
      <c r="H826" s="251" t="s">
        <v>19</v>
      </c>
      <c r="I826" s="253"/>
      <c r="J826" s="250"/>
      <c r="K826" s="250"/>
      <c r="L826" s="254"/>
      <c r="M826" s="255"/>
      <c r="N826" s="256"/>
      <c r="O826" s="256"/>
      <c r="P826" s="256"/>
      <c r="Q826" s="256"/>
      <c r="R826" s="256"/>
      <c r="S826" s="256"/>
      <c r="T826" s="257"/>
      <c r="U826" s="14"/>
      <c r="V826" s="14"/>
      <c r="W826" s="14"/>
      <c r="X826" s="14"/>
      <c r="Y826" s="14"/>
      <c r="Z826" s="14"/>
      <c r="AA826" s="14"/>
      <c r="AB826" s="14"/>
      <c r="AC826" s="14"/>
      <c r="AD826" s="14"/>
      <c r="AE826" s="14"/>
      <c r="AT826" s="258" t="s">
        <v>319</v>
      </c>
      <c r="AU826" s="258" t="s">
        <v>85</v>
      </c>
      <c r="AV826" s="14" t="s">
        <v>83</v>
      </c>
      <c r="AW826" s="14" t="s">
        <v>37</v>
      </c>
      <c r="AX826" s="14" t="s">
        <v>76</v>
      </c>
      <c r="AY826" s="258" t="s">
        <v>308</v>
      </c>
    </row>
    <row r="827" s="13" customFormat="1">
      <c r="A827" s="13"/>
      <c r="B827" s="234"/>
      <c r="C827" s="235"/>
      <c r="D827" s="236" t="s">
        <v>319</v>
      </c>
      <c r="E827" s="237" t="s">
        <v>19</v>
      </c>
      <c r="F827" s="238" t="s">
        <v>83</v>
      </c>
      <c r="G827" s="235"/>
      <c r="H827" s="239">
        <v>1</v>
      </c>
      <c r="I827" s="240"/>
      <c r="J827" s="235"/>
      <c r="K827" s="235"/>
      <c r="L827" s="241"/>
      <c r="M827" s="242"/>
      <c r="N827" s="243"/>
      <c r="O827" s="243"/>
      <c r="P827" s="243"/>
      <c r="Q827" s="243"/>
      <c r="R827" s="243"/>
      <c r="S827" s="243"/>
      <c r="T827" s="244"/>
      <c r="U827" s="13"/>
      <c r="V827" s="13"/>
      <c r="W827" s="13"/>
      <c r="X827" s="13"/>
      <c r="Y827" s="13"/>
      <c r="Z827" s="13"/>
      <c r="AA827" s="13"/>
      <c r="AB827" s="13"/>
      <c r="AC827" s="13"/>
      <c r="AD827" s="13"/>
      <c r="AE827" s="13"/>
      <c r="AT827" s="245" t="s">
        <v>319</v>
      </c>
      <c r="AU827" s="245" t="s">
        <v>85</v>
      </c>
      <c r="AV827" s="13" t="s">
        <v>85</v>
      </c>
      <c r="AW827" s="13" t="s">
        <v>37</v>
      </c>
      <c r="AX827" s="13" t="s">
        <v>76</v>
      </c>
      <c r="AY827" s="245" t="s">
        <v>308</v>
      </c>
    </row>
    <row r="828" s="14" customFormat="1">
      <c r="A828" s="14"/>
      <c r="B828" s="249"/>
      <c r="C828" s="250"/>
      <c r="D828" s="236" t="s">
        <v>319</v>
      </c>
      <c r="E828" s="251" t="s">
        <v>19</v>
      </c>
      <c r="F828" s="252" t="s">
        <v>3309</v>
      </c>
      <c r="G828" s="250"/>
      <c r="H828" s="251" t="s">
        <v>19</v>
      </c>
      <c r="I828" s="253"/>
      <c r="J828" s="250"/>
      <c r="K828" s="250"/>
      <c r="L828" s="254"/>
      <c r="M828" s="255"/>
      <c r="N828" s="256"/>
      <c r="O828" s="256"/>
      <c r="P828" s="256"/>
      <c r="Q828" s="256"/>
      <c r="R828" s="256"/>
      <c r="S828" s="256"/>
      <c r="T828" s="257"/>
      <c r="U828" s="14"/>
      <c r="V828" s="14"/>
      <c r="W828" s="14"/>
      <c r="X828" s="14"/>
      <c r="Y828" s="14"/>
      <c r="Z828" s="14"/>
      <c r="AA828" s="14"/>
      <c r="AB828" s="14"/>
      <c r="AC828" s="14"/>
      <c r="AD828" s="14"/>
      <c r="AE828" s="14"/>
      <c r="AT828" s="258" t="s">
        <v>319</v>
      </c>
      <c r="AU828" s="258" t="s">
        <v>85</v>
      </c>
      <c r="AV828" s="14" t="s">
        <v>83</v>
      </c>
      <c r="AW828" s="14" t="s">
        <v>37</v>
      </c>
      <c r="AX828" s="14" t="s">
        <v>76</v>
      </c>
      <c r="AY828" s="258" t="s">
        <v>308</v>
      </c>
    </row>
    <row r="829" s="13" customFormat="1">
      <c r="A829" s="13"/>
      <c r="B829" s="234"/>
      <c r="C829" s="235"/>
      <c r="D829" s="236" t="s">
        <v>319</v>
      </c>
      <c r="E829" s="237" t="s">
        <v>19</v>
      </c>
      <c r="F829" s="238" t="s">
        <v>83</v>
      </c>
      <c r="G829" s="235"/>
      <c r="H829" s="239">
        <v>1</v>
      </c>
      <c r="I829" s="240"/>
      <c r="J829" s="235"/>
      <c r="K829" s="235"/>
      <c r="L829" s="241"/>
      <c r="M829" s="242"/>
      <c r="N829" s="243"/>
      <c r="O829" s="243"/>
      <c r="P829" s="243"/>
      <c r="Q829" s="243"/>
      <c r="R829" s="243"/>
      <c r="S829" s="243"/>
      <c r="T829" s="244"/>
      <c r="U829" s="13"/>
      <c r="V829" s="13"/>
      <c r="W829" s="13"/>
      <c r="X829" s="13"/>
      <c r="Y829" s="13"/>
      <c r="Z829" s="13"/>
      <c r="AA829" s="13"/>
      <c r="AB829" s="13"/>
      <c r="AC829" s="13"/>
      <c r="AD829" s="13"/>
      <c r="AE829" s="13"/>
      <c r="AT829" s="245" t="s">
        <v>319</v>
      </c>
      <c r="AU829" s="245" t="s">
        <v>85</v>
      </c>
      <c r="AV829" s="13" t="s">
        <v>85</v>
      </c>
      <c r="AW829" s="13" t="s">
        <v>37</v>
      </c>
      <c r="AX829" s="13" t="s">
        <v>76</v>
      </c>
      <c r="AY829" s="245" t="s">
        <v>308</v>
      </c>
    </row>
    <row r="830" s="15" customFormat="1">
      <c r="A830" s="15"/>
      <c r="B830" s="259"/>
      <c r="C830" s="260"/>
      <c r="D830" s="236" t="s">
        <v>319</v>
      </c>
      <c r="E830" s="261" t="s">
        <v>19</v>
      </c>
      <c r="F830" s="262" t="s">
        <v>448</v>
      </c>
      <c r="G830" s="260"/>
      <c r="H830" s="263">
        <v>7</v>
      </c>
      <c r="I830" s="264"/>
      <c r="J830" s="260"/>
      <c r="K830" s="260"/>
      <c r="L830" s="265"/>
      <c r="M830" s="266"/>
      <c r="N830" s="267"/>
      <c r="O830" s="267"/>
      <c r="P830" s="267"/>
      <c r="Q830" s="267"/>
      <c r="R830" s="267"/>
      <c r="S830" s="267"/>
      <c r="T830" s="268"/>
      <c r="U830" s="15"/>
      <c r="V830" s="15"/>
      <c r="W830" s="15"/>
      <c r="X830" s="15"/>
      <c r="Y830" s="15"/>
      <c r="Z830" s="15"/>
      <c r="AA830" s="15"/>
      <c r="AB830" s="15"/>
      <c r="AC830" s="15"/>
      <c r="AD830" s="15"/>
      <c r="AE830" s="15"/>
      <c r="AT830" s="269" t="s">
        <v>319</v>
      </c>
      <c r="AU830" s="269" t="s">
        <v>85</v>
      </c>
      <c r="AV830" s="15" t="s">
        <v>315</v>
      </c>
      <c r="AW830" s="15" t="s">
        <v>37</v>
      </c>
      <c r="AX830" s="15" t="s">
        <v>83</v>
      </c>
      <c r="AY830" s="269" t="s">
        <v>308</v>
      </c>
    </row>
    <row r="831" s="2" customFormat="1" ht="37.8" customHeight="1">
      <c r="A831" s="41"/>
      <c r="B831" s="42"/>
      <c r="C831" s="216" t="s">
        <v>3603</v>
      </c>
      <c r="D831" s="216" t="s">
        <v>310</v>
      </c>
      <c r="E831" s="217" t="s">
        <v>3604</v>
      </c>
      <c r="F831" s="218" t="s">
        <v>3605</v>
      </c>
      <c r="G831" s="219" t="s">
        <v>323</v>
      </c>
      <c r="H831" s="220">
        <v>2</v>
      </c>
      <c r="I831" s="221"/>
      <c r="J831" s="222">
        <f>ROUND(I831*H831,2)</f>
        <v>0</v>
      </c>
      <c r="K831" s="218" t="s">
        <v>314</v>
      </c>
      <c r="L831" s="47"/>
      <c r="M831" s="223" t="s">
        <v>19</v>
      </c>
      <c r="N831" s="224" t="s">
        <v>47</v>
      </c>
      <c r="O831" s="87"/>
      <c r="P831" s="225">
        <f>O831*H831</f>
        <v>0</v>
      </c>
      <c r="Q831" s="225">
        <v>0</v>
      </c>
      <c r="R831" s="225">
        <f>Q831*H831</f>
        <v>0</v>
      </c>
      <c r="S831" s="225">
        <v>0</v>
      </c>
      <c r="T831" s="226">
        <f>S831*H831</f>
        <v>0</v>
      </c>
      <c r="U831" s="41"/>
      <c r="V831" s="41"/>
      <c r="W831" s="41"/>
      <c r="X831" s="41"/>
      <c r="Y831" s="41"/>
      <c r="Z831" s="41"/>
      <c r="AA831" s="41"/>
      <c r="AB831" s="41"/>
      <c r="AC831" s="41"/>
      <c r="AD831" s="41"/>
      <c r="AE831" s="41"/>
      <c r="AR831" s="227" t="s">
        <v>782</v>
      </c>
      <c r="AT831" s="227" t="s">
        <v>310</v>
      </c>
      <c r="AU831" s="227" t="s">
        <v>85</v>
      </c>
      <c r="AY831" s="20" t="s">
        <v>308</v>
      </c>
      <c r="BE831" s="228">
        <f>IF(N831="základní",J831,0)</f>
        <v>0</v>
      </c>
      <c r="BF831" s="228">
        <f>IF(N831="snížená",J831,0)</f>
        <v>0</v>
      </c>
      <c r="BG831" s="228">
        <f>IF(N831="zákl. přenesená",J831,0)</f>
        <v>0</v>
      </c>
      <c r="BH831" s="228">
        <f>IF(N831="sníž. přenesená",J831,0)</f>
        <v>0</v>
      </c>
      <c r="BI831" s="228">
        <f>IF(N831="nulová",J831,0)</f>
        <v>0</v>
      </c>
      <c r="BJ831" s="20" t="s">
        <v>83</v>
      </c>
      <c r="BK831" s="228">
        <f>ROUND(I831*H831,2)</f>
        <v>0</v>
      </c>
      <c r="BL831" s="20" t="s">
        <v>782</v>
      </c>
      <c r="BM831" s="227" t="s">
        <v>3606</v>
      </c>
    </row>
    <row r="832" s="2" customFormat="1">
      <c r="A832" s="41"/>
      <c r="B832" s="42"/>
      <c r="C832" s="43"/>
      <c r="D832" s="229" t="s">
        <v>317</v>
      </c>
      <c r="E832" s="43"/>
      <c r="F832" s="230" t="s">
        <v>3607</v>
      </c>
      <c r="G832" s="43"/>
      <c r="H832" s="43"/>
      <c r="I832" s="231"/>
      <c r="J832" s="43"/>
      <c r="K832" s="43"/>
      <c r="L832" s="47"/>
      <c r="M832" s="232"/>
      <c r="N832" s="233"/>
      <c r="O832" s="87"/>
      <c r="P832" s="87"/>
      <c r="Q832" s="87"/>
      <c r="R832" s="87"/>
      <c r="S832" s="87"/>
      <c r="T832" s="88"/>
      <c r="U832" s="41"/>
      <c r="V832" s="41"/>
      <c r="W832" s="41"/>
      <c r="X832" s="41"/>
      <c r="Y832" s="41"/>
      <c r="Z832" s="41"/>
      <c r="AA832" s="41"/>
      <c r="AB832" s="41"/>
      <c r="AC832" s="41"/>
      <c r="AD832" s="41"/>
      <c r="AE832" s="41"/>
      <c r="AT832" s="20" t="s">
        <v>317</v>
      </c>
      <c r="AU832" s="20" t="s">
        <v>85</v>
      </c>
    </row>
    <row r="833" s="14" customFormat="1">
      <c r="A833" s="14"/>
      <c r="B833" s="249"/>
      <c r="C833" s="250"/>
      <c r="D833" s="236" t="s">
        <v>319</v>
      </c>
      <c r="E833" s="251" t="s">
        <v>19</v>
      </c>
      <c r="F833" s="252" t="s">
        <v>3608</v>
      </c>
      <c r="G833" s="250"/>
      <c r="H833" s="251" t="s">
        <v>19</v>
      </c>
      <c r="I833" s="253"/>
      <c r="J833" s="250"/>
      <c r="K833" s="250"/>
      <c r="L833" s="254"/>
      <c r="M833" s="255"/>
      <c r="N833" s="256"/>
      <c r="O833" s="256"/>
      <c r="P833" s="256"/>
      <c r="Q833" s="256"/>
      <c r="R833" s="256"/>
      <c r="S833" s="256"/>
      <c r="T833" s="257"/>
      <c r="U833" s="14"/>
      <c r="V833" s="14"/>
      <c r="W833" s="14"/>
      <c r="X833" s="14"/>
      <c r="Y833" s="14"/>
      <c r="Z833" s="14"/>
      <c r="AA833" s="14"/>
      <c r="AB833" s="14"/>
      <c r="AC833" s="14"/>
      <c r="AD833" s="14"/>
      <c r="AE833" s="14"/>
      <c r="AT833" s="258" t="s">
        <v>319</v>
      </c>
      <c r="AU833" s="258" t="s">
        <v>85</v>
      </c>
      <c r="AV833" s="14" t="s">
        <v>83</v>
      </c>
      <c r="AW833" s="14" t="s">
        <v>37</v>
      </c>
      <c r="AX833" s="14" t="s">
        <v>76</v>
      </c>
      <c r="AY833" s="258" t="s">
        <v>308</v>
      </c>
    </row>
    <row r="834" s="14" customFormat="1">
      <c r="A834" s="14"/>
      <c r="B834" s="249"/>
      <c r="C834" s="250"/>
      <c r="D834" s="236" t="s">
        <v>319</v>
      </c>
      <c r="E834" s="251" t="s">
        <v>19</v>
      </c>
      <c r="F834" s="252" t="s">
        <v>3043</v>
      </c>
      <c r="G834" s="250"/>
      <c r="H834" s="251" t="s">
        <v>19</v>
      </c>
      <c r="I834" s="253"/>
      <c r="J834" s="250"/>
      <c r="K834" s="250"/>
      <c r="L834" s="254"/>
      <c r="M834" s="255"/>
      <c r="N834" s="256"/>
      <c r="O834" s="256"/>
      <c r="P834" s="256"/>
      <c r="Q834" s="256"/>
      <c r="R834" s="256"/>
      <c r="S834" s="256"/>
      <c r="T834" s="257"/>
      <c r="U834" s="14"/>
      <c r="V834" s="14"/>
      <c r="W834" s="14"/>
      <c r="X834" s="14"/>
      <c r="Y834" s="14"/>
      <c r="Z834" s="14"/>
      <c r="AA834" s="14"/>
      <c r="AB834" s="14"/>
      <c r="AC834" s="14"/>
      <c r="AD834" s="14"/>
      <c r="AE834" s="14"/>
      <c r="AT834" s="258" t="s">
        <v>319</v>
      </c>
      <c r="AU834" s="258" t="s">
        <v>85</v>
      </c>
      <c r="AV834" s="14" t="s">
        <v>83</v>
      </c>
      <c r="AW834" s="14" t="s">
        <v>37</v>
      </c>
      <c r="AX834" s="14" t="s">
        <v>76</v>
      </c>
      <c r="AY834" s="258" t="s">
        <v>308</v>
      </c>
    </row>
    <row r="835" s="14" customFormat="1">
      <c r="A835" s="14"/>
      <c r="B835" s="249"/>
      <c r="C835" s="250"/>
      <c r="D835" s="236" t="s">
        <v>319</v>
      </c>
      <c r="E835" s="251" t="s">
        <v>19</v>
      </c>
      <c r="F835" s="252" t="s">
        <v>3609</v>
      </c>
      <c r="G835" s="250"/>
      <c r="H835" s="251" t="s">
        <v>19</v>
      </c>
      <c r="I835" s="253"/>
      <c r="J835" s="250"/>
      <c r="K835" s="250"/>
      <c r="L835" s="254"/>
      <c r="M835" s="255"/>
      <c r="N835" s="256"/>
      <c r="O835" s="256"/>
      <c r="P835" s="256"/>
      <c r="Q835" s="256"/>
      <c r="R835" s="256"/>
      <c r="S835" s="256"/>
      <c r="T835" s="257"/>
      <c r="U835" s="14"/>
      <c r="V835" s="14"/>
      <c r="W835" s="14"/>
      <c r="X835" s="14"/>
      <c r="Y835" s="14"/>
      <c r="Z835" s="14"/>
      <c r="AA835" s="14"/>
      <c r="AB835" s="14"/>
      <c r="AC835" s="14"/>
      <c r="AD835" s="14"/>
      <c r="AE835" s="14"/>
      <c r="AT835" s="258" t="s">
        <v>319</v>
      </c>
      <c r="AU835" s="258" t="s">
        <v>85</v>
      </c>
      <c r="AV835" s="14" t="s">
        <v>83</v>
      </c>
      <c r="AW835" s="14" t="s">
        <v>37</v>
      </c>
      <c r="AX835" s="14" t="s">
        <v>76</v>
      </c>
      <c r="AY835" s="258" t="s">
        <v>308</v>
      </c>
    </row>
    <row r="836" s="13" customFormat="1">
      <c r="A836" s="13"/>
      <c r="B836" s="234"/>
      <c r="C836" s="235"/>
      <c r="D836" s="236" t="s">
        <v>319</v>
      </c>
      <c r="E836" s="237" t="s">
        <v>19</v>
      </c>
      <c r="F836" s="238" t="s">
        <v>83</v>
      </c>
      <c r="G836" s="235"/>
      <c r="H836" s="239">
        <v>1</v>
      </c>
      <c r="I836" s="240"/>
      <c r="J836" s="235"/>
      <c r="K836" s="235"/>
      <c r="L836" s="241"/>
      <c r="M836" s="242"/>
      <c r="N836" s="243"/>
      <c r="O836" s="243"/>
      <c r="P836" s="243"/>
      <c r="Q836" s="243"/>
      <c r="R836" s="243"/>
      <c r="S836" s="243"/>
      <c r="T836" s="244"/>
      <c r="U836" s="13"/>
      <c r="V836" s="13"/>
      <c r="W836" s="13"/>
      <c r="X836" s="13"/>
      <c r="Y836" s="13"/>
      <c r="Z836" s="13"/>
      <c r="AA836" s="13"/>
      <c r="AB836" s="13"/>
      <c r="AC836" s="13"/>
      <c r="AD836" s="13"/>
      <c r="AE836" s="13"/>
      <c r="AT836" s="245" t="s">
        <v>319</v>
      </c>
      <c r="AU836" s="245" t="s">
        <v>85</v>
      </c>
      <c r="AV836" s="13" t="s">
        <v>85</v>
      </c>
      <c r="AW836" s="13" t="s">
        <v>37</v>
      </c>
      <c r="AX836" s="13" t="s">
        <v>76</v>
      </c>
      <c r="AY836" s="245" t="s">
        <v>308</v>
      </c>
    </row>
    <row r="837" s="14" customFormat="1">
      <c r="A837" s="14"/>
      <c r="B837" s="249"/>
      <c r="C837" s="250"/>
      <c r="D837" s="236" t="s">
        <v>319</v>
      </c>
      <c r="E837" s="251" t="s">
        <v>19</v>
      </c>
      <c r="F837" s="252" t="s">
        <v>3610</v>
      </c>
      <c r="G837" s="250"/>
      <c r="H837" s="251" t="s">
        <v>19</v>
      </c>
      <c r="I837" s="253"/>
      <c r="J837" s="250"/>
      <c r="K837" s="250"/>
      <c r="L837" s="254"/>
      <c r="M837" s="255"/>
      <c r="N837" s="256"/>
      <c r="O837" s="256"/>
      <c r="P837" s="256"/>
      <c r="Q837" s="256"/>
      <c r="R837" s="256"/>
      <c r="S837" s="256"/>
      <c r="T837" s="257"/>
      <c r="U837" s="14"/>
      <c r="V837" s="14"/>
      <c r="W837" s="14"/>
      <c r="X837" s="14"/>
      <c r="Y837" s="14"/>
      <c r="Z837" s="14"/>
      <c r="AA837" s="14"/>
      <c r="AB837" s="14"/>
      <c r="AC837" s="14"/>
      <c r="AD837" s="14"/>
      <c r="AE837" s="14"/>
      <c r="AT837" s="258" t="s">
        <v>319</v>
      </c>
      <c r="AU837" s="258" t="s">
        <v>85</v>
      </c>
      <c r="AV837" s="14" t="s">
        <v>83</v>
      </c>
      <c r="AW837" s="14" t="s">
        <v>37</v>
      </c>
      <c r="AX837" s="14" t="s">
        <v>76</v>
      </c>
      <c r="AY837" s="258" t="s">
        <v>308</v>
      </c>
    </row>
    <row r="838" s="13" customFormat="1">
      <c r="A838" s="13"/>
      <c r="B838" s="234"/>
      <c r="C838" s="235"/>
      <c r="D838" s="236" t="s">
        <v>319</v>
      </c>
      <c r="E838" s="237" t="s">
        <v>19</v>
      </c>
      <c r="F838" s="238" t="s">
        <v>83</v>
      </c>
      <c r="G838" s="235"/>
      <c r="H838" s="239">
        <v>1</v>
      </c>
      <c r="I838" s="240"/>
      <c r="J838" s="235"/>
      <c r="K838" s="235"/>
      <c r="L838" s="241"/>
      <c r="M838" s="242"/>
      <c r="N838" s="243"/>
      <c r="O838" s="243"/>
      <c r="P838" s="243"/>
      <c r="Q838" s="243"/>
      <c r="R838" s="243"/>
      <c r="S838" s="243"/>
      <c r="T838" s="244"/>
      <c r="U838" s="13"/>
      <c r="V838" s="13"/>
      <c r="W838" s="13"/>
      <c r="X838" s="13"/>
      <c r="Y838" s="13"/>
      <c r="Z838" s="13"/>
      <c r="AA838" s="13"/>
      <c r="AB838" s="13"/>
      <c r="AC838" s="13"/>
      <c r="AD838" s="13"/>
      <c r="AE838" s="13"/>
      <c r="AT838" s="245" t="s">
        <v>319</v>
      </c>
      <c r="AU838" s="245" t="s">
        <v>85</v>
      </c>
      <c r="AV838" s="13" t="s">
        <v>85</v>
      </c>
      <c r="AW838" s="13" t="s">
        <v>37</v>
      </c>
      <c r="AX838" s="13" t="s">
        <v>76</v>
      </c>
      <c r="AY838" s="245" t="s">
        <v>308</v>
      </c>
    </row>
    <row r="839" s="15" customFormat="1">
      <c r="A839" s="15"/>
      <c r="B839" s="259"/>
      <c r="C839" s="260"/>
      <c r="D839" s="236" t="s">
        <v>319</v>
      </c>
      <c r="E839" s="261" t="s">
        <v>19</v>
      </c>
      <c r="F839" s="262" t="s">
        <v>448</v>
      </c>
      <c r="G839" s="260"/>
      <c r="H839" s="263">
        <v>2</v>
      </c>
      <c r="I839" s="264"/>
      <c r="J839" s="260"/>
      <c r="K839" s="260"/>
      <c r="L839" s="265"/>
      <c r="M839" s="266"/>
      <c r="N839" s="267"/>
      <c r="O839" s="267"/>
      <c r="P839" s="267"/>
      <c r="Q839" s="267"/>
      <c r="R839" s="267"/>
      <c r="S839" s="267"/>
      <c r="T839" s="268"/>
      <c r="U839" s="15"/>
      <c r="V839" s="15"/>
      <c r="W839" s="15"/>
      <c r="X839" s="15"/>
      <c r="Y839" s="15"/>
      <c r="Z839" s="15"/>
      <c r="AA839" s="15"/>
      <c r="AB839" s="15"/>
      <c r="AC839" s="15"/>
      <c r="AD839" s="15"/>
      <c r="AE839" s="15"/>
      <c r="AT839" s="269" t="s">
        <v>319</v>
      </c>
      <c r="AU839" s="269" t="s">
        <v>85</v>
      </c>
      <c r="AV839" s="15" t="s">
        <v>315</v>
      </c>
      <c r="AW839" s="15" t="s">
        <v>37</v>
      </c>
      <c r="AX839" s="15" t="s">
        <v>83</v>
      </c>
      <c r="AY839" s="269" t="s">
        <v>308</v>
      </c>
    </row>
    <row r="840" s="2" customFormat="1" ht="37.8" customHeight="1">
      <c r="A840" s="41"/>
      <c r="B840" s="42"/>
      <c r="C840" s="216" t="s">
        <v>3611</v>
      </c>
      <c r="D840" s="216" t="s">
        <v>310</v>
      </c>
      <c r="E840" s="217" t="s">
        <v>3612</v>
      </c>
      <c r="F840" s="218" t="s">
        <v>3613</v>
      </c>
      <c r="G840" s="219" t="s">
        <v>323</v>
      </c>
      <c r="H840" s="220">
        <v>2</v>
      </c>
      <c r="I840" s="221"/>
      <c r="J840" s="222">
        <f>ROUND(I840*H840,2)</f>
        <v>0</v>
      </c>
      <c r="K840" s="218" t="s">
        <v>314</v>
      </c>
      <c r="L840" s="47"/>
      <c r="M840" s="223" t="s">
        <v>19</v>
      </c>
      <c r="N840" s="224" t="s">
        <v>47</v>
      </c>
      <c r="O840" s="87"/>
      <c r="P840" s="225">
        <f>O840*H840</f>
        <v>0</v>
      </c>
      <c r="Q840" s="225">
        <v>0</v>
      </c>
      <c r="R840" s="225">
        <f>Q840*H840</f>
        <v>0</v>
      </c>
      <c r="S840" s="225">
        <v>0</v>
      </c>
      <c r="T840" s="226">
        <f>S840*H840</f>
        <v>0</v>
      </c>
      <c r="U840" s="41"/>
      <c r="V840" s="41"/>
      <c r="W840" s="41"/>
      <c r="X840" s="41"/>
      <c r="Y840" s="41"/>
      <c r="Z840" s="41"/>
      <c r="AA840" s="41"/>
      <c r="AB840" s="41"/>
      <c r="AC840" s="41"/>
      <c r="AD840" s="41"/>
      <c r="AE840" s="41"/>
      <c r="AR840" s="227" t="s">
        <v>782</v>
      </c>
      <c r="AT840" s="227" t="s">
        <v>310</v>
      </c>
      <c r="AU840" s="227" t="s">
        <v>85</v>
      </c>
      <c r="AY840" s="20" t="s">
        <v>308</v>
      </c>
      <c r="BE840" s="228">
        <f>IF(N840="základní",J840,0)</f>
        <v>0</v>
      </c>
      <c r="BF840" s="228">
        <f>IF(N840="snížená",J840,0)</f>
        <v>0</v>
      </c>
      <c r="BG840" s="228">
        <f>IF(N840="zákl. přenesená",J840,0)</f>
        <v>0</v>
      </c>
      <c r="BH840" s="228">
        <f>IF(N840="sníž. přenesená",J840,0)</f>
        <v>0</v>
      </c>
      <c r="BI840" s="228">
        <f>IF(N840="nulová",J840,0)</f>
        <v>0</v>
      </c>
      <c r="BJ840" s="20" t="s">
        <v>83</v>
      </c>
      <c r="BK840" s="228">
        <f>ROUND(I840*H840,2)</f>
        <v>0</v>
      </c>
      <c r="BL840" s="20" t="s">
        <v>782</v>
      </c>
      <c r="BM840" s="227" t="s">
        <v>3614</v>
      </c>
    </row>
    <row r="841" s="2" customFormat="1">
      <c r="A841" s="41"/>
      <c r="B841" s="42"/>
      <c r="C841" s="43"/>
      <c r="D841" s="229" t="s">
        <v>317</v>
      </c>
      <c r="E841" s="43"/>
      <c r="F841" s="230" t="s">
        <v>3615</v>
      </c>
      <c r="G841" s="43"/>
      <c r="H841" s="43"/>
      <c r="I841" s="231"/>
      <c r="J841" s="43"/>
      <c r="K841" s="43"/>
      <c r="L841" s="47"/>
      <c r="M841" s="232"/>
      <c r="N841" s="233"/>
      <c r="O841" s="87"/>
      <c r="P841" s="87"/>
      <c r="Q841" s="87"/>
      <c r="R841" s="87"/>
      <c r="S841" s="87"/>
      <c r="T841" s="88"/>
      <c r="U841" s="41"/>
      <c r="V841" s="41"/>
      <c r="W841" s="41"/>
      <c r="X841" s="41"/>
      <c r="Y841" s="41"/>
      <c r="Z841" s="41"/>
      <c r="AA841" s="41"/>
      <c r="AB841" s="41"/>
      <c r="AC841" s="41"/>
      <c r="AD841" s="41"/>
      <c r="AE841" s="41"/>
      <c r="AT841" s="20" t="s">
        <v>317</v>
      </c>
      <c r="AU841" s="20" t="s">
        <v>85</v>
      </c>
    </row>
    <row r="842" s="14" customFormat="1">
      <c r="A842" s="14"/>
      <c r="B842" s="249"/>
      <c r="C842" s="250"/>
      <c r="D842" s="236" t="s">
        <v>319</v>
      </c>
      <c r="E842" s="251" t="s">
        <v>19</v>
      </c>
      <c r="F842" s="252" t="s">
        <v>3608</v>
      </c>
      <c r="G842" s="250"/>
      <c r="H842" s="251" t="s">
        <v>19</v>
      </c>
      <c r="I842" s="253"/>
      <c r="J842" s="250"/>
      <c r="K842" s="250"/>
      <c r="L842" s="254"/>
      <c r="M842" s="255"/>
      <c r="N842" s="256"/>
      <c r="O842" s="256"/>
      <c r="P842" s="256"/>
      <c r="Q842" s="256"/>
      <c r="R842" s="256"/>
      <c r="S842" s="256"/>
      <c r="T842" s="257"/>
      <c r="U842" s="14"/>
      <c r="V842" s="14"/>
      <c r="W842" s="14"/>
      <c r="X842" s="14"/>
      <c r="Y842" s="14"/>
      <c r="Z842" s="14"/>
      <c r="AA842" s="14"/>
      <c r="AB842" s="14"/>
      <c r="AC842" s="14"/>
      <c r="AD842" s="14"/>
      <c r="AE842" s="14"/>
      <c r="AT842" s="258" t="s">
        <v>319</v>
      </c>
      <c r="AU842" s="258" t="s">
        <v>85</v>
      </c>
      <c r="AV842" s="14" t="s">
        <v>83</v>
      </c>
      <c r="AW842" s="14" t="s">
        <v>37</v>
      </c>
      <c r="AX842" s="14" t="s">
        <v>76</v>
      </c>
      <c r="AY842" s="258" t="s">
        <v>308</v>
      </c>
    </row>
    <row r="843" s="14" customFormat="1">
      <c r="A843" s="14"/>
      <c r="B843" s="249"/>
      <c r="C843" s="250"/>
      <c r="D843" s="236" t="s">
        <v>319</v>
      </c>
      <c r="E843" s="251" t="s">
        <v>19</v>
      </c>
      <c r="F843" s="252" t="s">
        <v>3043</v>
      </c>
      <c r="G843" s="250"/>
      <c r="H843" s="251" t="s">
        <v>19</v>
      </c>
      <c r="I843" s="253"/>
      <c r="J843" s="250"/>
      <c r="K843" s="250"/>
      <c r="L843" s="254"/>
      <c r="M843" s="255"/>
      <c r="N843" s="256"/>
      <c r="O843" s="256"/>
      <c r="P843" s="256"/>
      <c r="Q843" s="256"/>
      <c r="R843" s="256"/>
      <c r="S843" s="256"/>
      <c r="T843" s="257"/>
      <c r="U843" s="14"/>
      <c r="V843" s="14"/>
      <c r="W843" s="14"/>
      <c r="X843" s="14"/>
      <c r="Y843" s="14"/>
      <c r="Z843" s="14"/>
      <c r="AA843" s="14"/>
      <c r="AB843" s="14"/>
      <c r="AC843" s="14"/>
      <c r="AD843" s="14"/>
      <c r="AE843" s="14"/>
      <c r="AT843" s="258" t="s">
        <v>319</v>
      </c>
      <c r="AU843" s="258" t="s">
        <v>85</v>
      </c>
      <c r="AV843" s="14" t="s">
        <v>83</v>
      </c>
      <c r="AW843" s="14" t="s">
        <v>37</v>
      </c>
      <c r="AX843" s="14" t="s">
        <v>76</v>
      </c>
      <c r="AY843" s="258" t="s">
        <v>308</v>
      </c>
    </row>
    <row r="844" s="14" customFormat="1">
      <c r="A844" s="14"/>
      <c r="B844" s="249"/>
      <c r="C844" s="250"/>
      <c r="D844" s="236" t="s">
        <v>319</v>
      </c>
      <c r="E844" s="251" t="s">
        <v>19</v>
      </c>
      <c r="F844" s="252" t="s">
        <v>3609</v>
      </c>
      <c r="G844" s="250"/>
      <c r="H844" s="251" t="s">
        <v>19</v>
      </c>
      <c r="I844" s="253"/>
      <c r="J844" s="250"/>
      <c r="K844" s="250"/>
      <c r="L844" s="254"/>
      <c r="M844" s="255"/>
      <c r="N844" s="256"/>
      <c r="O844" s="256"/>
      <c r="P844" s="256"/>
      <c r="Q844" s="256"/>
      <c r="R844" s="256"/>
      <c r="S844" s="256"/>
      <c r="T844" s="257"/>
      <c r="U844" s="14"/>
      <c r="V844" s="14"/>
      <c r="W844" s="14"/>
      <c r="X844" s="14"/>
      <c r="Y844" s="14"/>
      <c r="Z844" s="14"/>
      <c r="AA844" s="14"/>
      <c r="AB844" s="14"/>
      <c r="AC844" s="14"/>
      <c r="AD844" s="14"/>
      <c r="AE844" s="14"/>
      <c r="AT844" s="258" t="s">
        <v>319</v>
      </c>
      <c r="AU844" s="258" t="s">
        <v>85</v>
      </c>
      <c r="AV844" s="14" t="s">
        <v>83</v>
      </c>
      <c r="AW844" s="14" t="s">
        <v>37</v>
      </c>
      <c r="AX844" s="14" t="s">
        <v>76</v>
      </c>
      <c r="AY844" s="258" t="s">
        <v>308</v>
      </c>
    </row>
    <row r="845" s="13" customFormat="1">
      <c r="A845" s="13"/>
      <c r="B845" s="234"/>
      <c r="C845" s="235"/>
      <c r="D845" s="236" t="s">
        <v>319</v>
      </c>
      <c r="E845" s="237" t="s">
        <v>19</v>
      </c>
      <c r="F845" s="238" t="s">
        <v>83</v>
      </c>
      <c r="G845" s="235"/>
      <c r="H845" s="239">
        <v>1</v>
      </c>
      <c r="I845" s="240"/>
      <c r="J845" s="235"/>
      <c r="K845" s="235"/>
      <c r="L845" s="241"/>
      <c r="M845" s="242"/>
      <c r="N845" s="243"/>
      <c r="O845" s="243"/>
      <c r="P845" s="243"/>
      <c r="Q845" s="243"/>
      <c r="R845" s="243"/>
      <c r="S845" s="243"/>
      <c r="T845" s="244"/>
      <c r="U845" s="13"/>
      <c r="V845" s="13"/>
      <c r="W845" s="13"/>
      <c r="X845" s="13"/>
      <c r="Y845" s="13"/>
      <c r="Z845" s="13"/>
      <c r="AA845" s="13"/>
      <c r="AB845" s="13"/>
      <c r="AC845" s="13"/>
      <c r="AD845" s="13"/>
      <c r="AE845" s="13"/>
      <c r="AT845" s="245" t="s">
        <v>319</v>
      </c>
      <c r="AU845" s="245" t="s">
        <v>85</v>
      </c>
      <c r="AV845" s="13" t="s">
        <v>85</v>
      </c>
      <c r="AW845" s="13" t="s">
        <v>37</v>
      </c>
      <c r="AX845" s="13" t="s">
        <v>76</v>
      </c>
      <c r="AY845" s="245" t="s">
        <v>308</v>
      </c>
    </row>
    <row r="846" s="14" customFormat="1">
      <c r="A846" s="14"/>
      <c r="B846" s="249"/>
      <c r="C846" s="250"/>
      <c r="D846" s="236" t="s">
        <v>319</v>
      </c>
      <c r="E846" s="251" t="s">
        <v>19</v>
      </c>
      <c r="F846" s="252" t="s">
        <v>3610</v>
      </c>
      <c r="G846" s="250"/>
      <c r="H846" s="251" t="s">
        <v>19</v>
      </c>
      <c r="I846" s="253"/>
      <c r="J846" s="250"/>
      <c r="K846" s="250"/>
      <c r="L846" s="254"/>
      <c r="M846" s="255"/>
      <c r="N846" s="256"/>
      <c r="O846" s="256"/>
      <c r="P846" s="256"/>
      <c r="Q846" s="256"/>
      <c r="R846" s="256"/>
      <c r="S846" s="256"/>
      <c r="T846" s="257"/>
      <c r="U846" s="14"/>
      <c r="V846" s="14"/>
      <c r="W846" s="14"/>
      <c r="X846" s="14"/>
      <c r="Y846" s="14"/>
      <c r="Z846" s="14"/>
      <c r="AA846" s="14"/>
      <c r="AB846" s="14"/>
      <c r="AC846" s="14"/>
      <c r="AD846" s="14"/>
      <c r="AE846" s="14"/>
      <c r="AT846" s="258" t="s">
        <v>319</v>
      </c>
      <c r="AU846" s="258" t="s">
        <v>85</v>
      </c>
      <c r="AV846" s="14" t="s">
        <v>83</v>
      </c>
      <c r="AW846" s="14" t="s">
        <v>37</v>
      </c>
      <c r="AX846" s="14" t="s">
        <v>76</v>
      </c>
      <c r="AY846" s="258" t="s">
        <v>308</v>
      </c>
    </row>
    <row r="847" s="13" customFormat="1">
      <c r="A847" s="13"/>
      <c r="B847" s="234"/>
      <c r="C847" s="235"/>
      <c r="D847" s="236" t="s">
        <v>319</v>
      </c>
      <c r="E847" s="237" t="s">
        <v>19</v>
      </c>
      <c r="F847" s="238" t="s">
        <v>83</v>
      </c>
      <c r="G847" s="235"/>
      <c r="H847" s="239">
        <v>1</v>
      </c>
      <c r="I847" s="240"/>
      <c r="J847" s="235"/>
      <c r="K847" s="235"/>
      <c r="L847" s="241"/>
      <c r="M847" s="242"/>
      <c r="N847" s="243"/>
      <c r="O847" s="243"/>
      <c r="P847" s="243"/>
      <c r="Q847" s="243"/>
      <c r="R847" s="243"/>
      <c r="S847" s="243"/>
      <c r="T847" s="244"/>
      <c r="U847" s="13"/>
      <c r="V847" s="13"/>
      <c r="W847" s="13"/>
      <c r="X847" s="13"/>
      <c r="Y847" s="13"/>
      <c r="Z847" s="13"/>
      <c r="AA847" s="13"/>
      <c r="AB847" s="13"/>
      <c r="AC847" s="13"/>
      <c r="AD847" s="13"/>
      <c r="AE847" s="13"/>
      <c r="AT847" s="245" t="s">
        <v>319</v>
      </c>
      <c r="AU847" s="245" t="s">
        <v>85</v>
      </c>
      <c r="AV847" s="13" t="s">
        <v>85</v>
      </c>
      <c r="AW847" s="13" t="s">
        <v>37</v>
      </c>
      <c r="AX847" s="13" t="s">
        <v>76</v>
      </c>
      <c r="AY847" s="245" t="s">
        <v>308</v>
      </c>
    </row>
    <row r="848" s="15" customFormat="1">
      <c r="A848" s="15"/>
      <c r="B848" s="259"/>
      <c r="C848" s="260"/>
      <c r="D848" s="236" t="s">
        <v>319</v>
      </c>
      <c r="E848" s="261" t="s">
        <v>19</v>
      </c>
      <c r="F848" s="262" t="s">
        <v>448</v>
      </c>
      <c r="G848" s="260"/>
      <c r="H848" s="263">
        <v>2</v>
      </c>
      <c r="I848" s="264"/>
      <c r="J848" s="260"/>
      <c r="K848" s="260"/>
      <c r="L848" s="265"/>
      <c r="M848" s="266"/>
      <c r="N848" s="267"/>
      <c r="O848" s="267"/>
      <c r="P848" s="267"/>
      <c r="Q848" s="267"/>
      <c r="R848" s="267"/>
      <c r="S848" s="267"/>
      <c r="T848" s="268"/>
      <c r="U848" s="15"/>
      <c r="V848" s="15"/>
      <c r="W848" s="15"/>
      <c r="X848" s="15"/>
      <c r="Y848" s="15"/>
      <c r="Z848" s="15"/>
      <c r="AA848" s="15"/>
      <c r="AB848" s="15"/>
      <c r="AC848" s="15"/>
      <c r="AD848" s="15"/>
      <c r="AE848" s="15"/>
      <c r="AT848" s="269" t="s">
        <v>319</v>
      </c>
      <c r="AU848" s="269" t="s">
        <v>85</v>
      </c>
      <c r="AV848" s="15" t="s">
        <v>315</v>
      </c>
      <c r="AW848" s="15" t="s">
        <v>37</v>
      </c>
      <c r="AX848" s="15" t="s">
        <v>83</v>
      </c>
      <c r="AY848" s="269" t="s">
        <v>308</v>
      </c>
    </row>
    <row r="849" s="2" customFormat="1" ht="16.5" customHeight="1">
      <c r="A849" s="41"/>
      <c r="B849" s="42"/>
      <c r="C849" s="280" t="s">
        <v>3616</v>
      </c>
      <c r="D849" s="280" t="s">
        <v>1137</v>
      </c>
      <c r="E849" s="281" t="s">
        <v>3617</v>
      </c>
      <c r="F849" s="282" t="s">
        <v>3618</v>
      </c>
      <c r="G849" s="283" t="s">
        <v>323</v>
      </c>
      <c r="H849" s="284">
        <v>2</v>
      </c>
      <c r="I849" s="285"/>
      <c r="J849" s="286">
        <f>ROUND(I849*H849,2)</f>
        <v>0</v>
      </c>
      <c r="K849" s="282" t="s">
        <v>3254</v>
      </c>
      <c r="L849" s="287"/>
      <c r="M849" s="288" t="s">
        <v>19</v>
      </c>
      <c r="N849" s="289" t="s">
        <v>47</v>
      </c>
      <c r="O849" s="87"/>
      <c r="P849" s="225">
        <f>O849*H849</f>
        <v>0</v>
      </c>
      <c r="Q849" s="225">
        <v>0</v>
      </c>
      <c r="R849" s="225">
        <f>Q849*H849</f>
        <v>0</v>
      </c>
      <c r="S849" s="225">
        <v>0</v>
      </c>
      <c r="T849" s="226">
        <f>S849*H849</f>
        <v>0</v>
      </c>
      <c r="U849" s="41"/>
      <c r="V849" s="41"/>
      <c r="W849" s="41"/>
      <c r="X849" s="41"/>
      <c r="Y849" s="41"/>
      <c r="Z849" s="41"/>
      <c r="AA849" s="41"/>
      <c r="AB849" s="41"/>
      <c r="AC849" s="41"/>
      <c r="AD849" s="41"/>
      <c r="AE849" s="41"/>
      <c r="AR849" s="227" t="s">
        <v>3255</v>
      </c>
      <c r="AT849" s="227" t="s">
        <v>1137</v>
      </c>
      <c r="AU849" s="227" t="s">
        <v>85</v>
      </c>
      <c r="AY849" s="20" t="s">
        <v>308</v>
      </c>
      <c r="BE849" s="228">
        <f>IF(N849="základní",J849,0)</f>
        <v>0</v>
      </c>
      <c r="BF849" s="228">
        <f>IF(N849="snížená",J849,0)</f>
        <v>0</v>
      </c>
      <c r="BG849" s="228">
        <f>IF(N849="zákl. přenesená",J849,0)</f>
        <v>0</v>
      </c>
      <c r="BH849" s="228">
        <f>IF(N849="sníž. přenesená",J849,0)</f>
        <v>0</v>
      </c>
      <c r="BI849" s="228">
        <f>IF(N849="nulová",J849,0)</f>
        <v>0</v>
      </c>
      <c r="BJ849" s="20" t="s">
        <v>83</v>
      </c>
      <c r="BK849" s="228">
        <f>ROUND(I849*H849,2)</f>
        <v>0</v>
      </c>
      <c r="BL849" s="20" t="s">
        <v>782</v>
      </c>
      <c r="BM849" s="227" t="s">
        <v>3619</v>
      </c>
    </row>
    <row r="850" s="14" customFormat="1">
      <c r="A850" s="14"/>
      <c r="B850" s="249"/>
      <c r="C850" s="250"/>
      <c r="D850" s="236" t="s">
        <v>319</v>
      </c>
      <c r="E850" s="251" t="s">
        <v>19</v>
      </c>
      <c r="F850" s="252" t="s">
        <v>3608</v>
      </c>
      <c r="G850" s="250"/>
      <c r="H850" s="251" t="s">
        <v>19</v>
      </c>
      <c r="I850" s="253"/>
      <c r="J850" s="250"/>
      <c r="K850" s="250"/>
      <c r="L850" s="254"/>
      <c r="M850" s="255"/>
      <c r="N850" s="256"/>
      <c r="O850" s="256"/>
      <c r="P850" s="256"/>
      <c r="Q850" s="256"/>
      <c r="R850" s="256"/>
      <c r="S850" s="256"/>
      <c r="T850" s="257"/>
      <c r="U850" s="14"/>
      <c r="V850" s="14"/>
      <c r="W850" s="14"/>
      <c r="X850" s="14"/>
      <c r="Y850" s="14"/>
      <c r="Z850" s="14"/>
      <c r="AA850" s="14"/>
      <c r="AB850" s="14"/>
      <c r="AC850" s="14"/>
      <c r="AD850" s="14"/>
      <c r="AE850" s="14"/>
      <c r="AT850" s="258" t="s">
        <v>319</v>
      </c>
      <c r="AU850" s="258" t="s">
        <v>85</v>
      </c>
      <c r="AV850" s="14" t="s">
        <v>83</v>
      </c>
      <c r="AW850" s="14" t="s">
        <v>37</v>
      </c>
      <c r="AX850" s="14" t="s">
        <v>76</v>
      </c>
      <c r="AY850" s="258" t="s">
        <v>308</v>
      </c>
    </row>
    <row r="851" s="14" customFormat="1">
      <c r="A851" s="14"/>
      <c r="B851" s="249"/>
      <c r="C851" s="250"/>
      <c r="D851" s="236" t="s">
        <v>319</v>
      </c>
      <c r="E851" s="251" t="s">
        <v>19</v>
      </c>
      <c r="F851" s="252" t="s">
        <v>3043</v>
      </c>
      <c r="G851" s="250"/>
      <c r="H851" s="251" t="s">
        <v>19</v>
      </c>
      <c r="I851" s="253"/>
      <c r="J851" s="250"/>
      <c r="K851" s="250"/>
      <c r="L851" s="254"/>
      <c r="M851" s="255"/>
      <c r="N851" s="256"/>
      <c r="O851" s="256"/>
      <c r="P851" s="256"/>
      <c r="Q851" s="256"/>
      <c r="R851" s="256"/>
      <c r="S851" s="256"/>
      <c r="T851" s="257"/>
      <c r="U851" s="14"/>
      <c r="V851" s="14"/>
      <c r="W851" s="14"/>
      <c r="X851" s="14"/>
      <c r="Y851" s="14"/>
      <c r="Z851" s="14"/>
      <c r="AA851" s="14"/>
      <c r="AB851" s="14"/>
      <c r="AC851" s="14"/>
      <c r="AD851" s="14"/>
      <c r="AE851" s="14"/>
      <c r="AT851" s="258" t="s">
        <v>319</v>
      </c>
      <c r="AU851" s="258" t="s">
        <v>85</v>
      </c>
      <c r="AV851" s="14" t="s">
        <v>83</v>
      </c>
      <c r="AW851" s="14" t="s">
        <v>37</v>
      </c>
      <c r="AX851" s="14" t="s">
        <v>76</v>
      </c>
      <c r="AY851" s="258" t="s">
        <v>308</v>
      </c>
    </row>
    <row r="852" s="14" customFormat="1">
      <c r="A852" s="14"/>
      <c r="B852" s="249"/>
      <c r="C852" s="250"/>
      <c r="D852" s="236" t="s">
        <v>319</v>
      </c>
      <c r="E852" s="251" t="s">
        <v>19</v>
      </c>
      <c r="F852" s="252" t="s">
        <v>3620</v>
      </c>
      <c r="G852" s="250"/>
      <c r="H852" s="251" t="s">
        <v>19</v>
      </c>
      <c r="I852" s="253"/>
      <c r="J852" s="250"/>
      <c r="K852" s="250"/>
      <c r="L852" s="254"/>
      <c r="M852" s="255"/>
      <c r="N852" s="256"/>
      <c r="O852" s="256"/>
      <c r="P852" s="256"/>
      <c r="Q852" s="256"/>
      <c r="R852" s="256"/>
      <c r="S852" s="256"/>
      <c r="T852" s="257"/>
      <c r="U852" s="14"/>
      <c r="V852" s="14"/>
      <c r="W852" s="14"/>
      <c r="X852" s="14"/>
      <c r="Y852" s="14"/>
      <c r="Z852" s="14"/>
      <c r="AA852" s="14"/>
      <c r="AB852" s="14"/>
      <c r="AC852" s="14"/>
      <c r="AD852" s="14"/>
      <c r="AE852" s="14"/>
      <c r="AT852" s="258" t="s">
        <v>319</v>
      </c>
      <c r="AU852" s="258" t="s">
        <v>85</v>
      </c>
      <c r="AV852" s="14" t="s">
        <v>83</v>
      </c>
      <c r="AW852" s="14" t="s">
        <v>37</v>
      </c>
      <c r="AX852" s="14" t="s">
        <v>76</v>
      </c>
      <c r="AY852" s="258" t="s">
        <v>308</v>
      </c>
    </row>
    <row r="853" s="13" customFormat="1">
      <c r="A853" s="13"/>
      <c r="B853" s="234"/>
      <c r="C853" s="235"/>
      <c r="D853" s="236" t="s">
        <v>319</v>
      </c>
      <c r="E853" s="237" t="s">
        <v>19</v>
      </c>
      <c r="F853" s="238" t="s">
        <v>83</v>
      </c>
      <c r="G853" s="235"/>
      <c r="H853" s="239">
        <v>1</v>
      </c>
      <c r="I853" s="240"/>
      <c r="J853" s="235"/>
      <c r="K853" s="235"/>
      <c r="L853" s="241"/>
      <c r="M853" s="242"/>
      <c r="N853" s="243"/>
      <c r="O853" s="243"/>
      <c r="P853" s="243"/>
      <c r="Q853" s="243"/>
      <c r="R853" s="243"/>
      <c r="S853" s="243"/>
      <c r="T853" s="244"/>
      <c r="U853" s="13"/>
      <c r="V853" s="13"/>
      <c r="W853" s="13"/>
      <c r="X853" s="13"/>
      <c r="Y853" s="13"/>
      <c r="Z853" s="13"/>
      <c r="AA853" s="13"/>
      <c r="AB853" s="13"/>
      <c r="AC853" s="13"/>
      <c r="AD853" s="13"/>
      <c r="AE853" s="13"/>
      <c r="AT853" s="245" t="s">
        <v>319</v>
      </c>
      <c r="AU853" s="245" t="s">
        <v>85</v>
      </c>
      <c r="AV853" s="13" t="s">
        <v>85</v>
      </c>
      <c r="AW853" s="13" t="s">
        <v>37</v>
      </c>
      <c r="AX853" s="13" t="s">
        <v>76</v>
      </c>
      <c r="AY853" s="245" t="s">
        <v>308</v>
      </c>
    </row>
    <row r="854" s="14" customFormat="1">
      <c r="A854" s="14"/>
      <c r="B854" s="249"/>
      <c r="C854" s="250"/>
      <c r="D854" s="236" t="s">
        <v>319</v>
      </c>
      <c r="E854" s="251" t="s">
        <v>19</v>
      </c>
      <c r="F854" s="252" t="s">
        <v>3621</v>
      </c>
      <c r="G854" s="250"/>
      <c r="H854" s="251" t="s">
        <v>19</v>
      </c>
      <c r="I854" s="253"/>
      <c r="J854" s="250"/>
      <c r="K854" s="250"/>
      <c r="L854" s="254"/>
      <c r="M854" s="255"/>
      <c r="N854" s="256"/>
      <c r="O854" s="256"/>
      <c r="P854" s="256"/>
      <c r="Q854" s="256"/>
      <c r="R854" s="256"/>
      <c r="S854" s="256"/>
      <c r="T854" s="257"/>
      <c r="U854" s="14"/>
      <c r="V854" s="14"/>
      <c r="W854" s="14"/>
      <c r="X854" s="14"/>
      <c r="Y854" s="14"/>
      <c r="Z854" s="14"/>
      <c r="AA854" s="14"/>
      <c r="AB854" s="14"/>
      <c r="AC854" s="14"/>
      <c r="AD854" s="14"/>
      <c r="AE854" s="14"/>
      <c r="AT854" s="258" t="s">
        <v>319</v>
      </c>
      <c r="AU854" s="258" t="s">
        <v>85</v>
      </c>
      <c r="AV854" s="14" t="s">
        <v>83</v>
      </c>
      <c r="AW854" s="14" t="s">
        <v>37</v>
      </c>
      <c r="AX854" s="14" t="s">
        <v>76</v>
      </c>
      <c r="AY854" s="258" t="s">
        <v>308</v>
      </c>
    </row>
    <row r="855" s="13" customFormat="1">
      <c r="A855" s="13"/>
      <c r="B855" s="234"/>
      <c r="C855" s="235"/>
      <c r="D855" s="236" t="s">
        <v>319</v>
      </c>
      <c r="E855" s="237" t="s">
        <v>19</v>
      </c>
      <c r="F855" s="238" t="s">
        <v>83</v>
      </c>
      <c r="G855" s="235"/>
      <c r="H855" s="239">
        <v>1</v>
      </c>
      <c r="I855" s="240"/>
      <c r="J855" s="235"/>
      <c r="K855" s="235"/>
      <c r="L855" s="241"/>
      <c r="M855" s="242"/>
      <c r="N855" s="243"/>
      <c r="O855" s="243"/>
      <c r="P855" s="243"/>
      <c r="Q855" s="243"/>
      <c r="R855" s="243"/>
      <c r="S855" s="243"/>
      <c r="T855" s="244"/>
      <c r="U855" s="13"/>
      <c r="V855" s="13"/>
      <c r="W855" s="13"/>
      <c r="X855" s="13"/>
      <c r="Y855" s="13"/>
      <c r="Z855" s="13"/>
      <c r="AA855" s="13"/>
      <c r="AB855" s="13"/>
      <c r="AC855" s="13"/>
      <c r="AD855" s="13"/>
      <c r="AE855" s="13"/>
      <c r="AT855" s="245" t="s">
        <v>319</v>
      </c>
      <c r="AU855" s="245" t="s">
        <v>85</v>
      </c>
      <c r="AV855" s="13" t="s">
        <v>85</v>
      </c>
      <c r="AW855" s="13" t="s">
        <v>37</v>
      </c>
      <c r="AX855" s="13" t="s">
        <v>76</v>
      </c>
      <c r="AY855" s="245" t="s">
        <v>308</v>
      </c>
    </row>
    <row r="856" s="15" customFormat="1">
      <c r="A856" s="15"/>
      <c r="B856" s="259"/>
      <c r="C856" s="260"/>
      <c r="D856" s="236" t="s">
        <v>319</v>
      </c>
      <c r="E856" s="261" t="s">
        <v>19</v>
      </c>
      <c r="F856" s="262" t="s">
        <v>448</v>
      </c>
      <c r="G856" s="260"/>
      <c r="H856" s="263">
        <v>2</v>
      </c>
      <c r="I856" s="264"/>
      <c r="J856" s="260"/>
      <c r="K856" s="260"/>
      <c r="L856" s="265"/>
      <c r="M856" s="266"/>
      <c r="N856" s="267"/>
      <c r="O856" s="267"/>
      <c r="P856" s="267"/>
      <c r="Q856" s="267"/>
      <c r="R856" s="267"/>
      <c r="S856" s="267"/>
      <c r="T856" s="268"/>
      <c r="U856" s="15"/>
      <c r="V856" s="15"/>
      <c r="W856" s="15"/>
      <c r="X856" s="15"/>
      <c r="Y856" s="15"/>
      <c r="Z856" s="15"/>
      <c r="AA856" s="15"/>
      <c r="AB856" s="15"/>
      <c r="AC856" s="15"/>
      <c r="AD856" s="15"/>
      <c r="AE856" s="15"/>
      <c r="AT856" s="269" t="s">
        <v>319</v>
      </c>
      <c r="AU856" s="269" t="s">
        <v>85</v>
      </c>
      <c r="AV856" s="15" t="s">
        <v>315</v>
      </c>
      <c r="AW856" s="15" t="s">
        <v>37</v>
      </c>
      <c r="AX856" s="15" t="s">
        <v>83</v>
      </c>
      <c r="AY856" s="269" t="s">
        <v>308</v>
      </c>
    </row>
    <row r="857" s="2" customFormat="1" ht="16.5" customHeight="1">
      <c r="A857" s="41"/>
      <c r="B857" s="42"/>
      <c r="C857" s="280" t="s">
        <v>3622</v>
      </c>
      <c r="D857" s="280" t="s">
        <v>1137</v>
      </c>
      <c r="E857" s="281" t="s">
        <v>3623</v>
      </c>
      <c r="F857" s="282" t="s">
        <v>3624</v>
      </c>
      <c r="G857" s="283" t="s">
        <v>323</v>
      </c>
      <c r="H857" s="284">
        <v>2</v>
      </c>
      <c r="I857" s="285"/>
      <c r="J857" s="286">
        <f>ROUND(I857*H857,2)</f>
        <v>0</v>
      </c>
      <c r="K857" s="282" t="s">
        <v>3254</v>
      </c>
      <c r="L857" s="287"/>
      <c r="M857" s="288" t="s">
        <v>19</v>
      </c>
      <c r="N857" s="289" t="s">
        <v>47</v>
      </c>
      <c r="O857" s="87"/>
      <c r="P857" s="225">
        <f>O857*H857</f>
        <v>0</v>
      </c>
      <c r="Q857" s="225">
        <v>0</v>
      </c>
      <c r="R857" s="225">
        <f>Q857*H857</f>
        <v>0</v>
      </c>
      <c r="S857" s="225">
        <v>0</v>
      </c>
      <c r="T857" s="226">
        <f>S857*H857</f>
        <v>0</v>
      </c>
      <c r="U857" s="41"/>
      <c r="V857" s="41"/>
      <c r="W857" s="41"/>
      <c r="X857" s="41"/>
      <c r="Y857" s="41"/>
      <c r="Z857" s="41"/>
      <c r="AA857" s="41"/>
      <c r="AB857" s="41"/>
      <c r="AC857" s="41"/>
      <c r="AD857" s="41"/>
      <c r="AE857" s="41"/>
      <c r="AR857" s="227" t="s">
        <v>3255</v>
      </c>
      <c r="AT857" s="227" t="s">
        <v>1137</v>
      </c>
      <c r="AU857" s="227" t="s">
        <v>85</v>
      </c>
      <c r="AY857" s="20" t="s">
        <v>308</v>
      </c>
      <c r="BE857" s="228">
        <f>IF(N857="základní",J857,0)</f>
        <v>0</v>
      </c>
      <c r="BF857" s="228">
        <f>IF(N857="snížená",J857,0)</f>
        <v>0</v>
      </c>
      <c r="BG857" s="228">
        <f>IF(N857="zákl. přenesená",J857,0)</f>
        <v>0</v>
      </c>
      <c r="BH857" s="228">
        <f>IF(N857="sníž. přenesená",J857,0)</f>
        <v>0</v>
      </c>
      <c r="BI857" s="228">
        <f>IF(N857="nulová",J857,0)</f>
        <v>0</v>
      </c>
      <c r="BJ857" s="20" t="s">
        <v>83</v>
      </c>
      <c r="BK857" s="228">
        <f>ROUND(I857*H857,2)</f>
        <v>0</v>
      </c>
      <c r="BL857" s="20" t="s">
        <v>782</v>
      </c>
      <c r="BM857" s="227" t="s">
        <v>3625</v>
      </c>
    </row>
    <row r="858" s="14" customFormat="1">
      <c r="A858" s="14"/>
      <c r="B858" s="249"/>
      <c r="C858" s="250"/>
      <c r="D858" s="236" t="s">
        <v>319</v>
      </c>
      <c r="E858" s="251" t="s">
        <v>19</v>
      </c>
      <c r="F858" s="252" t="s">
        <v>3608</v>
      </c>
      <c r="G858" s="250"/>
      <c r="H858" s="251" t="s">
        <v>19</v>
      </c>
      <c r="I858" s="253"/>
      <c r="J858" s="250"/>
      <c r="K858" s="250"/>
      <c r="L858" s="254"/>
      <c r="M858" s="255"/>
      <c r="N858" s="256"/>
      <c r="O858" s="256"/>
      <c r="P858" s="256"/>
      <c r="Q858" s="256"/>
      <c r="R858" s="256"/>
      <c r="S858" s="256"/>
      <c r="T858" s="257"/>
      <c r="U858" s="14"/>
      <c r="V858" s="14"/>
      <c r="W858" s="14"/>
      <c r="X858" s="14"/>
      <c r="Y858" s="14"/>
      <c r="Z858" s="14"/>
      <c r="AA858" s="14"/>
      <c r="AB858" s="14"/>
      <c r="AC858" s="14"/>
      <c r="AD858" s="14"/>
      <c r="AE858" s="14"/>
      <c r="AT858" s="258" t="s">
        <v>319</v>
      </c>
      <c r="AU858" s="258" t="s">
        <v>85</v>
      </c>
      <c r="AV858" s="14" t="s">
        <v>83</v>
      </c>
      <c r="AW858" s="14" t="s">
        <v>37</v>
      </c>
      <c r="AX858" s="14" t="s">
        <v>76</v>
      </c>
      <c r="AY858" s="258" t="s">
        <v>308</v>
      </c>
    </row>
    <row r="859" s="14" customFormat="1">
      <c r="A859" s="14"/>
      <c r="B859" s="249"/>
      <c r="C859" s="250"/>
      <c r="D859" s="236" t="s">
        <v>319</v>
      </c>
      <c r="E859" s="251" t="s">
        <v>19</v>
      </c>
      <c r="F859" s="252" t="s">
        <v>3043</v>
      </c>
      <c r="G859" s="250"/>
      <c r="H859" s="251" t="s">
        <v>19</v>
      </c>
      <c r="I859" s="253"/>
      <c r="J859" s="250"/>
      <c r="K859" s="250"/>
      <c r="L859" s="254"/>
      <c r="M859" s="255"/>
      <c r="N859" s="256"/>
      <c r="O859" s="256"/>
      <c r="P859" s="256"/>
      <c r="Q859" s="256"/>
      <c r="R859" s="256"/>
      <c r="S859" s="256"/>
      <c r="T859" s="257"/>
      <c r="U859" s="14"/>
      <c r="V859" s="14"/>
      <c r="W859" s="14"/>
      <c r="X859" s="14"/>
      <c r="Y859" s="14"/>
      <c r="Z859" s="14"/>
      <c r="AA859" s="14"/>
      <c r="AB859" s="14"/>
      <c r="AC859" s="14"/>
      <c r="AD859" s="14"/>
      <c r="AE859" s="14"/>
      <c r="AT859" s="258" t="s">
        <v>319</v>
      </c>
      <c r="AU859" s="258" t="s">
        <v>85</v>
      </c>
      <c r="AV859" s="14" t="s">
        <v>83</v>
      </c>
      <c r="AW859" s="14" t="s">
        <v>37</v>
      </c>
      <c r="AX859" s="14" t="s">
        <v>76</v>
      </c>
      <c r="AY859" s="258" t="s">
        <v>308</v>
      </c>
    </row>
    <row r="860" s="14" customFormat="1">
      <c r="A860" s="14"/>
      <c r="B860" s="249"/>
      <c r="C860" s="250"/>
      <c r="D860" s="236" t="s">
        <v>319</v>
      </c>
      <c r="E860" s="251" t="s">
        <v>19</v>
      </c>
      <c r="F860" s="252" t="s">
        <v>3620</v>
      </c>
      <c r="G860" s="250"/>
      <c r="H860" s="251" t="s">
        <v>19</v>
      </c>
      <c r="I860" s="253"/>
      <c r="J860" s="250"/>
      <c r="K860" s="250"/>
      <c r="L860" s="254"/>
      <c r="M860" s="255"/>
      <c r="N860" s="256"/>
      <c r="O860" s="256"/>
      <c r="P860" s="256"/>
      <c r="Q860" s="256"/>
      <c r="R860" s="256"/>
      <c r="S860" s="256"/>
      <c r="T860" s="257"/>
      <c r="U860" s="14"/>
      <c r="V860" s="14"/>
      <c r="W860" s="14"/>
      <c r="X860" s="14"/>
      <c r="Y860" s="14"/>
      <c r="Z860" s="14"/>
      <c r="AA860" s="14"/>
      <c r="AB860" s="14"/>
      <c r="AC860" s="14"/>
      <c r="AD860" s="14"/>
      <c r="AE860" s="14"/>
      <c r="AT860" s="258" t="s">
        <v>319</v>
      </c>
      <c r="AU860" s="258" t="s">
        <v>85</v>
      </c>
      <c r="AV860" s="14" t="s">
        <v>83</v>
      </c>
      <c r="AW860" s="14" t="s">
        <v>37</v>
      </c>
      <c r="AX860" s="14" t="s">
        <v>76</v>
      </c>
      <c r="AY860" s="258" t="s">
        <v>308</v>
      </c>
    </row>
    <row r="861" s="13" customFormat="1">
      <c r="A861" s="13"/>
      <c r="B861" s="234"/>
      <c r="C861" s="235"/>
      <c r="D861" s="236" t="s">
        <v>319</v>
      </c>
      <c r="E861" s="237" t="s">
        <v>19</v>
      </c>
      <c r="F861" s="238" t="s">
        <v>83</v>
      </c>
      <c r="G861" s="235"/>
      <c r="H861" s="239">
        <v>1</v>
      </c>
      <c r="I861" s="240"/>
      <c r="J861" s="235"/>
      <c r="K861" s="235"/>
      <c r="L861" s="241"/>
      <c r="M861" s="242"/>
      <c r="N861" s="243"/>
      <c r="O861" s="243"/>
      <c r="P861" s="243"/>
      <c r="Q861" s="243"/>
      <c r="R861" s="243"/>
      <c r="S861" s="243"/>
      <c r="T861" s="244"/>
      <c r="U861" s="13"/>
      <c r="V861" s="13"/>
      <c r="W861" s="13"/>
      <c r="X861" s="13"/>
      <c r="Y861" s="13"/>
      <c r="Z861" s="13"/>
      <c r="AA861" s="13"/>
      <c r="AB861" s="13"/>
      <c r="AC861" s="13"/>
      <c r="AD861" s="13"/>
      <c r="AE861" s="13"/>
      <c r="AT861" s="245" t="s">
        <v>319</v>
      </c>
      <c r="AU861" s="245" t="s">
        <v>85</v>
      </c>
      <c r="AV861" s="13" t="s">
        <v>85</v>
      </c>
      <c r="AW861" s="13" t="s">
        <v>37</v>
      </c>
      <c r="AX861" s="13" t="s">
        <v>76</v>
      </c>
      <c r="AY861" s="245" t="s">
        <v>308</v>
      </c>
    </row>
    <row r="862" s="14" customFormat="1">
      <c r="A862" s="14"/>
      <c r="B862" s="249"/>
      <c r="C862" s="250"/>
      <c r="D862" s="236" t="s">
        <v>319</v>
      </c>
      <c r="E862" s="251" t="s">
        <v>19</v>
      </c>
      <c r="F862" s="252" t="s">
        <v>3621</v>
      </c>
      <c r="G862" s="250"/>
      <c r="H862" s="251" t="s">
        <v>19</v>
      </c>
      <c r="I862" s="253"/>
      <c r="J862" s="250"/>
      <c r="K862" s="250"/>
      <c r="L862" s="254"/>
      <c r="M862" s="255"/>
      <c r="N862" s="256"/>
      <c r="O862" s="256"/>
      <c r="P862" s="256"/>
      <c r="Q862" s="256"/>
      <c r="R862" s="256"/>
      <c r="S862" s="256"/>
      <c r="T862" s="257"/>
      <c r="U862" s="14"/>
      <c r="V862" s="14"/>
      <c r="W862" s="14"/>
      <c r="X862" s="14"/>
      <c r="Y862" s="14"/>
      <c r="Z862" s="14"/>
      <c r="AA862" s="14"/>
      <c r="AB862" s="14"/>
      <c r="AC862" s="14"/>
      <c r="AD862" s="14"/>
      <c r="AE862" s="14"/>
      <c r="AT862" s="258" t="s">
        <v>319</v>
      </c>
      <c r="AU862" s="258" t="s">
        <v>85</v>
      </c>
      <c r="AV862" s="14" t="s">
        <v>83</v>
      </c>
      <c r="AW862" s="14" t="s">
        <v>37</v>
      </c>
      <c r="AX862" s="14" t="s">
        <v>76</v>
      </c>
      <c r="AY862" s="258" t="s">
        <v>308</v>
      </c>
    </row>
    <row r="863" s="13" customFormat="1">
      <c r="A863" s="13"/>
      <c r="B863" s="234"/>
      <c r="C863" s="235"/>
      <c r="D863" s="236" t="s">
        <v>319</v>
      </c>
      <c r="E863" s="237" t="s">
        <v>19</v>
      </c>
      <c r="F863" s="238" t="s">
        <v>83</v>
      </c>
      <c r="G863" s="235"/>
      <c r="H863" s="239">
        <v>1</v>
      </c>
      <c r="I863" s="240"/>
      <c r="J863" s="235"/>
      <c r="K863" s="235"/>
      <c r="L863" s="241"/>
      <c r="M863" s="242"/>
      <c r="N863" s="243"/>
      <c r="O863" s="243"/>
      <c r="P863" s="243"/>
      <c r="Q863" s="243"/>
      <c r="R863" s="243"/>
      <c r="S863" s="243"/>
      <c r="T863" s="244"/>
      <c r="U863" s="13"/>
      <c r="V863" s="13"/>
      <c r="W863" s="13"/>
      <c r="X863" s="13"/>
      <c r="Y863" s="13"/>
      <c r="Z863" s="13"/>
      <c r="AA863" s="13"/>
      <c r="AB863" s="13"/>
      <c r="AC863" s="13"/>
      <c r="AD863" s="13"/>
      <c r="AE863" s="13"/>
      <c r="AT863" s="245" t="s">
        <v>319</v>
      </c>
      <c r="AU863" s="245" t="s">
        <v>85</v>
      </c>
      <c r="AV863" s="13" t="s">
        <v>85</v>
      </c>
      <c r="AW863" s="13" t="s">
        <v>37</v>
      </c>
      <c r="AX863" s="13" t="s">
        <v>76</v>
      </c>
      <c r="AY863" s="245" t="s">
        <v>308</v>
      </c>
    </row>
    <row r="864" s="15" customFormat="1">
      <c r="A864" s="15"/>
      <c r="B864" s="259"/>
      <c r="C864" s="260"/>
      <c r="D864" s="236" t="s">
        <v>319</v>
      </c>
      <c r="E864" s="261" t="s">
        <v>19</v>
      </c>
      <c r="F864" s="262" t="s">
        <v>448</v>
      </c>
      <c r="G864" s="260"/>
      <c r="H864" s="263">
        <v>2</v>
      </c>
      <c r="I864" s="264"/>
      <c r="J864" s="260"/>
      <c r="K864" s="260"/>
      <c r="L864" s="265"/>
      <c r="M864" s="266"/>
      <c r="N864" s="267"/>
      <c r="O864" s="267"/>
      <c r="P864" s="267"/>
      <c r="Q864" s="267"/>
      <c r="R864" s="267"/>
      <c r="S864" s="267"/>
      <c r="T864" s="268"/>
      <c r="U864" s="15"/>
      <c r="V864" s="15"/>
      <c r="W864" s="15"/>
      <c r="X864" s="15"/>
      <c r="Y864" s="15"/>
      <c r="Z864" s="15"/>
      <c r="AA864" s="15"/>
      <c r="AB864" s="15"/>
      <c r="AC864" s="15"/>
      <c r="AD864" s="15"/>
      <c r="AE864" s="15"/>
      <c r="AT864" s="269" t="s">
        <v>319</v>
      </c>
      <c r="AU864" s="269" t="s">
        <v>85</v>
      </c>
      <c r="AV864" s="15" t="s">
        <v>315</v>
      </c>
      <c r="AW864" s="15" t="s">
        <v>37</v>
      </c>
      <c r="AX864" s="15" t="s">
        <v>83</v>
      </c>
      <c r="AY864" s="269" t="s">
        <v>308</v>
      </c>
    </row>
    <row r="865" s="2" customFormat="1" ht="37.8" customHeight="1">
      <c r="A865" s="41"/>
      <c r="B865" s="42"/>
      <c r="C865" s="216" t="s">
        <v>3626</v>
      </c>
      <c r="D865" s="216" t="s">
        <v>310</v>
      </c>
      <c r="E865" s="217" t="s">
        <v>3627</v>
      </c>
      <c r="F865" s="218" t="s">
        <v>3628</v>
      </c>
      <c r="G865" s="219" t="s">
        <v>323</v>
      </c>
      <c r="H865" s="220">
        <v>3</v>
      </c>
      <c r="I865" s="221"/>
      <c r="J865" s="222">
        <f>ROUND(I865*H865,2)</f>
        <v>0</v>
      </c>
      <c r="K865" s="218" t="s">
        <v>314</v>
      </c>
      <c r="L865" s="47"/>
      <c r="M865" s="223" t="s">
        <v>19</v>
      </c>
      <c r="N865" s="224" t="s">
        <v>47</v>
      </c>
      <c r="O865" s="87"/>
      <c r="P865" s="225">
        <f>O865*H865</f>
        <v>0</v>
      </c>
      <c r="Q865" s="225">
        <v>0</v>
      </c>
      <c r="R865" s="225">
        <f>Q865*H865</f>
        <v>0</v>
      </c>
      <c r="S865" s="225">
        <v>0</v>
      </c>
      <c r="T865" s="226">
        <f>S865*H865</f>
        <v>0</v>
      </c>
      <c r="U865" s="41"/>
      <c r="V865" s="41"/>
      <c r="W865" s="41"/>
      <c r="X865" s="41"/>
      <c r="Y865" s="41"/>
      <c r="Z865" s="41"/>
      <c r="AA865" s="41"/>
      <c r="AB865" s="41"/>
      <c r="AC865" s="41"/>
      <c r="AD865" s="41"/>
      <c r="AE865" s="41"/>
      <c r="AR865" s="227" t="s">
        <v>782</v>
      </c>
      <c r="AT865" s="227" t="s">
        <v>310</v>
      </c>
      <c r="AU865" s="227" t="s">
        <v>85</v>
      </c>
      <c r="AY865" s="20" t="s">
        <v>308</v>
      </c>
      <c r="BE865" s="228">
        <f>IF(N865="základní",J865,0)</f>
        <v>0</v>
      </c>
      <c r="BF865" s="228">
        <f>IF(N865="snížená",J865,0)</f>
        <v>0</v>
      </c>
      <c r="BG865" s="228">
        <f>IF(N865="zákl. přenesená",J865,0)</f>
        <v>0</v>
      </c>
      <c r="BH865" s="228">
        <f>IF(N865="sníž. přenesená",J865,0)</f>
        <v>0</v>
      </c>
      <c r="BI865" s="228">
        <f>IF(N865="nulová",J865,0)</f>
        <v>0</v>
      </c>
      <c r="BJ865" s="20" t="s">
        <v>83</v>
      </c>
      <c r="BK865" s="228">
        <f>ROUND(I865*H865,2)</f>
        <v>0</v>
      </c>
      <c r="BL865" s="20" t="s">
        <v>782</v>
      </c>
      <c r="BM865" s="227" t="s">
        <v>3629</v>
      </c>
    </row>
    <row r="866" s="2" customFormat="1">
      <c r="A866" s="41"/>
      <c r="B866" s="42"/>
      <c r="C866" s="43"/>
      <c r="D866" s="229" t="s">
        <v>317</v>
      </c>
      <c r="E866" s="43"/>
      <c r="F866" s="230" t="s">
        <v>3630</v>
      </c>
      <c r="G866" s="43"/>
      <c r="H866" s="43"/>
      <c r="I866" s="231"/>
      <c r="J866" s="43"/>
      <c r="K866" s="43"/>
      <c r="L866" s="47"/>
      <c r="M866" s="232"/>
      <c r="N866" s="233"/>
      <c r="O866" s="87"/>
      <c r="P866" s="87"/>
      <c r="Q866" s="87"/>
      <c r="R866" s="87"/>
      <c r="S866" s="87"/>
      <c r="T866" s="88"/>
      <c r="U866" s="41"/>
      <c r="V866" s="41"/>
      <c r="W866" s="41"/>
      <c r="X866" s="41"/>
      <c r="Y866" s="41"/>
      <c r="Z866" s="41"/>
      <c r="AA866" s="41"/>
      <c r="AB866" s="41"/>
      <c r="AC866" s="41"/>
      <c r="AD866" s="41"/>
      <c r="AE866" s="41"/>
      <c r="AT866" s="20" t="s">
        <v>317</v>
      </c>
      <c r="AU866" s="20" t="s">
        <v>85</v>
      </c>
    </row>
    <row r="867" s="14" customFormat="1">
      <c r="A867" s="14"/>
      <c r="B867" s="249"/>
      <c r="C867" s="250"/>
      <c r="D867" s="236" t="s">
        <v>319</v>
      </c>
      <c r="E867" s="251" t="s">
        <v>19</v>
      </c>
      <c r="F867" s="252" t="s">
        <v>3608</v>
      </c>
      <c r="G867" s="250"/>
      <c r="H867" s="251" t="s">
        <v>19</v>
      </c>
      <c r="I867" s="253"/>
      <c r="J867" s="250"/>
      <c r="K867" s="250"/>
      <c r="L867" s="254"/>
      <c r="M867" s="255"/>
      <c r="N867" s="256"/>
      <c r="O867" s="256"/>
      <c r="P867" s="256"/>
      <c r="Q867" s="256"/>
      <c r="R867" s="256"/>
      <c r="S867" s="256"/>
      <c r="T867" s="257"/>
      <c r="U867" s="14"/>
      <c r="V867" s="14"/>
      <c r="W867" s="14"/>
      <c r="X867" s="14"/>
      <c r="Y867" s="14"/>
      <c r="Z867" s="14"/>
      <c r="AA867" s="14"/>
      <c r="AB867" s="14"/>
      <c r="AC867" s="14"/>
      <c r="AD867" s="14"/>
      <c r="AE867" s="14"/>
      <c r="AT867" s="258" t="s">
        <v>319</v>
      </c>
      <c r="AU867" s="258" t="s">
        <v>85</v>
      </c>
      <c r="AV867" s="14" t="s">
        <v>83</v>
      </c>
      <c r="AW867" s="14" t="s">
        <v>37</v>
      </c>
      <c r="AX867" s="14" t="s">
        <v>76</v>
      </c>
      <c r="AY867" s="258" t="s">
        <v>308</v>
      </c>
    </row>
    <row r="868" s="14" customFormat="1">
      <c r="A868" s="14"/>
      <c r="B868" s="249"/>
      <c r="C868" s="250"/>
      <c r="D868" s="236" t="s">
        <v>319</v>
      </c>
      <c r="E868" s="251" t="s">
        <v>19</v>
      </c>
      <c r="F868" s="252" t="s">
        <v>3043</v>
      </c>
      <c r="G868" s="250"/>
      <c r="H868" s="251" t="s">
        <v>19</v>
      </c>
      <c r="I868" s="253"/>
      <c r="J868" s="250"/>
      <c r="K868" s="250"/>
      <c r="L868" s="254"/>
      <c r="M868" s="255"/>
      <c r="N868" s="256"/>
      <c r="O868" s="256"/>
      <c r="P868" s="256"/>
      <c r="Q868" s="256"/>
      <c r="R868" s="256"/>
      <c r="S868" s="256"/>
      <c r="T868" s="257"/>
      <c r="U868" s="14"/>
      <c r="V868" s="14"/>
      <c r="W868" s="14"/>
      <c r="X868" s="14"/>
      <c r="Y868" s="14"/>
      <c r="Z868" s="14"/>
      <c r="AA868" s="14"/>
      <c r="AB868" s="14"/>
      <c r="AC868" s="14"/>
      <c r="AD868" s="14"/>
      <c r="AE868" s="14"/>
      <c r="AT868" s="258" t="s">
        <v>319</v>
      </c>
      <c r="AU868" s="258" t="s">
        <v>85</v>
      </c>
      <c r="AV868" s="14" t="s">
        <v>83</v>
      </c>
      <c r="AW868" s="14" t="s">
        <v>37</v>
      </c>
      <c r="AX868" s="14" t="s">
        <v>76</v>
      </c>
      <c r="AY868" s="258" t="s">
        <v>308</v>
      </c>
    </row>
    <row r="869" s="14" customFormat="1">
      <c r="A869" s="14"/>
      <c r="B869" s="249"/>
      <c r="C869" s="250"/>
      <c r="D869" s="236" t="s">
        <v>319</v>
      </c>
      <c r="E869" s="251" t="s">
        <v>19</v>
      </c>
      <c r="F869" s="252" t="s">
        <v>3631</v>
      </c>
      <c r="G869" s="250"/>
      <c r="H869" s="251" t="s">
        <v>19</v>
      </c>
      <c r="I869" s="253"/>
      <c r="J869" s="250"/>
      <c r="K869" s="250"/>
      <c r="L869" s="254"/>
      <c r="M869" s="255"/>
      <c r="N869" s="256"/>
      <c r="O869" s="256"/>
      <c r="P869" s="256"/>
      <c r="Q869" s="256"/>
      <c r="R869" s="256"/>
      <c r="S869" s="256"/>
      <c r="T869" s="257"/>
      <c r="U869" s="14"/>
      <c r="V869" s="14"/>
      <c r="W869" s="14"/>
      <c r="X869" s="14"/>
      <c r="Y869" s="14"/>
      <c r="Z869" s="14"/>
      <c r="AA869" s="14"/>
      <c r="AB869" s="14"/>
      <c r="AC869" s="14"/>
      <c r="AD869" s="14"/>
      <c r="AE869" s="14"/>
      <c r="AT869" s="258" t="s">
        <v>319</v>
      </c>
      <c r="AU869" s="258" t="s">
        <v>85</v>
      </c>
      <c r="AV869" s="14" t="s">
        <v>83</v>
      </c>
      <c r="AW869" s="14" t="s">
        <v>37</v>
      </c>
      <c r="AX869" s="14" t="s">
        <v>76</v>
      </c>
      <c r="AY869" s="258" t="s">
        <v>308</v>
      </c>
    </row>
    <row r="870" s="13" customFormat="1">
      <c r="A870" s="13"/>
      <c r="B870" s="234"/>
      <c r="C870" s="235"/>
      <c r="D870" s="236" t="s">
        <v>319</v>
      </c>
      <c r="E870" s="237" t="s">
        <v>19</v>
      </c>
      <c r="F870" s="238" t="s">
        <v>83</v>
      </c>
      <c r="G870" s="235"/>
      <c r="H870" s="239">
        <v>1</v>
      </c>
      <c r="I870" s="240"/>
      <c r="J870" s="235"/>
      <c r="K870" s="235"/>
      <c r="L870" s="241"/>
      <c r="M870" s="242"/>
      <c r="N870" s="243"/>
      <c r="O870" s="243"/>
      <c r="P870" s="243"/>
      <c r="Q870" s="243"/>
      <c r="R870" s="243"/>
      <c r="S870" s="243"/>
      <c r="T870" s="244"/>
      <c r="U870" s="13"/>
      <c r="V870" s="13"/>
      <c r="W870" s="13"/>
      <c r="X870" s="13"/>
      <c r="Y870" s="13"/>
      <c r="Z870" s="13"/>
      <c r="AA870" s="13"/>
      <c r="AB870" s="13"/>
      <c r="AC870" s="13"/>
      <c r="AD870" s="13"/>
      <c r="AE870" s="13"/>
      <c r="AT870" s="245" t="s">
        <v>319</v>
      </c>
      <c r="AU870" s="245" t="s">
        <v>85</v>
      </c>
      <c r="AV870" s="13" t="s">
        <v>85</v>
      </c>
      <c r="AW870" s="13" t="s">
        <v>37</v>
      </c>
      <c r="AX870" s="13" t="s">
        <v>76</v>
      </c>
      <c r="AY870" s="245" t="s">
        <v>308</v>
      </c>
    </row>
    <row r="871" s="14" customFormat="1">
      <c r="A871" s="14"/>
      <c r="B871" s="249"/>
      <c r="C871" s="250"/>
      <c r="D871" s="236" t="s">
        <v>319</v>
      </c>
      <c r="E871" s="251" t="s">
        <v>19</v>
      </c>
      <c r="F871" s="252" t="s">
        <v>3632</v>
      </c>
      <c r="G871" s="250"/>
      <c r="H871" s="251" t="s">
        <v>19</v>
      </c>
      <c r="I871" s="253"/>
      <c r="J871" s="250"/>
      <c r="K871" s="250"/>
      <c r="L871" s="254"/>
      <c r="M871" s="255"/>
      <c r="N871" s="256"/>
      <c r="O871" s="256"/>
      <c r="P871" s="256"/>
      <c r="Q871" s="256"/>
      <c r="R871" s="256"/>
      <c r="S871" s="256"/>
      <c r="T871" s="257"/>
      <c r="U871" s="14"/>
      <c r="V871" s="14"/>
      <c r="W871" s="14"/>
      <c r="X871" s="14"/>
      <c r="Y871" s="14"/>
      <c r="Z871" s="14"/>
      <c r="AA871" s="14"/>
      <c r="AB871" s="14"/>
      <c r="AC871" s="14"/>
      <c r="AD871" s="14"/>
      <c r="AE871" s="14"/>
      <c r="AT871" s="258" t="s">
        <v>319</v>
      </c>
      <c r="AU871" s="258" t="s">
        <v>85</v>
      </c>
      <c r="AV871" s="14" t="s">
        <v>83</v>
      </c>
      <c r="AW871" s="14" t="s">
        <v>37</v>
      </c>
      <c r="AX871" s="14" t="s">
        <v>76</v>
      </c>
      <c r="AY871" s="258" t="s">
        <v>308</v>
      </c>
    </row>
    <row r="872" s="13" customFormat="1">
      <c r="A872" s="13"/>
      <c r="B872" s="234"/>
      <c r="C872" s="235"/>
      <c r="D872" s="236" t="s">
        <v>319</v>
      </c>
      <c r="E872" s="237" t="s">
        <v>19</v>
      </c>
      <c r="F872" s="238" t="s">
        <v>83</v>
      </c>
      <c r="G872" s="235"/>
      <c r="H872" s="239">
        <v>1</v>
      </c>
      <c r="I872" s="240"/>
      <c r="J872" s="235"/>
      <c r="K872" s="235"/>
      <c r="L872" s="241"/>
      <c r="M872" s="242"/>
      <c r="N872" s="243"/>
      <c r="O872" s="243"/>
      <c r="P872" s="243"/>
      <c r="Q872" s="243"/>
      <c r="R872" s="243"/>
      <c r="S872" s="243"/>
      <c r="T872" s="244"/>
      <c r="U872" s="13"/>
      <c r="V872" s="13"/>
      <c r="W872" s="13"/>
      <c r="X872" s="13"/>
      <c r="Y872" s="13"/>
      <c r="Z872" s="13"/>
      <c r="AA872" s="13"/>
      <c r="AB872" s="13"/>
      <c r="AC872" s="13"/>
      <c r="AD872" s="13"/>
      <c r="AE872" s="13"/>
      <c r="AT872" s="245" t="s">
        <v>319</v>
      </c>
      <c r="AU872" s="245" t="s">
        <v>85</v>
      </c>
      <c r="AV872" s="13" t="s">
        <v>85</v>
      </c>
      <c r="AW872" s="13" t="s">
        <v>37</v>
      </c>
      <c r="AX872" s="13" t="s">
        <v>76</v>
      </c>
      <c r="AY872" s="245" t="s">
        <v>308</v>
      </c>
    </row>
    <row r="873" s="14" customFormat="1">
      <c r="A873" s="14"/>
      <c r="B873" s="249"/>
      <c r="C873" s="250"/>
      <c r="D873" s="236" t="s">
        <v>319</v>
      </c>
      <c r="E873" s="251" t="s">
        <v>19</v>
      </c>
      <c r="F873" s="252" t="s">
        <v>3633</v>
      </c>
      <c r="G873" s="250"/>
      <c r="H873" s="251" t="s">
        <v>19</v>
      </c>
      <c r="I873" s="253"/>
      <c r="J873" s="250"/>
      <c r="K873" s="250"/>
      <c r="L873" s="254"/>
      <c r="M873" s="255"/>
      <c r="N873" s="256"/>
      <c r="O873" s="256"/>
      <c r="P873" s="256"/>
      <c r="Q873" s="256"/>
      <c r="R873" s="256"/>
      <c r="S873" s="256"/>
      <c r="T873" s="257"/>
      <c r="U873" s="14"/>
      <c r="V873" s="14"/>
      <c r="W873" s="14"/>
      <c r="X873" s="14"/>
      <c r="Y873" s="14"/>
      <c r="Z873" s="14"/>
      <c r="AA873" s="14"/>
      <c r="AB873" s="14"/>
      <c r="AC873" s="14"/>
      <c r="AD873" s="14"/>
      <c r="AE873" s="14"/>
      <c r="AT873" s="258" t="s">
        <v>319</v>
      </c>
      <c r="AU873" s="258" t="s">
        <v>85</v>
      </c>
      <c r="AV873" s="14" t="s">
        <v>83</v>
      </c>
      <c r="AW873" s="14" t="s">
        <v>37</v>
      </c>
      <c r="AX873" s="14" t="s">
        <v>76</v>
      </c>
      <c r="AY873" s="258" t="s">
        <v>308</v>
      </c>
    </row>
    <row r="874" s="13" customFormat="1">
      <c r="A874" s="13"/>
      <c r="B874" s="234"/>
      <c r="C874" s="235"/>
      <c r="D874" s="236" t="s">
        <v>319</v>
      </c>
      <c r="E874" s="237" t="s">
        <v>19</v>
      </c>
      <c r="F874" s="238" t="s">
        <v>83</v>
      </c>
      <c r="G874" s="235"/>
      <c r="H874" s="239">
        <v>1</v>
      </c>
      <c r="I874" s="240"/>
      <c r="J874" s="235"/>
      <c r="K874" s="235"/>
      <c r="L874" s="241"/>
      <c r="M874" s="242"/>
      <c r="N874" s="243"/>
      <c r="O874" s="243"/>
      <c r="P874" s="243"/>
      <c r="Q874" s="243"/>
      <c r="R874" s="243"/>
      <c r="S874" s="243"/>
      <c r="T874" s="244"/>
      <c r="U874" s="13"/>
      <c r="V874" s="13"/>
      <c r="W874" s="13"/>
      <c r="X874" s="13"/>
      <c r="Y874" s="13"/>
      <c r="Z874" s="13"/>
      <c r="AA874" s="13"/>
      <c r="AB874" s="13"/>
      <c r="AC874" s="13"/>
      <c r="AD874" s="13"/>
      <c r="AE874" s="13"/>
      <c r="AT874" s="245" t="s">
        <v>319</v>
      </c>
      <c r="AU874" s="245" t="s">
        <v>85</v>
      </c>
      <c r="AV874" s="13" t="s">
        <v>85</v>
      </c>
      <c r="AW874" s="13" t="s">
        <v>37</v>
      </c>
      <c r="AX874" s="13" t="s">
        <v>76</v>
      </c>
      <c r="AY874" s="245" t="s">
        <v>308</v>
      </c>
    </row>
    <row r="875" s="15" customFormat="1">
      <c r="A875" s="15"/>
      <c r="B875" s="259"/>
      <c r="C875" s="260"/>
      <c r="D875" s="236" t="s">
        <v>319</v>
      </c>
      <c r="E875" s="261" t="s">
        <v>19</v>
      </c>
      <c r="F875" s="262" t="s">
        <v>448</v>
      </c>
      <c r="G875" s="260"/>
      <c r="H875" s="263">
        <v>3</v>
      </c>
      <c r="I875" s="264"/>
      <c r="J875" s="260"/>
      <c r="K875" s="260"/>
      <c r="L875" s="265"/>
      <c r="M875" s="266"/>
      <c r="N875" s="267"/>
      <c r="O875" s="267"/>
      <c r="P875" s="267"/>
      <c r="Q875" s="267"/>
      <c r="R875" s="267"/>
      <c r="S875" s="267"/>
      <c r="T875" s="268"/>
      <c r="U875" s="15"/>
      <c r="V875" s="15"/>
      <c r="W875" s="15"/>
      <c r="X875" s="15"/>
      <c r="Y875" s="15"/>
      <c r="Z875" s="15"/>
      <c r="AA875" s="15"/>
      <c r="AB875" s="15"/>
      <c r="AC875" s="15"/>
      <c r="AD875" s="15"/>
      <c r="AE875" s="15"/>
      <c r="AT875" s="269" t="s">
        <v>319</v>
      </c>
      <c r="AU875" s="269" t="s">
        <v>85</v>
      </c>
      <c r="AV875" s="15" t="s">
        <v>315</v>
      </c>
      <c r="AW875" s="15" t="s">
        <v>37</v>
      </c>
      <c r="AX875" s="15" t="s">
        <v>83</v>
      </c>
      <c r="AY875" s="269" t="s">
        <v>308</v>
      </c>
    </row>
    <row r="876" s="2" customFormat="1" ht="37.8" customHeight="1">
      <c r="A876" s="41"/>
      <c r="B876" s="42"/>
      <c r="C876" s="216" t="s">
        <v>3634</v>
      </c>
      <c r="D876" s="216" t="s">
        <v>310</v>
      </c>
      <c r="E876" s="217" t="s">
        <v>3635</v>
      </c>
      <c r="F876" s="218" t="s">
        <v>3636</v>
      </c>
      <c r="G876" s="219" t="s">
        <v>323</v>
      </c>
      <c r="H876" s="220">
        <v>3</v>
      </c>
      <c r="I876" s="221"/>
      <c r="J876" s="222">
        <f>ROUND(I876*H876,2)</f>
        <v>0</v>
      </c>
      <c r="K876" s="218" t="s">
        <v>314</v>
      </c>
      <c r="L876" s="47"/>
      <c r="M876" s="223" t="s">
        <v>19</v>
      </c>
      <c r="N876" s="224" t="s">
        <v>47</v>
      </c>
      <c r="O876" s="87"/>
      <c r="P876" s="225">
        <f>O876*H876</f>
        <v>0</v>
      </c>
      <c r="Q876" s="225">
        <v>0</v>
      </c>
      <c r="R876" s="225">
        <f>Q876*H876</f>
        <v>0</v>
      </c>
      <c r="S876" s="225">
        <v>0</v>
      </c>
      <c r="T876" s="226">
        <f>S876*H876</f>
        <v>0</v>
      </c>
      <c r="U876" s="41"/>
      <c r="V876" s="41"/>
      <c r="W876" s="41"/>
      <c r="X876" s="41"/>
      <c r="Y876" s="41"/>
      <c r="Z876" s="41"/>
      <c r="AA876" s="41"/>
      <c r="AB876" s="41"/>
      <c r="AC876" s="41"/>
      <c r="AD876" s="41"/>
      <c r="AE876" s="41"/>
      <c r="AR876" s="227" t="s">
        <v>782</v>
      </c>
      <c r="AT876" s="227" t="s">
        <v>310</v>
      </c>
      <c r="AU876" s="227" t="s">
        <v>85</v>
      </c>
      <c r="AY876" s="20" t="s">
        <v>308</v>
      </c>
      <c r="BE876" s="228">
        <f>IF(N876="základní",J876,0)</f>
        <v>0</v>
      </c>
      <c r="BF876" s="228">
        <f>IF(N876="snížená",J876,0)</f>
        <v>0</v>
      </c>
      <c r="BG876" s="228">
        <f>IF(N876="zákl. přenesená",J876,0)</f>
        <v>0</v>
      </c>
      <c r="BH876" s="228">
        <f>IF(N876="sníž. přenesená",J876,0)</f>
        <v>0</v>
      </c>
      <c r="BI876" s="228">
        <f>IF(N876="nulová",J876,0)</f>
        <v>0</v>
      </c>
      <c r="BJ876" s="20" t="s">
        <v>83</v>
      </c>
      <c r="BK876" s="228">
        <f>ROUND(I876*H876,2)</f>
        <v>0</v>
      </c>
      <c r="BL876" s="20" t="s">
        <v>782</v>
      </c>
      <c r="BM876" s="227" t="s">
        <v>3637</v>
      </c>
    </row>
    <row r="877" s="2" customFormat="1">
      <c r="A877" s="41"/>
      <c r="B877" s="42"/>
      <c r="C877" s="43"/>
      <c r="D877" s="229" t="s">
        <v>317</v>
      </c>
      <c r="E877" s="43"/>
      <c r="F877" s="230" t="s">
        <v>3638</v>
      </c>
      <c r="G877" s="43"/>
      <c r="H877" s="43"/>
      <c r="I877" s="231"/>
      <c r="J877" s="43"/>
      <c r="K877" s="43"/>
      <c r="L877" s="47"/>
      <c r="M877" s="232"/>
      <c r="N877" s="233"/>
      <c r="O877" s="87"/>
      <c r="P877" s="87"/>
      <c r="Q877" s="87"/>
      <c r="R877" s="87"/>
      <c r="S877" s="87"/>
      <c r="T877" s="88"/>
      <c r="U877" s="41"/>
      <c r="V877" s="41"/>
      <c r="W877" s="41"/>
      <c r="X877" s="41"/>
      <c r="Y877" s="41"/>
      <c r="Z877" s="41"/>
      <c r="AA877" s="41"/>
      <c r="AB877" s="41"/>
      <c r="AC877" s="41"/>
      <c r="AD877" s="41"/>
      <c r="AE877" s="41"/>
      <c r="AT877" s="20" t="s">
        <v>317</v>
      </c>
      <c r="AU877" s="20" t="s">
        <v>85</v>
      </c>
    </row>
    <row r="878" s="14" customFormat="1">
      <c r="A878" s="14"/>
      <c r="B878" s="249"/>
      <c r="C878" s="250"/>
      <c r="D878" s="236" t="s">
        <v>319</v>
      </c>
      <c r="E878" s="251" t="s">
        <v>19</v>
      </c>
      <c r="F878" s="252" t="s">
        <v>3608</v>
      </c>
      <c r="G878" s="250"/>
      <c r="H878" s="251" t="s">
        <v>19</v>
      </c>
      <c r="I878" s="253"/>
      <c r="J878" s="250"/>
      <c r="K878" s="250"/>
      <c r="L878" s="254"/>
      <c r="M878" s="255"/>
      <c r="N878" s="256"/>
      <c r="O878" s="256"/>
      <c r="P878" s="256"/>
      <c r="Q878" s="256"/>
      <c r="R878" s="256"/>
      <c r="S878" s="256"/>
      <c r="T878" s="257"/>
      <c r="U878" s="14"/>
      <c r="V878" s="14"/>
      <c r="W878" s="14"/>
      <c r="X878" s="14"/>
      <c r="Y878" s="14"/>
      <c r="Z878" s="14"/>
      <c r="AA878" s="14"/>
      <c r="AB878" s="14"/>
      <c r="AC878" s="14"/>
      <c r="AD878" s="14"/>
      <c r="AE878" s="14"/>
      <c r="AT878" s="258" t="s">
        <v>319</v>
      </c>
      <c r="AU878" s="258" t="s">
        <v>85</v>
      </c>
      <c r="AV878" s="14" t="s">
        <v>83</v>
      </c>
      <c r="AW878" s="14" t="s">
        <v>37</v>
      </c>
      <c r="AX878" s="14" t="s">
        <v>76</v>
      </c>
      <c r="AY878" s="258" t="s">
        <v>308</v>
      </c>
    </row>
    <row r="879" s="14" customFormat="1">
      <c r="A879" s="14"/>
      <c r="B879" s="249"/>
      <c r="C879" s="250"/>
      <c r="D879" s="236" t="s">
        <v>319</v>
      </c>
      <c r="E879" s="251" t="s">
        <v>19</v>
      </c>
      <c r="F879" s="252" t="s">
        <v>3043</v>
      </c>
      <c r="G879" s="250"/>
      <c r="H879" s="251" t="s">
        <v>19</v>
      </c>
      <c r="I879" s="253"/>
      <c r="J879" s="250"/>
      <c r="K879" s="250"/>
      <c r="L879" s="254"/>
      <c r="M879" s="255"/>
      <c r="N879" s="256"/>
      <c r="O879" s="256"/>
      <c r="P879" s="256"/>
      <c r="Q879" s="256"/>
      <c r="R879" s="256"/>
      <c r="S879" s="256"/>
      <c r="T879" s="257"/>
      <c r="U879" s="14"/>
      <c r="V879" s="14"/>
      <c r="W879" s="14"/>
      <c r="X879" s="14"/>
      <c r="Y879" s="14"/>
      <c r="Z879" s="14"/>
      <c r="AA879" s="14"/>
      <c r="AB879" s="14"/>
      <c r="AC879" s="14"/>
      <c r="AD879" s="14"/>
      <c r="AE879" s="14"/>
      <c r="AT879" s="258" t="s">
        <v>319</v>
      </c>
      <c r="AU879" s="258" t="s">
        <v>85</v>
      </c>
      <c r="AV879" s="14" t="s">
        <v>83</v>
      </c>
      <c r="AW879" s="14" t="s">
        <v>37</v>
      </c>
      <c r="AX879" s="14" t="s">
        <v>76</v>
      </c>
      <c r="AY879" s="258" t="s">
        <v>308</v>
      </c>
    </row>
    <row r="880" s="14" customFormat="1">
      <c r="A880" s="14"/>
      <c r="B880" s="249"/>
      <c r="C880" s="250"/>
      <c r="D880" s="236" t="s">
        <v>319</v>
      </c>
      <c r="E880" s="251" t="s">
        <v>19</v>
      </c>
      <c r="F880" s="252" t="s">
        <v>3631</v>
      </c>
      <c r="G880" s="250"/>
      <c r="H880" s="251" t="s">
        <v>19</v>
      </c>
      <c r="I880" s="253"/>
      <c r="J880" s="250"/>
      <c r="K880" s="250"/>
      <c r="L880" s="254"/>
      <c r="M880" s="255"/>
      <c r="N880" s="256"/>
      <c r="O880" s="256"/>
      <c r="P880" s="256"/>
      <c r="Q880" s="256"/>
      <c r="R880" s="256"/>
      <c r="S880" s="256"/>
      <c r="T880" s="257"/>
      <c r="U880" s="14"/>
      <c r="V880" s="14"/>
      <c r="W880" s="14"/>
      <c r="X880" s="14"/>
      <c r="Y880" s="14"/>
      <c r="Z880" s="14"/>
      <c r="AA880" s="14"/>
      <c r="AB880" s="14"/>
      <c r="AC880" s="14"/>
      <c r="AD880" s="14"/>
      <c r="AE880" s="14"/>
      <c r="AT880" s="258" t="s">
        <v>319</v>
      </c>
      <c r="AU880" s="258" t="s">
        <v>85</v>
      </c>
      <c r="AV880" s="14" t="s">
        <v>83</v>
      </c>
      <c r="AW880" s="14" t="s">
        <v>37</v>
      </c>
      <c r="AX880" s="14" t="s">
        <v>76</v>
      </c>
      <c r="AY880" s="258" t="s">
        <v>308</v>
      </c>
    </row>
    <row r="881" s="13" customFormat="1">
      <c r="A881" s="13"/>
      <c r="B881" s="234"/>
      <c r="C881" s="235"/>
      <c r="D881" s="236" t="s">
        <v>319</v>
      </c>
      <c r="E881" s="237" t="s">
        <v>19</v>
      </c>
      <c r="F881" s="238" t="s">
        <v>83</v>
      </c>
      <c r="G881" s="235"/>
      <c r="H881" s="239">
        <v>1</v>
      </c>
      <c r="I881" s="240"/>
      <c r="J881" s="235"/>
      <c r="K881" s="235"/>
      <c r="L881" s="241"/>
      <c r="M881" s="242"/>
      <c r="N881" s="243"/>
      <c r="O881" s="243"/>
      <c r="P881" s="243"/>
      <c r="Q881" s="243"/>
      <c r="R881" s="243"/>
      <c r="S881" s="243"/>
      <c r="T881" s="244"/>
      <c r="U881" s="13"/>
      <c r="V881" s="13"/>
      <c r="W881" s="13"/>
      <c r="X881" s="13"/>
      <c r="Y881" s="13"/>
      <c r="Z881" s="13"/>
      <c r="AA881" s="13"/>
      <c r="AB881" s="13"/>
      <c r="AC881" s="13"/>
      <c r="AD881" s="13"/>
      <c r="AE881" s="13"/>
      <c r="AT881" s="245" t="s">
        <v>319</v>
      </c>
      <c r="AU881" s="245" t="s">
        <v>85</v>
      </c>
      <c r="AV881" s="13" t="s">
        <v>85</v>
      </c>
      <c r="AW881" s="13" t="s">
        <v>37</v>
      </c>
      <c r="AX881" s="13" t="s">
        <v>76</v>
      </c>
      <c r="AY881" s="245" t="s">
        <v>308</v>
      </c>
    </row>
    <row r="882" s="14" customFormat="1">
      <c r="A882" s="14"/>
      <c r="B882" s="249"/>
      <c r="C882" s="250"/>
      <c r="D882" s="236" t="s">
        <v>319</v>
      </c>
      <c r="E882" s="251" t="s">
        <v>19</v>
      </c>
      <c r="F882" s="252" t="s">
        <v>3632</v>
      </c>
      <c r="G882" s="250"/>
      <c r="H882" s="251" t="s">
        <v>19</v>
      </c>
      <c r="I882" s="253"/>
      <c r="J882" s="250"/>
      <c r="K882" s="250"/>
      <c r="L882" s="254"/>
      <c r="M882" s="255"/>
      <c r="N882" s="256"/>
      <c r="O882" s="256"/>
      <c r="P882" s="256"/>
      <c r="Q882" s="256"/>
      <c r="R882" s="256"/>
      <c r="S882" s="256"/>
      <c r="T882" s="257"/>
      <c r="U882" s="14"/>
      <c r="V882" s="14"/>
      <c r="W882" s="14"/>
      <c r="X882" s="14"/>
      <c r="Y882" s="14"/>
      <c r="Z882" s="14"/>
      <c r="AA882" s="14"/>
      <c r="AB882" s="14"/>
      <c r="AC882" s="14"/>
      <c r="AD882" s="14"/>
      <c r="AE882" s="14"/>
      <c r="AT882" s="258" t="s">
        <v>319</v>
      </c>
      <c r="AU882" s="258" t="s">
        <v>85</v>
      </c>
      <c r="AV882" s="14" t="s">
        <v>83</v>
      </c>
      <c r="AW882" s="14" t="s">
        <v>37</v>
      </c>
      <c r="AX882" s="14" t="s">
        <v>76</v>
      </c>
      <c r="AY882" s="258" t="s">
        <v>308</v>
      </c>
    </row>
    <row r="883" s="13" customFormat="1">
      <c r="A883" s="13"/>
      <c r="B883" s="234"/>
      <c r="C883" s="235"/>
      <c r="D883" s="236" t="s">
        <v>319</v>
      </c>
      <c r="E883" s="237" t="s">
        <v>19</v>
      </c>
      <c r="F883" s="238" t="s">
        <v>83</v>
      </c>
      <c r="G883" s="235"/>
      <c r="H883" s="239">
        <v>1</v>
      </c>
      <c r="I883" s="240"/>
      <c r="J883" s="235"/>
      <c r="K883" s="235"/>
      <c r="L883" s="241"/>
      <c r="M883" s="242"/>
      <c r="N883" s="243"/>
      <c r="O883" s="243"/>
      <c r="P883" s="243"/>
      <c r="Q883" s="243"/>
      <c r="R883" s="243"/>
      <c r="S883" s="243"/>
      <c r="T883" s="244"/>
      <c r="U883" s="13"/>
      <c r="V883" s="13"/>
      <c r="W883" s="13"/>
      <c r="X883" s="13"/>
      <c r="Y883" s="13"/>
      <c r="Z883" s="13"/>
      <c r="AA883" s="13"/>
      <c r="AB883" s="13"/>
      <c r="AC883" s="13"/>
      <c r="AD883" s="13"/>
      <c r="AE883" s="13"/>
      <c r="AT883" s="245" t="s">
        <v>319</v>
      </c>
      <c r="AU883" s="245" t="s">
        <v>85</v>
      </c>
      <c r="AV883" s="13" t="s">
        <v>85</v>
      </c>
      <c r="AW883" s="13" t="s">
        <v>37</v>
      </c>
      <c r="AX883" s="13" t="s">
        <v>76</v>
      </c>
      <c r="AY883" s="245" t="s">
        <v>308</v>
      </c>
    </row>
    <row r="884" s="14" customFormat="1">
      <c r="A884" s="14"/>
      <c r="B884" s="249"/>
      <c r="C884" s="250"/>
      <c r="D884" s="236" t="s">
        <v>319</v>
      </c>
      <c r="E884" s="251" t="s">
        <v>19</v>
      </c>
      <c r="F884" s="252" t="s">
        <v>3633</v>
      </c>
      <c r="G884" s="250"/>
      <c r="H884" s="251" t="s">
        <v>19</v>
      </c>
      <c r="I884" s="253"/>
      <c r="J884" s="250"/>
      <c r="K884" s="250"/>
      <c r="L884" s="254"/>
      <c r="M884" s="255"/>
      <c r="N884" s="256"/>
      <c r="O884" s="256"/>
      <c r="P884" s="256"/>
      <c r="Q884" s="256"/>
      <c r="R884" s="256"/>
      <c r="S884" s="256"/>
      <c r="T884" s="257"/>
      <c r="U884" s="14"/>
      <c r="V884" s="14"/>
      <c r="W884" s="14"/>
      <c r="X884" s="14"/>
      <c r="Y884" s="14"/>
      <c r="Z884" s="14"/>
      <c r="AA884" s="14"/>
      <c r="AB884" s="14"/>
      <c r="AC884" s="14"/>
      <c r="AD884" s="14"/>
      <c r="AE884" s="14"/>
      <c r="AT884" s="258" t="s">
        <v>319</v>
      </c>
      <c r="AU884" s="258" t="s">
        <v>85</v>
      </c>
      <c r="AV884" s="14" t="s">
        <v>83</v>
      </c>
      <c r="AW884" s="14" t="s">
        <v>37</v>
      </c>
      <c r="AX884" s="14" t="s">
        <v>76</v>
      </c>
      <c r="AY884" s="258" t="s">
        <v>308</v>
      </c>
    </row>
    <row r="885" s="13" customFormat="1">
      <c r="A885" s="13"/>
      <c r="B885" s="234"/>
      <c r="C885" s="235"/>
      <c r="D885" s="236" t="s">
        <v>319</v>
      </c>
      <c r="E885" s="237" t="s">
        <v>19</v>
      </c>
      <c r="F885" s="238" t="s">
        <v>83</v>
      </c>
      <c r="G885" s="235"/>
      <c r="H885" s="239">
        <v>1</v>
      </c>
      <c r="I885" s="240"/>
      <c r="J885" s="235"/>
      <c r="K885" s="235"/>
      <c r="L885" s="241"/>
      <c r="M885" s="242"/>
      <c r="N885" s="243"/>
      <c r="O885" s="243"/>
      <c r="P885" s="243"/>
      <c r="Q885" s="243"/>
      <c r="R885" s="243"/>
      <c r="S885" s="243"/>
      <c r="T885" s="244"/>
      <c r="U885" s="13"/>
      <c r="V885" s="13"/>
      <c r="W885" s="13"/>
      <c r="X885" s="13"/>
      <c r="Y885" s="13"/>
      <c r="Z885" s="13"/>
      <c r="AA885" s="13"/>
      <c r="AB885" s="13"/>
      <c r="AC885" s="13"/>
      <c r="AD885" s="13"/>
      <c r="AE885" s="13"/>
      <c r="AT885" s="245" t="s">
        <v>319</v>
      </c>
      <c r="AU885" s="245" t="s">
        <v>85</v>
      </c>
      <c r="AV885" s="13" t="s">
        <v>85</v>
      </c>
      <c r="AW885" s="13" t="s">
        <v>37</v>
      </c>
      <c r="AX885" s="13" t="s">
        <v>76</v>
      </c>
      <c r="AY885" s="245" t="s">
        <v>308</v>
      </c>
    </row>
    <row r="886" s="15" customFormat="1">
      <c r="A886" s="15"/>
      <c r="B886" s="259"/>
      <c r="C886" s="260"/>
      <c r="D886" s="236" t="s">
        <v>319</v>
      </c>
      <c r="E886" s="261" t="s">
        <v>19</v>
      </c>
      <c r="F886" s="262" t="s">
        <v>448</v>
      </c>
      <c r="G886" s="260"/>
      <c r="H886" s="263">
        <v>3</v>
      </c>
      <c r="I886" s="264"/>
      <c r="J886" s="260"/>
      <c r="K886" s="260"/>
      <c r="L886" s="265"/>
      <c r="M886" s="266"/>
      <c r="N886" s="267"/>
      <c r="O886" s="267"/>
      <c r="P886" s="267"/>
      <c r="Q886" s="267"/>
      <c r="R886" s="267"/>
      <c r="S886" s="267"/>
      <c r="T886" s="268"/>
      <c r="U886" s="15"/>
      <c r="V886" s="15"/>
      <c r="W886" s="15"/>
      <c r="X886" s="15"/>
      <c r="Y886" s="15"/>
      <c r="Z886" s="15"/>
      <c r="AA886" s="15"/>
      <c r="AB886" s="15"/>
      <c r="AC886" s="15"/>
      <c r="AD886" s="15"/>
      <c r="AE886" s="15"/>
      <c r="AT886" s="269" t="s">
        <v>319</v>
      </c>
      <c r="AU886" s="269" t="s">
        <v>85</v>
      </c>
      <c r="AV886" s="15" t="s">
        <v>315</v>
      </c>
      <c r="AW886" s="15" t="s">
        <v>37</v>
      </c>
      <c r="AX886" s="15" t="s">
        <v>83</v>
      </c>
      <c r="AY886" s="269" t="s">
        <v>308</v>
      </c>
    </row>
    <row r="887" s="2" customFormat="1" ht="37.8" customHeight="1">
      <c r="A887" s="41"/>
      <c r="B887" s="42"/>
      <c r="C887" s="216" t="s">
        <v>3639</v>
      </c>
      <c r="D887" s="216" t="s">
        <v>310</v>
      </c>
      <c r="E887" s="217" t="s">
        <v>3640</v>
      </c>
      <c r="F887" s="218" t="s">
        <v>3641</v>
      </c>
      <c r="G887" s="219" t="s">
        <v>323</v>
      </c>
      <c r="H887" s="220">
        <v>3</v>
      </c>
      <c r="I887" s="221"/>
      <c r="J887" s="222">
        <f>ROUND(I887*H887,2)</f>
        <v>0</v>
      </c>
      <c r="K887" s="218" t="s">
        <v>314</v>
      </c>
      <c r="L887" s="47"/>
      <c r="M887" s="223" t="s">
        <v>19</v>
      </c>
      <c r="N887" s="224" t="s">
        <v>47</v>
      </c>
      <c r="O887" s="87"/>
      <c r="P887" s="225">
        <f>O887*H887</f>
        <v>0</v>
      </c>
      <c r="Q887" s="225">
        <v>0</v>
      </c>
      <c r="R887" s="225">
        <f>Q887*H887</f>
        <v>0</v>
      </c>
      <c r="S887" s="225">
        <v>0</v>
      </c>
      <c r="T887" s="226">
        <f>S887*H887</f>
        <v>0</v>
      </c>
      <c r="U887" s="41"/>
      <c r="V887" s="41"/>
      <c r="W887" s="41"/>
      <c r="X887" s="41"/>
      <c r="Y887" s="41"/>
      <c r="Z887" s="41"/>
      <c r="AA887" s="41"/>
      <c r="AB887" s="41"/>
      <c r="AC887" s="41"/>
      <c r="AD887" s="41"/>
      <c r="AE887" s="41"/>
      <c r="AR887" s="227" t="s">
        <v>782</v>
      </c>
      <c r="AT887" s="227" t="s">
        <v>310</v>
      </c>
      <c r="AU887" s="227" t="s">
        <v>85</v>
      </c>
      <c r="AY887" s="20" t="s">
        <v>308</v>
      </c>
      <c r="BE887" s="228">
        <f>IF(N887="základní",J887,0)</f>
        <v>0</v>
      </c>
      <c r="BF887" s="228">
        <f>IF(N887="snížená",J887,0)</f>
        <v>0</v>
      </c>
      <c r="BG887" s="228">
        <f>IF(N887="zákl. přenesená",J887,0)</f>
        <v>0</v>
      </c>
      <c r="BH887" s="228">
        <f>IF(N887="sníž. přenesená",J887,0)</f>
        <v>0</v>
      </c>
      <c r="BI887" s="228">
        <f>IF(N887="nulová",J887,0)</f>
        <v>0</v>
      </c>
      <c r="BJ887" s="20" t="s">
        <v>83</v>
      </c>
      <c r="BK887" s="228">
        <f>ROUND(I887*H887,2)</f>
        <v>0</v>
      </c>
      <c r="BL887" s="20" t="s">
        <v>782</v>
      </c>
      <c r="BM887" s="227" t="s">
        <v>3642</v>
      </c>
    </row>
    <row r="888" s="2" customFormat="1">
      <c r="A888" s="41"/>
      <c r="B888" s="42"/>
      <c r="C888" s="43"/>
      <c r="D888" s="229" t="s">
        <v>317</v>
      </c>
      <c r="E888" s="43"/>
      <c r="F888" s="230" t="s">
        <v>3643</v>
      </c>
      <c r="G888" s="43"/>
      <c r="H888" s="43"/>
      <c r="I888" s="231"/>
      <c r="J888" s="43"/>
      <c r="K888" s="43"/>
      <c r="L888" s="47"/>
      <c r="M888" s="232"/>
      <c r="N888" s="233"/>
      <c r="O888" s="87"/>
      <c r="P888" s="87"/>
      <c r="Q888" s="87"/>
      <c r="R888" s="87"/>
      <c r="S888" s="87"/>
      <c r="T888" s="88"/>
      <c r="U888" s="41"/>
      <c r="V888" s="41"/>
      <c r="W888" s="41"/>
      <c r="X888" s="41"/>
      <c r="Y888" s="41"/>
      <c r="Z888" s="41"/>
      <c r="AA888" s="41"/>
      <c r="AB888" s="41"/>
      <c r="AC888" s="41"/>
      <c r="AD888" s="41"/>
      <c r="AE888" s="41"/>
      <c r="AT888" s="20" t="s">
        <v>317</v>
      </c>
      <c r="AU888" s="20" t="s">
        <v>85</v>
      </c>
    </row>
    <row r="889" s="14" customFormat="1">
      <c r="A889" s="14"/>
      <c r="B889" s="249"/>
      <c r="C889" s="250"/>
      <c r="D889" s="236" t="s">
        <v>319</v>
      </c>
      <c r="E889" s="251" t="s">
        <v>19</v>
      </c>
      <c r="F889" s="252" t="s">
        <v>3608</v>
      </c>
      <c r="G889" s="250"/>
      <c r="H889" s="251" t="s">
        <v>19</v>
      </c>
      <c r="I889" s="253"/>
      <c r="J889" s="250"/>
      <c r="K889" s="250"/>
      <c r="L889" s="254"/>
      <c r="M889" s="255"/>
      <c r="N889" s="256"/>
      <c r="O889" s="256"/>
      <c r="P889" s="256"/>
      <c r="Q889" s="256"/>
      <c r="R889" s="256"/>
      <c r="S889" s="256"/>
      <c r="T889" s="257"/>
      <c r="U889" s="14"/>
      <c r="V889" s="14"/>
      <c r="W889" s="14"/>
      <c r="X889" s="14"/>
      <c r="Y889" s="14"/>
      <c r="Z889" s="14"/>
      <c r="AA889" s="14"/>
      <c r="AB889" s="14"/>
      <c r="AC889" s="14"/>
      <c r="AD889" s="14"/>
      <c r="AE889" s="14"/>
      <c r="AT889" s="258" t="s">
        <v>319</v>
      </c>
      <c r="AU889" s="258" t="s">
        <v>85</v>
      </c>
      <c r="AV889" s="14" t="s">
        <v>83</v>
      </c>
      <c r="AW889" s="14" t="s">
        <v>37</v>
      </c>
      <c r="AX889" s="14" t="s">
        <v>76</v>
      </c>
      <c r="AY889" s="258" t="s">
        <v>308</v>
      </c>
    </row>
    <row r="890" s="14" customFormat="1">
      <c r="A890" s="14"/>
      <c r="B890" s="249"/>
      <c r="C890" s="250"/>
      <c r="D890" s="236" t="s">
        <v>319</v>
      </c>
      <c r="E890" s="251" t="s">
        <v>19</v>
      </c>
      <c r="F890" s="252" t="s">
        <v>3043</v>
      </c>
      <c r="G890" s="250"/>
      <c r="H890" s="251" t="s">
        <v>19</v>
      </c>
      <c r="I890" s="253"/>
      <c r="J890" s="250"/>
      <c r="K890" s="250"/>
      <c r="L890" s="254"/>
      <c r="M890" s="255"/>
      <c r="N890" s="256"/>
      <c r="O890" s="256"/>
      <c r="P890" s="256"/>
      <c r="Q890" s="256"/>
      <c r="R890" s="256"/>
      <c r="S890" s="256"/>
      <c r="T890" s="257"/>
      <c r="U890" s="14"/>
      <c r="V890" s="14"/>
      <c r="W890" s="14"/>
      <c r="X890" s="14"/>
      <c r="Y890" s="14"/>
      <c r="Z890" s="14"/>
      <c r="AA890" s="14"/>
      <c r="AB890" s="14"/>
      <c r="AC890" s="14"/>
      <c r="AD890" s="14"/>
      <c r="AE890" s="14"/>
      <c r="AT890" s="258" t="s">
        <v>319</v>
      </c>
      <c r="AU890" s="258" t="s">
        <v>85</v>
      </c>
      <c r="AV890" s="14" t="s">
        <v>83</v>
      </c>
      <c r="AW890" s="14" t="s">
        <v>37</v>
      </c>
      <c r="AX890" s="14" t="s">
        <v>76</v>
      </c>
      <c r="AY890" s="258" t="s">
        <v>308</v>
      </c>
    </row>
    <row r="891" s="14" customFormat="1">
      <c r="A891" s="14"/>
      <c r="B891" s="249"/>
      <c r="C891" s="250"/>
      <c r="D891" s="236" t="s">
        <v>319</v>
      </c>
      <c r="E891" s="251" t="s">
        <v>19</v>
      </c>
      <c r="F891" s="252" t="s">
        <v>3644</v>
      </c>
      <c r="G891" s="250"/>
      <c r="H891" s="251" t="s">
        <v>19</v>
      </c>
      <c r="I891" s="253"/>
      <c r="J891" s="250"/>
      <c r="K891" s="250"/>
      <c r="L891" s="254"/>
      <c r="M891" s="255"/>
      <c r="N891" s="256"/>
      <c r="O891" s="256"/>
      <c r="P891" s="256"/>
      <c r="Q891" s="256"/>
      <c r="R891" s="256"/>
      <c r="S891" s="256"/>
      <c r="T891" s="257"/>
      <c r="U891" s="14"/>
      <c r="V891" s="14"/>
      <c r="W891" s="14"/>
      <c r="X891" s="14"/>
      <c r="Y891" s="14"/>
      <c r="Z891" s="14"/>
      <c r="AA891" s="14"/>
      <c r="AB891" s="14"/>
      <c r="AC891" s="14"/>
      <c r="AD891" s="14"/>
      <c r="AE891" s="14"/>
      <c r="AT891" s="258" t="s">
        <v>319</v>
      </c>
      <c r="AU891" s="258" t="s">
        <v>85</v>
      </c>
      <c r="AV891" s="14" t="s">
        <v>83</v>
      </c>
      <c r="AW891" s="14" t="s">
        <v>37</v>
      </c>
      <c r="AX891" s="14" t="s">
        <v>76</v>
      </c>
      <c r="AY891" s="258" t="s">
        <v>308</v>
      </c>
    </row>
    <row r="892" s="13" customFormat="1">
      <c r="A892" s="13"/>
      <c r="B892" s="234"/>
      <c r="C892" s="235"/>
      <c r="D892" s="236" t="s">
        <v>319</v>
      </c>
      <c r="E892" s="237" t="s">
        <v>19</v>
      </c>
      <c r="F892" s="238" t="s">
        <v>83</v>
      </c>
      <c r="G892" s="235"/>
      <c r="H892" s="239">
        <v>1</v>
      </c>
      <c r="I892" s="240"/>
      <c r="J892" s="235"/>
      <c r="K892" s="235"/>
      <c r="L892" s="241"/>
      <c r="M892" s="242"/>
      <c r="N892" s="243"/>
      <c r="O892" s="243"/>
      <c r="P892" s="243"/>
      <c r="Q892" s="243"/>
      <c r="R892" s="243"/>
      <c r="S892" s="243"/>
      <c r="T892" s="244"/>
      <c r="U892" s="13"/>
      <c r="V892" s="13"/>
      <c r="W892" s="13"/>
      <c r="X892" s="13"/>
      <c r="Y892" s="13"/>
      <c r="Z892" s="13"/>
      <c r="AA892" s="13"/>
      <c r="AB892" s="13"/>
      <c r="AC892" s="13"/>
      <c r="AD892" s="13"/>
      <c r="AE892" s="13"/>
      <c r="AT892" s="245" t="s">
        <v>319</v>
      </c>
      <c r="AU892" s="245" t="s">
        <v>85</v>
      </c>
      <c r="AV892" s="13" t="s">
        <v>85</v>
      </c>
      <c r="AW892" s="13" t="s">
        <v>37</v>
      </c>
      <c r="AX892" s="13" t="s">
        <v>76</v>
      </c>
      <c r="AY892" s="245" t="s">
        <v>308</v>
      </c>
    </row>
    <row r="893" s="14" customFormat="1">
      <c r="A893" s="14"/>
      <c r="B893" s="249"/>
      <c r="C893" s="250"/>
      <c r="D893" s="236" t="s">
        <v>319</v>
      </c>
      <c r="E893" s="251" t="s">
        <v>19</v>
      </c>
      <c r="F893" s="252" t="s">
        <v>3645</v>
      </c>
      <c r="G893" s="250"/>
      <c r="H893" s="251" t="s">
        <v>19</v>
      </c>
      <c r="I893" s="253"/>
      <c r="J893" s="250"/>
      <c r="K893" s="250"/>
      <c r="L893" s="254"/>
      <c r="M893" s="255"/>
      <c r="N893" s="256"/>
      <c r="O893" s="256"/>
      <c r="P893" s="256"/>
      <c r="Q893" s="256"/>
      <c r="R893" s="256"/>
      <c r="S893" s="256"/>
      <c r="T893" s="257"/>
      <c r="U893" s="14"/>
      <c r="V893" s="14"/>
      <c r="W893" s="14"/>
      <c r="X893" s="14"/>
      <c r="Y893" s="14"/>
      <c r="Z893" s="14"/>
      <c r="AA893" s="14"/>
      <c r="AB893" s="14"/>
      <c r="AC893" s="14"/>
      <c r="AD893" s="14"/>
      <c r="AE893" s="14"/>
      <c r="AT893" s="258" t="s">
        <v>319</v>
      </c>
      <c r="AU893" s="258" t="s">
        <v>85</v>
      </c>
      <c r="AV893" s="14" t="s">
        <v>83</v>
      </c>
      <c r="AW893" s="14" t="s">
        <v>37</v>
      </c>
      <c r="AX893" s="14" t="s">
        <v>76</v>
      </c>
      <c r="AY893" s="258" t="s">
        <v>308</v>
      </c>
    </row>
    <row r="894" s="13" customFormat="1">
      <c r="A894" s="13"/>
      <c r="B894" s="234"/>
      <c r="C894" s="235"/>
      <c r="D894" s="236" t="s">
        <v>319</v>
      </c>
      <c r="E894" s="237" t="s">
        <v>19</v>
      </c>
      <c r="F894" s="238" t="s">
        <v>83</v>
      </c>
      <c r="G894" s="235"/>
      <c r="H894" s="239">
        <v>1</v>
      </c>
      <c r="I894" s="240"/>
      <c r="J894" s="235"/>
      <c r="K894" s="235"/>
      <c r="L894" s="241"/>
      <c r="M894" s="242"/>
      <c r="N894" s="243"/>
      <c r="O894" s="243"/>
      <c r="P894" s="243"/>
      <c r="Q894" s="243"/>
      <c r="R894" s="243"/>
      <c r="S894" s="243"/>
      <c r="T894" s="244"/>
      <c r="U894" s="13"/>
      <c r="V894" s="13"/>
      <c r="W894" s="13"/>
      <c r="X894" s="13"/>
      <c r="Y894" s="13"/>
      <c r="Z894" s="13"/>
      <c r="AA894" s="13"/>
      <c r="AB894" s="13"/>
      <c r="AC894" s="13"/>
      <c r="AD894" s="13"/>
      <c r="AE894" s="13"/>
      <c r="AT894" s="245" t="s">
        <v>319</v>
      </c>
      <c r="AU894" s="245" t="s">
        <v>85</v>
      </c>
      <c r="AV894" s="13" t="s">
        <v>85</v>
      </c>
      <c r="AW894" s="13" t="s">
        <v>37</v>
      </c>
      <c r="AX894" s="13" t="s">
        <v>76</v>
      </c>
      <c r="AY894" s="245" t="s">
        <v>308</v>
      </c>
    </row>
    <row r="895" s="14" customFormat="1">
      <c r="A895" s="14"/>
      <c r="B895" s="249"/>
      <c r="C895" s="250"/>
      <c r="D895" s="236" t="s">
        <v>319</v>
      </c>
      <c r="E895" s="251" t="s">
        <v>19</v>
      </c>
      <c r="F895" s="252" t="s">
        <v>3646</v>
      </c>
      <c r="G895" s="250"/>
      <c r="H895" s="251" t="s">
        <v>19</v>
      </c>
      <c r="I895" s="253"/>
      <c r="J895" s="250"/>
      <c r="K895" s="250"/>
      <c r="L895" s="254"/>
      <c r="M895" s="255"/>
      <c r="N895" s="256"/>
      <c r="O895" s="256"/>
      <c r="P895" s="256"/>
      <c r="Q895" s="256"/>
      <c r="R895" s="256"/>
      <c r="S895" s="256"/>
      <c r="T895" s="257"/>
      <c r="U895" s="14"/>
      <c r="V895" s="14"/>
      <c r="W895" s="14"/>
      <c r="X895" s="14"/>
      <c r="Y895" s="14"/>
      <c r="Z895" s="14"/>
      <c r="AA895" s="14"/>
      <c r="AB895" s="14"/>
      <c r="AC895" s="14"/>
      <c r="AD895" s="14"/>
      <c r="AE895" s="14"/>
      <c r="AT895" s="258" t="s">
        <v>319</v>
      </c>
      <c r="AU895" s="258" t="s">
        <v>85</v>
      </c>
      <c r="AV895" s="14" t="s">
        <v>83</v>
      </c>
      <c r="AW895" s="14" t="s">
        <v>37</v>
      </c>
      <c r="AX895" s="14" t="s">
        <v>76</v>
      </c>
      <c r="AY895" s="258" t="s">
        <v>308</v>
      </c>
    </row>
    <row r="896" s="13" customFormat="1">
      <c r="A896" s="13"/>
      <c r="B896" s="234"/>
      <c r="C896" s="235"/>
      <c r="D896" s="236" t="s">
        <v>319</v>
      </c>
      <c r="E896" s="237" t="s">
        <v>19</v>
      </c>
      <c r="F896" s="238" t="s">
        <v>83</v>
      </c>
      <c r="G896" s="235"/>
      <c r="H896" s="239">
        <v>1</v>
      </c>
      <c r="I896" s="240"/>
      <c r="J896" s="235"/>
      <c r="K896" s="235"/>
      <c r="L896" s="241"/>
      <c r="M896" s="242"/>
      <c r="N896" s="243"/>
      <c r="O896" s="243"/>
      <c r="P896" s="243"/>
      <c r="Q896" s="243"/>
      <c r="R896" s="243"/>
      <c r="S896" s="243"/>
      <c r="T896" s="244"/>
      <c r="U896" s="13"/>
      <c r="V896" s="13"/>
      <c r="W896" s="13"/>
      <c r="X896" s="13"/>
      <c r="Y896" s="13"/>
      <c r="Z896" s="13"/>
      <c r="AA896" s="13"/>
      <c r="AB896" s="13"/>
      <c r="AC896" s="13"/>
      <c r="AD896" s="13"/>
      <c r="AE896" s="13"/>
      <c r="AT896" s="245" t="s">
        <v>319</v>
      </c>
      <c r="AU896" s="245" t="s">
        <v>85</v>
      </c>
      <c r="AV896" s="13" t="s">
        <v>85</v>
      </c>
      <c r="AW896" s="13" t="s">
        <v>37</v>
      </c>
      <c r="AX896" s="13" t="s">
        <v>76</v>
      </c>
      <c r="AY896" s="245" t="s">
        <v>308</v>
      </c>
    </row>
    <row r="897" s="15" customFormat="1">
      <c r="A897" s="15"/>
      <c r="B897" s="259"/>
      <c r="C897" s="260"/>
      <c r="D897" s="236" t="s">
        <v>319</v>
      </c>
      <c r="E897" s="261" t="s">
        <v>19</v>
      </c>
      <c r="F897" s="262" t="s">
        <v>448</v>
      </c>
      <c r="G897" s="260"/>
      <c r="H897" s="263">
        <v>3</v>
      </c>
      <c r="I897" s="264"/>
      <c r="J897" s="260"/>
      <c r="K897" s="260"/>
      <c r="L897" s="265"/>
      <c r="M897" s="266"/>
      <c r="N897" s="267"/>
      <c r="O897" s="267"/>
      <c r="P897" s="267"/>
      <c r="Q897" s="267"/>
      <c r="R897" s="267"/>
      <c r="S897" s="267"/>
      <c r="T897" s="268"/>
      <c r="U897" s="15"/>
      <c r="V897" s="15"/>
      <c r="W897" s="15"/>
      <c r="X897" s="15"/>
      <c r="Y897" s="15"/>
      <c r="Z897" s="15"/>
      <c r="AA897" s="15"/>
      <c r="AB897" s="15"/>
      <c r="AC897" s="15"/>
      <c r="AD897" s="15"/>
      <c r="AE897" s="15"/>
      <c r="AT897" s="269" t="s">
        <v>319</v>
      </c>
      <c r="AU897" s="269" t="s">
        <v>85</v>
      </c>
      <c r="AV897" s="15" t="s">
        <v>315</v>
      </c>
      <c r="AW897" s="15" t="s">
        <v>37</v>
      </c>
      <c r="AX897" s="15" t="s">
        <v>83</v>
      </c>
      <c r="AY897" s="269" t="s">
        <v>308</v>
      </c>
    </row>
    <row r="898" s="2" customFormat="1" ht="37.8" customHeight="1">
      <c r="A898" s="41"/>
      <c r="B898" s="42"/>
      <c r="C898" s="216" t="s">
        <v>3647</v>
      </c>
      <c r="D898" s="216" t="s">
        <v>310</v>
      </c>
      <c r="E898" s="217" t="s">
        <v>3648</v>
      </c>
      <c r="F898" s="218" t="s">
        <v>3649</v>
      </c>
      <c r="G898" s="219" t="s">
        <v>323</v>
      </c>
      <c r="H898" s="220">
        <v>3</v>
      </c>
      <c r="I898" s="221"/>
      <c r="J898" s="222">
        <f>ROUND(I898*H898,2)</f>
        <v>0</v>
      </c>
      <c r="K898" s="218" t="s">
        <v>314</v>
      </c>
      <c r="L898" s="47"/>
      <c r="M898" s="223" t="s">
        <v>19</v>
      </c>
      <c r="N898" s="224" t="s">
        <v>47</v>
      </c>
      <c r="O898" s="87"/>
      <c r="P898" s="225">
        <f>O898*H898</f>
        <v>0</v>
      </c>
      <c r="Q898" s="225">
        <v>0</v>
      </c>
      <c r="R898" s="225">
        <f>Q898*H898</f>
        <v>0</v>
      </c>
      <c r="S898" s="225">
        <v>0</v>
      </c>
      <c r="T898" s="226">
        <f>S898*H898</f>
        <v>0</v>
      </c>
      <c r="U898" s="41"/>
      <c r="V898" s="41"/>
      <c r="W898" s="41"/>
      <c r="X898" s="41"/>
      <c r="Y898" s="41"/>
      <c r="Z898" s="41"/>
      <c r="AA898" s="41"/>
      <c r="AB898" s="41"/>
      <c r="AC898" s="41"/>
      <c r="AD898" s="41"/>
      <c r="AE898" s="41"/>
      <c r="AR898" s="227" t="s">
        <v>782</v>
      </c>
      <c r="AT898" s="227" t="s">
        <v>310</v>
      </c>
      <c r="AU898" s="227" t="s">
        <v>85</v>
      </c>
      <c r="AY898" s="20" t="s">
        <v>308</v>
      </c>
      <c r="BE898" s="228">
        <f>IF(N898="základní",J898,0)</f>
        <v>0</v>
      </c>
      <c r="BF898" s="228">
        <f>IF(N898="snížená",J898,0)</f>
        <v>0</v>
      </c>
      <c r="BG898" s="228">
        <f>IF(N898="zákl. přenesená",J898,0)</f>
        <v>0</v>
      </c>
      <c r="BH898" s="228">
        <f>IF(N898="sníž. přenesená",J898,0)</f>
        <v>0</v>
      </c>
      <c r="BI898" s="228">
        <f>IF(N898="nulová",J898,0)</f>
        <v>0</v>
      </c>
      <c r="BJ898" s="20" t="s">
        <v>83</v>
      </c>
      <c r="BK898" s="228">
        <f>ROUND(I898*H898,2)</f>
        <v>0</v>
      </c>
      <c r="BL898" s="20" t="s">
        <v>782</v>
      </c>
      <c r="BM898" s="227" t="s">
        <v>3650</v>
      </c>
    </row>
    <row r="899" s="2" customFormat="1">
      <c r="A899" s="41"/>
      <c r="B899" s="42"/>
      <c r="C899" s="43"/>
      <c r="D899" s="229" t="s">
        <v>317</v>
      </c>
      <c r="E899" s="43"/>
      <c r="F899" s="230" t="s">
        <v>3651</v>
      </c>
      <c r="G899" s="43"/>
      <c r="H899" s="43"/>
      <c r="I899" s="231"/>
      <c r="J899" s="43"/>
      <c r="K899" s="43"/>
      <c r="L899" s="47"/>
      <c r="M899" s="232"/>
      <c r="N899" s="233"/>
      <c r="O899" s="87"/>
      <c r="P899" s="87"/>
      <c r="Q899" s="87"/>
      <c r="R899" s="87"/>
      <c r="S899" s="87"/>
      <c r="T899" s="88"/>
      <c r="U899" s="41"/>
      <c r="V899" s="41"/>
      <c r="W899" s="41"/>
      <c r="X899" s="41"/>
      <c r="Y899" s="41"/>
      <c r="Z899" s="41"/>
      <c r="AA899" s="41"/>
      <c r="AB899" s="41"/>
      <c r="AC899" s="41"/>
      <c r="AD899" s="41"/>
      <c r="AE899" s="41"/>
      <c r="AT899" s="20" t="s">
        <v>317</v>
      </c>
      <c r="AU899" s="20" t="s">
        <v>85</v>
      </c>
    </row>
    <row r="900" s="14" customFormat="1">
      <c r="A900" s="14"/>
      <c r="B900" s="249"/>
      <c r="C900" s="250"/>
      <c r="D900" s="236" t="s">
        <v>319</v>
      </c>
      <c r="E900" s="251" t="s">
        <v>19</v>
      </c>
      <c r="F900" s="252" t="s">
        <v>3608</v>
      </c>
      <c r="G900" s="250"/>
      <c r="H900" s="251" t="s">
        <v>19</v>
      </c>
      <c r="I900" s="253"/>
      <c r="J900" s="250"/>
      <c r="K900" s="250"/>
      <c r="L900" s="254"/>
      <c r="M900" s="255"/>
      <c r="N900" s="256"/>
      <c r="O900" s="256"/>
      <c r="P900" s="256"/>
      <c r="Q900" s="256"/>
      <c r="R900" s="256"/>
      <c r="S900" s="256"/>
      <c r="T900" s="257"/>
      <c r="U900" s="14"/>
      <c r="V900" s="14"/>
      <c r="W900" s="14"/>
      <c r="X900" s="14"/>
      <c r="Y900" s="14"/>
      <c r="Z900" s="14"/>
      <c r="AA900" s="14"/>
      <c r="AB900" s="14"/>
      <c r="AC900" s="14"/>
      <c r="AD900" s="14"/>
      <c r="AE900" s="14"/>
      <c r="AT900" s="258" t="s">
        <v>319</v>
      </c>
      <c r="AU900" s="258" t="s">
        <v>85</v>
      </c>
      <c r="AV900" s="14" t="s">
        <v>83</v>
      </c>
      <c r="AW900" s="14" t="s">
        <v>37</v>
      </c>
      <c r="AX900" s="14" t="s">
        <v>76</v>
      </c>
      <c r="AY900" s="258" t="s">
        <v>308</v>
      </c>
    </row>
    <row r="901" s="14" customFormat="1">
      <c r="A901" s="14"/>
      <c r="B901" s="249"/>
      <c r="C901" s="250"/>
      <c r="D901" s="236" t="s">
        <v>319</v>
      </c>
      <c r="E901" s="251" t="s">
        <v>19</v>
      </c>
      <c r="F901" s="252" t="s">
        <v>3043</v>
      </c>
      <c r="G901" s="250"/>
      <c r="H901" s="251" t="s">
        <v>19</v>
      </c>
      <c r="I901" s="253"/>
      <c r="J901" s="250"/>
      <c r="K901" s="250"/>
      <c r="L901" s="254"/>
      <c r="M901" s="255"/>
      <c r="N901" s="256"/>
      <c r="O901" s="256"/>
      <c r="P901" s="256"/>
      <c r="Q901" s="256"/>
      <c r="R901" s="256"/>
      <c r="S901" s="256"/>
      <c r="T901" s="257"/>
      <c r="U901" s="14"/>
      <c r="V901" s="14"/>
      <c r="W901" s="14"/>
      <c r="X901" s="14"/>
      <c r="Y901" s="14"/>
      <c r="Z901" s="14"/>
      <c r="AA901" s="14"/>
      <c r="AB901" s="14"/>
      <c r="AC901" s="14"/>
      <c r="AD901" s="14"/>
      <c r="AE901" s="14"/>
      <c r="AT901" s="258" t="s">
        <v>319</v>
      </c>
      <c r="AU901" s="258" t="s">
        <v>85</v>
      </c>
      <c r="AV901" s="14" t="s">
        <v>83</v>
      </c>
      <c r="AW901" s="14" t="s">
        <v>37</v>
      </c>
      <c r="AX901" s="14" t="s">
        <v>76</v>
      </c>
      <c r="AY901" s="258" t="s">
        <v>308</v>
      </c>
    </row>
    <row r="902" s="14" customFormat="1">
      <c r="A902" s="14"/>
      <c r="B902" s="249"/>
      <c r="C902" s="250"/>
      <c r="D902" s="236" t="s">
        <v>319</v>
      </c>
      <c r="E902" s="251" t="s">
        <v>19</v>
      </c>
      <c r="F902" s="252" t="s">
        <v>3644</v>
      </c>
      <c r="G902" s="250"/>
      <c r="H902" s="251" t="s">
        <v>19</v>
      </c>
      <c r="I902" s="253"/>
      <c r="J902" s="250"/>
      <c r="K902" s="250"/>
      <c r="L902" s="254"/>
      <c r="M902" s="255"/>
      <c r="N902" s="256"/>
      <c r="O902" s="256"/>
      <c r="P902" s="256"/>
      <c r="Q902" s="256"/>
      <c r="R902" s="256"/>
      <c r="S902" s="256"/>
      <c r="T902" s="257"/>
      <c r="U902" s="14"/>
      <c r="V902" s="14"/>
      <c r="W902" s="14"/>
      <c r="X902" s="14"/>
      <c r="Y902" s="14"/>
      <c r="Z902" s="14"/>
      <c r="AA902" s="14"/>
      <c r="AB902" s="14"/>
      <c r="AC902" s="14"/>
      <c r="AD902" s="14"/>
      <c r="AE902" s="14"/>
      <c r="AT902" s="258" t="s">
        <v>319</v>
      </c>
      <c r="AU902" s="258" t="s">
        <v>85</v>
      </c>
      <c r="AV902" s="14" t="s">
        <v>83</v>
      </c>
      <c r="AW902" s="14" t="s">
        <v>37</v>
      </c>
      <c r="AX902" s="14" t="s">
        <v>76</v>
      </c>
      <c r="AY902" s="258" t="s">
        <v>308</v>
      </c>
    </row>
    <row r="903" s="13" customFormat="1">
      <c r="A903" s="13"/>
      <c r="B903" s="234"/>
      <c r="C903" s="235"/>
      <c r="D903" s="236" t="s">
        <v>319</v>
      </c>
      <c r="E903" s="237" t="s">
        <v>19</v>
      </c>
      <c r="F903" s="238" t="s">
        <v>83</v>
      </c>
      <c r="G903" s="235"/>
      <c r="H903" s="239">
        <v>1</v>
      </c>
      <c r="I903" s="240"/>
      <c r="J903" s="235"/>
      <c r="K903" s="235"/>
      <c r="L903" s="241"/>
      <c r="M903" s="242"/>
      <c r="N903" s="243"/>
      <c r="O903" s="243"/>
      <c r="P903" s="243"/>
      <c r="Q903" s="243"/>
      <c r="R903" s="243"/>
      <c r="S903" s="243"/>
      <c r="T903" s="244"/>
      <c r="U903" s="13"/>
      <c r="V903" s="13"/>
      <c r="W903" s="13"/>
      <c r="X903" s="13"/>
      <c r="Y903" s="13"/>
      <c r="Z903" s="13"/>
      <c r="AA903" s="13"/>
      <c r="AB903" s="13"/>
      <c r="AC903" s="13"/>
      <c r="AD903" s="13"/>
      <c r="AE903" s="13"/>
      <c r="AT903" s="245" t="s">
        <v>319</v>
      </c>
      <c r="AU903" s="245" t="s">
        <v>85</v>
      </c>
      <c r="AV903" s="13" t="s">
        <v>85</v>
      </c>
      <c r="AW903" s="13" t="s">
        <v>37</v>
      </c>
      <c r="AX903" s="13" t="s">
        <v>76</v>
      </c>
      <c r="AY903" s="245" t="s">
        <v>308</v>
      </c>
    </row>
    <row r="904" s="14" customFormat="1">
      <c r="A904" s="14"/>
      <c r="B904" s="249"/>
      <c r="C904" s="250"/>
      <c r="D904" s="236" t="s">
        <v>319</v>
      </c>
      <c r="E904" s="251" t="s">
        <v>19</v>
      </c>
      <c r="F904" s="252" t="s">
        <v>3645</v>
      </c>
      <c r="G904" s="250"/>
      <c r="H904" s="251" t="s">
        <v>19</v>
      </c>
      <c r="I904" s="253"/>
      <c r="J904" s="250"/>
      <c r="K904" s="250"/>
      <c r="L904" s="254"/>
      <c r="M904" s="255"/>
      <c r="N904" s="256"/>
      <c r="O904" s="256"/>
      <c r="P904" s="256"/>
      <c r="Q904" s="256"/>
      <c r="R904" s="256"/>
      <c r="S904" s="256"/>
      <c r="T904" s="257"/>
      <c r="U904" s="14"/>
      <c r="V904" s="14"/>
      <c r="W904" s="14"/>
      <c r="X904" s="14"/>
      <c r="Y904" s="14"/>
      <c r="Z904" s="14"/>
      <c r="AA904" s="14"/>
      <c r="AB904" s="14"/>
      <c r="AC904" s="14"/>
      <c r="AD904" s="14"/>
      <c r="AE904" s="14"/>
      <c r="AT904" s="258" t="s">
        <v>319</v>
      </c>
      <c r="AU904" s="258" t="s">
        <v>85</v>
      </c>
      <c r="AV904" s="14" t="s">
        <v>83</v>
      </c>
      <c r="AW904" s="14" t="s">
        <v>37</v>
      </c>
      <c r="AX904" s="14" t="s">
        <v>76</v>
      </c>
      <c r="AY904" s="258" t="s">
        <v>308</v>
      </c>
    </row>
    <row r="905" s="13" customFormat="1">
      <c r="A905" s="13"/>
      <c r="B905" s="234"/>
      <c r="C905" s="235"/>
      <c r="D905" s="236" t="s">
        <v>319</v>
      </c>
      <c r="E905" s="237" t="s">
        <v>19</v>
      </c>
      <c r="F905" s="238" t="s">
        <v>83</v>
      </c>
      <c r="G905" s="235"/>
      <c r="H905" s="239">
        <v>1</v>
      </c>
      <c r="I905" s="240"/>
      <c r="J905" s="235"/>
      <c r="K905" s="235"/>
      <c r="L905" s="241"/>
      <c r="M905" s="242"/>
      <c r="N905" s="243"/>
      <c r="O905" s="243"/>
      <c r="P905" s="243"/>
      <c r="Q905" s="243"/>
      <c r="R905" s="243"/>
      <c r="S905" s="243"/>
      <c r="T905" s="244"/>
      <c r="U905" s="13"/>
      <c r="V905" s="13"/>
      <c r="W905" s="13"/>
      <c r="X905" s="13"/>
      <c r="Y905" s="13"/>
      <c r="Z905" s="13"/>
      <c r="AA905" s="13"/>
      <c r="AB905" s="13"/>
      <c r="AC905" s="13"/>
      <c r="AD905" s="13"/>
      <c r="AE905" s="13"/>
      <c r="AT905" s="245" t="s">
        <v>319</v>
      </c>
      <c r="AU905" s="245" t="s">
        <v>85</v>
      </c>
      <c r="AV905" s="13" t="s">
        <v>85</v>
      </c>
      <c r="AW905" s="13" t="s">
        <v>37</v>
      </c>
      <c r="AX905" s="13" t="s">
        <v>76</v>
      </c>
      <c r="AY905" s="245" t="s">
        <v>308</v>
      </c>
    </row>
    <row r="906" s="14" customFormat="1">
      <c r="A906" s="14"/>
      <c r="B906" s="249"/>
      <c r="C906" s="250"/>
      <c r="D906" s="236" t="s">
        <v>319</v>
      </c>
      <c r="E906" s="251" t="s">
        <v>19</v>
      </c>
      <c r="F906" s="252" t="s">
        <v>3646</v>
      </c>
      <c r="G906" s="250"/>
      <c r="H906" s="251" t="s">
        <v>19</v>
      </c>
      <c r="I906" s="253"/>
      <c r="J906" s="250"/>
      <c r="K906" s="250"/>
      <c r="L906" s="254"/>
      <c r="M906" s="255"/>
      <c r="N906" s="256"/>
      <c r="O906" s="256"/>
      <c r="P906" s="256"/>
      <c r="Q906" s="256"/>
      <c r="R906" s="256"/>
      <c r="S906" s="256"/>
      <c r="T906" s="257"/>
      <c r="U906" s="14"/>
      <c r="V906" s="14"/>
      <c r="W906" s="14"/>
      <c r="X906" s="14"/>
      <c r="Y906" s="14"/>
      <c r="Z906" s="14"/>
      <c r="AA906" s="14"/>
      <c r="AB906" s="14"/>
      <c r="AC906" s="14"/>
      <c r="AD906" s="14"/>
      <c r="AE906" s="14"/>
      <c r="AT906" s="258" t="s">
        <v>319</v>
      </c>
      <c r="AU906" s="258" t="s">
        <v>85</v>
      </c>
      <c r="AV906" s="14" t="s">
        <v>83</v>
      </c>
      <c r="AW906" s="14" t="s">
        <v>37</v>
      </c>
      <c r="AX906" s="14" t="s">
        <v>76</v>
      </c>
      <c r="AY906" s="258" t="s">
        <v>308</v>
      </c>
    </row>
    <row r="907" s="13" customFormat="1">
      <c r="A907" s="13"/>
      <c r="B907" s="234"/>
      <c r="C907" s="235"/>
      <c r="D907" s="236" t="s">
        <v>319</v>
      </c>
      <c r="E907" s="237" t="s">
        <v>19</v>
      </c>
      <c r="F907" s="238" t="s">
        <v>83</v>
      </c>
      <c r="G907" s="235"/>
      <c r="H907" s="239">
        <v>1</v>
      </c>
      <c r="I907" s="240"/>
      <c r="J907" s="235"/>
      <c r="K907" s="235"/>
      <c r="L907" s="241"/>
      <c r="M907" s="242"/>
      <c r="N907" s="243"/>
      <c r="O907" s="243"/>
      <c r="P907" s="243"/>
      <c r="Q907" s="243"/>
      <c r="R907" s="243"/>
      <c r="S907" s="243"/>
      <c r="T907" s="244"/>
      <c r="U907" s="13"/>
      <c r="V907" s="13"/>
      <c r="W907" s="13"/>
      <c r="X907" s="13"/>
      <c r="Y907" s="13"/>
      <c r="Z907" s="13"/>
      <c r="AA907" s="13"/>
      <c r="AB907" s="13"/>
      <c r="AC907" s="13"/>
      <c r="AD907" s="13"/>
      <c r="AE907" s="13"/>
      <c r="AT907" s="245" t="s">
        <v>319</v>
      </c>
      <c r="AU907" s="245" t="s">
        <v>85</v>
      </c>
      <c r="AV907" s="13" t="s">
        <v>85</v>
      </c>
      <c r="AW907" s="13" t="s">
        <v>37</v>
      </c>
      <c r="AX907" s="13" t="s">
        <v>76</v>
      </c>
      <c r="AY907" s="245" t="s">
        <v>308</v>
      </c>
    </row>
    <row r="908" s="15" customFormat="1">
      <c r="A908" s="15"/>
      <c r="B908" s="259"/>
      <c r="C908" s="260"/>
      <c r="D908" s="236" t="s">
        <v>319</v>
      </c>
      <c r="E908" s="261" t="s">
        <v>19</v>
      </c>
      <c r="F908" s="262" t="s">
        <v>448</v>
      </c>
      <c r="G908" s="260"/>
      <c r="H908" s="263">
        <v>3</v>
      </c>
      <c r="I908" s="264"/>
      <c r="J908" s="260"/>
      <c r="K908" s="260"/>
      <c r="L908" s="265"/>
      <c r="M908" s="266"/>
      <c r="N908" s="267"/>
      <c r="O908" s="267"/>
      <c r="P908" s="267"/>
      <c r="Q908" s="267"/>
      <c r="R908" s="267"/>
      <c r="S908" s="267"/>
      <c r="T908" s="268"/>
      <c r="U908" s="15"/>
      <c r="V908" s="15"/>
      <c r="W908" s="15"/>
      <c r="X908" s="15"/>
      <c r="Y908" s="15"/>
      <c r="Z908" s="15"/>
      <c r="AA908" s="15"/>
      <c r="AB908" s="15"/>
      <c r="AC908" s="15"/>
      <c r="AD908" s="15"/>
      <c r="AE908" s="15"/>
      <c r="AT908" s="269" t="s">
        <v>319</v>
      </c>
      <c r="AU908" s="269" t="s">
        <v>85</v>
      </c>
      <c r="AV908" s="15" t="s">
        <v>315</v>
      </c>
      <c r="AW908" s="15" t="s">
        <v>37</v>
      </c>
      <c r="AX908" s="15" t="s">
        <v>83</v>
      </c>
      <c r="AY908" s="269" t="s">
        <v>308</v>
      </c>
    </row>
    <row r="909" s="2" customFormat="1" ht="16.5" customHeight="1">
      <c r="A909" s="41"/>
      <c r="B909" s="42"/>
      <c r="C909" s="280" t="s">
        <v>3652</v>
      </c>
      <c r="D909" s="280" t="s">
        <v>1137</v>
      </c>
      <c r="E909" s="281" t="s">
        <v>3623</v>
      </c>
      <c r="F909" s="282" t="s">
        <v>3624</v>
      </c>
      <c r="G909" s="283" t="s">
        <v>323</v>
      </c>
      <c r="H909" s="284">
        <v>2</v>
      </c>
      <c r="I909" s="285"/>
      <c r="J909" s="286">
        <f>ROUND(I909*H909,2)</f>
        <v>0</v>
      </c>
      <c r="K909" s="282" t="s">
        <v>3254</v>
      </c>
      <c r="L909" s="287"/>
      <c r="M909" s="288" t="s">
        <v>19</v>
      </c>
      <c r="N909" s="289" t="s">
        <v>47</v>
      </c>
      <c r="O909" s="87"/>
      <c r="P909" s="225">
        <f>O909*H909</f>
        <v>0</v>
      </c>
      <c r="Q909" s="225">
        <v>0</v>
      </c>
      <c r="R909" s="225">
        <f>Q909*H909</f>
        <v>0</v>
      </c>
      <c r="S909" s="225">
        <v>0</v>
      </c>
      <c r="T909" s="226">
        <f>S909*H909</f>
        <v>0</v>
      </c>
      <c r="U909" s="41"/>
      <c r="V909" s="41"/>
      <c r="W909" s="41"/>
      <c r="X909" s="41"/>
      <c r="Y909" s="41"/>
      <c r="Z909" s="41"/>
      <c r="AA909" s="41"/>
      <c r="AB909" s="41"/>
      <c r="AC909" s="41"/>
      <c r="AD909" s="41"/>
      <c r="AE909" s="41"/>
      <c r="AR909" s="227" t="s">
        <v>3255</v>
      </c>
      <c r="AT909" s="227" t="s">
        <v>1137</v>
      </c>
      <c r="AU909" s="227" t="s">
        <v>85</v>
      </c>
      <c r="AY909" s="20" t="s">
        <v>308</v>
      </c>
      <c r="BE909" s="228">
        <f>IF(N909="základní",J909,0)</f>
        <v>0</v>
      </c>
      <c r="BF909" s="228">
        <f>IF(N909="snížená",J909,0)</f>
        <v>0</v>
      </c>
      <c r="BG909" s="228">
        <f>IF(N909="zákl. přenesená",J909,0)</f>
        <v>0</v>
      </c>
      <c r="BH909" s="228">
        <f>IF(N909="sníž. přenesená",J909,0)</f>
        <v>0</v>
      </c>
      <c r="BI909" s="228">
        <f>IF(N909="nulová",J909,0)</f>
        <v>0</v>
      </c>
      <c r="BJ909" s="20" t="s">
        <v>83</v>
      </c>
      <c r="BK909" s="228">
        <f>ROUND(I909*H909,2)</f>
        <v>0</v>
      </c>
      <c r="BL909" s="20" t="s">
        <v>782</v>
      </c>
      <c r="BM909" s="227" t="s">
        <v>3653</v>
      </c>
    </row>
    <row r="910" s="14" customFormat="1">
      <c r="A910" s="14"/>
      <c r="B910" s="249"/>
      <c r="C910" s="250"/>
      <c r="D910" s="236" t="s">
        <v>319</v>
      </c>
      <c r="E910" s="251" t="s">
        <v>19</v>
      </c>
      <c r="F910" s="252" t="s">
        <v>3608</v>
      </c>
      <c r="G910" s="250"/>
      <c r="H910" s="251" t="s">
        <v>19</v>
      </c>
      <c r="I910" s="253"/>
      <c r="J910" s="250"/>
      <c r="K910" s="250"/>
      <c r="L910" s="254"/>
      <c r="M910" s="255"/>
      <c r="N910" s="256"/>
      <c r="O910" s="256"/>
      <c r="P910" s="256"/>
      <c r="Q910" s="256"/>
      <c r="R910" s="256"/>
      <c r="S910" s="256"/>
      <c r="T910" s="257"/>
      <c r="U910" s="14"/>
      <c r="V910" s="14"/>
      <c r="W910" s="14"/>
      <c r="X910" s="14"/>
      <c r="Y910" s="14"/>
      <c r="Z910" s="14"/>
      <c r="AA910" s="14"/>
      <c r="AB910" s="14"/>
      <c r="AC910" s="14"/>
      <c r="AD910" s="14"/>
      <c r="AE910" s="14"/>
      <c r="AT910" s="258" t="s">
        <v>319</v>
      </c>
      <c r="AU910" s="258" t="s">
        <v>85</v>
      </c>
      <c r="AV910" s="14" t="s">
        <v>83</v>
      </c>
      <c r="AW910" s="14" t="s">
        <v>37</v>
      </c>
      <c r="AX910" s="14" t="s">
        <v>76</v>
      </c>
      <c r="AY910" s="258" t="s">
        <v>308</v>
      </c>
    </row>
    <row r="911" s="14" customFormat="1">
      <c r="A911" s="14"/>
      <c r="B911" s="249"/>
      <c r="C911" s="250"/>
      <c r="D911" s="236" t="s">
        <v>319</v>
      </c>
      <c r="E911" s="251" t="s">
        <v>19</v>
      </c>
      <c r="F911" s="252" t="s">
        <v>3043</v>
      </c>
      <c r="G911" s="250"/>
      <c r="H911" s="251" t="s">
        <v>19</v>
      </c>
      <c r="I911" s="253"/>
      <c r="J911" s="250"/>
      <c r="K911" s="250"/>
      <c r="L911" s="254"/>
      <c r="M911" s="255"/>
      <c r="N911" s="256"/>
      <c r="O911" s="256"/>
      <c r="P911" s="256"/>
      <c r="Q911" s="256"/>
      <c r="R911" s="256"/>
      <c r="S911" s="256"/>
      <c r="T911" s="257"/>
      <c r="U911" s="14"/>
      <c r="V911" s="14"/>
      <c r="W911" s="14"/>
      <c r="X911" s="14"/>
      <c r="Y911" s="14"/>
      <c r="Z911" s="14"/>
      <c r="AA911" s="14"/>
      <c r="AB911" s="14"/>
      <c r="AC911" s="14"/>
      <c r="AD911" s="14"/>
      <c r="AE911" s="14"/>
      <c r="AT911" s="258" t="s">
        <v>319</v>
      </c>
      <c r="AU911" s="258" t="s">
        <v>85</v>
      </c>
      <c r="AV911" s="14" t="s">
        <v>83</v>
      </c>
      <c r="AW911" s="14" t="s">
        <v>37</v>
      </c>
      <c r="AX911" s="14" t="s">
        <v>76</v>
      </c>
      <c r="AY911" s="258" t="s">
        <v>308</v>
      </c>
    </row>
    <row r="912" s="14" customFormat="1">
      <c r="A912" s="14"/>
      <c r="B912" s="249"/>
      <c r="C912" s="250"/>
      <c r="D912" s="236" t="s">
        <v>319</v>
      </c>
      <c r="E912" s="251" t="s">
        <v>19</v>
      </c>
      <c r="F912" s="252" t="s">
        <v>3654</v>
      </c>
      <c r="G912" s="250"/>
      <c r="H912" s="251" t="s">
        <v>19</v>
      </c>
      <c r="I912" s="253"/>
      <c r="J912" s="250"/>
      <c r="K912" s="250"/>
      <c r="L912" s="254"/>
      <c r="M912" s="255"/>
      <c r="N912" s="256"/>
      <c r="O912" s="256"/>
      <c r="P912" s="256"/>
      <c r="Q912" s="256"/>
      <c r="R912" s="256"/>
      <c r="S912" s="256"/>
      <c r="T912" s="257"/>
      <c r="U912" s="14"/>
      <c r="V912" s="14"/>
      <c r="W912" s="14"/>
      <c r="X912" s="14"/>
      <c r="Y912" s="14"/>
      <c r="Z912" s="14"/>
      <c r="AA912" s="14"/>
      <c r="AB912" s="14"/>
      <c r="AC912" s="14"/>
      <c r="AD912" s="14"/>
      <c r="AE912" s="14"/>
      <c r="AT912" s="258" t="s">
        <v>319</v>
      </c>
      <c r="AU912" s="258" t="s">
        <v>85</v>
      </c>
      <c r="AV912" s="14" t="s">
        <v>83</v>
      </c>
      <c r="AW912" s="14" t="s">
        <v>37</v>
      </c>
      <c r="AX912" s="14" t="s">
        <v>76</v>
      </c>
      <c r="AY912" s="258" t="s">
        <v>308</v>
      </c>
    </row>
    <row r="913" s="13" customFormat="1">
      <c r="A913" s="13"/>
      <c r="B913" s="234"/>
      <c r="C913" s="235"/>
      <c r="D913" s="236" t="s">
        <v>319</v>
      </c>
      <c r="E913" s="237" t="s">
        <v>19</v>
      </c>
      <c r="F913" s="238" t="s">
        <v>3655</v>
      </c>
      <c r="G913" s="235"/>
      <c r="H913" s="239">
        <v>2</v>
      </c>
      <c r="I913" s="240"/>
      <c r="J913" s="235"/>
      <c r="K913" s="235"/>
      <c r="L913" s="241"/>
      <c r="M913" s="242"/>
      <c r="N913" s="243"/>
      <c r="O913" s="243"/>
      <c r="P913" s="243"/>
      <c r="Q913" s="243"/>
      <c r="R913" s="243"/>
      <c r="S913" s="243"/>
      <c r="T913" s="244"/>
      <c r="U913" s="13"/>
      <c r="V913" s="13"/>
      <c r="W913" s="13"/>
      <c r="X913" s="13"/>
      <c r="Y913" s="13"/>
      <c r="Z913" s="13"/>
      <c r="AA913" s="13"/>
      <c r="AB913" s="13"/>
      <c r="AC913" s="13"/>
      <c r="AD913" s="13"/>
      <c r="AE913" s="13"/>
      <c r="AT913" s="245" t="s">
        <v>319</v>
      </c>
      <c r="AU913" s="245" t="s">
        <v>85</v>
      </c>
      <c r="AV913" s="13" t="s">
        <v>85</v>
      </c>
      <c r="AW913" s="13" t="s">
        <v>37</v>
      </c>
      <c r="AX913" s="13" t="s">
        <v>83</v>
      </c>
      <c r="AY913" s="245" t="s">
        <v>308</v>
      </c>
    </row>
    <row r="914" s="2" customFormat="1" ht="16.5" customHeight="1">
      <c r="A914" s="41"/>
      <c r="B914" s="42"/>
      <c r="C914" s="280" t="s">
        <v>3656</v>
      </c>
      <c r="D914" s="280" t="s">
        <v>1137</v>
      </c>
      <c r="E914" s="281" t="s">
        <v>3657</v>
      </c>
      <c r="F914" s="282" t="s">
        <v>3658</v>
      </c>
      <c r="G914" s="283" t="s">
        <v>323</v>
      </c>
      <c r="H914" s="284">
        <v>4</v>
      </c>
      <c r="I914" s="285"/>
      <c r="J914" s="286">
        <f>ROUND(I914*H914,2)</f>
        <v>0</v>
      </c>
      <c r="K914" s="282" t="s">
        <v>3254</v>
      </c>
      <c r="L914" s="287"/>
      <c r="M914" s="288" t="s">
        <v>19</v>
      </c>
      <c r="N914" s="289" t="s">
        <v>47</v>
      </c>
      <c r="O914" s="87"/>
      <c r="P914" s="225">
        <f>O914*H914</f>
        <v>0</v>
      </c>
      <c r="Q914" s="225">
        <v>0</v>
      </c>
      <c r="R914" s="225">
        <f>Q914*H914</f>
        <v>0</v>
      </c>
      <c r="S914" s="225">
        <v>0</v>
      </c>
      <c r="T914" s="226">
        <f>S914*H914</f>
        <v>0</v>
      </c>
      <c r="U914" s="41"/>
      <c r="V914" s="41"/>
      <c r="W914" s="41"/>
      <c r="X914" s="41"/>
      <c r="Y914" s="41"/>
      <c r="Z914" s="41"/>
      <c r="AA914" s="41"/>
      <c r="AB914" s="41"/>
      <c r="AC914" s="41"/>
      <c r="AD914" s="41"/>
      <c r="AE914" s="41"/>
      <c r="AR914" s="227" t="s">
        <v>3255</v>
      </c>
      <c r="AT914" s="227" t="s">
        <v>1137</v>
      </c>
      <c r="AU914" s="227" t="s">
        <v>85</v>
      </c>
      <c r="AY914" s="20" t="s">
        <v>308</v>
      </c>
      <c r="BE914" s="228">
        <f>IF(N914="základní",J914,0)</f>
        <v>0</v>
      </c>
      <c r="BF914" s="228">
        <f>IF(N914="snížená",J914,0)</f>
        <v>0</v>
      </c>
      <c r="BG914" s="228">
        <f>IF(N914="zákl. přenesená",J914,0)</f>
        <v>0</v>
      </c>
      <c r="BH914" s="228">
        <f>IF(N914="sníž. přenesená",J914,0)</f>
        <v>0</v>
      </c>
      <c r="BI914" s="228">
        <f>IF(N914="nulová",J914,0)</f>
        <v>0</v>
      </c>
      <c r="BJ914" s="20" t="s">
        <v>83</v>
      </c>
      <c r="BK914" s="228">
        <f>ROUND(I914*H914,2)</f>
        <v>0</v>
      </c>
      <c r="BL914" s="20" t="s">
        <v>782</v>
      </c>
      <c r="BM914" s="227" t="s">
        <v>3659</v>
      </c>
    </row>
    <row r="915" s="14" customFormat="1">
      <c r="A915" s="14"/>
      <c r="B915" s="249"/>
      <c r="C915" s="250"/>
      <c r="D915" s="236" t="s">
        <v>319</v>
      </c>
      <c r="E915" s="251" t="s">
        <v>19</v>
      </c>
      <c r="F915" s="252" t="s">
        <v>3608</v>
      </c>
      <c r="G915" s="250"/>
      <c r="H915" s="251" t="s">
        <v>19</v>
      </c>
      <c r="I915" s="253"/>
      <c r="J915" s="250"/>
      <c r="K915" s="250"/>
      <c r="L915" s="254"/>
      <c r="M915" s="255"/>
      <c r="N915" s="256"/>
      <c r="O915" s="256"/>
      <c r="P915" s="256"/>
      <c r="Q915" s="256"/>
      <c r="R915" s="256"/>
      <c r="S915" s="256"/>
      <c r="T915" s="257"/>
      <c r="U915" s="14"/>
      <c r="V915" s="14"/>
      <c r="W915" s="14"/>
      <c r="X915" s="14"/>
      <c r="Y915" s="14"/>
      <c r="Z915" s="14"/>
      <c r="AA915" s="14"/>
      <c r="AB915" s="14"/>
      <c r="AC915" s="14"/>
      <c r="AD915" s="14"/>
      <c r="AE915" s="14"/>
      <c r="AT915" s="258" t="s">
        <v>319</v>
      </c>
      <c r="AU915" s="258" t="s">
        <v>85</v>
      </c>
      <c r="AV915" s="14" t="s">
        <v>83</v>
      </c>
      <c r="AW915" s="14" t="s">
        <v>37</v>
      </c>
      <c r="AX915" s="14" t="s">
        <v>76</v>
      </c>
      <c r="AY915" s="258" t="s">
        <v>308</v>
      </c>
    </row>
    <row r="916" s="14" customFormat="1">
      <c r="A916" s="14"/>
      <c r="B916" s="249"/>
      <c r="C916" s="250"/>
      <c r="D916" s="236" t="s">
        <v>319</v>
      </c>
      <c r="E916" s="251" t="s">
        <v>19</v>
      </c>
      <c r="F916" s="252" t="s">
        <v>3043</v>
      </c>
      <c r="G916" s="250"/>
      <c r="H916" s="251" t="s">
        <v>19</v>
      </c>
      <c r="I916" s="253"/>
      <c r="J916" s="250"/>
      <c r="K916" s="250"/>
      <c r="L916" s="254"/>
      <c r="M916" s="255"/>
      <c r="N916" s="256"/>
      <c r="O916" s="256"/>
      <c r="P916" s="256"/>
      <c r="Q916" s="256"/>
      <c r="R916" s="256"/>
      <c r="S916" s="256"/>
      <c r="T916" s="257"/>
      <c r="U916" s="14"/>
      <c r="V916" s="14"/>
      <c r="W916" s="14"/>
      <c r="X916" s="14"/>
      <c r="Y916" s="14"/>
      <c r="Z916" s="14"/>
      <c r="AA916" s="14"/>
      <c r="AB916" s="14"/>
      <c r="AC916" s="14"/>
      <c r="AD916" s="14"/>
      <c r="AE916" s="14"/>
      <c r="AT916" s="258" t="s">
        <v>319</v>
      </c>
      <c r="AU916" s="258" t="s">
        <v>85</v>
      </c>
      <c r="AV916" s="14" t="s">
        <v>83</v>
      </c>
      <c r="AW916" s="14" t="s">
        <v>37</v>
      </c>
      <c r="AX916" s="14" t="s">
        <v>76</v>
      </c>
      <c r="AY916" s="258" t="s">
        <v>308</v>
      </c>
    </row>
    <row r="917" s="14" customFormat="1">
      <c r="A917" s="14"/>
      <c r="B917" s="249"/>
      <c r="C917" s="250"/>
      <c r="D917" s="236" t="s">
        <v>319</v>
      </c>
      <c r="E917" s="251" t="s">
        <v>19</v>
      </c>
      <c r="F917" s="252" t="s">
        <v>3654</v>
      </c>
      <c r="G917" s="250"/>
      <c r="H917" s="251" t="s">
        <v>19</v>
      </c>
      <c r="I917" s="253"/>
      <c r="J917" s="250"/>
      <c r="K917" s="250"/>
      <c r="L917" s="254"/>
      <c r="M917" s="255"/>
      <c r="N917" s="256"/>
      <c r="O917" s="256"/>
      <c r="P917" s="256"/>
      <c r="Q917" s="256"/>
      <c r="R917" s="256"/>
      <c r="S917" s="256"/>
      <c r="T917" s="257"/>
      <c r="U917" s="14"/>
      <c r="V917" s="14"/>
      <c r="W917" s="14"/>
      <c r="X917" s="14"/>
      <c r="Y917" s="14"/>
      <c r="Z917" s="14"/>
      <c r="AA917" s="14"/>
      <c r="AB917" s="14"/>
      <c r="AC917" s="14"/>
      <c r="AD917" s="14"/>
      <c r="AE917" s="14"/>
      <c r="AT917" s="258" t="s">
        <v>319</v>
      </c>
      <c r="AU917" s="258" t="s">
        <v>85</v>
      </c>
      <c r="AV917" s="14" t="s">
        <v>83</v>
      </c>
      <c r="AW917" s="14" t="s">
        <v>37</v>
      </c>
      <c r="AX917" s="14" t="s">
        <v>76</v>
      </c>
      <c r="AY917" s="258" t="s">
        <v>308</v>
      </c>
    </row>
    <row r="918" s="13" customFormat="1">
      <c r="A918" s="13"/>
      <c r="B918" s="234"/>
      <c r="C918" s="235"/>
      <c r="D918" s="236" t="s">
        <v>319</v>
      </c>
      <c r="E918" s="237" t="s">
        <v>19</v>
      </c>
      <c r="F918" s="238" t="s">
        <v>3660</v>
      </c>
      <c r="G918" s="235"/>
      <c r="H918" s="239">
        <v>4</v>
      </c>
      <c r="I918" s="240"/>
      <c r="J918" s="235"/>
      <c r="K918" s="235"/>
      <c r="L918" s="241"/>
      <c r="M918" s="242"/>
      <c r="N918" s="243"/>
      <c r="O918" s="243"/>
      <c r="P918" s="243"/>
      <c r="Q918" s="243"/>
      <c r="R918" s="243"/>
      <c r="S918" s="243"/>
      <c r="T918" s="244"/>
      <c r="U918" s="13"/>
      <c r="V918" s="13"/>
      <c r="W918" s="13"/>
      <c r="X918" s="13"/>
      <c r="Y918" s="13"/>
      <c r="Z918" s="13"/>
      <c r="AA918" s="13"/>
      <c r="AB918" s="13"/>
      <c r="AC918" s="13"/>
      <c r="AD918" s="13"/>
      <c r="AE918" s="13"/>
      <c r="AT918" s="245" t="s">
        <v>319</v>
      </c>
      <c r="AU918" s="245" t="s">
        <v>85</v>
      </c>
      <c r="AV918" s="13" t="s">
        <v>85</v>
      </c>
      <c r="AW918" s="13" t="s">
        <v>37</v>
      </c>
      <c r="AX918" s="13" t="s">
        <v>83</v>
      </c>
      <c r="AY918" s="245" t="s">
        <v>308</v>
      </c>
    </row>
    <row r="919" s="2" customFormat="1" ht="16.5" customHeight="1">
      <c r="A919" s="41"/>
      <c r="B919" s="42"/>
      <c r="C919" s="280" t="s">
        <v>3661</v>
      </c>
      <c r="D919" s="280" t="s">
        <v>1137</v>
      </c>
      <c r="E919" s="281" t="s">
        <v>3662</v>
      </c>
      <c r="F919" s="282" t="s">
        <v>3663</v>
      </c>
      <c r="G919" s="283" t="s">
        <v>323</v>
      </c>
      <c r="H919" s="284">
        <v>3</v>
      </c>
      <c r="I919" s="285"/>
      <c r="J919" s="286">
        <f>ROUND(I919*H919,2)</f>
        <v>0</v>
      </c>
      <c r="K919" s="282" t="s">
        <v>3254</v>
      </c>
      <c r="L919" s="287"/>
      <c r="M919" s="288" t="s">
        <v>19</v>
      </c>
      <c r="N919" s="289" t="s">
        <v>47</v>
      </c>
      <c r="O919" s="87"/>
      <c r="P919" s="225">
        <f>O919*H919</f>
        <v>0</v>
      </c>
      <c r="Q919" s="225">
        <v>0</v>
      </c>
      <c r="R919" s="225">
        <f>Q919*H919</f>
        <v>0</v>
      </c>
      <c r="S919" s="225">
        <v>0</v>
      </c>
      <c r="T919" s="226">
        <f>S919*H919</f>
        <v>0</v>
      </c>
      <c r="U919" s="41"/>
      <c r="V919" s="41"/>
      <c r="W919" s="41"/>
      <c r="X919" s="41"/>
      <c r="Y919" s="41"/>
      <c r="Z919" s="41"/>
      <c r="AA919" s="41"/>
      <c r="AB919" s="41"/>
      <c r="AC919" s="41"/>
      <c r="AD919" s="41"/>
      <c r="AE919" s="41"/>
      <c r="AR919" s="227" t="s">
        <v>3255</v>
      </c>
      <c r="AT919" s="227" t="s">
        <v>1137</v>
      </c>
      <c r="AU919" s="227" t="s">
        <v>85</v>
      </c>
      <c r="AY919" s="20" t="s">
        <v>308</v>
      </c>
      <c r="BE919" s="228">
        <f>IF(N919="základní",J919,0)</f>
        <v>0</v>
      </c>
      <c r="BF919" s="228">
        <f>IF(N919="snížená",J919,0)</f>
        <v>0</v>
      </c>
      <c r="BG919" s="228">
        <f>IF(N919="zákl. přenesená",J919,0)</f>
        <v>0</v>
      </c>
      <c r="BH919" s="228">
        <f>IF(N919="sníž. přenesená",J919,0)</f>
        <v>0</v>
      </c>
      <c r="BI919" s="228">
        <f>IF(N919="nulová",J919,0)</f>
        <v>0</v>
      </c>
      <c r="BJ919" s="20" t="s">
        <v>83</v>
      </c>
      <c r="BK919" s="228">
        <f>ROUND(I919*H919,2)</f>
        <v>0</v>
      </c>
      <c r="BL919" s="20" t="s">
        <v>782</v>
      </c>
      <c r="BM919" s="227" t="s">
        <v>3664</v>
      </c>
    </row>
    <row r="920" s="14" customFormat="1">
      <c r="A920" s="14"/>
      <c r="B920" s="249"/>
      <c r="C920" s="250"/>
      <c r="D920" s="236" t="s">
        <v>319</v>
      </c>
      <c r="E920" s="251" t="s">
        <v>19</v>
      </c>
      <c r="F920" s="252" t="s">
        <v>3608</v>
      </c>
      <c r="G920" s="250"/>
      <c r="H920" s="251" t="s">
        <v>19</v>
      </c>
      <c r="I920" s="253"/>
      <c r="J920" s="250"/>
      <c r="K920" s="250"/>
      <c r="L920" s="254"/>
      <c r="M920" s="255"/>
      <c r="N920" s="256"/>
      <c r="O920" s="256"/>
      <c r="P920" s="256"/>
      <c r="Q920" s="256"/>
      <c r="R920" s="256"/>
      <c r="S920" s="256"/>
      <c r="T920" s="257"/>
      <c r="U920" s="14"/>
      <c r="V920" s="14"/>
      <c r="W920" s="14"/>
      <c r="X920" s="14"/>
      <c r="Y920" s="14"/>
      <c r="Z920" s="14"/>
      <c r="AA920" s="14"/>
      <c r="AB920" s="14"/>
      <c r="AC920" s="14"/>
      <c r="AD920" s="14"/>
      <c r="AE920" s="14"/>
      <c r="AT920" s="258" t="s">
        <v>319</v>
      </c>
      <c r="AU920" s="258" t="s">
        <v>85</v>
      </c>
      <c r="AV920" s="14" t="s">
        <v>83</v>
      </c>
      <c r="AW920" s="14" t="s">
        <v>37</v>
      </c>
      <c r="AX920" s="14" t="s">
        <v>76</v>
      </c>
      <c r="AY920" s="258" t="s">
        <v>308</v>
      </c>
    </row>
    <row r="921" s="14" customFormat="1">
      <c r="A921" s="14"/>
      <c r="B921" s="249"/>
      <c r="C921" s="250"/>
      <c r="D921" s="236" t="s">
        <v>319</v>
      </c>
      <c r="E921" s="251" t="s">
        <v>19</v>
      </c>
      <c r="F921" s="252" t="s">
        <v>3043</v>
      </c>
      <c r="G921" s="250"/>
      <c r="H921" s="251" t="s">
        <v>19</v>
      </c>
      <c r="I921" s="253"/>
      <c r="J921" s="250"/>
      <c r="K921" s="250"/>
      <c r="L921" s="254"/>
      <c r="M921" s="255"/>
      <c r="N921" s="256"/>
      <c r="O921" s="256"/>
      <c r="P921" s="256"/>
      <c r="Q921" s="256"/>
      <c r="R921" s="256"/>
      <c r="S921" s="256"/>
      <c r="T921" s="257"/>
      <c r="U921" s="14"/>
      <c r="V921" s="14"/>
      <c r="W921" s="14"/>
      <c r="X921" s="14"/>
      <c r="Y921" s="14"/>
      <c r="Z921" s="14"/>
      <c r="AA921" s="14"/>
      <c r="AB921" s="14"/>
      <c r="AC921" s="14"/>
      <c r="AD921" s="14"/>
      <c r="AE921" s="14"/>
      <c r="AT921" s="258" t="s">
        <v>319</v>
      </c>
      <c r="AU921" s="258" t="s">
        <v>85</v>
      </c>
      <c r="AV921" s="14" t="s">
        <v>83</v>
      </c>
      <c r="AW921" s="14" t="s">
        <v>37</v>
      </c>
      <c r="AX921" s="14" t="s">
        <v>76</v>
      </c>
      <c r="AY921" s="258" t="s">
        <v>308</v>
      </c>
    </row>
    <row r="922" s="14" customFormat="1">
      <c r="A922" s="14"/>
      <c r="B922" s="249"/>
      <c r="C922" s="250"/>
      <c r="D922" s="236" t="s">
        <v>319</v>
      </c>
      <c r="E922" s="251" t="s">
        <v>19</v>
      </c>
      <c r="F922" s="252" t="s">
        <v>3665</v>
      </c>
      <c r="G922" s="250"/>
      <c r="H922" s="251" t="s">
        <v>19</v>
      </c>
      <c r="I922" s="253"/>
      <c r="J922" s="250"/>
      <c r="K922" s="250"/>
      <c r="L922" s="254"/>
      <c r="M922" s="255"/>
      <c r="N922" s="256"/>
      <c r="O922" s="256"/>
      <c r="P922" s="256"/>
      <c r="Q922" s="256"/>
      <c r="R922" s="256"/>
      <c r="S922" s="256"/>
      <c r="T922" s="257"/>
      <c r="U922" s="14"/>
      <c r="V922" s="14"/>
      <c r="W922" s="14"/>
      <c r="X922" s="14"/>
      <c r="Y922" s="14"/>
      <c r="Z922" s="14"/>
      <c r="AA922" s="14"/>
      <c r="AB922" s="14"/>
      <c r="AC922" s="14"/>
      <c r="AD922" s="14"/>
      <c r="AE922" s="14"/>
      <c r="AT922" s="258" t="s">
        <v>319</v>
      </c>
      <c r="AU922" s="258" t="s">
        <v>85</v>
      </c>
      <c r="AV922" s="14" t="s">
        <v>83</v>
      </c>
      <c r="AW922" s="14" t="s">
        <v>37</v>
      </c>
      <c r="AX922" s="14" t="s">
        <v>76</v>
      </c>
      <c r="AY922" s="258" t="s">
        <v>308</v>
      </c>
    </row>
    <row r="923" s="13" customFormat="1">
      <c r="A923" s="13"/>
      <c r="B923" s="234"/>
      <c r="C923" s="235"/>
      <c r="D923" s="236" t="s">
        <v>319</v>
      </c>
      <c r="E923" s="237" t="s">
        <v>19</v>
      </c>
      <c r="F923" s="238" t="s">
        <v>83</v>
      </c>
      <c r="G923" s="235"/>
      <c r="H923" s="239">
        <v>1</v>
      </c>
      <c r="I923" s="240"/>
      <c r="J923" s="235"/>
      <c r="K923" s="235"/>
      <c r="L923" s="241"/>
      <c r="M923" s="242"/>
      <c r="N923" s="243"/>
      <c r="O923" s="243"/>
      <c r="P923" s="243"/>
      <c r="Q923" s="243"/>
      <c r="R923" s="243"/>
      <c r="S923" s="243"/>
      <c r="T923" s="244"/>
      <c r="U923" s="13"/>
      <c r="V923" s="13"/>
      <c r="W923" s="13"/>
      <c r="X923" s="13"/>
      <c r="Y923" s="13"/>
      <c r="Z923" s="13"/>
      <c r="AA923" s="13"/>
      <c r="AB923" s="13"/>
      <c r="AC923" s="13"/>
      <c r="AD923" s="13"/>
      <c r="AE923" s="13"/>
      <c r="AT923" s="245" t="s">
        <v>319</v>
      </c>
      <c r="AU923" s="245" t="s">
        <v>85</v>
      </c>
      <c r="AV923" s="13" t="s">
        <v>85</v>
      </c>
      <c r="AW923" s="13" t="s">
        <v>37</v>
      </c>
      <c r="AX923" s="13" t="s">
        <v>76</v>
      </c>
      <c r="AY923" s="245" t="s">
        <v>308</v>
      </c>
    </row>
    <row r="924" s="14" customFormat="1">
      <c r="A924" s="14"/>
      <c r="B924" s="249"/>
      <c r="C924" s="250"/>
      <c r="D924" s="236" t="s">
        <v>319</v>
      </c>
      <c r="E924" s="251" t="s">
        <v>19</v>
      </c>
      <c r="F924" s="252" t="s">
        <v>3666</v>
      </c>
      <c r="G924" s="250"/>
      <c r="H924" s="251" t="s">
        <v>19</v>
      </c>
      <c r="I924" s="253"/>
      <c r="J924" s="250"/>
      <c r="K924" s="250"/>
      <c r="L924" s="254"/>
      <c r="M924" s="255"/>
      <c r="N924" s="256"/>
      <c r="O924" s="256"/>
      <c r="P924" s="256"/>
      <c r="Q924" s="256"/>
      <c r="R924" s="256"/>
      <c r="S924" s="256"/>
      <c r="T924" s="257"/>
      <c r="U924" s="14"/>
      <c r="V924" s="14"/>
      <c r="W924" s="14"/>
      <c r="X924" s="14"/>
      <c r="Y924" s="14"/>
      <c r="Z924" s="14"/>
      <c r="AA924" s="14"/>
      <c r="AB924" s="14"/>
      <c r="AC924" s="14"/>
      <c r="AD924" s="14"/>
      <c r="AE924" s="14"/>
      <c r="AT924" s="258" t="s">
        <v>319</v>
      </c>
      <c r="AU924" s="258" t="s">
        <v>85</v>
      </c>
      <c r="AV924" s="14" t="s">
        <v>83</v>
      </c>
      <c r="AW924" s="14" t="s">
        <v>37</v>
      </c>
      <c r="AX924" s="14" t="s">
        <v>76</v>
      </c>
      <c r="AY924" s="258" t="s">
        <v>308</v>
      </c>
    </row>
    <row r="925" s="13" customFormat="1">
      <c r="A925" s="13"/>
      <c r="B925" s="234"/>
      <c r="C925" s="235"/>
      <c r="D925" s="236" t="s">
        <v>319</v>
      </c>
      <c r="E925" s="237" t="s">
        <v>19</v>
      </c>
      <c r="F925" s="238" t="s">
        <v>83</v>
      </c>
      <c r="G925" s="235"/>
      <c r="H925" s="239">
        <v>1</v>
      </c>
      <c r="I925" s="240"/>
      <c r="J925" s="235"/>
      <c r="K925" s="235"/>
      <c r="L925" s="241"/>
      <c r="M925" s="242"/>
      <c r="N925" s="243"/>
      <c r="O925" s="243"/>
      <c r="P925" s="243"/>
      <c r="Q925" s="243"/>
      <c r="R925" s="243"/>
      <c r="S925" s="243"/>
      <c r="T925" s="244"/>
      <c r="U925" s="13"/>
      <c r="V925" s="13"/>
      <c r="W925" s="13"/>
      <c r="X925" s="13"/>
      <c r="Y925" s="13"/>
      <c r="Z925" s="13"/>
      <c r="AA925" s="13"/>
      <c r="AB925" s="13"/>
      <c r="AC925" s="13"/>
      <c r="AD925" s="13"/>
      <c r="AE925" s="13"/>
      <c r="AT925" s="245" t="s">
        <v>319</v>
      </c>
      <c r="AU925" s="245" t="s">
        <v>85</v>
      </c>
      <c r="AV925" s="13" t="s">
        <v>85</v>
      </c>
      <c r="AW925" s="13" t="s">
        <v>37</v>
      </c>
      <c r="AX925" s="13" t="s">
        <v>76</v>
      </c>
      <c r="AY925" s="245" t="s">
        <v>308</v>
      </c>
    </row>
    <row r="926" s="14" customFormat="1">
      <c r="A926" s="14"/>
      <c r="B926" s="249"/>
      <c r="C926" s="250"/>
      <c r="D926" s="236" t="s">
        <v>319</v>
      </c>
      <c r="E926" s="251" t="s">
        <v>19</v>
      </c>
      <c r="F926" s="252" t="s">
        <v>3667</v>
      </c>
      <c r="G926" s="250"/>
      <c r="H926" s="251" t="s">
        <v>19</v>
      </c>
      <c r="I926" s="253"/>
      <c r="J926" s="250"/>
      <c r="K926" s="250"/>
      <c r="L926" s="254"/>
      <c r="M926" s="255"/>
      <c r="N926" s="256"/>
      <c r="O926" s="256"/>
      <c r="P926" s="256"/>
      <c r="Q926" s="256"/>
      <c r="R926" s="256"/>
      <c r="S926" s="256"/>
      <c r="T926" s="257"/>
      <c r="U926" s="14"/>
      <c r="V926" s="14"/>
      <c r="W926" s="14"/>
      <c r="X926" s="14"/>
      <c r="Y926" s="14"/>
      <c r="Z926" s="14"/>
      <c r="AA926" s="14"/>
      <c r="AB926" s="14"/>
      <c r="AC926" s="14"/>
      <c r="AD926" s="14"/>
      <c r="AE926" s="14"/>
      <c r="AT926" s="258" t="s">
        <v>319</v>
      </c>
      <c r="AU926" s="258" t="s">
        <v>85</v>
      </c>
      <c r="AV926" s="14" t="s">
        <v>83</v>
      </c>
      <c r="AW926" s="14" t="s">
        <v>37</v>
      </c>
      <c r="AX926" s="14" t="s">
        <v>76</v>
      </c>
      <c r="AY926" s="258" t="s">
        <v>308</v>
      </c>
    </row>
    <row r="927" s="13" customFormat="1">
      <c r="A927" s="13"/>
      <c r="B927" s="234"/>
      <c r="C927" s="235"/>
      <c r="D927" s="236" t="s">
        <v>319</v>
      </c>
      <c r="E927" s="237" t="s">
        <v>19</v>
      </c>
      <c r="F927" s="238" t="s">
        <v>83</v>
      </c>
      <c r="G927" s="235"/>
      <c r="H927" s="239">
        <v>1</v>
      </c>
      <c r="I927" s="240"/>
      <c r="J927" s="235"/>
      <c r="K927" s="235"/>
      <c r="L927" s="241"/>
      <c r="M927" s="242"/>
      <c r="N927" s="243"/>
      <c r="O927" s="243"/>
      <c r="P927" s="243"/>
      <c r="Q927" s="243"/>
      <c r="R927" s="243"/>
      <c r="S927" s="243"/>
      <c r="T927" s="244"/>
      <c r="U927" s="13"/>
      <c r="V927" s="13"/>
      <c r="W927" s="13"/>
      <c r="X927" s="13"/>
      <c r="Y927" s="13"/>
      <c r="Z927" s="13"/>
      <c r="AA927" s="13"/>
      <c r="AB927" s="13"/>
      <c r="AC927" s="13"/>
      <c r="AD927" s="13"/>
      <c r="AE927" s="13"/>
      <c r="AT927" s="245" t="s">
        <v>319</v>
      </c>
      <c r="AU927" s="245" t="s">
        <v>85</v>
      </c>
      <c r="AV927" s="13" t="s">
        <v>85</v>
      </c>
      <c r="AW927" s="13" t="s">
        <v>37</v>
      </c>
      <c r="AX927" s="13" t="s">
        <v>76</v>
      </c>
      <c r="AY927" s="245" t="s">
        <v>308</v>
      </c>
    </row>
    <row r="928" s="15" customFormat="1">
      <c r="A928" s="15"/>
      <c r="B928" s="259"/>
      <c r="C928" s="260"/>
      <c r="D928" s="236" t="s">
        <v>319</v>
      </c>
      <c r="E928" s="261" t="s">
        <v>19</v>
      </c>
      <c r="F928" s="262" t="s">
        <v>448</v>
      </c>
      <c r="G928" s="260"/>
      <c r="H928" s="263">
        <v>3</v>
      </c>
      <c r="I928" s="264"/>
      <c r="J928" s="260"/>
      <c r="K928" s="260"/>
      <c r="L928" s="265"/>
      <c r="M928" s="266"/>
      <c r="N928" s="267"/>
      <c r="O928" s="267"/>
      <c r="P928" s="267"/>
      <c r="Q928" s="267"/>
      <c r="R928" s="267"/>
      <c r="S928" s="267"/>
      <c r="T928" s="268"/>
      <c r="U928" s="15"/>
      <c r="V928" s="15"/>
      <c r="W928" s="15"/>
      <c r="X928" s="15"/>
      <c r="Y928" s="15"/>
      <c r="Z928" s="15"/>
      <c r="AA928" s="15"/>
      <c r="AB928" s="15"/>
      <c r="AC928" s="15"/>
      <c r="AD928" s="15"/>
      <c r="AE928" s="15"/>
      <c r="AT928" s="269" t="s">
        <v>319</v>
      </c>
      <c r="AU928" s="269" t="s">
        <v>85</v>
      </c>
      <c r="AV928" s="15" t="s">
        <v>315</v>
      </c>
      <c r="AW928" s="15" t="s">
        <v>37</v>
      </c>
      <c r="AX928" s="15" t="s">
        <v>83</v>
      </c>
      <c r="AY928" s="269" t="s">
        <v>308</v>
      </c>
    </row>
    <row r="929" s="2" customFormat="1" ht="16.5" customHeight="1">
      <c r="A929" s="41"/>
      <c r="B929" s="42"/>
      <c r="C929" s="280" t="s">
        <v>3668</v>
      </c>
      <c r="D929" s="280" t="s">
        <v>1137</v>
      </c>
      <c r="E929" s="281" t="s">
        <v>3669</v>
      </c>
      <c r="F929" s="282" t="s">
        <v>3670</v>
      </c>
      <c r="G929" s="283" t="s">
        <v>323</v>
      </c>
      <c r="H929" s="284">
        <v>6</v>
      </c>
      <c r="I929" s="285"/>
      <c r="J929" s="286">
        <f>ROUND(I929*H929,2)</f>
        <v>0</v>
      </c>
      <c r="K929" s="282" t="s">
        <v>3254</v>
      </c>
      <c r="L929" s="287"/>
      <c r="M929" s="288" t="s">
        <v>19</v>
      </c>
      <c r="N929" s="289" t="s">
        <v>47</v>
      </c>
      <c r="O929" s="87"/>
      <c r="P929" s="225">
        <f>O929*H929</f>
        <v>0</v>
      </c>
      <c r="Q929" s="225">
        <v>0</v>
      </c>
      <c r="R929" s="225">
        <f>Q929*H929</f>
        <v>0</v>
      </c>
      <c r="S929" s="225">
        <v>0</v>
      </c>
      <c r="T929" s="226">
        <f>S929*H929</f>
        <v>0</v>
      </c>
      <c r="U929" s="41"/>
      <c r="V929" s="41"/>
      <c r="W929" s="41"/>
      <c r="X929" s="41"/>
      <c r="Y929" s="41"/>
      <c r="Z929" s="41"/>
      <c r="AA929" s="41"/>
      <c r="AB929" s="41"/>
      <c r="AC929" s="41"/>
      <c r="AD929" s="41"/>
      <c r="AE929" s="41"/>
      <c r="AR929" s="227" t="s">
        <v>3255</v>
      </c>
      <c r="AT929" s="227" t="s">
        <v>1137</v>
      </c>
      <c r="AU929" s="227" t="s">
        <v>85</v>
      </c>
      <c r="AY929" s="20" t="s">
        <v>308</v>
      </c>
      <c r="BE929" s="228">
        <f>IF(N929="základní",J929,0)</f>
        <v>0</v>
      </c>
      <c r="BF929" s="228">
        <f>IF(N929="snížená",J929,0)</f>
        <v>0</v>
      </c>
      <c r="BG929" s="228">
        <f>IF(N929="zákl. přenesená",J929,0)</f>
        <v>0</v>
      </c>
      <c r="BH929" s="228">
        <f>IF(N929="sníž. přenesená",J929,0)</f>
        <v>0</v>
      </c>
      <c r="BI929" s="228">
        <f>IF(N929="nulová",J929,0)</f>
        <v>0</v>
      </c>
      <c r="BJ929" s="20" t="s">
        <v>83</v>
      </c>
      <c r="BK929" s="228">
        <f>ROUND(I929*H929,2)</f>
        <v>0</v>
      </c>
      <c r="BL929" s="20" t="s">
        <v>782</v>
      </c>
      <c r="BM929" s="227" t="s">
        <v>3671</v>
      </c>
    </row>
    <row r="930" s="14" customFormat="1">
      <c r="A930" s="14"/>
      <c r="B930" s="249"/>
      <c r="C930" s="250"/>
      <c r="D930" s="236" t="s">
        <v>319</v>
      </c>
      <c r="E930" s="251" t="s">
        <v>19</v>
      </c>
      <c r="F930" s="252" t="s">
        <v>3608</v>
      </c>
      <c r="G930" s="250"/>
      <c r="H930" s="251" t="s">
        <v>19</v>
      </c>
      <c r="I930" s="253"/>
      <c r="J930" s="250"/>
      <c r="K930" s="250"/>
      <c r="L930" s="254"/>
      <c r="M930" s="255"/>
      <c r="N930" s="256"/>
      <c r="O930" s="256"/>
      <c r="P930" s="256"/>
      <c r="Q930" s="256"/>
      <c r="R930" s="256"/>
      <c r="S930" s="256"/>
      <c r="T930" s="257"/>
      <c r="U930" s="14"/>
      <c r="V930" s="14"/>
      <c r="W930" s="14"/>
      <c r="X930" s="14"/>
      <c r="Y930" s="14"/>
      <c r="Z930" s="14"/>
      <c r="AA930" s="14"/>
      <c r="AB930" s="14"/>
      <c r="AC930" s="14"/>
      <c r="AD930" s="14"/>
      <c r="AE930" s="14"/>
      <c r="AT930" s="258" t="s">
        <v>319</v>
      </c>
      <c r="AU930" s="258" t="s">
        <v>85</v>
      </c>
      <c r="AV930" s="14" t="s">
        <v>83</v>
      </c>
      <c r="AW930" s="14" t="s">
        <v>37</v>
      </c>
      <c r="AX930" s="14" t="s">
        <v>76</v>
      </c>
      <c r="AY930" s="258" t="s">
        <v>308</v>
      </c>
    </row>
    <row r="931" s="14" customFormat="1">
      <c r="A931" s="14"/>
      <c r="B931" s="249"/>
      <c r="C931" s="250"/>
      <c r="D931" s="236" t="s">
        <v>319</v>
      </c>
      <c r="E931" s="251" t="s">
        <v>19</v>
      </c>
      <c r="F931" s="252" t="s">
        <v>3043</v>
      </c>
      <c r="G931" s="250"/>
      <c r="H931" s="251" t="s">
        <v>19</v>
      </c>
      <c r="I931" s="253"/>
      <c r="J931" s="250"/>
      <c r="K931" s="250"/>
      <c r="L931" s="254"/>
      <c r="M931" s="255"/>
      <c r="N931" s="256"/>
      <c r="O931" s="256"/>
      <c r="P931" s="256"/>
      <c r="Q931" s="256"/>
      <c r="R931" s="256"/>
      <c r="S931" s="256"/>
      <c r="T931" s="257"/>
      <c r="U931" s="14"/>
      <c r="V931" s="14"/>
      <c r="W931" s="14"/>
      <c r="X931" s="14"/>
      <c r="Y931" s="14"/>
      <c r="Z931" s="14"/>
      <c r="AA931" s="14"/>
      <c r="AB931" s="14"/>
      <c r="AC931" s="14"/>
      <c r="AD931" s="14"/>
      <c r="AE931" s="14"/>
      <c r="AT931" s="258" t="s">
        <v>319</v>
      </c>
      <c r="AU931" s="258" t="s">
        <v>85</v>
      </c>
      <c r="AV931" s="14" t="s">
        <v>83</v>
      </c>
      <c r="AW931" s="14" t="s">
        <v>37</v>
      </c>
      <c r="AX931" s="14" t="s">
        <v>76</v>
      </c>
      <c r="AY931" s="258" t="s">
        <v>308</v>
      </c>
    </row>
    <row r="932" s="14" customFormat="1">
      <c r="A932" s="14"/>
      <c r="B932" s="249"/>
      <c r="C932" s="250"/>
      <c r="D932" s="236" t="s">
        <v>319</v>
      </c>
      <c r="E932" s="251" t="s">
        <v>19</v>
      </c>
      <c r="F932" s="252" t="s">
        <v>3672</v>
      </c>
      <c r="G932" s="250"/>
      <c r="H932" s="251" t="s">
        <v>19</v>
      </c>
      <c r="I932" s="253"/>
      <c r="J932" s="250"/>
      <c r="K932" s="250"/>
      <c r="L932" s="254"/>
      <c r="M932" s="255"/>
      <c r="N932" s="256"/>
      <c r="O932" s="256"/>
      <c r="P932" s="256"/>
      <c r="Q932" s="256"/>
      <c r="R932" s="256"/>
      <c r="S932" s="256"/>
      <c r="T932" s="257"/>
      <c r="U932" s="14"/>
      <c r="V932" s="14"/>
      <c r="W932" s="14"/>
      <c r="X932" s="14"/>
      <c r="Y932" s="14"/>
      <c r="Z932" s="14"/>
      <c r="AA932" s="14"/>
      <c r="AB932" s="14"/>
      <c r="AC932" s="14"/>
      <c r="AD932" s="14"/>
      <c r="AE932" s="14"/>
      <c r="AT932" s="258" t="s">
        <v>319</v>
      </c>
      <c r="AU932" s="258" t="s">
        <v>85</v>
      </c>
      <c r="AV932" s="14" t="s">
        <v>83</v>
      </c>
      <c r="AW932" s="14" t="s">
        <v>37</v>
      </c>
      <c r="AX932" s="14" t="s">
        <v>76</v>
      </c>
      <c r="AY932" s="258" t="s">
        <v>308</v>
      </c>
    </row>
    <row r="933" s="13" customFormat="1">
      <c r="A933" s="13"/>
      <c r="B933" s="234"/>
      <c r="C933" s="235"/>
      <c r="D933" s="236" t="s">
        <v>319</v>
      </c>
      <c r="E933" s="237" t="s">
        <v>19</v>
      </c>
      <c r="F933" s="238" t="s">
        <v>3655</v>
      </c>
      <c r="G933" s="235"/>
      <c r="H933" s="239">
        <v>2</v>
      </c>
      <c r="I933" s="240"/>
      <c r="J933" s="235"/>
      <c r="K933" s="235"/>
      <c r="L933" s="241"/>
      <c r="M933" s="242"/>
      <c r="N933" s="243"/>
      <c r="O933" s="243"/>
      <c r="P933" s="243"/>
      <c r="Q933" s="243"/>
      <c r="R933" s="243"/>
      <c r="S933" s="243"/>
      <c r="T933" s="244"/>
      <c r="U933" s="13"/>
      <c r="V933" s="13"/>
      <c r="W933" s="13"/>
      <c r="X933" s="13"/>
      <c r="Y933" s="13"/>
      <c r="Z933" s="13"/>
      <c r="AA933" s="13"/>
      <c r="AB933" s="13"/>
      <c r="AC933" s="13"/>
      <c r="AD933" s="13"/>
      <c r="AE933" s="13"/>
      <c r="AT933" s="245" t="s">
        <v>319</v>
      </c>
      <c r="AU933" s="245" t="s">
        <v>85</v>
      </c>
      <c r="AV933" s="13" t="s">
        <v>85</v>
      </c>
      <c r="AW933" s="13" t="s">
        <v>37</v>
      </c>
      <c r="AX933" s="13" t="s">
        <v>76</v>
      </c>
      <c r="AY933" s="245" t="s">
        <v>308</v>
      </c>
    </row>
    <row r="934" s="14" customFormat="1">
      <c r="A934" s="14"/>
      <c r="B934" s="249"/>
      <c r="C934" s="250"/>
      <c r="D934" s="236" t="s">
        <v>319</v>
      </c>
      <c r="E934" s="251" t="s">
        <v>19</v>
      </c>
      <c r="F934" s="252" t="s">
        <v>3654</v>
      </c>
      <c r="G934" s="250"/>
      <c r="H934" s="251" t="s">
        <v>19</v>
      </c>
      <c r="I934" s="253"/>
      <c r="J934" s="250"/>
      <c r="K934" s="250"/>
      <c r="L934" s="254"/>
      <c r="M934" s="255"/>
      <c r="N934" s="256"/>
      <c r="O934" s="256"/>
      <c r="P934" s="256"/>
      <c r="Q934" s="256"/>
      <c r="R934" s="256"/>
      <c r="S934" s="256"/>
      <c r="T934" s="257"/>
      <c r="U934" s="14"/>
      <c r="V934" s="14"/>
      <c r="W934" s="14"/>
      <c r="X934" s="14"/>
      <c r="Y934" s="14"/>
      <c r="Z934" s="14"/>
      <c r="AA934" s="14"/>
      <c r="AB934" s="14"/>
      <c r="AC934" s="14"/>
      <c r="AD934" s="14"/>
      <c r="AE934" s="14"/>
      <c r="AT934" s="258" t="s">
        <v>319</v>
      </c>
      <c r="AU934" s="258" t="s">
        <v>85</v>
      </c>
      <c r="AV934" s="14" t="s">
        <v>83</v>
      </c>
      <c r="AW934" s="14" t="s">
        <v>37</v>
      </c>
      <c r="AX934" s="14" t="s">
        <v>76</v>
      </c>
      <c r="AY934" s="258" t="s">
        <v>308</v>
      </c>
    </row>
    <row r="935" s="13" customFormat="1">
      <c r="A935" s="13"/>
      <c r="B935" s="234"/>
      <c r="C935" s="235"/>
      <c r="D935" s="236" t="s">
        <v>319</v>
      </c>
      <c r="E935" s="237" t="s">
        <v>19</v>
      </c>
      <c r="F935" s="238" t="s">
        <v>3655</v>
      </c>
      <c r="G935" s="235"/>
      <c r="H935" s="239">
        <v>2</v>
      </c>
      <c r="I935" s="240"/>
      <c r="J935" s="235"/>
      <c r="K935" s="235"/>
      <c r="L935" s="241"/>
      <c r="M935" s="242"/>
      <c r="N935" s="243"/>
      <c r="O935" s="243"/>
      <c r="P935" s="243"/>
      <c r="Q935" s="243"/>
      <c r="R935" s="243"/>
      <c r="S935" s="243"/>
      <c r="T935" s="244"/>
      <c r="U935" s="13"/>
      <c r="V935" s="13"/>
      <c r="W935" s="13"/>
      <c r="X935" s="13"/>
      <c r="Y935" s="13"/>
      <c r="Z935" s="13"/>
      <c r="AA935" s="13"/>
      <c r="AB935" s="13"/>
      <c r="AC935" s="13"/>
      <c r="AD935" s="13"/>
      <c r="AE935" s="13"/>
      <c r="AT935" s="245" t="s">
        <v>319</v>
      </c>
      <c r="AU935" s="245" t="s">
        <v>85</v>
      </c>
      <c r="AV935" s="13" t="s">
        <v>85</v>
      </c>
      <c r="AW935" s="13" t="s">
        <v>37</v>
      </c>
      <c r="AX935" s="13" t="s">
        <v>76</v>
      </c>
      <c r="AY935" s="245" t="s">
        <v>308</v>
      </c>
    </row>
    <row r="936" s="14" customFormat="1">
      <c r="A936" s="14"/>
      <c r="B936" s="249"/>
      <c r="C936" s="250"/>
      <c r="D936" s="236" t="s">
        <v>319</v>
      </c>
      <c r="E936" s="251" t="s">
        <v>19</v>
      </c>
      <c r="F936" s="252" t="s">
        <v>3673</v>
      </c>
      <c r="G936" s="250"/>
      <c r="H936" s="251" t="s">
        <v>19</v>
      </c>
      <c r="I936" s="253"/>
      <c r="J936" s="250"/>
      <c r="K936" s="250"/>
      <c r="L936" s="254"/>
      <c r="M936" s="255"/>
      <c r="N936" s="256"/>
      <c r="O936" s="256"/>
      <c r="P936" s="256"/>
      <c r="Q936" s="256"/>
      <c r="R936" s="256"/>
      <c r="S936" s="256"/>
      <c r="T936" s="257"/>
      <c r="U936" s="14"/>
      <c r="V936" s="14"/>
      <c r="W936" s="14"/>
      <c r="X936" s="14"/>
      <c r="Y936" s="14"/>
      <c r="Z936" s="14"/>
      <c r="AA936" s="14"/>
      <c r="AB936" s="14"/>
      <c r="AC936" s="14"/>
      <c r="AD936" s="14"/>
      <c r="AE936" s="14"/>
      <c r="AT936" s="258" t="s">
        <v>319</v>
      </c>
      <c r="AU936" s="258" t="s">
        <v>85</v>
      </c>
      <c r="AV936" s="14" t="s">
        <v>83</v>
      </c>
      <c r="AW936" s="14" t="s">
        <v>37</v>
      </c>
      <c r="AX936" s="14" t="s">
        <v>76</v>
      </c>
      <c r="AY936" s="258" t="s">
        <v>308</v>
      </c>
    </row>
    <row r="937" s="13" customFormat="1">
      <c r="A937" s="13"/>
      <c r="B937" s="234"/>
      <c r="C937" s="235"/>
      <c r="D937" s="236" t="s">
        <v>319</v>
      </c>
      <c r="E937" s="237" t="s">
        <v>19</v>
      </c>
      <c r="F937" s="238" t="s">
        <v>3655</v>
      </c>
      <c r="G937" s="235"/>
      <c r="H937" s="239">
        <v>2</v>
      </c>
      <c r="I937" s="240"/>
      <c r="J937" s="235"/>
      <c r="K937" s="235"/>
      <c r="L937" s="241"/>
      <c r="M937" s="242"/>
      <c r="N937" s="243"/>
      <c r="O937" s="243"/>
      <c r="P937" s="243"/>
      <c r="Q937" s="243"/>
      <c r="R937" s="243"/>
      <c r="S937" s="243"/>
      <c r="T937" s="244"/>
      <c r="U937" s="13"/>
      <c r="V937" s="13"/>
      <c r="W937" s="13"/>
      <c r="X937" s="13"/>
      <c r="Y937" s="13"/>
      <c r="Z937" s="13"/>
      <c r="AA937" s="13"/>
      <c r="AB937" s="13"/>
      <c r="AC937" s="13"/>
      <c r="AD937" s="13"/>
      <c r="AE937" s="13"/>
      <c r="AT937" s="245" t="s">
        <v>319</v>
      </c>
      <c r="AU937" s="245" t="s">
        <v>85</v>
      </c>
      <c r="AV937" s="13" t="s">
        <v>85</v>
      </c>
      <c r="AW937" s="13" t="s">
        <v>37</v>
      </c>
      <c r="AX937" s="13" t="s">
        <v>76</v>
      </c>
      <c r="AY937" s="245" t="s">
        <v>308</v>
      </c>
    </row>
    <row r="938" s="15" customFormat="1">
      <c r="A938" s="15"/>
      <c r="B938" s="259"/>
      <c r="C938" s="260"/>
      <c r="D938" s="236" t="s">
        <v>319</v>
      </c>
      <c r="E938" s="261" t="s">
        <v>19</v>
      </c>
      <c r="F938" s="262" t="s">
        <v>448</v>
      </c>
      <c r="G938" s="260"/>
      <c r="H938" s="263">
        <v>6</v>
      </c>
      <c r="I938" s="264"/>
      <c r="J938" s="260"/>
      <c r="K938" s="260"/>
      <c r="L938" s="265"/>
      <c r="M938" s="266"/>
      <c r="N938" s="267"/>
      <c r="O938" s="267"/>
      <c r="P938" s="267"/>
      <c r="Q938" s="267"/>
      <c r="R938" s="267"/>
      <c r="S938" s="267"/>
      <c r="T938" s="268"/>
      <c r="U938" s="15"/>
      <c r="V938" s="15"/>
      <c r="W938" s="15"/>
      <c r="X938" s="15"/>
      <c r="Y938" s="15"/>
      <c r="Z938" s="15"/>
      <c r="AA938" s="15"/>
      <c r="AB938" s="15"/>
      <c r="AC938" s="15"/>
      <c r="AD938" s="15"/>
      <c r="AE938" s="15"/>
      <c r="AT938" s="269" t="s">
        <v>319</v>
      </c>
      <c r="AU938" s="269" t="s">
        <v>85</v>
      </c>
      <c r="AV938" s="15" t="s">
        <v>315</v>
      </c>
      <c r="AW938" s="15" t="s">
        <v>37</v>
      </c>
      <c r="AX938" s="15" t="s">
        <v>83</v>
      </c>
      <c r="AY938" s="269" t="s">
        <v>308</v>
      </c>
    </row>
    <row r="939" s="2" customFormat="1" ht="37.8" customHeight="1">
      <c r="A939" s="41"/>
      <c r="B939" s="42"/>
      <c r="C939" s="216" t="s">
        <v>3674</v>
      </c>
      <c r="D939" s="216" t="s">
        <v>310</v>
      </c>
      <c r="E939" s="217" t="s">
        <v>3675</v>
      </c>
      <c r="F939" s="218" t="s">
        <v>3676</v>
      </c>
      <c r="G939" s="219" t="s">
        <v>323</v>
      </c>
      <c r="H939" s="220">
        <v>3</v>
      </c>
      <c r="I939" s="221"/>
      <c r="J939" s="222">
        <f>ROUND(I939*H939,2)</f>
        <v>0</v>
      </c>
      <c r="K939" s="218" t="s">
        <v>314</v>
      </c>
      <c r="L939" s="47"/>
      <c r="M939" s="223" t="s">
        <v>19</v>
      </c>
      <c r="N939" s="224" t="s">
        <v>47</v>
      </c>
      <c r="O939" s="87"/>
      <c r="P939" s="225">
        <f>O939*H939</f>
        <v>0</v>
      </c>
      <c r="Q939" s="225">
        <v>0</v>
      </c>
      <c r="R939" s="225">
        <f>Q939*H939</f>
        <v>0</v>
      </c>
      <c r="S939" s="225">
        <v>0</v>
      </c>
      <c r="T939" s="226">
        <f>S939*H939</f>
        <v>0</v>
      </c>
      <c r="U939" s="41"/>
      <c r="V939" s="41"/>
      <c r="W939" s="41"/>
      <c r="X939" s="41"/>
      <c r="Y939" s="41"/>
      <c r="Z939" s="41"/>
      <c r="AA939" s="41"/>
      <c r="AB939" s="41"/>
      <c r="AC939" s="41"/>
      <c r="AD939" s="41"/>
      <c r="AE939" s="41"/>
      <c r="AR939" s="227" t="s">
        <v>782</v>
      </c>
      <c r="AT939" s="227" t="s">
        <v>310</v>
      </c>
      <c r="AU939" s="227" t="s">
        <v>85</v>
      </c>
      <c r="AY939" s="20" t="s">
        <v>308</v>
      </c>
      <c r="BE939" s="228">
        <f>IF(N939="základní",J939,0)</f>
        <v>0</v>
      </c>
      <c r="BF939" s="228">
        <f>IF(N939="snížená",J939,0)</f>
        <v>0</v>
      </c>
      <c r="BG939" s="228">
        <f>IF(N939="zákl. přenesená",J939,0)</f>
        <v>0</v>
      </c>
      <c r="BH939" s="228">
        <f>IF(N939="sníž. přenesená",J939,0)</f>
        <v>0</v>
      </c>
      <c r="BI939" s="228">
        <f>IF(N939="nulová",J939,0)</f>
        <v>0</v>
      </c>
      <c r="BJ939" s="20" t="s">
        <v>83</v>
      </c>
      <c r="BK939" s="228">
        <f>ROUND(I939*H939,2)</f>
        <v>0</v>
      </c>
      <c r="BL939" s="20" t="s">
        <v>782</v>
      </c>
      <c r="BM939" s="227" t="s">
        <v>3677</v>
      </c>
    </row>
    <row r="940" s="2" customFormat="1">
      <c r="A940" s="41"/>
      <c r="B940" s="42"/>
      <c r="C940" s="43"/>
      <c r="D940" s="229" t="s">
        <v>317</v>
      </c>
      <c r="E940" s="43"/>
      <c r="F940" s="230" t="s">
        <v>3678</v>
      </c>
      <c r="G940" s="43"/>
      <c r="H940" s="43"/>
      <c r="I940" s="231"/>
      <c r="J940" s="43"/>
      <c r="K940" s="43"/>
      <c r="L940" s="47"/>
      <c r="M940" s="232"/>
      <c r="N940" s="233"/>
      <c r="O940" s="87"/>
      <c r="P940" s="87"/>
      <c r="Q940" s="87"/>
      <c r="R940" s="87"/>
      <c r="S940" s="87"/>
      <c r="T940" s="88"/>
      <c r="U940" s="41"/>
      <c r="V940" s="41"/>
      <c r="W940" s="41"/>
      <c r="X940" s="41"/>
      <c r="Y940" s="41"/>
      <c r="Z940" s="41"/>
      <c r="AA940" s="41"/>
      <c r="AB940" s="41"/>
      <c r="AC940" s="41"/>
      <c r="AD940" s="41"/>
      <c r="AE940" s="41"/>
      <c r="AT940" s="20" t="s">
        <v>317</v>
      </c>
      <c r="AU940" s="20" t="s">
        <v>85</v>
      </c>
    </row>
    <row r="941" s="14" customFormat="1">
      <c r="A941" s="14"/>
      <c r="B941" s="249"/>
      <c r="C941" s="250"/>
      <c r="D941" s="236" t="s">
        <v>319</v>
      </c>
      <c r="E941" s="251" t="s">
        <v>19</v>
      </c>
      <c r="F941" s="252" t="s">
        <v>3608</v>
      </c>
      <c r="G941" s="250"/>
      <c r="H941" s="251" t="s">
        <v>19</v>
      </c>
      <c r="I941" s="253"/>
      <c r="J941" s="250"/>
      <c r="K941" s="250"/>
      <c r="L941" s="254"/>
      <c r="M941" s="255"/>
      <c r="N941" s="256"/>
      <c r="O941" s="256"/>
      <c r="P941" s="256"/>
      <c r="Q941" s="256"/>
      <c r="R941" s="256"/>
      <c r="S941" s="256"/>
      <c r="T941" s="257"/>
      <c r="U941" s="14"/>
      <c r="V941" s="14"/>
      <c r="W941" s="14"/>
      <c r="X941" s="14"/>
      <c r="Y941" s="14"/>
      <c r="Z941" s="14"/>
      <c r="AA941" s="14"/>
      <c r="AB941" s="14"/>
      <c r="AC941" s="14"/>
      <c r="AD941" s="14"/>
      <c r="AE941" s="14"/>
      <c r="AT941" s="258" t="s">
        <v>319</v>
      </c>
      <c r="AU941" s="258" t="s">
        <v>85</v>
      </c>
      <c r="AV941" s="14" t="s">
        <v>83</v>
      </c>
      <c r="AW941" s="14" t="s">
        <v>37</v>
      </c>
      <c r="AX941" s="14" t="s">
        <v>76</v>
      </c>
      <c r="AY941" s="258" t="s">
        <v>308</v>
      </c>
    </row>
    <row r="942" s="14" customFormat="1">
      <c r="A942" s="14"/>
      <c r="B942" s="249"/>
      <c r="C942" s="250"/>
      <c r="D942" s="236" t="s">
        <v>319</v>
      </c>
      <c r="E942" s="251" t="s">
        <v>19</v>
      </c>
      <c r="F942" s="252" t="s">
        <v>3043</v>
      </c>
      <c r="G942" s="250"/>
      <c r="H942" s="251" t="s">
        <v>19</v>
      </c>
      <c r="I942" s="253"/>
      <c r="J942" s="250"/>
      <c r="K942" s="250"/>
      <c r="L942" s="254"/>
      <c r="M942" s="255"/>
      <c r="N942" s="256"/>
      <c r="O942" s="256"/>
      <c r="P942" s="256"/>
      <c r="Q942" s="256"/>
      <c r="R942" s="256"/>
      <c r="S942" s="256"/>
      <c r="T942" s="257"/>
      <c r="U942" s="14"/>
      <c r="V942" s="14"/>
      <c r="W942" s="14"/>
      <c r="X942" s="14"/>
      <c r="Y942" s="14"/>
      <c r="Z942" s="14"/>
      <c r="AA942" s="14"/>
      <c r="AB942" s="14"/>
      <c r="AC942" s="14"/>
      <c r="AD942" s="14"/>
      <c r="AE942" s="14"/>
      <c r="AT942" s="258" t="s">
        <v>319</v>
      </c>
      <c r="AU942" s="258" t="s">
        <v>85</v>
      </c>
      <c r="AV942" s="14" t="s">
        <v>83</v>
      </c>
      <c r="AW942" s="14" t="s">
        <v>37</v>
      </c>
      <c r="AX942" s="14" t="s">
        <v>76</v>
      </c>
      <c r="AY942" s="258" t="s">
        <v>308</v>
      </c>
    </row>
    <row r="943" s="14" customFormat="1">
      <c r="A943" s="14"/>
      <c r="B943" s="249"/>
      <c r="C943" s="250"/>
      <c r="D943" s="236" t="s">
        <v>319</v>
      </c>
      <c r="E943" s="251" t="s">
        <v>19</v>
      </c>
      <c r="F943" s="252" t="s">
        <v>3679</v>
      </c>
      <c r="G943" s="250"/>
      <c r="H943" s="251" t="s">
        <v>19</v>
      </c>
      <c r="I943" s="253"/>
      <c r="J943" s="250"/>
      <c r="K943" s="250"/>
      <c r="L943" s="254"/>
      <c r="M943" s="255"/>
      <c r="N943" s="256"/>
      <c r="O943" s="256"/>
      <c r="P943" s="256"/>
      <c r="Q943" s="256"/>
      <c r="R943" s="256"/>
      <c r="S943" s="256"/>
      <c r="T943" s="257"/>
      <c r="U943" s="14"/>
      <c r="V943" s="14"/>
      <c r="W943" s="14"/>
      <c r="X943" s="14"/>
      <c r="Y943" s="14"/>
      <c r="Z943" s="14"/>
      <c r="AA943" s="14"/>
      <c r="AB943" s="14"/>
      <c r="AC943" s="14"/>
      <c r="AD943" s="14"/>
      <c r="AE943" s="14"/>
      <c r="AT943" s="258" t="s">
        <v>319</v>
      </c>
      <c r="AU943" s="258" t="s">
        <v>85</v>
      </c>
      <c r="AV943" s="14" t="s">
        <v>83</v>
      </c>
      <c r="AW943" s="14" t="s">
        <v>37</v>
      </c>
      <c r="AX943" s="14" t="s">
        <v>76</v>
      </c>
      <c r="AY943" s="258" t="s">
        <v>308</v>
      </c>
    </row>
    <row r="944" s="13" customFormat="1">
      <c r="A944" s="13"/>
      <c r="B944" s="234"/>
      <c r="C944" s="235"/>
      <c r="D944" s="236" t="s">
        <v>319</v>
      </c>
      <c r="E944" s="237" t="s">
        <v>19</v>
      </c>
      <c r="F944" s="238" t="s">
        <v>83</v>
      </c>
      <c r="G944" s="235"/>
      <c r="H944" s="239">
        <v>1</v>
      </c>
      <c r="I944" s="240"/>
      <c r="J944" s="235"/>
      <c r="K944" s="235"/>
      <c r="L944" s="241"/>
      <c r="M944" s="242"/>
      <c r="N944" s="243"/>
      <c r="O944" s="243"/>
      <c r="P944" s="243"/>
      <c r="Q944" s="243"/>
      <c r="R944" s="243"/>
      <c r="S944" s="243"/>
      <c r="T944" s="244"/>
      <c r="U944" s="13"/>
      <c r="V944" s="13"/>
      <c r="W944" s="13"/>
      <c r="X944" s="13"/>
      <c r="Y944" s="13"/>
      <c r="Z944" s="13"/>
      <c r="AA944" s="13"/>
      <c r="AB944" s="13"/>
      <c r="AC944" s="13"/>
      <c r="AD944" s="13"/>
      <c r="AE944" s="13"/>
      <c r="AT944" s="245" t="s">
        <v>319</v>
      </c>
      <c r="AU944" s="245" t="s">
        <v>85</v>
      </c>
      <c r="AV944" s="13" t="s">
        <v>85</v>
      </c>
      <c r="AW944" s="13" t="s">
        <v>37</v>
      </c>
      <c r="AX944" s="13" t="s">
        <v>76</v>
      </c>
      <c r="AY944" s="245" t="s">
        <v>308</v>
      </c>
    </row>
    <row r="945" s="14" customFormat="1">
      <c r="A945" s="14"/>
      <c r="B945" s="249"/>
      <c r="C945" s="250"/>
      <c r="D945" s="236" t="s">
        <v>319</v>
      </c>
      <c r="E945" s="251" t="s">
        <v>19</v>
      </c>
      <c r="F945" s="252" t="s">
        <v>3680</v>
      </c>
      <c r="G945" s="250"/>
      <c r="H945" s="251" t="s">
        <v>19</v>
      </c>
      <c r="I945" s="253"/>
      <c r="J945" s="250"/>
      <c r="K945" s="250"/>
      <c r="L945" s="254"/>
      <c r="M945" s="255"/>
      <c r="N945" s="256"/>
      <c r="O945" s="256"/>
      <c r="P945" s="256"/>
      <c r="Q945" s="256"/>
      <c r="R945" s="256"/>
      <c r="S945" s="256"/>
      <c r="T945" s="257"/>
      <c r="U945" s="14"/>
      <c r="V945" s="14"/>
      <c r="W945" s="14"/>
      <c r="X945" s="14"/>
      <c r="Y945" s="14"/>
      <c r="Z945" s="14"/>
      <c r="AA945" s="14"/>
      <c r="AB945" s="14"/>
      <c r="AC945" s="14"/>
      <c r="AD945" s="14"/>
      <c r="AE945" s="14"/>
      <c r="AT945" s="258" t="s">
        <v>319</v>
      </c>
      <c r="AU945" s="258" t="s">
        <v>85</v>
      </c>
      <c r="AV945" s="14" t="s">
        <v>83</v>
      </c>
      <c r="AW945" s="14" t="s">
        <v>37</v>
      </c>
      <c r="AX945" s="14" t="s">
        <v>76</v>
      </c>
      <c r="AY945" s="258" t="s">
        <v>308</v>
      </c>
    </row>
    <row r="946" s="13" customFormat="1">
      <c r="A946" s="13"/>
      <c r="B946" s="234"/>
      <c r="C946" s="235"/>
      <c r="D946" s="236" t="s">
        <v>319</v>
      </c>
      <c r="E946" s="237" t="s">
        <v>19</v>
      </c>
      <c r="F946" s="238" t="s">
        <v>83</v>
      </c>
      <c r="G946" s="235"/>
      <c r="H946" s="239">
        <v>1</v>
      </c>
      <c r="I946" s="240"/>
      <c r="J946" s="235"/>
      <c r="K946" s="235"/>
      <c r="L946" s="241"/>
      <c r="M946" s="242"/>
      <c r="N946" s="243"/>
      <c r="O946" s="243"/>
      <c r="P946" s="243"/>
      <c r="Q946" s="243"/>
      <c r="R946" s="243"/>
      <c r="S946" s="243"/>
      <c r="T946" s="244"/>
      <c r="U946" s="13"/>
      <c r="V946" s="13"/>
      <c r="W946" s="13"/>
      <c r="X946" s="13"/>
      <c r="Y946" s="13"/>
      <c r="Z946" s="13"/>
      <c r="AA946" s="13"/>
      <c r="AB946" s="13"/>
      <c r="AC946" s="13"/>
      <c r="AD946" s="13"/>
      <c r="AE946" s="13"/>
      <c r="AT946" s="245" t="s">
        <v>319</v>
      </c>
      <c r="AU946" s="245" t="s">
        <v>85</v>
      </c>
      <c r="AV946" s="13" t="s">
        <v>85</v>
      </c>
      <c r="AW946" s="13" t="s">
        <v>37</v>
      </c>
      <c r="AX946" s="13" t="s">
        <v>76</v>
      </c>
      <c r="AY946" s="245" t="s">
        <v>308</v>
      </c>
    </row>
    <row r="947" s="14" customFormat="1">
      <c r="A947" s="14"/>
      <c r="B947" s="249"/>
      <c r="C947" s="250"/>
      <c r="D947" s="236" t="s">
        <v>319</v>
      </c>
      <c r="E947" s="251" t="s">
        <v>19</v>
      </c>
      <c r="F947" s="252" t="s">
        <v>3681</v>
      </c>
      <c r="G947" s="250"/>
      <c r="H947" s="251" t="s">
        <v>19</v>
      </c>
      <c r="I947" s="253"/>
      <c r="J947" s="250"/>
      <c r="K947" s="250"/>
      <c r="L947" s="254"/>
      <c r="M947" s="255"/>
      <c r="N947" s="256"/>
      <c r="O947" s="256"/>
      <c r="P947" s="256"/>
      <c r="Q947" s="256"/>
      <c r="R947" s="256"/>
      <c r="S947" s="256"/>
      <c r="T947" s="257"/>
      <c r="U947" s="14"/>
      <c r="V947" s="14"/>
      <c r="W947" s="14"/>
      <c r="X947" s="14"/>
      <c r="Y947" s="14"/>
      <c r="Z947" s="14"/>
      <c r="AA947" s="14"/>
      <c r="AB947" s="14"/>
      <c r="AC947" s="14"/>
      <c r="AD947" s="14"/>
      <c r="AE947" s="14"/>
      <c r="AT947" s="258" t="s">
        <v>319</v>
      </c>
      <c r="AU947" s="258" t="s">
        <v>85</v>
      </c>
      <c r="AV947" s="14" t="s">
        <v>83</v>
      </c>
      <c r="AW947" s="14" t="s">
        <v>37</v>
      </c>
      <c r="AX947" s="14" t="s">
        <v>76</v>
      </c>
      <c r="AY947" s="258" t="s">
        <v>308</v>
      </c>
    </row>
    <row r="948" s="13" customFormat="1">
      <c r="A948" s="13"/>
      <c r="B948" s="234"/>
      <c r="C948" s="235"/>
      <c r="D948" s="236" t="s">
        <v>319</v>
      </c>
      <c r="E948" s="237" t="s">
        <v>19</v>
      </c>
      <c r="F948" s="238" t="s">
        <v>83</v>
      </c>
      <c r="G948" s="235"/>
      <c r="H948" s="239">
        <v>1</v>
      </c>
      <c r="I948" s="240"/>
      <c r="J948" s="235"/>
      <c r="K948" s="235"/>
      <c r="L948" s="241"/>
      <c r="M948" s="242"/>
      <c r="N948" s="243"/>
      <c r="O948" s="243"/>
      <c r="P948" s="243"/>
      <c r="Q948" s="243"/>
      <c r="R948" s="243"/>
      <c r="S948" s="243"/>
      <c r="T948" s="244"/>
      <c r="U948" s="13"/>
      <c r="V948" s="13"/>
      <c r="W948" s="13"/>
      <c r="X948" s="13"/>
      <c r="Y948" s="13"/>
      <c r="Z948" s="13"/>
      <c r="AA948" s="13"/>
      <c r="AB948" s="13"/>
      <c r="AC948" s="13"/>
      <c r="AD948" s="13"/>
      <c r="AE948" s="13"/>
      <c r="AT948" s="245" t="s">
        <v>319</v>
      </c>
      <c r="AU948" s="245" t="s">
        <v>85</v>
      </c>
      <c r="AV948" s="13" t="s">
        <v>85</v>
      </c>
      <c r="AW948" s="13" t="s">
        <v>37</v>
      </c>
      <c r="AX948" s="13" t="s">
        <v>76</v>
      </c>
      <c r="AY948" s="245" t="s">
        <v>308</v>
      </c>
    </row>
    <row r="949" s="15" customFormat="1">
      <c r="A949" s="15"/>
      <c r="B949" s="259"/>
      <c r="C949" s="260"/>
      <c r="D949" s="236" t="s">
        <v>319</v>
      </c>
      <c r="E949" s="261" t="s">
        <v>19</v>
      </c>
      <c r="F949" s="262" t="s">
        <v>448</v>
      </c>
      <c r="G949" s="260"/>
      <c r="H949" s="263">
        <v>3</v>
      </c>
      <c r="I949" s="264"/>
      <c r="J949" s="260"/>
      <c r="K949" s="260"/>
      <c r="L949" s="265"/>
      <c r="M949" s="266"/>
      <c r="N949" s="267"/>
      <c r="O949" s="267"/>
      <c r="P949" s="267"/>
      <c r="Q949" s="267"/>
      <c r="R949" s="267"/>
      <c r="S949" s="267"/>
      <c r="T949" s="268"/>
      <c r="U949" s="15"/>
      <c r="V949" s="15"/>
      <c r="W949" s="15"/>
      <c r="X949" s="15"/>
      <c r="Y949" s="15"/>
      <c r="Z949" s="15"/>
      <c r="AA949" s="15"/>
      <c r="AB949" s="15"/>
      <c r="AC949" s="15"/>
      <c r="AD949" s="15"/>
      <c r="AE949" s="15"/>
      <c r="AT949" s="269" t="s">
        <v>319</v>
      </c>
      <c r="AU949" s="269" t="s">
        <v>85</v>
      </c>
      <c r="AV949" s="15" t="s">
        <v>315</v>
      </c>
      <c r="AW949" s="15" t="s">
        <v>37</v>
      </c>
      <c r="AX949" s="15" t="s">
        <v>83</v>
      </c>
      <c r="AY949" s="269" t="s">
        <v>308</v>
      </c>
    </row>
    <row r="950" s="2" customFormat="1" ht="37.8" customHeight="1">
      <c r="A950" s="41"/>
      <c r="B950" s="42"/>
      <c r="C950" s="216" t="s">
        <v>3682</v>
      </c>
      <c r="D950" s="216" t="s">
        <v>310</v>
      </c>
      <c r="E950" s="217" t="s">
        <v>3683</v>
      </c>
      <c r="F950" s="218" t="s">
        <v>3684</v>
      </c>
      <c r="G950" s="219" t="s">
        <v>323</v>
      </c>
      <c r="H950" s="220">
        <v>2</v>
      </c>
      <c r="I950" s="221"/>
      <c r="J950" s="222">
        <f>ROUND(I950*H950,2)</f>
        <v>0</v>
      </c>
      <c r="K950" s="218" t="s">
        <v>314</v>
      </c>
      <c r="L950" s="47"/>
      <c r="M950" s="223" t="s">
        <v>19</v>
      </c>
      <c r="N950" s="224" t="s">
        <v>47</v>
      </c>
      <c r="O950" s="87"/>
      <c r="P950" s="225">
        <f>O950*H950</f>
        <v>0</v>
      </c>
      <c r="Q950" s="225">
        <v>0</v>
      </c>
      <c r="R950" s="225">
        <f>Q950*H950</f>
        <v>0</v>
      </c>
      <c r="S950" s="225">
        <v>0</v>
      </c>
      <c r="T950" s="226">
        <f>S950*H950</f>
        <v>0</v>
      </c>
      <c r="U950" s="41"/>
      <c r="V950" s="41"/>
      <c r="W950" s="41"/>
      <c r="X950" s="41"/>
      <c r="Y950" s="41"/>
      <c r="Z950" s="41"/>
      <c r="AA950" s="41"/>
      <c r="AB950" s="41"/>
      <c r="AC950" s="41"/>
      <c r="AD950" s="41"/>
      <c r="AE950" s="41"/>
      <c r="AR950" s="227" t="s">
        <v>782</v>
      </c>
      <c r="AT950" s="227" t="s">
        <v>310</v>
      </c>
      <c r="AU950" s="227" t="s">
        <v>85</v>
      </c>
      <c r="AY950" s="20" t="s">
        <v>308</v>
      </c>
      <c r="BE950" s="228">
        <f>IF(N950="základní",J950,0)</f>
        <v>0</v>
      </c>
      <c r="BF950" s="228">
        <f>IF(N950="snížená",J950,0)</f>
        <v>0</v>
      </c>
      <c r="BG950" s="228">
        <f>IF(N950="zákl. přenesená",J950,0)</f>
        <v>0</v>
      </c>
      <c r="BH950" s="228">
        <f>IF(N950="sníž. přenesená",J950,0)</f>
        <v>0</v>
      </c>
      <c r="BI950" s="228">
        <f>IF(N950="nulová",J950,0)</f>
        <v>0</v>
      </c>
      <c r="BJ950" s="20" t="s">
        <v>83</v>
      </c>
      <c r="BK950" s="228">
        <f>ROUND(I950*H950,2)</f>
        <v>0</v>
      </c>
      <c r="BL950" s="20" t="s">
        <v>782</v>
      </c>
      <c r="BM950" s="227" t="s">
        <v>3685</v>
      </c>
    </row>
    <row r="951" s="2" customFormat="1">
      <c r="A951" s="41"/>
      <c r="B951" s="42"/>
      <c r="C951" s="43"/>
      <c r="D951" s="229" t="s">
        <v>317</v>
      </c>
      <c r="E951" s="43"/>
      <c r="F951" s="230" t="s">
        <v>3686</v>
      </c>
      <c r="G951" s="43"/>
      <c r="H951" s="43"/>
      <c r="I951" s="231"/>
      <c r="J951" s="43"/>
      <c r="K951" s="43"/>
      <c r="L951" s="47"/>
      <c r="M951" s="232"/>
      <c r="N951" s="233"/>
      <c r="O951" s="87"/>
      <c r="P951" s="87"/>
      <c r="Q951" s="87"/>
      <c r="R951" s="87"/>
      <c r="S951" s="87"/>
      <c r="T951" s="88"/>
      <c r="U951" s="41"/>
      <c r="V951" s="41"/>
      <c r="W951" s="41"/>
      <c r="X951" s="41"/>
      <c r="Y951" s="41"/>
      <c r="Z951" s="41"/>
      <c r="AA951" s="41"/>
      <c r="AB951" s="41"/>
      <c r="AC951" s="41"/>
      <c r="AD951" s="41"/>
      <c r="AE951" s="41"/>
      <c r="AT951" s="20" t="s">
        <v>317</v>
      </c>
      <c r="AU951" s="20" t="s">
        <v>85</v>
      </c>
    </row>
    <row r="952" s="14" customFormat="1">
      <c r="A952" s="14"/>
      <c r="B952" s="249"/>
      <c r="C952" s="250"/>
      <c r="D952" s="236" t="s">
        <v>319</v>
      </c>
      <c r="E952" s="251" t="s">
        <v>19</v>
      </c>
      <c r="F952" s="252" t="s">
        <v>3608</v>
      </c>
      <c r="G952" s="250"/>
      <c r="H952" s="251" t="s">
        <v>19</v>
      </c>
      <c r="I952" s="253"/>
      <c r="J952" s="250"/>
      <c r="K952" s="250"/>
      <c r="L952" s="254"/>
      <c r="M952" s="255"/>
      <c r="N952" s="256"/>
      <c r="O952" s="256"/>
      <c r="P952" s="256"/>
      <c r="Q952" s="256"/>
      <c r="R952" s="256"/>
      <c r="S952" s="256"/>
      <c r="T952" s="257"/>
      <c r="U952" s="14"/>
      <c r="V952" s="14"/>
      <c r="W952" s="14"/>
      <c r="X952" s="14"/>
      <c r="Y952" s="14"/>
      <c r="Z952" s="14"/>
      <c r="AA952" s="14"/>
      <c r="AB952" s="14"/>
      <c r="AC952" s="14"/>
      <c r="AD952" s="14"/>
      <c r="AE952" s="14"/>
      <c r="AT952" s="258" t="s">
        <v>319</v>
      </c>
      <c r="AU952" s="258" t="s">
        <v>85</v>
      </c>
      <c r="AV952" s="14" t="s">
        <v>83</v>
      </c>
      <c r="AW952" s="14" t="s">
        <v>37</v>
      </c>
      <c r="AX952" s="14" t="s">
        <v>76</v>
      </c>
      <c r="AY952" s="258" t="s">
        <v>308</v>
      </c>
    </row>
    <row r="953" s="14" customFormat="1">
      <c r="A953" s="14"/>
      <c r="B953" s="249"/>
      <c r="C953" s="250"/>
      <c r="D953" s="236" t="s">
        <v>319</v>
      </c>
      <c r="E953" s="251" t="s">
        <v>19</v>
      </c>
      <c r="F953" s="252" t="s">
        <v>3043</v>
      </c>
      <c r="G953" s="250"/>
      <c r="H953" s="251" t="s">
        <v>19</v>
      </c>
      <c r="I953" s="253"/>
      <c r="J953" s="250"/>
      <c r="K953" s="250"/>
      <c r="L953" s="254"/>
      <c r="M953" s="255"/>
      <c r="N953" s="256"/>
      <c r="O953" s="256"/>
      <c r="P953" s="256"/>
      <c r="Q953" s="256"/>
      <c r="R953" s="256"/>
      <c r="S953" s="256"/>
      <c r="T953" s="257"/>
      <c r="U953" s="14"/>
      <c r="V953" s="14"/>
      <c r="W953" s="14"/>
      <c r="X953" s="14"/>
      <c r="Y953" s="14"/>
      <c r="Z953" s="14"/>
      <c r="AA953" s="14"/>
      <c r="AB953" s="14"/>
      <c r="AC953" s="14"/>
      <c r="AD953" s="14"/>
      <c r="AE953" s="14"/>
      <c r="AT953" s="258" t="s">
        <v>319</v>
      </c>
      <c r="AU953" s="258" t="s">
        <v>85</v>
      </c>
      <c r="AV953" s="14" t="s">
        <v>83</v>
      </c>
      <c r="AW953" s="14" t="s">
        <v>37</v>
      </c>
      <c r="AX953" s="14" t="s">
        <v>76</v>
      </c>
      <c r="AY953" s="258" t="s">
        <v>308</v>
      </c>
    </row>
    <row r="954" s="14" customFormat="1">
      <c r="A954" s="14"/>
      <c r="B954" s="249"/>
      <c r="C954" s="250"/>
      <c r="D954" s="236" t="s">
        <v>319</v>
      </c>
      <c r="E954" s="251" t="s">
        <v>19</v>
      </c>
      <c r="F954" s="252" t="s">
        <v>3687</v>
      </c>
      <c r="G954" s="250"/>
      <c r="H954" s="251" t="s">
        <v>19</v>
      </c>
      <c r="I954" s="253"/>
      <c r="J954" s="250"/>
      <c r="K954" s="250"/>
      <c r="L954" s="254"/>
      <c r="M954" s="255"/>
      <c r="N954" s="256"/>
      <c r="O954" s="256"/>
      <c r="P954" s="256"/>
      <c r="Q954" s="256"/>
      <c r="R954" s="256"/>
      <c r="S954" s="256"/>
      <c r="T954" s="257"/>
      <c r="U954" s="14"/>
      <c r="V954" s="14"/>
      <c r="W954" s="14"/>
      <c r="X954" s="14"/>
      <c r="Y954" s="14"/>
      <c r="Z954" s="14"/>
      <c r="AA954" s="14"/>
      <c r="AB954" s="14"/>
      <c r="AC954" s="14"/>
      <c r="AD954" s="14"/>
      <c r="AE954" s="14"/>
      <c r="AT954" s="258" t="s">
        <v>319</v>
      </c>
      <c r="AU954" s="258" t="s">
        <v>85</v>
      </c>
      <c r="AV954" s="14" t="s">
        <v>83</v>
      </c>
      <c r="AW954" s="14" t="s">
        <v>37</v>
      </c>
      <c r="AX954" s="14" t="s">
        <v>76</v>
      </c>
      <c r="AY954" s="258" t="s">
        <v>308</v>
      </c>
    </row>
    <row r="955" s="13" customFormat="1">
      <c r="A955" s="13"/>
      <c r="B955" s="234"/>
      <c r="C955" s="235"/>
      <c r="D955" s="236" t="s">
        <v>319</v>
      </c>
      <c r="E955" s="237" t="s">
        <v>19</v>
      </c>
      <c r="F955" s="238" t="s">
        <v>83</v>
      </c>
      <c r="G955" s="235"/>
      <c r="H955" s="239">
        <v>1</v>
      </c>
      <c r="I955" s="240"/>
      <c r="J955" s="235"/>
      <c r="K955" s="235"/>
      <c r="L955" s="241"/>
      <c r="M955" s="242"/>
      <c r="N955" s="243"/>
      <c r="O955" s="243"/>
      <c r="P955" s="243"/>
      <c r="Q955" s="243"/>
      <c r="R955" s="243"/>
      <c r="S955" s="243"/>
      <c r="T955" s="244"/>
      <c r="U955" s="13"/>
      <c r="V955" s="13"/>
      <c r="W955" s="13"/>
      <c r="X955" s="13"/>
      <c r="Y955" s="13"/>
      <c r="Z955" s="13"/>
      <c r="AA955" s="13"/>
      <c r="AB955" s="13"/>
      <c r="AC955" s="13"/>
      <c r="AD955" s="13"/>
      <c r="AE955" s="13"/>
      <c r="AT955" s="245" t="s">
        <v>319</v>
      </c>
      <c r="AU955" s="245" t="s">
        <v>85</v>
      </c>
      <c r="AV955" s="13" t="s">
        <v>85</v>
      </c>
      <c r="AW955" s="13" t="s">
        <v>37</v>
      </c>
      <c r="AX955" s="13" t="s">
        <v>76</v>
      </c>
      <c r="AY955" s="245" t="s">
        <v>308</v>
      </c>
    </row>
    <row r="956" s="14" customFormat="1">
      <c r="A956" s="14"/>
      <c r="B956" s="249"/>
      <c r="C956" s="250"/>
      <c r="D956" s="236" t="s">
        <v>319</v>
      </c>
      <c r="E956" s="251" t="s">
        <v>19</v>
      </c>
      <c r="F956" s="252" t="s">
        <v>3688</v>
      </c>
      <c r="G956" s="250"/>
      <c r="H956" s="251" t="s">
        <v>19</v>
      </c>
      <c r="I956" s="253"/>
      <c r="J956" s="250"/>
      <c r="K956" s="250"/>
      <c r="L956" s="254"/>
      <c r="M956" s="255"/>
      <c r="N956" s="256"/>
      <c r="O956" s="256"/>
      <c r="P956" s="256"/>
      <c r="Q956" s="256"/>
      <c r="R956" s="256"/>
      <c r="S956" s="256"/>
      <c r="T956" s="257"/>
      <c r="U956" s="14"/>
      <c r="V956" s="14"/>
      <c r="W956" s="14"/>
      <c r="X956" s="14"/>
      <c r="Y956" s="14"/>
      <c r="Z956" s="14"/>
      <c r="AA956" s="14"/>
      <c r="AB956" s="14"/>
      <c r="AC956" s="14"/>
      <c r="AD956" s="14"/>
      <c r="AE956" s="14"/>
      <c r="AT956" s="258" t="s">
        <v>319</v>
      </c>
      <c r="AU956" s="258" t="s">
        <v>85</v>
      </c>
      <c r="AV956" s="14" t="s">
        <v>83</v>
      </c>
      <c r="AW956" s="14" t="s">
        <v>37</v>
      </c>
      <c r="AX956" s="14" t="s">
        <v>76</v>
      </c>
      <c r="AY956" s="258" t="s">
        <v>308</v>
      </c>
    </row>
    <row r="957" s="13" customFormat="1">
      <c r="A957" s="13"/>
      <c r="B957" s="234"/>
      <c r="C957" s="235"/>
      <c r="D957" s="236" t="s">
        <v>319</v>
      </c>
      <c r="E957" s="237" t="s">
        <v>19</v>
      </c>
      <c r="F957" s="238" t="s">
        <v>83</v>
      </c>
      <c r="G957" s="235"/>
      <c r="H957" s="239">
        <v>1</v>
      </c>
      <c r="I957" s="240"/>
      <c r="J957" s="235"/>
      <c r="K957" s="235"/>
      <c r="L957" s="241"/>
      <c r="M957" s="242"/>
      <c r="N957" s="243"/>
      <c r="O957" s="243"/>
      <c r="P957" s="243"/>
      <c r="Q957" s="243"/>
      <c r="R957" s="243"/>
      <c r="S957" s="243"/>
      <c r="T957" s="244"/>
      <c r="U957" s="13"/>
      <c r="V957" s="13"/>
      <c r="W957" s="13"/>
      <c r="X957" s="13"/>
      <c r="Y957" s="13"/>
      <c r="Z957" s="13"/>
      <c r="AA957" s="13"/>
      <c r="AB957" s="13"/>
      <c r="AC957" s="13"/>
      <c r="AD957" s="13"/>
      <c r="AE957" s="13"/>
      <c r="AT957" s="245" t="s">
        <v>319</v>
      </c>
      <c r="AU957" s="245" t="s">
        <v>85</v>
      </c>
      <c r="AV957" s="13" t="s">
        <v>85</v>
      </c>
      <c r="AW957" s="13" t="s">
        <v>37</v>
      </c>
      <c r="AX957" s="13" t="s">
        <v>76</v>
      </c>
      <c r="AY957" s="245" t="s">
        <v>308</v>
      </c>
    </row>
    <row r="958" s="15" customFormat="1">
      <c r="A958" s="15"/>
      <c r="B958" s="259"/>
      <c r="C958" s="260"/>
      <c r="D958" s="236" t="s">
        <v>319</v>
      </c>
      <c r="E958" s="261" t="s">
        <v>19</v>
      </c>
      <c r="F958" s="262" t="s">
        <v>448</v>
      </c>
      <c r="G958" s="260"/>
      <c r="H958" s="263">
        <v>2</v>
      </c>
      <c r="I958" s="264"/>
      <c r="J958" s="260"/>
      <c r="K958" s="260"/>
      <c r="L958" s="265"/>
      <c r="M958" s="266"/>
      <c r="N958" s="267"/>
      <c r="O958" s="267"/>
      <c r="P958" s="267"/>
      <c r="Q958" s="267"/>
      <c r="R958" s="267"/>
      <c r="S958" s="267"/>
      <c r="T958" s="268"/>
      <c r="U958" s="15"/>
      <c r="V958" s="15"/>
      <c r="W958" s="15"/>
      <c r="X958" s="15"/>
      <c r="Y958" s="15"/>
      <c r="Z958" s="15"/>
      <c r="AA958" s="15"/>
      <c r="AB958" s="15"/>
      <c r="AC958" s="15"/>
      <c r="AD958" s="15"/>
      <c r="AE958" s="15"/>
      <c r="AT958" s="269" t="s">
        <v>319</v>
      </c>
      <c r="AU958" s="269" t="s">
        <v>85</v>
      </c>
      <c r="AV958" s="15" t="s">
        <v>315</v>
      </c>
      <c r="AW958" s="15" t="s">
        <v>37</v>
      </c>
      <c r="AX958" s="15" t="s">
        <v>83</v>
      </c>
      <c r="AY958" s="269" t="s">
        <v>308</v>
      </c>
    </row>
    <row r="959" s="2" customFormat="1" ht="16.5" customHeight="1">
      <c r="A959" s="41"/>
      <c r="B959" s="42"/>
      <c r="C959" s="280" t="s">
        <v>3689</v>
      </c>
      <c r="D959" s="280" t="s">
        <v>1137</v>
      </c>
      <c r="E959" s="281" t="s">
        <v>3690</v>
      </c>
      <c r="F959" s="282" t="s">
        <v>3691</v>
      </c>
      <c r="G959" s="283" t="s">
        <v>323</v>
      </c>
      <c r="H959" s="284">
        <v>5</v>
      </c>
      <c r="I959" s="285"/>
      <c r="J959" s="286">
        <f>ROUND(I959*H959,2)</f>
        <v>0</v>
      </c>
      <c r="K959" s="282" t="s">
        <v>3254</v>
      </c>
      <c r="L959" s="287"/>
      <c r="M959" s="288" t="s">
        <v>19</v>
      </c>
      <c r="N959" s="289" t="s">
        <v>47</v>
      </c>
      <c r="O959" s="87"/>
      <c r="P959" s="225">
        <f>O959*H959</f>
        <v>0</v>
      </c>
      <c r="Q959" s="225">
        <v>0</v>
      </c>
      <c r="R959" s="225">
        <f>Q959*H959</f>
        <v>0</v>
      </c>
      <c r="S959" s="225">
        <v>0</v>
      </c>
      <c r="T959" s="226">
        <f>S959*H959</f>
        <v>0</v>
      </c>
      <c r="U959" s="41"/>
      <c r="V959" s="41"/>
      <c r="W959" s="41"/>
      <c r="X959" s="41"/>
      <c r="Y959" s="41"/>
      <c r="Z959" s="41"/>
      <c r="AA959" s="41"/>
      <c r="AB959" s="41"/>
      <c r="AC959" s="41"/>
      <c r="AD959" s="41"/>
      <c r="AE959" s="41"/>
      <c r="AR959" s="227" t="s">
        <v>3255</v>
      </c>
      <c r="AT959" s="227" t="s">
        <v>1137</v>
      </c>
      <c r="AU959" s="227" t="s">
        <v>85</v>
      </c>
      <c r="AY959" s="20" t="s">
        <v>308</v>
      </c>
      <c r="BE959" s="228">
        <f>IF(N959="základní",J959,0)</f>
        <v>0</v>
      </c>
      <c r="BF959" s="228">
        <f>IF(N959="snížená",J959,0)</f>
        <v>0</v>
      </c>
      <c r="BG959" s="228">
        <f>IF(N959="zákl. přenesená",J959,0)</f>
        <v>0</v>
      </c>
      <c r="BH959" s="228">
        <f>IF(N959="sníž. přenesená",J959,0)</f>
        <v>0</v>
      </c>
      <c r="BI959" s="228">
        <f>IF(N959="nulová",J959,0)</f>
        <v>0</v>
      </c>
      <c r="BJ959" s="20" t="s">
        <v>83</v>
      </c>
      <c r="BK959" s="228">
        <f>ROUND(I959*H959,2)</f>
        <v>0</v>
      </c>
      <c r="BL959" s="20" t="s">
        <v>782</v>
      </c>
      <c r="BM959" s="227" t="s">
        <v>3692</v>
      </c>
    </row>
    <row r="960" s="14" customFormat="1">
      <c r="A960" s="14"/>
      <c r="B960" s="249"/>
      <c r="C960" s="250"/>
      <c r="D960" s="236" t="s">
        <v>319</v>
      </c>
      <c r="E960" s="251" t="s">
        <v>19</v>
      </c>
      <c r="F960" s="252" t="s">
        <v>3608</v>
      </c>
      <c r="G960" s="250"/>
      <c r="H960" s="251" t="s">
        <v>19</v>
      </c>
      <c r="I960" s="253"/>
      <c r="J960" s="250"/>
      <c r="K960" s="250"/>
      <c r="L960" s="254"/>
      <c r="M960" s="255"/>
      <c r="N960" s="256"/>
      <c r="O960" s="256"/>
      <c r="P960" s="256"/>
      <c r="Q960" s="256"/>
      <c r="R960" s="256"/>
      <c r="S960" s="256"/>
      <c r="T960" s="257"/>
      <c r="U960" s="14"/>
      <c r="V960" s="14"/>
      <c r="W960" s="14"/>
      <c r="X960" s="14"/>
      <c r="Y960" s="14"/>
      <c r="Z960" s="14"/>
      <c r="AA960" s="14"/>
      <c r="AB960" s="14"/>
      <c r="AC960" s="14"/>
      <c r="AD960" s="14"/>
      <c r="AE960" s="14"/>
      <c r="AT960" s="258" t="s">
        <v>319</v>
      </c>
      <c r="AU960" s="258" t="s">
        <v>85</v>
      </c>
      <c r="AV960" s="14" t="s">
        <v>83</v>
      </c>
      <c r="AW960" s="14" t="s">
        <v>37</v>
      </c>
      <c r="AX960" s="14" t="s">
        <v>76</v>
      </c>
      <c r="AY960" s="258" t="s">
        <v>308</v>
      </c>
    </row>
    <row r="961" s="14" customFormat="1">
      <c r="A961" s="14"/>
      <c r="B961" s="249"/>
      <c r="C961" s="250"/>
      <c r="D961" s="236" t="s">
        <v>319</v>
      </c>
      <c r="E961" s="251" t="s">
        <v>19</v>
      </c>
      <c r="F961" s="252" t="s">
        <v>3043</v>
      </c>
      <c r="G961" s="250"/>
      <c r="H961" s="251" t="s">
        <v>19</v>
      </c>
      <c r="I961" s="253"/>
      <c r="J961" s="250"/>
      <c r="K961" s="250"/>
      <c r="L961" s="254"/>
      <c r="M961" s="255"/>
      <c r="N961" s="256"/>
      <c r="O961" s="256"/>
      <c r="P961" s="256"/>
      <c r="Q961" s="256"/>
      <c r="R961" s="256"/>
      <c r="S961" s="256"/>
      <c r="T961" s="257"/>
      <c r="U961" s="14"/>
      <c r="V961" s="14"/>
      <c r="W961" s="14"/>
      <c r="X961" s="14"/>
      <c r="Y961" s="14"/>
      <c r="Z961" s="14"/>
      <c r="AA961" s="14"/>
      <c r="AB961" s="14"/>
      <c r="AC961" s="14"/>
      <c r="AD961" s="14"/>
      <c r="AE961" s="14"/>
      <c r="AT961" s="258" t="s">
        <v>319</v>
      </c>
      <c r="AU961" s="258" t="s">
        <v>85</v>
      </c>
      <c r="AV961" s="14" t="s">
        <v>83</v>
      </c>
      <c r="AW961" s="14" t="s">
        <v>37</v>
      </c>
      <c r="AX961" s="14" t="s">
        <v>76</v>
      </c>
      <c r="AY961" s="258" t="s">
        <v>308</v>
      </c>
    </row>
    <row r="962" s="14" customFormat="1">
      <c r="A962" s="14"/>
      <c r="B962" s="249"/>
      <c r="C962" s="250"/>
      <c r="D962" s="236" t="s">
        <v>319</v>
      </c>
      <c r="E962" s="251" t="s">
        <v>19</v>
      </c>
      <c r="F962" s="252" t="s">
        <v>3693</v>
      </c>
      <c r="G962" s="250"/>
      <c r="H962" s="251" t="s">
        <v>19</v>
      </c>
      <c r="I962" s="253"/>
      <c r="J962" s="250"/>
      <c r="K962" s="250"/>
      <c r="L962" s="254"/>
      <c r="M962" s="255"/>
      <c r="N962" s="256"/>
      <c r="O962" s="256"/>
      <c r="P962" s="256"/>
      <c r="Q962" s="256"/>
      <c r="R962" s="256"/>
      <c r="S962" s="256"/>
      <c r="T962" s="257"/>
      <c r="U962" s="14"/>
      <c r="V962" s="14"/>
      <c r="W962" s="14"/>
      <c r="X962" s="14"/>
      <c r="Y962" s="14"/>
      <c r="Z962" s="14"/>
      <c r="AA962" s="14"/>
      <c r="AB962" s="14"/>
      <c r="AC962" s="14"/>
      <c r="AD962" s="14"/>
      <c r="AE962" s="14"/>
      <c r="AT962" s="258" t="s">
        <v>319</v>
      </c>
      <c r="AU962" s="258" t="s">
        <v>85</v>
      </c>
      <c r="AV962" s="14" t="s">
        <v>83</v>
      </c>
      <c r="AW962" s="14" t="s">
        <v>37</v>
      </c>
      <c r="AX962" s="14" t="s">
        <v>76</v>
      </c>
      <c r="AY962" s="258" t="s">
        <v>308</v>
      </c>
    </row>
    <row r="963" s="13" customFormat="1">
      <c r="A963" s="13"/>
      <c r="B963" s="234"/>
      <c r="C963" s="235"/>
      <c r="D963" s="236" t="s">
        <v>319</v>
      </c>
      <c r="E963" s="237" t="s">
        <v>19</v>
      </c>
      <c r="F963" s="238" t="s">
        <v>83</v>
      </c>
      <c r="G963" s="235"/>
      <c r="H963" s="239">
        <v>1</v>
      </c>
      <c r="I963" s="240"/>
      <c r="J963" s="235"/>
      <c r="K963" s="235"/>
      <c r="L963" s="241"/>
      <c r="M963" s="242"/>
      <c r="N963" s="243"/>
      <c r="O963" s="243"/>
      <c r="P963" s="243"/>
      <c r="Q963" s="243"/>
      <c r="R963" s="243"/>
      <c r="S963" s="243"/>
      <c r="T963" s="244"/>
      <c r="U963" s="13"/>
      <c r="V963" s="13"/>
      <c r="W963" s="13"/>
      <c r="X963" s="13"/>
      <c r="Y963" s="13"/>
      <c r="Z963" s="13"/>
      <c r="AA963" s="13"/>
      <c r="AB963" s="13"/>
      <c r="AC963" s="13"/>
      <c r="AD963" s="13"/>
      <c r="AE963" s="13"/>
      <c r="AT963" s="245" t="s">
        <v>319</v>
      </c>
      <c r="AU963" s="245" t="s">
        <v>85</v>
      </c>
      <c r="AV963" s="13" t="s">
        <v>85</v>
      </c>
      <c r="AW963" s="13" t="s">
        <v>37</v>
      </c>
      <c r="AX963" s="13" t="s">
        <v>76</v>
      </c>
      <c r="AY963" s="245" t="s">
        <v>308</v>
      </c>
    </row>
    <row r="964" s="14" customFormat="1">
      <c r="A964" s="14"/>
      <c r="B964" s="249"/>
      <c r="C964" s="250"/>
      <c r="D964" s="236" t="s">
        <v>319</v>
      </c>
      <c r="E964" s="251" t="s">
        <v>19</v>
      </c>
      <c r="F964" s="252" t="s">
        <v>3694</v>
      </c>
      <c r="G964" s="250"/>
      <c r="H964" s="251" t="s">
        <v>19</v>
      </c>
      <c r="I964" s="253"/>
      <c r="J964" s="250"/>
      <c r="K964" s="250"/>
      <c r="L964" s="254"/>
      <c r="M964" s="255"/>
      <c r="N964" s="256"/>
      <c r="O964" s="256"/>
      <c r="P964" s="256"/>
      <c r="Q964" s="256"/>
      <c r="R964" s="256"/>
      <c r="S964" s="256"/>
      <c r="T964" s="257"/>
      <c r="U964" s="14"/>
      <c r="V964" s="14"/>
      <c r="W964" s="14"/>
      <c r="X964" s="14"/>
      <c r="Y964" s="14"/>
      <c r="Z964" s="14"/>
      <c r="AA964" s="14"/>
      <c r="AB964" s="14"/>
      <c r="AC964" s="14"/>
      <c r="AD964" s="14"/>
      <c r="AE964" s="14"/>
      <c r="AT964" s="258" t="s">
        <v>319</v>
      </c>
      <c r="AU964" s="258" t="s">
        <v>85</v>
      </c>
      <c r="AV964" s="14" t="s">
        <v>83</v>
      </c>
      <c r="AW964" s="14" t="s">
        <v>37</v>
      </c>
      <c r="AX964" s="14" t="s">
        <v>76</v>
      </c>
      <c r="AY964" s="258" t="s">
        <v>308</v>
      </c>
    </row>
    <row r="965" s="13" customFormat="1">
      <c r="A965" s="13"/>
      <c r="B965" s="234"/>
      <c r="C965" s="235"/>
      <c r="D965" s="236" t="s">
        <v>319</v>
      </c>
      <c r="E965" s="237" t="s">
        <v>19</v>
      </c>
      <c r="F965" s="238" t="s">
        <v>83</v>
      </c>
      <c r="G965" s="235"/>
      <c r="H965" s="239">
        <v>1</v>
      </c>
      <c r="I965" s="240"/>
      <c r="J965" s="235"/>
      <c r="K965" s="235"/>
      <c r="L965" s="241"/>
      <c r="M965" s="242"/>
      <c r="N965" s="243"/>
      <c r="O965" s="243"/>
      <c r="P965" s="243"/>
      <c r="Q965" s="243"/>
      <c r="R965" s="243"/>
      <c r="S965" s="243"/>
      <c r="T965" s="244"/>
      <c r="U965" s="13"/>
      <c r="V965" s="13"/>
      <c r="W965" s="13"/>
      <c r="X965" s="13"/>
      <c r="Y965" s="13"/>
      <c r="Z965" s="13"/>
      <c r="AA965" s="13"/>
      <c r="AB965" s="13"/>
      <c r="AC965" s="13"/>
      <c r="AD965" s="13"/>
      <c r="AE965" s="13"/>
      <c r="AT965" s="245" t="s">
        <v>319</v>
      </c>
      <c r="AU965" s="245" t="s">
        <v>85</v>
      </c>
      <c r="AV965" s="13" t="s">
        <v>85</v>
      </c>
      <c r="AW965" s="13" t="s">
        <v>37</v>
      </c>
      <c r="AX965" s="13" t="s">
        <v>76</v>
      </c>
      <c r="AY965" s="245" t="s">
        <v>308</v>
      </c>
    </row>
    <row r="966" s="14" customFormat="1">
      <c r="A966" s="14"/>
      <c r="B966" s="249"/>
      <c r="C966" s="250"/>
      <c r="D966" s="236" t="s">
        <v>319</v>
      </c>
      <c r="E966" s="251" t="s">
        <v>19</v>
      </c>
      <c r="F966" s="252" t="s">
        <v>3695</v>
      </c>
      <c r="G966" s="250"/>
      <c r="H966" s="251" t="s">
        <v>19</v>
      </c>
      <c r="I966" s="253"/>
      <c r="J966" s="250"/>
      <c r="K966" s="250"/>
      <c r="L966" s="254"/>
      <c r="M966" s="255"/>
      <c r="N966" s="256"/>
      <c r="O966" s="256"/>
      <c r="P966" s="256"/>
      <c r="Q966" s="256"/>
      <c r="R966" s="256"/>
      <c r="S966" s="256"/>
      <c r="T966" s="257"/>
      <c r="U966" s="14"/>
      <c r="V966" s="14"/>
      <c r="W966" s="14"/>
      <c r="X966" s="14"/>
      <c r="Y966" s="14"/>
      <c r="Z966" s="14"/>
      <c r="AA966" s="14"/>
      <c r="AB966" s="14"/>
      <c r="AC966" s="14"/>
      <c r="AD966" s="14"/>
      <c r="AE966" s="14"/>
      <c r="AT966" s="258" t="s">
        <v>319</v>
      </c>
      <c r="AU966" s="258" t="s">
        <v>85</v>
      </c>
      <c r="AV966" s="14" t="s">
        <v>83</v>
      </c>
      <c r="AW966" s="14" t="s">
        <v>37</v>
      </c>
      <c r="AX966" s="14" t="s">
        <v>76</v>
      </c>
      <c r="AY966" s="258" t="s">
        <v>308</v>
      </c>
    </row>
    <row r="967" s="13" customFormat="1">
      <c r="A967" s="13"/>
      <c r="B967" s="234"/>
      <c r="C967" s="235"/>
      <c r="D967" s="236" t="s">
        <v>319</v>
      </c>
      <c r="E967" s="237" t="s">
        <v>19</v>
      </c>
      <c r="F967" s="238" t="s">
        <v>83</v>
      </c>
      <c r="G967" s="235"/>
      <c r="H967" s="239">
        <v>1</v>
      </c>
      <c r="I967" s="240"/>
      <c r="J967" s="235"/>
      <c r="K967" s="235"/>
      <c r="L967" s="241"/>
      <c r="M967" s="242"/>
      <c r="N967" s="243"/>
      <c r="O967" s="243"/>
      <c r="P967" s="243"/>
      <c r="Q967" s="243"/>
      <c r="R967" s="243"/>
      <c r="S967" s="243"/>
      <c r="T967" s="244"/>
      <c r="U967" s="13"/>
      <c r="V967" s="13"/>
      <c r="W967" s="13"/>
      <c r="X967" s="13"/>
      <c r="Y967" s="13"/>
      <c r="Z967" s="13"/>
      <c r="AA967" s="13"/>
      <c r="AB967" s="13"/>
      <c r="AC967" s="13"/>
      <c r="AD967" s="13"/>
      <c r="AE967" s="13"/>
      <c r="AT967" s="245" t="s">
        <v>319</v>
      </c>
      <c r="AU967" s="245" t="s">
        <v>85</v>
      </c>
      <c r="AV967" s="13" t="s">
        <v>85</v>
      </c>
      <c r="AW967" s="13" t="s">
        <v>37</v>
      </c>
      <c r="AX967" s="13" t="s">
        <v>76</v>
      </c>
      <c r="AY967" s="245" t="s">
        <v>308</v>
      </c>
    </row>
    <row r="968" s="14" customFormat="1">
      <c r="A968" s="14"/>
      <c r="B968" s="249"/>
      <c r="C968" s="250"/>
      <c r="D968" s="236" t="s">
        <v>319</v>
      </c>
      <c r="E968" s="251" t="s">
        <v>19</v>
      </c>
      <c r="F968" s="252" t="s">
        <v>3696</v>
      </c>
      <c r="G968" s="250"/>
      <c r="H968" s="251" t="s">
        <v>19</v>
      </c>
      <c r="I968" s="253"/>
      <c r="J968" s="250"/>
      <c r="K968" s="250"/>
      <c r="L968" s="254"/>
      <c r="M968" s="255"/>
      <c r="N968" s="256"/>
      <c r="O968" s="256"/>
      <c r="P968" s="256"/>
      <c r="Q968" s="256"/>
      <c r="R968" s="256"/>
      <c r="S968" s="256"/>
      <c r="T968" s="257"/>
      <c r="U968" s="14"/>
      <c r="V968" s="14"/>
      <c r="W968" s="14"/>
      <c r="X968" s="14"/>
      <c r="Y968" s="14"/>
      <c r="Z968" s="14"/>
      <c r="AA968" s="14"/>
      <c r="AB968" s="14"/>
      <c r="AC968" s="14"/>
      <c r="AD968" s="14"/>
      <c r="AE968" s="14"/>
      <c r="AT968" s="258" t="s">
        <v>319</v>
      </c>
      <c r="AU968" s="258" t="s">
        <v>85</v>
      </c>
      <c r="AV968" s="14" t="s">
        <v>83</v>
      </c>
      <c r="AW968" s="14" t="s">
        <v>37</v>
      </c>
      <c r="AX968" s="14" t="s">
        <v>76</v>
      </c>
      <c r="AY968" s="258" t="s">
        <v>308</v>
      </c>
    </row>
    <row r="969" s="13" customFormat="1">
      <c r="A969" s="13"/>
      <c r="B969" s="234"/>
      <c r="C969" s="235"/>
      <c r="D969" s="236" t="s">
        <v>319</v>
      </c>
      <c r="E969" s="237" t="s">
        <v>19</v>
      </c>
      <c r="F969" s="238" t="s">
        <v>83</v>
      </c>
      <c r="G969" s="235"/>
      <c r="H969" s="239">
        <v>1</v>
      </c>
      <c r="I969" s="240"/>
      <c r="J969" s="235"/>
      <c r="K969" s="235"/>
      <c r="L969" s="241"/>
      <c r="M969" s="242"/>
      <c r="N969" s="243"/>
      <c r="O969" s="243"/>
      <c r="P969" s="243"/>
      <c r="Q969" s="243"/>
      <c r="R969" s="243"/>
      <c r="S969" s="243"/>
      <c r="T969" s="244"/>
      <c r="U969" s="13"/>
      <c r="V969" s="13"/>
      <c r="W969" s="13"/>
      <c r="X969" s="13"/>
      <c r="Y969" s="13"/>
      <c r="Z969" s="13"/>
      <c r="AA969" s="13"/>
      <c r="AB969" s="13"/>
      <c r="AC969" s="13"/>
      <c r="AD969" s="13"/>
      <c r="AE969" s="13"/>
      <c r="AT969" s="245" t="s">
        <v>319</v>
      </c>
      <c r="AU969" s="245" t="s">
        <v>85</v>
      </c>
      <c r="AV969" s="13" t="s">
        <v>85</v>
      </c>
      <c r="AW969" s="13" t="s">
        <v>37</v>
      </c>
      <c r="AX969" s="13" t="s">
        <v>76</v>
      </c>
      <c r="AY969" s="245" t="s">
        <v>308</v>
      </c>
    </row>
    <row r="970" s="14" customFormat="1">
      <c r="A970" s="14"/>
      <c r="B970" s="249"/>
      <c r="C970" s="250"/>
      <c r="D970" s="236" t="s">
        <v>319</v>
      </c>
      <c r="E970" s="251" t="s">
        <v>19</v>
      </c>
      <c r="F970" s="252" t="s">
        <v>3697</v>
      </c>
      <c r="G970" s="250"/>
      <c r="H970" s="251" t="s">
        <v>19</v>
      </c>
      <c r="I970" s="253"/>
      <c r="J970" s="250"/>
      <c r="K970" s="250"/>
      <c r="L970" s="254"/>
      <c r="M970" s="255"/>
      <c r="N970" s="256"/>
      <c r="O970" s="256"/>
      <c r="P970" s="256"/>
      <c r="Q970" s="256"/>
      <c r="R970" s="256"/>
      <c r="S970" s="256"/>
      <c r="T970" s="257"/>
      <c r="U970" s="14"/>
      <c r="V970" s="14"/>
      <c r="W970" s="14"/>
      <c r="X970" s="14"/>
      <c r="Y970" s="14"/>
      <c r="Z970" s="14"/>
      <c r="AA970" s="14"/>
      <c r="AB970" s="14"/>
      <c r="AC970" s="14"/>
      <c r="AD970" s="14"/>
      <c r="AE970" s="14"/>
      <c r="AT970" s="258" t="s">
        <v>319</v>
      </c>
      <c r="AU970" s="258" t="s">
        <v>85</v>
      </c>
      <c r="AV970" s="14" t="s">
        <v>83</v>
      </c>
      <c r="AW970" s="14" t="s">
        <v>37</v>
      </c>
      <c r="AX970" s="14" t="s">
        <v>76</v>
      </c>
      <c r="AY970" s="258" t="s">
        <v>308</v>
      </c>
    </row>
    <row r="971" s="13" customFormat="1">
      <c r="A971" s="13"/>
      <c r="B971" s="234"/>
      <c r="C971" s="235"/>
      <c r="D971" s="236" t="s">
        <v>319</v>
      </c>
      <c r="E971" s="237" t="s">
        <v>19</v>
      </c>
      <c r="F971" s="238" t="s">
        <v>83</v>
      </c>
      <c r="G971" s="235"/>
      <c r="H971" s="239">
        <v>1</v>
      </c>
      <c r="I971" s="240"/>
      <c r="J971" s="235"/>
      <c r="K971" s="235"/>
      <c r="L971" s="241"/>
      <c r="M971" s="242"/>
      <c r="N971" s="243"/>
      <c r="O971" s="243"/>
      <c r="P971" s="243"/>
      <c r="Q971" s="243"/>
      <c r="R971" s="243"/>
      <c r="S971" s="243"/>
      <c r="T971" s="244"/>
      <c r="U971" s="13"/>
      <c r="V971" s="13"/>
      <c r="W971" s="13"/>
      <c r="X971" s="13"/>
      <c r="Y971" s="13"/>
      <c r="Z971" s="13"/>
      <c r="AA971" s="13"/>
      <c r="AB971" s="13"/>
      <c r="AC971" s="13"/>
      <c r="AD971" s="13"/>
      <c r="AE971" s="13"/>
      <c r="AT971" s="245" t="s">
        <v>319</v>
      </c>
      <c r="AU971" s="245" t="s">
        <v>85</v>
      </c>
      <c r="AV971" s="13" t="s">
        <v>85</v>
      </c>
      <c r="AW971" s="13" t="s">
        <v>37</v>
      </c>
      <c r="AX971" s="13" t="s">
        <v>76</v>
      </c>
      <c r="AY971" s="245" t="s">
        <v>308</v>
      </c>
    </row>
    <row r="972" s="15" customFormat="1">
      <c r="A972" s="15"/>
      <c r="B972" s="259"/>
      <c r="C972" s="260"/>
      <c r="D972" s="236" t="s">
        <v>319</v>
      </c>
      <c r="E972" s="261" t="s">
        <v>19</v>
      </c>
      <c r="F972" s="262" t="s">
        <v>448</v>
      </c>
      <c r="G972" s="260"/>
      <c r="H972" s="263">
        <v>5</v>
      </c>
      <c r="I972" s="264"/>
      <c r="J972" s="260"/>
      <c r="K972" s="260"/>
      <c r="L972" s="265"/>
      <c r="M972" s="266"/>
      <c r="N972" s="267"/>
      <c r="O972" s="267"/>
      <c r="P972" s="267"/>
      <c r="Q972" s="267"/>
      <c r="R972" s="267"/>
      <c r="S972" s="267"/>
      <c r="T972" s="268"/>
      <c r="U972" s="15"/>
      <c r="V972" s="15"/>
      <c r="W972" s="15"/>
      <c r="X972" s="15"/>
      <c r="Y972" s="15"/>
      <c r="Z972" s="15"/>
      <c r="AA972" s="15"/>
      <c r="AB972" s="15"/>
      <c r="AC972" s="15"/>
      <c r="AD972" s="15"/>
      <c r="AE972" s="15"/>
      <c r="AT972" s="269" t="s">
        <v>319</v>
      </c>
      <c r="AU972" s="269" t="s">
        <v>85</v>
      </c>
      <c r="AV972" s="15" t="s">
        <v>315</v>
      </c>
      <c r="AW972" s="15" t="s">
        <v>37</v>
      </c>
      <c r="AX972" s="15" t="s">
        <v>83</v>
      </c>
      <c r="AY972" s="269" t="s">
        <v>308</v>
      </c>
    </row>
    <row r="973" s="2" customFormat="1" ht="16.5" customHeight="1">
      <c r="A973" s="41"/>
      <c r="B973" s="42"/>
      <c r="C973" s="280" t="s">
        <v>3698</v>
      </c>
      <c r="D973" s="280" t="s">
        <v>1137</v>
      </c>
      <c r="E973" s="281" t="s">
        <v>3662</v>
      </c>
      <c r="F973" s="282" t="s">
        <v>3663</v>
      </c>
      <c r="G973" s="283" t="s">
        <v>323</v>
      </c>
      <c r="H973" s="284">
        <v>2</v>
      </c>
      <c r="I973" s="285"/>
      <c r="J973" s="286">
        <f>ROUND(I973*H973,2)</f>
        <v>0</v>
      </c>
      <c r="K973" s="282" t="s">
        <v>3254</v>
      </c>
      <c r="L973" s="287"/>
      <c r="M973" s="288" t="s">
        <v>19</v>
      </c>
      <c r="N973" s="289" t="s">
        <v>47</v>
      </c>
      <c r="O973" s="87"/>
      <c r="P973" s="225">
        <f>O973*H973</f>
        <v>0</v>
      </c>
      <c r="Q973" s="225">
        <v>0</v>
      </c>
      <c r="R973" s="225">
        <f>Q973*H973</f>
        <v>0</v>
      </c>
      <c r="S973" s="225">
        <v>0</v>
      </c>
      <c r="T973" s="226">
        <f>S973*H973</f>
        <v>0</v>
      </c>
      <c r="U973" s="41"/>
      <c r="V973" s="41"/>
      <c r="W973" s="41"/>
      <c r="X973" s="41"/>
      <c r="Y973" s="41"/>
      <c r="Z973" s="41"/>
      <c r="AA973" s="41"/>
      <c r="AB973" s="41"/>
      <c r="AC973" s="41"/>
      <c r="AD973" s="41"/>
      <c r="AE973" s="41"/>
      <c r="AR973" s="227" t="s">
        <v>3255</v>
      </c>
      <c r="AT973" s="227" t="s">
        <v>1137</v>
      </c>
      <c r="AU973" s="227" t="s">
        <v>85</v>
      </c>
      <c r="AY973" s="20" t="s">
        <v>308</v>
      </c>
      <c r="BE973" s="228">
        <f>IF(N973="základní",J973,0)</f>
        <v>0</v>
      </c>
      <c r="BF973" s="228">
        <f>IF(N973="snížená",J973,0)</f>
        <v>0</v>
      </c>
      <c r="BG973" s="228">
        <f>IF(N973="zákl. přenesená",J973,0)</f>
        <v>0</v>
      </c>
      <c r="BH973" s="228">
        <f>IF(N973="sníž. přenesená",J973,0)</f>
        <v>0</v>
      </c>
      <c r="BI973" s="228">
        <f>IF(N973="nulová",J973,0)</f>
        <v>0</v>
      </c>
      <c r="BJ973" s="20" t="s">
        <v>83</v>
      </c>
      <c r="BK973" s="228">
        <f>ROUND(I973*H973,2)</f>
        <v>0</v>
      </c>
      <c r="BL973" s="20" t="s">
        <v>782</v>
      </c>
      <c r="BM973" s="227" t="s">
        <v>3699</v>
      </c>
    </row>
    <row r="974" s="14" customFormat="1">
      <c r="A974" s="14"/>
      <c r="B974" s="249"/>
      <c r="C974" s="250"/>
      <c r="D974" s="236" t="s">
        <v>319</v>
      </c>
      <c r="E974" s="251" t="s">
        <v>19</v>
      </c>
      <c r="F974" s="252" t="s">
        <v>3608</v>
      </c>
      <c r="G974" s="250"/>
      <c r="H974" s="251" t="s">
        <v>19</v>
      </c>
      <c r="I974" s="253"/>
      <c r="J974" s="250"/>
      <c r="K974" s="250"/>
      <c r="L974" s="254"/>
      <c r="M974" s="255"/>
      <c r="N974" s="256"/>
      <c r="O974" s="256"/>
      <c r="P974" s="256"/>
      <c r="Q974" s="256"/>
      <c r="R974" s="256"/>
      <c r="S974" s="256"/>
      <c r="T974" s="257"/>
      <c r="U974" s="14"/>
      <c r="V974" s="14"/>
      <c r="W974" s="14"/>
      <c r="X974" s="14"/>
      <c r="Y974" s="14"/>
      <c r="Z974" s="14"/>
      <c r="AA974" s="14"/>
      <c r="AB974" s="14"/>
      <c r="AC974" s="14"/>
      <c r="AD974" s="14"/>
      <c r="AE974" s="14"/>
      <c r="AT974" s="258" t="s">
        <v>319</v>
      </c>
      <c r="AU974" s="258" t="s">
        <v>85</v>
      </c>
      <c r="AV974" s="14" t="s">
        <v>83</v>
      </c>
      <c r="AW974" s="14" t="s">
        <v>37</v>
      </c>
      <c r="AX974" s="14" t="s">
        <v>76</v>
      </c>
      <c r="AY974" s="258" t="s">
        <v>308</v>
      </c>
    </row>
    <row r="975" s="14" customFormat="1">
      <c r="A975" s="14"/>
      <c r="B975" s="249"/>
      <c r="C975" s="250"/>
      <c r="D975" s="236" t="s">
        <v>319</v>
      </c>
      <c r="E975" s="251" t="s">
        <v>19</v>
      </c>
      <c r="F975" s="252" t="s">
        <v>3043</v>
      </c>
      <c r="G975" s="250"/>
      <c r="H975" s="251" t="s">
        <v>19</v>
      </c>
      <c r="I975" s="253"/>
      <c r="J975" s="250"/>
      <c r="K975" s="250"/>
      <c r="L975" s="254"/>
      <c r="M975" s="255"/>
      <c r="N975" s="256"/>
      <c r="O975" s="256"/>
      <c r="P975" s="256"/>
      <c r="Q975" s="256"/>
      <c r="R975" s="256"/>
      <c r="S975" s="256"/>
      <c r="T975" s="257"/>
      <c r="U975" s="14"/>
      <c r="V975" s="14"/>
      <c r="W975" s="14"/>
      <c r="X975" s="14"/>
      <c r="Y975" s="14"/>
      <c r="Z975" s="14"/>
      <c r="AA975" s="14"/>
      <c r="AB975" s="14"/>
      <c r="AC975" s="14"/>
      <c r="AD975" s="14"/>
      <c r="AE975" s="14"/>
      <c r="AT975" s="258" t="s">
        <v>319</v>
      </c>
      <c r="AU975" s="258" t="s">
        <v>85</v>
      </c>
      <c r="AV975" s="14" t="s">
        <v>83</v>
      </c>
      <c r="AW975" s="14" t="s">
        <v>37</v>
      </c>
      <c r="AX975" s="14" t="s">
        <v>76</v>
      </c>
      <c r="AY975" s="258" t="s">
        <v>308</v>
      </c>
    </row>
    <row r="976" s="14" customFormat="1">
      <c r="A976" s="14"/>
      <c r="B976" s="249"/>
      <c r="C976" s="250"/>
      <c r="D976" s="236" t="s">
        <v>319</v>
      </c>
      <c r="E976" s="251" t="s">
        <v>19</v>
      </c>
      <c r="F976" s="252" t="s">
        <v>3696</v>
      </c>
      <c r="G976" s="250"/>
      <c r="H976" s="251" t="s">
        <v>19</v>
      </c>
      <c r="I976" s="253"/>
      <c r="J976" s="250"/>
      <c r="K976" s="250"/>
      <c r="L976" s="254"/>
      <c r="M976" s="255"/>
      <c r="N976" s="256"/>
      <c r="O976" s="256"/>
      <c r="P976" s="256"/>
      <c r="Q976" s="256"/>
      <c r="R976" s="256"/>
      <c r="S976" s="256"/>
      <c r="T976" s="257"/>
      <c r="U976" s="14"/>
      <c r="V976" s="14"/>
      <c r="W976" s="14"/>
      <c r="X976" s="14"/>
      <c r="Y976" s="14"/>
      <c r="Z976" s="14"/>
      <c r="AA976" s="14"/>
      <c r="AB976" s="14"/>
      <c r="AC976" s="14"/>
      <c r="AD976" s="14"/>
      <c r="AE976" s="14"/>
      <c r="AT976" s="258" t="s">
        <v>319</v>
      </c>
      <c r="AU976" s="258" t="s">
        <v>85</v>
      </c>
      <c r="AV976" s="14" t="s">
        <v>83</v>
      </c>
      <c r="AW976" s="14" t="s">
        <v>37</v>
      </c>
      <c r="AX976" s="14" t="s">
        <v>76</v>
      </c>
      <c r="AY976" s="258" t="s">
        <v>308</v>
      </c>
    </row>
    <row r="977" s="13" customFormat="1">
      <c r="A977" s="13"/>
      <c r="B977" s="234"/>
      <c r="C977" s="235"/>
      <c r="D977" s="236" t="s">
        <v>319</v>
      </c>
      <c r="E977" s="237" t="s">
        <v>19</v>
      </c>
      <c r="F977" s="238" t="s">
        <v>83</v>
      </c>
      <c r="G977" s="235"/>
      <c r="H977" s="239">
        <v>1</v>
      </c>
      <c r="I977" s="240"/>
      <c r="J977" s="235"/>
      <c r="K977" s="235"/>
      <c r="L977" s="241"/>
      <c r="M977" s="242"/>
      <c r="N977" s="243"/>
      <c r="O977" s="243"/>
      <c r="P977" s="243"/>
      <c r="Q977" s="243"/>
      <c r="R977" s="243"/>
      <c r="S977" s="243"/>
      <c r="T977" s="244"/>
      <c r="U977" s="13"/>
      <c r="V977" s="13"/>
      <c r="W977" s="13"/>
      <c r="X977" s="13"/>
      <c r="Y977" s="13"/>
      <c r="Z977" s="13"/>
      <c r="AA977" s="13"/>
      <c r="AB977" s="13"/>
      <c r="AC977" s="13"/>
      <c r="AD977" s="13"/>
      <c r="AE977" s="13"/>
      <c r="AT977" s="245" t="s">
        <v>319</v>
      </c>
      <c r="AU977" s="245" t="s">
        <v>85</v>
      </c>
      <c r="AV977" s="13" t="s">
        <v>85</v>
      </c>
      <c r="AW977" s="13" t="s">
        <v>37</v>
      </c>
      <c r="AX977" s="13" t="s">
        <v>76</v>
      </c>
      <c r="AY977" s="245" t="s">
        <v>308</v>
      </c>
    </row>
    <row r="978" s="14" customFormat="1">
      <c r="A978" s="14"/>
      <c r="B978" s="249"/>
      <c r="C978" s="250"/>
      <c r="D978" s="236" t="s">
        <v>319</v>
      </c>
      <c r="E978" s="251" t="s">
        <v>19</v>
      </c>
      <c r="F978" s="252" t="s">
        <v>3697</v>
      </c>
      <c r="G978" s="250"/>
      <c r="H978" s="251" t="s">
        <v>19</v>
      </c>
      <c r="I978" s="253"/>
      <c r="J978" s="250"/>
      <c r="K978" s="250"/>
      <c r="L978" s="254"/>
      <c r="M978" s="255"/>
      <c r="N978" s="256"/>
      <c r="O978" s="256"/>
      <c r="P978" s="256"/>
      <c r="Q978" s="256"/>
      <c r="R978" s="256"/>
      <c r="S978" s="256"/>
      <c r="T978" s="257"/>
      <c r="U978" s="14"/>
      <c r="V978" s="14"/>
      <c r="W978" s="14"/>
      <c r="X978" s="14"/>
      <c r="Y978" s="14"/>
      <c r="Z978" s="14"/>
      <c r="AA978" s="14"/>
      <c r="AB978" s="14"/>
      <c r="AC978" s="14"/>
      <c r="AD978" s="14"/>
      <c r="AE978" s="14"/>
      <c r="AT978" s="258" t="s">
        <v>319</v>
      </c>
      <c r="AU978" s="258" t="s">
        <v>85</v>
      </c>
      <c r="AV978" s="14" t="s">
        <v>83</v>
      </c>
      <c r="AW978" s="14" t="s">
        <v>37</v>
      </c>
      <c r="AX978" s="14" t="s">
        <v>76</v>
      </c>
      <c r="AY978" s="258" t="s">
        <v>308</v>
      </c>
    </row>
    <row r="979" s="13" customFormat="1">
      <c r="A979" s="13"/>
      <c r="B979" s="234"/>
      <c r="C979" s="235"/>
      <c r="D979" s="236" t="s">
        <v>319</v>
      </c>
      <c r="E979" s="237" t="s">
        <v>19</v>
      </c>
      <c r="F979" s="238" t="s">
        <v>83</v>
      </c>
      <c r="G979" s="235"/>
      <c r="H979" s="239">
        <v>1</v>
      </c>
      <c r="I979" s="240"/>
      <c r="J979" s="235"/>
      <c r="K979" s="235"/>
      <c r="L979" s="241"/>
      <c r="M979" s="242"/>
      <c r="N979" s="243"/>
      <c r="O979" s="243"/>
      <c r="P979" s="243"/>
      <c r="Q979" s="243"/>
      <c r="R979" s="243"/>
      <c r="S979" s="243"/>
      <c r="T979" s="244"/>
      <c r="U979" s="13"/>
      <c r="V979" s="13"/>
      <c r="W979" s="13"/>
      <c r="X979" s="13"/>
      <c r="Y979" s="13"/>
      <c r="Z979" s="13"/>
      <c r="AA979" s="13"/>
      <c r="AB979" s="13"/>
      <c r="AC979" s="13"/>
      <c r="AD979" s="13"/>
      <c r="AE979" s="13"/>
      <c r="AT979" s="245" t="s">
        <v>319</v>
      </c>
      <c r="AU979" s="245" t="s">
        <v>85</v>
      </c>
      <c r="AV979" s="13" t="s">
        <v>85</v>
      </c>
      <c r="AW979" s="13" t="s">
        <v>37</v>
      </c>
      <c r="AX979" s="13" t="s">
        <v>76</v>
      </c>
      <c r="AY979" s="245" t="s">
        <v>308</v>
      </c>
    </row>
    <row r="980" s="15" customFormat="1">
      <c r="A980" s="15"/>
      <c r="B980" s="259"/>
      <c r="C980" s="260"/>
      <c r="D980" s="236" t="s">
        <v>319</v>
      </c>
      <c r="E980" s="261" t="s">
        <v>19</v>
      </c>
      <c r="F980" s="262" t="s">
        <v>448</v>
      </c>
      <c r="G980" s="260"/>
      <c r="H980" s="263">
        <v>2</v>
      </c>
      <c r="I980" s="264"/>
      <c r="J980" s="260"/>
      <c r="K980" s="260"/>
      <c r="L980" s="265"/>
      <c r="M980" s="266"/>
      <c r="N980" s="267"/>
      <c r="O980" s="267"/>
      <c r="P980" s="267"/>
      <c r="Q980" s="267"/>
      <c r="R980" s="267"/>
      <c r="S980" s="267"/>
      <c r="T980" s="268"/>
      <c r="U980" s="15"/>
      <c r="V980" s="15"/>
      <c r="W980" s="15"/>
      <c r="X980" s="15"/>
      <c r="Y980" s="15"/>
      <c r="Z980" s="15"/>
      <c r="AA980" s="15"/>
      <c r="AB980" s="15"/>
      <c r="AC980" s="15"/>
      <c r="AD980" s="15"/>
      <c r="AE980" s="15"/>
      <c r="AT980" s="269" t="s">
        <v>319</v>
      </c>
      <c r="AU980" s="269" t="s">
        <v>85</v>
      </c>
      <c r="AV980" s="15" t="s">
        <v>315</v>
      </c>
      <c r="AW980" s="15" t="s">
        <v>37</v>
      </c>
      <c r="AX980" s="15" t="s">
        <v>83</v>
      </c>
      <c r="AY980" s="269" t="s">
        <v>308</v>
      </c>
    </row>
    <row r="981" s="2" customFormat="1" ht="16.5" customHeight="1">
      <c r="A981" s="41"/>
      <c r="B981" s="42"/>
      <c r="C981" s="216" t="s">
        <v>3700</v>
      </c>
      <c r="D981" s="216" t="s">
        <v>310</v>
      </c>
      <c r="E981" s="217" t="s">
        <v>3701</v>
      </c>
      <c r="F981" s="218" t="s">
        <v>3702</v>
      </c>
      <c r="G981" s="219" t="s">
        <v>323</v>
      </c>
      <c r="H981" s="220">
        <v>1</v>
      </c>
      <c r="I981" s="221"/>
      <c r="J981" s="222">
        <f>ROUND(I981*H981,2)</f>
        <v>0</v>
      </c>
      <c r="K981" s="218" t="s">
        <v>3254</v>
      </c>
      <c r="L981" s="47"/>
      <c r="M981" s="223" t="s">
        <v>19</v>
      </c>
      <c r="N981" s="224" t="s">
        <v>47</v>
      </c>
      <c r="O981" s="87"/>
      <c r="P981" s="225">
        <f>O981*H981</f>
        <v>0</v>
      </c>
      <c r="Q981" s="225">
        <v>0</v>
      </c>
      <c r="R981" s="225">
        <f>Q981*H981</f>
        <v>0</v>
      </c>
      <c r="S981" s="225">
        <v>0</v>
      </c>
      <c r="T981" s="226">
        <f>S981*H981</f>
        <v>0</v>
      </c>
      <c r="U981" s="41"/>
      <c r="V981" s="41"/>
      <c r="W981" s="41"/>
      <c r="X981" s="41"/>
      <c r="Y981" s="41"/>
      <c r="Z981" s="41"/>
      <c r="AA981" s="41"/>
      <c r="AB981" s="41"/>
      <c r="AC981" s="41"/>
      <c r="AD981" s="41"/>
      <c r="AE981" s="41"/>
      <c r="AR981" s="227" t="s">
        <v>782</v>
      </c>
      <c r="AT981" s="227" t="s">
        <v>310</v>
      </c>
      <c r="AU981" s="227" t="s">
        <v>85</v>
      </c>
      <c r="AY981" s="20" t="s">
        <v>308</v>
      </c>
      <c r="BE981" s="228">
        <f>IF(N981="základní",J981,0)</f>
        <v>0</v>
      </c>
      <c r="BF981" s="228">
        <f>IF(N981="snížená",J981,0)</f>
        <v>0</v>
      </c>
      <c r="BG981" s="228">
        <f>IF(N981="zákl. přenesená",J981,0)</f>
        <v>0</v>
      </c>
      <c r="BH981" s="228">
        <f>IF(N981="sníž. přenesená",J981,0)</f>
        <v>0</v>
      </c>
      <c r="BI981" s="228">
        <f>IF(N981="nulová",J981,0)</f>
        <v>0</v>
      </c>
      <c r="BJ981" s="20" t="s">
        <v>83</v>
      </c>
      <c r="BK981" s="228">
        <f>ROUND(I981*H981,2)</f>
        <v>0</v>
      </c>
      <c r="BL981" s="20" t="s">
        <v>782</v>
      </c>
      <c r="BM981" s="227" t="s">
        <v>3703</v>
      </c>
    </row>
    <row r="982" s="14" customFormat="1">
      <c r="A982" s="14"/>
      <c r="B982" s="249"/>
      <c r="C982" s="250"/>
      <c r="D982" s="236" t="s">
        <v>319</v>
      </c>
      <c r="E982" s="251" t="s">
        <v>19</v>
      </c>
      <c r="F982" s="252" t="s">
        <v>3608</v>
      </c>
      <c r="G982" s="250"/>
      <c r="H982" s="251" t="s">
        <v>19</v>
      </c>
      <c r="I982" s="253"/>
      <c r="J982" s="250"/>
      <c r="K982" s="250"/>
      <c r="L982" s="254"/>
      <c r="M982" s="255"/>
      <c r="N982" s="256"/>
      <c r="O982" s="256"/>
      <c r="P982" s="256"/>
      <c r="Q982" s="256"/>
      <c r="R982" s="256"/>
      <c r="S982" s="256"/>
      <c r="T982" s="257"/>
      <c r="U982" s="14"/>
      <c r="V982" s="14"/>
      <c r="W982" s="14"/>
      <c r="X982" s="14"/>
      <c r="Y982" s="14"/>
      <c r="Z982" s="14"/>
      <c r="AA982" s="14"/>
      <c r="AB982" s="14"/>
      <c r="AC982" s="14"/>
      <c r="AD982" s="14"/>
      <c r="AE982" s="14"/>
      <c r="AT982" s="258" t="s">
        <v>319</v>
      </c>
      <c r="AU982" s="258" t="s">
        <v>85</v>
      </c>
      <c r="AV982" s="14" t="s">
        <v>83</v>
      </c>
      <c r="AW982" s="14" t="s">
        <v>37</v>
      </c>
      <c r="AX982" s="14" t="s">
        <v>76</v>
      </c>
      <c r="AY982" s="258" t="s">
        <v>308</v>
      </c>
    </row>
    <row r="983" s="14" customFormat="1">
      <c r="A983" s="14"/>
      <c r="B983" s="249"/>
      <c r="C983" s="250"/>
      <c r="D983" s="236" t="s">
        <v>319</v>
      </c>
      <c r="E983" s="251" t="s">
        <v>19</v>
      </c>
      <c r="F983" s="252" t="s">
        <v>3229</v>
      </c>
      <c r="G983" s="250"/>
      <c r="H983" s="251" t="s">
        <v>19</v>
      </c>
      <c r="I983" s="253"/>
      <c r="J983" s="250"/>
      <c r="K983" s="250"/>
      <c r="L983" s="254"/>
      <c r="M983" s="255"/>
      <c r="N983" s="256"/>
      <c r="O983" s="256"/>
      <c r="P983" s="256"/>
      <c r="Q983" s="256"/>
      <c r="R983" s="256"/>
      <c r="S983" s="256"/>
      <c r="T983" s="257"/>
      <c r="U983" s="14"/>
      <c r="V983" s="14"/>
      <c r="W983" s="14"/>
      <c r="X983" s="14"/>
      <c r="Y983" s="14"/>
      <c r="Z983" s="14"/>
      <c r="AA983" s="14"/>
      <c r="AB983" s="14"/>
      <c r="AC983" s="14"/>
      <c r="AD983" s="14"/>
      <c r="AE983" s="14"/>
      <c r="AT983" s="258" t="s">
        <v>319</v>
      </c>
      <c r="AU983" s="258" t="s">
        <v>85</v>
      </c>
      <c r="AV983" s="14" t="s">
        <v>83</v>
      </c>
      <c r="AW983" s="14" t="s">
        <v>37</v>
      </c>
      <c r="AX983" s="14" t="s">
        <v>76</v>
      </c>
      <c r="AY983" s="258" t="s">
        <v>308</v>
      </c>
    </row>
    <row r="984" s="14" customFormat="1">
      <c r="A984" s="14"/>
      <c r="B984" s="249"/>
      <c r="C984" s="250"/>
      <c r="D984" s="236" t="s">
        <v>319</v>
      </c>
      <c r="E984" s="251" t="s">
        <v>19</v>
      </c>
      <c r="F984" s="252" t="s">
        <v>3043</v>
      </c>
      <c r="G984" s="250"/>
      <c r="H984" s="251" t="s">
        <v>19</v>
      </c>
      <c r="I984" s="253"/>
      <c r="J984" s="250"/>
      <c r="K984" s="250"/>
      <c r="L984" s="254"/>
      <c r="M984" s="255"/>
      <c r="N984" s="256"/>
      <c r="O984" s="256"/>
      <c r="P984" s="256"/>
      <c r="Q984" s="256"/>
      <c r="R984" s="256"/>
      <c r="S984" s="256"/>
      <c r="T984" s="257"/>
      <c r="U984" s="14"/>
      <c r="V984" s="14"/>
      <c r="W984" s="14"/>
      <c r="X984" s="14"/>
      <c r="Y984" s="14"/>
      <c r="Z984" s="14"/>
      <c r="AA984" s="14"/>
      <c r="AB984" s="14"/>
      <c r="AC984" s="14"/>
      <c r="AD984" s="14"/>
      <c r="AE984" s="14"/>
      <c r="AT984" s="258" t="s">
        <v>319</v>
      </c>
      <c r="AU984" s="258" t="s">
        <v>85</v>
      </c>
      <c r="AV984" s="14" t="s">
        <v>83</v>
      </c>
      <c r="AW984" s="14" t="s">
        <v>37</v>
      </c>
      <c r="AX984" s="14" t="s">
        <v>76</v>
      </c>
      <c r="AY984" s="258" t="s">
        <v>308</v>
      </c>
    </row>
    <row r="985" s="14" customFormat="1">
      <c r="A985" s="14"/>
      <c r="B985" s="249"/>
      <c r="C985" s="250"/>
      <c r="D985" s="236" t="s">
        <v>319</v>
      </c>
      <c r="E985" s="251" t="s">
        <v>19</v>
      </c>
      <c r="F985" s="252" t="s">
        <v>3704</v>
      </c>
      <c r="G985" s="250"/>
      <c r="H985" s="251" t="s">
        <v>19</v>
      </c>
      <c r="I985" s="253"/>
      <c r="J985" s="250"/>
      <c r="K985" s="250"/>
      <c r="L985" s="254"/>
      <c r="M985" s="255"/>
      <c r="N985" s="256"/>
      <c r="O985" s="256"/>
      <c r="P985" s="256"/>
      <c r="Q985" s="256"/>
      <c r="R985" s="256"/>
      <c r="S985" s="256"/>
      <c r="T985" s="257"/>
      <c r="U985" s="14"/>
      <c r="V985" s="14"/>
      <c r="W985" s="14"/>
      <c r="X985" s="14"/>
      <c r="Y985" s="14"/>
      <c r="Z985" s="14"/>
      <c r="AA985" s="14"/>
      <c r="AB985" s="14"/>
      <c r="AC985" s="14"/>
      <c r="AD985" s="14"/>
      <c r="AE985" s="14"/>
      <c r="AT985" s="258" t="s">
        <v>319</v>
      </c>
      <c r="AU985" s="258" t="s">
        <v>85</v>
      </c>
      <c r="AV985" s="14" t="s">
        <v>83</v>
      </c>
      <c r="AW985" s="14" t="s">
        <v>37</v>
      </c>
      <c r="AX985" s="14" t="s">
        <v>76</v>
      </c>
      <c r="AY985" s="258" t="s">
        <v>308</v>
      </c>
    </row>
    <row r="986" s="13" customFormat="1">
      <c r="A986" s="13"/>
      <c r="B986" s="234"/>
      <c r="C986" s="235"/>
      <c r="D986" s="236" t="s">
        <v>319</v>
      </c>
      <c r="E986" s="237" t="s">
        <v>19</v>
      </c>
      <c r="F986" s="238" t="s">
        <v>83</v>
      </c>
      <c r="G986" s="235"/>
      <c r="H986" s="239">
        <v>1</v>
      </c>
      <c r="I986" s="240"/>
      <c r="J986" s="235"/>
      <c r="K986" s="235"/>
      <c r="L986" s="241"/>
      <c r="M986" s="242"/>
      <c r="N986" s="243"/>
      <c r="O986" s="243"/>
      <c r="P986" s="243"/>
      <c r="Q986" s="243"/>
      <c r="R986" s="243"/>
      <c r="S986" s="243"/>
      <c r="T986" s="244"/>
      <c r="U986" s="13"/>
      <c r="V986" s="13"/>
      <c r="W986" s="13"/>
      <c r="X986" s="13"/>
      <c r="Y986" s="13"/>
      <c r="Z986" s="13"/>
      <c r="AA986" s="13"/>
      <c r="AB986" s="13"/>
      <c r="AC986" s="13"/>
      <c r="AD986" s="13"/>
      <c r="AE986" s="13"/>
      <c r="AT986" s="245" t="s">
        <v>319</v>
      </c>
      <c r="AU986" s="245" t="s">
        <v>85</v>
      </c>
      <c r="AV986" s="13" t="s">
        <v>85</v>
      </c>
      <c r="AW986" s="13" t="s">
        <v>37</v>
      </c>
      <c r="AX986" s="13" t="s">
        <v>83</v>
      </c>
      <c r="AY986" s="245" t="s">
        <v>308</v>
      </c>
    </row>
    <row r="987" s="2" customFormat="1" ht="16.5" customHeight="1">
      <c r="A987" s="41"/>
      <c r="B987" s="42"/>
      <c r="C987" s="280" t="s">
        <v>3705</v>
      </c>
      <c r="D987" s="280" t="s">
        <v>1137</v>
      </c>
      <c r="E987" s="281" t="s">
        <v>3706</v>
      </c>
      <c r="F987" s="282" t="s">
        <v>3707</v>
      </c>
      <c r="G987" s="283" t="s">
        <v>323</v>
      </c>
      <c r="H987" s="284">
        <v>1</v>
      </c>
      <c r="I987" s="285"/>
      <c r="J987" s="286">
        <f>ROUND(I987*H987,2)</f>
        <v>0</v>
      </c>
      <c r="K987" s="282" t="s">
        <v>3254</v>
      </c>
      <c r="L987" s="287"/>
      <c r="M987" s="288" t="s">
        <v>19</v>
      </c>
      <c r="N987" s="289" t="s">
        <v>47</v>
      </c>
      <c r="O987" s="87"/>
      <c r="P987" s="225">
        <f>O987*H987</f>
        <v>0</v>
      </c>
      <c r="Q987" s="225">
        <v>0</v>
      </c>
      <c r="R987" s="225">
        <f>Q987*H987</f>
        <v>0</v>
      </c>
      <c r="S987" s="225">
        <v>0</v>
      </c>
      <c r="T987" s="226">
        <f>S987*H987</f>
        <v>0</v>
      </c>
      <c r="U987" s="41"/>
      <c r="V987" s="41"/>
      <c r="W987" s="41"/>
      <c r="X987" s="41"/>
      <c r="Y987" s="41"/>
      <c r="Z987" s="41"/>
      <c r="AA987" s="41"/>
      <c r="AB987" s="41"/>
      <c r="AC987" s="41"/>
      <c r="AD987" s="41"/>
      <c r="AE987" s="41"/>
      <c r="AR987" s="227" t="s">
        <v>3255</v>
      </c>
      <c r="AT987" s="227" t="s">
        <v>1137</v>
      </c>
      <c r="AU987" s="227" t="s">
        <v>85</v>
      </c>
      <c r="AY987" s="20" t="s">
        <v>308</v>
      </c>
      <c r="BE987" s="228">
        <f>IF(N987="základní",J987,0)</f>
        <v>0</v>
      </c>
      <c r="BF987" s="228">
        <f>IF(N987="snížená",J987,0)</f>
        <v>0</v>
      </c>
      <c r="BG987" s="228">
        <f>IF(N987="zákl. přenesená",J987,0)</f>
        <v>0</v>
      </c>
      <c r="BH987" s="228">
        <f>IF(N987="sníž. přenesená",J987,0)</f>
        <v>0</v>
      </c>
      <c r="BI987" s="228">
        <f>IF(N987="nulová",J987,0)</f>
        <v>0</v>
      </c>
      <c r="BJ987" s="20" t="s">
        <v>83</v>
      </c>
      <c r="BK987" s="228">
        <f>ROUND(I987*H987,2)</f>
        <v>0</v>
      </c>
      <c r="BL987" s="20" t="s">
        <v>782</v>
      </c>
      <c r="BM987" s="227" t="s">
        <v>3708</v>
      </c>
    </row>
    <row r="988" s="14" customFormat="1">
      <c r="A988" s="14"/>
      <c r="B988" s="249"/>
      <c r="C988" s="250"/>
      <c r="D988" s="236" t="s">
        <v>319</v>
      </c>
      <c r="E988" s="251" t="s">
        <v>19</v>
      </c>
      <c r="F988" s="252" t="s">
        <v>3608</v>
      </c>
      <c r="G988" s="250"/>
      <c r="H988" s="251" t="s">
        <v>19</v>
      </c>
      <c r="I988" s="253"/>
      <c r="J988" s="250"/>
      <c r="K988" s="250"/>
      <c r="L988" s="254"/>
      <c r="M988" s="255"/>
      <c r="N988" s="256"/>
      <c r="O988" s="256"/>
      <c r="P988" s="256"/>
      <c r="Q988" s="256"/>
      <c r="R988" s="256"/>
      <c r="S988" s="256"/>
      <c r="T988" s="257"/>
      <c r="U988" s="14"/>
      <c r="V988" s="14"/>
      <c r="W988" s="14"/>
      <c r="X988" s="14"/>
      <c r="Y988" s="14"/>
      <c r="Z988" s="14"/>
      <c r="AA988" s="14"/>
      <c r="AB988" s="14"/>
      <c r="AC988" s="14"/>
      <c r="AD988" s="14"/>
      <c r="AE988" s="14"/>
      <c r="AT988" s="258" t="s">
        <v>319</v>
      </c>
      <c r="AU988" s="258" t="s">
        <v>85</v>
      </c>
      <c r="AV988" s="14" t="s">
        <v>83</v>
      </c>
      <c r="AW988" s="14" t="s">
        <v>37</v>
      </c>
      <c r="AX988" s="14" t="s">
        <v>76</v>
      </c>
      <c r="AY988" s="258" t="s">
        <v>308</v>
      </c>
    </row>
    <row r="989" s="14" customFormat="1">
      <c r="A989" s="14"/>
      <c r="B989" s="249"/>
      <c r="C989" s="250"/>
      <c r="D989" s="236" t="s">
        <v>319</v>
      </c>
      <c r="E989" s="251" t="s">
        <v>19</v>
      </c>
      <c r="F989" s="252" t="s">
        <v>3229</v>
      </c>
      <c r="G989" s="250"/>
      <c r="H989" s="251" t="s">
        <v>19</v>
      </c>
      <c r="I989" s="253"/>
      <c r="J989" s="250"/>
      <c r="K989" s="250"/>
      <c r="L989" s="254"/>
      <c r="M989" s="255"/>
      <c r="N989" s="256"/>
      <c r="O989" s="256"/>
      <c r="P989" s="256"/>
      <c r="Q989" s="256"/>
      <c r="R989" s="256"/>
      <c r="S989" s="256"/>
      <c r="T989" s="257"/>
      <c r="U989" s="14"/>
      <c r="V989" s="14"/>
      <c r="W989" s="14"/>
      <c r="X989" s="14"/>
      <c r="Y989" s="14"/>
      <c r="Z989" s="14"/>
      <c r="AA989" s="14"/>
      <c r="AB989" s="14"/>
      <c r="AC989" s="14"/>
      <c r="AD989" s="14"/>
      <c r="AE989" s="14"/>
      <c r="AT989" s="258" t="s">
        <v>319</v>
      </c>
      <c r="AU989" s="258" t="s">
        <v>85</v>
      </c>
      <c r="AV989" s="14" t="s">
        <v>83</v>
      </c>
      <c r="AW989" s="14" t="s">
        <v>37</v>
      </c>
      <c r="AX989" s="14" t="s">
        <v>76</v>
      </c>
      <c r="AY989" s="258" t="s">
        <v>308</v>
      </c>
    </row>
    <row r="990" s="14" customFormat="1">
      <c r="A990" s="14"/>
      <c r="B990" s="249"/>
      <c r="C990" s="250"/>
      <c r="D990" s="236" t="s">
        <v>319</v>
      </c>
      <c r="E990" s="251" t="s">
        <v>19</v>
      </c>
      <c r="F990" s="252" t="s">
        <v>3043</v>
      </c>
      <c r="G990" s="250"/>
      <c r="H990" s="251" t="s">
        <v>19</v>
      </c>
      <c r="I990" s="253"/>
      <c r="J990" s="250"/>
      <c r="K990" s="250"/>
      <c r="L990" s="254"/>
      <c r="M990" s="255"/>
      <c r="N990" s="256"/>
      <c r="O990" s="256"/>
      <c r="P990" s="256"/>
      <c r="Q990" s="256"/>
      <c r="R990" s="256"/>
      <c r="S990" s="256"/>
      <c r="T990" s="257"/>
      <c r="U990" s="14"/>
      <c r="V990" s="14"/>
      <c r="W990" s="14"/>
      <c r="X990" s="14"/>
      <c r="Y990" s="14"/>
      <c r="Z990" s="14"/>
      <c r="AA990" s="14"/>
      <c r="AB990" s="14"/>
      <c r="AC990" s="14"/>
      <c r="AD990" s="14"/>
      <c r="AE990" s="14"/>
      <c r="AT990" s="258" t="s">
        <v>319</v>
      </c>
      <c r="AU990" s="258" t="s">
        <v>85</v>
      </c>
      <c r="AV990" s="14" t="s">
        <v>83</v>
      </c>
      <c r="AW990" s="14" t="s">
        <v>37</v>
      </c>
      <c r="AX990" s="14" t="s">
        <v>76</v>
      </c>
      <c r="AY990" s="258" t="s">
        <v>308</v>
      </c>
    </row>
    <row r="991" s="14" customFormat="1">
      <c r="A991" s="14"/>
      <c r="B991" s="249"/>
      <c r="C991" s="250"/>
      <c r="D991" s="236" t="s">
        <v>319</v>
      </c>
      <c r="E991" s="251" t="s">
        <v>19</v>
      </c>
      <c r="F991" s="252" t="s">
        <v>3709</v>
      </c>
      <c r="G991" s="250"/>
      <c r="H991" s="251" t="s">
        <v>19</v>
      </c>
      <c r="I991" s="253"/>
      <c r="J991" s="250"/>
      <c r="K991" s="250"/>
      <c r="L991" s="254"/>
      <c r="M991" s="255"/>
      <c r="N991" s="256"/>
      <c r="O991" s="256"/>
      <c r="P991" s="256"/>
      <c r="Q991" s="256"/>
      <c r="R991" s="256"/>
      <c r="S991" s="256"/>
      <c r="T991" s="257"/>
      <c r="U991" s="14"/>
      <c r="V991" s="14"/>
      <c r="W991" s="14"/>
      <c r="X991" s="14"/>
      <c r="Y991" s="14"/>
      <c r="Z991" s="14"/>
      <c r="AA991" s="14"/>
      <c r="AB991" s="14"/>
      <c r="AC991" s="14"/>
      <c r="AD991" s="14"/>
      <c r="AE991" s="14"/>
      <c r="AT991" s="258" t="s">
        <v>319</v>
      </c>
      <c r="AU991" s="258" t="s">
        <v>85</v>
      </c>
      <c r="AV991" s="14" t="s">
        <v>83</v>
      </c>
      <c r="AW991" s="14" t="s">
        <v>37</v>
      </c>
      <c r="AX991" s="14" t="s">
        <v>76</v>
      </c>
      <c r="AY991" s="258" t="s">
        <v>308</v>
      </c>
    </row>
    <row r="992" s="13" customFormat="1">
      <c r="A992" s="13"/>
      <c r="B992" s="234"/>
      <c r="C992" s="235"/>
      <c r="D992" s="236" t="s">
        <v>319</v>
      </c>
      <c r="E992" s="237" t="s">
        <v>19</v>
      </c>
      <c r="F992" s="238" t="s">
        <v>83</v>
      </c>
      <c r="G992" s="235"/>
      <c r="H992" s="239">
        <v>1</v>
      </c>
      <c r="I992" s="240"/>
      <c r="J992" s="235"/>
      <c r="K992" s="235"/>
      <c r="L992" s="241"/>
      <c r="M992" s="242"/>
      <c r="N992" s="243"/>
      <c r="O992" s="243"/>
      <c r="P992" s="243"/>
      <c r="Q992" s="243"/>
      <c r="R992" s="243"/>
      <c r="S992" s="243"/>
      <c r="T992" s="244"/>
      <c r="U992" s="13"/>
      <c r="V992" s="13"/>
      <c r="W992" s="13"/>
      <c r="X992" s="13"/>
      <c r="Y992" s="13"/>
      <c r="Z992" s="13"/>
      <c r="AA992" s="13"/>
      <c r="AB992" s="13"/>
      <c r="AC992" s="13"/>
      <c r="AD992" s="13"/>
      <c r="AE992" s="13"/>
      <c r="AT992" s="245" t="s">
        <v>319</v>
      </c>
      <c r="AU992" s="245" t="s">
        <v>85</v>
      </c>
      <c r="AV992" s="13" t="s">
        <v>85</v>
      </c>
      <c r="AW992" s="13" t="s">
        <v>37</v>
      </c>
      <c r="AX992" s="13" t="s">
        <v>83</v>
      </c>
      <c r="AY992" s="245" t="s">
        <v>308</v>
      </c>
    </row>
    <row r="993" s="2" customFormat="1" ht="16.5" customHeight="1">
      <c r="A993" s="41"/>
      <c r="B993" s="42"/>
      <c r="C993" s="216" t="s">
        <v>3350</v>
      </c>
      <c r="D993" s="216" t="s">
        <v>310</v>
      </c>
      <c r="E993" s="217" t="s">
        <v>3710</v>
      </c>
      <c r="F993" s="218" t="s">
        <v>3711</v>
      </c>
      <c r="G993" s="219" t="s">
        <v>323</v>
      </c>
      <c r="H993" s="220">
        <v>2</v>
      </c>
      <c r="I993" s="221"/>
      <c r="J993" s="222">
        <f>ROUND(I993*H993,2)</f>
        <v>0</v>
      </c>
      <c r="K993" s="218" t="s">
        <v>314</v>
      </c>
      <c r="L993" s="47"/>
      <c r="M993" s="223" t="s">
        <v>19</v>
      </c>
      <c r="N993" s="224" t="s">
        <v>47</v>
      </c>
      <c r="O993" s="87"/>
      <c r="P993" s="225">
        <f>O993*H993</f>
        <v>0</v>
      </c>
      <c r="Q993" s="225">
        <v>0</v>
      </c>
      <c r="R993" s="225">
        <f>Q993*H993</f>
        <v>0</v>
      </c>
      <c r="S993" s="225">
        <v>0</v>
      </c>
      <c r="T993" s="226">
        <f>S993*H993</f>
        <v>0</v>
      </c>
      <c r="U993" s="41"/>
      <c r="V993" s="41"/>
      <c r="W993" s="41"/>
      <c r="X993" s="41"/>
      <c r="Y993" s="41"/>
      <c r="Z993" s="41"/>
      <c r="AA993" s="41"/>
      <c r="AB993" s="41"/>
      <c r="AC993" s="41"/>
      <c r="AD993" s="41"/>
      <c r="AE993" s="41"/>
      <c r="AR993" s="227" t="s">
        <v>782</v>
      </c>
      <c r="AT993" s="227" t="s">
        <v>310</v>
      </c>
      <c r="AU993" s="227" t="s">
        <v>85</v>
      </c>
      <c r="AY993" s="20" t="s">
        <v>308</v>
      </c>
      <c r="BE993" s="228">
        <f>IF(N993="základní",J993,0)</f>
        <v>0</v>
      </c>
      <c r="BF993" s="228">
        <f>IF(N993="snížená",J993,0)</f>
        <v>0</v>
      </c>
      <c r="BG993" s="228">
        <f>IF(N993="zákl. přenesená",J993,0)</f>
        <v>0</v>
      </c>
      <c r="BH993" s="228">
        <f>IF(N993="sníž. přenesená",J993,0)</f>
        <v>0</v>
      </c>
      <c r="BI993" s="228">
        <f>IF(N993="nulová",J993,0)</f>
        <v>0</v>
      </c>
      <c r="BJ993" s="20" t="s">
        <v>83</v>
      </c>
      <c r="BK993" s="228">
        <f>ROUND(I993*H993,2)</f>
        <v>0</v>
      </c>
      <c r="BL993" s="20" t="s">
        <v>782</v>
      </c>
      <c r="BM993" s="227" t="s">
        <v>3712</v>
      </c>
    </row>
    <row r="994" s="2" customFormat="1">
      <c r="A994" s="41"/>
      <c r="B994" s="42"/>
      <c r="C994" s="43"/>
      <c r="D994" s="229" t="s">
        <v>317</v>
      </c>
      <c r="E994" s="43"/>
      <c r="F994" s="230" t="s">
        <v>3713</v>
      </c>
      <c r="G994" s="43"/>
      <c r="H994" s="43"/>
      <c r="I994" s="231"/>
      <c r="J994" s="43"/>
      <c r="K994" s="43"/>
      <c r="L994" s="47"/>
      <c r="M994" s="232"/>
      <c r="N994" s="233"/>
      <c r="O994" s="87"/>
      <c r="P994" s="87"/>
      <c r="Q994" s="87"/>
      <c r="R994" s="87"/>
      <c r="S994" s="87"/>
      <c r="T994" s="88"/>
      <c r="U994" s="41"/>
      <c r="V994" s="41"/>
      <c r="W994" s="41"/>
      <c r="X994" s="41"/>
      <c r="Y994" s="41"/>
      <c r="Z994" s="41"/>
      <c r="AA994" s="41"/>
      <c r="AB994" s="41"/>
      <c r="AC994" s="41"/>
      <c r="AD994" s="41"/>
      <c r="AE994" s="41"/>
      <c r="AT994" s="20" t="s">
        <v>317</v>
      </c>
      <c r="AU994" s="20" t="s">
        <v>85</v>
      </c>
    </row>
    <row r="995" s="14" customFormat="1">
      <c r="A995" s="14"/>
      <c r="B995" s="249"/>
      <c r="C995" s="250"/>
      <c r="D995" s="236" t="s">
        <v>319</v>
      </c>
      <c r="E995" s="251" t="s">
        <v>19</v>
      </c>
      <c r="F995" s="252" t="s">
        <v>3608</v>
      </c>
      <c r="G995" s="250"/>
      <c r="H995" s="251" t="s">
        <v>19</v>
      </c>
      <c r="I995" s="253"/>
      <c r="J995" s="250"/>
      <c r="K995" s="250"/>
      <c r="L995" s="254"/>
      <c r="M995" s="255"/>
      <c r="N995" s="256"/>
      <c r="O995" s="256"/>
      <c r="P995" s="256"/>
      <c r="Q995" s="256"/>
      <c r="R995" s="256"/>
      <c r="S995" s="256"/>
      <c r="T995" s="257"/>
      <c r="U995" s="14"/>
      <c r="V995" s="14"/>
      <c r="W995" s="14"/>
      <c r="X995" s="14"/>
      <c r="Y995" s="14"/>
      <c r="Z995" s="14"/>
      <c r="AA995" s="14"/>
      <c r="AB995" s="14"/>
      <c r="AC995" s="14"/>
      <c r="AD995" s="14"/>
      <c r="AE995" s="14"/>
      <c r="AT995" s="258" t="s">
        <v>319</v>
      </c>
      <c r="AU995" s="258" t="s">
        <v>85</v>
      </c>
      <c r="AV995" s="14" t="s">
        <v>83</v>
      </c>
      <c r="AW995" s="14" t="s">
        <v>37</v>
      </c>
      <c r="AX995" s="14" t="s">
        <v>76</v>
      </c>
      <c r="AY995" s="258" t="s">
        <v>308</v>
      </c>
    </row>
    <row r="996" s="14" customFormat="1">
      <c r="A996" s="14"/>
      <c r="B996" s="249"/>
      <c r="C996" s="250"/>
      <c r="D996" s="236" t="s">
        <v>319</v>
      </c>
      <c r="E996" s="251" t="s">
        <v>19</v>
      </c>
      <c r="F996" s="252" t="s">
        <v>3043</v>
      </c>
      <c r="G996" s="250"/>
      <c r="H996" s="251" t="s">
        <v>19</v>
      </c>
      <c r="I996" s="253"/>
      <c r="J996" s="250"/>
      <c r="K996" s="250"/>
      <c r="L996" s="254"/>
      <c r="M996" s="255"/>
      <c r="N996" s="256"/>
      <c r="O996" s="256"/>
      <c r="P996" s="256"/>
      <c r="Q996" s="256"/>
      <c r="R996" s="256"/>
      <c r="S996" s="256"/>
      <c r="T996" s="257"/>
      <c r="U996" s="14"/>
      <c r="V996" s="14"/>
      <c r="W996" s="14"/>
      <c r="X996" s="14"/>
      <c r="Y996" s="14"/>
      <c r="Z996" s="14"/>
      <c r="AA996" s="14"/>
      <c r="AB996" s="14"/>
      <c r="AC996" s="14"/>
      <c r="AD996" s="14"/>
      <c r="AE996" s="14"/>
      <c r="AT996" s="258" t="s">
        <v>319</v>
      </c>
      <c r="AU996" s="258" t="s">
        <v>85</v>
      </c>
      <c r="AV996" s="14" t="s">
        <v>83</v>
      </c>
      <c r="AW996" s="14" t="s">
        <v>37</v>
      </c>
      <c r="AX996" s="14" t="s">
        <v>76</v>
      </c>
      <c r="AY996" s="258" t="s">
        <v>308</v>
      </c>
    </row>
    <row r="997" s="14" customFormat="1">
      <c r="A997" s="14"/>
      <c r="B997" s="249"/>
      <c r="C997" s="250"/>
      <c r="D997" s="236" t="s">
        <v>319</v>
      </c>
      <c r="E997" s="251" t="s">
        <v>19</v>
      </c>
      <c r="F997" s="252" t="s">
        <v>3714</v>
      </c>
      <c r="G997" s="250"/>
      <c r="H997" s="251" t="s">
        <v>19</v>
      </c>
      <c r="I997" s="253"/>
      <c r="J997" s="250"/>
      <c r="K997" s="250"/>
      <c r="L997" s="254"/>
      <c r="M997" s="255"/>
      <c r="N997" s="256"/>
      <c r="O997" s="256"/>
      <c r="P997" s="256"/>
      <c r="Q997" s="256"/>
      <c r="R997" s="256"/>
      <c r="S997" s="256"/>
      <c r="T997" s="257"/>
      <c r="U997" s="14"/>
      <c r="V997" s="14"/>
      <c r="W997" s="14"/>
      <c r="X997" s="14"/>
      <c r="Y997" s="14"/>
      <c r="Z997" s="14"/>
      <c r="AA997" s="14"/>
      <c r="AB997" s="14"/>
      <c r="AC997" s="14"/>
      <c r="AD997" s="14"/>
      <c r="AE997" s="14"/>
      <c r="AT997" s="258" t="s">
        <v>319</v>
      </c>
      <c r="AU997" s="258" t="s">
        <v>85</v>
      </c>
      <c r="AV997" s="14" t="s">
        <v>83</v>
      </c>
      <c r="AW997" s="14" t="s">
        <v>37</v>
      </c>
      <c r="AX997" s="14" t="s">
        <v>76</v>
      </c>
      <c r="AY997" s="258" t="s">
        <v>308</v>
      </c>
    </row>
    <row r="998" s="13" customFormat="1">
      <c r="A998" s="13"/>
      <c r="B998" s="234"/>
      <c r="C998" s="235"/>
      <c r="D998" s="236" t="s">
        <v>319</v>
      </c>
      <c r="E998" s="237" t="s">
        <v>19</v>
      </c>
      <c r="F998" s="238" t="s">
        <v>83</v>
      </c>
      <c r="G998" s="235"/>
      <c r="H998" s="239">
        <v>1</v>
      </c>
      <c r="I998" s="240"/>
      <c r="J998" s="235"/>
      <c r="K998" s="235"/>
      <c r="L998" s="241"/>
      <c r="M998" s="242"/>
      <c r="N998" s="243"/>
      <c r="O998" s="243"/>
      <c r="P998" s="243"/>
      <c r="Q998" s="243"/>
      <c r="R998" s="243"/>
      <c r="S998" s="243"/>
      <c r="T998" s="244"/>
      <c r="U998" s="13"/>
      <c r="V998" s="13"/>
      <c r="W998" s="13"/>
      <c r="X998" s="13"/>
      <c r="Y998" s="13"/>
      <c r="Z998" s="13"/>
      <c r="AA998" s="13"/>
      <c r="AB998" s="13"/>
      <c r="AC998" s="13"/>
      <c r="AD998" s="13"/>
      <c r="AE998" s="13"/>
      <c r="AT998" s="245" t="s">
        <v>319</v>
      </c>
      <c r="AU998" s="245" t="s">
        <v>85</v>
      </c>
      <c r="AV998" s="13" t="s">
        <v>85</v>
      </c>
      <c r="AW998" s="13" t="s">
        <v>37</v>
      </c>
      <c r="AX998" s="13" t="s">
        <v>76</v>
      </c>
      <c r="AY998" s="245" t="s">
        <v>308</v>
      </c>
    </row>
    <row r="999" s="14" customFormat="1">
      <c r="A999" s="14"/>
      <c r="B999" s="249"/>
      <c r="C999" s="250"/>
      <c r="D999" s="236" t="s">
        <v>319</v>
      </c>
      <c r="E999" s="251" t="s">
        <v>19</v>
      </c>
      <c r="F999" s="252" t="s">
        <v>3715</v>
      </c>
      <c r="G999" s="250"/>
      <c r="H999" s="251" t="s">
        <v>19</v>
      </c>
      <c r="I999" s="253"/>
      <c r="J999" s="250"/>
      <c r="K999" s="250"/>
      <c r="L999" s="254"/>
      <c r="M999" s="255"/>
      <c r="N999" s="256"/>
      <c r="O999" s="256"/>
      <c r="P999" s="256"/>
      <c r="Q999" s="256"/>
      <c r="R999" s="256"/>
      <c r="S999" s="256"/>
      <c r="T999" s="257"/>
      <c r="U999" s="14"/>
      <c r="V999" s="14"/>
      <c r="W999" s="14"/>
      <c r="X999" s="14"/>
      <c r="Y999" s="14"/>
      <c r="Z999" s="14"/>
      <c r="AA999" s="14"/>
      <c r="AB999" s="14"/>
      <c r="AC999" s="14"/>
      <c r="AD999" s="14"/>
      <c r="AE999" s="14"/>
      <c r="AT999" s="258" t="s">
        <v>319</v>
      </c>
      <c r="AU999" s="258" t="s">
        <v>85</v>
      </c>
      <c r="AV999" s="14" t="s">
        <v>83</v>
      </c>
      <c r="AW999" s="14" t="s">
        <v>37</v>
      </c>
      <c r="AX999" s="14" t="s">
        <v>76</v>
      </c>
      <c r="AY999" s="258" t="s">
        <v>308</v>
      </c>
    </row>
    <row r="1000" s="13" customFormat="1">
      <c r="A1000" s="13"/>
      <c r="B1000" s="234"/>
      <c r="C1000" s="235"/>
      <c r="D1000" s="236" t="s">
        <v>319</v>
      </c>
      <c r="E1000" s="237" t="s">
        <v>19</v>
      </c>
      <c r="F1000" s="238" t="s">
        <v>83</v>
      </c>
      <c r="G1000" s="235"/>
      <c r="H1000" s="239">
        <v>1</v>
      </c>
      <c r="I1000" s="240"/>
      <c r="J1000" s="235"/>
      <c r="K1000" s="235"/>
      <c r="L1000" s="241"/>
      <c r="M1000" s="242"/>
      <c r="N1000" s="243"/>
      <c r="O1000" s="243"/>
      <c r="P1000" s="243"/>
      <c r="Q1000" s="243"/>
      <c r="R1000" s="243"/>
      <c r="S1000" s="243"/>
      <c r="T1000" s="244"/>
      <c r="U1000" s="13"/>
      <c r="V1000" s="13"/>
      <c r="W1000" s="13"/>
      <c r="X1000" s="13"/>
      <c r="Y1000" s="13"/>
      <c r="Z1000" s="13"/>
      <c r="AA1000" s="13"/>
      <c r="AB1000" s="13"/>
      <c r="AC1000" s="13"/>
      <c r="AD1000" s="13"/>
      <c r="AE1000" s="13"/>
      <c r="AT1000" s="245" t="s">
        <v>319</v>
      </c>
      <c r="AU1000" s="245" t="s">
        <v>85</v>
      </c>
      <c r="AV1000" s="13" t="s">
        <v>85</v>
      </c>
      <c r="AW1000" s="13" t="s">
        <v>37</v>
      </c>
      <c r="AX1000" s="13" t="s">
        <v>76</v>
      </c>
      <c r="AY1000" s="245" t="s">
        <v>308</v>
      </c>
    </row>
    <row r="1001" s="15" customFormat="1">
      <c r="A1001" s="15"/>
      <c r="B1001" s="259"/>
      <c r="C1001" s="260"/>
      <c r="D1001" s="236" t="s">
        <v>319</v>
      </c>
      <c r="E1001" s="261" t="s">
        <v>19</v>
      </c>
      <c r="F1001" s="262" t="s">
        <v>448</v>
      </c>
      <c r="G1001" s="260"/>
      <c r="H1001" s="263">
        <v>2</v>
      </c>
      <c r="I1001" s="264"/>
      <c r="J1001" s="260"/>
      <c r="K1001" s="260"/>
      <c r="L1001" s="265"/>
      <c r="M1001" s="266"/>
      <c r="N1001" s="267"/>
      <c r="O1001" s="267"/>
      <c r="P1001" s="267"/>
      <c r="Q1001" s="267"/>
      <c r="R1001" s="267"/>
      <c r="S1001" s="267"/>
      <c r="T1001" s="268"/>
      <c r="U1001" s="15"/>
      <c r="V1001" s="15"/>
      <c r="W1001" s="15"/>
      <c r="X1001" s="15"/>
      <c r="Y1001" s="15"/>
      <c r="Z1001" s="15"/>
      <c r="AA1001" s="15"/>
      <c r="AB1001" s="15"/>
      <c r="AC1001" s="15"/>
      <c r="AD1001" s="15"/>
      <c r="AE1001" s="15"/>
      <c r="AT1001" s="269" t="s">
        <v>319</v>
      </c>
      <c r="AU1001" s="269" t="s">
        <v>85</v>
      </c>
      <c r="AV1001" s="15" t="s">
        <v>315</v>
      </c>
      <c r="AW1001" s="15" t="s">
        <v>37</v>
      </c>
      <c r="AX1001" s="15" t="s">
        <v>83</v>
      </c>
      <c r="AY1001" s="269" t="s">
        <v>308</v>
      </c>
    </row>
    <row r="1002" s="2" customFormat="1" ht="16.5" customHeight="1">
      <c r="A1002" s="41"/>
      <c r="B1002" s="42"/>
      <c r="C1002" s="280" t="s">
        <v>3716</v>
      </c>
      <c r="D1002" s="280" t="s">
        <v>1137</v>
      </c>
      <c r="E1002" s="281" t="s">
        <v>3717</v>
      </c>
      <c r="F1002" s="282" t="s">
        <v>3718</v>
      </c>
      <c r="G1002" s="283" t="s">
        <v>323</v>
      </c>
      <c r="H1002" s="284">
        <v>2</v>
      </c>
      <c r="I1002" s="285"/>
      <c r="J1002" s="286">
        <f>ROUND(I1002*H1002,2)</f>
        <v>0</v>
      </c>
      <c r="K1002" s="282" t="s">
        <v>3254</v>
      </c>
      <c r="L1002" s="287"/>
      <c r="M1002" s="288" t="s">
        <v>19</v>
      </c>
      <c r="N1002" s="289" t="s">
        <v>47</v>
      </c>
      <c r="O1002" s="87"/>
      <c r="P1002" s="225">
        <f>O1002*H1002</f>
        <v>0</v>
      </c>
      <c r="Q1002" s="225">
        <v>0</v>
      </c>
      <c r="R1002" s="225">
        <f>Q1002*H1002</f>
        <v>0</v>
      </c>
      <c r="S1002" s="225">
        <v>0</v>
      </c>
      <c r="T1002" s="226">
        <f>S1002*H1002</f>
        <v>0</v>
      </c>
      <c r="U1002" s="41"/>
      <c r="V1002" s="41"/>
      <c r="W1002" s="41"/>
      <c r="X1002" s="41"/>
      <c r="Y1002" s="41"/>
      <c r="Z1002" s="41"/>
      <c r="AA1002" s="41"/>
      <c r="AB1002" s="41"/>
      <c r="AC1002" s="41"/>
      <c r="AD1002" s="41"/>
      <c r="AE1002" s="41"/>
      <c r="AR1002" s="227" t="s">
        <v>3255</v>
      </c>
      <c r="AT1002" s="227" t="s">
        <v>1137</v>
      </c>
      <c r="AU1002" s="227" t="s">
        <v>85</v>
      </c>
      <c r="AY1002" s="20" t="s">
        <v>308</v>
      </c>
      <c r="BE1002" s="228">
        <f>IF(N1002="základní",J1002,0)</f>
        <v>0</v>
      </c>
      <c r="BF1002" s="228">
        <f>IF(N1002="snížená",J1002,0)</f>
        <v>0</v>
      </c>
      <c r="BG1002" s="228">
        <f>IF(N1002="zákl. přenesená",J1002,0)</f>
        <v>0</v>
      </c>
      <c r="BH1002" s="228">
        <f>IF(N1002="sníž. přenesená",J1002,0)</f>
        <v>0</v>
      </c>
      <c r="BI1002" s="228">
        <f>IF(N1002="nulová",J1002,0)</f>
        <v>0</v>
      </c>
      <c r="BJ1002" s="20" t="s">
        <v>83</v>
      </c>
      <c r="BK1002" s="228">
        <f>ROUND(I1002*H1002,2)</f>
        <v>0</v>
      </c>
      <c r="BL1002" s="20" t="s">
        <v>782</v>
      </c>
      <c r="BM1002" s="227" t="s">
        <v>3719</v>
      </c>
    </row>
    <row r="1003" s="14" customFormat="1">
      <c r="A1003" s="14"/>
      <c r="B1003" s="249"/>
      <c r="C1003" s="250"/>
      <c r="D1003" s="236" t="s">
        <v>319</v>
      </c>
      <c r="E1003" s="251" t="s">
        <v>19</v>
      </c>
      <c r="F1003" s="252" t="s">
        <v>3608</v>
      </c>
      <c r="G1003" s="250"/>
      <c r="H1003" s="251" t="s">
        <v>19</v>
      </c>
      <c r="I1003" s="253"/>
      <c r="J1003" s="250"/>
      <c r="K1003" s="250"/>
      <c r="L1003" s="254"/>
      <c r="M1003" s="255"/>
      <c r="N1003" s="256"/>
      <c r="O1003" s="256"/>
      <c r="P1003" s="256"/>
      <c r="Q1003" s="256"/>
      <c r="R1003" s="256"/>
      <c r="S1003" s="256"/>
      <c r="T1003" s="257"/>
      <c r="U1003" s="14"/>
      <c r="V1003" s="14"/>
      <c r="W1003" s="14"/>
      <c r="X1003" s="14"/>
      <c r="Y1003" s="14"/>
      <c r="Z1003" s="14"/>
      <c r="AA1003" s="14"/>
      <c r="AB1003" s="14"/>
      <c r="AC1003" s="14"/>
      <c r="AD1003" s="14"/>
      <c r="AE1003" s="14"/>
      <c r="AT1003" s="258" t="s">
        <v>319</v>
      </c>
      <c r="AU1003" s="258" t="s">
        <v>85</v>
      </c>
      <c r="AV1003" s="14" t="s">
        <v>83</v>
      </c>
      <c r="AW1003" s="14" t="s">
        <v>37</v>
      </c>
      <c r="AX1003" s="14" t="s">
        <v>76</v>
      </c>
      <c r="AY1003" s="258" t="s">
        <v>308</v>
      </c>
    </row>
    <row r="1004" s="14" customFormat="1">
      <c r="A1004" s="14"/>
      <c r="B1004" s="249"/>
      <c r="C1004" s="250"/>
      <c r="D1004" s="236" t="s">
        <v>319</v>
      </c>
      <c r="E1004" s="251" t="s">
        <v>19</v>
      </c>
      <c r="F1004" s="252" t="s">
        <v>3043</v>
      </c>
      <c r="G1004" s="250"/>
      <c r="H1004" s="251" t="s">
        <v>19</v>
      </c>
      <c r="I1004" s="253"/>
      <c r="J1004" s="250"/>
      <c r="K1004" s="250"/>
      <c r="L1004" s="254"/>
      <c r="M1004" s="255"/>
      <c r="N1004" s="256"/>
      <c r="O1004" s="256"/>
      <c r="P1004" s="256"/>
      <c r="Q1004" s="256"/>
      <c r="R1004" s="256"/>
      <c r="S1004" s="256"/>
      <c r="T1004" s="257"/>
      <c r="U1004" s="14"/>
      <c r="V1004" s="14"/>
      <c r="W1004" s="14"/>
      <c r="X1004" s="14"/>
      <c r="Y1004" s="14"/>
      <c r="Z1004" s="14"/>
      <c r="AA1004" s="14"/>
      <c r="AB1004" s="14"/>
      <c r="AC1004" s="14"/>
      <c r="AD1004" s="14"/>
      <c r="AE1004" s="14"/>
      <c r="AT1004" s="258" t="s">
        <v>319</v>
      </c>
      <c r="AU1004" s="258" t="s">
        <v>85</v>
      </c>
      <c r="AV1004" s="14" t="s">
        <v>83</v>
      </c>
      <c r="AW1004" s="14" t="s">
        <v>37</v>
      </c>
      <c r="AX1004" s="14" t="s">
        <v>76</v>
      </c>
      <c r="AY1004" s="258" t="s">
        <v>308</v>
      </c>
    </row>
    <row r="1005" s="14" customFormat="1">
      <c r="A1005" s="14"/>
      <c r="B1005" s="249"/>
      <c r="C1005" s="250"/>
      <c r="D1005" s="236" t="s">
        <v>319</v>
      </c>
      <c r="E1005" s="251" t="s">
        <v>19</v>
      </c>
      <c r="F1005" s="252" t="s">
        <v>3720</v>
      </c>
      <c r="G1005" s="250"/>
      <c r="H1005" s="251" t="s">
        <v>19</v>
      </c>
      <c r="I1005" s="253"/>
      <c r="J1005" s="250"/>
      <c r="K1005" s="250"/>
      <c r="L1005" s="254"/>
      <c r="M1005" s="255"/>
      <c r="N1005" s="256"/>
      <c r="O1005" s="256"/>
      <c r="P1005" s="256"/>
      <c r="Q1005" s="256"/>
      <c r="R1005" s="256"/>
      <c r="S1005" s="256"/>
      <c r="T1005" s="257"/>
      <c r="U1005" s="14"/>
      <c r="V1005" s="14"/>
      <c r="W1005" s="14"/>
      <c r="X1005" s="14"/>
      <c r="Y1005" s="14"/>
      <c r="Z1005" s="14"/>
      <c r="AA1005" s="14"/>
      <c r="AB1005" s="14"/>
      <c r="AC1005" s="14"/>
      <c r="AD1005" s="14"/>
      <c r="AE1005" s="14"/>
      <c r="AT1005" s="258" t="s">
        <v>319</v>
      </c>
      <c r="AU1005" s="258" t="s">
        <v>85</v>
      </c>
      <c r="AV1005" s="14" t="s">
        <v>83</v>
      </c>
      <c r="AW1005" s="14" t="s">
        <v>37</v>
      </c>
      <c r="AX1005" s="14" t="s">
        <v>76</v>
      </c>
      <c r="AY1005" s="258" t="s">
        <v>308</v>
      </c>
    </row>
    <row r="1006" s="13" customFormat="1">
      <c r="A1006" s="13"/>
      <c r="B1006" s="234"/>
      <c r="C1006" s="235"/>
      <c r="D1006" s="236" t="s">
        <v>319</v>
      </c>
      <c r="E1006" s="237" t="s">
        <v>19</v>
      </c>
      <c r="F1006" s="238" t="s">
        <v>83</v>
      </c>
      <c r="G1006" s="235"/>
      <c r="H1006" s="239">
        <v>1</v>
      </c>
      <c r="I1006" s="240"/>
      <c r="J1006" s="235"/>
      <c r="K1006" s="235"/>
      <c r="L1006" s="241"/>
      <c r="M1006" s="242"/>
      <c r="N1006" s="243"/>
      <c r="O1006" s="243"/>
      <c r="P1006" s="243"/>
      <c r="Q1006" s="243"/>
      <c r="R1006" s="243"/>
      <c r="S1006" s="243"/>
      <c r="T1006" s="244"/>
      <c r="U1006" s="13"/>
      <c r="V1006" s="13"/>
      <c r="W1006" s="13"/>
      <c r="X1006" s="13"/>
      <c r="Y1006" s="13"/>
      <c r="Z1006" s="13"/>
      <c r="AA1006" s="13"/>
      <c r="AB1006" s="13"/>
      <c r="AC1006" s="13"/>
      <c r="AD1006" s="13"/>
      <c r="AE1006" s="13"/>
      <c r="AT1006" s="245" t="s">
        <v>319</v>
      </c>
      <c r="AU1006" s="245" t="s">
        <v>85</v>
      </c>
      <c r="AV1006" s="13" t="s">
        <v>85</v>
      </c>
      <c r="AW1006" s="13" t="s">
        <v>37</v>
      </c>
      <c r="AX1006" s="13" t="s">
        <v>76</v>
      </c>
      <c r="AY1006" s="245" t="s">
        <v>308</v>
      </c>
    </row>
    <row r="1007" s="14" customFormat="1">
      <c r="A1007" s="14"/>
      <c r="B1007" s="249"/>
      <c r="C1007" s="250"/>
      <c r="D1007" s="236" t="s">
        <v>319</v>
      </c>
      <c r="E1007" s="251" t="s">
        <v>19</v>
      </c>
      <c r="F1007" s="252" t="s">
        <v>3721</v>
      </c>
      <c r="G1007" s="250"/>
      <c r="H1007" s="251" t="s">
        <v>19</v>
      </c>
      <c r="I1007" s="253"/>
      <c r="J1007" s="250"/>
      <c r="K1007" s="250"/>
      <c r="L1007" s="254"/>
      <c r="M1007" s="255"/>
      <c r="N1007" s="256"/>
      <c r="O1007" s="256"/>
      <c r="P1007" s="256"/>
      <c r="Q1007" s="256"/>
      <c r="R1007" s="256"/>
      <c r="S1007" s="256"/>
      <c r="T1007" s="257"/>
      <c r="U1007" s="14"/>
      <c r="V1007" s="14"/>
      <c r="W1007" s="14"/>
      <c r="X1007" s="14"/>
      <c r="Y1007" s="14"/>
      <c r="Z1007" s="14"/>
      <c r="AA1007" s="14"/>
      <c r="AB1007" s="14"/>
      <c r="AC1007" s="14"/>
      <c r="AD1007" s="14"/>
      <c r="AE1007" s="14"/>
      <c r="AT1007" s="258" t="s">
        <v>319</v>
      </c>
      <c r="AU1007" s="258" t="s">
        <v>85</v>
      </c>
      <c r="AV1007" s="14" t="s">
        <v>83</v>
      </c>
      <c r="AW1007" s="14" t="s">
        <v>37</v>
      </c>
      <c r="AX1007" s="14" t="s">
        <v>76</v>
      </c>
      <c r="AY1007" s="258" t="s">
        <v>308</v>
      </c>
    </row>
    <row r="1008" s="13" customFormat="1">
      <c r="A1008" s="13"/>
      <c r="B1008" s="234"/>
      <c r="C1008" s="235"/>
      <c r="D1008" s="236" t="s">
        <v>319</v>
      </c>
      <c r="E1008" s="237" t="s">
        <v>19</v>
      </c>
      <c r="F1008" s="238" t="s">
        <v>83</v>
      </c>
      <c r="G1008" s="235"/>
      <c r="H1008" s="239">
        <v>1</v>
      </c>
      <c r="I1008" s="240"/>
      <c r="J1008" s="235"/>
      <c r="K1008" s="235"/>
      <c r="L1008" s="241"/>
      <c r="M1008" s="242"/>
      <c r="N1008" s="243"/>
      <c r="O1008" s="243"/>
      <c r="P1008" s="243"/>
      <c r="Q1008" s="243"/>
      <c r="R1008" s="243"/>
      <c r="S1008" s="243"/>
      <c r="T1008" s="244"/>
      <c r="U1008" s="13"/>
      <c r="V1008" s="13"/>
      <c r="W1008" s="13"/>
      <c r="X1008" s="13"/>
      <c r="Y1008" s="13"/>
      <c r="Z1008" s="13"/>
      <c r="AA1008" s="13"/>
      <c r="AB1008" s="13"/>
      <c r="AC1008" s="13"/>
      <c r="AD1008" s="13"/>
      <c r="AE1008" s="13"/>
      <c r="AT1008" s="245" t="s">
        <v>319</v>
      </c>
      <c r="AU1008" s="245" t="s">
        <v>85</v>
      </c>
      <c r="AV1008" s="13" t="s">
        <v>85</v>
      </c>
      <c r="AW1008" s="13" t="s">
        <v>37</v>
      </c>
      <c r="AX1008" s="13" t="s">
        <v>76</v>
      </c>
      <c r="AY1008" s="245" t="s">
        <v>308</v>
      </c>
    </row>
    <row r="1009" s="15" customFormat="1">
      <c r="A1009" s="15"/>
      <c r="B1009" s="259"/>
      <c r="C1009" s="260"/>
      <c r="D1009" s="236" t="s">
        <v>319</v>
      </c>
      <c r="E1009" s="261" t="s">
        <v>19</v>
      </c>
      <c r="F1009" s="262" t="s">
        <v>448</v>
      </c>
      <c r="G1009" s="260"/>
      <c r="H1009" s="263">
        <v>2</v>
      </c>
      <c r="I1009" s="264"/>
      <c r="J1009" s="260"/>
      <c r="K1009" s="260"/>
      <c r="L1009" s="265"/>
      <c r="M1009" s="266"/>
      <c r="N1009" s="267"/>
      <c r="O1009" s="267"/>
      <c r="P1009" s="267"/>
      <c r="Q1009" s="267"/>
      <c r="R1009" s="267"/>
      <c r="S1009" s="267"/>
      <c r="T1009" s="268"/>
      <c r="U1009" s="15"/>
      <c r="V1009" s="15"/>
      <c r="W1009" s="15"/>
      <c r="X1009" s="15"/>
      <c r="Y1009" s="15"/>
      <c r="Z1009" s="15"/>
      <c r="AA1009" s="15"/>
      <c r="AB1009" s="15"/>
      <c r="AC1009" s="15"/>
      <c r="AD1009" s="15"/>
      <c r="AE1009" s="15"/>
      <c r="AT1009" s="269" t="s">
        <v>319</v>
      </c>
      <c r="AU1009" s="269" t="s">
        <v>85</v>
      </c>
      <c r="AV1009" s="15" t="s">
        <v>315</v>
      </c>
      <c r="AW1009" s="15" t="s">
        <v>37</v>
      </c>
      <c r="AX1009" s="15" t="s">
        <v>83</v>
      </c>
      <c r="AY1009" s="269" t="s">
        <v>308</v>
      </c>
    </row>
    <row r="1010" s="2" customFormat="1" ht="16.5" customHeight="1">
      <c r="A1010" s="41"/>
      <c r="B1010" s="42"/>
      <c r="C1010" s="216" t="s">
        <v>3722</v>
      </c>
      <c r="D1010" s="216" t="s">
        <v>310</v>
      </c>
      <c r="E1010" s="217" t="s">
        <v>3723</v>
      </c>
      <c r="F1010" s="218" t="s">
        <v>3724</v>
      </c>
      <c r="G1010" s="219" t="s">
        <v>323</v>
      </c>
      <c r="H1010" s="220">
        <v>3</v>
      </c>
      <c r="I1010" s="221"/>
      <c r="J1010" s="222">
        <f>ROUND(I1010*H1010,2)</f>
        <v>0</v>
      </c>
      <c r="K1010" s="218" t="s">
        <v>314</v>
      </c>
      <c r="L1010" s="47"/>
      <c r="M1010" s="223" t="s">
        <v>19</v>
      </c>
      <c r="N1010" s="224" t="s">
        <v>47</v>
      </c>
      <c r="O1010" s="87"/>
      <c r="P1010" s="225">
        <f>O1010*H1010</f>
        <v>0</v>
      </c>
      <c r="Q1010" s="225">
        <v>0</v>
      </c>
      <c r="R1010" s="225">
        <f>Q1010*H1010</f>
        <v>0</v>
      </c>
      <c r="S1010" s="225">
        <v>0</v>
      </c>
      <c r="T1010" s="226">
        <f>S1010*H1010</f>
        <v>0</v>
      </c>
      <c r="U1010" s="41"/>
      <c r="V1010" s="41"/>
      <c r="W1010" s="41"/>
      <c r="X1010" s="41"/>
      <c r="Y1010" s="41"/>
      <c r="Z1010" s="41"/>
      <c r="AA1010" s="41"/>
      <c r="AB1010" s="41"/>
      <c r="AC1010" s="41"/>
      <c r="AD1010" s="41"/>
      <c r="AE1010" s="41"/>
      <c r="AR1010" s="227" t="s">
        <v>782</v>
      </c>
      <c r="AT1010" s="227" t="s">
        <v>310</v>
      </c>
      <c r="AU1010" s="227" t="s">
        <v>85</v>
      </c>
      <c r="AY1010" s="20" t="s">
        <v>308</v>
      </c>
      <c r="BE1010" s="228">
        <f>IF(N1010="základní",J1010,0)</f>
        <v>0</v>
      </c>
      <c r="BF1010" s="228">
        <f>IF(N1010="snížená",J1010,0)</f>
        <v>0</v>
      </c>
      <c r="BG1010" s="228">
        <f>IF(N1010="zákl. přenesená",J1010,0)</f>
        <v>0</v>
      </c>
      <c r="BH1010" s="228">
        <f>IF(N1010="sníž. přenesená",J1010,0)</f>
        <v>0</v>
      </c>
      <c r="BI1010" s="228">
        <f>IF(N1010="nulová",J1010,0)</f>
        <v>0</v>
      </c>
      <c r="BJ1010" s="20" t="s">
        <v>83</v>
      </c>
      <c r="BK1010" s="228">
        <f>ROUND(I1010*H1010,2)</f>
        <v>0</v>
      </c>
      <c r="BL1010" s="20" t="s">
        <v>782</v>
      </c>
      <c r="BM1010" s="227" t="s">
        <v>3725</v>
      </c>
    </row>
    <row r="1011" s="2" customFormat="1">
      <c r="A1011" s="41"/>
      <c r="B1011" s="42"/>
      <c r="C1011" s="43"/>
      <c r="D1011" s="229" t="s">
        <v>317</v>
      </c>
      <c r="E1011" s="43"/>
      <c r="F1011" s="230" t="s">
        <v>3726</v>
      </c>
      <c r="G1011" s="43"/>
      <c r="H1011" s="43"/>
      <c r="I1011" s="231"/>
      <c r="J1011" s="43"/>
      <c r="K1011" s="43"/>
      <c r="L1011" s="47"/>
      <c r="M1011" s="232"/>
      <c r="N1011" s="233"/>
      <c r="O1011" s="87"/>
      <c r="P1011" s="87"/>
      <c r="Q1011" s="87"/>
      <c r="R1011" s="87"/>
      <c r="S1011" s="87"/>
      <c r="T1011" s="88"/>
      <c r="U1011" s="41"/>
      <c r="V1011" s="41"/>
      <c r="W1011" s="41"/>
      <c r="X1011" s="41"/>
      <c r="Y1011" s="41"/>
      <c r="Z1011" s="41"/>
      <c r="AA1011" s="41"/>
      <c r="AB1011" s="41"/>
      <c r="AC1011" s="41"/>
      <c r="AD1011" s="41"/>
      <c r="AE1011" s="41"/>
      <c r="AT1011" s="20" t="s">
        <v>317</v>
      </c>
      <c r="AU1011" s="20" t="s">
        <v>85</v>
      </c>
    </row>
    <row r="1012" s="14" customFormat="1">
      <c r="A1012" s="14"/>
      <c r="B1012" s="249"/>
      <c r="C1012" s="250"/>
      <c r="D1012" s="236" t="s">
        <v>319</v>
      </c>
      <c r="E1012" s="251" t="s">
        <v>19</v>
      </c>
      <c r="F1012" s="252" t="s">
        <v>3608</v>
      </c>
      <c r="G1012" s="250"/>
      <c r="H1012" s="251" t="s">
        <v>19</v>
      </c>
      <c r="I1012" s="253"/>
      <c r="J1012" s="250"/>
      <c r="K1012" s="250"/>
      <c r="L1012" s="254"/>
      <c r="M1012" s="255"/>
      <c r="N1012" s="256"/>
      <c r="O1012" s="256"/>
      <c r="P1012" s="256"/>
      <c r="Q1012" s="256"/>
      <c r="R1012" s="256"/>
      <c r="S1012" s="256"/>
      <c r="T1012" s="257"/>
      <c r="U1012" s="14"/>
      <c r="V1012" s="14"/>
      <c r="W1012" s="14"/>
      <c r="X1012" s="14"/>
      <c r="Y1012" s="14"/>
      <c r="Z1012" s="14"/>
      <c r="AA1012" s="14"/>
      <c r="AB1012" s="14"/>
      <c r="AC1012" s="14"/>
      <c r="AD1012" s="14"/>
      <c r="AE1012" s="14"/>
      <c r="AT1012" s="258" t="s">
        <v>319</v>
      </c>
      <c r="AU1012" s="258" t="s">
        <v>85</v>
      </c>
      <c r="AV1012" s="14" t="s">
        <v>83</v>
      </c>
      <c r="AW1012" s="14" t="s">
        <v>37</v>
      </c>
      <c r="AX1012" s="14" t="s">
        <v>76</v>
      </c>
      <c r="AY1012" s="258" t="s">
        <v>308</v>
      </c>
    </row>
    <row r="1013" s="14" customFormat="1">
      <c r="A1013" s="14"/>
      <c r="B1013" s="249"/>
      <c r="C1013" s="250"/>
      <c r="D1013" s="236" t="s">
        <v>319</v>
      </c>
      <c r="E1013" s="251" t="s">
        <v>19</v>
      </c>
      <c r="F1013" s="252" t="s">
        <v>3043</v>
      </c>
      <c r="G1013" s="250"/>
      <c r="H1013" s="251" t="s">
        <v>19</v>
      </c>
      <c r="I1013" s="253"/>
      <c r="J1013" s="250"/>
      <c r="K1013" s="250"/>
      <c r="L1013" s="254"/>
      <c r="M1013" s="255"/>
      <c r="N1013" s="256"/>
      <c r="O1013" s="256"/>
      <c r="P1013" s="256"/>
      <c r="Q1013" s="256"/>
      <c r="R1013" s="256"/>
      <c r="S1013" s="256"/>
      <c r="T1013" s="257"/>
      <c r="U1013" s="14"/>
      <c r="V1013" s="14"/>
      <c r="W1013" s="14"/>
      <c r="X1013" s="14"/>
      <c r="Y1013" s="14"/>
      <c r="Z1013" s="14"/>
      <c r="AA1013" s="14"/>
      <c r="AB1013" s="14"/>
      <c r="AC1013" s="14"/>
      <c r="AD1013" s="14"/>
      <c r="AE1013" s="14"/>
      <c r="AT1013" s="258" t="s">
        <v>319</v>
      </c>
      <c r="AU1013" s="258" t="s">
        <v>85</v>
      </c>
      <c r="AV1013" s="14" t="s">
        <v>83</v>
      </c>
      <c r="AW1013" s="14" t="s">
        <v>37</v>
      </c>
      <c r="AX1013" s="14" t="s">
        <v>76</v>
      </c>
      <c r="AY1013" s="258" t="s">
        <v>308</v>
      </c>
    </row>
    <row r="1014" s="14" customFormat="1">
      <c r="A1014" s="14"/>
      <c r="B1014" s="249"/>
      <c r="C1014" s="250"/>
      <c r="D1014" s="236" t="s">
        <v>319</v>
      </c>
      <c r="E1014" s="251" t="s">
        <v>19</v>
      </c>
      <c r="F1014" s="252" t="s">
        <v>3727</v>
      </c>
      <c r="G1014" s="250"/>
      <c r="H1014" s="251" t="s">
        <v>19</v>
      </c>
      <c r="I1014" s="253"/>
      <c r="J1014" s="250"/>
      <c r="K1014" s="250"/>
      <c r="L1014" s="254"/>
      <c r="M1014" s="255"/>
      <c r="N1014" s="256"/>
      <c r="O1014" s="256"/>
      <c r="P1014" s="256"/>
      <c r="Q1014" s="256"/>
      <c r="R1014" s="256"/>
      <c r="S1014" s="256"/>
      <c r="T1014" s="257"/>
      <c r="U1014" s="14"/>
      <c r="V1014" s="14"/>
      <c r="W1014" s="14"/>
      <c r="X1014" s="14"/>
      <c r="Y1014" s="14"/>
      <c r="Z1014" s="14"/>
      <c r="AA1014" s="14"/>
      <c r="AB1014" s="14"/>
      <c r="AC1014" s="14"/>
      <c r="AD1014" s="14"/>
      <c r="AE1014" s="14"/>
      <c r="AT1014" s="258" t="s">
        <v>319</v>
      </c>
      <c r="AU1014" s="258" t="s">
        <v>85</v>
      </c>
      <c r="AV1014" s="14" t="s">
        <v>83</v>
      </c>
      <c r="AW1014" s="14" t="s">
        <v>37</v>
      </c>
      <c r="AX1014" s="14" t="s">
        <v>76</v>
      </c>
      <c r="AY1014" s="258" t="s">
        <v>308</v>
      </c>
    </row>
    <row r="1015" s="13" customFormat="1">
      <c r="A1015" s="13"/>
      <c r="B1015" s="234"/>
      <c r="C1015" s="235"/>
      <c r="D1015" s="236" t="s">
        <v>319</v>
      </c>
      <c r="E1015" s="237" t="s">
        <v>19</v>
      </c>
      <c r="F1015" s="238" t="s">
        <v>83</v>
      </c>
      <c r="G1015" s="235"/>
      <c r="H1015" s="239">
        <v>1</v>
      </c>
      <c r="I1015" s="240"/>
      <c r="J1015" s="235"/>
      <c r="K1015" s="235"/>
      <c r="L1015" s="241"/>
      <c r="M1015" s="242"/>
      <c r="N1015" s="243"/>
      <c r="O1015" s="243"/>
      <c r="P1015" s="243"/>
      <c r="Q1015" s="243"/>
      <c r="R1015" s="243"/>
      <c r="S1015" s="243"/>
      <c r="T1015" s="244"/>
      <c r="U1015" s="13"/>
      <c r="V1015" s="13"/>
      <c r="W1015" s="13"/>
      <c r="X1015" s="13"/>
      <c r="Y1015" s="13"/>
      <c r="Z1015" s="13"/>
      <c r="AA1015" s="13"/>
      <c r="AB1015" s="13"/>
      <c r="AC1015" s="13"/>
      <c r="AD1015" s="13"/>
      <c r="AE1015" s="13"/>
      <c r="AT1015" s="245" t="s">
        <v>319</v>
      </c>
      <c r="AU1015" s="245" t="s">
        <v>85</v>
      </c>
      <c r="AV1015" s="13" t="s">
        <v>85</v>
      </c>
      <c r="AW1015" s="13" t="s">
        <v>37</v>
      </c>
      <c r="AX1015" s="13" t="s">
        <v>76</v>
      </c>
      <c r="AY1015" s="245" t="s">
        <v>308</v>
      </c>
    </row>
    <row r="1016" s="14" customFormat="1">
      <c r="A1016" s="14"/>
      <c r="B1016" s="249"/>
      <c r="C1016" s="250"/>
      <c r="D1016" s="236" t="s">
        <v>319</v>
      </c>
      <c r="E1016" s="251" t="s">
        <v>19</v>
      </c>
      <c r="F1016" s="252" t="s">
        <v>3728</v>
      </c>
      <c r="G1016" s="250"/>
      <c r="H1016" s="251" t="s">
        <v>19</v>
      </c>
      <c r="I1016" s="253"/>
      <c r="J1016" s="250"/>
      <c r="K1016" s="250"/>
      <c r="L1016" s="254"/>
      <c r="M1016" s="255"/>
      <c r="N1016" s="256"/>
      <c r="O1016" s="256"/>
      <c r="P1016" s="256"/>
      <c r="Q1016" s="256"/>
      <c r="R1016" s="256"/>
      <c r="S1016" s="256"/>
      <c r="T1016" s="257"/>
      <c r="U1016" s="14"/>
      <c r="V1016" s="14"/>
      <c r="W1016" s="14"/>
      <c r="X1016" s="14"/>
      <c r="Y1016" s="14"/>
      <c r="Z1016" s="14"/>
      <c r="AA1016" s="14"/>
      <c r="AB1016" s="14"/>
      <c r="AC1016" s="14"/>
      <c r="AD1016" s="14"/>
      <c r="AE1016" s="14"/>
      <c r="AT1016" s="258" t="s">
        <v>319</v>
      </c>
      <c r="AU1016" s="258" t="s">
        <v>85</v>
      </c>
      <c r="AV1016" s="14" t="s">
        <v>83</v>
      </c>
      <c r="AW1016" s="14" t="s">
        <v>37</v>
      </c>
      <c r="AX1016" s="14" t="s">
        <v>76</v>
      </c>
      <c r="AY1016" s="258" t="s">
        <v>308</v>
      </c>
    </row>
    <row r="1017" s="13" customFormat="1">
      <c r="A1017" s="13"/>
      <c r="B1017" s="234"/>
      <c r="C1017" s="235"/>
      <c r="D1017" s="236" t="s">
        <v>319</v>
      </c>
      <c r="E1017" s="237" t="s">
        <v>19</v>
      </c>
      <c r="F1017" s="238" t="s">
        <v>83</v>
      </c>
      <c r="G1017" s="235"/>
      <c r="H1017" s="239">
        <v>1</v>
      </c>
      <c r="I1017" s="240"/>
      <c r="J1017" s="235"/>
      <c r="K1017" s="235"/>
      <c r="L1017" s="241"/>
      <c r="M1017" s="242"/>
      <c r="N1017" s="243"/>
      <c r="O1017" s="243"/>
      <c r="P1017" s="243"/>
      <c r="Q1017" s="243"/>
      <c r="R1017" s="243"/>
      <c r="S1017" s="243"/>
      <c r="T1017" s="244"/>
      <c r="U1017" s="13"/>
      <c r="V1017" s="13"/>
      <c r="W1017" s="13"/>
      <c r="X1017" s="13"/>
      <c r="Y1017" s="13"/>
      <c r="Z1017" s="13"/>
      <c r="AA1017" s="13"/>
      <c r="AB1017" s="13"/>
      <c r="AC1017" s="13"/>
      <c r="AD1017" s="13"/>
      <c r="AE1017" s="13"/>
      <c r="AT1017" s="245" t="s">
        <v>319</v>
      </c>
      <c r="AU1017" s="245" t="s">
        <v>85</v>
      </c>
      <c r="AV1017" s="13" t="s">
        <v>85</v>
      </c>
      <c r="AW1017" s="13" t="s">
        <v>37</v>
      </c>
      <c r="AX1017" s="13" t="s">
        <v>76</v>
      </c>
      <c r="AY1017" s="245" t="s">
        <v>308</v>
      </c>
    </row>
    <row r="1018" s="14" customFormat="1">
      <c r="A1018" s="14"/>
      <c r="B1018" s="249"/>
      <c r="C1018" s="250"/>
      <c r="D1018" s="236" t="s">
        <v>319</v>
      </c>
      <c r="E1018" s="251" t="s">
        <v>19</v>
      </c>
      <c r="F1018" s="252" t="s">
        <v>3729</v>
      </c>
      <c r="G1018" s="250"/>
      <c r="H1018" s="251" t="s">
        <v>19</v>
      </c>
      <c r="I1018" s="253"/>
      <c r="J1018" s="250"/>
      <c r="K1018" s="250"/>
      <c r="L1018" s="254"/>
      <c r="M1018" s="255"/>
      <c r="N1018" s="256"/>
      <c r="O1018" s="256"/>
      <c r="P1018" s="256"/>
      <c r="Q1018" s="256"/>
      <c r="R1018" s="256"/>
      <c r="S1018" s="256"/>
      <c r="T1018" s="257"/>
      <c r="U1018" s="14"/>
      <c r="V1018" s="14"/>
      <c r="W1018" s="14"/>
      <c r="X1018" s="14"/>
      <c r="Y1018" s="14"/>
      <c r="Z1018" s="14"/>
      <c r="AA1018" s="14"/>
      <c r="AB1018" s="14"/>
      <c r="AC1018" s="14"/>
      <c r="AD1018" s="14"/>
      <c r="AE1018" s="14"/>
      <c r="AT1018" s="258" t="s">
        <v>319</v>
      </c>
      <c r="AU1018" s="258" t="s">
        <v>85</v>
      </c>
      <c r="AV1018" s="14" t="s">
        <v>83</v>
      </c>
      <c r="AW1018" s="14" t="s">
        <v>37</v>
      </c>
      <c r="AX1018" s="14" t="s">
        <v>76</v>
      </c>
      <c r="AY1018" s="258" t="s">
        <v>308</v>
      </c>
    </row>
    <row r="1019" s="13" customFormat="1">
      <c r="A1019" s="13"/>
      <c r="B1019" s="234"/>
      <c r="C1019" s="235"/>
      <c r="D1019" s="236" t="s">
        <v>319</v>
      </c>
      <c r="E1019" s="237" t="s">
        <v>19</v>
      </c>
      <c r="F1019" s="238" t="s">
        <v>83</v>
      </c>
      <c r="G1019" s="235"/>
      <c r="H1019" s="239">
        <v>1</v>
      </c>
      <c r="I1019" s="240"/>
      <c r="J1019" s="235"/>
      <c r="K1019" s="235"/>
      <c r="L1019" s="241"/>
      <c r="M1019" s="242"/>
      <c r="N1019" s="243"/>
      <c r="O1019" s="243"/>
      <c r="P1019" s="243"/>
      <c r="Q1019" s="243"/>
      <c r="R1019" s="243"/>
      <c r="S1019" s="243"/>
      <c r="T1019" s="244"/>
      <c r="U1019" s="13"/>
      <c r="V1019" s="13"/>
      <c r="W1019" s="13"/>
      <c r="X1019" s="13"/>
      <c r="Y1019" s="13"/>
      <c r="Z1019" s="13"/>
      <c r="AA1019" s="13"/>
      <c r="AB1019" s="13"/>
      <c r="AC1019" s="13"/>
      <c r="AD1019" s="13"/>
      <c r="AE1019" s="13"/>
      <c r="AT1019" s="245" t="s">
        <v>319</v>
      </c>
      <c r="AU1019" s="245" t="s">
        <v>85</v>
      </c>
      <c r="AV1019" s="13" t="s">
        <v>85</v>
      </c>
      <c r="AW1019" s="13" t="s">
        <v>37</v>
      </c>
      <c r="AX1019" s="13" t="s">
        <v>76</v>
      </c>
      <c r="AY1019" s="245" t="s">
        <v>308</v>
      </c>
    </row>
    <row r="1020" s="15" customFormat="1">
      <c r="A1020" s="15"/>
      <c r="B1020" s="259"/>
      <c r="C1020" s="260"/>
      <c r="D1020" s="236" t="s">
        <v>319</v>
      </c>
      <c r="E1020" s="261" t="s">
        <v>19</v>
      </c>
      <c r="F1020" s="262" t="s">
        <v>448</v>
      </c>
      <c r="G1020" s="260"/>
      <c r="H1020" s="263">
        <v>3</v>
      </c>
      <c r="I1020" s="264"/>
      <c r="J1020" s="260"/>
      <c r="K1020" s="260"/>
      <c r="L1020" s="265"/>
      <c r="M1020" s="266"/>
      <c r="N1020" s="267"/>
      <c r="O1020" s="267"/>
      <c r="P1020" s="267"/>
      <c r="Q1020" s="267"/>
      <c r="R1020" s="267"/>
      <c r="S1020" s="267"/>
      <c r="T1020" s="268"/>
      <c r="U1020" s="15"/>
      <c r="V1020" s="15"/>
      <c r="W1020" s="15"/>
      <c r="X1020" s="15"/>
      <c r="Y1020" s="15"/>
      <c r="Z1020" s="15"/>
      <c r="AA1020" s="15"/>
      <c r="AB1020" s="15"/>
      <c r="AC1020" s="15"/>
      <c r="AD1020" s="15"/>
      <c r="AE1020" s="15"/>
      <c r="AT1020" s="269" t="s">
        <v>319</v>
      </c>
      <c r="AU1020" s="269" t="s">
        <v>85</v>
      </c>
      <c r="AV1020" s="15" t="s">
        <v>315</v>
      </c>
      <c r="AW1020" s="15" t="s">
        <v>37</v>
      </c>
      <c r="AX1020" s="15" t="s">
        <v>83</v>
      </c>
      <c r="AY1020" s="269" t="s">
        <v>308</v>
      </c>
    </row>
    <row r="1021" s="2" customFormat="1" ht="16.5" customHeight="1">
      <c r="A1021" s="41"/>
      <c r="B1021" s="42"/>
      <c r="C1021" s="280" t="s">
        <v>3730</v>
      </c>
      <c r="D1021" s="280" t="s">
        <v>1137</v>
      </c>
      <c r="E1021" s="281" t="s">
        <v>3731</v>
      </c>
      <c r="F1021" s="282" t="s">
        <v>3732</v>
      </c>
      <c r="G1021" s="283" t="s">
        <v>323</v>
      </c>
      <c r="H1021" s="284">
        <v>3</v>
      </c>
      <c r="I1021" s="285"/>
      <c r="J1021" s="286">
        <f>ROUND(I1021*H1021,2)</f>
        <v>0</v>
      </c>
      <c r="K1021" s="282" t="s">
        <v>3254</v>
      </c>
      <c r="L1021" s="287"/>
      <c r="M1021" s="288" t="s">
        <v>19</v>
      </c>
      <c r="N1021" s="289" t="s">
        <v>47</v>
      </c>
      <c r="O1021" s="87"/>
      <c r="P1021" s="225">
        <f>O1021*H1021</f>
        <v>0</v>
      </c>
      <c r="Q1021" s="225">
        <v>0</v>
      </c>
      <c r="R1021" s="225">
        <f>Q1021*H1021</f>
        <v>0</v>
      </c>
      <c r="S1021" s="225">
        <v>0</v>
      </c>
      <c r="T1021" s="226">
        <f>S1021*H1021</f>
        <v>0</v>
      </c>
      <c r="U1021" s="41"/>
      <c r="V1021" s="41"/>
      <c r="W1021" s="41"/>
      <c r="X1021" s="41"/>
      <c r="Y1021" s="41"/>
      <c r="Z1021" s="41"/>
      <c r="AA1021" s="41"/>
      <c r="AB1021" s="41"/>
      <c r="AC1021" s="41"/>
      <c r="AD1021" s="41"/>
      <c r="AE1021" s="41"/>
      <c r="AR1021" s="227" t="s">
        <v>3255</v>
      </c>
      <c r="AT1021" s="227" t="s">
        <v>1137</v>
      </c>
      <c r="AU1021" s="227" t="s">
        <v>85</v>
      </c>
      <c r="AY1021" s="20" t="s">
        <v>308</v>
      </c>
      <c r="BE1021" s="228">
        <f>IF(N1021="základní",J1021,0)</f>
        <v>0</v>
      </c>
      <c r="BF1021" s="228">
        <f>IF(N1021="snížená",J1021,0)</f>
        <v>0</v>
      </c>
      <c r="BG1021" s="228">
        <f>IF(N1021="zákl. přenesená",J1021,0)</f>
        <v>0</v>
      </c>
      <c r="BH1021" s="228">
        <f>IF(N1021="sníž. přenesená",J1021,0)</f>
        <v>0</v>
      </c>
      <c r="BI1021" s="228">
        <f>IF(N1021="nulová",J1021,0)</f>
        <v>0</v>
      </c>
      <c r="BJ1021" s="20" t="s">
        <v>83</v>
      </c>
      <c r="BK1021" s="228">
        <f>ROUND(I1021*H1021,2)</f>
        <v>0</v>
      </c>
      <c r="BL1021" s="20" t="s">
        <v>782</v>
      </c>
      <c r="BM1021" s="227" t="s">
        <v>3733</v>
      </c>
    </row>
    <row r="1022" s="14" customFormat="1">
      <c r="A1022" s="14"/>
      <c r="B1022" s="249"/>
      <c r="C1022" s="250"/>
      <c r="D1022" s="236" t="s">
        <v>319</v>
      </c>
      <c r="E1022" s="251" t="s">
        <v>19</v>
      </c>
      <c r="F1022" s="252" t="s">
        <v>3608</v>
      </c>
      <c r="G1022" s="250"/>
      <c r="H1022" s="251" t="s">
        <v>19</v>
      </c>
      <c r="I1022" s="253"/>
      <c r="J1022" s="250"/>
      <c r="K1022" s="250"/>
      <c r="L1022" s="254"/>
      <c r="M1022" s="255"/>
      <c r="N1022" s="256"/>
      <c r="O1022" s="256"/>
      <c r="P1022" s="256"/>
      <c r="Q1022" s="256"/>
      <c r="R1022" s="256"/>
      <c r="S1022" s="256"/>
      <c r="T1022" s="257"/>
      <c r="U1022" s="14"/>
      <c r="V1022" s="14"/>
      <c r="W1022" s="14"/>
      <c r="X1022" s="14"/>
      <c r="Y1022" s="14"/>
      <c r="Z1022" s="14"/>
      <c r="AA1022" s="14"/>
      <c r="AB1022" s="14"/>
      <c r="AC1022" s="14"/>
      <c r="AD1022" s="14"/>
      <c r="AE1022" s="14"/>
      <c r="AT1022" s="258" t="s">
        <v>319</v>
      </c>
      <c r="AU1022" s="258" t="s">
        <v>85</v>
      </c>
      <c r="AV1022" s="14" t="s">
        <v>83</v>
      </c>
      <c r="AW1022" s="14" t="s">
        <v>37</v>
      </c>
      <c r="AX1022" s="14" t="s">
        <v>76</v>
      </c>
      <c r="AY1022" s="258" t="s">
        <v>308</v>
      </c>
    </row>
    <row r="1023" s="14" customFormat="1">
      <c r="A1023" s="14"/>
      <c r="B1023" s="249"/>
      <c r="C1023" s="250"/>
      <c r="D1023" s="236" t="s">
        <v>319</v>
      </c>
      <c r="E1023" s="251" t="s">
        <v>19</v>
      </c>
      <c r="F1023" s="252" t="s">
        <v>3043</v>
      </c>
      <c r="G1023" s="250"/>
      <c r="H1023" s="251" t="s">
        <v>19</v>
      </c>
      <c r="I1023" s="253"/>
      <c r="J1023" s="250"/>
      <c r="K1023" s="250"/>
      <c r="L1023" s="254"/>
      <c r="M1023" s="255"/>
      <c r="N1023" s="256"/>
      <c r="O1023" s="256"/>
      <c r="P1023" s="256"/>
      <c r="Q1023" s="256"/>
      <c r="R1023" s="256"/>
      <c r="S1023" s="256"/>
      <c r="T1023" s="257"/>
      <c r="U1023" s="14"/>
      <c r="V1023" s="14"/>
      <c r="W1023" s="14"/>
      <c r="X1023" s="14"/>
      <c r="Y1023" s="14"/>
      <c r="Z1023" s="14"/>
      <c r="AA1023" s="14"/>
      <c r="AB1023" s="14"/>
      <c r="AC1023" s="14"/>
      <c r="AD1023" s="14"/>
      <c r="AE1023" s="14"/>
      <c r="AT1023" s="258" t="s">
        <v>319</v>
      </c>
      <c r="AU1023" s="258" t="s">
        <v>85</v>
      </c>
      <c r="AV1023" s="14" t="s">
        <v>83</v>
      </c>
      <c r="AW1023" s="14" t="s">
        <v>37</v>
      </c>
      <c r="AX1023" s="14" t="s">
        <v>76</v>
      </c>
      <c r="AY1023" s="258" t="s">
        <v>308</v>
      </c>
    </row>
    <row r="1024" s="14" customFormat="1">
      <c r="A1024" s="14"/>
      <c r="B1024" s="249"/>
      <c r="C1024" s="250"/>
      <c r="D1024" s="236" t="s">
        <v>319</v>
      </c>
      <c r="E1024" s="251" t="s">
        <v>19</v>
      </c>
      <c r="F1024" s="252" t="s">
        <v>3734</v>
      </c>
      <c r="G1024" s="250"/>
      <c r="H1024" s="251" t="s">
        <v>19</v>
      </c>
      <c r="I1024" s="253"/>
      <c r="J1024" s="250"/>
      <c r="K1024" s="250"/>
      <c r="L1024" s="254"/>
      <c r="M1024" s="255"/>
      <c r="N1024" s="256"/>
      <c r="O1024" s="256"/>
      <c r="P1024" s="256"/>
      <c r="Q1024" s="256"/>
      <c r="R1024" s="256"/>
      <c r="S1024" s="256"/>
      <c r="T1024" s="257"/>
      <c r="U1024" s="14"/>
      <c r="V1024" s="14"/>
      <c r="W1024" s="14"/>
      <c r="X1024" s="14"/>
      <c r="Y1024" s="14"/>
      <c r="Z1024" s="14"/>
      <c r="AA1024" s="14"/>
      <c r="AB1024" s="14"/>
      <c r="AC1024" s="14"/>
      <c r="AD1024" s="14"/>
      <c r="AE1024" s="14"/>
      <c r="AT1024" s="258" t="s">
        <v>319</v>
      </c>
      <c r="AU1024" s="258" t="s">
        <v>85</v>
      </c>
      <c r="AV1024" s="14" t="s">
        <v>83</v>
      </c>
      <c r="AW1024" s="14" t="s">
        <v>37</v>
      </c>
      <c r="AX1024" s="14" t="s">
        <v>76</v>
      </c>
      <c r="AY1024" s="258" t="s">
        <v>308</v>
      </c>
    </row>
    <row r="1025" s="13" customFormat="1">
      <c r="A1025" s="13"/>
      <c r="B1025" s="234"/>
      <c r="C1025" s="235"/>
      <c r="D1025" s="236" t="s">
        <v>319</v>
      </c>
      <c r="E1025" s="237" t="s">
        <v>19</v>
      </c>
      <c r="F1025" s="238" t="s">
        <v>83</v>
      </c>
      <c r="G1025" s="235"/>
      <c r="H1025" s="239">
        <v>1</v>
      </c>
      <c r="I1025" s="240"/>
      <c r="J1025" s="235"/>
      <c r="K1025" s="235"/>
      <c r="L1025" s="241"/>
      <c r="M1025" s="242"/>
      <c r="N1025" s="243"/>
      <c r="O1025" s="243"/>
      <c r="P1025" s="243"/>
      <c r="Q1025" s="243"/>
      <c r="R1025" s="243"/>
      <c r="S1025" s="243"/>
      <c r="T1025" s="244"/>
      <c r="U1025" s="13"/>
      <c r="V1025" s="13"/>
      <c r="W1025" s="13"/>
      <c r="X1025" s="13"/>
      <c r="Y1025" s="13"/>
      <c r="Z1025" s="13"/>
      <c r="AA1025" s="13"/>
      <c r="AB1025" s="13"/>
      <c r="AC1025" s="13"/>
      <c r="AD1025" s="13"/>
      <c r="AE1025" s="13"/>
      <c r="AT1025" s="245" t="s">
        <v>319</v>
      </c>
      <c r="AU1025" s="245" t="s">
        <v>85</v>
      </c>
      <c r="AV1025" s="13" t="s">
        <v>85</v>
      </c>
      <c r="AW1025" s="13" t="s">
        <v>37</v>
      </c>
      <c r="AX1025" s="13" t="s">
        <v>76</v>
      </c>
      <c r="AY1025" s="245" t="s">
        <v>308</v>
      </c>
    </row>
    <row r="1026" s="14" customFormat="1">
      <c r="A1026" s="14"/>
      <c r="B1026" s="249"/>
      <c r="C1026" s="250"/>
      <c r="D1026" s="236" t="s">
        <v>319</v>
      </c>
      <c r="E1026" s="251" t="s">
        <v>19</v>
      </c>
      <c r="F1026" s="252" t="s">
        <v>3735</v>
      </c>
      <c r="G1026" s="250"/>
      <c r="H1026" s="251" t="s">
        <v>19</v>
      </c>
      <c r="I1026" s="253"/>
      <c r="J1026" s="250"/>
      <c r="K1026" s="250"/>
      <c r="L1026" s="254"/>
      <c r="M1026" s="255"/>
      <c r="N1026" s="256"/>
      <c r="O1026" s="256"/>
      <c r="P1026" s="256"/>
      <c r="Q1026" s="256"/>
      <c r="R1026" s="256"/>
      <c r="S1026" s="256"/>
      <c r="T1026" s="257"/>
      <c r="U1026" s="14"/>
      <c r="V1026" s="14"/>
      <c r="W1026" s="14"/>
      <c r="X1026" s="14"/>
      <c r="Y1026" s="14"/>
      <c r="Z1026" s="14"/>
      <c r="AA1026" s="14"/>
      <c r="AB1026" s="14"/>
      <c r="AC1026" s="14"/>
      <c r="AD1026" s="14"/>
      <c r="AE1026" s="14"/>
      <c r="AT1026" s="258" t="s">
        <v>319</v>
      </c>
      <c r="AU1026" s="258" t="s">
        <v>85</v>
      </c>
      <c r="AV1026" s="14" t="s">
        <v>83</v>
      </c>
      <c r="AW1026" s="14" t="s">
        <v>37</v>
      </c>
      <c r="AX1026" s="14" t="s">
        <v>76</v>
      </c>
      <c r="AY1026" s="258" t="s">
        <v>308</v>
      </c>
    </row>
    <row r="1027" s="13" customFormat="1">
      <c r="A1027" s="13"/>
      <c r="B1027" s="234"/>
      <c r="C1027" s="235"/>
      <c r="D1027" s="236" t="s">
        <v>319</v>
      </c>
      <c r="E1027" s="237" t="s">
        <v>19</v>
      </c>
      <c r="F1027" s="238" t="s">
        <v>83</v>
      </c>
      <c r="G1027" s="235"/>
      <c r="H1027" s="239">
        <v>1</v>
      </c>
      <c r="I1027" s="240"/>
      <c r="J1027" s="235"/>
      <c r="K1027" s="235"/>
      <c r="L1027" s="241"/>
      <c r="M1027" s="242"/>
      <c r="N1027" s="243"/>
      <c r="O1027" s="243"/>
      <c r="P1027" s="243"/>
      <c r="Q1027" s="243"/>
      <c r="R1027" s="243"/>
      <c r="S1027" s="243"/>
      <c r="T1027" s="244"/>
      <c r="U1027" s="13"/>
      <c r="V1027" s="13"/>
      <c r="W1027" s="13"/>
      <c r="X1027" s="13"/>
      <c r="Y1027" s="13"/>
      <c r="Z1027" s="13"/>
      <c r="AA1027" s="13"/>
      <c r="AB1027" s="13"/>
      <c r="AC1027" s="13"/>
      <c r="AD1027" s="13"/>
      <c r="AE1027" s="13"/>
      <c r="AT1027" s="245" t="s">
        <v>319</v>
      </c>
      <c r="AU1027" s="245" t="s">
        <v>85</v>
      </c>
      <c r="AV1027" s="13" t="s">
        <v>85</v>
      </c>
      <c r="AW1027" s="13" t="s">
        <v>37</v>
      </c>
      <c r="AX1027" s="13" t="s">
        <v>76</v>
      </c>
      <c r="AY1027" s="245" t="s">
        <v>308</v>
      </c>
    </row>
    <row r="1028" s="14" customFormat="1">
      <c r="A1028" s="14"/>
      <c r="B1028" s="249"/>
      <c r="C1028" s="250"/>
      <c r="D1028" s="236" t="s">
        <v>319</v>
      </c>
      <c r="E1028" s="251" t="s">
        <v>19</v>
      </c>
      <c r="F1028" s="252" t="s">
        <v>3736</v>
      </c>
      <c r="G1028" s="250"/>
      <c r="H1028" s="251" t="s">
        <v>19</v>
      </c>
      <c r="I1028" s="253"/>
      <c r="J1028" s="250"/>
      <c r="K1028" s="250"/>
      <c r="L1028" s="254"/>
      <c r="M1028" s="255"/>
      <c r="N1028" s="256"/>
      <c r="O1028" s="256"/>
      <c r="P1028" s="256"/>
      <c r="Q1028" s="256"/>
      <c r="R1028" s="256"/>
      <c r="S1028" s="256"/>
      <c r="T1028" s="257"/>
      <c r="U1028" s="14"/>
      <c r="V1028" s="14"/>
      <c r="W1028" s="14"/>
      <c r="X1028" s="14"/>
      <c r="Y1028" s="14"/>
      <c r="Z1028" s="14"/>
      <c r="AA1028" s="14"/>
      <c r="AB1028" s="14"/>
      <c r="AC1028" s="14"/>
      <c r="AD1028" s="14"/>
      <c r="AE1028" s="14"/>
      <c r="AT1028" s="258" t="s">
        <v>319</v>
      </c>
      <c r="AU1028" s="258" t="s">
        <v>85</v>
      </c>
      <c r="AV1028" s="14" t="s">
        <v>83</v>
      </c>
      <c r="AW1028" s="14" t="s">
        <v>37</v>
      </c>
      <c r="AX1028" s="14" t="s">
        <v>76</v>
      </c>
      <c r="AY1028" s="258" t="s">
        <v>308</v>
      </c>
    </row>
    <row r="1029" s="13" customFormat="1">
      <c r="A1029" s="13"/>
      <c r="B1029" s="234"/>
      <c r="C1029" s="235"/>
      <c r="D1029" s="236" t="s">
        <v>319</v>
      </c>
      <c r="E1029" s="237" t="s">
        <v>19</v>
      </c>
      <c r="F1029" s="238" t="s">
        <v>83</v>
      </c>
      <c r="G1029" s="235"/>
      <c r="H1029" s="239">
        <v>1</v>
      </c>
      <c r="I1029" s="240"/>
      <c r="J1029" s="235"/>
      <c r="K1029" s="235"/>
      <c r="L1029" s="241"/>
      <c r="M1029" s="242"/>
      <c r="N1029" s="243"/>
      <c r="O1029" s="243"/>
      <c r="P1029" s="243"/>
      <c r="Q1029" s="243"/>
      <c r="R1029" s="243"/>
      <c r="S1029" s="243"/>
      <c r="T1029" s="244"/>
      <c r="U1029" s="13"/>
      <c r="V1029" s="13"/>
      <c r="W1029" s="13"/>
      <c r="X1029" s="13"/>
      <c r="Y1029" s="13"/>
      <c r="Z1029" s="13"/>
      <c r="AA1029" s="13"/>
      <c r="AB1029" s="13"/>
      <c r="AC1029" s="13"/>
      <c r="AD1029" s="13"/>
      <c r="AE1029" s="13"/>
      <c r="AT1029" s="245" t="s">
        <v>319</v>
      </c>
      <c r="AU1029" s="245" t="s">
        <v>85</v>
      </c>
      <c r="AV1029" s="13" t="s">
        <v>85</v>
      </c>
      <c r="AW1029" s="13" t="s">
        <v>37</v>
      </c>
      <c r="AX1029" s="13" t="s">
        <v>76</v>
      </c>
      <c r="AY1029" s="245" t="s">
        <v>308</v>
      </c>
    </row>
    <row r="1030" s="15" customFormat="1">
      <c r="A1030" s="15"/>
      <c r="B1030" s="259"/>
      <c r="C1030" s="260"/>
      <c r="D1030" s="236" t="s">
        <v>319</v>
      </c>
      <c r="E1030" s="261" t="s">
        <v>19</v>
      </c>
      <c r="F1030" s="262" t="s">
        <v>448</v>
      </c>
      <c r="G1030" s="260"/>
      <c r="H1030" s="263">
        <v>3</v>
      </c>
      <c r="I1030" s="264"/>
      <c r="J1030" s="260"/>
      <c r="K1030" s="260"/>
      <c r="L1030" s="265"/>
      <c r="M1030" s="266"/>
      <c r="N1030" s="267"/>
      <c r="O1030" s="267"/>
      <c r="P1030" s="267"/>
      <c r="Q1030" s="267"/>
      <c r="R1030" s="267"/>
      <c r="S1030" s="267"/>
      <c r="T1030" s="268"/>
      <c r="U1030" s="15"/>
      <c r="V1030" s="15"/>
      <c r="W1030" s="15"/>
      <c r="X1030" s="15"/>
      <c r="Y1030" s="15"/>
      <c r="Z1030" s="15"/>
      <c r="AA1030" s="15"/>
      <c r="AB1030" s="15"/>
      <c r="AC1030" s="15"/>
      <c r="AD1030" s="15"/>
      <c r="AE1030" s="15"/>
      <c r="AT1030" s="269" t="s">
        <v>319</v>
      </c>
      <c r="AU1030" s="269" t="s">
        <v>85</v>
      </c>
      <c r="AV1030" s="15" t="s">
        <v>315</v>
      </c>
      <c r="AW1030" s="15" t="s">
        <v>37</v>
      </c>
      <c r="AX1030" s="15" t="s">
        <v>83</v>
      </c>
      <c r="AY1030" s="269" t="s">
        <v>308</v>
      </c>
    </row>
    <row r="1031" s="2" customFormat="1" ht="16.5" customHeight="1">
      <c r="A1031" s="41"/>
      <c r="B1031" s="42"/>
      <c r="C1031" s="216" t="s">
        <v>3737</v>
      </c>
      <c r="D1031" s="216" t="s">
        <v>310</v>
      </c>
      <c r="E1031" s="217" t="s">
        <v>3738</v>
      </c>
      <c r="F1031" s="218" t="s">
        <v>3739</v>
      </c>
      <c r="G1031" s="219" t="s">
        <v>323</v>
      </c>
      <c r="H1031" s="220">
        <v>1</v>
      </c>
      <c r="I1031" s="221"/>
      <c r="J1031" s="222">
        <f>ROUND(I1031*H1031,2)</f>
        <v>0</v>
      </c>
      <c r="K1031" s="218" t="s">
        <v>314</v>
      </c>
      <c r="L1031" s="47"/>
      <c r="M1031" s="223" t="s">
        <v>19</v>
      </c>
      <c r="N1031" s="224" t="s">
        <v>47</v>
      </c>
      <c r="O1031" s="87"/>
      <c r="P1031" s="225">
        <f>O1031*H1031</f>
        <v>0</v>
      </c>
      <c r="Q1031" s="225">
        <v>0.00132</v>
      </c>
      <c r="R1031" s="225">
        <f>Q1031*H1031</f>
        <v>0.00132</v>
      </c>
      <c r="S1031" s="225">
        <v>0</v>
      </c>
      <c r="T1031" s="226">
        <f>S1031*H1031</f>
        <v>0</v>
      </c>
      <c r="U1031" s="41"/>
      <c r="V1031" s="41"/>
      <c r="W1031" s="41"/>
      <c r="X1031" s="41"/>
      <c r="Y1031" s="41"/>
      <c r="Z1031" s="41"/>
      <c r="AA1031" s="41"/>
      <c r="AB1031" s="41"/>
      <c r="AC1031" s="41"/>
      <c r="AD1031" s="41"/>
      <c r="AE1031" s="41"/>
      <c r="AR1031" s="227" t="s">
        <v>782</v>
      </c>
      <c r="AT1031" s="227" t="s">
        <v>310</v>
      </c>
      <c r="AU1031" s="227" t="s">
        <v>85</v>
      </c>
      <c r="AY1031" s="20" t="s">
        <v>308</v>
      </c>
      <c r="BE1031" s="228">
        <f>IF(N1031="základní",J1031,0)</f>
        <v>0</v>
      </c>
      <c r="BF1031" s="228">
        <f>IF(N1031="snížená",J1031,0)</f>
        <v>0</v>
      </c>
      <c r="BG1031" s="228">
        <f>IF(N1031="zákl. přenesená",J1031,0)</f>
        <v>0</v>
      </c>
      <c r="BH1031" s="228">
        <f>IF(N1031="sníž. přenesená",J1031,0)</f>
        <v>0</v>
      </c>
      <c r="BI1031" s="228">
        <f>IF(N1031="nulová",J1031,0)</f>
        <v>0</v>
      </c>
      <c r="BJ1031" s="20" t="s">
        <v>83</v>
      </c>
      <c r="BK1031" s="228">
        <f>ROUND(I1031*H1031,2)</f>
        <v>0</v>
      </c>
      <c r="BL1031" s="20" t="s">
        <v>782</v>
      </c>
      <c r="BM1031" s="227" t="s">
        <v>3740</v>
      </c>
    </row>
    <row r="1032" s="2" customFormat="1">
      <c r="A1032" s="41"/>
      <c r="B1032" s="42"/>
      <c r="C1032" s="43"/>
      <c r="D1032" s="229" t="s">
        <v>317</v>
      </c>
      <c r="E1032" s="43"/>
      <c r="F1032" s="230" t="s">
        <v>3741</v>
      </c>
      <c r="G1032" s="43"/>
      <c r="H1032" s="43"/>
      <c r="I1032" s="231"/>
      <c r="J1032" s="43"/>
      <c r="K1032" s="43"/>
      <c r="L1032" s="47"/>
      <c r="M1032" s="232"/>
      <c r="N1032" s="233"/>
      <c r="O1032" s="87"/>
      <c r="P1032" s="87"/>
      <c r="Q1032" s="87"/>
      <c r="R1032" s="87"/>
      <c r="S1032" s="87"/>
      <c r="T1032" s="88"/>
      <c r="U1032" s="41"/>
      <c r="V1032" s="41"/>
      <c r="W1032" s="41"/>
      <c r="X1032" s="41"/>
      <c r="Y1032" s="41"/>
      <c r="Z1032" s="41"/>
      <c r="AA1032" s="41"/>
      <c r="AB1032" s="41"/>
      <c r="AC1032" s="41"/>
      <c r="AD1032" s="41"/>
      <c r="AE1032" s="41"/>
      <c r="AT1032" s="20" t="s">
        <v>317</v>
      </c>
      <c r="AU1032" s="20" t="s">
        <v>85</v>
      </c>
    </row>
    <row r="1033" s="14" customFormat="1">
      <c r="A1033" s="14"/>
      <c r="B1033" s="249"/>
      <c r="C1033" s="250"/>
      <c r="D1033" s="236" t="s">
        <v>319</v>
      </c>
      <c r="E1033" s="251" t="s">
        <v>19</v>
      </c>
      <c r="F1033" s="252" t="s">
        <v>3032</v>
      </c>
      <c r="G1033" s="250"/>
      <c r="H1033" s="251" t="s">
        <v>19</v>
      </c>
      <c r="I1033" s="253"/>
      <c r="J1033" s="250"/>
      <c r="K1033" s="250"/>
      <c r="L1033" s="254"/>
      <c r="M1033" s="255"/>
      <c r="N1033" s="256"/>
      <c r="O1033" s="256"/>
      <c r="P1033" s="256"/>
      <c r="Q1033" s="256"/>
      <c r="R1033" s="256"/>
      <c r="S1033" s="256"/>
      <c r="T1033" s="257"/>
      <c r="U1033" s="14"/>
      <c r="V1033" s="14"/>
      <c r="W1033" s="14"/>
      <c r="X1033" s="14"/>
      <c r="Y1033" s="14"/>
      <c r="Z1033" s="14"/>
      <c r="AA1033" s="14"/>
      <c r="AB1033" s="14"/>
      <c r="AC1033" s="14"/>
      <c r="AD1033" s="14"/>
      <c r="AE1033" s="14"/>
      <c r="AT1033" s="258" t="s">
        <v>319</v>
      </c>
      <c r="AU1033" s="258" t="s">
        <v>85</v>
      </c>
      <c r="AV1033" s="14" t="s">
        <v>83</v>
      </c>
      <c r="AW1033" s="14" t="s">
        <v>37</v>
      </c>
      <c r="AX1033" s="14" t="s">
        <v>76</v>
      </c>
      <c r="AY1033" s="258" t="s">
        <v>308</v>
      </c>
    </row>
    <row r="1034" s="14" customFormat="1">
      <c r="A1034" s="14"/>
      <c r="B1034" s="249"/>
      <c r="C1034" s="250"/>
      <c r="D1034" s="236" t="s">
        <v>319</v>
      </c>
      <c r="E1034" s="251" t="s">
        <v>19</v>
      </c>
      <c r="F1034" s="252" t="s">
        <v>3229</v>
      </c>
      <c r="G1034" s="250"/>
      <c r="H1034" s="251" t="s">
        <v>19</v>
      </c>
      <c r="I1034" s="253"/>
      <c r="J1034" s="250"/>
      <c r="K1034" s="250"/>
      <c r="L1034" s="254"/>
      <c r="M1034" s="255"/>
      <c r="N1034" s="256"/>
      <c r="O1034" s="256"/>
      <c r="P1034" s="256"/>
      <c r="Q1034" s="256"/>
      <c r="R1034" s="256"/>
      <c r="S1034" s="256"/>
      <c r="T1034" s="257"/>
      <c r="U1034" s="14"/>
      <c r="V1034" s="14"/>
      <c r="W1034" s="14"/>
      <c r="X1034" s="14"/>
      <c r="Y1034" s="14"/>
      <c r="Z1034" s="14"/>
      <c r="AA1034" s="14"/>
      <c r="AB1034" s="14"/>
      <c r="AC1034" s="14"/>
      <c r="AD1034" s="14"/>
      <c r="AE1034" s="14"/>
      <c r="AT1034" s="258" t="s">
        <v>319</v>
      </c>
      <c r="AU1034" s="258" t="s">
        <v>85</v>
      </c>
      <c r="AV1034" s="14" t="s">
        <v>83</v>
      </c>
      <c r="AW1034" s="14" t="s">
        <v>37</v>
      </c>
      <c r="AX1034" s="14" t="s">
        <v>76</v>
      </c>
      <c r="AY1034" s="258" t="s">
        <v>308</v>
      </c>
    </row>
    <row r="1035" s="14" customFormat="1">
      <c r="A1035" s="14"/>
      <c r="B1035" s="249"/>
      <c r="C1035" s="250"/>
      <c r="D1035" s="236" t="s">
        <v>319</v>
      </c>
      <c r="E1035" s="251" t="s">
        <v>19</v>
      </c>
      <c r="F1035" s="252" t="s">
        <v>3742</v>
      </c>
      <c r="G1035" s="250"/>
      <c r="H1035" s="251" t="s">
        <v>19</v>
      </c>
      <c r="I1035" s="253"/>
      <c r="J1035" s="250"/>
      <c r="K1035" s="250"/>
      <c r="L1035" s="254"/>
      <c r="M1035" s="255"/>
      <c r="N1035" s="256"/>
      <c r="O1035" s="256"/>
      <c r="P1035" s="256"/>
      <c r="Q1035" s="256"/>
      <c r="R1035" s="256"/>
      <c r="S1035" s="256"/>
      <c r="T1035" s="257"/>
      <c r="U1035" s="14"/>
      <c r="V1035" s="14"/>
      <c r="W1035" s="14"/>
      <c r="X1035" s="14"/>
      <c r="Y1035" s="14"/>
      <c r="Z1035" s="14"/>
      <c r="AA1035" s="14"/>
      <c r="AB1035" s="14"/>
      <c r="AC1035" s="14"/>
      <c r="AD1035" s="14"/>
      <c r="AE1035" s="14"/>
      <c r="AT1035" s="258" t="s">
        <v>319</v>
      </c>
      <c r="AU1035" s="258" t="s">
        <v>85</v>
      </c>
      <c r="AV1035" s="14" t="s">
        <v>83</v>
      </c>
      <c r="AW1035" s="14" t="s">
        <v>37</v>
      </c>
      <c r="AX1035" s="14" t="s">
        <v>76</v>
      </c>
      <c r="AY1035" s="258" t="s">
        <v>308</v>
      </c>
    </row>
    <row r="1036" s="13" customFormat="1">
      <c r="A1036" s="13"/>
      <c r="B1036" s="234"/>
      <c r="C1036" s="235"/>
      <c r="D1036" s="236" t="s">
        <v>319</v>
      </c>
      <c r="E1036" s="237" t="s">
        <v>19</v>
      </c>
      <c r="F1036" s="238" t="s">
        <v>83</v>
      </c>
      <c r="G1036" s="235"/>
      <c r="H1036" s="239">
        <v>1</v>
      </c>
      <c r="I1036" s="240"/>
      <c r="J1036" s="235"/>
      <c r="K1036" s="235"/>
      <c r="L1036" s="241"/>
      <c r="M1036" s="242"/>
      <c r="N1036" s="243"/>
      <c r="O1036" s="243"/>
      <c r="P1036" s="243"/>
      <c r="Q1036" s="243"/>
      <c r="R1036" s="243"/>
      <c r="S1036" s="243"/>
      <c r="T1036" s="244"/>
      <c r="U1036" s="13"/>
      <c r="V1036" s="13"/>
      <c r="W1036" s="13"/>
      <c r="X1036" s="13"/>
      <c r="Y1036" s="13"/>
      <c r="Z1036" s="13"/>
      <c r="AA1036" s="13"/>
      <c r="AB1036" s="13"/>
      <c r="AC1036" s="13"/>
      <c r="AD1036" s="13"/>
      <c r="AE1036" s="13"/>
      <c r="AT1036" s="245" t="s">
        <v>319</v>
      </c>
      <c r="AU1036" s="245" t="s">
        <v>85</v>
      </c>
      <c r="AV1036" s="13" t="s">
        <v>85</v>
      </c>
      <c r="AW1036" s="13" t="s">
        <v>37</v>
      </c>
      <c r="AX1036" s="13" t="s">
        <v>83</v>
      </c>
      <c r="AY1036" s="245" t="s">
        <v>308</v>
      </c>
    </row>
    <row r="1037" s="2" customFormat="1" ht="16.5" customHeight="1">
      <c r="A1037" s="41"/>
      <c r="B1037" s="42"/>
      <c r="C1037" s="280" t="s">
        <v>3743</v>
      </c>
      <c r="D1037" s="280" t="s">
        <v>1137</v>
      </c>
      <c r="E1037" s="281" t="s">
        <v>3744</v>
      </c>
      <c r="F1037" s="282" t="s">
        <v>3745</v>
      </c>
      <c r="G1037" s="283" t="s">
        <v>323</v>
      </c>
      <c r="H1037" s="284">
        <v>1</v>
      </c>
      <c r="I1037" s="285"/>
      <c r="J1037" s="286">
        <f>ROUND(I1037*H1037,2)</f>
        <v>0</v>
      </c>
      <c r="K1037" s="282" t="s">
        <v>3254</v>
      </c>
      <c r="L1037" s="287"/>
      <c r="M1037" s="288" t="s">
        <v>19</v>
      </c>
      <c r="N1037" s="289" t="s">
        <v>47</v>
      </c>
      <c r="O1037" s="87"/>
      <c r="P1037" s="225">
        <f>O1037*H1037</f>
        <v>0</v>
      </c>
      <c r="Q1037" s="225">
        <v>0</v>
      </c>
      <c r="R1037" s="225">
        <f>Q1037*H1037</f>
        <v>0</v>
      </c>
      <c r="S1037" s="225">
        <v>0</v>
      </c>
      <c r="T1037" s="226">
        <f>S1037*H1037</f>
        <v>0</v>
      </c>
      <c r="U1037" s="41"/>
      <c r="V1037" s="41"/>
      <c r="W1037" s="41"/>
      <c r="X1037" s="41"/>
      <c r="Y1037" s="41"/>
      <c r="Z1037" s="41"/>
      <c r="AA1037" s="41"/>
      <c r="AB1037" s="41"/>
      <c r="AC1037" s="41"/>
      <c r="AD1037" s="41"/>
      <c r="AE1037" s="41"/>
      <c r="AR1037" s="227" t="s">
        <v>3255</v>
      </c>
      <c r="AT1037" s="227" t="s">
        <v>1137</v>
      </c>
      <c r="AU1037" s="227" t="s">
        <v>85</v>
      </c>
      <c r="AY1037" s="20" t="s">
        <v>308</v>
      </c>
      <c r="BE1037" s="228">
        <f>IF(N1037="základní",J1037,0)</f>
        <v>0</v>
      </c>
      <c r="BF1037" s="228">
        <f>IF(N1037="snížená",J1037,0)</f>
        <v>0</v>
      </c>
      <c r="BG1037" s="228">
        <f>IF(N1037="zákl. přenesená",J1037,0)</f>
        <v>0</v>
      </c>
      <c r="BH1037" s="228">
        <f>IF(N1037="sníž. přenesená",J1037,0)</f>
        <v>0</v>
      </c>
      <c r="BI1037" s="228">
        <f>IF(N1037="nulová",J1037,0)</f>
        <v>0</v>
      </c>
      <c r="BJ1037" s="20" t="s">
        <v>83</v>
      </c>
      <c r="BK1037" s="228">
        <f>ROUND(I1037*H1037,2)</f>
        <v>0</v>
      </c>
      <c r="BL1037" s="20" t="s">
        <v>782</v>
      </c>
      <c r="BM1037" s="227" t="s">
        <v>3746</v>
      </c>
    </row>
    <row r="1038" s="14" customFormat="1">
      <c r="A1038" s="14"/>
      <c r="B1038" s="249"/>
      <c r="C1038" s="250"/>
      <c r="D1038" s="236" t="s">
        <v>319</v>
      </c>
      <c r="E1038" s="251" t="s">
        <v>19</v>
      </c>
      <c r="F1038" s="252" t="s">
        <v>3032</v>
      </c>
      <c r="G1038" s="250"/>
      <c r="H1038" s="251" t="s">
        <v>19</v>
      </c>
      <c r="I1038" s="253"/>
      <c r="J1038" s="250"/>
      <c r="K1038" s="250"/>
      <c r="L1038" s="254"/>
      <c r="M1038" s="255"/>
      <c r="N1038" s="256"/>
      <c r="O1038" s="256"/>
      <c r="P1038" s="256"/>
      <c r="Q1038" s="256"/>
      <c r="R1038" s="256"/>
      <c r="S1038" s="256"/>
      <c r="T1038" s="257"/>
      <c r="U1038" s="14"/>
      <c r="V1038" s="14"/>
      <c r="W1038" s="14"/>
      <c r="X1038" s="14"/>
      <c r="Y1038" s="14"/>
      <c r="Z1038" s="14"/>
      <c r="AA1038" s="14"/>
      <c r="AB1038" s="14"/>
      <c r="AC1038" s="14"/>
      <c r="AD1038" s="14"/>
      <c r="AE1038" s="14"/>
      <c r="AT1038" s="258" t="s">
        <v>319</v>
      </c>
      <c r="AU1038" s="258" t="s">
        <v>85</v>
      </c>
      <c r="AV1038" s="14" t="s">
        <v>83</v>
      </c>
      <c r="AW1038" s="14" t="s">
        <v>37</v>
      </c>
      <c r="AX1038" s="14" t="s">
        <v>76</v>
      </c>
      <c r="AY1038" s="258" t="s">
        <v>308</v>
      </c>
    </row>
    <row r="1039" s="14" customFormat="1">
      <c r="A1039" s="14"/>
      <c r="B1039" s="249"/>
      <c r="C1039" s="250"/>
      <c r="D1039" s="236" t="s">
        <v>319</v>
      </c>
      <c r="E1039" s="251" t="s">
        <v>19</v>
      </c>
      <c r="F1039" s="252" t="s">
        <v>3229</v>
      </c>
      <c r="G1039" s="250"/>
      <c r="H1039" s="251" t="s">
        <v>19</v>
      </c>
      <c r="I1039" s="253"/>
      <c r="J1039" s="250"/>
      <c r="K1039" s="250"/>
      <c r="L1039" s="254"/>
      <c r="M1039" s="255"/>
      <c r="N1039" s="256"/>
      <c r="O1039" s="256"/>
      <c r="P1039" s="256"/>
      <c r="Q1039" s="256"/>
      <c r="R1039" s="256"/>
      <c r="S1039" s="256"/>
      <c r="T1039" s="257"/>
      <c r="U1039" s="14"/>
      <c r="V1039" s="14"/>
      <c r="W1039" s="14"/>
      <c r="X1039" s="14"/>
      <c r="Y1039" s="14"/>
      <c r="Z1039" s="14"/>
      <c r="AA1039" s="14"/>
      <c r="AB1039" s="14"/>
      <c r="AC1039" s="14"/>
      <c r="AD1039" s="14"/>
      <c r="AE1039" s="14"/>
      <c r="AT1039" s="258" t="s">
        <v>319</v>
      </c>
      <c r="AU1039" s="258" t="s">
        <v>85</v>
      </c>
      <c r="AV1039" s="14" t="s">
        <v>83</v>
      </c>
      <c r="AW1039" s="14" t="s">
        <v>37</v>
      </c>
      <c r="AX1039" s="14" t="s">
        <v>76</v>
      </c>
      <c r="AY1039" s="258" t="s">
        <v>308</v>
      </c>
    </row>
    <row r="1040" s="14" customFormat="1">
      <c r="A1040" s="14"/>
      <c r="B1040" s="249"/>
      <c r="C1040" s="250"/>
      <c r="D1040" s="236" t="s">
        <v>319</v>
      </c>
      <c r="E1040" s="251" t="s">
        <v>19</v>
      </c>
      <c r="F1040" s="252" t="s">
        <v>3747</v>
      </c>
      <c r="G1040" s="250"/>
      <c r="H1040" s="251" t="s">
        <v>19</v>
      </c>
      <c r="I1040" s="253"/>
      <c r="J1040" s="250"/>
      <c r="K1040" s="250"/>
      <c r="L1040" s="254"/>
      <c r="M1040" s="255"/>
      <c r="N1040" s="256"/>
      <c r="O1040" s="256"/>
      <c r="P1040" s="256"/>
      <c r="Q1040" s="256"/>
      <c r="R1040" s="256"/>
      <c r="S1040" s="256"/>
      <c r="T1040" s="257"/>
      <c r="U1040" s="14"/>
      <c r="V1040" s="14"/>
      <c r="W1040" s="14"/>
      <c r="X1040" s="14"/>
      <c r="Y1040" s="14"/>
      <c r="Z1040" s="14"/>
      <c r="AA1040" s="14"/>
      <c r="AB1040" s="14"/>
      <c r="AC1040" s="14"/>
      <c r="AD1040" s="14"/>
      <c r="AE1040" s="14"/>
      <c r="AT1040" s="258" t="s">
        <v>319</v>
      </c>
      <c r="AU1040" s="258" t="s">
        <v>85</v>
      </c>
      <c r="AV1040" s="14" t="s">
        <v>83</v>
      </c>
      <c r="AW1040" s="14" t="s">
        <v>37</v>
      </c>
      <c r="AX1040" s="14" t="s">
        <v>76</v>
      </c>
      <c r="AY1040" s="258" t="s">
        <v>308</v>
      </c>
    </row>
    <row r="1041" s="13" customFormat="1">
      <c r="A1041" s="13"/>
      <c r="B1041" s="234"/>
      <c r="C1041" s="235"/>
      <c r="D1041" s="236" t="s">
        <v>319</v>
      </c>
      <c r="E1041" s="237" t="s">
        <v>19</v>
      </c>
      <c r="F1041" s="238" t="s">
        <v>83</v>
      </c>
      <c r="G1041" s="235"/>
      <c r="H1041" s="239">
        <v>1</v>
      </c>
      <c r="I1041" s="240"/>
      <c r="J1041" s="235"/>
      <c r="K1041" s="235"/>
      <c r="L1041" s="241"/>
      <c r="M1041" s="242"/>
      <c r="N1041" s="243"/>
      <c r="O1041" s="243"/>
      <c r="P1041" s="243"/>
      <c r="Q1041" s="243"/>
      <c r="R1041" s="243"/>
      <c r="S1041" s="243"/>
      <c r="T1041" s="244"/>
      <c r="U1041" s="13"/>
      <c r="V1041" s="13"/>
      <c r="W1041" s="13"/>
      <c r="X1041" s="13"/>
      <c r="Y1041" s="13"/>
      <c r="Z1041" s="13"/>
      <c r="AA1041" s="13"/>
      <c r="AB1041" s="13"/>
      <c r="AC1041" s="13"/>
      <c r="AD1041" s="13"/>
      <c r="AE1041" s="13"/>
      <c r="AT1041" s="245" t="s">
        <v>319</v>
      </c>
      <c r="AU1041" s="245" t="s">
        <v>85</v>
      </c>
      <c r="AV1041" s="13" t="s">
        <v>85</v>
      </c>
      <c r="AW1041" s="13" t="s">
        <v>37</v>
      </c>
      <c r="AX1041" s="13" t="s">
        <v>83</v>
      </c>
      <c r="AY1041" s="245" t="s">
        <v>308</v>
      </c>
    </row>
    <row r="1042" s="2" customFormat="1" ht="37.8" customHeight="1">
      <c r="A1042" s="41"/>
      <c r="B1042" s="42"/>
      <c r="C1042" s="216" t="s">
        <v>3748</v>
      </c>
      <c r="D1042" s="216" t="s">
        <v>310</v>
      </c>
      <c r="E1042" s="217" t="s">
        <v>3749</v>
      </c>
      <c r="F1042" s="218" t="s">
        <v>3750</v>
      </c>
      <c r="G1042" s="219" t="s">
        <v>323</v>
      </c>
      <c r="H1042" s="220">
        <v>1</v>
      </c>
      <c r="I1042" s="221"/>
      <c r="J1042" s="222">
        <f>ROUND(I1042*H1042,2)</f>
        <v>0</v>
      </c>
      <c r="K1042" s="218" t="s">
        <v>314</v>
      </c>
      <c r="L1042" s="47"/>
      <c r="M1042" s="223" t="s">
        <v>19</v>
      </c>
      <c r="N1042" s="224" t="s">
        <v>47</v>
      </c>
      <c r="O1042" s="87"/>
      <c r="P1042" s="225">
        <f>O1042*H1042</f>
        <v>0</v>
      </c>
      <c r="Q1042" s="225">
        <v>0</v>
      </c>
      <c r="R1042" s="225">
        <f>Q1042*H1042</f>
        <v>0</v>
      </c>
      <c r="S1042" s="225">
        <v>0</v>
      </c>
      <c r="T1042" s="226">
        <f>S1042*H1042</f>
        <v>0</v>
      </c>
      <c r="U1042" s="41"/>
      <c r="V1042" s="41"/>
      <c r="W1042" s="41"/>
      <c r="X1042" s="41"/>
      <c r="Y1042" s="41"/>
      <c r="Z1042" s="41"/>
      <c r="AA1042" s="41"/>
      <c r="AB1042" s="41"/>
      <c r="AC1042" s="41"/>
      <c r="AD1042" s="41"/>
      <c r="AE1042" s="41"/>
      <c r="AR1042" s="227" t="s">
        <v>782</v>
      </c>
      <c r="AT1042" s="227" t="s">
        <v>310</v>
      </c>
      <c r="AU1042" s="227" t="s">
        <v>85</v>
      </c>
      <c r="AY1042" s="20" t="s">
        <v>308</v>
      </c>
      <c r="BE1042" s="228">
        <f>IF(N1042="základní",J1042,0)</f>
        <v>0</v>
      </c>
      <c r="BF1042" s="228">
        <f>IF(N1042="snížená",J1042,0)</f>
        <v>0</v>
      </c>
      <c r="BG1042" s="228">
        <f>IF(N1042="zákl. přenesená",J1042,0)</f>
        <v>0</v>
      </c>
      <c r="BH1042" s="228">
        <f>IF(N1042="sníž. přenesená",J1042,0)</f>
        <v>0</v>
      </c>
      <c r="BI1042" s="228">
        <f>IF(N1042="nulová",J1042,0)</f>
        <v>0</v>
      </c>
      <c r="BJ1042" s="20" t="s">
        <v>83</v>
      </c>
      <c r="BK1042" s="228">
        <f>ROUND(I1042*H1042,2)</f>
        <v>0</v>
      </c>
      <c r="BL1042" s="20" t="s">
        <v>782</v>
      </c>
      <c r="BM1042" s="227" t="s">
        <v>3751</v>
      </c>
    </row>
    <row r="1043" s="2" customFormat="1">
      <c r="A1043" s="41"/>
      <c r="B1043" s="42"/>
      <c r="C1043" s="43"/>
      <c r="D1043" s="229" t="s">
        <v>317</v>
      </c>
      <c r="E1043" s="43"/>
      <c r="F1043" s="230" t="s">
        <v>3752</v>
      </c>
      <c r="G1043" s="43"/>
      <c r="H1043" s="43"/>
      <c r="I1043" s="231"/>
      <c r="J1043" s="43"/>
      <c r="K1043" s="43"/>
      <c r="L1043" s="47"/>
      <c r="M1043" s="232"/>
      <c r="N1043" s="233"/>
      <c r="O1043" s="87"/>
      <c r="P1043" s="87"/>
      <c r="Q1043" s="87"/>
      <c r="R1043" s="87"/>
      <c r="S1043" s="87"/>
      <c r="T1043" s="88"/>
      <c r="U1043" s="41"/>
      <c r="V1043" s="41"/>
      <c r="W1043" s="41"/>
      <c r="X1043" s="41"/>
      <c r="Y1043" s="41"/>
      <c r="Z1043" s="41"/>
      <c r="AA1043" s="41"/>
      <c r="AB1043" s="41"/>
      <c r="AC1043" s="41"/>
      <c r="AD1043" s="41"/>
      <c r="AE1043" s="41"/>
      <c r="AT1043" s="20" t="s">
        <v>317</v>
      </c>
      <c r="AU1043" s="20" t="s">
        <v>85</v>
      </c>
    </row>
    <row r="1044" s="14" customFormat="1">
      <c r="A1044" s="14"/>
      <c r="B1044" s="249"/>
      <c r="C1044" s="250"/>
      <c r="D1044" s="236" t="s">
        <v>319</v>
      </c>
      <c r="E1044" s="251" t="s">
        <v>19</v>
      </c>
      <c r="F1044" s="252" t="s">
        <v>3043</v>
      </c>
      <c r="G1044" s="250"/>
      <c r="H1044" s="251" t="s">
        <v>19</v>
      </c>
      <c r="I1044" s="253"/>
      <c r="J1044" s="250"/>
      <c r="K1044" s="250"/>
      <c r="L1044" s="254"/>
      <c r="M1044" s="255"/>
      <c r="N1044" s="256"/>
      <c r="O1044" s="256"/>
      <c r="P1044" s="256"/>
      <c r="Q1044" s="256"/>
      <c r="R1044" s="256"/>
      <c r="S1044" s="256"/>
      <c r="T1044" s="257"/>
      <c r="U1044" s="14"/>
      <c r="V1044" s="14"/>
      <c r="W1044" s="14"/>
      <c r="X1044" s="14"/>
      <c r="Y1044" s="14"/>
      <c r="Z1044" s="14"/>
      <c r="AA1044" s="14"/>
      <c r="AB1044" s="14"/>
      <c r="AC1044" s="14"/>
      <c r="AD1044" s="14"/>
      <c r="AE1044" s="14"/>
      <c r="AT1044" s="258" t="s">
        <v>319</v>
      </c>
      <c r="AU1044" s="258" t="s">
        <v>85</v>
      </c>
      <c r="AV1044" s="14" t="s">
        <v>83</v>
      </c>
      <c r="AW1044" s="14" t="s">
        <v>37</v>
      </c>
      <c r="AX1044" s="14" t="s">
        <v>76</v>
      </c>
      <c r="AY1044" s="258" t="s">
        <v>308</v>
      </c>
    </row>
    <row r="1045" s="14" customFormat="1">
      <c r="A1045" s="14"/>
      <c r="B1045" s="249"/>
      <c r="C1045" s="250"/>
      <c r="D1045" s="236" t="s">
        <v>319</v>
      </c>
      <c r="E1045" s="251" t="s">
        <v>19</v>
      </c>
      <c r="F1045" s="252" t="s">
        <v>3753</v>
      </c>
      <c r="G1045" s="250"/>
      <c r="H1045" s="251" t="s">
        <v>19</v>
      </c>
      <c r="I1045" s="253"/>
      <c r="J1045" s="250"/>
      <c r="K1045" s="250"/>
      <c r="L1045" s="254"/>
      <c r="M1045" s="255"/>
      <c r="N1045" s="256"/>
      <c r="O1045" s="256"/>
      <c r="P1045" s="256"/>
      <c r="Q1045" s="256"/>
      <c r="R1045" s="256"/>
      <c r="S1045" s="256"/>
      <c r="T1045" s="257"/>
      <c r="U1045" s="14"/>
      <c r="V1045" s="14"/>
      <c r="W1045" s="14"/>
      <c r="X1045" s="14"/>
      <c r="Y1045" s="14"/>
      <c r="Z1045" s="14"/>
      <c r="AA1045" s="14"/>
      <c r="AB1045" s="14"/>
      <c r="AC1045" s="14"/>
      <c r="AD1045" s="14"/>
      <c r="AE1045" s="14"/>
      <c r="AT1045" s="258" t="s">
        <v>319</v>
      </c>
      <c r="AU1045" s="258" t="s">
        <v>85</v>
      </c>
      <c r="AV1045" s="14" t="s">
        <v>83</v>
      </c>
      <c r="AW1045" s="14" t="s">
        <v>37</v>
      </c>
      <c r="AX1045" s="14" t="s">
        <v>76</v>
      </c>
      <c r="AY1045" s="258" t="s">
        <v>308</v>
      </c>
    </row>
    <row r="1046" s="13" customFormat="1">
      <c r="A1046" s="13"/>
      <c r="B1046" s="234"/>
      <c r="C1046" s="235"/>
      <c r="D1046" s="236" t="s">
        <v>319</v>
      </c>
      <c r="E1046" s="237" t="s">
        <v>19</v>
      </c>
      <c r="F1046" s="238" t="s">
        <v>83</v>
      </c>
      <c r="G1046" s="235"/>
      <c r="H1046" s="239">
        <v>1</v>
      </c>
      <c r="I1046" s="240"/>
      <c r="J1046" s="235"/>
      <c r="K1046" s="235"/>
      <c r="L1046" s="241"/>
      <c r="M1046" s="242"/>
      <c r="N1046" s="243"/>
      <c r="O1046" s="243"/>
      <c r="P1046" s="243"/>
      <c r="Q1046" s="243"/>
      <c r="R1046" s="243"/>
      <c r="S1046" s="243"/>
      <c r="T1046" s="244"/>
      <c r="U1046" s="13"/>
      <c r="V1046" s="13"/>
      <c r="W1046" s="13"/>
      <c r="X1046" s="13"/>
      <c r="Y1046" s="13"/>
      <c r="Z1046" s="13"/>
      <c r="AA1046" s="13"/>
      <c r="AB1046" s="13"/>
      <c r="AC1046" s="13"/>
      <c r="AD1046" s="13"/>
      <c r="AE1046" s="13"/>
      <c r="AT1046" s="245" t="s">
        <v>319</v>
      </c>
      <c r="AU1046" s="245" t="s">
        <v>85</v>
      </c>
      <c r="AV1046" s="13" t="s">
        <v>85</v>
      </c>
      <c r="AW1046" s="13" t="s">
        <v>37</v>
      </c>
      <c r="AX1046" s="13" t="s">
        <v>83</v>
      </c>
      <c r="AY1046" s="245" t="s">
        <v>308</v>
      </c>
    </row>
    <row r="1047" s="2" customFormat="1" ht="16.5" customHeight="1">
      <c r="A1047" s="41"/>
      <c r="B1047" s="42"/>
      <c r="C1047" s="280" t="s">
        <v>3754</v>
      </c>
      <c r="D1047" s="280" t="s">
        <v>1137</v>
      </c>
      <c r="E1047" s="281" t="s">
        <v>3755</v>
      </c>
      <c r="F1047" s="282" t="s">
        <v>3756</v>
      </c>
      <c r="G1047" s="283" t="s">
        <v>323</v>
      </c>
      <c r="H1047" s="284">
        <v>1</v>
      </c>
      <c r="I1047" s="285"/>
      <c r="J1047" s="286">
        <f>ROUND(I1047*H1047,2)</f>
        <v>0</v>
      </c>
      <c r="K1047" s="282" t="s">
        <v>3254</v>
      </c>
      <c r="L1047" s="287"/>
      <c r="M1047" s="288" t="s">
        <v>19</v>
      </c>
      <c r="N1047" s="289" t="s">
        <v>47</v>
      </c>
      <c r="O1047" s="87"/>
      <c r="P1047" s="225">
        <f>O1047*H1047</f>
        <v>0</v>
      </c>
      <c r="Q1047" s="225">
        <v>0</v>
      </c>
      <c r="R1047" s="225">
        <f>Q1047*H1047</f>
        <v>0</v>
      </c>
      <c r="S1047" s="225">
        <v>0</v>
      </c>
      <c r="T1047" s="226">
        <f>S1047*H1047</f>
        <v>0</v>
      </c>
      <c r="U1047" s="41"/>
      <c r="V1047" s="41"/>
      <c r="W1047" s="41"/>
      <c r="X1047" s="41"/>
      <c r="Y1047" s="41"/>
      <c r="Z1047" s="41"/>
      <c r="AA1047" s="41"/>
      <c r="AB1047" s="41"/>
      <c r="AC1047" s="41"/>
      <c r="AD1047" s="41"/>
      <c r="AE1047" s="41"/>
      <c r="AR1047" s="227" t="s">
        <v>3255</v>
      </c>
      <c r="AT1047" s="227" t="s">
        <v>1137</v>
      </c>
      <c r="AU1047" s="227" t="s">
        <v>85</v>
      </c>
      <c r="AY1047" s="20" t="s">
        <v>308</v>
      </c>
      <c r="BE1047" s="228">
        <f>IF(N1047="základní",J1047,0)</f>
        <v>0</v>
      </c>
      <c r="BF1047" s="228">
        <f>IF(N1047="snížená",J1047,0)</f>
        <v>0</v>
      </c>
      <c r="BG1047" s="228">
        <f>IF(N1047="zákl. přenesená",J1047,0)</f>
        <v>0</v>
      </c>
      <c r="BH1047" s="228">
        <f>IF(N1047="sníž. přenesená",J1047,0)</f>
        <v>0</v>
      </c>
      <c r="BI1047" s="228">
        <f>IF(N1047="nulová",J1047,0)</f>
        <v>0</v>
      </c>
      <c r="BJ1047" s="20" t="s">
        <v>83</v>
      </c>
      <c r="BK1047" s="228">
        <f>ROUND(I1047*H1047,2)</f>
        <v>0</v>
      </c>
      <c r="BL1047" s="20" t="s">
        <v>782</v>
      </c>
      <c r="BM1047" s="227" t="s">
        <v>3757</v>
      </c>
    </row>
    <row r="1048" s="14" customFormat="1">
      <c r="A1048" s="14"/>
      <c r="B1048" s="249"/>
      <c r="C1048" s="250"/>
      <c r="D1048" s="236" t="s">
        <v>319</v>
      </c>
      <c r="E1048" s="251" t="s">
        <v>19</v>
      </c>
      <c r="F1048" s="252" t="s">
        <v>3043</v>
      </c>
      <c r="G1048" s="250"/>
      <c r="H1048" s="251" t="s">
        <v>19</v>
      </c>
      <c r="I1048" s="253"/>
      <c r="J1048" s="250"/>
      <c r="K1048" s="250"/>
      <c r="L1048" s="254"/>
      <c r="M1048" s="255"/>
      <c r="N1048" s="256"/>
      <c r="O1048" s="256"/>
      <c r="P1048" s="256"/>
      <c r="Q1048" s="256"/>
      <c r="R1048" s="256"/>
      <c r="S1048" s="256"/>
      <c r="T1048" s="257"/>
      <c r="U1048" s="14"/>
      <c r="V1048" s="14"/>
      <c r="W1048" s="14"/>
      <c r="X1048" s="14"/>
      <c r="Y1048" s="14"/>
      <c r="Z1048" s="14"/>
      <c r="AA1048" s="14"/>
      <c r="AB1048" s="14"/>
      <c r="AC1048" s="14"/>
      <c r="AD1048" s="14"/>
      <c r="AE1048" s="14"/>
      <c r="AT1048" s="258" t="s">
        <v>319</v>
      </c>
      <c r="AU1048" s="258" t="s">
        <v>85</v>
      </c>
      <c r="AV1048" s="14" t="s">
        <v>83</v>
      </c>
      <c r="AW1048" s="14" t="s">
        <v>37</v>
      </c>
      <c r="AX1048" s="14" t="s">
        <v>76</v>
      </c>
      <c r="AY1048" s="258" t="s">
        <v>308</v>
      </c>
    </row>
    <row r="1049" s="14" customFormat="1">
      <c r="A1049" s="14"/>
      <c r="B1049" s="249"/>
      <c r="C1049" s="250"/>
      <c r="D1049" s="236" t="s">
        <v>319</v>
      </c>
      <c r="E1049" s="251" t="s">
        <v>19</v>
      </c>
      <c r="F1049" s="252" t="s">
        <v>3758</v>
      </c>
      <c r="G1049" s="250"/>
      <c r="H1049" s="251" t="s">
        <v>19</v>
      </c>
      <c r="I1049" s="253"/>
      <c r="J1049" s="250"/>
      <c r="K1049" s="250"/>
      <c r="L1049" s="254"/>
      <c r="M1049" s="255"/>
      <c r="N1049" s="256"/>
      <c r="O1049" s="256"/>
      <c r="P1049" s="256"/>
      <c r="Q1049" s="256"/>
      <c r="R1049" s="256"/>
      <c r="S1049" s="256"/>
      <c r="T1049" s="257"/>
      <c r="U1049" s="14"/>
      <c r="V1049" s="14"/>
      <c r="W1049" s="14"/>
      <c r="X1049" s="14"/>
      <c r="Y1049" s="14"/>
      <c r="Z1049" s="14"/>
      <c r="AA1049" s="14"/>
      <c r="AB1049" s="14"/>
      <c r="AC1049" s="14"/>
      <c r="AD1049" s="14"/>
      <c r="AE1049" s="14"/>
      <c r="AT1049" s="258" t="s">
        <v>319</v>
      </c>
      <c r="AU1049" s="258" t="s">
        <v>85</v>
      </c>
      <c r="AV1049" s="14" t="s">
        <v>83</v>
      </c>
      <c r="AW1049" s="14" t="s">
        <v>37</v>
      </c>
      <c r="AX1049" s="14" t="s">
        <v>76</v>
      </c>
      <c r="AY1049" s="258" t="s">
        <v>308</v>
      </c>
    </row>
    <row r="1050" s="13" customFormat="1">
      <c r="A1050" s="13"/>
      <c r="B1050" s="234"/>
      <c r="C1050" s="235"/>
      <c r="D1050" s="236" t="s">
        <v>319</v>
      </c>
      <c r="E1050" s="237" t="s">
        <v>19</v>
      </c>
      <c r="F1050" s="238" t="s">
        <v>83</v>
      </c>
      <c r="G1050" s="235"/>
      <c r="H1050" s="239">
        <v>1</v>
      </c>
      <c r="I1050" s="240"/>
      <c r="J1050" s="235"/>
      <c r="K1050" s="235"/>
      <c r="L1050" s="241"/>
      <c r="M1050" s="242"/>
      <c r="N1050" s="243"/>
      <c r="O1050" s="243"/>
      <c r="P1050" s="243"/>
      <c r="Q1050" s="243"/>
      <c r="R1050" s="243"/>
      <c r="S1050" s="243"/>
      <c r="T1050" s="244"/>
      <c r="U1050" s="13"/>
      <c r="V1050" s="13"/>
      <c r="W1050" s="13"/>
      <c r="X1050" s="13"/>
      <c r="Y1050" s="13"/>
      <c r="Z1050" s="13"/>
      <c r="AA1050" s="13"/>
      <c r="AB1050" s="13"/>
      <c r="AC1050" s="13"/>
      <c r="AD1050" s="13"/>
      <c r="AE1050" s="13"/>
      <c r="AT1050" s="245" t="s">
        <v>319</v>
      </c>
      <c r="AU1050" s="245" t="s">
        <v>85</v>
      </c>
      <c r="AV1050" s="13" t="s">
        <v>85</v>
      </c>
      <c r="AW1050" s="13" t="s">
        <v>37</v>
      </c>
      <c r="AX1050" s="13" t="s">
        <v>83</v>
      </c>
      <c r="AY1050" s="245" t="s">
        <v>308</v>
      </c>
    </row>
    <row r="1051" s="2" customFormat="1" ht="21.75" customHeight="1">
      <c r="A1051" s="41"/>
      <c r="B1051" s="42"/>
      <c r="C1051" s="216" t="s">
        <v>3759</v>
      </c>
      <c r="D1051" s="216" t="s">
        <v>310</v>
      </c>
      <c r="E1051" s="217" t="s">
        <v>3760</v>
      </c>
      <c r="F1051" s="218" t="s">
        <v>3761</v>
      </c>
      <c r="G1051" s="219" t="s">
        <v>323</v>
      </c>
      <c r="H1051" s="220">
        <v>1</v>
      </c>
      <c r="I1051" s="221"/>
      <c r="J1051" s="222">
        <f>ROUND(I1051*H1051,2)</f>
        <v>0</v>
      </c>
      <c r="K1051" s="218" t="s">
        <v>314</v>
      </c>
      <c r="L1051" s="47"/>
      <c r="M1051" s="223" t="s">
        <v>19</v>
      </c>
      <c r="N1051" s="224" t="s">
        <v>47</v>
      </c>
      <c r="O1051" s="87"/>
      <c r="P1051" s="225">
        <f>O1051*H1051</f>
        <v>0</v>
      </c>
      <c r="Q1051" s="225">
        <v>0.00167</v>
      </c>
      <c r="R1051" s="225">
        <f>Q1051*H1051</f>
        <v>0.00167</v>
      </c>
      <c r="S1051" s="225">
        <v>0</v>
      </c>
      <c r="T1051" s="226">
        <f>S1051*H1051</f>
        <v>0</v>
      </c>
      <c r="U1051" s="41"/>
      <c r="V1051" s="41"/>
      <c r="W1051" s="41"/>
      <c r="X1051" s="41"/>
      <c r="Y1051" s="41"/>
      <c r="Z1051" s="41"/>
      <c r="AA1051" s="41"/>
      <c r="AB1051" s="41"/>
      <c r="AC1051" s="41"/>
      <c r="AD1051" s="41"/>
      <c r="AE1051" s="41"/>
      <c r="AR1051" s="227" t="s">
        <v>782</v>
      </c>
      <c r="AT1051" s="227" t="s">
        <v>310</v>
      </c>
      <c r="AU1051" s="227" t="s">
        <v>85</v>
      </c>
      <c r="AY1051" s="20" t="s">
        <v>308</v>
      </c>
      <c r="BE1051" s="228">
        <f>IF(N1051="základní",J1051,0)</f>
        <v>0</v>
      </c>
      <c r="BF1051" s="228">
        <f>IF(N1051="snížená",J1051,0)</f>
        <v>0</v>
      </c>
      <c r="BG1051" s="228">
        <f>IF(N1051="zákl. přenesená",J1051,0)</f>
        <v>0</v>
      </c>
      <c r="BH1051" s="228">
        <f>IF(N1051="sníž. přenesená",J1051,0)</f>
        <v>0</v>
      </c>
      <c r="BI1051" s="228">
        <f>IF(N1051="nulová",J1051,0)</f>
        <v>0</v>
      </c>
      <c r="BJ1051" s="20" t="s">
        <v>83</v>
      </c>
      <c r="BK1051" s="228">
        <f>ROUND(I1051*H1051,2)</f>
        <v>0</v>
      </c>
      <c r="BL1051" s="20" t="s">
        <v>782</v>
      </c>
      <c r="BM1051" s="227" t="s">
        <v>3762</v>
      </c>
    </row>
    <row r="1052" s="2" customFormat="1">
      <c r="A1052" s="41"/>
      <c r="B1052" s="42"/>
      <c r="C1052" s="43"/>
      <c r="D1052" s="229" t="s">
        <v>317</v>
      </c>
      <c r="E1052" s="43"/>
      <c r="F1052" s="230" t="s">
        <v>3763</v>
      </c>
      <c r="G1052" s="43"/>
      <c r="H1052" s="43"/>
      <c r="I1052" s="231"/>
      <c r="J1052" s="43"/>
      <c r="K1052" s="43"/>
      <c r="L1052" s="47"/>
      <c r="M1052" s="232"/>
      <c r="N1052" s="233"/>
      <c r="O1052" s="87"/>
      <c r="P1052" s="87"/>
      <c r="Q1052" s="87"/>
      <c r="R1052" s="87"/>
      <c r="S1052" s="87"/>
      <c r="T1052" s="88"/>
      <c r="U1052" s="41"/>
      <c r="V1052" s="41"/>
      <c r="W1052" s="41"/>
      <c r="X1052" s="41"/>
      <c r="Y1052" s="41"/>
      <c r="Z1052" s="41"/>
      <c r="AA1052" s="41"/>
      <c r="AB1052" s="41"/>
      <c r="AC1052" s="41"/>
      <c r="AD1052" s="41"/>
      <c r="AE1052" s="41"/>
      <c r="AT1052" s="20" t="s">
        <v>317</v>
      </c>
      <c r="AU1052" s="20" t="s">
        <v>85</v>
      </c>
    </row>
    <row r="1053" s="14" customFormat="1">
      <c r="A1053" s="14"/>
      <c r="B1053" s="249"/>
      <c r="C1053" s="250"/>
      <c r="D1053" s="236" t="s">
        <v>319</v>
      </c>
      <c r="E1053" s="251" t="s">
        <v>19</v>
      </c>
      <c r="F1053" s="252" t="s">
        <v>3608</v>
      </c>
      <c r="G1053" s="250"/>
      <c r="H1053" s="251" t="s">
        <v>19</v>
      </c>
      <c r="I1053" s="253"/>
      <c r="J1053" s="250"/>
      <c r="K1053" s="250"/>
      <c r="L1053" s="254"/>
      <c r="M1053" s="255"/>
      <c r="N1053" s="256"/>
      <c r="O1053" s="256"/>
      <c r="P1053" s="256"/>
      <c r="Q1053" s="256"/>
      <c r="R1053" s="256"/>
      <c r="S1053" s="256"/>
      <c r="T1053" s="257"/>
      <c r="U1053" s="14"/>
      <c r="V1053" s="14"/>
      <c r="W1053" s="14"/>
      <c r="X1053" s="14"/>
      <c r="Y1053" s="14"/>
      <c r="Z1053" s="14"/>
      <c r="AA1053" s="14"/>
      <c r="AB1053" s="14"/>
      <c r="AC1053" s="14"/>
      <c r="AD1053" s="14"/>
      <c r="AE1053" s="14"/>
      <c r="AT1053" s="258" t="s">
        <v>319</v>
      </c>
      <c r="AU1053" s="258" t="s">
        <v>85</v>
      </c>
      <c r="AV1053" s="14" t="s">
        <v>83</v>
      </c>
      <c r="AW1053" s="14" t="s">
        <v>37</v>
      </c>
      <c r="AX1053" s="14" t="s">
        <v>76</v>
      </c>
      <c r="AY1053" s="258" t="s">
        <v>308</v>
      </c>
    </row>
    <row r="1054" s="14" customFormat="1">
      <c r="A1054" s="14"/>
      <c r="B1054" s="249"/>
      <c r="C1054" s="250"/>
      <c r="D1054" s="236" t="s">
        <v>319</v>
      </c>
      <c r="E1054" s="251" t="s">
        <v>19</v>
      </c>
      <c r="F1054" s="252" t="s">
        <v>3032</v>
      </c>
      <c r="G1054" s="250"/>
      <c r="H1054" s="251" t="s">
        <v>19</v>
      </c>
      <c r="I1054" s="253"/>
      <c r="J1054" s="250"/>
      <c r="K1054" s="250"/>
      <c r="L1054" s="254"/>
      <c r="M1054" s="255"/>
      <c r="N1054" s="256"/>
      <c r="O1054" s="256"/>
      <c r="P1054" s="256"/>
      <c r="Q1054" s="256"/>
      <c r="R1054" s="256"/>
      <c r="S1054" s="256"/>
      <c r="T1054" s="257"/>
      <c r="U1054" s="14"/>
      <c r="V1054" s="14"/>
      <c r="W1054" s="14"/>
      <c r="X1054" s="14"/>
      <c r="Y1054" s="14"/>
      <c r="Z1054" s="14"/>
      <c r="AA1054" s="14"/>
      <c r="AB1054" s="14"/>
      <c r="AC1054" s="14"/>
      <c r="AD1054" s="14"/>
      <c r="AE1054" s="14"/>
      <c r="AT1054" s="258" t="s">
        <v>319</v>
      </c>
      <c r="AU1054" s="258" t="s">
        <v>85</v>
      </c>
      <c r="AV1054" s="14" t="s">
        <v>83</v>
      </c>
      <c r="AW1054" s="14" t="s">
        <v>37</v>
      </c>
      <c r="AX1054" s="14" t="s">
        <v>76</v>
      </c>
      <c r="AY1054" s="258" t="s">
        <v>308</v>
      </c>
    </row>
    <row r="1055" s="14" customFormat="1">
      <c r="A1055" s="14"/>
      <c r="B1055" s="249"/>
      <c r="C1055" s="250"/>
      <c r="D1055" s="236" t="s">
        <v>319</v>
      </c>
      <c r="E1055" s="251" t="s">
        <v>19</v>
      </c>
      <c r="F1055" s="252" t="s">
        <v>3043</v>
      </c>
      <c r="G1055" s="250"/>
      <c r="H1055" s="251" t="s">
        <v>19</v>
      </c>
      <c r="I1055" s="253"/>
      <c r="J1055" s="250"/>
      <c r="K1055" s="250"/>
      <c r="L1055" s="254"/>
      <c r="M1055" s="255"/>
      <c r="N1055" s="256"/>
      <c r="O1055" s="256"/>
      <c r="P1055" s="256"/>
      <c r="Q1055" s="256"/>
      <c r="R1055" s="256"/>
      <c r="S1055" s="256"/>
      <c r="T1055" s="257"/>
      <c r="U1055" s="14"/>
      <c r="V1055" s="14"/>
      <c r="W1055" s="14"/>
      <c r="X1055" s="14"/>
      <c r="Y1055" s="14"/>
      <c r="Z1055" s="14"/>
      <c r="AA1055" s="14"/>
      <c r="AB1055" s="14"/>
      <c r="AC1055" s="14"/>
      <c r="AD1055" s="14"/>
      <c r="AE1055" s="14"/>
      <c r="AT1055" s="258" t="s">
        <v>319</v>
      </c>
      <c r="AU1055" s="258" t="s">
        <v>85</v>
      </c>
      <c r="AV1055" s="14" t="s">
        <v>83</v>
      </c>
      <c r="AW1055" s="14" t="s">
        <v>37</v>
      </c>
      <c r="AX1055" s="14" t="s">
        <v>76</v>
      </c>
      <c r="AY1055" s="258" t="s">
        <v>308</v>
      </c>
    </row>
    <row r="1056" s="14" customFormat="1">
      <c r="A1056" s="14"/>
      <c r="B1056" s="249"/>
      <c r="C1056" s="250"/>
      <c r="D1056" s="236" t="s">
        <v>319</v>
      </c>
      <c r="E1056" s="251" t="s">
        <v>19</v>
      </c>
      <c r="F1056" s="252" t="s">
        <v>3764</v>
      </c>
      <c r="G1056" s="250"/>
      <c r="H1056" s="251" t="s">
        <v>19</v>
      </c>
      <c r="I1056" s="253"/>
      <c r="J1056" s="250"/>
      <c r="K1056" s="250"/>
      <c r="L1056" s="254"/>
      <c r="M1056" s="255"/>
      <c r="N1056" s="256"/>
      <c r="O1056" s="256"/>
      <c r="P1056" s="256"/>
      <c r="Q1056" s="256"/>
      <c r="R1056" s="256"/>
      <c r="S1056" s="256"/>
      <c r="T1056" s="257"/>
      <c r="U1056" s="14"/>
      <c r="V1056" s="14"/>
      <c r="W1056" s="14"/>
      <c r="X1056" s="14"/>
      <c r="Y1056" s="14"/>
      <c r="Z1056" s="14"/>
      <c r="AA1056" s="14"/>
      <c r="AB1056" s="14"/>
      <c r="AC1056" s="14"/>
      <c r="AD1056" s="14"/>
      <c r="AE1056" s="14"/>
      <c r="AT1056" s="258" t="s">
        <v>319</v>
      </c>
      <c r="AU1056" s="258" t="s">
        <v>85</v>
      </c>
      <c r="AV1056" s="14" t="s">
        <v>83</v>
      </c>
      <c r="AW1056" s="14" t="s">
        <v>37</v>
      </c>
      <c r="AX1056" s="14" t="s">
        <v>76</v>
      </c>
      <c r="AY1056" s="258" t="s">
        <v>308</v>
      </c>
    </row>
    <row r="1057" s="13" customFormat="1">
      <c r="A1057" s="13"/>
      <c r="B1057" s="234"/>
      <c r="C1057" s="235"/>
      <c r="D1057" s="236" t="s">
        <v>319</v>
      </c>
      <c r="E1057" s="237" t="s">
        <v>19</v>
      </c>
      <c r="F1057" s="238" t="s">
        <v>83</v>
      </c>
      <c r="G1057" s="235"/>
      <c r="H1057" s="239">
        <v>1</v>
      </c>
      <c r="I1057" s="240"/>
      <c r="J1057" s="235"/>
      <c r="K1057" s="235"/>
      <c r="L1057" s="241"/>
      <c r="M1057" s="242"/>
      <c r="N1057" s="243"/>
      <c r="O1057" s="243"/>
      <c r="P1057" s="243"/>
      <c r="Q1057" s="243"/>
      <c r="R1057" s="243"/>
      <c r="S1057" s="243"/>
      <c r="T1057" s="244"/>
      <c r="U1057" s="13"/>
      <c r="V1057" s="13"/>
      <c r="W1057" s="13"/>
      <c r="X1057" s="13"/>
      <c r="Y1057" s="13"/>
      <c r="Z1057" s="13"/>
      <c r="AA1057" s="13"/>
      <c r="AB1057" s="13"/>
      <c r="AC1057" s="13"/>
      <c r="AD1057" s="13"/>
      <c r="AE1057" s="13"/>
      <c r="AT1057" s="245" t="s">
        <v>319</v>
      </c>
      <c r="AU1057" s="245" t="s">
        <v>85</v>
      </c>
      <c r="AV1057" s="13" t="s">
        <v>85</v>
      </c>
      <c r="AW1057" s="13" t="s">
        <v>37</v>
      </c>
      <c r="AX1057" s="13" t="s">
        <v>83</v>
      </c>
      <c r="AY1057" s="245" t="s">
        <v>308</v>
      </c>
    </row>
    <row r="1058" s="2" customFormat="1" ht="16.5" customHeight="1">
      <c r="A1058" s="41"/>
      <c r="B1058" s="42"/>
      <c r="C1058" s="280" t="s">
        <v>3765</v>
      </c>
      <c r="D1058" s="280" t="s">
        <v>1137</v>
      </c>
      <c r="E1058" s="281" t="s">
        <v>3766</v>
      </c>
      <c r="F1058" s="282" t="s">
        <v>3767</v>
      </c>
      <c r="G1058" s="283" t="s">
        <v>323</v>
      </c>
      <c r="H1058" s="284">
        <v>1</v>
      </c>
      <c r="I1058" s="285"/>
      <c r="J1058" s="286">
        <f>ROUND(I1058*H1058,2)</f>
        <v>0</v>
      </c>
      <c r="K1058" s="282" t="s">
        <v>3254</v>
      </c>
      <c r="L1058" s="287"/>
      <c r="M1058" s="288" t="s">
        <v>19</v>
      </c>
      <c r="N1058" s="289" t="s">
        <v>47</v>
      </c>
      <c r="O1058" s="87"/>
      <c r="P1058" s="225">
        <f>O1058*H1058</f>
        <v>0</v>
      </c>
      <c r="Q1058" s="225">
        <v>0</v>
      </c>
      <c r="R1058" s="225">
        <f>Q1058*H1058</f>
        <v>0</v>
      </c>
      <c r="S1058" s="225">
        <v>0</v>
      </c>
      <c r="T1058" s="226">
        <f>S1058*H1058</f>
        <v>0</v>
      </c>
      <c r="U1058" s="41"/>
      <c r="V1058" s="41"/>
      <c r="W1058" s="41"/>
      <c r="X1058" s="41"/>
      <c r="Y1058" s="41"/>
      <c r="Z1058" s="41"/>
      <c r="AA1058" s="41"/>
      <c r="AB1058" s="41"/>
      <c r="AC1058" s="41"/>
      <c r="AD1058" s="41"/>
      <c r="AE1058" s="41"/>
      <c r="AR1058" s="227" t="s">
        <v>3255</v>
      </c>
      <c r="AT1058" s="227" t="s">
        <v>1137</v>
      </c>
      <c r="AU1058" s="227" t="s">
        <v>85</v>
      </c>
      <c r="AY1058" s="20" t="s">
        <v>308</v>
      </c>
      <c r="BE1058" s="228">
        <f>IF(N1058="základní",J1058,0)</f>
        <v>0</v>
      </c>
      <c r="BF1058" s="228">
        <f>IF(N1058="snížená",J1058,0)</f>
        <v>0</v>
      </c>
      <c r="BG1058" s="228">
        <f>IF(N1058="zákl. přenesená",J1058,0)</f>
        <v>0</v>
      </c>
      <c r="BH1058" s="228">
        <f>IF(N1058="sníž. přenesená",J1058,0)</f>
        <v>0</v>
      </c>
      <c r="BI1058" s="228">
        <f>IF(N1058="nulová",J1058,0)</f>
        <v>0</v>
      </c>
      <c r="BJ1058" s="20" t="s">
        <v>83</v>
      </c>
      <c r="BK1058" s="228">
        <f>ROUND(I1058*H1058,2)</f>
        <v>0</v>
      </c>
      <c r="BL1058" s="20" t="s">
        <v>782</v>
      </c>
      <c r="BM1058" s="227" t="s">
        <v>3768</v>
      </c>
    </row>
    <row r="1059" s="14" customFormat="1">
      <c r="A1059" s="14"/>
      <c r="B1059" s="249"/>
      <c r="C1059" s="250"/>
      <c r="D1059" s="236" t="s">
        <v>319</v>
      </c>
      <c r="E1059" s="251" t="s">
        <v>19</v>
      </c>
      <c r="F1059" s="252" t="s">
        <v>3608</v>
      </c>
      <c r="G1059" s="250"/>
      <c r="H1059" s="251" t="s">
        <v>19</v>
      </c>
      <c r="I1059" s="253"/>
      <c r="J1059" s="250"/>
      <c r="K1059" s="250"/>
      <c r="L1059" s="254"/>
      <c r="M1059" s="255"/>
      <c r="N1059" s="256"/>
      <c r="O1059" s="256"/>
      <c r="P1059" s="256"/>
      <c r="Q1059" s="256"/>
      <c r="R1059" s="256"/>
      <c r="S1059" s="256"/>
      <c r="T1059" s="257"/>
      <c r="U1059" s="14"/>
      <c r="V1059" s="14"/>
      <c r="W1059" s="14"/>
      <c r="X1059" s="14"/>
      <c r="Y1059" s="14"/>
      <c r="Z1059" s="14"/>
      <c r="AA1059" s="14"/>
      <c r="AB1059" s="14"/>
      <c r="AC1059" s="14"/>
      <c r="AD1059" s="14"/>
      <c r="AE1059" s="14"/>
      <c r="AT1059" s="258" t="s">
        <v>319</v>
      </c>
      <c r="AU1059" s="258" t="s">
        <v>85</v>
      </c>
      <c r="AV1059" s="14" t="s">
        <v>83</v>
      </c>
      <c r="AW1059" s="14" t="s">
        <v>37</v>
      </c>
      <c r="AX1059" s="14" t="s">
        <v>76</v>
      </c>
      <c r="AY1059" s="258" t="s">
        <v>308</v>
      </c>
    </row>
    <row r="1060" s="14" customFormat="1">
      <c r="A1060" s="14"/>
      <c r="B1060" s="249"/>
      <c r="C1060" s="250"/>
      <c r="D1060" s="236" t="s">
        <v>319</v>
      </c>
      <c r="E1060" s="251" t="s">
        <v>19</v>
      </c>
      <c r="F1060" s="252" t="s">
        <v>3032</v>
      </c>
      <c r="G1060" s="250"/>
      <c r="H1060" s="251" t="s">
        <v>19</v>
      </c>
      <c r="I1060" s="253"/>
      <c r="J1060" s="250"/>
      <c r="K1060" s="250"/>
      <c r="L1060" s="254"/>
      <c r="M1060" s="255"/>
      <c r="N1060" s="256"/>
      <c r="O1060" s="256"/>
      <c r="P1060" s="256"/>
      <c r="Q1060" s="256"/>
      <c r="R1060" s="256"/>
      <c r="S1060" s="256"/>
      <c r="T1060" s="257"/>
      <c r="U1060" s="14"/>
      <c r="V1060" s="14"/>
      <c r="W1060" s="14"/>
      <c r="X1060" s="14"/>
      <c r="Y1060" s="14"/>
      <c r="Z1060" s="14"/>
      <c r="AA1060" s="14"/>
      <c r="AB1060" s="14"/>
      <c r="AC1060" s="14"/>
      <c r="AD1060" s="14"/>
      <c r="AE1060" s="14"/>
      <c r="AT1060" s="258" t="s">
        <v>319</v>
      </c>
      <c r="AU1060" s="258" t="s">
        <v>85</v>
      </c>
      <c r="AV1060" s="14" t="s">
        <v>83</v>
      </c>
      <c r="AW1060" s="14" t="s">
        <v>37</v>
      </c>
      <c r="AX1060" s="14" t="s">
        <v>76</v>
      </c>
      <c r="AY1060" s="258" t="s">
        <v>308</v>
      </c>
    </row>
    <row r="1061" s="14" customFormat="1">
      <c r="A1061" s="14"/>
      <c r="B1061" s="249"/>
      <c r="C1061" s="250"/>
      <c r="D1061" s="236" t="s">
        <v>319</v>
      </c>
      <c r="E1061" s="251" t="s">
        <v>19</v>
      </c>
      <c r="F1061" s="252" t="s">
        <v>3043</v>
      </c>
      <c r="G1061" s="250"/>
      <c r="H1061" s="251" t="s">
        <v>19</v>
      </c>
      <c r="I1061" s="253"/>
      <c r="J1061" s="250"/>
      <c r="K1061" s="250"/>
      <c r="L1061" s="254"/>
      <c r="M1061" s="255"/>
      <c r="N1061" s="256"/>
      <c r="O1061" s="256"/>
      <c r="P1061" s="256"/>
      <c r="Q1061" s="256"/>
      <c r="R1061" s="256"/>
      <c r="S1061" s="256"/>
      <c r="T1061" s="257"/>
      <c r="U1061" s="14"/>
      <c r="V1061" s="14"/>
      <c r="W1061" s="14"/>
      <c r="X1061" s="14"/>
      <c r="Y1061" s="14"/>
      <c r="Z1061" s="14"/>
      <c r="AA1061" s="14"/>
      <c r="AB1061" s="14"/>
      <c r="AC1061" s="14"/>
      <c r="AD1061" s="14"/>
      <c r="AE1061" s="14"/>
      <c r="AT1061" s="258" t="s">
        <v>319</v>
      </c>
      <c r="AU1061" s="258" t="s">
        <v>85</v>
      </c>
      <c r="AV1061" s="14" t="s">
        <v>83</v>
      </c>
      <c r="AW1061" s="14" t="s">
        <v>37</v>
      </c>
      <c r="AX1061" s="14" t="s">
        <v>76</v>
      </c>
      <c r="AY1061" s="258" t="s">
        <v>308</v>
      </c>
    </row>
    <row r="1062" s="14" customFormat="1">
      <c r="A1062" s="14"/>
      <c r="B1062" s="249"/>
      <c r="C1062" s="250"/>
      <c r="D1062" s="236" t="s">
        <v>319</v>
      </c>
      <c r="E1062" s="251" t="s">
        <v>19</v>
      </c>
      <c r="F1062" s="252" t="s">
        <v>3769</v>
      </c>
      <c r="G1062" s="250"/>
      <c r="H1062" s="251" t="s">
        <v>19</v>
      </c>
      <c r="I1062" s="253"/>
      <c r="J1062" s="250"/>
      <c r="K1062" s="250"/>
      <c r="L1062" s="254"/>
      <c r="M1062" s="255"/>
      <c r="N1062" s="256"/>
      <c r="O1062" s="256"/>
      <c r="P1062" s="256"/>
      <c r="Q1062" s="256"/>
      <c r="R1062" s="256"/>
      <c r="S1062" s="256"/>
      <c r="T1062" s="257"/>
      <c r="U1062" s="14"/>
      <c r="V1062" s="14"/>
      <c r="W1062" s="14"/>
      <c r="X1062" s="14"/>
      <c r="Y1062" s="14"/>
      <c r="Z1062" s="14"/>
      <c r="AA1062" s="14"/>
      <c r="AB1062" s="14"/>
      <c r="AC1062" s="14"/>
      <c r="AD1062" s="14"/>
      <c r="AE1062" s="14"/>
      <c r="AT1062" s="258" t="s">
        <v>319</v>
      </c>
      <c r="AU1062" s="258" t="s">
        <v>85</v>
      </c>
      <c r="AV1062" s="14" t="s">
        <v>83</v>
      </c>
      <c r="AW1062" s="14" t="s">
        <v>37</v>
      </c>
      <c r="AX1062" s="14" t="s">
        <v>76</v>
      </c>
      <c r="AY1062" s="258" t="s">
        <v>308</v>
      </c>
    </row>
    <row r="1063" s="13" customFormat="1">
      <c r="A1063" s="13"/>
      <c r="B1063" s="234"/>
      <c r="C1063" s="235"/>
      <c r="D1063" s="236" t="s">
        <v>319</v>
      </c>
      <c r="E1063" s="237" t="s">
        <v>19</v>
      </c>
      <c r="F1063" s="238" t="s">
        <v>83</v>
      </c>
      <c r="G1063" s="235"/>
      <c r="H1063" s="239">
        <v>1</v>
      </c>
      <c r="I1063" s="240"/>
      <c r="J1063" s="235"/>
      <c r="K1063" s="235"/>
      <c r="L1063" s="241"/>
      <c r="M1063" s="242"/>
      <c r="N1063" s="243"/>
      <c r="O1063" s="243"/>
      <c r="P1063" s="243"/>
      <c r="Q1063" s="243"/>
      <c r="R1063" s="243"/>
      <c r="S1063" s="243"/>
      <c r="T1063" s="244"/>
      <c r="U1063" s="13"/>
      <c r="V1063" s="13"/>
      <c r="W1063" s="13"/>
      <c r="X1063" s="13"/>
      <c r="Y1063" s="13"/>
      <c r="Z1063" s="13"/>
      <c r="AA1063" s="13"/>
      <c r="AB1063" s="13"/>
      <c r="AC1063" s="13"/>
      <c r="AD1063" s="13"/>
      <c r="AE1063" s="13"/>
      <c r="AT1063" s="245" t="s">
        <v>319</v>
      </c>
      <c r="AU1063" s="245" t="s">
        <v>85</v>
      </c>
      <c r="AV1063" s="13" t="s">
        <v>85</v>
      </c>
      <c r="AW1063" s="13" t="s">
        <v>37</v>
      </c>
      <c r="AX1063" s="13" t="s">
        <v>83</v>
      </c>
      <c r="AY1063" s="245" t="s">
        <v>308</v>
      </c>
    </row>
    <row r="1064" s="2" customFormat="1" ht="16.5" customHeight="1">
      <c r="A1064" s="41"/>
      <c r="B1064" s="42"/>
      <c r="C1064" s="280" t="s">
        <v>3770</v>
      </c>
      <c r="D1064" s="280" t="s">
        <v>1137</v>
      </c>
      <c r="E1064" s="281" t="s">
        <v>3771</v>
      </c>
      <c r="F1064" s="282" t="s">
        <v>3772</v>
      </c>
      <c r="G1064" s="283" t="s">
        <v>323</v>
      </c>
      <c r="H1064" s="284">
        <v>1</v>
      </c>
      <c r="I1064" s="285"/>
      <c r="J1064" s="286">
        <f>ROUND(I1064*H1064,2)</f>
        <v>0</v>
      </c>
      <c r="K1064" s="282" t="s">
        <v>3254</v>
      </c>
      <c r="L1064" s="287"/>
      <c r="M1064" s="288" t="s">
        <v>19</v>
      </c>
      <c r="N1064" s="289" t="s">
        <v>47</v>
      </c>
      <c r="O1064" s="87"/>
      <c r="P1064" s="225">
        <f>O1064*H1064</f>
        <v>0</v>
      </c>
      <c r="Q1064" s="225">
        <v>0</v>
      </c>
      <c r="R1064" s="225">
        <f>Q1064*H1064</f>
        <v>0</v>
      </c>
      <c r="S1064" s="225">
        <v>0</v>
      </c>
      <c r="T1064" s="226">
        <f>S1064*H1064</f>
        <v>0</v>
      </c>
      <c r="U1064" s="41"/>
      <c r="V1064" s="41"/>
      <c r="W1064" s="41"/>
      <c r="X1064" s="41"/>
      <c r="Y1064" s="41"/>
      <c r="Z1064" s="41"/>
      <c r="AA1064" s="41"/>
      <c r="AB1064" s="41"/>
      <c r="AC1064" s="41"/>
      <c r="AD1064" s="41"/>
      <c r="AE1064" s="41"/>
      <c r="AR1064" s="227" t="s">
        <v>3255</v>
      </c>
      <c r="AT1064" s="227" t="s">
        <v>1137</v>
      </c>
      <c r="AU1064" s="227" t="s">
        <v>85</v>
      </c>
      <c r="AY1064" s="20" t="s">
        <v>308</v>
      </c>
      <c r="BE1064" s="228">
        <f>IF(N1064="základní",J1064,0)</f>
        <v>0</v>
      </c>
      <c r="BF1064" s="228">
        <f>IF(N1064="snížená",J1064,0)</f>
        <v>0</v>
      </c>
      <c r="BG1064" s="228">
        <f>IF(N1064="zákl. přenesená",J1064,0)</f>
        <v>0</v>
      </c>
      <c r="BH1064" s="228">
        <f>IF(N1064="sníž. přenesená",J1064,0)</f>
        <v>0</v>
      </c>
      <c r="BI1064" s="228">
        <f>IF(N1064="nulová",J1064,0)</f>
        <v>0</v>
      </c>
      <c r="BJ1064" s="20" t="s">
        <v>83</v>
      </c>
      <c r="BK1064" s="228">
        <f>ROUND(I1064*H1064,2)</f>
        <v>0</v>
      </c>
      <c r="BL1064" s="20" t="s">
        <v>782</v>
      </c>
      <c r="BM1064" s="227" t="s">
        <v>3773</v>
      </c>
    </row>
    <row r="1065" s="14" customFormat="1">
      <c r="A1065" s="14"/>
      <c r="B1065" s="249"/>
      <c r="C1065" s="250"/>
      <c r="D1065" s="236" t="s">
        <v>319</v>
      </c>
      <c r="E1065" s="251" t="s">
        <v>19</v>
      </c>
      <c r="F1065" s="252" t="s">
        <v>3608</v>
      </c>
      <c r="G1065" s="250"/>
      <c r="H1065" s="251" t="s">
        <v>19</v>
      </c>
      <c r="I1065" s="253"/>
      <c r="J1065" s="250"/>
      <c r="K1065" s="250"/>
      <c r="L1065" s="254"/>
      <c r="M1065" s="255"/>
      <c r="N1065" s="256"/>
      <c r="O1065" s="256"/>
      <c r="P1065" s="256"/>
      <c r="Q1065" s="256"/>
      <c r="R1065" s="256"/>
      <c r="S1065" s="256"/>
      <c r="T1065" s="257"/>
      <c r="U1065" s="14"/>
      <c r="V1065" s="14"/>
      <c r="W1065" s="14"/>
      <c r="X1065" s="14"/>
      <c r="Y1065" s="14"/>
      <c r="Z1065" s="14"/>
      <c r="AA1065" s="14"/>
      <c r="AB1065" s="14"/>
      <c r="AC1065" s="14"/>
      <c r="AD1065" s="14"/>
      <c r="AE1065" s="14"/>
      <c r="AT1065" s="258" t="s">
        <v>319</v>
      </c>
      <c r="AU1065" s="258" t="s">
        <v>85</v>
      </c>
      <c r="AV1065" s="14" t="s">
        <v>83</v>
      </c>
      <c r="AW1065" s="14" t="s">
        <v>37</v>
      </c>
      <c r="AX1065" s="14" t="s">
        <v>76</v>
      </c>
      <c r="AY1065" s="258" t="s">
        <v>308</v>
      </c>
    </row>
    <row r="1066" s="14" customFormat="1">
      <c r="A1066" s="14"/>
      <c r="B1066" s="249"/>
      <c r="C1066" s="250"/>
      <c r="D1066" s="236" t="s">
        <v>319</v>
      </c>
      <c r="E1066" s="251" t="s">
        <v>19</v>
      </c>
      <c r="F1066" s="252" t="s">
        <v>3032</v>
      </c>
      <c r="G1066" s="250"/>
      <c r="H1066" s="251" t="s">
        <v>19</v>
      </c>
      <c r="I1066" s="253"/>
      <c r="J1066" s="250"/>
      <c r="K1066" s="250"/>
      <c r="L1066" s="254"/>
      <c r="M1066" s="255"/>
      <c r="N1066" s="256"/>
      <c r="O1066" s="256"/>
      <c r="P1066" s="256"/>
      <c r="Q1066" s="256"/>
      <c r="R1066" s="256"/>
      <c r="S1066" s="256"/>
      <c r="T1066" s="257"/>
      <c r="U1066" s="14"/>
      <c r="V1066" s="14"/>
      <c r="W1066" s="14"/>
      <c r="X1066" s="14"/>
      <c r="Y1066" s="14"/>
      <c r="Z1066" s="14"/>
      <c r="AA1066" s="14"/>
      <c r="AB1066" s="14"/>
      <c r="AC1066" s="14"/>
      <c r="AD1066" s="14"/>
      <c r="AE1066" s="14"/>
      <c r="AT1066" s="258" t="s">
        <v>319</v>
      </c>
      <c r="AU1066" s="258" t="s">
        <v>85</v>
      </c>
      <c r="AV1066" s="14" t="s">
        <v>83</v>
      </c>
      <c r="AW1066" s="14" t="s">
        <v>37</v>
      </c>
      <c r="AX1066" s="14" t="s">
        <v>76</v>
      </c>
      <c r="AY1066" s="258" t="s">
        <v>308</v>
      </c>
    </row>
    <row r="1067" s="14" customFormat="1">
      <c r="A1067" s="14"/>
      <c r="B1067" s="249"/>
      <c r="C1067" s="250"/>
      <c r="D1067" s="236" t="s">
        <v>319</v>
      </c>
      <c r="E1067" s="251" t="s">
        <v>19</v>
      </c>
      <c r="F1067" s="252" t="s">
        <v>3043</v>
      </c>
      <c r="G1067" s="250"/>
      <c r="H1067" s="251" t="s">
        <v>19</v>
      </c>
      <c r="I1067" s="253"/>
      <c r="J1067" s="250"/>
      <c r="K1067" s="250"/>
      <c r="L1067" s="254"/>
      <c r="M1067" s="255"/>
      <c r="N1067" s="256"/>
      <c r="O1067" s="256"/>
      <c r="P1067" s="256"/>
      <c r="Q1067" s="256"/>
      <c r="R1067" s="256"/>
      <c r="S1067" s="256"/>
      <c r="T1067" s="257"/>
      <c r="U1067" s="14"/>
      <c r="V1067" s="14"/>
      <c r="W1067" s="14"/>
      <c r="X1067" s="14"/>
      <c r="Y1067" s="14"/>
      <c r="Z1067" s="14"/>
      <c r="AA1067" s="14"/>
      <c r="AB1067" s="14"/>
      <c r="AC1067" s="14"/>
      <c r="AD1067" s="14"/>
      <c r="AE1067" s="14"/>
      <c r="AT1067" s="258" t="s">
        <v>319</v>
      </c>
      <c r="AU1067" s="258" t="s">
        <v>85</v>
      </c>
      <c r="AV1067" s="14" t="s">
        <v>83</v>
      </c>
      <c r="AW1067" s="14" t="s">
        <v>37</v>
      </c>
      <c r="AX1067" s="14" t="s">
        <v>76</v>
      </c>
      <c r="AY1067" s="258" t="s">
        <v>308</v>
      </c>
    </row>
    <row r="1068" s="14" customFormat="1">
      <c r="A1068" s="14"/>
      <c r="B1068" s="249"/>
      <c r="C1068" s="250"/>
      <c r="D1068" s="236" t="s">
        <v>319</v>
      </c>
      <c r="E1068" s="251" t="s">
        <v>19</v>
      </c>
      <c r="F1068" s="252" t="s">
        <v>3769</v>
      </c>
      <c r="G1068" s="250"/>
      <c r="H1068" s="251" t="s">
        <v>19</v>
      </c>
      <c r="I1068" s="253"/>
      <c r="J1068" s="250"/>
      <c r="K1068" s="250"/>
      <c r="L1068" s="254"/>
      <c r="M1068" s="255"/>
      <c r="N1068" s="256"/>
      <c r="O1068" s="256"/>
      <c r="P1068" s="256"/>
      <c r="Q1068" s="256"/>
      <c r="R1068" s="256"/>
      <c r="S1068" s="256"/>
      <c r="T1068" s="257"/>
      <c r="U1068" s="14"/>
      <c r="V1068" s="14"/>
      <c r="W1068" s="14"/>
      <c r="X1068" s="14"/>
      <c r="Y1068" s="14"/>
      <c r="Z1068" s="14"/>
      <c r="AA1068" s="14"/>
      <c r="AB1068" s="14"/>
      <c r="AC1068" s="14"/>
      <c r="AD1068" s="14"/>
      <c r="AE1068" s="14"/>
      <c r="AT1068" s="258" t="s">
        <v>319</v>
      </c>
      <c r="AU1068" s="258" t="s">
        <v>85</v>
      </c>
      <c r="AV1068" s="14" t="s">
        <v>83</v>
      </c>
      <c r="AW1068" s="14" t="s">
        <v>37</v>
      </c>
      <c r="AX1068" s="14" t="s">
        <v>76</v>
      </c>
      <c r="AY1068" s="258" t="s">
        <v>308</v>
      </c>
    </row>
    <row r="1069" s="13" customFormat="1">
      <c r="A1069" s="13"/>
      <c r="B1069" s="234"/>
      <c r="C1069" s="235"/>
      <c r="D1069" s="236" t="s">
        <v>319</v>
      </c>
      <c r="E1069" s="237" t="s">
        <v>19</v>
      </c>
      <c r="F1069" s="238" t="s">
        <v>83</v>
      </c>
      <c r="G1069" s="235"/>
      <c r="H1069" s="239">
        <v>1</v>
      </c>
      <c r="I1069" s="240"/>
      <c r="J1069" s="235"/>
      <c r="K1069" s="235"/>
      <c r="L1069" s="241"/>
      <c r="M1069" s="242"/>
      <c r="N1069" s="243"/>
      <c r="O1069" s="243"/>
      <c r="P1069" s="243"/>
      <c r="Q1069" s="243"/>
      <c r="R1069" s="243"/>
      <c r="S1069" s="243"/>
      <c r="T1069" s="244"/>
      <c r="U1069" s="13"/>
      <c r="V1069" s="13"/>
      <c r="W1069" s="13"/>
      <c r="X1069" s="13"/>
      <c r="Y1069" s="13"/>
      <c r="Z1069" s="13"/>
      <c r="AA1069" s="13"/>
      <c r="AB1069" s="13"/>
      <c r="AC1069" s="13"/>
      <c r="AD1069" s="13"/>
      <c r="AE1069" s="13"/>
      <c r="AT1069" s="245" t="s">
        <v>319</v>
      </c>
      <c r="AU1069" s="245" t="s">
        <v>85</v>
      </c>
      <c r="AV1069" s="13" t="s">
        <v>85</v>
      </c>
      <c r="AW1069" s="13" t="s">
        <v>37</v>
      </c>
      <c r="AX1069" s="13" t="s">
        <v>83</v>
      </c>
      <c r="AY1069" s="245" t="s">
        <v>308</v>
      </c>
    </row>
    <row r="1070" s="2" customFormat="1" ht="16.5" customHeight="1">
      <c r="A1070" s="41"/>
      <c r="B1070" s="42"/>
      <c r="C1070" s="216" t="s">
        <v>3774</v>
      </c>
      <c r="D1070" s="216" t="s">
        <v>310</v>
      </c>
      <c r="E1070" s="217" t="s">
        <v>3775</v>
      </c>
      <c r="F1070" s="218" t="s">
        <v>3776</v>
      </c>
      <c r="G1070" s="219" t="s">
        <v>323</v>
      </c>
      <c r="H1070" s="220">
        <v>1</v>
      </c>
      <c r="I1070" s="221"/>
      <c r="J1070" s="222">
        <f>ROUND(I1070*H1070,2)</f>
        <v>0</v>
      </c>
      <c r="K1070" s="218" t="s">
        <v>314</v>
      </c>
      <c r="L1070" s="47"/>
      <c r="M1070" s="223" t="s">
        <v>19</v>
      </c>
      <c r="N1070" s="224" t="s">
        <v>47</v>
      </c>
      <c r="O1070" s="87"/>
      <c r="P1070" s="225">
        <f>O1070*H1070</f>
        <v>0</v>
      </c>
      <c r="Q1070" s="225">
        <v>0</v>
      </c>
      <c r="R1070" s="225">
        <f>Q1070*H1070</f>
        <v>0</v>
      </c>
      <c r="S1070" s="225">
        <v>0</v>
      </c>
      <c r="T1070" s="226">
        <f>S1070*H1070</f>
        <v>0</v>
      </c>
      <c r="U1070" s="41"/>
      <c r="V1070" s="41"/>
      <c r="W1070" s="41"/>
      <c r="X1070" s="41"/>
      <c r="Y1070" s="41"/>
      <c r="Z1070" s="41"/>
      <c r="AA1070" s="41"/>
      <c r="AB1070" s="41"/>
      <c r="AC1070" s="41"/>
      <c r="AD1070" s="41"/>
      <c r="AE1070" s="41"/>
      <c r="AR1070" s="227" t="s">
        <v>782</v>
      </c>
      <c r="AT1070" s="227" t="s">
        <v>310</v>
      </c>
      <c r="AU1070" s="227" t="s">
        <v>85</v>
      </c>
      <c r="AY1070" s="20" t="s">
        <v>308</v>
      </c>
      <c r="BE1070" s="228">
        <f>IF(N1070="základní",J1070,0)</f>
        <v>0</v>
      </c>
      <c r="BF1070" s="228">
        <f>IF(N1070="snížená",J1070,0)</f>
        <v>0</v>
      </c>
      <c r="BG1070" s="228">
        <f>IF(N1070="zákl. přenesená",J1070,0)</f>
        <v>0</v>
      </c>
      <c r="BH1070" s="228">
        <f>IF(N1070="sníž. přenesená",J1070,0)</f>
        <v>0</v>
      </c>
      <c r="BI1070" s="228">
        <f>IF(N1070="nulová",J1070,0)</f>
        <v>0</v>
      </c>
      <c r="BJ1070" s="20" t="s">
        <v>83</v>
      </c>
      <c r="BK1070" s="228">
        <f>ROUND(I1070*H1070,2)</f>
        <v>0</v>
      </c>
      <c r="BL1070" s="20" t="s">
        <v>782</v>
      </c>
      <c r="BM1070" s="227" t="s">
        <v>3777</v>
      </c>
    </row>
    <row r="1071" s="2" customFormat="1">
      <c r="A1071" s="41"/>
      <c r="B1071" s="42"/>
      <c r="C1071" s="43"/>
      <c r="D1071" s="229" t="s">
        <v>317</v>
      </c>
      <c r="E1071" s="43"/>
      <c r="F1071" s="230" t="s">
        <v>3778</v>
      </c>
      <c r="G1071" s="43"/>
      <c r="H1071" s="43"/>
      <c r="I1071" s="231"/>
      <c r="J1071" s="43"/>
      <c r="K1071" s="43"/>
      <c r="L1071" s="47"/>
      <c r="M1071" s="232"/>
      <c r="N1071" s="233"/>
      <c r="O1071" s="87"/>
      <c r="P1071" s="87"/>
      <c r="Q1071" s="87"/>
      <c r="R1071" s="87"/>
      <c r="S1071" s="87"/>
      <c r="T1071" s="88"/>
      <c r="U1071" s="41"/>
      <c r="V1071" s="41"/>
      <c r="W1071" s="41"/>
      <c r="X1071" s="41"/>
      <c r="Y1071" s="41"/>
      <c r="Z1071" s="41"/>
      <c r="AA1071" s="41"/>
      <c r="AB1071" s="41"/>
      <c r="AC1071" s="41"/>
      <c r="AD1071" s="41"/>
      <c r="AE1071" s="41"/>
      <c r="AT1071" s="20" t="s">
        <v>317</v>
      </c>
      <c r="AU1071" s="20" t="s">
        <v>85</v>
      </c>
    </row>
    <row r="1072" s="14" customFormat="1">
      <c r="A1072" s="14"/>
      <c r="B1072" s="249"/>
      <c r="C1072" s="250"/>
      <c r="D1072" s="236" t="s">
        <v>319</v>
      </c>
      <c r="E1072" s="251" t="s">
        <v>19</v>
      </c>
      <c r="F1072" s="252" t="s">
        <v>3032</v>
      </c>
      <c r="G1072" s="250"/>
      <c r="H1072" s="251" t="s">
        <v>19</v>
      </c>
      <c r="I1072" s="253"/>
      <c r="J1072" s="250"/>
      <c r="K1072" s="250"/>
      <c r="L1072" s="254"/>
      <c r="M1072" s="255"/>
      <c r="N1072" s="256"/>
      <c r="O1072" s="256"/>
      <c r="P1072" s="256"/>
      <c r="Q1072" s="256"/>
      <c r="R1072" s="256"/>
      <c r="S1072" s="256"/>
      <c r="T1072" s="257"/>
      <c r="U1072" s="14"/>
      <c r="V1072" s="14"/>
      <c r="W1072" s="14"/>
      <c r="X1072" s="14"/>
      <c r="Y1072" s="14"/>
      <c r="Z1072" s="14"/>
      <c r="AA1072" s="14"/>
      <c r="AB1072" s="14"/>
      <c r="AC1072" s="14"/>
      <c r="AD1072" s="14"/>
      <c r="AE1072" s="14"/>
      <c r="AT1072" s="258" t="s">
        <v>319</v>
      </c>
      <c r="AU1072" s="258" t="s">
        <v>85</v>
      </c>
      <c r="AV1072" s="14" t="s">
        <v>83</v>
      </c>
      <c r="AW1072" s="14" t="s">
        <v>37</v>
      </c>
      <c r="AX1072" s="14" t="s">
        <v>76</v>
      </c>
      <c r="AY1072" s="258" t="s">
        <v>308</v>
      </c>
    </row>
    <row r="1073" s="14" customFormat="1">
      <c r="A1073" s="14"/>
      <c r="B1073" s="249"/>
      <c r="C1073" s="250"/>
      <c r="D1073" s="236" t="s">
        <v>319</v>
      </c>
      <c r="E1073" s="251" t="s">
        <v>19</v>
      </c>
      <c r="F1073" s="252" t="s">
        <v>3779</v>
      </c>
      <c r="G1073" s="250"/>
      <c r="H1073" s="251" t="s">
        <v>19</v>
      </c>
      <c r="I1073" s="253"/>
      <c r="J1073" s="250"/>
      <c r="K1073" s="250"/>
      <c r="L1073" s="254"/>
      <c r="M1073" s="255"/>
      <c r="N1073" s="256"/>
      <c r="O1073" s="256"/>
      <c r="P1073" s="256"/>
      <c r="Q1073" s="256"/>
      <c r="R1073" s="256"/>
      <c r="S1073" s="256"/>
      <c r="T1073" s="257"/>
      <c r="U1073" s="14"/>
      <c r="V1073" s="14"/>
      <c r="W1073" s="14"/>
      <c r="X1073" s="14"/>
      <c r="Y1073" s="14"/>
      <c r="Z1073" s="14"/>
      <c r="AA1073" s="14"/>
      <c r="AB1073" s="14"/>
      <c r="AC1073" s="14"/>
      <c r="AD1073" s="14"/>
      <c r="AE1073" s="14"/>
      <c r="AT1073" s="258" t="s">
        <v>319</v>
      </c>
      <c r="AU1073" s="258" t="s">
        <v>85</v>
      </c>
      <c r="AV1073" s="14" t="s">
        <v>83</v>
      </c>
      <c r="AW1073" s="14" t="s">
        <v>37</v>
      </c>
      <c r="AX1073" s="14" t="s">
        <v>76</v>
      </c>
      <c r="AY1073" s="258" t="s">
        <v>308</v>
      </c>
    </row>
    <row r="1074" s="13" customFormat="1">
      <c r="A1074" s="13"/>
      <c r="B1074" s="234"/>
      <c r="C1074" s="235"/>
      <c r="D1074" s="236" t="s">
        <v>319</v>
      </c>
      <c r="E1074" s="237" t="s">
        <v>19</v>
      </c>
      <c r="F1074" s="238" t="s">
        <v>83</v>
      </c>
      <c r="G1074" s="235"/>
      <c r="H1074" s="239">
        <v>1</v>
      </c>
      <c r="I1074" s="240"/>
      <c r="J1074" s="235"/>
      <c r="K1074" s="235"/>
      <c r="L1074" s="241"/>
      <c r="M1074" s="242"/>
      <c r="N1074" s="243"/>
      <c r="O1074" s="243"/>
      <c r="P1074" s="243"/>
      <c r="Q1074" s="243"/>
      <c r="R1074" s="243"/>
      <c r="S1074" s="243"/>
      <c r="T1074" s="244"/>
      <c r="U1074" s="13"/>
      <c r="V1074" s="13"/>
      <c r="W1074" s="13"/>
      <c r="X1074" s="13"/>
      <c r="Y1074" s="13"/>
      <c r="Z1074" s="13"/>
      <c r="AA1074" s="13"/>
      <c r="AB1074" s="13"/>
      <c r="AC1074" s="13"/>
      <c r="AD1074" s="13"/>
      <c r="AE1074" s="13"/>
      <c r="AT1074" s="245" t="s">
        <v>319</v>
      </c>
      <c r="AU1074" s="245" t="s">
        <v>85</v>
      </c>
      <c r="AV1074" s="13" t="s">
        <v>85</v>
      </c>
      <c r="AW1074" s="13" t="s">
        <v>37</v>
      </c>
      <c r="AX1074" s="13" t="s">
        <v>83</v>
      </c>
      <c r="AY1074" s="245" t="s">
        <v>308</v>
      </c>
    </row>
    <row r="1075" s="2" customFormat="1" ht="16.5" customHeight="1">
      <c r="A1075" s="41"/>
      <c r="B1075" s="42"/>
      <c r="C1075" s="216" t="s">
        <v>3780</v>
      </c>
      <c r="D1075" s="216" t="s">
        <v>310</v>
      </c>
      <c r="E1075" s="217" t="s">
        <v>3781</v>
      </c>
      <c r="F1075" s="218" t="s">
        <v>3782</v>
      </c>
      <c r="G1075" s="219" t="s">
        <v>323</v>
      </c>
      <c r="H1075" s="220">
        <v>4</v>
      </c>
      <c r="I1075" s="221"/>
      <c r="J1075" s="222">
        <f>ROUND(I1075*H1075,2)</f>
        <v>0</v>
      </c>
      <c r="K1075" s="218" t="s">
        <v>314</v>
      </c>
      <c r="L1075" s="47"/>
      <c r="M1075" s="223" t="s">
        <v>19</v>
      </c>
      <c r="N1075" s="224" t="s">
        <v>47</v>
      </c>
      <c r="O1075" s="87"/>
      <c r="P1075" s="225">
        <f>O1075*H1075</f>
        <v>0</v>
      </c>
      <c r="Q1075" s="225">
        <v>0</v>
      </c>
      <c r="R1075" s="225">
        <f>Q1075*H1075</f>
        <v>0</v>
      </c>
      <c r="S1075" s="225">
        <v>0</v>
      </c>
      <c r="T1075" s="226">
        <f>S1075*H1075</f>
        <v>0</v>
      </c>
      <c r="U1075" s="41"/>
      <c r="V1075" s="41"/>
      <c r="W1075" s="41"/>
      <c r="X1075" s="41"/>
      <c r="Y1075" s="41"/>
      <c r="Z1075" s="41"/>
      <c r="AA1075" s="41"/>
      <c r="AB1075" s="41"/>
      <c r="AC1075" s="41"/>
      <c r="AD1075" s="41"/>
      <c r="AE1075" s="41"/>
      <c r="AR1075" s="227" t="s">
        <v>782</v>
      </c>
      <c r="AT1075" s="227" t="s">
        <v>310</v>
      </c>
      <c r="AU1075" s="227" t="s">
        <v>85</v>
      </c>
      <c r="AY1075" s="20" t="s">
        <v>308</v>
      </c>
      <c r="BE1075" s="228">
        <f>IF(N1075="základní",J1075,0)</f>
        <v>0</v>
      </c>
      <c r="BF1075" s="228">
        <f>IF(N1075="snížená",J1075,0)</f>
        <v>0</v>
      </c>
      <c r="BG1075" s="228">
        <f>IF(N1075="zákl. přenesená",J1075,0)</f>
        <v>0</v>
      </c>
      <c r="BH1075" s="228">
        <f>IF(N1075="sníž. přenesená",J1075,0)</f>
        <v>0</v>
      </c>
      <c r="BI1075" s="228">
        <f>IF(N1075="nulová",J1075,0)</f>
        <v>0</v>
      </c>
      <c r="BJ1075" s="20" t="s">
        <v>83</v>
      </c>
      <c r="BK1075" s="228">
        <f>ROUND(I1075*H1075,2)</f>
        <v>0</v>
      </c>
      <c r="BL1075" s="20" t="s">
        <v>782</v>
      </c>
      <c r="BM1075" s="227" t="s">
        <v>3783</v>
      </c>
    </row>
    <row r="1076" s="2" customFormat="1">
      <c r="A1076" s="41"/>
      <c r="B1076" s="42"/>
      <c r="C1076" s="43"/>
      <c r="D1076" s="229" t="s">
        <v>317</v>
      </c>
      <c r="E1076" s="43"/>
      <c r="F1076" s="230" t="s">
        <v>3784</v>
      </c>
      <c r="G1076" s="43"/>
      <c r="H1076" s="43"/>
      <c r="I1076" s="231"/>
      <c r="J1076" s="43"/>
      <c r="K1076" s="43"/>
      <c r="L1076" s="47"/>
      <c r="M1076" s="232"/>
      <c r="N1076" s="233"/>
      <c r="O1076" s="87"/>
      <c r="P1076" s="87"/>
      <c r="Q1076" s="87"/>
      <c r="R1076" s="87"/>
      <c r="S1076" s="87"/>
      <c r="T1076" s="88"/>
      <c r="U1076" s="41"/>
      <c r="V1076" s="41"/>
      <c r="W1076" s="41"/>
      <c r="X1076" s="41"/>
      <c r="Y1076" s="41"/>
      <c r="Z1076" s="41"/>
      <c r="AA1076" s="41"/>
      <c r="AB1076" s="41"/>
      <c r="AC1076" s="41"/>
      <c r="AD1076" s="41"/>
      <c r="AE1076" s="41"/>
      <c r="AT1076" s="20" t="s">
        <v>317</v>
      </c>
      <c r="AU1076" s="20" t="s">
        <v>85</v>
      </c>
    </row>
    <row r="1077" s="14" customFormat="1">
      <c r="A1077" s="14"/>
      <c r="B1077" s="249"/>
      <c r="C1077" s="250"/>
      <c r="D1077" s="236" t="s">
        <v>319</v>
      </c>
      <c r="E1077" s="251" t="s">
        <v>19</v>
      </c>
      <c r="F1077" s="252" t="s">
        <v>3032</v>
      </c>
      <c r="G1077" s="250"/>
      <c r="H1077" s="251" t="s">
        <v>19</v>
      </c>
      <c r="I1077" s="253"/>
      <c r="J1077" s="250"/>
      <c r="K1077" s="250"/>
      <c r="L1077" s="254"/>
      <c r="M1077" s="255"/>
      <c r="N1077" s="256"/>
      <c r="O1077" s="256"/>
      <c r="P1077" s="256"/>
      <c r="Q1077" s="256"/>
      <c r="R1077" s="256"/>
      <c r="S1077" s="256"/>
      <c r="T1077" s="257"/>
      <c r="U1077" s="14"/>
      <c r="V1077" s="14"/>
      <c r="W1077" s="14"/>
      <c r="X1077" s="14"/>
      <c r="Y1077" s="14"/>
      <c r="Z1077" s="14"/>
      <c r="AA1077" s="14"/>
      <c r="AB1077" s="14"/>
      <c r="AC1077" s="14"/>
      <c r="AD1077" s="14"/>
      <c r="AE1077" s="14"/>
      <c r="AT1077" s="258" t="s">
        <v>319</v>
      </c>
      <c r="AU1077" s="258" t="s">
        <v>85</v>
      </c>
      <c r="AV1077" s="14" t="s">
        <v>83</v>
      </c>
      <c r="AW1077" s="14" t="s">
        <v>37</v>
      </c>
      <c r="AX1077" s="14" t="s">
        <v>76</v>
      </c>
      <c r="AY1077" s="258" t="s">
        <v>308</v>
      </c>
    </row>
    <row r="1078" s="14" customFormat="1">
      <c r="A1078" s="14"/>
      <c r="B1078" s="249"/>
      <c r="C1078" s="250"/>
      <c r="D1078" s="236" t="s">
        <v>319</v>
      </c>
      <c r="E1078" s="251" t="s">
        <v>19</v>
      </c>
      <c r="F1078" s="252" t="s">
        <v>3785</v>
      </c>
      <c r="G1078" s="250"/>
      <c r="H1078" s="251" t="s">
        <v>19</v>
      </c>
      <c r="I1078" s="253"/>
      <c r="J1078" s="250"/>
      <c r="K1078" s="250"/>
      <c r="L1078" s="254"/>
      <c r="M1078" s="255"/>
      <c r="N1078" s="256"/>
      <c r="O1078" s="256"/>
      <c r="P1078" s="256"/>
      <c r="Q1078" s="256"/>
      <c r="R1078" s="256"/>
      <c r="S1078" s="256"/>
      <c r="T1078" s="257"/>
      <c r="U1078" s="14"/>
      <c r="V1078" s="14"/>
      <c r="W1078" s="14"/>
      <c r="X1078" s="14"/>
      <c r="Y1078" s="14"/>
      <c r="Z1078" s="14"/>
      <c r="AA1078" s="14"/>
      <c r="AB1078" s="14"/>
      <c r="AC1078" s="14"/>
      <c r="AD1078" s="14"/>
      <c r="AE1078" s="14"/>
      <c r="AT1078" s="258" t="s">
        <v>319</v>
      </c>
      <c r="AU1078" s="258" t="s">
        <v>85</v>
      </c>
      <c r="AV1078" s="14" t="s">
        <v>83</v>
      </c>
      <c r="AW1078" s="14" t="s">
        <v>37</v>
      </c>
      <c r="AX1078" s="14" t="s">
        <v>76</v>
      </c>
      <c r="AY1078" s="258" t="s">
        <v>308</v>
      </c>
    </row>
    <row r="1079" s="13" customFormat="1">
      <c r="A1079" s="13"/>
      <c r="B1079" s="234"/>
      <c r="C1079" s="235"/>
      <c r="D1079" s="236" t="s">
        <v>319</v>
      </c>
      <c r="E1079" s="237" t="s">
        <v>19</v>
      </c>
      <c r="F1079" s="238" t="s">
        <v>315</v>
      </c>
      <c r="G1079" s="235"/>
      <c r="H1079" s="239">
        <v>4</v>
      </c>
      <c r="I1079" s="240"/>
      <c r="J1079" s="235"/>
      <c r="K1079" s="235"/>
      <c r="L1079" s="241"/>
      <c r="M1079" s="242"/>
      <c r="N1079" s="243"/>
      <c r="O1079" s="243"/>
      <c r="P1079" s="243"/>
      <c r="Q1079" s="243"/>
      <c r="R1079" s="243"/>
      <c r="S1079" s="243"/>
      <c r="T1079" s="244"/>
      <c r="U1079" s="13"/>
      <c r="V1079" s="13"/>
      <c r="W1079" s="13"/>
      <c r="X1079" s="13"/>
      <c r="Y1079" s="13"/>
      <c r="Z1079" s="13"/>
      <c r="AA1079" s="13"/>
      <c r="AB1079" s="13"/>
      <c r="AC1079" s="13"/>
      <c r="AD1079" s="13"/>
      <c r="AE1079" s="13"/>
      <c r="AT1079" s="245" t="s">
        <v>319</v>
      </c>
      <c r="AU1079" s="245" t="s">
        <v>85</v>
      </c>
      <c r="AV1079" s="13" t="s">
        <v>85</v>
      </c>
      <c r="AW1079" s="13" t="s">
        <v>37</v>
      </c>
      <c r="AX1079" s="13" t="s">
        <v>83</v>
      </c>
      <c r="AY1079" s="245" t="s">
        <v>308</v>
      </c>
    </row>
    <row r="1080" s="2" customFormat="1" ht="16.5" customHeight="1">
      <c r="A1080" s="41"/>
      <c r="B1080" s="42"/>
      <c r="C1080" s="216" t="s">
        <v>3786</v>
      </c>
      <c r="D1080" s="216" t="s">
        <v>310</v>
      </c>
      <c r="E1080" s="217" t="s">
        <v>3787</v>
      </c>
      <c r="F1080" s="218" t="s">
        <v>3788</v>
      </c>
      <c r="G1080" s="219" t="s">
        <v>323</v>
      </c>
      <c r="H1080" s="220">
        <v>5</v>
      </c>
      <c r="I1080" s="221"/>
      <c r="J1080" s="222">
        <f>ROUND(I1080*H1080,2)</f>
        <v>0</v>
      </c>
      <c r="K1080" s="218" t="s">
        <v>314</v>
      </c>
      <c r="L1080" s="47"/>
      <c r="M1080" s="223" t="s">
        <v>19</v>
      </c>
      <c r="N1080" s="224" t="s">
        <v>47</v>
      </c>
      <c r="O1080" s="87"/>
      <c r="P1080" s="225">
        <f>O1080*H1080</f>
        <v>0</v>
      </c>
      <c r="Q1080" s="225">
        <v>0</v>
      </c>
      <c r="R1080" s="225">
        <f>Q1080*H1080</f>
        <v>0</v>
      </c>
      <c r="S1080" s="225">
        <v>0</v>
      </c>
      <c r="T1080" s="226">
        <f>S1080*H1080</f>
        <v>0</v>
      </c>
      <c r="U1080" s="41"/>
      <c r="V1080" s="41"/>
      <c r="W1080" s="41"/>
      <c r="X1080" s="41"/>
      <c r="Y1080" s="41"/>
      <c r="Z1080" s="41"/>
      <c r="AA1080" s="41"/>
      <c r="AB1080" s="41"/>
      <c r="AC1080" s="41"/>
      <c r="AD1080" s="41"/>
      <c r="AE1080" s="41"/>
      <c r="AR1080" s="227" t="s">
        <v>782</v>
      </c>
      <c r="AT1080" s="227" t="s">
        <v>310</v>
      </c>
      <c r="AU1080" s="227" t="s">
        <v>85</v>
      </c>
      <c r="AY1080" s="20" t="s">
        <v>308</v>
      </c>
      <c r="BE1080" s="228">
        <f>IF(N1080="základní",J1080,0)</f>
        <v>0</v>
      </c>
      <c r="BF1080" s="228">
        <f>IF(N1080="snížená",J1080,0)</f>
        <v>0</v>
      </c>
      <c r="BG1080" s="228">
        <f>IF(N1080="zákl. přenesená",J1080,0)</f>
        <v>0</v>
      </c>
      <c r="BH1080" s="228">
        <f>IF(N1080="sníž. přenesená",J1080,0)</f>
        <v>0</v>
      </c>
      <c r="BI1080" s="228">
        <f>IF(N1080="nulová",J1080,0)</f>
        <v>0</v>
      </c>
      <c r="BJ1080" s="20" t="s">
        <v>83</v>
      </c>
      <c r="BK1080" s="228">
        <f>ROUND(I1080*H1080,2)</f>
        <v>0</v>
      </c>
      <c r="BL1080" s="20" t="s">
        <v>782</v>
      </c>
      <c r="BM1080" s="227" t="s">
        <v>3789</v>
      </c>
    </row>
    <row r="1081" s="2" customFormat="1">
      <c r="A1081" s="41"/>
      <c r="B1081" s="42"/>
      <c r="C1081" s="43"/>
      <c r="D1081" s="229" t="s">
        <v>317</v>
      </c>
      <c r="E1081" s="43"/>
      <c r="F1081" s="230" t="s">
        <v>3790</v>
      </c>
      <c r="G1081" s="43"/>
      <c r="H1081" s="43"/>
      <c r="I1081" s="231"/>
      <c r="J1081" s="43"/>
      <c r="K1081" s="43"/>
      <c r="L1081" s="47"/>
      <c r="M1081" s="232"/>
      <c r="N1081" s="233"/>
      <c r="O1081" s="87"/>
      <c r="P1081" s="87"/>
      <c r="Q1081" s="87"/>
      <c r="R1081" s="87"/>
      <c r="S1081" s="87"/>
      <c r="T1081" s="88"/>
      <c r="U1081" s="41"/>
      <c r="V1081" s="41"/>
      <c r="W1081" s="41"/>
      <c r="X1081" s="41"/>
      <c r="Y1081" s="41"/>
      <c r="Z1081" s="41"/>
      <c r="AA1081" s="41"/>
      <c r="AB1081" s="41"/>
      <c r="AC1081" s="41"/>
      <c r="AD1081" s="41"/>
      <c r="AE1081" s="41"/>
      <c r="AT1081" s="20" t="s">
        <v>317</v>
      </c>
      <c r="AU1081" s="20" t="s">
        <v>85</v>
      </c>
    </row>
    <row r="1082" s="14" customFormat="1">
      <c r="A1082" s="14"/>
      <c r="B1082" s="249"/>
      <c r="C1082" s="250"/>
      <c r="D1082" s="236" t="s">
        <v>319</v>
      </c>
      <c r="E1082" s="251" t="s">
        <v>19</v>
      </c>
      <c r="F1082" s="252" t="s">
        <v>3032</v>
      </c>
      <c r="G1082" s="250"/>
      <c r="H1082" s="251" t="s">
        <v>19</v>
      </c>
      <c r="I1082" s="253"/>
      <c r="J1082" s="250"/>
      <c r="K1082" s="250"/>
      <c r="L1082" s="254"/>
      <c r="M1082" s="255"/>
      <c r="N1082" s="256"/>
      <c r="O1082" s="256"/>
      <c r="P1082" s="256"/>
      <c r="Q1082" s="256"/>
      <c r="R1082" s="256"/>
      <c r="S1082" s="256"/>
      <c r="T1082" s="257"/>
      <c r="U1082" s="14"/>
      <c r="V1082" s="14"/>
      <c r="W1082" s="14"/>
      <c r="X1082" s="14"/>
      <c r="Y1082" s="14"/>
      <c r="Z1082" s="14"/>
      <c r="AA1082" s="14"/>
      <c r="AB1082" s="14"/>
      <c r="AC1082" s="14"/>
      <c r="AD1082" s="14"/>
      <c r="AE1082" s="14"/>
      <c r="AT1082" s="258" t="s">
        <v>319</v>
      </c>
      <c r="AU1082" s="258" t="s">
        <v>85</v>
      </c>
      <c r="AV1082" s="14" t="s">
        <v>83</v>
      </c>
      <c r="AW1082" s="14" t="s">
        <v>37</v>
      </c>
      <c r="AX1082" s="14" t="s">
        <v>76</v>
      </c>
      <c r="AY1082" s="258" t="s">
        <v>308</v>
      </c>
    </row>
    <row r="1083" s="14" customFormat="1">
      <c r="A1083" s="14"/>
      <c r="B1083" s="249"/>
      <c r="C1083" s="250"/>
      <c r="D1083" s="236" t="s">
        <v>319</v>
      </c>
      <c r="E1083" s="251" t="s">
        <v>19</v>
      </c>
      <c r="F1083" s="252" t="s">
        <v>3791</v>
      </c>
      <c r="G1083" s="250"/>
      <c r="H1083" s="251" t="s">
        <v>19</v>
      </c>
      <c r="I1083" s="253"/>
      <c r="J1083" s="250"/>
      <c r="K1083" s="250"/>
      <c r="L1083" s="254"/>
      <c r="M1083" s="255"/>
      <c r="N1083" s="256"/>
      <c r="O1083" s="256"/>
      <c r="P1083" s="256"/>
      <c r="Q1083" s="256"/>
      <c r="R1083" s="256"/>
      <c r="S1083" s="256"/>
      <c r="T1083" s="257"/>
      <c r="U1083" s="14"/>
      <c r="V1083" s="14"/>
      <c r="W1083" s="14"/>
      <c r="X1083" s="14"/>
      <c r="Y1083" s="14"/>
      <c r="Z1083" s="14"/>
      <c r="AA1083" s="14"/>
      <c r="AB1083" s="14"/>
      <c r="AC1083" s="14"/>
      <c r="AD1083" s="14"/>
      <c r="AE1083" s="14"/>
      <c r="AT1083" s="258" t="s">
        <v>319</v>
      </c>
      <c r="AU1083" s="258" t="s">
        <v>85</v>
      </c>
      <c r="AV1083" s="14" t="s">
        <v>83</v>
      </c>
      <c r="AW1083" s="14" t="s">
        <v>37</v>
      </c>
      <c r="AX1083" s="14" t="s">
        <v>76</v>
      </c>
      <c r="AY1083" s="258" t="s">
        <v>308</v>
      </c>
    </row>
    <row r="1084" s="13" customFormat="1">
      <c r="A1084" s="13"/>
      <c r="B1084" s="234"/>
      <c r="C1084" s="235"/>
      <c r="D1084" s="236" t="s">
        <v>319</v>
      </c>
      <c r="E1084" s="237" t="s">
        <v>19</v>
      </c>
      <c r="F1084" s="238" t="s">
        <v>336</v>
      </c>
      <c r="G1084" s="235"/>
      <c r="H1084" s="239">
        <v>5</v>
      </c>
      <c r="I1084" s="240"/>
      <c r="J1084" s="235"/>
      <c r="K1084" s="235"/>
      <c r="L1084" s="241"/>
      <c r="M1084" s="242"/>
      <c r="N1084" s="243"/>
      <c r="O1084" s="243"/>
      <c r="P1084" s="243"/>
      <c r="Q1084" s="243"/>
      <c r="R1084" s="243"/>
      <c r="S1084" s="243"/>
      <c r="T1084" s="244"/>
      <c r="U1084" s="13"/>
      <c r="V1084" s="13"/>
      <c r="W1084" s="13"/>
      <c r="X1084" s="13"/>
      <c r="Y1084" s="13"/>
      <c r="Z1084" s="13"/>
      <c r="AA1084" s="13"/>
      <c r="AB1084" s="13"/>
      <c r="AC1084" s="13"/>
      <c r="AD1084" s="13"/>
      <c r="AE1084" s="13"/>
      <c r="AT1084" s="245" t="s">
        <v>319</v>
      </c>
      <c r="AU1084" s="245" t="s">
        <v>85</v>
      </c>
      <c r="AV1084" s="13" t="s">
        <v>85</v>
      </c>
      <c r="AW1084" s="13" t="s">
        <v>37</v>
      </c>
      <c r="AX1084" s="13" t="s">
        <v>83</v>
      </c>
      <c r="AY1084" s="245" t="s">
        <v>308</v>
      </c>
    </row>
    <row r="1085" s="2" customFormat="1" ht="16.5" customHeight="1">
      <c r="A1085" s="41"/>
      <c r="B1085" s="42"/>
      <c r="C1085" s="216" t="s">
        <v>3792</v>
      </c>
      <c r="D1085" s="216" t="s">
        <v>310</v>
      </c>
      <c r="E1085" s="217" t="s">
        <v>3793</v>
      </c>
      <c r="F1085" s="218" t="s">
        <v>3794</v>
      </c>
      <c r="G1085" s="219" t="s">
        <v>323</v>
      </c>
      <c r="H1085" s="220">
        <v>1</v>
      </c>
      <c r="I1085" s="221"/>
      <c r="J1085" s="222">
        <f>ROUND(I1085*H1085,2)</f>
        <v>0</v>
      </c>
      <c r="K1085" s="218" t="s">
        <v>314</v>
      </c>
      <c r="L1085" s="47"/>
      <c r="M1085" s="223" t="s">
        <v>19</v>
      </c>
      <c r="N1085" s="224" t="s">
        <v>47</v>
      </c>
      <c r="O1085" s="87"/>
      <c r="P1085" s="225">
        <f>O1085*H1085</f>
        <v>0</v>
      </c>
      <c r="Q1085" s="225">
        <v>0</v>
      </c>
      <c r="R1085" s="225">
        <f>Q1085*H1085</f>
        <v>0</v>
      </c>
      <c r="S1085" s="225">
        <v>0</v>
      </c>
      <c r="T1085" s="226">
        <f>S1085*H1085</f>
        <v>0</v>
      </c>
      <c r="U1085" s="41"/>
      <c r="V1085" s="41"/>
      <c r="W1085" s="41"/>
      <c r="X1085" s="41"/>
      <c r="Y1085" s="41"/>
      <c r="Z1085" s="41"/>
      <c r="AA1085" s="41"/>
      <c r="AB1085" s="41"/>
      <c r="AC1085" s="41"/>
      <c r="AD1085" s="41"/>
      <c r="AE1085" s="41"/>
      <c r="AR1085" s="227" t="s">
        <v>782</v>
      </c>
      <c r="AT1085" s="227" t="s">
        <v>310</v>
      </c>
      <c r="AU1085" s="227" t="s">
        <v>85</v>
      </c>
      <c r="AY1085" s="20" t="s">
        <v>308</v>
      </c>
      <c r="BE1085" s="228">
        <f>IF(N1085="základní",J1085,0)</f>
        <v>0</v>
      </c>
      <c r="BF1085" s="228">
        <f>IF(N1085="snížená",J1085,0)</f>
        <v>0</v>
      </c>
      <c r="BG1085" s="228">
        <f>IF(N1085="zákl. přenesená",J1085,0)</f>
        <v>0</v>
      </c>
      <c r="BH1085" s="228">
        <f>IF(N1085="sníž. přenesená",J1085,0)</f>
        <v>0</v>
      </c>
      <c r="BI1085" s="228">
        <f>IF(N1085="nulová",J1085,0)</f>
        <v>0</v>
      </c>
      <c r="BJ1085" s="20" t="s">
        <v>83</v>
      </c>
      <c r="BK1085" s="228">
        <f>ROUND(I1085*H1085,2)</f>
        <v>0</v>
      </c>
      <c r="BL1085" s="20" t="s">
        <v>782</v>
      </c>
      <c r="BM1085" s="227" t="s">
        <v>3795</v>
      </c>
    </row>
    <row r="1086" s="2" customFormat="1">
      <c r="A1086" s="41"/>
      <c r="B1086" s="42"/>
      <c r="C1086" s="43"/>
      <c r="D1086" s="229" t="s">
        <v>317</v>
      </c>
      <c r="E1086" s="43"/>
      <c r="F1086" s="230" t="s">
        <v>3796</v>
      </c>
      <c r="G1086" s="43"/>
      <c r="H1086" s="43"/>
      <c r="I1086" s="231"/>
      <c r="J1086" s="43"/>
      <c r="K1086" s="43"/>
      <c r="L1086" s="47"/>
      <c r="M1086" s="232"/>
      <c r="N1086" s="233"/>
      <c r="O1086" s="87"/>
      <c r="P1086" s="87"/>
      <c r="Q1086" s="87"/>
      <c r="R1086" s="87"/>
      <c r="S1086" s="87"/>
      <c r="T1086" s="88"/>
      <c r="U1086" s="41"/>
      <c r="V1086" s="41"/>
      <c r="W1086" s="41"/>
      <c r="X1086" s="41"/>
      <c r="Y1086" s="41"/>
      <c r="Z1086" s="41"/>
      <c r="AA1086" s="41"/>
      <c r="AB1086" s="41"/>
      <c r="AC1086" s="41"/>
      <c r="AD1086" s="41"/>
      <c r="AE1086" s="41"/>
      <c r="AT1086" s="20" t="s">
        <v>317</v>
      </c>
      <c r="AU1086" s="20" t="s">
        <v>85</v>
      </c>
    </row>
    <row r="1087" s="14" customFormat="1">
      <c r="A1087" s="14"/>
      <c r="B1087" s="249"/>
      <c r="C1087" s="250"/>
      <c r="D1087" s="236" t="s">
        <v>319</v>
      </c>
      <c r="E1087" s="251" t="s">
        <v>19</v>
      </c>
      <c r="F1087" s="252" t="s">
        <v>3608</v>
      </c>
      <c r="G1087" s="250"/>
      <c r="H1087" s="251" t="s">
        <v>19</v>
      </c>
      <c r="I1087" s="253"/>
      <c r="J1087" s="250"/>
      <c r="K1087" s="250"/>
      <c r="L1087" s="254"/>
      <c r="M1087" s="255"/>
      <c r="N1087" s="256"/>
      <c r="O1087" s="256"/>
      <c r="P1087" s="256"/>
      <c r="Q1087" s="256"/>
      <c r="R1087" s="256"/>
      <c r="S1087" s="256"/>
      <c r="T1087" s="257"/>
      <c r="U1087" s="14"/>
      <c r="V1087" s="14"/>
      <c r="W1087" s="14"/>
      <c r="X1087" s="14"/>
      <c r="Y1087" s="14"/>
      <c r="Z1087" s="14"/>
      <c r="AA1087" s="14"/>
      <c r="AB1087" s="14"/>
      <c r="AC1087" s="14"/>
      <c r="AD1087" s="14"/>
      <c r="AE1087" s="14"/>
      <c r="AT1087" s="258" t="s">
        <v>319</v>
      </c>
      <c r="AU1087" s="258" t="s">
        <v>85</v>
      </c>
      <c r="AV1087" s="14" t="s">
        <v>83</v>
      </c>
      <c r="AW1087" s="14" t="s">
        <v>37</v>
      </c>
      <c r="AX1087" s="14" t="s">
        <v>76</v>
      </c>
      <c r="AY1087" s="258" t="s">
        <v>308</v>
      </c>
    </row>
    <row r="1088" s="14" customFormat="1">
      <c r="A1088" s="14"/>
      <c r="B1088" s="249"/>
      <c r="C1088" s="250"/>
      <c r="D1088" s="236" t="s">
        <v>319</v>
      </c>
      <c r="E1088" s="251" t="s">
        <v>19</v>
      </c>
      <c r="F1088" s="252" t="s">
        <v>3797</v>
      </c>
      <c r="G1088" s="250"/>
      <c r="H1088" s="251" t="s">
        <v>19</v>
      </c>
      <c r="I1088" s="253"/>
      <c r="J1088" s="250"/>
      <c r="K1088" s="250"/>
      <c r="L1088" s="254"/>
      <c r="M1088" s="255"/>
      <c r="N1088" s="256"/>
      <c r="O1088" s="256"/>
      <c r="P1088" s="256"/>
      <c r="Q1088" s="256"/>
      <c r="R1088" s="256"/>
      <c r="S1088" s="256"/>
      <c r="T1088" s="257"/>
      <c r="U1088" s="14"/>
      <c r="V1088" s="14"/>
      <c r="W1088" s="14"/>
      <c r="X1088" s="14"/>
      <c r="Y1088" s="14"/>
      <c r="Z1088" s="14"/>
      <c r="AA1088" s="14"/>
      <c r="AB1088" s="14"/>
      <c r="AC1088" s="14"/>
      <c r="AD1088" s="14"/>
      <c r="AE1088" s="14"/>
      <c r="AT1088" s="258" t="s">
        <v>319</v>
      </c>
      <c r="AU1088" s="258" t="s">
        <v>85</v>
      </c>
      <c r="AV1088" s="14" t="s">
        <v>83</v>
      </c>
      <c r="AW1088" s="14" t="s">
        <v>37</v>
      </c>
      <c r="AX1088" s="14" t="s">
        <v>76</v>
      </c>
      <c r="AY1088" s="258" t="s">
        <v>308</v>
      </c>
    </row>
    <row r="1089" s="13" customFormat="1">
      <c r="A1089" s="13"/>
      <c r="B1089" s="234"/>
      <c r="C1089" s="235"/>
      <c r="D1089" s="236" t="s">
        <v>319</v>
      </c>
      <c r="E1089" s="237" t="s">
        <v>19</v>
      </c>
      <c r="F1089" s="238" t="s">
        <v>83</v>
      </c>
      <c r="G1089" s="235"/>
      <c r="H1089" s="239">
        <v>1</v>
      </c>
      <c r="I1089" s="240"/>
      <c r="J1089" s="235"/>
      <c r="K1089" s="235"/>
      <c r="L1089" s="241"/>
      <c r="M1089" s="242"/>
      <c r="N1089" s="243"/>
      <c r="O1089" s="243"/>
      <c r="P1089" s="243"/>
      <c r="Q1089" s="243"/>
      <c r="R1089" s="243"/>
      <c r="S1089" s="243"/>
      <c r="T1089" s="244"/>
      <c r="U1089" s="13"/>
      <c r="V1089" s="13"/>
      <c r="W1089" s="13"/>
      <c r="X1089" s="13"/>
      <c r="Y1089" s="13"/>
      <c r="Z1089" s="13"/>
      <c r="AA1089" s="13"/>
      <c r="AB1089" s="13"/>
      <c r="AC1089" s="13"/>
      <c r="AD1089" s="13"/>
      <c r="AE1089" s="13"/>
      <c r="AT1089" s="245" t="s">
        <v>319</v>
      </c>
      <c r="AU1089" s="245" t="s">
        <v>85</v>
      </c>
      <c r="AV1089" s="13" t="s">
        <v>85</v>
      </c>
      <c r="AW1089" s="13" t="s">
        <v>37</v>
      </c>
      <c r="AX1089" s="13" t="s">
        <v>83</v>
      </c>
      <c r="AY1089" s="245" t="s">
        <v>308</v>
      </c>
    </row>
    <row r="1090" s="2" customFormat="1" ht="16.5" customHeight="1">
      <c r="A1090" s="41"/>
      <c r="B1090" s="42"/>
      <c r="C1090" s="280" t="s">
        <v>3423</v>
      </c>
      <c r="D1090" s="280" t="s">
        <v>1137</v>
      </c>
      <c r="E1090" s="281" t="s">
        <v>3798</v>
      </c>
      <c r="F1090" s="282" t="s">
        <v>3799</v>
      </c>
      <c r="G1090" s="283" t="s">
        <v>323</v>
      </c>
      <c r="H1090" s="284">
        <v>1</v>
      </c>
      <c r="I1090" s="285"/>
      <c r="J1090" s="286">
        <f>ROUND(I1090*H1090,2)</f>
        <v>0</v>
      </c>
      <c r="K1090" s="282" t="s">
        <v>3254</v>
      </c>
      <c r="L1090" s="287"/>
      <c r="M1090" s="288" t="s">
        <v>19</v>
      </c>
      <c r="N1090" s="289" t="s">
        <v>47</v>
      </c>
      <c r="O1090" s="87"/>
      <c r="P1090" s="225">
        <f>O1090*H1090</f>
        <v>0</v>
      </c>
      <c r="Q1090" s="225">
        <v>0</v>
      </c>
      <c r="R1090" s="225">
        <f>Q1090*H1090</f>
        <v>0</v>
      </c>
      <c r="S1090" s="225">
        <v>0</v>
      </c>
      <c r="T1090" s="226">
        <f>S1090*H1090</f>
        <v>0</v>
      </c>
      <c r="U1090" s="41"/>
      <c r="V1090" s="41"/>
      <c r="W1090" s="41"/>
      <c r="X1090" s="41"/>
      <c r="Y1090" s="41"/>
      <c r="Z1090" s="41"/>
      <c r="AA1090" s="41"/>
      <c r="AB1090" s="41"/>
      <c r="AC1090" s="41"/>
      <c r="AD1090" s="41"/>
      <c r="AE1090" s="41"/>
      <c r="AR1090" s="227" t="s">
        <v>3255</v>
      </c>
      <c r="AT1090" s="227" t="s">
        <v>1137</v>
      </c>
      <c r="AU1090" s="227" t="s">
        <v>85</v>
      </c>
      <c r="AY1090" s="20" t="s">
        <v>308</v>
      </c>
      <c r="BE1090" s="228">
        <f>IF(N1090="základní",J1090,0)</f>
        <v>0</v>
      </c>
      <c r="BF1090" s="228">
        <f>IF(N1090="snížená",J1090,0)</f>
        <v>0</v>
      </c>
      <c r="BG1090" s="228">
        <f>IF(N1090="zákl. přenesená",J1090,0)</f>
        <v>0</v>
      </c>
      <c r="BH1090" s="228">
        <f>IF(N1090="sníž. přenesená",J1090,0)</f>
        <v>0</v>
      </c>
      <c r="BI1090" s="228">
        <f>IF(N1090="nulová",J1090,0)</f>
        <v>0</v>
      </c>
      <c r="BJ1090" s="20" t="s">
        <v>83</v>
      </c>
      <c r="BK1090" s="228">
        <f>ROUND(I1090*H1090,2)</f>
        <v>0</v>
      </c>
      <c r="BL1090" s="20" t="s">
        <v>782</v>
      </c>
      <c r="BM1090" s="227" t="s">
        <v>3800</v>
      </c>
    </row>
    <row r="1091" s="14" customFormat="1">
      <c r="A1091" s="14"/>
      <c r="B1091" s="249"/>
      <c r="C1091" s="250"/>
      <c r="D1091" s="236" t="s">
        <v>319</v>
      </c>
      <c r="E1091" s="251" t="s">
        <v>19</v>
      </c>
      <c r="F1091" s="252" t="s">
        <v>3608</v>
      </c>
      <c r="G1091" s="250"/>
      <c r="H1091" s="251" t="s">
        <v>19</v>
      </c>
      <c r="I1091" s="253"/>
      <c r="J1091" s="250"/>
      <c r="K1091" s="250"/>
      <c r="L1091" s="254"/>
      <c r="M1091" s="255"/>
      <c r="N1091" s="256"/>
      <c r="O1091" s="256"/>
      <c r="P1091" s="256"/>
      <c r="Q1091" s="256"/>
      <c r="R1091" s="256"/>
      <c r="S1091" s="256"/>
      <c r="T1091" s="257"/>
      <c r="U1091" s="14"/>
      <c r="V1091" s="14"/>
      <c r="W1091" s="14"/>
      <c r="X1091" s="14"/>
      <c r="Y1091" s="14"/>
      <c r="Z1091" s="14"/>
      <c r="AA1091" s="14"/>
      <c r="AB1091" s="14"/>
      <c r="AC1091" s="14"/>
      <c r="AD1091" s="14"/>
      <c r="AE1091" s="14"/>
      <c r="AT1091" s="258" t="s">
        <v>319</v>
      </c>
      <c r="AU1091" s="258" t="s">
        <v>85</v>
      </c>
      <c r="AV1091" s="14" t="s">
        <v>83</v>
      </c>
      <c r="AW1091" s="14" t="s">
        <v>37</v>
      </c>
      <c r="AX1091" s="14" t="s">
        <v>76</v>
      </c>
      <c r="AY1091" s="258" t="s">
        <v>308</v>
      </c>
    </row>
    <row r="1092" s="14" customFormat="1">
      <c r="A1092" s="14"/>
      <c r="B1092" s="249"/>
      <c r="C1092" s="250"/>
      <c r="D1092" s="236" t="s">
        <v>319</v>
      </c>
      <c r="E1092" s="251" t="s">
        <v>19</v>
      </c>
      <c r="F1092" s="252" t="s">
        <v>3801</v>
      </c>
      <c r="G1092" s="250"/>
      <c r="H1092" s="251" t="s">
        <v>19</v>
      </c>
      <c r="I1092" s="253"/>
      <c r="J1092" s="250"/>
      <c r="K1092" s="250"/>
      <c r="L1092" s="254"/>
      <c r="M1092" s="255"/>
      <c r="N1092" s="256"/>
      <c r="O1092" s="256"/>
      <c r="P1092" s="256"/>
      <c r="Q1092" s="256"/>
      <c r="R1092" s="256"/>
      <c r="S1092" s="256"/>
      <c r="T1092" s="257"/>
      <c r="U1092" s="14"/>
      <c r="V1092" s="14"/>
      <c r="W1092" s="14"/>
      <c r="X1092" s="14"/>
      <c r="Y1092" s="14"/>
      <c r="Z1092" s="14"/>
      <c r="AA1092" s="14"/>
      <c r="AB1092" s="14"/>
      <c r="AC1092" s="14"/>
      <c r="AD1092" s="14"/>
      <c r="AE1092" s="14"/>
      <c r="AT1092" s="258" t="s">
        <v>319</v>
      </c>
      <c r="AU1092" s="258" t="s">
        <v>85</v>
      </c>
      <c r="AV1092" s="14" t="s">
        <v>83</v>
      </c>
      <c r="AW1092" s="14" t="s">
        <v>37</v>
      </c>
      <c r="AX1092" s="14" t="s">
        <v>76</v>
      </c>
      <c r="AY1092" s="258" t="s">
        <v>308</v>
      </c>
    </row>
    <row r="1093" s="13" customFormat="1">
      <c r="A1093" s="13"/>
      <c r="B1093" s="234"/>
      <c r="C1093" s="235"/>
      <c r="D1093" s="236" t="s">
        <v>319</v>
      </c>
      <c r="E1093" s="237" t="s">
        <v>19</v>
      </c>
      <c r="F1093" s="238" t="s">
        <v>83</v>
      </c>
      <c r="G1093" s="235"/>
      <c r="H1093" s="239">
        <v>1</v>
      </c>
      <c r="I1093" s="240"/>
      <c r="J1093" s="235"/>
      <c r="K1093" s="235"/>
      <c r="L1093" s="241"/>
      <c r="M1093" s="242"/>
      <c r="N1093" s="243"/>
      <c r="O1093" s="243"/>
      <c r="P1093" s="243"/>
      <c r="Q1093" s="243"/>
      <c r="R1093" s="243"/>
      <c r="S1093" s="243"/>
      <c r="T1093" s="244"/>
      <c r="U1093" s="13"/>
      <c r="V1093" s="13"/>
      <c r="W1093" s="13"/>
      <c r="X1093" s="13"/>
      <c r="Y1093" s="13"/>
      <c r="Z1093" s="13"/>
      <c r="AA1093" s="13"/>
      <c r="AB1093" s="13"/>
      <c r="AC1093" s="13"/>
      <c r="AD1093" s="13"/>
      <c r="AE1093" s="13"/>
      <c r="AT1093" s="245" t="s">
        <v>319</v>
      </c>
      <c r="AU1093" s="245" t="s">
        <v>85</v>
      </c>
      <c r="AV1093" s="13" t="s">
        <v>85</v>
      </c>
      <c r="AW1093" s="13" t="s">
        <v>37</v>
      </c>
      <c r="AX1093" s="13" t="s">
        <v>83</v>
      </c>
      <c r="AY1093" s="245" t="s">
        <v>308</v>
      </c>
    </row>
    <row r="1094" s="2" customFormat="1" ht="21.75" customHeight="1">
      <c r="A1094" s="41"/>
      <c r="B1094" s="42"/>
      <c r="C1094" s="216" t="s">
        <v>3802</v>
      </c>
      <c r="D1094" s="216" t="s">
        <v>310</v>
      </c>
      <c r="E1094" s="217" t="s">
        <v>3803</v>
      </c>
      <c r="F1094" s="218" t="s">
        <v>3804</v>
      </c>
      <c r="G1094" s="219" t="s">
        <v>323</v>
      </c>
      <c r="H1094" s="220">
        <v>1</v>
      </c>
      <c r="I1094" s="221"/>
      <c r="J1094" s="222">
        <f>ROUND(I1094*H1094,2)</f>
        <v>0</v>
      </c>
      <c r="K1094" s="218" t="s">
        <v>314</v>
      </c>
      <c r="L1094" s="47"/>
      <c r="M1094" s="223" t="s">
        <v>19</v>
      </c>
      <c r="N1094" s="224" t="s">
        <v>47</v>
      </c>
      <c r="O1094" s="87"/>
      <c r="P1094" s="225">
        <f>O1094*H1094</f>
        <v>0</v>
      </c>
      <c r="Q1094" s="225">
        <v>0</v>
      </c>
      <c r="R1094" s="225">
        <f>Q1094*H1094</f>
        <v>0</v>
      </c>
      <c r="S1094" s="225">
        <v>0</v>
      </c>
      <c r="T1094" s="226">
        <f>S1094*H1094</f>
        <v>0</v>
      </c>
      <c r="U1094" s="41"/>
      <c r="V1094" s="41"/>
      <c r="W1094" s="41"/>
      <c r="X1094" s="41"/>
      <c r="Y1094" s="41"/>
      <c r="Z1094" s="41"/>
      <c r="AA1094" s="41"/>
      <c r="AB1094" s="41"/>
      <c r="AC1094" s="41"/>
      <c r="AD1094" s="41"/>
      <c r="AE1094" s="41"/>
      <c r="AR1094" s="227" t="s">
        <v>782</v>
      </c>
      <c r="AT1094" s="227" t="s">
        <v>310</v>
      </c>
      <c r="AU1094" s="227" t="s">
        <v>85</v>
      </c>
      <c r="AY1094" s="20" t="s">
        <v>308</v>
      </c>
      <c r="BE1094" s="228">
        <f>IF(N1094="základní",J1094,0)</f>
        <v>0</v>
      </c>
      <c r="BF1094" s="228">
        <f>IF(N1094="snížená",J1094,0)</f>
        <v>0</v>
      </c>
      <c r="BG1094" s="228">
        <f>IF(N1094="zákl. přenesená",J1094,0)</f>
        <v>0</v>
      </c>
      <c r="BH1094" s="228">
        <f>IF(N1094="sníž. přenesená",J1094,0)</f>
        <v>0</v>
      </c>
      <c r="BI1094" s="228">
        <f>IF(N1094="nulová",J1094,0)</f>
        <v>0</v>
      </c>
      <c r="BJ1094" s="20" t="s">
        <v>83</v>
      </c>
      <c r="BK1094" s="228">
        <f>ROUND(I1094*H1094,2)</f>
        <v>0</v>
      </c>
      <c r="BL1094" s="20" t="s">
        <v>782</v>
      </c>
      <c r="BM1094" s="227" t="s">
        <v>3805</v>
      </c>
    </row>
    <row r="1095" s="2" customFormat="1">
      <c r="A1095" s="41"/>
      <c r="B1095" s="42"/>
      <c r="C1095" s="43"/>
      <c r="D1095" s="229" t="s">
        <v>317</v>
      </c>
      <c r="E1095" s="43"/>
      <c r="F1095" s="230" t="s">
        <v>3806</v>
      </c>
      <c r="G1095" s="43"/>
      <c r="H1095" s="43"/>
      <c r="I1095" s="231"/>
      <c r="J1095" s="43"/>
      <c r="K1095" s="43"/>
      <c r="L1095" s="47"/>
      <c r="M1095" s="232"/>
      <c r="N1095" s="233"/>
      <c r="O1095" s="87"/>
      <c r="P1095" s="87"/>
      <c r="Q1095" s="87"/>
      <c r="R1095" s="87"/>
      <c r="S1095" s="87"/>
      <c r="T1095" s="88"/>
      <c r="U1095" s="41"/>
      <c r="V1095" s="41"/>
      <c r="W1095" s="41"/>
      <c r="X1095" s="41"/>
      <c r="Y1095" s="41"/>
      <c r="Z1095" s="41"/>
      <c r="AA1095" s="41"/>
      <c r="AB1095" s="41"/>
      <c r="AC1095" s="41"/>
      <c r="AD1095" s="41"/>
      <c r="AE1095" s="41"/>
      <c r="AT1095" s="20" t="s">
        <v>317</v>
      </c>
      <c r="AU1095" s="20" t="s">
        <v>85</v>
      </c>
    </row>
    <row r="1096" s="14" customFormat="1">
      <c r="A1096" s="14"/>
      <c r="B1096" s="249"/>
      <c r="C1096" s="250"/>
      <c r="D1096" s="236" t="s">
        <v>319</v>
      </c>
      <c r="E1096" s="251" t="s">
        <v>19</v>
      </c>
      <c r="F1096" s="252" t="s">
        <v>3032</v>
      </c>
      <c r="G1096" s="250"/>
      <c r="H1096" s="251" t="s">
        <v>19</v>
      </c>
      <c r="I1096" s="253"/>
      <c r="J1096" s="250"/>
      <c r="K1096" s="250"/>
      <c r="L1096" s="254"/>
      <c r="M1096" s="255"/>
      <c r="N1096" s="256"/>
      <c r="O1096" s="256"/>
      <c r="P1096" s="256"/>
      <c r="Q1096" s="256"/>
      <c r="R1096" s="256"/>
      <c r="S1096" s="256"/>
      <c r="T1096" s="257"/>
      <c r="U1096" s="14"/>
      <c r="V1096" s="14"/>
      <c r="W1096" s="14"/>
      <c r="X1096" s="14"/>
      <c r="Y1096" s="14"/>
      <c r="Z1096" s="14"/>
      <c r="AA1096" s="14"/>
      <c r="AB1096" s="14"/>
      <c r="AC1096" s="14"/>
      <c r="AD1096" s="14"/>
      <c r="AE1096" s="14"/>
      <c r="AT1096" s="258" t="s">
        <v>319</v>
      </c>
      <c r="AU1096" s="258" t="s">
        <v>85</v>
      </c>
      <c r="AV1096" s="14" t="s">
        <v>83</v>
      </c>
      <c r="AW1096" s="14" t="s">
        <v>37</v>
      </c>
      <c r="AX1096" s="14" t="s">
        <v>76</v>
      </c>
      <c r="AY1096" s="258" t="s">
        <v>308</v>
      </c>
    </row>
    <row r="1097" s="14" customFormat="1">
      <c r="A1097" s="14"/>
      <c r="B1097" s="249"/>
      <c r="C1097" s="250"/>
      <c r="D1097" s="236" t="s">
        <v>319</v>
      </c>
      <c r="E1097" s="251" t="s">
        <v>19</v>
      </c>
      <c r="F1097" s="252" t="s">
        <v>3779</v>
      </c>
      <c r="G1097" s="250"/>
      <c r="H1097" s="251" t="s">
        <v>19</v>
      </c>
      <c r="I1097" s="253"/>
      <c r="J1097" s="250"/>
      <c r="K1097" s="250"/>
      <c r="L1097" s="254"/>
      <c r="M1097" s="255"/>
      <c r="N1097" s="256"/>
      <c r="O1097" s="256"/>
      <c r="P1097" s="256"/>
      <c r="Q1097" s="256"/>
      <c r="R1097" s="256"/>
      <c r="S1097" s="256"/>
      <c r="T1097" s="257"/>
      <c r="U1097" s="14"/>
      <c r="V1097" s="14"/>
      <c r="W1097" s="14"/>
      <c r="X1097" s="14"/>
      <c r="Y1097" s="14"/>
      <c r="Z1097" s="14"/>
      <c r="AA1097" s="14"/>
      <c r="AB1097" s="14"/>
      <c r="AC1097" s="14"/>
      <c r="AD1097" s="14"/>
      <c r="AE1097" s="14"/>
      <c r="AT1097" s="258" t="s">
        <v>319</v>
      </c>
      <c r="AU1097" s="258" t="s">
        <v>85</v>
      </c>
      <c r="AV1097" s="14" t="s">
        <v>83</v>
      </c>
      <c r="AW1097" s="14" t="s">
        <v>37</v>
      </c>
      <c r="AX1097" s="14" t="s">
        <v>76</v>
      </c>
      <c r="AY1097" s="258" t="s">
        <v>308</v>
      </c>
    </row>
    <row r="1098" s="13" customFormat="1">
      <c r="A1098" s="13"/>
      <c r="B1098" s="234"/>
      <c r="C1098" s="235"/>
      <c r="D1098" s="236" t="s">
        <v>319</v>
      </c>
      <c r="E1098" s="237" t="s">
        <v>19</v>
      </c>
      <c r="F1098" s="238" t="s">
        <v>83</v>
      </c>
      <c r="G1098" s="235"/>
      <c r="H1098" s="239">
        <v>1</v>
      </c>
      <c r="I1098" s="240"/>
      <c r="J1098" s="235"/>
      <c r="K1098" s="235"/>
      <c r="L1098" s="241"/>
      <c r="M1098" s="242"/>
      <c r="N1098" s="243"/>
      <c r="O1098" s="243"/>
      <c r="P1098" s="243"/>
      <c r="Q1098" s="243"/>
      <c r="R1098" s="243"/>
      <c r="S1098" s="243"/>
      <c r="T1098" s="244"/>
      <c r="U1098" s="13"/>
      <c r="V1098" s="13"/>
      <c r="W1098" s="13"/>
      <c r="X1098" s="13"/>
      <c r="Y1098" s="13"/>
      <c r="Z1098" s="13"/>
      <c r="AA1098" s="13"/>
      <c r="AB1098" s="13"/>
      <c r="AC1098" s="13"/>
      <c r="AD1098" s="13"/>
      <c r="AE1098" s="13"/>
      <c r="AT1098" s="245" t="s">
        <v>319</v>
      </c>
      <c r="AU1098" s="245" t="s">
        <v>85</v>
      </c>
      <c r="AV1098" s="13" t="s">
        <v>85</v>
      </c>
      <c r="AW1098" s="13" t="s">
        <v>37</v>
      </c>
      <c r="AX1098" s="13" t="s">
        <v>83</v>
      </c>
      <c r="AY1098" s="245" t="s">
        <v>308</v>
      </c>
    </row>
    <row r="1099" s="2" customFormat="1" ht="24.15" customHeight="1">
      <c r="A1099" s="41"/>
      <c r="B1099" s="42"/>
      <c r="C1099" s="216" t="s">
        <v>3807</v>
      </c>
      <c r="D1099" s="216" t="s">
        <v>310</v>
      </c>
      <c r="E1099" s="217" t="s">
        <v>3808</v>
      </c>
      <c r="F1099" s="218" t="s">
        <v>3809</v>
      </c>
      <c r="G1099" s="219" t="s">
        <v>323</v>
      </c>
      <c r="H1099" s="220">
        <v>9</v>
      </c>
      <c r="I1099" s="221"/>
      <c r="J1099" s="222">
        <f>ROUND(I1099*H1099,2)</f>
        <v>0</v>
      </c>
      <c r="K1099" s="218" t="s">
        <v>314</v>
      </c>
      <c r="L1099" s="47"/>
      <c r="M1099" s="223" t="s">
        <v>19</v>
      </c>
      <c r="N1099" s="224" t="s">
        <v>47</v>
      </c>
      <c r="O1099" s="87"/>
      <c r="P1099" s="225">
        <f>O1099*H1099</f>
        <v>0</v>
      </c>
      <c r="Q1099" s="225">
        <v>0</v>
      </c>
      <c r="R1099" s="225">
        <f>Q1099*H1099</f>
        <v>0</v>
      </c>
      <c r="S1099" s="225">
        <v>0</v>
      </c>
      <c r="T1099" s="226">
        <f>S1099*H1099</f>
        <v>0</v>
      </c>
      <c r="U1099" s="41"/>
      <c r="V1099" s="41"/>
      <c r="W1099" s="41"/>
      <c r="X1099" s="41"/>
      <c r="Y1099" s="41"/>
      <c r="Z1099" s="41"/>
      <c r="AA1099" s="41"/>
      <c r="AB1099" s="41"/>
      <c r="AC1099" s="41"/>
      <c r="AD1099" s="41"/>
      <c r="AE1099" s="41"/>
      <c r="AR1099" s="227" t="s">
        <v>782</v>
      </c>
      <c r="AT1099" s="227" t="s">
        <v>310</v>
      </c>
      <c r="AU1099" s="227" t="s">
        <v>85</v>
      </c>
      <c r="AY1099" s="20" t="s">
        <v>308</v>
      </c>
      <c r="BE1099" s="228">
        <f>IF(N1099="základní",J1099,0)</f>
        <v>0</v>
      </c>
      <c r="BF1099" s="228">
        <f>IF(N1099="snížená",J1099,0)</f>
        <v>0</v>
      </c>
      <c r="BG1099" s="228">
        <f>IF(N1099="zákl. přenesená",J1099,0)</f>
        <v>0</v>
      </c>
      <c r="BH1099" s="228">
        <f>IF(N1099="sníž. přenesená",J1099,0)</f>
        <v>0</v>
      </c>
      <c r="BI1099" s="228">
        <f>IF(N1099="nulová",J1099,0)</f>
        <v>0</v>
      </c>
      <c r="BJ1099" s="20" t="s">
        <v>83</v>
      </c>
      <c r="BK1099" s="228">
        <f>ROUND(I1099*H1099,2)</f>
        <v>0</v>
      </c>
      <c r="BL1099" s="20" t="s">
        <v>782</v>
      </c>
      <c r="BM1099" s="227" t="s">
        <v>3810</v>
      </c>
    </row>
    <row r="1100" s="2" customFormat="1">
      <c r="A1100" s="41"/>
      <c r="B1100" s="42"/>
      <c r="C1100" s="43"/>
      <c r="D1100" s="229" t="s">
        <v>317</v>
      </c>
      <c r="E1100" s="43"/>
      <c r="F1100" s="230" t="s">
        <v>3811</v>
      </c>
      <c r="G1100" s="43"/>
      <c r="H1100" s="43"/>
      <c r="I1100" s="231"/>
      <c r="J1100" s="43"/>
      <c r="K1100" s="43"/>
      <c r="L1100" s="47"/>
      <c r="M1100" s="232"/>
      <c r="N1100" s="233"/>
      <c r="O1100" s="87"/>
      <c r="P1100" s="87"/>
      <c r="Q1100" s="87"/>
      <c r="R1100" s="87"/>
      <c r="S1100" s="87"/>
      <c r="T1100" s="88"/>
      <c r="U1100" s="41"/>
      <c r="V1100" s="41"/>
      <c r="W1100" s="41"/>
      <c r="X1100" s="41"/>
      <c r="Y1100" s="41"/>
      <c r="Z1100" s="41"/>
      <c r="AA1100" s="41"/>
      <c r="AB1100" s="41"/>
      <c r="AC1100" s="41"/>
      <c r="AD1100" s="41"/>
      <c r="AE1100" s="41"/>
      <c r="AT1100" s="20" t="s">
        <v>317</v>
      </c>
      <c r="AU1100" s="20" t="s">
        <v>85</v>
      </c>
    </row>
    <row r="1101" s="14" customFormat="1">
      <c r="A1101" s="14"/>
      <c r="B1101" s="249"/>
      <c r="C1101" s="250"/>
      <c r="D1101" s="236" t="s">
        <v>319</v>
      </c>
      <c r="E1101" s="251" t="s">
        <v>19</v>
      </c>
      <c r="F1101" s="252" t="s">
        <v>3032</v>
      </c>
      <c r="G1101" s="250"/>
      <c r="H1101" s="251" t="s">
        <v>19</v>
      </c>
      <c r="I1101" s="253"/>
      <c r="J1101" s="250"/>
      <c r="K1101" s="250"/>
      <c r="L1101" s="254"/>
      <c r="M1101" s="255"/>
      <c r="N1101" s="256"/>
      <c r="O1101" s="256"/>
      <c r="P1101" s="256"/>
      <c r="Q1101" s="256"/>
      <c r="R1101" s="256"/>
      <c r="S1101" s="256"/>
      <c r="T1101" s="257"/>
      <c r="U1101" s="14"/>
      <c r="V1101" s="14"/>
      <c r="W1101" s="14"/>
      <c r="X1101" s="14"/>
      <c r="Y1101" s="14"/>
      <c r="Z1101" s="14"/>
      <c r="AA1101" s="14"/>
      <c r="AB1101" s="14"/>
      <c r="AC1101" s="14"/>
      <c r="AD1101" s="14"/>
      <c r="AE1101" s="14"/>
      <c r="AT1101" s="258" t="s">
        <v>319</v>
      </c>
      <c r="AU1101" s="258" t="s">
        <v>85</v>
      </c>
      <c r="AV1101" s="14" t="s">
        <v>83</v>
      </c>
      <c r="AW1101" s="14" t="s">
        <v>37</v>
      </c>
      <c r="AX1101" s="14" t="s">
        <v>76</v>
      </c>
      <c r="AY1101" s="258" t="s">
        <v>308</v>
      </c>
    </row>
    <row r="1102" s="14" customFormat="1">
      <c r="A1102" s="14"/>
      <c r="B1102" s="249"/>
      <c r="C1102" s="250"/>
      <c r="D1102" s="236" t="s">
        <v>319</v>
      </c>
      <c r="E1102" s="251" t="s">
        <v>19</v>
      </c>
      <c r="F1102" s="252" t="s">
        <v>3812</v>
      </c>
      <c r="G1102" s="250"/>
      <c r="H1102" s="251" t="s">
        <v>19</v>
      </c>
      <c r="I1102" s="253"/>
      <c r="J1102" s="250"/>
      <c r="K1102" s="250"/>
      <c r="L1102" s="254"/>
      <c r="M1102" s="255"/>
      <c r="N1102" s="256"/>
      <c r="O1102" s="256"/>
      <c r="P1102" s="256"/>
      <c r="Q1102" s="256"/>
      <c r="R1102" s="256"/>
      <c r="S1102" s="256"/>
      <c r="T1102" s="257"/>
      <c r="U1102" s="14"/>
      <c r="V1102" s="14"/>
      <c r="W1102" s="14"/>
      <c r="X1102" s="14"/>
      <c r="Y1102" s="14"/>
      <c r="Z1102" s="14"/>
      <c r="AA1102" s="14"/>
      <c r="AB1102" s="14"/>
      <c r="AC1102" s="14"/>
      <c r="AD1102" s="14"/>
      <c r="AE1102" s="14"/>
      <c r="AT1102" s="258" t="s">
        <v>319</v>
      </c>
      <c r="AU1102" s="258" t="s">
        <v>85</v>
      </c>
      <c r="AV1102" s="14" t="s">
        <v>83</v>
      </c>
      <c r="AW1102" s="14" t="s">
        <v>37</v>
      </c>
      <c r="AX1102" s="14" t="s">
        <v>76</v>
      </c>
      <c r="AY1102" s="258" t="s">
        <v>308</v>
      </c>
    </row>
    <row r="1103" s="13" customFormat="1">
      <c r="A1103" s="13"/>
      <c r="B1103" s="234"/>
      <c r="C1103" s="235"/>
      <c r="D1103" s="236" t="s">
        <v>319</v>
      </c>
      <c r="E1103" s="237" t="s">
        <v>19</v>
      </c>
      <c r="F1103" s="238" t="s">
        <v>357</v>
      </c>
      <c r="G1103" s="235"/>
      <c r="H1103" s="239">
        <v>9</v>
      </c>
      <c r="I1103" s="240"/>
      <c r="J1103" s="235"/>
      <c r="K1103" s="235"/>
      <c r="L1103" s="241"/>
      <c r="M1103" s="242"/>
      <c r="N1103" s="243"/>
      <c r="O1103" s="243"/>
      <c r="P1103" s="243"/>
      <c r="Q1103" s="243"/>
      <c r="R1103" s="243"/>
      <c r="S1103" s="243"/>
      <c r="T1103" s="244"/>
      <c r="U1103" s="13"/>
      <c r="V1103" s="13"/>
      <c r="W1103" s="13"/>
      <c r="X1103" s="13"/>
      <c r="Y1103" s="13"/>
      <c r="Z1103" s="13"/>
      <c r="AA1103" s="13"/>
      <c r="AB1103" s="13"/>
      <c r="AC1103" s="13"/>
      <c r="AD1103" s="13"/>
      <c r="AE1103" s="13"/>
      <c r="AT1103" s="245" t="s">
        <v>319</v>
      </c>
      <c r="AU1103" s="245" t="s">
        <v>85</v>
      </c>
      <c r="AV1103" s="13" t="s">
        <v>85</v>
      </c>
      <c r="AW1103" s="13" t="s">
        <v>37</v>
      </c>
      <c r="AX1103" s="13" t="s">
        <v>83</v>
      </c>
      <c r="AY1103" s="245" t="s">
        <v>308</v>
      </c>
    </row>
    <row r="1104" s="2" customFormat="1" ht="24.15" customHeight="1">
      <c r="A1104" s="41"/>
      <c r="B1104" s="42"/>
      <c r="C1104" s="216" t="s">
        <v>3813</v>
      </c>
      <c r="D1104" s="216" t="s">
        <v>310</v>
      </c>
      <c r="E1104" s="217" t="s">
        <v>3814</v>
      </c>
      <c r="F1104" s="218" t="s">
        <v>3815</v>
      </c>
      <c r="G1104" s="219" t="s">
        <v>323</v>
      </c>
      <c r="H1104" s="220">
        <v>1</v>
      </c>
      <c r="I1104" s="221"/>
      <c r="J1104" s="222">
        <f>ROUND(I1104*H1104,2)</f>
        <v>0</v>
      </c>
      <c r="K1104" s="218" t="s">
        <v>314</v>
      </c>
      <c r="L1104" s="47"/>
      <c r="M1104" s="223" t="s">
        <v>19</v>
      </c>
      <c r="N1104" s="224" t="s">
        <v>47</v>
      </c>
      <c r="O1104" s="87"/>
      <c r="P1104" s="225">
        <f>O1104*H1104</f>
        <v>0</v>
      </c>
      <c r="Q1104" s="225">
        <v>0</v>
      </c>
      <c r="R1104" s="225">
        <f>Q1104*H1104</f>
        <v>0</v>
      </c>
      <c r="S1104" s="225">
        <v>0</v>
      </c>
      <c r="T1104" s="226">
        <f>S1104*H1104</f>
        <v>0</v>
      </c>
      <c r="U1104" s="41"/>
      <c r="V1104" s="41"/>
      <c r="W1104" s="41"/>
      <c r="X1104" s="41"/>
      <c r="Y1104" s="41"/>
      <c r="Z1104" s="41"/>
      <c r="AA1104" s="41"/>
      <c r="AB1104" s="41"/>
      <c r="AC1104" s="41"/>
      <c r="AD1104" s="41"/>
      <c r="AE1104" s="41"/>
      <c r="AR1104" s="227" t="s">
        <v>782</v>
      </c>
      <c r="AT1104" s="227" t="s">
        <v>310</v>
      </c>
      <c r="AU1104" s="227" t="s">
        <v>85</v>
      </c>
      <c r="AY1104" s="20" t="s">
        <v>308</v>
      </c>
      <c r="BE1104" s="228">
        <f>IF(N1104="základní",J1104,0)</f>
        <v>0</v>
      </c>
      <c r="BF1104" s="228">
        <f>IF(N1104="snížená",J1104,0)</f>
        <v>0</v>
      </c>
      <c r="BG1104" s="228">
        <f>IF(N1104="zákl. přenesená",J1104,0)</f>
        <v>0</v>
      </c>
      <c r="BH1104" s="228">
        <f>IF(N1104="sníž. přenesená",J1104,0)</f>
        <v>0</v>
      </c>
      <c r="BI1104" s="228">
        <f>IF(N1104="nulová",J1104,0)</f>
        <v>0</v>
      </c>
      <c r="BJ1104" s="20" t="s">
        <v>83</v>
      </c>
      <c r="BK1104" s="228">
        <f>ROUND(I1104*H1104,2)</f>
        <v>0</v>
      </c>
      <c r="BL1104" s="20" t="s">
        <v>782</v>
      </c>
      <c r="BM1104" s="227" t="s">
        <v>3816</v>
      </c>
    </row>
    <row r="1105" s="2" customFormat="1">
      <c r="A1105" s="41"/>
      <c r="B1105" s="42"/>
      <c r="C1105" s="43"/>
      <c r="D1105" s="229" t="s">
        <v>317</v>
      </c>
      <c r="E1105" s="43"/>
      <c r="F1105" s="230" t="s">
        <v>3817</v>
      </c>
      <c r="G1105" s="43"/>
      <c r="H1105" s="43"/>
      <c r="I1105" s="231"/>
      <c r="J1105" s="43"/>
      <c r="K1105" s="43"/>
      <c r="L1105" s="47"/>
      <c r="M1105" s="232"/>
      <c r="N1105" s="233"/>
      <c r="O1105" s="87"/>
      <c r="P1105" s="87"/>
      <c r="Q1105" s="87"/>
      <c r="R1105" s="87"/>
      <c r="S1105" s="87"/>
      <c r="T1105" s="88"/>
      <c r="U1105" s="41"/>
      <c r="V1105" s="41"/>
      <c r="W1105" s="41"/>
      <c r="X1105" s="41"/>
      <c r="Y1105" s="41"/>
      <c r="Z1105" s="41"/>
      <c r="AA1105" s="41"/>
      <c r="AB1105" s="41"/>
      <c r="AC1105" s="41"/>
      <c r="AD1105" s="41"/>
      <c r="AE1105" s="41"/>
      <c r="AT1105" s="20" t="s">
        <v>317</v>
      </c>
      <c r="AU1105" s="20" t="s">
        <v>85</v>
      </c>
    </row>
    <row r="1106" s="14" customFormat="1">
      <c r="A1106" s="14"/>
      <c r="B1106" s="249"/>
      <c r="C1106" s="250"/>
      <c r="D1106" s="236" t="s">
        <v>319</v>
      </c>
      <c r="E1106" s="251" t="s">
        <v>19</v>
      </c>
      <c r="F1106" s="252" t="s">
        <v>3032</v>
      </c>
      <c r="G1106" s="250"/>
      <c r="H1106" s="251" t="s">
        <v>19</v>
      </c>
      <c r="I1106" s="253"/>
      <c r="J1106" s="250"/>
      <c r="K1106" s="250"/>
      <c r="L1106" s="254"/>
      <c r="M1106" s="255"/>
      <c r="N1106" s="256"/>
      <c r="O1106" s="256"/>
      <c r="P1106" s="256"/>
      <c r="Q1106" s="256"/>
      <c r="R1106" s="256"/>
      <c r="S1106" s="256"/>
      <c r="T1106" s="257"/>
      <c r="U1106" s="14"/>
      <c r="V1106" s="14"/>
      <c r="W1106" s="14"/>
      <c r="X1106" s="14"/>
      <c r="Y1106" s="14"/>
      <c r="Z1106" s="14"/>
      <c r="AA1106" s="14"/>
      <c r="AB1106" s="14"/>
      <c r="AC1106" s="14"/>
      <c r="AD1106" s="14"/>
      <c r="AE1106" s="14"/>
      <c r="AT1106" s="258" t="s">
        <v>319</v>
      </c>
      <c r="AU1106" s="258" t="s">
        <v>85</v>
      </c>
      <c r="AV1106" s="14" t="s">
        <v>83</v>
      </c>
      <c r="AW1106" s="14" t="s">
        <v>37</v>
      </c>
      <c r="AX1106" s="14" t="s">
        <v>76</v>
      </c>
      <c r="AY1106" s="258" t="s">
        <v>308</v>
      </c>
    </row>
    <row r="1107" s="14" customFormat="1">
      <c r="A1107" s="14"/>
      <c r="B1107" s="249"/>
      <c r="C1107" s="250"/>
      <c r="D1107" s="236" t="s">
        <v>319</v>
      </c>
      <c r="E1107" s="251" t="s">
        <v>19</v>
      </c>
      <c r="F1107" s="252" t="s">
        <v>3818</v>
      </c>
      <c r="G1107" s="250"/>
      <c r="H1107" s="251" t="s">
        <v>19</v>
      </c>
      <c r="I1107" s="253"/>
      <c r="J1107" s="250"/>
      <c r="K1107" s="250"/>
      <c r="L1107" s="254"/>
      <c r="M1107" s="255"/>
      <c r="N1107" s="256"/>
      <c r="O1107" s="256"/>
      <c r="P1107" s="256"/>
      <c r="Q1107" s="256"/>
      <c r="R1107" s="256"/>
      <c r="S1107" s="256"/>
      <c r="T1107" s="257"/>
      <c r="U1107" s="14"/>
      <c r="V1107" s="14"/>
      <c r="W1107" s="14"/>
      <c r="X1107" s="14"/>
      <c r="Y1107" s="14"/>
      <c r="Z1107" s="14"/>
      <c r="AA1107" s="14"/>
      <c r="AB1107" s="14"/>
      <c r="AC1107" s="14"/>
      <c r="AD1107" s="14"/>
      <c r="AE1107" s="14"/>
      <c r="AT1107" s="258" t="s">
        <v>319</v>
      </c>
      <c r="AU1107" s="258" t="s">
        <v>85</v>
      </c>
      <c r="AV1107" s="14" t="s">
        <v>83</v>
      </c>
      <c r="AW1107" s="14" t="s">
        <v>37</v>
      </c>
      <c r="AX1107" s="14" t="s">
        <v>76</v>
      </c>
      <c r="AY1107" s="258" t="s">
        <v>308</v>
      </c>
    </row>
    <row r="1108" s="14" customFormat="1">
      <c r="A1108" s="14"/>
      <c r="B1108" s="249"/>
      <c r="C1108" s="250"/>
      <c r="D1108" s="236" t="s">
        <v>319</v>
      </c>
      <c r="E1108" s="251" t="s">
        <v>19</v>
      </c>
      <c r="F1108" s="252" t="s">
        <v>3819</v>
      </c>
      <c r="G1108" s="250"/>
      <c r="H1108" s="251" t="s">
        <v>19</v>
      </c>
      <c r="I1108" s="253"/>
      <c r="J1108" s="250"/>
      <c r="K1108" s="250"/>
      <c r="L1108" s="254"/>
      <c r="M1108" s="255"/>
      <c r="N1108" s="256"/>
      <c r="O1108" s="256"/>
      <c r="P1108" s="256"/>
      <c r="Q1108" s="256"/>
      <c r="R1108" s="256"/>
      <c r="S1108" s="256"/>
      <c r="T1108" s="257"/>
      <c r="U1108" s="14"/>
      <c r="V1108" s="14"/>
      <c r="W1108" s="14"/>
      <c r="X1108" s="14"/>
      <c r="Y1108" s="14"/>
      <c r="Z1108" s="14"/>
      <c r="AA1108" s="14"/>
      <c r="AB1108" s="14"/>
      <c r="AC1108" s="14"/>
      <c r="AD1108" s="14"/>
      <c r="AE1108" s="14"/>
      <c r="AT1108" s="258" t="s">
        <v>319</v>
      </c>
      <c r="AU1108" s="258" t="s">
        <v>85</v>
      </c>
      <c r="AV1108" s="14" t="s">
        <v>83</v>
      </c>
      <c r="AW1108" s="14" t="s">
        <v>37</v>
      </c>
      <c r="AX1108" s="14" t="s">
        <v>76</v>
      </c>
      <c r="AY1108" s="258" t="s">
        <v>308</v>
      </c>
    </row>
    <row r="1109" s="13" customFormat="1">
      <c r="A1109" s="13"/>
      <c r="B1109" s="234"/>
      <c r="C1109" s="235"/>
      <c r="D1109" s="236" t="s">
        <v>319</v>
      </c>
      <c r="E1109" s="237" t="s">
        <v>19</v>
      </c>
      <c r="F1109" s="238" t="s">
        <v>83</v>
      </c>
      <c r="G1109" s="235"/>
      <c r="H1109" s="239">
        <v>1</v>
      </c>
      <c r="I1109" s="240"/>
      <c r="J1109" s="235"/>
      <c r="K1109" s="235"/>
      <c r="L1109" s="241"/>
      <c r="M1109" s="242"/>
      <c r="N1109" s="243"/>
      <c r="O1109" s="243"/>
      <c r="P1109" s="243"/>
      <c r="Q1109" s="243"/>
      <c r="R1109" s="243"/>
      <c r="S1109" s="243"/>
      <c r="T1109" s="244"/>
      <c r="U1109" s="13"/>
      <c r="V1109" s="13"/>
      <c r="W1109" s="13"/>
      <c r="X1109" s="13"/>
      <c r="Y1109" s="13"/>
      <c r="Z1109" s="13"/>
      <c r="AA1109" s="13"/>
      <c r="AB1109" s="13"/>
      <c r="AC1109" s="13"/>
      <c r="AD1109" s="13"/>
      <c r="AE1109" s="13"/>
      <c r="AT1109" s="245" t="s">
        <v>319</v>
      </c>
      <c r="AU1109" s="245" t="s">
        <v>85</v>
      </c>
      <c r="AV1109" s="13" t="s">
        <v>85</v>
      </c>
      <c r="AW1109" s="13" t="s">
        <v>37</v>
      </c>
      <c r="AX1109" s="13" t="s">
        <v>83</v>
      </c>
      <c r="AY1109" s="245" t="s">
        <v>308</v>
      </c>
    </row>
    <row r="1110" s="2" customFormat="1" ht="24.15" customHeight="1">
      <c r="A1110" s="41"/>
      <c r="B1110" s="42"/>
      <c r="C1110" s="216" t="s">
        <v>3820</v>
      </c>
      <c r="D1110" s="216" t="s">
        <v>310</v>
      </c>
      <c r="E1110" s="217" t="s">
        <v>3821</v>
      </c>
      <c r="F1110" s="218" t="s">
        <v>3822</v>
      </c>
      <c r="G1110" s="219" t="s">
        <v>323</v>
      </c>
      <c r="H1110" s="220">
        <v>1</v>
      </c>
      <c r="I1110" s="221"/>
      <c r="J1110" s="222">
        <f>ROUND(I1110*H1110,2)</f>
        <v>0</v>
      </c>
      <c r="K1110" s="218" t="s">
        <v>314</v>
      </c>
      <c r="L1110" s="47"/>
      <c r="M1110" s="223" t="s">
        <v>19</v>
      </c>
      <c r="N1110" s="224" t="s">
        <v>47</v>
      </c>
      <c r="O1110" s="87"/>
      <c r="P1110" s="225">
        <f>O1110*H1110</f>
        <v>0</v>
      </c>
      <c r="Q1110" s="225">
        <v>0</v>
      </c>
      <c r="R1110" s="225">
        <f>Q1110*H1110</f>
        <v>0</v>
      </c>
      <c r="S1110" s="225">
        <v>0</v>
      </c>
      <c r="T1110" s="226">
        <f>S1110*H1110</f>
        <v>0</v>
      </c>
      <c r="U1110" s="41"/>
      <c r="V1110" s="41"/>
      <c r="W1110" s="41"/>
      <c r="X1110" s="41"/>
      <c r="Y1110" s="41"/>
      <c r="Z1110" s="41"/>
      <c r="AA1110" s="41"/>
      <c r="AB1110" s="41"/>
      <c r="AC1110" s="41"/>
      <c r="AD1110" s="41"/>
      <c r="AE1110" s="41"/>
      <c r="AR1110" s="227" t="s">
        <v>782</v>
      </c>
      <c r="AT1110" s="227" t="s">
        <v>310</v>
      </c>
      <c r="AU1110" s="227" t="s">
        <v>85</v>
      </c>
      <c r="AY1110" s="20" t="s">
        <v>308</v>
      </c>
      <c r="BE1110" s="228">
        <f>IF(N1110="základní",J1110,0)</f>
        <v>0</v>
      </c>
      <c r="BF1110" s="228">
        <f>IF(N1110="snížená",J1110,0)</f>
        <v>0</v>
      </c>
      <c r="BG1110" s="228">
        <f>IF(N1110="zákl. přenesená",J1110,0)</f>
        <v>0</v>
      </c>
      <c r="BH1110" s="228">
        <f>IF(N1110="sníž. přenesená",J1110,0)</f>
        <v>0</v>
      </c>
      <c r="BI1110" s="228">
        <f>IF(N1110="nulová",J1110,0)</f>
        <v>0</v>
      </c>
      <c r="BJ1110" s="20" t="s">
        <v>83</v>
      </c>
      <c r="BK1110" s="228">
        <f>ROUND(I1110*H1110,2)</f>
        <v>0</v>
      </c>
      <c r="BL1110" s="20" t="s">
        <v>782</v>
      </c>
      <c r="BM1110" s="227" t="s">
        <v>3823</v>
      </c>
    </row>
    <row r="1111" s="2" customFormat="1">
      <c r="A1111" s="41"/>
      <c r="B1111" s="42"/>
      <c r="C1111" s="43"/>
      <c r="D1111" s="229" t="s">
        <v>317</v>
      </c>
      <c r="E1111" s="43"/>
      <c r="F1111" s="230" t="s">
        <v>3824</v>
      </c>
      <c r="G1111" s="43"/>
      <c r="H1111" s="43"/>
      <c r="I1111" s="231"/>
      <c r="J1111" s="43"/>
      <c r="K1111" s="43"/>
      <c r="L1111" s="47"/>
      <c r="M1111" s="232"/>
      <c r="N1111" s="233"/>
      <c r="O1111" s="87"/>
      <c r="P1111" s="87"/>
      <c r="Q1111" s="87"/>
      <c r="R1111" s="87"/>
      <c r="S1111" s="87"/>
      <c r="T1111" s="88"/>
      <c r="U1111" s="41"/>
      <c r="V1111" s="41"/>
      <c r="W1111" s="41"/>
      <c r="X1111" s="41"/>
      <c r="Y1111" s="41"/>
      <c r="Z1111" s="41"/>
      <c r="AA1111" s="41"/>
      <c r="AB1111" s="41"/>
      <c r="AC1111" s="41"/>
      <c r="AD1111" s="41"/>
      <c r="AE1111" s="41"/>
      <c r="AT1111" s="20" t="s">
        <v>317</v>
      </c>
      <c r="AU1111" s="20" t="s">
        <v>85</v>
      </c>
    </row>
    <row r="1112" s="14" customFormat="1">
      <c r="A1112" s="14"/>
      <c r="B1112" s="249"/>
      <c r="C1112" s="250"/>
      <c r="D1112" s="236" t="s">
        <v>319</v>
      </c>
      <c r="E1112" s="251" t="s">
        <v>19</v>
      </c>
      <c r="F1112" s="252" t="s">
        <v>3032</v>
      </c>
      <c r="G1112" s="250"/>
      <c r="H1112" s="251" t="s">
        <v>19</v>
      </c>
      <c r="I1112" s="253"/>
      <c r="J1112" s="250"/>
      <c r="K1112" s="250"/>
      <c r="L1112" s="254"/>
      <c r="M1112" s="255"/>
      <c r="N1112" s="256"/>
      <c r="O1112" s="256"/>
      <c r="P1112" s="256"/>
      <c r="Q1112" s="256"/>
      <c r="R1112" s="256"/>
      <c r="S1112" s="256"/>
      <c r="T1112" s="257"/>
      <c r="U1112" s="14"/>
      <c r="V1112" s="14"/>
      <c r="W1112" s="14"/>
      <c r="X1112" s="14"/>
      <c r="Y1112" s="14"/>
      <c r="Z1112" s="14"/>
      <c r="AA1112" s="14"/>
      <c r="AB1112" s="14"/>
      <c r="AC1112" s="14"/>
      <c r="AD1112" s="14"/>
      <c r="AE1112" s="14"/>
      <c r="AT1112" s="258" t="s">
        <v>319</v>
      </c>
      <c r="AU1112" s="258" t="s">
        <v>85</v>
      </c>
      <c r="AV1112" s="14" t="s">
        <v>83</v>
      </c>
      <c r="AW1112" s="14" t="s">
        <v>37</v>
      </c>
      <c r="AX1112" s="14" t="s">
        <v>76</v>
      </c>
      <c r="AY1112" s="258" t="s">
        <v>308</v>
      </c>
    </row>
    <row r="1113" s="14" customFormat="1">
      <c r="A1113" s="14"/>
      <c r="B1113" s="249"/>
      <c r="C1113" s="250"/>
      <c r="D1113" s="236" t="s">
        <v>319</v>
      </c>
      <c r="E1113" s="251" t="s">
        <v>19</v>
      </c>
      <c r="F1113" s="252" t="s">
        <v>3825</v>
      </c>
      <c r="G1113" s="250"/>
      <c r="H1113" s="251" t="s">
        <v>19</v>
      </c>
      <c r="I1113" s="253"/>
      <c r="J1113" s="250"/>
      <c r="K1113" s="250"/>
      <c r="L1113" s="254"/>
      <c r="M1113" s="255"/>
      <c r="N1113" s="256"/>
      <c r="O1113" s="256"/>
      <c r="P1113" s="256"/>
      <c r="Q1113" s="256"/>
      <c r="R1113" s="256"/>
      <c r="S1113" s="256"/>
      <c r="T1113" s="257"/>
      <c r="U1113" s="14"/>
      <c r="V1113" s="14"/>
      <c r="W1113" s="14"/>
      <c r="X1113" s="14"/>
      <c r="Y1113" s="14"/>
      <c r="Z1113" s="14"/>
      <c r="AA1113" s="14"/>
      <c r="AB1113" s="14"/>
      <c r="AC1113" s="14"/>
      <c r="AD1113" s="14"/>
      <c r="AE1113" s="14"/>
      <c r="AT1113" s="258" t="s">
        <v>319</v>
      </c>
      <c r="AU1113" s="258" t="s">
        <v>85</v>
      </c>
      <c r="AV1113" s="14" t="s">
        <v>83</v>
      </c>
      <c r="AW1113" s="14" t="s">
        <v>37</v>
      </c>
      <c r="AX1113" s="14" t="s">
        <v>76</v>
      </c>
      <c r="AY1113" s="258" t="s">
        <v>308</v>
      </c>
    </row>
    <row r="1114" s="13" customFormat="1">
      <c r="A1114" s="13"/>
      <c r="B1114" s="234"/>
      <c r="C1114" s="235"/>
      <c r="D1114" s="236" t="s">
        <v>319</v>
      </c>
      <c r="E1114" s="237" t="s">
        <v>19</v>
      </c>
      <c r="F1114" s="238" t="s">
        <v>83</v>
      </c>
      <c r="G1114" s="235"/>
      <c r="H1114" s="239">
        <v>1</v>
      </c>
      <c r="I1114" s="240"/>
      <c r="J1114" s="235"/>
      <c r="K1114" s="235"/>
      <c r="L1114" s="241"/>
      <c r="M1114" s="242"/>
      <c r="N1114" s="243"/>
      <c r="O1114" s="243"/>
      <c r="P1114" s="243"/>
      <c r="Q1114" s="243"/>
      <c r="R1114" s="243"/>
      <c r="S1114" s="243"/>
      <c r="T1114" s="244"/>
      <c r="U1114" s="13"/>
      <c r="V1114" s="13"/>
      <c r="W1114" s="13"/>
      <c r="X1114" s="13"/>
      <c r="Y1114" s="13"/>
      <c r="Z1114" s="13"/>
      <c r="AA1114" s="13"/>
      <c r="AB1114" s="13"/>
      <c r="AC1114" s="13"/>
      <c r="AD1114" s="13"/>
      <c r="AE1114" s="13"/>
      <c r="AT1114" s="245" t="s">
        <v>319</v>
      </c>
      <c r="AU1114" s="245" t="s">
        <v>85</v>
      </c>
      <c r="AV1114" s="13" t="s">
        <v>85</v>
      </c>
      <c r="AW1114" s="13" t="s">
        <v>37</v>
      </c>
      <c r="AX1114" s="13" t="s">
        <v>83</v>
      </c>
      <c r="AY1114" s="245" t="s">
        <v>308</v>
      </c>
    </row>
    <row r="1115" s="2" customFormat="1" ht="44.25" customHeight="1">
      <c r="A1115" s="41"/>
      <c r="B1115" s="42"/>
      <c r="C1115" s="216" t="s">
        <v>3826</v>
      </c>
      <c r="D1115" s="216" t="s">
        <v>310</v>
      </c>
      <c r="E1115" s="217" t="s">
        <v>3827</v>
      </c>
      <c r="F1115" s="218" t="s">
        <v>3828</v>
      </c>
      <c r="G1115" s="219" t="s">
        <v>323</v>
      </c>
      <c r="H1115" s="220">
        <v>3</v>
      </c>
      <c r="I1115" s="221"/>
      <c r="J1115" s="222">
        <f>ROUND(I1115*H1115,2)</f>
        <v>0</v>
      </c>
      <c r="K1115" s="218" t="s">
        <v>314</v>
      </c>
      <c r="L1115" s="47"/>
      <c r="M1115" s="223" t="s">
        <v>19</v>
      </c>
      <c r="N1115" s="224" t="s">
        <v>47</v>
      </c>
      <c r="O1115" s="87"/>
      <c r="P1115" s="225">
        <f>O1115*H1115</f>
        <v>0</v>
      </c>
      <c r="Q1115" s="225">
        <v>0</v>
      </c>
      <c r="R1115" s="225">
        <f>Q1115*H1115</f>
        <v>0</v>
      </c>
      <c r="S1115" s="225">
        <v>0</v>
      </c>
      <c r="T1115" s="226">
        <f>S1115*H1115</f>
        <v>0</v>
      </c>
      <c r="U1115" s="41"/>
      <c r="V1115" s="41"/>
      <c r="W1115" s="41"/>
      <c r="X1115" s="41"/>
      <c r="Y1115" s="41"/>
      <c r="Z1115" s="41"/>
      <c r="AA1115" s="41"/>
      <c r="AB1115" s="41"/>
      <c r="AC1115" s="41"/>
      <c r="AD1115" s="41"/>
      <c r="AE1115" s="41"/>
      <c r="AR1115" s="227" t="s">
        <v>782</v>
      </c>
      <c r="AT1115" s="227" t="s">
        <v>310</v>
      </c>
      <c r="AU1115" s="227" t="s">
        <v>85</v>
      </c>
      <c r="AY1115" s="20" t="s">
        <v>308</v>
      </c>
      <c r="BE1115" s="228">
        <f>IF(N1115="základní",J1115,0)</f>
        <v>0</v>
      </c>
      <c r="BF1115" s="228">
        <f>IF(N1115="snížená",J1115,0)</f>
        <v>0</v>
      </c>
      <c r="BG1115" s="228">
        <f>IF(N1115="zákl. přenesená",J1115,0)</f>
        <v>0</v>
      </c>
      <c r="BH1115" s="228">
        <f>IF(N1115="sníž. přenesená",J1115,0)</f>
        <v>0</v>
      </c>
      <c r="BI1115" s="228">
        <f>IF(N1115="nulová",J1115,0)</f>
        <v>0</v>
      </c>
      <c r="BJ1115" s="20" t="s">
        <v>83</v>
      </c>
      <c r="BK1115" s="228">
        <f>ROUND(I1115*H1115,2)</f>
        <v>0</v>
      </c>
      <c r="BL1115" s="20" t="s">
        <v>782</v>
      </c>
      <c r="BM1115" s="227" t="s">
        <v>3829</v>
      </c>
    </row>
    <row r="1116" s="2" customFormat="1">
      <c r="A1116" s="41"/>
      <c r="B1116" s="42"/>
      <c r="C1116" s="43"/>
      <c r="D1116" s="229" t="s">
        <v>317</v>
      </c>
      <c r="E1116" s="43"/>
      <c r="F1116" s="230" t="s">
        <v>3830</v>
      </c>
      <c r="G1116" s="43"/>
      <c r="H1116" s="43"/>
      <c r="I1116" s="231"/>
      <c r="J1116" s="43"/>
      <c r="K1116" s="43"/>
      <c r="L1116" s="47"/>
      <c r="M1116" s="232"/>
      <c r="N1116" s="233"/>
      <c r="O1116" s="87"/>
      <c r="P1116" s="87"/>
      <c r="Q1116" s="87"/>
      <c r="R1116" s="87"/>
      <c r="S1116" s="87"/>
      <c r="T1116" s="88"/>
      <c r="U1116" s="41"/>
      <c r="V1116" s="41"/>
      <c r="W1116" s="41"/>
      <c r="X1116" s="41"/>
      <c r="Y1116" s="41"/>
      <c r="Z1116" s="41"/>
      <c r="AA1116" s="41"/>
      <c r="AB1116" s="41"/>
      <c r="AC1116" s="41"/>
      <c r="AD1116" s="41"/>
      <c r="AE1116" s="41"/>
      <c r="AT1116" s="20" t="s">
        <v>317</v>
      </c>
      <c r="AU1116" s="20" t="s">
        <v>85</v>
      </c>
    </row>
    <row r="1117" s="14" customFormat="1">
      <c r="A1117" s="14"/>
      <c r="B1117" s="249"/>
      <c r="C1117" s="250"/>
      <c r="D1117" s="236" t="s">
        <v>319</v>
      </c>
      <c r="E1117" s="251" t="s">
        <v>19</v>
      </c>
      <c r="F1117" s="252" t="s">
        <v>3032</v>
      </c>
      <c r="G1117" s="250"/>
      <c r="H1117" s="251" t="s">
        <v>19</v>
      </c>
      <c r="I1117" s="253"/>
      <c r="J1117" s="250"/>
      <c r="K1117" s="250"/>
      <c r="L1117" s="254"/>
      <c r="M1117" s="255"/>
      <c r="N1117" s="256"/>
      <c r="O1117" s="256"/>
      <c r="P1117" s="256"/>
      <c r="Q1117" s="256"/>
      <c r="R1117" s="256"/>
      <c r="S1117" s="256"/>
      <c r="T1117" s="257"/>
      <c r="U1117" s="14"/>
      <c r="V1117" s="14"/>
      <c r="W1117" s="14"/>
      <c r="X1117" s="14"/>
      <c r="Y1117" s="14"/>
      <c r="Z1117" s="14"/>
      <c r="AA1117" s="14"/>
      <c r="AB1117" s="14"/>
      <c r="AC1117" s="14"/>
      <c r="AD1117" s="14"/>
      <c r="AE1117" s="14"/>
      <c r="AT1117" s="258" t="s">
        <v>319</v>
      </c>
      <c r="AU1117" s="258" t="s">
        <v>85</v>
      </c>
      <c r="AV1117" s="14" t="s">
        <v>83</v>
      </c>
      <c r="AW1117" s="14" t="s">
        <v>37</v>
      </c>
      <c r="AX1117" s="14" t="s">
        <v>76</v>
      </c>
      <c r="AY1117" s="258" t="s">
        <v>308</v>
      </c>
    </row>
    <row r="1118" s="14" customFormat="1">
      <c r="A1118" s="14"/>
      <c r="B1118" s="249"/>
      <c r="C1118" s="250"/>
      <c r="D1118" s="236" t="s">
        <v>319</v>
      </c>
      <c r="E1118" s="251" t="s">
        <v>19</v>
      </c>
      <c r="F1118" s="252" t="s">
        <v>3831</v>
      </c>
      <c r="G1118" s="250"/>
      <c r="H1118" s="251" t="s">
        <v>19</v>
      </c>
      <c r="I1118" s="253"/>
      <c r="J1118" s="250"/>
      <c r="K1118" s="250"/>
      <c r="L1118" s="254"/>
      <c r="M1118" s="255"/>
      <c r="N1118" s="256"/>
      <c r="O1118" s="256"/>
      <c r="P1118" s="256"/>
      <c r="Q1118" s="256"/>
      <c r="R1118" s="256"/>
      <c r="S1118" s="256"/>
      <c r="T1118" s="257"/>
      <c r="U1118" s="14"/>
      <c r="V1118" s="14"/>
      <c r="W1118" s="14"/>
      <c r="X1118" s="14"/>
      <c r="Y1118" s="14"/>
      <c r="Z1118" s="14"/>
      <c r="AA1118" s="14"/>
      <c r="AB1118" s="14"/>
      <c r="AC1118" s="14"/>
      <c r="AD1118" s="14"/>
      <c r="AE1118" s="14"/>
      <c r="AT1118" s="258" t="s">
        <v>319</v>
      </c>
      <c r="AU1118" s="258" t="s">
        <v>85</v>
      </c>
      <c r="AV1118" s="14" t="s">
        <v>83</v>
      </c>
      <c r="AW1118" s="14" t="s">
        <v>37</v>
      </c>
      <c r="AX1118" s="14" t="s">
        <v>76</v>
      </c>
      <c r="AY1118" s="258" t="s">
        <v>308</v>
      </c>
    </row>
    <row r="1119" s="13" customFormat="1">
      <c r="A1119" s="13"/>
      <c r="B1119" s="234"/>
      <c r="C1119" s="235"/>
      <c r="D1119" s="236" t="s">
        <v>319</v>
      </c>
      <c r="E1119" s="237" t="s">
        <v>19</v>
      </c>
      <c r="F1119" s="238" t="s">
        <v>150</v>
      </c>
      <c r="G1119" s="235"/>
      <c r="H1119" s="239">
        <v>3</v>
      </c>
      <c r="I1119" s="240"/>
      <c r="J1119" s="235"/>
      <c r="K1119" s="235"/>
      <c r="L1119" s="241"/>
      <c r="M1119" s="242"/>
      <c r="N1119" s="243"/>
      <c r="O1119" s="243"/>
      <c r="P1119" s="243"/>
      <c r="Q1119" s="243"/>
      <c r="R1119" s="243"/>
      <c r="S1119" s="243"/>
      <c r="T1119" s="244"/>
      <c r="U1119" s="13"/>
      <c r="V1119" s="13"/>
      <c r="W1119" s="13"/>
      <c r="X1119" s="13"/>
      <c r="Y1119" s="13"/>
      <c r="Z1119" s="13"/>
      <c r="AA1119" s="13"/>
      <c r="AB1119" s="13"/>
      <c r="AC1119" s="13"/>
      <c r="AD1119" s="13"/>
      <c r="AE1119" s="13"/>
      <c r="AT1119" s="245" t="s">
        <v>319</v>
      </c>
      <c r="AU1119" s="245" t="s">
        <v>85</v>
      </c>
      <c r="AV1119" s="13" t="s">
        <v>85</v>
      </c>
      <c r="AW1119" s="13" t="s">
        <v>37</v>
      </c>
      <c r="AX1119" s="13" t="s">
        <v>83</v>
      </c>
      <c r="AY1119" s="245" t="s">
        <v>308</v>
      </c>
    </row>
    <row r="1120" s="2" customFormat="1" ht="44.25" customHeight="1">
      <c r="A1120" s="41"/>
      <c r="B1120" s="42"/>
      <c r="C1120" s="216" t="s">
        <v>3832</v>
      </c>
      <c r="D1120" s="216" t="s">
        <v>310</v>
      </c>
      <c r="E1120" s="217" t="s">
        <v>3833</v>
      </c>
      <c r="F1120" s="218" t="s">
        <v>3834</v>
      </c>
      <c r="G1120" s="219" t="s">
        <v>323</v>
      </c>
      <c r="H1120" s="220">
        <v>3</v>
      </c>
      <c r="I1120" s="221"/>
      <c r="J1120" s="222">
        <f>ROUND(I1120*H1120,2)</f>
        <v>0</v>
      </c>
      <c r="K1120" s="218" t="s">
        <v>314</v>
      </c>
      <c r="L1120" s="47"/>
      <c r="M1120" s="223" t="s">
        <v>19</v>
      </c>
      <c r="N1120" s="224" t="s">
        <v>47</v>
      </c>
      <c r="O1120" s="87"/>
      <c r="P1120" s="225">
        <f>O1120*H1120</f>
        <v>0</v>
      </c>
      <c r="Q1120" s="225">
        <v>0</v>
      </c>
      <c r="R1120" s="225">
        <f>Q1120*H1120</f>
        <v>0</v>
      </c>
      <c r="S1120" s="225">
        <v>0</v>
      </c>
      <c r="T1120" s="226">
        <f>S1120*H1120</f>
        <v>0</v>
      </c>
      <c r="U1120" s="41"/>
      <c r="V1120" s="41"/>
      <c r="W1120" s="41"/>
      <c r="X1120" s="41"/>
      <c r="Y1120" s="41"/>
      <c r="Z1120" s="41"/>
      <c r="AA1120" s="41"/>
      <c r="AB1120" s="41"/>
      <c r="AC1120" s="41"/>
      <c r="AD1120" s="41"/>
      <c r="AE1120" s="41"/>
      <c r="AR1120" s="227" t="s">
        <v>782</v>
      </c>
      <c r="AT1120" s="227" t="s">
        <v>310</v>
      </c>
      <c r="AU1120" s="227" t="s">
        <v>85</v>
      </c>
      <c r="AY1120" s="20" t="s">
        <v>308</v>
      </c>
      <c r="BE1120" s="228">
        <f>IF(N1120="základní",J1120,0)</f>
        <v>0</v>
      </c>
      <c r="BF1120" s="228">
        <f>IF(N1120="snížená",J1120,0)</f>
        <v>0</v>
      </c>
      <c r="BG1120" s="228">
        <f>IF(N1120="zákl. přenesená",J1120,0)</f>
        <v>0</v>
      </c>
      <c r="BH1120" s="228">
        <f>IF(N1120="sníž. přenesená",J1120,0)</f>
        <v>0</v>
      </c>
      <c r="BI1120" s="228">
        <f>IF(N1120="nulová",J1120,0)</f>
        <v>0</v>
      </c>
      <c r="BJ1120" s="20" t="s">
        <v>83</v>
      </c>
      <c r="BK1120" s="228">
        <f>ROUND(I1120*H1120,2)</f>
        <v>0</v>
      </c>
      <c r="BL1120" s="20" t="s">
        <v>782</v>
      </c>
      <c r="BM1120" s="227" t="s">
        <v>3835</v>
      </c>
    </row>
    <row r="1121" s="2" customFormat="1">
      <c r="A1121" s="41"/>
      <c r="B1121" s="42"/>
      <c r="C1121" s="43"/>
      <c r="D1121" s="229" t="s">
        <v>317</v>
      </c>
      <c r="E1121" s="43"/>
      <c r="F1121" s="230" t="s">
        <v>3836</v>
      </c>
      <c r="G1121" s="43"/>
      <c r="H1121" s="43"/>
      <c r="I1121" s="231"/>
      <c r="J1121" s="43"/>
      <c r="K1121" s="43"/>
      <c r="L1121" s="47"/>
      <c r="M1121" s="232"/>
      <c r="N1121" s="233"/>
      <c r="O1121" s="87"/>
      <c r="P1121" s="87"/>
      <c r="Q1121" s="87"/>
      <c r="R1121" s="87"/>
      <c r="S1121" s="87"/>
      <c r="T1121" s="88"/>
      <c r="U1121" s="41"/>
      <c r="V1121" s="41"/>
      <c r="W1121" s="41"/>
      <c r="X1121" s="41"/>
      <c r="Y1121" s="41"/>
      <c r="Z1121" s="41"/>
      <c r="AA1121" s="41"/>
      <c r="AB1121" s="41"/>
      <c r="AC1121" s="41"/>
      <c r="AD1121" s="41"/>
      <c r="AE1121" s="41"/>
      <c r="AT1121" s="20" t="s">
        <v>317</v>
      </c>
      <c r="AU1121" s="20" t="s">
        <v>85</v>
      </c>
    </row>
    <row r="1122" s="14" customFormat="1">
      <c r="A1122" s="14"/>
      <c r="B1122" s="249"/>
      <c r="C1122" s="250"/>
      <c r="D1122" s="236" t="s">
        <v>319</v>
      </c>
      <c r="E1122" s="251" t="s">
        <v>19</v>
      </c>
      <c r="F1122" s="252" t="s">
        <v>3032</v>
      </c>
      <c r="G1122" s="250"/>
      <c r="H1122" s="251" t="s">
        <v>19</v>
      </c>
      <c r="I1122" s="253"/>
      <c r="J1122" s="250"/>
      <c r="K1122" s="250"/>
      <c r="L1122" s="254"/>
      <c r="M1122" s="255"/>
      <c r="N1122" s="256"/>
      <c r="O1122" s="256"/>
      <c r="P1122" s="256"/>
      <c r="Q1122" s="256"/>
      <c r="R1122" s="256"/>
      <c r="S1122" s="256"/>
      <c r="T1122" s="257"/>
      <c r="U1122" s="14"/>
      <c r="V1122" s="14"/>
      <c r="W1122" s="14"/>
      <c r="X1122" s="14"/>
      <c r="Y1122" s="14"/>
      <c r="Z1122" s="14"/>
      <c r="AA1122" s="14"/>
      <c r="AB1122" s="14"/>
      <c r="AC1122" s="14"/>
      <c r="AD1122" s="14"/>
      <c r="AE1122" s="14"/>
      <c r="AT1122" s="258" t="s">
        <v>319</v>
      </c>
      <c r="AU1122" s="258" t="s">
        <v>85</v>
      </c>
      <c r="AV1122" s="14" t="s">
        <v>83</v>
      </c>
      <c r="AW1122" s="14" t="s">
        <v>37</v>
      </c>
      <c r="AX1122" s="14" t="s">
        <v>76</v>
      </c>
      <c r="AY1122" s="258" t="s">
        <v>308</v>
      </c>
    </row>
    <row r="1123" s="14" customFormat="1">
      <c r="A1123" s="14"/>
      <c r="B1123" s="249"/>
      <c r="C1123" s="250"/>
      <c r="D1123" s="236" t="s">
        <v>319</v>
      </c>
      <c r="E1123" s="251" t="s">
        <v>19</v>
      </c>
      <c r="F1123" s="252" t="s">
        <v>3837</v>
      </c>
      <c r="G1123" s="250"/>
      <c r="H1123" s="251" t="s">
        <v>19</v>
      </c>
      <c r="I1123" s="253"/>
      <c r="J1123" s="250"/>
      <c r="K1123" s="250"/>
      <c r="L1123" s="254"/>
      <c r="M1123" s="255"/>
      <c r="N1123" s="256"/>
      <c r="O1123" s="256"/>
      <c r="P1123" s="256"/>
      <c r="Q1123" s="256"/>
      <c r="R1123" s="256"/>
      <c r="S1123" s="256"/>
      <c r="T1123" s="257"/>
      <c r="U1123" s="14"/>
      <c r="V1123" s="14"/>
      <c r="W1123" s="14"/>
      <c r="X1123" s="14"/>
      <c r="Y1123" s="14"/>
      <c r="Z1123" s="14"/>
      <c r="AA1123" s="14"/>
      <c r="AB1123" s="14"/>
      <c r="AC1123" s="14"/>
      <c r="AD1123" s="14"/>
      <c r="AE1123" s="14"/>
      <c r="AT1123" s="258" t="s">
        <v>319</v>
      </c>
      <c r="AU1123" s="258" t="s">
        <v>85</v>
      </c>
      <c r="AV1123" s="14" t="s">
        <v>83</v>
      </c>
      <c r="AW1123" s="14" t="s">
        <v>37</v>
      </c>
      <c r="AX1123" s="14" t="s">
        <v>76</v>
      </c>
      <c r="AY1123" s="258" t="s">
        <v>308</v>
      </c>
    </row>
    <row r="1124" s="13" customFormat="1">
      <c r="A1124" s="13"/>
      <c r="B1124" s="234"/>
      <c r="C1124" s="235"/>
      <c r="D1124" s="236" t="s">
        <v>319</v>
      </c>
      <c r="E1124" s="237" t="s">
        <v>19</v>
      </c>
      <c r="F1124" s="238" t="s">
        <v>150</v>
      </c>
      <c r="G1124" s="235"/>
      <c r="H1124" s="239">
        <v>3</v>
      </c>
      <c r="I1124" s="240"/>
      <c r="J1124" s="235"/>
      <c r="K1124" s="235"/>
      <c r="L1124" s="241"/>
      <c r="M1124" s="242"/>
      <c r="N1124" s="243"/>
      <c r="O1124" s="243"/>
      <c r="P1124" s="243"/>
      <c r="Q1124" s="243"/>
      <c r="R1124" s="243"/>
      <c r="S1124" s="243"/>
      <c r="T1124" s="244"/>
      <c r="U1124" s="13"/>
      <c r="V1124" s="13"/>
      <c r="W1124" s="13"/>
      <c r="X1124" s="13"/>
      <c r="Y1124" s="13"/>
      <c r="Z1124" s="13"/>
      <c r="AA1124" s="13"/>
      <c r="AB1124" s="13"/>
      <c r="AC1124" s="13"/>
      <c r="AD1124" s="13"/>
      <c r="AE1124" s="13"/>
      <c r="AT1124" s="245" t="s">
        <v>319</v>
      </c>
      <c r="AU1124" s="245" t="s">
        <v>85</v>
      </c>
      <c r="AV1124" s="13" t="s">
        <v>85</v>
      </c>
      <c r="AW1124" s="13" t="s">
        <v>37</v>
      </c>
      <c r="AX1124" s="13" t="s">
        <v>83</v>
      </c>
      <c r="AY1124" s="245" t="s">
        <v>308</v>
      </c>
    </row>
    <row r="1125" s="2" customFormat="1" ht="44.25" customHeight="1">
      <c r="A1125" s="41"/>
      <c r="B1125" s="42"/>
      <c r="C1125" s="216" t="s">
        <v>3838</v>
      </c>
      <c r="D1125" s="216" t="s">
        <v>310</v>
      </c>
      <c r="E1125" s="217" t="s">
        <v>3839</v>
      </c>
      <c r="F1125" s="218" t="s">
        <v>3840</v>
      </c>
      <c r="G1125" s="219" t="s">
        <v>323</v>
      </c>
      <c r="H1125" s="220">
        <v>2</v>
      </c>
      <c r="I1125" s="221"/>
      <c r="J1125" s="222">
        <f>ROUND(I1125*H1125,2)</f>
        <v>0</v>
      </c>
      <c r="K1125" s="218" t="s">
        <v>314</v>
      </c>
      <c r="L1125" s="47"/>
      <c r="M1125" s="223" t="s">
        <v>19</v>
      </c>
      <c r="N1125" s="224" t="s">
        <v>47</v>
      </c>
      <c r="O1125" s="87"/>
      <c r="P1125" s="225">
        <f>O1125*H1125</f>
        <v>0</v>
      </c>
      <c r="Q1125" s="225">
        <v>0</v>
      </c>
      <c r="R1125" s="225">
        <f>Q1125*H1125</f>
        <v>0</v>
      </c>
      <c r="S1125" s="225">
        <v>0</v>
      </c>
      <c r="T1125" s="226">
        <f>S1125*H1125</f>
        <v>0</v>
      </c>
      <c r="U1125" s="41"/>
      <c r="V1125" s="41"/>
      <c r="W1125" s="41"/>
      <c r="X1125" s="41"/>
      <c r="Y1125" s="41"/>
      <c r="Z1125" s="41"/>
      <c r="AA1125" s="41"/>
      <c r="AB1125" s="41"/>
      <c r="AC1125" s="41"/>
      <c r="AD1125" s="41"/>
      <c r="AE1125" s="41"/>
      <c r="AR1125" s="227" t="s">
        <v>782</v>
      </c>
      <c r="AT1125" s="227" t="s">
        <v>310</v>
      </c>
      <c r="AU1125" s="227" t="s">
        <v>85</v>
      </c>
      <c r="AY1125" s="20" t="s">
        <v>308</v>
      </c>
      <c r="BE1125" s="228">
        <f>IF(N1125="základní",J1125,0)</f>
        <v>0</v>
      </c>
      <c r="BF1125" s="228">
        <f>IF(N1125="snížená",J1125,0)</f>
        <v>0</v>
      </c>
      <c r="BG1125" s="228">
        <f>IF(N1125="zákl. přenesená",J1125,0)</f>
        <v>0</v>
      </c>
      <c r="BH1125" s="228">
        <f>IF(N1125="sníž. přenesená",J1125,0)</f>
        <v>0</v>
      </c>
      <c r="BI1125" s="228">
        <f>IF(N1125="nulová",J1125,0)</f>
        <v>0</v>
      </c>
      <c r="BJ1125" s="20" t="s">
        <v>83</v>
      </c>
      <c r="BK1125" s="228">
        <f>ROUND(I1125*H1125,2)</f>
        <v>0</v>
      </c>
      <c r="BL1125" s="20" t="s">
        <v>782</v>
      </c>
      <c r="BM1125" s="227" t="s">
        <v>3841</v>
      </c>
    </row>
    <row r="1126" s="2" customFormat="1">
      <c r="A1126" s="41"/>
      <c r="B1126" s="42"/>
      <c r="C1126" s="43"/>
      <c r="D1126" s="229" t="s">
        <v>317</v>
      </c>
      <c r="E1126" s="43"/>
      <c r="F1126" s="230" t="s">
        <v>3842</v>
      </c>
      <c r="G1126" s="43"/>
      <c r="H1126" s="43"/>
      <c r="I1126" s="231"/>
      <c r="J1126" s="43"/>
      <c r="K1126" s="43"/>
      <c r="L1126" s="47"/>
      <c r="M1126" s="232"/>
      <c r="N1126" s="233"/>
      <c r="O1126" s="87"/>
      <c r="P1126" s="87"/>
      <c r="Q1126" s="87"/>
      <c r="R1126" s="87"/>
      <c r="S1126" s="87"/>
      <c r="T1126" s="88"/>
      <c r="U1126" s="41"/>
      <c r="V1126" s="41"/>
      <c r="W1126" s="41"/>
      <c r="X1126" s="41"/>
      <c r="Y1126" s="41"/>
      <c r="Z1126" s="41"/>
      <c r="AA1126" s="41"/>
      <c r="AB1126" s="41"/>
      <c r="AC1126" s="41"/>
      <c r="AD1126" s="41"/>
      <c r="AE1126" s="41"/>
      <c r="AT1126" s="20" t="s">
        <v>317</v>
      </c>
      <c r="AU1126" s="20" t="s">
        <v>85</v>
      </c>
    </row>
    <row r="1127" s="14" customFormat="1">
      <c r="A1127" s="14"/>
      <c r="B1127" s="249"/>
      <c r="C1127" s="250"/>
      <c r="D1127" s="236" t="s">
        <v>319</v>
      </c>
      <c r="E1127" s="251" t="s">
        <v>19</v>
      </c>
      <c r="F1127" s="252" t="s">
        <v>3032</v>
      </c>
      <c r="G1127" s="250"/>
      <c r="H1127" s="251" t="s">
        <v>19</v>
      </c>
      <c r="I1127" s="253"/>
      <c r="J1127" s="250"/>
      <c r="K1127" s="250"/>
      <c r="L1127" s="254"/>
      <c r="M1127" s="255"/>
      <c r="N1127" s="256"/>
      <c r="O1127" s="256"/>
      <c r="P1127" s="256"/>
      <c r="Q1127" s="256"/>
      <c r="R1127" s="256"/>
      <c r="S1127" s="256"/>
      <c r="T1127" s="257"/>
      <c r="U1127" s="14"/>
      <c r="V1127" s="14"/>
      <c r="W1127" s="14"/>
      <c r="X1127" s="14"/>
      <c r="Y1127" s="14"/>
      <c r="Z1127" s="14"/>
      <c r="AA1127" s="14"/>
      <c r="AB1127" s="14"/>
      <c r="AC1127" s="14"/>
      <c r="AD1127" s="14"/>
      <c r="AE1127" s="14"/>
      <c r="AT1127" s="258" t="s">
        <v>319</v>
      </c>
      <c r="AU1127" s="258" t="s">
        <v>85</v>
      </c>
      <c r="AV1127" s="14" t="s">
        <v>83</v>
      </c>
      <c r="AW1127" s="14" t="s">
        <v>37</v>
      </c>
      <c r="AX1127" s="14" t="s">
        <v>76</v>
      </c>
      <c r="AY1127" s="258" t="s">
        <v>308</v>
      </c>
    </row>
    <row r="1128" s="14" customFormat="1">
      <c r="A1128" s="14"/>
      <c r="B1128" s="249"/>
      <c r="C1128" s="250"/>
      <c r="D1128" s="236" t="s">
        <v>319</v>
      </c>
      <c r="E1128" s="251" t="s">
        <v>19</v>
      </c>
      <c r="F1128" s="252" t="s">
        <v>3843</v>
      </c>
      <c r="G1128" s="250"/>
      <c r="H1128" s="251" t="s">
        <v>19</v>
      </c>
      <c r="I1128" s="253"/>
      <c r="J1128" s="250"/>
      <c r="K1128" s="250"/>
      <c r="L1128" s="254"/>
      <c r="M1128" s="255"/>
      <c r="N1128" s="256"/>
      <c r="O1128" s="256"/>
      <c r="P1128" s="256"/>
      <c r="Q1128" s="256"/>
      <c r="R1128" s="256"/>
      <c r="S1128" s="256"/>
      <c r="T1128" s="257"/>
      <c r="U1128" s="14"/>
      <c r="V1128" s="14"/>
      <c r="W1128" s="14"/>
      <c r="X1128" s="14"/>
      <c r="Y1128" s="14"/>
      <c r="Z1128" s="14"/>
      <c r="AA1128" s="14"/>
      <c r="AB1128" s="14"/>
      <c r="AC1128" s="14"/>
      <c r="AD1128" s="14"/>
      <c r="AE1128" s="14"/>
      <c r="AT1128" s="258" t="s">
        <v>319</v>
      </c>
      <c r="AU1128" s="258" t="s">
        <v>85</v>
      </c>
      <c r="AV1128" s="14" t="s">
        <v>83</v>
      </c>
      <c r="AW1128" s="14" t="s">
        <v>37</v>
      </c>
      <c r="AX1128" s="14" t="s">
        <v>76</v>
      </c>
      <c r="AY1128" s="258" t="s">
        <v>308</v>
      </c>
    </row>
    <row r="1129" s="13" customFormat="1">
      <c r="A1129" s="13"/>
      <c r="B1129" s="234"/>
      <c r="C1129" s="235"/>
      <c r="D1129" s="236" t="s">
        <v>319</v>
      </c>
      <c r="E1129" s="237" t="s">
        <v>19</v>
      </c>
      <c r="F1129" s="238" t="s">
        <v>85</v>
      </c>
      <c r="G1129" s="235"/>
      <c r="H1129" s="239">
        <v>2</v>
      </c>
      <c r="I1129" s="240"/>
      <c r="J1129" s="235"/>
      <c r="K1129" s="235"/>
      <c r="L1129" s="241"/>
      <c r="M1129" s="242"/>
      <c r="N1129" s="243"/>
      <c r="O1129" s="243"/>
      <c r="P1129" s="243"/>
      <c r="Q1129" s="243"/>
      <c r="R1129" s="243"/>
      <c r="S1129" s="243"/>
      <c r="T1129" s="244"/>
      <c r="U1129" s="13"/>
      <c r="V1129" s="13"/>
      <c r="W1129" s="13"/>
      <c r="X1129" s="13"/>
      <c r="Y1129" s="13"/>
      <c r="Z1129" s="13"/>
      <c r="AA1129" s="13"/>
      <c r="AB1129" s="13"/>
      <c r="AC1129" s="13"/>
      <c r="AD1129" s="13"/>
      <c r="AE1129" s="13"/>
      <c r="AT1129" s="245" t="s">
        <v>319</v>
      </c>
      <c r="AU1129" s="245" t="s">
        <v>85</v>
      </c>
      <c r="AV1129" s="13" t="s">
        <v>85</v>
      </c>
      <c r="AW1129" s="13" t="s">
        <v>37</v>
      </c>
      <c r="AX1129" s="13" t="s">
        <v>83</v>
      </c>
      <c r="AY1129" s="245" t="s">
        <v>308</v>
      </c>
    </row>
    <row r="1130" s="2" customFormat="1" ht="44.25" customHeight="1">
      <c r="A1130" s="41"/>
      <c r="B1130" s="42"/>
      <c r="C1130" s="216" t="s">
        <v>3844</v>
      </c>
      <c r="D1130" s="216" t="s">
        <v>310</v>
      </c>
      <c r="E1130" s="217" t="s">
        <v>3845</v>
      </c>
      <c r="F1130" s="218" t="s">
        <v>3846</v>
      </c>
      <c r="G1130" s="219" t="s">
        <v>323</v>
      </c>
      <c r="H1130" s="220">
        <v>1</v>
      </c>
      <c r="I1130" s="221"/>
      <c r="J1130" s="222">
        <f>ROUND(I1130*H1130,2)</f>
        <v>0</v>
      </c>
      <c r="K1130" s="218" t="s">
        <v>314</v>
      </c>
      <c r="L1130" s="47"/>
      <c r="M1130" s="223" t="s">
        <v>19</v>
      </c>
      <c r="N1130" s="224" t="s">
        <v>47</v>
      </c>
      <c r="O1130" s="87"/>
      <c r="P1130" s="225">
        <f>O1130*H1130</f>
        <v>0</v>
      </c>
      <c r="Q1130" s="225">
        <v>0</v>
      </c>
      <c r="R1130" s="225">
        <f>Q1130*H1130</f>
        <v>0</v>
      </c>
      <c r="S1130" s="225">
        <v>0</v>
      </c>
      <c r="T1130" s="226">
        <f>S1130*H1130</f>
        <v>0</v>
      </c>
      <c r="U1130" s="41"/>
      <c r="V1130" s="41"/>
      <c r="W1130" s="41"/>
      <c r="X1130" s="41"/>
      <c r="Y1130" s="41"/>
      <c r="Z1130" s="41"/>
      <c r="AA1130" s="41"/>
      <c r="AB1130" s="41"/>
      <c r="AC1130" s="41"/>
      <c r="AD1130" s="41"/>
      <c r="AE1130" s="41"/>
      <c r="AR1130" s="227" t="s">
        <v>782</v>
      </c>
      <c r="AT1130" s="227" t="s">
        <v>310</v>
      </c>
      <c r="AU1130" s="227" t="s">
        <v>85</v>
      </c>
      <c r="AY1130" s="20" t="s">
        <v>308</v>
      </c>
      <c r="BE1130" s="228">
        <f>IF(N1130="základní",J1130,0)</f>
        <v>0</v>
      </c>
      <c r="BF1130" s="228">
        <f>IF(N1130="snížená",J1130,0)</f>
        <v>0</v>
      </c>
      <c r="BG1130" s="228">
        <f>IF(N1130="zákl. přenesená",J1130,0)</f>
        <v>0</v>
      </c>
      <c r="BH1130" s="228">
        <f>IF(N1130="sníž. přenesená",J1130,0)</f>
        <v>0</v>
      </c>
      <c r="BI1130" s="228">
        <f>IF(N1130="nulová",J1130,0)</f>
        <v>0</v>
      </c>
      <c r="BJ1130" s="20" t="s">
        <v>83</v>
      </c>
      <c r="BK1130" s="228">
        <f>ROUND(I1130*H1130,2)</f>
        <v>0</v>
      </c>
      <c r="BL1130" s="20" t="s">
        <v>782</v>
      </c>
      <c r="BM1130" s="227" t="s">
        <v>3847</v>
      </c>
    </row>
    <row r="1131" s="2" customFormat="1">
      <c r="A1131" s="41"/>
      <c r="B1131" s="42"/>
      <c r="C1131" s="43"/>
      <c r="D1131" s="229" t="s">
        <v>317</v>
      </c>
      <c r="E1131" s="43"/>
      <c r="F1131" s="230" t="s">
        <v>3848</v>
      </c>
      <c r="G1131" s="43"/>
      <c r="H1131" s="43"/>
      <c r="I1131" s="231"/>
      <c r="J1131" s="43"/>
      <c r="K1131" s="43"/>
      <c r="L1131" s="47"/>
      <c r="M1131" s="232"/>
      <c r="N1131" s="233"/>
      <c r="O1131" s="87"/>
      <c r="P1131" s="87"/>
      <c r="Q1131" s="87"/>
      <c r="R1131" s="87"/>
      <c r="S1131" s="87"/>
      <c r="T1131" s="88"/>
      <c r="U1131" s="41"/>
      <c r="V1131" s="41"/>
      <c r="W1131" s="41"/>
      <c r="X1131" s="41"/>
      <c r="Y1131" s="41"/>
      <c r="Z1131" s="41"/>
      <c r="AA1131" s="41"/>
      <c r="AB1131" s="41"/>
      <c r="AC1131" s="41"/>
      <c r="AD1131" s="41"/>
      <c r="AE1131" s="41"/>
      <c r="AT1131" s="20" t="s">
        <v>317</v>
      </c>
      <c r="AU1131" s="20" t="s">
        <v>85</v>
      </c>
    </row>
    <row r="1132" s="14" customFormat="1">
      <c r="A1132" s="14"/>
      <c r="B1132" s="249"/>
      <c r="C1132" s="250"/>
      <c r="D1132" s="236" t="s">
        <v>319</v>
      </c>
      <c r="E1132" s="251" t="s">
        <v>19</v>
      </c>
      <c r="F1132" s="252" t="s">
        <v>3032</v>
      </c>
      <c r="G1132" s="250"/>
      <c r="H1132" s="251" t="s">
        <v>19</v>
      </c>
      <c r="I1132" s="253"/>
      <c r="J1132" s="250"/>
      <c r="K1132" s="250"/>
      <c r="L1132" s="254"/>
      <c r="M1132" s="255"/>
      <c r="N1132" s="256"/>
      <c r="O1132" s="256"/>
      <c r="P1132" s="256"/>
      <c r="Q1132" s="256"/>
      <c r="R1132" s="256"/>
      <c r="S1132" s="256"/>
      <c r="T1132" s="257"/>
      <c r="U1132" s="14"/>
      <c r="V1132" s="14"/>
      <c r="W1132" s="14"/>
      <c r="X1132" s="14"/>
      <c r="Y1132" s="14"/>
      <c r="Z1132" s="14"/>
      <c r="AA1132" s="14"/>
      <c r="AB1132" s="14"/>
      <c r="AC1132" s="14"/>
      <c r="AD1132" s="14"/>
      <c r="AE1132" s="14"/>
      <c r="AT1132" s="258" t="s">
        <v>319</v>
      </c>
      <c r="AU1132" s="258" t="s">
        <v>85</v>
      </c>
      <c r="AV1132" s="14" t="s">
        <v>83</v>
      </c>
      <c r="AW1132" s="14" t="s">
        <v>37</v>
      </c>
      <c r="AX1132" s="14" t="s">
        <v>76</v>
      </c>
      <c r="AY1132" s="258" t="s">
        <v>308</v>
      </c>
    </row>
    <row r="1133" s="14" customFormat="1">
      <c r="A1133" s="14"/>
      <c r="B1133" s="249"/>
      <c r="C1133" s="250"/>
      <c r="D1133" s="236" t="s">
        <v>319</v>
      </c>
      <c r="E1133" s="251" t="s">
        <v>19</v>
      </c>
      <c r="F1133" s="252" t="s">
        <v>3849</v>
      </c>
      <c r="G1133" s="250"/>
      <c r="H1133" s="251" t="s">
        <v>19</v>
      </c>
      <c r="I1133" s="253"/>
      <c r="J1133" s="250"/>
      <c r="K1133" s="250"/>
      <c r="L1133" s="254"/>
      <c r="M1133" s="255"/>
      <c r="N1133" s="256"/>
      <c r="O1133" s="256"/>
      <c r="P1133" s="256"/>
      <c r="Q1133" s="256"/>
      <c r="R1133" s="256"/>
      <c r="S1133" s="256"/>
      <c r="T1133" s="257"/>
      <c r="U1133" s="14"/>
      <c r="V1133" s="14"/>
      <c r="W1133" s="14"/>
      <c r="X1133" s="14"/>
      <c r="Y1133" s="14"/>
      <c r="Z1133" s="14"/>
      <c r="AA1133" s="14"/>
      <c r="AB1133" s="14"/>
      <c r="AC1133" s="14"/>
      <c r="AD1133" s="14"/>
      <c r="AE1133" s="14"/>
      <c r="AT1133" s="258" t="s">
        <v>319</v>
      </c>
      <c r="AU1133" s="258" t="s">
        <v>85</v>
      </c>
      <c r="AV1133" s="14" t="s">
        <v>83</v>
      </c>
      <c r="AW1133" s="14" t="s">
        <v>37</v>
      </c>
      <c r="AX1133" s="14" t="s">
        <v>76</v>
      </c>
      <c r="AY1133" s="258" t="s">
        <v>308</v>
      </c>
    </row>
    <row r="1134" s="13" customFormat="1">
      <c r="A1134" s="13"/>
      <c r="B1134" s="234"/>
      <c r="C1134" s="235"/>
      <c r="D1134" s="236" t="s">
        <v>319</v>
      </c>
      <c r="E1134" s="237" t="s">
        <v>19</v>
      </c>
      <c r="F1134" s="238" t="s">
        <v>83</v>
      </c>
      <c r="G1134" s="235"/>
      <c r="H1134" s="239">
        <v>1</v>
      </c>
      <c r="I1134" s="240"/>
      <c r="J1134" s="235"/>
      <c r="K1134" s="235"/>
      <c r="L1134" s="241"/>
      <c r="M1134" s="242"/>
      <c r="N1134" s="243"/>
      <c r="O1134" s="243"/>
      <c r="P1134" s="243"/>
      <c r="Q1134" s="243"/>
      <c r="R1134" s="243"/>
      <c r="S1134" s="243"/>
      <c r="T1134" s="244"/>
      <c r="U1134" s="13"/>
      <c r="V1134" s="13"/>
      <c r="W1134" s="13"/>
      <c r="X1134" s="13"/>
      <c r="Y1134" s="13"/>
      <c r="Z1134" s="13"/>
      <c r="AA1134" s="13"/>
      <c r="AB1134" s="13"/>
      <c r="AC1134" s="13"/>
      <c r="AD1134" s="13"/>
      <c r="AE1134" s="13"/>
      <c r="AT1134" s="245" t="s">
        <v>319</v>
      </c>
      <c r="AU1134" s="245" t="s">
        <v>85</v>
      </c>
      <c r="AV1134" s="13" t="s">
        <v>85</v>
      </c>
      <c r="AW1134" s="13" t="s">
        <v>37</v>
      </c>
      <c r="AX1134" s="13" t="s">
        <v>83</v>
      </c>
      <c r="AY1134" s="245" t="s">
        <v>308</v>
      </c>
    </row>
    <row r="1135" s="2" customFormat="1" ht="37.8" customHeight="1">
      <c r="A1135" s="41"/>
      <c r="B1135" s="42"/>
      <c r="C1135" s="216" t="s">
        <v>3850</v>
      </c>
      <c r="D1135" s="216" t="s">
        <v>310</v>
      </c>
      <c r="E1135" s="217" t="s">
        <v>3851</v>
      </c>
      <c r="F1135" s="218" t="s">
        <v>3852</v>
      </c>
      <c r="G1135" s="219" t="s">
        <v>474</v>
      </c>
      <c r="H1135" s="220">
        <v>690</v>
      </c>
      <c r="I1135" s="221"/>
      <c r="J1135" s="222">
        <f>ROUND(I1135*H1135,2)</f>
        <v>0</v>
      </c>
      <c r="K1135" s="218" t="s">
        <v>314</v>
      </c>
      <c r="L1135" s="47"/>
      <c r="M1135" s="223" t="s">
        <v>19</v>
      </c>
      <c r="N1135" s="224" t="s">
        <v>47</v>
      </c>
      <c r="O1135" s="87"/>
      <c r="P1135" s="225">
        <f>O1135*H1135</f>
        <v>0</v>
      </c>
      <c r="Q1135" s="225">
        <v>0</v>
      </c>
      <c r="R1135" s="225">
        <f>Q1135*H1135</f>
        <v>0</v>
      </c>
      <c r="S1135" s="225">
        <v>0</v>
      </c>
      <c r="T1135" s="226">
        <f>S1135*H1135</f>
        <v>0</v>
      </c>
      <c r="U1135" s="41"/>
      <c r="V1135" s="41"/>
      <c r="W1135" s="41"/>
      <c r="X1135" s="41"/>
      <c r="Y1135" s="41"/>
      <c r="Z1135" s="41"/>
      <c r="AA1135" s="41"/>
      <c r="AB1135" s="41"/>
      <c r="AC1135" s="41"/>
      <c r="AD1135" s="41"/>
      <c r="AE1135" s="41"/>
      <c r="AR1135" s="227" t="s">
        <v>782</v>
      </c>
      <c r="AT1135" s="227" t="s">
        <v>310</v>
      </c>
      <c r="AU1135" s="227" t="s">
        <v>85</v>
      </c>
      <c r="AY1135" s="20" t="s">
        <v>308</v>
      </c>
      <c r="BE1135" s="228">
        <f>IF(N1135="základní",J1135,0)</f>
        <v>0</v>
      </c>
      <c r="BF1135" s="228">
        <f>IF(N1135="snížená",J1135,0)</f>
        <v>0</v>
      </c>
      <c r="BG1135" s="228">
        <f>IF(N1135="zákl. přenesená",J1135,0)</f>
        <v>0</v>
      </c>
      <c r="BH1135" s="228">
        <f>IF(N1135="sníž. přenesená",J1135,0)</f>
        <v>0</v>
      </c>
      <c r="BI1135" s="228">
        <f>IF(N1135="nulová",J1135,0)</f>
        <v>0</v>
      </c>
      <c r="BJ1135" s="20" t="s">
        <v>83</v>
      </c>
      <c r="BK1135" s="228">
        <f>ROUND(I1135*H1135,2)</f>
        <v>0</v>
      </c>
      <c r="BL1135" s="20" t="s">
        <v>782</v>
      </c>
      <c r="BM1135" s="227" t="s">
        <v>3853</v>
      </c>
    </row>
    <row r="1136" s="2" customFormat="1">
      <c r="A1136" s="41"/>
      <c r="B1136" s="42"/>
      <c r="C1136" s="43"/>
      <c r="D1136" s="229" t="s">
        <v>317</v>
      </c>
      <c r="E1136" s="43"/>
      <c r="F1136" s="230" t="s">
        <v>3854</v>
      </c>
      <c r="G1136" s="43"/>
      <c r="H1136" s="43"/>
      <c r="I1136" s="231"/>
      <c r="J1136" s="43"/>
      <c r="K1136" s="43"/>
      <c r="L1136" s="47"/>
      <c r="M1136" s="232"/>
      <c r="N1136" s="233"/>
      <c r="O1136" s="87"/>
      <c r="P1136" s="87"/>
      <c r="Q1136" s="87"/>
      <c r="R1136" s="87"/>
      <c r="S1136" s="87"/>
      <c r="T1136" s="88"/>
      <c r="U1136" s="41"/>
      <c r="V1136" s="41"/>
      <c r="W1136" s="41"/>
      <c r="X1136" s="41"/>
      <c r="Y1136" s="41"/>
      <c r="Z1136" s="41"/>
      <c r="AA1136" s="41"/>
      <c r="AB1136" s="41"/>
      <c r="AC1136" s="41"/>
      <c r="AD1136" s="41"/>
      <c r="AE1136" s="41"/>
      <c r="AT1136" s="20" t="s">
        <v>317</v>
      </c>
      <c r="AU1136" s="20" t="s">
        <v>85</v>
      </c>
    </row>
    <row r="1137" s="14" customFormat="1">
      <c r="A1137" s="14"/>
      <c r="B1137" s="249"/>
      <c r="C1137" s="250"/>
      <c r="D1137" s="236" t="s">
        <v>319</v>
      </c>
      <c r="E1137" s="251" t="s">
        <v>19</v>
      </c>
      <c r="F1137" s="252" t="s">
        <v>3032</v>
      </c>
      <c r="G1137" s="250"/>
      <c r="H1137" s="251" t="s">
        <v>19</v>
      </c>
      <c r="I1137" s="253"/>
      <c r="J1137" s="250"/>
      <c r="K1137" s="250"/>
      <c r="L1137" s="254"/>
      <c r="M1137" s="255"/>
      <c r="N1137" s="256"/>
      <c r="O1137" s="256"/>
      <c r="P1137" s="256"/>
      <c r="Q1137" s="256"/>
      <c r="R1137" s="256"/>
      <c r="S1137" s="256"/>
      <c r="T1137" s="257"/>
      <c r="U1137" s="14"/>
      <c r="V1137" s="14"/>
      <c r="W1137" s="14"/>
      <c r="X1137" s="14"/>
      <c r="Y1137" s="14"/>
      <c r="Z1137" s="14"/>
      <c r="AA1137" s="14"/>
      <c r="AB1137" s="14"/>
      <c r="AC1137" s="14"/>
      <c r="AD1137" s="14"/>
      <c r="AE1137" s="14"/>
      <c r="AT1137" s="258" t="s">
        <v>319</v>
      </c>
      <c r="AU1137" s="258" t="s">
        <v>85</v>
      </c>
      <c r="AV1137" s="14" t="s">
        <v>83</v>
      </c>
      <c r="AW1137" s="14" t="s">
        <v>37</v>
      </c>
      <c r="AX1137" s="14" t="s">
        <v>76</v>
      </c>
      <c r="AY1137" s="258" t="s">
        <v>308</v>
      </c>
    </row>
    <row r="1138" s="14" customFormat="1">
      <c r="A1138" s="14"/>
      <c r="B1138" s="249"/>
      <c r="C1138" s="250"/>
      <c r="D1138" s="236" t="s">
        <v>319</v>
      </c>
      <c r="E1138" s="251" t="s">
        <v>19</v>
      </c>
      <c r="F1138" s="252" t="s">
        <v>3855</v>
      </c>
      <c r="G1138" s="250"/>
      <c r="H1138" s="251" t="s">
        <v>19</v>
      </c>
      <c r="I1138" s="253"/>
      <c r="J1138" s="250"/>
      <c r="K1138" s="250"/>
      <c r="L1138" s="254"/>
      <c r="M1138" s="255"/>
      <c r="N1138" s="256"/>
      <c r="O1138" s="256"/>
      <c r="P1138" s="256"/>
      <c r="Q1138" s="256"/>
      <c r="R1138" s="256"/>
      <c r="S1138" s="256"/>
      <c r="T1138" s="257"/>
      <c r="U1138" s="14"/>
      <c r="V1138" s="14"/>
      <c r="W1138" s="14"/>
      <c r="X1138" s="14"/>
      <c r="Y1138" s="14"/>
      <c r="Z1138" s="14"/>
      <c r="AA1138" s="14"/>
      <c r="AB1138" s="14"/>
      <c r="AC1138" s="14"/>
      <c r="AD1138" s="14"/>
      <c r="AE1138" s="14"/>
      <c r="AT1138" s="258" t="s">
        <v>319</v>
      </c>
      <c r="AU1138" s="258" t="s">
        <v>85</v>
      </c>
      <c r="AV1138" s="14" t="s">
        <v>83</v>
      </c>
      <c r="AW1138" s="14" t="s">
        <v>37</v>
      </c>
      <c r="AX1138" s="14" t="s">
        <v>76</v>
      </c>
      <c r="AY1138" s="258" t="s">
        <v>308</v>
      </c>
    </row>
    <row r="1139" s="13" customFormat="1">
      <c r="A1139" s="13"/>
      <c r="B1139" s="234"/>
      <c r="C1139" s="235"/>
      <c r="D1139" s="236" t="s">
        <v>319</v>
      </c>
      <c r="E1139" s="237" t="s">
        <v>19</v>
      </c>
      <c r="F1139" s="238" t="s">
        <v>3856</v>
      </c>
      <c r="G1139" s="235"/>
      <c r="H1139" s="239">
        <v>690</v>
      </c>
      <c r="I1139" s="240"/>
      <c r="J1139" s="235"/>
      <c r="K1139" s="235"/>
      <c r="L1139" s="241"/>
      <c r="M1139" s="242"/>
      <c r="N1139" s="243"/>
      <c r="O1139" s="243"/>
      <c r="P1139" s="243"/>
      <c r="Q1139" s="243"/>
      <c r="R1139" s="243"/>
      <c r="S1139" s="243"/>
      <c r="T1139" s="244"/>
      <c r="U1139" s="13"/>
      <c r="V1139" s="13"/>
      <c r="W1139" s="13"/>
      <c r="X1139" s="13"/>
      <c r="Y1139" s="13"/>
      <c r="Z1139" s="13"/>
      <c r="AA1139" s="13"/>
      <c r="AB1139" s="13"/>
      <c r="AC1139" s="13"/>
      <c r="AD1139" s="13"/>
      <c r="AE1139" s="13"/>
      <c r="AT1139" s="245" t="s">
        <v>319</v>
      </c>
      <c r="AU1139" s="245" t="s">
        <v>85</v>
      </c>
      <c r="AV1139" s="13" t="s">
        <v>85</v>
      </c>
      <c r="AW1139" s="13" t="s">
        <v>37</v>
      </c>
      <c r="AX1139" s="13" t="s">
        <v>83</v>
      </c>
      <c r="AY1139" s="245" t="s">
        <v>308</v>
      </c>
    </row>
    <row r="1140" s="2" customFormat="1" ht="24.15" customHeight="1">
      <c r="A1140" s="41"/>
      <c r="B1140" s="42"/>
      <c r="C1140" s="216" t="s">
        <v>3857</v>
      </c>
      <c r="D1140" s="216" t="s">
        <v>310</v>
      </c>
      <c r="E1140" s="217" t="s">
        <v>3858</v>
      </c>
      <c r="F1140" s="218" t="s">
        <v>3859</v>
      </c>
      <c r="G1140" s="219" t="s">
        <v>323</v>
      </c>
      <c r="H1140" s="220">
        <v>1</v>
      </c>
      <c r="I1140" s="221"/>
      <c r="J1140" s="222">
        <f>ROUND(I1140*H1140,2)</f>
        <v>0</v>
      </c>
      <c r="K1140" s="218" t="s">
        <v>314</v>
      </c>
      <c r="L1140" s="47"/>
      <c r="M1140" s="223" t="s">
        <v>19</v>
      </c>
      <c r="N1140" s="224" t="s">
        <v>47</v>
      </c>
      <c r="O1140" s="87"/>
      <c r="P1140" s="225">
        <f>O1140*H1140</f>
        <v>0</v>
      </c>
      <c r="Q1140" s="225">
        <v>0</v>
      </c>
      <c r="R1140" s="225">
        <f>Q1140*H1140</f>
        <v>0</v>
      </c>
      <c r="S1140" s="225">
        <v>0</v>
      </c>
      <c r="T1140" s="226">
        <f>S1140*H1140</f>
        <v>0</v>
      </c>
      <c r="U1140" s="41"/>
      <c r="V1140" s="41"/>
      <c r="W1140" s="41"/>
      <c r="X1140" s="41"/>
      <c r="Y1140" s="41"/>
      <c r="Z1140" s="41"/>
      <c r="AA1140" s="41"/>
      <c r="AB1140" s="41"/>
      <c r="AC1140" s="41"/>
      <c r="AD1140" s="41"/>
      <c r="AE1140" s="41"/>
      <c r="AR1140" s="227" t="s">
        <v>782</v>
      </c>
      <c r="AT1140" s="227" t="s">
        <v>310</v>
      </c>
      <c r="AU1140" s="227" t="s">
        <v>85</v>
      </c>
      <c r="AY1140" s="20" t="s">
        <v>308</v>
      </c>
      <c r="BE1140" s="228">
        <f>IF(N1140="základní",J1140,0)</f>
        <v>0</v>
      </c>
      <c r="BF1140" s="228">
        <f>IF(N1140="snížená",J1140,0)</f>
        <v>0</v>
      </c>
      <c r="BG1140" s="228">
        <f>IF(N1140="zákl. přenesená",J1140,0)</f>
        <v>0</v>
      </c>
      <c r="BH1140" s="228">
        <f>IF(N1140="sníž. přenesená",J1140,0)</f>
        <v>0</v>
      </c>
      <c r="BI1140" s="228">
        <f>IF(N1140="nulová",J1140,0)</f>
        <v>0</v>
      </c>
      <c r="BJ1140" s="20" t="s">
        <v>83</v>
      </c>
      <c r="BK1140" s="228">
        <f>ROUND(I1140*H1140,2)</f>
        <v>0</v>
      </c>
      <c r="BL1140" s="20" t="s">
        <v>782</v>
      </c>
      <c r="BM1140" s="227" t="s">
        <v>3860</v>
      </c>
    </row>
    <row r="1141" s="2" customFormat="1">
      <c r="A1141" s="41"/>
      <c r="B1141" s="42"/>
      <c r="C1141" s="43"/>
      <c r="D1141" s="229" t="s">
        <v>317</v>
      </c>
      <c r="E1141" s="43"/>
      <c r="F1141" s="230" t="s">
        <v>3861</v>
      </c>
      <c r="G1141" s="43"/>
      <c r="H1141" s="43"/>
      <c r="I1141" s="231"/>
      <c r="J1141" s="43"/>
      <c r="K1141" s="43"/>
      <c r="L1141" s="47"/>
      <c r="M1141" s="232"/>
      <c r="N1141" s="233"/>
      <c r="O1141" s="87"/>
      <c r="P1141" s="87"/>
      <c r="Q1141" s="87"/>
      <c r="R1141" s="87"/>
      <c r="S1141" s="87"/>
      <c r="T1141" s="88"/>
      <c r="U1141" s="41"/>
      <c r="V1141" s="41"/>
      <c r="W1141" s="41"/>
      <c r="X1141" s="41"/>
      <c r="Y1141" s="41"/>
      <c r="Z1141" s="41"/>
      <c r="AA1141" s="41"/>
      <c r="AB1141" s="41"/>
      <c r="AC1141" s="41"/>
      <c r="AD1141" s="41"/>
      <c r="AE1141" s="41"/>
      <c r="AT1141" s="20" t="s">
        <v>317</v>
      </c>
      <c r="AU1141" s="20" t="s">
        <v>85</v>
      </c>
    </row>
    <row r="1142" s="14" customFormat="1">
      <c r="A1142" s="14"/>
      <c r="B1142" s="249"/>
      <c r="C1142" s="250"/>
      <c r="D1142" s="236" t="s">
        <v>319</v>
      </c>
      <c r="E1142" s="251" t="s">
        <v>19</v>
      </c>
      <c r="F1142" s="252" t="s">
        <v>3032</v>
      </c>
      <c r="G1142" s="250"/>
      <c r="H1142" s="251" t="s">
        <v>19</v>
      </c>
      <c r="I1142" s="253"/>
      <c r="J1142" s="250"/>
      <c r="K1142" s="250"/>
      <c r="L1142" s="254"/>
      <c r="M1142" s="255"/>
      <c r="N1142" s="256"/>
      <c r="O1142" s="256"/>
      <c r="P1142" s="256"/>
      <c r="Q1142" s="256"/>
      <c r="R1142" s="256"/>
      <c r="S1142" s="256"/>
      <c r="T1142" s="257"/>
      <c r="U1142" s="14"/>
      <c r="V1142" s="14"/>
      <c r="W1142" s="14"/>
      <c r="X1142" s="14"/>
      <c r="Y1142" s="14"/>
      <c r="Z1142" s="14"/>
      <c r="AA1142" s="14"/>
      <c r="AB1142" s="14"/>
      <c r="AC1142" s="14"/>
      <c r="AD1142" s="14"/>
      <c r="AE1142" s="14"/>
      <c r="AT1142" s="258" t="s">
        <v>319</v>
      </c>
      <c r="AU1142" s="258" t="s">
        <v>85</v>
      </c>
      <c r="AV1142" s="14" t="s">
        <v>83</v>
      </c>
      <c r="AW1142" s="14" t="s">
        <v>37</v>
      </c>
      <c r="AX1142" s="14" t="s">
        <v>76</v>
      </c>
      <c r="AY1142" s="258" t="s">
        <v>308</v>
      </c>
    </row>
    <row r="1143" s="14" customFormat="1">
      <c r="A1143" s="14"/>
      <c r="B1143" s="249"/>
      <c r="C1143" s="250"/>
      <c r="D1143" s="236" t="s">
        <v>319</v>
      </c>
      <c r="E1143" s="251" t="s">
        <v>19</v>
      </c>
      <c r="F1143" s="252" t="s">
        <v>3862</v>
      </c>
      <c r="G1143" s="250"/>
      <c r="H1143" s="251" t="s">
        <v>19</v>
      </c>
      <c r="I1143" s="253"/>
      <c r="J1143" s="250"/>
      <c r="K1143" s="250"/>
      <c r="L1143" s="254"/>
      <c r="M1143" s="255"/>
      <c r="N1143" s="256"/>
      <c r="O1143" s="256"/>
      <c r="P1143" s="256"/>
      <c r="Q1143" s="256"/>
      <c r="R1143" s="256"/>
      <c r="S1143" s="256"/>
      <c r="T1143" s="257"/>
      <c r="U1143" s="14"/>
      <c r="V1143" s="14"/>
      <c r="W1143" s="14"/>
      <c r="X1143" s="14"/>
      <c r="Y1143" s="14"/>
      <c r="Z1143" s="14"/>
      <c r="AA1143" s="14"/>
      <c r="AB1143" s="14"/>
      <c r="AC1143" s="14"/>
      <c r="AD1143" s="14"/>
      <c r="AE1143" s="14"/>
      <c r="AT1143" s="258" t="s">
        <v>319</v>
      </c>
      <c r="AU1143" s="258" t="s">
        <v>85</v>
      </c>
      <c r="AV1143" s="14" t="s">
        <v>83</v>
      </c>
      <c r="AW1143" s="14" t="s">
        <v>37</v>
      </c>
      <c r="AX1143" s="14" t="s">
        <v>76</v>
      </c>
      <c r="AY1143" s="258" t="s">
        <v>308</v>
      </c>
    </row>
    <row r="1144" s="13" customFormat="1">
      <c r="A1144" s="13"/>
      <c r="B1144" s="234"/>
      <c r="C1144" s="235"/>
      <c r="D1144" s="236" t="s">
        <v>319</v>
      </c>
      <c r="E1144" s="237" t="s">
        <v>19</v>
      </c>
      <c r="F1144" s="238" t="s">
        <v>83</v>
      </c>
      <c r="G1144" s="235"/>
      <c r="H1144" s="239">
        <v>1</v>
      </c>
      <c r="I1144" s="240"/>
      <c r="J1144" s="235"/>
      <c r="K1144" s="235"/>
      <c r="L1144" s="241"/>
      <c r="M1144" s="242"/>
      <c r="N1144" s="243"/>
      <c r="O1144" s="243"/>
      <c r="P1144" s="243"/>
      <c r="Q1144" s="243"/>
      <c r="R1144" s="243"/>
      <c r="S1144" s="243"/>
      <c r="T1144" s="244"/>
      <c r="U1144" s="13"/>
      <c r="V1144" s="13"/>
      <c r="W1144" s="13"/>
      <c r="X1144" s="13"/>
      <c r="Y1144" s="13"/>
      <c r="Z1144" s="13"/>
      <c r="AA1144" s="13"/>
      <c r="AB1144" s="13"/>
      <c r="AC1144" s="13"/>
      <c r="AD1144" s="13"/>
      <c r="AE1144" s="13"/>
      <c r="AT1144" s="245" t="s">
        <v>319</v>
      </c>
      <c r="AU1144" s="245" t="s">
        <v>85</v>
      </c>
      <c r="AV1144" s="13" t="s">
        <v>85</v>
      </c>
      <c r="AW1144" s="13" t="s">
        <v>37</v>
      </c>
      <c r="AX1144" s="13" t="s">
        <v>83</v>
      </c>
      <c r="AY1144" s="245" t="s">
        <v>308</v>
      </c>
    </row>
    <row r="1145" s="2" customFormat="1" ht="16.5" customHeight="1">
      <c r="A1145" s="41"/>
      <c r="B1145" s="42"/>
      <c r="C1145" s="216" t="s">
        <v>3863</v>
      </c>
      <c r="D1145" s="216" t="s">
        <v>310</v>
      </c>
      <c r="E1145" s="217" t="s">
        <v>3864</v>
      </c>
      <c r="F1145" s="218" t="s">
        <v>3865</v>
      </c>
      <c r="G1145" s="219" t="s">
        <v>323</v>
      </c>
      <c r="H1145" s="220">
        <v>9</v>
      </c>
      <c r="I1145" s="221"/>
      <c r="J1145" s="222">
        <f>ROUND(I1145*H1145,2)</f>
        <v>0</v>
      </c>
      <c r="K1145" s="218" t="s">
        <v>314</v>
      </c>
      <c r="L1145" s="47"/>
      <c r="M1145" s="223" t="s">
        <v>19</v>
      </c>
      <c r="N1145" s="224" t="s">
        <v>47</v>
      </c>
      <c r="O1145" s="87"/>
      <c r="P1145" s="225">
        <f>O1145*H1145</f>
        <v>0</v>
      </c>
      <c r="Q1145" s="225">
        <v>0</v>
      </c>
      <c r="R1145" s="225">
        <f>Q1145*H1145</f>
        <v>0</v>
      </c>
      <c r="S1145" s="225">
        <v>0</v>
      </c>
      <c r="T1145" s="226">
        <f>S1145*H1145</f>
        <v>0</v>
      </c>
      <c r="U1145" s="41"/>
      <c r="V1145" s="41"/>
      <c r="W1145" s="41"/>
      <c r="X1145" s="41"/>
      <c r="Y1145" s="41"/>
      <c r="Z1145" s="41"/>
      <c r="AA1145" s="41"/>
      <c r="AB1145" s="41"/>
      <c r="AC1145" s="41"/>
      <c r="AD1145" s="41"/>
      <c r="AE1145" s="41"/>
      <c r="AR1145" s="227" t="s">
        <v>782</v>
      </c>
      <c r="AT1145" s="227" t="s">
        <v>310</v>
      </c>
      <c r="AU1145" s="227" t="s">
        <v>85</v>
      </c>
      <c r="AY1145" s="20" t="s">
        <v>308</v>
      </c>
      <c r="BE1145" s="228">
        <f>IF(N1145="základní",J1145,0)</f>
        <v>0</v>
      </c>
      <c r="BF1145" s="228">
        <f>IF(N1145="snížená",J1145,0)</f>
        <v>0</v>
      </c>
      <c r="BG1145" s="228">
        <f>IF(N1145="zákl. přenesená",J1145,0)</f>
        <v>0</v>
      </c>
      <c r="BH1145" s="228">
        <f>IF(N1145="sníž. přenesená",J1145,0)</f>
        <v>0</v>
      </c>
      <c r="BI1145" s="228">
        <f>IF(N1145="nulová",J1145,0)</f>
        <v>0</v>
      </c>
      <c r="BJ1145" s="20" t="s">
        <v>83</v>
      </c>
      <c r="BK1145" s="228">
        <f>ROUND(I1145*H1145,2)</f>
        <v>0</v>
      </c>
      <c r="BL1145" s="20" t="s">
        <v>782</v>
      </c>
      <c r="BM1145" s="227" t="s">
        <v>3866</v>
      </c>
    </row>
    <row r="1146" s="2" customFormat="1">
      <c r="A1146" s="41"/>
      <c r="B1146" s="42"/>
      <c r="C1146" s="43"/>
      <c r="D1146" s="229" t="s">
        <v>317</v>
      </c>
      <c r="E1146" s="43"/>
      <c r="F1146" s="230" t="s">
        <v>3867</v>
      </c>
      <c r="G1146" s="43"/>
      <c r="H1146" s="43"/>
      <c r="I1146" s="231"/>
      <c r="J1146" s="43"/>
      <c r="K1146" s="43"/>
      <c r="L1146" s="47"/>
      <c r="M1146" s="232"/>
      <c r="N1146" s="233"/>
      <c r="O1146" s="87"/>
      <c r="P1146" s="87"/>
      <c r="Q1146" s="87"/>
      <c r="R1146" s="87"/>
      <c r="S1146" s="87"/>
      <c r="T1146" s="88"/>
      <c r="U1146" s="41"/>
      <c r="V1146" s="41"/>
      <c r="W1146" s="41"/>
      <c r="X1146" s="41"/>
      <c r="Y1146" s="41"/>
      <c r="Z1146" s="41"/>
      <c r="AA1146" s="41"/>
      <c r="AB1146" s="41"/>
      <c r="AC1146" s="41"/>
      <c r="AD1146" s="41"/>
      <c r="AE1146" s="41"/>
      <c r="AT1146" s="20" t="s">
        <v>317</v>
      </c>
      <c r="AU1146" s="20" t="s">
        <v>85</v>
      </c>
    </row>
    <row r="1147" s="14" customFormat="1">
      <c r="A1147" s="14"/>
      <c r="B1147" s="249"/>
      <c r="C1147" s="250"/>
      <c r="D1147" s="236" t="s">
        <v>319</v>
      </c>
      <c r="E1147" s="251" t="s">
        <v>19</v>
      </c>
      <c r="F1147" s="252" t="s">
        <v>3032</v>
      </c>
      <c r="G1147" s="250"/>
      <c r="H1147" s="251" t="s">
        <v>19</v>
      </c>
      <c r="I1147" s="253"/>
      <c r="J1147" s="250"/>
      <c r="K1147" s="250"/>
      <c r="L1147" s="254"/>
      <c r="M1147" s="255"/>
      <c r="N1147" s="256"/>
      <c r="O1147" s="256"/>
      <c r="P1147" s="256"/>
      <c r="Q1147" s="256"/>
      <c r="R1147" s="256"/>
      <c r="S1147" s="256"/>
      <c r="T1147" s="257"/>
      <c r="U1147" s="14"/>
      <c r="V1147" s="14"/>
      <c r="W1147" s="14"/>
      <c r="X1147" s="14"/>
      <c r="Y1147" s="14"/>
      <c r="Z1147" s="14"/>
      <c r="AA1147" s="14"/>
      <c r="AB1147" s="14"/>
      <c r="AC1147" s="14"/>
      <c r="AD1147" s="14"/>
      <c r="AE1147" s="14"/>
      <c r="AT1147" s="258" t="s">
        <v>319</v>
      </c>
      <c r="AU1147" s="258" t="s">
        <v>85</v>
      </c>
      <c r="AV1147" s="14" t="s">
        <v>83</v>
      </c>
      <c r="AW1147" s="14" t="s">
        <v>37</v>
      </c>
      <c r="AX1147" s="14" t="s">
        <v>76</v>
      </c>
      <c r="AY1147" s="258" t="s">
        <v>308</v>
      </c>
    </row>
    <row r="1148" s="14" customFormat="1">
      <c r="A1148" s="14"/>
      <c r="B1148" s="249"/>
      <c r="C1148" s="250"/>
      <c r="D1148" s="236" t="s">
        <v>319</v>
      </c>
      <c r="E1148" s="251" t="s">
        <v>19</v>
      </c>
      <c r="F1148" s="252" t="s">
        <v>3868</v>
      </c>
      <c r="G1148" s="250"/>
      <c r="H1148" s="251" t="s">
        <v>19</v>
      </c>
      <c r="I1148" s="253"/>
      <c r="J1148" s="250"/>
      <c r="K1148" s="250"/>
      <c r="L1148" s="254"/>
      <c r="M1148" s="255"/>
      <c r="N1148" s="256"/>
      <c r="O1148" s="256"/>
      <c r="P1148" s="256"/>
      <c r="Q1148" s="256"/>
      <c r="R1148" s="256"/>
      <c r="S1148" s="256"/>
      <c r="T1148" s="257"/>
      <c r="U1148" s="14"/>
      <c r="V1148" s="14"/>
      <c r="W1148" s="14"/>
      <c r="X1148" s="14"/>
      <c r="Y1148" s="14"/>
      <c r="Z1148" s="14"/>
      <c r="AA1148" s="14"/>
      <c r="AB1148" s="14"/>
      <c r="AC1148" s="14"/>
      <c r="AD1148" s="14"/>
      <c r="AE1148" s="14"/>
      <c r="AT1148" s="258" t="s">
        <v>319</v>
      </c>
      <c r="AU1148" s="258" t="s">
        <v>85</v>
      </c>
      <c r="AV1148" s="14" t="s">
        <v>83</v>
      </c>
      <c r="AW1148" s="14" t="s">
        <v>37</v>
      </c>
      <c r="AX1148" s="14" t="s">
        <v>76</v>
      </c>
      <c r="AY1148" s="258" t="s">
        <v>308</v>
      </c>
    </row>
    <row r="1149" s="13" customFormat="1">
      <c r="A1149" s="13"/>
      <c r="B1149" s="234"/>
      <c r="C1149" s="235"/>
      <c r="D1149" s="236" t="s">
        <v>319</v>
      </c>
      <c r="E1149" s="237" t="s">
        <v>19</v>
      </c>
      <c r="F1149" s="238" t="s">
        <v>357</v>
      </c>
      <c r="G1149" s="235"/>
      <c r="H1149" s="239">
        <v>9</v>
      </c>
      <c r="I1149" s="240"/>
      <c r="J1149" s="235"/>
      <c r="K1149" s="235"/>
      <c r="L1149" s="241"/>
      <c r="M1149" s="242"/>
      <c r="N1149" s="243"/>
      <c r="O1149" s="243"/>
      <c r="P1149" s="243"/>
      <c r="Q1149" s="243"/>
      <c r="R1149" s="243"/>
      <c r="S1149" s="243"/>
      <c r="T1149" s="244"/>
      <c r="U1149" s="13"/>
      <c r="V1149" s="13"/>
      <c r="W1149" s="13"/>
      <c r="X1149" s="13"/>
      <c r="Y1149" s="13"/>
      <c r="Z1149" s="13"/>
      <c r="AA1149" s="13"/>
      <c r="AB1149" s="13"/>
      <c r="AC1149" s="13"/>
      <c r="AD1149" s="13"/>
      <c r="AE1149" s="13"/>
      <c r="AT1149" s="245" t="s">
        <v>319</v>
      </c>
      <c r="AU1149" s="245" t="s">
        <v>85</v>
      </c>
      <c r="AV1149" s="13" t="s">
        <v>85</v>
      </c>
      <c r="AW1149" s="13" t="s">
        <v>37</v>
      </c>
      <c r="AX1149" s="13" t="s">
        <v>83</v>
      </c>
      <c r="AY1149" s="245" t="s">
        <v>308</v>
      </c>
    </row>
    <row r="1150" s="2" customFormat="1" ht="33" customHeight="1">
      <c r="A1150" s="41"/>
      <c r="B1150" s="42"/>
      <c r="C1150" s="216" t="s">
        <v>3869</v>
      </c>
      <c r="D1150" s="216" t="s">
        <v>310</v>
      </c>
      <c r="E1150" s="217" t="s">
        <v>3870</v>
      </c>
      <c r="F1150" s="218" t="s">
        <v>3871</v>
      </c>
      <c r="G1150" s="219" t="s">
        <v>323</v>
      </c>
      <c r="H1150" s="220">
        <v>2</v>
      </c>
      <c r="I1150" s="221"/>
      <c r="J1150" s="222">
        <f>ROUND(I1150*H1150,2)</f>
        <v>0</v>
      </c>
      <c r="K1150" s="218" t="s">
        <v>314</v>
      </c>
      <c r="L1150" s="47"/>
      <c r="M1150" s="223" t="s">
        <v>19</v>
      </c>
      <c r="N1150" s="224" t="s">
        <v>47</v>
      </c>
      <c r="O1150" s="87"/>
      <c r="P1150" s="225">
        <f>O1150*H1150</f>
        <v>0</v>
      </c>
      <c r="Q1150" s="225">
        <v>0</v>
      </c>
      <c r="R1150" s="225">
        <f>Q1150*H1150</f>
        <v>0</v>
      </c>
      <c r="S1150" s="225">
        <v>0</v>
      </c>
      <c r="T1150" s="226">
        <f>S1150*H1150</f>
        <v>0</v>
      </c>
      <c r="U1150" s="41"/>
      <c r="V1150" s="41"/>
      <c r="W1150" s="41"/>
      <c r="X1150" s="41"/>
      <c r="Y1150" s="41"/>
      <c r="Z1150" s="41"/>
      <c r="AA1150" s="41"/>
      <c r="AB1150" s="41"/>
      <c r="AC1150" s="41"/>
      <c r="AD1150" s="41"/>
      <c r="AE1150" s="41"/>
      <c r="AR1150" s="227" t="s">
        <v>782</v>
      </c>
      <c r="AT1150" s="227" t="s">
        <v>310</v>
      </c>
      <c r="AU1150" s="227" t="s">
        <v>85</v>
      </c>
      <c r="AY1150" s="20" t="s">
        <v>308</v>
      </c>
      <c r="BE1150" s="228">
        <f>IF(N1150="základní",J1150,0)</f>
        <v>0</v>
      </c>
      <c r="BF1150" s="228">
        <f>IF(N1150="snížená",J1150,0)</f>
        <v>0</v>
      </c>
      <c r="BG1150" s="228">
        <f>IF(N1150="zákl. přenesená",J1150,0)</f>
        <v>0</v>
      </c>
      <c r="BH1150" s="228">
        <f>IF(N1150="sníž. přenesená",J1150,0)</f>
        <v>0</v>
      </c>
      <c r="BI1150" s="228">
        <f>IF(N1150="nulová",J1150,0)</f>
        <v>0</v>
      </c>
      <c r="BJ1150" s="20" t="s">
        <v>83</v>
      </c>
      <c r="BK1150" s="228">
        <f>ROUND(I1150*H1150,2)</f>
        <v>0</v>
      </c>
      <c r="BL1150" s="20" t="s">
        <v>782</v>
      </c>
      <c r="BM1150" s="227" t="s">
        <v>3872</v>
      </c>
    </row>
    <row r="1151" s="2" customFormat="1">
      <c r="A1151" s="41"/>
      <c r="B1151" s="42"/>
      <c r="C1151" s="43"/>
      <c r="D1151" s="229" t="s">
        <v>317</v>
      </c>
      <c r="E1151" s="43"/>
      <c r="F1151" s="230" t="s">
        <v>3873</v>
      </c>
      <c r="G1151" s="43"/>
      <c r="H1151" s="43"/>
      <c r="I1151" s="231"/>
      <c r="J1151" s="43"/>
      <c r="K1151" s="43"/>
      <c r="L1151" s="47"/>
      <c r="M1151" s="232"/>
      <c r="N1151" s="233"/>
      <c r="O1151" s="87"/>
      <c r="P1151" s="87"/>
      <c r="Q1151" s="87"/>
      <c r="R1151" s="87"/>
      <c r="S1151" s="87"/>
      <c r="T1151" s="88"/>
      <c r="U1151" s="41"/>
      <c r="V1151" s="41"/>
      <c r="W1151" s="41"/>
      <c r="X1151" s="41"/>
      <c r="Y1151" s="41"/>
      <c r="Z1151" s="41"/>
      <c r="AA1151" s="41"/>
      <c r="AB1151" s="41"/>
      <c r="AC1151" s="41"/>
      <c r="AD1151" s="41"/>
      <c r="AE1151" s="41"/>
      <c r="AT1151" s="20" t="s">
        <v>317</v>
      </c>
      <c r="AU1151" s="20" t="s">
        <v>85</v>
      </c>
    </row>
    <row r="1152" s="14" customFormat="1">
      <c r="A1152" s="14"/>
      <c r="B1152" s="249"/>
      <c r="C1152" s="250"/>
      <c r="D1152" s="236" t="s">
        <v>319</v>
      </c>
      <c r="E1152" s="251" t="s">
        <v>19</v>
      </c>
      <c r="F1152" s="252" t="s">
        <v>3032</v>
      </c>
      <c r="G1152" s="250"/>
      <c r="H1152" s="251" t="s">
        <v>19</v>
      </c>
      <c r="I1152" s="253"/>
      <c r="J1152" s="250"/>
      <c r="K1152" s="250"/>
      <c r="L1152" s="254"/>
      <c r="M1152" s="255"/>
      <c r="N1152" s="256"/>
      <c r="O1152" s="256"/>
      <c r="P1152" s="256"/>
      <c r="Q1152" s="256"/>
      <c r="R1152" s="256"/>
      <c r="S1152" s="256"/>
      <c r="T1152" s="257"/>
      <c r="U1152" s="14"/>
      <c r="V1152" s="14"/>
      <c r="W1152" s="14"/>
      <c r="X1152" s="14"/>
      <c r="Y1152" s="14"/>
      <c r="Z1152" s="14"/>
      <c r="AA1152" s="14"/>
      <c r="AB1152" s="14"/>
      <c r="AC1152" s="14"/>
      <c r="AD1152" s="14"/>
      <c r="AE1152" s="14"/>
      <c r="AT1152" s="258" t="s">
        <v>319</v>
      </c>
      <c r="AU1152" s="258" t="s">
        <v>85</v>
      </c>
      <c r="AV1152" s="14" t="s">
        <v>83</v>
      </c>
      <c r="AW1152" s="14" t="s">
        <v>37</v>
      </c>
      <c r="AX1152" s="14" t="s">
        <v>76</v>
      </c>
      <c r="AY1152" s="258" t="s">
        <v>308</v>
      </c>
    </row>
    <row r="1153" s="14" customFormat="1">
      <c r="A1153" s="14"/>
      <c r="B1153" s="249"/>
      <c r="C1153" s="250"/>
      <c r="D1153" s="236" t="s">
        <v>319</v>
      </c>
      <c r="E1153" s="251" t="s">
        <v>19</v>
      </c>
      <c r="F1153" s="252" t="s">
        <v>3874</v>
      </c>
      <c r="G1153" s="250"/>
      <c r="H1153" s="251" t="s">
        <v>19</v>
      </c>
      <c r="I1153" s="253"/>
      <c r="J1153" s="250"/>
      <c r="K1153" s="250"/>
      <c r="L1153" s="254"/>
      <c r="M1153" s="255"/>
      <c r="N1153" s="256"/>
      <c r="O1153" s="256"/>
      <c r="P1153" s="256"/>
      <c r="Q1153" s="256"/>
      <c r="R1153" s="256"/>
      <c r="S1153" s="256"/>
      <c r="T1153" s="257"/>
      <c r="U1153" s="14"/>
      <c r="V1153" s="14"/>
      <c r="W1153" s="14"/>
      <c r="X1153" s="14"/>
      <c r="Y1153" s="14"/>
      <c r="Z1153" s="14"/>
      <c r="AA1153" s="14"/>
      <c r="AB1153" s="14"/>
      <c r="AC1153" s="14"/>
      <c r="AD1153" s="14"/>
      <c r="AE1153" s="14"/>
      <c r="AT1153" s="258" t="s">
        <v>319</v>
      </c>
      <c r="AU1153" s="258" t="s">
        <v>85</v>
      </c>
      <c r="AV1153" s="14" t="s">
        <v>83</v>
      </c>
      <c r="AW1153" s="14" t="s">
        <v>37</v>
      </c>
      <c r="AX1153" s="14" t="s">
        <v>76</v>
      </c>
      <c r="AY1153" s="258" t="s">
        <v>308</v>
      </c>
    </row>
    <row r="1154" s="13" customFormat="1">
      <c r="A1154" s="13"/>
      <c r="B1154" s="234"/>
      <c r="C1154" s="235"/>
      <c r="D1154" s="236" t="s">
        <v>319</v>
      </c>
      <c r="E1154" s="237" t="s">
        <v>19</v>
      </c>
      <c r="F1154" s="238" t="s">
        <v>85</v>
      </c>
      <c r="G1154" s="235"/>
      <c r="H1154" s="239">
        <v>2</v>
      </c>
      <c r="I1154" s="240"/>
      <c r="J1154" s="235"/>
      <c r="K1154" s="235"/>
      <c r="L1154" s="241"/>
      <c r="M1154" s="242"/>
      <c r="N1154" s="243"/>
      <c r="O1154" s="243"/>
      <c r="P1154" s="243"/>
      <c r="Q1154" s="243"/>
      <c r="R1154" s="243"/>
      <c r="S1154" s="243"/>
      <c r="T1154" s="244"/>
      <c r="U1154" s="13"/>
      <c r="V1154" s="13"/>
      <c r="W1154" s="13"/>
      <c r="X1154" s="13"/>
      <c r="Y1154" s="13"/>
      <c r="Z1154" s="13"/>
      <c r="AA1154" s="13"/>
      <c r="AB1154" s="13"/>
      <c r="AC1154" s="13"/>
      <c r="AD1154" s="13"/>
      <c r="AE1154" s="13"/>
      <c r="AT1154" s="245" t="s">
        <v>319</v>
      </c>
      <c r="AU1154" s="245" t="s">
        <v>85</v>
      </c>
      <c r="AV1154" s="13" t="s">
        <v>85</v>
      </c>
      <c r="AW1154" s="13" t="s">
        <v>37</v>
      </c>
      <c r="AX1154" s="13" t="s">
        <v>83</v>
      </c>
      <c r="AY1154" s="245" t="s">
        <v>308</v>
      </c>
    </row>
    <row r="1155" s="2" customFormat="1" ht="33" customHeight="1">
      <c r="A1155" s="41"/>
      <c r="B1155" s="42"/>
      <c r="C1155" s="216" t="s">
        <v>3875</v>
      </c>
      <c r="D1155" s="216" t="s">
        <v>310</v>
      </c>
      <c r="E1155" s="217" t="s">
        <v>3876</v>
      </c>
      <c r="F1155" s="218" t="s">
        <v>3877</v>
      </c>
      <c r="G1155" s="219" t="s">
        <v>323</v>
      </c>
      <c r="H1155" s="220">
        <v>3</v>
      </c>
      <c r="I1155" s="221"/>
      <c r="J1155" s="222">
        <f>ROUND(I1155*H1155,2)</f>
        <v>0</v>
      </c>
      <c r="K1155" s="218" t="s">
        <v>314</v>
      </c>
      <c r="L1155" s="47"/>
      <c r="M1155" s="223" t="s">
        <v>19</v>
      </c>
      <c r="N1155" s="224" t="s">
        <v>47</v>
      </c>
      <c r="O1155" s="87"/>
      <c r="P1155" s="225">
        <f>O1155*H1155</f>
        <v>0</v>
      </c>
      <c r="Q1155" s="225">
        <v>0</v>
      </c>
      <c r="R1155" s="225">
        <f>Q1155*H1155</f>
        <v>0</v>
      </c>
      <c r="S1155" s="225">
        <v>0</v>
      </c>
      <c r="T1155" s="226">
        <f>S1155*H1155</f>
        <v>0</v>
      </c>
      <c r="U1155" s="41"/>
      <c r="V1155" s="41"/>
      <c r="W1155" s="41"/>
      <c r="X1155" s="41"/>
      <c r="Y1155" s="41"/>
      <c r="Z1155" s="41"/>
      <c r="AA1155" s="41"/>
      <c r="AB1155" s="41"/>
      <c r="AC1155" s="41"/>
      <c r="AD1155" s="41"/>
      <c r="AE1155" s="41"/>
      <c r="AR1155" s="227" t="s">
        <v>782</v>
      </c>
      <c r="AT1155" s="227" t="s">
        <v>310</v>
      </c>
      <c r="AU1155" s="227" t="s">
        <v>85</v>
      </c>
      <c r="AY1155" s="20" t="s">
        <v>308</v>
      </c>
      <c r="BE1155" s="228">
        <f>IF(N1155="základní",J1155,0)</f>
        <v>0</v>
      </c>
      <c r="BF1155" s="228">
        <f>IF(N1155="snížená",J1155,0)</f>
        <v>0</v>
      </c>
      <c r="BG1155" s="228">
        <f>IF(N1155="zákl. přenesená",J1155,0)</f>
        <v>0</v>
      </c>
      <c r="BH1155" s="228">
        <f>IF(N1155="sníž. přenesená",J1155,0)</f>
        <v>0</v>
      </c>
      <c r="BI1155" s="228">
        <f>IF(N1155="nulová",J1155,0)</f>
        <v>0</v>
      </c>
      <c r="BJ1155" s="20" t="s">
        <v>83</v>
      </c>
      <c r="BK1155" s="228">
        <f>ROUND(I1155*H1155,2)</f>
        <v>0</v>
      </c>
      <c r="BL1155" s="20" t="s">
        <v>782</v>
      </c>
      <c r="BM1155" s="227" t="s">
        <v>3878</v>
      </c>
    </row>
    <row r="1156" s="2" customFormat="1">
      <c r="A1156" s="41"/>
      <c r="B1156" s="42"/>
      <c r="C1156" s="43"/>
      <c r="D1156" s="229" t="s">
        <v>317</v>
      </c>
      <c r="E1156" s="43"/>
      <c r="F1156" s="230" t="s">
        <v>3879</v>
      </c>
      <c r="G1156" s="43"/>
      <c r="H1156" s="43"/>
      <c r="I1156" s="231"/>
      <c r="J1156" s="43"/>
      <c r="K1156" s="43"/>
      <c r="L1156" s="47"/>
      <c r="M1156" s="232"/>
      <c r="N1156" s="233"/>
      <c r="O1156" s="87"/>
      <c r="P1156" s="87"/>
      <c r="Q1156" s="87"/>
      <c r="R1156" s="87"/>
      <c r="S1156" s="87"/>
      <c r="T1156" s="88"/>
      <c r="U1156" s="41"/>
      <c r="V1156" s="41"/>
      <c r="W1156" s="41"/>
      <c r="X1156" s="41"/>
      <c r="Y1156" s="41"/>
      <c r="Z1156" s="41"/>
      <c r="AA1156" s="41"/>
      <c r="AB1156" s="41"/>
      <c r="AC1156" s="41"/>
      <c r="AD1156" s="41"/>
      <c r="AE1156" s="41"/>
      <c r="AT1156" s="20" t="s">
        <v>317</v>
      </c>
      <c r="AU1156" s="20" t="s">
        <v>85</v>
      </c>
    </row>
    <row r="1157" s="14" customFormat="1">
      <c r="A1157" s="14"/>
      <c r="B1157" s="249"/>
      <c r="C1157" s="250"/>
      <c r="D1157" s="236" t="s">
        <v>319</v>
      </c>
      <c r="E1157" s="251" t="s">
        <v>19</v>
      </c>
      <c r="F1157" s="252" t="s">
        <v>3032</v>
      </c>
      <c r="G1157" s="250"/>
      <c r="H1157" s="251" t="s">
        <v>19</v>
      </c>
      <c r="I1157" s="253"/>
      <c r="J1157" s="250"/>
      <c r="K1157" s="250"/>
      <c r="L1157" s="254"/>
      <c r="M1157" s="255"/>
      <c r="N1157" s="256"/>
      <c r="O1157" s="256"/>
      <c r="P1157" s="256"/>
      <c r="Q1157" s="256"/>
      <c r="R1157" s="256"/>
      <c r="S1157" s="256"/>
      <c r="T1157" s="257"/>
      <c r="U1157" s="14"/>
      <c r="V1157" s="14"/>
      <c r="W1157" s="14"/>
      <c r="X1157" s="14"/>
      <c r="Y1157" s="14"/>
      <c r="Z1157" s="14"/>
      <c r="AA1157" s="14"/>
      <c r="AB1157" s="14"/>
      <c r="AC1157" s="14"/>
      <c r="AD1157" s="14"/>
      <c r="AE1157" s="14"/>
      <c r="AT1157" s="258" t="s">
        <v>319</v>
      </c>
      <c r="AU1157" s="258" t="s">
        <v>85</v>
      </c>
      <c r="AV1157" s="14" t="s">
        <v>83</v>
      </c>
      <c r="AW1157" s="14" t="s">
        <v>37</v>
      </c>
      <c r="AX1157" s="14" t="s">
        <v>76</v>
      </c>
      <c r="AY1157" s="258" t="s">
        <v>308</v>
      </c>
    </row>
    <row r="1158" s="14" customFormat="1">
      <c r="A1158" s="14"/>
      <c r="B1158" s="249"/>
      <c r="C1158" s="250"/>
      <c r="D1158" s="236" t="s">
        <v>319</v>
      </c>
      <c r="E1158" s="251" t="s">
        <v>19</v>
      </c>
      <c r="F1158" s="252" t="s">
        <v>3880</v>
      </c>
      <c r="G1158" s="250"/>
      <c r="H1158" s="251" t="s">
        <v>19</v>
      </c>
      <c r="I1158" s="253"/>
      <c r="J1158" s="250"/>
      <c r="K1158" s="250"/>
      <c r="L1158" s="254"/>
      <c r="M1158" s="255"/>
      <c r="N1158" s="256"/>
      <c r="O1158" s="256"/>
      <c r="P1158" s="256"/>
      <c r="Q1158" s="256"/>
      <c r="R1158" s="256"/>
      <c r="S1158" s="256"/>
      <c r="T1158" s="257"/>
      <c r="U1158" s="14"/>
      <c r="V1158" s="14"/>
      <c r="W1158" s="14"/>
      <c r="X1158" s="14"/>
      <c r="Y1158" s="14"/>
      <c r="Z1158" s="14"/>
      <c r="AA1158" s="14"/>
      <c r="AB1158" s="14"/>
      <c r="AC1158" s="14"/>
      <c r="AD1158" s="14"/>
      <c r="AE1158" s="14"/>
      <c r="AT1158" s="258" t="s">
        <v>319</v>
      </c>
      <c r="AU1158" s="258" t="s">
        <v>85</v>
      </c>
      <c r="AV1158" s="14" t="s">
        <v>83</v>
      </c>
      <c r="AW1158" s="14" t="s">
        <v>37</v>
      </c>
      <c r="AX1158" s="14" t="s">
        <v>76</v>
      </c>
      <c r="AY1158" s="258" t="s">
        <v>308</v>
      </c>
    </row>
    <row r="1159" s="13" customFormat="1">
      <c r="A1159" s="13"/>
      <c r="B1159" s="234"/>
      <c r="C1159" s="235"/>
      <c r="D1159" s="236" t="s">
        <v>319</v>
      </c>
      <c r="E1159" s="237" t="s">
        <v>19</v>
      </c>
      <c r="F1159" s="238" t="s">
        <v>150</v>
      </c>
      <c r="G1159" s="235"/>
      <c r="H1159" s="239">
        <v>3</v>
      </c>
      <c r="I1159" s="240"/>
      <c r="J1159" s="235"/>
      <c r="K1159" s="235"/>
      <c r="L1159" s="241"/>
      <c r="M1159" s="242"/>
      <c r="N1159" s="243"/>
      <c r="O1159" s="243"/>
      <c r="P1159" s="243"/>
      <c r="Q1159" s="243"/>
      <c r="R1159" s="243"/>
      <c r="S1159" s="243"/>
      <c r="T1159" s="244"/>
      <c r="U1159" s="13"/>
      <c r="V1159" s="13"/>
      <c r="W1159" s="13"/>
      <c r="X1159" s="13"/>
      <c r="Y1159" s="13"/>
      <c r="Z1159" s="13"/>
      <c r="AA1159" s="13"/>
      <c r="AB1159" s="13"/>
      <c r="AC1159" s="13"/>
      <c r="AD1159" s="13"/>
      <c r="AE1159" s="13"/>
      <c r="AT1159" s="245" t="s">
        <v>319</v>
      </c>
      <c r="AU1159" s="245" t="s">
        <v>85</v>
      </c>
      <c r="AV1159" s="13" t="s">
        <v>85</v>
      </c>
      <c r="AW1159" s="13" t="s">
        <v>37</v>
      </c>
      <c r="AX1159" s="13" t="s">
        <v>83</v>
      </c>
      <c r="AY1159" s="245" t="s">
        <v>308</v>
      </c>
    </row>
    <row r="1160" s="2" customFormat="1" ht="37.8" customHeight="1">
      <c r="A1160" s="41"/>
      <c r="B1160" s="42"/>
      <c r="C1160" s="216" t="s">
        <v>3881</v>
      </c>
      <c r="D1160" s="216" t="s">
        <v>310</v>
      </c>
      <c r="E1160" s="217" t="s">
        <v>3882</v>
      </c>
      <c r="F1160" s="218" t="s">
        <v>3883</v>
      </c>
      <c r="G1160" s="219" t="s">
        <v>323</v>
      </c>
      <c r="H1160" s="220">
        <v>3</v>
      </c>
      <c r="I1160" s="221"/>
      <c r="J1160" s="222">
        <f>ROUND(I1160*H1160,2)</f>
        <v>0</v>
      </c>
      <c r="K1160" s="218" t="s">
        <v>314</v>
      </c>
      <c r="L1160" s="47"/>
      <c r="M1160" s="223" t="s">
        <v>19</v>
      </c>
      <c r="N1160" s="224" t="s">
        <v>47</v>
      </c>
      <c r="O1160" s="87"/>
      <c r="P1160" s="225">
        <f>O1160*H1160</f>
        <v>0</v>
      </c>
      <c r="Q1160" s="225">
        <v>0</v>
      </c>
      <c r="R1160" s="225">
        <f>Q1160*H1160</f>
        <v>0</v>
      </c>
      <c r="S1160" s="225">
        <v>0</v>
      </c>
      <c r="T1160" s="226">
        <f>S1160*H1160</f>
        <v>0</v>
      </c>
      <c r="U1160" s="41"/>
      <c r="V1160" s="41"/>
      <c r="W1160" s="41"/>
      <c r="X1160" s="41"/>
      <c r="Y1160" s="41"/>
      <c r="Z1160" s="41"/>
      <c r="AA1160" s="41"/>
      <c r="AB1160" s="41"/>
      <c r="AC1160" s="41"/>
      <c r="AD1160" s="41"/>
      <c r="AE1160" s="41"/>
      <c r="AR1160" s="227" t="s">
        <v>782</v>
      </c>
      <c r="AT1160" s="227" t="s">
        <v>310</v>
      </c>
      <c r="AU1160" s="227" t="s">
        <v>85</v>
      </c>
      <c r="AY1160" s="20" t="s">
        <v>308</v>
      </c>
      <c r="BE1160" s="228">
        <f>IF(N1160="základní",J1160,0)</f>
        <v>0</v>
      </c>
      <c r="BF1160" s="228">
        <f>IF(N1160="snížená",J1160,0)</f>
        <v>0</v>
      </c>
      <c r="BG1160" s="228">
        <f>IF(N1160="zákl. přenesená",J1160,0)</f>
        <v>0</v>
      </c>
      <c r="BH1160" s="228">
        <f>IF(N1160="sníž. přenesená",J1160,0)</f>
        <v>0</v>
      </c>
      <c r="BI1160" s="228">
        <f>IF(N1160="nulová",J1160,0)</f>
        <v>0</v>
      </c>
      <c r="BJ1160" s="20" t="s">
        <v>83</v>
      </c>
      <c r="BK1160" s="228">
        <f>ROUND(I1160*H1160,2)</f>
        <v>0</v>
      </c>
      <c r="BL1160" s="20" t="s">
        <v>782</v>
      </c>
      <c r="BM1160" s="227" t="s">
        <v>3884</v>
      </c>
    </row>
    <row r="1161" s="2" customFormat="1">
      <c r="A1161" s="41"/>
      <c r="B1161" s="42"/>
      <c r="C1161" s="43"/>
      <c r="D1161" s="229" t="s">
        <v>317</v>
      </c>
      <c r="E1161" s="43"/>
      <c r="F1161" s="230" t="s">
        <v>3885</v>
      </c>
      <c r="G1161" s="43"/>
      <c r="H1161" s="43"/>
      <c r="I1161" s="231"/>
      <c r="J1161" s="43"/>
      <c r="K1161" s="43"/>
      <c r="L1161" s="47"/>
      <c r="M1161" s="232"/>
      <c r="N1161" s="233"/>
      <c r="O1161" s="87"/>
      <c r="P1161" s="87"/>
      <c r="Q1161" s="87"/>
      <c r="R1161" s="87"/>
      <c r="S1161" s="87"/>
      <c r="T1161" s="88"/>
      <c r="U1161" s="41"/>
      <c r="V1161" s="41"/>
      <c r="W1161" s="41"/>
      <c r="X1161" s="41"/>
      <c r="Y1161" s="41"/>
      <c r="Z1161" s="41"/>
      <c r="AA1161" s="41"/>
      <c r="AB1161" s="41"/>
      <c r="AC1161" s="41"/>
      <c r="AD1161" s="41"/>
      <c r="AE1161" s="41"/>
      <c r="AT1161" s="20" t="s">
        <v>317</v>
      </c>
      <c r="AU1161" s="20" t="s">
        <v>85</v>
      </c>
    </row>
    <row r="1162" s="14" customFormat="1">
      <c r="A1162" s="14"/>
      <c r="B1162" s="249"/>
      <c r="C1162" s="250"/>
      <c r="D1162" s="236" t="s">
        <v>319</v>
      </c>
      <c r="E1162" s="251" t="s">
        <v>19</v>
      </c>
      <c r="F1162" s="252" t="s">
        <v>3032</v>
      </c>
      <c r="G1162" s="250"/>
      <c r="H1162" s="251" t="s">
        <v>19</v>
      </c>
      <c r="I1162" s="253"/>
      <c r="J1162" s="250"/>
      <c r="K1162" s="250"/>
      <c r="L1162" s="254"/>
      <c r="M1162" s="255"/>
      <c r="N1162" s="256"/>
      <c r="O1162" s="256"/>
      <c r="P1162" s="256"/>
      <c r="Q1162" s="256"/>
      <c r="R1162" s="256"/>
      <c r="S1162" s="256"/>
      <c r="T1162" s="257"/>
      <c r="U1162" s="14"/>
      <c r="V1162" s="14"/>
      <c r="W1162" s="14"/>
      <c r="X1162" s="14"/>
      <c r="Y1162" s="14"/>
      <c r="Z1162" s="14"/>
      <c r="AA1162" s="14"/>
      <c r="AB1162" s="14"/>
      <c r="AC1162" s="14"/>
      <c r="AD1162" s="14"/>
      <c r="AE1162" s="14"/>
      <c r="AT1162" s="258" t="s">
        <v>319</v>
      </c>
      <c r="AU1162" s="258" t="s">
        <v>85</v>
      </c>
      <c r="AV1162" s="14" t="s">
        <v>83</v>
      </c>
      <c r="AW1162" s="14" t="s">
        <v>37</v>
      </c>
      <c r="AX1162" s="14" t="s">
        <v>76</v>
      </c>
      <c r="AY1162" s="258" t="s">
        <v>308</v>
      </c>
    </row>
    <row r="1163" s="14" customFormat="1">
      <c r="A1163" s="14"/>
      <c r="B1163" s="249"/>
      <c r="C1163" s="250"/>
      <c r="D1163" s="236" t="s">
        <v>319</v>
      </c>
      <c r="E1163" s="251" t="s">
        <v>19</v>
      </c>
      <c r="F1163" s="252" t="s">
        <v>3880</v>
      </c>
      <c r="G1163" s="250"/>
      <c r="H1163" s="251" t="s">
        <v>19</v>
      </c>
      <c r="I1163" s="253"/>
      <c r="J1163" s="250"/>
      <c r="K1163" s="250"/>
      <c r="L1163" s="254"/>
      <c r="M1163" s="255"/>
      <c r="N1163" s="256"/>
      <c r="O1163" s="256"/>
      <c r="P1163" s="256"/>
      <c r="Q1163" s="256"/>
      <c r="R1163" s="256"/>
      <c r="S1163" s="256"/>
      <c r="T1163" s="257"/>
      <c r="U1163" s="14"/>
      <c r="V1163" s="14"/>
      <c r="W1163" s="14"/>
      <c r="X1163" s="14"/>
      <c r="Y1163" s="14"/>
      <c r="Z1163" s="14"/>
      <c r="AA1163" s="14"/>
      <c r="AB1163" s="14"/>
      <c r="AC1163" s="14"/>
      <c r="AD1163" s="14"/>
      <c r="AE1163" s="14"/>
      <c r="AT1163" s="258" t="s">
        <v>319</v>
      </c>
      <c r="AU1163" s="258" t="s">
        <v>85</v>
      </c>
      <c r="AV1163" s="14" t="s">
        <v>83</v>
      </c>
      <c r="AW1163" s="14" t="s">
        <v>37</v>
      </c>
      <c r="AX1163" s="14" t="s">
        <v>76</v>
      </c>
      <c r="AY1163" s="258" t="s">
        <v>308</v>
      </c>
    </row>
    <row r="1164" s="13" customFormat="1">
      <c r="A1164" s="13"/>
      <c r="B1164" s="234"/>
      <c r="C1164" s="235"/>
      <c r="D1164" s="236" t="s">
        <v>319</v>
      </c>
      <c r="E1164" s="237" t="s">
        <v>19</v>
      </c>
      <c r="F1164" s="238" t="s">
        <v>150</v>
      </c>
      <c r="G1164" s="235"/>
      <c r="H1164" s="239">
        <v>3</v>
      </c>
      <c r="I1164" s="240"/>
      <c r="J1164" s="235"/>
      <c r="K1164" s="235"/>
      <c r="L1164" s="241"/>
      <c r="M1164" s="242"/>
      <c r="N1164" s="243"/>
      <c r="O1164" s="243"/>
      <c r="P1164" s="243"/>
      <c r="Q1164" s="243"/>
      <c r="R1164" s="243"/>
      <c r="S1164" s="243"/>
      <c r="T1164" s="244"/>
      <c r="U1164" s="13"/>
      <c r="V1164" s="13"/>
      <c r="W1164" s="13"/>
      <c r="X1164" s="13"/>
      <c r="Y1164" s="13"/>
      <c r="Z1164" s="13"/>
      <c r="AA1164" s="13"/>
      <c r="AB1164" s="13"/>
      <c r="AC1164" s="13"/>
      <c r="AD1164" s="13"/>
      <c r="AE1164" s="13"/>
      <c r="AT1164" s="245" t="s">
        <v>319</v>
      </c>
      <c r="AU1164" s="245" t="s">
        <v>85</v>
      </c>
      <c r="AV1164" s="13" t="s">
        <v>85</v>
      </c>
      <c r="AW1164" s="13" t="s">
        <v>37</v>
      </c>
      <c r="AX1164" s="13" t="s">
        <v>83</v>
      </c>
      <c r="AY1164" s="245" t="s">
        <v>308</v>
      </c>
    </row>
    <row r="1165" s="2" customFormat="1" ht="33" customHeight="1">
      <c r="A1165" s="41"/>
      <c r="B1165" s="42"/>
      <c r="C1165" s="216" t="s">
        <v>3886</v>
      </c>
      <c r="D1165" s="216" t="s">
        <v>310</v>
      </c>
      <c r="E1165" s="217" t="s">
        <v>3887</v>
      </c>
      <c r="F1165" s="218" t="s">
        <v>3888</v>
      </c>
      <c r="G1165" s="219" t="s">
        <v>323</v>
      </c>
      <c r="H1165" s="220">
        <v>4</v>
      </c>
      <c r="I1165" s="221"/>
      <c r="J1165" s="222">
        <f>ROUND(I1165*H1165,2)</f>
        <v>0</v>
      </c>
      <c r="K1165" s="218" t="s">
        <v>314</v>
      </c>
      <c r="L1165" s="47"/>
      <c r="M1165" s="223" t="s">
        <v>19</v>
      </c>
      <c r="N1165" s="224" t="s">
        <v>47</v>
      </c>
      <c r="O1165" s="87"/>
      <c r="P1165" s="225">
        <f>O1165*H1165</f>
        <v>0</v>
      </c>
      <c r="Q1165" s="225">
        <v>0</v>
      </c>
      <c r="R1165" s="225">
        <f>Q1165*H1165</f>
        <v>0</v>
      </c>
      <c r="S1165" s="225">
        <v>0</v>
      </c>
      <c r="T1165" s="226">
        <f>S1165*H1165</f>
        <v>0</v>
      </c>
      <c r="U1165" s="41"/>
      <c r="V1165" s="41"/>
      <c r="W1165" s="41"/>
      <c r="X1165" s="41"/>
      <c r="Y1165" s="41"/>
      <c r="Z1165" s="41"/>
      <c r="AA1165" s="41"/>
      <c r="AB1165" s="41"/>
      <c r="AC1165" s="41"/>
      <c r="AD1165" s="41"/>
      <c r="AE1165" s="41"/>
      <c r="AR1165" s="227" t="s">
        <v>782</v>
      </c>
      <c r="AT1165" s="227" t="s">
        <v>310</v>
      </c>
      <c r="AU1165" s="227" t="s">
        <v>85</v>
      </c>
      <c r="AY1165" s="20" t="s">
        <v>308</v>
      </c>
      <c r="BE1165" s="228">
        <f>IF(N1165="základní",J1165,0)</f>
        <v>0</v>
      </c>
      <c r="BF1165" s="228">
        <f>IF(N1165="snížená",J1165,0)</f>
        <v>0</v>
      </c>
      <c r="BG1165" s="228">
        <f>IF(N1165="zákl. přenesená",J1165,0)</f>
        <v>0</v>
      </c>
      <c r="BH1165" s="228">
        <f>IF(N1165="sníž. přenesená",J1165,0)</f>
        <v>0</v>
      </c>
      <c r="BI1165" s="228">
        <f>IF(N1165="nulová",J1165,0)</f>
        <v>0</v>
      </c>
      <c r="BJ1165" s="20" t="s">
        <v>83</v>
      </c>
      <c r="BK1165" s="228">
        <f>ROUND(I1165*H1165,2)</f>
        <v>0</v>
      </c>
      <c r="BL1165" s="20" t="s">
        <v>782</v>
      </c>
      <c r="BM1165" s="227" t="s">
        <v>3889</v>
      </c>
    </row>
    <row r="1166" s="2" customFormat="1">
      <c r="A1166" s="41"/>
      <c r="B1166" s="42"/>
      <c r="C1166" s="43"/>
      <c r="D1166" s="229" t="s">
        <v>317</v>
      </c>
      <c r="E1166" s="43"/>
      <c r="F1166" s="230" t="s">
        <v>3890</v>
      </c>
      <c r="G1166" s="43"/>
      <c r="H1166" s="43"/>
      <c r="I1166" s="231"/>
      <c r="J1166" s="43"/>
      <c r="K1166" s="43"/>
      <c r="L1166" s="47"/>
      <c r="M1166" s="232"/>
      <c r="N1166" s="233"/>
      <c r="O1166" s="87"/>
      <c r="P1166" s="87"/>
      <c r="Q1166" s="87"/>
      <c r="R1166" s="87"/>
      <c r="S1166" s="87"/>
      <c r="T1166" s="88"/>
      <c r="U1166" s="41"/>
      <c r="V1166" s="41"/>
      <c r="W1166" s="41"/>
      <c r="X1166" s="41"/>
      <c r="Y1166" s="41"/>
      <c r="Z1166" s="41"/>
      <c r="AA1166" s="41"/>
      <c r="AB1166" s="41"/>
      <c r="AC1166" s="41"/>
      <c r="AD1166" s="41"/>
      <c r="AE1166" s="41"/>
      <c r="AT1166" s="20" t="s">
        <v>317</v>
      </c>
      <c r="AU1166" s="20" t="s">
        <v>85</v>
      </c>
    </row>
    <row r="1167" s="14" customFormat="1">
      <c r="A1167" s="14"/>
      <c r="B1167" s="249"/>
      <c r="C1167" s="250"/>
      <c r="D1167" s="236" t="s">
        <v>319</v>
      </c>
      <c r="E1167" s="251" t="s">
        <v>19</v>
      </c>
      <c r="F1167" s="252" t="s">
        <v>3032</v>
      </c>
      <c r="G1167" s="250"/>
      <c r="H1167" s="251" t="s">
        <v>19</v>
      </c>
      <c r="I1167" s="253"/>
      <c r="J1167" s="250"/>
      <c r="K1167" s="250"/>
      <c r="L1167" s="254"/>
      <c r="M1167" s="255"/>
      <c r="N1167" s="256"/>
      <c r="O1167" s="256"/>
      <c r="P1167" s="256"/>
      <c r="Q1167" s="256"/>
      <c r="R1167" s="256"/>
      <c r="S1167" s="256"/>
      <c r="T1167" s="257"/>
      <c r="U1167" s="14"/>
      <c r="V1167" s="14"/>
      <c r="W1167" s="14"/>
      <c r="X1167" s="14"/>
      <c r="Y1167" s="14"/>
      <c r="Z1167" s="14"/>
      <c r="AA1167" s="14"/>
      <c r="AB1167" s="14"/>
      <c r="AC1167" s="14"/>
      <c r="AD1167" s="14"/>
      <c r="AE1167" s="14"/>
      <c r="AT1167" s="258" t="s">
        <v>319</v>
      </c>
      <c r="AU1167" s="258" t="s">
        <v>85</v>
      </c>
      <c r="AV1167" s="14" t="s">
        <v>83</v>
      </c>
      <c r="AW1167" s="14" t="s">
        <v>37</v>
      </c>
      <c r="AX1167" s="14" t="s">
        <v>76</v>
      </c>
      <c r="AY1167" s="258" t="s">
        <v>308</v>
      </c>
    </row>
    <row r="1168" s="14" customFormat="1">
      <c r="A1168" s="14"/>
      <c r="B1168" s="249"/>
      <c r="C1168" s="250"/>
      <c r="D1168" s="236" t="s">
        <v>319</v>
      </c>
      <c r="E1168" s="251" t="s">
        <v>19</v>
      </c>
      <c r="F1168" s="252" t="s">
        <v>3891</v>
      </c>
      <c r="G1168" s="250"/>
      <c r="H1168" s="251" t="s">
        <v>19</v>
      </c>
      <c r="I1168" s="253"/>
      <c r="J1168" s="250"/>
      <c r="K1168" s="250"/>
      <c r="L1168" s="254"/>
      <c r="M1168" s="255"/>
      <c r="N1168" s="256"/>
      <c r="O1168" s="256"/>
      <c r="P1168" s="256"/>
      <c r="Q1168" s="256"/>
      <c r="R1168" s="256"/>
      <c r="S1168" s="256"/>
      <c r="T1168" s="257"/>
      <c r="U1168" s="14"/>
      <c r="V1168" s="14"/>
      <c r="W1168" s="14"/>
      <c r="X1168" s="14"/>
      <c r="Y1168" s="14"/>
      <c r="Z1168" s="14"/>
      <c r="AA1168" s="14"/>
      <c r="AB1168" s="14"/>
      <c r="AC1168" s="14"/>
      <c r="AD1168" s="14"/>
      <c r="AE1168" s="14"/>
      <c r="AT1168" s="258" t="s">
        <v>319</v>
      </c>
      <c r="AU1168" s="258" t="s">
        <v>85</v>
      </c>
      <c r="AV1168" s="14" t="s">
        <v>83</v>
      </c>
      <c r="AW1168" s="14" t="s">
        <v>37</v>
      </c>
      <c r="AX1168" s="14" t="s">
        <v>76</v>
      </c>
      <c r="AY1168" s="258" t="s">
        <v>308</v>
      </c>
    </row>
    <row r="1169" s="13" customFormat="1">
      <c r="A1169" s="13"/>
      <c r="B1169" s="234"/>
      <c r="C1169" s="235"/>
      <c r="D1169" s="236" t="s">
        <v>319</v>
      </c>
      <c r="E1169" s="237" t="s">
        <v>19</v>
      </c>
      <c r="F1169" s="238" t="s">
        <v>315</v>
      </c>
      <c r="G1169" s="235"/>
      <c r="H1169" s="239">
        <v>4</v>
      </c>
      <c r="I1169" s="240"/>
      <c r="J1169" s="235"/>
      <c r="K1169" s="235"/>
      <c r="L1169" s="241"/>
      <c r="M1169" s="242"/>
      <c r="N1169" s="243"/>
      <c r="O1169" s="243"/>
      <c r="P1169" s="243"/>
      <c r="Q1169" s="243"/>
      <c r="R1169" s="243"/>
      <c r="S1169" s="243"/>
      <c r="T1169" s="244"/>
      <c r="U1169" s="13"/>
      <c r="V1169" s="13"/>
      <c r="W1169" s="13"/>
      <c r="X1169" s="13"/>
      <c r="Y1169" s="13"/>
      <c r="Z1169" s="13"/>
      <c r="AA1169" s="13"/>
      <c r="AB1169" s="13"/>
      <c r="AC1169" s="13"/>
      <c r="AD1169" s="13"/>
      <c r="AE1169" s="13"/>
      <c r="AT1169" s="245" t="s">
        <v>319</v>
      </c>
      <c r="AU1169" s="245" t="s">
        <v>85</v>
      </c>
      <c r="AV1169" s="13" t="s">
        <v>85</v>
      </c>
      <c r="AW1169" s="13" t="s">
        <v>37</v>
      </c>
      <c r="AX1169" s="13" t="s">
        <v>83</v>
      </c>
      <c r="AY1169" s="245" t="s">
        <v>308</v>
      </c>
    </row>
    <row r="1170" s="2" customFormat="1" ht="33" customHeight="1">
      <c r="A1170" s="41"/>
      <c r="B1170" s="42"/>
      <c r="C1170" s="216" t="s">
        <v>3892</v>
      </c>
      <c r="D1170" s="216" t="s">
        <v>310</v>
      </c>
      <c r="E1170" s="217" t="s">
        <v>3893</v>
      </c>
      <c r="F1170" s="218" t="s">
        <v>3894</v>
      </c>
      <c r="G1170" s="219" t="s">
        <v>323</v>
      </c>
      <c r="H1170" s="220">
        <v>2</v>
      </c>
      <c r="I1170" s="221"/>
      <c r="J1170" s="222">
        <f>ROUND(I1170*H1170,2)</f>
        <v>0</v>
      </c>
      <c r="K1170" s="218" t="s">
        <v>314</v>
      </c>
      <c r="L1170" s="47"/>
      <c r="M1170" s="223" t="s">
        <v>19</v>
      </c>
      <c r="N1170" s="224" t="s">
        <v>47</v>
      </c>
      <c r="O1170" s="87"/>
      <c r="P1170" s="225">
        <f>O1170*H1170</f>
        <v>0</v>
      </c>
      <c r="Q1170" s="225">
        <v>0</v>
      </c>
      <c r="R1170" s="225">
        <f>Q1170*H1170</f>
        <v>0</v>
      </c>
      <c r="S1170" s="225">
        <v>0</v>
      </c>
      <c r="T1170" s="226">
        <f>S1170*H1170</f>
        <v>0</v>
      </c>
      <c r="U1170" s="41"/>
      <c r="V1170" s="41"/>
      <c r="W1170" s="41"/>
      <c r="X1170" s="41"/>
      <c r="Y1170" s="41"/>
      <c r="Z1170" s="41"/>
      <c r="AA1170" s="41"/>
      <c r="AB1170" s="41"/>
      <c r="AC1170" s="41"/>
      <c r="AD1170" s="41"/>
      <c r="AE1170" s="41"/>
      <c r="AR1170" s="227" t="s">
        <v>782</v>
      </c>
      <c r="AT1170" s="227" t="s">
        <v>310</v>
      </c>
      <c r="AU1170" s="227" t="s">
        <v>85</v>
      </c>
      <c r="AY1170" s="20" t="s">
        <v>308</v>
      </c>
      <c r="BE1170" s="228">
        <f>IF(N1170="základní",J1170,0)</f>
        <v>0</v>
      </c>
      <c r="BF1170" s="228">
        <f>IF(N1170="snížená",J1170,0)</f>
        <v>0</v>
      </c>
      <c r="BG1170" s="228">
        <f>IF(N1170="zákl. přenesená",J1170,0)</f>
        <v>0</v>
      </c>
      <c r="BH1170" s="228">
        <f>IF(N1170="sníž. přenesená",J1170,0)</f>
        <v>0</v>
      </c>
      <c r="BI1170" s="228">
        <f>IF(N1170="nulová",J1170,0)</f>
        <v>0</v>
      </c>
      <c r="BJ1170" s="20" t="s">
        <v>83</v>
      </c>
      <c r="BK1170" s="228">
        <f>ROUND(I1170*H1170,2)</f>
        <v>0</v>
      </c>
      <c r="BL1170" s="20" t="s">
        <v>782</v>
      </c>
      <c r="BM1170" s="227" t="s">
        <v>3895</v>
      </c>
    </row>
    <row r="1171" s="2" customFormat="1">
      <c r="A1171" s="41"/>
      <c r="B1171" s="42"/>
      <c r="C1171" s="43"/>
      <c r="D1171" s="229" t="s">
        <v>317</v>
      </c>
      <c r="E1171" s="43"/>
      <c r="F1171" s="230" t="s">
        <v>3896</v>
      </c>
      <c r="G1171" s="43"/>
      <c r="H1171" s="43"/>
      <c r="I1171" s="231"/>
      <c r="J1171" s="43"/>
      <c r="K1171" s="43"/>
      <c r="L1171" s="47"/>
      <c r="M1171" s="232"/>
      <c r="N1171" s="233"/>
      <c r="O1171" s="87"/>
      <c r="P1171" s="87"/>
      <c r="Q1171" s="87"/>
      <c r="R1171" s="87"/>
      <c r="S1171" s="87"/>
      <c r="T1171" s="88"/>
      <c r="U1171" s="41"/>
      <c r="V1171" s="41"/>
      <c r="W1171" s="41"/>
      <c r="X1171" s="41"/>
      <c r="Y1171" s="41"/>
      <c r="Z1171" s="41"/>
      <c r="AA1171" s="41"/>
      <c r="AB1171" s="41"/>
      <c r="AC1171" s="41"/>
      <c r="AD1171" s="41"/>
      <c r="AE1171" s="41"/>
      <c r="AT1171" s="20" t="s">
        <v>317</v>
      </c>
      <c r="AU1171" s="20" t="s">
        <v>85</v>
      </c>
    </row>
    <row r="1172" s="14" customFormat="1">
      <c r="A1172" s="14"/>
      <c r="B1172" s="249"/>
      <c r="C1172" s="250"/>
      <c r="D1172" s="236" t="s">
        <v>319</v>
      </c>
      <c r="E1172" s="251" t="s">
        <v>19</v>
      </c>
      <c r="F1172" s="252" t="s">
        <v>3032</v>
      </c>
      <c r="G1172" s="250"/>
      <c r="H1172" s="251" t="s">
        <v>19</v>
      </c>
      <c r="I1172" s="253"/>
      <c r="J1172" s="250"/>
      <c r="K1172" s="250"/>
      <c r="L1172" s="254"/>
      <c r="M1172" s="255"/>
      <c r="N1172" s="256"/>
      <c r="O1172" s="256"/>
      <c r="P1172" s="256"/>
      <c r="Q1172" s="256"/>
      <c r="R1172" s="256"/>
      <c r="S1172" s="256"/>
      <c r="T1172" s="257"/>
      <c r="U1172" s="14"/>
      <c r="V1172" s="14"/>
      <c r="W1172" s="14"/>
      <c r="X1172" s="14"/>
      <c r="Y1172" s="14"/>
      <c r="Z1172" s="14"/>
      <c r="AA1172" s="14"/>
      <c r="AB1172" s="14"/>
      <c r="AC1172" s="14"/>
      <c r="AD1172" s="14"/>
      <c r="AE1172" s="14"/>
      <c r="AT1172" s="258" t="s">
        <v>319</v>
      </c>
      <c r="AU1172" s="258" t="s">
        <v>85</v>
      </c>
      <c r="AV1172" s="14" t="s">
        <v>83</v>
      </c>
      <c r="AW1172" s="14" t="s">
        <v>37</v>
      </c>
      <c r="AX1172" s="14" t="s">
        <v>76</v>
      </c>
      <c r="AY1172" s="258" t="s">
        <v>308</v>
      </c>
    </row>
    <row r="1173" s="14" customFormat="1">
      <c r="A1173" s="14"/>
      <c r="B1173" s="249"/>
      <c r="C1173" s="250"/>
      <c r="D1173" s="236" t="s">
        <v>319</v>
      </c>
      <c r="E1173" s="251" t="s">
        <v>19</v>
      </c>
      <c r="F1173" s="252" t="s">
        <v>3891</v>
      </c>
      <c r="G1173" s="250"/>
      <c r="H1173" s="251" t="s">
        <v>19</v>
      </c>
      <c r="I1173" s="253"/>
      <c r="J1173" s="250"/>
      <c r="K1173" s="250"/>
      <c r="L1173" s="254"/>
      <c r="M1173" s="255"/>
      <c r="N1173" s="256"/>
      <c r="O1173" s="256"/>
      <c r="P1173" s="256"/>
      <c r="Q1173" s="256"/>
      <c r="R1173" s="256"/>
      <c r="S1173" s="256"/>
      <c r="T1173" s="257"/>
      <c r="U1173" s="14"/>
      <c r="V1173" s="14"/>
      <c r="W1173" s="14"/>
      <c r="X1173" s="14"/>
      <c r="Y1173" s="14"/>
      <c r="Z1173" s="14"/>
      <c r="AA1173" s="14"/>
      <c r="AB1173" s="14"/>
      <c r="AC1173" s="14"/>
      <c r="AD1173" s="14"/>
      <c r="AE1173" s="14"/>
      <c r="AT1173" s="258" t="s">
        <v>319</v>
      </c>
      <c r="AU1173" s="258" t="s">
        <v>85</v>
      </c>
      <c r="AV1173" s="14" t="s">
        <v>83</v>
      </c>
      <c r="AW1173" s="14" t="s">
        <v>37</v>
      </c>
      <c r="AX1173" s="14" t="s">
        <v>76</v>
      </c>
      <c r="AY1173" s="258" t="s">
        <v>308</v>
      </c>
    </row>
    <row r="1174" s="13" customFormat="1">
      <c r="A1174" s="13"/>
      <c r="B1174" s="234"/>
      <c r="C1174" s="235"/>
      <c r="D1174" s="236" t="s">
        <v>319</v>
      </c>
      <c r="E1174" s="237" t="s">
        <v>19</v>
      </c>
      <c r="F1174" s="238" t="s">
        <v>85</v>
      </c>
      <c r="G1174" s="235"/>
      <c r="H1174" s="239">
        <v>2</v>
      </c>
      <c r="I1174" s="240"/>
      <c r="J1174" s="235"/>
      <c r="K1174" s="235"/>
      <c r="L1174" s="241"/>
      <c r="M1174" s="242"/>
      <c r="N1174" s="243"/>
      <c r="O1174" s="243"/>
      <c r="P1174" s="243"/>
      <c r="Q1174" s="243"/>
      <c r="R1174" s="243"/>
      <c r="S1174" s="243"/>
      <c r="T1174" s="244"/>
      <c r="U1174" s="13"/>
      <c r="V1174" s="13"/>
      <c r="W1174" s="13"/>
      <c r="X1174" s="13"/>
      <c r="Y1174" s="13"/>
      <c r="Z1174" s="13"/>
      <c r="AA1174" s="13"/>
      <c r="AB1174" s="13"/>
      <c r="AC1174" s="13"/>
      <c r="AD1174" s="13"/>
      <c r="AE1174" s="13"/>
      <c r="AT1174" s="245" t="s">
        <v>319</v>
      </c>
      <c r="AU1174" s="245" t="s">
        <v>85</v>
      </c>
      <c r="AV1174" s="13" t="s">
        <v>85</v>
      </c>
      <c r="AW1174" s="13" t="s">
        <v>37</v>
      </c>
      <c r="AX1174" s="13" t="s">
        <v>83</v>
      </c>
      <c r="AY1174" s="245" t="s">
        <v>308</v>
      </c>
    </row>
    <row r="1175" s="2" customFormat="1" ht="21.75" customHeight="1">
      <c r="A1175" s="41"/>
      <c r="B1175" s="42"/>
      <c r="C1175" s="216" t="s">
        <v>3897</v>
      </c>
      <c r="D1175" s="216" t="s">
        <v>310</v>
      </c>
      <c r="E1175" s="217" t="s">
        <v>3898</v>
      </c>
      <c r="F1175" s="218" t="s">
        <v>3899</v>
      </c>
      <c r="G1175" s="219" t="s">
        <v>323</v>
      </c>
      <c r="H1175" s="220">
        <v>1</v>
      </c>
      <c r="I1175" s="221"/>
      <c r="J1175" s="222">
        <f>ROUND(I1175*H1175,2)</f>
        <v>0</v>
      </c>
      <c r="K1175" s="218" t="s">
        <v>314</v>
      </c>
      <c r="L1175" s="47"/>
      <c r="M1175" s="223" t="s">
        <v>19</v>
      </c>
      <c r="N1175" s="224" t="s">
        <v>47</v>
      </c>
      <c r="O1175" s="87"/>
      <c r="P1175" s="225">
        <f>O1175*H1175</f>
        <v>0</v>
      </c>
      <c r="Q1175" s="225">
        <v>0</v>
      </c>
      <c r="R1175" s="225">
        <f>Q1175*H1175</f>
        <v>0</v>
      </c>
      <c r="S1175" s="225">
        <v>0</v>
      </c>
      <c r="T1175" s="226">
        <f>S1175*H1175</f>
        <v>0</v>
      </c>
      <c r="U1175" s="41"/>
      <c r="V1175" s="41"/>
      <c r="W1175" s="41"/>
      <c r="X1175" s="41"/>
      <c r="Y1175" s="41"/>
      <c r="Z1175" s="41"/>
      <c r="AA1175" s="41"/>
      <c r="AB1175" s="41"/>
      <c r="AC1175" s="41"/>
      <c r="AD1175" s="41"/>
      <c r="AE1175" s="41"/>
      <c r="AR1175" s="227" t="s">
        <v>782</v>
      </c>
      <c r="AT1175" s="227" t="s">
        <v>310</v>
      </c>
      <c r="AU1175" s="227" t="s">
        <v>85</v>
      </c>
      <c r="AY1175" s="20" t="s">
        <v>308</v>
      </c>
      <c r="BE1175" s="228">
        <f>IF(N1175="základní",J1175,0)</f>
        <v>0</v>
      </c>
      <c r="BF1175" s="228">
        <f>IF(N1175="snížená",J1175,0)</f>
        <v>0</v>
      </c>
      <c r="BG1175" s="228">
        <f>IF(N1175="zákl. přenesená",J1175,0)</f>
        <v>0</v>
      </c>
      <c r="BH1175" s="228">
        <f>IF(N1175="sníž. přenesená",J1175,0)</f>
        <v>0</v>
      </c>
      <c r="BI1175" s="228">
        <f>IF(N1175="nulová",J1175,0)</f>
        <v>0</v>
      </c>
      <c r="BJ1175" s="20" t="s">
        <v>83</v>
      </c>
      <c r="BK1175" s="228">
        <f>ROUND(I1175*H1175,2)</f>
        <v>0</v>
      </c>
      <c r="BL1175" s="20" t="s">
        <v>782</v>
      </c>
      <c r="BM1175" s="227" t="s">
        <v>3900</v>
      </c>
    </row>
    <row r="1176" s="2" customFormat="1">
      <c r="A1176" s="41"/>
      <c r="B1176" s="42"/>
      <c r="C1176" s="43"/>
      <c r="D1176" s="229" t="s">
        <v>317</v>
      </c>
      <c r="E1176" s="43"/>
      <c r="F1176" s="230" t="s">
        <v>3901</v>
      </c>
      <c r="G1176" s="43"/>
      <c r="H1176" s="43"/>
      <c r="I1176" s="231"/>
      <c r="J1176" s="43"/>
      <c r="K1176" s="43"/>
      <c r="L1176" s="47"/>
      <c r="M1176" s="232"/>
      <c r="N1176" s="233"/>
      <c r="O1176" s="87"/>
      <c r="P1176" s="87"/>
      <c r="Q1176" s="87"/>
      <c r="R1176" s="87"/>
      <c r="S1176" s="87"/>
      <c r="T1176" s="88"/>
      <c r="U1176" s="41"/>
      <c r="V1176" s="41"/>
      <c r="W1176" s="41"/>
      <c r="X1176" s="41"/>
      <c r="Y1176" s="41"/>
      <c r="Z1176" s="41"/>
      <c r="AA1176" s="41"/>
      <c r="AB1176" s="41"/>
      <c r="AC1176" s="41"/>
      <c r="AD1176" s="41"/>
      <c r="AE1176" s="41"/>
      <c r="AT1176" s="20" t="s">
        <v>317</v>
      </c>
      <c r="AU1176" s="20" t="s">
        <v>85</v>
      </c>
    </row>
    <row r="1177" s="14" customFormat="1">
      <c r="A1177" s="14"/>
      <c r="B1177" s="249"/>
      <c r="C1177" s="250"/>
      <c r="D1177" s="236" t="s">
        <v>319</v>
      </c>
      <c r="E1177" s="251" t="s">
        <v>19</v>
      </c>
      <c r="F1177" s="252" t="s">
        <v>3032</v>
      </c>
      <c r="G1177" s="250"/>
      <c r="H1177" s="251" t="s">
        <v>19</v>
      </c>
      <c r="I1177" s="253"/>
      <c r="J1177" s="250"/>
      <c r="K1177" s="250"/>
      <c r="L1177" s="254"/>
      <c r="M1177" s="255"/>
      <c r="N1177" s="256"/>
      <c r="O1177" s="256"/>
      <c r="P1177" s="256"/>
      <c r="Q1177" s="256"/>
      <c r="R1177" s="256"/>
      <c r="S1177" s="256"/>
      <c r="T1177" s="257"/>
      <c r="U1177" s="14"/>
      <c r="V1177" s="14"/>
      <c r="W1177" s="14"/>
      <c r="X1177" s="14"/>
      <c r="Y1177" s="14"/>
      <c r="Z1177" s="14"/>
      <c r="AA1177" s="14"/>
      <c r="AB1177" s="14"/>
      <c r="AC1177" s="14"/>
      <c r="AD1177" s="14"/>
      <c r="AE1177" s="14"/>
      <c r="AT1177" s="258" t="s">
        <v>319</v>
      </c>
      <c r="AU1177" s="258" t="s">
        <v>85</v>
      </c>
      <c r="AV1177" s="14" t="s">
        <v>83</v>
      </c>
      <c r="AW1177" s="14" t="s">
        <v>37</v>
      </c>
      <c r="AX1177" s="14" t="s">
        <v>76</v>
      </c>
      <c r="AY1177" s="258" t="s">
        <v>308</v>
      </c>
    </row>
    <row r="1178" s="14" customFormat="1">
      <c r="A1178" s="14"/>
      <c r="B1178" s="249"/>
      <c r="C1178" s="250"/>
      <c r="D1178" s="236" t="s">
        <v>319</v>
      </c>
      <c r="E1178" s="251" t="s">
        <v>19</v>
      </c>
      <c r="F1178" s="252" t="s">
        <v>3902</v>
      </c>
      <c r="G1178" s="250"/>
      <c r="H1178" s="251" t="s">
        <v>19</v>
      </c>
      <c r="I1178" s="253"/>
      <c r="J1178" s="250"/>
      <c r="K1178" s="250"/>
      <c r="L1178" s="254"/>
      <c r="M1178" s="255"/>
      <c r="N1178" s="256"/>
      <c r="O1178" s="256"/>
      <c r="P1178" s="256"/>
      <c r="Q1178" s="256"/>
      <c r="R1178" s="256"/>
      <c r="S1178" s="256"/>
      <c r="T1178" s="257"/>
      <c r="U1178" s="14"/>
      <c r="V1178" s="14"/>
      <c r="W1178" s="14"/>
      <c r="X1178" s="14"/>
      <c r="Y1178" s="14"/>
      <c r="Z1178" s="14"/>
      <c r="AA1178" s="14"/>
      <c r="AB1178" s="14"/>
      <c r="AC1178" s="14"/>
      <c r="AD1178" s="14"/>
      <c r="AE1178" s="14"/>
      <c r="AT1178" s="258" t="s">
        <v>319</v>
      </c>
      <c r="AU1178" s="258" t="s">
        <v>85</v>
      </c>
      <c r="AV1178" s="14" t="s">
        <v>83</v>
      </c>
      <c r="AW1178" s="14" t="s">
        <v>37</v>
      </c>
      <c r="AX1178" s="14" t="s">
        <v>76</v>
      </c>
      <c r="AY1178" s="258" t="s">
        <v>308</v>
      </c>
    </row>
    <row r="1179" s="13" customFormat="1">
      <c r="A1179" s="13"/>
      <c r="B1179" s="234"/>
      <c r="C1179" s="235"/>
      <c r="D1179" s="236" t="s">
        <v>319</v>
      </c>
      <c r="E1179" s="237" t="s">
        <v>19</v>
      </c>
      <c r="F1179" s="238" t="s">
        <v>83</v>
      </c>
      <c r="G1179" s="235"/>
      <c r="H1179" s="239">
        <v>1</v>
      </c>
      <c r="I1179" s="240"/>
      <c r="J1179" s="235"/>
      <c r="K1179" s="235"/>
      <c r="L1179" s="241"/>
      <c r="M1179" s="242"/>
      <c r="N1179" s="243"/>
      <c r="O1179" s="243"/>
      <c r="P1179" s="243"/>
      <c r="Q1179" s="243"/>
      <c r="R1179" s="243"/>
      <c r="S1179" s="243"/>
      <c r="T1179" s="244"/>
      <c r="U1179" s="13"/>
      <c r="V1179" s="13"/>
      <c r="W1179" s="13"/>
      <c r="X1179" s="13"/>
      <c r="Y1179" s="13"/>
      <c r="Z1179" s="13"/>
      <c r="AA1179" s="13"/>
      <c r="AB1179" s="13"/>
      <c r="AC1179" s="13"/>
      <c r="AD1179" s="13"/>
      <c r="AE1179" s="13"/>
      <c r="AT1179" s="245" t="s">
        <v>319</v>
      </c>
      <c r="AU1179" s="245" t="s">
        <v>85</v>
      </c>
      <c r="AV1179" s="13" t="s">
        <v>85</v>
      </c>
      <c r="AW1179" s="13" t="s">
        <v>37</v>
      </c>
      <c r="AX1179" s="13" t="s">
        <v>83</v>
      </c>
      <c r="AY1179" s="245" t="s">
        <v>308</v>
      </c>
    </row>
    <row r="1180" s="12" customFormat="1" ht="22.8" customHeight="1">
      <c r="A1180" s="12"/>
      <c r="B1180" s="200"/>
      <c r="C1180" s="201"/>
      <c r="D1180" s="202" t="s">
        <v>75</v>
      </c>
      <c r="E1180" s="214" t="s">
        <v>3903</v>
      </c>
      <c r="F1180" s="214" t="s">
        <v>3904</v>
      </c>
      <c r="G1180" s="201"/>
      <c r="H1180" s="201"/>
      <c r="I1180" s="204"/>
      <c r="J1180" s="215">
        <f>BK1180</f>
        <v>0</v>
      </c>
      <c r="K1180" s="201"/>
      <c r="L1180" s="206"/>
      <c r="M1180" s="207"/>
      <c r="N1180" s="208"/>
      <c r="O1180" s="208"/>
      <c r="P1180" s="209">
        <f>SUM(P1181:P1216)</f>
        <v>0</v>
      </c>
      <c r="Q1180" s="208"/>
      <c r="R1180" s="209">
        <f>SUM(R1181:R1216)</f>
        <v>0.010500000000000001</v>
      </c>
      <c r="S1180" s="208"/>
      <c r="T1180" s="210">
        <f>SUM(T1181:T1216)</f>
        <v>0</v>
      </c>
      <c r="U1180" s="12"/>
      <c r="V1180" s="12"/>
      <c r="W1180" s="12"/>
      <c r="X1180" s="12"/>
      <c r="Y1180" s="12"/>
      <c r="Z1180" s="12"/>
      <c r="AA1180" s="12"/>
      <c r="AB1180" s="12"/>
      <c r="AC1180" s="12"/>
      <c r="AD1180" s="12"/>
      <c r="AE1180" s="12"/>
      <c r="AR1180" s="211" t="s">
        <v>150</v>
      </c>
      <c r="AT1180" s="212" t="s">
        <v>75</v>
      </c>
      <c r="AU1180" s="212" t="s">
        <v>83</v>
      </c>
      <c r="AY1180" s="211" t="s">
        <v>308</v>
      </c>
      <c r="BK1180" s="213">
        <f>SUM(BK1181:BK1216)</f>
        <v>0</v>
      </c>
    </row>
    <row r="1181" s="2" customFormat="1" ht="24.15" customHeight="1">
      <c r="A1181" s="41"/>
      <c r="B1181" s="42"/>
      <c r="C1181" s="216" t="s">
        <v>3905</v>
      </c>
      <c r="D1181" s="216" t="s">
        <v>310</v>
      </c>
      <c r="E1181" s="217" t="s">
        <v>3286</v>
      </c>
      <c r="F1181" s="218" t="s">
        <v>3287</v>
      </c>
      <c r="G1181" s="219" t="s">
        <v>474</v>
      </c>
      <c r="H1181" s="220">
        <v>100</v>
      </c>
      <c r="I1181" s="221"/>
      <c r="J1181" s="222">
        <f>ROUND(I1181*H1181,2)</f>
        <v>0</v>
      </c>
      <c r="K1181" s="218" t="s">
        <v>314</v>
      </c>
      <c r="L1181" s="47"/>
      <c r="M1181" s="223" t="s">
        <v>19</v>
      </c>
      <c r="N1181" s="224" t="s">
        <v>47</v>
      </c>
      <c r="O1181" s="87"/>
      <c r="P1181" s="225">
        <f>O1181*H1181</f>
        <v>0</v>
      </c>
      <c r="Q1181" s="225">
        <v>0</v>
      </c>
      <c r="R1181" s="225">
        <f>Q1181*H1181</f>
        <v>0</v>
      </c>
      <c r="S1181" s="225">
        <v>0</v>
      </c>
      <c r="T1181" s="226">
        <f>S1181*H1181</f>
        <v>0</v>
      </c>
      <c r="U1181" s="41"/>
      <c r="V1181" s="41"/>
      <c r="W1181" s="41"/>
      <c r="X1181" s="41"/>
      <c r="Y1181" s="41"/>
      <c r="Z1181" s="41"/>
      <c r="AA1181" s="41"/>
      <c r="AB1181" s="41"/>
      <c r="AC1181" s="41"/>
      <c r="AD1181" s="41"/>
      <c r="AE1181" s="41"/>
      <c r="AR1181" s="227" t="s">
        <v>782</v>
      </c>
      <c r="AT1181" s="227" t="s">
        <v>310</v>
      </c>
      <c r="AU1181" s="227" t="s">
        <v>85</v>
      </c>
      <c r="AY1181" s="20" t="s">
        <v>308</v>
      </c>
      <c r="BE1181" s="228">
        <f>IF(N1181="základní",J1181,0)</f>
        <v>0</v>
      </c>
      <c r="BF1181" s="228">
        <f>IF(N1181="snížená",J1181,0)</f>
        <v>0</v>
      </c>
      <c r="BG1181" s="228">
        <f>IF(N1181="zákl. přenesená",J1181,0)</f>
        <v>0</v>
      </c>
      <c r="BH1181" s="228">
        <f>IF(N1181="sníž. přenesená",J1181,0)</f>
        <v>0</v>
      </c>
      <c r="BI1181" s="228">
        <f>IF(N1181="nulová",J1181,0)</f>
        <v>0</v>
      </c>
      <c r="BJ1181" s="20" t="s">
        <v>83</v>
      </c>
      <c r="BK1181" s="228">
        <f>ROUND(I1181*H1181,2)</f>
        <v>0</v>
      </c>
      <c r="BL1181" s="20" t="s">
        <v>782</v>
      </c>
      <c r="BM1181" s="227" t="s">
        <v>3906</v>
      </c>
    </row>
    <row r="1182" s="2" customFormat="1">
      <c r="A1182" s="41"/>
      <c r="B1182" s="42"/>
      <c r="C1182" s="43"/>
      <c r="D1182" s="229" t="s">
        <v>317</v>
      </c>
      <c r="E1182" s="43"/>
      <c r="F1182" s="230" t="s">
        <v>3289</v>
      </c>
      <c r="G1182" s="43"/>
      <c r="H1182" s="43"/>
      <c r="I1182" s="231"/>
      <c r="J1182" s="43"/>
      <c r="K1182" s="43"/>
      <c r="L1182" s="47"/>
      <c r="M1182" s="232"/>
      <c r="N1182" s="233"/>
      <c r="O1182" s="87"/>
      <c r="P1182" s="87"/>
      <c r="Q1182" s="87"/>
      <c r="R1182" s="87"/>
      <c r="S1182" s="87"/>
      <c r="T1182" s="88"/>
      <c r="U1182" s="41"/>
      <c r="V1182" s="41"/>
      <c r="W1182" s="41"/>
      <c r="X1182" s="41"/>
      <c r="Y1182" s="41"/>
      <c r="Z1182" s="41"/>
      <c r="AA1182" s="41"/>
      <c r="AB1182" s="41"/>
      <c r="AC1182" s="41"/>
      <c r="AD1182" s="41"/>
      <c r="AE1182" s="41"/>
      <c r="AT1182" s="20" t="s">
        <v>317</v>
      </c>
      <c r="AU1182" s="20" t="s">
        <v>85</v>
      </c>
    </row>
    <row r="1183" s="14" customFormat="1">
      <c r="A1183" s="14"/>
      <c r="B1183" s="249"/>
      <c r="C1183" s="250"/>
      <c r="D1183" s="236" t="s">
        <v>319</v>
      </c>
      <c r="E1183" s="251" t="s">
        <v>19</v>
      </c>
      <c r="F1183" s="252" t="s">
        <v>3043</v>
      </c>
      <c r="G1183" s="250"/>
      <c r="H1183" s="251" t="s">
        <v>19</v>
      </c>
      <c r="I1183" s="253"/>
      <c r="J1183" s="250"/>
      <c r="K1183" s="250"/>
      <c r="L1183" s="254"/>
      <c r="M1183" s="255"/>
      <c r="N1183" s="256"/>
      <c r="O1183" s="256"/>
      <c r="P1183" s="256"/>
      <c r="Q1183" s="256"/>
      <c r="R1183" s="256"/>
      <c r="S1183" s="256"/>
      <c r="T1183" s="257"/>
      <c r="U1183" s="14"/>
      <c r="V1183" s="14"/>
      <c r="W1183" s="14"/>
      <c r="X1183" s="14"/>
      <c r="Y1183" s="14"/>
      <c r="Z1183" s="14"/>
      <c r="AA1183" s="14"/>
      <c r="AB1183" s="14"/>
      <c r="AC1183" s="14"/>
      <c r="AD1183" s="14"/>
      <c r="AE1183" s="14"/>
      <c r="AT1183" s="258" t="s">
        <v>319</v>
      </c>
      <c r="AU1183" s="258" t="s">
        <v>85</v>
      </c>
      <c r="AV1183" s="14" t="s">
        <v>83</v>
      </c>
      <c r="AW1183" s="14" t="s">
        <v>37</v>
      </c>
      <c r="AX1183" s="14" t="s">
        <v>76</v>
      </c>
      <c r="AY1183" s="258" t="s">
        <v>308</v>
      </c>
    </row>
    <row r="1184" s="14" customFormat="1">
      <c r="A1184" s="14"/>
      <c r="B1184" s="249"/>
      <c r="C1184" s="250"/>
      <c r="D1184" s="236" t="s">
        <v>319</v>
      </c>
      <c r="E1184" s="251" t="s">
        <v>19</v>
      </c>
      <c r="F1184" s="252" t="s">
        <v>3907</v>
      </c>
      <c r="G1184" s="250"/>
      <c r="H1184" s="251" t="s">
        <v>19</v>
      </c>
      <c r="I1184" s="253"/>
      <c r="J1184" s="250"/>
      <c r="K1184" s="250"/>
      <c r="L1184" s="254"/>
      <c r="M1184" s="255"/>
      <c r="N1184" s="256"/>
      <c r="O1184" s="256"/>
      <c r="P1184" s="256"/>
      <c r="Q1184" s="256"/>
      <c r="R1184" s="256"/>
      <c r="S1184" s="256"/>
      <c r="T1184" s="257"/>
      <c r="U1184" s="14"/>
      <c r="V1184" s="14"/>
      <c r="W1184" s="14"/>
      <c r="X1184" s="14"/>
      <c r="Y1184" s="14"/>
      <c r="Z1184" s="14"/>
      <c r="AA1184" s="14"/>
      <c r="AB1184" s="14"/>
      <c r="AC1184" s="14"/>
      <c r="AD1184" s="14"/>
      <c r="AE1184" s="14"/>
      <c r="AT1184" s="258" t="s">
        <v>319</v>
      </c>
      <c r="AU1184" s="258" t="s">
        <v>85</v>
      </c>
      <c r="AV1184" s="14" t="s">
        <v>83</v>
      </c>
      <c r="AW1184" s="14" t="s">
        <v>37</v>
      </c>
      <c r="AX1184" s="14" t="s">
        <v>76</v>
      </c>
      <c r="AY1184" s="258" t="s">
        <v>308</v>
      </c>
    </row>
    <row r="1185" s="13" customFormat="1">
      <c r="A1185" s="13"/>
      <c r="B1185" s="234"/>
      <c r="C1185" s="235"/>
      <c r="D1185" s="236" t="s">
        <v>319</v>
      </c>
      <c r="E1185" s="237" t="s">
        <v>19</v>
      </c>
      <c r="F1185" s="238" t="s">
        <v>3293</v>
      </c>
      <c r="G1185" s="235"/>
      <c r="H1185" s="239">
        <v>20</v>
      </c>
      <c r="I1185" s="240"/>
      <c r="J1185" s="235"/>
      <c r="K1185" s="235"/>
      <c r="L1185" s="241"/>
      <c r="M1185" s="242"/>
      <c r="N1185" s="243"/>
      <c r="O1185" s="243"/>
      <c r="P1185" s="243"/>
      <c r="Q1185" s="243"/>
      <c r="R1185" s="243"/>
      <c r="S1185" s="243"/>
      <c r="T1185" s="244"/>
      <c r="U1185" s="13"/>
      <c r="V1185" s="13"/>
      <c r="W1185" s="13"/>
      <c r="X1185" s="13"/>
      <c r="Y1185" s="13"/>
      <c r="Z1185" s="13"/>
      <c r="AA1185" s="13"/>
      <c r="AB1185" s="13"/>
      <c r="AC1185" s="13"/>
      <c r="AD1185" s="13"/>
      <c r="AE1185" s="13"/>
      <c r="AT1185" s="245" t="s">
        <v>319</v>
      </c>
      <c r="AU1185" s="245" t="s">
        <v>85</v>
      </c>
      <c r="AV1185" s="13" t="s">
        <v>85</v>
      </c>
      <c r="AW1185" s="13" t="s">
        <v>37</v>
      </c>
      <c r="AX1185" s="13" t="s">
        <v>76</v>
      </c>
      <c r="AY1185" s="245" t="s">
        <v>308</v>
      </c>
    </row>
    <row r="1186" s="14" customFormat="1">
      <c r="A1186" s="14"/>
      <c r="B1186" s="249"/>
      <c r="C1186" s="250"/>
      <c r="D1186" s="236" t="s">
        <v>319</v>
      </c>
      <c r="E1186" s="251" t="s">
        <v>19</v>
      </c>
      <c r="F1186" s="252" t="s">
        <v>3908</v>
      </c>
      <c r="G1186" s="250"/>
      <c r="H1186" s="251" t="s">
        <v>19</v>
      </c>
      <c r="I1186" s="253"/>
      <c r="J1186" s="250"/>
      <c r="K1186" s="250"/>
      <c r="L1186" s="254"/>
      <c r="M1186" s="255"/>
      <c r="N1186" s="256"/>
      <c r="O1186" s="256"/>
      <c r="P1186" s="256"/>
      <c r="Q1186" s="256"/>
      <c r="R1186" s="256"/>
      <c r="S1186" s="256"/>
      <c r="T1186" s="257"/>
      <c r="U1186" s="14"/>
      <c r="V1186" s="14"/>
      <c r="W1186" s="14"/>
      <c r="X1186" s="14"/>
      <c r="Y1186" s="14"/>
      <c r="Z1186" s="14"/>
      <c r="AA1186" s="14"/>
      <c r="AB1186" s="14"/>
      <c r="AC1186" s="14"/>
      <c r="AD1186" s="14"/>
      <c r="AE1186" s="14"/>
      <c r="AT1186" s="258" t="s">
        <v>319</v>
      </c>
      <c r="AU1186" s="258" t="s">
        <v>85</v>
      </c>
      <c r="AV1186" s="14" t="s">
        <v>83</v>
      </c>
      <c r="AW1186" s="14" t="s">
        <v>37</v>
      </c>
      <c r="AX1186" s="14" t="s">
        <v>76</v>
      </c>
      <c r="AY1186" s="258" t="s">
        <v>308</v>
      </c>
    </row>
    <row r="1187" s="13" customFormat="1">
      <c r="A1187" s="13"/>
      <c r="B1187" s="234"/>
      <c r="C1187" s="235"/>
      <c r="D1187" s="236" t="s">
        <v>319</v>
      </c>
      <c r="E1187" s="237" t="s">
        <v>19</v>
      </c>
      <c r="F1187" s="238" t="s">
        <v>3307</v>
      </c>
      <c r="G1187" s="235"/>
      <c r="H1187" s="239">
        <v>5</v>
      </c>
      <c r="I1187" s="240"/>
      <c r="J1187" s="235"/>
      <c r="K1187" s="235"/>
      <c r="L1187" s="241"/>
      <c r="M1187" s="242"/>
      <c r="N1187" s="243"/>
      <c r="O1187" s="243"/>
      <c r="P1187" s="243"/>
      <c r="Q1187" s="243"/>
      <c r="R1187" s="243"/>
      <c r="S1187" s="243"/>
      <c r="T1187" s="244"/>
      <c r="U1187" s="13"/>
      <c r="V1187" s="13"/>
      <c r="W1187" s="13"/>
      <c r="X1187" s="13"/>
      <c r="Y1187" s="13"/>
      <c r="Z1187" s="13"/>
      <c r="AA1187" s="13"/>
      <c r="AB1187" s="13"/>
      <c r="AC1187" s="13"/>
      <c r="AD1187" s="13"/>
      <c r="AE1187" s="13"/>
      <c r="AT1187" s="245" t="s">
        <v>319</v>
      </c>
      <c r="AU1187" s="245" t="s">
        <v>85</v>
      </c>
      <c r="AV1187" s="13" t="s">
        <v>85</v>
      </c>
      <c r="AW1187" s="13" t="s">
        <v>37</v>
      </c>
      <c r="AX1187" s="13" t="s">
        <v>76</v>
      </c>
      <c r="AY1187" s="245" t="s">
        <v>308</v>
      </c>
    </row>
    <row r="1188" s="14" customFormat="1">
      <c r="A1188" s="14"/>
      <c r="B1188" s="249"/>
      <c r="C1188" s="250"/>
      <c r="D1188" s="236" t="s">
        <v>319</v>
      </c>
      <c r="E1188" s="251" t="s">
        <v>19</v>
      </c>
      <c r="F1188" s="252" t="s">
        <v>3909</v>
      </c>
      <c r="G1188" s="250"/>
      <c r="H1188" s="251" t="s">
        <v>19</v>
      </c>
      <c r="I1188" s="253"/>
      <c r="J1188" s="250"/>
      <c r="K1188" s="250"/>
      <c r="L1188" s="254"/>
      <c r="M1188" s="255"/>
      <c r="N1188" s="256"/>
      <c r="O1188" s="256"/>
      <c r="P1188" s="256"/>
      <c r="Q1188" s="256"/>
      <c r="R1188" s="256"/>
      <c r="S1188" s="256"/>
      <c r="T1188" s="257"/>
      <c r="U1188" s="14"/>
      <c r="V1188" s="14"/>
      <c r="W1188" s="14"/>
      <c r="X1188" s="14"/>
      <c r="Y1188" s="14"/>
      <c r="Z1188" s="14"/>
      <c r="AA1188" s="14"/>
      <c r="AB1188" s="14"/>
      <c r="AC1188" s="14"/>
      <c r="AD1188" s="14"/>
      <c r="AE1188" s="14"/>
      <c r="AT1188" s="258" t="s">
        <v>319</v>
      </c>
      <c r="AU1188" s="258" t="s">
        <v>85</v>
      </c>
      <c r="AV1188" s="14" t="s">
        <v>83</v>
      </c>
      <c r="AW1188" s="14" t="s">
        <v>37</v>
      </c>
      <c r="AX1188" s="14" t="s">
        <v>76</v>
      </c>
      <c r="AY1188" s="258" t="s">
        <v>308</v>
      </c>
    </row>
    <row r="1189" s="13" customFormat="1">
      <c r="A1189" s="13"/>
      <c r="B1189" s="234"/>
      <c r="C1189" s="235"/>
      <c r="D1189" s="236" t="s">
        <v>319</v>
      </c>
      <c r="E1189" s="237" t="s">
        <v>19</v>
      </c>
      <c r="F1189" s="238" t="s">
        <v>3307</v>
      </c>
      <c r="G1189" s="235"/>
      <c r="H1189" s="239">
        <v>5</v>
      </c>
      <c r="I1189" s="240"/>
      <c r="J1189" s="235"/>
      <c r="K1189" s="235"/>
      <c r="L1189" s="241"/>
      <c r="M1189" s="242"/>
      <c r="N1189" s="243"/>
      <c r="O1189" s="243"/>
      <c r="P1189" s="243"/>
      <c r="Q1189" s="243"/>
      <c r="R1189" s="243"/>
      <c r="S1189" s="243"/>
      <c r="T1189" s="244"/>
      <c r="U1189" s="13"/>
      <c r="V1189" s="13"/>
      <c r="W1189" s="13"/>
      <c r="X1189" s="13"/>
      <c r="Y1189" s="13"/>
      <c r="Z1189" s="13"/>
      <c r="AA1189" s="13"/>
      <c r="AB1189" s="13"/>
      <c r="AC1189" s="13"/>
      <c r="AD1189" s="13"/>
      <c r="AE1189" s="13"/>
      <c r="AT1189" s="245" t="s">
        <v>319</v>
      </c>
      <c r="AU1189" s="245" t="s">
        <v>85</v>
      </c>
      <c r="AV1189" s="13" t="s">
        <v>85</v>
      </c>
      <c r="AW1189" s="13" t="s">
        <v>37</v>
      </c>
      <c r="AX1189" s="13" t="s">
        <v>76</v>
      </c>
      <c r="AY1189" s="245" t="s">
        <v>308</v>
      </c>
    </row>
    <row r="1190" s="14" customFormat="1">
      <c r="A1190" s="14"/>
      <c r="B1190" s="249"/>
      <c r="C1190" s="250"/>
      <c r="D1190" s="236" t="s">
        <v>319</v>
      </c>
      <c r="E1190" s="251" t="s">
        <v>19</v>
      </c>
      <c r="F1190" s="252" t="s">
        <v>3910</v>
      </c>
      <c r="G1190" s="250"/>
      <c r="H1190" s="251" t="s">
        <v>19</v>
      </c>
      <c r="I1190" s="253"/>
      <c r="J1190" s="250"/>
      <c r="K1190" s="250"/>
      <c r="L1190" s="254"/>
      <c r="M1190" s="255"/>
      <c r="N1190" s="256"/>
      <c r="O1190" s="256"/>
      <c r="P1190" s="256"/>
      <c r="Q1190" s="256"/>
      <c r="R1190" s="256"/>
      <c r="S1190" s="256"/>
      <c r="T1190" s="257"/>
      <c r="U1190" s="14"/>
      <c r="V1190" s="14"/>
      <c r="W1190" s="14"/>
      <c r="X1190" s="14"/>
      <c r="Y1190" s="14"/>
      <c r="Z1190" s="14"/>
      <c r="AA1190" s="14"/>
      <c r="AB1190" s="14"/>
      <c r="AC1190" s="14"/>
      <c r="AD1190" s="14"/>
      <c r="AE1190" s="14"/>
      <c r="AT1190" s="258" t="s">
        <v>319</v>
      </c>
      <c r="AU1190" s="258" t="s">
        <v>85</v>
      </c>
      <c r="AV1190" s="14" t="s">
        <v>83</v>
      </c>
      <c r="AW1190" s="14" t="s">
        <v>37</v>
      </c>
      <c r="AX1190" s="14" t="s">
        <v>76</v>
      </c>
      <c r="AY1190" s="258" t="s">
        <v>308</v>
      </c>
    </row>
    <row r="1191" s="13" customFormat="1">
      <c r="A1191" s="13"/>
      <c r="B1191" s="234"/>
      <c r="C1191" s="235"/>
      <c r="D1191" s="236" t="s">
        <v>319</v>
      </c>
      <c r="E1191" s="237" t="s">
        <v>19</v>
      </c>
      <c r="F1191" s="238" t="s">
        <v>3291</v>
      </c>
      <c r="G1191" s="235"/>
      <c r="H1191" s="239">
        <v>25</v>
      </c>
      <c r="I1191" s="240"/>
      <c r="J1191" s="235"/>
      <c r="K1191" s="235"/>
      <c r="L1191" s="241"/>
      <c r="M1191" s="242"/>
      <c r="N1191" s="243"/>
      <c r="O1191" s="243"/>
      <c r="P1191" s="243"/>
      <c r="Q1191" s="243"/>
      <c r="R1191" s="243"/>
      <c r="S1191" s="243"/>
      <c r="T1191" s="244"/>
      <c r="U1191" s="13"/>
      <c r="V1191" s="13"/>
      <c r="W1191" s="13"/>
      <c r="X1191" s="13"/>
      <c r="Y1191" s="13"/>
      <c r="Z1191" s="13"/>
      <c r="AA1191" s="13"/>
      <c r="AB1191" s="13"/>
      <c r="AC1191" s="13"/>
      <c r="AD1191" s="13"/>
      <c r="AE1191" s="13"/>
      <c r="AT1191" s="245" t="s">
        <v>319</v>
      </c>
      <c r="AU1191" s="245" t="s">
        <v>85</v>
      </c>
      <c r="AV1191" s="13" t="s">
        <v>85</v>
      </c>
      <c r="AW1191" s="13" t="s">
        <v>37</v>
      </c>
      <c r="AX1191" s="13" t="s">
        <v>76</v>
      </c>
      <c r="AY1191" s="245" t="s">
        <v>308</v>
      </c>
    </row>
    <row r="1192" s="14" customFormat="1">
      <c r="A1192" s="14"/>
      <c r="B1192" s="249"/>
      <c r="C1192" s="250"/>
      <c r="D1192" s="236" t="s">
        <v>319</v>
      </c>
      <c r="E1192" s="251" t="s">
        <v>19</v>
      </c>
      <c r="F1192" s="252" t="s">
        <v>3911</v>
      </c>
      <c r="G1192" s="250"/>
      <c r="H1192" s="251" t="s">
        <v>19</v>
      </c>
      <c r="I1192" s="253"/>
      <c r="J1192" s="250"/>
      <c r="K1192" s="250"/>
      <c r="L1192" s="254"/>
      <c r="M1192" s="255"/>
      <c r="N1192" s="256"/>
      <c r="O1192" s="256"/>
      <c r="P1192" s="256"/>
      <c r="Q1192" s="256"/>
      <c r="R1192" s="256"/>
      <c r="S1192" s="256"/>
      <c r="T1192" s="257"/>
      <c r="U1192" s="14"/>
      <c r="V1192" s="14"/>
      <c r="W1192" s="14"/>
      <c r="X1192" s="14"/>
      <c r="Y1192" s="14"/>
      <c r="Z1192" s="14"/>
      <c r="AA1192" s="14"/>
      <c r="AB1192" s="14"/>
      <c r="AC1192" s="14"/>
      <c r="AD1192" s="14"/>
      <c r="AE1192" s="14"/>
      <c r="AT1192" s="258" t="s">
        <v>319</v>
      </c>
      <c r="AU1192" s="258" t="s">
        <v>85</v>
      </c>
      <c r="AV1192" s="14" t="s">
        <v>83</v>
      </c>
      <c r="AW1192" s="14" t="s">
        <v>37</v>
      </c>
      <c r="AX1192" s="14" t="s">
        <v>76</v>
      </c>
      <c r="AY1192" s="258" t="s">
        <v>308</v>
      </c>
    </row>
    <row r="1193" s="13" customFormat="1">
      <c r="A1193" s="13"/>
      <c r="B1193" s="234"/>
      <c r="C1193" s="235"/>
      <c r="D1193" s="236" t="s">
        <v>319</v>
      </c>
      <c r="E1193" s="237" t="s">
        <v>19</v>
      </c>
      <c r="F1193" s="238" t="s">
        <v>3307</v>
      </c>
      <c r="G1193" s="235"/>
      <c r="H1193" s="239">
        <v>5</v>
      </c>
      <c r="I1193" s="240"/>
      <c r="J1193" s="235"/>
      <c r="K1193" s="235"/>
      <c r="L1193" s="241"/>
      <c r="M1193" s="242"/>
      <c r="N1193" s="243"/>
      <c r="O1193" s="243"/>
      <c r="P1193" s="243"/>
      <c r="Q1193" s="243"/>
      <c r="R1193" s="243"/>
      <c r="S1193" s="243"/>
      <c r="T1193" s="244"/>
      <c r="U1193" s="13"/>
      <c r="V1193" s="13"/>
      <c r="W1193" s="13"/>
      <c r="X1193" s="13"/>
      <c r="Y1193" s="13"/>
      <c r="Z1193" s="13"/>
      <c r="AA1193" s="13"/>
      <c r="AB1193" s="13"/>
      <c r="AC1193" s="13"/>
      <c r="AD1193" s="13"/>
      <c r="AE1193" s="13"/>
      <c r="AT1193" s="245" t="s">
        <v>319</v>
      </c>
      <c r="AU1193" s="245" t="s">
        <v>85</v>
      </c>
      <c r="AV1193" s="13" t="s">
        <v>85</v>
      </c>
      <c r="AW1193" s="13" t="s">
        <v>37</v>
      </c>
      <c r="AX1193" s="13" t="s">
        <v>76</v>
      </c>
      <c r="AY1193" s="245" t="s">
        <v>308</v>
      </c>
    </row>
    <row r="1194" s="14" customFormat="1">
      <c r="A1194" s="14"/>
      <c r="B1194" s="249"/>
      <c r="C1194" s="250"/>
      <c r="D1194" s="236" t="s">
        <v>319</v>
      </c>
      <c r="E1194" s="251" t="s">
        <v>19</v>
      </c>
      <c r="F1194" s="252" t="s">
        <v>3912</v>
      </c>
      <c r="G1194" s="250"/>
      <c r="H1194" s="251" t="s">
        <v>19</v>
      </c>
      <c r="I1194" s="253"/>
      <c r="J1194" s="250"/>
      <c r="K1194" s="250"/>
      <c r="L1194" s="254"/>
      <c r="M1194" s="255"/>
      <c r="N1194" s="256"/>
      <c r="O1194" s="256"/>
      <c r="P1194" s="256"/>
      <c r="Q1194" s="256"/>
      <c r="R1194" s="256"/>
      <c r="S1194" s="256"/>
      <c r="T1194" s="257"/>
      <c r="U1194" s="14"/>
      <c r="V1194" s="14"/>
      <c r="W1194" s="14"/>
      <c r="X1194" s="14"/>
      <c r="Y1194" s="14"/>
      <c r="Z1194" s="14"/>
      <c r="AA1194" s="14"/>
      <c r="AB1194" s="14"/>
      <c r="AC1194" s="14"/>
      <c r="AD1194" s="14"/>
      <c r="AE1194" s="14"/>
      <c r="AT1194" s="258" t="s">
        <v>319</v>
      </c>
      <c r="AU1194" s="258" t="s">
        <v>85</v>
      </c>
      <c r="AV1194" s="14" t="s">
        <v>83</v>
      </c>
      <c r="AW1194" s="14" t="s">
        <v>37</v>
      </c>
      <c r="AX1194" s="14" t="s">
        <v>76</v>
      </c>
      <c r="AY1194" s="258" t="s">
        <v>308</v>
      </c>
    </row>
    <row r="1195" s="13" customFormat="1">
      <c r="A1195" s="13"/>
      <c r="B1195" s="234"/>
      <c r="C1195" s="235"/>
      <c r="D1195" s="236" t="s">
        <v>319</v>
      </c>
      <c r="E1195" s="237" t="s">
        <v>19</v>
      </c>
      <c r="F1195" s="238" t="s">
        <v>3293</v>
      </c>
      <c r="G1195" s="235"/>
      <c r="H1195" s="239">
        <v>20</v>
      </c>
      <c r="I1195" s="240"/>
      <c r="J1195" s="235"/>
      <c r="K1195" s="235"/>
      <c r="L1195" s="241"/>
      <c r="M1195" s="242"/>
      <c r="N1195" s="243"/>
      <c r="O1195" s="243"/>
      <c r="P1195" s="243"/>
      <c r="Q1195" s="243"/>
      <c r="R1195" s="243"/>
      <c r="S1195" s="243"/>
      <c r="T1195" s="244"/>
      <c r="U1195" s="13"/>
      <c r="V1195" s="13"/>
      <c r="W1195" s="13"/>
      <c r="X1195" s="13"/>
      <c r="Y1195" s="13"/>
      <c r="Z1195" s="13"/>
      <c r="AA1195" s="13"/>
      <c r="AB1195" s="13"/>
      <c r="AC1195" s="13"/>
      <c r="AD1195" s="13"/>
      <c r="AE1195" s="13"/>
      <c r="AT1195" s="245" t="s">
        <v>319</v>
      </c>
      <c r="AU1195" s="245" t="s">
        <v>85</v>
      </c>
      <c r="AV1195" s="13" t="s">
        <v>85</v>
      </c>
      <c r="AW1195" s="13" t="s">
        <v>37</v>
      </c>
      <c r="AX1195" s="13" t="s">
        <v>76</v>
      </c>
      <c r="AY1195" s="245" t="s">
        <v>308</v>
      </c>
    </row>
    <row r="1196" s="14" customFormat="1">
      <c r="A1196" s="14"/>
      <c r="B1196" s="249"/>
      <c r="C1196" s="250"/>
      <c r="D1196" s="236" t="s">
        <v>319</v>
      </c>
      <c r="E1196" s="251" t="s">
        <v>19</v>
      </c>
      <c r="F1196" s="252" t="s">
        <v>3913</v>
      </c>
      <c r="G1196" s="250"/>
      <c r="H1196" s="251" t="s">
        <v>19</v>
      </c>
      <c r="I1196" s="253"/>
      <c r="J1196" s="250"/>
      <c r="K1196" s="250"/>
      <c r="L1196" s="254"/>
      <c r="M1196" s="255"/>
      <c r="N1196" s="256"/>
      <c r="O1196" s="256"/>
      <c r="P1196" s="256"/>
      <c r="Q1196" s="256"/>
      <c r="R1196" s="256"/>
      <c r="S1196" s="256"/>
      <c r="T1196" s="257"/>
      <c r="U1196" s="14"/>
      <c r="V1196" s="14"/>
      <c r="W1196" s="14"/>
      <c r="X1196" s="14"/>
      <c r="Y1196" s="14"/>
      <c r="Z1196" s="14"/>
      <c r="AA1196" s="14"/>
      <c r="AB1196" s="14"/>
      <c r="AC1196" s="14"/>
      <c r="AD1196" s="14"/>
      <c r="AE1196" s="14"/>
      <c r="AT1196" s="258" t="s">
        <v>319</v>
      </c>
      <c r="AU1196" s="258" t="s">
        <v>85</v>
      </c>
      <c r="AV1196" s="14" t="s">
        <v>83</v>
      </c>
      <c r="AW1196" s="14" t="s">
        <v>37</v>
      </c>
      <c r="AX1196" s="14" t="s">
        <v>76</v>
      </c>
      <c r="AY1196" s="258" t="s">
        <v>308</v>
      </c>
    </row>
    <row r="1197" s="13" customFormat="1">
      <c r="A1197" s="13"/>
      <c r="B1197" s="234"/>
      <c r="C1197" s="235"/>
      <c r="D1197" s="236" t="s">
        <v>319</v>
      </c>
      <c r="E1197" s="237" t="s">
        <v>19</v>
      </c>
      <c r="F1197" s="238" t="s">
        <v>3293</v>
      </c>
      <c r="G1197" s="235"/>
      <c r="H1197" s="239">
        <v>20</v>
      </c>
      <c r="I1197" s="240"/>
      <c r="J1197" s="235"/>
      <c r="K1197" s="235"/>
      <c r="L1197" s="241"/>
      <c r="M1197" s="242"/>
      <c r="N1197" s="243"/>
      <c r="O1197" s="243"/>
      <c r="P1197" s="243"/>
      <c r="Q1197" s="243"/>
      <c r="R1197" s="243"/>
      <c r="S1197" s="243"/>
      <c r="T1197" s="244"/>
      <c r="U1197" s="13"/>
      <c r="V1197" s="13"/>
      <c r="W1197" s="13"/>
      <c r="X1197" s="13"/>
      <c r="Y1197" s="13"/>
      <c r="Z1197" s="13"/>
      <c r="AA1197" s="13"/>
      <c r="AB1197" s="13"/>
      <c r="AC1197" s="13"/>
      <c r="AD1197" s="13"/>
      <c r="AE1197" s="13"/>
      <c r="AT1197" s="245" t="s">
        <v>319</v>
      </c>
      <c r="AU1197" s="245" t="s">
        <v>85</v>
      </c>
      <c r="AV1197" s="13" t="s">
        <v>85</v>
      </c>
      <c r="AW1197" s="13" t="s">
        <v>37</v>
      </c>
      <c r="AX1197" s="13" t="s">
        <v>76</v>
      </c>
      <c r="AY1197" s="245" t="s">
        <v>308</v>
      </c>
    </row>
    <row r="1198" s="15" customFormat="1">
      <c r="A1198" s="15"/>
      <c r="B1198" s="259"/>
      <c r="C1198" s="260"/>
      <c r="D1198" s="236" t="s">
        <v>319</v>
      </c>
      <c r="E1198" s="261" t="s">
        <v>19</v>
      </c>
      <c r="F1198" s="262" t="s">
        <v>448</v>
      </c>
      <c r="G1198" s="260"/>
      <c r="H1198" s="263">
        <v>100</v>
      </c>
      <c r="I1198" s="264"/>
      <c r="J1198" s="260"/>
      <c r="K1198" s="260"/>
      <c r="L1198" s="265"/>
      <c r="M1198" s="266"/>
      <c r="N1198" s="267"/>
      <c r="O1198" s="267"/>
      <c r="P1198" s="267"/>
      <c r="Q1198" s="267"/>
      <c r="R1198" s="267"/>
      <c r="S1198" s="267"/>
      <c r="T1198" s="268"/>
      <c r="U1198" s="15"/>
      <c r="V1198" s="15"/>
      <c r="W1198" s="15"/>
      <c r="X1198" s="15"/>
      <c r="Y1198" s="15"/>
      <c r="Z1198" s="15"/>
      <c r="AA1198" s="15"/>
      <c r="AB1198" s="15"/>
      <c r="AC1198" s="15"/>
      <c r="AD1198" s="15"/>
      <c r="AE1198" s="15"/>
      <c r="AT1198" s="269" t="s">
        <v>319</v>
      </c>
      <c r="AU1198" s="269" t="s">
        <v>85</v>
      </c>
      <c r="AV1198" s="15" t="s">
        <v>315</v>
      </c>
      <c r="AW1198" s="15" t="s">
        <v>37</v>
      </c>
      <c r="AX1198" s="15" t="s">
        <v>83</v>
      </c>
      <c r="AY1198" s="269" t="s">
        <v>308</v>
      </c>
    </row>
    <row r="1199" s="2" customFormat="1" ht="16.5" customHeight="1">
      <c r="A1199" s="41"/>
      <c r="B1199" s="42"/>
      <c r="C1199" s="280" t="s">
        <v>3914</v>
      </c>
      <c r="D1199" s="280" t="s">
        <v>1137</v>
      </c>
      <c r="E1199" s="281" t="s">
        <v>3295</v>
      </c>
      <c r="F1199" s="282" t="s">
        <v>3296</v>
      </c>
      <c r="G1199" s="283" t="s">
        <v>474</v>
      </c>
      <c r="H1199" s="284">
        <v>105</v>
      </c>
      <c r="I1199" s="285"/>
      <c r="J1199" s="286">
        <f>ROUND(I1199*H1199,2)</f>
        <v>0</v>
      </c>
      <c r="K1199" s="282" t="s">
        <v>3254</v>
      </c>
      <c r="L1199" s="287"/>
      <c r="M1199" s="288" t="s">
        <v>19</v>
      </c>
      <c r="N1199" s="289" t="s">
        <v>47</v>
      </c>
      <c r="O1199" s="87"/>
      <c r="P1199" s="225">
        <f>O1199*H1199</f>
        <v>0</v>
      </c>
      <c r="Q1199" s="225">
        <v>0.00010000000000000001</v>
      </c>
      <c r="R1199" s="225">
        <f>Q1199*H1199</f>
        <v>0.010500000000000001</v>
      </c>
      <c r="S1199" s="225">
        <v>0</v>
      </c>
      <c r="T1199" s="226">
        <f>S1199*H1199</f>
        <v>0</v>
      </c>
      <c r="U1199" s="41"/>
      <c r="V1199" s="41"/>
      <c r="W1199" s="41"/>
      <c r="X1199" s="41"/>
      <c r="Y1199" s="41"/>
      <c r="Z1199" s="41"/>
      <c r="AA1199" s="41"/>
      <c r="AB1199" s="41"/>
      <c r="AC1199" s="41"/>
      <c r="AD1199" s="41"/>
      <c r="AE1199" s="41"/>
      <c r="AR1199" s="227" t="s">
        <v>3255</v>
      </c>
      <c r="AT1199" s="227" t="s">
        <v>1137</v>
      </c>
      <c r="AU1199" s="227" t="s">
        <v>85</v>
      </c>
      <c r="AY1199" s="20" t="s">
        <v>308</v>
      </c>
      <c r="BE1199" s="228">
        <f>IF(N1199="základní",J1199,0)</f>
        <v>0</v>
      </c>
      <c r="BF1199" s="228">
        <f>IF(N1199="snížená",J1199,0)</f>
        <v>0</v>
      </c>
      <c r="BG1199" s="228">
        <f>IF(N1199="zákl. přenesená",J1199,0)</f>
        <v>0</v>
      </c>
      <c r="BH1199" s="228">
        <f>IF(N1199="sníž. přenesená",J1199,0)</f>
        <v>0</v>
      </c>
      <c r="BI1199" s="228">
        <f>IF(N1199="nulová",J1199,0)</f>
        <v>0</v>
      </c>
      <c r="BJ1199" s="20" t="s">
        <v>83</v>
      </c>
      <c r="BK1199" s="228">
        <f>ROUND(I1199*H1199,2)</f>
        <v>0</v>
      </c>
      <c r="BL1199" s="20" t="s">
        <v>782</v>
      </c>
      <c r="BM1199" s="227" t="s">
        <v>3915</v>
      </c>
    </row>
    <row r="1200" s="14" customFormat="1">
      <c r="A1200" s="14"/>
      <c r="B1200" s="249"/>
      <c r="C1200" s="250"/>
      <c r="D1200" s="236" t="s">
        <v>319</v>
      </c>
      <c r="E1200" s="251" t="s">
        <v>19</v>
      </c>
      <c r="F1200" s="252" t="s">
        <v>3043</v>
      </c>
      <c r="G1200" s="250"/>
      <c r="H1200" s="251" t="s">
        <v>19</v>
      </c>
      <c r="I1200" s="253"/>
      <c r="J1200" s="250"/>
      <c r="K1200" s="250"/>
      <c r="L1200" s="254"/>
      <c r="M1200" s="255"/>
      <c r="N1200" s="256"/>
      <c r="O1200" s="256"/>
      <c r="P1200" s="256"/>
      <c r="Q1200" s="256"/>
      <c r="R1200" s="256"/>
      <c r="S1200" s="256"/>
      <c r="T1200" s="257"/>
      <c r="U1200" s="14"/>
      <c r="V1200" s="14"/>
      <c r="W1200" s="14"/>
      <c r="X1200" s="14"/>
      <c r="Y1200" s="14"/>
      <c r="Z1200" s="14"/>
      <c r="AA1200" s="14"/>
      <c r="AB1200" s="14"/>
      <c r="AC1200" s="14"/>
      <c r="AD1200" s="14"/>
      <c r="AE1200" s="14"/>
      <c r="AT1200" s="258" t="s">
        <v>319</v>
      </c>
      <c r="AU1200" s="258" t="s">
        <v>85</v>
      </c>
      <c r="AV1200" s="14" t="s">
        <v>83</v>
      </c>
      <c r="AW1200" s="14" t="s">
        <v>37</v>
      </c>
      <c r="AX1200" s="14" t="s">
        <v>76</v>
      </c>
      <c r="AY1200" s="258" t="s">
        <v>308</v>
      </c>
    </row>
    <row r="1201" s="14" customFormat="1">
      <c r="A1201" s="14"/>
      <c r="B1201" s="249"/>
      <c r="C1201" s="250"/>
      <c r="D1201" s="236" t="s">
        <v>319</v>
      </c>
      <c r="E1201" s="251" t="s">
        <v>19</v>
      </c>
      <c r="F1201" s="252" t="s">
        <v>3313</v>
      </c>
      <c r="G1201" s="250"/>
      <c r="H1201" s="251" t="s">
        <v>19</v>
      </c>
      <c r="I1201" s="253"/>
      <c r="J1201" s="250"/>
      <c r="K1201" s="250"/>
      <c r="L1201" s="254"/>
      <c r="M1201" s="255"/>
      <c r="N1201" s="256"/>
      <c r="O1201" s="256"/>
      <c r="P1201" s="256"/>
      <c r="Q1201" s="256"/>
      <c r="R1201" s="256"/>
      <c r="S1201" s="256"/>
      <c r="T1201" s="257"/>
      <c r="U1201" s="14"/>
      <c r="V1201" s="14"/>
      <c r="W1201" s="14"/>
      <c r="X1201" s="14"/>
      <c r="Y1201" s="14"/>
      <c r="Z1201" s="14"/>
      <c r="AA1201" s="14"/>
      <c r="AB1201" s="14"/>
      <c r="AC1201" s="14"/>
      <c r="AD1201" s="14"/>
      <c r="AE1201" s="14"/>
      <c r="AT1201" s="258" t="s">
        <v>319</v>
      </c>
      <c r="AU1201" s="258" t="s">
        <v>85</v>
      </c>
      <c r="AV1201" s="14" t="s">
        <v>83</v>
      </c>
      <c r="AW1201" s="14" t="s">
        <v>37</v>
      </c>
      <c r="AX1201" s="14" t="s">
        <v>76</v>
      </c>
      <c r="AY1201" s="258" t="s">
        <v>308</v>
      </c>
    </row>
    <row r="1202" s="14" customFormat="1">
      <c r="A1202" s="14"/>
      <c r="B1202" s="249"/>
      <c r="C1202" s="250"/>
      <c r="D1202" s="236" t="s">
        <v>319</v>
      </c>
      <c r="E1202" s="251" t="s">
        <v>19</v>
      </c>
      <c r="F1202" s="252" t="s">
        <v>3907</v>
      </c>
      <c r="G1202" s="250"/>
      <c r="H1202" s="251" t="s">
        <v>19</v>
      </c>
      <c r="I1202" s="253"/>
      <c r="J1202" s="250"/>
      <c r="K1202" s="250"/>
      <c r="L1202" s="254"/>
      <c r="M1202" s="255"/>
      <c r="N1202" s="256"/>
      <c r="O1202" s="256"/>
      <c r="P1202" s="256"/>
      <c r="Q1202" s="256"/>
      <c r="R1202" s="256"/>
      <c r="S1202" s="256"/>
      <c r="T1202" s="257"/>
      <c r="U1202" s="14"/>
      <c r="V1202" s="14"/>
      <c r="W1202" s="14"/>
      <c r="X1202" s="14"/>
      <c r="Y1202" s="14"/>
      <c r="Z1202" s="14"/>
      <c r="AA1202" s="14"/>
      <c r="AB1202" s="14"/>
      <c r="AC1202" s="14"/>
      <c r="AD1202" s="14"/>
      <c r="AE1202" s="14"/>
      <c r="AT1202" s="258" t="s">
        <v>319</v>
      </c>
      <c r="AU1202" s="258" t="s">
        <v>85</v>
      </c>
      <c r="AV1202" s="14" t="s">
        <v>83</v>
      </c>
      <c r="AW1202" s="14" t="s">
        <v>37</v>
      </c>
      <c r="AX1202" s="14" t="s">
        <v>76</v>
      </c>
      <c r="AY1202" s="258" t="s">
        <v>308</v>
      </c>
    </row>
    <row r="1203" s="13" customFormat="1">
      <c r="A1203" s="13"/>
      <c r="B1203" s="234"/>
      <c r="C1203" s="235"/>
      <c r="D1203" s="236" t="s">
        <v>319</v>
      </c>
      <c r="E1203" s="237" t="s">
        <v>19</v>
      </c>
      <c r="F1203" s="238" t="s">
        <v>3299</v>
      </c>
      <c r="G1203" s="235"/>
      <c r="H1203" s="239">
        <v>21</v>
      </c>
      <c r="I1203" s="240"/>
      <c r="J1203" s="235"/>
      <c r="K1203" s="235"/>
      <c r="L1203" s="241"/>
      <c r="M1203" s="242"/>
      <c r="N1203" s="243"/>
      <c r="O1203" s="243"/>
      <c r="P1203" s="243"/>
      <c r="Q1203" s="243"/>
      <c r="R1203" s="243"/>
      <c r="S1203" s="243"/>
      <c r="T1203" s="244"/>
      <c r="U1203" s="13"/>
      <c r="V1203" s="13"/>
      <c r="W1203" s="13"/>
      <c r="X1203" s="13"/>
      <c r="Y1203" s="13"/>
      <c r="Z1203" s="13"/>
      <c r="AA1203" s="13"/>
      <c r="AB1203" s="13"/>
      <c r="AC1203" s="13"/>
      <c r="AD1203" s="13"/>
      <c r="AE1203" s="13"/>
      <c r="AT1203" s="245" t="s">
        <v>319</v>
      </c>
      <c r="AU1203" s="245" t="s">
        <v>85</v>
      </c>
      <c r="AV1203" s="13" t="s">
        <v>85</v>
      </c>
      <c r="AW1203" s="13" t="s">
        <v>37</v>
      </c>
      <c r="AX1203" s="13" t="s">
        <v>76</v>
      </c>
      <c r="AY1203" s="245" t="s">
        <v>308</v>
      </c>
    </row>
    <row r="1204" s="14" customFormat="1">
      <c r="A1204" s="14"/>
      <c r="B1204" s="249"/>
      <c r="C1204" s="250"/>
      <c r="D1204" s="236" t="s">
        <v>319</v>
      </c>
      <c r="E1204" s="251" t="s">
        <v>19</v>
      </c>
      <c r="F1204" s="252" t="s">
        <v>3908</v>
      </c>
      <c r="G1204" s="250"/>
      <c r="H1204" s="251" t="s">
        <v>19</v>
      </c>
      <c r="I1204" s="253"/>
      <c r="J1204" s="250"/>
      <c r="K1204" s="250"/>
      <c r="L1204" s="254"/>
      <c r="M1204" s="255"/>
      <c r="N1204" s="256"/>
      <c r="O1204" s="256"/>
      <c r="P1204" s="256"/>
      <c r="Q1204" s="256"/>
      <c r="R1204" s="256"/>
      <c r="S1204" s="256"/>
      <c r="T1204" s="257"/>
      <c r="U1204" s="14"/>
      <c r="V1204" s="14"/>
      <c r="W1204" s="14"/>
      <c r="X1204" s="14"/>
      <c r="Y1204" s="14"/>
      <c r="Z1204" s="14"/>
      <c r="AA1204" s="14"/>
      <c r="AB1204" s="14"/>
      <c r="AC1204" s="14"/>
      <c r="AD1204" s="14"/>
      <c r="AE1204" s="14"/>
      <c r="AT1204" s="258" t="s">
        <v>319</v>
      </c>
      <c r="AU1204" s="258" t="s">
        <v>85</v>
      </c>
      <c r="AV1204" s="14" t="s">
        <v>83</v>
      </c>
      <c r="AW1204" s="14" t="s">
        <v>37</v>
      </c>
      <c r="AX1204" s="14" t="s">
        <v>76</v>
      </c>
      <c r="AY1204" s="258" t="s">
        <v>308</v>
      </c>
    </row>
    <row r="1205" s="13" customFormat="1">
      <c r="A1205" s="13"/>
      <c r="B1205" s="234"/>
      <c r="C1205" s="235"/>
      <c r="D1205" s="236" t="s">
        <v>319</v>
      </c>
      <c r="E1205" s="237" t="s">
        <v>19</v>
      </c>
      <c r="F1205" s="238" t="s">
        <v>3315</v>
      </c>
      <c r="G1205" s="235"/>
      <c r="H1205" s="239">
        <v>5.25</v>
      </c>
      <c r="I1205" s="240"/>
      <c r="J1205" s="235"/>
      <c r="K1205" s="235"/>
      <c r="L1205" s="241"/>
      <c r="M1205" s="242"/>
      <c r="N1205" s="243"/>
      <c r="O1205" s="243"/>
      <c r="P1205" s="243"/>
      <c r="Q1205" s="243"/>
      <c r="R1205" s="243"/>
      <c r="S1205" s="243"/>
      <c r="T1205" s="244"/>
      <c r="U1205" s="13"/>
      <c r="V1205" s="13"/>
      <c r="W1205" s="13"/>
      <c r="X1205" s="13"/>
      <c r="Y1205" s="13"/>
      <c r="Z1205" s="13"/>
      <c r="AA1205" s="13"/>
      <c r="AB1205" s="13"/>
      <c r="AC1205" s="13"/>
      <c r="AD1205" s="13"/>
      <c r="AE1205" s="13"/>
      <c r="AT1205" s="245" t="s">
        <v>319</v>
      </c>
      <c r="AU1205" s="245" t="s">
        <v>85</v>
      </c>
      <c r="AV1205" s="13" t="s">
        <v>85</v>
      </c>
      <c r="AW1205" s="13" t="s">
        <v>37</v>
      </c>
      <c r="AX1205" s="13" t="s">
        <v>76</v>
      </c>
      <c r="AY1205" s="245" t="s">
        <v>308</v>
      </c>
    </row>
    <row r="1206" s="14" customFormat="1">
      <c r="A1206" s="14"/>
      <c r="B1206" s="249"/>
      <c r="C1206" s="250"/>
      <c r="D1206" s="236" t="s">
        <v>319</v>
      </c>
      <c r="E1206" s="251" t="s">
        <v>19</v>
      </c>
      <c r="F1206" s="252" t="s">
        <v>3909</v>
      </c>
      <c r="G1206" s="250"/>
      <c r="H1206" s="251" t="s">
        <v>19</v>
      </c>
      <c r="I1206" s="253"/>
      <c r="J1206" s="250"/>
      <c r="K1206" s="250"/>
      <c r="L1206" s="254"/>
      <c r="M1206" s="255"/>
      <c r="N1206" s="256"/>
      <c r="O1206" s="256"/>
      <c r="P1206" s="256"/>
      <c r="Q1206" s="256"/>
      <c r="R1206" s="256"/>
      <c r="S1206" s="256"/>
      <c r="T1206" s="257"/>
      <c r="U1206" s="14"/>
      <c r="V1206" s="14"/>
      <c r="W1206" s="14"/>
      <c r="X1206" s="14"/>
      <c r="Y1206" s="14"/>
      <c r="Z1206" s="14"/>
      <c r="AA1206" s="14"/>
      <c r="AB1206" s="14"/>
      <c r="AC1206" s="14"/>
      <c r="AD1206" s="14"/>
      <c r="AE1206" s="14"/>
      <c r="AT1206" s="258" t="s">
        <v>319</v>
      </c>
      <c r="AU1206" s="258" t="s">
        <v>85</v>
      </c>
      <c r="AV1206" s="14" t="s">
        <v>83</v>
      </c>
      <c r="AW1206" s="14" t="s">
        <v>37</v>
      </c>
      <c r="AX1206" s="14" t="s">
        <v>76</v>
      </c>
      <c r="AY1206" s="258" t="s">
        <v>308</v>
      </c>
    </row>
    <row r="1207" s="13" customFormat="1">
      <c r="A1207" s="13"/>
      <c r="B1207" s="234"/>
      <c r="C1207" s="235"/>
      <c r="D1207" s="236" t="s">
        <v>319</v>
      </c>
      <c r="E1207" s="237" t="s">
        <v>19</v>
      </c>
      <c r="F1207" s="238" t="s">
        <v>3315</v>
      </c>
      <c r="G1207" s="235"/>
      <c r="H1207" s="239">
        <v>5.25</v>
      </c>
      <c r="I1207" s="240"/>
      <c r="J1207" s="235"/>
      <c r="K1207" s="235"/>
      <c r="L1207" s="241"/>
      <c r="M1207" s="242"/>
      <c r="N1207" s="243"/>
      <c r="O1207" s="243"/>
      <c r="P1207" s="243"/>
      <c r="Q1207" s="243"/>
      <c r="R1207" s="243"/>
      <c r="S1207" s="243"/>
      <c r="T1207" s="244"/>
      <c r="U1207" s="13"/>
      <c r="V1207" s="13"/>
      <c r="W1207" s="13"/>
      <c r="X1207" s="13"/>
      <c r="Y1207" s="13"/>
      <c r="Z1207" s="13"/>
      <c r="AA1207" s="13"/>
      <c r="AB1207" s="13"/>
      <c r="AC1207" s="13"/>
      <c r="AD1207" s="13"/>
      <c r="AE1207" s="13"/>
      <c r="AT1207" s="245" t="s">
        <v>319</v>
      </c>
      <c r="AU1207" s="245" t="s">
        <v>85</v>
      </c>
      <c r="AV1207" s="13" t="s">
        <v>85</v>
      </c>
      <c r="AW1207" s="13" t="s">
        <v>37</v>
      </c>
      <c r="AX1207" s="13" t="s">
        <v>76</v>
      </c>
      <c r="AY1207" s="245" t="s">
        <v>308</v>
      </c>
    </row>
    <row r="1208" s="14" customFormat="1">
      <c r="A1208" s="14"/>
      <c r="B1208" s="249"/>
      <c r="C1208" s="250"/>
      <c r="D1208" s="236" t="s">
        <v>319</v>
      </c>
      <c r="E1208" s="251" t="s">
        <v>19</v>
      </c>
      <c r="F1208" s="252" t="s">
        <v>3910</v>
      </c>
      <c r="G1208" s="250"/>
      <c r="H1208" s="251" t="s">
        <v>19</v>
      </c>
      <c r="I1208" s="253"/>
      <c r="J1208" s="250"/>
      <c r="K1208" s="250"/>
      <c r="L1208" s="254"/>
      <c r="M1208" s="255"/>
      <c r="N1208" s="256"/>
      <c r="O1208" s="256"/>
      <c r="P1208" s="256"/>
      <c r="Q1208" s="256"/>
      <c r="R1208" s="256"/>
      <c r="S1208" s="256"/>
      <c r="T1208" s="257"/>
      <c r="U1208" s="14"/>
      <c r="V1208" s="14"/>
      <c r="W1208" s="14"/>
      <c r="X1208" s="14"/>
      <c r="Y1208" s="14"/>
      <c r="Z1208" s="14"/>
      <c r="AA1208" s="14"/>
      <c r="AB1208" s="14"/>
      <c r="AC1208" s="14"/>
      <c r="AD1208" s="14"/>
      <c r="AE1208" s="14"/>
      <c r="AT1208" s="258" t="s">
        <v>319</v>
      </c>
      <c r="AU1208" s="258" t="s">
        <v>85</v>
      </c>
      <c r="AV1208" s="14" t="s">
        <v>83</v>
      </c>
      <c r="AW1208" s="14" t="s">
        <v>37</v>
      </c>
      <c r="AX1208" s="14" t="s">
        <v>76</v>
      </c>
      <c r="AY1208" s="258" t="s">
        <v>308</v>
      </c>
    </row>
    <row r="1209" s="13" customFormat="1">
      <c r="A1209" s="13"/>
      <c r="B1209" s="234"/>
      <c r="C1209" s="235"/>
      <c r="D1209" s="236" t="s">
        <v>319</v>
      </c>
      <c r="E1209" s="237" t="s">
        <v>19</v>
      </c>
      <c r="F1209" s="238" t="s">
        <v>3298</v>
      </c>
      <c r="G1209" s="235"/>
      <c r="H1209" s="239">
        <v>26.25</v>
      </c>
      <c r="I1209" s="240"/>
      <c r="J1209" s="235"/>
      <c r="K1209" s="235"/>
      <c r="L1209" s="241"/>
      <c r="M1209" s="242"/>
      <c r="N1209" s="243"/>
      <c r="O1209" s="243"/>
      <c r="P1209" s="243"/>
      <c r="Q1209" s="243"/>
      <c r="R1209" s="243"/>
      <c r="S1209" s="243"/>
      <c r="T1209" s="244"/>
      <c r="U1209" s="13"/>
      <c r="V1209" s="13"/>
      <c r="W1209" s="13"/>
      <c r="X1209" s="13"/>
      <c r="Y1209" s="13"/>
      <c r="Z1209" s="13"/>
      <c r="AA1209" s="13"/>
      <c r="AB1209" s="13"/>
      <c r="AC1209" s="13"/>
      <c r="AD1209" s="13"/>
      <c r="AE1209" s="13"/>
      <c r="AT1209" s="245" t="s">
        <v>319</v>
      </c>
      <c r="AU1209" s="245" t="s">
        <v>85</v>
      </c>
      <c r="AV1209" s="13" t="s">
        <v>85</v>
      </c>
      <c r="AW1209" s="13" t="s">
        <v>37</v>
      </c>
      <c r="AX1209" s="13" t="s">
        <v>76</v>
      </c>
      <c r="AY1209" s="245" t="s">
        <v>308</v>
      </c>
    </row>
    <row r="1210" s="14" customFormat="1">
      <c r="A1210" s="14"/>
      <c r="B1210" s="249"/>
      <c r="C1210" s="250"/>
      <c r="D1210" s="236" t="s">
        <v>319</v>
      </c>
      <c r="E1210" s="251" t="s">
        <v>19</v>
      </c>
      <c r="F1210" s="252" t="s">
        <v>3911</v>
      </c>
      <c r="G1210" s="250"/>
      <c r="H1210" s="251" t="s">
        <v>19</v>
      </c>
      <c r="I1210" s="253"/>
      <c r="J1210" s="250"/>
      <c r="K1210" s="250"/>
      <c r="L1210" s="254"/>
      <c r="M1210" s="255"/>
      <c r="N1210" s="256"/>
      <c r="O1210" s="256"/>
      <c r="P1210" s="256"/>
      <c r="Q1210" s="256"/>
      <c r="R1210" s="256"/>
      <c r="S1210" s="256"/>
      <c r="T1210" s="257"/>
      <c r="U1210" s="14"/>
      <c r="V1210" s="14"/>
      <c r="W1210" s="14"/>
      <c r="X1210" s="14"/>
      <c r="Y1210" s="14"/>
      <c r="Z1210" s="14"/>
      <c r="AA1210" s="14"/>
      <c r="AB1210" s="14"/>
      <c r="AC1210" s="14"/>
      <c r="AD1210" s="14"/>
      <c r="AE1210" s="14"/>
      <c r="AT1210" s="258" t="s">
        <v>319</v>
      </c>
      <c r="AU1210" s="258" t="s">
        <v>85</v>
      </c>
      <c r="AV1210" s="14" t="s">
        <v>83</v>
      </c>
      <c r="AW1210" s="14" t="s">
        <v>37</v>
      </c>
      <c r="AX1210" s="14" t="s">
        <v>76</v>
      </c>
      <c r="AY1210" s="258" t="s">
        <v>308</v>
      </c>
    </row>
    <row r="1211" s="13" customFormat="1">
      <c r="A1211" s="13"/>
      <c r="B1211" s="234"/>
      <c r="C1211" s="235"/>
      <c r="D1211" s="236" t="s">
        <v>319</v>
      </c>
      <c r="E1211" s="237" t="s">
        <v>19</v>
      </c>
      <c r="F1211" s="238" t="s">
        <v>3315</v>
      </c>
      <c r="G1211" s="235"/>
      <c r="H1211" s="239">
        <v>5.25</v>
      </c>
      <c r="I1211" s="240"/>
      <c r="J1211" s="235"/>
      <c r="K1211" s="235"/>
      <c r="L1211" s="241"/>
      <c r="M1211" s="242"/>
      <c r="N1211" s="243"/>
      <c r="O1211" s="243"/>
      <c r="P1211" s="243"/>
      <c r="Q1211" s="243"/>
      <c r="R1211" s="243"/>
      <c r="S1211" s="243"/>
      <c r="T1211" s="244"/>
      <c r="U1211" s="13"/>
      <c r="V1211" s="13"/>
      <c r="W1211" s="13"/>
      <c r="X1211" s="13"/>
      <c r="Y1211" s="13"/>
      <c r="Z1211" s="13"/>
      <c r="AA1211" s="13"/>
      <c r="AB1211" s="13"/>
      <c r="AC1211" s="13"/>
      <c r="AD1211" s="13"/>
      <c r="AE1211" s="13"/>
      <c r="AT1211" s="245" t="s">
        <v>319</v>
      </c>
      <c r="AU1211" s="245" t="s">
        <v>85</v>
      </c>
      <c r="AV1211" s="13" t="s">
        <v>85</v>
      </c>
      <c r="AW1211" s="13" t="s">
        <v>37</v>
      </c>
      <c r="AX1211" s="13" t="s">
        <v>76</v>
      </c>
      <c r="AY1211" s="245" t="s">
        <v>308</v>
      </c>
    </row>
    <row r="1212" s="14" customFormat="1">
      <c r="A1212" s="14"/>
      <c r="B1212" s="249"/>
      <c r="C1212" s="250"/>
      <c r="D1212" s="236" t="s">
        <v>319</v>
      </c>
      <c r="E1212" s="251" t="s">
        <v>19</v>
      </c>
      <c r="F1212" s="252" t="s">
        <v>3912</v>
      </c>
      <c r="G1212" s="250"/>
      <c r="H1212" s="251" t="s">
        <v>19</v>
      </c>
      <c r="I1212" s="253"/>
      <c r="J1212" s="250"/>
      <c r="K1212" s="250"/>
      <c r="L1212" s="254"/>
      <c r="M1212" s="255"/>
      <c r="N1212" s="256"/>
      <c r="O1212" s="256"/>
      <c r="P1212" s="256"/>
      <c r="Q1212" s="256"/>
      <c r="R1212" s="256"/>
      <c r="S1212" s="256"/>
      <c r="T1212" s="257"/>
      <c r="U1212" s="14"/>
      <c r="V1212" s="14"/>
      <c r="W1212" s="14"/>
      <c r="X1212" s="14"/>
      <c r="Y1212" s="14"/>
      <c r="Z1212" s="14"/>
      <c r="AA1212" s="14"/>
      <c r="AB1212" s="14"/>
      <c r="AC1212" s="14"/>
      <c r="AD1212" s="14"/>
      <c r="AE1212" s="14"/>
      <c r="AT1212" s="258" t="s">
        <v>319</v>
      </c>
      <c r="AU1212" s="258" t="s">
        <v>85</v>
      </c>
      <c r="AV1212" s="14" t="s">
        <v>83</v>
      </c>
      <c r="AW1212" s="14" t="s">
        <v>37</v>
      </c>
      <c r="AX1212" s="14" t="s">
        <v>76</v>
      </c>
      <c r="AY1212" s="258" t="s">
        <v>308</v>
      </c>
    </row>
    <row r="1213" s="13" customFormat="1">
      <c r="A1213" s="13"/>
      <c r="B1213" s="234"/>
      <c r="C1213" s="235"/>
      <c r="D1213" s="236" t="s">
        <v>319</v>
      </c>
      <c r="E1213" s="237" t="s">
        <v>19</v>
      </c>
      <c r="F1213" s="238" t="s">
        <v>3299</v>
      </c>
      <c r="G1213" s="235"/>
      <c r="H1213" s="239">
        <v>21</v>
      </c>
      <c r="I1213" s="240"/>
      <c r="J1213" s="235"/>
      <c r="K1213" s="235"/>
      <c r="L1213" s="241"/>
      <c r="M1213" s="242"/>
      <c r="N1213" s="243"/>
      <c r="O1213" s="243"/>
      <c r="P1213" s="243"/>
      <c r="Q1213" s="243"/>
      <c r="R1213" s="243"/>
      <c r="S1213" s="243"/>
      <c r="T1213" s="244"/>
      <c r="U1213" s="13"/>
      <c r="V1213" s="13"/>
      <c r="W1213" s="13"/>
      <c r="X1213" s="13"/>
      <c r="Y1213" s="13"/>
      <c r="Z1213" s="13"/>
      <c r="AA1213" s="13"/>
      <c r="AB1213" s="13"/>
      <c r="AC1213" s="13"/>
      <c r="AD1213" s="13"/>
      <c r="AE1213" s="13"/>
      <c r="AT1213" s="245" t="s">
        <v>319</v>
      </c>
      <c r="AU1213" s="245" t="s">
        <v>85</v>
      </c>
      <c r="AV1213" s="13" t="s">
        <v>85</v>
      </c>
      <c r="AW1213" s="13" t="s">
        <v>37</v>
      </c>
      <c r="AX1213" s="13" t="s">
        <v>76</v>
      </c>
      <c r="AY1213" s="245" t="s">
        <v>308</v>
      </c>
    </row>
    <row r="1214" s="14" customFormat="1">
      <c r="A1214" s="14"/>
      <c r="B1214" s="249"/>
      <c r="C1214" s="250"/>
      <c r="D1214" s="236" t="s">
        <v>319</v>
      </c>
      <c r="E1214" s="251" t="s">
        <v>19</v>
      </c>
      <c r="F1214" s="252" t="s">
        <v>3913</v>
      </c>
      <c r="G1214" s="250"/>
      <c r="H1214" s="251" t="s">
        <v>19</v>
      </c>
      <c r="I1214" s="253"/>
      <c r="J1214" s="250"/>
      <c r="K1214" s="250"/>
      <c r="L1214" s="254"/>
      <c r="M1214" s="255"/>
      <c r="N1214" s="256"/>
      <c r="O1214" s="256"/>
      <c r="P1214" s="256"/>
      <c r="Q1214" s="256"/>
      <c r="R1214" s="256"/>
      <c r="S1214" s="256"/>
      <c r="T1214" s="257"/>
      <c r="U1214" s="14"/>
      <c r="V1214" s="14"/>
      <c r="W1214" s="14"/>
      <c r="X1214" s="14"/>
      <c r="Y1214" s="14"/>
      <c r="Z1214" s="14"/>
      <c r="AA1214" s="14"/>
      <c r="AB1214" s="14"/>
      <c r="AC1214" s="14"/>
      <c r="AD1214" s="14"/>
      <c r="AE1214" s="14"/>
      <c r="AT1214" s="258" t="s">
        <v>319</v>
      </c>
      <c r="AU1214" s="258" t="s">
        <v>85</v>
      </c>
      <c r="AV1214" s="14" t="s">
        <v>83</v>
      </c>
      <c r="AW1214" s="14" t="s">
        <v>37</v>
      </c>
      <c r="AX1214" s="14" t="s">
        <v>76</v>
      </c>
      <c r="AY1214" s="258" t="s">
        <v>308</v>
      </c>
    </row>
    <row r="1215" s="13" customFormat="1">
      <c r="A1215" s="13"/>
      <c r="B1215" s="234"/>
      <c r="C1215" s="235"/>
      <c r="D1215" s="236" t="s">
        <v>319</v>
      </c>
      <c r="E1215" s="237" t="s">
        <v>19</v>
      </c>
      <c r="F1215" s="238" t="s">
        <v>3299</v>
      </c>
      <c r="G1215" s="235"/>
      <c r="H1215" s="239">
        <v>21</v>
      </c>
      <c r="I1215" s="240"/>
      <c r="J1215" s="235"/>
      <c r="K1215" s="235"/>
      <c r="L1215" s="241"/>
      <c r="M1215" s="242"/>
      <c r="N1215" s="243"/>
      <c r="O1215" s="243"/>
      <c r="P1215" s="243"/>
      <c r="Q1215" s="243"/>
      <c r="R1215" s="243"/>
      <c r="S1215" s="243"/>
      <c r="T1215" s="244"/>
      <c r="U1215" s="13"/>
      <c r="V1215" s="13"/>
      <c r="W1215" s="13"/>
      <c r="X1215" s="13"/>
      <c r="Y1215" s="13"/>
      <c r="Z1215" s="13"/>
      <c r="AA1215" s="13"/>
      <c r="AB1215" s="13"/>
      <c r="AC1215" s="13"/>
      <c r="AD1215" s="13"/>
      <c r="AE1215" s="13"/>
      <c r="AT1215" s="245" t="s">
        <v>319</v>
      </c>
      <c r="AU1215" s="245" t="s">
        <v>85</v>
      </c>
      <c r="AV1215" s="13" t="s">
        <v>85</v>
      </c>
      <c r="AW1215" s="13" t="s">
        <v>37</v>
      </c>
      <c r="AX1215" s="13" t="s">
        <v>76</v>
      </c>
      <c r="AY1215" s="245" t="s">
        <v>308</v>
      </c>
    </row>
    <row r="1216" s="15" customFormat="1">
      <c r="A1216" s="15"/>
      <c r="B1216" s="259"/>
      <c r="C1216" s="260"/>
      <c r="D1216" s="236" t="s">
        <v>319</v>
      </c>
      <c r="E1216" s="261" t="s">
        <v>19</v>
      </c>
      <c r="F1216" s="262" t="s">
        <v>448</v>
      </c>
      <c r="G1216" s="260"/>
      <c r="H1216" s="263">
        <v>105</v>
      </c>
      <c r="I1216" s="264"/>
      <c r="J1216" s="260"/>
      <c r="K1216" s="260"/>
      <c r="L1216" s="265"/>
      <c r="M1216" s="266"/>
      <c r="N1216" s="267"/>
      <c r="O1216" s="267"/>
      <c r="P1216" s="267"/>
      <c r="Q1216" s="267"/>
      <c r="R1216" s="267"/>
      <c r="S1216" s="267"/>
      <c r="T1216" s="268"/>
      <c r="U1216" s="15"/>
      <c r="V1216" s="15"/>
      <c r="W1216" s="15"/>
      <c r="X1216" s="15"/>
      <c r="Y1216" s="15"/>
      <c r="Z1216" s="15"/>
      <c r="AA1216" s="15"/>
      <c r="AB1216" s="15"/>
      <c r="AC1216" s="15"/>
      <c r="AD1216" s="15"/>
      <c r="AE1216" s="15"/>
      <c r="AT1216" s="269" t="s">
        <v>319</v>
      </c>
      <c r="AU1216" s="269" t="s">
        <v>85</v>
      </c>
      <c r="AV1216" s="15" t="s">
        <v>315</v>
      </c>
      <c r="AW1216" s="15" t="s">
        <v>37</v>
      </c>
      <c r="AX1216" s="15" t="s">
        <v>83</v>
      </c>
      <c r="AY1216" s="269" t="s">
        <v>308</v>
      </c>
    </row>
    <row r="1217" s="12" customFormat="1" ht="22.8" customHeight="1">
      <c r="A1217" s="12"/>
      <c r="B1217" s="200"/>
      <c r="C1217" s="201"/>
      <c r="D1217" s="202" t="s">
        <v>75</v>
      </c>
      <c r="E1217" s="214" t="s">
        <v>3916</v>
      </c>
      <c r="F1217" s="214" t="s">
        <v>3917</v>
      </c>
      <c r="G1217" s="201"/>
      <c r="H1217" s="201"/>
      <c r="I1217" s="204"/>
      <c r="J1217" s="215">
        <f>BK1217</f>
        <v>0</v>
      </c>
      <c r="K1217" s="201"/>
      <c r="L1217" s="206"/>
      <c r="M1217" s="207"/>
      <c r="N1217" s="208"/>
      <c r="O1217" s="208"/>
      <c r="P1217" s="209">
        <f>SUM(P1218:P1544)</f>
        <v>0</v>
      </c>
      <c r="Q1217" s="208"/>
      <c r="R1217" s="209">
        <f>SUM(R1218:R1544)</f>
        <v>2.2004199999999998</v>
      </c>
      <c r="S1217" s="208"/>
      <c r="T1217" s="210">
        <f>SUM(T1218:T1544)</f>
        <v>0</v>
      </c>
      <c r="U1217" s="12"/>
      <c r="V1217" s="12"/>
      <c r="W1217" s="12"/>
      <c r="X1217" s="12"/>
      <c r="Y1217" s="12"/>
      <c r="Z1217" s="12"/>
      <c r="AA1217" s="12"/>
      <c r="AB1217" s="12"/>
      <c r="AC1217" s="12"/>
      <c r="AD1217" s="12"/>
      <c r="AE1217" s="12"/>
      <c r="AR1217" s="211" t="s">
        <v>150</v>
      </c>
      <c r="AT1217" s="212" t="s">
        <v>75</v>
      </c>
      <c r="AU1217" s="212" t="s">
        <v>83</v>
      </c>
      <c r="AY1217" s="211" t="s">
        <v>308</v>
      </c>
      <c r="BK1217" s="213">
        <f>SUM(BK1218:BK1544)</f>
        <v>0</v>
      </c>
    </row>
    <row r="1218" s="2" customFormat="1" ht="24.15" customHeight="1">
      <c r="A1218" s="41"/>
      <c r="B1218" s="42"/>
      <c r="C1218" s="216" t="s">
        <v>3918</v>
      </c>
      <c r="D1218" s="216" t="s">
        <v>310</v>
      </c>
      <c r="E1218" s="217" t="s">
        <v>3427</v>
      </c>
      <c r="F1218" s="218" t="s">
        <v>3428</v>
      </c>
      <c r="G1218" s="219" t="s">
        <v>474</v>
      </c>
      <c r="H1218" s="220">
        <v>1</v>
      </c>
      <c r="I1218" s="221"/>
      <c r="J1218" s="222">
        <f>ROUND(I1218*H1218,2)</f>
        <v>0</v>
      </c>
      <c r="K1218" s="218" t="s">
        <v>314</v>
      </c>
      <c r="L1218" s="47"/>
      <c r="M1218" s="223" t="s">
        <v>19</v>
      </c>
      <c r="N1218" s="224" t="s">
        <v>47</v>
      </c>
      <c r="O1218" s="87"/>
      <c r="P1218" s="225">
        <f>O1218*H1218</f>
        <v>0</v>
      </c>
      <c r="Q1218" s="225">
        <v>0</v>
      </c>
      <c r="R1218" s="225">
        <f>Q1218*H1218</f>
        <v>0</v>
      </c>
      <c r="S1218" s="225">
        <v>0</v>
      </c>
      <c r="T1218" s="226">
        <f>S1218*H1218</f>
        <v>0</v>
      </c>
      <c r="U1218" s="41"/>
      <c r="V1218" s="41"/>
      <c r="W1218" s="41"/>
      <c r="X1218" s="41"/>
      <c r="Y1218" s="41"/>
      <c r="Z1218" s="41"/>
      <c r="AA1218" s="41"/>
      <c r="AB1218" s="41"/>
      <c r="AC1218" s="41"/>
      <c r="AD1218" s="41"/>
      <c r="AE1218" s="41"/>
      <c r="AR1218" s="227" t="s">
        <v>782</v>
      </c>
      <c r="AT1218" s="227" t="s">
        <v>310</v>
      </c>
      <c r="AU1218" s="227" t="s">
        <v>85</v>
      </c>
      <c r="AY1218" s="20" t="s">
        <v>308</v>
      </c>
      <c r="BE1218" s="228">
        <f>IF(N1218="základní",J1218,0)</f>
        <v>0</v>
      </c>
      <c r="BF1218" s="228">
        <f>IF(N1218="snížená",J1218,0)</f>
        <v>0</v>
      </c>
      <c r="BG1218" s="228">
        <f>IF(N1218="zákl. přenesená",J1218,0)</f>
        <v>0</v>
      </c>
      <c r="BH1218" s="228">
        <f>IF(N1218="sníž. přenesená",J1218,0)</f>
        <v>0</v>
      </c>
      <c r="BI1218" s="228">
        <f>IF(N1218="nulová",J1218,0)</f>
        <v>0</v>
      </c>
      <c r="BJ1218" s="20" t="s">
        <v>83</v>
      </c>
      <c r="BK1218" s="228">
        <f>ROUND(I1218*H1218,2)</f>
        <v>0</v>
      </c>
      <c r="BL1218" s="20" t="s">
        <v>782</v>
      </c>
      <c r="BM1218" s="227" t="s">
        <v>3919</v>
      </c>
    </row>
    <row r="1219" s="2" customFormat="1">
      <c r="A1219" s="41"/>
      <c r="B1219" s="42"/>
      <c r="C1219" s="43"/>
      <c r="D1219" s="229" t="s">
        <v>317</v>
      </c>
      <c r="E1219" s="43"/>
      <c r="F1219" s="230" t="s">
        <v>3430</v>
      </c>
      <c r="G1219" s="43"/>
      <c r="H1219" s="43"/>
      <c r="I1219" s="231"/>
      <c r="J1219" s="43"/>
      <c r="K1219" s="43"/>
      <c r="L1219" s="47"/>
      <c r="M1219" s="232"/>
      <c r="N1219" s="233"/>
      <c r="O1219" s="87"/>
      <c r="P1219" s="87"/>
      <c r="Q1219" s="87"/>
      <c r="R1219" s="87"/>
      <c r="S1219" s="87"/>
      <c r="T1219" s="88"/>
      <c r="U1219" s="41"/>
      <c r="V1219" s="41"/>
      <c r="W1219" s="41"/>
      <c r="X1219" s="41"/>
      <c r="Y1219" s="41"/>
      <c r="Z1219" s="41"/>
      <c r="AA1219" s="41"/>
      <c r="AB1219" s="41"/>
      <c r="AC1219" s="41"/>
      <c r="AD1219" s="41"/>
      <c r="AE1219" s="41"/>
      <c r="AT1219" s="20" t="s">
        <v>317</v>
      </c>
      <c r="AU1219" s="20" t="s">
        <v>85</v>
      </c>
    </row>
    <row r="1220" s="14" customFormat="1">
      <c r="A1220" s="14"/>
      <c r="B1220" s="249"/>
      <c r="C1220" s="250"/>
      <c r="D1220" s="236" t="s">
        <v>319</v>
      </c>
      <c r="E1220" s="251" t="s">
        <v>19</v>
      </c>
      <c r="F1220" s="252" t="s">
        <v>3032</v>
      </c>
      <c r="G1220" s="250"/>
      <c r="H1220" s="251" t="s">
        <v>19</v>
      </c>
      <c r="I1220" s="253"/>
      <c r="J1220" s="250"/>
      <c r="K1220" s="250"/>
      <c r="L1220" s="254"/>
      <c r="M1220" s="255"/>
      <c r="N1220" s="256"/>
      <c r="O1220" s="256"/>
      <c r="P1220" s="256"/>
      <c r="Q1220" s="256"/>
      <c r="R1220" s="256"/>
      <c r="S1220" s="256"/>
      <c r="T1220" s="257"/>
      <c r="U1220" s="14"/>
      <c r="V1220" s="14"/>
      <c r="W1220" s="14"/>
      <c r="X1220" s="14"/>
      <c r="Y1220" s="14"/>
      <c r="Z1220" s="14"/>
      <c r="AA1220" s="14"/>
      <c r="AB1220" s="14"/>
      <c r="AC1220" s="14"/>
      <c r="AD1220" s="14"/>
      <c r="AE1220" s="14"/>
      <c r="AT1220" s="258" t="s">
        <v>319</v>
      </c>
      <c r="AU1220" s="258" t="s">
        <v>85</v>
      </c>
      <c r="AV1220" s="14" t="s">
        <v>83</v>
      </c>
      <c r="AW1220" s="14" t="s">
        <v>37</v>
      </c>
      <c r="AX1220" s="14" t="s">
        <v>76</v>
      </c>
      <c r="AY1220" s="258" t="s">
        <v>308</v>
      </c>
    </row>
    <row r="1221" s="14" customFormat="1">
      <c r="A1221" s="14"/>
      <c r="B1221" s="249"/>
      <c r="C1221" s="250"/>
      <c r="D1221" s="236" t="s">
        <v>319</v>
      </c>
      <c r="E1221" s="251" t="s">
        <v>19</v>
      </c>
      <c r="F1221" s="252" t="s">
        <v>3920</v>
      </c>
      <c r="G1221" s="250"/>
      <c r="H1221" s="251" t="s">
        <v>19</v>
      </c>
      <c r="I1221" s="253"/>
      <c r="J1221" s="250"/>
      <c r="K1221" s="250"/>
      <c r="L1221" s="254"/>
      <c r="M1221" s="255"/>
      <c r="N1221" s="256"/>
      <c r="O1221" s="256"/>
      <c r="P1221" s="256"/>
      <c r="Q1221" s="256"/>
      <c r="R1221" s="256"/>
      <c r="S1221" s="256"/>
      <c r="T1221" s="257"/>
      <c r="U1221" s="14"/>
      <c r="V1221" s="14"/>
      <c r="W1221" s="14"/>
      <c r="X1221" s="14"/>
      <c r="Y1221" s="14"/>
      <c r="Z1221" s="14"/>
      <c r="AA1221" s="14"/>
      <c r="AB1221" s="14"/>
      <c r="AC1221" s="14"/>
      <c r="AD1221" s="14"/>
      <c r="AE1221" s="14"/>
      <c r="AT1221" s="258" t="s">
        <v>319</v>
      </c>
      <c r="AU1221" s="258" t="s">
        <v>85</v>
      </c>
      <c r="AV1221" s="14" t="s">
        <v>83</v>
      </c>
      <c r="AW1221" s="14" t="s">
        <v>37</v>
      </c>
      <c r="AX1221" s="14" t="s">
        <v>76</v>
      </c>
      <c r="AY1221" s="258" t="s">
        <v>308</v>
      </c>
    </row>
    <row r="1222" s="13" customFormat="1">
      <c r="A1222" s="13"/>
      <c r="B1222" s="234"/>
      <c r="C1222" s="235"/>
      <c r="D1222" s="236" t="s">
        <v>319</v>
      </c>
      <c r="E1222" s="237" t="s">
        <v>19</v>
      </c>
      <c r="F1222" s="238" t="s">
        <v>83</v>
      </c>
      <c r="G1222" s="235"/>
      <c r="H1222" s="239">
        <v>1</v>
      </c>
      <c r="I1222" s="240"/>
      <c r="J1222" s="235"/>
      <c r="K1222" s="235"/>
      <c r="L1222" s="241"/>
      <c r="M1222" s="242"/>
      <c r="N1222" s="243"/>
      <c r="O1222" s="243"/>
      <c r="P1222" s="243"/>
      <c r="Q1222" s="243"/>
      <c r="R1222" s="243"/>
      <c r="S1222" s="243"/>
      <c r="T1222" s="244"/>
      <c r="U1222" s="13"/>
      <c r="V1222" s="13"/>
      <c r="W1222" s="13"/>
      <c r="X1222" s="13"/>
      <c r="Y1222" s="13"/>
      <c r="Z1222" s="13"/>
      <c r="AA1222" s="13"/>
      <c r="AB1222" s="13"/>
      <c r="AC1222" s="13"/>
      <c r="AD1222" s="13"/>
      <c r="AE1222" s="13"/>
      <c r="AT1222" s="245" t="s">
        <v>319</v>
      </c>
      <c r="AU1222" s="245" t="s">
        <v>85</v>
      </c>
      <c r="AV1222" s="13" t="s">
        <v>85</v>
      </c>
      <c r="AW1222" s="13" t="s">
        <v>37</v>
      </c>
      <c r="AX1222" s="13" t="s">
        <v>83</v>
      </c>
      <c r="AY1222" s="245" t="s">
        <v>308</v>
      </c>
    </row>
    <row r="1223" s="2" customFormat="1" ht="24.15" customHeight="1">
      <c r="A1223" s="41"/>
      <c r="B1223" s="42"/>
      <c r="C1223" s="216" t="s">
        <v>3921</v>
      </c>
      <c r="D1223" s="216" t="s">
        <v>310</v>
      </c>
      <c r="E1223" s="217" t="s">
        <v>3452</v>
      </c>
      <c r="F1223" s="218" t="s">
        <v>3453</v>
      </c>
      <c r="G1223" s="219" t="s">
        <v>323</v>
      </c>
      <c r="H1223" s="220">
        <v>2</v>
      </c>
      <c r="I1223" s="221"/>
      <c r="J1223" s="222">
        <f>ROUND(I1223*H1223,2)</f>
        <v>0</v>
      </c>
      <c r="K1223" s="218" t="s">
        <v>314</v>
      </c>
      <c r="L1223" s="47"/>
      <c r="M1223" s="223" t="s">
        <v>19</v>
      </c>
      <c r="N1223" s="224" t="s">
        <v>47</v>
      </c>
      <c r="O1223" s="87"/>
      <c r="P1223" s="225">
        <f>O1223*H1223</f>
        <v>0</v>
      </c>
      <c r="Q1223" s="225">
        <v>0</v>
      </c>
      <c r="R1223" s="225">
        <f>Q1223*H1223</f>
        <v>0</v>
      </c>
      <c r="S1223" s="225">
        <v>0</v>
      </c>
      <c r="T1223" s="226">
        <f>S1223*H1223</f>
        <v>0</v>
      </c>
      <c r="U1223" s="41"/>
      <c r="V1223" s="41"/>
      <c r="W1223" s="41"/>
      <c r="X1223" s="41"/>
      <c r="Y1223" s="41"/>
      <c r="Z1223" s="41"/>
      <c r="AA1223" s="41"/>
      <c r="AB1223" s="41"/>
      <c r="AC1223" s="41"/>
      <c r="AD1223" s="41"/>
      <c r="AE1223" s="41"/>
      <c r="AR1223" s="227" t="s">
        <v>782</v>
      </c>
      <c r="AT1223" s="227" t="s">
        <v>310</v>
      </c>
      <c r="AU1223" s="227" t="s">
        <v>85</v>
      </c>
      <c r="AY1223" s="20" t="s">
        <v>308</v>
      </c>
      <c r="BE1223" s="228">
        <f>IF(N1223="základní",J1223,0)</f>
        <v>0</v>
      </c>
      <c r="BF1223" s="228">
        <f>IF(N1223="snížená",J1223,0)</f>
        <v>0</v>
      </c>
      <c r="BG1223" s="228">
        <f>IF(N1223="zákl. přenesená",J1223,0)</f>
        <v>0</v>
      </c>
      <c r="BH1223" s="228">
        <f>IF(N1223="sníž. přenesená",J1223,0)</f>
        <v>0</v>
      </c>
      <c r="BI1223" s="228">
        <f>IF(N1223="nulová",J1223,0)</f>
        <v>0</v>
      </c>
      <c r="BJ1223" s="20" t="s">
        <v>83</v>
      </c>
      <c r="BK1223" s="228">
        <f>ROUND(I1223*H1223,2)</f>
        <v>0</v>
      </c>
      <c r="BL1223" s="20" t="s">
        <v>782</v>
      </c>
      <c r="BM1223" s="227" t="s">
        <v>3922</v>
      </c>
    </row>
    <row r="1224" s="2" customFormat="1">
      <c r="A1224" s="41"/>
      <c r="B1224" s="42"/>
      <c r="C1224" s="43"/>
      <c r="D1224" s="229" t="s">
        <v>317</v>
      </c>
      <c r="E1224" s="43"/>
      <c r="F1224" s="230" t="s">
        <v>3455</v>
      </c>
      <c r="G1224" s="43"/>
      <c r="H1224" s="43"/>
      <c r="I1224" s="231"/>
      <c r="J1224" s="43"/>
      <c r="K1224" s="43"/>
      <c r="L1224" s="47"/>
      <c r="M1224" s="232"/>
      <c r="N1224" s="233"/>
      <c r="O1224" s="87"/>
      <c r="P1224" s="87"/>
      <c r="Q1224" s="87"/>
      <c r="R1224" s="87"/>
      <c r="S1224" s="87"/>
      <c r="T1224" s="88"/>
      <c r="U1224" s="41"/>
      <c r="V1224" s="41"/>
      <c r="W1224" s="41"/>
      <c r="X1224" s="41"/>
      <c r="Y1224" s="41"/>
      <c r="Z1224" s="41"/>
      <c r="AA1224" s="41"/>
      <c r="AB1224" s="41"/>
      <c r="AC1224" s="41"/>
      <c r="AD1224" s="41"/>
      <c r="AE1224" s="41"/>
      <c r="AT1224" s="20" t="s">
        <v>317</v>
      </c>
      <c r="AU1224" s="20" t="s">
        <v>85</v>
      </c>
    </row>
    <row r="1225" s="14" customFormat="1">
      <c r="A1225" s="14"/>
      <c r="B1225" s="249"/>
      <c r="C1225" s="250"/>
      <c r="D1225" s="236" t="s">
        <v>319</v>
      </c>
      <c r="E1225" s="251" t="s">
        <v>19</v>
      </c>
      <c r="F1225" s="252" t="s">
        <v>3229</v>
      </c>
      <c r="G1225" s="250"/>
      <c r="H1225" s="251" t="s">
        <v>19</v>
      </c>
      <c r="I1225" s="253"/>
      <c r="J1225" s="250"/>
      <c r="K1225" s="250"/>
      <c r="L1225" s="254"/>
      <c r="M1225" s="255"/>
      <c r="N1225" s="256"/>
      <c r="O1225" s="256"/>
      <c r="P1225" s="256"/>
      <c r="Q1225" s="256"/>
      <c r="R1225" s="256"/>
      <c r="S1225" s="256"/>
      <c r="T1225" s="257"/>
      <c r="U1225" s="14"/>
      <c r="V1225" s="14"/>
      <c r="W1225" s="14"/>
      <c r="X1225" s="14"/>
      <c r="Y1225" s="14"/>
      <c r="Z1225" s="14"/>
      <c r="AA1225" s="14"/>
      <c r="AB1225" s="14"/>
      <c r="AC1225" s="14"/>
      <c r="AD1225" s="14"/>
      <c r="AE1225" s="14"/>
      <c r="AT1225" s="258" t="s">
        <v>319</v>
      </c>
      <c r="AU1225" s="258" t="s">
        <v>85</v>
      </c>
      <c r="AV1225" s="14" t="s">
        <v>83</v>
      </c>
      <c r="AW1225" s="14" t="s">
        <v>37</v>
      </c>
      <c r="AX1225" s="14" t="s">
        <v>76</v>
      </c>
      <c r="AY1225" s="258" t="s">
        <v>308</v>
      </c>
    </row>
    <row r="1226" s="14" customFormat="1">
      <c r="A1226" s="14"/>
      <c r="B1226" s="249"/>
      <c r="C1226" s="250"/>
      <c r="D1226" s="236" t="s">
        <v>319</v>
      </c>
      <c r="E1226" s="251" t="s">
        <v>19</v>
      </c>
      <c r="F1226" s="252" t="s">
        <v>3923</v>
      </c>
      <c r="G1226" s="250"/>
      <c r="H1226" s="251" t="s">
        <v>19</v>
      </c>
      <c r="I1226" s="253"/>
      <c r="J1226" s="250"/>
      <c r="K1226" s="250"/>
      <c r="L1226" s="254"/>
      <c r="M1226" s="255"/>
      <c r="N1226" s="256"/>
      <c r="O1226" s="256"/>
      <c r="P1226" s="256"/>
      <c r="Q1226" s="256"/>
      <c r="R1226" s="256"/>
      <c r="S1226" s="256"/>
      <c r="T1226" s="257"/>
      <c r="U1226" s="14"/>
      <c r="V1226" s="14"/>
      <c r="W1226" s="14"/>
      <c r="X1226" s="14"/>
      <c r="Y1226" s="14"/>
      <c r="Z1226" s="14"/>
      <c r="AA1226" s="14"/>
      <c r="AB1226" s="14"/>
      <c r="AC1226" s="14"/>
      <c r="AD1226" s="14"/>
      <c r="AE1226" s="14"/>
      <c r="AT1226" s="258" t="s">
        <v>319</v>
      </c>
      <c r="AU1226" s="258" t="s">
        <v>85</v>
      </c>
      <c r="AV1226" s="14" t="s">
        <v>83</v>
      </c>
      <c r="AW1226" s="14" t="s">
        <v>37</v>
      </c>
      <c r="AX1226" s="14" t="s">
        <v>76</v>
      </c>
      <c r="AY1226" s="258" t="s">
        <v>308</v>
      </c>
    </row>
    <row r="1227" s="13" customFormat="1">
      <c r="A1227" s="13"/>
      <c r="B1227" s="234"/>
      <c r="C1227" s="235"/>
      <c r="D1227" s="236" t="s">
        <v>319</v>
      </c>
      <c r="E1227" s="237" t="s">
        <v>19</v>
      </c>
      <c r="F1227" s="238" t="s">
        <v>3493</v>
      </c>
      <c r="G1227" s="235"/>
      <c r="H1227" s="239">
        <v>2</v>
      </c>
      <c r="I1227" s="240"/>
      <c r="J1227" s="235"/>
      <c r="K1227" s="235"/>
      <c r="L1227" s="241"/>
      <c r="M1227" s="242"/>
      <c r="N1227" s="243"/>
      <c r="O1227" s="243"/>
      <c r="P1227" s="243"/>
      <c r="Q1227" s="243"/>
      <c r="R1227" s="243"/>
      <c r="S1227" s="243"/>
      <c r="T1227" s="244"/>
      <c r="U1227" s="13"/>
      <c r="V1227" s="13"/>
      <c r="W1227" s="13"/>
      <c r="X1227" s="13"/>
      <c r="Y1227" s="13"/>
      <c r="Z1227" s="13"/>
      <c r="AA1227" s="13"/>
      <c r="AB1227" s="13"/>
      <c r="AC1227" s="13"/>
      <c r="AD1227" s="13"/>
      <c r="AE1227" s="13"/>
      <c r="AT1227" s="245" t="s">
        <v>319</v>
      </c>
      <c r="AU1227" s="245" t="s">
        <v>85</v>
      </c>
      <c r="AV1227" s="13" t="s">
        <v>85</v>
      </c>
      <c r="AW1227" s="13" t="s">
        <v>37</v>
      </c>
      <c r="AX1227" s="13" t="s">
        <v>83</v>
      </c>
      <c r="AY1227" s="245" t="s">
        <v>308</v>
      </c>
    </row>
    <row r="1228" s="2" customFormat="1" ht="16.5" customHeight="1">
      <c r="A1228" s="41"/>
      <c r="B1228" s="42"/>
      <c r="C1228" s="280" t="s">
        <v>3924</v>
      </c>
      <c r="D1228" s="280" t="s">
        <v>1137</v>
      </c>
      <c r="E1228" s="281" t="s">
        <v>3458</v>
      </c>
      <c r="F1228" s="282" t="s">
        <v>3459</v>
      </c>
      <c r="G1228" s="283" t="s">
        <v>323</v>
      </c>
      <c r="H1228" s="284">
        <v>2</v>
      </c>
      <c r="I1228" s="285"/>
      <c r="J1228" s="286">
        <f>ROUND(I1228*H1228,2)</f>
        <v>0</v>
      </c>
      <c r="K1228" s="282" t="s">
        <v>314</v>
      </c>
      <c r="L1228" s="287"/>
      <c r="M1228" s="288" t="s">
        <v>19</v>
      </c>
      <c r="N1228" s="289" t="s">
        <v>47</v>
      </c>
      <c r="O1228" s="87"/>
      <c r="P1228" s="225">
        <f>O1228*H1228</f>
        <v>0</v>
      </c>
      <c r="Q1228" s="225">
        <v>0</v>
      </c>
      <c r="R1228" s="225">
        <f>Q1228*H1228</f>
        <v>0</v>
      </c>
      <c r="S1228" s="225">
        <v>0</v>
      </c>
      <c r="T1228" s="226">
        <f>S1228*H1228</f>
        <v>0</v>
      </c>
      <c r="U1228" s="41"/>
      <c r="V1228" s="41"/>
      <c r="W1228" s="41"/>
      <c r="X1228" s="41"/>
      <c r="Y1228" s="41"/>
      <c r="Z1228" s="41"/>
      <c r="AA1228" s="41"/>
      <c r="AB1228" s="41"/>
      <c r="AC1228" s="41"/>
      <c r="AD1228" s="41"/>
      <c r="AE1228" s="41"/>
      <c r="AR1228" s="227" t="s">
        <v>3255</v>
      </c>
      <c r="AT1228" s="227" t="s">
        <v>1137</v>
      </c>
      <c r="AU1228" s="227" t="s">
        <v>85</v>
      </c>
      <c r="AY1228" s="20" t="s">
        <v>308</v>
      </c>
      <c r="BE1228" s="228">
        <f>IF(N1228="základní",J1228,0)</f>
        <v>0</v>
      </c>
      <c r="BF1228" s="228">
        <f>IF(N1228="snížená",J1228,0)</f>
        <v>0</v>
      </c>
      <c r="BG1228" s="228">
        <f>IF(N1228="zákl. přenesená",J1228,0)</f>
        <v>0</v>
      </c>
      <c r="BH1228" s="228">
        <f>IF(N1228="sníž. přenesená",J1228,0)</f>
        <v>0</v>
      </c>
      <c r="BI1228" s="228">
        <f>IF(N1228="nulová",J1228,0)</f>
        <v>0</v>
      </c>
      <c r="BJ1228" s="20" t="s">
        <v>83</v>
      </c>
      <c r="BK1228" s="228">
        <f>ROUND(I1228*H1228,2)</f>
        <v>0</v>
      </c>
      <c r="BL1228" s="20" t="s">
        <v>782</v>
      </c>
      <c r="BM1228" s="227" t="s">
        <v>3925</v>
      </c>
    </row>
    <row r="1229" s="14" customFormat="1">
      <c r="A1229" s="14"/>
      <c r="B1229" s="249"/>
      <c r="C1229" s="250"/>
      <c r="D1229" s="236" t="s">
        <v>319</v>
      </c>
      <c r="E1229" s="251" t="s">
        <v>19</v>
      </c>
      <c r="F1229" s="252" t="s">
        <v>3229</v>
      </c>
      <c r="G1229" s="250"/>
      <c r="H1229" s="251" t="s">
        <v>19</v>
      </c>
      <c r="I1229" s="253"/>
      <c r="J1229" s="250"/>
      <c r="K1229" s="250"/>
      <c r="L1229" s="254"/>
      <c r="M1229" s="255"/>
      <c r="N1229" s="256"/>
      <c r="O1229" s="256"/>
      <c r="P1229" s="256"/>
      <c r="Q1229" s="256"/>
      <c r="R1229" s="256"/>
      <c r="S1229" s="256"/>
      <c r="T1229" s="257"/>
      <c r="U1229" s="14"/>
      <c r="V1229" s="14"/>
      <c r="W1229" s="14"/>
      <c r="X1229" s="14"/>
      <c r="Y1229" s="14"/>
      <c r="Z1229" s="14"/>
      <c r="AA1229" s="14"/>
      <c r="AB1229" s="14"/>
      <c r="AC1229" s="14"/>
      <c r="AD1229" s="14"/>
      <c r="AE1229" s="14"/>
      <c r="AT1229" s="258" t="s">
        <v>319</v>
      </c>
      <c r="AU1229" s="258" t="s">
        <v>85</v>
      </c>
      <c r="AV1229" s="14" t="s">
        <v>83</v>
      </c>
      <c r="AW1229" s="14" t="s">
        <v>37</v>
      </c>
      <c r="AX1229" s="14" t="s">
        <v>76</v>
      </c>
      <c r="AY1229" s="258" t="s">
        <v>308</v>
      </c>
    </row>
    <row r="1230" s="14" customFormat="1">
      <c r="A1230" s="14"/>
      <c r="B1230" s="249"/>
      <c r="C1230" s="250"/>
      <c r="D1230" s="236" t="s">
        <v>319</v>
      </c>
      <c r="E1230" s="251" t="s">
        <v>19</v>
      </c>
      <c r="F1230" s="252" t="s">
        <v>3923</v>
      </c>
      <c r="G1230" s="250"/>
      <c r="H1230" s="251" t="s">
        <v>19</v>
      </c>
      <c r="I1230" s="253"/>
      <c r="J1230" s="250"/>
      <c r="K1230" s="250"/>
      <c r="L1230" s="254"/>
      <c r="M1230" s="255"/>
      <c r="N1230" s="256"/>
      <c r="O1230" s="256"/>
      <c r="P1230" s="256"/>
      <c r="Q1230" s="256"/>
      <c r="R1230" s="256"/>
      <c r="S1230" s="256"/>
      <c r="T1230" s="257"/>
      <c r="U1230" s="14"/>
      <c r="V1230" s="14"/>
      <c r="W1230" s="14"/>
      <c r="X1230" s="14"/>
      <c r="Y1230" s="14"/>
      <c r="Z1230" s="14"/>
      <c r="AA1230" s="14"/>
      <c r="AB1230" s="14"/>
      <c r="AC1230" s="14"/>
      <c r="AD1230" s="14"/>
      <c r="AE1230" s="14"/>
      <c r="AT1230" s="258" t="s">
        <v>319</v>
      </c>
      <c r="AU1230" s="258" t="s">
        <v>85</v>
      </c>
      <c r="AV1230" s="14" t="s">
        <v>83</v>
      </c>
      <c r="AW1230" s="14" t="s">
        <v>37</v>
      </c>
      <c r="AX1230" s="14" t="s">
        <v>76</v>
      </c>
      <c r="AY1230" s="258" t="s">
        <v>308</v>
      </c>
    </row>
    <row r="1231" s="13" customFormat="1">
      <c r="A1231" s="13"/>
      <c r="B1231" s="234"/>
      <c r="C1231" s="235"/>
      <c r="D1231" s="236" t="s">
        <v>319</v>
      </c>
      <c r="E1231" s="237" t="s">
        <v>19</v>
      </c>
      <c r="F1231" s="238" t="s">
        <v>3493</v>
      </c>
      <c r="G1231" s="235"/>
      <c r="H1231" s="239">
        <v>2</v>
      </c>
      <c r="I1231" s="240"/>
      <c r="J1231" s="235"/>
      <c r="K1231" s="235"/>
      <c r="L1231" s="241"/>
      <c r="M1231" s="242"/>
      <c r="N1231" s="243"/>
      <c r="O1231" s="243"/>
      <c r="P1231" s="243"/>
      <c r="Q1231" s="243"/>
      <c r="R1231" s="243"/>
      <c r="S1231" s="243"/>
      <c r="T1231" s="244"/>
      <c r="U1231" s="13"/>
      <c r="V1231" s="13"/>
      <c r="W1231" s="13"/>
      <c r="X1231" s="13"/>
      <c r="Y1231" s="13"/>
      <c r="Z1231" s="13"/>
      <c r="AA1231" s="13"/>
      <c r="AB1231" s="13"/>
      <c r="AC1231" s="13"/>
      <c r="AD1231" s="13"/>
      <c r="AE1231" s="13"/>
      <c r="AT1231" s="245" t="s">
        <v>319</v>
      </c>
      <c r="AU1231" s="245" t="s">
        <v>85</v>
      </c>
      <c r="AV1231" s="13" t="s">
        <v>85</v>
      </c>
      <c r="AW1231" s="13" t="s">
        <v>37</v>
      </c>
      <c r="AX1231" s="13" t="s">
        <v>83</v>
      </c>
      <c r="AY1231" s="245" t="s">
        <v>308</v>
      </c>
    </row>
    <row r="1232" s="2" customFormat="1" ht="16.5" customHeight="1">
      <c r="A1232" s="41"/>
      <c r="B1232" s="42"/>
      <c r="C1232" s="216" t="s">
        <v>3926</v>
      </c>
      <c r="D1232" s="216" t="s">
        <v>310</v>
      </c>
      <c r="E1232" s="217" t="s">
        <v>3536</v>
      </c>
      <c r="F1232" s="218" t="s">
        <v>3537</v>
      </c>
      <c r="G1232" s="219" t="s">
        <v>323</v>
      </c>
      <c r="H1232" s="220">
        <v>120</v>
      </c>
      <c r="I1232" s="221"/>
      <c r="J1232" s="222">
        <f>ROUND(I1232*H1232,2)</f>
        <v>0</v>
      </c>
      <c r="K1232" s="218" t="s">
        <v>314</v>
      </c>
      <c r="L1232" s="47"/>
      <c r="M1232" s="223" t="s">
        <v>19</v>
      </c>
      <c r="N1232" s="224" t="s">
        <v>47</v>
      </c>
      <c r="O1232" s="87"/>
      <c r="P1232" s="225">
        <f>O1232*H1232</f>
        <v>0</v>
      </c>
      <c r="Q1232" s="225">
        <v>0</v>
      </c>
      <c r="R1232" s="225">
        <f>Q1232*H1232</f>
        <v>0</v>
      </c>
      <c r="S1232" s="225">
        <v>0</v>
      </c>
      <c r="T1232" s="226">
        <f>S1232*H1232</f>
        <v>0</v>
      </c>
      <c r="U1232" s="41"/>
      <c r="V1232" s="41"/>
      <c r="W1232" s="41"/>
      <c r="X1232" s="41"/>
      <c r="Y1232" s="41"/>
      <c r="Z1232" s="41"/>
      <c r="AA1232" s="41"/>
      <c r="AB1232" s="41"/>
      <c r="AC1232" s="41"/>
      <c r="AD1232" s="41"/>
      <c r="AE1232" s="41"/>
      <c r="AR1232" s="227" t="s">
        <v>782</v>
      </c>
      <c r="AT1232" s="227" t="s">
        <v>310</v>
      </c>
      <c r="AU1232" s="227" t="s">
        <v>85</v>
      </c>
      <c r="AY1232" s="20" t="s">
        <v>308</v>
      </c>
      <c r="BE1232" s="228">
        <f>IF(N1232="základní",J1232,0)</f>
        <v>0</v>
      </c>
      <c r="BF1232" s="228">
        <f>IF(N1232="snížená",J1232,0)</f>
        <v>0</v>
      </c>
      <c r="BG1232" s="228">
        <f>IF(N1232="zákl. přenesená",J1232,0)</f>
        <v>0</v>
      </c>
      <c r="BH1232" s="228">
        <f>IF(N1232="sníž. přenesená",J1232,0)</f>
        <v>0</v>
      </c>
      <c r="BI1232" s="228">
        <f>IF(N1232="nulová",J1232,0)</f>
        <v>0</v>
      </c>
      <c r="BJ1232" s="20" t="s">
        <v>83</v>
      </c>
      <c r="BK1232" s="228">
        <f>ROUND(I1232*H1232,2)</f>
        <v>0</v>
      </c>
      <c r="BL1232" s="20" t="s">
        <v>782</v>
      </c>
      <c r="BM1232" s="227" t="s">
        <v>3927</v>
      </c>
    </row>
    <row r="1233" s="2" customFormat="1">
      <c r="A1233" s="41"/>
      <c r="B1233" s="42"/>
      <c r="C1233" s="43"/>
      <c r="D1233" s="229" t="s">
        <v>317</v>
      </c>
      <c r="E1233" s="43"/>
      <c r="F1233" s="230" t="s">
        <v>3539</v>
      </c>
      <c r="G1233" s="43"/>
      <c r="H1233" s="43"/>
      <c r="I1233" s="231"/>
      <c r="J1233" s="43"/>
      <c r="K1233" s="43"/>
      <c r="L1233" s="47"/>
      <c r="M1233" s="232"/>
      <c r="N1233" s="233"/>
      <c r="O1233" s="87"/>
      <c r="P1233" s="87"/>
      <c r="Q1233" s="87"/>
      <c r="R1233" s="87"/>
      <c r="S1233" s="87"/>
      <c r="T1233" s="88"/>
      <c r="U1233" s="41"/>
      <c r="V1233" s="41"/>
      <c r="W1233" s="41"/>
      <c r="X1233" s="41"/>
      <c r="Y1233" s="41"/>
      <c r="Z1233" s="41"/>
      <c r="AA1233" s="41"/>
      <c r="AB1233" s="41"/>
      <c r="AC1233" s="41"/>
      <c r="AD1233" s="41"/>
      <c r="AE1233" s="41"/>
      <c r="AT1233" s="20" t="s">
        <v>317</v>
      </c>
      <c r="AU1233" s="20" t="s">
        <v>85</v>
      </c>
    </row>
    <row r="1234" s="14" customFormat="1">
      <c r="A1234" s="14"/>
      <c r="B1234" s="249"/>
      <c r="C1234" s="250"/>
      <c r="D1234" s="236" t="s">
        <v>319</v>
      </c>
      <c r="E1234" s="251" t="s">
        <v>19</v>
      </c>
      <c r="F1234" s="252" t="s">
        <v>3043</v>
      </c>
      <c r="G1234" s="250"/>
      <c r="H1234" s="251" t="s">
        <v>19</v>
      </c>
      <c r="I1234" s="253"/>
      <c r="J1234" s="250"/>
      <c r="K1234" s="250"/>
      <c r="L1234" s="254"/>
      <c r="M1234" s="255"/>
      <c r="N1234" s="256"/>
      <c r="O1234" s="256"/>
      <c r="P1234" s="256"/>
      <c r="Q1234" s="256"/>
      <c r="R1234" s="256"/>
      <c r="S1234" s="256"/>
      <c r="T1234" s="257"/>
      <c r="U1234" s="14"/>
      <c r="V1234" s="14"/>
      <c r="W1234" s="14"/>
      <c r="X1234" s="14"/>
      <c r="Y1234" s="14"/>
      <c r="Z1234" s="14"/>
      <c r="AA1234" s="14"/>
      <c r="AB1234" s="14"/>
      <c r="AC1234" s="14"/>
      <c r="AD1234" s="14"/>
      <c r="AE1234" s="14"/>
      <c r="AT1234" s="258" t="s">
        <v>319</v>
      </c>
      <c r="AU1234" s="258" t="s">
        <v>85</v>
      </c>
      <c r="AV1234" s="14" t="s">
        <v>83</v>
      </c>
      <c r="AW1234" s="14" t="s">
        <v>37</v>
      </c>
      <c r="AX1234" s="14" t="s">
        <v>76</v>
      </c>
      <c r="AY1234" s="258" t="s">
        <v>308</v>
      </c>
    </row>
    <row r="1235" s="14" customFormat="1">
      <c r="A1235" s="14"/>
      <c r="B1235" s="249"/>
      <c r="C1235" s="250"/>
      <c r="D1235" s="236" t="s">
        <v>319</v>
      </c>
      <c r="E1235" s="251" t="s">
        <v>19</v>
      </c>
      <c r="F1235" s="252" t="s">
        <v>3907</v>
      </c>
      <c r="G1235" s="250"/>
      <c r="H1235" s="251" t="s">
        <v>19</v>
      </c>
      <c r="I1235" s="253"/>
      <c r="J1235" s="250"/>
      <c r="K1235" s="250"/>
      <c r="L1235" s="254"/>
      <c r="M1235" s="255"/>
      <c r="N1235" s="256"/>
      <c r="O1235" s="256"/>
      <c r="P1235" s="256"/>
      <c r="Q1235" s="256"/>
      <c r="R1235" s="256"/>
      <c r="S1235" s="256"/>
      <c r="T1235" s="257"/>
      <c r="U1235" s="14"/>
      <c r="V1235" s="14"/>
      <c r="W1235" s="14"/>
      <c r="X1235" s="14"/>
      <c r="Y1235" s="14"/>
      <c r="Z1235" s="14"/>
      <c r="AA1235" s="14"/>
      <c r="AB1235" s="14"/>
      <c r="AC1235" s="14"/>
      <c r="AD1235" s="14"/>
      <c r="AE1235" s="14"/>
      <c r="AT1235" s="258" t="s">
        <v>319</v>
      </c>
      <c r="AU1235" s="258" t="s">
        <v>85</v>
      </c>
      <c r="AV1235" s="14" t="s">
        <v>83</v>
      </c>
      <c r="AW1235" s="14" t="s">
        <v>37</v>
      </c>
      <c r="AX1235" s="14" t="s">
        <v>76</v>
      </c>
      <c r="AY1235" s="258" t="s">
        <v>308</v>
      </c>
    </row>
    <row r="1236" s="13" customFormat="1">
      <c r="A1236" s="13"/>
      <c r="B1236" s="234"/>
      <c r="C1236" s="235"/>
      <c r="D1236" s="236" t="s">
        <v>319</v>
      </c>
      <c r="E1236" s="237" t="s">
        <v>19</v>
      </c>
      <c r="F1236" s="238" t="s">
        <v>3928</v>
      </c>
      <c r="G1236" s="235"/>
      <c r="H1236" s="239">
        <v>20</v>
      </c>
      <c r="I1236" s="240"/>
      <c r="J1236" s="235"/>
      <c r="K1236" s="235"/>
      <c r="L1236" s="241"/>
      <c r="M1236" s="242"/>
      <c r="N1236" s="243"/>
      <c r="O1236" s="243"/>
      <c r="P1236" s="243"/>
      <c r="Q1236" s="243"/>
      <c r="R1236" s="243"/>
      <c r="S1236" s="243"/>
      <c r="T1236" s="244"/>
      <c r="U1236" s="13"/>
      <c r="V1236" s="13"/>
      <c r="W1236" s="13"/>
      <c r="X1236" s="13"/>
      <c r="Y1236" s="13"/>
      <c r="Z1236" s="13"/>
      <c r="AA1236" s="13"/>
      <c r="AB1236" s="13"/>
      <c r="AC1236" s="13"/>
      <c r="AD1236" s="13"/>
      <c r="AE1236" s="13"/>
      <c r="AT1236" s="245" t="s">
        <v>319</v>
      </c>
      <c r="AU1236" s="245" t="s">
        <v>85</v>
      </c>
      <c r="AV1236" s="13" t="s">
        <v>85</v>
      </c>
      <c r="AW1236" s="13" t="s">
        <v>37</v>
      </c>
      <c r="AX1236" s="13" t="s">
        <v>76</v>
      </c>
      <c r="AY1236" s="245" t="s">
        <v>308</v>
      </c>
    </row>
    <row r="1237" s="14" customFormat="1">
      <c r="A1237" s="14"/>
      <c r="B1237" s="249"/>
      <c r="C1237" s="250"/>
      <c r="D1237" s="236" t="s">
        <v>319</v>
      </c>
      <c r="E1237" s="251" t="s">
        <v>19</v>
      </c>
      <c r="F1237" s="252" t="s">
        <v>3908</v>
      </c>
      <c r="G1237" s="250"/>
      <c r="H1237" s="251" t="s">
        <v>19</v>
      </c>
      <c r="I1237" s="253"/>
      <c r="J1237" s="250"/>
      <c r="K1237" s="250"/>
      <c r="L1237" s="254"/>
      <c r="M1237" s="255"/>
      <c r="N1237" s="256"/>
      <c r="O1237" s="256"/>
      <c r="P1237" s="256"/>
      <c r="Q1237" s="256"/>
      <c r="R1237" s="256"/>
      <c r="S1237" s="256"/>
      <c r="T1237" s="257"/>
      <c r="U1237" s="14"/>
      <c r="V1237" s="14"/>
      <c r="W1237" s="14"/>
      <c r="X1237" s="14"/>
      <c r="Y1237" s="14"/>
      <c r="Z1237" s="14"/>
      <c r="AA1237" s="14"/>
      <c r="AB1237" s="14"/>
      <c r="AC1237" s="14"/>
      <c r="AD1237" s="14"/>
      <c r="AE1237" s="14"/>
      <c r="AT1237" s="258" t="s">
        <v>319</v>
      </c>
      <c r="AU1237" s="258" t="s">
        <v>85</v>
      </c>
      <c r="AV1237" s="14" t="s">
        <v>83</v>
      </c>
      <c r="AW1237" s="14" t="s">
        <v>37</v>
      </c>
      <c r="AX1237" s="14" t="s">
        <v>76</v>
      </c>
      <c r="AY1237" s="258" t="s">
        <v>308</v>
      </c>
    </row>
    <row r="1238" s="13" customFormat="1">
      <c r="A1238" s="13"/>
      <c r="B1238" s="234"/>
      <c r="C1238" s="235"/>
      <c r="D1238" s="236" t="s">
        <v>319</v>
      </c>
      <c r="E1238" s="237" t="s">
        <v>19</v>
      </c>
      <c r="F1238" s="238" t="s">
        <v>3929</v>
      </c>
      <c r="G1238" s="235"/>
      <c r="H1238" s="239">
        <v>10</v>
      </c>
      <c r="I1238" s="240"/>
      <c r="J1238" s="235"/>
      <c r="K1238" s="235"/>
      <c r="L1238" s="241"/>
      <c r="M1238" s="242"/>
      <c r="N1238" s="243"/>
      <c r="O1238" s="243"/>
      <c r="P1238" s="243"/>
      <c r="Q1238" s="243"/>
      <c r="R1238" s="243"/>
      <c r="S1238" s="243"/>
      <c r="T1238" s="244"/>
      <c r="U1238" s="13"/>
      <c r="V1238" s="13"/>
      <c r="W1238" s="13"/>
      <c r="X1238" s="13"/>
      <c r="Y1238" s="13"/>
      <c r="Z1238" s="13"/>
      <c r="AA1238" s="13"/>
      <c r="AB1238" s="13"/>
      <c r="AC1238" s="13"/>
      <c r="AD1238" s="13"/>
      <c r="AE1238" s="13"/>
      <c r="AT1238" s="245" t="s">
        <v>319</v>
      </c>
      <c r="AU1238" s="245" t="s">
        <v>85</v>
      </c>
      <c r="AV1238" s="13" t="s">
        <v>85</v>
      </c>
      <c r="AW1238" s="13" t="s">
        <v>37</v>
      </c>
      <c r="AX1238" s="13" t="s">
        <v>76</v>
      </c>
      <c r="AY1238" s="245" t="s">
        <v>308</v>
      </c>
    </row>
    <row r="1239" s="14" customFormat="1">
      <c r="A1239" s="14"/>
      <c r="B1239" s="249"/>
      <c r="C1239" s="250"/>
      <c r="D1239" s="236" t="s">
        <v>319</v>
      </c>
      <c r="E1239" s="251" t="s">
        <v>19</v>
      </c>
      <c r="F1239" s="252" t="s">
        <v>3909</v>
      </c>
      <c r="G1239" s="250"/>
      <c r="H1239" s="251" t="s">
        <v>19</v>
      </c>
      <c r="I1239" s="253"/>
      <c r="J1239" s="250"/>
      <c r="K1239" s="250"/>
      <c r="L1239" s="254"/>
      <c r="M1239" s="255"/>
      <c r="N1239" s="256"/>
      <c r="O1239" s="256"/>
      <c r="P1239" s="256"/>
      <c r="Q1239" s="256"/>
      <c r="R1239" s="256"/>
      <c r="S1239" s="256"/>
      <c r="T1239" s="257"/>
      <c r="U1239" s="14"/>
      <c r="V1239" s="14"/>
      <c r="W1239" s="14"/>
      <c r="X1239" s="14"/>
      <c r="Y1239" s="14"/>
      <c r="Z1239" s="14"/>
      <c r="AA1239" s="14"/>
      <c r="AB1239" s="14"/>
      <c r="AC1239" s="14"/>
      <c r="AD1239" s="14"/>
      <c r="AE1239" s="14"/>
      <c r="AT1239" s="258" t="s">
        <v>319</v>
      </c>
      <c r="AU1239" s="258" t="s">
        <v>85</v>
      </c>
      <c r="AV1239" s="14" t="s">
        <v>83</v>
      </c>
      <c r="AW1239" s="14" t="s">
        <v>37</v>
      </c>
      <c r="AX1239" s="14" t="s">
        <v>76</v>
      </c>
      <c r="AY1239" s="258" t="s">
        <v>308</v>
      </c>
    </row>
    <row r="1240" s="13" customFormat="1">
      <c r="A1240" s="13"/>
      <c r="B1240" s="234"/>
      <c r="C1240" s="235"/>
      <c r="D1240" s="236" t="s">
        <v>319</v>
      </c>
      <c r="E1240" s="237" t="s">
        <v>19</v>
      </c>
      <c r="F1240" s="238" t="s">
        <v>3929</v>
      </c>
      <c r="G1240" s="235"/>
      <c r="H1240" s="239">
        <v>10</v>
      </c>
      <c r="I1240" s="240"/>
      <c r="J1240" s="235"/>
      <c r="K1240" s="235"/>
      <c r="L1240" s="241"/>
      <c r="M1240" s="242"/>
      <c r="N1240" s="243"/>
      <c r="O1240" s="243"/>
      <c r="P1240" s="243"/>
      <c r="Q1240" s="243"/>
      <c r="R1240" s="243"/>
      <c r="S1240" s="243"/>
      <c r="T1240" s="244"/>
      <c r="U1240" s="13"/>
      <c r="V1240" s="13"/>
      <c r="W1240" s="13"/>
      <c r="X1240" s="13"/>
      <c r="Y1240" s="13"/>
      <c r="Z1240" s="13"/>
      <c r="AA1240" s="13"/>
      <c r="AB1240" s="13"/>
      <c r="AC1240" s="13"/>
      <c r="AD1240" s="13"/>
      <c r="AE1240" s="13"/>
      <c r="AT1240" s="245" t="s">
        <v>319</v>
      </c>
      <c r="AU1240" s="245" t="s">
        <v>85</v>
      </c>
      <c r="AV1240" s="13" t="s">
        <v>85</v>
      </c>
      <c r="AW1240" s="13" t="s">
        <v>37</v>
      </c>
      <c r="AX1240" s="13" t="s">
        <v>76</v>
      </c>
      <c r="AY1240" s="245" t="s">
        <v>308</v>
      </c>
    </row>
    <row r="1241" s="14" customFormat="1">
      <c r="A1241" s="14"/>
      <c r="B1241" s="249"/>
      <c r="C1241" s="250"/>
      <c r="D1241" s="236" t="s">
        <v>319</v>
      </c>
      <c r="E1241" s="251" t="s">
        <v>19</v>
      </c>
      <c r="F1241" s="252" t="s">
        <v>3910</v>
      </c>
      <c r="G1241" s="250"/>
      <c r="H1241" s="251" t="s">
        <v>19</v>
      </c>
      <c r="I1241" s="253"/>
      <c r="J1241" s="250"/>
      <c r="K1241" s="250"/>
      <c r="L1241" s="254"/>
      <c r="M1241" s="255"/>
      <c r="N1241" s="256"/>
      <c r="O1241" s="256"/>
      <c r="P1241" s="256"/>
      <c r="Q1241" s="256"/>
      <c r="R1241" s="256"/>
      <c r="S1241" s="256"/>
      <c r="T1241" s="257"/>
      <c r="U1241" s="14"/>
      <c r="V1241" s="14"/>
      <c r="W1241" s="14"/>
      <c r="X1241" s="14"/>
      <c r="Y1241" s="14"/>
      <c r="Z1241" s="14"/>
      <c r="AA1241" s="14"/>
      <c r="AB1241" s="14"/>
      <c r="AC1241" s="14"/>
      <c r="AD1241" s="14"/>
      <c r="AE1241" s="14"/>
      <c r="AT1241" s="258" t="s">
        <v>319</v>
      </c>
      <c r="AU1241" s="258" t="s">
        <v>85</v>
      </c>
      <c r="AV1241" s="14" t="s">
        <v>83</v>
      </c>
      <c r="AW1241" s="14" t="s">
        <v>37</v>
      </c>
      <c r="AX1241" s="14" t="s">
        <v>76</v>
      </c>
      <c r="AY1241" s="258" t="s">
        <v>308</v>
      </c>
    </row>
    <row r="1242" s="13" customFormat="1">
      <c r="A1242" s="13"/>
      <c r="B1242" s="234"/>
      <c r="C1242" s="235"/>
      <c r="D1242" s="236" t="s">
        <v>319</v>
      </c>
      <c r="E1242" s="237" t="s">
        <v>19</v>
      </c>
      <c r="F1242" s="238" t="s">
        <v>3930</v>
      </c>
      <c r="G1242" s="235"/>
      <c r="H1242" s="239">
        <v>30</v>
      </c>
      <c r="I1242" s="240"/>
      <c r="J1242" s="235"/>
      <c r="K1242" s="235"/>
      <c r="L1242" s="241"/>
      <c r="M1242" s="242"/>
      <c r="N1242" s="243"/>
      <c r="O1242" s="243"/>
      <c r="P1242" s="243"/>
      <c r="Q1242" s="243"/>
      <c r="R1242" s="243"/>
      <c r="S1242" s="243"/>
      <c r="T1242" s="244"/>
      <c r="U1242" s="13"/>
      <c r="V1242" s="13"/>
      <c r="W1242" s="13"/>
      <c r="X1242" s="13"/>
      <c r="Y1242" s="13"/>
      <c r="Z1242" s="13"/>
      <c r="AA1242" s="13"/>
      <c r="AB1242" s="13"/>
      <c r="AC1242" s="13"/>
      <c r="AD1242" s="13"/>
      <c r="AE1242" s="13"/>
      <c r="AT1242" s="245" t="s">
        <v>319</v>
      </c>
      <c r="AU1242" s="245" t="s">
        <v>85</v>
      </c>
      <c r="AV1242" s="13" t="s">
        <v>85</v>
      </c>
      <c r="AW1242" s="13" t="s">
        <v>37</v>
      </c>
      <c r="AX1242" s="13" t="s">
        <v>76</v>
      </c>
      <c r="AY1242" s="245" t="s">
        <v>308</v>
      </c>
    </row>
    <row r="1243" s="14" customFormat="1">
      <c r="A1243" s="14"/>
      <c r="B1243" s="249"/>
      <c r="C1243" s="250"/>
      <c r="D1243" s="236" t="s">
        <v>319</v>
      </c>
      <c r="E1243" s="251" t="s">
        <v>19</v>
      </c>
      <c r="F1243" s="252" t="s">
        <v>3911</v>
      </c>
      <c r="G1243" s="250"/>
      <c r="H1243" s="251" t="s">
        <v>19</v>
      </c>
      <c r="I1243" s="253"/>
      <c r="J1243" s="250"/>
      <c r="K1243" s="250"/>
      <c r="L1243" s="254"/>
      <c r="M1243" s="255"/>
      <c r="N1243" s="256"/>
      <c r="O1243" s="256"/>
      <c r="P1243" s="256"/>
      <c r="Q1243" s="256"/>
      <c r="R1243" s="256"/>
      <c r="S1243" s="256"/>
      <c r="T1243" s="257"/>
      <c r="U1243" s="14"/>
      <c r="V1243" s="14"/>
      <c r="W1243" s="14"/>
      <c r="X1243" s="14"/>
      <c r="Y1243" s="14"/>
      <c r="Z1243" s="14"/>
      <c r="AA1243" s="14"/>
      <c r="AB1243" s="14"/>
      <c r="AC1243" s="14"/>
      <c r="AD1243" s="14"/>
      <c r="AE1243" s="14"/>
      <c r="AT1243" s="258" t="s">
        <v>319</v>
      </c>
      <c r="AU1243" s="258" t="s">
        <v>85</v>
      </c>
      <c r="AV1243" s="14" t="s">
        <v>83</v>
      </c>
      <c r="AW1243" s="14" t="s">
        <v>37</v>
      </c>
      <c r="AX1243" s="14" t="s">
        <v>76</v>
      </c>
      <c r="AY1243" s="258" t="s">
        <v>308</v>
      </c>
    </row>
    <row r="1244" s="13" customFormat="1">
      <c r="A1244" s="13"/>
      <c r="B1244" s="234"/>
      <c r="C1244" s="235"/>
      <c r="D1244" s="236" t="s">
        <v>319</v>
      </c>
      <c r="E1244" s="237" t="s">
        <v>19</v>
      </c>
      <c r="F1244" s="238" t="s">
        <v>3929</v>
      </c>
      <c r="G1244" s="235"/>
      <c r="H1244" s="239">
        <v>10</v>
      </c>
      <c r="I1244" s="240"/>
      <c r="J1244" s="235"/>
      <c r="K1244" s="235"/>
      <c r="L1244" s="241"/>
      <c r="M1244" s="242"/>
      <c r="N1244" s="243"/>
      <c r="O1244" s="243"/>
      <c r="P1244" s="243"/>
      <c r="Q1244" s="243"/>
      <c r="R1244" s="243"/>
      <c r="S1244" s="243"/>
      <c r="T1244" s="244"/>
      <c r="U1244" s="13"/>
      <c r="V1244" s="13"/>
      <c r="W1244" s="13"/>
      <c r="X1244" s="13"/>
      <c r="Y1244" s="13"/>
      <c r="Z1244" s="13"/>
      <c r="AA1244" s="13"/>
      <c r="AB1244" s="13"/>
      <c r="AC1244" s="13"/>
      <c r="AD1244" s="13"/>
      <c r="AE1244" s="13"/>
      <c r="AT1244" s="245" t="s">
        <v>319</v>
      </c>
      <c r="AU1244" s="245" t="s">
        <v>85</v>
      </c>
      <c r="AV1244" s="13" t="s">
        <v>85</v>
      </c>
      <c r="AW1244" s="13" t="s">
        <v>37</v>
      </c>
      <c r="AX1244" s="13" t="s">
        <v>76</v>
      </c>
      <c r="AY1244" s="245" t="s">
        <v>308</v>
      </c>
    </row>
    <row r="1245" s="14" customFormat="1">
      <c r="A1245" s="14"/>
      <c r="B1245" s="249"/>
      <c r="C1245" s="250"/>
      <c r="D1245" s="236" t="s">
        <v>319</v>
      </c>
      <c r="E1245" s="251" t="s">
        <v>19</v>
      </c>
      <c r="F1245" s="252" t="s">
        <v>3912</v>
      </c>
      <c r="G1245" s="250"/>
      <c r="H1245" s="251" t="s">
        <v>19</v>
      </c>
      <c r="I1245" s="253"/>
      <c r="J1245" s="250"/>
      <c r="K1245" s="250"/>
      <c r="L1245" s="254"/>
      <c r="M1245" s="255"/>
      <c r="N1245" s="256"/>
      <c r="O1245" s="256"/>
      <c r="P1245" s="256"/>
      <c r="Q1245" s="256"/>
      <c r="R1245" s="256"/>
      <c r="S1245" s="256"/>
      <c r="T1245" s="257"/>
      <c r="U1245" s="14"/>
      <c r="V1245" s="14"/>
      <c r="W1245" s="14"/>
      <c r="X1245" s="14"/>
      <c r="Y1245" s="14"/>
      <c r="Z1245" s="14"/>
      <c r="AA1245" s="14"/>
      <c r="AB1245" s="14"/>
      <c r="AC1245" s="14"/>
      <c r="AD1245" s="14"/>
      <c r="AE1245" s="14"/>
      <c r="AT1245" s="258" t="s">
        <v>319</v>
      </c>
      <c r="AU1245" s="258" t="s">
        <v>85</v>
      </c>
      <c r="AV1245" s="14" t="s">
        <v>83</v>
      </c>
      <c r="AW1245" s="14" t="s">
        <v>37</v>
      </c>
      <c r="AX1245" s="14" t="s">
        <v>76</v>
      </c>
      <c r="AY1245" s="258" t="s">
        <v>308</v>
      </c>
    </row>
    <row r="1246" s="13" customFormat="1">
      <c r="A1246" s="13"/>
      <c r="B1246" s="234"/>
      <c r="C1246" s="235"/>
      <c r="D1246" s="236" t="s">
        <v>319</v>
      </c>
      <c r="E1246" s="237" t="s">
        <v>19</v>
      </c>
      <c r="F1246" s="238" t="s">
        <v>3928</v>
      </c>
      <c r="G1246" s="235"/>
      <c r="H1246" s="239">
        <v>20</v>
      </c>
      <c r="I1246" s="240"/>
      <c r="J1246" s="235"/>
      <c r="K1246" s="235"/>
      <c r="L1246" s="241"/>
      <c r="M1246" s="242"/>
      <c r="N1246" s="243"/>
      <c r="O1246" s="243"/>
      <c r="P1246" s="243"/>
      <c r="Q1246" s="243"/>
      <c r="R1246" s="243"/>
      <c r="S1246" s="243"/>
      <c r="T1246" s="244"/>
      <c r="U1246" s="13"/>
      <c r="V1246" s="13"/>
      <c r="W1246" s="13"/>
      <c r="X1246" s="13"/>
      <c r="Y1246" s="13"/>
      <c r="Z1246" s="13"/>
      <c r="AA1246" s="13"/>
      <c r="AB1246" s="13"/>
      <c r="AC1246" s="13"/>
      <c r="AD1246" s="13"/>
      <c r="AE1246" s="13"/>
      <c r="AT1246" s="245" t="s">
        <v>319</v>
      </c>
      <c r="AU1246" s="245" t="s">
        <v>85</v>
      </c>
      <c r="AV1246" s="13" t="s">
        <v>85</v>
      </c>
      <c r="AW1246" s="13" t="s">
        <v>37</v>
      </c>
      <c r="AX1246" s="13" t="s">
        <v>76</v>
      </c>
      <c r="AY1246" s="245" t="s">
        <v>308</v>
      </c>
    </row>
    <row r="1247" s="14" customFormat="1">
      <c r="A1247" s="14"/>
      <c r="B1247" s="249"/>
      <c r="C1247" s="250"/>
      <c r="D1247" s="236" t="s">
        <v>319</v>
      </c>
      <c r="E1247" s="251" t="s">
        <v>19</v>
      </c>
      <c r="F1247" s="252" t="s">
        <v>3913</v>
      </c>
      <c r="G1247" s="250"/>
      <c r="H1247" s="251" t="s">
        <v>19</v>
      </c>
      <c r="I1247" s="253"/>
      <c r="J1247" s="250"/>
      <c r="K1247" s="250"/>
      <c r="L1247" s="254"/>
      <c r="M1247" s="255"/>
      <c r="N1247" s="256"/>
      <c r="O1247" s="256"/>
      <c r="P1247" s="256"/>
      <c r="Q1247" s="256"/>
      <c r="R1247" s="256"/>
      <c r="S1247" s="256"/>
      <c r="T1247" s="257"/>
      <c r="U1247" s="14"/>
      <c r="V1247" s="14"/>
      <c r="W1247" s="14"/>
      <c r="X1247" s="14"/>
      <c r="Y1247" s="14"/>
      <c r="Z1247" s="14"/>
      <c r="AA1247" s="14"/>
      <c r="AB1247" s="14"/>
      <c r="AC1247" s="14"/>
      <c r="AD1247" s="14"/>
      <c r="AE1247" s="14"/>
      <c r="AT1247" s="258" t="s">
        <v>319</v>
      </c>
      <c r="AU1247" s="258" t="s">
        <v>85</v>
      </c>
      <c r="AV1247" s="14" t="s">
        <v>83</v>
      </c>
      <c r="AW1247" s="14" t="s">
        <v>37</v>
      </c>
      <c r="AX1247" s="14" t="s">
        <v>76</v>
      </c>
      <c r="AY1247" s="258" t="s">
        <v>308</v>
      </c>
    </row>
    <row r="1248" s="13" customFormat="1">
      <c r="A1248" s="13"/>
      <c r="B1248" s="234"/>
      <c r="C1248" s="235"/>
      <c r="D1248" s="236" t="s">
        <v>319</v>
      </c>
      <c r="E1248" s="237" t="s">
        <v>19</v>
      </c>
      <c r="F1248" s="238" t="s">
        <v>3928</v>
      </c>
      <c r="G1248" s="235"/>
      <c r="H1248" s="239">
        <v>20</v>
      </c>
      <c r="I1248" s="240"/>
      <c r="J1248" s="235"/>
      <c r="K1248" s="235"/>
      <c r="L1248" s="241"/>
      <c r="M1248" s="242"/>
      <c r="N1248" s="243"/>
      <c r="O1248" s="243"/>
      <c r="P1248" s="243"/>
      <c r="Q1248" s="243"/>
      <c r="R1248" s="243"/>
      <c r="S1248" s="243"/>
      <c r="T1248" s="244"/>
      <c r="U1248" s="13"/>
      <c r="V1248" s="13"/>
      <c r="W1248" s="13"/>
      <c r="X1248" s="13"/>
      <c r="Y1248" s="13"/>
      <c r="Z1248" s="13"/>
      <c r="AA1248" s="13"/>
      <c r="AB1248" s="13"/>
      <c r="AC1248" s="13"/>
      <c r="AD1248" s="13"/>
      <c r="AE1248" s="13"/>
      <c r="AT1248" s="245" t="s">
        <v>319</v>
      </c>
      <c r="AU1248" s="245" t="s">
        <v>85</v>
      </c>
      <c r="AV1248" s="13" t="s">
        <v>85</v>
      </c>
      <c r="AW1248" s="13" t="s">
        <v>37</v>
      </c>
      <c r="AX1248" s="13" t="s">
        <v>76</v>
      </c>
      <c r="AY1248" s="245" t="s">
        <v>308</v>
      </c>
    </row>
    <row r="1249" s="15" customFormat="1">
      <c r="A1249" s="15"/>
      <c r="B1249" s="259"/>
      <c r="C1249" s="260"/>
      <c r="D1249" s="236" t="s">
        <v>319</v>
      </c>
      <c r="E1249" s="261" t="s">
        <v>19</v>
      </c>
      <c r="F1249" s="262" t="s">
        <v>448</v>
      </c>
      <c r="G1249" s="260"/>
      <c r="H1249" s="263">
        <v>120</v>
      </c>
      <c r="I1249" s="264"/>
      <c r="J1249" s="260"/>
      <c r="K1249" s="260"/>
      <c r="L1249" s="265"/>
      <c r="M1249" s="266"/>
      <c r="N1249" s="267"/>
      <c r="O1249" s="267"/>
      <c r="P1249" s="267"/>
      <c r="Q1249" s="267"/>
      <c r="R1249" s="267"/>
      <c r="S1249" s="267"/>
      <c r="T1249" s="268"/>
      <c r="U1249" s="15"/>
      <c r="V1249" s="15"/>
      <c r="W1249" s="15"/>
      <c r="X1249" s="15"/>
      <c r="Y1249" s="15"/>
      <c r="Z1249" s="15"/>
      <c r="AA1249" s="15"/>
      <c r="AB1249" s="15"/>
      <c r="AC1249" s="15"/>
      <c r="AD1249" s="15"/>
      <c r="AE1249" s="15"/>
      <c r="AT1249" s="269" t="s">
        <v>319</v>
      </c>
      <c r="AU1249" s="269" t="s">
        <v>85</v>
      </c>
      <c r="AV1249" s="15" t="s">
        <v>315</v>
      </c>
      <c r="AW1249" s="15" t="s">
        <v>37</v>
      </c>
      <c r="AX1249" s="15" t="s">
        <v>83</v>
      </c>
      <c r="AY1249" s="269" t="s">
        <v>308</v>
      </c>
    </row>
    <row r="1250" s="2" customFormat="1" ht="16.5" customHeight="1">
      <c r="A1250" s="41"/>
      <c r="B1250" s="42"/>
      <c r="C1250" s="216" t="s">
        <v>3931</v>
      </c>
      <c r="D1250" s="216" t="s">
        <v>310</v>
      </c>
      <c r="E1250" s="217" t="s">
        <v>3576</v>
      </c>
      <c r="F1250" s="218" t="s">
        <v>3577</v>
      </c>
      <c r="G1250" s="219" t="s">
        <v>323</v>
      </c>
      <c r="H1250" s="220">
        <v>24</v>
      </c>
      <c r="I1250" s="221"/>
      <c r="J1250" s="222">
        <f>ROUND(I1250*H1250,2)</f>
        <v>0</v>
      </c>
      <c r="K1250" s="218" t="s">
        <v>314</v>
      </c>
      <c r="L1250" s="47"/>
      <c r="M1250" s="223" t="s">
        <v>19</v>
      </c>
      <c r="N1250" s="224" t="s">
        <v>47</v>
      </c>
      <c r="O1250" s="87"/>
      <c r="P1250" s="225">
        <f>O1250*H1250</f>
        <v>0</v>
      </c>
      <c r="Q1250" s="225">
        <v>0</v>
      </c>
      <c r="R1250" s="225">
        <f>Q1250*H1250</f>
        <v>0</v>
      </c>
      <c r="S1250" s="225">
        <v>0</v>
      </c>
      <c r="T1250" s="226">
        <f>S1250*H1250</f>
        <v>0</v>
      </c>
      <c r="U1250" s="41"/>
      <c r="V1250" s="41"/>
      <c r="W1250" s="41"/>
      <c r="X1250" s="41"/>
      <c r="Y1250" s="41"/>
      <c r="Z1250" s="41"/>
      <c r="AA1250" s="41"/>
      <c r="AB1250" s="41"/>
      <c r="AC1250" s="41"/>
      <c r="AD1250" s="41"/>
      <c r="AE1250" s="41"/>
      <c r="AR1250" s="227" t="s">
        <v>782</v>
      </c>
      <c r="AT1250" s="227" t="s">
        <v>310</v>
      </c>
      <c r="AU1250" s="227" t="s">
        <v>85</v>
      </c>
      <c r="AY1250" s="20" t="s">
        <v>308</v>
      </c>
      <c r="BE1250" s="228">
        <f>IF(N1250="základní",J1250,0)</f>
        <v>0</v>
      </c>
      <c r="BF1250" s="228">
        <f>IF(N1250="snížená",J1250,0)</f>
        <v>0</v>
      </c>
      <c r="BG1250" s="228">
        <f>IF(N1250="zákl. přenesená",J1250,0)</f>
        <v>0</v>
      </c>
      <c r="BH1250" s="228">
        <f>IF(N1250="sníž. přenesená",J1250,0)</f>
        <v>0</v>
      </c>
      <c r="BI1250" s="228">
        <f>IF(N1250="nulová",J1250,0)</f>
        <v>0</v>
      </c>
      <c r="BJ1250" s="20" t="s">
        <v>83</v>
      </c>
      <c r="BK1250" s="228">
        <f>ROUND(I1250*H1250,2)</f>
        <v>0</v>
      </c>
      <c r="BL1250" s="20" t="s">
        <v>782</v>
      </c>
      <c r="BM1250" s="227" t="s">
        <v>3932</v>
      </c>
    </row>
    <row r="1251" s="2" customFormat="1">
      <c r="A1251" s="41"/>
      <c r="B1251" s="42"/>
      <c r="C1251" s="43"/>
      <c r="D1251" s="229" t="s">
        <v>317</v>
      </c>
      <c r="E1251" s="43"/>
      <c r="F1251" s="230" t="s">
        <v>3579</v>
      </c>
      <c r="G1251" s="43"/>
      <c r="H1251" s="43"/>
      <c r="I1251" s="231"/>
      <c r="J1251" s="43"/>
      <c r="K1251" s="43"/>
      <c r="L1251" s="47"/>
      <c r="M1251" s="232"/>
      <c r="N1251" s="233"/>
      <c r="O1251" s="87"/>
      <c r="P1251" s="87"/>
      <c r="Q1251" s="87"/>
      <c r="R1251" s="87"/>
      <c r="S1251" s="87"/>
      <c r="T1251" s="88"/>
      <c r="U1251" s="41"/>
      <c r="V1251" s="41"/>
      <c r="W1251" s="41"/>
      <c r="X1251" s="41"/>
      <c r="Y1251" s="41"/>
      <c r="Z1251" s="41"/>
      <c r="AA1251" s="41"/>
      <c r="AB1251" s="41"/>
      <c r="AC1251" s="41"/>
      <c r="AD1251" s="41"/>
      <c r="AE1251" s="41"/>
      <c r="AT1251" s="20" t="s">
        <v>317</v>
      </c>
      <c r="AU1251" s="20" t="s">
        <v>85</v>
      </c>
    </row>
    <row r="1252" s="14" customFormat="1">
      <c r="A1252" s="14"/>
      <c r="B1252" s="249"/>
      <c r="C1252" s="250"/>
      <c r="D1252" s="236" t="s">
        <v>319</v>
      </c>
      <c r="E1252" s="251" t="s">
        <v>19</v>
      </c>
      <c r="F1252" s="252" t="s">
        <v>3043</v>
      </c>
      <c r="G1252" s="250"/>
      <c r="H1252" s="251" t="s">
        <v>19</v>
      </c>
      <c r="I1252" s="253"/>
      <c r="J1252" s="250"/>
      <c r="K1252" s="250"/>
      <c r="L1252" s="254"/>
      <c r="M1252" s="255"/>
      <c r="N1252" s="256"/>
      <c r="O1252" s="256"/>
      <c r="P1252" s="256"/>
      <c r="Q1252" s="256"/>
      <c r="R1252" s="256"/>
      <c r="S1252" s="256"/>
      <c r="T1252" s="257"/>
      <c r="U1252" s="14"/>
      <c r="V1252" s="14"/>
      <c r="W1252" s="14"/>
      <c r="X1252" s="14"/>
      <c r="Y1252" s="14"/>
      <c r="Z1252" s="14"/>
      <c r="AA1252" s="14"/>
      <c r="AB1252" s="14"/>
      <c r="AC1252" s="14"/>
      <c r="AD1252" s="14"/>
      <c r="AE1252" s="14"/>
      <c r="AT1252" s="258" t="s">
        <v>319</v>
      </c>
      <c r="AU1252" s="258" t="s">
        <v>85</v>
      </c>
      <c r="AV1252" s="14" t="s">
        <v>83</v>
      </c>
      <c r="AW1252" s="14" t="s">
        <v>37</v>
      </c>
      <c r="AX1252" s="14" t="s">
        <v>76</v>
      </c>
      <c r="AY1252" s="258" t="s">
        <v>308</v>
      </c>
    </row>
    <row r="1253" s="14" customFormat="1">
      <c r="A1253" s="14"/>
      <c r="B1253" s="249"/>
      <c r="C1253" s="250"/>
      <c r="D1253" s="236" t="s">
        <v>319</v>
      </c>
      <c r="E1253" s="251" t="s">
        <v>19</v>
      </c>
      <c r="F1253" s="252" t="s">
        <v>3907</v>
      </c>
      <c r="G1253" s="250"/>
      <c r="H1253" s="251" t="s">
        <v>19</v>
      </c>
      <c r="I1253" s="253"/>
      <c r="J1253" s="250"/>
      <c r="K1253" s="250"/>
      <c r="L1253" s="254"/>
      <c r="M1253" s="255"/>
      <c r="N1253" s="256"/>
      <c r="O1253" s="256"/>
      <c r="P1253" s="256"/>
      <c r="Q1253" s="256"/>
      <c r="R1253" s="256"/>
      <c r="S1253" s="256"/>
      <c r="T1253" s="257"/>
      <c r="U1253" s="14"/>
      <c r="V1253" s="14"/>
      <c r="W1253" s="14"/>
      <c r="X1253" s="14"/>
      <c r="Y1253" s="14"/>
      <c r="Z1253" s="14"/>
      <c r="AA1253" s="14"/>
      <c r="AB1253" s="14"/>
      <c r="AC1253" s="14"/>
      <c r="AD1253" s="14"/>
      <c r="AE1253" s="14"/>
      <c r="AT1253" s="258" t="s">
        <v>319</v>
      </c>
      <c r="AU1253" s="258" t="s">
        <v>85</v>
      </c>
      <c r="AV1253" s="14" t="s">
        <v>83</v>
      </c>
      <c r="AW1253" s="14" t="s">
        <v>37</v>
      </c>
      <c r="AX1253" s="14" t="s">
        <v>76</v>
      </c>
      <c r="AY1253" s="258" t="s">
        <v>308</v>
      </c>
    </row>
    <row r="1254" s="13" customFormat="1">
      <c r="A1254" s="13"/>
      <c r="B1254" s="234"/>
      <c r="C1254" s="235"/>
      <c r="D1254" s="236" t="s">
        <v>319</v>
      </c>
      <c r="E1254" s="237" t="s">
        <v>19</v>
      </c>
      <c r="F1254" s="238" t="s">
        <v>315</v>
      </c>
      <c r="G1254" s="235"/>
      <c r="H1254" s="239">
        <v>4</v>
      </c>
      <c r="I1254" s="240"/>
      <c r="J1254" s="235"/>
      <c r="K1254" s="235"/>
      <c r="L1254" s="241"/>
      <c r="M1254" s="242"/>
      <c r="N1254" s="243"/>
      <c r="O1254" s="243"/>
      <c r="P1254" s="243"/>
      <c r="Q1254" s="243"/>
      <c r="R1254" s="243"/>
      <c r="S1254" s="243"/>
      <c r="T1254" s="244"/>
      <c r="U1254" s="13"/>
      <c r="V1254" s="13"/>
      <c r="W1254" s="13"/>
      <c r="X1254" s="13"/>
      <c r="Y1254" s="13"/>
      <c r="Z1254" s="13"/>
      <c r="AA1254" s="13"/>
      <c r="AB1254" s="13"/>
      <c r="AC1254" s="13"/>
      <c r="AD1254" s="13"/>
      <c r="AE1254" s="13"/>
      <c r="AT1254" s="245" t="s">
        <v>319</v>
      </c>
      <c r="AU1254" s="245" t="s">
        <v>85</v>
      </c>
      <c r="AV1254" s="13" t="s">
        <v>85</v>
      </c>
      <c r="AW1254" s="13" t="s">
        <v>37</v>
      </c>
      <c r="AX1254" s="13" t="s">
        <v>76</v>
      </c>
      <c r="AY1254" s="245" t="s">
        <v>308</v>
      </c>
    </row>
    <row r="1255" s="14" customFormat="1">
      <c r="A1255" s="14"/>
      <c r="B1255" s="249"/>
      <c r="C1255" s="250"/>
      <c r="D1255" s="236" t="s">
        <v>319</v>
      </c>
      <c r="E1255" s="251" t="s">
        <v>19</v>
      </c>
      <c r="F1255" s="252" t="s">
        <v>3908</v>
      </c>
      <c r="G1255" s="250"/>
      <c r="H1255" s="251" t="s">
        <v>19</v>
      </c>
      <c r="I1255" s="253"/>
      <c r="J1255" s="250"/>
      <c r="K1255" s="250"/>
      <c r="L1255" s="254"/>
      <c r="M1255" s="255"/>
      <c r="N1255" s="256"/>
      <c r="O1255" s="256"/>
      <c r="P1255" s="256"/>
      <c r="Q1255" s="256"/>
      <c r="R1255" s="256"/>
      <c r="S1255" s="256"/>
      <c r="T1255" s="257"/>
      <c r="U1255" s="14"/>
      <c r="V1255" s="14"/>
      <c r="W1255" s="14"/>
      <c r="X1255" s="14"/>
      <c r="Y1255" s="14"/>
      <c r="Z1255" s="14"/>
      <c r="AA1255" s="14"/>
      <c r="AB1255" s="14"/>
      <c r="AC1255" s="14"/>
      <c r="AD1255" s="14"/>
      <c r="AE1255" s="14"/>
      <c r="AT1255" s="258" t="s">
        <v>319</v>
      </c>
      <c r="AU1255" s="258" t="s">
        <v>85</v>
      </c>
      <c r="AV1255" s="14" t="s">
        <v>83</v>
      </c>
      <c r="AW1255" s="14" t="s">
        <v>37</v>
      </c>
      <c r="AX1255" s="14" t="s">
        <v>76</v>
      </c>
      <c r="AY1255" s="258" t="s">
        <v>308</v>
      </c>
    </row>
    <row r="1256" s="13" customFormat="1">
      <c r="A1256" s="13"/>
      <c r="B1256" s="234"/>
      <c r="C1256" s="235"/>
      <c r="D1256" s="236" t="s">
        <v>319</v>
      </c>
      <c r="E1256" s="237" t="s">
        <v>19</v>
      </c>
      <c r="F1256" s="238" t="s">
        <v>85</v>
      </c>
      <c r="G1256" s="235"/>
      <c r="H1256" s="239">
        <v>2</v>
      </c>
      <c r="I1256" s="240"/>
      <c r="J1256" s="235"/>
      <c r="K1256" s="235"/>
      <c r="L1256" s="241"/>
      <c r="M1256" s="242"/>
      <c r="N1256" s="243"/>
      <c r="O1256" s="243"/>
      <c r="P1256" s="243"/>
      <c r="Q1256" s="243"/>
      <c r="R1256" s="243"/>
      <c r="S1256" s="243"/>
      <c r="T1256" s="244"/>
      <c r="U1256" s="13"/>
      <c r="V1256" s="13"/>
      <c r="W1256" s="13"/>
      <c r="X1256" s="13"/>
      <c r="Y1256" s="13"/>
      <c r="Z1256" s="13"/>
      <c r="AA1256" s="13"/>
      <c r="AB1256" s="13"/>
      <c r="AC1256" s="13"/>
      <c r="AD1256" s="13"/>
      <c r="AE1256" s="13"/>
      <c r="AT1256" s="245" t="s">
        <v>319</v>
      </c>
      <c r="AU1256" s="245" t="s">
        <v>85</v>
      </c>
      <c r="AV1256" s="13" t="s">
        <v>85</v>
      </c>
      <c r="AW1256" s="13" t="s">
        <v>37</v>
      </c>
      <c r="AX1256" s="13" t="s">
        <v>76</v>
      </c>
      <c r="AY1256" s="245" t="s">
        <v>308</v>
      </c>
    </row>
    <row r="1257" s="14" customFormat="1">
      <c r="A1257" s="14"/>
      <c r="B1257" s="249"/>
      <c r="C1257" s="250"/>
      <c r="D1257" s="236" t="s">
        <v>319</v>
      </c>
      <c r="E1257" s="251" t="s">
        <v>19</v>
      </c>
      <c r="F1257" s="252" t="s">
        <v>3909</v>
      </c>
      <c r="G1257" s="250"/>
      <c r="H1257" s="251" t="s">
        <v>19</v>
      </c>
      <c r="I1257" s="253"/>
      <c r="J1257" s="250"/>
      <c r="K1257" s="250"/>
      <c r="L1257" s="254"/>
      <c r="M1257" s="255"/>
      <c r="N1257" s="256"/>
      <c r="O1257" s="256"/>
      <c r="P1257" s="256"/>
      <c r="Q1257" s="256"/>
      <c r="R1257" s="256"/>
      <c r="S1257" s="256"/>
      <c r="T1257" s="257"/>
      <c r="U1257" s="14"/>
      <c r="V1257" s="14"/>
      <c r="W1257" s="14"/>
      <c r="X1257" s="14"/>
      <c r="Y1257" s="14"/>
      <c r="Z1257" s="14"/>
      <c r="AA1257" s="14"/>
      <c r="AB1257" s="14"/>
      <c r="AC1257" s="14"/>
      <c r="AD1257" s="14"/>
      <c r="AE1257" s="14"/>
      <c r="AT1257" s="258" t="s">
        <v>319</v>
      </c>
      <c r="AU1257" s="258" t="s">
        <v>85</v>
      </c>
      <c r="AV1257" s="14" t="s">
        <v>83</v>
      </c>
      <c r="AW1257" s="14" t="s">
        <v>37</v>
      </c>
      <c r="AX1257" s="14" t="s">
        <v>76</v>
      </c>
      <c r="AY1257" s="258" t="s">
        <v>308</v>
      </c>
    </row>
    <row r="1258" s="13" customFormat="1">
      <c r="A1258" s="13"/>
      <c r="B1258" s="234"/>
      <c r="C1258" s="235"/>
      <c r="D1258" s="236" t="s">
        <v>319</v>
      </c>
      <c r="E1258" s="237" t="s">
        <v>19</v>
      </c>
      <c r="F1258" s="238" t="s">
        <v>85</v>
      </c>
      <c r="G1258" s="235"/>
      <c r="H1258" s="239">
        <v>2</v>
      </c>
      <c r="I1258" s="240"/>
      <c r="J1258" s="235"/>
      <c r="K1258" s="235"/>
      <c r="L1258" s="241"/>
      <c r="M1258" s="242"/>
      <c r="N1258" s="243"/>
      <c r="O1258" s="243"/>
      <c r="P1258" s="243"/>
      <c r="Q1258" s="243"/>
      <c r="R1258" s="243"/>
      <c r="S1258" s="243"/>
      <c r="T1258" s="244"/>
      <c r="U1258" s="13"/>
      <c r="V1258" s="13"/>
      <c r="W1258" s="13"/>
      <c r="X1258" s="13"/>
      <c r="Y1258" s="13"/>
      <c r="Z1258" s="13"/>
      <c r="AA1258" s="13"/>
      <c r="AB1258" s="13"/>
      <c r="AC1258" s="13"/>
      <c r="AD1258" s="13"/>
      <c r="AE1258" s="13"/>
      <c r="AT1258" s="245" t="s">
        <v>319</v>
      </c>
      <c r="AU1258" s="245" t="s">
        <v>85</v>
      </c>
      <c r="AV1258" s="13" t="s">
        <v>85</v>
      </c>
      <c r="AW1258" s="13" t="s">
        <v>37</v>
      </c>
      <c r="AX1258" s="13" t="s">
        <v>76</v>
      </c>
      <c r="AY1258" s="245" t="s">
        <v>308</v>
      </c>
    </row>
    <row r="1259" s="14" customFormat="1">
      <c r="A1259" s="14"/>
      <c r="B1259" s="249"/>
      <c r="C1259" s="250"/>
      <c r="D1259" s="236" t="s">
        <v>319</v>
      </c>
      <c r="E1259" s="251" t="s">
        <v>19</v>
      </c>
      <c r="F1259" s="252" t="s">
        <v>3910</v>
      </c>
      <c r="G1259" s="250"/>
      <c r="H1259" s="251" t="s">
        <v>19</v>
      </c>
      <c r="I1259" s="253"/>
      <c r="J1259" s="250"/>
      <c r="K1259" s="250"/>
      <c r="L1259" s="254"/>
      <c r="M1259" s="255"/>
      <c r="N1259" s="256"/>
      <c r="O1259" s="256"/>
      <c r="P1259" s="256"/>
      <c r="Q1259" s="256"/>
      <c r="R1259" s="256"/>
      <c r="S1259" s="256"/>
      <c r="T1259" s="257"/>
      <c r="U1259" s="14"/>
      <c r="V1259" s="14"/>
      <c r="W1259" s="14"/>
      <c r="X1259" s="14"/>
      <c r="Y1259" s="14"/>
      <c r="Z1259" s="14"/>
      <c r="AA1259" s="14"/>
      <c r="AB1259" s="14"/>
      <c r="AC1259" s="14"/>
      <c r="AD1259" s="14"/>
      <c r="AE1259" s="14"/>
      <c r="AT1259" s="258" t="s">
        <v>319</v>
      </c>
      <c r="AU1259" s="258" t="s">
        <v>85</v>
      </c>
      <c r="AV1259" s="14" t="s">
        <v>83</v>
      </c>
      <c r="AW1259" s="14" t="s">
        <v>37</v>
      </c>
      <c r="AX1259" s="14" t="s">
        <v>76</v>
      </c>
      <c r="AY1259" s="258" t="s">
        <v>308</v>
      </c>
    </row>
    <row r="1260" s="13" customFormat="1">
      <c r="A1260" s="13"/>
      <c r="B1260" s="234"/>
      <c r="C1260" s="235"/>
      <c r="D1260" s="236" t="s">
        <v>319</v>
      </c>
      <c r="E1260" s="237" t="s">
        <v>19</v>
      </c>
      <c r="F1260" s="238" t="s">
        <v>342</v>
      </c>
      <c r="G1260" s="235"/>
      <c r="H1260" s="239">
        <v>6</v>
      </c>
      <c r="I1260" s="240"/>
      <c r="J1260" s="235"/>
      <c r="K1260" s="235"/>
      <c r="L1260" s="241"/>
      <c r="M1260" s="242"/>
      <c r="N1260" s="243"/>
      <c r="O1260" s="243"/>
      <c r="P1260" s="243"/>
      <c r="Q1260" s="243"/>
      <c r="R1260" s="243"/>
      <c r="S1260" s="243"/>
      <c r="T1260" s="244"/>
      <c r="U1260" s="13"/>
      <c r="V1260" s="13"/>
      <c r="W1260" s="13"/>
      <c r="X1260" s="13"/>
      <c r="Y1260" s="13"/>
      <c r="Z1260" s="13"/>
      <c r="AA1260" s="13"/>
      <c r="AB1260" s="13"/>
      <c r="AC1260" s="13"/>
      <c r="AD1260" s="13"/>
      <c r="AE1260" s="13"/>
      <c r="AT1260" s="245" t="s">
        <v>319</v>
      </c>
      <c r="AU1260" s="245" t="s">
        <v>85</v>
      </c>
      <c r="AV1260" s="13" t="s">
        <v>85</v>
      </c>
      <c r="AW1260" s="13" t="s">
        <v>37</v>
      </c>
      <c r="AX1260" s="13" t="s">
        <v>76</v>
      </c>
      <c r="AY1260" s="245" t="s">
        <v>308</v>
      </c>
    </row>
    <row r="1261" s="14" customFormat="1">
      <c r="A1261" s="14"/>
      <c r="B1261" s="249"/>
      <c r="C1261" s="250"/>
      <c r="D1261" s="236" t="s">
        <v>319</v>
      </c>
      <c r="E1261" s="251" t="s">
        <v>19</v>
      </c>
      <c r="F1261" s="252" t="s">
        <v>3911</v>
      </c>
      <c r="G1261" s="250"/>
      <c r="H1261" s="251" t="s">
        <v>19</v>
      </c>
      <c r="I1261" s="253"/>
      <c r="J1261" s="250"/>
      <c r="K1261" s="250"/>
      <c r="L1261" s="254"/>
      <c r="M1261" s="255"/>
      <c r="N1261" s="256"/>
      <c r="O1261" s="256"/>
      <c r="P1261" s="256"/>
      <c r="Q1261" s="256"/>
      <c r="R1261" s="256"/>
      <c r="S1261" s="256"/>
      <c r="T1261" s="257"/>
      <c r="U1261" s="14"/>
      <c r="V1261" s="14"/>
      <c r="W1261" s="14"/>
      <c r="X1261" s="14"/>
      <c r="Y1261" s="14"/>
      <c r="Z1261" s="14"/>
      <c r="AA1261" s="14"/>
      <c r="AB1261" s="14"/>
      <c r="AC1261" s="14"/>
      <c r="AD1261" s="14"/>
      <c r="AE1261" s="14"/>
      <c r="AT1261" s="258" t="s">
        <v>319</v>
      </c>
      <c r="AU1261" s="258" t="s">
        <v>85</v>
      </c>
      <c r="AV1261" s="14" t="s">
        <v>83</v>
      </c>
      <c r="AW1261" s="14" t="s">
        <v>37</v>
      </c>
      <c r="AX1261" s="14" t="s">
        <v>76</v>
      </c>
      <c r="AY1261" s="258" t="s">
        <v>308</v>
      </c>
    </row>
    <row r="1262" s="13" customFormat="1">
      <c r="A1262" s="13"/>
      <c r="B1262" s="234"/>
      <c r="C1262" s="235"/>
      <c r="D1262" s="236" t="s">
        <v>319</v>
      </c>
      <c r="E1262" s="237" t="s">
        <v>19</v>
      </c>
      <c r="F1262" s="238" t="s">
        <v>85</v>
      </c>
      <c r="G1262" s="235"/>
      <c r="H1262" s="239">
        <v>2</v>
      </c>
      <c r="I1262" s="240"/>
      <c r="J1262" s="235"/>
      <c r="K1262" s="235"/>
      <c r="L1262" s="241"/>
      <c r="M1262" s="242"/>
      <c r="N1262" s="243"/>
      <c r="O1262" s="243"/>
      <c r="P1262" s="243"/>
      <c r="Q1262" s="243"/>
      <c r="R1262" s="243"/>
      <c r="S1262" s="243"/>
      <c r="T1262" s="244"/>
      <c r="U1262" s="13"/>
      <c r="V1262" s="13"/>
      <c r="W1262" s="13"/>
      <c r="X1262" s="13"/>
      <c r="Y1262" s="13"/>
      <c r="Z1262" s="13"/>
      <c r="AA1262" s="13"/>
      <c r="AB1262" s="13"/>
      <c r="AC1262" s="13"/>
      <c r="AD1262" s="13"/>
      <c r="AE1262" s="13"/>
      <c r="AT1262" s="245" t="s">
        <v>319</v>
      </c>
      <c r="AU1262" s="245" t="s">
        <v>85</v>
      </c>
      <c r="AV1262" s="13" t="s">
        <v>85</v>
      </c>
      <c r="AW1262" s="13" t="s">
        <v>37</v>
      </c>
      <c r="AX1262" s="13" t="s">
        <v>76</v>
      </c>
      <c r="AY1262" s="245" t="s">
        <v>308</v>
      </c>
    </row>
    <row r="1263" s="14" customFormat="1">
      <c r="A1263" s="14"/>
      <c r="B1263" s="249"/>
      <c r="C1263" s="250"/>
      <c r="D1263" s="236" t="s">
        <v>319</v>
      </c>
      <c r="E1263" s="251" t="s">
        <v>19</v>
      </c>
      <c r="F1263" s="252" t="s">
        <v>3912</v>
      </c>
      <c r="G1263" s="250"/>
      <c r="H1263" s="251" t="s">
        <v>19</v>
      </c>
      <c r="I1263" s="253"/>
      <c r="J1263" s="250"/>
      <c r="K1263" s="250"/>
      <c r="L1263" s="254"/>
      <c r="M1263" s="255"/>
      <c r="N1263" s="256"/>
      <c r="O1263" s="256"/>
      <c r="P1263" s="256"/>
      <c r="Q1263" s="256"/>
      <c r="R1263" s="256"/>
      <c r="S1263" s="256"/>
      <c r="T1263" s="257"/>
      <c r="U1263" s="14"/>
      <c r="V1263" s="14"/>
      <c r="W1263" s="14"/>
      <c r="X1263" s="14"/>
      <c r="Y1263" s="14"/>
      <c r="Z1263" s="14"/>
      <c r="AA1263" s="14"/>
      <c r="AB1263" s="14"/>
      <c r="AC1263" s="14"/>
      <c r="AD1263" s="14"/>
      <c r="AE1263" s="14"/>
      <c r="AT1263" s="258" t="s">
        <v>319</v>
      </c>
      <c r="AU1263" s="258" t="s">
        <v>85</v>
      </c>
      <c r="AV1263" s="14" t="s">
        <v>83</v>
      </c>
      <c r="AW1263" s="14" t="s">
        <v>37</v>
      </c>
      <c r="AX1263" s="14" t="s">
        <v>76</v>
      </c>
      <c r="AY1263" s="258" t="s">
        <v>308</v>
      </c>
    </row>
    <row r="1264" s="13" customFormat="1">
      <c r="A1264" s="13"/>
      <c r="B1264" s="234"/>
      <c r="C1264" s="235"/>
      <c r="D1264" s="236" t="s">
        <v>319</v>
      </c>
      <c r="E1264" s="237" t="s">
        <v>19</v>
      </c>
      <c r="F1264" s="238" t="s">
        <v>315</v>
      </c>
      <c r="G1264" s="235"/>
      <c r="H1264" s="239">
        <v>4</v>
      </c>
      <c r="I1264" s="240"/>
      <c r="J1264" s="235"/>
      <c r="K1264" s="235"/>
      <c r="L1264" s="241"/>
      <c r="M1264" s="242"/>
      <c r="N1264" s="243"/>
      <c r="O1264" s="243"/>
      <c r="P1264" s="243"/>
      <c r="Q1264" s="243"/>
      <c r="R1264" s="243"/>
      <c r="S1264" s="243"/>
      <c r="T1264" s="244"/>
      <c r="U1264" s="13"/>
      <c r="V1264" s="13"/>
      <c r="W1264" s="13"/>
      <c r="X1264" s="13"/>
      <c r="Y1264" s="13"/>
      <c r="Z1264" s="13"/>
      <c r="AA1264" s="13"/>
      <c r="AB1264" s="13"/>
      <c r="AC1264" s="13"/>
      <c r="AD1264" s="13"/>
      <c r="AE1264" s="13"/>
      <c r="AT1264" s="245" t="s">
        <v>319</v>
      </c>
      <c r="AU1264" s="245" t="s">
        <v>85</v>
      </c>
      <c r="AV1264" s="13" t="s">
        <v>85</v>
      </c>
      <c r="AW1264" s="13" t="s">
        <v>37</v>
      </c>
      <c r="AX1264" s="13" t="s">
        <v>76</v>
      </c>
      <c r="AY1264" s="245" t="s">
        <v>308</v>
      </c>
    </row>
    <row r="1265" s="14" customFormat="1">
      <c r="A1265" s="14"/>
      <c r="B1265" s="249"/>
      <c r="C1265" s="250"/>
      <c r="D1265" s="236" t="s">
        <v>319</v>
      </c>
      <c r="E1265" s="251" t="s">
        <v>19</v>
      </c>
      <c r="F1265" s="252" t="s">
        <v>3913</v>
      </c>
      <c r="G1265" s="250"/>
      <c r="H1265" s="251" t="s">
        <v>19</v>
      </c>
      <c r="I1265" s="253"/>
      <c r="J1265" s="250"/>
      <c r="K1265" s="250"/>
      <c r="L1265" s="254"/>
      <c r="M1265" s="255"/>
      <c r="N1265" s="256"/>
      <c r="O1265" s="256"/>
      <c r="P1265" s="256"/>
      <c r="Q1265" s="256"/>
      <c r="R1265" s="256"/>
      <c r="S1265" s="256"/>
      <c r="T1265" s="257"/>
      <c r="U1265" s="14"/>
      <c r="V1265" s="14"/>
      <c r="W1265" s="14"/>
      <c r="X1265" s="14"/>
      <c r="Y1265" s="14"/>
      <c r="Z1265" s="14"/>
      <c r="AA1265" s="14"/>
      <c r="AB1265" s="14"/>
      <c r="AC1265" s="14"/>
      <c r="AD1265" s="14"/>
      <c r="AE1265" s="14"/>
      <c r="AT1265" s="258" t="s">
        <v>319</v>
      </c>
      <c r="AU1265" s="258" t="s">
        <v>85</v>
      </c>
      <c r="AV1265" s="14" t="s">
        <v>83</v>
      </c>
      <c r="AW1265" s="14" t="s">
        <v>37</v>
      </c>
      <c r="AX1265" s="14" t="s">
        <v>76</v>
      </c>
      <c r="AY1265" s="258" t="s">
        <v>308</v>
      </c>
    </row>
    <row r="1266" s="13" customFormat="1">
      <c r="A1266" s="13"/>
      <c r="B1266" s="234"/>
      <c r="C1266" s="235"/>
      <c r="D1266" s="236" t="s">
        <v>319</v>
      </c>
      <c r="E1266" s="237" t="s">
        <v>19</v>
      </c>
      <c r="F1266" s="238" t="s">
        <v>315</v>
      </c>
      <c r="G1266" s="235"/>
      <c r="H1266" s="239">
        <v>4</v>
      </c>
      <c r="I1266" s="240"/>
      <c r="J1266" s="235"/>
      <c r="K1266" s="235"/>
      <c r="L1266" s="241"/>
      <c r="M1266" s="242"/>
      <c r="N1266" s="243"/>
      <c r="O1266" s="243"/>
      <c r="P1266" s="243"/>
      <c r="Q1266" s="243"/>
      <c r="R1266" s="243"/>
      <c r="S1266" s="243"/>
      <c r="T1266" s="244"/>
      <c r="U1266" s="13"/>
      <c r="V1266" s="13"/>
      <c r="W1266" s="13"/>
      <c r="X1266" s="13"/>
      <c r="Y1266" s="13"/>
      <c r="Z1266" s="13"/>
      <c r="AA1266" s="13"/>
      <c r="AB1266" s="13"/>
      <c r="AC1266" s="13"/>
      <c r="AD1266" s="13"/>
      <c r="AE1266" s="13"/>
      <c r="AT1266" s="245" t="s">
        <v>319</v>
      </c>
      <c r="AU1266" s="245" t="s">
        <v>85</v>
      </c>
      <c r="AV1266" s="13" t="s">
        <v>85</v>
      </c>
      <c r="AW1266" s="13" t="s">
        <v>37</v>
      </c>
      <c r="AX1266" s="13" t="s">
        <v>76</v>
      </c>
      <c r="AY1266" s="245" t="s">
        <v>308</v>
      </c>
    </row>
    <row r="1267" s="15" customFormat="1">
      <c r="A1267" s="15"/>
      <c r="B1267" s="259"/>
      <c r="C1267" s="260"/>
      <c r="D1267" s="236" t="s">
        <v>319</v>
      </c>
      <c r="E1267" s="261" t="s">
        <v>19</v>
      </c>
      <c r="F1267" s="262" t="s">
        <v>448</v>
      </c>
      <c r="G1267" s="260"/>
      <c r="H1267" s="263">
        <v>24</v>
      </c>
      <c r="I1267" s="264"/>
      <c r="J1267" s="260"/>
      <c r="K1267" s="260"/>
      <c r="L1267" s="265"/>
      <c r="M1267" s="266"/>
      <c r="N1267" s="267"/>
      <c r="O1267" s="267"/>
      <c r="P1267" s="267"/>
      <c r="Q1267" s="267"/>
      <c r="R1267" s="267"/>
      <c r="S1267" s="267"/>
      <c r="T1267" s="268"/>
      <c r="U1267" s="15"/>
      <c r="V1267" s="15"/>
      <c r="W1267" s="15"/>
      <c r="X1267" s="15"/>
      <c r="Y1267" s="15"/>
      <c r="Z1267" s="15"/>
      <c r="AA1267" s="15"/>
      <c r="AB1267" s="15"/>
      <c r="AC1267" s="15"/>
      <c r="AD1267" s="15"/>
      <c r="AE1267" s="15"/>
      <c r="AT1267" s="269" t="s">
        <v>319</v>
      </c>
      <c r="AU1267" s="269" t="s">
        <v>85</v>
      </c>
      <c r="AV1267" s="15" t="s">
        <v>315</v>
      </c>
      <c r="AW1267" s="15" t="s">
        <v>37</v>
      </c>
      <c r="AX1267" s="15" t="s">
        <v>83</v>
      </c>
      <c r="AY1267" s="269" t="s">
        <v>308</v>
      </c>
    </row>
    <row r="1268" s="2" customFormat="1" ht="24.15" customHeight="1">
      <c r="A1268" s="41"/>
      <c r="B1268" s="42"/>
      <c r="C1268" s="216" t="s">
        <v>3933</v>
      </c>
      <c r="D1268" s="216" t="s">
        <v>310</v>
      </c>
      <c r="E1268" s="217" t="s">
        <v>3934</v>
      </c>
      <c r="F1268" s="218" t="s">
        <v>3935</v>
      </c>
      <c r="G1268" s="219" t="s">
        <v>323</v>
      </c>
      <c r="H1268" s="220">
        <v>1</v>
      </c>
      <c r="I1268" s="221"/>
      <c r="J1268" s="222">
        <f>ROUND(I1268*H1268,2)</f>
        <v>0</v>
      </c>
      <c r="K1268" s="218" t="s">
        <v>314</v>
      </c>
      <c r="L1268" s="47"/>
      <c r="M1268" s="223" t="s">
        <v>19</v>
      </c>
      <c r="N1268" s="224" t="s">
        <v>47</v>
      </c>
      <c r="O1268" s="87"/>
      <c r="P1268" s="225">
        <f>O1268*H1268</f>
        <v>0</v>
      </c>
      <c r="Q1268" s="225">
        <v>2.2004199999999998</v>
      </c>
      <c r="R1268" s="225">
        <f>Q1268*H1268</f>
        <v>2.2004199999999998</v>
      </c>
      <c r="S1268" s="225">
        <v>0</v>
      </c>
      <c r="T1268" s="226">
        <f>S1268*H1268</f>
        <v>0</v>
      </c>
      <c r="U1268" s="41"/>
      <c r="V1268" s="41"/>
      <c r="W1268" s="41"/>
      <c r="X1268" s="41"/>
      <c r="Y1268" s="41"/>
      <c r="Z1268" s="41"/>
      <c r="AA1268" s="41"/>
      <c r="AB1268" s="41"/>
      <c r="AC1268" s="41"/>
      <c r="AD1268" s="41"/>
      <c r="AE1268" s="41"/>
      <c r="AR1268" s="227" t="s">
        <v>782</v>
      </c>
      <c r="AT1268" s="227" t="s">
        <v>310</v>
      </c>
      <c r="AU1268" s="227" t="s">
        <v>85</v>
      </c>
      <c r="AY1268" s="20" t="s">
        <v>308</v>
      </c>
      <c r="BE1268" s="228">
        <f>IF(N1268="základní",J1268,0)</f>
        <v>0</v>
      </c>
      <c r="BF1268" s="228">
        <f>IF(N1268="snížená",J1268,0)</f>
        <v>0</v>
      </c>
      <c r="BG1268" s="228">
        <f>IF(N1268="zákl. přenesená",J1268,0)</f>
        <v>0</v>
      </c>
      <c r="BH1268" s="228">
        <f>IF(N1268="sníž. přenesená",J1268,0)</f>
        <v>0</v>
      </c>
      <c r="BI1268" s="228">
        <f>IF(N1268="nulová",J1268,0)</f>
        <v>0</v>
      </c>
      <c r="BJ1268" s="20" t="s">
        <v>83</v>
      </c>
      <c r="BK1268" s="228">
        <f>ROUND(I1268*H1268,2)</f>
        <v>0</v>
      </c>
      <c r="BL1268" s="20" t="s">
        <v>782</v>
      </c>
      <c r="BM1268" s="227" t="s">
        <v>3936</v>
      </c>
    </row>
    <row r="1269" s="2" customFormat="1">
      <c r="A1269" s="41"/>
      <c r="B1269" s="42"/>
      <c r="C1269" s="43"/>
      <c r="D1269" s="229" t="s">
        <v>317</v>
      </c>
      <c r="E1269" s="43"/>
      <c r="F1269" s="230" t="s">
        <v>3937</v>
      </c>
      <c r="G1269" s="43"/>
      <c r="H1269" s="43"/>
      <c r="I1269" s="231"/>
      <c r="J1269" s="43"/>
      <c r="K1269" s="43"/>
      <c r="L1269" s="47"/>
      <c r="M1269" s="232"/>
      <c r="N1269" s="233"/>
      <c r="O1269" s="87"/>
      <c r="P1269" s="87"/>
      <c r="Q1269" s="87"/>
      <c r="R1269" s="87"/>
      <c r="S1269" s="87"/>
      <c r="T1269" s="88"/>
      <c r="U1269" s="41"/>
      <c r="V1269" s="41"/>
      <c r="W1269" s="41"/>
      <c r="X1269" s="41"/>
      <c r="Y1269" s="41"/>
      <c r="Z1269" s="41"/>
      <c r="AA1269" s="41"/>
      <c r="AB1269" s="41"/>
      <c r="AC1269" s="41"/>
      <c r="AD1269" s="41"/>
      <c r="AE1269" s="41"/>
      <c r="AT1269" s="20" t="s">
        <v>317</v>
      </c>
      <c r="AU1269" s="20" t="s">
        <v>85</v>
      </c>
    </row>
    <row r="1270" s="14" customFormat="1">
      <c r="A1270" s="14"/>
      <c r="B1270" s="249"/>
      <c r="C1270" s="250"/>
      <c r="D1270" s="236" t="s">
        <v>319</v>
      </c>
      <c r="E1270" s="251" t="s">
        <v>19</v>
      </c>
      <c r="F1270" s="252" t="s">
        <v>3043</v>
      </c>
      <c r="G1270" s="250"/>
      <c r="H1270" s="251" t="s">
        <v>19</v>
      </c>
      <c r="I1270" s="253"/>
      <c r="J1270" s="250"/>
      <c r="K1270" s="250"/>
      <c r="L1270" s="254"/>
      <c r="M1270" s="255"/>
      <c r="N1270" s="256"/>
      <c r="O1270" s="256"/>
      <c r="P1270" s="256"/>
      <c r="Q1270" s="256"/>
      <c r="R1270" s="256"/>
      <c r="S1270" s="256"/>
      <c r="T1270" s="257"/>
      <c r="U1270" s="14"/>
      <c r="V1270" s="14"/>
      <c r="W1270" s="14"/>
      <c r="X1270" s="14"/>
      <c r="Y1270" s="14"/>
      <c r="Z1270" s="14"/>
      <c r="AA1270" s="14"/>
      <c r="AB1270" s="14"/>
      <c r="AC1270" s="14"/>
      <c r="AD1270" s="14"/>
      <c r="AE1270" s="14"/>
      <c r="AT1270" s="258" t="s">
        <v>319</v>
      </c>
      <c r="AU1270" s="258" t="s">
        <v>85</v>
      </c>
      <c r="AV1270" s="14" t="s">
        <v>83</v>
      </c>
      <c r="AW1270" s="14" t="s">
        <v>37</v>
      </c>
      <c r="AX1270" s="14" t="s">
        <v>76</v>
      </c>
      <c r="AY1270" s="258" t="s">
        <v>308</v>
      </c>
    </row>
    <row r="1271" s="14" customFormat="1">
      <c r="A1271" s="14"/>
      <c r="B1271" s="249"/>
      <c r="C1271" s="250"/>
      <c r="D1271" s="236" t="s">
        <v>319</v>
      </c>
      <c r="E1271" s="251" t="s">
        <v>19</v>
      </c>
      <c r="F1271" s="252" t="s">
        <v>3913</v>
      </c>
      <c r="G1271" s="250"/>
      <c r="H1271" s="251" t="s">
        <v>19</v>
      </c>
      <c r="I1271" s="253"/>
      <c r="J1271" s="250"/>
      <c r="K1271" s="250"/>
      <c r="L1271" s="254"/>
      <c r="M1271" s="255"/>
      <c r="N1271" s="256"/>
      <c r="O1271" s="256"/>
      <c r="P1271" s="256"/>
      <c r="Q1271" s="256"/>
      <c r="R1271" s="256"/>
      <c r="S1271" s="256"/>
      <c r="T1271" s="257"/>
      <c r="U1271" s="14"/>
      <c r="V1271" s="14"/>
      <c r="W1271" s="14"/>
      <c r="X1271" s="14"/>
      <c r="Y1271" s="14"/>
      <c r="Z1271" s="14"/>
      <c r="AA1271" s="14"/>
      <c r="AB1271" s="14"/>
      <c r="AC1271" s="14"/>
      <c r="AD1271" s="14"/>
      <c r="AE1271" s="14"/>
      <c r="AT1271" s="258" t="s">
        <v>319</v>
      </c>
      <c r="AU1271" s="258" t="s">
        <v>85</v>
      </c>
      <c r="AV1271" s="14" t="s">
        <v>83</v>
      </c>
      <c r="AW1271" s="14" t="s">
        <v>37</v>
      </c>
      <c r="AX1271" s="14" t="s">
        <v>76</v>
      </c>
      <c r="AY1271" s="258" t="s">
        <v>308</v>
      </c>
    </row>
    <row r="1272" s="13" customFormat="1">
      <c r="A1272" s="13"/>
      <c r="B1272" s="234"/>
      <c r="C1272" s="235"/>
      <c r="D1272" s="236" t="s">
        <v>319</v>
      </c>
      <c r="E1272" s="237" t="s">
        <v>19</v>
      </c>
      <c r="F1272" s="238" t="s">
        <v>83</v>
      </c>
      <c r="G1272" s="235"/>
      <c r="H1272" s="239">
        <v>1</v>
      </c>
      <c r="I1272" s="240"/>
      <c r="J1272" s="235"/>
      <c r="K1272" s="235"/>
      <c r="L1272" s="241"/>
      <c r="M1272" s="242"/>
      <c r="N1272" s="243"/>
      <c r="O1272" s="243"/>
      <c r="P1272" s="243"/>
      <c r="Q1272" s="243"/>
      <c r="R1272" s="243"/>
      <c r="S1272" s="243"/>
      <c r="T1272" s="244"/>
      <c r="U1272" s="13"/>
      <c r="V1272" s="13"/>
      <c r="W1272" s="13"/>
      <c r="X1272" s="13"/>
      <c r="Y1272" s="13"/>
      <c r="Z1272" s="13"/>
      <c r="AA1272" s="13"/>
      <c r="AB1272" s="13"/>
      <c r="AC1272" s="13"/>
      <c r="AD1272" s="13"/>
      <c r="AE1272" s="13"/>
      <c r="AT1272" s="245" t="s">
        <v>319</v>
      </c>
      <c r="AU1272" s="245" t="s">
        <v>85</v>
      </c>
      <c r="AV1272" s="13" t="s">
        <v>85</v>
      </c>
      <c r="AW1272" s="13" t="s">
        <v>37</v>
      </c>
      <c r="AX1272" s="13" t="s">
        <v>83</v>
      </c>
      <c r="AY1272" s="245" t="s">
        <v>308</v>
      </c>
    </row>
    <row r="1273" s="2" customFormat="1" ht="24.15" customHeight="1">
      <c r="A1273" s="41"/>
      <c r="B1273" s="42"/>
      <c r="C1273" s="216" t="s">
        <v>3938</v>
      </c>
      <c r="D1273" s="216" t="s">
        <v>310</v>
      </c>
      <c r="E1273" s="217" t="s">
        <v>3939</v>
      </c>
      <c r="F1273" s="218" t="s">
        <v>3940</v>
      </c>
      <c r="G1273" s="219" t="s">
        <v>323</v>
      </c>
      <c r="H1273" s="220">
        <v>1</v>
      </c>
      <c r="I1273" s="221"/>
      <c r="J1273" s="222">
        <f>ROUND(I1273*H1273,2)</f>
        <v>0</v>
      </c>
      <c r="K1273" s="218" t="s">
        <v>314</v>
      </c>
      <c r="L1273" s="47"/>
      <c r="M1273" s="223" t="s">
        <v>19</v>
      </c>
      <c r="N1273" s="224" t="s">
        <v>47</v>
      </c>
      <c r="O1273" s="87"/>
      <c r="P1273" s="225">
        <f>O1273*H1273</f>
        <v>0</v>
      </c>
      <c r="Q1273" s="225">
        <v>0</v>
      </c>
      <c r="R1273" s="225">
        <f>Q1273*H1273</f>
        <v>0</v>
      </c>
      <c r="S1273" s="225">
        <v>0</v>
      </c>
      <c r="T1273" s="226">
        <f>S1273*H1273</f>
        <v>0</v>
      </c>
      <c r="U1273" s="41"/>
      <c r="V1273" s="41"/>
      <c r="W1273" s="41"/>
      <c r="X1273" s="41"/>
      <c r="Y1273" s="41"/>
      <c r="Z1273" s="41"/>
      <c r="AA1273" s="41"/>
      <c r="AB1273" s="41"/>
      <c r="AC1273" s="41"/>
      <c r="AD1273" s="41"/>
      <c r="AE1273" s="41"/>
      <c r="AR1273" s="227" t="s">
        <v>782</v>
      </c>
      <c r="AT1273" s="227" t="s">
        <v>310</v>
      </c>
      <c r="AU1273" s="227" t="s">
        <v>85</v>
      </c>
      <c r="AY1273" s="20" t="s">
        <v>308</v>
      </c>
      <c r="BE1273" s="228">
        <f>IF(N1273="základní",J1273,0)</f>
        <v>0</v>
      </c>
      <c r="BF1273" s="228">
        <f>IF(N1273="snížená",J1273,0)</f>
        <v>0</v>
      </c>
      <c r="BG1273" s="228">
        <f>IF(N1273="zákl. přenesená",J1273,0)</f>
        <v>0</v>
      </c>
      <c r="BH1273" s="228">
        <f>IF(N1273="sníž. přenesená",J1273,0)</f>
        <v>0</v>
      </c>
      <c r="BI1273" s="228">
        <f>IF(N1273="nulová",J1273,0)</f>
        <v>0</v>
      </c>
      <c r="BJ1273" s="20" t="s">
        <v>83</v>
      </c>
      <c r="BK1273" s="228">
        <f>ROUND(I1273*H1273,2)</f>
        <v>0</v>
      </c>
      <c r="BL1273" s="20" t="s">
        <v>782</v>
      </c>
      <c r="BM1273" s="227" t="s">
        <v>3941</v>
      </c>
    </row>
    <row r="1274" s="2" customFormat="1">
      <c r="A1274" s="41"/>
      <c r="B1274" s="42"/>
      <c r="C1274" s="43"/>
      <c r="D1274" s="229" t="s">
        <v>317</v>
      </c>
      <c r="E1274" s="43"/>
      <c r="F1274" s="230" t="s">
        <v>3942</v>
      </c>
      <c r="G1274" s="43"/>
      <c r="H1274" s="43"/>
      <c r="I1274" s="231"/>
      <c r="J1274" s="43"/>
      <c r="K1274" s="43"/>
      <c r="L1274" s="47"/>
      <c r="M1274" s="232"/>
      <c r="N1274" s="233"/>
      <c r="O1274" s="87"/>
      <c r="P1274" s="87"/>
      <c r="Q1274" s="87"/>
      <c r="R1274" s="87"/>
      <c r="S1274" s="87"/>
      <c r="T1274" s="88"/>
      <c r="U1274" s="41"/>
      <c r="V1274" s="41"/>
      <c r="W1274" s="41"/>
      <c r="X1274" s="41"/>
      <c r="Y1274" s="41"/>
      <c r="Z1274" s="41"/>
      <c r="AA1274" s="41"/>
      <c r="AB1274" s="41"/>
      <c r="AC1274" s="41"/>
      <c r="AD1274" s="41"/>
      <c r="AE1274" s="41"/>
      <c r="AT1274" s="20" t="s">
        <v>317</v>
      </c>
      <c r="AU1274" s="20" t="s">
        <v>85</v>
      </c>
    </row>
    <row r="1275" s="14" customFormat="1">
      <c r="A1275" s="14"/>
      <c r="B1275" s="249"/>
      <c r="C1275" s="250"/>
      <c r="D1275" s="236" t="s">
        <v>319</v>
      </c>
      <c r="E1275" s="251" t="s">
        <v>19</v>
      </c>
      <c r="F1275" s="252" t="s">
        <v>3043</v>
      </c>
      <c r="G1275" s="250"/>
      <c r="H1275" s="251" t="s">
        <v>19</v>
      </c>
      <c r="I1275" s="253"/>
      <c r="J1275" s="250"/>
      <c r="K1275" s="250"/>
      <c r="L1275" s="254"/>
      <c r="M1275" s="255"/>
      <c r="N1275" s="256"/>
      <c r="O1275" s="256"/>
      <c r="P1275" s="256"/>
      <c r="Q1275" s="256"/>
      <c r="R1275" s="256"/>
      <c r="S1275" s="256"/>
      <c r="T1275" s="257"/>
      <c r="U1275" s="14"/>
      <c r="V1275" s="14"/>
      <c r="W1275" s="14"/>
      <c r="X1275" s="14"/>
      <c r="Y1275" s="14"/>
      <c r="Z1275" s="14"/>
      <c r="AA1275" s="14"/>
      <c r="AB1275" s="14"/>
      <c r="AC1275" s="14"/>
      <c r="AD1275" s="14"/>
      <c r="AE1275" s="14"/>
      <c r="AT1275" s="258" t="s">
        <v>319</v>
      </c>
      <c r="AU1275" s="258" t="s">
        <v>85</v>
      </c>
      <c r="AV1275" s="14" t="s">
        <v>83</v>
      </c>
      <c r="AW1275" s="14" t="s">
        <v>37</v>
      </c>
      <c r="AX1275" s="14" t="s">
        <v>76</v>
      </c>
      <c r="AY1275" s="258" t="s">
        <v>308</v>
      </c>
    </row>
    <row r="1276" s="14" customFormat="1">
      <c r="A1276" s="14"/>
      <c r="B1276" s="249"/>
      <c r="C1276" s="250"/>
      <c r="D1276" s="236" t="s">
        <v>319</v>
      </c>
      <c r="E1276" s="251" t="s">
        <v>19</v>
      </c>
      <c r="F1276" s="252" t="s">
        <v>3913</v>
      </c>
      <c r="G1276" s="250"/>
      <c r="H1276" s="251" t="s">
        <v>19</v>
      </c>
      <c r="I1276" s="253"/>
      <c r="J1276" s="250"/>
      <c r="K1276" s="250"/>
      <c r="L1276" s="254"/>
      <c r="M1276" s="255"/>
      <c r="N1276" s="256"/>
      <c r="O1276" s="256"/>
      <c r="P1276" s="256"/>
      <c r="Q1276" s="256"/>
      <c r="R1276" s="256"/>
      <c r="S1276" s="256"/>
      <c r="T1276" s="257"/>
      <c r="U1276" s="14"/>
      <c r="V1276" s="14"/>
      <c r="W1276" s="14"/>
      <c r="X1276" s="14"/>
      <c r="Y1276" s="14"/>
      <c r="Z1276" s="14"/>
      <c r="AA1276" s="14"/>
      <c r="AB1276" s="14"/>
      <c r="AC1276" s="14"/>
      <c r="AD1276" s="14"/>
      <c r="AE1276" s="14"/>
      <c r="AT1276" s="258" t="s">
        <v>319</v>
      </c>
      <c r="AU1276" s="258" t="s">
        <v>85</v>
      </c>
      <c r="AV1276" s="14" t="s">
        <v>83</v>
      </c>
      <c r="AW1276" s="14" t="s">
        <v>37</v>
      </c>
      <c r="AX1276" s="14" t="s">
        <v>76</v>
      </c>
      <c r="AY1276" s="258" t="s">
        <v>308</v>
      </c>
    </row>
    <row r="1277" s="13" customFormat="1">
      <c r="A1277" s="13"/>
      <c r="B1277" s="234"/>
      <c r="C1277" s="235"/>
      <c r="D1277" s="236" t="s">
        <v>319</v>
      </c>
      <c r="E1277" s="237" t="s">
        <v>19</v>
      </c>
      <c r="F1277" s="238" t="s">
        <v>83</v>
      </c>
      <c r="G1277" s="235"/>
      <c r="H1277" s="239">
        <v>1</v>
      </c>
      <c r="I1277" s="240"/>
      <c r="J1277" s="235"/>
      <c r="K1277" s="235"/>
      <c r="L1277" s="241"/>
      <c r="M1277" s="242"/>
      <c r="N1277" s="243"/>
      <c r="O1277" s="243"/>
      <c r="P1277" s="243"/>
      <c r="Q1277" s="243"/>
      <c r="R1277" s="243"/>
      <c r="S1277" s="243"/>
      <c r="T1277" s="244"/>
      <c r="U1277" s="13"/>
      <c r="V1277" s="13"/>
      <c r="W1277" s="13"/>
      <c r="X1277" s="13"/>
      <c r="Y1277" s="13"/>
      <c r="Z1277" s="13"/>
      <c r="AA1277" s="13"/>
      <c r="AB1277" s="13"/>
      <c r="AC1277" s="13"/>
      <c r="AD1277" s="13"/>
      <c r="AE1277" s="13"/>
      <c r="AT1277" s="245" t="s">
        <v>319</v>
      </c>
      <c r="AU1277" s="245" t="s">
        <v>85</v>
      </c>
      <c r="AV1277" s="13" t="s">
        <v>85</v>
      </c>
      <c r="AW1277" s="13" t="s">
        <v>37</v>
      </c>
      <c r="AX1277" s="13" t="s">
        <v>83</v>
      </c>
      <c r="AY1277" s="245" t="s">
        <v>308</v>
      </c>
    </row>
    <row r="1278" s="2" customFormat="1" ht="16.5" customHeight="1">
      <c r="A1278" s="41"/>
      <c r="B1278" s="42"/>
      <c r="C1278" s="280" t="s">
        <v>3943</v>
      </c>
      <c r="D1278" s="280" t="s">
        <v>1137</v>
      </c>
      <c r="E1278" s="281" t="s">
        <v>3944</v>
      </c>
      <c r="F1278" s="282" t="s">
        <v>3945</v>
      </c>
      <c r="G1278" s="283" t="s">
        <v>323</v>
      </c>
      <c r="H1278" s="284">
        <v>1</v>
      </c>
      <c r="I1278" s="285"/>
      <c r="J1278" s="286">
        <f>ROUND(I1278*H1278,2)</f>
        <v>0</v>
      </c>
      <c r="K1278" s="282" t="s">
        <v>3254</v>
      </c>
      <c r="L1278" s="287"/>
      <c r="M1278" s="288" t="s">
        <v>19</v>
      </c>
      <c r="N1278" s="289" t="s">
        <v>47</v>
      </c>
      <c r="O1278" s="87"/>
      <c r="P1278" s="225">
        <f>O1278*H1278</f>
        <v>0</v>
      </c>
      <c r="Q1278" s="225">
        <v>0</v>
      </c>
      <c r="R1278" s="225">
        <f>Q1278*H1278</f>
        <v>0</v>
      </c>
      <c r="S1278" s="225">
        <v>0</v>
      </c>
      <c r="T1278" s="226">
        <f>S1278*H1278</f>
        <v>0</v>
      </c>
      <c r="U1278" s="41"/>
      <c r="V1278" s="41"/>
      <c r="W1278" s="41"/>
      <c r="X1278" s="41"/>
      <c r="Y1278" s="41"/>
      <c r="Z1278" s="41"/>
      <c r="AA1278" s="41"/>
      <c r="AB1278" s="41"/>
      <c r="AC1278" s="41"/>
      <c r="AD1278" s="41"/>
      <c r="AE1278" s="41"/>
      <c r="AR1278" s="227" t="s">
        <v>3255</v>
      </c>
      <c r="AT1278" s="227" t="s">
        <v>1137</v>
      </c>
      <c r="AU1278" s="227" t="s">
        <v>85</v>
      </c>
      <c r="AY1278" s="20" t="s">
        <v>308</v>
      </c>
      <c r="BE1278" s="228">
        <f>IF(N1278="základní",J1278,0)</f>
        <v>0</v>
      </c>
      <c r="BF1278" s="228">
        <f>IF(N1278="snížená",J1278,0)</f>
        <v>0</v>
      </c>
      <c r="BG1278" s="228">
        <f>IF(N1278="zákl. přenesená",J1278,0)</f>
        <v>0</v>
      </c>
      <c r="BH1278" s="228">
        <f>IF(N1278="sníž. přenesená",J1278,0)</f>
        <v>0</v>
      </c>
      <c r="BI1278" s="228">
        <f>IF(N1278="nulová",J1278,0)</f>
        <v>0</v>
      </c>
      <c r="BJ1278" s="20" t="s">
        <v>83</v>
      </c>
      <c r="BK1278" s="228">
        <f>ROUND(I1278*H1278,2)</f>
        <v>0</v>
      </c>
      <c r="BL1278" s="20" t="s">
        <v>782</v>
      </c>
      <c r="BM1278" s="227" t="s">
        <v>3946</v>
      </c>
    </row>
    <row r="1279" s="14" customFormat="1">
      <c r="A1279" s="14"/>
      <c r="B1279" s="249"/>
      <c r="C1279" s="250"/>
      <c r="D1279" s="236" t="s">
        <v>319</v>
      </c>
      <c r="E1279" s="251" t="s">
        <v>19</v>
      </c>
      <c r="F1279" s="252" t="s">
        <v>3043</v>
      </c>
      <c r="G1279" s="250"/>
      <c r="H1279" s="251" t="s">
        <v>19</v>
      </c>
      <c r="I1279" s="253"/>
      <c r="J1279" s="250"/>
      <c r="K1279" s="250"/>
      <c r="L1279" s="254"/>
      <c r="M1279" s="255"/>
      <c r="N1279" s="256"/>
      <c r="O1279" s="256"/>
      <c r="P1279" s="256"/>
      <c r="Q1279" s="256"/>
      <c r="R1279" s="256"/>
      <c r="S1279" s="256"/>
      <c r="T1279" s="257"/>
      <c r="U1279" s="14"/>
      <c r="V1279" s="14"/>
      <c r="W1279" s="14"/>
      <c r="X1279" s="14"/>
      <c r="Y1279" s="14"/>
      <c r="Z1279" s="14"/>
      <c r="AA1279" s="14"/>
      <c r="AB1279" s="14"/>
      <c r="AC1279" s="14"/>
      <c r="AD1279" s="14"/>
      <c r="AE1279" s="14"/>
      <c r="AT1279" s="258" t="s">
        <v>319</v>
      </c>
      <c r="AU1279" s="258" t="s">
        <v>85</v>
      </c>
      <c r="AV1279" s="14" t="s">
        <v>83</v>
      </c>
      <c r="AW1279" s="14" t="s">
        <v>37</v>
      </c>
      <c r="AX1279" s="14" t="s">
        <v>76</v>
      </c>
      <c r="AY1279" s="258" t="s">
        <v>308</v>
      </c>
    </row>
    <row r="1280" s="14" customFormat="1">
      <c r="A1280" s="14"/>
      <c r="B1280" s="249"/>
      <c r="C1280" s="250"/>
      <c r="D1280" s="236" t="s">
        <v>319</v>
      </c>
      <c r="E1280" s="251" t="s">
        <v>19</v>
      </c>
      <c r="F1280" s="252" t="s">
        <v>3913</v>
      </c>
      <c r="G1280" s="250"/>
      <c r="H1280" s="251" t="s">
        <v>19</v>
      </c>
      <c r="I1280" s="253"/>
      <c r="J1280" s="250"/>
      <c r="K1280" s="250"/>
      <c r="L1280" s="254"/>
      <c r="M1280" s="255"/>
      <c r="N1280" s="256"/>
      <c r="O1280" s="256"/>
      <c r="P1280" s="256"/>
      <c r="Q1280" s="256"/>
      <c r="R1280" s="256"/>
      <c r="S1280" s="256"/>
      <c r="T1280" s="257"/>
      <c r="U1280" s="14"/>
      <c r="V1280" s="14"/>
      <c r="W1280" s="14"/>
      <c r="X1280" s="14"/>
      <c r="Y1280" s="14"/>
      <c r="Z1280" s="14"/>
      <c r="AA1280" s="14"/>
      <c r="AB1280" s="14"/>
      <c r="AC1280" s="14"/>
      <c r="AD1280" s="14"/>
      <c r="AE1280" s="14"/>
      <c r="AT1280" s="258" t="s">
        <v>319</v>
      </c>
      <c r="AU1280" s="258" t="s">
        <v>85</v>
      </c>
      <c r="AV1280" s="14" t="s">
        <v>83</v>
      </c>
      <c r="AW1280" s="14" t="s">
        <v>37</v>
      </c>
      <c r="AX1280" s="14" t="s">
        <v>76</v>
      </c>
      <c r="AY1280" s="258" t="s">
        <v>308</v>
      </c>
    </row>
    <row r="1281" s="13" customFormat="1">
      <c r="A1281" s="13"/>
      <c r="B1281" s="234"/>
      <c r="C1281" s="235"/>
      <c r="D1281" s="236" t="s">
        <v>319</v>
      </c>
      <c r="E1281" s="237" t="s">
        <v>19</v>
      </c>
      <c r="F1281" s="238" t="s">
        <v>83</v>
      </c>
      <c r="G1281" s="235"/>
      <c r="H1281" s="239">
        <v>1</v>
      </c>
      <c r="I1281" s="240"/>
      <c r="J1281" s="235"/>
      <c r="K1281" s="235"/>
      <c r="L1281" s="241"/>
      <c r="M1281" s="242"/>
      <c r="N1281" s="243"/>
      <c r="O1281" s="243"/>
      <c r="P1281" s="243"/>
      <c r="Q1281" s="243"/>
      <c r="R1281" s="243"/>
      <c r="S1281" s="243"/>
      <c r="T1281" s="244"/>
      <c r="U1281" s="13"/>
      <c r="V1281" s="13"/>
      <c r="W1281" s="13"/>
      <c r="X1281" s="13"/>
      <c r="Y1281" s="13"/>
      <c r="Z1281" s="13"/>
      <c r="AA1281" s="13"/>
      <c r="AB1281" s="13"/>
      <c r="AC1281" s="13"/>
      <c r="AD1281" s="13"/>
      <c r="AE1281" s="13"/>
      <c r="AT1281" s="245" t="s">
        <v>319</v>
      </c>
      <c r="AU1281" s="245" t="s">
        <v>85</v>
      </c>
      <c r="AV1281" s="13" t="s">
        <v>85</v>
      </c>
      <c r="AW1281" s="13" t="s">
        <v>37</v>
      </c>
      <c r="AX1281" s="13" t="s">
        <v>83</v>
      </c>
      <c r="AY1281" s="245" t="s">
        <v>308</v>
      </c>
    </row>
    <row r="1282" s="2" customFormat="1" ht="16.5" customHeight="1">
      <c r="A1282" s="41"/>
      <c r="B1282" s="42"/>
      <c r="C1282" s="216" t="s">
        <v>3947</v>
      </c>
      <c r="D1282" s="216" t="s">
        <v>310</v>
      </c>
      <c r="E1282" s="217" t="s">
        <v>3595</v>
      </c>
      <c r="F1282" s="218" t="s">
        <v>3596</v>
      </c>
      <c r="G1282" s="219" t="s">
        <v>323</v>
      </c>
      <c r="H1282" s="220">
        <v>7</v>
      </c>
      <c r="I1282" s="221"/>
      <c r="J1282" s="222">
        <f>ROUND(I1282*H1282,2)</f>
        <v>0</v>
      </c>
      <c r="K1282" s="218" t="s">
        <v>314</v>
      </c>
      <c r="L1282" s="47"/>
      <c r="M1282" s="223" t="s">
        <v>19</v>
      </c>
      <c r="N1282" s="224" t="s">
        <v>47</v>
      </c>
      <c r="O1282" s="87"/>
      <c r="P1282" s="225">
        <f>O1282*H1282</f>
        <v>0</v>
      </c>
      <c r="Q1282" s="225">
        <v>0</v>
      </c>
      <c r="R1282" s="225">
        <f>Q1282*H1282</f>
        <v>0</v>
      </c>
      <c r="S1282" s="225">
        <v>0</v>
      </c>
      <c r="T1282" s="226">
        <f>S1282*H1282</f>
        <v>0</v>
      </c>
      <c r="U1282" s="41"/>
      <c r="V1282" s="41"/>
      <c r="W1282" s="41"/>
      <c r="X1282" s="41"/>
      <c r="Y1282" s="41"/>
      <c r="Z1282" s="41"/>
      <c r="AA1282" s="41"/>
      <c r="AB1282" s="41"/>
      <c r="AC1282" s="41"/>
      <c r="AD1282" s="41"/>
      <c r="AE1282" s="41"/>
      <c r="AR1282" s="227" t="s">
        <v>782</v>
      </c>
      <c r="AT1282" s="227" t="s">
        <v>310</v>
      </c>
      <c r="AU1282" s="227" t="s">
        <v>85</v>
      </c>
      <c r="AY1282" s="20" t="s">
        <v>308</v>
      </c>
      <c r="BE1282" s="228">
        <f>IF(N1282="základní",J1282,0)</f>
        <v>0</v>
      </c>
      <c r="BF1282" s="228">
        <f>IF(N1282="snížená",J1282,0)</f>
        <v>0</v>
      </c>
      <c r="BG1282" s="228">
        <f>IF(N1282="zákl. přenesená",J1282,0)</f>
        <v>0</v>
      </c>
      <c r="BH1282" s="228">
        <f>IF(N1282="sníž. přenesená",J1282,0)</f>
        <v>0</v>
      </c>
      <c r="BI1282" s="228">
        <f>IF(N1282="nulová",J1282,0)</f>
        <v>0</v>
      </c>
      <c r="BJ1282" s="20" t="s">
        <v>83</v>
      </c>
      <c r="BK1282" s="228">
        <f>ROUND(I1282*H1282,2)</f>
        <v>0</v>
      </c>
      <c r="BL1282" s="20" t="s">
        <v>782</v>
      </c>
      <c r="BM1282" s="227" t="s">
        <v>3948</v>
      </c>
    </row>
    <row r="1283" s="2" customFormat="1">
      <c r="A1283" s="41"/>
      <c r="B1283" s="42"/>
      <c r="C1283" s="43"/>
      <c r="D1283" s="229" t="s">
        <v>317</v>
      </c>
      <c r="E1283" s="43"/>
      <c r="F1283" s="230" t="s">
        <v>3598</v>
      </c>
      <c r="G1283" s="43"/>
      <c r="H1283" s="43"/>
      <c r="I1283" s="231"/>
      <c r="J1283" s="43"/>
      <c r="K1283" s="43"/>
      <c r="L1283" s="47"/>
      <c r="M1283" s="232"/>
      <c r="N1283" s="233"/>
      <c r="O1283" s="87"/>
      <c r="P1283" s="87"/>
      <c r="Q1283" s="87"/>
      <c r="R1283" s="87"/>
      <c r="S1283" s="87"/>
      <c r="T1283" s="88"/>
      <c r="U1283" s="41"/>
      <c r="V1283" s="41"/>
      <c r="W1283" s="41"/>
      <c r="X1283" s="41"/>
      <c r="Y1283" s="41"/>
      <c r="Z1283" s="41"/>
      <c r="AA1283" s="41"/>
      <c r="AB1283" s="41"/>
      <c r="AC1283" s="41"/>
      <c r="AD1283" s="41"/>
      <c r="AE1283" s="41"/>
      <c r="AT1283" s="20" t="s">
        <v>317</v>
      </c>
      <c r="AU1283" s="20" t="s">
        <v>85</v>
      </c>
    </row>
    <row r="1284" s="14" customFormat="1">
      <c r="A1284" s="14"/>
      <c r="B1284" s="249"/>
      <c r="C1284" s="250"/>
      <c r="D1284" s="236" t="s">
        <v>319</v>
      </c>
      <c r="E1284" s="251" t="s">
        <v>19</v>
      </c>
      <c r="F1284" s="252" t="s">
        <v>3043</v>
      </c>
      <c r="G1284" s="250"/>
      <c r="H1284" s="251" t="s">
        <v>19</v>
      </c>
      <c r="I1284" s="253"/>
      <c r="J1284" s="250"/>
      <c r="K1284" s="250"/>
      <c r="L1284" s="254"/>
      <c r="M1284" s="255"/>
      <c r="N1284" s="256"/>
      <c r="O1284" s="256"/>
      <c r="P1284" s="256"/>
      <c r="Q1284" s="256"/>
      <c r="R1284" s="256"/>
      <c r="S1284" s="256"/>
      <c r="T1284" s="257"/>
      <c r="U1284" s="14"/>
      <c r="V1284" s="14"/>
      <c r="W1284" s="14"/>
      <c r="X1284" s="14"/>
      <c r="Y1284" s="14"/>
      <c r="Z1284" s="14"/>
      <c r="AA1284" s="14"/>
      <c r="AB1284" s="14"/>
      <c r="AC1284" s="14"/>
      <c r="AD1284" s="14"/>
      <c r="AE1284" s="14"/>
      <c r="AT1284" s="258" t="s">
        <v>319</v>
      </c>
      <c r="AU1284" s="258" t="s">
        <v>85</v>
      </c>
      <c r="AV1284" s="14" t="s">
        <v>83</v>
      </c>
      <c r="AW1284" s="14" t="s">
        <v>37</v>
      </c>
      <c r="AX1284" s="14" t="s">
        <v>76</v>
      </c>
      <c r="AY1284" s="258" t="s">
        <v>308</v>
      </c>
    </row>
    <row r="1285" s="14" customFormat="1">
      <c r="A1285" s="14"/>
      <c r="B1285" s="249"/>
      <c r="C1285" s="250"/>
      <c r="D1285" s="236" t="s">
        <v>319</v>
      </c>
      <c r="E1285" s="251" t="s">
        <v>19</v>
      </c>
      <c r="F1285" s="252" t="s">
        <v>3907</v>
      </c>
      <c r="G1285" s="250"/>
      <c r="H1285" s="251" t="s">
        <v>19</v>
      </c>
      <c r="I1285" s="253"/>
      <c r="J1285" s="250"/>
      <c r="K1285" s="250"/>
      <c r="L1285" s="254"/>
      <c r="M1285" s="255"/>
      <c r="N1285" s="256"/>
      <c r="O1285" s="256"/>
      <c r="P1285" s="256"/>
      <c r="Q1285" s="256"/>
      <c r="R1285" s="256"/>
      <c r="S1285" s="256"/>
      <c r="T1285" s="257"/>
      <c r="U1285" s="14"/>
      <c r="V1285" s="14"/>
      <c r="W1285" s="14"/>
      <c r="X1285" s="14"/>
      <c r="Y1285" s="14"/>
      <c r="Z1285" s="14"/>
      <c r="AA1285" s="14"/>
      <c r="AB1285" s="14"/>
      <c r="AC1285" s="14"/>
      <c r="AD1285" s="14"/>
      <c r="AE1285" s="14"/>
      <c r="AT1285" s="258" t="s">
        <v>319</v>
      </c>
      <c r="AU1285" s="258" t="s">
        <v>85</v>
      </c>
      <c r="AV1285" s="14" t="s">
        <v>83</v>
      </c>
      <c r="AW1285" s="14" t="s">
        <v>37</v>
      </c>
      <c r="AX1285" s="14" t="s">
        <v>76</v>
      </c>
      <c r="AY1285" s="258" t="s">
        <v>308</v>
      </c>
    </row>
    <row r="1286" s="13" customFormat="1">
      <c r="A1286" s="13"/>
      <c r="B1286" s="234"/>
      <c r="C1286" s="235"/>
      <c r="D1286" s="236" t="s">
        <v>319</v>
      </c>
      <c r="E1286" s="237" t="s">
        <v>19</v>
      </c>
      <c r="F1286" s="238" t="s">
        <v>83</v>
      </c>
      <c r="G1286" s="235"/>
      <c r="H1286" s="239">
        <v>1</v>
      </c>
      <c r="I1286" s="240"/>
      <c r="J1286" s="235"/>
      <c r="K1286" s="235"/>
      <c r="L1286" s="241"/>
      <c r="M1286" s="242"/>
      <c r="N1286" s="243"/>
      <c r="O1286" s="243"/>
      <c r="P1286" s="243"/>
      <c r="Q1286" s="243"/>
      <c r="R1286" s="243"/>
      <c r="S1286" s="243"/>
      <c r="T1286" s="244"/>
      <c r="U1286" s="13"/>
      <c r="V1286" s="13"/>
      <c r="W1286" s="13"/>
      <c r="X1286" s="13"/>
      <c r="Y1286" s="13"/>
      <c r="Z1286" s="13"/>
      <c r="AA1286" s="13"/>
      <c r="AB1286" s="13"/>
      <c r="AC1286" s="13"/>
      <c r="AD1286" s="13"/>
      <c r="AE1286" s="13"/>
      <c r="AT1286" s="245" t="s">
        <v>319</v>
      </c>
      <c r="AU1286" s="245" t="s">
        <v>85</v>
      </c>
      <c r="AV1286" s="13" t="s">
        <v>85</v>
      </c>
      <c r="AW1286" s="13" t="s">
        <v>37</v>
      </c>
      <c r="AX1286" s="13" t="s">
        <v>76</v>
      </c>
      <c r="AY1286" s="245" t="s">
        <v>308</v>
      </c>
    </row>
    <row r="1287" s="14" customFormat="1">
      <c r="A1287" s="14"/>
      <c r="B1287" s="249"/>
      <c r="C1287" s="250"/>
      <c r="D1287" s="236" t="s">
        <v>319</v>
      </c>
      <c r="E1287" s="251" t="s">
        <v>19</v>
      </c>
      <c r="F1287" s="252" t="s">
        <v>3908</v>
      </c>
      <c r="G1287" s="250"/>
      <c r="H1287" s="251" t="s">
        <v>19</v>
      </c>
      <c r="I1287" s="253"/>
      <c r="J1287" s="250"/>
      <c r="K1287" s="250"/>
      <c r="L1287" s="254"/>
      <c r="M1287" s="255"/>
      <c r="N1287" s="256"/>
      <c r="O1287" s="256"/>
      <c r="P1287" s="256"/>
      <c r="Q1287" s="256"/>
      <c r="R1287" s="256"/>
      <c r="S1287" s="256"/>
      <c r="T1287" s="257"/>
      <c r="U1287" s="14"/>
      <c r="V1287" s="14"/>
      <c r="W1287" s="14"/>
      <c r="X1287" s="14"/>
      <c r="Y1287" s="14"/>
      <c r="Z1287" s="14"/>
      <c r="AA1287" s="14"/>
      <c r="AB1287" s="14"/>
      <c r="AC1287" s="14"/>
      <c r="AD1287" s="14"/>
      <c r="AE1287" s="14"/>
      <c r="AT1287" s="258" t="s">
        <v>319</v>
      </c>
      <c r="AU1287" s="258" t="s">
        <v>85</v>
      </c>
      <c r="AV1287" s="14" t="s">
        <v>83</v>
      </c>
      <c r="AW1287" s="14" t="s">
        <v>37</v>
      </c>
      <c r="AX1287" s="14" t="s">
        <v>76</v>
      </c>
      <c r="AY1287" s="258" t="s">
        <v>308</v>
      </c>
    </row>
    <row r="1288" s="13" customFormat="1">
      <c r="A1288" s="13"/>
      <c r="B1288" s="234"/>
      <c r="C1288" s="235"/>
      <c r="D1288" s="236" t="s">
        <v>319</v>
      </c>
      <c r="E1288" s="237" t="s">
        <v>19</v>
      </c>
      <c r="F1288" s="238" t="s">
        <v>83</v>
      </c>
      <c r="G1288" s="235"/>
      <c r="H1288" s="239">
        <v>1</v>
      </c>
      <c r="I1288" s="240"/>
      <c r="J1288" s="235"/>
      <c r="K1288" s="235"/>
      <c r="L1288" s="241"/>
      <c r="M1288" s="242"/>
      <c r="N1288" s="243"/>
      <c r="O1288" s="243"/>
      <c r="P1288" s="243"/>
      <c r="Q1288" s="243"/>
      <c r="R1288" s="243"/>
      <c r="S1288" s="243"/>
      <c r="T1288" s="244"/>
      <c r="U1288" s="13"/>
      <c r="V1288" s="13"/>
      <c r="W1288" s="13"/>
      <c r="X1288" s="13"/>
      <c r="Y1288" s="13"/>
      <c r="Z1288" s="13"/>
      <c r="AA1288" s="13"/>
      <c r="AB1288" s="13"/>
      <c r="AC1288" s="13"/>
      <c r="AD1288" s="13"/>
      <c r="AE1288" s="13"/>
      <c r="AT1288" s="245" t="s">
        <v>319</v>
      </c>
      <c r="AU1288" s="245" t="s">
        <v>85</v>
      </c>
      <c r="AV1288" s="13" t="s">
        <v>85</v>
      </c>
      <c r="AW1288" s="13" t="s">
        <v>37</v>
      </c>
      <c r="AX1288" s="13" t="s">
        <v>76</v>
      </c>
      <c r="AY1288" s="245" t="s">
        <v>308</v>
      </c>
    </row>
    <row r="1289" s="14" customFormat="1">
      <c r="A1289" s="14"/>
      <c r="B1289" s="249"/>
      <c r="C1289" s="250"/>
      <c r="D1289" s="236" t="s">
        <v>319</v>
      </c>
      <c r="E1289" s="251" t="s">
        <v>19</v>
      </c>
      <c r="F1289" s="252" t="s">
        <v>3909</v>
      </c>
      <c r="G1289" s="250"/>
      <c r="H1289" s="251" t="s">
        <v>19</v>
      </c>
      <c r="I1289" s="253"/>
      <c r="J1289" s="250"/>
      <c r="K1289" s="250"/>
      <c r="L1289" s="254"/>
      <c r="M1289" s="255"/>
      <c r="N1289" s="256"/>
      <c r="O1289" s="256"/>
      <c r="P1289" s="256"/>
      <c r="Q1289" s="256"/>
      <c r="R1289" s="256"/>
      <c r="S1289" s="256"/>
      <c r="T1289" s="257"/>
      <c r="U1289" s="14"/>
      <c r="V1289" s="14"/>
      <c r="W1289" s="14"/>
      <c r="X1289" s="14"/>
      <c r="Y1289" s="14"/>
      <c r="Z1289" s="14"/>
      <c r="AA1289" s="14"/>
      <c r="AB1289" s="14"/>
      <c r="AC1289" s="14"/>
      <c r="AD1289" s="14"/>
      <c r="AE1289" s="14"/>
      <c r="AT1289" s="258" t="s">
        <v>319</v>
      </c>
      <c r="AU1289" s="258" t="s">
        <v>85</v>
      </c>
      <c r="AV1289" s="14" t="s">
        <v>83</v>
      </c>
      <c r="AW1289" s="14" t="s">
        <v>37</v>
      </c>
      <c r="AX1289" s="14" t="s">
        <v>76</v>
      </c>
      <c r="AY1289" s="258" t="s">
        <v>308</v>
      </c>
    </row>
    <row r="1290" s="13" customFormat="1">
      <c r="A1290" s="13"/>
      <c r="B1290" s="234"/>
      <c r="C1290" s="235"/>
      <c r="D1290" s="236" t="s">
        <v>319</v>
      </c>
      <c r="E1290" s="237" t="s">
        <v>19</v>
      </c>
      <c r="F1290" s="238" t="s">
        <v>83</v>
      </c>
      <c r="G1290" s="235"/>
      <c r="H1290" s="239">
        <v>1</v>
      </c>
      <c r="I1290" s="240"/>
      <c r="J1290" s="235"/>
      <c r="K1290" s="235"/>
      <c r="L1290" s="241"/>
      <c r="M1290" s="242"/>
      <c r="N1290" s="243"/>
      <c r="O1290" s="243"/>
      <c r="P1290" s="243"/>
      <c r="Q1290" s="243"/>
      <c r="R1290" s="243"/>
      <c r="S1290" s="243"/>
      <c r="T1290" s="244"/>
      <c r="U1290" s="13"/>
      <c r="V1290" s="13"/>
      <c r="W1290" s="13"/>
      <c r="X1290" s="13"/>
      <c r="Y1290" s="13"/>
      <c r="Z1290" s="13"/>
      <c r="AA1290" s="13"/>
      <c r="AB1290" s="13"/>
      <c r="AC1290" s="13"/>
      <c r="AD1290" s="13"/>
      <c r="AE1290" s="13"/>
      <c r="AT1290" s="245" t="s">
        <v>319</v>
      </c>
      <c r="AU1290" s="245" t="s">
        <v>85</v>
      </c>
      <c r="AV1290" s="13" t="s">
        <v>85</v>
      </c>
      <c r="AW1290" s="13" t="s">
        <v>37</v>
      </c>
      <c r="AX1290" s="13" t="s">
        <v>76</v>
      </c>
      <c r="AY1290" s="245" t="s">
        <v>308</v>
      </c>
    </row>
    <row r="1291" s="14" customFormat="1">
      <c r="A1291" s="14"/>
      <c r="B1291" s="249"/>
      <c r="C1291" s="250"/>
      <c r="D1291" s="236" t="s">
        <v>319</v>
      </c>
      <c r="E1291" s="251" t="s">
        <v>19</v>
      </c>
      <c r="F1291" s="252" t="s">
        <v>3910</v>
      </c>
      <c r="G1291" s="250"/>
      <c r="H1291" s="251" t="s">
        <v>19</v>
      </c>
      <c r="I1291" s="253"/>
      <c r="J1291" s="250"/>
      <c r="K1291" s="250"/>
      <c r="L1291" s="254"/>
      <c r="M1291" s="255"/>
      <c r="N1291" s="256"/>
      <c r="O1291" s="256"/>
      <c r="P1291" s="256"/>
      <c r="Q1291" s="256"/>
      <c r="R1291" s="256"/>
      <c r="S1291" s="256"/>
      <c r="T1291" s="257"/>
      <c r="U1291" s="14"/>
      <c r="V1291" s="14"/>
      <c r="W1291" s="14"/>
      <c r="X1291" s="14"/>
      <c r="Y1291" s="14"/>
      <c r="Z1291" s="14"/>
      <c r="AA1291" s="14"/>
      <c r="AB1291" s="14"/>
      <c r="AC1291" s="14"/>
      <c r="AD1291" s="14"/>
      <c r="AE1291" s="14"/>
      <c r="AT1291" s="258" t="s">
        <v>319</v>
      </c>
      <c r="AU1291" s="258" t="s">
        <v>85</v>
      </c>
      <c r="AV1291" s="14" t="s">
        <v>83</v>
      </c>
      <c r="AW1291" s="14" t="s">
        <v>37</v>
      </c>
      <c r="AX1291" s="14" t="s">
        <v>76</v>
      </c>
      <c r="AY1291" s="258" t="s">
        <v>308</v>
      </c>
    </row>
    <row r="1292" s="13" customFormat="1">
      <c r="A1292" s="13"/>
      <c r="B1292" s="234"/>
      <c r="C1292" s="235"/>
      <c r="D1292" s="236" t="s">
        <v>319</v>
      </c>
      <c r="E1292" s="237" t="s">
        <v>19</v>
      </c>
      <c r="F1292" s="238" t="s">
        <v>83</v>
      </c>
      <c r="G1292" s="235"/>
      <c r="H1292" s="239">
        <v>1</v>
      </c>
      <c r="I1292" s="240"/>
      <c r="J1292" s="235"/>
      <c r="K1292" s="235"/>
      <c r="L1292" s="241"/>
      <c r="M1292" s="242"/>
      <c r="N1292" s="243"/>
      <c r="O1292" s="243"/>
      <c r="P1292" s="243"/>
      <c r="Q1292" s="243"/>
      <c r="R1292" s="243"/>
      <c r="S1292" s="243"/>
      <c r="T1292" s="244"/>
      <c r="U1292" s="13"/>
      <c r="V1292" s="13"/>
      <c r="W1292" s="13"/>
      <c r="X1292" s="13"/>
      <c r="Y1292" s="13"/>
      <c r="Z1292" s="13"/>
      <c r="AA1292" s="13"/>
      <c r="AB1292" s="13"/>
      <c r="AC1292" s="13"/>
      <c r="AD1292" s="13"/>
      <c r="AE1292" s="13"/>
      <c r="AT1292" s="245" t="s">
        <v>319</v>
      </c>
      <c r="AU1292" s="245" t="s">
        <v>85</v>
      </c>
      <c r="AV1292" s="13" t="s">
        <v>85</v>
      </c>
      <c r="AW1292" s="13" t="s">
        <v>37</v>
      </c>
      <c r="AX1292" s="13" t="s">
        <v>76</v>
      </c>
      <c r="AY1292" s="245" t="s">
        <v>308</v>
      </c>
    </row>
    <row r="1293" s="14" customFormat="1">
      <c r="A1293" s="14"/>
      <c r="B1293" s="249"/>
      <c r="C1293" s="250"/>
      <c r="D1293" s="236" t="s">
        <v>319</v>
      </c>
      <c r="E1293" s="251" t="s">
        <v>19</v>
      </c>
      <c r="F1293" s="252" t="s">
        <v>3911</v>
      </c>
      <c r="G1293" s="250"/>
      <c r="H1293" s="251" t="s">
        <v>19</v>
      </c>
      <c r="I1293" s="253"/>
      <c r="J1293" s="250"/>
      <c r="K1293" s="250"/>
      <c r="L1293" s="254"/>
      <c r="M1293" s="255"/>
      <c r="N1293" s="256"/>
      <c r="O1293" s="256"/>
      <c r="P1293" s="256"/>
      <c r="Q1293" s="256"/>
      <c r="R1293" s="256"/>
      <c r="S1293" s="256"/>
      <c r="T1293" s="257"/>
      <c r="U1293" s="14"/>
      <c r="V1293" s="14"/>
      <c r="W1293" s="14"/>
      <c r="X1293" s="14"/>
      <c r="Y1293" s="14"/>
      <c r="Z1293" s="14"/>
      <c r="AA1293" s="14"/>
      <c r="AB1293" s="14"/>
      <c r="AC1293" s="14"/>
      <c r="AD1293" s="14"/>
      <c r="AE1293" s="14"/>
      <c r="AT1293" s="258" t="s">
        <v>319</v>
      </c>
      <c r="AU1293" s="258" t="s">
        <v>85</v>
      </c>
      <c r="AV1293" s="14" t="s">
        <v>83</v>
      </c>
      <c r="AW1293" s="14" t="s">
        <v>37</v>
      </c>
      <c r="AX1293" s="14" t="s">
        <v>76</v>
      </c>
      <c r="AY1293" s="258" t="s">
        <v>308</v>
      </c>
    </row>
    <row r="1294" s="13" customFormat="1">
      <c r="A1294" s="13"/>
      <c r="B1294" s="234"/>
      <c r="C1294" s="235"/>
      <c r="D1294" s="236" t="s">
        <v>319</v>
      </c>
      <c r="E1294" s="237" t="s">
        <v>19</v>
      </c>
      <c r="F1294" s="238" t="s">
        <v>83</v>
      </c>
      <c r="G1294" s="235"/>
      <c r="H1294" s="239">
        <v>1</v>
      </c>
      <c r="I1294" s="240"/>
      <c r="J1294" s="235"/>
      <c r="K1294" s="235"/>
      <c r="L1294" s="241"/>
      <c r="M1294" s="242"/>
      <c r="N1294" s="243"/>
      <c r="O1294" s="243"/>
      <c r="P1294" s="243"/>
      <c r="Q1294" s="243"/>
      <c r="R1294" s="243"/>
      <c r="S1294" s="243"/>
      <c r="T1294" s="244"/>
      <c r="U1294" s="13"/>
      <c r="V1294" s="13"/>
      <c r="W1294" s="13"/>
      <c r="X1294" s="13"/>
      <c r="Y1294" s="13"/>
      <c r="Z1294" s="13"/>
      <c r="AA1294" s="13"/>
      <c r="AB1294" s="13"/>
      <c r="AC1294" s="13"/>
      <c r="AD1294" s="13"/>
      <c r="AE1294" s="13"/>
      <c r="AT1294" s="245" t="s">
        <v>319</v>
      </c>
      <c r="AU1294" s="245" t="s">
        <v>85</v>
      </c>
      <c r="AV1294" s="13" t="s">
        <v>85</v>
      </c>
      <c r="AW1294" s="13" t="s">
        <v>37</v>
      </c>
      <c r="AX1294" s="13" t="s">
        <v>76</v>
      </c>
      <c r="AY1294" s="245" t="s">
        <v>308</v>
      </c>
    </row>
    <row r="1295" s="14" customFormat="1">
      <c r="A1295" s="14"/>
      <c r="B1295" s="249"/>
      <c r="C1295" s="250"/>
      <c r="D1295" s="236" t="s">
        <v>319</v>
      </c>
      <c r="E1295" s="251" t="s">
        <v>19</v>
      </c>
      <c r="F1295" s="252" t="s">
        <v>3912</v>
      </c>
      <c r="G1295" s="250"/>
      <c r="H1295" s="251" t="s">
        <v>19</v>
      </c>
      <c r="I1295" s="253"/>
      <c r="J1295" s="250"/>
      <c r="K1295" s="250"/>
      <c r="L1295" s="254"/>
      <c r="M1295" s="255"/>
      <c r="N1295" s="256"/>
      <c r="O1295" s="256"/>
      <c r="P1295" s="256"/>
      <c r="Q1295" s="256"/>
      <c r="R1295" s="256"/>
      <c r="S1295" s="256"/>
      <c r="T1295" s="257"/>
      <c r="U1295" s="14"/>
      <c r="V1295" s="14"/>
      <c r="W1295" s="14"/>
      <c r="X1295" s="14"/>
      <c r="Y1295" s="14"/>
      <c r="Z1295" s="14"/>
      <c r="AA1295" s="14"/>
      <c r="AB1295" s="14"/>
      <c r="AC1295" s="14"/>
      <c r="AD1295" s="14"/>
      <c r="AE1295" s="14"/>
      <c r="AT1295" s="258" t="s">
        <v>319</v>
      </c>
      <c r="AU1295" s="258" t="s">
        <v>85</v>
      </c>
      <c r="AV1295" s="14" t="s">
        <v>83</v>
      </c>
      <c r="AW1295" s="14" t="s">
        <v>37</v>
      </c>
      <c r="AX1295" s="14" t="s">
        <v>76</v>
      </c>
      <c r="AY1295" s="258" t="s">
        <v>308</v>
      </c>
    </row>
    <row r="1296" s="13" customFormat="1">
      <c r="A1296" s="13"/>
      <c r="B1296" s="234"/>
      <c r="C1296" s="235"/>
      <c r="D1296" s="236" t="s">
        <v>319</v>
      </c>
      <c r="E1296" s="237" t="s">
        <v>19</v>
      </c>
      <c r="F1296" s="238" t="s">
        <v>83</v>
      </c>
      <c r="G1296" s="235"/>
      <c r="H1296" s="239">
        <v>1</v>
      </c>
      <c r="I1296" s="240"/>
      <c r="J1296" s="235"/>
      <c r="K1296" s="235"/>
      <c r="L1296" s="241"/>
      <c r="M1296" s="242"/>
      <c r="N1296" s="243"/>
      <c r="O1296" s="243"/>
      <c r="P1296" s="243"/>
      <c r="Q1296" s="243"/>
      <c r="R1296" s="243"/>
      <c r="S1296" s="243"/>
      <c r="T1296" s="244"/>
      <c r="U1296" s="13"/>
      <c r="V1296" s="13"/>
      <c r="W1296" s="13"/>
      <c r="X1296" s="13"/>
      <c r="Y1296" s="13"/>
      <c r="Z1296" s="13"/>
      <c r="AA1296" s="13"/>
      <c r="AB1296" s="13"/>
      <c r="AC1296" s="13"/>
      <c r="AD1296" s="13"/>
      <c r="AE1296" s="13"/>
      <c r="AT1296" s="245" t="s">
        <v>319</v>
      </c>
      <c r="AU1296" s="245" t="s">
        <v>85</v>
      </c>
      <c r="AV1296" s="13" t="s">
        <v>85</v>
      </c>
      <c r="AW1296" s="13" t="s">
        <v>37</v>
      </c>
      <c r="AX1296" s="13" t="s">
        <v>76</v>
      </c>
      <c r="AY1296" s="245" t="s">
        <v>308</v>
      </c>
    </row>
    <row r="1297" s="14" customFormat="1">
      <c r="A1297" s="14"/>
      <c r="B1297" s="249"/>
      <c r="C1297" s="250"/>
      <c r="D1297" s="236" t="s">
        <v>319</v>
      </c>
      <c r="E1297" s="251" t="s">
        <v>19</v>
      </c>
      <c r="F1297" s="252" t="s">
        <v>3913</v>
      </c>
      <c r="G1297" s="250"/>
      <c r="H1297" s="251" t="s">
        <v>19</v>
      </c>
      <c r="I1297" s="253"/>
      <c r="J1297" s="250"/>
      <c r="K1297" s="250"/>
      <c r="L1297" s="254"/>
      <c r="M1297" s="255"/>
      <c r="N1297" s="256"/>
      <c r="O1297" s="256"/>
      <c r="P1297" s="256"/>
      <c r="Q1297" s="256"/>
      <c r="R1297" s="256"/>
      <c r="S1297" s="256"/>
      <c r="T1297" s="257"/>
      <c r="U1297" s="14"/>
      <c r="V1297" s="14"/>
      <c r="W1297" s="14"/>
      <c r="X1297" s="14"/>
      <c r="Y1297" s="14"/>
      <c r="Z1297" s="14"/>
      <c r="AA1297" s="14"/>
      <c r="AB1297" s="14"/>
      <c r="AC1297" s="14"/>
      <c r="AD1297" s="14"/>
      <c r="AE1297" s="14"/>
      <c r="AT1297" s="258" t="s">
        <v>319</v>
      </c>
      <c r="AU1297" s="258" t="s">
        <v>85</v>
      </c>
      <c r="AV1297" s="14" t="s">
        <v>83</v>
      </c>
      <c r="AW1297" s="14" t="s">
        <v>37</v>
      </c>
      <c r="AX1297" s="14" t="s">
        <v>76</v>
      </c>
      <c r="AY1297" s="258" t="s">
        <v>308</v>
      </c>
    </row>
    <row r="1298" s="13" customFormat="1">
      <c r="A1298" s="13"/>
      <c r="B1298" s="234"/>
      <c r="C1298" s="235"/>
      <c r="D1298" s="236" t="s">
        <v>319</v>
      </c>
      <c r="E1298" s="237" t="s">
        <v>19</v>
      </c>
      <c r="F1298" s="238" t="s">
        <v>83</v>
      </c>
      <c r="G1298" s="235"/>
      <c r="H1298" s="239">
        <v>1</v>
      </c>
      <c r="I1298" s="240"/>
      <c r="J1298" s="235"/>
      <c r="K1298" s="235"/>
      <c r="L1298" s="241"/>
      <c r="M1298" s="242"/>
      <c r="N1298" s="243"/>
      <c r="O1298" s="243"/>
      <c r="P1298" s="243"/>
      <c r="Q1298" s="243"/>
      <c r="R1298" s="243"/>
      <c r="S1298" s="243"/>
      <c r="T1298" s="244"/>
      <c r="U1298" s="13"/>
      <c r="V1298" s="13"/>
      <c r="W1298" s="13"/>
      <c r="X1298" s="13"/>
      <c r="Y1298" s="13"/>
      <c r="Z1298" s="13"/>
      <c r="AA1298" s="13"/>
      <c r="AB1298" s="13"/>
      <c r="AC1298" s="13"/>
      <c r="AD1298" s="13"/>
      <c r="AE1298" s="13"/>
      <c r="AT1298" s="245" t="s">
        <v>319</v>
      </c>
      <c r="AU1298" s="245" t="s">
        <v>85</v>
      </c>
      <c r="AV1298" s="13" t="s">
        <v>85</v>
      </c>
      <c r="AW1298" s="13" t="s">
        <v>37</v>
      </c>
      <c r="AX1298" s="13" t="s">
        <v>76</v>
      </c>
      <c r="AY1298" s="245" t="s">
        <v>308</v>
      </c>
    </row>
    <row r="1299" s="15" customFormat="1">
      <c r="A1299" s="15"/>
      <c r="B1299" s="259"/>
      <c r="C1299" s="260"/>
      <c r="D1299" s="236" t="s">
        <v>319</v>
      </c>
      <c r="E1299" s="261" t="s">
        <v>19</v>
      </c>
      <c r="F1299" s="262" t="s">
        <v>448</v>
      </c>
      <c r="G1299" s="260"/>
      <c r="H1299" s="263">
        <v>7</v>
      </c>
      <c r="I1299" s="264"/>
      <c r="J1299" s="260"/>
      <c r="K1299" s="260"/>
      <c r="L1299" s="265"/>
      <c r="M1299" s="266"/>
      <c r="N1299" s="267"/>
      <c r="O1299" s="267"/>
      <c r="P1299" s="267"/>
      <c r="Q1299" s="267"/>
      <c r="R1299" s="267"/>
      <c r="S1299" s="267"/>
      <c r="T1299" s="268"/>
      <c r="U1299" s="15"/>
      <c r="V1299" s="15"/>
      <c r="W1299" s="15"/>
      <c r="X1299" s="15"/>
      <c r="Y1299" s="15"/>
      <c r="Z1299" s="15"/>
      <c r="AA1299" s="15"/>
      <c r="AB1299" s="15"/>
      <c r="AC1299" s="15"/>
      <c r="AD1299" s="15"/>
      <c r="AE1299" s="15"/>
      <c r="AT1299" s="269" t="s">
        <v>319</v>
      </c>
      <c r="AU1299" s="269" t="s">
        <v>85</v>
      </c>
      <c r="AV1299" s="15" t="s">
        <v>315</v>
      </c>
      <c r="AW1299" s="15" t="s">
        <v>37</v>
      </c>
      <c r="AX1299" s="15" t="s">
        <v>83</v>
      </c>
      <c r="AY1299" s="269" t="s">
        <v>308</v>
      </c>
    </row>
    <row r="1300" s="2" customFormat="1" ht="16.5" customHeight="1">
      <c r="A1300" s="41"/>
      <c r="B1300" s="42"/>
      <c r="C1300" s="280" t="s">
        <v>3949</v>
      </c>
      <c r="D1300" s="280" t="s">
        <v>1137</v>
      </c>
      <c r="E1300" s="281" t="s">
        <v>3600</v>
      </c>
      <c r="F1300" s="282" t="s">
        <v>3601</v>
      </c>
      <c r="G1300" s="283" t="s">
        <v>323</v>
      </c>
      <c r="H1300" s="284">
        <v>7</v>
      </c>
      <c r="I1300" s="285"/>
      <c r="J1300" s="286">
        <f>ROUND(I1300*H1300,2)</f>
        <v>0</v>
      </c>
      <c r="K1300" s="282" t="s">
        <v>3254</v>
      </c>
      <c r="L1300" s="287"/>
      <c r="M1300" s="288" t="s">
        <v>19</v>
      </c>
      <c r="N1300" s="289" t="s">
        <v>47</v>
      </c>
      <c r="O1300" s="87"/>
      <c r="P1300" s="225">
        <f>O1300*H1300</f>
        <v>0</v>
      </c>
      <c r="Q1300" s="225">
        <v>0</v>
      </c>
      <c r="R1300" s="225">
        <f>Q1300*H1300</f>
        <v>0</v>
      </c>
      <c r="S1300" s="225">
        <v>0</v>
      </c>
      <c r="T1300" s="226">
        <f>S1300*H1300</f>
        <v>0</v>
      </c>
      <c r="U1300" s="41"/>
      <c r="V1300" s="41"/>
      <c r="W1300" s="41"/>
      <c r="X1300" s="41"/>
      <c r="Y1300" s="41"/>
      <c r="Z1300" s="41"/>
      <c r="AA1300" s="41"/>
      <c r="AB1300" s="41"/>
      <c r="AC1300" s="41"/>
      <c r="AD1300" s="41"/>
      <c r="AE1300" s="41"/>
      <c r="AR1300" s="227" t="s">
        <v>3255</v>
      </c>
      <c r="AT1300" s="227" t="s">
        <v>1137</v>
      </c>
      <c r="AU1300" s="227" t="s">
        <v>85</v>
      </c>
      <c r="AY1300" s="20" t="s">
        <v>308</v>
      </c>
      <c r="BE1300" s="228">
        <f>IF(N1300="základní",J1300,0)</f>
        <v>0</v>
      </c>
      <c r="BF1300" s="228">
        <f>IF(N1300="snížená",J1300,0)</f>
        <v>0</v>
      </c>
      <c r="BG1300" s="228">
        <f>IF(N1300="zákl. přenesená",J1300,0)</f>
        <v>0</v>
      </c>
      <c r="BH1300" s="228">
        <f>IF(N1300="sníž. přenesená",J1300,0)</f>
        <v>0</v>
      </c>
      <c r="BI1300" s="228">
        <f>IF(N1300="nulová",J1300,0)</f>
        <v>0</v>
      </c>
      <c r="BJ1300" s="20" t="s">
        <v>83</v>
      </c>
      <c r="BK1300" s="228">
        <f>ROUND(I1300*H1300,2)</f>
        <v>0</v>
      </c>
      <c r="BL1300" s="20" t="s">
        <v>782</v>
      </c>
      <c r="BM1300" s="227" t="s">
        <v>3950</v>
      </c>
    </row>
    <row r="1301" s="14" customFormat="1">
      <c r="A1301" s="14"/>
      <c r="B1301" s="249"/>
      <c r="C1301" s="250"/>
      <c r="D1301" s="236" t="s">
        <v>319</v>
      </c>
      <c r="E1301" s="251" t="s">
        <v>19</v>
      </c>
      <c r="F1301" s="252" t="s">
        <v>3043</v>
      </c>
      <c r="G1301" s="250"/>
      <c r="H1301" s="251" t="s">
        <v>19</v>
      </c>
      <c r="I1301" s="253"/>
      <c r="J1301" s="250"/>
      <c r="K1301" s="250"/>
      <c r="L1301" s="254"/>
      <c r="M1301" s="255"/>
      <c r="N1301" s="256"/>
      <c r="O1301" s="256"/>
      <c r="P1301" s="256"/>
      <c r="Q1301" s="256"/>
      <c r="R1301" s="256"/>
      <c r="S1301" s="256"/>
      <c r="T1301" s="257"/>
      <c r="U1301" s="14"/>
      <c r="V1301" s="14"/>
      <c r="W1301" s="14"/>
      <c r="X1301" s="14"/>
      <c r="Y1301" s="14"/>
      <c r="Z1301" s="14"/>
      <c r="AA1301" s="14"/>
      <c r="AB1301" s="14"/>
      <c r="AC1301" s="14"/>
      <c r="AD1301" s="14"/>
      <c r="AE1301" s="14"/>
      <c r="AT1301" s="258" t="s">
        <v>319</v>
      </c>
      <c r="AU1301" s="258" t="s">
        <v>85</v>
      </c>
      <c r="AV1301" s="14" t="s">
        <v>83</v>
      </c>
      <c r="AW1301" s="14" t="s">
        <v>37</v>
      </c>
      <c r="AX1301" s="14" t="s">
        <v>76</v>
      </c>
      <c r="AY1301" s="258" t="s">
        <v>308</v>
      </c>
    </row>
    <row r="1302" s="14" customFormat="1">
      <c r="A1302" s="14"/>
      <c r="B1302" s="249"/>
      <c r="C1302" s="250"/>
      <c r="D1302" s="236" t="s">
        <v>319</v>
      </c>
      <c r="E1302" s="251" t="s">
        <v>19</v>
      </c>
      <c r="F1302" s="252" t="s">
        <v>3907</v>
      </c>
      <c r="G1302" s="250"/>
      <c r="H1302" s="251" t="s">
        <v>19</v>
      </c>
      <c r="I1302" s="253"/>
      <c r="J1302" s="250"/>
      <c r="K1302" s="250"/>
      <c r="L1302" s="254"/>
      <c r="M1302" s="255"/>
      <c r="N1302" s="256"/>
      <c r="O1302" s="256"/>
      <c r="P1302" s="256"/>
      <c r="Q1302" s="256"/>
      <c r="R1302" s="256"/>
      <c r="S1302" s="256"/>
      <c r="T1302" s="257"/>
      <c r="U1302" s="14"/>
      <c r="V1302" s="14"/>
      <c r="W1302" s="14"/>
      <c r="X1302" s="14"/>
      <c r="Y1302" s="14"/>
      <c r="Z1302" s="14"/>
      <c r="AA1302" s="14"/>
      <c r="AB1302" s="14"/>
      <c r="AC1302" s="14"/>
      <c r="AD1302" s="14"/>
      <c r="AE1302" s="14"/>
      <c r="AT1302" s="258" t="s">
        <v>319</v>
      </c>
      <c r="AU1302" s="258" t="s">
        <v>85</v>
      </c>
      <c r="AV1302" s="14" t="s">
        <v>83</v>
      </c>
      <c r="AW1302" s="14" t="s">
        <v>37</v>
      </c>
      <c r="AX1302" s="14" t="s">
        <v>76</v>
      </c>
      <c r="AY1302" s="258" t="s">
        <v>308</v>
      </c>
    </row>
    <row r="1303" s="13" customFormat="1">
      <c r="A1303" s="13"/>
      <c r="B1303" s="234"/>
      <c r="C1303" s="235"/>
      <c r="D1303" s="236" t="s">
        <v>319</v>
      </c>
      <c r="E1303" s="237" t="s">
        <v>19</v>
      </c>
      <c r="F1303" s="238" t="s">
        <v>83</v>
      </c>
      <c r="G1303" s="235"/>
      <c r="H1303" s="239">
        <v>1</v>
      </c>
      <c r="I1303" s="240"/>
      <c r="J1303" s="235"/>
      <c r="K1303" s="235"/>
      <c r="L1303" s="241"/>
      <c r="M1303" s="242"/>
      <c r="N1303" s="243"/>
      <c r="O1303" s="243"/>
      <c r="P1303" s="243"/>
      <c r="Q1303" s="243"/>
      <c r="R1303" s="243"/>
      <c r="S1303" s="243"/>
      <c r="T1303" s="244"/>
      <c r="U1303" s="13"/>
      <c r="V1303" s="13"/>
      <c r="W1303" s="13"/>
      <c r="X1303" s="13"/>
      <c r="Y1303" s="13"/>
      <c r="Z1303" s="13"/>
      <c r="AA1303" s="13"/>
      <c r="AB1303" s="13"/>
      <c r="AC1303" s="13"/>
      <c r="AD1303" s="13"/>
      <c r="AE1303" s="13"/>
      <c r="AT1303" s="245" t="s">
        <v>319</v>
      </c>
      <c r="AU1303" s="245" t="s">
        <v>85</v>
      </c>
      <c r="AV1303" s="13" t="s">
        <v>85</v>
      </c>
      <c r="AW1303" s="13" t="s">
        <v>37</v>
      </c>
      <c r="AX1303" s="13" t="s">
        <v>76</v>
      </c>
      <c r="AY1303" s="245" t="s">
        <v>308</v>
      </c>
    </row>
    <row r="1304" s="14" customFormat="1">
      <c r="A1304" s="14"/>
      <c r="B1304" s="249"/>
      <c r="C1304" s="250"/>
      <c r="D1304" s="236" t="s">
        <v>319</v>
      </c>
      <c r="E1304" s="251" t="s">
        <v>19</v>
      </c>
      <c r="F1304" s="252" t="s">
        <v>3908</v>
      </c>
      <c r="G1304" s="250"/>
      <c r="H1304" s="251" t="s">
        <v>19</v>
      </c>
      <c r="I1304" s="253"/>
      <c r="J1304" s="250"/>
      <c r="K1304" s="250"/>
      <c r="L1304" s="254"/>
      <c r="M1304" s="255"/>
      <c r="N1304" s="256"/>
      <c r="O1304" s="256"/>
      <c r="P1304" s="256"/>
      <c r="Q1304" s="256"/>
      <c r="R1304" s="256"/>
      <c r="S1304" s="256"/>
      <c r="T1304" s="257"/>
      <c r="U1304" s="14"/>
      <c r="V1304" s="14"/>
      <c r="W1304" s="14"/>
      <c r="X1304" s="14"/>
      <c r="Y1304" s="14"/>
      <c r="Z1304" s="14"/>
      <c r="AA1304" s="14"/>
      <c r="AB1304" s="14"/>
      <c r="AC1304" s="14"/>
      <c r="AD1304" s="14"/>
      <c r="AE1304" s="14"/>
      <c r="AT1304" s="258" t="s">
        <v>319</v>
      </c>
      <c r="AU1304" s="258" t="s">
        <v>85</v>
      </c>
      <c r="AV1304" s="14" t="s">
        <v>83</v>
      </c>
      <c r="AW1304" s="14" t="s">
        <v>37</v>
      </c>
      <c r="AX1304" s="14" t="s">
        <v>76</v>
      </c>
      <c r="AY1304" s="258" t="s">
        <v>308</v>
      </c>
    </row>
    <row r="1305" s="13" customFormat="1">
      <c r="A1305" s="13"/>
      <c r="B1305" s="234"/>
      <c r="C1305" s="235"/>
      <c r="D1305" s="236" t="s">
        <v>319</v>
      </c>
      <c r="E1305" s="237" t="s">
        <v>19</v>
      </c>
      <c r="F1305" s="238" t="s">
        <v>83</v>
      </c>
      <c r="G1305" s="235"/>
      <c r="H1305" s="239">
        <v>1</v>
      </c>
      <c r="I1305" s="240"/>
      <c r="J1305" s="235"/>
      <c r="K1305" s="235"/>
      <c r="L1305" s="241"/>
      <c r="M1305" s="242"/>
      <c r="N1305" s="243"/>
      <c r="O1305" s="243"/>
      <c r="P1305" s="243"/>
      <c r="Q1305" s="243"/>
      <c r="R1305" s="243"/>
      <c r="S1305" s="243"/>
      <c r="T1305" s="244"/>
      <c r="U1305" s="13"/>
      <c r="V1305" s="13"/>
      <c r="W1305" s="13"/>
      <c r="X1305" s="13"/>
      <c r="Y1305" s="13"/>
      <c r="Z1305" s="13"/>
      <c r="AA1305" s="13"/>
      <c r="AB1305" s="13"/>
      <c r="AC1305" s="13"/>
      <c r="AD1305" s="13"/>
      <c r="AE1305" s="13"/>
      <c r="AT1305" s="245" t="s">
        <v>319</v>
      </c>
      <c r="AU1305" s="245" t="s">
        <v>85</v>
      </c>
      <c r="AV1305" s="13" t="s">
        <v>85</v>
      </c>
      <c r="AW1305" s="13" t="s">
        <v>37</v>
      </c>
      <c r="AX1305" s="13" t="s">
        <v>76</v>
      </c>
      <c r="AY1305" s="245" t="s">
        <v>308</v>
      </c>
    </row>
    <row r="1306" s="14" customFormat="1">
      <c r="A1306" s="14"/>
      <c r="B1306" s="249"/>
      <c r="C1306" s="250"/>
      <c r="D1306" s="236" t="s">
        <v>319</v>
      </c>
      <c r="E1306" s="251" t="s">
        <v>19</v>
      </c>
      <c r="F1306" s="252" t="s">
        <v>3909</v>
      </c>
      <c r="G1306" s="250"/>
      <c r="H1306" s="251" t="s">
        <v>19</v>
      </c>
      <c r="I1306" s="253"/>
      <c r="J1306" s="250"/>
      <c r="K1306" s="250"/>
      <c r="L1306" s="254"/>
      <c r="M1306" s="255"/>
      <c r="N1306" s="256"/>
      <c r="O1306" s="256"/>
      <c r="P1306" s="256"/>
      <c r="Q1306" s="256"/>
      <c r="R1306" s="256"/>
      <c r="S1306" s="256"/>
      <c r="T1306" s="257"/>
      <c r="U1306" s="14"/>
      <c r="V1306" s="14"/>
      <c r="W1306" s="14"/>
      <c r="X1306" s="14"/>
      <c r="Y1306" s="14"/>
      <c r="Z1306" s="14"/>
      <c r="AA1306" s="14"/>
      <c r="AB1306" s="14"/>
      <c r="AC1306" s="14"/>
      <c r="AD1306" s="14"/>
      <c r="AE1306" s="14"/>
      <c r="AT1306" s="258" t="s">
        <v>319</v>
      </c>
      <c r="AU1306" s="258" t="s">
        <v>85</v>
      </c>
      <c r="AV1306" s="14" t="s">
        <v>83</v>
      </c>
      <c r="AW1306" s="14" t="s">
        <v>37</v>
      </c>
      <c r="AX1306" s="14" t="s">
        <v>76</v>
      </c>
      <c r="AY1306" s="258" t="s">
        <v>308</v>
      </c>
    </row>
    <row r="1307" s="13" customFormat="1">
      <c r="A1307" s="13"/>
      <c r="B1307" s="234"/>
      <c r="C1307" s="235"/>
      <c r="D1307" s="236" t="s">
        <v>319</v>
      </c>
      <c r="E1307" s="237" t="s">
        <v>19</v>
      </c>
      <c r="F1307" s="238" t="s">
        <v>83</v>
      </c>
      <c r="G1307" s="235"/>
      <c r="H1307" s="239">
        <v>1</v>
      </c>
      <c r="I1307" s="240"/>
      <c r="J1307" s="235"/>
      <c r="K1307" s="235"/>
      <c r="L1307" s="241"/>
      <c r="M1307" s="242"/>
      <c r="N1307" s="243"/>
      <c r="O1307" s="243"/>
      <c r="P1307" s="243"/>
      <c r="Q1307" s="243"/>
      <c r="R1307" s="243"/>
      <c r="S1307" s="243"/>
      <c r="T1307" s="244"/>
      <c r="U1307" s="13"/>
      <c r="V1307" s="13"/>
      <c r="W1307" s="13"/>
      <c r="X1307" s="13"/>
      <c r="Y1307" s="13"/>
      <c r="Z1307" s="13"/>
      <c r="AA1307" s="13"/>
      <c r="AB1307" s="13"/>
      <c r="AC1307" s="13"/>
      <c r="AD1307" s="13"/>
      <c r="AE1307" s="13"/>
      <c r="AT1307" s="245" t="s">
        <v>319</v>
      </c>
      <c r="AU1307" s="245" t="s">
        <v>85</v>
      </c>
      <c r="AV1307" s="13" t="s">
        <v>85</v>
      </c>
      <c r="AW1307" s="13" t="s">
        <v>37</v>
      </c>
      <c r="AX1307" s="13" t="s">
        <v>76</v>
      </c>
      <c r="AY1307" s="245" t="s">
        <v>308</v>
      </c>
    </row>
    <row r="1308" s="14" customFormat="1">
      <c r="A1308" s="14"/>
      <c r="B1308" s="249"/>
      <c r="C1308" s="250"/>
      <c r="D1308" s="236" t="s">
        <v>319</v>
      </c>
      <c r="E1308" s="251" t="s">
        <v>19</v>
      </c>
      <c r="F1308" s="252" t="s">
        <v>3910</v>
      </c>
      <c r="G1308" s="250"/>
      <c r="H1308" s="251" t="s">
        <v>19</v>
      </c>
      <c r="I1308" s="253"/>
      <c r="J1308" s="250"/>
      <c r="K1308" s="250"/>
      <c r="L1308" s="254"/>
      <c r="M1308" s="255"/>
      <c r="N1308" s="256"/>
      <c r="O1308" s="256"/>
      <c r="P1308" s="256"/>
      <c r="Q1308" s="256"/>
      <c r="R1308" s="256"/>
      <c r="S1308" s="256"/>
      <c r="T1308" s="257"/>
      <c r="U1308" s="14"/>
      <c r="V1308" s="14"/>
      <c r="W1308" s="14"/>
      <c r="X1308" s="14"/>
      <c r="Y1308" s="14"/>
      <c r="Z1308" s="14"/>
      <c r="AA1308" s="14"/>
      <c r="AB1308" s="14"/>
      <c r="AC1308" s="14"/>
      <c r="AD1308" s="14"/>
      <c r="AE1308" s="14"/>
      <c r="AT1308" s="258" t="s">
        <v>319</v>
      </c>
      <c r="AU1308" s="258" t="s">
        <v>85</v>
      </c>
      <c r="AV1308" s="14" t="s">
        <v>83</v>
      </c>
      <c r="AW1308" s="14" t="s">
        <v>37</v>
      </c>
      <c r="AX1308" s="14" t="s">
        <v>76</v>
      </c>
      <c r="AY1308" s="258" t="s">
        <v>308</v>
      </c>
    </row>
    <row r="1309" s="13" customFormat="1">
      <c r="A1309" s="13"/>
      <c r="B1309" s="234"/>
      <c r="C1309" s="235"/>
      <c r="D1309" s="236" t="s">
        <v>319</v>
      </c>
      <c r="E1309" s="237" t="s">
        <v>19</v>
      </c>
      <c r="F1309" s="238" t="s">
        <v>83</v>
      </c>
      <c r="G1309" s="235"/>
      <c r="H1309" s="239">
        <v>1</v>
      </c>
      <c r="I1309" s="240"/>
      <c r="J1309" s="235"/>
      <c r="K1309" s="235"/>
      <c r="L1309" s="241"/>
      <c r="M1309" s="242"/>
      <c r="N1309" s="243"/>
      <c r="O1309" s="243"/>
      <c r="P1309" s="243"/>
      <c r="Q1309" s="243"/>
      <c r="R1309" s="243"/>
      <c r="S1309" s="243"/>
      <c r="T1309" s="244"/>
      <c r="U1309" s="13"/>
      <c r="V1309" s="13"/>
      <c r="W1309" s="13"/>
      <c r="X1309" s="13"/>
      <c r="Y1309" s="13"/>
      <c r="Z1309" s="13"/>
      <c r="AA1309" s="13"/>
      <c r="AB1309" s="13"/>
      <c r="AC1309" s="13"/>
      <c r="AD1309" s="13"/>
      <c r="AE1309" s="13"/>
      <c r="AT1309" s="245" t="s">
        <v>319</v>
      </c>
      <c r="AU1309" s="245" t="s">
        <v>85</v>
      </c>
      <c r="AV1309" s="13" t="s">
        <v>85</v>
      </c>
      <c r="AW1309" s="13" t="s">
        <v>37</v>
      </c>
      <c r="AX1309" s="13" t="s">
        <v>76</v>
      </c>
      <c r="AY1309" s="245" t="s">
        <v>308</v>
      </c>
    </row>
    <row r="1310" s="14" customFormat="1">
      <c r="A1310" s="14"/>
      <c r="B1310" s="249"/>
      <c r="C1310" s="250"/>
      <c r="D1310" s="236" t="s">
        <v>319</v>
      </c>
      <c r="E1310" s="251" t="s">
        <v>19</v>
      </c>
      <c r="F1310" s="252" t="s">
        <v>3911</v>
      </c>
      <c r="G1310" s="250"/>
      <c r="H1310" s="251" t="s">
        <v>19</v>
      </c>
      <c r="I1310" s="253"/>
      <c r="J1310" s="250"/>
      <c r="K1310" s="250"/>
      <c r="L1310" s="254"/>
      <c r="M1310" s="255"/>
      <c r="N1310" s="256"/>
      <c r="O1310" s="256"/>
      <c r="P1310" s="256"/>
      <c r="Q1310" s="256"/>
      <c r="R1310" s="256"/>
      <c r="S1310" s="256"/>
      <c r="T1310" s="257"/>
      <c r="U1310" s="14"/>
      <c r="V1310" s="14"/>
      <c r="W1310" s="14"/>
      <c r="X1310" s="14"/>
      <c r="Y1310" s="14"/>
      <c r="Z1310" s="14"/>
      <c r="AA1310" s="14"/>
      <c r="AB1310" s="14"/>
      <c r="AC1310" s="14"/>
      <c r="AD1310" s="14"/>
      <c r="AE1310" s="14"/>
      <c r="AT1310" s="258" t="s">
        <v>319</v>
      </c>
      <c r="AU1310" s="258" t="s">
        <v>85</v>
      </c>
      <c r="AV1310" s="14" t="s">
        <v>83</v>
      </c>
      <c r="AW1310" s="14" t="s">
        <v>37</v>
      </c>
      <c r="AX1310" s="14" t="s">
        <v>76</v>
      </c>
      <c r="AY1310" s="258" t="s">
        <v>308</v>
      </c>
    </row>
    <row r="1311" s="13" customFormat="1">
      <c r="A1311" s="13"/>
      <c r="B1311" s="234"/>
      <c r="C1311" s="235"/>
      <c r="D1311" s="236" t="s">
        <v>319</v>
      </c>
      <c r="E1311" s="237" t="s">
        <v>19</v>
      </c>
      <c r="F1311" s="238" t="s">
        <v>83</v>
      </c>
      <c r="G1311" s="235"/>
      <c r="H1311" s="239">
        <v>1</v>
      </c>
      <c r="I1311" s="240"/>
      <c r="J1311" s="235"/>
      <c r="K1311" s="235"/>
      <c r="L1311" s="241"/>
      <c r="M1311" s="242"/>
      <c r="N1311" s="243"/>
      <c r="O1311" s="243"/>
      <c r="P1311" s="243"/>
      <c r="Q1311" s="243"/>
      <c r="R1311" s="243"/>
      <c r="S1311" s="243"/>
      <c r="T1311" s="244"/>
      <c r="U1311" s="13"/>
      <c r="V1311" s="13"/>
      <c r="W1311" s="13"/>
      <c r="X1311" s="13"/>
      <c r="Y1311" s="13"/>
      <c r="Z1311" s="13"/>
      <c r="AA1311" s="13"/>
      <c r="AB1311" s="13"/>
      <c r="AC1311" s="13"/>
      <c r="AD1311" s="13"/>
      <c r="AE1311" s="13"/>
      <c r="AT1311" s="245" t="s">
        <v>319</v>
      </c>
      <c r="AU1311" s="245" t="s">
        <v>85</v>
      </c>
      <c r="AV1311" s="13" t="s">
        <v>85</v>
      </c>
      <c r="AW1311" s="13" t="s">
        <v>37</v>
      </c>
      <c r="AX1311" s="13" t="s">
        <v>76</v>
      </c>
      <c r="AY1311" s="245" t="s">
        <v>308</v>
      </c>
    </row>
    <row r="1312" s="14" customFormat="1">
      <c r="A1312" s="14"/>
      <c r="B1312" s="249"/>
      <c r="C1312" s="250"/>
      <c r="D1312" s="236" t="s">
        <v>319</v>
      </c>
      <c r="E1312" s="251" t="s">
        <v>19</v>
      </c>
      <c r="F1312" s="252" t="s">
        <v>3912</v>
      </c>
      <c r="G1312" s="250"/>
      <c r="H1312" s="251" t="s">
        <v>19</v>
      </c>
      <c r="I1312" s="253"/>
      <c r="J1312" s="250"/>
      <c r="K1312" s="250"/>
      <c r="L1312" s="254"/>
      <c r="M1312" s="255"/>
      <c r="N1312" s="256"/>
      <c r="O1312" s="256"/>
      <c r="P1312" s="256"/>
      <c r="Q1312" s="256"/>
      <c r="R1312" s="256"/>
      <c r="S1312" s="256"/>
      <c r="T1312" s="257"/>
      <c r="U1312" s="14"/>
      <c r="V1312" s="14"/>
      <c r="W1312" s="14"/>
      <c r="X1312" s="14"/>
      <c r="Y1312" s="14"/>
      <c r="Z1312" s="14"/>
      <c r="AA1312" s="14"/>
      <c r="AB1312" s="14"/>
      <c r="AC1312" s="14"/>
      <c r="AD1312" s="14"/>
      <c r="AE1312" s="14"/>
      <c r="AT1312" s="258" t="s">
        <v>319</v>
      </c>
      <c r="AU1312" s="258" t="s">
        <v>85</v>
      </c>
      <c r="AV1312" s="14" t="s">
        <v>83</v>
      </c>
      <c r="AW1312" s="14" t="s">
        <v>37</v>
      </c>
      <c r="AX1312" s="14" t="s">
        <v>76</v>
      </c>
      <c r="AY1312" s="258" t="s">
        <v>308</v>
      </c>
    </row>
    <row r="1313" s="13" customFormat="1">
      <c r="A1313" s="13"/>
      <c r="B1313" s="234"/>
      <c r="C1313" s="235"/>
      <c r="D1313" s="236" t="s">
        <v>319</v>
      </c>
      <c r="E1313" s="237" t="s">
        <v>19</v>
      </c>
      <c r="F1313" s="238" t="s">
        <v>83</v>
      </c>
      <c r="G1313" s="235"/>
      <c r="H1313" s="239">
        <v>1</v>
      </c>
      <c r="I1313" s="240"/>
      <c r="J1313" s="235"/>
      <c r="K1313" s="235"/>
      <c r="L1313" s="241"/>
      <c r="M1313" s="242"/>
      <c r="N1313" s="243"/>
      <c r="O1313" s="243"/>
      <c r="P1313" s="243"/>
      <c r="Q1313" s="243"/>
      <c r="R1313" s="243"/>
      <c r="S1313" s="243"/>
      <c r="T1313" s="244"/>
      <c r="U1313" s="13"/>
      <c r="V1313" s="13"/>
      <c r="W1313" s="13"/>
      <c r="X1313" s="13"/>
      <c r="Y1313" s="13"/>
      <c r="Z1313" s="13"/>
      <c r="AA1313" s="13"/>
      <c r="AB1313" s="13"/>
      <c r="AC1313" s="13"/>
      <c r="AD1313" s="13"/>
      <c r="AE1313" s="13"/>
      <c r="AT1313" s="245" t="s">
        <v>319</v>
      </c>
      <c r="AU1313" s="245" t="s">
        <v>85</v>
      </c>
      <c r="AV1313" s="13" t="s">
        <v>85</v>
      </c>
      <c r="AW1313" s="13" t="s">
        <v>37</v>
      </c>
      <c r="AX1313" s="13" t="s">
        <v>76</v>
      </c>
      <c r="AY1313" s="245" t="s">
        <v>308</v>
      </c>
    </row>
    <row r="1314" s="14" customFormat="1">
      <c r="A1314" s="14"/>
      <c r="B1314" s="249"/>
      <c r="C1314" s="250"/>
      <c r="D1314" s="236" t="s">
        <v>319</v>
      </c>
      <c r="E1314" s="251" t="s">
        <v>19</v>
      </c>
      <c r="F1314" s="252" t="s">
        <v>3913</v>
      </c>
      <c r="G1314" s="250"/>
      <c r="H1314" s="251" t="s">
        <v>19</v>
      </c>
      <c r="I1314" s="253"/>
      <c r="J1314" s="250"/>
      <c r="K1314" s="250"/>
      <c r="L1314" s="254"/>
      <c r="M1314" s="255"/>
      <c r="N1314" s="256"/>
      <c r="O1314" s="256"/>
      <c r="P1314" s="256"/>
      <c r="Q1314" s="256"/>
      <c r="R1314" s="256"/>
      <c r="S1314" s="256"/>
      <c r="T1314" s="257"/>
      <c r="U1314" s="14"/>
      <c r="V1314" s="14"/>
      <c r="W1314" s="14"/>
      <c r="X1314" s="14"/>
      <c r="Y1314" s="14"/>
      <c r="Z1314" s="14"/>
      <c r="AA1314" s="14"/>
      <c r="AB1314" s="14"/>
      <c r="AC1314" s="14"/>
      <c r="AD1314" s="14"/>
      <c r="AE1314" s="14"/>
      <c r="AT1314" s="258" t="s">
        <v>319</v>
      </c>
      <c r="AU1314" s="258" t="s">
        <v>85</v>
      </c>
      <c r="AV1314" s="14" t="s">
        <v>83</v>
      </c>
      <c r="AW1314" s="14" t="s">
        <v>37</v>
      </c>
      <c r="AX1314" s="14" t="s">
        <v>76</v>
      </c>
      <c r="AY1314" s="258" t="s">
        <v>308</v>
      </c>
    </row>
    <row r="1315" s="13" customFormat="1">
      <c r="A1315" s="13"/>
      <c r="B1315" s="234"/>
      <c r="C1315" s="235"/>
      <c r="D1315" s="236" t="s">
        <v>319</v>
      </c>
      <c r="E1315" s="237" t="s">
        <v>19</v>
      </c>
      <c r="F1315" s="238" t="s">
        <v>83</v>
      </c>
      <c r="G1315" s="235"/>
      <c r="H1315" s="239">
        <v>1</v>
      </c>
      <c r="I1315" s="240"/>
      <c r="J1315" s="235"/>
      <c r="K1315" s="235"/>
      <c r="L1315" s="241"/>
      <c r="M1315" s="242"/>
      <c r="N1315" s="243"/>
      <c r="O1315" s="243"/>
      <c r="P1315" s="243"/>
      <c r="Q1315" s="243"/>
      <c r="R1315" s="243"/>
      <c r="S1315" s="243"/>
      <c r="T1315" s="244"/>
      <c r="U1315" s="13"/>
      <c r="V1315" s="13"/>
      <c r="W1315" s="13"/>
      <c r="X1315" s="13"/>
      <c r="Y1315" s="13"/>
      <c r="Z1315" s="13"/>
      <c r="AA1315" s="13"/>
      <c r="AB1315" s="13"/>
      <c r="AC1315" s="13"/>
      <c r="AD1315" s="13"/>
      <c r="AE1315" s="13"/>
      <c r="AT1315" s="245" t="s">
        <v>319</v>
      </c>
      <c r="AU1315" s="245" t="s">
        <v>85</v>
      </c>
      <c r="AV1315" s="13" t="s">
        <v>85</v>
      </c>
      <c r="AW1315" s="13" t="s">
        <v>37</v>
      </c>
      <c r="AX1315" s="13" t="s">
        <v>76</v>
      </c>
      <c r="AY1315" s="245" t="s">
        <v>308</v>
      </c>
    </row>
    <row r="1316" s="15" customFormat="1">
      <c r="A1316" s="15"/>
      <c r="B1316" s="259"/>
      <c r="C1316" s="260"/>
      <c r="D1316" s="236" t="s">
        <v>319</v>
      </c>
      <c r="E1316" s="261" t="s">
        <v>19</v>
      </c>
      <c r="F1316" s="262" t="s">
        <v>448</v>
      </c>
      <c r="G1316" s="260"/>
      <c r="H1316" s="263">
        <v>7</v>
      </c>
      <c r="I1316" s="264"/>
      <c r="J1316" s="260"/>
      <c r="K1316" s="260"/>
      <c r="L1316" s="265"/>
      <c r="M1316" s="266"/>
      <c r="N1316" s="267"/>
      <c r="O1316" s="267"/>
      <c r="P1316" s="267"/>
      <c r="Q1316" s="267"/>
      <c r="R1316" s="267"/>
      <c r="S1316" s="267"/>
      <c r="T1316" s="268"/>
      <c r="U1316" s="15"/>
      <c r="V1316" s="15"/>
      <c r="W1316" s="15"/>
      <c r="X1316" s="15"/>
      <c r="Y1316" s="15"/>
      <c r="Z1316" s="15"/>
      <c r="AA1316" s="15"/>
      <c r="AB1316" s="15"/>
      <c r="AC1316" s="15"/>
      <c r="AD1316" s="15"/>
      <c r="AE1316" s="15"/>
      <c r="AT1316" s="269" t="s">
        <v>319</v>
      </c>
      <c r="AU1316" s="269" t="s">
        <v>85</v>
      </c>
      <c r="AV1316" s="15" t="s">
        <v>315</v>
      </c>
      <c r="AW1316" s="15" t="s">
        <v>37</v>
      </c>
      <c r="AX1316" s="15" t="s">
        <v>83</v>
      </c>
      <c r="AY1316" s="269" t="s">
        <v>308</v>
      </c>
    </row>
    <row r="1317" s="2" customFormat="1" ht="37.8" customHeight="1">
      <c r="A1317" s="41"/>
      <c r="B1317" s="42"/>
      <c r="C1317" s="216" t="s">
        <v>3951</v>
      </c>
      <c r="D1317" s="216" t="s">
        <v>310</v>
      </c>
      <c r="E1317" s="217" t="s">
        <v>3604</v>
      </c>
      <c r="F1317" s="218" t="s">
        <v>3605</v>
      </c>
      <c r="G1317" s="219" t="s">
        <v>323</v>
      </c>
      <c r="H1317" s="220">
        <v>1</v>
      </c>
      <c r="I1317" s="221"/>
      <c r="J1317" s="222">
        <f>ROUND(I1317*H1317,2)</f>
        <v>0</v>
      </c>
      <c r="K1317" s="218" t="s">
        <v>314</v>
      </c>
      <c r="L1317" s="47"/>
      <c r="M1317" s="223" t="s">
        <v>19</v>
      </c>
      <c r="N1317" s="224" t="s">
        <v>47</v>
      </c>
      <c r="O1317" s="87"/>
      <c r="P1317" s="225">
        <f>O1317*H1317</f>
        <v>0</v>
      </c>
      <c r="Q1317" s="225">
        <v>0</v>
      </c>
      <c r="R1317" s="225">
        <f>Q1317*H1317</f>
        <v>0</v>
      </c>
      <c r="S1317" s="225">
        <v>0</v>
      </c>
      <c r="T1317" s="226">
        <f>S1317*H1317</f>
        <v>0</v>
      </c>
      <c r="U1317" s="41"/>
      <c r="V1317" s="41"/>
      <c r="W1317" s="41"/>
      <c r="X1317" s="41"/>
      <c r="Y1317" s="41"/>
      <c r="Z1317" s="41"/>
      <c r="AA1317" s="41"/>
      <c r="AB1317" s="41"/>
      <c r="AC1317" s="41"/>
      <c r="AD1317" s="41"/>
      <c r="AE1317" s="41"/>
      <c r="AR1317" s="227" t="s">
        <v>782</v>
      </c>
      <c r="AT1317" s="227" t="s">
        <v>310</v>
      </c>
      <c r="AU1317" s="227" t="s">
        <v>85</v>
      </c>
      <c r="AY1317" s="20" t="s">
        <v>308</v>
      </c>
      <c r="BE1317" s="228">
        <f>IF(N1317="základní",J1317,0)</f>
        <v>0</v>
      </c>
      <c r="BF1317" s="228">
        <f>IF(N1317="snížená",J1317,0)</f>
        <v>0</v>
      </c>
      <c r="BG1317" s="228">
        <f>IF(N1317="zákl. přenesená",J1317,0)</f>
        <v>0</v>
      </c>
      <c r="BH1317" s="228">
        <f>IF(N1317="sníž. přenesená",J1317,0)</f>
        <v>0</v>
      </c>
      <c r="BI1317" s="228">
        <f>IF(N1317="nulová",J1317,0)</f>
        <v>0</v>
      </c>
      <c r="BJ1317" s="20" t="s">
        <v>83</v>
      </c>
      <c r="BK1317" s="228">
        <f>ROUND(I1317*H1317,2)</f>
        <v>0</v>
      </c>
      <c r="BL1317" s="20" t="s">
        <v>782</v>
      </c>
      <c r="BM1317" s="227" t="s">
        <v>3952</v>
      </c>
    </row>
    <row r="1318" s="2" customFormat="1">
      <c r="A1318" s="41"/>
      <c r="B1318" s="42"/>
      <c r="C1318" s="43"/>
      <c r="D1318" s="229" t="s">
        <v>317</v>
      </c>
      <c r="E1318" s="43"/>
      <c r="F1318" s="230" t="s">
        <v>3607</v>
      </c>
      <c r="G1318" s="43"/>
      <c r="H1318" s="43"/>
      <c r="I1318" s="231"/>
      <c r="J1318" s="43"/>
      <c r="K1318" s="43"/>
      <c r="L1318" s="47"/>
      <c r="M1318" s="232"/>
      <c r="N1318" s="233"/>
      <c r="O1318" s="87"/>
      <c r="P1318" s="87"/>
      <c r="Q1318" s="87"/>
      <c r="R1318" s="87"/>
      <c r="S1318" s="87"/>
      <c r="T1318" s="88"/>
      <c r="U1318" s="41"/>
      <c r="V1318" s="41"/>
      <c r="W1318" s="41"/>
      <c r="X1318" s="41"/>
      <c r="Y1318" s="41"/>
      <c r="Z1318" s="41"/>
      <c r="AA1318" s="41"/>
      <c r="AB1318" s="41"/>
      <c r="AC1318" s="41"/>
      <c r="AD1318" s="41"/>
      <c r="AE1318" s="41"/>
      <c r="AT1318" s="20" t="s">
        <v>317</v>
      </c>
      <c r="AU1318" s="20" t="s">
        <v>85</v>
      </c>
    </row>
    <row r="1319" s="14" customFormat="1">
      <c r="A1319" s="14"/>
      <c r="B1319" s="249"/>
      <c r="C1319" s="250"/>
      <c r="D1319" s="236" t="s">
        <v>319</v>
      </c>
      <c r="E1319" s="251" t="s">
        <v>19</v>
      </c>
      <c r="F1319" s="252" t="s">
        <v>3608</v>
      </c>
      <c r="G1319" s="250"/>
      <c r="H1319" s="251" t="s">
        <v>19</v>
      </c>
      <c r="I1319" s="253"/>
      <c r="J1319" s="250"/>
      <c r="K1319" s="250"/>
      <c r="L1319" s="254"/>
      <c r="M1319" s="255"/>
      <c r="N1319" s="256"/>
      <c r="O1319" s="256"/>
      <c r="P1319" s="256"/>
      <c r="Q1319" s="256"/>
      <c r="R1319" s="256"/>
      <c r="S1319" s="256"/>
      <c r="T1319" s="257"/>
      <c r="U1319" s="14"/>
      <c r="V1319" s="14"/>
      <c r="W1319" s="14"/>
      <c r="X1319" s="14"/>
      <c r="Y1319" s="14"/>
      <c r="Z1319" s="14"/>
      <c r="AA1319" s="14"/>
      <c r="AB1319" s="14"/>
      <c r="AC1319" s="14"/>
      <c r="AD1319" s="14"/>
      <c r="AE1319" s="14"/>
      <c r="AT1319" s="258" t="s">
        <v>319</v>
      </c>
      <c r="AU1319" s="258" t="s">
        <v>85</v>
      </c>
      <c r="AV1319" s="14" t="s">
        <v>83</v>
      </c>
      <c r="AW1319" s="14" t="s">
        <v>37</v>
      </c>
      <c r="AX1319" s="14" t="s">
        <v>76</v>
      </c>
      <c r="AY1319" s="258" t="s">
        <v>308</v>
      </c>
    </row>
    <row r="1320" s="14" customFormat="1">
      <c r="A1320" s="14"/>
      <c r="B1320" s="249"/>
      <c r="C1320" s="250"/>
      <c r="D1320" s="236" t="s">
        <v>319</v>
      </c>
      <c r="E1320" s="251" t="s">
        <v>19</v>
      </c>
      <c r="F1320" s="252" t="s">
        <v>3043</v>
      </c>
      <c r="G1320" s="250"/>
      <c r="H1320" s="251" t="s">
        <v>19</v>
      </c>
      <c r="I1320" s="253"/>
      <c r="J1320" s="250"/>
      <c r="K1320" s="250"/>
      <c r="L1320" s="254"/>
      <c r="M1320" s="255"/>
      <c r="N1320" s="256"/>
      <c r="O1320" s="256"/>
      <c r="P1320" s="256"/>
      <c r="Q1320" s="256"/>
      <c r="R1320" s="256"/>
      <c r="S1320" s="256"/>
      <c r="T1320" s="257"/>
      <c r="U1320" s="14"/>
      <c r="V1320" s="14"/>
      <c r="W1320" s="14"/>
      <c r="X1320" s="14"/>
      <c r="Y1320" s="14"/>
      <c r="Z1320" s="14"/>
      <c r="AA1320" s="14"/>
      <c r="AB1320" s="14"/>
      <c r="AC1320" s="14"/>
      <c r="AD1320" s="14"/>
      <c r="AE1320" s="14"/>
      <c r="AT1320" s="258" t="s">
        <v>319</v>
      </c>
      <c r="AU1320" s="258" t="s">
        <v>85</v>
      </c>
      <c r="AV1320" s="14" t="s">
        <v>83</v>
      </c>
      <c r="AW1320" s="14" t="s">
        <v>37</v>
      </c>
      <c r="AX1320" s="14" t="s">
        <v>76</v>
      </c>
      <c r="AY1320" s="258" t="s">
        <v>308</v>
      </c>
    </row>
    <row r="1321" s="14" customFormat="1">
      <c r="A1321" s="14"/>
      <c r="B1321" s="249"/>
      <c r="C1321" s="250"/>
      <c r="D1321" s="236" t="s">
        <v>319</v>
      </c>
      <c r="E1321" s="251" t="s">
        <v>19</v>
      </c>
      <c r="F1321" s="252" t="s">
        <v>3953</v>
      </c>
      <c r="G1321" s="250"/>
      <c r="H1321" s="251" t="s">
        <v>19</v>
      </c>
      <c r="I1321" s="253"/>
      <c r="J1321" s="250"/>
      <c r="K1321" s="250"/>
      <c r="L1321" s="254"/>
      <c r="M1321" s="255"/>
      <c r="N1321" s="256"/>
      <c r="O1321" s="256"/>
      <c r="P1321" s="256"/>
      <c r="Q1321" s="256"/>
      <c r="R1321" s="256"/>
      <c r="S1321" s="256"/>
      <c r="T1321" s="257"/>
      <c r="U1321" s="14"/>
      <c r="V1321" s="14"/>
      <c r="W1321" s="14"/>
      <c r="X1321" s="14"/>
      <c r="Y1321" s="14"/>
      <c r="Z1321" s="14"/>
      <c r="AA1321" s="14"/>
      <c r="AB1321" s="14"/>
      <c r="AC1321" s="14"/>
      <c r="AD1321" s="14"/>
      <c r="AE1321" s="14"/>
      <c r="AT1321" s="258" t="s">
        <v>319</v>
      </c>
      <c r="AU1321" s="258" t="s">
        <v>85</v>
      </c>
      <c r="AV1321" s="14" t="s">
        <v>83</v>
      </c>
      <c r="AW1321" s="14" t="s">
        <v>37</v>
      </c>
      <c r="AX1321" s="14" t="s">
        <v>76</v>
      </c>
      <c r="AY1321" s="258" t="s">
        <v>308</v>
      </c>
    </row>
    <row r="1322" s="13" customFormat="1">
      <c r="A1322" s="13"/>
      <c r="B1322" s="234"/>
      <c r="C1322" s="235"/>
      <c r="D1322" s="236" t="s">
        <v>319</v>
      </c>
      <c r="E1322" s="237" t="s">
        <v>19</v>
      </c>
      <c r="F1322" s="238" t="s">
        <v>83</v>
      </c>
      <c r="G1322" s="235"/>
      <c r="H1322" s="239">
        <v>1</v>
      </c>
      <c r="I1322" s="240"/>
      <c r="J1322" s="235"/>
      <c r="K1322" s="235"/>
      <c r="L1322" s="241"/>
      <c r="M1322" s="242"/>
      <c r="N1322" s="243"/>
      <c r="O1322" s="243"/>
      <c r="P1322" s="243"/>
      <c r="Q1322" s="243"/>
      <c r="R1322" s="243"/>
      <c r="S1322" s="243"/>
      <c r="T1322" s="244"/>
      <c r="U1322" s="13"/>
      <c r="V1322" s="13"/>
      <c r="W1322" s="13"/>
      <c r="X1322" s="13"/>
      <c r="Y1322" s="13"/>
      <c r="Z1322" s="13"/>
      <c r="AA1322" s="13"/>
      <c r="AB1322" s="13"/>
      <c r="AC1322" s="13"/>
      <c r="AD1322" s="13"/>
      <c r="AE1322" s="13"/>
      <c r="AT1322" s="245" t="s">
        <v>319</v>
      </c>
      <c r="AU1322" s="245" t="s">
        <v>85</v>
      </c>
      <c r="AV1322" s="13" t="s">
        <v>85</v>
      </c>
      <c r="AW1322" s="13" t="s">
        <v>37</v>
      </c>
      <c r="AX1322" s="13" t="s">
        <v>83</v>
      </c>
      <c r="AY1322" s="245" t="s">
        <v>308</v>
      </c>
    </row>
    <row r="1323" s="2" customFormat="1" ht="37.8" customHeight="1">
      <c r="A1323" s="41"/>
      <c r="B1323" s="42"/>
      <c r="C1323" s="216" t="s">
        <v>3954</v>
      </c>
      <c r="D1323" s="216" t="s">
        <v>310</v>
      </c>
      <c r="E1323" s="217" t="s">
        <v>3612</v>
      </c>
      <c r="F1323" s="218" t="s">
        <v>3613</v>
      </c>
      <c r="G1323" s="219" t="s">
        <v>323</v>
      </c>
      <c r="H1323" s="220">
        <v>1</v>
      </c>
      <c r="I1323" s="221"/>
      <c r="J1323" s="222">
        <f>ROUND(I1323*H1323,2)</f>
        <v>0</v>
      </c>
      <c r="K1323" s="218" t="s">
        <v>314</v>
      </c>
      <c r="L1323" s="47"/>
      <c r="M1323" s="223" t="s">
        <v>19</v>
      </c>
      <c r="N1323" s="224" t="s">
        <v>47</v>
      </c>
      <c r="O1323" s="87"/>
      <c r="P1323" s="225">
        <f>O1323*H1323</f>
        <v>0</v>
      </c>
      <c r="Q1323" s="225">
        <v>0</v>
      </c>
      <c r="R1323" s="225">
        <f>Q1323*H1323</f>
        <v>0</v>
      </c>
      <c r="S1323" s="225">
        <v>0</v>
      </c>
      <c r="T1323" s="226">
        <f>S1323*H1323</f>
        <v>0</v>
      </c>
      <c r="U1323" s="41"/>
      <c r="V1323" s="41"/>
      <c r="W1323" s="41"/>
      <c r="X1323" s="41"/>
      <c r="Y1323" s="41"/>
      <c r="Z1323" s="41"/>
      <c r="AA1323" s="41"/>
      <c r="AB1323" s="41"/>
      <c r="AC1323" s="41"/>
      <c r="AD1323" s="41"/>
      <c r="AE1323" s="41"/>
      <c r="AR1323" s="227" t="s">
        <v>782</v>
      </c>
      <c r="AT1323" s="227" t="s">
        <v>310</v>
      </c>
      <c r="AU1323" s="227" t="s">
        <v>85</v>
      </c>
      <c r="AY1323" s="20" t="s">
        <v>308</v>
      </c>
      <c r="BE1323" s="228">
        <f>IF(N1323="základní",J1323,0)</f>
        <v>0</v>
      </c>
      <c r="BF1323" s="228">
        <f>IF(N1323="snížená",J1323,0)</f>
        <v>0</v>
      </c>
      <c r="BG1323" s="228">
        <f>IF(N1323="zákl. přenesená",J1323,0)</f>
        <v>0</v>
      </c>
      <c r="BH1323" s="228">
        <f>IF(N1323="sníž. přenesená",J1323,0)</f>
        <v>0</v>
      </c>
      <c r="BI1323" s="228">
        <f>IF(N1323="nulová",J1323,0)</f>
        <v>0</v>
      </c>
      <c r="BJ1323" s="20" t="s">
        <v>83</v>
      </c>
      <c r="BK1323" s="228">
        <f>ROUND(I1323*H1323,2)</f>
        <v>0</v>
      </c>
      <c r="BL1323" s="20" t="s">
        <v>782</v>
      </c>
      <c r="BM1323" s="227" t="s">
        <v>3955</v>
      </c>
    </row>
    <row r="1324" s="2" customFormat="1">
      <c r="A1324" s="41"/>
      <c r="B1324" s="42"/>
      <c r="C1324" s="43"/>
      <c r="D1324" s="229" t="s">
        <v>317</v>
      </c>
      <c r="E1324" s="43"/>
      <c r="F1324" s="230" t="s">
        <v>3615</v>
      </c>
      <c r="G1324" s="43"/>
      <c r="H1324" s="43"/>
      <c r="I1324" s="231"/>
      <c r="J1324" s="43"/>
      <c r="K1324" s="43"/>
      <c r="L1324" s="47"/>
      <c r="M1324" s="232"/>
      <c r="N1324" s="233"/>
      <c r="O1324" s="87"/>
      <c r="P1324" s="87"/>
      <c r="Q1324" s="87"/>
      <c r="R1324" s="87"/>
      <c r="S1324" s="87"/>
      <c r="T1324" s="88"/>
      <c r="U1324" s="41"/>
      <c r="V1324" s="41"/>
      <c r="W1324" s="41"/>
      <c r="X1324" s="41"/>
      <c r="Y1324" s="41"/>
      <c r="Z1324" s="41"/>
      <c r="AA1324" s="41"/>
      <c r="AB1324" s="41"/>
      <c r="AC1324" s="41"/>
      <c r="AD1324" s="41"/>
      <c r="AE1324" s="41"/>
      <c r="AT1324" s="20" t="s">
        <v>317</v>
      </c>
      <c r="AU1324" s="20" t="s">
        <v>85</v>
      </c>
    </row>
    <row r="1325" s="14" customFormat="1">
      <c r="A1325" s="14"/>
      <c r="B1325" s="249"/>
      <c r="C1325" s="250"/>
      <c r="D1325" s="236" t="s">
        <v>319</v>
      </c>
      <c r="E1325" s="251" t="s">
        <v>19</v>
      </c>
      <c r="F1325" s="252" t="s">
        <v>3608</v>
      </c>
      <c r="G1325" s="250"/>
      <c r="H1325" s="251" t="s">
        <v>19</v>
      </c>
      <c r="I1325" s="253"/>
      <c r="J1325" s="250"/>
      <c r="K1325" s="250"/>
      <c r="L1325" s="254"/>
      <c r="M1325" s="255"/>
      <c r="N1325" s="256"/>
      <c r="O1325" s="256"/>
      <c r="P1325" s="256"/>
      <c r="Q1325" s="256"/>
      <c r="R1325" s="256"/>
      <c r="S1325" s="256"/>
      <c r="T1325" s="257"/>
      <c r="U1325" s="14"/>
      <c r="V1325" s="14"/>
      <c r="W1325" s="14"/>
      <c r="X1325" s="14"/>
      <c r="Y1325" s="14"/>
      <c r="Z1325" s="14"/>
      <c r="AA1325" s="14"/>
      <c r="AB1325" s="14"/>
      <c r="AC1325" s="14"/>
      <c r="AD1325" s="14"/>
      <c r="AE1325" s="14"/>
      <c r="AT1325" s="258" t="s">
        <v>319</v>
      </c>
      <c r="AU1325" s="258" t="s">
        <v>85</v>
      </c>
      <c r="AV1325" s="14" t="s">
        <v>83</v>
      </c>
      <c r="AW1325" s="14" t="s">
        <v>37</v>
      </c>
      <c r="AX1325" s="14" t="s">
        <v>76</v>
      </c>
      <c r="AY1325" s="258" t="s">
        <v>308</v>
      </c>
    </row>
    <row r="1326" s="14" customFormat="1">
      <c r="A1326" s="14"/>
      <c r="B1326" s="249"/>
      <c r="C1326" s="250"/>
      <c r="D1326" s="236" t="s">
        <v>319</v>
      </c>
      <c r="E1326" s="251" t="s">
        <v>19</v>
      </c>
      <c r="F1326" s="252" t="s">
        <v>3043</v>
      </c>
      <c r="G1326" s="250"/>
      <c r="H1326" s="251" t="s">
        <v>19</v>
      </c>
      <c r="I1326" s="253"/>
      <c r="J1326" s="250"/>
      <c r="K1326" s="250"/>
      <c r="L1326" s="254"/>
      <c r="M1326" s="255"/>
      <c r="N1326" s="256"/>
      <c r="O1326" s="256"/>
      <c r="P1326" s="256"/>
      <c r="Q1326" s="256"/>
      <c r="R1326" s="256"/>
      <c r="S1326" s="256"/>
      <c r="T1326" s="257"/>
      <c r="U1326" s="14"/>
      <c r="V1326" s="14"/>
      <c r="W1326" s="14"/>
      <c r="X1326" s="14"/>
      <c r="Y1326" s="14"/>
      <c r="Z1326" s="14"/>
      <c r="AA1326" s="14"/>
      <c r="AB1326" s="14"/>
      <c r="AC1326" s="14"/>
      <c r="AD1326" s="14"/>
      <c r="AE1326" s="14"/>
      <c r="AT1326" s="258" t="s">
        <v>319</v>
      </c>
      <c r="AU1326" s="258" t="s">
        <v>85</v>
      </c>
      <c r="AV1326" s="14" t="s">
        <v>83</v>
      </c>
      <c r="AW1326" s="14" t="s">
        <v>37</v>
      </c>
      <c r="AX1326" s="14" t="s">
        <v>76</v>
      </c>
      <c r="AY1326" s="258" t="s">
        <v>308</v>
      </c>
    </row>
    <row r="1327" s="14" customFormat="1">
      <c r="A1327" s="14"/>
      <c r="B1327" s="249"/>
      <c r="C1327" s="250"/>
      <c r="D1327" s="236" t="s">
        <v>319</v>
      </c>
      <c r="E1327" s="251" t="s">
        <v>19</v>
      </c>
      <c r="F1327" s="252" t="s">
        <v>3953</v>
      </c>
      <c r="G1327" s="250"/>
      <c r="H1327" s="251" t="s">
        <v>19</v>
      </c>
      <c r="I1327" s="253"/>
      <c r="J1327" s="250"/>
      <c r="K1327" s="250"/>
      <c r="L1327" s="254"/>
      <c r="M1327" s="255"/>
      <c r="N1327" s="256"/>
      <c r="O1327" s="256"/>
      <c r="P1327" s="256"/>
      <c r="Q1327" s="256"/>
      <c r="R1327" s="256"/>
      <c r="S1327" s="256"/>
      <c r="T1327" s="257"/>
      <c r="U1327" s="14"/>
      <c r="V1327" s="14"/>
      <c r="W1327" s="14"/>
      <c r="X1327" s="14"/>
      <c r="Y1327" s="14"/>
      <c r="Z1327" s="14"/>
      <c r="AA1327" s="14"/>
      <c r="AB1327" s="14"/>
      <c r="AC1327" s="14"/>
      <c r="AD1327" s="14"/>
      <c r="AE1327" s="14"/>
      <c r="AT1327" s="258" t="s">
        <v>319</v>
      </c>
      <c r="AU1327" s="258" t="s">
        <v>85</v>
      </c>
      <c r="AV1327" s="14" t="s">
        <v>83</v>
      </c>
      <c r="AW1327" s="14" t="s">
        <v>37</v>
      </c>
      <c r="AX1327" s="14" t="s">
        <v>76</v>
      </c>
      <c r="AY1327" s="258" t="s">
        <v>308</v>
      </c>
    </row>
    <row r="1328" s="13" customFormat="1">
      <c r="A1328" s="13"/>
      <c r="B1328" s="234"/>
      <c r="C1328" s="235"/>
      <c r="D1328" s="236" t="s">
        <v>319</v>
      </c>
      <c r="E1328" s="237" t="s">
        <v>19</v>
      </c>
      <c r="F1328" s="238" t="s">
        <v>83</v>
      </c>
      <c r="G1328" s="235"/>
      <c r="H1328" s="239">
        <v>1</v>
      </c>
      <c r="I1328" s="240"/>
      <c r="J1328" s="235"/>
      <c r="K1328" s="235"/>
      <c r="L1328" s="241"/>
      <c r="M1328" s="242"/>
      <c r="N1328" s="243"/>
      <c r="O1328" s="243"/>
      <c r="P1328" s="243"/>
      <c r="Q1328" s="243"/>
      <c r="R1328" s="243"/>
      <c r="S1328" s="243"/>
      <c r="T1328" s="244"/>
      <c r="U1328" s="13"/>
      <c r="V1328" s="13"/>
      <c r="W1328" s="13"/>
      <c r="X1328" s="13"/>
      <c r="Y1328" s="13"/>
      <c r="Z1328" s="13"/>
      <c r="AA1328" s="13"/>
      <c r="AB1328" s="13"/>
      <c r="AC1328" s="13"/>
      <c r="AD1328" s="13"/>
      <c r="AE1328" s="13"/>
      <c r="AT1328" s="245" t="s">
        <v>319</v>
      </c>
      <c r="AU1328" s="245" t="s">
        <v>85</v>
      </c>
      <c r="AV1328" s="13" t="s">
        <v>85</v>
      </c>
      <c r="AW1328" s="13" t="s">
        <v>37</v>
      </c>
      <c r="AX1328" s="13" t="s">
        <v>83</v>
      </c>
      <c r="AY1328" s="245" t="s">
        <v>308</v>
      </c>
    </row>
    <row r="1329" s="2" customFormat="1" ht="16.5" customHeight="1">
      <c r="A1329" s="41"/>
      <c r="B1329" s="42"/>
      <c r="C1329" s="280" t="s">
        <v>3956</v>
      </c>
      <c r="D1329" s="280" t="s">
        <v>1137</v>
      </c>
      <c r="E1329" s="281" t="s">
        <v>3957</v>
      </c>
      <c r="F1329" s="282" t="s">
        <v>3958</v>
      </c>
      <c r="G1329" s="283" t="s">
        <v>323</v>
      </c>
      <c r="H1329" s="284">
        <v>1</v>
      </c>
      <c r="I1329" s="285"/>
      <c r="J1329" s="286">
        <f>ROUND(I1329*H1329,2)</f>
        <v>0</v>
      </c>
      <c r="K1329" s="282" t="s">
        <v>3254</v>
      </c>
      <c r="L1329" s="287"/>
      <c r="M1329" s="288" t="s">
        <v>19</v>
      </c>
      <c r="N1329" s="289" t="s">
        <v>47</v>
      </c>
      <c r="O1329" s="87"/>
      <c r="P1329" s="225">
        <f>O1329*H1329</f>
        <v>0</v>
      </c>
      <c r="Q1329" s="225">
        <v>0</v>
      </c>
      <c r="R1329" s="225">
        <f>Q1329*H1329</f>
        <v>0</v>
      </c>
      <c r="S1329" s="225">
        <v>0</v>
      </c>
      <c r="T1329" s="226">
        <f>S1329*H1329</f>
        <v>0</v>
      </c>
      <c r="U1329" s="41"/>
      <c r="V1329" s="41"/>
      <c r="W1329" s="41"/>
      <c r="X1329" s="41"/>
      <c r="Y1329" s="41"/>
      <c r="Z1329" s="41"/>
      <c r="AA1329" s="41"/>
      <c r="AB1329" s="41"/>
      <c r="AC1329" s="41"/>
      <c r="AD1329" s="41"/>
      <c r="AE1329" s="41"/>
      <c r="AR1329" s="227" t="s">
        <v>3255</v>
      </c>
      <c r="AT1329" s="227" t="s">
        <v>1137</v>
      </c>
      <c r="AU1329" s="227" t="s">
        <v>85</v>
      </c>
      <c r="AY1329" s="20" t="s">
        <v>308</v>
      </c>
      <c r="BE1329" s="228">
        <f>IF(N1329="základní",J1329,0)</f>
        <v>0</v>
      </c>
      <c r="BF1329" s="228">
        <f>IF(N1329="snížená",J1329,0)</f>
        <v>0</v>
      </c>
      <c r="BG1329" s="228">
        <f>IF(N1329="zákl. přenesená",J1329,0)</f>
        <v>0</v>
      </c>
      <c r="BH1329" s="228">
        <f>IF(N1329="sníž. přenesená",J1329,0)</f>
        <v>0</v>
      </c>
      <c r="BI1329" s="228">
        <f>IF(N1329="nulová",J1329,0)</f>
        <v>0</v>
      </c>
      <c r="BJ1329" s="20" t="s">
        <v>83</v>
      </c>
      <c r="BK1329" s="228">
        <f>ROUND(I1329*H1329,2)</f>
        <v>0</v>
      </c>
      <c r="BL1329" s="20" t="s">
        <v>782</v>
      </c>
      <c r="BM1329" s="227" t="s">
        <v>3959</v>
      </c>
    </row>
    <row r="1330" s="14" customFormat="1">
      <c r="A1330" s="14"/>
      <c r="B1330" s="249"/>
      <c r="C1330" s="250"/>
      <c r="D1330" s="236" t="s">
        <v>319</v>
      </c>
      <c r="E1330" s="251" t="s">
        <v>19</v>
      </c>
      <c r="F1330" s="252" t="s">
        <v>3608</v>
      </c>
      <c r="G1330" s="250"/>
      <c r="H1330" s="251" t="s">
        <v>19</v>
      </c>
      <c r="I1330" s="253"/>
      <c r="J1330" s="250"/>
      <c r="K1330" s="250"/>
      <c r="L1330" s="254"/>
      <c r="M1330" s="255"/>
      <c r="N1330" s="256"/>
      <c r="O1330" s="256"/>
      <c r="P1330" s="256"/>
      <c r="Q1330" s="256"/>
      <c r="R1330" s="256"/>
      <c r="S1330" s="256"/>
      <c r="T1330" s="257"/>
      <c r="U1330" s="14"/>
      <c r="V1330" s="14"/>
      <c r="W1330" s="14"/>
      <c r="X1330" s="14"/>
      <c r="Y1330" s="14"/>
      <c r="Z1330" s="14"/>
      <c r="AA1330" s="14"/>
      <c r="AB1330" s="14"/>
      <c r="AC1330" s="14"/>
      <c r="AD1330" s="14"/>
      <c r="AE1330" s="14"/>
      <c r="AT1330" s="258" t="s">
        <v>319</v>
      </c>
      <c r="AU1330" s="258" t="s">
        <v>85</v>
      </c>
      <c r="AV1330" s="14" t="s">
        <v>83</v>
      </c>
      <c r="AW1330" s="14" t="s">
        <v>37</v>
      </c>
      <c r="AX1330" s="14" t="s">
        <v>76</v>
      </c>
      <c r="AY1330" s="258" t="s">
        <v>308</v>
      </c>
    </row>
    <row r="1331" s="14" customFormat="1">
      <c r="A1331" s="14"/>
      <c r="B1331" s="249"/>
      <c r="C1331" s="250"/>
      <c r="D1331" s="236" t="s">
        <v>319</v>
      </c>
      <c r="E1331" s="251" t="s">
        <v>19</v>
      </c>
      <c r="F1331" s="252" t="s">
        <v>3043</v>
      </c>
      <c r="G1331" s="250"/>
      <c r="H1331" s="251" t="s">
        <v>19</v>
      </c>
      <c r="I1331" s="253"/>
      <c r="J1331" s="250"/>
      <c r="K1331" s="250"/>
      <c r="L1331" s="254"/>
      <c r="M1331" s="255"/>
      <c r="N1331" s="256"/>
      <c r="O1331" s="256"/>
      <c r="P1331" s="256"/>
      <c r="Q1331" s="256"/>
      <c r="R1331" s="256"/>
      <c r="S1331" s="256"/>
      <c r="T1331" s="257"/>
      <c r="U1331" s="14"/>
      <c r="V1331" s="14"/>
      <c r="W1331" s="14"/>
      <c r="X1331" s="14"/>
      <c r="Y1331" s="14"/>
      <c r="Z1331" s="14"/>
      <c r="AA1331" s="14"/>
      <c r="AB1331" s="14"/>
      <c r="AC1331" s="14"/>
      <c r="AD1331" s="14"/>
      <c r="AE1331" s="14"/>
      <c r="AT1331" s="258" t="s">
        <v>319</v>
      </c>
      <c r="AU1331" s="258" t="s">
        <v>85</v>
      </c>
      <c r="AV1331" s="14" t="s">
        <v>83</v>
      </c>
      <c r="AW1331" s="14" t="s">
        <v>37</v>
      </c>
      <c r="AX1331" s="14" t="s">
        <v>76</v>
      </c>
      <c r="AY1331" s="258" t="s">
        <v>308</v>
      </c>
    </row>
    <row r="1332" s="14" customFormat="1">
      <c r="A1332" s="14"/>
      <c r="B1332" s="249"/>
      <c r="C1332" s="250"/>
      <c r="D1332" s="236" t="s">
        <v>319</v>
      </c>
      <c r="E1332" s="251" t="s">
        <v>19</v>
      </c>
      <c r="F1332" s="252" t="s">
        <v>3960</v>
      </c>
      <c r="G1332" s="250"/>
      <c r="H1332" s="251" t="s">
        <v>19</v>
      </c>
      <c r="I1332" s="253"/>
      <c r="J1332" s="250"/>
      <c r="K1332" s="250"/>
      <c r="L1332" s="254"/>
      <c r="M1332" s="255"/>
      <c r="N1332" s="256"/>
      <c r="O1332" s="256"/>
      <c r="P1332" s="256"/>
      <c r="Q1332" s="256"/>
      <c r="R1332" s="256"/>
      <c r="S1332" s="256"/>
      <c r="T1332" s="257"/>
      <c r="U1332" s="14"/>
      <c r="V1332" s="14"/>
      <c r="W1332" s="14"/>
      <c r="X1332" s="14"/>
      <c r="Y1332" s="14"/>
      <c r="Z1332" s="14"/>
      <c r="AA1332" s="14"/>
      <c r="AB1332" s="14"/>
      <c r="AC1332" s="14"/>
      <c r="AD1332" s="14"/>
      <c r="AE1332" s="14"/>
      <c r="AT1332" s="258" t="s">
        <v>319</v>
      </c>
      <c r="AU1332" s="258" t="s">
        <v>85</v>
      </c>
      <c r="AV1332" s="14" t="s">
        <v>83</v>
      </c>
      <c r="AW1332" s="14" t="s">
        <v>37</v>
      </c>
      <c r="AX1332" s="14" t="s">
        <v>76</v>
      </c>
      <c r="AY1332" s="258" t="s">
        <v>308</v>
      </c>
    </row>
    <row r="1333" s="13" customFormat="1">
      <c r="A1333" s="13"/>
      <c r="B1333" s="234"/>
      <c r="C1333" s="235"/>
      <c r="D1333" s="236" t="s">
        <v>319</v>
      </c>
      <c r="E1333" s="237" t="s">
        <v>19</v>
      </c>
      <c r="F1333" s="238" t="s">
        <v>83</v>
      </c>
      <c r="G1333" s="235"/>
      <c r="H1333" s="239">
        <v>1</v>
      </c>
      <c r="I1333" s="240"/>
      <c r="J1333" s="235"/>
      <c r="K1333" s="235"/>
      <c r="L1333" s="241"/>
      <c r="M1333" s="242"/>
      <c r="N1333" s="243"/>
      <c r="O1333" s="243"/>
      <c r="P1333" s="243"/>
      <c r="Q1333" s="243"/>
      <c r="R1333" s="243"/>
      <c r="S1333" s="243"/>
      <c r="T1333" s="244"/>
      <c r="U1333" s="13"/>
      <c r="V1333" s="13"/>
      <c r="W1333" s="13"/>
      <c r="X1333" s="13"/>
      <c r="Y1333" s="13"/>
      <c r="Z1333" s="13"/>
      <c r="AA1333" s="13"/>
      <c r="AB1333" s="13"/>
      <c r="AC1333" s="13"/>
      <c r="AD1333" s="13"/>
      <c r="AE1333" s="13"/>
      <c r="AT1333" s="245" t="s">
        <v>319</v>
      </c>
      <c r="AU1333" s="245" t="s">
        <v>85</v>
      </c>
      <c r="AV1333" s="13" t="s">
        <v>85</v>
      </c>
      <c r="AW1333" s="13" t="s">
        <v>37</v>
      </c>
      <c r="AX1333" s="13" t="s">
        <v>83</v>
      </c>
      <c r="AY1333" s="245" t="s">
        <v>308</v>
      </c>
    </row>
    <row r="1334" s="2" customFormat="1" ht="37.8" customHeight="1">
      <c r="A1334" s="41"/>
      <c r="B1334" s="42"/>
      <c r="C1334" s="216" t="s">
        <v>3961</v>
      </c>
      <c r="D1334" s="216" t="s">
        <v>310</v>
      </c>
      <c r="E1334" s="217" t="s">
        <v>3962</v>
      </c>
      <c r="F1334" s="218" t="s">
        <v>3963</v>
      </c>
      <c r="G1334" s="219" t="s">
        <v>323</v>
      </c>
      <c r="H1334" s="220">
        <v>7</v>
      </c>
      <c r="I1334" s="221"/>
      <c r="J1334" s="222">
        <f>ROUND(I1334*H1334,2)</f>
        <v>0</v>
      </c>
      <c r="K1334" s="218" t="s">
        <v>314</v>
      </c>
      <c r="L1334" s="47"/>
      <c r="M1334" s="223" t="s">
        <v>19</v>
      </c>
      <c r="N1334" s="224" t="s">
        <v>47</v>
      </c>
      <c r="O1334" s="87"/>
      <c r="P1334" s="225">
        <f>O1334*H1334</f>
        <v>0</v>
      </c>
      <c r="Q1334" s="225">
        <v>0</v>
      </c>
      <c r="R1334" s="225">
        <f>Q1334*H1334</f>
        <v>0</v>
      </c>
      <c r="S1334" s="225">
        <v>0</v>
      </c>
      <c r="T1334" s="226">
        <f>S1334*H1334</f>
        <v>0</v>
      </c>
      <c r="U1334" s="41"/>
      <c r="V1334" s="41"/>
      <c r="W1334" s="41"/>
      <c r="X1334" s="41"/>
      <c r="Y1334" s="41"/>
      <c r="Z1334" s="41"/>
      <c r="AA1334" s="41"/>
      <c r="AB1334" s="41"/>
      <c r="AC1334" s="41"/>
      <c r="AD1334" s="41"/>
      <c r="AE1334" s="41"/>
      <c r="AR1334" s="227" t="s">
        <v>782</v>
      </c>
      <c r="AT1334" s="227" t="s">
        <v>310</v>
      </c>
      <c r="AU1334" s="227" t="s">
        <v>85</v>
      </c>
      <c r="AY1334" s="20" t="s">
        <v>308</v>
      </c>
      <c r="BE1334" s="228">
        <f>IF(N1334="základní",J1334,0)</f>
        <v>0</v>
      </c>
      <c r="BF1334" s="228">
        <f>IF(N1334="snížená",J1334,0)</f>
        <v>0</v>
      </c>
      <c r="BG1334" s="228">
        <f>IF(N1334="zákl. přenesená",J1334,0)</f>
        <v>0</v>
      </c>
      <c r="BH1334" s="228">
        <f>IF(N1334="sníž. přenesená",J1334,0)</f>
        <v>0</v>
      </c>
      <c r="BI1334" s="228">
        <f>IF(N1334="nulová",J1334,0)</f>
        <v>0</v>
      </c>
      <c r="BJ1334" s="20" t="s">
        <v>83</v>
      </c>
      <c r="BK1334" s="228">
        <f>ROUND(I1334*H1334,2)</f>
        <v>0</v>
      </c>
      <c r="BL1334" s="20" t="s">
        <v>782</v>
      </c>
      <c r="BM1334" s="227" t="s">
        <v>3964</v>
      </c>
    </row>
    <row r="1335" s="2" customFormat="1">
      <c r="A1335" s="41"/>
      <c r="B1335" s="42"/>
      <c r="C1335" s="43"/>
      <c r="D1335" s="229" t="s">
        <v>317</v>
      </c>
      <c r="E1335" s="43"/>
      <c r="F1335" s="230" t="s">
        <v>3965</v>
      </c>
      <c r="G1335" s="43"/>
      <c r="H1335" s="43"/>
      <c r="I1335" s="231"/>
      <c r="J1335" s="43"/>
      <c r="K1335" s="43"/>
      <c r="L1335" s="47"/>
      <c r="M1335" s="232"/>
      <c r="N1335" s="233"/>
      <c r="O1335" s="87"/>
      <c r="P1335" s="87"/>
      <c r="Q1335" s="87"/>
      <c r="R1335" s="87"/>
      <c r="S1335" s="87"/>
      <c r="T1335" s="88"/>
      <c r="U1335" s="41"/>
      <c r="V1335" s="41"/>
      <c r="W1335" s="41"/>
      <c r="X1335" s="41"/>
      <c r="Y1335" s="41"/>
      <c r="Z1335" s="41"/>
      <c r="AA1335" s="41"/>
      <c r="AB1335" s="41"/>
      <c r="AC1335" s="41"/>
      <c r="AD1335" s="41"/>
      <c r="AE1335" s="41"/>
      <c r="AT1335" s="20" t="s">
        <v>317</v>
      </c>
      <c r="AU1335" s="20" t="s">
        <v>85</v>
      </c>
    </row>
    <row r="1336" s="14" customFormat="1">
      <c r="A1336" s="14"/>
      <c r="B1336" s="249"/>
      <c r="C1336" s="250"/>
      <c r="D1336" s="236" t="s">
        <v>319</v>
      </c>
      <c r="E1336" s="251" t="s">
        <v>19</v>
      </c>
      <c r="F1336" s="252" t="s">
        <v>3043</v>
      </c>
      <c r="G1336" s="250"/>
      <c r="H1336" s="251" t="s">
        <v>19</v>
      </c>
      <c r="I1336" s="253"/>
      <c r="J1336" s="250"/>
      <c r="K1336" s="250"/>
      <c r="L1336" s="254"/>
      <c r="M1336" s="255"/>
      <c r="N1336" s="256"/>
      <c r="O1336" s="256"/>
      <c r="P1336" s="256"/>
      <c r="Q1336" s="256"/>
      <c r="R1336" s="256"/>
      <c r="S1336" s="256"/>
      <c r="T1336" s="257"/>
      <c r="U1336" s="14"/>
      <c r="V1336" s="14"/>
      <c r="W1336" s="14"/>
      <c r="X1336" s="14"/>
      <c r="Y1336" s="14"/>
      <c r="Z1336" s="14"/>
      <c r="AA1336" s="14"/>
      <c r="AB1336" s="14"/>
      <c r="AC1336" s="14"/>
      <c r="AD1336" s="14"/>
      <c r="AE1336" s="14"/>
      <c r="AT1336" s="258" t="s">
        <v>319</v>
      </c>
      <c r="AU1336" s="258" t="s">
        <v>85</v>
      </c>
      <c r="AV1336" s="14" t="s">
        <v>83</v>
      </c>
      <c r="AW1336" s="14" t="s">
        <v>37</v>
      </c>
      <c r="AX1336" s="14" t="s">
        <v>76</v>
      </c>
      <c r="AY1336" s="258" t="s">
        <v>308</v>
      </c>
    </row>
    <row r="1337" s="14" customFormat="1">
      <c r="A1337" s="14"/>
      <c r="B1337" s="249"/>
      <c r="C1337" s="250"/>
      <c r="D1337" s="236" t="s">
        <v>319</v>
      </c>
      <c r="E1337" s="251" t="s">
        <v>19</v>
      </c>
      <c r="F1337" s="252" t="s">
        <v>3907</v>
      </c>
      <c r="G1337" s="250"/>
      <c r="H1337" s="251" t="s">
        <v>19</v>
      </c>
      <c r="I1337" s="253"/>
      <c r="J1337" s="250"/>
      <c r="K1337" s="250"/>
      <c r="L1337" s="254"/>
      <c r="M1337" s="255"/>
      <c r="N1337" s="256"/>
      <c r="O1337" s="256"/>
      <c r="P1337" s="256"/>
      <c r="Q1337" s="256"/>
      <c r="R1337" s="256"/>
      <c r="S1337" s="256"/>
      <c r="T1337" s="257"/>
      <c r="U1337" s="14"/>
      <c r="V1337" s="14"/>
      <c r="W1337" s="14"/>
      <c r="X1337" s="14"/>
      <c r="Y1337" s="14"/>
      <c r="Z1337" s="14"/>
      <c r="AA1337" s="14"/>
      <c r="AB1337" s="14"/>
      <c r="AC1337" s="14"/>
      <c r="AD1337" s="14"/>
      <c r="AE1337" s="14"/>
      <c r="AT1337" s="258" t="s">
        <v>319</v>
      </c>
      <c r="AU1337" s="258" t="s">
        <v>85</v>
      </c>
      <c r="AV1337" s="14" t="s">
        <v>83</v>
      </c>
      <c r="AW1337" s="14" t="s">
        <v>37</v>
      </c>
      <c r="AX1337" s="14" t="s">
        <v>76</v>
      </c>
      <c r="AY1337" s="258" t="s">
        <v>308</v>
      </c>
    </row>
    <row r="1338" s="13" customFormat="1">
      <c r="A1338" s="13"/>
      <c r="B1338" s="234"/>
      <c r="C1338" s="235"/>
      <c r="D1338" s="236" t="s">
        <v>319</v>
      </c>
      <c r="E1338" s="237" t="s">
        <v>19</v>
      </c>
      <c r="F1338" s="238" t="s">
        <v>83</v>
      </c>
      <c r="G1338" s="235"/>
      <c r="H1338" s="239">
        <v>1</v>
      </c>
      <c r="I1338" s="240"/>
      <c r="J1338" s="235"/>
      <c r="K1338" s="235"/>
      <c r="L1338" s="241"/>
      <c r="M1338" s="242"/>
      <c r="N1338" s="243"/>
      <c r="O1338" s="243"/>
      <c r="P1338" s="243"/>
      <c r="Q1338" s="243"/>
      <c r="R1338" s="243"/>
      <c r="S1338" s="243"/>
      <c r="T1338" s="244"/>
      <c r="U1338" s="13"/>
      <c r="V1338" s="13"/>
      <c r="W1338" s="13"/>
      <c r="X1338" s="13"/>
      <c r="Y1338" s="13"/>
      <c r="Z1338" s="13"/>
      <c r="AA1338" s="13"/>
      <c r="AB1338" s="13"/>
      <c r="AC1338" s="13"/>
      <c r="AD1338" s="13"/>
      <c r="AE1338" s="13"/>
      <c r="AT1338" s="245" t="s">
        <v>319</v>
      </c>
      <c r="AU1338" s="245" t="s">
        <v>85</v>
      </c>
      <c r="AV1338" s="13" t="s">
        <v>85</v>
      </c>
      <c r="AW1338" s="13" t="s">
        <v>37</v>
      </c>
      <c r="AX1338" s="13" t="s">
        <v>76</v>
      </c>
      <c r="AY1338" s="245" t="s">
        <v>308</v>
      </c>
    </row>
    <row r="1339" s="14" customFormat="1">
      <c r="A1339" s="14"/>
      <c r="B1339" s="249"/>
      <c r="C1339" s="250"/>
      <c r="D1339" s="236" t="s">
        <v>319</v>
      </c>
      <c r="E1339" s="251" t="s">
        <v>19</v>
      </c>
      <c r="F1339" s="252" t="s">
        <v>3908</v>
      </c>
      <c r="G1339" s="250"/>
      <c r="H1339" s="251" t="s">
        <v>19</v>
      </c>
      <c r="I1339" s="253"/>
      <c r="J1339" s="250"/>
      <c r="K1339" s="250"/>
      <c r="L1339" s="254"/>
      <c r="M1339" s="255"/>
      <c r="N1339" s="256"/>
      <c r="O1339" s="256"/>
      <c r="P1339" s="256"/>
      <c r="Q1339" s="256"/>
      <c r="R1339" s="256"/>
      <c r="S1339" s="256"/>
      <c r="T1339" s="257"/>
      <c r="U1339" s="14"/>
      <c r="V1339" s="14"/>
      <c r="W1339" s="14"/>
      <c r="X1339" s="14"/>
      <c r="Y1339" s="14"/>
      <c r="Z1339" s="14"/>
      <c r="AA1339" s="14"/>
      <c r="AB1339" s="14"/>
      <c r="AC1339" s="14"/>
      <c r="AD1339" s="14"/>
      <c r="AE1339" s="14"/>
      <c r="AT1339" s="258" t="s">
        <v>319</v>
      </c>
      <c r="AU1339" s="258" t="s">
        <v>85</v>
      </c>
      <c r="AV1339" s="14" t="s">
        <v>83</v>
      </c>
      <c r="AW1339" s="14" t="s">
        <v>37</v>
      </c>
      <c r="AX1339" s="14" t="s">
        <v>76</v>
      </c>
      <c r="AY1339" s="258" t="s">
        <v>308</v>
      </c>
    </row>
    <row r="1340" s="13" customFormat="1">
      <c r="A1340" s="13"/>
      <c r="B1340" s="234"/>
      <c r="C1340" s="235"/>
      <c r="D1340" s="236" t="s">
        <v>319</v>
      </c>
      <c r="E1340" s="237" t="s">
        <v>19</v>
      </c>
      <c r="F1340" s="238" t="s">
        <v>83</v>
      </c>
      <c r="G1340" s="235"/>
      <c r="H1340" s="239">
        <v>1</v>
      </c>
      <c r="I1340" s="240"/>
      <c r="J1340" s="235"/>
      <c r="K1340" s="235"/>
      <c r="L1340" s="241"/>
      <c r="M1340" s="242"/>
      <c r="N1340" s="243"/>
      <c r="O1340" s="243"/>
      <c r="P1340" s="243"/>
      <c r="Q1340" s="243"/>
      <c r="R1340" s="243"/>
      <c r="S1340" s="243"/>
      <c r="T1340" s="244"/>
      <c r="U1340" s="13"/>
      <c r="V1340" s="13"/>
      <c r="W1340" s="13"/>
      <c r="X1340" s="13"/>
      <c r="Y1340" s="13"/>
      <c r="Z1340" s="13"/>
      <c r="AA1340" s="13"/>
      <c r="AB1340" s="13"/>
      <c r="AC1340" s="13"/>
      <c r="AD1340" s="13"/>
      <c r="AE1340" s="13"/>
      <c r="AT1340" s="245" t="s">
        <v>319</v>
      </c>
      <c r="AU1340" s="245" t="s">
        <v>85</v>
      </c>
      <c r="AV1340" s="13" t="s">
        <v>85</v>
      </c>
      <c r="AW1340" s="13" t="s">
        <v>37</v>
      </c>
      <c r="AX1340" s="13" t="s">
        <v>76</v>
      </c>
      <c r="AY1340" s="245" t="s">
        <v>308</v>
      </c>
    </row>
    <row r="1341" s="14" customFormat="1">
      <c r="A1341" s="14"/>
      <c r="B1341" s="249"/>
      <c r="C1341" s="250"/>
      <c r="D1341" s="236" t="s">
        <v>319</v>
      </c>
      <c r="E1341" s="251" t="s">
        <v>19</v>
      </c>
      <c r="F1341" s="252" t="s">
        <v>3909</v>
      </c>
      <c r="G1341" s="250"/>
      <c r="H1341" s="251" t="s">
        <v>19</v>
      </c>
      <c r="I1341" s="253"/>
      <c r="J1341" s="250"/>
      <c r="K1341" s="250"/>
      <c r="L1341" s="254"/>
      <c r="M1341" s="255"/>
      <c r="N1341" s="256"/>
      <c r="O1341" s="256"/>
      <c r="P1341" s="256"/>
      <c r="Q1341" s="256"/>
      <c r="R1341" s="256"/>
      <c r="S1341" s="256"/>
      <c r="T1341" s="257"/>
      <c r="U1341" s="14"/>
      <c r="V1341" s="14"/>
      <c r="W1341" s="14"/>
      <c r="X1341" s="14"/>
      <c r="Y1341" s="14"/>
      <c r="Z1341" s="14"/>
      <c r="AA1341" s="14"/>
      <c r="AB1341" s="14"/>
      <c r="AC1341" s="14"/>
      <c r="AD1341" s="14"/>
      <c r="AE1341" s="14"/>
      <c r="AT1341" s="258" t="s">
        <v>319</v>
      </c>
      <c r="AU1341" s="258" t="s">
        <v>85</v>
      </c>
      <c r="AV1341" s="14" t="s">
        <v>83</v>
      </c>
      <c r="AW1341" s="14" t="s">
        <v>37</v>
      </c>
      <c r="AX1341" s="14" t="s">
        <v>76</v>
      </c>
      <c r="AY1341" s="258" t="s">
        <v>308</v>
      </c>
    </row>
    <row r="1342" s="13" customFormat="1">
      <c r="A1342" s="13"/>
      <c r="B1342" s="234"/>
      <c r="C1342" s="235"/>
      <c r="D1342" s="236" t="s">
        <v>319</v>
      </c>
      <c r="E1342" s="237" t="s">
        <v>19</v>
      </c>
      <c r="F1342" s="238" t="s">
        <v>83</v>
      </c>
      <c r="G1342" s="235"/>
      <c r="H1342" s="239">
        <v>1</v>
      </c>
      <c r="I1342" s="240"/>
      <c r="J1342" s="235"/>
      <c r="K1342" s="235"/>
      <c r="L1342" s="241"/>
      <c r="M1342" s="242"/>
      <c r="N1342" s="243"/>
      <c r="O1342" s="243"/>
      <c r="P1342" s="243"/>
      <c r="Q1342" s="243"/>
      <c r="R1342" s="243"/>
      <c r="S1342" s="243"/>
      <c r="T1342" s="244"/>
      <c r="U1342" s="13"/>
      <c r="V1342" s="13"/>
      <c r="W1342" s="13"/>
      <c r="X1342" s="13"/>
      <c r="Y1342" s="13"/>
      <c r="Z1342" s="13"/>
      <c r="AA1342" s="13"/>
      <c r="AB1342" s="13"/>
      <c r="AC1342" s="13"/>
      <c r="AD1342" s="13"/>
      <c r="AE1342" s="13"/>
      <c r="AT1342" s="245" t="s">
        <v>319</v>
      </c>
      <c r="AU1342" s="245" t="s">
        <v>85</v>
      </c>
      <c r="AV1342" s="13" t="s">
        <v>85</v>
      </c>
      <c r="AW1342" s="13" t="s">
        <v>37</v>
      </c>
      <c r="AX1342" s="13" t="s">
        <v>76</v>
      </c>
      <c r="AY1342" s="245" t="s">
        <v>308</v>
      </c>
    </row>
    <row r="1343" s="14" customFormat="1">
      <c r="A1343" s="14"/>
      <c r="B1343" s="249"/>
      <c r="C1343" s="250"/>
      <c r="D1343" s="236" t="s">
        <v>319</v>
      </c>
      <c r="E1343" s="251" t="s">
        <v>19</v>
      </c>
      <c r="F1343" s="252" t="s">
        <v>3910</v>
      </c>
      <c r="G1343" s="250"/>
      <c r="H1343" s="251" t="s">
        <v>19</v>
      </c>
      <c r="I1343" s="253"/>
      <c r="J1343" s="250"/>
      <c r="K1343" s="250"/>
      <c r="L1343" s="254"/>
      <c r="M1343" s="255"/>
      <c r="N1343" s="256"/>
      <c r="O1343" s="256"/>
      <c r="P1343" s="256"/>
      <c r="Q1343" s="256"/>
      <c r="R1343" s="256"/>
      <c r="S1343" s="256"/>
      <c r="T1343" s="257"/>
      <c r="U1343" s="14"/>
      <c r="V1343" s="14"/>
      <c r="W1343" s="14"/>
      <c r="X1343" s="14"/>
      <c r="Y1343" s="14"/>
      <c r="Z1343" s="14"/>
      <c r="AA1343" s="14"/>
      <c r="AB1343" s="14"/>
      <c r="AC1343" s="14"/>
      <c r="AD1343" s="14"/>
      <c r="AE1343" s="14"/>
      <c r="AT1343" s="258" t="s">
        <v>319</v>
      </c>
      <c r="AU1343" s="258" t="s">
        <v>85</v>
      </c>
      <c r="AV1343" s="14" t="s">
        <v>83</v>
      </c>
      <c r="AW1343" s="14" t="s">
        <v>37</v>
      </c>
      <c r="AX1343" s="14" t="s">
        <v>76</v>
      </c>
      <c r="AY1343" s="258" t="s">
        <v>308</v>
      </c>
    </row>
    <row r="1344" s="13" customFormat="1">
      <c r="A1344" s="13"/>
      <c r="B1344" s="234"/>
      <c r="C1344" s="235"/>
      <c r="D1344" s="236" t="s">
        <v>319</v>
      </c>
      <c r="E1344" s="237" t="s">
        <v>19</v>
      </c>
      <c r="F1344" s="238" t="s">
        <v>83</v>
      </c>
      <c r="G1344" s="235"/>
      <c r="H1344" s="239">
        <v>1</v>
      </c>
      <c r="I1344" s="240"/>
      <c r="J1344" s="235"/>
      <c r="K1344" s="235"/>
      <c r="L1344" s="241"/>
      <c r="M1344" s="242"/>
      <c r="N1344" s="243"/>
      <c r="O1344" s="243"/>
      <c r="P1344" s="243"/>
      <c r="Q1344" s="243"/>
      <c r="R1344" s="243"/>
      <c r="S1344" s="243"/>
      <c r="T1344" s="244"/>
      <c r="U1344" s="13"/>
      <c r="V1344" s="13"/>
      <c r="W1344" s="13"/>
      <c r="X1344" s="13"/>
      <c r="Y1344" s="13"/>
      <c r="Z1344" s="13"/>
      <c r="AA1344" s="13"/>
      <c r="AB1344" s="13"/>
      <c r="AC1344" s="13"/>
      <c r="AD1344" s="13"/>
      <c r="AE1344" s="13"/>
      <c r="AT1344" s="245" t="s">
        <v>319</v>
      </c>
      <c r="AU1344" s="245" t="s">
        <v>85</v>
      </c>
      <c r="AV1344" s="13" t="s">
        <v>85</v>
      </c>
      <c r="AW1344" s="13" t="s">
        <v>37</v>
      </c>
      <c r="AX1344" s="13" t="s">
        <v>76</v>
      </c>
      <c r="AY1344" s="245" t="s">
        <v>308</v>
      </c>
    </row>
    <row r="1345" s="14" customFormat="1">
      <c r="A1345" s="14"/>
      <c r="B1345" s="249"/>
      <c r="C1345" s="250"/>
      <c r="D1345" s="236" t="s">
        <v>319</v>
      </c>
      <c r="E1345" s="251" t="s">
        <v>19</v>
      </c>
      <c r="F1345" s="252" t="s">
        <v>3911</v>
      </c>
      <c r="G1345" s="250"/>
      <c r="H1345" s="251" t="s">
        <v>19</v>
      </c>
      <c r="I1345" s="253"/>
      <c r="J1345" s="250"/>
      <c r="K1345" s="250"/>
      <c r="L1345" s="254"/>
      <c r="M1345" s="255"/>
      <c r="N1345" s="256"/>
      <c r="O1345" s="256"/>
      <c r="P1345" s="256"/>
      <c r="Q1345" s="256"/>
      <c r="R1345" s="256"/>
      <c r="S1345" s="256"/>
      <c r="T1345" s="257"/>
      <c r="U1345" s="14"/>
      <c r="V1345" s="14"/>
      <c r="W1345" s="14"/>
      <c r="X1345" s="14"/>
      <c r="Y1345" s="14"/>
      <c r="Z1345" s="14"/>
      <c r="AA1345" s="14"/>
      <c r="AB1345" s="14"/>
      <c r="AC1345" s="14"/>
      <c r="AD1345" s="14"/>
      <c r="AE1345" s="14"/>
      <c r="AT1345" s="258" t="s">
        <v>319</v>
      </c>
      <c r="AU1345" s="258" t="s">
        <v>85</v>
      </c>
      <c r="AV1345" s="14" t="s">
        <v>83</v>
      </c>
      <c r="AW1345" s="14" t="s">
        <v>37</v>
      </c>
      <c r="AX1345" s="14" t="s">
        <v>76</v>
      </c>
      <c r="AY1345" s="258" t="s">
        <v>308</v>
      </c>
    </row>
    <row r="1346" s="13" customFormat="1">
      <c r="A1346" s="13"/>
      <c r="B1346" s="234"/>
      <c r="C1346" s="235"/>
      <c r="D1346" s="236" t="s">
        <v>319</v>
      </c>
      <c r="E1346" s="237" t="s">
        <v>19</v>
      </c>
      <c r="F1346" s="238" t="s">
        <v>83</v>
      </c>
      <c r="G1346" s="235"/>
      <c r="H1346" s="239">
        <v>1</v>
      </c>
      <c r="I1346" s="240"/>
      <c r="J1346" s="235"/>
      <c r="K1346" s="235"/>
      <c r="L1346" s="241"/>
      <c r="M1346" s="242"/>
      <c r="N1346" s="243"/>
      <c r="O1346" s="243"/>
      <c r="P1346" s="243"/>
      <c r="Q1346" s="243"/>
      <c r="R1346" s="243"/>
      <c r="S1346" s="243"/>
      <c r="T1346" s="244"/>
      <c r="U1346" s="13"/>
      <c r="V1346" s="13"/>
      <c r="W1346" s="13"/>
      <c r="X1346" s="13"/>
      <c r="Y1346" s="13"/>
      <c r="Z1346" s="13"/>
      <c r="AA1346" s="13"/>
      <c r="AB1346" s="13"/>
      <c r="AC1346" s="13"/>
      <c r="AD1346" s="13"/>
      <c r="AE1346" s="13"/>
      <c r="AT1346" s="245" t="s">
        <v>319</v>
      </c>
      <c r="AU1346" s="245" t="s">
        <v>85</v>
      </c>
      <c r="AV1346" s="13" t="s">
        <v>85</v>
      </c>
      <c r="AW1346" s="13" t="s">
        <v>37</v>
      </c>
      <c r="AX1346" s="13" t="s">
        <v>76</v>
      </c>
      <c r="AY1346" s="245" t="s">
        <v>308</v>
      </c>
    </row>
    <row r="1347" s="14" customFormat="1">
      <c r="A1347" s="14"/>
      <c r="B1347" s="249"/>
      <c r="C1347" s="250"/>
      <c r="D1347" s="236" t="s">
        <v>319</v>
      </c>
      <c r="E1347" s="251" t="s">
        <v>19</v>
      </c>
      <c r="F1347" s="252" t="s">
        <v>3912</v>
      </c>
      <c r="G1347" s="250"/>
      <c r="H1347" s="251" t="s">
        <v>19</v>
      </c>
      <c r="I1347" s="253"/>
      <c r="J1347" s="250"/>
      <c r="K1347" s="250"/>
      <c r="L1347" s="254"/>
      <c r="M1347" s="255"/>
      <c r="N1347" s="256"/>
      <c r="O1347" s="256"/>
      <c r="P1347" s="256"/>
      <c r="Q1347" s="256"/>
      <c r="R1347" s="256"/>
      <c r="S1347" s="256"/>
      <c r="T1347" s="257"/>
      <c r="U1347" s="14"/>
      <c r="V1347" s="14"/>
      <c r="W1347" s="14"/>
      <c r="X1347" s="14"/>
      <c r="Y1347" s="14"/>
      <c r="Z1347" s="14"/>
      <c r="AA1347" s="14"/>
      <c r="AB1347" s="14"/>
      <c r="AC1347" s="14"/>
      <c r="AD1347" s="14"/>
      <c r="AE1347" s="14"/>
      <c r="AT1347" s="258" t="s">
        <v>319</v>
      </c>
      <c r="AU1347" s="258" t="s">
        <v>85</v>
      </c>
      <c r="AV1347" s="14" t="s">
        <v>83</v>
      </c>
      <c r="AW1347" s="14" t="s">
        <v>37</v>
      </c>
      <c r="AX1347" s="14" t="s">
        <v>76</v>
      </c>
      <c r="AY1347" s="258" t="s">
        <v>308</v>
      </c>
    </row>
    <row r="1348" s="13" customFormat="1">
      <c r="A1348" s="13"/>
      <c r="B1348" s="234"/>
      <c r="C1348" s="235"/>
      <c r="D1348" s="236" t="s">
        <v>319</v>
      </c>
      <c r="E1348" s="237" t="s">
        <v>19</v>
      </c>
      <c r="F1348" s="238" t="s">
        <v>83</v>
      </c>
      <c r="G1348" s="235"/>
      <c r="H1348" s="239">
        <v>1</v>
      </c>
      <c r="I1348" s="240"/>
      <c r="J1348" s="235"/>
      <c r="K1348" s="235"/>
      <c r="L1348" s="241"/>
      <c r="M1348" s="242"/>
      <c r="N1348" s="243"/>
      <c r="O1348" s="243"/>
      <c r="P1348" s="243"/>
      <c r="Q1348" s="243"/>
      <c r="R1348" s="243"/>
      <c r="S1348" s="243"/>
      <c r="T1348" s="244"/>
      <c r="U1348" s="13"/>
      <c r="V1348" s="13"/>
      <c r="W1348" s="13"/>
      <c r="X1348" s="13"/>
      <c r="Y1348" s="13"/>
      <c r="Z1348" s="13"/>
      <c r="AA1348" s="13"/>
      <c r="AB1348" s="13"/>
      <c r="AC1348" s="13"/>
      <c r="AD1348" s="13"/>
      <c r="AE1348" s="13"/>
      <c r="AT1348" s="245" t="s">
        <v>319</v>
      </c>
      <c r="AU1348" s="245" t="s">
        <v>85</v>
      </c>
      <c r="AV1348" s="13" t="s">
        <v>85</v>
      </c>
      <c r="AW1348" s="13" t="s">
        <v>37</v>
      </c>
      <c r="AX1348" s="13" t="s">
        <v>76</v>
      </c>
      <c r="AY1348" s="245" t="s">
        <v>308</v>
      </c>
    </row>
    <row r="1349" s="14" customFormat="1">
      <c r="A1349" s="14"/>
      <c r="B1349" s="249"/>
      <c r="C1349" s="250"/>
      <c r="D1349" s="236" t="s">
        <v>319</v>
      </c>
      <c r="E1349" s="251" t="s">
        <v>19</v>
      </c>
      <c r="F1349" s="252" t="s">
        <v>3913</v>
      </c>
      <c r="G1349" s="250"/>
      <c r="H1349" s="251" t="s">
        <v>19</v>
      </c>
      <c r="I1349" s="253"/>
      <c r="J1349" s="250"/>
      <c r="K1349" s="250"/>
      <c r="L1349" s="254"/>
      <c r="M1349" s="255"/>
      <c r="N1349" s="256"/>
      <c r="O1349" s="256"/>
      <c r="P1349" s="256"/>
      <c r="Q1349" s="256"/>
      <c r="R1349" s="256"/>
      <c r="S1349" s="256"/>
      <c r="T1349" s="257"/>
      <c r="U1349" s="14"/>
      <c r="V1349" s="14"/>
      <c r="W1349" s="14"/>
      <c r="X1349" s="14"/>
      <c r="Y1349" s="14"/>
      <c r="Z1349" s="14"/>
      <c r="AA1349" s="14"/>
      <c r="AB1349" s="14"/>
      <c r="AC1349" s="14"/>
      <c r="AD1349" s="14"/>
      <c r="AE1349" s="14"/>
      <c r="AT1349" s="258" t="s">
        <v>319</v>
      </c>
      <c r="AU1349" s="258" t="s">
        <v>85</v>
      </c>
      <c r="AV1349" s="14" t="s">
        <v>83</v>
      </c>
      <c r="AW1349" s="14" t="s">
        <v>37</v>
      </c>
      <c r="AX1349" s="14" t="s">
        <v>76</v>
      </c>
      <c r="AY1349" s="258" t="s">
        <v>308</v>
      </c>
    </row>
    <row r="1350" s="13" customFormat="1">
      <c r="A1350" s="13"/>
      <c r="B1350" s="234"/>
      <c r="C1350" s="235"/>
      <c r="D1350" s="236" t="s">
        <v>319</v>
      </c>
      <c r="E1350" s="237" t="s">
        <v>19</v>
      </c>
      <c r="F1350" s="238" t="s">
        <v>83</v>
      </c>
      <c r="G1350" s="235"/>
      <c r="H1350" s="239">
        <v>1</v>
      </c>
      <c r="I1350" s="240"/>
      <c r="J1350" s="235"/>
      <c r="K1350" s="235"/>
      <c r="L1350" s="241"/>
      <c r="M1350" s="242"/>
      <c r="N1350" s="243"/>
      <c r="O1350" s="243"/>
      <c r="P1350" s="243"/>
      <c r="Q1350" s="243"/>
      <c r="R1350" s="243"/>
      <c r="S1350" s="243"/>
      <c r="T1350" s="244"/>
      <c r="U1350" s="13"/>
      <c r="V1350" s="13"/>
      <c r="W1350" s="13"/>
      <c r="X1350" s="13"/>
      <c r="Y1350" s="13"/>
      <c r="Z1350" s="13"/>
      <c r="AA1350" s="13"/>
      <c r="AB1350" s="13"/>
      <c r="AC1350" s="13"/>
      <c r="AD1350" s="13"/>
      <c r="AE1350" s="13"/>
      <c r="AT1350" s="245" t="s">
        <v>319</v>
      </c>
      <c r="AU1350" s="245" t="s">
        <v>85</v>
      </c>
      <c r="AV1350" s="13" t="s">
        <v>85</v>
      </c>
      <c r="AW1350" s="13" t="s">
        <v>37</v>
      </c>
      <c r="AX1350" s="13" t="s">
        <v>76</v>
      </c>
      <c r="AY1350" s="245" t="s">
        <v>308</v>
      </c>
    </row>
    <row r="1351" s="15" customFormat="1">
      <c r="A1351" s="15"/>
      <c r="B1351" s="259"/>
      <c r="C1351" s="260"/>
      <c r="D1351" s="236" t="s">
        <v>319</v>
      </c>
      <c r="E1351" s="261" t="s">
        <v>19</v>
      </c>
      <c r="F1351" s="262" t="s">
        <v>448</v>
      </c>
      <c r="G1351" s="260"/>
      <c r="H1351" s="263">
        <v>7</v>
      </c>
      <c r="I1351" s="264"/>
      <c r="J1351" s="260"/>
      <c r="K1351" s="260"/>
      <c r="L1351" s="265"/>
      <c r="M1351" s="266"/>
      <c r="N1351" s="267"/>
      <c r="O1351" s="267"/>
      <c r="P1351" s="267"/>
      <c r="Q1351" s="267"/>
      <c r="R1351" s="267"/>
      <c r="S1351" s="267"/>
      <c r="T1351" s="268"/>
      <c r="U1351" s="15"/>
      <c r="V1351" s="15"/>
      <c r="W1351" s="15"/>
      <c r="X1351" s="15"/>
      <c r="Y1351" s="15"/>
      <c r="Z1351" s="15"/>
      <c r="AA1351" s="15"/>
      <c r="AB1351" s="15"/>
      <c r="AC1351" s="15"/>
      <c r="AD1351" s="15"/>
      <c r="AE1351" s="15"/>
      <c r="AT1351" s="269" t="s">
        <v>319</v>
      </c>
      <c r="AU1351" s="269" t="s">
        <v>85</v>
      </c>
      <c r="AV1351" s="15" t="s">
        <v>315</v>
      </c>
      <c r="AW1351" s="15" t="s">
        <v>37</v>
      </c>
      <c r="AX1351" s="15" t="s">
        <v>83</v>
      </c>
      <c r="AY1351" s="269" t="s">
        <v>308</v>
      </c>
    </row>
    <row r="1352" s="2" customFormat="1" ht="37.8" customHeight="1">
      <c r="A1352" s="41"/>
      <c r="B1352" s="42"/>
      <c r="C1352" s="216" t="s">
        <v>3966</v>
      </c>
      <c r="D1352" s="216" t="s">
        <v>310</v>
      </c>
      <c r="E1352" s="217" t="s">
        <v>3967</v>
      </c>
      <c r="F1352" s="218" t="s">
        <v>3968</v>
      </c>
      <c r="G1352" s="219" t="s">
        <v>323</v>
      </c>
      <c r="H1352" s="220">
        <v>7</v>
      </c>
      <c r="I1352" s="221"/>
      <c r="J1352" s="222">
        <f>ROUND(I1352*H1352,2)</f>
        <v>0</v>
      </c>
      <c r="K1352" s="218" t="s">
        <v>314</v>
      </c>
      <c r="L1352" s="47"/>
      <c r="M1352" s="223" t="s">
        <v>19</v>
      </c>
      <c r="N1352" s="224" t="s">
        <v>47</v>
      </c>
      <c r="O1352" s="87"/>
      <c r="P1352" s="225">
        <f>O1352*H1352</f>
        <v>0</v>
      </c>
      <c r="Q1352" s="225">
        <v>0</v>
      </c>
      <c r="R1352" s="225">
        <f>Q1352*H1352</f>
        <v>0</v>
      </c>
      <c r="S1352" s="225">
        <v>0</v>
      </c>
      <c r="T1352" s="226">
        <f>S1352*H1352</f>
        <v>0</v>
      </c>
      <c r="U1352" s="41"/>
      <c r="V1352" s="41"/>
      <c r="W1352" s="41"/>
      <c r="X1352" s="41"/>
      <c r="Y1352" s="41"/>
      <c r="Z1352" s="41"/>
      <c r="AA1352" s="41"/>
      <c r="AB1352" s="41"/>
      <c r="AC1352" s="41"/>
      <c r="AD1352" s="41"/>
      <c r="AE1352" s="41"/>
      <c r="AR1352" s="227" t="s">
        <v>782</v>
      </c>
      <c r="AT1352" s="227" t="s">
        <v>310</v>
      </c>
      <c r="AU1352" s="227" t="s">
        <v>85</v>
      </c>
      <c r="AY1352" s="20" t="s">
        <v>308</v>
      </c>
      <c r="BE1352" s="228">
        <f>IF(N1352="základní",J1352,0)</f>
        <v>0</v>
      </c>
      <c r="BF1352" s="228">
        <f>IF(N1352="snížená",J1352,0)</f>
        <v>0</v>
      </c>
      <c r="BG1352" s="228">
        <f>IF(N1352="zákl. přenesená",J1352,0)</f>
        <v>0</v>
      </c>
      <c r="BH1352" s="228">
        <f>IF(N1352="sníž. přenesená",J1352,0)</f>
        <v>0</v>
      </c>
      <c r="BI1352" s="228">
        <f>IF(N1352="nulová",J1352,0)</f>
        <v>0</v>
      </c>
      <c r="BJ1352" s="20" t="s">
        <v>83</v>
      </c>
      <c r="BK1352" s="228">
        <f>ROUND(I1352*H1352,2)</f>
        <v>0</v>
      </c>
      <c r="BL1352" s="20" t="s">
        <v>782</v>
      </c>
      <c r="BM1352" s="227" t="s">
        <v>3969</v>
      </c>
    </row>
    <row r="1353" s="2" customFormat="1">
      <c r="A1353" s="41"/>
      <c r="B1353" s="42"/>
      <c r="C1353" s="43"/>
      <c r="D1353" s="229" t="s">
        <v>317</v>
      </c>
      <c r="E1353" s="43"/>
      <c r="F1353" s="230" t="s">
        <v>3970</v>
      </c>
      <c r="G1353" s="43"/>
      <c r="H1353" s="43"/>
      <c r="I1353" s="231"/>
      <c r="J1353" s="43"/>
      <c r="K1353" s="43"/>
      <c r="L1353" s="47"/>
      <c r="M1353" s="232"/>
      <c r="N1353" s="233"/>
      <c r="O1353" s="87"/>
      <c r="P1353" s="87"/>
      <c r="Q1353" s="87"/>
      <c r="R1353" s="87"/>
      <c r="S1353" s="87"/>
      <c r="T1353" s="88"/>
      <c r="U1353" s="41"/>
      <c r="V1353" s="41"/>
      <c r="W1353" s="41"/>
      <c r="X1353" s="41"/>
      <c r="Y1353" s="41"/>
      <c r="Z1353" s="41"/>
      <c r="AA1353" s="41"/>
      <c r="AB1353" s="41"/>
      <c r="AC1353" s="41"/>
      <c r="AD1353" s="41"/>
      <c r="AE1353" s="41"/>
      <c r="AT1353" s="20" t="s">
        <v>317</v>
      </c>
      <c r="AU1353" s="20" t="s">
        <v>85</v>
      </c>
    </row>
    <row r="1354" s="14" customFormat="1">
      <c r="A1354" s="14"/>
      <c r="B1354" s="249"/>
      <c r="C1354" s="250"/>
      <c r="D1354" s="236" t="s">
        <v>319</v>
      </c>
      <c r="E1354" s="251" t="s">
        <v>19</v>
      </c>
      <c r="F1354" s="252" t="s">
        <v>3043</v>
      </c>
      <c r="G1354" s="250"/>
      <c r="H1354" s="251" t="s">
        <v>19</v>
      </c>
      <c r="I1354" s="253"/>
      <c r="J1354" s="250"/>
      <c r="K1354" s="250"/>
      <c r="L1354" s="254"/>
      <c r="M1354" s="255"/>
      <c r="N1354" s="256"/>
      <c r="O1354" s="256"/>
      <c r="P1354" s="256"/>
      <c r="Q1354" s="256"/>
      <c r="R1354" s="256"/>
      <c r="S1354" s="256"/>
      <c r="T1354" s="257"/>
      <c r="U1354" s="14"/>
      <c r="V1354" s="14"/>
      <c r="W1354" s="14"/>
      <c r="X1354" s="14"/>
      <c r="Y1354" s="14"/>
      <c r="Z1354" s="14"/>
      <c r="AA1354" s="14"/>
      <c r="AB1354" s="14"/>
      <c r="AC1354" s="14"/>
      <c r="AD1354" s="14"/>
      <c r="AE1354" s="14"/>
      <c r="AT1354" s="258" t="s">
        <v>319</v>
      </c>
      <c r="AU1354" s="258" t="s">
        <v>85</v>
      </c>
      <c r="AV1354" s="14" t="s">
        <v>83</v>
      </c>
      <c r="AW1354" s="14" t="s">
        <v>37</v>
      </c>
      <c r="AX1354" s="14" t="s">
        <v>76</v>
      </c>
      <c r="AY1354" s="258" t="s">
        <v>308</v>
      </c>
    </row>
    <row r="1355" s="14" customFormat="1">
      <c r="A1355" s="14"/>
      <c r="B1355" s="249"/>
      <c r="C1355" s="250"/>
      <c r="D1355" s="236" t="s">
        <v>319</v>
      </c>
      <c r="E1355" s="251" t="s">
        <v>19</v>
      </c>
      <c r="F1355" s="252" t="s">
        <v>3907</v>
      </c>
      <c r="G1355" s="250"/>
      <c r="H1355" s="251" t="s">
        <v>19</v>
      </c>
      <c r="I1355" s="253"/>
      <c r="J1355" s="250"/>
      <c r="K1355" s="250"/>
      <c r="L1355" s="254"/>
      <c r="M1355" s="255"/>
      <c r="N1355" s="256"/>
      <c r="O1355" s="256"/>
      <c r="P1355" s="256"/>
      <c r="Q1355" s="256"/>
      <c r="R1355" s="256"/>
      <c r="S1355" s="256"/>
      <c r="T1355" s="257"/>
      <c r="U1355" s="14"/>
      <c r="V1355" s="14"/>
      <c r="W1355" s="14"/>
      <c r="X1355" s="14"/>
      <c r="Y1355" s="14"/>
      <c r="Z1355" s="14"/>
      <c r="AA1355" s="14"/>
      <c r="AB1355" s="14"/>
      <c r="AC1355" s="14"/>
      <c r="AD1355" s="14"/>
      <c r="AE1355" s="14"/>
      <c r="AT1355" s="258" t="s">
        <v>319</v>
      </c>
      <c r="AU1355" s="258" t="s">
        <v>85</v>
      </c>
      <c r="AV1355" s="14" t="s">
        <v>83</v>
      </c>
      <c r="AW1355" s="14" t="s">
        <v>37</v>
      </c>
      <c r="AX1355" s="14" t="s">
        <v>76</v>
      </c>
      <c r="AY1355" s="258" t="s">
        <v>308</v>
      </c>
    </row>
    <row r="1356" s="13" customFormat="1">
      <c r="A1356" s="13"/>
      <c r="B1356" s="234"/>
      <c r="C1356" s="235"/>
      <c r="D1356" s="236" t="s">
        <v>319</v>
      </c>
      <c r="E1356" s="237" t="s">
        <v>19</v>
      </c>
      <c r="F1356" s="238" t="s">
        <v>83</v>
      </c>
      <c r="G1356" s="235"/>
      <c r="H1356" s="239">
        <v>1</v>
      </c>
      <c r="I1356" s="240"/>
      <c r="J1356" s="235"/>
      <c r="K1356" s="235"/>
      <c r="L1356" s="241"/>
      <c r="M1356" s="242"/>
      <c r="N1356" s="243"/>
      <c r="O1356" s="243"/>
      <c r="P1356" s="243"/>
      <c r="Q1356" s="243"/>
      <c r="R1356" s="243"/>
      <c r="S1356" s="243"/>
      <c r="T1356" s="244"/>
      <c r="U1356" s="13"/>
      <c r="V1356" s="13"/>
      <c r="W1356" s="13"/>
      <c r="X1356" s="13"/>
      <c r="Y1356" s="13"/>
      <c r="Z1356" s="13"/>
      <c r="AA1356" s="13"/>
      <c r="AB1356" s="13"/>
      <c r="AC1356" s="13"/>
      <c r="AD1356" s="13"/>
      <c r="AE1356" s="13"/>
      <c r="AT1356" s="245" t="s">
        <v>319</v>
      </c>
      <c r="AU1356" s="245" t="s">
        <v>85</v>
      </c>
      <c r="AV1356" s="13" t="s">
        <v>85</v>
      </c>
      <c r="AW1356" s="13" t="s">
        <v>37</v>
      </c>
      <c r="AX1356" s="13" t="s">
        <v>76</v>
      </c>
      <c r="AY1356" s="245" t="s">
        <v>308</v>
      </c>
    </row>
    <row r="1357" s="14" customFormat="1">
      <c r="A1357" s="14"/>
      <c r="B1357" s="249"/>
      <c r="C1357" s="250"/>
      <c r="D1357" s="236" t="s">
        <v>319</v>
      </c>
      <c r="E1357" s="251" t="s">
        <v>19</v>
      </c>
      <c r="F1357" s="252" t="s">
        <v>3908</v>
      </c>
      <c r="G1357" s="250"/>
      <c r="H1357" s="251" t="s">
        <v>19</v>
      </c>
      <c r="I1357" s="253"/>
      <c r="J1357" s="250"/>
      <c r="K1357" s="250"/>
      <c r="L1357" s="254"/>
      <c r="M1357" s="255"/>
      <c r="N1357" s="256"/>
      <c r="O1357" s="256"/>
      <c r="P1357" s="256"/>
      <c r="Q1357" s="256"/>
      <c r="R1357" s="256"/>
      <c r="S1357" s="256"/>
      <c r="T1357" s="257"/>
      <c r="U1357" s="14"/>
      <c r="V1357" s="14"/>
      <c r="W1357" s="14"/>
      <c r="X1357" s="14"/>
      <c r="Y1357" s="14"/>
      <c r="Z1357" s="14"/>
      <c r="AA1357" s="14"/>
      <c r="AB1357" s="14"/>
      <c r="AC1357" s="14"/>
      <c r="AD1357" s="14"/>
      <c r="AE1357" s="14"/>
      <c r="AT1357" s="258" t="s">
        <v>319</v>
      </c>
      <c r="AU1357" s="258" t="s">
        <v>85</v>
      </c>
      <c r="AV1357" s="14" t="s">
        <v>83</v>
      </c>
      <c r="AW1357" s="14" t="s">
        <v>37</v>
      </c>
      <c r="AX1357" s="14" t="s">
        <v>76</v>
      </c>
      <c r="AY1357" s="258" t="s">
        <v>308</v>
      </c>
    </row>
    <row r="1358" s="13" customFormat="1">
      <c r="A1358" s="13"/>
      <c r="B1358" s="234"/>
      <c r="C1358" s="235"/>
      <c r="D1358" s="236" t="s">
        <v>319</v>
      </c>
      <c r="E1358" s="237" t="s">
        <v>19</v>
      </c>
      <c r="F1358" s="238" t="s">
        <v>83</v>
      </c>
      <c r="G1358" s="235"/>
      <c r="H1358" s="239">
        <v>1</v>
      </c>
      <c r="I1358" s="240"/>
      <c r="J1358" s="235"/>
      <c r="K1358" s="235"/>
      <c r="L1358" s="241"/>
      <c r="M1358" s="242"/>
      <c r="N1358" s="243"/>
      <c r="O1358" s="243"/>
      <c r="P1358" s="243"/>
      <c r="Q1358" s="243"/>
      <c r="R1358" s="243"/>
      <c r="S1358" s="243"/>
      <c r="T1358" s="244"/>
      <c r="U1358" s="13"/>
      <c r="V1358" s="13"/>
      <c r="W1358" s="13"/>
      <c r="X1358" s="13"/>
      <c r="Y1358" s="13"/>
      <c r="Z1358" s="13"/>
      <c r="AA1358" s="13"/>
      <c r="AB1358" s="13"/>
      <c r="AC1358" s="13"/>
      <c r="AD1358" s="13"/>
      <c r="AE1358" s="13"/>
      <c r="AT1358" s="245" t="s">
        <v>319</v>
      </c>
      <c r="AU1358" s="245" t="s">
        <v>85</v>
      </c>
      <c r="AV1358" s="13" t="s">
        <v>85</v>
      </c>
      <c r="AW1358" s="13" t="s">
        <v>37</v>
      </c>
      <c r="AX1358" s="13" t="s">
        <v>76</v>
      </c>
      <c r="AY1358" s="245" t="s">
        <v>308</v>
      </c>
    </row>
    <row r="1359" s="14" customFormat="1">
      <c r="A1359" s="14"/>
      <c r="B1359" s="249"/>
      <c r="C1359" s="250"/>
      <c r="D1359" s="236" t="s">
        <v>319</v>
      </c>
      <c r="E1359" s="251" t="s">
        <v>19</v>
      </c>
      <c r="F1359" s="252" t="s">
        <v>3909</v>
      </c>
      <c r="G1359" s="250"/>
      <c r="H1359" s="251" t="s">
        <v>19</v>
      </c>
      <c r="I1359" s="253"/>
      <c r="J1359" s="250"/>
      <c r="K1359" s="250"/>
      <c r="L1359" s="254"/>
      <c r="M1359" s="255"/>
      <c r="N1359" s="256"/>
      <c r="O1359" s="256"/>
      <c r="P1359" s="256"/>
      <c r="Q1359" s="256"/>
      <c r="R1359" s="256"/>
      <c r="S1359" s="256"/>
      <c r="T1359" s="257"/>
      <c r="U1359" s="14"/>
      <c r="V1359" s="14"/>
      <c r="W1359" s="14"/>
      <c r="X1359" s="14"/>
      <c r="Y1359" s="14"/>
      <c r="Z1359" s="14"/>
      <c r="AA1359" s="14"/>
      <c r="AB1359" s="14"/>
      <c r="AC1359" s="14"/>
      <c r="AD1359" s="14"/>
      <c r="AE1359" s="14"/>
      <c r="AT1359" s="258" t="s">
        <v>319</v>
      </c>
      <c r="AU1359" s="258" t="s">
        <v>85</v>
      </c>
      <c r="AV1359" s="14" t="s">
        <v>83</v>
      </c>
      <c r="AW1359" s="14" t="s">
        <v>37</v>
      </c>
      <c r="AX1359" s="14" t="s">
        <v>76</v>
      </c>
      <c r="AY1359" s="258" t="s">
        <v>308</v>
      </c>
    </row>
    <row r="1360" s="13" customFormat="1">
      <c r="A1360" s="13"/>
      <c r="B1360" s="234"/>
      <c r="C1360" s="235"/>
      <c r="D1360" s="236" t="s">
        <v>319</v>
      </c>
      <c r="E1360" s="237" t="s">
        <v>19</v>
      </c>
      <c r="F1360" s="238" t="s">
        <v>83</v>
      </c>
      <c r="G1360" s="235"/>
      <c r="H1360" s="239">
        <v>1</v>
      </c>
      <c r="I1360" s="240"/>
      <c r="J1360" s="235"/>
      <c r="K1360" s="235"/>
      <c r="L1360" s="241"/>
      <c r="M1360" s="242"/>
      <c r="N1360" s="243"/>
      <c r="O1360" s="243"/>
      <c r="P1360" s="243"/>
      <c r="Q1360" s="243"/>
      <c r="R1360" s="243"/>
      <c r="S1360" s="243"/>
      <c r="T1360" s="244"/>
      <c r="U1360" s="13"/>
      <c r="V1360" s="13"/>
      <c r="W1360" s="13"/>
      <c r="X1360" s="13"/>
      <c r="Y1360" s="13"/>
      <c r="Z1360" s="13"/>
      <c r="AA1360" s="13"/>
      <c r="AB1360" s="13"/>
      <c r="AC1360" s="13"/>
      <c r="AD1360" s="13"/>
      <c r="AE1360" s="13"/>
      <c r="AT1360" s="245" t="s">
        <v>319</v>
      </c>
      <c r="AU1360" s="245" t="s">
        <v>85</v>
      </c>
      <c r="AV1360" s="13" t="s">
        <v>85</v>
      </c>
      <c r="AW1360" s="13" t="s">
        <v>37</v>
      </c>
      <c r="AX1360" s="13" t="s">
        <v>76</v>
      </c>
      <c r="AY1360" s="245" t="s">
        <v>308</v>
      </c>
    </row>
    <row r="1361" s="14" customFormat="1">
      <c r="A1361" s="14"/>
      <c r="B1361" s="249"/>
      <c r="C1361" s="250"/>
      <c r="D1361" s="236" t="s">
        <v>319</v>
      </c>
      <c r="E1361" s="251" t="s">
        <v>19</v>
      </c>
      <c r="F1361" s="252" t="s">
        <v>3910</v>
      </c>
      <c r="G1361" s="250"/>
      <c r="H1361" s="251" t="s">
        <v>19</v>
      </c>
      <c r="I1361" s="253"/>
      <c r="J1361" s="250"/>
      <c r="K1361" s="250"/>
      <c r="L1361" s="254"/>
      <c r="M1361" s="255"/>
      <c r="N1361" s="256"/>
      <c r="O1361" s="256"/>
      <c r="P1361" s="256"/>
      <c r="Q1361" s="256"/>
      <c r="R1361" s="256"/>
      <c r="S1361" s="256"/>
      <c r="T1361" s="257"/>
      <c r="U1361" s="14"/>
      <c r="V1361" s="14"/>
      <c r="W1361" s="14"/>
      <c r="X1361" s="14"/>
      <c r="Y1361" s="14"/>
      <c r="Z1361" s="14"/>
      <c r="AA1361" s="14"/>
      <c r="AB1361" s="14"/>
      <c r="AC1361" s="14"/>
      <c r="AD1361" s="14"/>
      <c r="AE1361" s="14"/>
      <c r="AT1361" s="258" t="s">
        <v>319</v>
      </c>
      <c r="AU1361" s="258" t="s">
        <v>85</v>
      </c>
      <c r="AV1361" s="14" t="s">
        <v>83</v>
      </c>
      <c r="AW1361" s="14" t="s">
        <v>37</v>
      </c>
      <c r="AX1361" s="14" t="s">
        <v>76</v>
      </c>
      <c r="AY1361" s="258" t="s">
        <v>308</v>
      </c>
    </row>
    <row r="1362" s="13" customFormat="1">
      <c r="A1362" s="13"/>
      <c r="B1362" s="234"/>
      <c r="C1362" s="235"/>
      <c r="D1362" s="236" t="s">
        <v>319</v>
      </c>
      <c r="E1362" s="237" t="s">
        <v>19</v>
      </c>
      <c r="F1362" s="238" t="s">
        <v>83</v>
      </c>
      <c r="G1362" s="235"/>
      <c r="H1362" s="239">
        <v>1</v>
      </c>
      <c r="I1362" s="240"/>
      <c r="J1362" s="235"/>
      <c r="K1362" s="235"/>
      <c r="L1362" s="241"/>
      <c r="M1362" s="242"/>
      <c r="N1362" s="243"/>
      <c r="O1362" s="243"/>
      <c r="P1362" s="243"/>
      <c r="Q1362" s="243"/>
      <c r="R1362" s="243"/>
      <c r="S1362" s="243"/>
      <c r="T1362" s="244"/>
      <c r="U1362" s="13"/>
      <c r="V1362" s="13"/>
      <c r="W1362" s="13"/>
      <c r="X1362" s="13"/>
      <c r="Y1362" s="13"/>
      <c r="Z1362" s="13"/>
      <c r="AA1362" s="13"/>
      <c r="AB1362" s="13"/>
      <c r="AC1362" s="13"/>
      <c r="AD1362" s="13"/>
      <c r="AE1362" s="13"/>
      <c r="AT1362" s="245" t="s">
        <v>319</v>
      </c>
      <c r="AU1362" s="245" t="s">
        <v>85</v>
      </c>
      <c r="AV1362" s="13" t="s">
        <v>85</v>
      </c>
      <c r="AW1362" s="13" t="s">
        <v>37</v>
      </c>
      <c r="AX1362" s="13" t="s">
        <v>76</v>
      </c>
      <c r="AY1362" s="245" t="s">
        <v>308</v>
      </c>
    </row>
    <row r="1363" s="14" customFormat="1">
      <c r="A1363" s="14"/>
      <c r="B1363" s="249"/>
      <c r="C1363" s="250"/>
      <c r="D1363" s="236" t="s">
        <v>319</v>
      </c>
      <c r="E1363" s="251" t="s">
        <v>19</v>
      </c>
      <c r="F1363" s="252" t="s">
        <v>3911</v>
      </c>
      <c r="G1363" s="250"/>
      <c r="H1363" s="251" t="s">
        <v>19</v>
      </c>
      <c r="I1363" s="253"/>
      <c r="J1363" s="250"/>
      <c r="K1363" s="250"/>
      <c r="L1363" s="254"/>
      <c r="M1363" s="255"/>
      <c r="N1363" s="256"/>
      <c r="O1363" s="256"/>
      <c r="P1363" s="256"/>
      <c r="Q1363" s="256"/>
      <c r="R1363" s="256"/>
      <c r="S1363" s="256"/>
      <c r="T1363" s="257"/>
      <c r="U1363" s="14"/>
      <c r="V1363" s="14"/>
      <c r="W1363" s="14"/>
      <c r="X1363" s="14"/>
      <c r="Y1363" s="14"/>
      <c r="Z1363" s="14"/>
      <c r="AA1363" s="14"/>
      <c r="AB1363" s="14"/>
      <c r="AC1363" s="14"/>
      <c r="AD1363" s="14"/>
      <c r="AE1363" s="14"/>
      <c r="AT1363" s="258" t="s">
        <v>319</v>
      </c>
      <c r="AU1363" s="258" t="s">
        <v>85</v>
      </c>
      <c r="AV1363" s="14" t="s">
        <v>83</v>
      </c>
      <c r="AW1363" s="14" t="s">
        <v>37</v>
      </c>
      <c r="AX1363" s="14" t="s">
        <v>76</v>
      </c>
      <c r="AY1363" s="258" t="s">
        <v>308</v>
      </c>
    </row>
    <row r="1364" s="13" customFormat="1">
      <c r="A1364" s="13"/>
      <c r="B1364" s="234"/>
      <c r="C1364" s="235"/>
      <c r="D1364" s="236" t="s">
        <v>319</v>
      </c>
      <c r="E1364" s="237" t="s">
        <v>19</v>
      </c>
      <c r="F1364" s="238" t="s">
        <v>83</v>
      </c>
      <c r="G1364" s="235"/>
      <c r="H1364" s="239">
        <v>1</v>
      </c>
      <c r="I1364" s="240"/>
      <c r="J1364" s="235"/>
      <c r="K1364" s="235"/>
      <c r="L1364" s="241"/>
      <c r="M1364" s="242"/>
      <c r="N1364" s="243"/>
      <c r="O1364" s="243"/>
      <c r="P1364" s="243"/>
      <c r="Q1364" s="243"/>
      <c r="R1364" s="243"/>
      <c r="S1364" s="243"/>
      <c r="T1364" s="244"/>
      <c r="U1364" s="13"/>
      <c r="V1364" s="13"/>
      <c r="W1364" s="13"/>
      <c r="X1364" s="13"/>
      <c r="Y1364" s="13"/>
      <c r="Z1364" s="13"/>
      <c r="AA1364" s="13"/>
      <c r="AB1364" s="13"/>
      <c r="AC1364" s="13"/>
      <c r="AD1364" s="13"/>
      <c r="AE1364" s="13"/>
      <c r="AT1364" s="245" t="s">
        <v>319</v>
      </c>
      <c r="AU1364" s="245" t="s">
        <v>85</v>
      </c>
      <c r="AV1364" s="13" t="s">
        <v>85</v>
      </c>
      <c r="AW1364" s="13" t="s">
        <v>37</v>
      </c>
      <c r="AX1364" s="13" t="s">
        <v>76</v>
      </c>
      <c r="AY1364" s="245" t="s">
        <v>308</v>
      </c>
    </row>
    <row r="1365" s="14" customFormat="1">
      <c r="A1365" s="14"/>
      <c r="B1365" s="249"/>
      <c r="C1365" s="250"/>
      <c r="D1365" s="236" t="s">
        <v>319</v>
      </c>
      <c r="E1365" s="251" t="s">
        <v>19</v>
      </c>
      <c r="F1365" s="252" t="s">
        <v>3912</v>
      </c>
      <c r="G1365" s="250"/>
      <c r="H1365" s="251" t="s">
        <v>19</v>
      </c>
      <c r="I1365" s="253"/>
      <c r="J1365" s="250"/>
      <c r="K1365" s="250"/>
      <c r="L1365" s="254"/>
      <c r="M1365" s="255"/>
      <c r="N1365" s="256"/>
      <c r="O1365" s="256"/>
      <c r="P1365" s="256"/>
      <c r="Q1365" s="256"/>
      <c r="R1365" s="256"/>
      <c r="S1365" s="256"/>
      <c r="T1365" s="257"/>
      <c r="U1365" s="14"/>
      <c r="V1365" s="14"/>
      <c r="W1365" s="14"/>
      <c r="X1365" s="14"/>
      <c r="Y1365" s="14"/>
      <c r="Z1365" s="14"/>
      <c r="AA1365" s="14"/>
      <c r="AB1365" s="14"/>
      <c r="AC1365" s="14"/>
      <c r="AD1365" s="14"/>
      <c r="AE1365" s="14"/>
      <c r="AT1365" s="258" t="s">
        <v>319</v>
      </c>
      <c r="AU1365" s="258" t="s">
        <v>85</v>
      </c>
      <c r="AV1365" s="14" t="s">
        <v>83</v>
      </c>
      <c r="AW1365" s="14" t="s">
        <v>37</v>
      </c>
      <c r="AX1365" s="14" t="s">
        <v>76</v>
      </c>
      <c r="AY1365" s="258" t="s">
        <v>308</v>
      </c>
    </row>
    <row r="1366" s="13" customFormat="1">
      <c r="A1366" s="13"/>
      <c r="B1366" s="234"/>
      <c r="C1366" s="235"/>
      <c r="D1366" s="236" t="s">
        <v>319</v>
      </c>
      <c r="E1366" s="237" t="s">
        <v>19</v>
      </c>
      <c r="F1366" s="238" t="s">
        <v>83</v>
      </c>
      <c r="G1366" s="235"/>
      <c r="H1366" s="239">
        <v>1</v>
      </c>
      <c r="I1366" s="240"/>
      <c r="J1366" s="235"/>
      <c r="K1366" s="235"/>
      <c r="L1366" s="241"/>
      <c r="M1366" s="242"/>
      <c r="N1366" s="243"/>
      <c r="O1366" s="243"/>
      <c r="P1366" s="243"/>
      <c r="Q1366" s="243"/>
      <c r="R1366" s="243"/>
      <c r="S1366" s="243"/>
      <c r="T1366" s="244"/>
      <c r="U1366" s="13"/>
      <c r="V1366" s="13"/>
      <c r="W1366" s="13"/>
      <c r="X1366" s="13"/>
      <c r="Y1366" s="13"/>
      <c r="Z1366" s="13"/>
      <c r="AA1366" s="13"/>
      <c r="AB1366" s="13"/>
      <c r="AC1366" s="13"/>
      <c r="AD1366" s="13"/>
      <c r="AE1366" s="13"/>
      <c r="AT1366" s="245" t="s">
        <v>319</v>
      </c>
      <c r="AU1366" s="245" t="s">
        <v>85</v>
      </c>
      <c r="AV1366" s="13" t="s">
        <v>85</v>
      </c>
      <c r="AW1366" s="13" t="s">
        <v>37</v>
      </c>
      <c r="AX1366" s="13" t="s">
        <v>76</v>
      </c>
      <c r="AY1366" s="245" t="s">
        <v>308</v>
      </c>
    </row>
    <row r="1367" s="14" customFormat="1">
      <c r="A1367" s="14"/>
      <c r="B1367" s="249"/>
      <c r="C1367" s="250"/>
      <c r="D1367" s="236" t="s">
        <v>319</v>
      </c>
      <c r="E1367" s="251" t="s">
        <v>19</v>
      </c>
      <c r="F1367" s="252" t="s">
        <v>3913</v>
      </c>
      <c r="G1367" s="250"/>
      <c r="H1367" s="251" t="s">
        <v>19</v>
      </c>
      <c r="I1367" s="253"/>
      <c r="J1367" s="250"/>
      <c r="K1367" s="250"/>
      <c r="L1367" s="254"/>
      <c r="M1367" s="255"/>
      <c r="N1367" s="256"/>
      <c r="O1367" s="256"/>
      <c r="P1367" s="256"/>
      <c r="Q1367" s="256"/>
      <c r="R1367" s="256"/>
      <c r="S1367" s="256"/>
      <c r="T1367" s="257"/>
      <c r="U1367" s="14"/>
      <c r="V1367" s="14"/>
      <c r="W1367" s="14"/>
      <c r="X1367" s="14"/>
      <c r="Y1367" s="14"/>
      <c r="Z1367" s="14"/>
      <c r="AA1367" s="14"/>
      <c r="AB1367" s="14"/>
      <c r="AC1367" s="14"/>
      <c r="AD1367" s="14"/>
      <c r="AE1367" s="14"/>
      <c r="AT1367" s="258" t="s">
        <v>319</v>
      </c>
      <c r="AU1367" s="258" t="s">
        <v>85</v>
      </c>
      <c r="AV1367" s="14" t="s">
        <v>83</v>
      </c>
      <c r="AW1367" s="14" t="s">
        <v>37</v>
      </c>
      <c r="AX1367" s="14" t="s">
        <v>76</v>
      </c>
      <c r="AY1367" s="258" t="s">
        <v>308</v>
      </c>
    </row>
    <row r="1368" s="13" customFormat="1">
      <c r="A1368" s="13"/>
      <c r="B1368" s="234"/>
      <c r="C1368" s="235"/>
      <c r="D1368" s="236" t="s">
        <v>319</v>
      </c>
      <c r="E1368" s="237" t="s">
        <v>19</v>
      </c>
      <c r="F1368" s="238" t="s">
        <v>83</v>
      </c>
      <c r="G1368" s="235"/>
      <c r="H1368" s="239">
        <v>1</v>
      </c>
      <c r="I1368" s="240"/>
      <c r="J1368" s="235"/>
      <c r="K1368" s="235"/>
      <c r="L1368" s="241"/>
      <c r="M1368" s="242"/>
      <c r="N1368" s="243"/>
      <c r="O1368" s="243"/>
      <c r="P1368" s="243"/>
      <c r="Q1368" s="243"/>
      <c r="R1368" s="243"/>
      <c r="S1368" s="243"/>
      <c r="T1368" s="244"/>
      <c r="U1368" s="13"/>
      <c r="V1368" s="13"/>
      <c r="W1368" s="13"/>
      <c r="X1368" s="13"/>
      <c r="Y1368" s="13"/>
      <c r="Z1368" s="13"/>
      <c r="AA1368" s="13"/>
      <c r="AB1368" s="13"/>
      <c r="AC1368" s="13"/>
      <c r="AD1368" s="13"/>
      <c r="AE1368" s="13"/>
      <c r="AT1368" s="245" t="s">
        <v>319</v>
      </c>
      <c r="AU1368" s="245" t="s">
        <v>85</v>
      </c>
      <c r="AV1368" s="13" t="s">
        <v>85</v>
      </c>
      <c r="AW1368" s="13" t="s">
        <v>37</v>
      </c>
      <c r="AX1368" s="13" t="s">
        <v>76</v>
      </c>
      <c r="AY1368" s="245" t="s">
        <v>308</v>
      </c>
    </row>
    <row r="1369" s="15" customFormat="1">
      <c r="A1369" s="15"/>
      <c r="B1369" s="259"/>
      <c r="C1369" s="260"/>
      <c r="D1369" s="236" t="s">
        <v>319</v>
      </c>
      <c r="E1369" s="261" t="s">
        <v>19</v>
      </c>
      <c r="F1369" s="262" t="s">
        <v>448</v>
      </c>
      <c r="G1369" s="260"/>
      <c r="H1369" s="263">
        <v>7</v>
      </c>
      <c r="I1369" s="264"/>
      <c r="J1369" s="260"/>
      <c r="K1369" s="260"/>
      <c r="L1369" s="265"/>
      <c r="M1369" s="266"/>
      <c r="N1369" s="267"/>
      <c r="O1369" s="267"/>
      <c r="P1369" s="267"/>
      <c r="Q1369" s="267"/>
      <c r="R1369" s="267"/>
      <c r="S1369" s="267"/>
      <c r="T1369" s="268"/>
      <c r="U1369" s="15"/>
      <c r="V1369" s="15"/>
      <c r="W1369" s="15"/>
      <c r="X1369" s="15"/>
      <c r="Y1369" s="15"/>
      <c r="Z1369" s="15"/>
      <c r="AA1369" s="15"/>
      <c r="AB1369" s="15"/>
      <c r="AC1369" s="15"/>
      <c r="AD1369" s="15"/>
      <c r="AE1369" s="15"/>
      <c r="AT1369" s="269" t="s">
        <v>319</v>
      </c>
      <c r="AU1369" s="269" t="s">
        <v>85</v>
      </c>
      <c r="AV1369" s="15" t="s">
        <v>315</v>
      </c>
      <c r="AW1369" s="15" t="s">
        <v>37</v>
      </c>
      <c r="AX1369" s="15" t="s">
        <v>83</v>
      </c>
      <c r="AY1369" s="269" t="s">
        <v>308</v>
      </c>
    </row>
    <row r="1370" s="2" customFormat="1" ht="16.5" customHeight="1">
      <c r="A1370" s="41"/>
      <c r="B1370" s="42"/>
      <c r="C1370" s="280" t="s">
        <v>3971</v>
      </c>
      <c r="D1370" s="280" t="s">
        <v>1137</v>
      </c>
      <c r="E1370" s="281" t="s">
        <v>3972</v>
      </c>
      <c r="F1370" s="282" t="s">
        <v>3973</v>
      </c>
      <c r="G1370" s="283" t="s">
        <v>323</v>
      </c>
      <c r="H1370" s="284">
        <v>1</v>
      </c>
      <c r="I1370" s="285"/>
      <c r="J1370" s="286">
        <f>ROUND(I1370*H1370,2)</f>
        <v>0</v>
      </c>
      <c r="K1370" s="282" t="s">
        <v>3254</v>
      </c>
      <c r="L1370" s="287"/>
      <c r="M1370" s="288" t="s">
        <v>19</v>
      </c>
      <c r="N1370" s="289" t="s">
        <v>47</v>
      </c>
      <c r="O1370" s="87"/>
      <c r="P1370" s="225">
        <f>O1370*H1370</f>
        <v>0</v>
      </c>
      <c r="Q1370" s="225">
        <v>0</v>
      </c>
      <c r="R1370" s="225">
        <f>Q1370*H1370</f>
        <v>0</v>
      </c>
      <c r="S1370" s="225">
        <v>0</v>
      </c>
      <c r="T1370" s="226">
        <f>S1370*H1370</f>
        <v>0</v>
      </c>
      <c r="U1370" s="41"/>
      <c r="V1370" s="41"/>
      <c r="W1370" s="41"/>
      <c r="X1370" s="41"/>
      <c r="Y1370" s="41"/>
      <c r="Z1370" s="41"/>
      <c r="AA1370" s="41"/>
      <c r="AB1370" s="41"/>
      <c r="AC1370" s="41"/>
      <c r="AD1370" s="41"/>
      <c r="AE1370" s="41"/>
      <c r="AR1370" s="227" t="s">
        <v>3255</v>
      </c>
      <c r="AT1370" s="227" t="s">
        <v>1137</v>
      </c>
      <c r="AU1370" s="227" t="s">
        <v>85</v>
      </c>
      <c r="AY1370" s="20" t="s">
        <v>308</v>
      </c>
      <c r="BE1370" s="228">
        <f>IF(N1370="základní",J1370,0)</f>
        <v>0</v>
      </c>
      <c r="BF1370" s="228">
        <f>IF(N1370="snížená",J1370,0)</f>
        <v>0</v>
      </c>
      <c r="BG1370" s="228">
        <f>IF(N1370="zákl. přenesená",J1370,0)</f>
        <v>0</v>
      </c>
      <c r="BH1370" s="228">
        <f>IF(N1370="sníž. přenesená",J1370,0)</f>
        <v>0</v>
      </c>
      <c r="BI1370" s="228">
        <f>IF(N1370="nulová",J1370,0)</f>
        <v>0</v>
      </c>
      <c r="BJ1370" s="20" t="s">
        <v>83</v>
      </c>
      <c r="BK1370" s="228">
        <f>ROUND(I1370*H1370,2)</f>
        <v>0</v>
      </c>
      <c r="BL1370" s="20" t="s">
        <v>782</v>
      </c>
      <c r="BM1370" s="227" t="s">
        <v>3974</v>
      </c>
    </row>
    <row r="1371" s="14" customFormat="1">
      <c r="A1371" s="14"/>
      <c r="B1371" s="249"/>
      <c r="C1371" s="250"/>
      <c r="D1371" s="236" t="s">
        <v>319</v>
      </c>
      <c r="E1371" s="251" t="s">
        <v>19</v>
      </c>
      <c r="F1371" s="252" t="s">
        <v>3043</v>
      </c>
      <c r="G1371" s="250"/>
      <c r="H1371" s="251" t="s">
        <v>19</v>
      </c>
      <c r="I1371" s="253"/>
      <c r="J1371" s="250"/>
      <c r="K1371" s="250"/>
      <c r="L1371" s="254"/>
      <c r="M1371" s="255"/>
      <c r="N1371" s="256"/>
      <c r="O1371" s="256"/>
      <c r="P1371" s="256"/>
      <c r="Q1371" s="256"/>
      <c r="R1371" s="256"/>
      <c r="S1371" s="256"/>
      <c r="T1371" s="257"/>
      <c r="U1371" s="14"/>
      <c r="V1371" s="14"/>
      <c r="W1371" s="14"/>
      <c r="X1371" s="14"/>
      <c r="Y1371" s="14"/>
      <c r="Z1371" s="14"/>
      <c r="AA1371" s="14"/>
      <c r="AB1371" s="14"/>
      <c r="AC1371" s="14"/>
      <c r="AD1371" s="14"/>
      <c r="AE1371" s="14"/>
      <c r="AT1371" s="258" t="s">
        <v>319</v>
      </c>
      <c r="AU1371" s="258" t="s">
        <v>85</v>
      </c>
      <c r="AV1371" s="14" t="s">
        <v>83</v>
      </c>
      <c r="AW1371" s="14" t="s">
        <v>37</v>
      </c>
      <c r="AX1371" s="14" t="s">
        <v>76</v>
      </c>
      <c r="AY1371" s="258" t="s">
        <v>308</v>
      </c>
    </row>
    <row r="1372" s="14" customFormat="1">
      <c r="A1372" s="14"/>
      <c r="B1372" s="249"/>
      <c r="C1372" s="250"/>
      <c r="D1372" s="236" t="s">
        <v>319</v>
      </c>
      <c r="E1372" s="251" t="s">
        <v>19</v>
      </c>
      <c r="F1372" s="252" t="s">
        <v>3910</v>
      </c>
      <c r="G1372" s="250"/>
      <c r="H1372" s="251" t="s">
        <v>19</v>
      </c>
      <c r="I1372" s="253"/>
      <c r="J1372" s="250"/>
      <c r="K1372" s="250"/>
      <c r="L1372" s="254"/>
      <c r="M1372" s="255"/>
      <c r="N1372" s="256"/>
      <c r="O1372" s="256"/>
      <c r="P1372" s="256"/>
      <c r="Q1372" s="256"/>
      <c r="R1372" s="256"/>
      <c r="S1372" s="256"/>
      <c r="T1372" s="257"/>
      <c r="U1372" s="14"/>
      <c r="V1372" s="14"/>
      <c r="W1372" s="14"/>
      <c r="X1372" s="14"/>
      <c r="Y1372" s="14"/>
      <c r="Z1372" s="14"/>
      <c r="AA1372" s="14"/>
      <c r="AB1372" s="14"/>
      <c r="AC1372" s="14"/>
      <c r="AD1372" s="14"/>
      <c r="AE1372" s="14"/>
      <c r="AT1372" s="258" t="s">
        <v>319</v>
      </c>
      <c r="AU1372" s="258" t="s">
        <v>85</v>
      </c>
      <c r="AV1372" s="14" t="s">
        <v>83</v>
      </c>
      <c r="AW1372" s="14" t="s">
        <v>37</v>
      </c>
      <c r="AX1372" s="14" t="s">
        <v>76</v>
      </c>
      <c r="AY1372" s="258" t="s">
        <v>308</v>
      </c>
    </row>
    <row r="1373" s="13" customFormat="1">
      <c r="A1373" s="13"/>
      <c r="B1373" s="234"/>
      <c r="C1373" s="235"/>
      <c r="D1373" s="236" t="s">
        <v>319</v>
      </c>
      <c r="E1373" s="237" t="s">
        <v>19</v>
      </c>
      <c r="F1373" s="238" t="s">
        <v>83</v>
      </c>
      <c r="G1373" s="235"/>
      <c r="H1373" s="239">
        <v>1</v>
      </c>
      <c r="I1373" s="240"/>
      <c r="J1373" s="235"/>
      <c r="K1373" s="235"/>
      <c r="L1373" s="241"/>
      <c r="M1373" s="242"/>
      <c r="N1373" s="243"/>
      <c r="O1373" s="243"/>
      <c r="P1373" s="243"/>
      <c r="Q1373" s="243"/>
      <c r="R1373" s="243"/>
      <c r="S1373" s="243"/>
      <c r="T1373" s="244"/>
      <c r="U1373" s="13"/>
      <c r="V1373" s="13"/>
      <c r="W1373" s="13"/>
      <c r="X1373" s="13"/>
      <c r="Y1373" s="13"/>
      <c r="Z1373" s="13"/>
      <c r="AA1373" s="13"/>
      <c r="AB1373" s="13"/>
      <c r="AC1373" s="13"/>
      <c r="AD1373" s="13"/>
      <c r="AE1373" s="13"/>
      <c r="AT1373" s="245" t="s">
        <v>319</v>
      </c>
      <c r="AU1373" s="245" t="s">
        <v>85</v>
      </c>
      <c r="AV1373" s="13" t="s">
        <v>85</v>
      </c>
      <c r="AW1373" s="13" t="s">
        <v>37</v>
      </c>
      <c r="AX1373" s="13" t="s">
        <v>83</v>
      </c>
      <c r="AY1373" s="245" t="s">
        <v>308</v>
      </c>
    </row>
    <row r="1374" s="2" customFormat="1" ht="37.8" customHeight="1">
      <c r="A1374" s="41"/>
      <c r="B1374" s="42"/>
      <c r="C1374" s="216" t="s">
        <v>3975</v>
      </c>
      <c r="D1374" s="216" t="s">
        <v>310</v>
      </c>
      <c r="E1374" s="217" t="s">
        <v>3976</v>
      </c>
      <c r="F1374" s="218" t="s">
        <v>3977</v>
      </c>
      <c r="G1374" s="219" t="s">
        <v>323</v>
      </c>
      <c r="H1374" s="220">
        <v>4</v>
      </c>
      <c r="I1374" s="221"/>
      <c r="J1374" s="222">
        <f>ROUND(I1374*H1374,2)</f>
        <v>0</v>
      </c>
      <c r="K1374" s="218" t="s">
        <v>314</v>
      </c>
      <c r="L1374" s="47"/>
      <c r="M1374" s="223" t="s">
        <v>19</v>
      </c>
      <c r="N1374" s="224" t="s">
        <v>47</v>
      </c>
      <c r="O1374" s="87"/>
      <c r="P1374" s="225">
        <f>O1374*H1374</f>
        <v>0</v>
      </c>
      <c r="Q1374" s="225">
        <v>0</v>
      </c>
      <c r="R1374" s="225">
        <f>Q1374*H1374</f>
        <v>0</v>
      </c>
      <c r="S1374" s="225">
        <v>0</v>
      </c>
      <c r="T1374" s="226">
        <f>S1374*H1374</f>
        <v>0</v>
      </c>
      <c r="U1374" s="41"/>
      <c r="V1374" s="41"/>
      <c r="W1374" s="41"/>
      <c r="X1374" s="41"/>
      <c r="Y1374" s="41"/>
      <c r="Z1374" s="41"/>
      <c r="AA1374" s="41"/>
      <c r="AB1374" s="41"/>
      <c r="AC1374" s="41"/>
      <c r="AD1374" s="41"/>
      <c r="AE1374" s="41"/>
      <c r="AR1374" s="227" t="s">
        <v>782</v>
      </c>
      <c r="AT1374" s="227" t="s">
        <v>310</v>
      </c>
      <c r="AU1374" s="227" t="s">
        <v>85</v>
      </c>
      <c r="AY1374" s="20" t="s">
        <v>308</v>
      </c>
      <c r="BE1374" s="228">
        <f>IF(N1374="základní",J1374,0)</f>
        <v>0</v>
      </c>
      <c r="BF1374" s="228">
        <f>IF(N1374="snížená",J1374,0)</f>
        <v>0</v>
      </c>
      <c r="BG1374" s="228">
        <f>IF(N1374="zákl. přenesená",J1374,0)</f>
        <v>0</v>
      </c>
      <c r="BH1374" s="228">
        <f>IF(N1374="sníž. přenesená",J1374,0)</f>
        <v>0</v>
      </c>
      <c r="BI1374" s="228">
        <f>IF(N1374="nulová",J1374,0)</f>
        <v>0</v>
      </c>
      <c r="BJ1374" s="20" t="s">
        <v>83</v>
      </c>
      <c r="BK1374" s="228">
        <f>ROUND(I1374*H1374,2)</f>
        <v>0</v>
      </c>
      <c r="BL1374" s="20" t="s">
        <v>782</v>
      </c>
      <c r="BM1374" s="227" t="s">
        <v>3978</v>
      </c>
    </row>
    <row r="1375" s="2" customFormat="1">
      <c r="A1375" s="41"/>
      <c r="B1375" s="42"/>
      <c r="C1375" s="43"/>
      <c r="D1375" s="229" t="s">
        <v>317</v>
      </c>
      <c r="E1375" s="43"/>
      <c r="F1375" s="230" t="s">
        <v>3979</v>
      </c>
      <c r="G1375" s="43"/>
      <c r="H1375" s="43"/>
      <c r="I1375" s="231"/>
      <c r="J1375" s="43"/>
      <c r="K1375" s="43"/>
      <c r="L1375" s="47"/>
      <c r="M1375" s="232"/>
      <c r="N1375" s="233"/>
      <c r="O1375" s="87"/>
      <c r="P1375" s="87"/>
      <c r="Q1375" s="87"/>
      <c r="R1375" s="87"/>
      <c r="S1375" s="87"/>
      <c r="T1375" s="88"/>
      <c r="U1375" s="41"/>
      <c r="V1375" s="41"/>
      <c r="W1375" s="41"/>
      <c r="X1375" s="41"/>
      <c r="Y1375" s="41"/>
      <c r="Z1375" s="41"/>
      <c r="AA1375" s="41"/>
      <c r="AB1375" s="41"/>
      <c r="AC1375" s="41"/>
      <c r="AD1375" s="41"/>
      <c r="AE1375" s="41"/>
      <c r="AT1375" s="20" t="s">
        <v>317</v>
      </c>
      <c r="AU1375" s="20" t="s">
        <v>85</v>
      </c>
    </row>
    <row r="1376" s="14" customFormat="1">
      <c r="A1376" s="14"/>
      <c r="B1376" s="249"/>
      <c r="C1376" s="250"/>
      <c r="D1376" s="236" t="s">
        <v>319</v>
      </c>
      <c r="E1376" s="251" t="s">
        <v>19</v>
      </c>
      <c r="F1376" s="252" t="s">
        <v>3043</v>
      </c>
      <c r="G1376" s="250"/>
      <c r="H1376" s="251" t="s">
        <v>19</v>
      </c>
      <c r="I1376" s="253"/>
      <c r="J1376" s="250"/>
      <c r="K1376" s="250"/>
      <c r="L1376" s="254"/>
      <c r="M1376" s="255"/>
      <c r="N1376" s="256"/>
      <c r="O1376" s="256"/>
      <c r="P1376" s="256"/>
      <c r="Q1376" s="256"/>
      <c r="R1376" s="256"/>
      <c r="S1376" s="256"/>
      <c r="T1376" s="257"/>
      <c r="U1376" s="14"/>
      <c r="V1376" s="14"/>
      <c r="W1376" s="14"/>
      <c r="X1376" s="14"/>
      <c r="Y1376" s="14"/>
      <c r="Z1376" s="14"/>
      <c r="AA1376" s="14"/>
      <c r="AB1376" s="14"/>
      <c r="AC1376" s="14"/>
      <c r="AD1376" s="14"/>
      <c r="AE1376" s="14"/>
      <c r="AT1376" s="258" t="s">
        <v>319</v>
      </c>
      <c r="AU1376" s="258" t="s">
        <v>85</v>
      </c>
      <c r="AV1376" s="14" t="s">
        <v>83</v>
      </c>
      <c r="AW1376" s="14" t="s">
        <v>37</v>
      </c>
      <c r="AX1376" s="14" t="s">
        <v>76</v>
      </c>
      <c r="AY1376" s="258" t="s">
        <v>308</v>
      </c>
    </row>
    <row r="1377" s="14" customFormat="1">
      <c r="A1377" s="14"/>
      <c r="B1377" s="249"/>
      <c r="C1377" s="250"/>
      <c r="D1377" s="236" t="s">
        <v>319</v>
      </c>
      <c r="E1377" s="251" t="s">
        <v>19</v>
      </c>
      <c r="F1377" s="252" t="s">
        <v>3907</v>
      </c>
      <c r="G1377" s="250"/>
      <c r="H1377" s="251" t="s">
        <v>19</v>
      </c>
      <c r="I1377" s="253"/>
      <c r="J1377" s="250"/>
      <c r="K1377" s="250"/>
      <c r="L1377" s="254"/>
      <c r="M1377" s="255"/>
      <c r="N1377" s="256"/>
      <c r="O1377" s="256"/>
      <c r="P1377" s="256"/>
      <c r="Q1377" s="256"/>
      <c r="R1377" s="256"/>
      <c r="S1377" s="256"/>
      <c r="T1377" s="257"/>
      <c r="U1377" s="14"/>
      <c r="V1377" s="14"/>
      <c r="W1377" s="14"/>
      <c r="X1377" s="14"/>
      <c r="Y1377" s="14"/>
      <c r="Z1377" s="14"/>
      <c r="AA1377" s="14"/>
      <c r="AB1377" s="14"/>
      <c r="AC1377" s="14"/>
      <c r="AD1377" s="14"/>
      <c r="AE1377" s="14"/>
      <c r="AT1377" s="258" t="s">
        <v>319</v>
      </c>
      <c r="AU1377" s="258" t="s">
        <v>85</v>
      </c>
      <c r="AV1377" s="14" t="s">
        <v>83</v>
      </c>
      <c r="AW1377" s="14" t="s">
        <v>37</v>
      </c>
      <c r="AX1377" s="14" t="s">
        <v>76</v>
      </c>
      <c r="AY1377" s="258" t="s">
        <v>308</v>
      </c>
    </row>
    <row r="1378" s="13" customFormat="1">
      <c r="A1378" s="13"/>
      <c r="B1378" s="234"/>
      <c r="C1378" s="235"/>
      <c r="D1378" s="236" t="s">
        <v>319</v>
      </c>
      <c r="E1378" s="237" t="s">
        <v>19</v>
      </c>
      <c r="F1378" s="238" t="s">
        <v>83</v>
      </c>
      <c r="G1378" s="235"/>
      <c r="H1378" s="239">
        <v>1</v>
      </c>
      <c r="I1378" s="240"/>
      <c r="J1378" s="235"/>
      <c r="K1378" s="235"/>
      <c r="L1378" s="241"/>
      <c r="M1378" s="242"/>
      <c r="N1378" s="243"/>
      <c r="O1378" s="243"/>
      <c r="P1378" s="243"/>
      <c r="Q1378" s="243"/>
      <c r="R1378" s="243"/>
      <c r="S1378" s="243"/>
      <c r="T1378" s="244"/>
      <c r="U1378" s="13"/>
      <c r="V1378" s="13"/>
      <c r="W1378" s="13"/>
      <c r="X1378" s="13"/>
      <c r="Y1378" s="13"/>
      <c r="Z1378" s="13"/>
      <c r="AA1378" s="13"/>
      <c r="AB1378" s="13"/>
      <c r="AC1378" s="13"/>
      <c r="AD1378" s="13"/>
      <c r="AE1378" s="13"/>
      <c r="AT1378" s="245" t="s">
        <v>319</v>
      </c>
      <c r="AU1378" s="245" t="s">
        <v>85</v>
      </c>
      <c r="AV1378" s="13" t="s">
        <v>85</v>
      </c>
      <c r="AW1378" s="13" t="s">
        <v>37</v>
      </c>
      <c r="AX1378" s="13" t="s">
        <v>76</v>
      </c>
      <c r="AY1378" s="245" t="s">
        <v>308</v>
      </c>
    </row>
    <row r="1379" s="14" customFormat="1">
      <c r="A1379" s="14"/>
      <c r="B1379" s="249"/>
      <c r="C1379" s="250"/>
      <c r="D1379" s="236" t="s">
        <v>319</v>
      </c>
      <c r="E1379" s="251" t="s">
        <v>19</v>
      </c>
      <c r="F1379" s="252" t="s">
        <v>3910</v>
      </c>
      <c r="G1379" s="250"/>
      <c r="H1379" s="251" t="s">
        <v>19</v>
      </c>
      <c r="I1379" s="253"/>
      <c r="J1379" s="250"/>
      <c r="K1379" s="250"/>
      <c r="L1379" s="254"/>
      <c r="M1379" s="255"/>
      <c r="N1379" s="256"/>
      <c r="O1379" s="256"/>
      <c r="P1379" s="256"/>
      <c r="Q1379" s="256"/>
      <c r="R1379" s="256"/>
      <c r="S1379" s="256"/>
      <c r="T1379" s="257"/>
      <c r="U1379" s="14"/>
      <c r="V1379" s="14"/>
      <c r="W1379" s="14"/>
      <c r="X1379" s="14"/>
      <c r="Y1379" s="14"/>
      <c r="Z1379" s="14"/>
      <c r="AA1379" s="14"/>
      <c r="AB1379" s="14"/>
      <c r="AC1379" s="14"/>
      <c r="AD1379" s="14"/>
      <c r="AE1379" s="14"/>
      <c r="AT1379" s="258" t="s">
        <v>319</v>
      </c>
      <c r="AU1379" s="258" t="s">
        <v>85</v>
      </c>
      <c r="AV1379" s="14" t="s">
        <v>83</v>
      </c>
      <c r="AW1379" s="14" t="s">
        <v>37</v>
      </c>
      <c r="AX1379" s="14" t="s">
        <v>76</v>
      </c>
      <c r="AY1379" s="258" t="s">
        <v>308</v>
      </c>
    </row>
    <row r="1380" s="13" customFormat="1">
      <c r="A1380" s="13"/>
      <c r="B1380" s="234"/>
      <c r="C1380" s="235"/>
      <c r="D1380" s="236" t="s">
        <v>319</v>
      </c>
      <c r="E1380" s="237" t="s">
        <v>19</v>
      </c>
      <c r="F1380" s="238" t="s">
        <v>83</v>
      </c>
      <c r="G1380" s="235"/>
      <c r="H1380" s="239">
        <v>1</v>
      </c>
      <c r="I1380" s="240"/>
      <c r="J1380" s="235"/>
      <c r="K1380" s="235"/>
      <c r="L1380" s="241"/>
      <c r="M1380" s="242"/>
      <c r="N1380" s="243"/>
      <c r="O1380" s="243"/>
      <c r="P1380" s="243"/>
      <c r="Q1380" s="243"/>
      <c r="R1380" s="243"/>
      <c r="S1380" s="243"/>
      <c r="T1380" s="244"/>
      <c r="U1380" s="13"/>
      <c r="V1380" s="13"/>
      <c r="W1380" s="13"/>
      <c r="X1380" s="13"/>
      <c r="Y1380" s="13"/>
      <c r="Z1380" s="13"/>
      <c r="AA1380" s="13"/>
      <c r="AB1380" s="13"/>
      <c r="AC1380" s="13"/>
      <c r="AD1380" s="13"/>
      <c r="AE1380" s="13"/>
      <c r="AT1380" s="245" t="s">
        <v>319</v>
      </c>
      <c r="AU1380" s="245" t="s">
        <v>85</v>
      </c>
      <c r="AV1380" s="13" t="s">
        <v>85</v>
      </c>
      <c r="AW1380" s="13" t="s">
        <v>37</v>
      </c>
      <c r="AX1380" s="13" t="s">
        <v>76</v>
      </c>
      <c r="AY1380" s="245" t="s">
        <v>308</v>
      </c>
    </row>
    <row r="1381" s="14" customFormat="1">
      <c r="A1381" s="14"/>
      <c r="B1381" s="249"/>
      <c r="C1381" s="250"/>
      <c r="D1381" s="236" t="s">
        <v>319</v>
      </c>
      <c r="E1381" s="251" t="s">
        <v>19</v>
      </c>
      <c r="F1381" s="252" t="s">
        <v>3912</v>
      </c>
      <c r="G1381" s="250"/>
      <c r="H1381" s="251" t="s">
        <v>19</v>
      </c>
      <c r="I1381" s="253"/>
      <c r="J1381" s="250"/>
      <c r="K1381" s="250"/>
      <c r="L1381" s="254"/>
      <c r="M1381" s="255"/>
      <c r="N1381" s="256"/>
      <c r="O1381" s="256"/>
      <c r="P1381" s="256"/>
      <c r="Q1381" s="256"/>
      <c r="R1381" s="256"/>
      <c r="S1381" s="256"/>
      <c r="T1381" s="257"/>
      <c r="U1381" s="14"/>
      <c r="V1381" s="14"/>
      <c r="W1381" s="14"/>
      <c r="X1381" s="14"/>
      <c r="Y1381" s="14"/>
      <c r="Z1381" s="14"/>
      <c r="AA1381" s="14"/>
      <c r="AB1381" s="14"/>
      <c r="AC1381" s="14"/>
      <c r="AD1381" s="14"/>
      <c r="AE1381" s="14"/>
      <c r="AT1381" s="258" t="s">
        <v>319</v>
      </c>
      <c r="AU1381" s="258" t="s">
        <v>85</v>
      </c>
      <c r="AV1381" s="14" t="s">
        <v>83</v>
      </c>
      <c r="AW1381" s="14" t="s">
        <v>37</v>
      </c>
      <c r="AX1381" s="14" t="s">
        <v>76</v>
      </c>
      <c r="AY1381" s="258" t="s">
        <v>308</v>
      </c>
    </row>
    <row r="1382" s="13" customFormat="1">
      <c r="A1382" s="13"/>
      <c r="B1382" s="234"/>
      <c r="C1382" s="235"/>
      <c r="D1382" s="236" t="s">
        <v>319</v>
      </c>
      <c r="E1382" s="237" t="s">
        <v>19</v>
      </c>
      <c r="F1382" s="238" t="s">
        <v>83</v>
      </c>
      <c r="G1382" s="235"/>
      <c r="H1382" s="239">
        <v>1</v>
      </c>
      <c r="I1382" s="240"/>
      <c r="J1382" s="235"/>
      <c r="K1382" s="235"/>
      <c r="L1382" s="241"/>
      <c r="M1382" s="242"/>
      <c r="N1382" s="243"/>
      <c r="O1382" s="243"/>
      <c r="P1382" s="243"/>
      <c r="Q1382" s="243"/>
      <c r="R1382" s="243"/>
      <c r="S1382" s="243"/>
      <c r="T1382" s="244"/>
      <c r="U1382" s="13"/>
      <c r="V1382" s="13"/>
      <c r="W1382" s="13"/>
      <c r="X1382" s="13"/>
      <c r="Y1382" s="13"/>
      <c r="Z1382" s="13"/>
      <c r="AA1382" s="13"/>
      <c r="AB1382" s="13"/>
      <c r="AC1382" s="13"/>
      <c r="AD1382" s="13"/>
      <c r="AE1382" s="13"/>
      <c r="AT1382" s="245" t="s">
        <v>319</v>
      </c>
      <c r="AU1382" s="245" t="s">
        <v>85</v>
      </c>
      <c r="AV1382" s="13" t="s">
        <v>85</v>
      </c>
      <c r="AW1382" s="13" t="s">
        <v>37</v>
      </c>
      <c r="AX1382" s="13" t="s">
        <v>76</v>
      </c>
      <c r="AY1382" s="245" t="s">
        <v>308</v>
      </c>
    </row>
    <row r="1383" s="14" customFormat="1">
      <c r="A1383" s="14"/>
      <c r="B1383" s="249"/>
      <c r="C1383" s="250"/>
      <c r="D1383" s="236" t="s">
        <v>319</v>
      </c>
      <c r="E1383" s="251" t="s">
        <v>19</v>
      </c>
      <c r="F1383" s="252" t="s">
        <v>3913</v>
      </c>
      <c r="G1383" s="250"/>
      <c r="H1383" s="251" t="s">
        <v>19</v>
      </c>
      <c r="I1383" s="253"/>
      <c r="J1383" s="250"/>
      <c r="K1383" s="250"/>
      <c r="L1383" s="254"/>
      <c r="M1383" s="255"/>
      <c r="N1383" s="256"/>
      <c r="O1383" s="256"/>
      <c r="P1383" s="256"/>
      <c r="Q1383" s="256"/>
      <c r="R1383" s="256"/>
      <c r="S1383" s="256"/>
      <c r="T1383" s="257"/>
      <c r="U1383" s="14"/>
      <c r="V1383" s="14"/>
      <c r="W1383" s="14"/>
      <c r="X1383" s="14"/>
      <c r="Y1383" s="14"/>
      <c r="Z1383" s="14"/>
      <c r="AA1383" s="14"/>
      <c r="AB1383" s="14"/>
      <c r="AC1383" s="14"/>
      <c r="AD1383" s="14"/>
      <c r="AE1383" s="14"/>
      <c r="AT1383" s="258" t="s">
        <v>319</v>
      </c>
      <c r="AU1383" s="258" t="s">
        <v>85</v>
      </c>
      <c r="AV1383" s="14" t="s">
        <v>83</v>
      </c>
      <c r="AW1383" s="14" t="s">
        <v>37</v>
      </c>
      <c r="AX1383" s="14" t="s">
        <v>76</v>
      </c>
      <c r="AY1383" s="258" t="s">
        <v>308</v>
      </c>
    </row>
    <row r="1384" s="13" customFormat="1">
      <c r="A1384" s="13"/>
      <c r="B1384" s="234"/>
      <c r="C1384" s="235"/>
      <c r="D1384" s="236" t="s">
        <v>319</v>
      </c>
      <c r="E1384" s="237" t="s">
        <v>19</v>
      </c>
      <c r="F1384" s="238" t="s">
        <v>83</v>
      </c>
      <c r="G1384" s="235"/>
      <c r="H1384" s="239">
        <v>1</v>
      </c>
      <c r="I1384" s="240"/>
      <c r="J1384" s="235"/>
      <c r="K1384" s="235"/>
      <c r="L1384" s="241"/>
      <c r="M1384" s="242"/>
      <c r="N1384" s="243"/>
      <c r="O1384" s="243"/>
      <c r="P1384" s="243"/>
      <c r="Q1384" s="243"/>
      <c r="R1384" s="243"/>
      <c r="S1384" s="243"/>
      <c r="T1384" s="244"/>
      <c r="U1384" s="13"/>
      <c r="V1384" s="13"/>
      <c r="W1384" s="13"/>
      <c r="X1384" s="13"/>
      <c r="Y1384" s="13"/>
      <c r="Z1384" s="13"/>
      <c r="AA1384" s="13"/>
      <c r="AB1384" s="13"/>
      <c r="AC1384" s="13"/>
      <c r="AD1384" s="13"/>
      <c r="AE1384" s="13"/>
      <c r="AT1384" s="245" t="s">
        <v>319</v>
      </c>
      <c r="AU1384" s="245" t="s">
        <v>85</v>
      </c>
      <c r="AV1384" s="13" t="s">
        <v>85</v>
      </c>
      <c r="AW1384" s="13" t="s">
        <v>37</v>
      </c>
      <c r="AX1384" s="13" t="s">
        <v>76</v>
      </c>
      <c r="AY1384" s="245" t="s">
        <v>308</v>
      </c>
    </row>
    <row r="1385" s="15" customFormat="1">
      <c r="A1385" s="15"/>
      <c r="B1385" s="259"/>
      <c r="C1385" s="260"/>
      <c r="D1385" s="236" t="s">
        <v>319</v>
      </c>
      <c r="E1385" s="261" t="s">
        <v>19</v>
      </c>
      <c r="F1385" s="262" t="s">
        <v>448</v>
      </c>
      <c r="G1385" s="260"/>
      <c r="H1385" s="263">
        <v>4</v>
      </c>
      <c r="I1385" s="264"/>
      <c r="J1385" s="260"/>
      <c r="K1385" s="260"/>
      <c r="L1385" s="265"/>
      <c r="M1385" s="266"/>
      <c r="N1385" s="267"/>
      <c r="O1385" s="267"/>
      <c r="P1385" s="267"/>
      <c r="Q1385" s="267"/>
      <c r="R1385" s="267"/>
      <c r="S1385" s="267"/>
      <c r="T1385" s="268"/>
      <c r="U1385" s="15"/>
      <c r="V1385" s="15"/>
      <c r="W1385" s="15"/>
      <c r="X1385" s="15"/>
      <c r="Y1385" s="15"/>
      <c r="Z1385" s="15"/>
      <c r="AA1385" s="15"/>
      <c r="AB1385" s="15"/>
      <c r="AC1385" s="15"/>
      <c r="AD1385" s="15"/>
      <c r="AE1385" s="15"/>
      <c r="AT1385" s="269" t="s">
        <v>319</v>
      </c>
      <c r="AU1385" s="269" t="s">
        <v>85</v>
      </c>
      <c r="AV1385" s="15" t="s">
        <v>315</v>
      </c>
      <c r="AW1385" s="15" t="s">
        <v>37</v>
      </c>
      <c r="AX1385" s="15" t="s">
        <v>83</v>
      </c>
      <c r="AY1385" s="269" t="s">
        <v>308</v>
      </c>
    </row>
    <row r="1386" s="2" customFormat="1" ht="37.8" customHeight="1">
      <c r="A1386" s="41"/>
      <c r="B1386" s="42"/>
      <c r="C1386" s="216" t="s">
        <v>3980</v>
      </c>
      <c r="D1386" s="216" t="s">
        <v>310</v>
      </c>
      <c r="E1386" s="217" t="s">
        <v>3981</v>
      </c>
      <c r="F1386" s="218" t="s">
        <v>3982</v>
      </c>
      <c r="G1386" s="219" t="s">
        <v>323</v>
      </c>
      <c r="H1386" s="220">
        <v>4</v>
      </c>
      <c r="I1386" s="221"/>
      <c r="J1386" s="222">
        <f>ROUND(I1386*H1386,2)</f>
        <v>0</v>
      </c>
      <c r="K1386" s="218" t="s">
        <v>314</v>
      </c>
      <c r="L1386" s="47"/>
      <c r="M1386" s="223" t="s">
        <v>19</v>
      </c>
      <c r="N1386" s="224" t="s">
        <v>47</v>
      </c>
      <c r="O1386" s="87"/>
      <c r="P1386" s="225">
        <f>O1386*H1386</f>
        <v>0</v>
      </c>
      <c r="Q1386" s="225">
        <v>0</v>
      </c>
      <c r="R1386" s="225">
        <f>Q1386*H1386</f>
        <v>0</v>
      </c>
      <c r="S1386" s="225">
        <v>0</v>
      </c>
      <c r="T1386" s="226">
        <f>S1386*H1386</f>
        <v>0</v>
      </c>
      <c r="U1386" s="41"/>
      <c r="V1386" s="41"/>
      <c r="W1386" s="41"/>
      <c r="X1386" s="41"/>
      <c r="Y1386" s="41"/>
      <c r="Z1386" s="41"/>
      <c r="AA1386" s="41"/>
      <c r="AB1386" s="41"/>
      <c r="AC1386" s="41"/>
      <c r="AD1386" s="41"/>
      <c r="AE1386" s="41"/>
      <c r="AR1386" s="227" t="s">
        <v>782</v>
      </c>
      <c r="AT1386" s="227" t="s">
        <v>310</v>
      </c>
      <c r="AU1386" s="227" t="s">
        <v>85</v>
      </c>
      <c r="AY1386" s="20" t="s">
        <v>308</v>
      </c>
      <c r="BE1386" s="228">
        <f>IF(N1386="základní",J1386,0)</f>
        <v>0</v>
      </c>
      <c r="BF1386" s="228">
        <f>IF(N1386="snížená",J1386,0)</f>
        <v>0</v>
      </c>
      <c r="BG1386" s="228">
        <f>IF(N1386="zákl. přenesená",J1386,0)</f>
        <v>0</v>
      </c>
      <c r="BH1386" s="228">
        <f>IF(N1386="sníž. přenesená",J1386,0)</f>
        <v>0</v>
      </c>
      <c r="BI1386" s="228">
        <f>IF(N1386="nulová",J1386,0)</f>
        <v>0</v>
      </c>
      <c r="BJ1386" s="20" t="s">
        <v>83</v>
      </c>
      <c r="BK1386" s="228">
        <f>ROUND(I1386*H1386,2)</f>
        <v>0</v>
      </c>
      <c r="BL1386" s="20" t="s">
        <v>782</v>
      </c>
      <c r="BM1386" s="227" t="s">
        <v>3983</v>
      </c>
    </row>
    <row r="1387" s="2" customFormat="1">
      <c r="A1387" s="41"/>
      <c r="B1387" s="42"/>
      <c r="C1387" s="43"/>
      <c r="D1387" s="229" t="s">
        <v>317</v>
      </c>
      <c r="E1387" s="43"/>
      <c r="F1387" s="230" t="s">
        <v>3984</v>
      </c>
      <c r="G1387" s="43"/>
      <c r="H1387" s="43"/>
      <c r="I1387" s="231"/>
      <c r="J1387" s="43"/>
      <c r="K1387" s="43"/>
      <c r="L1387" s="47"/>
      <c r="M1387" s="232"/>
      <c r="N1387" s="233"/>
      <c r="O1387" s="87"/>
      <c r="P1387" s="87"/>
      <c r="Q1387" s="87"/>
      <c r="R1387" s="87"/>
      <c r="S1387" s="87"/>
      <c r="T1387" s="88"/>
      <c r="U1387" s="41"/>
      <c r="V1387" s="41"/>
      <c r="W1387" s="41"/>
      <c r="X1387" s="41"/>
      <c r="Y1387" s="41"/>
      <c r="Z1387" s="41"/>
      <c r="AA1387" s="41"/>
      <c r="AB1387" s="41"/>
      <c r="AC1387" s="41"/>
      <c r="AD1387" s="41"/>
      <c r="AE1387" s="41"/>
      <c r="AT1387" s="20" t="s">
        <v>317</v>
      </c>
      <c r="AU1387" s="20" t="s">
        <v>85</v>
      </c>
    </row>
    <row r="1388" s="14" customFormat="1">
      <c r="A1388" s="14"/>
      <c r="B1388" s="249"/>
      <c r="C1388" s="250"/>
      <c r="D1388" s="236" t="s">
        <v>319</v>
      </c>
      <c r="E1388" s="251" t="s">
        <v>19</v>
      </c>
      <c r="F1388" s="252" t="s">
        <v>3043</v>
      </c>
      <c r="G1388" s="250"/>
      <c r="H1388" s="251" t="s">
        <v>19</v>
      </c>
      <c r="I1388" s="253"/>
      <c r="J1388" s="250"/>
      <c r="K1388" s="250"/>
      <c r="L1388" s="254"/>
      <c r="M1388" s="255"/>
      <c r="N1388" s="256"/>
      <c r="O1388" s="256"/>
      <c r="P1388" s="256"/>
      <c r="Q1388" s="256"/>
      <c r="R1388" s="256"/>
      <c r="S1388" s="256"/>
      <c r="T1388" s="257"/>
      <c r="U1388" s="14"/>
      <c r="V1388" s="14"/>
      <c r="W1388" s="14"/>
      <c r="X1388" s="14"/>
      <c r="Y1388" s="14"/>
      <c r="Z1388" s="14"/>
      <c r="AA1388" s="14"/>
      <c r="AB1388" s="14"/>
      <c r="AC1388" s="14"/>
      <c r="AD1388" s="14"/>
      <c r="AE1388" s="14"/>
      <c r="AT1388" s="258" t="s">
        <v>319</v>
      </c>
      <c r="AU1388" s="258" t="s">
        <v>85</v>
      </c>
      <c r="AV1388" s="14" t="s">
        <v>83</v>
      </c>
      <c r="AW1388" s="14" t="s">
        <v>37</v>
      </c>
      <c r="AX1388" s="14" t="s">
        <v>76</v>
      </c>
      <c r="AY1388" s="258" t="s">
        <v>308</v>
      </c>
    </row>
    <row r="1389" s="14" customFormat="1">
      <c r="A1389" s="14"/>
      <c r="B1389" s="249"/>
      <c r="C1389" s="250"/>
      <c r="D1389" s="236" t="s">
        <v>319</v>
      </c>
      <c r="E1389" s="251" t="s">
        <v>19</v>
      </c>
      <c r="F1389" s="252" t="s">
        <v>3907</v>
      </c>
      <c r="G1389" s="250"/>
      <c r="H1389" s="251" t="s">
        <v>19</v>
      </c>
      <c r="I1389" s="253"/>
      <c r="J1389" s="250"/>
      <c r="K1389" s="250"/>
      <c r="L1389" s="254"/>
      <c r="M1389" s="255"/>
      <c r="N1389" s="256"/>
      <c r="O1389" s="256"/>
      <c r="P1389" s="256"/>
      <c r="Q1389" s="256"/>
      <c r="R1389" s="256"/>
      <c r="S1389" s="256"/>
      <c r="T1389" s="257"/>
      <c r="U1389" s="14"/>
      <c r="V1389" s="14"/>
      <c r="W1389" s="14"/>
      <c r="X1389" s="14"/>
      <c r="Y1389" s="14"/>
      <c r="Z1389" s="14"/>
      <c r="AA1389" s="14"/>
      <c r="AB1389" s="14"/>
      <c r="AC1389" s="14"/>
      <c r="AD1389" s="14"/>
      <c r="AE1389" s="14"/>
      <c r="AT1389" s="258" t="s">
        <v>319</v>
      </c>
      <c r="AU1389" s="258" t="s">
        <v>85</v>
      </c>
      <c r="AV1389" s="14" t="s">
        <v>83</v>
      </c>
      <c r="AW1389" s="14" t="s">
        <v>37</v>
      </c>
      <c r="AX1389" s="14" t="s">
        <v>76</v>
      </c>
      <c r="AY1389" s="258" t="s">
        <v>308</v>
      </c>
    </row>
    <row r="1390" s="13" customFormat="1">
      <c r="A1390" s="13"/>
      <c r="B1390" s="234"/>
      <c r="C1390" s="235"/>
      <c r="D1390" s="236" t="s">
        <v>319</v>
      </c>
      <c r="E1390" s="237" t="s">
        <v>19</v>
      </c>
      <c r="F1390" s="238" t="s">
        <v>83</v>
      </c>
      <c r="G1390" s="235"/>
      <c r="H1390" s="239">
        <v>1</v>
      </c>
      <c r="I1390" s="240"/>
      <c r="J1390" s="235"/>
      <c r="K1390" s="235"/>
      <c r="L1390" s="241"/>
      <c r="M1390" s="242"/>
      <c r="N1390" s="243"/>
      <c r="O1390" s="243"/>
      <c r="P1390" s="243"/>
      <c r="Q1390" s="243"/>
      <c r="R1390" s="243"/>
      <c r="S1390" s="243"/>
      <c r="T1390" s="244"/>
      <c r="U1390" s="13"/>
      <c r="V1390" s="13"/>
      <c r="W1390" s="13"/>
      <c r="X1390" s="13"/>
      <c r="Y1390" s="13"/>
      <c r="Z1390" s="13"/>
      <c r="AA1390" s="13"/>
      <c r="AB1390" s="13"/>
      <c r="AC1390" s="13"/>
      <c r="AD1390" s="13"/>
      <c r="AE1390" s="13"/>
      <c r="AT1390" s="245" t="s">
        <v>319</v>
      </c>
      <c r="AU1390" s="245" t="s">
        <v>85</v>
      </c>
      <c r="AV1390" s="13" t="s">
        <v>85</v>
      </c>
      <c r="AW1390" s="13" t="s">
        <v>37</v>
      </c>
      <c r="AX1390" s="13" t="s">
        <v>76</v>
      </c>
      <c r="AY1390" s="245" t="s">
        <v>308</v>
      </c>
    </row>
    <row r="1391" s="14" customFormat="1">
      <c r="A1391" s="14"/>
      <c r="B1391" s="249"/>
      <c r="C1391" s="250"/>
      <c r="D1391" s="236" t="s">
        <v>319</v>
      </c>
      <c r="E1391" s="251" t="s">
        <v>19</v>
      </c>
      <c r="F1391" s="252" t="s">
        <v>3910</v>
      </c>
      <c r="G1391" s="250"/>
      <c r="H1391" s="251" t="s">
        <v>19</v>
      </c>
      <c r="I1391" s="253"/>
      <c r="J1391" s="250"/>
      <c r="K1391" s="250"/>
      <c r="L1391" s="254"/>
      <c r="M1391" s="255"/>
      <c r="N1391" s="256"/>
      <c r="O1391" s="256"/>
      <c r="P1391" s="256"/>
      <c r="Q1391" s="256"/>
      <c r="R1391" s="256"/>
      <c r="S1391" s="256"/>
      <c r="T1391" s="257"/>
      <c r="U1391" s="14"/>
      <c r="V1391" s="14"/>
      <c r="W1391" s="14"/>
      <c r="X1391" s="14"/>
      <c r="Y1391" s="14"/>
      <c r="Z1391" s="14"/>
      <c r="AA1391" s="14"/>
      <c r="AB1391" s="14"/>
      <c r="AC1391" s="14"/>
      <c r="AD1391" s="14"/>
      <c r="AE1391" s="14"/>
      <c r="AT1391" s="258" t="s">
        <v>319</v>
      </c>
      <c r="AU1391" s="258" t="s">
        <v>85</v>
      </c>
      <c r="AV1391" s="14" t="s">
        <v>83</v>
      </c>
      <c r="AW1391" s="14" t="s">
        <v>37</v>
      </c>
      <c r="AX1391" s="14" t="s">
        <v>76</v>
      </c>
      <c r="AY1391" s="258" t="s">
        <v>308</v>
      </c>
    </row>
    <row r="1392" s="13" customFormat="1">
      <c r="A1392" s="13"/>
      <c r="B1392" s="234"/>
      <c r="C1392" s="235"/>
      <c r="D1392" s="236" t="s">
        <v>319</v>
      </c>
      <c r="E1392" s="237" t="s">
        <v>19</v>
      </c>
      <c r="F1392" s="238" t="s">
        <v>83</v>
      </c>
      <c r="G1392" s="235"/>
      <c r="H1392" s="239">
        <v>1</v>
      </c>
      <c r="I1392" s="240"/>
      <c r="J1392" s="235"/>
      <c r="K1392" s="235"/>
      <c r="L1392" s="241"/>
      <c r="M1392" s="242"/>
      <c r="N1392" s="243"/>
      <c r="O1392" s="243"/>
      <c r="P1392" s="243"/>
      <c r="Q1392" s="243"/>
      <c r="R1392" s="243"/>
      <c r="S1392" s="243"/>
      <c r="T1392" s="244"/>
      <c r="U1392" s="13"/>
      <c r="V1392" s="13"/>
      <c r="W1392" s="13"/>
      <c r="X1392" s="13"/>
      <c r="Y1392" s="13"/>
      <c r="Z1392" s="13"/>
      <c r="AA1392" s="13"/>
      <c r="AB1392" s="13"/>
      <c r="AC1392" s="13"/>
      <c r="AD1392" s="13"/>
      <c r="AE1392" s="13"/>
      <c r="AT1392" s="245" t="s">
        <v>319</v>
      </c>
      <c r="AU1392" s="245" t="s">
        <v>85</v>
      </c>
      <c r="AV1392" s="13" t="s">
        <v>85</v>
      </c>
      <c r="AW1392" s="13" t="s">
        <v>37</v>
      </c>
      <c r="AX1392" s="13" t="s">
        <v>76</v>
      </c>
      <c r="AY1392" s="245" t="s">
        <v>308</v>
      </c>
    </row>
    <row r="1393" s="14" customFormat="1">
      <c r="A1393" s="14"/>
      <c r="B1393" s="249"/>
      <c r="C1393" s="250"/>
      <c r="D1393" s="236" t="s">
        <v>319</v>
      </c>
      <c r="E1393" s="251" t="s">
        <v>19</v>
      </c>
      <c r="F1393" s="252" t="s">
        <v>3912</v>
      </c>
      <c r="G1393" s="250"/>
      <c r="H1393" s="251" t="s">
        <v>19</v>
      </c>
      <c r="I1393" s="253"/>
      <c r="J1393" s="250"/>
      <c r="K1393" s="250"/>
      <c r="L1393" s="254"/>
      <c r="M1393" s="255"/>
      <c r="N1393" s="256"/>
      <c r="O1393" s="256"/>
      <c r="P1393" s="256"/>
      <c r="Q1393" s="256"/>
      <c r="R1393" s="256"/>
      <c r="S1393" s="256"/>
      <c r="T1393" s="257"/>
      <c r="U1393" s="14"/>
      <c r="V1393" s="14"/>
      <c r="W1393" s="14"/>
      <c r="X1393" s="14"/>
      <c r="Y1393" s="14"/>
      <c r="Z1393" s="14"/>
      <c r="AA1393" s="14"/>
      <c r="AB1393" s="14"/>
      <c r="AC1393" s="14"/>
      <c r="AD1393" s="14"/>
      <c r="AE1393" s="14"/>
      <c r="AT1393" s="258" t="s">
        <v>319</v>
      </c>
      <c r="AU1393" s="258" t="s">
        <v>85</v>
      </c>
      <c r="AV1393" s="14" t="s">
        <v>83</v>
      </c>
      <c r="AW1393" s="14" t="s">
        <v>37</v>
      </c>
      <c r="AX1393" s="14" t="s">
        <v>76</v>
      </c>
      <c r="AY1393" s="258" t="s">
        <v>308</v>
      </c>
    </row>
    <row r="1394" s="13" customFormat="1">
      <c r="A1394" s="13"/>
      <c r="B1394" s="234"/>
      <c r="C1394" s="235"/>
      <c r="D1394" s="236" t="s">
        <v>319</v>
      </c>
      <c r="E1394" s="237" t="s">
        <v>19</v>
      </c>
      <c r="F1394" s="238" t="s">
        <v>83</v>
      </c>
      <c r="G1394" s="235"/>
      <c r="H1394" s="239">
        <v>1</v>
      </c>
      <c r="I1394" s="240"/>
      <c r="J1394" s="235"/>
      <c r="K1394" s="235"/>
      <c r="L1394" s="241"/>
      <c r="M1394" s="242"/>
      <c r="N1394" s="243"/>
      <c r="O1394" s="243"/>
      <c r="P1394" s="243"/>
      <c r="Q1394" s="243"/>
      <c r="R1394" s="243"/>
      <c r="S1394" s="243"/>
      <c r="T1394" s="244"/>
      <c r="U1394" s="13"/>
      <c r="V1394" s="13"/>
      <c r="W1394" s="13"/>
      <c r="X1394" s="13"/>
      <c r="Y1394" s="13"/>
      <c r="Z1394" s="13"/>
      <c r="AA1394" s="13"/>
      <c r="AB1394" s="13"/>
      <c r="AC1394" s="13"/>
      <c r="AD1394" s="13"/>
      <c r="AE1394" s="13"/>
      <c r="AT1394" s="245" t="s">
        <v>319</v>
      </c>
      <c r="AU1394" s="245" t="s">
        <v>85</v>
      </c>
      <c r="AV1394" s="13" t="s">
        <v>85</v>
      </c>
      <c r="AW1394" s="13" t="s">
        <v>37</v>
      </c>
      <c r="AX1394" s="13" t="s">
        <v>76</v>
      </c>
      <c r="AY1394" s="245" t="s">
        <v>308</v>
      </c>
    </row>
    <row r="1395" s="14" customFormat="1">
      <c r="A1395" s="14"/>
      <c r="B1395" s="249"/>
      <c r="C1395" s="250"/>
      <c r="D1395" s="236" t="s">
        <v>319</v>
      </c>
      <c r="E1395" s="251" t="s">
        <v>19</v>
      </c>
      <c r="F1395" s="252" t="s">
        <v>3913</v>
      </c>
      <c r="G1395" s="250"/>
      <c r="H1395" s="251" t="s">
        <v>19</v>
      </c>
      <c r="I1395" s="253"/>
      <c r="J1395" s="250"/>
      <c r="K1395" s="250"/>
      <c r="L1395" s="254"/>
      <c r="M1395" s="255"/>
      <c r="N1395" s="256"/>
      <c r="O1395" s="256"/>
      <c r="P1395" s="256"/>
      <c r="Q1395" s="256"/>
      <c r="R1395" s="256"/>
      <c r="S1395" s="256"/>
      <c r="T1395" s="257"/>
      <c r="U1395" s="14"/>
      <c r="V1395" s="14"/>
      <c r="W1395" s="14"/>
      <c r="X1395" s="14"/>
      <c r="Y1395" s="14"/>
      <c r="Z1395" s="14"/>
      <c r="AA1395" s="14"/>
      <c r="AB1395" s="14"/>
      <c r="AC1395" s="14"/>
      <c r="AD1395" s="14"/>
      <c r="AE1395" s="14"/>
      <c r="AT1395" s="258" t="s">
        <v>319</v>
      </c>
      <c r="AU1395" s="258" t="s">
        <v>85</v>
      </c>
      <c r="AV1395" s="14" t="s">
        <v>83</v>
      </c>
      <c r="AW1395" s="14" t="s">
        <v>37</v>
      </c>
      <c r="AX1395" s="14" t="s">
        <v>76</v>
      </c>
      <c r="AY1395" s="258" t="s">
        <v>308</v>
      </c>
    </row>
    <row r="1396" s="13" customFormat="1">
      <c r="A1396" s="13"/>
      <c r="B1396" s="234"/>
      <c r="C1396" s="235"/>
      <c r="D1396" s="236" t="s">
        <v>319</v>
      </c>
      <c r="E1396" s="237" t="s">
        <v>19</v>
      </c>
      <c r="F1396" s="238" t="s">
        <v>83</v>
      </c>
      <c r="G1396" s="235"/>
      <c r="H1396" s="239">
        <v>1</v>
      </c>
      <c r="I1396" s="240"/>
      <c r="J1396" s="235"/>
      <c r="K1396" s="235"/>
      <c r="L1396" s="241"/>
      <c r="M1396" s="242"/>
      <c r="N1396" s="243"/>
      <c r="O1396" s="243"/>
      <c r="P1396" s="243"/>
      <c r="Q1396" s="243"/>
      <c r="R1396" s="243"/>
      <c r="S1396" s="243"/>
      <c r="T1396" s="244"/>
      <c r="U1396" s="13"/>
      <c r="V1396" s="13"/>
      <c r="W1396" s="13"/>
      <c r="X1396" s="13"/>
      <c r="Y1396" s="13"/>
      <c r="Z1396" s="13"/>
      <c r="AA1396" s="13"/>
      <c r="AB1396" s="13"/>
      <c r="AC1396" s="13"/>
      <c r="AD1396" s="13"/>
      <c r="AE1396" s="13"/>
      <c r="AT1396" s="245" t="s">
        <v>319</v>
      </c>
      <c r="AU1396" s="245" t="s">
        <v>85</v>
      </c>
      <c r="AV1396" s="13" t="s">
        <v>85</v>
      </c>
      <c r="AW1396" s="13" t="s">
        <v>37</v>
      </c>
      <c r="AX1396" s="13" t="s">
        <v>76</v>
      </c>
      <c r="AY1396" s="245" t="s">
        <v>308</v>
      </c>
    </row>
    <row r="1397" s="15" customFormat="1">
      <c r="A1397" s="15"/>
      <c r="B1397" s="259"/>
      <c r="C1397" s="260"/>
      <c r="D1397" s="236" t="s">
        <v>319</v>
      </c>
      <c r="E1397" s="261" t="s">
        <v>19</v>
      </c>
      <c r="F1397" s="262" t="s">
        <v>448</v>
      </c>
      <c r="G1397" s="260"/>
      <c r="H1397" s="263">
        <v>4</v>
      </c>
      <c r="I1397" s="264"/>
      <c r="J1397" s="260"/>
      <c r="K1397" s="260"/>
      <c r="L1397" s="265"/>
      <c r="M1397" s="266"/>
      <c r="N1397" s="267"/>
      <c r="O1397" s="267"/>
      <c r="P1397" s="267"/>
      <c r="Q1397" s="267"/>
      <c r="R1397" s="267"/>
      <c r="S1397" s="267"/>
      <c r="T1397" s="268"/>
      <c r="U1397" s="15"/>
      <c r="V1397" s="15"/>
      <c r="W1397" s="15"/>
      <c r="X1397" s="15"/>
      <c r="Y1397" s="15"/>
      <c r="Z1397" s="15"/>
      <c r="AA1397" s="15"/>
      <c r="AB1397" s="15"/>
      <c r="AC1397" s="15"/>
      <c r="AD1397" s="15"/>
      <c r="AE1397" s="15"/>
      <c r="AT1397" s="269" t="s">
        <v>319</v>
      </c>
      <c r="AU1397" s="269" t="s">
        <v>85</v>
      </c>
      <c r="AV1397" s="15" t="s">
        <v>315</v>
      </c>
      <c r="AW1397" s="15" t="s">
        <v>37</v>
      </c>
      <c r="AX1397" s="15" t="s">
        <v>83</v>
      </c>
      <c r="AY1397" s="269" t="s">
        <v>308</v>
      </c>
    </row>
    <row r="1398" s="2" customFormat="1" ht="16.5" customHeight="1">
      <c r="A1398" s="41"/>
      <c r="B1398" s="42"/>
      <c r="C1398" s="280" t="s">
        <v>3985</v>
      </c>
      <c r="D1398" s="280" t="s">
        <v>1137</v>
      </c>
      <c r="E1398" s="281" t="s">
        <v>3986</v>
      </c>
      <c r="F1398" s="282" t="s">
        <v>3987</v>
      </c>
      <c r="G1398" s="283" t="s">
        <v>323</v>
      </c>
      <c r="H1398" s="284">
        <v>10</v>
      </c>
      <c r="I1398" s="285"/>
      <c r="J1398" s="286">
        <f>ROUND(I1398*H1398,2)</f>
        <v>0</v>
      </c>
      <c r="K1398" s="282" t="s">
        <v>3254</v>
      </c>
      <c r="L1398" s="287"/>
      <c r="M1398" s="288" t="s">
        <v>19</v>
      </c>
      <c r="N1398" s="289" t="s">
        <v>47</v>
      </c>
      <c r="O1398" s="87"/>
      <c r="P1398" s="225">
        <f>O1398*H1398</f>
        <v>0</v>
      </c>
      <c r="Q1398" s="225">
        <v>0</v>
      </c>
      <c r="R1398" s="225">
        <f>Q1398*H1398</f>
        <v>0</v>
      </c>
      <c r="S1398" s="225">
        <v>0</v>
      </c>
      <c r="T1398" s="226">
        <f>S1398*H1398</f>
        <v>0</v>
      </c>
      <c r="U1398" s="41"/>
      <c r="V1398" s="41"/>
      <c r="W1398" s="41"/>
      <c r="X1398" s="41"/>
      <c r="Y1398" s="41"/>
      <c r="Z1398" s="41"/>
      <c r="AA1398" s="41"/>
      <c r="AB1398" s="41"/>
      <c r="AC1398" s="41"/>
      <c r="AD1398" s="41"/>
      <c r="AE1398" s="41"/>
      <c r="AR1398" s="227" t="s">
        <v>3255</v>
      </c>
      <c r="AT1398" s="227" t="s">
        <v>1137</v>
      </c>
      <c r="AU1398" s="227" t="s">
        <v>85</v>
      </c>
      <c r="AY1398" s="20" t="s">
        <v>308</v>
      </c>
      <c r="BE1398" s="228">
        <f>IF(N1398="základní",J1398,0)</f>
        <v>0</v>
      </c>
      <c r="BF1398" s="228">
        <f>IF(N1398="snížená",J1398,0)</f>
        <v>0</v>
      </c>
      <c r="BG1398" s="228">
        <f>IF(N1398="zákl. přenesená",J1398,0)</f>
        <v>0</v>
      </c>
      <c r="BH1398" s="228">
        <f>IF(N1398="sníž. přenesená",J1398,0)</f>
        <v>0</v>
      </c>
      <c r="BI1398" s="228">
        <f>IF(N1398="nulová",J1398,0)</f>
        <v>0</v>
      </c>
      <c r="BJ1398" s="20" t="s">
        <v>83</v>
      </c>
      <c r="BK1398" s="228">
        <f>ROUND(I1398*H1398,2)</f>
        <v>0</v>
      </c>
      <c r="BL1398" s="20" t="s">
        <v>782</v>
      </c>
      <c r="BM1398" s="227" t="s">
        <v>3988</v>
      </c>
    </row>
    <row r="1399" s="14" customFormat="1">
      <c r="A1399" s="14"/>
      <c r="B1399" s="249"/>
      <c r="C1399" s="250"/>
      <c r="D1399" s="236" t="s">
        <v>319</v>
      </c>
      <c r="E1399" s="251" t="s">
        <v>19</v>
      </c>
      <c r="F1399" s="252" t="s">
        <v>3043</v>
      </c>
      <c r="G1399" s="250"/>
      <c r="H1399" s="251" t="s">
        <v>19</v>
      </c>
      <c r="I1399" s="253"/>
      <c r="J1399" s="250"/>
      <c r="K1399" s="250"/>
      <c r="L1399" s="254"/>
      <c r="M1399" s="255"/>
      <c r="N1399" s="256"/>
      <c r="O1399" s="256"/>
      <c r="P1399" s="256"/>
      <c r="Q1399" s="256"/>
      <c r="R1399" s="256"/>
      <c r="S1399" s="256"/>
      <c r="T1399" s="257"/>
      <c r="U1399" s="14"/>
      <c r="V1399" s="14"/>
      <c r="W1399" s="14"/>
      <c r="X1399" s="14"/>
      <c r="Y1399" s="14"/>
      <c r="Z1399" s="14"/>
      <c r="AA1399" s="14"/>
      <c r="AB1399" s="14"/>
      <c r="AC1399" s="14"/>
      <c r="AD1399" s="14"/>
      <c r="AE1399" s="14"/>
      <c r="AT1399" s="258" t="s">
        <v>319</v>
      </c>
      <c r="AU1399" s="258" t="s">
        <v>85</v>
      </c>
      <c r="AV1399" s="14" t="s">
        <v>83</v>
      </c>
      <c r="AW1399" s="14" t="s">
        <v>37</v>
      </c>
      <c r="AX1399" s="14" t="s">
        <v>76</v>
      </c>
      <c r="AY1399" s="258" t="s">
        <v>308</v>
      </c>
    </row>
    <row r="1400" s="14" customFormat="1">
      <c r="A1400" s="14"/>
      <c r="B1400" s="249"/>
      <c r="C1400" s="250"/>
      <c r="D1400" s="236" t="s">
        <v>319</v>
      </c>
      <c r="E1400" s="251" t="s">
        <v>19</v>
      </c>
      <c r="F1400" s="252" t="s">
        <v>3907</v>
      </c>
      <c r="G1400" s="250"/>
      <c r="H1400" s="251" t="s">
        <v>19</v>
      </c>
      <c r="I1400" s="253"/>
      <c r="J1400" s="250"/>
      <c r="K1400" s="250"/>
      <c r="L1400" s="254"/>
      <c r="M1400" s="255"/>
      <c r="N1400" s="256"/>
      <c r="O1400" s="256"/>
      <c r="P1400" s="256"/>
      <c r="Q1400" s="256"/>
      <c r="R1400" s="256"/>
      <c r="S1400" s="256"/>
      <c r="T1400" s="257"/>
      <c r="U1400" s="14"/>
      <c r="V1400" s="14"/>
      <c r="W1400" s="14"/>
      <c r="X1400" s="14"/>
      <c r="Y1400" s="14"/>
      <c r="Z1400" s="14"/>
      <c r="AA1400" s="14"/>
      <c r="AB1400" s="14"/>
      <c r="AC1400" s="14"/>
      <c r="AD1400" s="14"/>
      <c r="AE1400" s="14"/>
      <c r="AT1400" s="258" t="s">
        <v>319</v>
      </c>
      <c r="AU1400" s="258" t="s">
        <v>85</v>
      </c>
      <c r="AV1400" s="14" t="s">
        <v>83</v>
      </c>
      <c r="AW1400" s="14" t="s">
        <v>37</v>
      </c>
      <c r="AX1400" s="14" t="s">
        <v>76</v>
      </c>
      <c r="AY1400" s="258" t="s">
        <v>308</v>
      </c>
    </row>
    <row r="1401" s="13" customFormat="1">
      <c r="A1401" s="13"/>
      <c r="B1401" s="234"/>
      <c r="C1401" s="235"/>
      <c r="D1401" s="236" t="s">
        <v>319</v>
      </c>
      <c r="E1401" s="237" t="s">
        <v>19</v>
      </c>
      <c r="F1401" s="238" t="s">
        <v>3655</v>
      </c>
      <c r="G1401" s="235"/>
      <c r="H1401" s="239">
        <v>2</v>
      </c>
      <c r="I1401" s="240"/>
      <c r="J1401" s="235"/>
      <c r="K1401" s="235"/>
      <c r="L1401" s="241"/>
      <c r="M1401" s="242"/>
      <c r="N1401" s="243"/>
      <c r="O1401" s="243"/>
      <c r="P1401" s="243"/>
      <c r="Q1401" s="243"/>
      <c r="R1401" s="243"/>
      <c r="S1401" s="243"/>
      <c r="T1401" s="244"/>
      <c r="U1401" s="13"/>
      <c r="V1401" s="13"/>
      <c r="W1401" s="13"/>
      <c r="X1401" s="13"/>
      <c r="Y1401" s="13"/>
      <c r="Z1401" s="13"/>
      <c r="AA1401" s="13"/>
      <c r="AB1401" s="13"/>
      <c r="AC1401" s="13"/>
      <c r="AD1401" s="13"/>
      <c r="AE1401" s="13"/>
      <c r="AT1401" s="245" t="s">
        <v>319</v>
      </c>
      <c r="AU1401" s="245" t="s">
        <v>85</v>
      </c>
      <c r="AV1401" s="13" t="s">
        <v>85</v>
      </c>
      <c r="AW1401" s="13" t="s">
        <v>37</v>
      </c>
      <c r="AX1401" s="13" t="s">
        <v>76</v>
      </c>
      <c r="AY1401" s="245" t="s">
        <v>308</v>
      </c>
    </row>
    <row r="1402" s="14" customFormat="1">
      <c r="A1402" s="14"/>
      <c r="B1402" s="249"/>
      <c r="C1402" s="250"/>
      <c r="D1402" s="236" t="s">
        <v>319</v>
      </c>
      <c r="E1402" s="251" t="s">
        <v>19</v>
      </c>
      <c r="F1402" s="252" t="s">
        <v>3908</v>
      </c>
      <c r="G1402" s="250"/>
      <c r="H1402" s="251" t="s">
        <v>19</v>
      </c>
      <c r="I1402" s="253"/>
      <c r="J1402" s="250"/>
      <c r="K1402" s="250"/>
      <c r="L1402" s="254"/>
      <c r="M1402" s="255"/>
      <c r="N1402" s="256"/>
      <c r="O1402" s="256"/>
      <c r="P1402" s="256"/>
      <c r="Q1402" s="256"/>
      <c r="R1402" s="256"/>
      <c r="S1402" s="256"/>
      <c r="T1402" s="257"/>
      <c r="U1402" s="14"/>
      <c r="V1402" s="14"/>
      <c r="W1402" s="14"/>
      <c r="X1402" s="14"/>
      <c r="Y1402" s="14"/>
      <c r="Z1402" s="14"/>
      <c r="AA1402" s="14"/>
      <c r="AB1402" s="14"/>
      <c r="AC1402" s="14"/>
      <c r="AD1402" s="14"/>
      <c r="AE1402" s="14"/>
      <c r="AT1402" s="258" t="s">
        <v>319</v>
      </c>
      <c r="AU1402" s="258" t="s">
        <v>85</v>
      </c>
      <c r="AV1402" s="14" t="s">
        <v>83</v>
      </c>
      <c r="AW1402" s="14" t="s">
        <v>37</v>
      </c>
      <c r="AX1402" s="14" t="s">
        <v>76</v>
      </c>
      <c r="AY1402" s="258" t="s">
        <v>308</v>
      </c>
    </row>
    <row r="1403" s="13" customFormat="1">
      <c r="A1403" s="13"/>
      <c r="B1403" s="234"/>
      <c r="C1403" s="235"/>
      <c r="D1403" s="236" t="s">
        <v>319</v>
      </c>
      <c r="E1403" s="237" t="s">
        <v>19</v>
      </c>
      <c r="F1403" s="238" t="s">
        <v>83</v>
      </c>
      <c r="G1403" s="235"/>
      <c r="H1403" s="239">
        <v>1</v>
      </c>
      <c r="I1403" s="240"/>
      <c r="J1403" s="235"/>
      <c r="K1403" s="235"/>
      <c r="L1403" s="241"/>
      <c r="M1403" s="242"/>
      <c r="N1403" s="243"/>
      <c r="O1403" s="243"/>
      <c r="P1403" s="243"/>
      <c r="Q1403" s="243"/>
      <c r="R1403" s="243"/>
      <c r="S1403" s="243"/>
      <c r="T1403" s="244"/>
      <c r="U1403" s="13"/>
      <c r="V1403" s="13"/>
      <c r="W1403" s="13"/>
      <c r="X1403" s="13"/>
      <c r="Y1403" s="13"/>
      <c r="Z1403" s="13"/>
      <c r="AA1403" s="13"/>
      <c r="AB1403" s="13"/>
      <c r="AC1403" s="13"/>
      <c r="AD1403" s="13"/>
      <c r="AE1403" s="13"/>
      <c r="AT1403" s="245" t="s">
        <v>319</v>
      </c>
      <c r="AU1403" s="245" t="s">
        <v>85</v>
      </c>
      <c r="AV1403" s="13" t="s">
        <v>85</v>
      </c>
      <c r="AW1403" s="13" t="s">
        <v>37</v>
      </c>
      <c r="AX1403" s="13" t="s">
        <v>76</v>
      </c>
      <c r="AY1403" s="245" t="s">
        <v>308</v>
      </c>
    </row>
    <row r="1404" s="14" customFormat="1">
      <c r="A1404" s="14"/>
      <c r="B1404" s="249"/>
      <c r="C1404" s="250"/>
      <c r="D1404" s="236" t="s">
        <v>319</v>
      </c>
      <c r="E1404" s="251" t="s">
        <v>19</v>
      </c>
      <c r="F1404" s="252" t="s">
        <v>3909</v>
      </c>
      <c r="G1404" s="250"/>
      <c r="H1404" s="251" t="s">
        <v>19</v>
      </c>
      <c r="I1404" s="253"/>
      <c r="J1404" s="250"/>
      <c r="K1404" s="250"/>
      <c r="L1404" s="254"/>
      <c r="M1404" s="255"/>
      <c r="N1404" s="256"/>
      <c r="O1404" s="256"/>
      <c r="P1404" s="256"/>
      <c r="Q1404" s="256"/>
      <c r="R1404" s="256"/>
      <c r="S1404" s="256"/>
      <c r="T1404" s="257"/>
      <c r="U1404" s="14"/>
      <c r="V1404" s="14"/>
      <c r="W1404" s="14"/>
      <c r="X1404" s="14"/>
      <c r="Y1404" s="14"/>
      <c r="Z1404" s="14"/>
      <c r="AA1404" s="14"/>
      <c r="AB1404" s="14"/>
      <c r="AC1404" s="14"/>
      <c r="AD1404" s="14"/>
      <c r="AE1404" s="14"/>
      <c r="AT1404" s="258" t="s">
        <v>319</v>
      </c>
      <c r="AU1404" s="258" t="s">
        <v>85</v>
      </c>
      <c r="AV1404" s="14" t="s">
        <v>83</v>
      </c>
      <c r="AW1404" s="14" t="s">
        <v>37</v>
      </c>
      <c r="AX1404" s="14" t="s">
        <v>76</v>
      </c>
      <c r="AY1404" s="258" t="s">
        <v>308</v>
      </c>
    </row>
    <row r="1405" s="13" customFormat="1">
      <c r="A1405" s="13"/>
      <c r="B1405" s="234"/>
      <c r="C1405" s="235"/>
      <c r="D1405" s="236" t="s">
        <v>319</v>
      </c>
      <c r="E1405" s="237" t="s">
        <v>19</v>
      </c>
      <c r="F1405" s="238" t="s">
        <v>83</v>
      </c>
      <c r="G1405" s="235"/>
      <c r="H1405" s="239">
        <v>1</v>
      </c>
      <c r="I1405" s="240"/>
      <c r="J1405" s="235"/>
      <c r="K1405" s="235"/>
      <c r="L1405" s="241"/>
      <c r="M1405" s="242"/>
      <c r="N1405" s="243"/>
      <c r="O1405" s="243"/>
      <c r="P1405" s="243"/>
      <c r="Q1405" s="243"/>
      <c r="R1405" s="243"/>
      <c r="S1405" s="243"/>
      <c r="T1405" s="244"/>
      <c r="U1405" s="13"/>
      <c r="V1405" s="13"/>
      <c r="W1405" s="13"/>
      <c r="X1405" s="13"/>
      <c r="Y1405" s="13"/>
      <c r="Z1405" s="13"/>
      <c r="AA1405" s="13"/>
      <c r="AB1405" s="13"/>
      <c r="AC1405" s="13"/>
      <c r="AD1405" s="13"/>
      <c r="AE1405" s="13"/>
      <c r="AT1405" s="245" t="s">
        <v>319</v>
      </c>
      <c r="AU1405" s="245" t="s">
        <v>85</v>
      </c>
      <c r="AV1405" s="13" t="s">
        <v>85</v>
      </c>
      <c r="AW1405" s="13" t="s">
        <v>37</v>
      </c>
      <c r="AX1405" s="13" t="s">
        <v>76</v>
      </c>
      <c r="AY1405" s="245" t="s">
        <v>308</v>
      </c>
    </row>
    <row r="1406" s="14" customFormat="1">
      <c r="A1406" s="14"/>
      <c r="B1406" s="249"/>
      <c r="C1406" s="250"/>
      <c r="D1406" s="236" t="s">
        <v>319</v>
      </c>
      <c r="E1406" s="251" t="s">
        <v>19</v>
      </c>
      <c r="F1406" s="252" t="s">
        <v>3910</v>
      </c>
      <c r="G1406" s="250"/>
      <c r="H1406" s="251" t="s">
        <v>19</v>
      </c>
      <c r="I1406" s="253"/>
      <c r="J1406" s="250"/>
      <c r="K1406" s="250"/>
      <c r="L1406" s="254"/>
      <c r="M1406" s="255"/>
      <c r="N1406" s="256"/>
      <c r="O1406" s="256"/>
      <c r="P1406" s="256"/>
      <c r="Q1406" s="256"/>
      <c r="R1406" s="256"/>
      <c r="S1406" s="256"/>
      <c r="T1406" s="257"/>
      <c r="U1406" s="14"/>
      <c r="V1406" s="14"/>
      <c r="W1406" s="14"/>
      <c r="X1406" s="14"/>
      <c r="Y1406" s="14"/>
      <c r="Z1406" s="14"/>
      <c r="AA1406" s="14"/>
      <c r="AB1406" s="14"/>
      <c r="AC1406" s="14"/>
      <c r="AD1406" s="14"/>
      <c r="AE1406" s="14"/>
      <c r="AT1406" s="258" t="s">
        <v>319</v>
      </c>
      <c r="AU1406" s="258" t="s">
        <v>85</v>
      </c>
      <c r="AV1406" s="14" t="s">
        <v>83</v>
      </c>
      <c r="AW1406" s="14" t="s">
        <v>37</v>
      </c>
      <c r="AX1406" s="14" t="s">
        <v>76</v>
      </c>
      <c r="AY1406" s="258" t="s">
        <v>308</v>
      </c>
    </row>
    <row r="1407" s="13" customFormat="1">
      <c r="A1407" s="13"/>
      <c r="B1407" s="234"/>
      <c r="C1407" s="235"/>
      <c r="D1407" s="236" t="s">
        <v>319</v>
      </c>
      <c r="E1407" s="237" t="s">
        <v>19</v>
      </c>
      <c r="F1407" s="238" t="s">
        <v>83</v>
      </c>
      <c r="G1407" s="235"/>
      <c r="H1407" s="239">
        <v>1</v>
      </c>
      <c r="I1407" s="240"/>
      <c r="J1407" s="235"/>
      <c r="K1407" s="235"/>
      <c r="L1407" s="241"/>
      <c r="M1407" s="242"/>
      <c r="N1407" s="243"/>
      <c r="O1407" s="243"/>
      <c r="P1407" s="243"/>
      <c r="Q1407" s="243"/>
      <c r="R1407" s="243"/>
      <c r="S1407" s="243"/>
      <c r="T1407" s="244"/>
      <c r="U1407" s="13"/>
      <c r="V1407" s="13"/>
      <c r="W1407" s="13"/>
      <c r="X1407" s="13"/>
      <c r="Y1407" s="13"/>
      <c r="Z1407" s="13"/>
      <c r="AA1407" s="13"/>
      <c r="AB1407" s="13"/>
      <c r="AC1407" s="13"/>
      <c r="AD1407" s="13"/>
      <c r="AE1407" s="13"/>
      <c r="AT1407" s="245" t="s">
        <v>319</v>
      </c>
      <c r="AU1407" s="245" t="s">
        <v>85</v>
      </c>
      <c r="AV1407" s="13" t="s">
        <v>85</v>
      </c>
      <c r="AW1407" s="13" t="s">
        <v>37</v>
      </c>
      <c r="AX1407" s="13" t="s">
        <v>76</v>
      </c>
      <c r="AY1407" s="245" t="s">
        <v>308</v>
      </c>
    </row>
    <row r="1408" s="14" customFormat="1">
      <c r="A1408" s="14"/>
      <c r="B1408" s="249"/>
      <c r="C1408" s="250"/>
      <c r="D1408" s="236" t="s">
        <v>319</v>
      </c>
      <c r="E1408" s="251" t="s">
        <v>19</v>
      </c>
      <c r="F1408" s="252" t="s">
        <v>3911</v>
      </c>
      <c r="G1408" s="250"/>
      <c r="H1408" s="251" t="s">
        <v>19</v>
      </c>
      <c r="I1408" s="253"/>
      <c r="J1408" s="250"/>
      <c r="K1408" s="250"/>
      <c r="L1408" s="254"/>
      <c r="M1408" s="255"/>
      <c r="N1408" s="256"/>
      <c r="O1408" s="256"/>
      <c r="P1408" s="256"/>
      <c r="Q1408" s="256"/>
      <c r="R1408" s="256"/>
      <c r="S1408" s="256"/>
      <c r="T1408" s="257"/>
      <c r="U1408" s="14"/>
      <c r="V1408" s="14"/>
      <c r="W1408" s="14"/>
      <c r="X1408" s="14"/>
      <c r="Y1408" s="14"/>
      <c r="Z1408" s="14"/>
      <c r="AA1408" s="14"/>
      <c r="AB1408" s="14"/>
      <c r="AC1408" s="14"/>
      <c r="AD1408" s="14"/>
      <c r="AE1408" s="14"/>
      <c r="AT1408" s="258" t="s">
        <v>319</v>
      </c>
      <c r="AU1408" s="258" t="s">
        <v>85</v>
      </c>
      <c r="AV1408" s="14" t="s">
        <v>83</v>
      </c>
      <c r="AW1408" s="14" t="s">
        <v>37</v>
      </c>
      <c r="AX1408" s="14" t="s">
        <v>76</v>
      </c>
      <c r="AY1408" s="258" t="s">
        <v>308</v>
      </c>
    </row>
    <row r="1409" s="13" customFormat="1">
      <c r="A1409" s="13"/>
      <c r="B1409" s="234"/>
      <c r="C1409" s="235"/>
      <c r="D1409" s="236" t="s">
        <v>319</v>
      </c>
      <c r="E1409" s="237" t="s">
        <v>19</v>
      </c>
      <c r="F1409" s="238" t="s">
        <v>83</v>
      </c>
      <c r="G1409" s="235"/>
      <c r="H1409" s="239">
        <v>1</v>
      </c>
      <c r="I1409" s="240"/>
      <c r="J1409" s="235"/>
      <c r="K1409" s="235"/>
      <c r="L1409" s="241"/>
      <c r="M1409" s="242"/>
      <c r="N1409" s="243"/>
      <c r="O1409" s="243"/>
      <c r="P1409" s="243"/>
      <c r="Q1409" s="243"/>
      <c r="R1409" s="243"/>
      <c r="S1409" s="243"/>
      <c r="T1409" s="244"/>
      <c r="U1409" s="13"/>
      <c r="V1409" s="13"/>
      <c r="W1409" s="13"/>
      <c r="X1409" s="13"/>
      <c r="Y1409" s="13"/>
      <c r="Z1409" s="13"/>
      <c r="AA1409" s="13"/>
      <c r="AB1409" s="13"/>
      <c r="AC1409" s="13"/>
      <c r="AD1409" s="13"/>
      <c r="AE1409" s="13"/>
      <c r="AT1409" s="245" t="s">
        <v>319</v>
      </c>
      <c r="AU1409" s="245" t="s">
        <v>85</v>
      </c>
      <c r="AV1409" s="13" t="s">
        <v>85</v>
      </c>
      <c r="AW1409" s="13" t="s">
        <v>37</v>
      </c>
      <c r="AX1409" s="13" t="s">
        <v>76</v>
      </c>
      <c r="AY1409" s="245" t="s">
        <v>308</v>
      </c>
    </row>
    <row r="1410" s="14" customFormat="1">
      <c r="A1410" s="14"/>
      <c r="B1410" s="249"/>
      <c r="C1410" s="250"/>
      <c r="D1410" s="236" t="s">
        <v>319</v>
      </c>
      <c r="E1410" s="251" t="s">
        <v>19</v>
      </c>
      <c r="F1410" s="252" t="s">
        <v>3912</v>
      </c>
      <c r="G1410" s="250"/>
      <c r="H1410" s="251" t="s">
        <v>19</v>
      </c>
      <c r="I1410" s="253"/>
      <c r="J1410" s="250"/>
      <c r="K1410" s="250"/>
      <c r="L1410" s="254"/>
      <c r="M1410" s="255"/>
      <c r="N1410" s="256"/>
      <c r="O1410" s="256"/>
      <c r="P1410" s="256"/>
      <c r="Q1410" s="256"/>
      <c r="R1410" s="256"/>
      <c r="S1410" s="256"/>
      <c r="T1410" s="257"/>
      <c r="U1410" s="14"/>
      <c r="V1410" s="14"/>
      <c r="W1410" s="14"/>
      <c r="X1410" s="14"/>
      <c r="Y1410" s="14"/>
      <c r="Z1410" s="14"/>
      <c r="AA1410" s="14"/>
      <c r="AB1410" s="14"/>
      <c r="AC1410" s="14"/>
      <c r="AD1410" s="14"/>
      <c r="AE1410" s="14"/>
      <c r="AT1410" s="258" t="s">
        <v>319</v>
      </c>
      <c r="AU1410" s="258" t="s">
        <v>85</v>
      </c>
      <c r="AV1410" s="14" t="s">
        <v>83</v>
      </c>
      <c r="AW1410" s="14" t="s">
        <v>37</v>
      </c>
      <c r="AX1410" s="14" t="s">
        <v>76</v>
      </c>
      <c r="AY1410" s="258" t="s">
        <v>308</v>
      </c>
    </row>
    <row r="1411" s="13" customFormat="1">
      <c r="A1411" s="13"/>
      <c r="B1411" s="234"/>
      <c r="C1411" s="235"/>
      <c r="D1411" s="236" t="s">
        <v>319</v>
      </c>
      <c r="E1411" s="237" t="s">
        <v>19</v>
      </c>
      <c r="F1411" s="238" t="s">
        <v>3655</v>
      </c>
      <c r="G1411" s="235"/>
      <c r="H1411" s="239">
        <v>2</v>
      </c>
      <c r="I1411" s="240"/>
      <c r="J1411" s="235"/>
      <c r="K1411" s="235"/>
      <c r="L1411" s="241"/>
      <c r="M1411" s="242"/>
      <c r="N1411" s="243"/>
      <c r="O1411" s="243"/>
      <c r="P1411" s="243"/>
      <c r="Q1411" s="243"/>
      <c r="R1411" s="243"/>
      <c r="S1411" s="243"/>
      <c r="T1411" s="244"/>
      <c r="U1411" s="13"/>
      <c r="V1411" s="13"/>
      <c r="W1411" s="13"/>
      <c r="X1411" s="13"/>
      <c r="Y1411" s="13"/>
      <c r="Z1411" s="13"/>
      <c r="AA1411" s="13"/>
      <c r="AB1411" s="13"/>
      <c r="AC1411" s="13"/>
      <c r="AD1411" s="13"/>
      <c r="AE1411" s="13"/>
      <c r="AT1411" s="245" t="s">
        <v>319</v>
      </c>
      <c r="AU1411" s="245" t="s">
        <v>85</v>
      </c>
      <c r="AV1411" s="13" t="s">
        <v>85</v>
      </c>
      <c r="AW1411" s="13" t="s">
        <v>37</v>
      </c>
      <c r="AX1411" s="13" t="s">
        <v>76</v>
      </c>
      <c r="AY1411" s="245" t="s">
        <v>308</v>
      </c>
    </row>
    <row r="1412" s="14" customFormat="1">
      <c r="A1412" s="14"/>
      <c r="B1412" s="249"/>
      <c r="C1412" s="250"/>
      <c r="D1412" s="236" t="s">
        <v>319</v>
      </c>
      <c r="E1412" s="251" t="s">
        <v>19</v>
      </c>
      <c r="F1412" s="252" t="s">
        <v>3913</v>
      </c>
      <c r="G1412" s="250"/>
      <c r="H1412" s="251" t="s">
        <v>19</v>
      </c>
      <c r="I1412" s="253"/>
      <c r="J1412" s="250"/>
      <c r="K1412" s="250"/>
      <c r="L1412" s="254"/>
      <c r="M1412" s="255"/>
      <c r="N1412" s="256"/>
      <c r="O1412" s="256"/>
      <c r="P1412" s="256"/>
      <c r="Q1412" s="256"/>
      <c r="R1412" s="256"/>
      <c r="S1412" s="256"/>
      <c r="T1412" s="257"/>
      <c r="U1412" s="14"/>
      <c r="V1412" s="14"/>
      <c r="W1412" s="14"/>
      <c r="X1412" s="14"/>
      <c r="Y1412" s="14"/>
      <c r="Z1412" s="14"/>
      <c r="AA1412" s="14"/>
      <c r="AB1412" s="14"/>
      <c r="AC1412" s="14"/>
      <c r="AD1412" s="14"/>
      <c r="AE1412" s="14"/>
      <c r="AT1412" s="258" t="s">
        <v>319</v>
      </c>
      <c r="AU1412" s="258" t="s">
        <v>85</v>
      </c>
      <c r="AV1412" s="14" t="s">
        <v>83</v>
      </c>
      <c r="AW1412" s="14" t="s">
        <v>37</v>
      </c>
      <c r="AX1412" s="14" t="s">
        <v>76</v>
      </c>
      <c r="AY1412" s="258" t="s">
        <v>308</v>
      </c>
    </row>
    <row r="1413" s="13" customFormat="1">
      <c r="A1413" s="13"/>
      <c r="B1413" s="234"/>
      <c r="C1413" s="235"/>
      <c r="D1413" s="236" t="s">
        <v>319</v>
      </c>
      <c r="E1413" s="237" t="s">
        <v>19</v>
      </c>
      <c r="F1413" s="238" t="s">
        <v>3655</v>
      </c>
      <c r="G1413" s="235"/>
      <c r="H1413" s="239">
        <v>2</v>
      </c>
      <c r="I1413" s="240"/>
      <c r="J1413" s="235"/>
      <c r="K1413" s="235"/>
      <c r="L1413" s="241"/>
      <c r="M1413" s="242"/>
      <c r="N1413" s="243"/>
      <c r="O1413" s="243"/>
      <c r="P1413" s="243"/>
      <c r="Q1413" s="243"/>
      <c r="R1413" s="243"/>
      <c r="S1413" s="243"/>
      <c r="T1413" s="244"/>
      <c r="U1413" s="13"/>
      <c r="V1413" s="13"/>
      <c r="W1413" s="13"/>
      <c r="X1413" s="13"/>
      <c r="Y1413" s="13"/>
      <c r="Z1413" s="13"/>
      <c r="AA1413" s="13"/>
      <c r="AB1413" s="13"/>
      <c r="AC1413" s="13"/>
      <c r="AD1413" s="13"/>
      <c r="AE1413" s="13"/>
      <c r="AT1413" s="245" t="s">
        <v>319</v>
      </c>
      <c r="AU1413" s="245" t="s">
        <v>85</v>
      </c>
      <c r="AV1413" s="13" t="s">
        <v>85</v>
      </c>
      <c r="AW1413" s="13" t="s">
        <v>37</v>
      </c>
      <c r="AX1413" s="13" t="s">
        <v>76</v>
      </c>
      <c r="AY1413" s="245" t="s">
        <v>308</v>
      </c>
    </row>
    <row r="1414" s="15" customFormat="1">
      <c r="A1414" s="15"/>
      <c r="B1414" s="259"/>
      <c r="C1414" s="260"/>
      <c r="D1414" s="236" t="s">
        <v>319</v>
      </c>
      <c r="E1414" s="261" t="s">
        <v>19</v>
      </c>
      <c r="F1414" s="262" t="s">
        <v>448</v>
      </c>
      <c r="G1414" s="260"/>
      <c r="H1414" s="263">
        <v>10</v>
      </c>
      <c r="I1414" s="264"/>
      <c r="J1414" s="260"/>
      <c r="K1414" s="260"/>
      <c r="L1414" s="265"/>
      <c r="M1414" s="266"/>
      <c r="N1414" s="267"/>
      <c r="O1414" s="267"/>
      <c r="P1414" s="267"/>
      <c r="Q1414" s="267"/>
      <c r="R1414" s="267"/>
      <c r="S1414" s="267"/>
      <c r="T1414" s="268"/>
      <c r="U1414" s="15"/>
      <c r="V1414" s="15"/>
      <c r="W1414" s="15"/>
      <c r="X1414" s="15"/>
      <c r="Y1414" s="15"/>
      <c r="Z1414" s="15"/>
      <c r="AA1414" s="15"/>
      <c r="AB1414" s="15"/>
      <c r="AC1414" s="15"/>
      <c r="AD1414" s="15"/>
      <c r="AE1414" s="15"/>
      <c r="AT1414" s="269" t="s">
        <v>319</v>
      </c>
      <c r="AU1414" s="269" t="s">
        <v>85</v>
      </c>
      <c r="AV1414" s="15" t="s">
        <v>315</v>
      </c>
      <c r="AW1414" s="15" t="s">
        <v>37</v>
      </c>
      <c r="AX1414" s="15" t="s">
        <v>83</v>
      </c>
      <c r="AY1414" s="269" t="s">
        <v>308</v>
      </c>
    </row>
    <row r="1415" s="2" customFormat="1" ht="16.5" customHeight="1">
      <c r="A1415" s="41"/>
      <c r="B1415" s="42"/>
      <c r="C1415" s="280" t="s">
        <v>3989</v>
      </c>
      <c r="D1415" s="280" t="s">
        <v>1137</v>
      </c>
      <c r="E1415" s="281" t="s">
        <v>3990</v>
      </c>
      <c r="F1415" s="282" t="s">
        <v>3991</v>
      </c>
      <c r="G1415" s="283" t="s">
        <v>323</v>
      </c>
      <c r="H1415" s="284">
        <v>10</v>
      </c>
      <c r="I1415" s="285"/>
      <c r="J1415" s="286">
        <f>ROUND(I1415*H1415,2)</f>
        <v>0</v>
      </c>
      <c r="K1415" s="282" t="s">
        <v>3254</v>
      </c>
      <c r="L1415" s="287"/>
      <c r="M1415" s="288" t="s">
        <v>19</v>
      </c>
      <c r="N1415" s="289" t="s">
        <v>47</v>
      </c>
      <c r="O1415" s="87"/>
      <c r="P1415" s="225">
        <f>O1415*H1415</f>
        <v>0</v>
      </c>
      <c r="Q1415" s="225">
        <v>0</v>
      </c>
      <c r="R1415" s="225">
        <f>Q1415*H1415</f>
        <v>0</v>
      </c>
      <c r="S1415" s="225">
        <v>0</v>
      </c>
      <c r="T1415" s="226">
        <f>S1415*H1415</f>
        <v>0</v>
      </c>
      <c r="U1415" s="41"/>
      <c r="V1415" s="41"/>
      <c r="W1415" s="41"/>
      <c r="X1415" s="41"/>
      <c r="Y1415" s="41"/>
      <c r="Z1415" s="41"/>
      <c r="AA1415" s="41"/>
      <c r="AB1415" s="41"/>
      <c r="AC1415" s="41"/>
      <c r="AD1415" s="41"/>
      <c r="AE1415" s="41"/>
      <c r="AR1415" s="227" t="s">
        <v>3255</v>
      </c>
      <c r="AT1415" s="227" t="s">
        <v>1137</v>
      </c>
      <c r="AU1415" s="227" t="s">
        <v>85</v>
      </c>
      <c r="AY1415" s="20" t="s">
        <v>308</v>
      </c>
      <c r="BE1415" s="228">
        <f>IF(N1415="základní",J1415,0)</f>
        <v>0</v>
      </c>
      <c r="BF1415" s="228">
        <f>IF(N1415="snížená",J1415,0)</f>
        <v>0</v>
      </c>
      <c r="BG1415" s="228">
        <f>IF(N1415="zákl. přenesená",J1415,0)</f>
        <v>0</v>
      </c>
      <c r="BH1415" s="228">
        <f>IF(N1415="sníž. přenesená",J1415,0)</f>
        <v>0</v>
      </c>
      <c r="BI1415" s="228">
        <f>IF(N1415="nulová",J1415,0)</f>
        <v>0</v>
      </c>
      <c r="BJ1415" s="20" t="s">
        <v>83</v>
      </c>
      <c r="BK1415" s="228">
        <f>ROUND(I1415*H1415,2)</f>
        <v>0</v>
      </c>
      <c r="BL1415" s="20" t="s">
        <v>782</v>
      </c>
      <c r="BM1415" s="227" t="s">
        <v>3992</v>
      </c>
    </row>
    <row r="1416" s="14" customFormat="1">
      <c r="A1416" s="14"/>
      <c r="B1416" s="249"/>
      <c r="C1416" s="250"/>
      <c r="D1416" s="236" t="s">
        <v>319</v>
      </c>
      <c r="E1416" s="251" t="s">
        <v>19</v>
      </c>
      <c r="F1416" s="252" t="s">
        <v>3043</v>
      </c>
      <c r="G1416" s="250"/>
      <c r="H1416" s="251" t="s">
        <v>19</v>
      </c>
      <c r="I1416" s="253"/>
      <c r="J1416" s="250"/>
      <c r="K1416" s="250"/>
      <c r="L1416" s="254"/>
      <c r="M1416" s="255"/>
      <c r="N1416" s="256"/>
      <c r="O1416" s="256"/>
      <c r="P1416" s="256"/>
      <c r="Q1416" s="256"/>
      <c r="R1416" s="256"/>
      <c r="S1416" s="256"/>
      <c r="T1416" s="257"/>
      <c r="U1416" s="14"/>
      <c r="V1416" s="14"/>
      <c r="W1416" s="14"/>
      <c r="X1416" s="14"/>
      <c r="Y1416" s="14"/>
      <c r="Z1416" s="14"/>
      <c r="AA1416" s="14"/>
      <c r="AB1416" s="14"/>
      <c r="AC1416" s="14"/>
      <c r="AD1416" s="14"/>
      <c r="AE1416" s="14"/>
      <c r="AT1416" s="258" t="s">
        <v>319</v>
      </c>
      <c r="AU1416" s="258" t="s">
        <v>85</v>
      </c>
      <c r="AV1416" s="14" t="s">
        <v>83</v>
      </c>
      <c r="AW1416" s="14" t="s">
        <v>37</v>
      </c>
      <c r="AX1416" s="14" t="s">
        <v>76</v>
      </c>
      <c r="AY1416" s="258" t="s">
        <v>308</v>
      </c>
    </row>
    <row r="1417" s="14" customFormat="1">
      <c r="A1417" s="14"/>
      <c r="B1417" s="249"/>
      <c r="C1417" s="250"/>
      <c r="D1417" s="236" t="s">
        <v>319</v>
      </c>
      <c r="E1417" s="251" t="s">
        <v>19</v>
      </c>
      <c r="F1417" s="252" t="s">
        <v>3907</v>
      </c>
      <c r="G1417" s="250"/>
      <c r="H1417" s="251" t="s">
        <v>19</v>
      </c>
      <c r="I1417" s="253"/>
      <c r="J1417" s="250"/>
      <c r="K1417" s="250"/>
      <c r="L1417" s="254"/>
      <c r="M1417" s="255"/>
      <c r="N1417" s="256"/>
      <c r="O1417" s="256"/>
      <c r="P1417" s="256"/>
      <c r="Q1417" s="256"/>
      <c r="R1417" s="256"/>
      <c r="S1417" s="256"/>
      <c r="T1417" s="257"/>
      <c r="U1417" s="14"/>
      <c r="V1417" s="14"/>
      <c r="W1417" s="14"/>
      <c r="X1417" s="14"/>
      <c r="Y1417" s="14"/>
      <c r="Z1417" s="14"/>
      <c r="AA1417" s="14"/>
      <c r="AB1417" s="14"/>
      <c r="AC1417" s="14"/>
      <c r="AD1417" s="14"/>
      <c r="AE1417" s="14"/>
      <c r="AT1417" s="258" t="s">
        <v>319</v>
      </c>
      <c r="AU1417" s="258" t="s">
        <v>85</v>
      </c>
      <c r="AV1417" s="14" t="s">
        <v>83</v>
      </c>
      <c r="AW1417" s="14" t="s">
        <v>37</v>
      </c>
      <c r="AX1417" s="14" t="s">
        <v>76</v>
      </c>
      <c r="AY1417" s="258" t="s">
        <v>308</v>
      </c>
    </row>
    <row r="1418" s="13" customFormat="1">
      <c r="A1418" s="13"/>
      <c r="B1418" s="234"/>
      <c r="C1418" s="235"/>
      <c r="D1418" s="236" t="s">
        <v>319</v>
      </c>
      <c r="E1418" s="237" t="s">
        <v>19</v>
      </c>
      <c r="F1418" s="238" t="s">
        <v>3655</v>
      </c>
      <c r="G1418" s="235"/>
      <c r="H1418" s="239">
        <v>2</v>
      </c>
      <c r="I1418" s="240"/>
      <c r="J1418" s="235"/>
      <c r="K1418" s="235"/>
      <c r="L1418" s="241"/>
      <c r="M1418" s="242"/>
      <c r="N1418" s="243"/>
      <c r="O1418" s="243"/>
      <c r="P1418" s="243"/>
      <c r="Q1418" s="243"/>
      <c r="R1418" s="243"/>
      <c r="S1418" s="243"/>
      <c r="T1418" s="244"/>
      <c r="U1418" s="13"/>
      <c r="V1418" s="13"/>
      <c r="W1418" s="13"/>
      <c r="X1418" s="13"/>
      <c r="Y1418" s="13"/>
      <c r="Z1418" s="13"/>
      <c r="AA1418" s="13"/>
      <c r="AB1418" s="13"/>
      <c r="AC1418" s="13"/>
      <c r="AD1418" s="13"/>
      <c r="AE1418" s="13"/>
      <c r="AT1418" s="245" t="s">
        <v>319</v>
      </c>
      <c r="AU1418" s="245" t="s">
        <v>85</v>
      </c>
      <c r="AV1418" s="13" t="s">
        <v>85</v>
      </c>
      <c r="AW1418" s="13" t="s">
        <v>37</v>
      </c>
      <c r="AX1418" s="13" t="s">
        <v>76</v>
      </c>
      <c r="AY1418" s="245" t="s">
        <v>308</v>
      </c>
    </row>
    <row r="1419" s="14" customFormat="1">
      <c r="A1419" s="14"/>
      <c r="B1419" s="249"/>
      <c r="C1419" s="250"/>
      <c r="D1419" s="236" t="s">
        <v>319</v>
      </c>
      <c r="E1419" s="251" t="s">
        <v>19</v>
      </c>
      <c r="F1419" s="252" t="s">
        <v>3908</v>
      </c>
      <c r="G1419" s="250"/>
      <c r="H1419" s="251" t="s">
        <v>19</v>
      </c>
      <c r="I1419" s="253"/>
      <c r="J1419" s="250"/>
      <c r="K1419" s="250"/>
      <c r="L1419" s="254"/>
      <c r="M1419" s="255"/>
      <c r="N1419" s="256"/>
      <c r="O1419" s="256"/>
      <c r="P1419" s="256"/>
      <c r="Q1419" s="256"/>
      <c r="R1419" s="256"/>
      <c r="S1419" s="256"/>
      <c r="T1419" s="257"/>
      <c r="U1419" s="14"/>
      <c r="V1419" s="14"/>
      <c r="W1419" s="14"/>
      <c r="X1419" s="14"/>
      <c r="Y1419" s="14"/>
      <c r="Z1419" s="14"/>
      <c r="AA1419" s="14"/>
      <c r="AB1419" s="14"/>
      <c r="AC1419" s="14"/>
      <c r="AD1419" s="14"/>
      <c r="AE1419" s="14"/>
      <c r="AT1419" s="258" t="s">
        <v>319</v>
      </c>
      <c r="AU1419" s="258" t="s">
        <v>85</v>
      </c>
      <c r="AV1419" s="14" t="s">
        <v>83</v>
      </c>
      <c r="AW1419" s="14" t="s">
        <v>37</v>
      </c>
      <c r="AX1419" s="14" t="s">
        <v>76</v>
      </c>
      <c r="AY1419" s="258" t="s">
        <v>308</v>
      </c>
    </row>
    <row r="1420" s="13" customFormat="1">
      <c r="A1420" s="13"/>
      <c r="B1420" s="234"/>
      <c r="C1420" s="235"/>
      <c r="D1420" s="236" t="s">
        <v>319</v>
      </c>
      <c r="E1420" s="237" t="s">
        <v>19</v>
      </c>
      <c r="F1420" s="238" t="s">
        <v>83</v>
      </c>
      <c r="G1420" s="235"/>
      <c r="H1420" s="239">
        <v>1</v>
      </c>
      <c r="I1420" s="240"/>
      <c r="J1420" s="235"/>
      <c r="K1420" s="235"/>
      <c r="L1420" s="241"/>
      <c r="M1420" s="242"/>
      <c r="N1420" s="243"/>
      <c r="O1420" s="243"/>
      <c r="P1420" s="243"/>
      <c r="Q1420" s="243"/>
      <c r="R1420" s="243"/>
      <c r="S1420" s="243"/>
      <c r="T1420" s="244"/>
      <c r="U1420" s="13"/>
      <c r="V1420" s="13"/>
      <c r="W1420" s="13"/>
      <c r="X1420" s="13"/>
      <c r="Y1420" s="13"/>
      <c r="Z1420" s="13"/>
      <c r="AA1420" s="13"/>
      <c r="AB1420" s="13"/>
      <c r="AC1420" s="13"/>
      <c r="AD1420" s="13"/>
      <c r="AE1420" s="13"/>
      <c r="AT1420" s="245" t="s">
        <v>319</v>
      </c>
      <c r="AU1420" s="245" t="s">
        <v>85</v>
      </c>
      <c r="AV1420" s="13" t="s">
        <v>85</v>
      </c>
      <c r="AW1420" s="13" t="s">
        <v>37</v>
      </c>
      <c r="AX1420" s="13" t="s">
        <v>76</v>
      </c>
      <c r="AY1420" s="245" t="s">
        <v>308</v>
      </c>
    </row>
    <row r="1421" s="14" customFormat="1">
      <c r="A1421" s="14"/>
      <c r="B1421" s="249"/>
      <c r="C1421" s="250"/>
      <c r="D1421" s="236" t="s">
        <v>319</v>
      </c>
      <c r="E1421" s="251" t="s">
        <v>19</v>
      </c>
      <c r="F1421" s="252" t="s">
        <v>3909</v>
      </c>
      <c r="G1421" s="250"/>
      <c r="H1421" s="251" t="s">
        <v>19</v>
      </c>
      <c r="I1421" s="253"/>
      <c r="J1421" s="250"/>
      <c r="K1421" s="250"/>
      <c r="L1421" s="254"/>
      <c r="M1421" s="255"/>
      <c r="N1421" s="256"/>
      <c r="O1421" s="256"/>
      <c r="P1421" s="256"/>
      <c r="Q1421" s="256"/>
      <c r="R1421" s="256"/>
      <c r="S1421" s="256"/>
      <c r="T1421" s="257"/>
      <c r="U1421" s="14"/>
      <c r="V1421" s="14"/>
      <c r="W1421" s="14"/>
      <c r="X1421" s="14"/>
      <c r="Y1421" s="14"/>
      <c r="Z1421" s="14"/>
      <c r="AA1421" s="14"/>
      <c r="AB1421" s="14"/>
      <c r="AC1421" s="14"/>
      <c r="AD1421" s="14"/>
      <c r="AE1421" s="14"/>
      <c r="AT1421" s="258" t="s">
        <v>319</v>
      </c>
      <c r="AU1421" s="258" t="s">
        <v>85</v>
      </c>
      <c r="AV1421" s="14" t="s">
        <v>83</v>
      </c>
      <c r="AW1421" s="14" t="s">
        <v>37</v>
      </c>
      <c r="AX1421" s="14" t="s">
        <v>76</v>
      </c>
      <c r="AY1421" s="258" t="s">
        <v>308</v>
      </c>
    </row>
    <row r="1422" s="13" customFormat="1">
      <c r="A1422" s="13"/>
      <c r="B1422" s="234"/>
      <c r="C1422" s="235"/>
      <c r="D1422" s="236" t="s">
        <v>319</v>
      </c>
      <c r="E1422" s="237" t="s">
        <v>19</v>
      </c>
      <c r="F1422" s="238" t="s">
        <v>83</v>
      </c>
      <c r="G1422" s="235"/>
      <c r="H1422" s="239">
        <v>1</v>
      </c>
      <c r="I1422" s="240"/>
      <c r="J1422" s="235"/>
      <c r="K1422" s="235"/>
      <c r="L1422" s="241"/>
      <c r="M1422" s="242"/>
      <c r="N1422" s="243"/>
      <c r="O1422" s="243"/>
      <c r="P1422" s="243"/>
      <c r="Q1422" s="243"/>
      <c r="R1422" s="243"/>
      <c r="S1422" s="243"/>
      <c r="T1422" s="244"/>
      <c r="U1422" s="13"/>
      <c r="V1422" s="13"/>
      <c r="W1422" s="13"/>
      <c r="X1422" s="13"/>
      <c r="Y1422" s="13"/>
      <c r="Z1422" s="13"/>
      <c r="AA1422" s="13"/>
      <c r="AB1422" s="13"/>
      <c r="AC1422" s="13"/>
      <c r="AD1422" s="13"/>
      <c r="AE1422" s="13"/>
      <c r="AT1422" s="245" t="s">
        <v>319</v>
      </c>
      <c r="AU1422" s="245" t="s">
        <v>85</v>
      </c>
      <c r="AV1422" s="13" t="s">
        <v>85</v>
      </c>
      <c r="AW1422" s="13" t="s">
        <v>37</v>
      </c>
      <c r="AX1422" s="13" t="s">
        <v>76</v>
      </c>
      <c r="AY1422" s="245" t="s">
        <v>308</v>
      </c>
    </row>
    <row r="1423" s="14" customFormat="1">
      <c r="A1423" s="14"/>
      <c r="B1423" s="249"/>
      <c r="C1423" s="250"/>
      <c r="D1423" s="236" t="s">
        <v>319</v>
      </c>
      <c r="E1423" s="251" t="s">
        <v>19</v>
      </c>
      <c r="F1423" s="252" t="s">
        <v>3910</v>
      </c>
      <c r="G1423" s="250"/>
      <c r="H1423" s="251" t="s">
        <v>19</v>
      </c>
      <c r="I1423" s="253"/>
      <c r="J1423" s="250"/>
      <c r="K1423" s="250"/>
      <c r="L1423" s="254"/>
      <c r="M1423" s="255"/>
      <c r="N1423" s="256"/>
      <c r="O1423" s="256"/>
      <c r="P1423" s="256"/>
      <c r="Q1423" s="256"/>
      <c r="R1423" s="256"/>
      <c r="S1423" s="256"/>
      <c r="T1423" s="257"/>
      <c r="U1423" s="14"/>
      <c r="V1423" s="14"/>
      <c r="W1423" s="14"/>
      <c r="X1423" s="14"/>
      <c r="Y1423" s="14"/>
      <c r="Z1423" s="14"/>
      <c r="AA1423" s="14"/>
      <c r="AB1423" s="14"/>
      <c r="AC1423" s="14"/>
      <c r="AD1423" s="14"/>
      <c r="AE1423" s="14"/>
      <c r="AT1423" s="258" t="s">
        <v>319</v>
      </c>
      <c r="AU1423" s="258" t="s">
        <v>85</v>
      </c>
      <c r="AV1423" s="14" t="s">
        <v>83</v>
      </c>
      <c r="AW1423" s="14" t="s">
        <v>37</v>
      </c>
      <c r="AX1423" s="14" t="s">
        <v>76</v>
      </c>
      <c r="AY1423" s="258" t="s">
        <v>308</v>
      </c>
    </row>
    <row r="1424" s="13" customFormat="1">
      <c r="A1424" s="13"/>
      <c r="B1424" s="234"/>
      <c r="C1424" s="235"/>
      <c r="D1424" s="236" t="s">
        <v>319</v>
      </c>
      <c r="E1424" s="237" t="s">
        <v>19</v>
      </c>
      <c r="F1424" s="238" t="s">
        <v>83</v>
      </c>
      <c r="G1424" s="235"/>
      <c r="H1424" s="239">
        <v>1</v>
      </c>
      <c r="I1424" s="240"/>
      <c r="J1424" s="235"/>
      <c r="K1424" s="235"/>
      <c r="L1424" s="241"/>
      <c r="M1424" s="242"/>
      <c r="N1424" s="243"/>
      <c r="O1424" s="243"/>
      <c r="P1424" s="243"/>
      <c r="Q1424" s="243"/>
      <c r="R1424" s="243"/>
      <c r="S1424" s="243"/>
      <c r="T1424" s="244"/>
      <c r="U1424" s="13"/>
      <c r="V1424" s="13"/>
      <c r="W1424" s="13"/>
      <c r="X1424" s="13"/>
      <c r="Y1424" s="13"/>
      <c r="Z1424" s="13"/>
      <c r="AA1424" s="13"/>
      <c r="AB1424" s="13"/>
      <c r="AC1424" s="13"/>
      <c r="AD1424" s="13"/>
      <c r="AE1424" s="13"/>
      <c r="AT1424" s="245" t="s">
        <v>319</v>
      </c>
      <c r="AU1424" s="245" t="s">
        <v>85</v>
      </c>
      <c r="AV1424" s="13" t="s">
        <v>85</v>
      </c>
      <c r="AW1424" s="13" t="s">
        <v>37</v>
      </c>
      <c r="AX1424" s="13" t="s">
        <v>76</v>
      </c>
      <c r="AY1424" s="245" t="s">
        <v>308</v>
      </c>
    </row>
    <row r="1425" s="14" customFormat="1">
      <c r="A1425" s="14"/>
      <c r="B1425" s="249"/>
      <c r="C1425" s="250"/>
      <c r="D1425" s="236" t="s">
        <v>319</v>
      </c>
      <c r="E1425" s="251" t="s">
        <v>19</v>
      </c>
      <c r="F1425" s="252" t="s">
        <v>3911</v>
      </c>
      <c r="G1425" s="250"/>
      <c r="H1425" s="251" t="s">
        <v>19</v>
      </c>
      <c r="I1425" s="253"/>
      <c r="J1425" s="250"/>
      <c r="K1425" s="250"/>
      <c r="L1425" s="254"/>
      <c r="M1425" s="255"/>
      <c r="N1425" s="256"/>
      <c r="O1425" s="256"/>
      <c r="P1425" s="256"/>
      <c r="Q1425" s="256"/>
      <c r="R1425" s="256"/>
      <c r="S1425" s="256"/>
      <c r="T1425" s="257"/>
      <c r="U1425" s="14"/>
      <c r="V1425" s="14"/>
      <c r="W1425" s="14"/>
      <c r="X1425" s="14"/>
      <c r="Y1425" s="14"/>
      <c r="Z1425" s="14"/>
      <c r="AA1425" s="14"/>
      <c r="AB1425" s="14"/>
      <c r="AC1425" s="14"/>
      <c r="AD1425" s="14"/>
      <c r="AE1425" s="14"/>
      <c r="AT1425" s="258" t="s">
        <v>319</v>
      </c>
      <c r="AU1425" s="258" t="s">
        <v>85</v>
      </c>
      <c r="AV1425" s="14" t="s">
        <v>83</v>
      </c>
      <c r="AW1425" s="14" t="s">
        <v>37</v>
      </c>
      <c r="AX1425" s="14" t="s">
        <v>76</v>
      </c>
      <c r="AY1425" s="258" t="s">
        <v>308</v>
      </c>
    </row>
    <row r="1426" s="13" customFormat="1">
      <c r="A1426" s="13"/>
      <c r="B1426" s="234"/>
      <c r="C1426" s="235"/>
      <c r="D1426" s="236" t="s">
        <v>319</v>
      </c>
      <c r="E1426" s="237" t="s">
        <v>19</v>
      </c>
      <c r="F1426" s="238" t="s">
        <v>83</v>
      </c>
      <c r="G1426" s="235"/>
      <c r="H1426" s="239">
        <v>1</v>
      </c>
      <c r="I1426" s="240"/>
      <c r="J1426" s="235"/>
      <c r="K1426" s="235"/>
      <c r="L1426" s="241"/>
      <c r="M1426" s="242"/>
      <c r="N1426" s="243"/>
      <c r="O1426" s="243"/>
      <c r="P1426" s="243"/>
      <c r="Q1426" s="243"/>
      <c r="R1426" s="243"/>
      <c r="S1426" s="243"/>
      <c r="T1426" s="244"/>
      <c r="U1426" s="13"/>
      <c r="V1426" s="13"/>
      <c r="W1426" s="13"/>
      <c r="X1426" s="13"/>
      <c r="Y1426" s="13"/>
      <c r="Z1426" s="13"/>
      <c r="AA1426" s="13"/>
      <c r="AB1426" s="13"/>
      <c r="AC1426" s="13"/>
      <c r="AD1426" s="13"/>
      <c r="AE1426" s="13"/>
      <c r="AT1426" s="245" t="s">
        <v>319</v>
      </c>
      <c r="AU1426" s="245" t="s">
        <v>85</v>
      </c>
      <c r="AV1426" s="13" t="s">
        <v>85</v>
      </c>
      <c r="AW1426" s="13" t="s">
        <v>37</v>
      </c>
      <c r="AX1426" s="13" t="s">
        <v>76</v>
      </c>
      <c r="AY1426" s="245" t="s">
        <v>308</v>
      </c>
    </row>
    <row r="1427" s="14" customFormat="1">
      <c r="A1427" s="14"/>
      <c r="B1427" s="249"/>
      <c r="C1427" s="250"/>
      <c r="D1427" s="236" t="s">
        <v>319</v>
      </c>
      <c r="E1427" s="251" t="s">
        <v>19</v>
      </c>
      <c r="F1427" s="252" t="s">
        <v>3912</v>
      </c>
      <c r="G1427" s="250"/>
      <c r="H1427" s="251" t="s">
        <v>19</v>
      </c>
      <c r="I1427" s="253"/>
      <c r="J1427" s="250"/>
      <c r="K1427" s="250"/>
      <c r="L1427" s="254"/>
      <c r="M1427" s="255"/>
      <c r="N1427" s="256"/>
      <c r="O1427" s="256"/>
      <c r="P1427" s="256"/>
      <c r="Q1427" s="256"/>
      <c r="R1427" s="256"/>
      <c r="S1427" s="256"/>
      <c r="T1427" s="257"/>
      <c r="U1427" s="14"/>
      <c r="V1427" s="14"/>
      <c r="W1427" s="14"/>
      <c r="X1427" s="14"/>
      <c r="Y1427" s="14"/>
      <c r="Z1427" s="14"/>
      <c r="AA1427" s="14"/>
      <c r="AB1427" s="14"/>
      <c r="AC1427" s="14"/>
      <c r="AD1427" s="14"/>
      <c r="AE1427" s="14"/>
      <c r="AT1427" s="258" t="s">
        <v>319</v>
      </c>
      <c r="AU1427" s="258" t="s">
        <v>85</v>
      </c>
      <c r="AV1427" s="14" t="s">
        <v>83</v>
      </c>
      <c r="AW1427" s="14" t="s">
        <v>37</v>
      </c>
      <c r="AX1427" s="14" t="s">
        <v>76</v>
      </c>
      <c r="AY1427" s="258" t="s">
        <v>308</v>
      </c>
    </row>
    <row r="1428" s="13" customFormat="1">
      <c r="A1428" s="13"/>
      <c r="B1428" s="234"/>
      <c r="C1428" s="235"/>
      <c r="D1428" s="236" t="s">
        <v>319</v>
      </c>
      <c r="E1428" s="237" t="s">
        <v>19</v>
      </c>
      <c r="F1428" s="238" t="s">
        <v>3655</v>
      </c>
      <c r="G1428" s="235"/>
      <c r="H1428" s="239">
        <v>2</v>
      </c>
      <c r="I1428" s="240"/>
      <c r="J1428" s="235"/>
      <c r="K1428" s="235"/>
      <c r="L1428" s="241"/>
      <c r="M1428" s="242"/>
      <c r="N1428" s="243"/>
      <c r="O1428" s="243"/>
      <c r="P1428" s="243"/>
      <c r="Q1428" s="243"/>
      <c r="R1428" s="243"/>
      <c r="S1428" s="243"/>
      <c r="T1428" s="244"/>
      <c r="U1428" s="13"/>
      <c r="V1428" s="13"/>
      <c r="W1428" s="13"/>
      <c r="X1428" s="13"/>
      <c r="Y1428" s="13"/>
      <c r="Z1428" s="13"/>
      <c r="AA1428" s="13"/>
      <c r="AB1428" s="13"/>
      <c r="AC1428" s="13"/>
      <c r="AD1428" s="13"/>
      <c r="AE1428" s="13"/>
      <c r="AT1428" s="245" t="s">
        <v>319</v>
      </c>
      <c r="AU1428" s="245" t="s">
        <v>85</v>
      </c>
      <c r="AV1428" s="13" t="s">
        <v>85</v>
      </c>
      <c r="AW1428" s="13" t="s">
        <v>37</v>
      </c>
      <c r="AX1428" s="13" t="s">
        <v>76</v>
      </c>
      <c r="AY1428" s="245" t="s">
        <v>308</v>
      </c>
    </row>
    <row r="1429" s="14" customFormat="1">
      <c r="A1429" s="14"/>
      <c r="B1429" s="249"/>
      <c r="C1429" s="250"/>
      <c r="D1429" s="236" t="s">
        <v>319</v>
      </c>
      <c r="E1429" s="251" t="s">
        <v>19</v>
      </c>
      <c r="F1429" s="252" t="s">
        <v>3913</v>
      </c>
      <c r="G1429" s="250"/>
      <c r="H1429" s="251" t="s">
        <v>19</v>
      </c>
      <c r="I1429" s="253"/>
      <c r="J1429" s="250"/>
      <c r="K1429" s="250"/>
      <c r="L1429" s="254"/>
      <c r="M1429" s="255"/>
      <c r="N1429" s="256"/>
      <c r="O1429" s="256"/>
      <c r="P1429" s="256"/>
      <c r="Q1429" s="256"/>
      <c r="R1429" s="256"/>
      <c r="S1429" s="256"/>
      <c r="T1429" s="257"/>
      <c r="U1429" s="14"/>
      <c r="V1429" s="14"/>
      <c r="W1429" s="14"/>
      <c r="X1429" s="14"/>
      <c r="Y1429" s="14"/>
      <c r="Z1429" s="14"/>
      <c r="AA1429" s="14"/>
      <c r="AB1429" s="14"/>
      <c r="AC1429" s="14"/>
      <c r="AD1429" s="14"/>
      <c r="AE1429" s="14"/>
      <c r="AT1429" s="258" t="s">
        <v>319</v>
      </c>
      <c r="AU1429" s="258" t="s">
        <v>85</v>
      </c>
      <c r="AV1429" s="14" t="s">
        <v>83</v>
      </c>
      <c r="AW1429" s="14" t="s">
        <v>37</v>
      </c>
      <c r="AX1429" s="14" t="s">
        <v>76</v>
      </c>
      <c r="AY1429" s="258" t="s">
        <v>308</v>
      </c>
    </row>
    <row r="1430" s="13" customFormat="1">
      <c r="A1430" s="13"/>
      <c r="B1430" s="234"/>
      <c r="C1430" s="235"/>
      <c r="D1430" s="236" t="s">
        <v>319</v>
      </c>
      <c r="E1430" s="237" t="s">
        <v>19</v>
      </c>
      <c r="F1430" s="238" t="s">
        <v>3655</v>
      </c>
      <c r="G1430" s="235"/>
      <c r="H1430" s="239">
        <v>2</v>
      </c>
      <c r="I1430" s="240"/>
      <c r="J1430" s="235"/>
      <c r="K1430" s="235"/>
      <c r="L1430" s="241"/>
      <c r="M1430" s="242"/>
      <c r="N1430" s="243"/>
      <c r="O1430" s="243"/>
      <c r="P1430" s="243"/>
      <c r="Q1430" s="243"/>
      <c r="R1430" s="243"/>
      <c r="S1430" s="243"/>
      <c r="T1430" s="244"/>
      <c r="U1430" s="13"/>
      <c r="V1430" s="13"/>
      <c r="W1430" s="13"/>
      <c r="X1430" s="13"/>
      <c r="Y1430" s="13"/>
      <c r="Z1430" s="13"/>
      <c r="AA1430" s="13"/>
      <c r="AB1430" s="13"/>
      <c r="AC1430" s="13"/>
      <c r="AD1430" s="13"/>
      <c r="AE1430" s="13"/>
      <c r="AT1430" s="245" t="s">
        <v>319</v>
      </c>
      <c r="AU1430" s="245" t="s">
        <v>85</v>
      </c>
      <c r="AV1430" s="13" t="s">
        <v>85</v>
      </c>
      <c r="AW1430" s="13" t="s">
        <v>37</v>
      </c>
      <c r="AX1430" s="13" t="s">
        <v>76</v>
      </c>
      <c r="AY1430" s="245" t="s">
        <v>308</v>
      </c>
    </row>
    <row r="1431" s="15" customFormat="1">
      <c r="A1431" s="15"/>
      <c r="B1431" s="259"/>
      <c r="C1431" s="260"/>
      <c r="D1431" s="236" t="s">
        <v>319</v>
      </c>
      <c r="E1431" s="261" t="s">
        <v>19</v>
      </c>
      <c r="F1431" s="262" t="s">
        <v>448</v>
      </c>
      <c r="G1431" s="260"/>
      <c r="H1431" s="263">
        <v>10</v>
      </c>
      <c r="I1431" s="264"/>
      <c r="J1431" s="260"/>
      <c r="K1431" s="260"/>
      <c r="L1431" s="265"/>
      <c r="M1431" s="266"/>
      <c r="N1431" s="267"/>
      <c r="O1431" s="267"/>
      <c r="P1431" s="267"/>
      <c r="Q1431" s="267"/>
      <c r="R1431" s="267"/>
      <c r="S1431" s="267"/>
      <c r="T1431" s="268"/>
      <c r="U1431" s="15"/>
      <c r="V1431" s="15"/>
      <c r="W1431" s="15"/>
      <c r="X1431" s="15"/>
      <c r="Y1431" s="15"/>
      <c r="Z1431" s="15"/>
      <c r="AA1431" s="15"/>
      <c r="AB1431" s="15"/>
      <c r="AC1431" s="15"/>
      <c r="AD1431" s="15"/>
      <c r="AE1431" s="15"/>
      <c r="AT1431" s="269" t="s">
        <v>319</v>
      </c>
      <c r="AU1431" s="269" t="s">
        <v>85</v>
      </c>
      <c r="AV1431" s="15" t="s">
        <v>315</v>
      </c>
      <c r="AW1431" s="15" t="s">
        <v>37</v>
      </c>
      <c r="AX1431" s="15" t="s">
        <v>83</v>
      </c>
      <c r="AY1431" s="269" t="s">
        <v>308</v>
      </c>
    </row>
    <row r="1432" s="2" customFormat="1" ht="16.5" customHeight="1">
      <c r="A1432" s="41"/>
      <c r="B1432" s="42"/>
      <c r="C1432" s="216" t="s">
        <v>3993</v>
      </c>
      <c r="D1432" s="216" t="s">
        <v>310</v>
      </c>
      <c r="E1432" s="217" t="s">
        <v>3994</v>
      </c>
      <c r="F1432" s="218" t="s">
        <v>3995</v>
      </c>
      <c r="G1432" s="219" t="s">
        <v>323</v>
      </c>
      <c r="H1432" s="220">
        <v>4</v>
      </c>
      <c r="I1432" s="221"/>
      <c r="J1432" s="222">
        <f>ROUND(I1432*H1432,2)</f>
        <v>0</v>
      </c>
      <c r="K1432" s="218" t="s">
        <v>314</v>
      </c>
      <c r="L1432" s="47"/>
      <c r="M1432" s="223" t="s">
        <v>19</v>
      </c>
      <c r="N1432" s="224" t="s">
        <v>47</v>
      </c>
      <c r="O1432" s="87"/>
      <c r="P1432" s="225">
        <f>O1432*H1432</f>
        <v>0</v>
      </c>
      <c r="Q1432" s="225">
        <v>0</v>
      </c>
      <c r="R1432" s="225">
        <f>Q1432*H1432</f>
        <v>0</v>
      </c>
      <c r="S1432" s="225">
        <v>0</v>
      </c>
      <c r="T1432" s="226">
        <f>S1432*H1432</f>
        <v>0</v>
      </c>
      <c r="U1432" s="41"/>
      <c r="V1432" s="41"/>
      <c r="W1432" s="41"/>
      <c r="X1432" s="41"/>
      <c r="Y1432" s="41"/>
      <c r="Z1432" s="41"/>
      <c r="AA1432" s="41"/>
      <c r="AB1432" s="41"/>
      <c r="AC1432" s="41"/>
      <c r="AD1432" s="41"/>
      <c r="AE1432" s="41"/>
      <c r="AR1432" s="227" t="s">
        <v>782</v>
      </c>
      <c r="AT1432" s="227" t="s">
        <v>310</v>
      </c>
      <c r="AU1432" s="227" t="s">
        <v>85</v>
      </c>
      <c r="AY1432" s="20" t="s">
        <v>308</v>
      </c>
      <c r="BE1432" s="228">
        <f>IF(N1432="základní",J1432,0)</f>
        <v>0</v>
      </c>
      <c r="BF1432" s="228">
        <f>IF(N1432="snížená",J1432,0)</f>
        <v>0</v>
      </c>
      <c r="BG1432" s="228">
        <f>IF(N1432="zákl. přenesená",J1432,0)</f>
        <v>0</v>
      </c>
      <c r="BH1432" s="228">
        <f>IF(N1432="sníž. přenesená",J1432,0)</f>
        <v>0</v>
      </c>
      <c r="BI1432" s="228">
        <f>IF(N1432="nulová",J1432,0)</f>
        <v>0</v>
      </c>
      <c r="BJ1432" s="20" t="s">
        <v>83</v>
      </c>
      <c r="BK1432" s="228">
        <f>ROUND(I1432*H1432,2)</f>
        <v>0</v>
      </c>
      <c r="BL1432" s="20" t="s">
        <v>782</v>
      </c>
      <c r="BM1432" s="227" t="s">
        <v>3996</v>
      </c>
    </row>
    <row r="1433" s="2" customFormat="1">
      <c r="A1433" s="41"/>
      <c r="B1433" s="42"/>
      <c r="C1433" s="43"/>
      <c r="D1433" s="229" t="s">
        <v>317</v>
      </c>
      <c r="E1433" s="43"/>
      <c r="F1433" s="230" t="s">
        <v>3997</v>
      </c>
      <c r="G1433" s="43"/>
      <c r="H1433" s="43"/>
      <c r="I1433" s="231"/>
      <c r="J1433" s="43"/>
      <c r="K1433" s="43"/>
      <c r="L1433" s="47"/>
      <c r="M1433" s="232"/>
      <c r="N1433" s="233"/>
      <c r="O1433" s="87"/>
      <c r="P1433" s="87"/>
      <c r="Q1433" s="87"/>
      <c r="R1433" s="87"/>
      <c r="S1433" s="87"/>
      <c r="T1433" s="88"/>
      <c r="U1433" s="41"/>
      <c r="V1433" s="41"/>
      <c r="W1433" s="41"/>
      <c r="X1433" s="41"/>
      <c r="Y1433" s="41"/>
      <c r="Z1433" s="41"/>
      <c r="AA1433" s="41"/>
      <c r="AB1433" s="41"/>
      <c r="AC1433" s="41"/>
      <c r="AD1433" s="41"/>
      <c r="AE1433" s="41"/>
      <c r="AT1433" s="20" t="s">
        <v>317</v>
      </c>
      <c r="AU1433" s="20" t="s">
        <v>85</v>
      </c>
    </row>
    <row r="1434" s="14" customFormat="1">
      <c r="A1434" s="14"/>
      <c r="B1434" s="249"/>
      <c r="C1434" s="250"/>
      <c r="D1434" s="236" t="s">
        <v>319</v>
      </c>
      <c r="E1434" s="251" t="s">
        <v>19</v>
      </c>
      <c r="F1434" s="252" t="s">
        <v>3043</v>
      </c>
      <c r="G1434" s="250"/>
      <c r="H1434" s="251" t="s">
        <v>19</v>
      </c>
      <c r="I1434" s="253"/>
      <c r="J1434" s="250"/>
      <c r="K1434" s="250"/>
      <c r="L1434" s="254"/>
      <c r="M1434" s="255"/>
      <c r="N1434" s="256"/>
      <c r="O1434" s="256"/>
      <c r="P1434" s="256"/>
      <c r="Q1434" s="256"/>
      <c r="R1434" s="256"/>
      <c r="S1434" s="256"/>
      <c r="T1434" s="257"/>
      <c r="U1434" s="14"/>
      <c r="V1434" s="14"/>
      <c r="W1434" s="14"/>
      <c r="X1434" s="14"/>
      <c r="Y1434" s="14"/>
      <c r="Z1434" s="14"/>
      <c r="AA1434" s="14"/>
      <c r="AB1434" s="14"/>
      <c r="AC1434" s="14"/>
      <c r="AD1434" s="14"/>
      <c r="AE1434" s="14"/>
      <c r="AT1434" s="258" t="s">
        <v>319</v>
      </c>
      <c r="AU1434" s="258" t="s">
        <v>85</v>
      </c>
      <c r="AV1434" s="14" t="s">
        <v>83</v>
      </c>
      <c r="AW1434" s="14" t="s">
        <v>37</v>
      </c>
      <c r="AX1434" s="14" t="s">
        <v>76</v>
      </c>
      <c r="AY1434" s="258" t="s">
        <v>308</v>
      </c>
    </row>
    <row r="1435" s="14" customFormat="1">
      <c r="A1435" s="14"/>
      <c r="B1435" s="249"/>
      <c r="C1435" s="250"/>
      <c r="D1435" s="236" t="s">
        <v>319</v>
      </c>
      <c r="E1435" s="251" t="s">
        <v>19</v>
      </c>
      <c r="F1435" s="252" t="s">
        <v>3907</v>
      </c>
      <c r="G1435" s="250"/>
      <c r="H1435" s="251" t="s">
        <v>19</v>
      </c>
      <c r="I1435" s="253"/>
      <c r="J1435" s="250"/>
      <c r="K1435" s="250"/>
      <c r="L1435" s="254"/>
      <c r="M1435" s="255"/>
      <c r="N1435" s="256"/>
      <c r="O1435" s="256"/>
      <c r="P1435" s="256"/>
      <c r="Q1435" s="256"/>
      <c r="R1435" s="256"/>
      <c r="S1435" s="256"/>
      <c r="T1435" s="257"/>
      <c r="U1435" s="14"/>
      <c r="V1435" s="14"/>
      <c r="W1435" s="14"/>
      <c r="X1435" s="14"/>
      <c r="Y1435" s="14"/>
      <c r="Z1435" s="14"/>
      <c r="AA1435" s="14"/>
      <c r="AB1435" s="14"/>
      <c r="AC1435" s="14"/>
      <c r="AD1435" s="14"/>
      <c r="AE1435" s="14"/>
      <c r="AT1435" s="258" t="s">
        <v>319</v>
      </c>
      <c r="AU1435" s="258" t="s">
        <v>85</v>
      </c>
      <c r="AV1435" s="14" t="s">
        <v>83</v>
      </c>
      <c r="AW1435" s="14" t="s">
        <v>37</v>
      </c>
      <c r="AX1435" s="14" t="s">
        <v>76</v>
      </c>
      <c r="AY1435" s="258" t="s">
        <v>308</v>
      </c>
    </row>
    <row r="1436" s="13" customFormat="1">
      <c r="A1436" s="13"/>
      <c r="B1436" s="234"/>
      <c r="C1436" s="235"/>
      <c r="D1436" s="236" t="s">
        <v>319</v>
      </c>
      <c r="E1436" s="237" t="s">
        <v>19</v>
      </c>
      <c r="F1436" s="238" t="s">
        <v>83</v>
      </c>
      <c r="G1436" s="235"/>
      <c r="H1436" s="239">
        <v>1</v>
      </c>
      <c r="I1436" s="240"/>
      <c r="J1436" s="235"/>
      <c r="K1436" s="235"/>
      <c r="L1436" s="241"/>
      <c r="M1436" s="242"/>
      <c r="N1436" s="243"/>
      <c r="O1436" s="243"/>
      <c r="P1436" s="243"/>
      <c r="Q1436" s="243"/>
      <c r="R1436" s="243"/>
      <c r="S1436" s="243"/>
      <c r="T1436" s="244"/>
      <c r="U1436" s="13"/>
      <c r="V1436" s="13"/>
      <c r="W1436" s="13"/>
      <c r="X1436" s="13"/>
      <c r="Y1436" s="13"/>
      <c r="Z1436" s="13"/>
      <c r="AA1436" s="13"/>
      <c r="AB1436" s="13"/>
      <c r="AC1436" s="13"/>
      <c r="AD1436" s="13"/>
      <c r="AE1436" s="13"/>
      <c r="AT1436" s="245" t="s">
        <v>319</v>
      </c>
      <c r="AU1436" s="245" t="s">
        <v>85</v>
      </c>
      <c r="AV1436" s="13" t="s">
        <v>85</v>
      </c>
      <c r="AW1436" s="13" t="s">
        <v>37</v>
      </c>
      <c r="AX1436" s="13" t="s">
        <v>76</v>
      </c>
      <c r="AY1436" s="245" t="s">
        <v>308</v>
      </c>
    </row>
    <row r="1437" s="14" customFormat="1">
      <c r="A1437" s="14"/>
      <c r="B1437" s="249"/>
      <c r="C1437" s="250"/>
      <c r="D1437" s="236" t="s">
        <v>319</v>
      </c>
      <c r="E1437" s="251" t="s">
        <v>19</v>
      </c>
      <c r="F1437" s="252" t="s">
        <v>3910</v>
      </c>
      <c r="G1437" s="250"/>
      <c r="H1437" s="251" t="s">
        <v>19</v>
      </c>
      <c r="I1437" s="253"/>
      <c r="J1437" s="250"/>
      <c r="K1437" s="250"/>
      <c r="L1437" s="254"/>
      <c r="M1437" s="255"/>
      <c r="N1437" s="256"/>
      <c r="O1437" s="256"/>
      <c r="P1437" s="256"/>
      <c r="Q1437" s="256"/>
      <c r="R1437" s="256"/>
      <c r="S1437" s="256"/>
      <c r="T1437" s="257"/>
      <c r="U1437" s="14"/>
      <c r="V1437" s="14"/>
      <c r="W1437" s="14"/>
      <c r="X1437" s="14"/>
      <c r="Y1437" s="14"/>
      <c r="Z1437" s="14"/>
      <c r="AA1437" s="14"/>
      <c r="AB1437" s="14"/>
      <c r="AC1437" s="14"/>
      <c r="AD1437" s="14"/>
      <c r="AE1437" s="14"/>
      <c r="AT1437" s="258" t="s">
        <v>319</v>
      </c>
      <c r="AU1437" s="258" t="s">
        <v>85</v>
      </c>
      <c r="AV1437" s="14" t="s">
        <v>83</v>
      </c>
      <c r="AW1437" s="14" t="s">
        <v>37</v>
      </c>
      <c r="AX1437" s="14" t="s">
        <v>76</v>
      </c>
      <c r="AY1437" s="258" t="s">
        <v>308</v>
      </c>
    </row>
    <row r="1438" s="13" customFormat="1">
      <c r="A1438" s="13"/>
      <c r="B1438" s="234"/>
      <c r="C1438" s="235"/>
      <c r="D1438" s="236" t="s">
        <v>319</v>
      </c>
      <c r="E1438" s="237" t="s">
        <v>19</v>
      </c>
      <c r="F1438" s="238" t="s">
        <v>83</v>
      </c>
      <c r="G1438" s="235"/>
      <c r="H1438" s="239">
        <v>1</v>
      </c>
      <c r="I1438" s="240"/>
      <c r="J1438" s="235"/>
      <c r="K1438" s="235"/>
      <c r="L1438" s="241"/>
      <c r="M1438" s="242"/>
      <c r="N1438" s="243"/>
      <c r="O1438" s="243"/>
      <c r="P1438" s="243"/>
      <c r="Q1438" s="243"/>
      <c r="R1438" s="243"/>
      <c r="S1438" s="243"/>
      <c r="T1438" s="244"/>
      <c r="U1438" s="13"/>
      <c r="V1438" s="13"/>
      <c r="W1438" s="13"/>
      <c r="X1438" s="13"/>
      <c r="Y1438" s="13"/>
      <c r="Z1438" s="13"/>
      <c r="AA1438" s="13"/>
      <c r="AB1438" s="13"/>
      <c r="AC1438" s="13"/>
      <c r="AD1438" s="13"/>
      <c r="AE1438" s="13"/>
      <c r="AT1438" s="245" t="s">
        <v>319</v>
      </c>
      <c r="AU1438" s="245" t="s">
        <v>85</v>
      </c>
      <c r="AV1438" s="13" t="s">
        <v>85</v>
      </c>
      <c r="AW1438" s="13" t="s">
        <v>37</v>
      </c>
      <c r="AX1438" s="13" t="s">
        <v>76</v>
      </c>
      <c r="AY1438" s="245" t="s">
        <v>308</v>
      </c>
    </row>
    <row r="1439" s="14" customFormat="1">
      <c r="A1439" s="14"/>
      <c r="B1439" s="249"/>
      <c r="C1439" s="250"/>
      <c r="D1439" s="236" t="s">
        <v>319</v>
      </c>
      <c r="E1439" s="251" t="s">
        <v>19</v>
      </c>
      <c r="F1439" s="252" t="s">
        <v>3912</v>
      </c>
      <c r="G1439" s="250"/>
      <c r="H1439" s="251" t="s">
        <v>19</v>
      </c>
      <c r="I1439" s="253"/>
      <c r="J1439" s="250"/>
      <c r="K1439" s="250"/>
      <c r="L1439" s="254"/>
      <c r="M1439" s="255"/>
      <c r="N1439" s="256"/>
      <c r="O1439" s="256"/>
      <c r="P1439" s="256"/>
      <c r="Q1439" s="256"/>
      <c r="R1439" s="256"/>
      <c r="S1439" s="256"/>
      <c r="T1439" s="257"/>
      <c r="U1439" s="14"/>
      <c r="V1439" s="14"/>
      <c r="W1439" s="14"/>
      <c r="X1439" s="14"/>
      <c r="Y1439" s="14"/>
      <c r="Z1439" s="14"/>
      <c r="AA1439" s="14"/>
      <c r="AB1439" s="14"/>
      <c r="AC1439" s="14"/>
      <c r="AD1439" s="14"/>
      <c r="AE1439" s="14"/>
      <c r="AT1439" s="258" t="s">
        <v>319</v>
      </c>
      <c r="AU1439" s="258" t="s">
        <v>85</v>
      </c>
      <c r="AV1439" s="14" t="s">
        <v>83</v>
      </c>
      <c r="AW1439" s="14" t="s">
        <v>37</v>
      </c>
      <c r="AX1439" s="14" t="s">
        <v>76</v>
      </c>
      <c r="AY1439" s="258" t="s">
        <v>308</v>
      </c>
    </row>
    <row r="1440" s="13" customFormat="1">
      <c r="A1440" s="13"/>
      <c r="B1440" s="234"/>
      <c r="C1440" s="235"/>
      <c r="D1440" s="236" t="s">
        <v>319</v>
      </c>
      <c r="E1440" s="237" t="s">
        <v>19</v>
      </c>
      <c r="F1440" s="238" t="s">
        <v>83</v>
      </c>
      <c r="G1440" s="235"/>
      <c r="H1440" s="239">
        <v>1</v>
      </c>
      <c r="I1440" s="240"/>
      <c r="J1440" s="235"/>
      <c r="K1440" s="235"/>
      <c r="L1440" s="241"/>
      <c r="M1440" s="242"/>
      <c r="N1440" s="243"/>
      <c r="O1440" s="243"/>
      <c r="P1440" s="243"/>
      <c r="Q1440" s="243"/>
      <c r="R1440" s="243"/>
      <c r="S1440" s="243"/>
      <c r="T1440" s="244"/>
      <c r="U1440" s="13"/>
      <c r="V1440" s="13"/>
      <c r="W1440" s="13"/>
      <c r="X1440" s="13"/>
      <c r="Y1440" s="13"/>
      <c r="Z1440" s="13"/>
      <c r="AA1440" s="13"/>
      <c r="AB1440" s="13"/>
      <c r="AC1440" s="13"/>
      <c r="AD1440" s="13"/>
      <c r="AE1440" s="13"/>
      <c r="AT1440" s="245" t="s">
        <v>319</v>
      </c>
      <c r="AU1440" s="245" t="s">
        <v>85</v>
      </c>
      <c r="AV1440" s="13" t="s">
        <v>85</v>
      </c>
      <c r="AW1440" s="13" t="s">
        <v>37</v>
      </c>
      <c r="AX1440" s="13" t="s">
        <v>76</v>
      </c>
      <c r="AY1440" s="245" t="s">
        <v>308</v>
      </c>
    </row>
    <row r="1441" s="14" customFormat="1">
      <c r="A1441" s="14"/>
      <c r="B1441" s="249"/>
      <c r="C1441" s="250"/>
      <c r="D1441" s="236" t="s">
        <v>319</v>
      </c>
      <c r="E1441" s="251" t="s">
        <v>19</v>
      </c>
      <c r="F1441" s="252" t="s">
        <v>3913</v>
      </c>
      <c r="G1441" s="250"/>
      <c r="H1441" s="251" t="s">
        <v>19</v>
      </c>
      <c r="I1441" s="253"/>
      <c r="J1441" s="250"/>
      <c r="K1441" s="250"/>
      <c r="L1441" s="254"/>
      <c r="M1441" s="255"/>
      <c r="N1441" s="256"/>
      <c r="O1441" s="256"/>
      <c r="P1441" s="256"/>
      <c r="Q1441" s="256"/>
      <c r="R1441" s="256"/>
      <c r="S1441" s="256"/>
      <c r="T1441" s="257"/>
      <c r="U1441" s="14"/>
      <c r="V1441" s="14"/>
      <c r="W1441" s="14"/>
      <c r="X1441" s="14"/>
      <c r="Y1441" s="14"/>
      <c r="Z1441" s="14"/>
      <c r="AA1441" s="14"/>
      <c r="AB1441" s="14"/>
      <c r="AC1441" s="14"/>
      <c r="AD1441" s="14"/>
      <c r="AE1441" s="14"/>
      <c r="AT1441" s="258" t="s">
        <v>319</v>
      </c>
      <c r="AU1441" s="258" t="s">
        <v>85</v>
      </c>
      <c r="AV1441" s="14" t="s">
        <v>83</v>
      </c>
      <c r="AW1441" s="14" t="s">
        <v>37</v>
      </c>
      <c r="AX1441" s="14" t="s">
        <v>76</v>
      </c>
      <c r="AY1441" s="258" t="s">
        <v>308</v>
      </c>
    </row>
    <row r="1442" s="13" customFormat="1">
      <c r="A1442" s="13"/>
      <c r="B1442" s="234"/>
      <c r="C1442" s="235"/>
      <c r="D1442" s="236" t="s">
        <v>319</v>
      </c>
      <c r="E1442" s="237" t="s">
        <v>19</v>
      </c>
      <c r="F1442" s="238" t="s">
        <v>83</v>
      </c>
      <c r="G1442" s="235"/>
      <c r="H1442" s="239">
        <v>1</v>
      </c>
      <c r="I1442" s="240"/>
      <c r="J1442" s="235"/>
      <c r="K1442" s="235"/>
      <c r="L1442" s="241"/>
      <c r="M1442" s="242"/>
      <c r="N1442" s="243"/>
      <c r="O1442" s="243"/>
      <c r="P1442" s="243"/>
      <c r="Q1442" s="243"/>
      <c r="R1442" s="243"/>
      <c r="S1442" s="243"/>
      <c r="T1442" s="244"/>
      <c r="U1442" s="13"/>
      <c r="V1442" s="13"/>
      <c r="W1442" s="13"/>
      <c r="X1442" s="13"/>
      <c r="Y1442" s="13"/>
      <c r="Z1442" s="13"/>
      <c r="AA1442" s="13"/>
      <c r="AB1442" s="13"/>
      <c r="AC1442" s="13"/>
      <c r="AD1442" s="13"/>
      <c r="AE1442" s="13"/>
      <c r="AT1442" s="245" t="s">
        <v>319</v>
      </c>
      <c r="AU1442" s="245" t="s">
        <v>85</v>
      </c>
      <c r="AV1442" s="13" t="s">
        <v>85</v>
      </c>
      <c r="AW1442" s="13" t="s">
        <v>37</v>
      </c>
      <c r="AX1442" s="13" t="s">
        <v>76</v>
      </c>
      <c r="AY1442" s="245" t="s">
        <v>308</v>
      </c>
    </row>
    <row r="1443" s="15" customFormat="1">
      <c r="A1443" s="15"/>
      <c r="B1443" s="259"/>
      <c r="C1443" s="260"/>
      <c r="D1443" s="236" t="s">
        <v>319</v>
      </c>
      <c r="E1443" s="261" t="s">
        <v>19</v>
      </c>
      <c r="F1443" s="262" t="s">
        <v>448</v>
      </c>
      <c r="G1443" s="260"/>
      <c r="H1443" s="263">
        <v>4</v>
      </c>
      <c r="I1443" s="264"/>
      <c r="J1443" s="260"/>
      <c r="K1443" s="260"/>
      <c r="L1443" s="265"/>
      <c r="M1443" s="266"/>
      <c r="N1443" s="267"/>
      <c r="O1443" s="267"/>
      <c r="P1443" s="267"/>
      <c r="Q1443" s="267"/>
      <c r="R1443" s="267"/>
      <c r="S1443" s="267"/>
      <c r="T1443" s="268"/>
      <c r="U1443" s="15"/>
      <c r="V1443" s="15"/>
      <c r="W1443" s="15"/>
      <c r="X1443" s="15"/>
      <c r="Y1443" s="15"/>
      <c r="Z1443" s="15"/>
      <c r="AA1443" s="15"/>
      <c r="AB1443" s="15"/>
      <c r="AC1443" s="15"/>
      <c r="AD1443" s="15"/>
      <c r="AE1443" s="15"/>
      <c r="AT1443" s="269" t="s">
        <v>319</v>
      </c>
      <c r="AU1443" s="269" t="s">
        <v>85</v>
      </c>
      <c r="AV1443" s="15" t="s">
        <v>315</v>
      </c>
      <c r="AW1443" s="15" t="s">
        <v>37</v>
      </c>
      <c r="AX1443" s="15" t="s">
        <v>83</v>
      </c>
      <c r="AY1443" s="269" t="s">
        <v>308</v>
      </c>
    </row>
    <row r="1444" s="2" customFormat="1" ht="16.5" customHeight="1">
      <c r="A1444" s="41"/>
      <c r="B1444" s="42"/>
      <c r="C1444" s="280" t="s">
        <v>3998</v>
      </c>
      <c r="D1444" s="280" t="s">
        <v>1137</v>
      </c>
      <c r="E1444" s="281" t="s">
        <v>3999</v>
      </c>
      <c r="F1444" s="282" t="s">
        <v>4000</v>
      </c>
      <c r="G1444" s="283" t="s">
        <v>323</v>
      </c>
      <c r="H1444" s="284">
        <v>1</v>
      </c>
      <c r="I1444" s="285"/>
      <c r="J1444" s="286">
        <f>ROUND(I1444*H1444,2)</f>
        <v>0</v>
      </c>
      <c r="K1444" s="282" t="s">
        <v>3254</v>
      </c>
      <c r="L1444" s="287"/>
      <c r="M1444" s="288" t="s">
        <v>19</v>
      </c>
      <c r="N1444" s="289" t="s">
        <v>47</v>
      </c>
      <c r="O1444" s="87"/>
      <c r="P1444" s="225">
        <f>O1444*H1444</f>
        <v>0</v>
      </c>
      <c r="Q1444" s="225">
        <v>0</v>
      </c>
      <c r="R1444" s="225">
        <f>Q1444*H1444</f>
        <v>0</v>
      </c>
      <c r="S1444" s="225">
        <v>0</v>
      </c>
      <c r="T1444" s="226">
        <f>S1444*H1444</f>
        <v>0</v>
      </c>
      <c r="U1444" s="41"/>
      <c r="V1444" s="41"/>
      <c r="W1444" s="41"/>
      <c r="X1444" s="41"/>
      <c r="Y1444" s="41"/>
      <c r="Z1444" s="41"/>
      <c r="AA1444" s="41"/>
      <c r="AB1444" s="41"/>
      <c r="AC1444" s="41"/>
      <c r="AD1444" s="41"/>
      <c r="AE1444" s="41"/>
      <c r="AR1444" s="227" t="s">
        <v>3255</v>
      </c>
      <c r="AT1444" s="227" t="s">
        <v>1137</v>
      </c>
      <c r="AU1444" s="227" t="s">
        <v>85</v>
      </c>
      <c r="AY1444" s="20" t="s">
        <v>308</v>
      </c>
      <c r="BE1444" s="228">
        <f>IF(N1444="základní",J1444,0)</f>
        <v>0</v>
      </c>
      <c r="BF1444" s="228">
        <f>IF(N1444="snížená",J1444,0)</f>
        <v>0</v>
      </c>
      <c r="BG1444" s="228">
        <f>IF(N1444="zákl. přenesená",J1444,0)</f>
        <v>0</v>
      </c>
      <c r="BH1444" s="228">
        <f>IF(N1444="sníž. přenesená",J1444,0)</f>
        <v>0</v>
      </c>
      <c r="BI1444" s="228">
        <f>IF(N1444="nulová",J1444,0)</f>
        <v>0</v>
      </c>
      <c r="BJ1444" s="20" t="s">
        <v>83</v>
      </c>
      <c r="BK1444" s="228">
        <f>ROUND(I1444*H1444,2)</f>
        <v>0</v>
      </c>
      <c r="BL1444" s="20" t="s">
        <v>782</v>
      </c>
      <c r="BM1444" s="227" t="s">
        <v>4001</v>
      </c>
    </row>
    <row r="1445" s="14" customFormat="1">
      <c r="A1445" s="14"/>
      <c r="B1445" s="249"/>
      <c r="C1445" s="250"/>
      <c r="D1445" s="236" t="s">
        <v>319</v>
      </c>
      <c r="E1445" s="251" t="s">
        <v>19</v>
      </c>
      <c r="F1445" s="252" t="s">
        <v>3043</v>
      </c>
      <c r="G1445" s="250"/>
      <c r="H1445" s="251" t="s">
        <v>19</v>
      </c>
      <c r="I1445" s="253"/>
      <c r="J1445" s="250"/>
      <c r="K1445" s="250"/>
      <c r="L1445" s="254"/>
      <c r="M1445" s="255"/>
      <c r="N1445" s="256"/>
      <c r="O1445" s="256"/>
      <c r="P1445" s="256"/>
      <c r="Q1445" s="256"/>
      <c r="R1445" s="256"/>
      <c r="S1445" s="256"/>
      <c r="T1445" s="257"/>
      <c r="U1445" s="14"/>
      <c r="V1445" s="14"/>
      <c r="W1445" s="14"/>
      <c r="X1445" s="14"/>
      <c r="Y1445" s="14"/>
      <c r="Z1445" s="14"/>
      <c r="AA1445" s="14"/>
      <c r="AB1445" s="14"/>
      <c r="AC1445" s="14"/>
      <c r="AD1445" s="14"/>
      <c r="AE1445" s="14"/>
      <c r="AT1445" s="258" t="s">
        <v>319</v>
      </c>
      <c r="AU1445" s="258" t="s">
        <v>85</v>
      </c>
      <c r="AV1445" s="14" t="s">
        <v>83</v>
      </c>
      <c r="AW1445" s="14" t="s">
        <v>37</v>
      </c>
      <c r="AX1445" s="14" t="s">
        <v>76</v>
      </c>
      <c r="AY1445" s="258" t="s">
        <v>308</v>
      </c>
    </row>
    <row r="1446" s="14" customFormat="1">
      <c r="A1446" s="14"/>
      <c r="B1446" s="249"/>
      <c r="C1446" s="250"/>
      <c r="D1446" s="236" t="s">
        <v>319</v>
      </c>
      <c r="E1446" s="251" t="s">
        <v>19</v>
      </c>
      <c r="F1446" s="252" t="s">
        <v>3910</v>
      </c>
      <c r="G1446" s="250"/>
      <c r="H1446" s="251" t="s">
        <v>19</v>
      </c>
      <c r="I1446" s="253"/>
      <c r="J1446" s="250"/>
      <c r="K1446" s="250"/>
      <c r="L1446" s="254"/>
      <c r="M1446" s="255"/>
      <c r="N1446" s="256"/>
      <c r="O1446" s="256"/>
      <c r="P1446" s="256"/>
      <c r="Q1446" s="256"/>
      <c r="R1446" s="256"/>
      <c r="S1446" s="256"/>
      <c r="T1446" s="257"/>
      <c r="U1446" s="14"/>
      <c r="V1446" s="14"/>
      <c r="W1446" s="14"/>
      <c r="X1446" s="14"/>
      <c r="Y1446" s="14"/>
      <c r="Z1446" s="14"/>
      <c r="AA1446" s="14"/>
      <c r="AB1446" s="14"/>
      <c r="AC1446" s="14"/>
      <c r="AD1446" s="14"/>
      <c r="AE1446" s="14"/>
      <c r="AT1446" s="258" t="s">
        <v>319</v>
      </c>
      <c r="AU1446" s="258" t="s">
        <v>85</v>
      </c>
      <c r="AV1446" s="14" t="s">
        <v>83</v>
      </c>
      <c r="AW1446" s="14" t="s">
        <v>37</v>
      </c>
      <c r="AX1446" s="14" t="s">
        <v>76</v>
      </c>
      <c r="AY1446" s="258" t="s">
        <v>308</v>
      </c>
    </row>
    <row r="1447" s="13" customFormat="1">
      <c r="A1447" s="13"/>
      <c r="B1447" s="234"/>
      <c r="C1447" s="235"/>
      <c r="D1447" s="236" t="s">
        <v>319</v>
      </c>
      <c r="E1447" s="237" t="s">
        <v>19</v>
      </c>
      <c r="F1447" s="238" t="s">
        <v>83</v>
      </c>
      <c r="G1447" s="235"/>
      <c r="H1447" s="239">
        <v>1</v>
      </c>
      <c r="I1447" s="240"/>
      <c r="J1447" s="235"/>
      <c r="K1447" s="235"/>
      <c r="L1447" s="241"/>
      <c r="M1447" s="242"/>
      <c r="N1447" s="243"/>
      <c r="O1447" s="243"/>
      <c r="P1447" s="243"/>
      <c r="Q1447" s="243"/>
      <c r="R1447" s="243"/>
      <c r="S1447" s="243"/>
      <c r="T1447" s="244"/>
      <c r="U1447" s="13"/>
      <c r="V1447" s="13"/>
      <c r="W1447" s="13"/>
      <c r="X1447" s="13"/>
      <c r="Y1447" s="13"/>
      <c r="Z1447" s="13"/>
      <c r="AA1447" s="13"/>
      <c r="AB1447" s="13"/>
      <c r="AC1447" s="13"/>
      <c r="AD1447" s="13"/>
      <c r="AE1447" s="13"/>
      <c r="AT1447" s="245" t="s">
        <v>319</v>
      </c>
      <c r="AU1447" s="245" t="s">
        <v>85</v>
      </c>
      <c r="AV1447" s="13" t="s">
        <v>85</v>
      </c>
      <c r="AW1447" s="13" t="s">
        <v>37</v>
      </c>
      <c r="AX1447" s="13" t="s">
        <v>83</v>
      </c>
      <c r="AY1447" s="245" t="s">
        <v>308</v>
      </c>
    </row>
    <row r="1448" s="2" customFormat="1" ht="16.5" customHeight="1">
      <c r="A1448" s="41"/>
      <c r="B1448" s="42"/>
      <c r="C1448" s="280" t="s">
        <v>4002</v>
      </c>
      <c r="D1448" s="280" t="s">
        <v>1137</v>
      </c>
      <c r="E1448" s="281" t="s">
        <v>4003</v>
      </c>
      <c r="F1448" s="282" t="s">
        <v>4004</v>
      </c>
      <c r="G1448" s="283" t="s">
        <v>323</v>
      </c>
      <c r="H1448" s="284">
        <v>10</v>
      </c>
      <c r="I1448" s="285"/>
      <c r="J1448" s="286">
        <f>ROUND(I1448*H1448,2)</f>
        <v>0</v>
      </c>
      <c r="K1448" s="282" t="s">
        <v>3254</v>
      </c>
      <c r="L1448" s="287"/>
      <c r="M1448" s="288" t="s">
        <v>19</v>
      </c>
      <c r="N1448" s="289" t="s">
        <v>47</v>
      </c>
      <c r="O1448" s="87"/>
      <c r="P1448" s="225">
        <f>O1448*H1448</f>
        <v>0</v>
      </c>
      <c r="Q1448" s="225">
        <v>0</v>
      </c>
      <c r="R1448" s="225">
        <f>Q1448*H1448</f>
        <v>0</v>
      </c>
      <c r="S1448" s="225">
        <v>0</v>
      </c>
      <c r="T1448" s="226">
        <f>S1448*H1448</f>
        <v>0</v>
      </c>
      <c r="U1448" s="41"/>
      <c r="V1448" s="41"/>
      <c r="W1448" s="41"/>
      <c r="X1448" s="41"/>
      <c r="Y1448" s="41"/>
      <c r="Z1448" s="41"/>
      <c r="AA1448" s="41"/>
      <c r="AB1448" s="41"/>
      <c r="AC1448" s="41"/>
      <c r="AD1448" s="41"/>
      <c r="AE1448" s="41"/>
      <c r="AR1448" s="227" t="s">
        <v>3255</v>
      </c>
      <c r="AT1448" s="227" t="s">
        <v>1137</v>
      </c>
      <c r="AU1448" s="227" t="s">
        <v>85</v>
      </c>
      <c r="AY1448" s="20" t="s">
        <v>308</v>
      </c>
      <c r="BE1448" s="228">
        <f>IF(N1448="základní",J1448,0)</f>
        <v>0</v>
      </c>
      <c r="BF1448" s="228">
        <f>IF(N1448="snížená",J1448,0)</f>
        <v>0</v>
      </c>
      <c r="BG1448" s="228">
        <f>IF(N1448="zákl. přenesená",J1448,0)</f>
        <v>0</v>
      </c>
      <c r="BH1448" s="228">
        <f>IF(N1448="sníž. přenesená",J1448,0)</f>
        <v>0</v>
      </c>
      <c r="BI1448" s="228">
        <f>IF(N1448="nulová",J1448,0)</f>
        <v>0</v>
      </c>
      <c r="BJ1448" s="20" t="s">
        <v>83</v>
      </c>
      <c r="BK1448" s="228">
        <f>ROUND(I1448*H1448,2)</f>
        <v>0</v>
      </c>
      <c r="BL1448" s="20" t="s">
        <v>782</v>
      </c>
      <c r="BM1448" s="227" t="s">
        <v>4005</v>
      </c>
    </row>
    <row r="1449" s="14" customFormat="1">
      <c r="A1449" s="14"/>
      <c r="B1449" s="249"/>
      <c r="C1449" s="250"/>
      <c r="D1449" s="236" t="s">
        <v>319</v>
      </c>
      <c r="E1449" s="251" t="s">
        <v>19</v>
      </c>
      <c r="F1449" s="252" t="s">
        <v>3043</v>
      </c>
      <c r="G1449" s="250"/>
      <c r="H1449" s="251" t="s">
        <v>19</v>
      </c>
      <c r="I1449" s="253"/>
      <c r="J1449" s="250"/>
      <c r="K1449" s="250"/>
      <c r="L1449" s="254"/>
      <c r="M1449" s="255"/>
      <c r="N1449" s="256"/>
      <c r="O1449" s="256"/>
      <c r="P1449" s="256"/>
      <c r="Q1449" s="256"/>
      <c r="R1449" s="256"/>
      <c r="S1449" s="256"/>
      <c r="T1449" s="257"/>
      <c r="U1449" s="14"/>
      <c r="V1449" s="14"/>
      <c r="W1449" s="14"/>
      <c r="X1449" s="14"/>
      <c r="Y1449" s="14"/>
      <c r="Z1449" s="14"/>
      <c r="AA1449" s="14"/>
      <c r="AB1449" s="14"/>
      <c r="AC1449" s="14"/>
      <c r="AD1449" s="14"/>
      <c r="AE1449" s="14"/>
      <c r="AT1449" s="258" t="s">
        <v>319</v>
      </c>
      <c r="AU1449" s="258" t="s">
        <v>85</v>
      </c>
      <c r="AV1449" s="14" t="s">
        <v>83</v>
      </c>
      <c r="AW1449" s="14" t="s">
        <v>37</v>
      </c>
      <c r="AX1449" s="14" t="s">
        <v>76</v>
      </c>
      <c r="AY1449" s="258" t="s">
        <v>308</v>
      </c>
    </row>
    <row r="1450" s="14" customFormat="1">
      <c r="A1450" s="14"/>
      <c r="B1450" s="249"/>
      <c r="C1450" s="250"/>
      <c r="D1450" s="236" t="s">
        <v>319</v>
      </c>
      <c r="E1450" s="251" t="s">
        <v>19</v>
      </c>
      <c r="F1450" s="252" t="s">
        <v>3907</v>
      </c>
      <c r="G1450" s="250"/>
      <c r="H1450" s="251" t="s">
        <v>19</v>
      </c>
      <c r="I1450" s="253"/>
      <c r="J1450" s="250"/>
      <c r="K1450" s="250"/>
      <c r="L1450" s="254"/>
      <c r="M1450" s="255"/>
      <c r="N1450" s="256"/>
      <c r="O1450" s="256"/>
      <c r="P1450" s="256"/>
      <c r="Q1450" s="256"/>
      <c r="R1450" s="256"/>
      <c r="S1450" s="256"/>
      <c r="T1450" s="257"/>
      <c r="U1450" s="14"/>
      <c r="V1450" s="14"/>
      <c r="W1450" s="14"/>
      <c r="X1450" s="14"/>
      <c r="Y1450" s="14"/>
      <c r="Z1450" s="14"/>
      <c r="AA1450" s="14"/>
      <c r="AB1450" s="14"/>
      <c r="AC1450" s="14"/>
      <c r="AD1450" s="14"/>
      <c r="AE1450" s="14"/>
      <c r="AT1450" s="258" t="s">
        <v>319</v>
      </c>
      <c r="AU1450" s="258" t="s">
        <v>85</v>
      </c>
      <c r="AV1450" s="14" t="s">
        <v>83</v>
      </c>
      <c r="AW1450" s="14" t="s">
        <v>37</v>
      </c>
      <c r="AX1450" s="14" t="s">
        <v>76</v>
      </c>
      <c r="AY1450" s="258" t="s">
        <v>308</v>
      </c>
    </row>
    <row r="1451" s="13" customFormat="1">
      <c r="A1451" s="13"/>
      <c r="B1451" s="234"/>
      <c r="C1451" s="235"/>
      <c r="D1451" s="236" t="s">
        <v>319</v>
      </c>
      <c r="E1451" s="237" t="s">
        <v>19</v>
      </c>
      <c r="F1451" s="238" t="s">
        <v>3655</v>
      </c>
      <c r="G1451" s="235"/>
      <c r="H1451" s="239">
        <v>2</v>
      </c>
      <c r="I1451" s="240"/>
      <c r="J1451" s="235"/>
      <c r="K1451" s="235"/>
      <c r="L1451" s="241"/>
      <c r="M1451" s="242"/>
      <c r="N1451" s="243"/>
      <c r="O1451" s="243"/>
      <c r="P1451" s="243"/>
      <c r="Q1451" s="243"/>
      <c r="R1451" s="243"/>
      <c r="S1451" s="243"/>
      <c r="T1451" s="244"/>
      <c r="U1451" s="13"/>
      <c r="V1451" s="13"/>
      <c r="W1451" s="13"/>
      <c r="X1451" s="13"/>
      <c r="Y1451" s="13"/>
      <c r="Z1451" s="13"/>
      <c r="AA1451" s="13"/>
      <c r="AB1451" s="13"/>
      <c r="AC1451" s="13"/>
      <c r="AD1451" s="13"/>
      <c r="AE1451" s="13"/>
      <c r="AT1451" s="245" t="s">
        <v>319</v>
      </c>
      <c r="AU1451" s="245" t="s">
        <v>85</v>
      </c>
      <c r="AV1451" s="13" t="s">
        <v>85</v>
      </c>
      <c r="AW1451" s="13" t="s">
        <v>37</v>
      </c>
      <c r="AX1451" s="13" t="s">
        <v>76</v>
      </c>
      <c r="AY1451" s="245" t="s">
        <v>308</v>
      </c>
    </row>
    <row r="1452" s="14" customFormat="1">
      <c r="A1452" s="14"/>
      <c r="B1452" s="249"/>
      <c r="C1452" s="250"/>
      <c r="D1452" s="236" t="s">
        <v>319</v>
      </c>
      <c r="E1452" s="251" t="s">
        <v>19</v>
      </c>
      <c r="F1452" s="252" t="s">
        <v>3908</v>
      </c>
      <c r="G1452" s="250"/>
      <c r="H1452" s="251" t="s">
        <v>19</v>
      </c>
      <c r="I1452" s="253"/>
      <c r="J1452" s="250"/>
      <c r="K1452" s="250"/>
      <c r="L1452" s="254"/>
      <c r="M1452" s="255"/>
      <c r="N1452" s="256"/>
      <c r="O1452" s="256"/>
      <c r="P1452" s="256"/>
      <c r="Q1452" s="256"/>
      <c r="R1452" s="256"/>
      <c r="S1452" s="256"/>
      <c r="T1452" s="257"/>
      <c r="U1452" s="14"/>
      <c r="V1452" s="14"/>
      <c r="W1452" s="14"/>
      <c r="X1452" s="14"/>
      <c r="Y1452" s="14"/>
      <c r="Z1452" s="14"/>
      <c r="AA1452" s="14"/>
      <c r="AB1452" s="14"/>
      <c r="AC1452" s="14"/>
      <c r="AD1452" s="14"/>
      <c r="AE1452" s="14"/>
      <c r="AT1452" s="258" t="s">
        <v>319</v>
      </c>
      <c r="AU1452" s="258" t="s">
        <v>85</v>
      </c>
      <c r="AV1452" s="14" t="s">
        <v>83</v>
      </c>
      <c r="AW1452" s="14" t="s">
        <v>37</v>
      </c>
      <c r="AX1452" s="14" t="s">
        <v>76</v>
      </c>
      <c r="AY1452" s="258" t="s">
        <v>308</v>
      </c>
    </row>
    <row r="1453" s="13" customFormat="1">
      <c r="A1453" s="13"/>
      <c r="B1453" s="234"/>
      <c r="C1453" s="235"/>
      <c r="D1453" s="236" t="s">
        <v>319</v>
      </c>
      <c r="E1453" s="237" t="s">
        <v>19</v>
      </c>
      <c r="F1453" s="238" t="s">
        <v>83</v>
      </c>
      <c r="G1453" s="235"/>
      <c r="H1453" s="239">
        <v>1</v>
      </c>
      <c r="I1453" s="240"/>
      <c r="J1453" s="235"/>
      <c r="K1453" s="235"/>
      <c r="L1453" s="241"/>
      <c r="M1453" s="242"/>
      <c r="N1453" s="243"/>
      <c r="O1453" s="243"/>
      <c r="P1453" s="243"/>
      <c r="Q1453" s="243"/>
      <c r="R1453" s="243"/>
      <c r="S1453" s="243"/>
      <c r="T1453" s="244"/>
      <c r="U1453" s="13"/>
      <c r="V1453" s="13"/>
      <c r="W1453" s="13"/>
      <c r="X1453" s="13"/>
      <c r="Y1453" s="13"/>
      <c r="Z1453" s="13"/>
      <c r="AA1453" s="13"/>
      <c r="AB1453" s="13"/>
      <c r="AC1453" s="13"/>
      <c r="AD1453" s="13"/>
      <c r="AE1453" s="13"/>
      <c r="AT1453" s="245" t="s">
        <v>319</v>
      </c>
      <c r="AU1453" s="245" t="s">
        <v>85</v>
      </c>
      <c r="AV1453" s="13" t="s">
        <v>85</v>
      </c>
      <c r="AW1453" s="13" t="s">
        <v>37</v>
      </c>
      <c r="AX1453" s="13" t="s">
        <v>76</v>
      </c>
      <c r="AY1453" s="245" t="s">
        <v>308</v>
      </c>
    </row>
    <row r="1454" s="14" customFormat="1">
      <c r="A1454" s="14"/>
      <c r="B1454" s="249"/>
      <c r="C1454" s="250"/>
      <c r="D1454" s="236" t="s">
        <v>319</v>
      </c>
      <c r="E1454" s="251" t="s">
        <v>19</v>
      </c>
      <c r="F1454" s="252" t="s">
        <v>3909</v>
      </c>
      <c r="G1454" s="250"/>
      <c r="H1454" s="251" t="s">
        <v>19</v>
      </c>
      <c r="I1454" s="253"/>
      <c r="J1454" s="250"/>
      <c r="K1454" s="250"/>
      <c r="L1454" s="254"/>
      <c r="M1454" s="255"/>
      <c r="N1454" s="256"/>
      <c r="O1454" s="256"/>
      <c r="P1454" s="256"/>
      <c r="Q1454" s="256"/>
      <c r="R1454" s="256"/>
      <c r="S1454" s="256"/>
      <c r="T1454" s="257"/>
      <c r="U1454" s="14"/>
      <c r="V1454" s="14"/>
      <c r="W1454" s="14"/>
      <c r="X1454" s="14"/>
      <c r="Y1454" s="14"/>
      <c r="Z1454" s="14"/>
      <c r="AA1454" s="14"/>
      <c r="AB1454" s="14"/>
      <c r="AC1454" s="14"/>
      <c r="AD1454" s="14"/>
      <c r="AE1454" s="14"/>
      <c r="AT1454" s="258" t="s">
        <v>319</v>
      </c>
      <c r="AU1454" s="258" t="s">
        <v>85</v>
      </c>
      <c r="AV1454" s="14" t="s">
        <v>83</v>
      </c>
      <c r="AW1454" s="14" t="s">
        <v>37</v>
      </c>
      <c r="AX1454" s="14" t="s">
        <v>76</v>
      </c>
      <c r="AY1454" s="258" t="s">
        <v>308</v>
      </c>
    </row>
    <row r="1455" s="13" customFormat="1">
      <c r="A1455" s="13"/>
      <c r="B1455" s="234"/>
      <c r="C1455" s="235"/>
      <c r="D1455" s="236" t="s">
        <v>319</v>
      </c>
      <c r="E1455" s="237" t="s">
        <v>19</v>
      </c>
      <c r="F1455" s="238" t="s">
        <v>83</v>
      </c>
      <c r="G1455" s="235"/>
      <c r="H1455" s="239">
        <v>1</v>
      </c>
      <c r="I1455" s="240"/>
      <c r="J1455" s="235"/>
      <c r="K1455" s="235"/>
      <c r="L1455" s="241"/>
      <c r="M1455" s="242"/>
      <c r="N1455" s="243"/>
      <c r="O1455" s="243"/>
      <c r="P1455" s="243"/>
      <c r="Q1455" s="243"/>
      <c r="R1455" s="243"/>
      <c r="S1455" s="243"/>
      <c r="T1455" s="244"/>
      <c r="U1455" s="13"/>
      <c r="V1455" s="13"/>
      <c r="W1455" s="13"/>
      <c r="X1455" s="13"/>
      <c r="Y1455" s="13"/>
      <c r="Z1455" s="13"/>
      <c r="AA1455" s="13"/>
      <c r="AB1455" s="13"/>
      <c r="AC1455" s="13"/>
      <c r="AD1455" s="13"/>
      <c r="AE1455" s="13"/>
      <c r="AT1455" s="245" t="s">
        <v>319</v>
      </c>
      <c r="AU1455" s="245" t="s">
        <v>85</v>
      </c>
      <c r="AV1455" s="13" t="s">
        <v>85</v>
      </c>
      <c r="AW1455" s="13" t="s">
        <v>37</v>
      </c>
      <c r="AX1455" s="13" t="s">
        <v>76</v>
      </c>
      <c r="AY1455" s="245" t="s">
        <v>308</v>
      </c>
    </row>
    <row r="1456" s="14" customFormat="1">
      <c r="A1456" s="14"/>
      <c r="B1456" s="249"/>
      <c r="C1456" s="250"/>
      <c r="D1456" s="236" t="s">
        <v>319</v>
      </c>
      <c r="E1456" s="251" t="s">
        <v>19</v>
      </c>
      <c r="F1456" s="252" t="s">
        <v>3910</v>
      </c>
      <c r="G1456" s="250"/>
      <c r="H1456" s="251" t="s">
        <v>19</v>
      </c>
      <c r="I1456" s="253"/>
      <c r="J1456" s="250"/>
      <c r="K1456" s="250"/>
      <c r="L1456" s="254"/>
      <c r="M1456" s="255"/>
      <c r="N1456" s="256"/>
      <c r="O1456" s="256"/>
      <c r="P1456" s="256"/>
      <c r="Q1456" s="256"/>
      <c r="R1456" s="256"/>
      <c r="S1456" s="256"/>
      <c r="T1456" s="257"/>
      <c r="U1456" s="14"/>
      <c r="V1456" s="14"/>
      <c r="W1456" s="14"/>
      <c r="X1456" s="14"/>
      <c r="Y1456" s="14"/>
      <c r="Z1456" s="14"/>
      <c r="AA1456" s="14"/>
      <c r="AB1456" s="14"/>
      <c r="AC1456" s="14"/>
      <c r="AD1456" s="14"/>
      <c r="AE1456" s="14"/>
      <c r="AT1456" s="258" t="s">
        <v>319</v>
      </c>
      <c r="AU1456" s="258" t="s">
        <v>85</v>
      </c>
      <c r="AV1456" s="14" t="s">
        <v>83</v>
      </c>
      <c r="AW1456" s="14" t="s">
        <v>37</v>
      </c>
      <c r="AX1456" s="14" t="s">
        <v>76</v>
      </c>
      <c r="AY1456" s="258" t="s">
        <v>308</v>
      </c>
    </row>
    <row r="1457" s="13" customFormat="1">
      <c r="A1457" s="13"/>
      <c r="B1457" s="234"/>
      <c r="C1457" s="235"/>
      <c r="D1457" s="236" t="s">
        <v>319</v>
      </c>
      <c r="E1457" s="237" t="s">
        <v>19</v>
      </c>
      <c r="F1457" s="238" t="s">
        <v>83</v>
      </c>
      <c r="G1457" s="235"/>
      <c r="H1457" s="239">
        <v>1</v>
      </c>
      <c r="I1457" s="240"/>
      <c r="J1457" s="235"/>
      <c r="K1457" s="235"/>
      <c r="L1457" s="241"/>
      <c r="M1457" s="242"/>
      <c r="N1457" s="243"/>
      <c r="O1457" s="243"/>
      <c r="P1457" s="243"/>
      <c r="Q1457" s="243"/>
      <c r="R1457" s="243"/>
      <c r="S1457" s="243"/>
      <c r="T1457" s="244"/>
      <c r="U1457" s="13"/>
      <c r="V1457" s="13"/>
      <c r="W1457" s="13"/>
      <c r="X1457" s="13"/>
      <c r="Y1457" s="13"/>
      <c r="Z1457" s="13"/>
      <c r="AA1457" s="13"/>
      <c r="AB1457" s="13"/>
      <c r="AC1457" s="13"/>
      <c r="AD1457" s="13"/>
      <c r="AE1457" s="13"/>
      <c r="AT1457" s="245" t="s">
        <v>319</v>
      </c>
      <c r="AU1457" s="245" t="s">
        <v>85</v>
      </c>
      <c r="AV1457" s="13" t="s">
        <v>85</v>
      </c>
      <c r="AW1457" s="13" t="s">
        <v>37</v>
      </c>
      <c r="AX1457" s="13" t="s">
        <v>76</v>
      </c>
      <c r="AY1457" s="245" t="s">
        <v>308</v>
      </c>
    </row>
    <row r="1458" s="14" customFormat="1">
      <c r="A1458" s="14"/>
      <c r="B1458" s="249"/>
      <c r="C1458" s="250"/>
      <c r="D1458" s="236" t="s">
        <v>319</v>
      </c>
      <c r="E1458" s="251" t="s">
        <v>19</v>
      </c>
      <c r="F1458" s="252" t="s">
        <v>3911</v>
      </c>
      <c r="G1458" s="250"/>
      <c r="H1458" s="251" t="s">
        <v>19</v>
      </c>
      <c r="I1458" s="253"/>
      <c r="J1458" s="250"/>
      <c r="K1458" s="250"/>
      <c r="L1458" s="254"/>
      <c r="M1458" s="255"/>
      <c r="N1458" s="256"/>
      <c r="O1458" s="256"/>
      <c r="P1458" s="256"/>
      <c r="Q1458" s="256"/>
      <c r="R1458" s="256"/>
      <c r="S1458" s="256"/>
      <c r="T1458" s="257"/>
      <c r="U1458" s="14"/>
      <c r="V1458" s="14"/>
      <c r="W1458" s="14"/>
      <c r="X1458" s="14"/>
      <c r="Y1458" s="14"/>
      <c r="Z1458" s="14"/>
      <c r="AA1458" s="14"/>
      <c r="AB1458" s="14"/>
      <c r="AC1458" s="14"/>
      <c r="AD1458" s="14"/>
      <c r="AE1458" s="14"/>
      <c r="AT1458" s="258" t="s">
        <v>319</v>
      </c>
      <c r="AU1458" s="258" t="s">
        <v>85</v>
      </c>
      <c r="AV1458" s="14" t="s">
        <v>83</v>
      </c>
      <c r="AW1458" s="14" t="s">
        <v>37</v>
      </c>
      <c r="AX1458" s="14" t="s">
        <v>76</v>
      </c>
      <c r="AY1458" s="258" t="s">
        <v>308</v>
      </c>
    </row>
    <row r="1459" s="13" customFormat="1">
      <c r="A1459" s="13"/>
      <c r="B1459" s="234"/>
      <c r="C1459" s="235"/>
      <c r="D1459" s="236" t="s">
        <v>319</v>
      </c>
      <c r="E1459" s="237" t="s">
        <v>19</v>
      </c>
      <c r="F1459" s="238" t="s">
        <v>83</v>
      </c>
      <c r="G1459" s="235"/>
      <c r="H1459" s="239">
        <v>1</v>
      </c>
      <c r="I1459" s="240"/>
      <c r="J1459" s="235"/>
      <c r="K1459" s="235"/>
      <c r="L1459" s="241"/>
      <c r="M1459" s="242"/>
      <c r="N1459" s="243"/>
      <c r="O1459" s="243"/>
      <c r="P1459" s="243"/>
      <c r="Q1459" s="243"/>
      <c r="R1459" s="243"/>
      <c r="S1459" s="243"/>
      <c r="T1459" s="244"/>
      <c r="U1459" s="13"/>
      <c r="V1459" s="13"/>
      <c r="W1459" s="13"/>
      <c r="X1459" s="13"/>
      <c r="Y1459" s="13"/>
      <c r="Z1459" s="13"/>
      <c r="AA1459" s="13"/>
      <c r="AB1459" s="13"/>
      <c r="AC1459" s="13"/>
      <c r="AD1459" s="13"/>
      <c r="AE1459" s="13"/>
      <c r="AT1459" s="245" t="s">
        <v>319</v>
      </c>
      <c r="AU1459" s="245" t="s">
        <v>85</v>
      </c>
      <c r="AV1459" s="13" t="s">
        <v>85</v>
      </c>
      <c r="AW1459" s="13" t="s">
        <v>37</v>
      </c>
      <c r="AX1459" s="13" t="s">
        <v>76</v>
      </c>
      <c r="AY1459" s="245" t="s">
        <v>308</v>
      </c>
    </row>
    <row r="1460" s="14" customFormat="1">
      <c r="A1460" s="14"/>
      <c r="B1460" s="249"/>
      <c r="C1460" s="250"/>
      <c r="D1460" s="236" t="s">
        <v>319</v>
      </c>
      <c r="E1460" s="251" t="s">
        <v>19</v>
      </c>
      <c r="F1460" s="252" t="s">
        <v>3912</v>
      </c>
      <c r="G1460" s="250"/>
      <c r="H1460" s="251" t="s">
        <v>19</v>
      </c>
      <c r="I1460" s="253"/>
      <c r="J1460" s="250"/>
      <c r="K1460" s="250"/>
      <c r="L1460" s="254"/>
      <c r="M1460" s="255"/>
      <c r="N1460" s="256"/>
      <c r="O1460" s="256"/>
      <c r="P1460" s="256"/>
      <c r="Q1460" s="256"/>
      <c r="R1460" s="256"/>
      <c r="S1460" s="256"/>
      <c r="T1460" s="257"/>
      <c r="U1460" s="14"/>
      <c r="V1460" s="14"/>
      <c r="W1460" s="14"/>
      <c r="X1460" s="14"/>
      <c r="Y1460" s="14"/>
      <c r="Z1460" s="14"/>
      <c r="AA1460" s="14"/>
      <c r="AB1460" s="14"/>
      <c r="AC1460" s="14"/>
      <c r="AD1460" s="14"/>
      <c r="AE1460" s="14"/>
      <c r="AT1460" s="258" t="s">
        <v>319</v>
      </c>
      <c r="AU1460" s="258" t="s">
        <v>85</v>
      </c>
      <c r="AV1460" s="14" t="s">
        <v>83</v>
      </c>
      <c r="AW1460" s="14" t="s">
        <v>37</v>
      </c>
      <c r="AX1460" s="14" t="s">
        <v>76</v>
      </c>
      <c r="AY1460" s="258" t="s">
        <v>308</v>
      </c>
    </row>
    <row r="1461" s="13" customFormat="1">
      <c r="A1461" s="13"/>
      <c r="B1461" s="234"/>
      <c r="C1461" s="235"/>
      <c r="D1461" s="236" t="s">
        <v>319</v>
      </c>
      <c r="E1461" s="237" t="s">
        <v>19</v>
      </c>
      <c r="F1461" s="238" t="s">
        <v>3655</v>
      </c>
      <c r="G1461" s="235"/>
      <c r="H1461" s="239">
        <v>2</v>
      </c>
      <c r="I1461" s="240"/>
      <c r="J1461" s="235"/>
      <c r="K1461" s="235"/>
      <c r="L1461" s="241"/>
      <c r="M1461" s="242"/>
      <c r="N1461" s="243"/>
      <c r="O1461" s="243"/>
      <c r="P1461" s="243"/>
      <c r="Q1461" s="243"/>
      <c r="R1461" s="243"/>
      <c r="S1461" s="243"/>
      <c r="T1461" s="244"/>
      <c r="U1461" s="13"/>
      <c r="V1461" s="13"/>
      <c r="W1461" s="13"/>
      <c r="X1461" s="13"/>
      <c r="Y1461" s="13"/>
      <c r="Z1461" s="13"/>
      <c r="AA1461" s="13"/>
      <c r="AB1461" s="13"/>
      <c r="AC1461" s="13"/>
      <c r="AD1461" s="13"/>
      <c r="AE1461" s="13"/>
      <c r="AT1461" s="245" t="s">
        <v>319</v>
      </c>
      <c r="AU1461" s="245" t="s">
        <v>85</v>
      </c>
      <c r="AV1461" s="13" t="s">
        <v>85</v>
      </c>
      <c r="AW1461" s="13" t="s">
        <v>37</v>
      </c>
      <c r="AX1461" s="13" t="s">
        <v>76</v>
      </c>
      <c r="AY1461" s="245" t="s">
        <v>308</v>
      </c>
    </row>
    <row r="1462" s="14" customFormat="1">
      <c r="A1462" s="14"/>
      <c r="B1462" s="249"/>
      <c r="C1462" s="250"/>
      <c r="D1462" s="236" t="s">
        <v>319</v>
      </c>
      <c r="E1462" s="251" t="s">
        <v>19</v>
      </c>
      <c r="F1462" s="252" t="s">
        <v>3913</v>
      </c>
      <c r="G1462" s="250"/>
      <c r="H1462" s="251" t="s">
        <v>19</v>
      </c>
      <c r="I1462" s="253"/>
      <c r="J1462" s="250"/>
      <c r="K1462" s="250"/>
      <c r="L1462" s="254"/>
      <c r="M1462" s="255"/>
      <c r="N1462" s="256"/>
      <c r="O1462" s="256"/>
      <c r="P1462" s="256"/>
      <c r="Q1462" s="256"/>
      <c r="R1462" s="256"/>
      <c r="S1462" s="256"/>
      <c r="T1462" s="257"/>
      <c r="U1462" s="14"/>
      <c r="V1462" s="14"/>
      <c r="W1462" s="14"/>
      <c r="X1462" s="14"/>
      <c r="Y1462" s="14"/>
      <c r="Z1462" s="14"/>
      <c r="AA1462" s="14"/>
      <c r="AB1462" s="14"/>
      <c r="AC1462" s="14"/>
      <c r="AD1462" s="14"/>
      <c r="AE1462" s="14"/>
      <c r="AT1462" s="258" t="s">
        <v>319</v>
      </c>
      <c r="AU1462" s="258" t="s">
        <v>85</v>
      </c>
      <c r="AV1462" s="14" t="s">
        <v>83</v>
      </c>
      <c r="AW1462" s="14" t="s">
        <v>37</v>
      </c>
      <c r="AX1462" s="14" t="s">
        <v>76</v>
      </c>
      <c r="AY1462" s="258" t="s">
        <v>308</v>
      </c>
    </row>
    <row r="1463" s="13" customFormat="1">
      <c r="A1463" s="13"/>
      <c r="B1463" s="234"/>
      <c r="C1463" s="235"/>
      <c r="D1463" s="236" t="s">
        <v>319</v>
      </c>
      <c r="E1463" s="237" t="s">
        <v>19</v>
      </c>
      <c r="F1463" s="238" t="s">
        <v>3655</v>
      </c>
      <c r="G1463" s="235"/>
      <c r="H1463" s="239">
        <v>2</v>
      </c>
      <c r="I1463" s="240"/>
      <c r="J1463" s="235"/>
      <c r="K1463" s="235"/>
      <c r="L1463" s="241"/>
      <c r="M1463" s="242"/>
      <c r="N1463" s="243"/>
      <c r="O1463" s="243"/>
      <c r="P1463" s="243"/>
      <c r="Q1463" s="243"/>
      <c r="R1463" s="243"/>
      <c r="S1463" s="243"/>
      <c r="T1463" s="244"/>
      <c r="U1463" s="13"/>
      <c r="V1463" s="13"/>
      <c r="W1463" s="13"/>
      <c r="X1463" s="13"/>
      <c r="Y1463" s="13"/>
      <c r="Z1463" s="13"/>
      <c r="AA1463" s="13"/>
      <c r="AB1463" s="13"/>
      <c r="AC1463" s="13"/>
      <c r="AD1463" s="13"/>
      <c r="AE1463" s="13"/>
      <c r="AT1463" s="245" t="s">
        <v>319</v>
      </c>
      <c r="AU1463" s="245" t="s">
        <v>85</v>
      </c>
      <c r="AV1463" s="13" t="s">
        <v>85</v>
      </c>
      <c r="AW1463" s="13" t="s">
        <v>37</v>
      </c>
      <c r="AX1463" s="13" t="s">
        <v>76</v>
      </c>
      <c r="AY1463" s="245" t="s">
        <v>308</v>
      </c>
    </row>
    <row r="1464" s="15" customFormat="1">
      <c r="A1464" s="15"/>
      <c r="B1464" s="259"/>
      <c r="C1464" s="260"/>
      <c r="D1464" s="236" t="s">
        <v>319</v>
      </c>
      <c r="E1464" s="261" t="s">
        <v>19</v>
      </c>
      <c r="F1464" s="262" t="s">
        <v>448</v>
      </c>
      <c r="G1464" s="260"/>
      <c r="H1464" s="263">
        <v>10</v>
      </c>
      <c r="I1464" s="264"/>
      <c r="J1464" s="260"/>
      <c r="K1464" s="260"/>
      <c r="L1464" s="265"/>
      <c r="M1464" s="266"/>
      <c r="N1464" s="267"/>
      <c r="O1464" s="267"/>
      <c r="P1464" s="267"/>
      <c r="Q1464" s="267"/>
      <c r="R1464" s="267"/>
      <c r="S1464" s="267"/>
      <c r="T1464" s="268"/>
      <c r="U1464" s="15"/>
      <c r="V1464" s="15"/>
      <c r="W1464" s="15"/>
      <c r="X1464" s="15"/>
      <c r="Y1464" s="15"/>
      <c r="Z1464" s="15"/>
      <c r="AA1464" s="15"/>
      <c r="AB1464" s="15"/>
      <c r="AC1464" s="15"/>
      <c r="AD1464" s="15"/>
      <c r="AE1464" s="15"/>
      <c r="AT1464" s="269" t="s">
        <v>319</v>
      </c>
      <c r="AU1464" s="269" t="s">
        <v>85</v>
      </c>
      <c r="AV1464" s="15" t="s">
        <v>315</v>
      </c>
      <c r="AW1464" s="15" t="s">
        <v>37</v>
      </c>
      <c r="AX1464" s="15" t="s">
        <v>83</v>
      </c>
      <c r="AY1464" s="269" t="s">
        <v>308</v>
      </c>
    </row>
    <row r="1465" s="2" customFormat="1" ht="16.5" customHeight="1">
      <c r="A1465" s="41"/>
      <c r="B1465" s="42"/>
      <c r="C1465" s="216" t="s">
        <v>4006</v>
      </c>
      <c r="D1465" s="216" t="s">
        <v>310</v>
      </c>
      <c r="E1465" s="217" t="s">
        <v>4007</v>
      </c>
      <c r="F1465" s="218" t="s">
        <v>4008</v>
      </c>
      <c r="G1465" s="219" t="s">
        <v>323</v>
      </c>
      <c r="H1465" s="220">
        <v>7</v>
      </c>
      <c r="I1465" s="221"/>
      <c r="J1465" s="222">
        <f>ROUND(I1465*H1465,2)</f>
        <v>0</v>
      </c>
      <c r="K1465" s="218" t="s">
        <v>314</v>
      </c>
      <c r="L1465" s="47"/>
      <c r="M1465" s="223" t="s">
        <v>19</v>
      </c>
      <c r="N1465" s="224" t="s">
        <v>47</v>
      </c>
      <c r="O1465" s="87"/>
      <c r="P1465" s="225">
        <f>O1465*H1465</f>
        <v>0</v>
      </c>
      <c r="Q1465" s="225">
        <v>0</v>
      </c>
      <c r="R1465" s="225">
        <f>Q1465*H1465</f>
        <v>0</v>
      </c>
      <c r="S1465" s="225">
        <v>0</v>
      </c>
      <c r="T1465" s="226">
        <f>S1465*H1465</f>
        <v>0</v>
      </c>
      <c r="U1465" s="41"/>
      <c r="V1465" s="41"/>
      <c r="W1465" s="41"/>
      <c r="X1465" s="41"/>
      <c r="Y1465" s="41"/>
      <c r="Z1465" s="41"/>
      <c r="AA1465" s="41"/>
      <c r="AB1465" s="41"/>
      <c r="AC1465" s="41"/>
      <c r="AD1465" s="41"/>
      <c r="AE1465" s="41"/>
      <c r="AR1465" s="227" t="s">
        <v>782</v>
      </c>
      <c r="AT1465" s="227" t="s">
        <v>310</v>
      </c>
      <c r="AU1465" s="227" t="s">
        <v>85</v>
      </c>
      <c r="AY1465" s="20" t="s">
        <v>308</v>
      </c>
      <c r="BE1465" s="228">
        <f>IF(N1465="základní",J1465,0)</f>
        <v>0</v>
      </c>
      <c r="BF1465" s="228">
        <f>IF(N1465="snížená",J1465,0)</f>
        <v>0</v>
      </c>
      <c r="BG1465" s="228">
        <f>IF(N1465="zákl. přenesená",J1465,0)</f>
        <v>0</v>
      </c>
      <c r="BH1465" s="228">
        <f>IF(N1465="sníž. přenesená",J1465,0)</f>
        <v>0</v>
      </c>
      <c r="BI1465" s="228">
        <f>IF(N1465="nulová",J1465,0)</f>
        <v>0</v>
      </c>
      <c r="BJ1465" s="20" t="s">
        <v>83</v>
      </c>
      <c r="BK1465" s="228">
        <f>ROUND(I1465*H1465,2)</f>
        <v>0</v>
      </c>
      <c r="BL1465" s="20" t="s">
        <v>782</v>
      </c>
      <c r="BM1465" s="227" t="s">
        <v>4009</v>
      </c>
    </row>
    <row r="1466" s="2" customFormat="1">
      <c r="A1466" s="41"/>
      <c r="B1466" s="42"/>
      <c r="C1466" s="43"/>
      <c r="D1466" s="229" t="s">
        <v>317</v>
      </c>
      <c r="E1466" s="43"/>
      <c r="F1466" s="230" t="s">
        <v>4010</v>
      </c>
      <c r="G1466" s="43"/>
      <c r="H1466" s="43"/>
      <c r="I1466" s="231"/>
      <c r="J1466" s="43"/>
      <c r="K1466" s="43"/>
      <c r="L1466" s="47"/>
      <c r="M1466" s="232"/>
      <c r="N1466" s="233"/>
      <c r="O1466" s="87"/>
      <c r="P1466" s="87"/>
      <c r="Q1466" s="87"/>
      <c r="R1466" s="87"/>
      <c r="S1466" s="87"/>
      <c r="T1466" s="88"/>
      <c r="U1466" s="41"/>
      <c r="V1466" s="41"/>
      <c r="W1466" s="41"/>
      <c r="X1466" s="41"/>
      <c r="Y1466" s="41"/>
      <c r="Z1466" s="41"/>
      <c r="AA1466" s="41"/>
      <c r="AB1466" s="41"/>
      <c r="AC1466" s="41"/>
      <c r="AD1466" s="41"/>
      <c r="AE1466" s="41"/>
      <c r="AT1466" s="20" t="s">
        <v>317</v>
      </c>
      <c r="AU1466" s="20" t="s">
        <v>85</v>
      </c>
    </row>
    <row r="1467" s="14" customFormat="1">
      <c r="A1467" s="14"/>
      <c r="B1467" s="249"/>
      <c r="C1467" s="250"/>
      <c r="D1467" s="236" t="s">
        <v>319</v>
      </c>
      <c r="E1467" s="251" t="s">
        <v>19</v>
      </c>
      <c r="F1467" s="252" t="s">
        <v>3043</v>
      </c>
      <c r="G1467" s="250"/>
      <c r="H1467" s="251" t="s">
        <v>19</v>
      </c>
      <c r="I1467" s="253"/>
      <c r="J1467" s="250"/>
      <c r="K1467" s="250"/>
      <c r="L1467" s="254"/>
      <c r="M1467" s="255"/>
      <c r="N1467" s="256"/>
      <c r="O1467" s="256"/>
      <c r="P1467" s="256"/>
      <c r="Q1467" s="256"/>
      <c r="R1467" s="256"/>
      <c r="S1467" s="256"/>
      <c r="T1467" s="257"/>
      <c r="U1467" s="14"/>
      <c r="V1467" s="14"/>
      <c r="W1467" s="14"/>
      <c r="X1467" s="14"/>
      <c r="Y1467" s="14"/>
      <c r="Z1467" s="14"/>
      <c r="AA1467" s="14"/>
      <c r="AB1467" s="14"/>
      <c r="AC1467" s="14"/>
      <c r="AD1467" s="14"/>
      <c r="AE1467" s="14"/>
      <c r="AT1467" s="258" t="s">
        <v>319</v>
      </c>
      <c r="AU1467" s="258" t="s">
        <v>85</v>
      </c>
      <c r="AV1467" s="14" t="s">
        <v>83</v>
      </c>
      <c r="AW1467" s="14" t="s">
        <v>37</v>
      </c>
      <c r="AX1467" s="14" t="s">
        <v>76</v>
      </c>
      <c r="AY1467" s="258" t="s">
        <v>308</v>
      </c>
    </row>
    <row r="1468" s="14" customFormat="1">
      <c r="A1468" s="14"/>
      <c r="B1468" s="249"/>
      <c r="C1468" s="250"/>
      <c r="D1468" s="236" t="s">
        <v>319</v>
      </c>
      <c r="E1468" s="251" t="s">
        <v>19</v>
      </c>
      <c r="F1468" s="252" t="s">
        <v>3907</v>
      </c>
      <c r="G1468" s="250"/>
      <c r="H1468" s="251" t="s">
        <v>19</v>
      </c>
      <c r="I1468" s="253"/>
      <c r="J1468" s="250"/>
      <c r="K1468" s="250"/>
      <c r="L1468" s="254"/>
      <c r="M1468" s="255"/>
      <c r="N1468" s="256"/>
      <c r="O1468" s="256"/>
      <c r="P1468" s="256"/>
      <c r="Q1468" s="256"/>
      <c r="R1468" s="256"/>
      <c r="S1468" s="256"/>
      <c r="T1468" s="257"/>
      <c r="U1468" s="14"/>
      <c r="V1468" s="14"/>
      <c r="W1468" s="14"/>
      <c r="X1468" s="14"/>
      <c r="Y1468" s="14"/>
      <c r="Z1468" s="14"/>
      <c r="AA1468" s="14"/>
      <c r="AB1468" s="14"/>
      <c r="AC1468" s="14"/>
      <c r="AD1468" s="14"/>
      <c r="AE1468" s="14"/>
      <c r="AT1468" s="258" t="s">
        <v>319</v>
      </c>
      <c r="AU1468" s="258" t="s">
        <v>85</v>
      </c>
      <c r="AV1468" s="14" t="s">
        <v>83</v>
      </c>
      <c r="AW1468" s="14" t="s">
        <v>37</v>
      </c>
      <c r="AX1468" s="14" t="s">
        <v>76</v>
      </c>
      <c r="AY1468" s="258" t="s">
        <v>308</v>
      </c>
    </row>
    <row r="1469" s="13" customFormat="1">
      <c r="A1469" s="13"/>
      <c r="B1469" s="234"/>
      <c r="C1469" s="235"/>
      <c r="D1469" s="236" t="s">
        <v>319</v>
      </c>
      <c r="E1469" s="237" t="s">
        <v>19</v>
      </c>
      <c r="F1469" s="238" t="s">
        <v>83</v>
      </c>
      <c r="G1469" s="235"/>
      <c r="H1469" s="239">
        <v>1</v>
      </c>
      <c r="I1469" s="240"/>
      <c r="J1469" s="235"/>
      <c r="K1469" s="235"/>
      <c r="L1469" s="241"/>
      <c r="M1469" s="242"/>
      <c r="N1469" s="243"/>
      <c r="O1469" s="243"/>
      <c r="P1469" s="243"/>
      <c r="Q1469" s="243"/>
      <c r="R1469" s="243"/>
      <c r="S1469" s="243"/>
      <c r="T1469" s="244"/>
      <c r="U1469" s="13"/>
      <c r="V1469" s="13"/>
      <c r="W1469" s="13"/>
      <c r="X1469" s="13"/>
      <c r="Y1469" s="13"/>
      <c r="Z1469" s="13"/>
      <c r="AA1469" s="13"/>
      <c r="AB1469" s="13"/>
      <c r="AC1469" s="13"/>
      <c r="AD1469" s="13"/>
      <c r="AE1469" s="13"/>
      <c r="AT1469" s="245" t="s">
        <v>319</v>
      </c>
      <c r="AU1469" s="245" t="s">
        <v>85</v>
      </c>
      <c r="AV1469" s="13" t="s">
        <v>85</v>
      </c>
      <c r="AW1469" s="13" t="s">
        <v>37</v>
      </c>
      <c r="AX1469" s="13" t="s">
        <v>76</v>
      </c>
      <c r="AY1469" s="245" t="s">
        <v>308</v>
      </c>
    </row>
    <row r="1470" s="14" customFormat="1">
      <c r="A1470" s="14"/>
      <c r="B1470" s="249"/>
      <c r="C1470" s="250"/>
      <c r="D1470" s="236" t="s">
        <v>319</v>
      </c>
      <c r="E1470" s="251" t="s">
        <v>19</v>
      </c>
      <c r="F1470" s="252" t="s">
        <v>3908</v>
      </c>
      <c r="G1470" s="250"/>
      <c r="H1470" s="251" t="s">
        <v>19</v>
      </c>
      <c r="I1470" s="253"/>
      <c r="J1470" s="250"/>
      <c r="K1470" s="250"/>
      <c r="L1470" s="254"/>
      <c r="M1470" s="255"/>
      <c r="N1470" s="256"/>
      <c r="O1470" s="256"/>
      <c r="P1470" s="256"/>
      <c r="Q1470" s="256"/>
      <c r="R1470" s="256"/>
      <c r="S1470" s="256"/>
      <c r="T1470" s="257"/>
      <c r="U1470" s="14"/>
      <c r="V1470" s="14"/>
      <c r="W1470" s="14"/>
      <c r="X1470" s="14"/>
      <c r="Y1470" s="14"/>
      <c r="Z1470" s="14"/>
      <c r="AA1470" s="14"/>
      <c r="AB1470" s="14"/>
      <c r="AC1470" s="14"/>
      <c r="AD1470" s="14"/>
      <c r="AE1470" s="14"/>
      <c r="AT1470" s="258" t="s">
        <v>319</v>
      </c>
      <c r="AU1470" s="258" t="s">
        <v>85</v>
      </c>
      <c r="AV1470" s="14" t="s">
        <v>83</v>
      </c>
      <c r="AW1470" s="14" t="s">
        <v>37</v>
      </c>
      <c r="AX1470" s="14" t="s">
        <v>76</v>
      </c>
      <c r="AY1470" s="258" t="s">
        <v>308</v>
      </c>
    </row>
    <row r="1471" s="13" customFormat="1">
      <c r="A1471" s="13"/>
      <c r="B1471" s="234"/>
      <c r="C1471" s="235"/>
      <c r="D1471" s="236" t="s">
        <v>319</v>
      </c>
      <c r="E1471" s="237" t="s">
        <v>19</v>
      </c>
      <c r="F1471" s="238" t="s">
        <v>83</v>
      </c>
      <c r="G1471" s="235"/>
      <c r="H1471" s="239">
        <v>1</v>
      </c>
      <c r="I1471" s="240"/>
      <c r="J1471" s="235"/>
      <c r="K1471" s="235"/>
      <c r="L1471" s="241"/>
      <c r="M1471" s="242"/>
      <c r="N1471" s="243"/>
      <c r="O1471" s="243"/>
      <c r="P1471" s="243"/>
      <c r="Q1471" s="243"/>
      <c r="R1471" s="243"/>
      <c r="S1471" s="243"/>
      <c r="T1471" s="244"/>
      <c r="U1471" s="13"/>
      <c r="V1471" s="13"/>
      <c r="W1471" s="13"/>
      <c r="X1471" s="13"/>
      <c r="Y1471" s="13"/>
      <c r="Z1471" s="13"/>
      <c r="AA1471" s="13"/>
      <c r="AB1471" s="13"/>
      <c r="AC1471" s="13"/>
      <c r="AD1471" s="13"/>
      <c r="AE1471" s="13"/>
      <c r="AT1471" s="245" t="s">
        <v>319</v>
      </c>
      <c r="AU1471" s="245" t="s">
        <v>85</v>
      </c>
      <c r="AV1471" s="13" t="s">
        <v>85</v>
      </c>
      <c r="AW1471" s="13" t="s">
        <v>37</v>
      </c>
      <c r="AX1471" s="13" t="s">
        <v>76</v>
      </c>
      <c r="AY1471" s="245" t="s">
        <v>308</v>
      </c>
    </row>
    <row r="1472" s="14" customFormat="1">
      <c r="A1472" s="14"/>
      <c r="B1472" s="249"/>
      <c r="C1472" s="250"/>
      <c r="D1472" s="236" t="s">
        <v>319</v>
      </c>
      <c r="E1472" s="251" t="s">
        <v>19</v>
      </c>
      <c r="F1472" s="252" t="s">
        <v>3909</v>
      </c>
      <c r="G1472" s="250"/>
      <c r="H1472" s="251" t="s">
        <v>19</v>
      </c>
      <c r="I1472" s="253"/>
      <c r="J1472" s="250"/>
      <c r="K1472" s="250"/>
      <c r="L1472" s="254"/>
      <c r="M1472" s="255"/>
      <c r="N1472" s="256"/>
      <c r="O1472" s="256"/>
      <c r="P1472" s="256"/>
      <c r="Q1472" s="256"/>
      <c r="R1472" s="256"/>
      <c r="S1472" s="256"/>
      <c r="T1472" s="257"/>
      <c r="U1472" s="14"/>
      <c r="V1472" s="14"/>
      <c r="W1472" s="14"/>
      <c r="X1472" s="14"/>
      <c r="Y1472" s="14"/>
      <c r="Z1472" s="14"/>
      <c r="AA1472" s="14"/>
      <c r="AB1472" s="14"/>
      <c r="AC1472" s="14"/>
      <c r="AD1472" s="14"/>
      <c r="AE1472" s="14"/>
      <c r="AT1472" s="258" t="s">
        <v>319</v>
      </c>
      <c r="AU1472" s="258" t="s">
        <v>85</v>
      </c>
      <c r="AV1472" s="14" t="s">
        <v>83</v>
      </c>
      <c r="AW1472" s="14" t="s">
        <v>37</v>
      </c>
      <c r="AX1472" s="14" t="s">
        <v>76</v>
      </c>
      <c r="AY1472" s="258" t="s">
        <v>308</v>
      </c>
    </row>
    <row r="1473" s="13" customFormat="1">
      <c r="A1473" s="13"/>
      <c r="B1473" s="234"/>
      <c r="C1473" s="235"/>
      <c r="D1473" s="236" t="s">
        <v>319</v>
      </c>
      <c r="E1473" s="237" t="s">
        <v>19</v>
      </c>
      <c r="F1473" s="238" t="s">
        <v>83</v>
      </c>
      <c r="G1473" s="235"/>
      <c r="H1473" s="239">
        <v>1</v>
      </c>
      <c r="I1473" s="240"/>
      <c r="J1473" s="235"/>
      <c r="K1473" s="235"/>
      <c r="L1473" s="241"/>
      <c r="M1473" s="242"/>
      <c r="N1473" s="243"/>
      <c r="O1473" s="243"/>
      <c r="P1473" s="243"/>
      <c r="Q1473" s="243"/>
      <c r="R1473" s="243"/>
      <c r="S1473" s="243"/>
      <c r="T1473" s="244"/>
      <c r="U1473" s="13"/>
      <c r="V1473" s="13"/>
      <c r="W1473" s="13"/>
      <c r="X1473" s="13"/>
      <c r="Y1473" s="13"/>
      <c r="Z1473" s="13"/>
      <c r="AA1473" s="13"/>
      <c r="AB1473" s="13"/>
      <c r="AC1473" s="13"/>
      <c r="AD1473" s="13"/>
      <c r="AE1473" s="13"/>
      <c r="AT1473" s="245" t="s">
        <v>319</v>
      </c>
      <c r="AU1473" s="245" t="s">
        <v>85</v>
      </c>
      <c r="AV1473" s="13" t="s">
        <v>85</v>
      </c>
      <c r="AW1473" s="13" t="s">
        <v>37</v>
      </c>
      <c r="AX1473" s="13" t="s">
        <v>76</v>
      </c>
      <c r="AY1473" s="245" t="s">
        <v>308</v>
      </c>
    </row>
    <row r="1474" s="14" customFormat="1">
      <c r="A1474" s="14"/>
      <c r="B1474" s="249"/>
      <c r="C1474" s="250"/>
      <c r="D1474" s="236" t="s">
        <v>319</v>
      </c>
      <c r="E1474" s="251" t="s">
        <v>19</v>
      </c>
      <c r="F1474" s="252" t="s">
        <v>3910</v>
      </c>
      <c r="G1474" s="250"/>
      <c r="H1474" s="251" t="s">
        <v>19</v>
      </c>
      <c r="I1474" s="253"/>
      <c r="J1474" s="250"/>
      <c r="K1474" s="250"/>
      <c r="L1474" s="254"/>
      <c r="M1474" s="255"/>
      <c r="N1474" s="256"/>
      <c r="O1474" s="256"/>
      <c r="P1474" s="256"/>
      <c r="Q1474" s="256"/>
      <c r="R1474" s="256"/>
      <c r="S1474" s="256"/>
      <c r="T1474" s="257"/>
      <c r="U1474" s="14"/>
      <c r="V1474" s="14"/>
      <c r="W1474" s="14"/>
      <c r="X1474" s="14"/>
      <c r="Y1474" s="14"/>
      <c r="Z1474" s="14"/>
      <c r="AA1474" s="14"/>
      <c r="AB1474" s="14"/>
      <c r="AC1474" s="14"/>
      <c r="AD1474" s="14"/>
      <c r="AE1474" s="14"/>
      <c r="AT1474" s="258" t="s">
        <v>319</v>
      </c>
      <c r="AU1474" s="258" t="s">
        <v>85</v>
      </c>
      <c r="AV1474" s="14" t="s">
        <v>83</v>
      </c>
      <c r="AW1474" s="14" t="s">
        <v>37</v>
      </c>
      <c r="AX1474" s="14" t="s">
        <v>76</v>
      </c>
      <c r="AY1474" s="258" t="s">
        <v>308</v>
      </c>
    </row>
    <row r="1475" s="13" customFormat="1">
      <c r="A1475" s="13"/>
      <c r="B1475" s="234"/>
      <c r="C1475" s="235"/>
      <c r="D1475" s="236" t="s">
        <v>319</v>
      </c>
      <c r="E1475" s="237" t="s">
        <v>19</v>
      </c>
      <c r="F1475" s="238" t="s">
        <v>83</v>
      </c>
      <c r="G1475" s="235"/>
      <c r="H1475" s="239">
        <v>1</v>
      </c>
      <c r="I1475" s="240"/>
      <c r="J1475" s="235"/>
      <c r="K1475" s="235"/>
      <c r="L1475" s="241"/>
      <c r="M1475" s="242"/>
      <c r="N1475" s="243"/>
      <c r="O1475" s="243"/>
      <c r="P1475" s="243"/>
      <c r="Q1475" s="243"/>
      <c r="R1475" s="243"/>
      <c r="S1475" s="243"/>
      <c r="T1475" s="244"/>
      <c r="U1475" s="13"/>
      <c r="V1475" s="13"/>
      <c r="W1475" s="13"/>
      <c r="X1475" s="13"/>
      <c r="Y1475" s="13"/>
      <c r="Z1475" s="13"/>
      <c r="AA1475" s="13"/>
      <c r="AB1475" s="13"/>
      <c r="AC1475" s="13"/>
      <c r="AD1475" s="13"/>
      <c r="AE1475" s="13"/>
      <c r="AT1475" s="245" t="s">
        <v>319</v>
      </c>
      <c r="AU1475" s="245" t="s">
        <v>85</v>
      </c>
      <c r="AV1475" s="13" t="s">
        <v>85</v>
      </c>
      <c r="AW1475" s="13" t="s">
        <v>37</v>
      </c>
      <c r="AX1475" s="13" t="s">
        <v>76</v>
      </c>
      <c r="AY1475" s="245" t="s">
        <v>308</v>
      </c>
    </row>
    <row r="1476" s="14" customFormat="1">
      <c r="A1476" s="14"/>
      <c r="B1476" s="249"/>
      <c r="C1476" s="250"/>
      <c r="D1476" s="236" t="s">
        <v>319</v>
      </c>
      <c r="E1476" s="251" t="s">
        <v>19</v>
      </c>
      <c r="F1476" s="252" t="s">
        <v>3911</v>
      </c>
      <c r="G1476" s="250"/>
      <c r="H1476" s="251" t="s">
        <v>19</v>
      </c>
      <c r="I1476" s="253"/>
      <c r="J1476" s="250"/>
      <c r="K1476" s="250"/>
      <c r="L1476" s="254"/>
      <c r="M1476" s="255"/>
      <c r="N1476" s="256"/>
      <c r="O1476" s="256"/>
      <c r="P1476" s="256"/>
      <c r="Q1476" s="256"/>
      <c r="R1476" s="256"/>
      <c r="S1476" s="256"/>
      <c r="T1476" s="257"/>
      <c r="U1476" s="14"/>
      <c r="V1476" s="14"/>
      <c r="W1476" s="14"/>
      <c r="X1476" s="14"/>
      <c r="Y1476" s="14"/>
      <c r="Z1476" s="14"/>
      <c r="AA1476" s="14"/>
      <c r="AB1476" s="14"/>
      <c r="AC1476" s="14"/>
      <c r="AD1476" s="14"/>
      <c r="AE1476" s="14"/>
      <c r="AT1476" s="258" t="s">
        <v>319</v>
      </c>
      <c r="AU1476" s="258" t="s">
        <v>85</v>
      </c>
      <c r="AV1476" s="14" t="s">
        <v>83</v>
      </c>
      <c r="AW1476" s="14" t="s">
        <v>37</v>
      </c>
      <c r="AX1476" s="14" t="s">
        <v>76</v>
      </c>
      <c r="AY1476" s="258" t="s">
        <v>308</v>
      </c>
    </row>
    <row r="1477" s="13" customFormat="1">
      <c r="A1477" s="13"/>
      <c r="B1477" s="234"/>
      <c r="C1477" s="235"/>
      <c r="D1477" s="236" t="s">
        <v>319</v>
      </c>
      <c r="E1477" s="237" t="s">
        <v>19</v>
      </c>
      <c r="F1477" s="238" t="s">
        <v>83</v>
      </c>
      <c r="G1477" s="235"/>
      <c r="H1477" s="239">
        <v>1</v>
      </c>
      <c r="I1477" s="240"/>
      <c r="J1477" s="235"/>
      <c r="K1477" s="235"/>
      <c r="L1477" s="241"/>
      <c r="M1477" s="242"/>
      <c r="N1477" s="243"/>
      <c r="O1477" s="243"/>
      <c r="P1477" s="243"/>
      <c r="Q1477" s="243"/>
      <c r="R1477" s="243"/>
      <c r="S1477" s="243"/>
      <c r="T1477" s="244"/>
      <c r="U1477" s="13"/>
      <c r="V1477" s="13"/>
      <c r="W1477" s="13"/>
      <c r="X1477" s="13"/>
      <c r="Y1477" s="13"/>
      <c r="Z1477" s="13"/>
      <c r="AA1477" s="13"/>
      <c r="AB1477" s="13"/>
      <c r="AC1477" s="13"/>
      <c r="AD1477" s="13"/>
      <c r="AE1477" s="13"/>
      <c r="AT1477" s="245" t="s">
        <v>319</v>
      </c>
      <c r="AU1477" s="245" t="s">
        <v>85</v>
      </c>
      <c r="AV1477" s="13" t="s">
        <v>85</v>
      </c>
      <c r="AW1477" s="13" t="s">
        <v>37</v>
      </c>
      <c r="AX1477" s="13" t="s">
        <v>76</v>
      </c>
      <c r="AY1477" s="245" t="s">
        <v>308</v>
      </c>
    </row>
    <row r="1478" s="14" customFormat="1">
      <c r="A1478" s="14"/>
      <c r="B1478" s="249"/>
      <c r="C1478" s="250"/>
      <c r="D1478" s="236" t="s">
        <v>319</v>
      </c>
      <c r="E1478" s="251" t="s">
        <v>19</v>
      </c>
      <c r="F1478" s="252" t="s">
        <v>3912</v>
      </c>
      <c r="G1478" s="250"/>
      <c r="H1478" s="251" t="s">
        <v>19</v>
      </c>
      <c r="I1478" s="253"/>
      <c r="J1478" s="250"/>
      <c r="K1478" s="250"/>
      <c r="L1478" s="254"/>
      <c r="M1478" s="255"/>
      <c r="N1478" s="256"/>
      <c r="O1478" s="256"/>
      <c r="P1478" s="256"/>
      <c r="Q1478" s="256"/>
      <c r="R1478" s="256"/>
      <c r="S1478" s="256"/>
      <c r="T1478" s="257"/>
      <c r="U1478" s="14"/>
      <c r="V1478" s="14"/>
      <c r="W1478" s="14"/>
      <c r="X1478" s="14"/>
      <c r="Y1478" s="14"/>
      <c r="Z1478" s="14"/>
      <c r="AA1478" s="14"/>
      <c r="AB1478" s="14"/>
      <c r="AC1478" s="14"/>
      <c r="AD1478" s="14"/>
      <c r="AE1478" s="14"/>
      <c r="AT1478" s="258" t="s">
        <v>319</v>
      </c>
      <c r="AU1478" s="258" t="s">
        <v>85</v>
      </c>
      <c r="AV1478" s="14" t="s">
        <v>83</v>
      </c>
      <c r="AW1478" s="14" t="s">
        <v>37</v>
      </c>
      <c r="AX1478" s="14" t="s">
        <v>76</v>
      </c>
      <c r="AY1478" s="258" t="s">
        <v>308</v>
      </c>
    </row>
    <row r="1479" s="13" customFormat="1">
      <c r="A1479" s="13"/>
      <c r="B1479" s="234"/>
      <c r="C1479" s="235"/>
      <c r="D1479" s="236" t="s">
        <v>319</v>
      </c>
      <c r="E1479" s="237" t="s">
        <v>19</v>
      </c>
      <c r="F1479" s="238" t="s">
        <v>83</v>
      </c>
      <c r="G1479" s="235"/>
      <c r="H1479" s="239">
        <v>1</v>
      </c>
      <c r="I1479" s="240"/>
      <c r="J1479" s="235"/>
      <c r="K1479" s="235"/>
      <c r="L1479" s="241"/>
      <c r="M1479" s="242"/>
      <c r="N1479" s="243"/>
      <c r="O1479" s="243"/>
      <c r="P1479" s="243"/>
      <c r="Q1479" s="243"/>
      <c r="R1479" s="243"/>
      <c r="S1479" s="243"/>
      <c r="T1479" s="244"/>
      <c r="U1479" s="13"/>
      <c r="V1479" s="13"/>
      <c r="W1479" s="13"/>
      <c r="X1479" s="13"/>
      <c r="Y1479" s="13"/>
      <c r="Z1479" s="13"/>
      <c r="AA1479" s="13"/>
      <c r="AB1479" s="13"/>
      <c r="AC1479" s="13"/>
      <c r="AD1479" s="13"/>
      <c r="AE1479" s="13"/>
      <c r="AT1479" s="245" t="s">
        <v>319</v>
      </c>
      <c r="AU1479" s="245" t="s">
        <v>85</v>
      </c>
      <c r="AV1479" s="13" t="s">
        <v>85</v>
      </c>
      <c r="AW1479" s="13" t="s">
        <v>37</v>
      </c>
      <c r="AX1479" s="13" t="s">
        <v>76</v>
      </c>
      <c r="AY1479" s="245" t="s">
        <v>308</v>
      </c>
    </row>
    <row r="1480" s="14" customFormat="1">
      <c r="A1480" s="14"/>
      <c r="B1480" s="249"/>
      <c r="C1480" s="250"/>
      <c r="D1480" s="236" t="s">
        <v>319</v>
      </c>
      <c r="E1480" s="251" t="s">
        <v>19</v>
      </c>
      <c r="F1480" s="252" t="s">
        <v>3913</v>
      </c>
      <c r="G1480" s="250"/>
      <c r="H1480" s="251" t="s">
        <v>19</v>
      </c>
      <c r="I1480" s="253"/>
      <c r="J1480" s="250"/>
      <c r="K1480" s="250"/>
      <c r="L1480" s="254"/>
      <c r="M1480" s="255"/>
      <c r="N1480" s="256"/>
      <c r="O1480" s="256"/>
      <c r="P1480" s="256"/>
      <c r="Q1480" s="256"/>
      <c r="R1480" s="256"/>
      <c r="S1480" s="256"/>
      <c r="T1480" s="257"/>
      <c r="U1480" s="14"/>
      <c r="V1480" s="14"/>
      <c r="W1480" s="14"/>
      <c r="X1480" s="14"/>
      <c r="Y1480" s="14"/>
      <c r="Z1480" s="14"/>
      <c r="AA1480" s="14"/>
      <c r="AB1480" s="14"/>
      <c r="AC1480" s="14"/>
      <c r="AD1480" s="14"/>
      <c r="AE1480" s="14"/>
      <c r="AT1480" s="258" t="s">
        <v>319</v>
      </c>
      <c r="AU1480" s="258" t="s">
        <v>85</v>
      </c>
      <c r="AV1480" s="14" t="s">
        <v>83</v>
      </c>
      <c r="AW1480" s="14" t="s">
        <v>37</v>
      </c>
      <c r="AX1480" s="14" t="s">
        <v>76</v>
      </c>
      <c r="AY1480" s="258" t="s">
        <v>308</v>
      </c>
    </row>
    <row r="1481" s="13" customFormat="1">
      <c r="A1481" s="13"/>
      <c r="B1481" s="234"/>
      <c r="C1481" s="235"/>
      <c r="D1481" s="236" t="s">
        <v>319</v>
      </c>
      <c r="E1481" s="237" t="s">
        <v>19</v>
      </c>
      <c r="F1481" s="238" t="s">
        <v>83</v>
      </c>
      <c r="G1481" s="235"/>
      <c r="H1481" s="239">
        <v>1</v>
      </c>
      <c r="I1481" s="240"/>
      <c r="J1481" s="235"/>
      <c r="K1481" s="235"/>
      <c r="L1481" s="241"/>
      <c r="M1481" s="242"/>
      <c r="N1481" s="243"/>
      <c r="O1481" s="243"/>
      <c r="P1481" s="243"/>
      <c r="Q1481" s="243"/>
      <c r="R1481" s="243"/>
      <c r="S1481" s="243"/>
      <c r="T1481" s="244"/>
      <c r="U1481" s="13"/>
      <c r="V1481" s="13"/>
      <c r="W1481" s="13"/>
      <c r="X1481" s="13"/>
      <c r="Y1481" s="13"/>
      <c r="Z1481" s="13"/>
      <c r="AA1481" s="13"/>
      <c r="AB1481" s="13"/>
      <c r="AC1481" s="13"/>
      <c r="AD1481" s="13"/>
      <c r="AE1481" s="13"/>
      <c r="AT1481" s="245" t="s">
        <v>319</v>
      </c>
      <c r="AU1481" s="245" t="s">
        <v>85</v>
      </c>
      <c r="AV1481" s="13" t="s">
        <v>85</v>
      </c>
      <c r="AW1481" s="13" t="s">
        <v>37</v>
      </c>
      <c r="AX1481" s="13" t="s">
        <v>76</v>
      </c>
      <c r="AY1481" s="245" t="s">
        <v>308</v>
      </c>
    </row>
    <row r="1482" s="15" customFormat="1">
      <c r="A1482" s="15"/>
      <c r="B1482" s="259"/>
      <c r="C1482" s="260"/>
      <c r="D1482" s="236" t="s">
        <v>319</v>
      </c>
      <c r="E1482" s="261" t="s">
        <v>19</v>
      </c>
      <c r="F1482" s="262" t="s">
        <v>448</v>
      </c>
      <c r="G1482" s="260"/>
      <c r="H1482" s="263">
        <v>7</v>
      </c>
      <c r="I1482" s="264"/>
      <c r="J1482" s="260"/>
      <c r="K1482" s="260"/>
      <c r="L1482" s="265"/>
      <c r="M1482" s="266"/>
      <c r="N1482" s="267"/>
      <c r="O1482" s="267"/>
      <c r="P1482" s="267"/>
      <c r="Q1482" s="267"/>
      <c r="R1482" s="267"/>
      <c r="S1482" s="267"/>
      <c r="T1482" s="268"/>
      <c r="U1482" s="15"/>
      <c r="V1482" s="15"/>
      <c r="W1482" s="15"/>
      <c r="X1482" s="15"/>
      <c r="Y1482" s="15"/>
      <c r="Z1482" s="15"/>
      <c r="AA1482" s="15"/>
      <c r="AB1482" s="15"/>
      <c r="AC1482" s="15"/>
      <c r="AD1482" s="15"/>
      <c r="AE1482" s="15"/>
      <c r="AT1482" s="269" t="s">
        <v>319</v>
      </c>
      <c r="AU1482" s="269" t="s">
        <v>85</v>
      </c>
      <c r="AV1482" s="15" t="s">
        <v>315</v>
      </c>
      <c r="AW1482" s="15" t="s">
        <v>37</v>
      </c>
      <c r="AX1482" s="15" t="s">
        <v>83</v>
      </c>
      <c r="AY1482" s="269" t="s">
        <v>308</v>
      </c>
    </row>
    <row r="1483" s="2" customFormat="1" ht="16.5" customHeight="1">
      <c r="A1483" s="41"/>
      <c r="B1483" s="42"/>
      <c r="C1483" s="280" t="s">
        <v>4011</v>
      </c>
      <c r="D1483" s="280" t="s">
        <v>1137</v>
      </c>
      <c r="E1483" s="281" t="s">
        <v>4012</v>
      </c>
      <c r="F1483" s="282" t="s">
        <v>4013</v>
      </c>
      <c r="G1483" s="283" t="s">
        <v>323</v>
      </c>
      <c r="H1483" s="284">
        <v>7</v>
      </c>
      <c r="I1483" s="285"/>
      <c r="J1483" s="286">
        <f>ROUND(I1483*H1483,2)</f>
        <v>0</v>
      </c>
      <c r="K1483" s="282" t="s">
        <v>3254</v>
      </c>
      <c r="L1483" s="287"/>
      <c r="M1483" s="288" t="s">
        <v>19</v>
      </c>
      <c r="N1483" s="289" t="s">
        <v>47</v>
      </c>
      <c r="O1483" s="87"/>
      <c r="P1483" s="225">
        <f>O1483*H1483</f>
        <v>0</v>
      </c>
      <c r="Q1483" s="225">
        <v>0</v>
      </c>
      <c r="R1483" s="225">
        <f>Q1483*H1483</f>
        <v>0</v>
      </c>
      <c r="S1483" s="225">
        <v>0</v>
      </c>
      <c r="T1483" s="226">
        <f>S1483*H1483</f>
        <v>0</v>
      </c>
      <c r="U1483" s="41"/>
      <c r="V1483" s="41"/>
      <c r="W1483" s="41"/>
      <c r="X1483" s="41"/>
      <c r="Y1483" s="41"/>
      <c r="Z1483" s="41"/>
      <c r="AA1483" s="41"/>
      <c r="AB1483" s="41"/>
      <c r="AC1483" s="41"/>
      <c r="AD1483" s="41"/>
      <c r="AE1483" s="41"/>
      <c r="AR1483" s="227" t="s">
        <v>3255</v>
      </c>
      <c r="AT1483" s="227" t="s">
        <v>1137</v>
      </c>
      <c r="AU1483" s="227" t="s">
        <v>85</v>
      </c>
      <c r="AY1483" s="20" t="s">
        <v>308</v>
      </c>
      <c r="BE1483" s="228">
        <f>IF(N1483="základní",J1483,0)</f>
        <v>0</v>
      </c>
      <c r="BF1483" s="228">
        <f>IF(N1483="snížená",J1483,0)</f>
        <v>0</v>
      </c>
      <c r="BG1483" s="228">
        <f>IF(N1483="zákl. přenesená",J1483,0)</f>
        <v>0</v>
      </c>
      <c r="BH1483" s="228">
        <f>IF(N1483="sníž. přenesená",J1483,0)</f>
        <v>0</v>
      </c>
      <c r="BI1483" s="228">
        <f>IF(N1483="nulová",J1483,0)</f>
        <v>0</v>
      </c>
      <c r="BJ1483" s="20" t="s">
        <v>83</v>
      </c>
      <c r="BK1483" s="228">
        <f>ROUND(I1483*H1483,2)</f>
        <v>0</v>
      </c>
      <c r="BL1483" s="20" t="s">
        <v>782</v>
      </c>
      <c r="BM1483" s="227" t="s">
        <v>4014</v>
      </c>
    </row>
    <row r="1484" s="14" customFormat="1">
      <c r="A1484" s="14"/>
      <c r="B1484" s="249"/>
      <c r="C1484" s="250"/>
      <c r="D1484" s="236" t="s">
        <v>319</v>
      </c>
      <c r="E1484" s="251" t="s">
        <v>19</v>
      </c>
      <c r="F1484" s="252" t="s">
        <v>3043</v>
      </c>
      <c r="G1484" s="250"/>
      <c r="H1484" s="251" t="s">
        <v>19</v>
      </c>
      <c r="I1484" s="253"/>
      <c r="J1484" s="250"/>
      <c r="K1484" s="250"/>
      <c r="L1484" s="254"/>
      <c r="M1484" s="255"/>
      <c r="N1484" s="256"/>
      <c r="O1484" s="256"/>
      <c r="P1484" s="256"/>
      <c r="Q1484" s="256"/>
      <c r="R1484" s="256"/>
      <c r="S1484" s="256"/>
      <c r="T1484" s="257"/>
      <c r="U1484" s="14"/>
      <c r="V1484" s="14"/>
      <c r="W1484" s="14"/>
      <c r="X1484" s="14"/>
      <c r="Y1484" s="14"/>
      <c r="Z1484" s="14"/>
      <c r="AA1484" s="14"/>
      <c r="AB1484" s="14"/>
      <c r="AC1484" s="14"/>
      <c r="AD1484" s="14"/>
      <c r="AE1484" s="14"/>
      <c r="AT1484" s="258" t="s">
        <v>319</v>
      </c>
      <c r="AU1484" s="258" t="s">
        <v>85</v>
      </c>
      <c r="AV1484" s="14" t="s">
        <v>83</v>
      </c>
      <c r="AW1484" s="14" t="s">
        <v>37</v>
      </c>
      <c r="AX1484" s="14" t="s">
        <v>76</v>
      </c>
      <c r="AY1484" s="258" t="s">
        <v>308</v>
      </c>
    </row>
    <row r="1485" s="14" customFormat="1">
      <c r="A1485" s="14"/>
      <c r="B1485" s="249"/>
      <c r="C1485" s="250"/>
      <c r="D1485" s="236" t="s">
        <v>319</v>
      </c>
      <c r="E1485" s="251" t="s">
        <v>19</v>
      </c>
      <c r="F1485" s="252" t="s">
        <v>3907</v>
      </c>
      <c r="G1485" s="250"/>
      <c r="H1485" s="251" t="s">
        <v>19</v>
      </c>
      <c r="I1485" s="253"/>
      <c r="J1485" s="250"/>
      <c r="K1485" s="250"/>
      <c r="L1485" s="254"/>
      <c r="M1485" s="255"/>
      <c r="N1485" s="256"/>
      <c r="O1485" s="256"/>
      <c r="P1485" s="256"/>
      <c r="Q1485" s="256"/>
      <c r="R1485" s="256"/>
      <c r="S1485" s="256"/>
      <c r="T1485" s="257"/>
      <c r="U1485" s="14"/>
      <c r="V1485" s="14"/>
      <c r="W1485" s="14"/>
      <c r="X1485" s="14"/>
      <c r="Y1485" s="14"/>
      <c r="Z1485" s="14"/>
      <c r="AA1485" s="14"/>
      <c r="AB1485" s="14"/>
      <c r="AC1485" s="14"/>
      <c r="AD1485" s="14"/>
      <c r="AE1485" s="14"/>
      <c r="AT1485" s="258" t="s">
        <v>319</v>
      </c>
      <c r="AU1485" s="258" t="s">
        <v>85</v>
      </c>
      <c r="AV1485" s="14" t="s">
        <v>83</v>
      </c>
      <c r="AW1485" s="14" t="s">
        <v>37</v>
      </c>
      <c r="AX1485" s="14" t="s">
        <v>76</v>
      </c>
      <c r="AY1485" s="258" t="s">
        <v>308</v>
      </c>
    </row>
    <row r="1486" s="13" customFormat="1">
      <c r="A1486" s="13"/>
      <c r="B1486" s="234"/>
      <c r="C1486" s="235"/>
      <c r="D1486" s="236" t="s">
        <v>319</v>
      </c>
      <c r="E1486" s="237" t="s">
        <v>19</v>
      </c>
      <c r="F1486" s="238" t="s">
        <v>83</v>
      </c>
      <c r="G1486" s="235"/>
      <c r="H1486" s="239">
        <v>1</v>
      </c>
      <c r="I1486" s="240"/>
      <c r="J1486" s="235"/>
      <c r="K1486" s="235"/>
      <c r="L1486" s="241"/>
      <c r="M1486" s="242"/>
      <c r="N1486" s="243"/>
      <c r="O1486" s="243"/>
      <c r="P1486" s="243"/>
      <c r="Q1486" s="243"/>
      <c r="R1486" s="243"/>
      <c r="S1486" s="243"/>
      <c r="T1486" s="244"/>
      <c r="U1486" s="13"/>
      <c r="V1486" s="13"/>
      <c r="W1486" s="13"/>
      <c r="X1486" s="13"/>
      <c r="Y1486" s="13"/>
      <c r="Z1486" s="13"/>
      <c r="AA1486" s="13"/>
      <c r="AB1486" s="13"/>
      <c r="AC1486" s="13"/>
      <c r="AD1486" s="13"/>
      <c r="AE1486" s="13"/>
      <c r="AT1486" s="245" t="s">
        <v>319</v>
      </c>
      <c r="AU1486" s="245" t="s">
        <v>85</v>
      </c>
      <c r="AV1486" s="13" t="s">
        <v>85</v>
      </c>
      <c r="AW1486" s="13" t="s">
        <v>37</v>
      </c>
      <c r="AX1486" s="13" t="s">
        <v>76</v>
      </c>
      <c r="AY1486" s="245" t="s">
        <v>308</v>
      </c>
    </row>
    <row r="1487" s="14" customFormat="1">
      <c r="A1487" s="14"/>
      <c r="B1487" s="249"/>
      <c r="C1487" s="250"/>
      <c r="D1487" s="236" t="s">
        <v>319</v>
      </c>
      <c r="E1487" s="251" t="s">
        <v>19</v>
      </c>
      <c r="F1487" s="252" t="s">
        <v>3908</v>
      </c>
      <c r="G1487" s="250"/>
      <c r="H1487" s="251" t="s">
        <v>19</v>
      </c>
      <c r="I1487" s="253"/>
      <c r="J1487" s="250"/>
      <c r="K1487" s="250"/>
      <c r="L1487" s="254"/>
      <c r="M1487" s="255"/>
      <c r="N1487" s="256"/>
      <c r="O1487" s="256"/>
      <c r="P1487" s="256"/>
      <c r="Q1487" s="256"/>
      <c r="R1487" s="256"/>
      <c r="S1487" s="256"/>
      <c r="T1487" s="257"/>
      <c r="U1487" s="14"/>
      <c r="V1487" s="14"/>
      <c r="W1487" s="14"/>
      <c r="X1487" s="14"/>
      <c r="Y1487" s="14"/>
      <c r="Z1487" s="14"/>
      <c r="AA1487" s="14"/>
      <c r="AB1487" s="14"/>
      <c r="AC1487" s="14"/>
      <c r="AD1487" s="14"/>
      <c r="AE1487" s="14"/>
      <c r="AT1487" s="258" t="s">
        <v>319</v>
      </c>
      <c r="AU1487" s="258" t="s">
        <v>85</v>
      </c>
      <c r="AV1487" s="14" t="s">
        <v>83</v>
      </c>
      <c r="AW1487" s="14" t="s">
        <v>37</v>
      </c>
      <c r="AX1487" s="14" t="s">
        <v>76</v>
      </c>
      <c r="AY1487" s="258" t="s">
        <v>308</v>
      </c>
    </row>
    <row r="1488" s="13" customFormat="1">
      <c r="A1488" s="13"/>
      <c r="B1488" s="234"/>
      <c r="C1488" s="235"/>
      <c r="D1488" s="236" t="s">
        <v>319</v>
      </c>
      <c r="E1488" s="237" t="s">
        <v>19</v>
      </c>
      <c r="F1488" s="238" t="s">
        <v>83</v>
      </c>
      <c r="G1488" s="235"/>
      <c r="H1488" s="239">
        <v>1</v>
      </c>
      <c r="I1488" s="240"/>
      <c r="J1488" s="235"/>
      <c r="K1488" s="235"/>
      <c r="L1488" s="241"/>
      <c r="M1488" s="242"/>
      <c r="N1488" s="243"/>
      <c r="O1488" s="243"/>
      <c r="P1488" s="243"/>
      <c r="Q1488" s="243"/>
      <c r="R1488" s="243"/>
      <c r="S1488" s="243"/>
      <c r="T1488" s="244"/>
      <c r="U1488" s="13"/>
      <c r="V1488" s="13"/>
      <c r="W1488" s="13"/>
      <c r="X1488" s="13"/>
      <c r="Y1488" s="13"/>
      <c r="Z1488" s="13"/>
      <c r="AA1488" s="13"/>
      <c r="AB1488" s="13"/>
      <c r="AC1488" s="13"/>
      <c r="AD1488" s="13"/>
      <c r="AE1488" s="13"/>
      <c r="AT1488" s="245" t="s">
        <v>319</v>
      </c>
      <c r="AU1488" s="245" t="s">
        <v>85</v>
      </c>
      <c r="AV1488" s="13" t="s">
        <v>85</v>
      </c>
      <c r="AW1488" s="13" t="s">
        <v>37</v>
      </c>
      <c r="AX1488" s="13" t="s">
        <v>76</v>
      </c>
      <c r="AY1488" s="245" t="s">
        <v>308</v>
      </c>
    </row>
    <row r="1489" s="14" customFormat="1">
      <c r="A1489" s="14"/>
      <c r="B1489" s="249"/>
      <c r="C1489" s="250"/>
      <c r="D1489" s="236" t="s">
        <v>319</v>
      </c>
      <c r="E1489" s="251" t="s">
        <v>19</v>
      </c>
      <c r="F1489" s="252" t="s">
        <v>3909</v>
      </c>
      <c r="G1489" s="250"/>
      <c r="H1489" s="251" t="s">
        <v>19</v>
      </c>
      <c r="I1489" s="253"/>
      <c r="J1489" s="250"/>
      <c r="K1489" s="250"/>
      <c r="L1489" s="254"/>
      <c r="M1489" s="255"/>
      <c r="N1489" s="256"/>
      <c r="O1489" s="256"/>
      <c r="P1489" s="256"/>
      <c r="Q1489" s="256"/>
      <c r="R1489" s="256"/>
      <c r="S1489" s="256"/>
      <c r="T1489" s="257"/>
      <c r="U1489" s="14"/>
      <c r="V1489" s="14"/>
      <c r="W1489" s="14"/>
      <c r="X1489" s="14"/>
      <c r="Y1489" s="14"/>
      <c r="Z1489" s="14"/>
      <c r="AA1489" s="14"/>
      <c r="AB1489" s="14"/>
      <c r="AC1489" s="14"/>
      <c r="AD1489" s="14"/>
      <c r="AE1489" s="14"/>
      <c r="AT1489" s="258" t="s">
        <v>319</v>
      </c>
      <c r="AU1489" s="258" t="s">
        <v>85</v>
      </c>
      <c r="AV1489" s="14" t="s">
        <v>83</v>
      </c>
      <c r="AW1489" s="14" t="s">
        <v>37</v>
      </c>
      <c r="AX1489" s="14" t="s">
        <v>76</v>
      </c>
      <c r="AY1489" s="258" t="s">
        <v>308</v>
      </c>
    </row>
    <row r="1490" s="13" customFormat="1">
      <c r="A1490" s="13"/>
      <c r="B1490" s="234"/>
      <c r="C1490" s="235"/>
      <c r="D1490" s="236" t="s">
        <v>319</v>
      </c>
      <c r="E1490" s="237" t="s">
        <v>19</v>
      </c>
      <c r="F1490" s="238" t="s">
        <v>83</v>
      </c>
      <c r="G1490" s="235"/>
      <c r="H1490" s="239">
        <v>1</v>
      </c>
      <c r="I1490" s="240"/>
      <c r="J1490" s="235"/>
      <c r="K1490" s="235"/>
      <c r="L1490" s="241"/>
      <c r="M1490" s="242"/>
      <c r="N1490" s="243"/>
      <c r="O1490" s="243"/>
      <c r="P1490" s="243"/>
      <c r="Q1490" s="243"/>
      <c r="R1490" s="243"/>
      <c r="S1490" s="243"/>
      <c r="T1490" s="244"/>
      <c r="U1490" s="13"/>
      <c r="V1490" s="13"/>
      <c r="W1490" s="13"/>
      <c r="X1490" s="13"/>
      <c r="Y1490" s="13"/>
      <c r="Z1490" s="13"/>
      <c r="AA1490" s="13"/>
      <c r="AB1490" s="13"/>
      <c r="AC1490" s="13"/>
      <c r="AD1490" s="13"/>
      <c r="AE1490" s="13"/>
      <c r="AT1490" s="245" t="s">
        <v>319</v>
      </c>
      <c r="AU1490" s="245" t="s">
        <v>85</v>
      </c>
      <c r="AV1490" s="13" t="s">
        <v>85</v>
      </c>
      <c r="AW1490" s="13" t="s">
        <v>37</v>
      </c>
      <c r="AX1490" s="13" t="s">
        <v>76</v>
      </c>
      <c r="AY1490" s="245" t="s">
        <v>308</v>
      </c>
    </row>
    <row r="1491" s="14" customFormat="1">
      <c r="A1491" s="14"/>
      <c r="B1491" s="249"/>
      <c r="C1491" s="250"/>
      <c r="D1491" s="236" t="s">
        <v>319</v>
      </c>
      <c r="E1491" s="251" t="s">
        <v>19</v>
      </c>
      <c r="F1491" s="252" t="s">
        <v>3910</v>
      </c>
      <c r="G1491" s="250"/>
      <c r="H1491" s="251" t="s">
        <v>19</v>
      </c>
      <c r="I1491" s="253"/>
      <c r="J1491" s="250"/>
      <c r="K1491" s="250"/>
      <c r="L1491" s="254"/>
      <c r="M1491" s="255"/>
      <c r="N1491" s="256"/>
      <c r="O1491" s="256"/>
      <c r="P1491" s="256"/>
      <c r="Q1491" s="256"/>
      <c r="R1491" s="256"/>
      <c r="S1491" s="256"/>
      <c r="T1491" s="257"/>
      <c r="U1491" s="14"/>
      <c r="V1491" s="14"/>
      <c r="W1491" s="14"/>
      <c r="X1491" s="14"/>
      <c r="Y1491" s="14"/>
      <c r="Z1491" s="14"/>
      <c r="AA1491" s="14"/>
      <c r="AB1491" s="14"/>
      <c r="AC1491" s="14"/>
      <c r="AD1491" s="14"/>
      <c r="AE1491" s="14"/>
      <c r="AT1491" s="258" t="s">
        <v>319</v>
      </c>
      <c r="AU1491" s="258" t="s">
        <v>85</v>
      </c>
      <c r="AV1491" s="14" t="s">
        <v>83</v>
      </c>
      <c r="AW1491" s="14" t="s">
        <v>37</v>
      </c>
      <c r="AX1491" s="14" t="s">
        <v>76</v>
      </c>
      <c r="AY1491" s="258" t="s">
        <v>308</v>
      </c>
    </row>
    <row r="1492" s="13" customFormat="1">
      <c r="A1492" s="13"/>
      <c r="B1492" s="234"/>
      <c r="C1492" s="235"/>
      <c r="D1492" s="236" t="s">
        <v>319</v>
      </c>
      <c r="E1492" s="237" t="s">
        <v>19</v>
      </c>
      <c r="F1492" s="238" t="s">
        <v>83</v>
      </c>
      <c r="G1492" s="235"/>
      <c r="H1492" s="239">
        <v>1</v>
      </c>
      <c r="I1492" s="240"/>
      <c r="J1492" s="235"/>
      <c r="K1492" s="235"/>
      <c r="L1492" s="241"/>
      <c r="M1492" s="242"/>
      <c r="N1492" s="243"/>
      <c r="O1492" s="243"/>
      <c r="P1492" s="243"/>
      <c r="Q1492" s="243"/>
      <c r="R1492" s="243"/>
      <c r="S1492" s="243"/>
      <c r="T1492" s="244"/>
      <c r="U1492" s="13"/>
      <c r="V1492" s="13"/>
      <c r="W1492" s="13"/>
      <c r="X1492" s="13"/>
      <c r="Y1492" s="13"/>
      <c r="Z1492" s="13"/>
      <c r="AA1492" s="13"/>
      <c r="AB1492" s="13"/>
      <c r="AC1492" s="13"/>
      <c r="AD1492" s="13"/>
      <c r="AE1492" s="13"/>
      <c r="AT1492" s="245" t="s">
        <v>319</v>
      </c>
      <c r="AU1492" s="245" t="s">
        <v>85</v>
      </c>
      <c r="AV1492" s="13" t="s">
        <v>85</v>
      </c>
      <c r="AW1492" s="13" t="s">
        <v>37</v>
      </c>
      <c r="AX1492" s="13" t="s">
        <v>76</v>
      </c>
      <c r="AY1492" s="245" t="s">
        <v>308</v>
      </c>
    </row>
    <row r="1493" s="14" customFormat="1">
      <c r="A1493" s="14"/>
      <c r="B1493" s="249"/>
      <c r="C1493" s="250"/>
      <c r="D1493" s="236" t="s">
        <v>319</v>
      </c>
      <c r="E1493" s="251" t="s">
        <v>19</v>
      </c>
      <c r="F1493" s="252" t="s">
        <v>3911</v>
      </c>
      <c r="G1493" s="250"/>
      <c r="H1493" s="251" t="s">
        <v>19</v>
      </c>
      <c r="I1493" s="253"/>
      <c r="J1493" s="250"/>
      <c r="K1493" s="250"/>
      <c r="L1493" s="254"/>
      <c r="M1493" s="255"/>
      <c r="N1493" s="256"/>
      <c r="O1493" s="256"/>
      <c r="P1493" s="256"/>
      <c r="Q1493" s="256"/>
      <c r="R1493" s="256"/>
      <c r="S1493" s="256"/>
      <c r="T1493" s="257"/>
      <c r="U1493" s="14"/>
      <c r="V1493" s="14"/>
      <c r="W1493" s="14"/>
      <c r="X1493" s="14"/>
      <c r="Y1493" s="14"/>
      <c r="Z1493" s="14"/>
      <c r="AA1493" s="14"/>
      <c r="AB1493" s="14"/>
      <c r="AC1493" s="14"/>
      <c r="AD1493" s="14"/>
      <c r="AE1493" s="14"/>
      <c r="AT1493" s="258" t="s">
        <v>319</v>
      </c>
      <c r="AU1493" s="258" t="s">
        <v>85</v>
      </c>
      <c r="AV1493" s="14" t="s">
        <v>83</v>
      </c>
      <c r="AW1493" s="14" t="s">
        <v>37</v>
      </c>
      <c r="AX1493" s="14" t="s">
        <v>76</v>
      </c>
      <c r="AY1493" s="258" t="s">
        <v>308</v>
      </c>
    </row>
    <row r="1494" s="13" customFormat="1">
      <c r="A1494" s="13"/>
      <c r="B1494" s="234"/>
      <c r="C1494" s="235"/>
      <c r="D1494" s="236" t="s">
        <v>319</v>
      </c>
      <c r="E1494" s="237" t="s">
        <v>19</v>
      </c>
      <c r="F1494" s="238" t="s">
        <v>83</v>
      </c>
      <c r="G1494" s="235"/>
      <c r="H1494" s="239">
        <v>1</v>
      </c>
      <c r="I1494" s="240"/>
      <c r="J1494" s="235"/>
      <c r="K1494" s="235"/>
      <c r="L1494" s="241"/>
      <c r="M1494" s="242"/>
      <c r="N1494" s="243"/>
      <c r="O1494" s="243"/>
      <c r="P1494" s="243"/>
      <c r="Q1494" s="243"/>
      <c r="R1494" s="243"/>
      <c r="S1494" s="243"/>
      <c r="T1494" s="244"/>
      <c r="U1494" s="13"/>
      <c r="V1494" s="13"/>
      <c r="W1494" s="13"/>
      <c r="X1494" s="13"/>
      <c r="Y1494" s="13"/>
      <c r="Z1494" s="13"/>
      <c r="AA1494" s="13"/>
      <c r="AB1494" s="13"/>
      <c r="AC1494" s="13"/>
      <c r="AD1494" s="13"/>
      <c r="AE1494" s="13"/>
      <c r="AT1494" s="245" t="s">
        <v>319</v>
      </c>
      <c r="AU1494" s="245" t="s">
        <v>85</v>
      </c>
      <c r="AV1494" s="13" t="s">
        <v>85</v>
      </c>
      <c r="AW1494" s="13" t="s">
        <v>37</v>
      </c>
      <c r="AX1494" s="13" t="s">
        <v>76</v>
      </c>
      <c r="AY1494" s="245" t="s">
        <v>308</v>
      </c>
    </row>
    <row r="1495" s="14" customFormat="1">
      <c r="A1495" s="14"/>
      <c r="B1495" s="249"/>
      <c r="C1495" s="250"/>
      <c r="D1495" s="236" t="s">
        <v>319</v>
      </c>
      <c r="E1495" s="251" t="s">
        <v>19</v>
      </c>
      <c r="F1495" s="252" t="s">
        <v>3912</v>
      </c>
      <c r="G1495" s="250"/>
      <c r="H1495" s="251" t="s">
        <v>19</v>
      </c>
      <c r="I1495" s="253"/>
      <c r="J1495" s="250"/>
      <c r="K1495" s="250"/>
      <c r="L1495" s="254"/>
      <c r="M1495" s="255"/>
      <c r="N1495" s="256"/>
      <c r="O1495" s="256"/>
      <c r="P1495" s="256"/>
      <c r="Q1495" s="256"/>
      <c r="R1495" s="256"/>
      <c r="S1495" s="256"/>
      <c r="T1495" s="257"/>
      <c r="U1495" s="14"/>
      <c r="V1495" s="14"/>
      <c r="W1495" s="14"/>
      <c r="X1495" s="14"/>
      <c r="Y1495" s="14"/>
      <c r="Z1495" s="14"/>
      <c r="AA1495" s="14"/>
      <c r="AB1495" s="14"/>
      <c r="AC1495" s="14"/>
      <c r="AD1495" s="14"/>
      <c r="AE1495" s="14"/>
      <c r="AT1495" s="258" t="s">
        <v>319</v>
      </c>
      <c r="AU1495" s="258" t="s">
        <v>85</v>
      </c>
      <c r="AV1495" s="14" t="s">
        <v>83</v>
      </c>
      <c r="AW1495" s="14" t="s">
        <v>37</v>
      </c>
      <c r="AX1495" s="14" t="s">
        <v>76</v>
      </c>
      <c r="AY1495" s="258" t="s">
        <v>308</v>
      </c>
    </row>
    <row r="1496" s="13" customFormat="1">
      <c r="A1496" s="13"/>
      <c r="B1496" s="234"/>
      <c r="C1496" s="235"/>
      <c r="D1496" s="236" t="s">
        <v>319</v>
      </c>
      <c r="E1496" s="237" t="s">
        <v>19</v>
      </c>
      <c r="F1496" s="238" t="s">
        <v>83</v>
      </c>
      <c r="G1496" s="235"/>
      <c r="H1496" s="239">
        <v>1</v>
      </c>
      <c r="I1496" s="240"/>
      <c r="J1496" s="235"/>
      <c r="K1496" s="235"/>
      <c r="L1496" s="241"/>
      <c r="M1496" s="242"/>
      <c r="N1496" s="243"/>
      <c r="O1496" s="243"/>
      <c r="P1496" s="243"/>
      <c r="Q1496" s="243"/>
      <c r="R1496" s="243"/>
      <c r="S1496" s="243"/>
      <c r="T1496" s="244"/>
      <c r="U1496" s="13"/>
      <c r="V1496" s="13"/>
      <c r="W1496" s="13"/>
      <c r="X1496" s="13"/>
      <c r="Y1496" s="13"/>
      <c r="Z1496" s="13"/>
      <c r="AA1496" s="13"/>
      <c r="AB1496" s="13"/>
      <c r="AC1496" s="13"/>
      <c r="AD1496" s="13"/>
      <c r="AE1496" s="13"/>
      <c r="AT1496" s="245" t="s">
        <v>319</v>
      </c>
      <c r="AU1496" s="245" t="s">
        <v>85</v>
      </c>
      <c r="AV1496" s="13" t="s">
        <v>85</v>
      </c>
      <c r="AW1496" s="13" t="s">
        <v>37</v>
      </c>
      <c r="AX1496" s="13" t="s">
        <v>76</v>
      </c>
      <c r="AY1496" s="245" t="s">
        <v>308</v>
      </c>
    </row>
    <row r="1497" s="14" customFormat="1">
      <c r="A1497" s="14"/>
      <c r="B1497" s="249"/>
      <c r="C1497" s="250"/>
      <c r="D1497" s="236" t="s">
        <v>319</v>
      </c>
      <c r="E1497" s="251" t="s">
        <v>19</v>
      </c>
      <c r="F1497" s="252" t="s">
        <v>3913</v>
      </c>
      <c r="G1497" s="250"/>
      <c r="H1497" s="251" t="s">
        <v>19</v>
      </c>
      <c r="I1497" s="253"/>
      <c r="J1497" s="250"/>
      <c r="K1497" s="250"/>
      <c r="L1497" s="254"/>
      <c r="M1497" s="255"/>
      <c r="N1497" s="256"/>
      <c r="O1497" s="256"/>
      <c r="P1497" s="256"/>
      <c r="Q1497" s="256"/>
      <c r="R1497" s="256"/>
      <c r="S1497" s="256"/>
      <c r="T1497" s="257"/>
      <c r="U1497" s="14"/>
      <c r="V1497" s="14"/>
      <c r="W1497" s="14"/>
      <c r="X1497" s="14"/>
      <c r="Y1497" s="14"/>
      <c r="Z1497" s="14"/>
      <c r="AA1497" s="14"/>
      <c r="AB1497" s="14"/>
      <c r="AC1497" s="14"/>
      <c r="AD1497" s="14"/>
      <c r="AE1497" s="14"/>
      <c r="AT1497" s="258" t="s">
        <v>319</v>
      </c>
      <c r="AU1497" s="258" t="s">
        <v>85</v>
      </c>
      <c r="AV1497" s="14" t="s">
        <v>83</v>
      </c>
      <c r="AW1497" s="14" t="s">
        <v>37</v>
      </c>
      <c r="AX1497" s="14" t="s">
        <v>76</v>
      </c>
      <c r="AY1497" s="258" t="s">
        <v>308</v>
      </c>
    </row>
    <row r="1498" s="13" customFormat="1">
      <c r="A1498" s="13"/>
      <c r="B1498" s="234"/>
      <c r="C1498" s="235"/>
      <c r="D1498" s="236" t="s">
        <v>319</v>
      </c>
      <c r="E1498" s="237" t="s">
        <v>19</v>
      </c>
      <c r="F1498" s="238" t="s">
        <v>83</v>
      </c>
      <c r="G1498" s="235"/>
      <c r="H1498" s="239">
        <v>1</v>
      </c>
      <c r="I1498" s="240"/>
      <c r="J1498" s="235"/>
      <c r="K1498" s="235"/>
      <c r="L1498" s="241"/>
      <c r="M1498" s="242"/>
      <c r="N1498" s="243"/>
      <c r="O1498" s="243"/>
      <c r="P1498" s="243"/>
      <c r="Q1498" s="243"/>
      <c r="R1498" s="243"/>
      <c r="S1498" s="243"/>
      <c r="T1498" s="244"/>
      <c r="U1498" s="13"/>
      <c r="V1498" s="13"/>
      <c r="W1498" s="13"/>
      <c r="X1498" s="13"/>
      <c r="Y1498" s="13"/>
      <c r="Z1498" s="13"/>
      <c r="AA1498" s="13"/>
      <c r="AB1498" s="13"/>
      <c r="AC1498" s="13"/>
      <c r="AD1498" s="13"/>
      <c r="AE1498" s="13"/>
      <c r="AT1498" s="245" t="s">
        <v>319</v>
      </c>
      <c r="AU1498" s="245" t="s">
        <v>85</v>
      </c>
      <c r="AV1498" s="13" t="s">
        <v>85</v>
      </c>
      <c r="AW1498" s="13" t="s">
        <v>37</v>
      </c>
      <c r="AX1498" s="13" t="s">
        <v>76</v>
      </c>
      <c r="AY1498" s="245" t="s">
        <v>308</v>
      </c>
    </row>
    <row r="1499" s="15" customFormat="1">
      <c r="A1499" s="15"/>
      <c r="B1499" s="259"/>
      <c r="C1499" s="260"/>
      <c r="D1499" s="236" t="s">
        <v>319</v>
      </c>
      <c r="E1499" s="261" t="s">
        <v>19</v>
      </c>
      <c r="F1499" s="262" t="s">
        <v>448</v>
      </c>
      <c r="G1499" s="260"/>
      <c r="H1499" s="263">
        <v>7</v>
      </c>
      <c r="I1499" s="264"/>
      <c r="J1499" s="260"/>
      <c r="K1499" s="260"/>
      <c r="L1499" s="265"/>
      <c r="M1499" s="266"/>
      <c r="N1499" s="267"/>
      <c r="O1499" s="267"/>
      <c r="P1499" s="267"/>
      <c r="Q1499" s="267"/>
      <c r="R1499" s="267"/>
      <c r="S1499" s="267"/>
      <c r="T1499" s="268"/>
      <c r="U1499" s="15"/>
      <c r="V1499" s="15"/>
      <c r="W1499" s="15"/>
      <c r="X1499" s="15"/>
      <c r="Y1499" s="15"/>
      <c r="Z1499" s="15"/>
      <c r="AA1499" s="15"/>
      <c r="AB1499" s="15"/>
      <c r="AC1499" s="15"/>
      <c r="AD1499" s="15"/>
      <c r="AE1499" s="15"/>
      <c r="AT1499" s="269" t="s">
        <v>319</v>
      </c>
      <c r="AU1499" s="269" t="s">
        <v>85</v>
      </c>
      <c r="AV1499" s="15" t="s">
        <v>315</v>
      </c>
      <c r="AW1499" s="15" t="s">
        <v>37</v>
      </c>
      <c r="AX1499" s="15" t="s">
        <v>83</v>
      </c>
      <c r="AY1499" s="269" t="s">
        <v>308</v>
      </c>
    </row>
    <row r="1500" s="2" customFormat="1" ht="16.5" customHeight="1">
      <c r="A1500" s="41"/>
      <c r="B1500" s="42"/>
      <c r="C1500" s="216" t="s">
        <v>4015</v>
      </c>
      <c r="D1500" s="216" t="s">
        <v>310</v>
      </c>
      <c r="E1500" s="217" t="s">
        <v>4016</v>
      </c>
      <c r="F1500" s="218" t="s">
        <v>4017</v>
      </c>
      <c r="G1500" s="219" t="s">
        <v>323</v>
      </c>
      <c r="H1500" s="220">
        <v>1</v>
      </c>
      <c r="I1500" s="221"/>
      <c r="J1500" s="222">
        <f>ROUND(I1500*H1500,2)</f>
        <v>0</v>
      </c>
      <c r="K1500" s="218" t="s">
        <v>314</v>
      </c>
      <c r="L1500" s="47"/>
      <c r="M1500" s="223" t="s">
        <v>19</v>
      </c>
      <c r="N1500" s="224" t="s">
        <v>47</v>
      </c>
      <c r="O1500" s="87"/>
      <c r="P1500" s="225">
        <f>O1500*H1500</f>
        <v>0</v>
      </c>
      <c r="Q1500" s="225">
        <v>0</v>
      </c>
      <c r="R1500" s="225">
        <f>Q1500*H1500</f>
        <v>0</v>
      </c>
      <c r="S1500" s="225">
        <v>0</v>
      </c>
      <c r="T1500" s="226">
        <f>S1500*H1500</f>
        <v>0</v>
      </c>
      <c r="U1500" s="41"/>
      <c r="V1500" s="41"/>
      <c r="W1500" s="41"/>
      <c r="X1500" s="41"/>
      <c r="Y1500" s="41"/>
      <c r="Z1500" s="41"/>
      <c r="AA1500" s="41"/>
      <c r="AB1500" s="41"/>
      <c r="AC1500" s="41"/>
      <c r="AD1500" s="41"/>
      <c r="AE1500" s="41"/>
      <c r="AR1500" s="227" t="s">
        <v>782</v>
      </c>
      <c r="AT1500" s="227" t="s">
        <v>310</v>
      </c>
      <c r="AU1500" s="227" t="s">
        <v>85</v>
      </c>
      <c r="AY1500" s="20" t="s">
        <v>308</v>
      </c>
      <c r="BE1500" s="228">
        <f>IF(N1500="základní",J1500,0)</f>
        <v>0</v>
      </c>
      <c r="BF1500" s="228">
        <f>IF(N1500="snížená",J1500,0)</f>
        <v>0</v>
      </c>
      <c r="BG1500" s="228">
        <f>IF(N1500="zákl. přenesená",J1500,0)</f>
        <v>0</v>
      </c>
      <c r="BH1500" s="228">
        <f>IF(N1500="sníž. přenesená",J1500,0)</f>
        <v>0</v>
      </c>
      <c r="BI1500" s="228">
        <f>IF(N1500="nulová",J1500,0)</f>
        <v>0</v>
      </c>
      <c r="BJ1500" s="20" t="s">
        <v>83</v>
      </c>
      <c r="BK1500" s="228">
        <f>ROUND(I1500*H1500,2)</f>
        <v>0</v>
      </c>
      <c r="BL1500" s="20" t="s">
        <v>782</v>
      </c>
      <c r="BM1500" s="227" t="s">
        <v>4018</v>
      </c>
    </row>
    <row r="1501" s="2" customFormat="1">
      <c r="A1501" s="41"/>
      <c r="B1501" s="42"/>
      <c r="C1501" s="43"/>
      <c r="D1501" s="229" t="s">
        <v>317</v>
      </c>
      <c r="E1501" s="43"/>
      <c r="F1501" s="230" t="s">
        <v>4019</v>
      </c>
      <c r="G1501" s="43"/>
      <c r="H1501" s="43"/>
      <c r="I1501" s="231"/>
      <c r="J1501" s="43"/>
      <c r="K1501" s="43"/>
      <c r="L1501" s="47"/>
      <c r="M1501" s="232"/>
      <c r="N1501" s="233"/>
      <c r="O1501" s="87"/>
      <c r="P1501" s="87"/>
      <c r="Q1501" s="87"/>
      <c r="R1501" s="87"/>
      <c r="S1501" s="87"/>
      <c r="T1501" s="88"/>
      <c r="U1501" s="41"/>
      <c r="V1501" s="41"/>
      <c r="W1501" s="41"/>
      <c r="X1501" s="41"/>
      <c r="Y1501" s="41"/>
      <c r="Z1501" s="41"/>
      <c r="AA1501" s="41"/>
      <c r="AB1501" s="41"/>
      <c r="AC1501" s="41"/>
      <c r="AD1501" s="41"/>
      <c r="AE1501" s="41"/>
      <c r="AT1501" s="20" t="s">
        <v>317</v>
      </c>
      <c r="AU1501" s="20" t="s">
        <v>85</v>
      </c>
    </row>
    <row r="1502" s="14" customFormat="1">
      <c r="A1502" s="14"/>
      <c r="B1502" s="249"/>
      <c r="C1502" s="250"/>
      <c r="D1502" s="236" t="s">
        <v>319</v>
      </c>
      <c r="E1502" s="251" t="s">
        <v>19</v>
      </c>
      <c r="F1502" s="252" t="s">
        <v>3032</v>
      </c>
      <c r="G1502" s="250"/>
      <c r="H1502" s="251" t="s">
        <v>19</v>
      </c>
      <c r="I1502" s="253"/>
      <c r="J1502" s="250"/>
      <c r="K1502" s="250"/>
      <c r="L1502" s="254"/>
      <c r="M1502" s="255"/>
      <c r="N1502" s="256"/>
      <c r="O1502" s="256"/>
      <c r="P1502" s="256"/>
      <c r="Q1502" s="256"/>
      <c r="R1502" s="256"/>
      <c r="S1502" s="256"/>
      <c r="T1502" s="257"/>
      <c r="U1502" s="14"/>
      <c r="V1502" s="14"/>
      <c r="W1502" s="14"/>
      <c r="X1502" s="14"/>
      <c r="Y1502" s="14"/>
      <c r="Z1502" s="14"/>
      <c r="AA1502" s="14"/>
      <c r="AB1502" s="14"/>
      <c r="AC1502" s="14"/>
      <c r="AD1502" s="14"/>
      <c r="AE1502" s="14"/>
      <c r="AT1502" s="258" t="s">
        <v>319</v>
      </c>
      <c r="AU1502" s="258" t="s">
        <v>85</v>
      </c>
      <c r="AV1502" s="14" t="s">
        <v>83</v>
      </c>
      <c r="AW1502" s="14" t="s">
        <v>37</v>
      </c>
      <c r="AX1502" s="14" t="s">
        <v>76</v>
      </c>
      <c r="AY1502" s="258" t="s">
        <v>308</v>
      </c>
    </row>
    <row r="1503" s="14" customFormat="1">
      <c r="A1503" s="14"/>
      <c r="B1503" s="249"/>
      <c r="C1503" s="250"/>
      <c r="D1503" s="236" t="s">
        <v>319</v>
      </c>
      <c r="E1503" s="251" t="s">
        <v>19</v>
      </c>
      <c r="F1503" s="252" t="s">
        <v>4020</v>
      </c>
      <c r="G1503" s="250"/>
      <c r="H1503" s="251" t="s">
        <v>19</v>
      </c>
      <c r="I1503" s="253"/>
      <c r="J1503" s="250"/>
      <c r="K1503" s="250"/>
      <c r="L1503" s="254"/>
      <c r="M1503" s="255"/>
      <c r="N1503" s="256"/>
      <c r="O1503" s="256"/>
      <c r="P1503" s="256"/>
      <c r="Q1503" s="256"/>
      <c r="R1503" s="256"/>
      <c r="S1503" s="256"/>
      <c r="T1503" s="257"/>
      <c r="U1503" s="14"/>
      <c r="V1503" s="14"/>
      <c r="W1503" s="14"/>
      <c r="X1503" s="14"/>
      <c r="Y1503" s="14"/>
      <c r="Z1503" s="14"/>
      <c r="AA1503" s="14"/>
      <c r="AB1503" s="14"/>
      <c r="AC1503" s="14"/>
      <c r="AD1503" s="14"/>
      <c r="AE1503" s="14"/>
      <c r="AT1503" s="258" t="s">
        <v>319</v>
      </c>
      <c r="AU1503" s="258" t="s">
        <v>85</v>
      </c>
      <c r="AV1503" s="14" t="s">
        <v>83</v>
      </c>
      <c r="AW1503" s="14" t="s">
        <v>37</v>
      </c>
      <c r="AX1503" s="14" t="s">
        <v>76</v>
      </c>
      <c r="AY1503" s="258" t="s">
        <v>308</v>
      </c>
    </row>
    <row r="1504" s="13" customFormat="1">
      <c r="A1504" s="13"/>
      <c r="B1504" s="234"/>
      <c r="C1504" s="235"/>
      <c r="D1504" s="236" t="s">
        <v>319</v>
      </c>
      <c r="E1504" s="237" t="s">
        <v>19</v>
      </c>
      <c r="F1504" s="238" t="s">
        <v>83</v>
      </c>
      <c r="G1504" s="235"/>
      <c r="H1504" s="239">
        <v>1</v>
      </c>
      <c r="I1504" s="240"/>
      <c r="J1504" s="235"/>
      <c r="K1504" s="235"/>
      <c r="L1504" s="241"/>
      <c r="M1504" s="242"/>
      <c r="N1504" s="243"/>
      <c r="O1504" s="243"/>
      <c r="P1504" s="243"/>
      <c r="Q1504" s="243"/>
      <c r="R1504" s="243"/>
      <c r="S1504" s="243"/>
      <c r="T1504" s="244"/>
      <c r="U1504" s="13"/>
      <c r="V1504" s="13"/>
      <c r="W1504" s="13"/>
      <c r="X1504" s="13"/>
      <c r="Y1504" s="13"/>
      <c r="Z1504" s="13"/>
      <c r="AA1504" s="13"/>
      <c r="AB1504" s="13"/>
      <c r="AC1504" s="13"/>
      <c r="AD1504" s="13"/>
      <c r="AE1504" s="13"/>
      <c r="AT1504" s="245" t="s">
        <v>319</v>
      </c>
      <c r="AU1504" s="245" t="s">
        <v>85</v>
      </c>
      <c r="AV1504" s="13" t="s">
        <v>85</v>
      </c>
      <c r="AW1504" s="13" t="s">
        <v>37</v>
      </c>
      <c r="AX1504" s="13" t="s">
        <v>83</v>
      </c>
      <c r="AY1504" s="245" t="s">
        <v>308</v>
      </c>
    </row>
    <row r="1505" s="2" customFormat="1" ht="16.5" customHeight="1">
      <c r="A1505" s="41"/>
      <c r="B1505" s="42"/>
      <c r="C1505" s="216" t="s">
        <v>4021</v>
      </c>
      <c r="D1505" s="216" t="s">
        <v>310</v>
      </c>
      <c r="E1505" s="217" t="s">
        <v>4022</v>
      </c>
      <c r="F1505" s="218" t="s">
        <v>4023</v>
      </c>
      <c r="G1505" s="219" t="s">
        <v>323</v>
      </c>
      <c r="H1505" s="220">
        <v>3</v>
      </c>
      <c r="I1505" s="221"/>
      <c r="J1505" s="222">
        <f>ROUND(I1505*H1505,2)</f>
        <v>0</v>
      </c>
      <c r="K1505" s="218" t="s">
        <v>314</v>
      </c>
      <c r="L1505" s="47"/>
      <c r="M1505" s="223" t="s">
        <v>19</v>
      </c>
      <c r="N1505" s="224" t="s">
        <v>47</v>
      </c>
      <c r="O1505" s="87"/>
      <c r="P1505" s="225">
        <f>O1505*H1505</f>
        <v>0</v>
      </c>
      <c r="Q1505" s="225">
        <v>0</v>
      </c>
      <c r="R1505" s="225">
        <f>Q1505*H1505</f>
        <v>0</v>
      </c>
      <c r="S1505" s="225">
        <v>0</v>
      </c>
      <c r="T1505" s="226">
        <f>S1505*H1505</f>
        <v>0</v>
      </c>
      <c r="U1505" s="41"/>
      <c r="V1505" s="41"/>
      <c r="W1505" s="41"/>
      <c r="X1505" s="41"/>
      <c r="Y1505" s="41"/>
      <c r="Z1505" s="41"/>
      <c r="AA1505" s="41"/>
      <c r="AB1505" s="41"/>
      <c r="AC1505" s="41"/>
      <c r="AD1505" s="41"/>
      <c r="AE1505" s="41"/>
      <c r="AR1505" s="227" t="s">
        <v>782</v>
      </c>
      <c r="AT1505" s="227" t="s">
        <v>310</v>
      </c>
      <c r="AU1505" s="227" t="s">
        <v>85</v>
      </c>
      <c r="AY1505" s="20" t="s">
        <v>308</v>
      </c>
      <c r="BE1505" s="228">
        <f>IF(N1505="základní",J1505,0)</f>
        <v>0</v>
      </c>
      <c r="BF1505" s="228">
        <f>IF(N1505="snížená",J1505,0)</f>
        <v>0</v>
      </c>
      <c r="BG1505" s="228">
        <f>IF(N1505="zákl. přenesená",J1505,0)</f>
        <v>0</v>
      </c>
      <c r="BH1505" s="228">
        <f>IF(N1505="sníž. přenesená",J1505,0)</f>
        <v>0</v>
      </c>
      <c r="BI1505" s="228">
        <f>IF(N1505="nulová",J1505,0)</f>
        <v>0</v>
      </c>
      <c r="BJ1505" s="20" t="s">
        <v>83</v>
      </c>
      <c r="BK1505" s="228">
        <f>ROUND(I1505*H1505,2)</f>
        <v>0</v>
      </c>
      <c r="BL1505" s="20" t="s">
        <v>782</v>
      </c>
      <c r="BM1505" s="227" t="s">
        <v>4024</v>
      </c>
    </row>
    <row r="1506" s="2" customFormat="1">
      <c r="A1506" s="41"/>
      <c r="B1506" s="42"/>
      <c r="C1506" s="43"/>
      <c r="D1506" s="229" t="s">
        <v>317</v>
      </c>
      <c r="E1506" s="43"/>
      <c r="F1506" s="230" t="s">
        <v>4025</v>
      </c>
      <c r="G1506" s="43"/>
      <c r="H1506" s="43"/>
      <c r="I1506" s="231"/>
      <c r="J1506" s="43"/>
      <c r="K1506" s="43"/>
      <c r="L1506" s="47"/>
      <c r="M1506" s="232"/>
      <c r="N1506" s="233"/>
      <c r="O1506" s="87"/>
      <c r="P1506" s="87"/>
      <c r="Q1506" s="87"/>
      <c r="R1506" s="87"/>
      <c r="S1506" s="87"/>
      <c r="T1506" s="88"/>
      <c r="U1506" s="41"/>
      <c r="V1506" s="41"/>
      <c r="W1506" s="41"/>
      <c r="X1506" s="41"/>
      <c r="Y1506" s="41"/>
      <c r="Z1506" s="41"/>
      <c r="AA1506" s="41"/>
      <c r="AB1506" s="41"/>
      <c r="AC1506" s="41"/>
      <c r="AD1506" s="41"/>
      <c r="AE1506" s="41"/>
      <c r="AT1506" s="20" t="s">
        <v>317</v>
      </c>
      <c r="AU1506" s="20" t="s">
        <v>85</v>
      </c>
    </row>
    <row r="1507" s="14" customFormat="1">
      <c r="A1507" s="14"/>
      <c r="B1507" s="249"/>
      <c r="C1507" s="250"/>
      <c r="D1507" s="236" t="s">
        <v>319</v>
      </c>
      <c r="E1507" s="251" t="s">
        <v>19</v>
      </c>
      <c r="F1507" s="252" t="s">
        <v>3032</v>
      </c>
      <c r="G1507" s="250"/>
      <c r="H1507" s="251" t="s">
        <v>19</v>
      </c>
      <c r="I1507" s="253"/>
      <c r="J1507" s="250"/>
      <c r="K1507" s="250"/>
      <c r="L1507" s="254"/>
      <c r="M1507" s="255"/>
      <c r="N1507" s="256"/>
      <c r="O1507" s="256"/>
      <c r="P1507" s="256"/>
      <c r="Q1507" s="256"/>
      <c r="R1507" s="256"/>
      <c r="S1507" s="256"/>
      <c r="T1507" s="257"/>
      <c r="U1507" s="14"/>
      <c r="V1507" s="14"/>
      <c r="W1507" s="14"/>
      <c r="X1507" s="14"/>
      <c r="Y1507" s="14"/>
      <c r="Z1507" s="14"/>
      <c r="AA1507" s="14"/>
      <c r="AB1507" s="14"/>
      <c r="AC1507" s="14"/>
      <c r="AD1507" s="14"/>
      <c r="AE1507" s="14"/>
      <c r="AT1507" s="258" t="s">
        <v>319</v>
      </c>
      <c r="AU1507" s="258" t="s">
        <v>85</v>
      </c>
      <c r="AV1507" s="14" t="s">
        <v>83</v>
      </c>
      <c r="AW1507" s="14" t="s">
        <v>37</v>
      </c>
      <c r="AX1507" s="14" t="s">
        <v>76</v>
      </c>
      <c r="AY1507" s="258" t="s">
        <v>308</v>
      </c>
    </row>
    <row r="1508" s="14" customFormat="1">
      <c r="A1508" s="14"/>
      <c r="B1508" s="249"/>
      <c r="C1508" s="250"/>
      <c r="D1508" s="236" t="s">
        <v>319</v>
      </c>
      <c r="E1508" s="251" t="s">
        <v>19</v>
      </c>
      <c r="F1508" s="252" t="s">
        <v>4026</v>
      </c>
      <c r="G1508" s="250"/>
      <c r="H1508" s="251" t="s">
        <v>19</v>
      </c>
      <c r="I1508" s="253"/>
      <c r="J1508" s="250"/>
      <c r="K1508" s="250"/>
      <c r="L1508" s="254"/>
      <c r="M1508" s="255"/>
      <c r="N1508" s="256"/>
      <c r="O1508" s="256"/>
      <c r="P1508" s="256"/>
      <c r="Q1508" s="256"/>
      <c r="R1508" s="256"/>
      <c r="S1508" s="256"/>
      <c r="T1508" s="257"/>
      <c r="U1508" s="14"/>
      <c r="V1508" s="14"/>
      <c r="W1508" s="14"/>
      <c r="X1508" s="14"/>
      <c r="Y1508" s="14"/>
      <c r="Z1508" s="14"/>
      <c r="AA1508" s="14"/>
      <c r="AB1508" s="14"/>
      <c r="AC1508" s="14"/>
      <c r="AD1508" s="14"/>
      <c r="AE1508" s="14"/>
      <c r="AT1508" s="258" t="s">
        <v>319</v>
      </c>
      <c r="AU1508" s="258" t="s">
        <v>85</v>
      </c>
      <c r="AV1508" s="14" t="s">
        <v>83</v>
      </c>
      <c r="AW1508" s="14" t="s">
        <v>37</v>
      </c>
      <c r="AX1508" s="14" t="s">
        <v>76</v>
      </c>
      <c r="AY1508" s="258" t="s">
        <v>308</v>
      </c>
    </row>
    <row r="1509" s="13" customFormat="1">
      <c r="A1509" s="13"/>
      <c r="B1509" s="234"/>
      <c r="C1509" s="235"/>
      <c r="D1509" s="236" t="s">
        <v>319</v>
      </c>
      <c r="E1509" s="237" t="s">
        <v>19</v>
      </c>
      <c r="F1509" s="238" t="s">
        <v>150</v>
      </c>
      <c r="G1509" s="235"/>
      <c r="H1509" s="239">
        <v>3</v>
      </c>
      <c r="I1509" s="240"/>
      <c r="J1509" s="235"/>
      <c r="K1509" s="235"/>
      <c r="L1509" s="241"/>
      <c r="M1509" s="242"/>
      <c r="N1509" s="243"/>
      <c r="O1509" s="243"/>
      <c r="P1509" s="243"/>
      <c r="Q1509" s="243"/>
      <c r="R1509" s="243"/>
      <c r="S1509" s="243"/>
      <c r="T1509" s="244"/>
      <c r="U1509" s="13"/>
      <c r="V1509" s="13"/>
      <c r="W1509" s="13"/>
      <c r="X1509" s="13"/>
      <c r="Y1509" s="13"/>
      <c r="Z1509" s="13"/>
      <c r="AA1509" s="13"/>
      <c r="AB1509" s="13"/>
      <c r="AC1509" s="13"/>
      <c r="AD1509" s="13"/>
      <c r="AE1509" s="13"/>
      <c r="AT1509" s="245" t="s">
        <v>319</v>
      </c>
      <c r="AU1509" s="245" t="s">
        <v>85</v>
      </c>
      <c r="AV1509" s="13" t="s">
        <v>85</v>
      </c>
      <c r="AW1509" s="13" t="s">
        <v>37</v>
      </c>
      <c r="AX1509" s="13" t="s">
        <v>83</v>
      </c>
      <c r="AY1509" s="245" t="s">
        <v>308</v>
      </c>
    </row>
    <row r="1510" s="2" customFormat="1" ht="16.5" customHeight="1">
      <c r="A1510" s="41"/>
      <c r="B1510" s="42"/>
      <c r="C1510" s="216" t="s">
        <v>4027</v>
      </c>
      <c r="D1510" s="216" t="s">
        <v>310</v>
      </c>
      <c r="E1510" s="217" t="s">
        <v>4028</v>
      </c>
      <c r="F1510" s="218" t="s">
        <v>4029</v>
      </c>
      <c r="G1510" s="219" t="s">
        <v>323</v>
      </c>
      <c r="H1510" s="220">
        <v>3</v>
      </c>
      <c r="I1510" s="221"/>
      <c r="J1510" s="222">
        <f>ROUND(I1510*H1510,2)</f>
        <v>0</v>
      </c>
      <c r="K1510" s="218" t="s">
        <v>314</v>
      </c>
      <c r="L1510" s="47"/>
      <c r="M1510" s="223" t="s">
        <v>19</v>
      </c>
      <c r="N1510" s="224" t="s">
        <v>47</v>
      </c>
      <c r="O1510" s="87"/>
      <c r="P1510" s="225">
        <f>O1510*H1510</f>
        <v>0</v>
      </c>
      <c r="Q1510" s="225">
        <v>0</v>
      </c>
      <c r="R1510" s="225">
        <f>Q1510*H1510</f>
        <v>0</v>
      </c>
      <c r="S1510" s="225">
        <v>0</v>
      </c>
      <c r="T1510" s="226">
        <f>S1510*H1510</f>
        <v>0</v>
      </c>
      <c r="U1510" s="41"/>
      <c r="V1510" s="41"/>
      <c r="W1510" s="41"/>
      <c r="X1510" s="41"/>
      <c r="Y1510" s="41"/>
      <c r="Z1510" s="41"/>
      <c r="AA1510" s="41"/>
      <c r="AB1510" s="41"/>
      <c r="AC1510" s="41"/>
      <c r="AD1510" s="41"/>
      <c r="AE1510" s="41"/>
      <c r="AR1510" s="227" t="s">
        <v>782</v>
      </c>
      <c r="AT1510" s="227" t="s">
        <v>310</v>
      </c>
      <c r="AU1510" s="227" t="s">
        <v>85</v>
      </c>
      <c r="AY1510" s="20" t="s">
        <v>308</v>
      </c>
      <c r="BE1510" s="228">
        <f>IF(N1510="základní",J1510,0)</f>
        <v>0</v>
      </c>
      <c r="BF1510" s="228">
        <f>IF(N1510="snížená",J1510,0)</f>
        <v>0</v>
      </c>
      <c r="BG1510" s="228">
        <f>IF(N1510="zákl. přenesená",J1510,0)</f>
        <v>0</v>
      </c>
      <c r="BH1510" s="228">
        <f>IF(N1510="sníž. přenesená",J1510,0)</f>
        <v>0</v>
      </c>
      <c r="BI1510" s="228">
        <f>IF(N1510="nulová",J1510,0)</f>
        <v>0</v>
      </c>
      <c r="BJ1510" s="20" t="s">
        <v>83</v>
      </c>
      <c r="BK1510" s="228">
        <f>ROUND(I1510*H1510,2)</f>
        <v>0</v>
      </c>
      <c r="BL1510" s="20" t="s">
        <v>782</v>
      </c>
      <c r="BM1510" s="227" t="s">
        <v>4030</v>
      </c>
    </row>
    <row r="1511" s="2" customFormat="1">
      <c r="A1511" s="41"/>
      <c r="B1511" s="42"/>
      <c r="C1511" s="43"/>
      <c r="D1511" s="229" t="s">
        <v>317</v>
      </c>
      <c r="E1511" s="43"/>
      <c r="F1511" s="230" t="s">
        <v>4031</v>
      </c>
      <c r="G1511" s="43"/>
      <c r="H1511" s="43"/>
      <c r="I1511" s="231"/>
      <c r="J1511" s="43"/>
      <c r="K1511" s="43"/>
      <c r="L1511" s="47"/>
      <c r="M1511" s="232"/>
      <c r="N1511" s="233"/>
      <c r="O1511" s="87"/>
      <c r="P1511" s="87"/>
      <c r="Q1511" s="87"/>
      <c r="R1511" s="87"/>
      <c r="S1511" s="87"/>
      <c r="T1511" s="88"/>
      <c r="U1511" s="41"/>
      <c r="V1511" s="41"/>
      <c r="W1511" s="41"/>
      <c r="X1511" s="41"/>
      <c r="Y1511" s="41"/>
      <c r="Z1511" s="41"/>
      <c r="AA1511" s="41"/>
      <c r="AB1511" s="41"/>
      <c r="AC1511" s="41"/>
      <c r="AD1511" s="41"/>
      <c r="AE1511" s="41"/>
      <c r="AT1511" s="20" t="s">
        <v>317</v>
      </c>
      <c r="AU1511" s="20" t="s">
        <v>85</v>
      </c>
    </row>
    <row r="1512" s="14" customFormat="1">
      <c r="A1512" s="14"/>
      <c r="B1512" s="249"/>
      <c r="C1512" s="250"/>
      <c r="D1512" s="236" t="s">
        <v>319</v>
      </c>
      <c r="E1512" s="251" t="s">
        <v>19</v>
      </c>
      <c r="F1512" s="252" t="s">
        <v>3032</v>
      </c>
      <c r="G1512" s="250"/>
      <c r="H1512" s="251" t="s">
        <v>19</v>
      </c>
      <c r="I1512" s="253"/>
      <c r="J1512" s="250"/>
      <c r="K1512" s="250"/>
      <c r="L1512" s="254"/>
      <c r="M1512" s="255"/>
      <c r="N1512" s="256"/>
      <c r="O1512" s="256"/>
      <c r="P1512" s="256"/>
      <c r="Q1512" s="256"/>
      <c r="R1512" s="256"/>
      <c r="S1512" s="256"/>
      <c r="T1512" s="257"/>
      <c r="U1512" s="14"/>
      <c r="V1512" s="14"/>
      <c r="W1512" s="14"/>
      <c r="X1512" s="14"/>
      <c r="Y1512" s="14"/>
      <c r="Z1512" s="14"/>
      <c r="AA1512" s="14"/>
      <c r="AB1512" s="14"/>
      <c r="AC1512" s="14"/>
      <c r="AD1512" s="14"/>
      <c r="AE1512" s="14"/>
      <c r="AT1512" s="258" t="s">
        <v>319</v>
      </c>
      <c r="AU1512" s="258" t="s">
        <v>85</v>
      </c>
      <c r="AV1512" s="14" t="s">
        <v>83</v>
      </c>
      <c r="AW1512" s="14" t="s">
        <v>37</v>
      </c>
      <c r="AX1512" s="14" t="s">
        <v>76</v>
      </c>
      <c r="AY1512" s="258" t="s">
        <v>308</v>
      </c>
    </row>
    <row r="1513" s="14" customFormat="1">
      <c r="A1513" s="14"/>
      <c r="B1513" s="249"/>
      <c r="C1513" s="250"/>
      <c r="D1513" s="236" t="s">
        <v>319</v>
      </c>
      <c r="E1513" s="251" t="s">
        <v>19</v>
      </c>
      <c r="F1513" s="252" t="s">
        <v>4032</v>
      </c>
      <c r="G1513" s="250"/>
      <c r="H1513" s="251" t="s">
        <v>19</v>
      </c>
      <c r="I1513" s="253"/>
      <c r="J1513" s="250"/>
      <c r="K1513" s="250"/>
      <c r="L1513" s="254"/>
      <c r="M1513" s="255"/>
      <c r="N1513" s="256"/>
      <c r="O1513" s="256"/>
      <c r="P1513" s="256"/>
      <c r="Q1513" s="256"/>
      <c r="R1513" s="256"/>
      <c r="S1513" s="256"/>
      <c r="T1513" s="257"/>
      <c r="U1513" s="14"/>
      <c r="V1513" s="14"/>
      <c r="W1513" s="14"/>
      <c r="X1513" s="14"/>
      <c r="Y1513" s="14"/>
      <c r="Z1513" s="14"/>
      <c r="AA1513" s="14"/>
      <c r="AB1513" s="14"/>
      <c r="AC1513" s="14"/>
      <c r="AD1513" s="14"/>
      <c r="AE1513" s="14"/>
      <c r="AT1513" s="258" t="s">
        <v>319</v>
      </c>
      <c r="AU1513" s="258" t="s">
        <v>85</v>
      </c>
      <c r="AV1513" s="14" t="s">
        <v>83</v>
      </c>
      <c r="AW1513" s="14" t="s">
        <v>37</v>
      </c>
      <c r="AX1513" s="14" t="s">
        <v>76</v>
      </c>
      <c r="AY1513" s="258" t="s">
        <v>308</v>
      </c>
    </row>
    <row r="1514" s="13" customFormat="1">
      <c r="A1514" s="13"/>
      <c r="B1514" s="234"/>
      <c r="C1514" s="235"/>
      <c r="D1514" s="236" t="s">
        <v>319</v>
      </c>
      <c r="E1514" s="237" t="s">
        <v>19</v>
      </c>
      <c r="F1514" s="238" t="s">
        <v>150</v>
      </c>
      <c r="G1514" s="235"/>
      <c r="H1514" s="239">
        <v>3</v>
      </c>
      <c r="I1514" s="240"/>
      <c r="J1514" s="235"/>
      <c r="K1514" s="235"/>
      <c r="L1514" s="241"/>
      <c r="M1514" s="242"/>
      <c r="N1514" s="243"/>
      <c r="O1514" s="243"/>
      <c r="P1514" s="243"/>
      <c r="Q1514" s="243"/>
      <c r="R1514" s="243"/>
      <c r="S1514" s="243"/>
      <c r="T1514" s="244"/>
      <c r="U1514" s="13"/>
      <c r="V1514" s="13"/>
      <c r="W1514" s="13"/>
      <c r="X1514" s="13"/>
      <c r="Y1514" s="13"/>
      <c r="Z1514" s="13"/>
      <c r="AA1514" s="13"/>
      <c r="AB1514" s="13"/>
      <c r="AC1514" s="13"/>
      <c r="AD1514" s="13"/>
      <c r="AE1514" s="13"/>
      <c r="AT1514" s="245" t="s">
        <v>319</v>
      </c>
      <c r="AU1514" s="245" t="s">
        <v>85</v>
      </c>
      <c r="AV1514" s="13" t="s">
        <v>85</v>
      </c>
      <c r="AW1514" s="13" t="s">
        <v>37</v>
      </c>
      <c r="AX1514" s="13" t="s">
        <v>83</v>
      </c>
      <c r="AY1514" s="245" t="s">
        <v>308</v>
      </c>
    </row>
    <row r="1515" s="2" customFormat="1" ht="24.15" customHeight="1">
      <c r="A1515" s="41"/>
      <c r="B1515" s="42"/>
      <c r="C1515" s="216" t="s">
        <v>4033</v>
      </c>
      <c r="D1515" s="216" t="s">
        <v>310</v>
      </c>
      <c r="E1515" s="217" t="s">
        <v>4034</v>
      </c>
      <c r="F1515" s="218" t="s">
        <v>4035</v>
      </c>
      <c r="G1515" s="219" t="s">
        <v>323</v>
      </c>
      <c r="H1515" s="220">
        <v>1</v>
      </c>
      <c r="I1515" s="221"/>
      <c r="J1515" s="222">
        <f>ROUND(I1515*H1515,2)</f>
        <v>0</v>
      </c>
      <c r="K1515" s="218" t="s">
        <v>314</v>
      </c>
      <c r="L1515" s="47"/>
      <c r="M1515" s="223" t="s">
        <v>19</v>
      </c>
      <c r="N1515" s="224" t="s">
        <v>47</v>
      </c>
      <c r="O1515" s="87"/>
      <c r="P1515" s="225">
        <f>O1515*H1515</f>
        <v>0</v>
      </c>
      <c r="Q1515" s="225">
        <v>0</v>
      </c>
      <c r="R1515" s="225">
        <f>Q1515*H1515</f>
        <v>0</v>
      </c>
      <c r="S1515" s="225">
        <v>0</v>
      </c>
      <c r="T1515" s="226">
        <f>S1515*H1515</f>
        <v>0</v>
      </c>
      <c r="U1515" s="41"/>
      <c r="V1515" s="41"/>
      <c r="W1515" s="41"/>
      <c r="X1515" s="41"/>
      <c r="Y1515" s="41"/>
      <c r="Z1515" s="41"/>
      <c r="AA1515" s="41"/>
      <c r="AB1515" s="41"/>
      <c r="AC1515" s="41"/>
      <c r="AD1515" s="41"/>
      <c r="AE1515" s="41"/>
      <c r="AR1515" s="227" t="s">
        <v>782</v>
      </c>
      <c r="AT1515" s="227" t="s">
        <v>310</v>
      </c>
      <c r="AU1515" s="227" t="s">
        <v>85</v>
      </c>
      <c r="AY1515" s="20" t="s">
        <v>308</v>
      </c>
      <c r="BE1515" s="228">
        <f>IF(N1515="základní",J1515,0)</f>
        <v>0</v>
      </c>
      <c r="BF1515" s="228">
        <f>IF(N1515="snížená",J1515,0)</f>
        <v>0</v>
      </c>
      <c r="BG1515" s="228">
        <f>IF(N1515="zákl. přenesená",J1515,0)</f>
        <v>0</v>
      </c>
      <c r="BH1515" s="228">
        <f>IF(N1515="sníž. přenesená",J1515,0)</f>
        <v>0</v>
      </c>
      <c r="BI1515" s="228">
        <f>IF(N1515="nulová",J1515,0)</f>
        <v>0</v>
      </c>
      <c r="BJ1515" s="20" t="s">
        <v>83</v>
      </c>
      <c r="BK1515" s="228">
        <f>ROUND(I1515*H1515,2)</f>
        <v>0</v>
      </c>
      <c r="BL1515" s="20" t="s">
        <v>782</v>
      </c>
      <c r="BM1515" s="227" t="s">
        <v>4036</v>
      </c>
    </row>
    <row r="1516" s="2" customFormat="1">
      <c r="A1516" s="41"/>
      <c r="B1516" s="42"/>
      <c r="C1516" s="43"/>
      <c r="D1516" s="229" t="s">
        <v>317</v>
      </c>
      <c r="E1516" s="43"/>
      <c r="F1516" s="230" t="s">
        <v>4037</v>
      </c>
      <c r="G1516" s="43"/>
      <c r="H1516" s="43"/>
      <c r="I1516" s="231"/>
      <c r="J1516" s="43"/>
      <c r="K1516" s="43"/>
      <c r="L1516" s="47"/>
      <c r="M1516" s="232"/>
      <c r="N1516" s="233"/>
      <c r="O1516" s="87"/>
      <c r="P1516" s="87"/>
      <c r="Q1516" s="87"/>
      <c r="R1516" s="87"/>
      <c r="S1516" s="87"/>
      <c r="T1516" s="88"/>
      <c r="U1516" s="41"/>
      <c r="V1516" s="41"/>
      <c r="W1516" s="41"/>
      <c r="X1516" s="41"/>
      <c r="Y1516" s="41"/>
      <c r="Z1516" s="41"/>
      <c r="AA1516" s="41"/>
      <c r="AB1516" s="41"/>
      <c r="AC1516" s="41"/>
      <c r="AD1516" s="41"/>
      <c r="AE1516" s="41"/>
      <c r="AT1516" s="20" t="s">
        <v>317</v>
      </c>
      <c r="AU1516" s="20" t="s">
        <v>85</v>
      </c>
    </row>
    <row r="1517" s="14" customFormat="1">
      <c r="A1517" s="14"/>
      <c r="B1517" s="249"/>
      <c r="C1517" s="250"/>
      <c r="D1517" s="236" t="s">
        <v>319</v>
      </c>
      <c r="E1517" s="251" t="s">
        <v>19</v>
      </c>
      <c r="F1517" s="252" t="s">
        <v>3032</v>
      </c>
      <c r="G1517" s="250"/>
      <c r="H1517" s="251" t="s">
        <v>19</v>
      </c>
      <c r="I1517" s="253"/>
      <c r="J1517" s="250"/>
      <c r="K1517" s="250"/>
      <c r="L1517" s="254"/>
      <c r="M1517" s="255"/>
      <c r="N1517" s="256"/>
      <c r="O1517" s="256"/>
      <c r="P1517" s="256"/>
      <c r="Q1517" s="256"/>
      <c r="R1517" s="256"/>
      <c r="S1517" s="256"/>
      <c r="T1517" s="257"/>
      <c r="U1517" s="14"/>
      <c r="V1517" s="14"/>
      <c r="W1517" s="14"/>
      <c r="X1517" s="14"/>
      <c r="Y1517" s="14"/>
      <c r="Z1517" s="14"/>
      <c r="AA1517" s="14"/>
      <c r="AB1517" s="14"/>
      <c r="AC1517" s="14"/>
      <c r="AD1517" s="14"/>
      <c r="AE1517" s="14"/>
      <c r="AT1517" s="258" t="s">
        <v>319</v>
      </c>
      <c r="AU1517" s="258" t="s">
        <v>85</v>
      </c>
      <c r="AV1517" s="14" t="s">
        <v>83</v>
      </c>
      <c r="AW1517" s="14" t="s">
        <v>37</v>
      </c>
      <c r="AX1517" s="14" t="s">
        <v>76</v>
      </c>
      <c r="AY1517" s="258" t="s">
        <v>308</v>
      </c>
    </row>
    <row r="1518" s="14" customFormat="1">
      <c r="A1518" s="14"/>
      <c r="B1518" s="249"/>
      <c r="C1518" s="250"/>
      <c r="D1518" s="236" t="s">
        <v>319</v>
      </c>
      <c r="E1518" s="251" t="s">
        <v>19</v>
      </c>
      <c r="F1518" s="252" t="s">
        <v>4038</v>
      </c>
      <c r="G1518" s="250"/>
      <c r="H1518" s="251" t="s">
        <v>19</v>
      </c>
      <c r="I1518" s="253"/>
      <c r="J1518" s="250"/>
      <c r="K1518" s="250"/>
      <c r="L1518" s="254"/>
      <c r="M1518" s="255"/>
      <c r="N1518" s="256"/>
      <c r="O1518" s="256"/>
      <c r="P1518" s="256"/>
      <c r="Q1518" s="256"/>
      <c r="R1518" s="256"/>
      <c r="S1518" s="256"/>
      <c r="T1518" s="257"/>
      <c r="U1518" s="14"/>
      <c r="V1518" s="14"/>
      <c r="W1518" s="14"/>
      <c r="X1518" s="14"/>
      <c r="Y1518" s="14"/>
      <c r="Z1518" s="14"/>
      <c r="AA1518" s="14"/>
      <c r="AB1518" s="14"/>
      <c r="AC1518" s="14"/>
      <c r="AD1518" s="14"/>
      <c r="AE1518" s="14"/>
      <c r="AT1518" s="258" t="s">
        <v>319</v>
      </c>
      <c r="AU1518" s="258" t="s">
        <v>85</v>
      </c>
      <c r="AV1518" s="14" t="s">
        <v>83</v>
      </c>
      <c r="AW1518" s="14" t="s">
        <v>37</v>
      </c>
      <c r="AX1518" s="14" t="s">
        <v>76</v>
      </c>
      <c r="AY1518" s="258" t="s">
        <v>308</v>
      </c>
    </row>
    <row r="1519" s="13" customFormat="1">
      <c r="A1519" s="13"/>
      <c r="B1519" s="234"/>
      <c r="C1519" s="235"/>
      <c r="D1519" s="236" t="s">
        <v>319</v>
      </c>
      <c r="E1519" s="237" t="s">
        <v>19</v>
      </c>
      <c r="F1519" s="238" t="s">
        <v>83</v>
      </c>
      <c r="G1519" s="235"/>
      <c r="H1519" s="239">
        <v>1</v>
      </c>
      <c r="I1519" s="240"/>
      <c r="J1519" s="235"/>
      <c r="K1519" s="235"/>
      <c r="L1519" s="241"/>
      <c r="M1519" s="242"/>
      <c r="N1519" s="243"/>
      <c r="O1519" s="243"/>
      <c r="P1519" s="243"/>
      <c r="Q1519" s="243"/>
      <c r="R1519" s="243"/>
      <c r="S1519" s="243"/>
      <c r="T1519" s="244"/>
      <c r="U1519" s="13"/>
      <c r="V1519" s="13"/>
      <c r="W1519" s="13"/>
      <c r="X1519" s="13"/>
      <c r="Y1519" s="13"/>
      <c r="Z1519" s="13"/>
      <c r="AA1519" s="13"/>
      <c r="AB1519" s="13"/>
      <c r="AC1519" s="13"/>
      <c r="AD1519" s="13"/>
      <c r="AE1519" s="13"/>
      <c r="AT1519" s="245" t="s">
        <v>319</v>
      </c>
      <c r="AU1519" s="245" t="s">
        <v>85</v>
      </c>
      <c r="AV1519" s="13" t="s">
        <v>85</v>
      </c>
      <c r="AW1519" s="13" t="s">
        <v>37</v>
      </c>
      <c r="AX1519" s="13" t="s">
        <v>83</v>
      </c>
      <c r="AY1519" s="245" t="s">
        <v>308</v>
      </c>
    </row>
    <row r="1520" s="2" customFormat="1" ht="24.15" customHeight="1">
      <c r="A1520" s="41"/>
      <c r="B1520" s="42"/>
      <c r="C1520" s="216" t="s">
        <v>4039</v>
      </c>
      <c r="D1520" s="216" t="s">
        <v>310</v>
      </c>
      <c r="E1520" s="217" t="s">
        <v>4040</v>
      </c>
      <c r="F1520" s="218" t="s">
        <v>4041</v>
      </c>
      <c r="G1520" s="219" t="s">
        <v>323</v>
      </c>
      <c r="H1520" s="220">
        <v>1</v>
      </c>
      <c r="I1520" s="221"/>
      <c r="J1520" s="222">
        <f>ROUND(I1520*H1520,2)</f>
        <v>0</v>
      </c>
      <c r="K1520" s="218" t="s">
        <v>314</v>
      </c>
      <c r="L1520" s="47"/>
      <c r="M1520" s="223" t="s">
        <v>19</v>
      </c>
      <c r="N1520" s="224" t="s">
        <v>47</v>
      </c>
      <c r="O1520" s="87"/>
      <c r="P1520" s="225">
        <f>O1520*H1520</f>
        <v>0</v>
      </c>
      <c r="Q1520" s="225">
        <v>0</v>
      </c>
      <c r="R1520" s="225">
        <f>Q1520*H1520</f>
        <v>0</v>
      </c>
      <c r="S1520" s="225">
        <v>0</v>
      </c>
      <c r="T1520" s="226">
        <f>S1520*H1520</f>
        <v>0</v>
      </c>
      <c r="U1520" s="41"/>
      <c r="V1520" s="41"/>
      <c r="W1520" s="41"/>
      <c r="X1520" s="41"/>
      <c r="Y1520" s="41"/>
      <c r="Z1520" s="41"/>
      <c r="AA1520" s="41"/>
      <c r="AB1520" s="41"/>
      <c r="AC1520" s="41"/>
      <c r="AD1520" s="41"/>
      <c r="AE1520" s="41"/>
      <c r="AR1520" s="227" t="s">
        <v>782</v>
      </c>
      <c r="AT1520" s="227" t="s">
        <v>310</v>
      </c>
      <c r="AU1520" s="227" t="s">
        <v>85</v>
      </c>
      <c r="AY1520" s="20" t="s">
        <v>308</v>
      </c>
      <c r="BE1520" s="228">
        <f>IF(N1520="základní",J1520,0)</f>
        <v>0</v>
      </c>
      <c r="BF1520" s="228">
        <f>IF(N1520="snížená",J1520,0)</f>
        <v>0</v>
      </c>
      <c r="BG1520" s="228">
        <f>IF(N1520="zákl. přenesená",J1520,0)</f>
        <v>0</v>
      </c>
      <c r="BH1520" s="228">
        <f>IF(N1520="sníž. přenesená",J1520,0)</f>
        <v>0</v>
      </c>
      <c r="BI1520" s="228">
        <f>IF(N1520="nulová",J1520,0)</f>
        <v>0</v>
      </c>
      <c r="BJ1520" s="20" t="s">
        <v>83</v>
      </c>
      <c r="BK1520" s="228">
        <f>ROUND(I1520*H1520,2)</f>
        <v>0</v>
      </c>
      <c r="BL1520" s="20" t="s">
        <v>782</v>
      </c>
      <c r="BM1520" s="227" t="s">
        <v>4042</v>
      </c>
    </row>
    <row r="1521" s="2" customFormat="1">
      <c r="A1521" s="41"/>
      <c r="B1521" s="42"/>
      <c r="C1521" s="43"/>
      <c r="D1521" s="229" t="s">
        <v>317</v>
      </c>
      <c r="E1521" s="43"/>
      <c r="F1521" s="230" t="s">
        <v>4043</v>
      </c>
      <c r="G1521" s="43"/>
      <c r="H1521" s="43"/>
      <c r="I1521" s="231"/>
      <c r="J1521" s="43"/>
      <c r="K1521" s="43"/>
      <c r="L1521" s="47"/>
      <c r="M1521" s="232"/>
      <c r="N1521" s="233"/>
      <c r="O1521" s="87"/>
      <c r="P1521" s="87"/>
      <c r="Q1521" s="87"/>
      <c r="R1521" s="87"/>
      <c r="S1521" s="87"/>
      <c r="T1521" s="88"/>
      <c r="U1521" s="41"/>
      <c r="V1521" s="41"/>
      <c r="W1521" s="41"/>
      <c r="X1521" s="41"/>
      <c r="Y1521" s="41"/>
      <c r="Z1521" s="41"/>
      <c r="AA1521" s="41"/>
      <c r="AB1521" s="41"/>
      <c r="AC1521" s="41"/>
      <c r="AD1521" s="41"/>
      <c r="AE1521" s="41"/>
      <c r="AT1521" s="20" t="s">
        <v>317</v>
      </c>
      <c r="AU1521" s="20" t="s">
        <v>85</v>
      </c>
    </row>
    <row r="1522" s="14" customFormat="1">
      <c r="A1522" s="14"/>
      <c r="B1522" s="249"/>
      <c r="C1522" s="250"/>
      <c r="D1522" s="236" t="s">
        <v>319</v>
      </c>
      <c r="E1522" s="251" t="s">
        <v>19</v>
      </c>
      <c r="F1522" s="252" t="s">
        <v>3032</v>
      </c>
      <c r="G1522" s="250"/>
      <c r="H1522" s="251" t="s">
        <v>19</v>
      </c>
      <c r="I1522" s="253"/>
      <c r="J1522" s="250"/>
      <c r="K1522" s="250"/>
      <c r="L1522" s="254"/>
      <c r="M1522" s="255"/>
      <c r="N1522" s="256"/>
      <c r="O1522" s="256"/>
      <c r="P1522" s="256"/>
      <c r="Q1522" s="256"/>
      <c r="R1522" s="256"/>
      <c r="S1522" s="256"/>
      <c r="T1522" s="257"/>
      <c r="U1522" s="14"/>
      <c r="V1522" s="14"/>
      <c r="W1522" s="14"/>
      <c r="X1522" s="14"/>
      <c r="Y1522" s="14"/>
      <c r="Z1522" s="14"/>
      <c r="AA1522" s="14"/>
      <c r="AB1522" s="14"/>
      <c r="AC1522" s="14"/>
      <c r="AD1522" s="14"/>
      <c r="AE1522" s="14"/>
      <c r="AT1522" s="258" t="s">
        <v>319</v>
      </c>
      <c r="AU1522" s="258" t="s">
        <v>85</v>
      </c>
      <c r="AV1522" s="14" t="s">
        <v>83</v>
      </c>
      <c r="AW1522" s="14" t="s">
        <v>37</v>
      </c>
      <c r="AX1522" s="14" t="s">
        <v>76</v>
      </c>
      <c r="AY1522" s="258" t="s">
        <v>308</v>
      </c>
    </row>
    <row r="1523" s="14" customFormat="1">
      <c r="A1523" s="14"/>
      <c r="B1523" s="249"/>
      <c r="C1523" s="250"/>
      <c r="D1523" s="236" t="s">
        <v>319</v>
      </c>
      <c r="E1523" s="251" t="s">
        <v>19</v>
      </c>
      <c r="F1523" s="252" t="s">
        <v>4038</v>
      </c>
      <c r="G1523" s="250"/>
      <c r="H1523" s="251" t="s">
        <v>19</v>
      </c>
      <c r="I1523" s="253"/>
      <c r="J1523" s="250"/>
      <c r="K1523" s="250"/>
      <c r="L1523" s="254"/>
      <c r="M1523" s="255"/>
      <c r="N1523" s="256"/>
      <c r="O1523" s="256"/>
      <c r="P1523" s="256"/>
      <c r="Q1523" s="256"/>
      <c r="R1523" s="256"/>
      <c r="S1523" s="256"/>
      <c r="T1523" s="257"/>
      <c r="U1523" s="14"/>
      <c r="V1523" s="14"/>
      <c r="W1523" s="14"/>
      <c r="X1523" s="14"/>
      <c r="Y1523" s="14"/>
      <c r="Z1523" s="14"/>
      <c r="AA1523" s="14"/>
      <c r="AB1523" s="14"/>
      <c r="AC1523" s="14"/>
      <c r="AD1523" s="14"/>
      <c r="AE1523" s="14"/>
      <c r="AT1523" s="258" t="s">
        <v>319</v>
      </c>
      <c r="AU1523" s="258" t="s">
        <v>85</v>
      </c>
      <c r="AV1523" s="14" t="s">
        <v>83</v>
      </c>
      <c r="AW1523" s="14" t="s">
        <v>37</v>
      </c>
      <c r="AX1523" s="14" t="s">
        <v>76</v>
      </c>
      <c r="AY1523" s="258" t="s">
        <v>308</v>
      </c>
    </row>
    <row r="1524" s="13" customFormat="1">
      <c r="A1524" s="13"/>
      <c r="B1524" s="234"/>
      <c r="C1524" s="235"/>
      <c r="D1524" s="236" t="s">
        <v>319</v>
      </c>
      <c r="E1524" s="237" t="s">
        <v>19</v>
      </c>
      <c r="F1524" s="238" t="s">
        <v>83</v>
      </c>
      <c r="G1524" s="235"/>
      <c r="H1524" s="239">
        <v>1</v>
      </c>
      <c r="I1524" s="240"/>
      <c r="J1524" s="235"/>
      <c r="K1524" s="235"/>
      <c r="L1524" s="241"/>
      <c r="M1524" s="242"/>
      <c r="N1524" s="243"/>
      <c r="O1524" s="243"/>
      <c r="P1524" s="243"/>
      <c r="Q1524" s="243"/>
      <c r="R1524" s="243"/>
      <c r="S1524" s="243"/>
      <c r="T1524" s="244"/>
      <c r="U1524" s="13"/>
      <c r="V1524" s="13"/>
      <c r="W1524" s="13"/>
      <c r="X1524" s="13"/>
      <c r="Y1524" s="13"/>
      <c r="Z1524" s="13"/>
      <c r="AA1524" s="13"/>
      <c r="AB1524" s="13"/>
      <c r="AC1524" s="13"/>
      <c r="AD1524" s="13"/>
      <c r="AE1524" s="13"/>
      <c r="AT1524" s="245" t="s">
        <v>319</v>
      </c>
      <c r="AU1524" s="245" t="s">
        <v>85</v>
      </c>
      <c r="AV1524" s="13" t="s">
        <v>85</v>
      </c>
      <c r="AW1524" s="13" t="s">
        <v>37</v>
      </c>
      <c r="AX1524" s="13" t="s">
        <v>83</v>
      </c>
      <c r="AY1524" s="245" t="s">
        <v>308</v>
      </c>
    </row>
    <row r="1525" s="2" customFormat="1" ht="16.5" customHeight="1">
      <c r="A1525" s="41"/>
      <c r="B1525" s="42"/>
      <c r="C1525" s="216" t="s">
        <v>4044</v>
      </c>
      <c r="D1525" s="216" t="s">
        <v>310</v>
      </c>
      <c r="E1525" s="217" t="s">
        <v>3864</v>
      </c>
      <c r="F1525" s="218" t="s">
        <v>3865</v>
      </c>
      <c r="G1525" s="219" t="s">
        <v>323</v>
      </c>
      <c r="H1525" s="220">
        <v>7</v>
      </c>
      <c r="I1525" s="221"/>
      <c r="J1525" s="222">
        <f>ROUND(I1525*H1525,2)</f>
        <v>0</v>
      </c>
      <c r="K1525" s="218" t="s">
        <v>314</v>
      </c>
      <c r="L1525" s="47"/>
      <c r="M1525" s="223" t="s">
        <v>19</v>
      </c>
      <c r="N1525" s="224" t="s">
        <v>47</v>
      </c>
      <c r="O1525" s="87"/>
      <c r="P1525" s="225">
        <f>O1525*H1525</f>
        <v>0</v>
      </c>
      <c r="Q1525" s="225">
        <v>0</v>
      </c>
      <c r="R1525" s="225">
        <f>Q1525*H1525</f>
        <v>0</v>
      </c>
      <c r="S1525" s="225">
        <v>0</v>
      </c>
      <c r="T1525" s="226">
        <f>S1525*H1525</f>
        <v>0</v>
      </c>
      <c r="U1525" s="41"/>
      <c r="V1525" s="41"/>
      <c r="W1525" s="41"/>
      <c r="X1525" s="41"/>
      <c r="Y1525" s="41"/>
      <c r="Z1525" s="41"/>
      <c r="AA1525" s="41"/>
      <c r="AB1525" s="41"/>
      <c r="AC1525" s="41"/>
      <c r="AD1525" s="41"/>
      <c r="AE1525" s="41"/>
      <c r="AR1525" s="227" t="s">
        <v>782</v>
      </c>
      <c r="AT1525" s="227" t="s">
        <v>310</v>
      </c>
      <c r="AU1525" s="227" t="s">
        <v>85</v>
      </c>
      <c r="AY1525" s="20" t="s">
        <v>308</v>
      </c>
      <c r="BE1525" s="228">
        <f>IF(N1525="základní",J1525,0)</f>
        <v>0</v>
      </c>
      <c r="BF1525" s="228">
        <f>IF(N1525="snížená",J1525,0)</f>
        <v>0</v>
      </c>
      <c r="BG1525" s="228">
        <f>IF(N1525="zákl. přenesená",J1525,0)</f>
        <v>0</v>
      </c>
      <c r="BH1525" s="228">
        <f>IF(N1525="sníž. přenesená",J1525,0)</f>
        <v>0</v>
      </c>
      <c r="BI1525" s="228">
        <f>IF(N1525="nulová",J1525,0)</f>
        <v>0</v>
      </c>
      <c r="BJ1525" s="20" t="s">
        <v>83</v>
      </c>
      <c r="BK1525" s="228">
        <f>ROUND(I1525*H1525,2)</f>
        <v>0</v>
      </c>
      <c r="BL1525" s="20" t="s">
        <v>782</v>
      </c>
      <c r="BM1525" s="227" t="s">
        <v>4045</v>
      </c>
    </row>
    <row r="1526" s="2" customFormat="1">
      <c r="A1526" s="41"/>
      <c r="B1526" s="42"/>
      <c r="C1526" s="43"/>
      <c r="D1526" s="229" t="s">
        <v>317</v>
      </c>
      <c r="E1526" s="43"/>
      <c r="F1526" s="230" t="s">
        <v>3867</v>
      </c>
      <c r="G1526" s="43"/>
      <c r="H1526" s="43"/>
      <c r="I1526" s="231"/>
      <c r="J1526" s="43"/>
      <c r="K1526" s="43"/>
      <c r="L1526" s="47"/>
      <c r="M1526" s="232"/>
      <c r="N1526" s="233"/>
      <c r="O1526" s="87"/>
      <c r="P1526" s="87"/>
      <c r="Q1526" s="87"/>
      <c r="R1526" s="87"/>
      <c r="S1526" s="87"/>
      <c r="T1526" s="88"/>
      <c r="U1526" s="41"/>
      <c r="V1526" s="41"/>
      <c r="W1526" s="41"/>
      <c r="X1526" s="41"/>
      <c r="Y1526" s="41"/>
      <c r="Z1526" s="41"/>
      <c r="AA1526" s="41"/>
      <c r="AB1526" s="41"/>
      <c r="AC1526" s="41"/>
      <c r="AD1526" s="41"/>
      <c r="AE1526" s="41"/>
      <c r="AT1526" s="20" t="s">
        <v>317</v>
      </c>
      <c r="AU1526" s="20" t="s">
        <v>85</v>
      </c>
    </row>
    <row r="1527" s="14" customFormat="1">
      <c r="A1527" s="14"/>
      <c r="B1527" s="249"/>
      <c r="C1527" s="250"/>
      <c r="D1527" s="236" t="s">
        <v>319</v>
      </c>
      <c r="E1527" s="251" t="s">
        <v>19</v>
      </c>
      <c r="F1527" s="252" t="s">
        <v>3032</v>
      </c>
      <c r="G1527" s="250"/>
      <c r="H1527" s="251" t="s">
        <v>19</v>
      </c>
      <c r="I1527" s="253"/>
      <c r="J1527" s="250"/>
      <c r="K1527" s="250"/>
      <c r="L1527" s="254"/>
      <c r="M1527" s="255"/>
      <c r="N1527" s="256"/>
      <c r="O1527" s="256"/>
      <c r="P1527" s="256"/>
      <c r="Q1527" s="256"/>
      <c r="R1527" s="256"/>
      <c r="S1527" s="256"/>
      <c r="T1527" s="257"/>
      <c r="U1527" s="14"/>
      <c r="V1527" s="14"/>
      <c r="W1527" s="14"/>
      <c r="X1527" s="14"/>
      <c r="Y1527" s="14"/>
      <c r="Z1527" s="14"/>
      <c r="AA1527" s="14"/>
      <c r="AB1527" s="14"/>
      <c r="AC1527" s="14"/>
      <c r="AD1527" s="14"/>
      <c r="AE1527" s="14"/>
      <c r="AT1527" s="258" t="s">
        <v>319</v>
      </c>
      <c r="AU1527" s="258" t="s">
        <v>85</v>
      </c>
      <c r="AV1527" s="14" t="s">
        <v>83</v>
      </c>
      <c r="AW1527" s="14" t="s">
        <v>37</v>
      </c>
      <c r="AX1527" s="14" t="s">
        <v>76</v>
      </c>
      <c r="AY1527" s="258" t="s">
        <v>308</v>
      </c>
    </row>
    <row r="1528" s="14" customFormat="1">
      <c r="A1528" s="14"/>
      <c r="B1528" s="249"/>
      <c r="C1528" s="250"/>
      <c r="D1528" s="236" t="s">
        <v>319</v>
      </c>
      <c r="E1528" s="251" t="s">
        <v>19</v>
      </c>
      <c r="F1528" s="252" t="s">
        <v>3868</v>
      </c>
      <c r="G1528" s="250"/>
      <c r="H1528" s="251" t="s">
        <v>19</v>
      </c>
      <c r="I1528" s="253"/>
      <c r="J1528" s="250"/>
      <c r="K1528" s="250"/>
      <c r="L1528" s="254"/>
      <c r="M1528" s="255"/>
      <c r="N1528" s="256"/>
      <c r="O1528" s="256"/>
      <c r="P1528" s="256"/>
      <c r="Q1528" s="256"/>
      <c r="R1528" s="256"/>
      <c r="S1528" s="256"/>
      <c r="T1528" s="257"/>
      <c r="U1528" s="14"/>
      <c r="V1528" s="14"/>
      <c r="W1528" s="14"/>
      <c r="X1528" s="14"/>
      <c r="Y1528" s="14"/>
      <c r="Z1528" s="14"/>
      <c r="AA1528" s="14"/>
      <c r="AB1528" s="14"/>
      <c r="AC1528" s="14"/>
      <c r="AD1528" s="14"/>
      <c r="AE1528" s="14"/>
      <c r="AT1528" s="258" t="s">
        <v>319</v>
      </c>
      <c r="AU1528" s="258" t="s">
        <v>85</v>
      </c>
      <c r="AV1528" s="14" t="s">
        <v>83</v>
      </c>
      <c r="AW1528" s="14" t="s">
        <v>37</v>
      </c>
      <c r="AX1528" s="14" t="s">
        <v>76</v>
      </c>
      <c r="AY1528" s="258" t="s">
        <v>308</v>
      </c>
    </row>
    <row r="1529" s="13" customFormat="1">
      <c r="A1529" s="13"/>
      <c r="B1529" s="234"/>
      <c r="C1529" s="235"/>
      <c r="D1529" s="236" t="s">
        <v>319</v>
      </c>
      <c r="E1529" s="237" t="s">
        <v>19</v>
      </c>
      <c r="F1529" s="238" t="s">
        <v>347</v>
      </c>
      <c r="G1529" s="235"/>
      <c r="H1529" s="239">
        <v>7</v>
      </c>
      <c r="I1529" s="240"/>
      <c r="J1529" s="235"/>
      <c r="K1529" s="235"/>
      <c r="L1529" s="241"/>
      <c r="M1529" s="242"/>
      <c r="N1529" s="243"/>
      <c r="O1529" s="243"/>
      <c r="P1529" s="243"/>
      <c r="Q1529" s="243"/>
      <c r="R1529" s="243"/>
      <c r="S1529" s="243"/>
      <c r="T1529" s="244"/>
      <c r="U1529" s="13"/>
      <c r="V1529" s="13"/>
      <c r="W1529" s="13"/>
      <c r="X1529" s="13"/>
      <c r="Y1529" s="13"/>
      <c r="Z1529" s="13"/>
      <c r="AA1529" s="13"/>
      <c r="AB1529" s="13"/>
      <c r="AC1529" s="13"/>
      <c r="AD1529" s="13"/>
      <c r="AE1529" s="13"/>
      <c r="AT1529" s="245" t="s">
        <v>319</v>
      </c>
      <c r="AU1529" s="245" t="s">
        <v>85</v>
      </c>
      <c r="AV1529" s="13" t="s">
        <v>85</v>
      </c>
      <c r="AW1529" s="13" t="s">
        <v>37</v>
      </c>
      <c r="AX1529" s="13" t="s">
        <v>83</v>
      </c>
      <c r="AY1529" s="245" t="s">
        <v>308</v>
      </c>
    </row>
    <row r="1530" s="2" customFormat="1" ht="33" customHeight="1">
      <c r="A1530" s="41"/>
      <c r="B1530" s="42"/>
      <c r="C1530" s="216" t="s">
        <v>4046</v>
      </c>
      <c r="D1530" s="216" t="s">
        <v>310</v>
      </c>
      <c r="E1530" s="217" t="s">
        <v>3870</v>
      </c>
      <c r="F1530" s="218" t="s">
        <v>3871</v>
      </c>
      <c r="G1530" s="219" t="s">
        <v>323</v>
      </c>
      <c r="H1530" s="220">
        <v>1</v>
      </c>
      <c r="I1530" s="221"/>
      <c r="J1530" s="222">
        <f>ROUND(I1530*H1530,2)</f>
        <v>0</v>
      </c>
      <c r="K1530" s="218" t="s">
        <v>314</v>
      </c>
      <c r="L1530" s="47"/>
      <c r="M1530" s="223" t="s">
        <v>19</v>
      </c>
      <c r="N1530" s="224" t="s">
        <v>47</v>
      </c>
      <c r="O1530" s="87"/>
      <c r="P1530" s="225">
        <f>O1530*H1530</f>
        <v>0</v>
      </c>
      <c r="Q1530" s="225">
        <v>0</v>
      </c>
      <c r="R1530" s="225">
        <f>Q1530*H1530</f>
        <v>0</v>
      </c>
      <c r="S1530" s="225">
        <v>0</v>
      </c>
      <c r="T1530" s="226">
        <f>S1530*H1530</f>
        <v>0</v>
      </c>
      <c r="U1530" s="41"/>
      <c r="V1530" s="41"/>
      <c r="W1530" s="41"/>
      <c r="X1530" s="41"/>
      <c r="Y1530" s="41"/>
      <c r="Z1530" s="41"/>
      <c r="AA1530" s="41"/>
      <c r="AB1530" s="41"/>
      <c r="AC1530" s="41"/>
      <c r="AD1530" s="41"/>
      <c r="AE1530" s="41"/>
      <c r="AR1530" s="227" t="s">
        <v>782</v>
      </c>
      <c r="AT1530" s="227" t="s">
        <v>310</v>
      </c>
      <c r="AU1530" s="227" t="s">
        <v>85</v>
      </c>
      <c r="AY1530" s="20" t="s">
        <v>308</v>
      </c>
      <c r="BE1530" s="228">
        <f>IF(N1530="základní",J1530,0)</f>
        <v>0</v>
      </c>
      <c r="BF1530" s="228">
        <f>IF(N1530="snížená",J1530,0)</f>
        <v>0</v>
      </c>
      <c r="BG1530" s="228">
        <f>IF(N1530="zákl. přenesená",J1530,0)</f>
        <v>0</v>
      </c>
      <c r="BH1530" s="228">
        <f>IF(N1530="sníž. přenesená",J1530,0)</f>
        <v>0</v>
      </c>
      <c r="BI1530" s="228">
        <f>IF(N1530="nulová",J1530,0)</f>
        <v>0</v>
      </c>
      <c r="BJ1530" s="20" t="s">
        <v>83</v>
      </c>
      <c r="BK1530" s="228">
        <f>ROUND(I1530*H1530,2)</f>
        <v>0</v>
      </c>
      <c r="BL1530" s="20" t="s">
        <v>782</v>
      </c>
      <c r="BM1530" s="227" t="s">
        <v>4047</v>
      </c>
    </row>
    <row r="1531" s="2" customFormat="1">
      <c r="A1531" s="41"/>
      <c r="B1531" s="42"/>
      <c r="C1531" s="43"/>
      <c r="D1531" s="229" t="s">
        <v>317</v>
      </c>
      <c r="E1531" s="43"/>
      <c r="F1531" s="230" t="s">
        <v>3873</v>
      </c>
      <c r="G1531" s="43"/>
      <c r="H1531" s="43"/>
      <c r="I1531" s="231"/>
      <c r="J1531" s="43"/>
      <c r="K1531" s="43"/>
      <c r="L1531" s="47"/>
      <c r="M1531" s="232"/>
      <c r="N1531" s="233"/>
      <c r="O1531" s="87"/>
      <c r="P1531" s="87"/>
      <c r="Q1531" s="87"/>
      <c r="R1531" s="87"/>
      <c r="S1531" s="87"/>
      <c r="T1531" s="88"/>
      <c r="U1531" s="41"/>
      <c r="V1531" s="41"/>
      <c r="W1531" s="41"/>
      <c r="X1531" s="41"/>
      <c r="Y1531" s="41"/>
      <c r="Z1531" s="41"/>
      <c r="AA1531" s="41"/>
      <c r="AB1531" s="41"/>
      <c r="AC1531" s="41"/>
      <c r="AD1531" s="41"/>
      <c r="AE1531" s="41"/>
      <c r="AT1531" s="20" t="s">
        <v>317</v>
      </c>
      <c r="AU1531" s="20" t="s">
        <v>85</v>
      </c>
    </row>
    <row r="1532" s="14" customFormat="1">
      <c r="A1532" s="14"/>
      <c r="B1532" s="249"/>
      <c r="C1532" s="250"/>
      <c r="D1532" s="236" t="s">
        <v>319</v>
      </c>
      <c r="E1532" s="251" t="s">
        <v>19</v>
      </c>
      <c r="F1532" s="252" t="s">
        <v>3032</v>
      </c>
      <c r="G1532" s="250"/>
      <c r="H1532" s="251" t="s">
        <v>19</v>
      </c>
      <c r="I1532" s="253"/>
      <c r="J1532" s="250"/>
      <c r="K1532" s="250"/>
      <c r="L1532" s="254"/>
      <c r="M1532" s="255"/>
      <c r="N1532" s="256"/>
      <c r="O1532" s="256"/>
      <c r="P1532" s="256"/>
      <c r="Q1532" s="256"/>
      <c r="R1532" s="256"/>
      <c r="S1532" s="256"/>
      <c r="T1532" s="257"/>
      <c r="U1532" s="14"/>
      <c r="V1532" s="14"/>
      <c r="W1532" s="14"/>
      <c r="X1532" s="14"/>
      <c r="Y1532" s="14"/>
      <c r="Z1532" s="14"/>
      <c r="AA1532" s="14"/>
      <c r="AB1532" s="14"/>
      <c r="AC1532" s="14"/>
      <c r="AD1532" s="14"/>
      <c r="AE1532" s="14"/>
      <c r="AT1532" s="258" t="s">
        <v>319</v>
      </c>
      <c r="AU1532" s="258" t="s">
        <v>85</v>
      </c>
      <c r="AV1532" s="14" t="s">
        <v>83</v>
      </c>
      <c r="AW1532" s="14" t="s">
        <v>37</v>
      </c>
      <c r="AX1532" s="14" t="s">
        <v>76</v>
      </c>
      <c r="AY1532" s="258" t="s">
        <v>308</v>
      </c>
    </row>
    <row r="1533" s="14" customFormat="1">
      <c r="A1533" s="14"/>
      <c r="B1533" s="249"/>
      <c r="C1533" s="250"/>
      <c r="D1533" s="236" t="s">
        <v>319</v>
      </c>
      <c r="E1533" s="251" t="s">
        <v>19</v>
      </c>
      <c r="F1533" s="252" t="s">
        <v>3874</v>
      </c>
      <c r="G1533" s="250"/>
      <c r="H1533" s="251" t="s">
        <v>19</v>
      </c>
      <c r="I1533" s="253"/>
      <c r="J1533" s="250"/>
      <c r="K1533" s="250"/>
      <c r="L1533" s="254"/>
      <c r="M1533" s="255"/>
      <c r="N1533" s="256"/>
      <c r="O1533" s="256"/>
      <c r="P1533" s="256"/>
      <c r="Q1533" s="256"/>
      <c r="R1533" s="256"/>
      <c r="S1533" s="256"/>
      <c r="T1533" s="257"/>
      <c r="U1533" s="14"/>
      <c r="V1533" s="14"/>
      <c r="W1533" s="14"/>
      <c r="X1533" s="14"/>
      <c r="Y1533" s="14"/>
      <c r="Z1533" s="14"/>
      <c r="AA1533" s="14"/>
      <c r="AB1533" s="14"/>
      <c r="AC1533" s="14"/>
      <c r="AD1533" s="14"/>
      <c r="AE1533" s="14"/>
      <c r="AT1533" s="258" t="s">
        <v>319</v>
      </c>
      <c r="AU1533" s="258" t="s">
        <v>85</v>
      </c>
      <c r="AV1533" s="14" t="s">
        <v>83</v>
      </c>
      <c r="AW1533" s="14" t="s">
        <v>37</v>
      </c>
      <c r="AX1533" s="14" t="s">
        <v>76</v>
      </c>
      <c r="AY1533" s="258" t="s">
        <v>308</v>
      </c>
    </row>
    <row r="1534" s="13" customFormat="1">
      <c r="A1534" s="13"/>
      <c r="B1534" s="234"/>
      <c r="C1534" s="235"/>
      <c r="D1534" s="236" t="s">
        <v>319</v>
      </c>
      <c r="E1534" s="237" t="s">
        <v>19</v>
      </c>
      <c r="F1534" s="238" t="s">
        <v>83</v>
      </c>
      <c r="G1534" s="235"/>
      <c r="H1534" s="239">
        <v>1</v>
      </c>
      <c r="I1534" s="240"/>
      <c r="J1534" s="235"/>
      <c r="K1534" s="235"/>
      <c r="L1534" s="241"/>
      <c r="M1534" s="242"/>
      <c r="N1534" s="243"/>
      <c r="O1534" s="243"/>
      <c r="P1534" s="243"/>
      <c r="Q1534" s="243"/>
      <c r="R1534" s="243"/>
      <c r="S1534" s="243"/>
      <c r="T1534" s="244"/>
      <c r="U1534" s="13"/>
      <c r="V1534" s="13"/>
      <c r="W1534" s="13"/>
      <c r="X1534" s="13"/>
      <c r="Y1534" s="13"/>
      <c r="Z1534" s="13"/>
      <c r="AA1534" s="13"/>
      <c r="AB1534" s="13"/>
      <c r="AC1534" s="13"/>
      <c r="AD1534" s="13"/>
      <c r="AE1534" s="13"/>
      <c r="AT1534" s="245" t="s">
        <v>319</v>
      </c>
      <c r="AU1534" s="245" t="s">
        <v>85</v>
      </c>
      <c r="AV1534" s="13" t="s">
        <v>85</v>
      </c>
      <c r="AW1534" s="13" t="s">
        <v>37</v>
      </c>
      <c r="AX1534" s="13" t="s">
        <v>83</v>
      </c>
      <c r="AY1534" s="245" t="s">
        <v>308</v>
      </c>
    </row>
    <row r="1535" s="2" customFormat="1" ht="33" customHeight="1">
      <c r="A1535" s="41"/>
      <c r="B1535" s="42"/>
      <c r="C1535" s="216" t="s">
        <v>4048</v>
      </c>
      <c r="D1535" s="216" t="s">
        <v>310</v>
      </c>
      <c r="E1535" s="217" t="s">
        <v>4049</v>
      </c>
      <c r="F1535" s="218" t="s">
        <v>4050</v>
      </c>
      <c r="G1535" s="219" t="s">
        <v>323</v>
      </c>
      <c r="H1535" s="220">
        <v>7</v>
      </c>
      <c r="I1535" s="221"/>
      <c r="J1535" s="222">
        <f>ROUND(I1535*H1535,2)</f>
        <v>0</v>
      </c>
      <c r="K1535" s="218" t="s">
        <v>314</v>
      </c>
      <c r="L1535" s="47"/>
      <c r="M1535" s="223" t="s">
        <v>19</v>
      </c>
      <c r="N1535" s="224" t="s">
        <v>47</v>
      </c>
      <c r="O1535" s="87"/>
      <c r="P1535" s="225">
        <f>O1535*H1535</f>
        <v>0</v>
      </c>
      <c r="Q1535" s="225">
        <v>0</v>
      </c>
      <c r="R1535" s="225">
        <f>Q1535*H1535</f>
        <v>0</v>
      </c>
      <c r="S1535" s="225">
        <v>0</v>
      </c>
      <c r="T1535" s="226">
        <f>S1535*H1535</f>
        <v>0</v>
      </c>
      <c r="U1535" s="41"/>
      <c r="V1535" s="41"/>
      <c r="W1535" s="41"/>
      <c r="X1535" s="41"/>
      <c r="Y1535" s="41"/>
      <c r="Z1535" s="41"/>
      <c r="AA1535" s="41"/>
      <c r="AB1535" s="41"/>
      <c r="AC1535" s="41"/>
      <c r="AD1535" s="41"/>
      <c r="AE1535" s="41"/>
      <c r="AR1535" s="227" t="s">
        <v>782</v>
      </c>
      <c r="AT1535" s="227" t="s">
        <v>310</v>
      </c>
      <c r="AU1535" s="227" t="s">
        <v>85</v>
      </c>
      <c r="AY1535" s="20" t="s">
        <v>308</v>
      </c>
      <c r="BE1535" s="228">
        <f>IF(N1535="základní",J1535,0)</f>
        <v>0</v>
      </c>
      <c r="BF1535" s="228">
        <f>IF(N1535="snížená",J1535,0)</f>
        <v>0</v>
      </c>
      <c r="BG1535" s="228">
        <f>IF(N1535="zákl. přenesená",J1535,0)</f>
        <v>0</v>
      </c>
      <c r="BH1535" s="228">
        <f>IF(N1535="sníž. přenesená",J1535,0)</f>
        <v>0</v>
      </c>
      <c r="BI1535" s="228">
        <f>IF(N1535="nulová",J1535,0)</f>
        <v>0</v>
      </c>
      <c r="BJ1535" s="20" t="s">
        <v>83</v>
      </c>
      <c r="BK1535" s="228">
        <f>ROUND(I1535*H1535,2)</f>
        <v>0</v>
      </c>
      <c r="BL1535" s="20" t="s">
        <v>782</v>
      </c>
      <c r="BM1535" s="227" t="s">
        <v>4051</v>
      </c>
    </row>
    <row r="1536" s="2" customFormat="1">
      <c r="A1536" s="41"/>
      <c r="B1536" s="42"/>
      <c r="C1536" s="43"/>
      <c r="D1536" s="229" t="s">
        <v>317</v>
      </c>
      <c r="E1536" s="43"/>
      <c r="F1536" s="230" t="s">
        <v>4052</v>
      </c>
      <c r="G1536" s="43"/>
      <c r="H1536" s="43"/>
      <c r="I1536" s="231"/>
      <c r="J1536" s="43"/>
      <c r="K1536" s="43"/>
      <c r="L1536" s="47"/>
      <c r="M1536" s="232"/>
      <c r="N1536" s="233"/>
      <c r="O1536" s="87"/>
      <c r="P1536" s="87"/>
      <c r="Q1536" s="87"/>
      <c r="R1536" s="87"/>
      <c r="S1536" s="87"/>
      <c r="T1536" s="88"/>
      <c r="U1536" s="41"/>
      <c r="V1536" s="41"/>
      <c r="W1536" s="41"/>
      <c r="X1536" s="41"/>
      <c r="Y1536" s="41"/>
      <c r="Z1536" s="41"/>
      <c r="AA1536" s="41"/>
      <c r="AB1536" s="41"/>
      <c r="AC1536" s="41"/>
      <c r="AD1536" s="41"/>
      <c r="AE1536" s="41"/>
      <c r="AT1536" s="20" t="s">
        <v>317</v>
      </c>
      <c r="AU1536" s="20" t="s">
        <v>85</v>
      </c>
    </row>
    <row r="1537" s="14" customFormat="1">
      <c r="A1537" s="14"/>
      <c r="B1537" s="249"/>
      <c r="C1537" s="250"/>
      <c r="D1537" s="236" t="s">
        <v>319</v>
      </c>
      <c r="E1537" s="251" t="s">
        <v>19</v>
      </c>
      <c r="F1537" s="252" t="s">
        <v>3032</v>
      </c>
      <c r="G1537" s="250"/>
      <c r="H1537" s="251" t="s">
        <v>19</v>
      </c>
      <c r="I1537" s="253"/>
      <c r="J1537" s="250"/>
      <c r="K1537" s="250"/>
      <c r="L1537" s="254"/>
      <c r="M1537" s="255"/>
      <c r="N1537" s="256"/>
      <c r="O1537" s="256"/>
      <c r="P1537" s="256"/>
      <c r="Q1537" s="256"/>
      <c r="R1537" s="256"/>
      <c r="S1537" s="256"/>
      <c r="T1537" s="257"/>
      <c r="U1537" s="14"/>
      <c r="V1537" s="14"/>
      <c r="W1537" s="14"/>
      <c r="X1537" s="14"/>
      <c r="Y1537" s="14"/>
      <c r="Z1537" s="14"/>
      <c r="AA1537" s="14"/>
      <c r="AB1537" s="14"/>
      <c r="AC1537" s="14"/>
      <c r="AD1537" s="14"/>
      <c r="AE1537" s="14"/>
      <c r="AT1537" s="258" t="s">
        <v>319</v>
      </c>
      <c r="AU1537" s="258" t="s">
        <v>85</v>
      </c>
      <c r="AV1537" s="14" t="s">
        <v>83</v>
      </c>
      <c r="AW1537" s="14" t="s">
        <v>37</v>
      </c>
      <c r="AX1537" s="14" t="s">
        <v>76</v>
      </c>
      <c r="AY1537" s="258" t="s">
        <v>308</v>
      </c>
    </row>
    <row r="1538" s="14" customFormat="1">
      <c r="A1538" s="14"/>
      <c r="B1538" s="249"/>
      <c r="C1538" s="250"/>
      <c r="D1538" s="236" t="s">
        <v>319</v>
      </c>
      <c r="E1538" s="251" t="s">
        <v>19</v>
      </c>
      <c r="F1538" s="252" t="s">
        <v>4053</v>
      </c>
      <c r="G1538" s="250"/>
      <c r="H1538" s="251" t="s">
        <v>19</v>
      </c>
      <c r="I1538" s="253"/>
      <c r="J1538" s="250"/>
      <c r="K1538" s="250"/>
      <c r="L1538" s="254"/>
      <c r="M1538" s="255"/>
      <c r="N1538" s="256"/>
      <c r="O1538" s="256"/>
      <c r="P1538" s="256"/>
      <c r="Q1538" s="256"/>
      <c r="R1538" s="256"/>
      <c r="S1538" s="256"/>
      <c r="T1538" s="257"/>
      <c r="U1538" s="14"/>
      <c r="V1538" s="14"/>
      <c r="W1538" s="14"/>
      <c r="X1538" s="14"/>
      <c r="Y1538" s="14"/>
      <c r="Z1538" s="14"/>
      <c r="AA1538" s="14"/>
      <c r="AB1538" s="14"/>
      <c r="AC1538" s="14"/>
      <c r="AD1538" s="14"/>
      <c r="AE1538" s="14"/>
      <c r="AT1538" s="258" t="s">
        <v>319</v>
      </c>
      <c r="AU1538" s="258" t="s">
        <v>85</v>
      </c>
      <c r="AV1538" s="14" t="s">
        <v>83</v>
      </c>
      <c r="AW1538" s="14" t="s">
        <v>37</v>
      </c>
      <c r="AX1538" s="14" t="s">
        <v>76</v>
      </c>
      <c r="AY1538" s="258" t="s">
        <v>308</v>
      </c>
    </row>
    <row r="1539" s="13" customFormat="1">
      <c r="A1539" s="13"/>
      <c r="B1539" s="234"/>
      <c r="C1539" s="235"/>
      <c r="D1539" s="236" t="s">
        <v>319</v>
      </c>
      <c r="E1539" s="237" t="s">
        <v>19</v>
      </c>
      <c r="F1539" s="238" t="s">
        <v>347</v>
      </c>
      <c r="G1539" s="235"/>
      <c r="H1539" s="239">
        <v>7</v>
      </c>
      <c r="I1539" s="240"/>
      <c r="J1539" s="235"/>
      <c r="K1539" s="235"/>
      <c r="L1539" s="241"/>
      <c r="M1539" s="242"/>
      <c r="N1539" s="243"/>
      <c r="O1539" s="243"/>
      <c r="P1539" s="243"/>
      <c r="Q1539" s="243"/>
      <c r="R1539" s="243"/>
      <c r="S1539" s="243"/>
      <c r="T1539" s="244"/>
      <c r="U1539" s="13"/>
      <c r="V1539" s="13"/>
      <c r="W1539" s="13"/>
      <c r="X1539" s="13"/>
      <c r="Y1539" s="13"/>
      <c r="Z1539" s="13"/>
      <c r="AA1539" s="13"/>
      <c r="AB1539" s="13"/>
      <c r="AC1539" s="13"/>
      <c r="AD1539" s="13"/>
      <c r="AE1539" s="13"/>
      <c r="AT1539" s="245" t="s">
        <v>319</v>
      </c>
      <c r="AU1539" s="245" t="s">
        <v>85</v>
      </c>
      <c r="AV1539" s="13" t="s">
        <v>85</v>
      </c>
      <c r="AW1539" s="13" t="s">
        <v>37</v>
      </c>
      <c r="AX1539" s="13" t="s">
        <v>83</v>
      </c>
      <c r="AY1539" s="245" t="s">
        <v>308</v>
      </c>
    </row>
    <row r="1540" s="2" customFormat="1" ht="33" customHeight="1">
      <c r="A1540" s="41"/>
      <c r="B1540" s="42"/>
      <c r="C1540" s="216" t="s">
        <v>4054</v>
      </c>
      <c r="D1540" s="216" t="s">
        <v>310</v>
      </c>
      <c r="E1540" s="217" t="s">
        <v>4055</v>
      </c>
      <c r="F1540" s="218" t="s">
        <v>4056</v>
      </c>
      <c r="G1540" s="219" t="s">
        <v>323</v>
      </c>
      <c r="H1540" s="220">
        <v>4</v>
      </c>
      <c r="I1540" s="221"/>
      <c r="J1540" s="222">
        <f>ROUND(I1540*H1540,2)</f>
        <v>0</v>
      </c>
      <c r="K1540" s="218" t="s">
        <v>314</v>
      </c>
      <c r="L1540" s="47"/>
      <c r="M1540" s="223" t="s">
        <v>19</v>
      </c>
      <c r="N1540" s="224" t="s">
        <v>47</v>
      </c>
      <c r="O1540" s="87"/>
      <c r="P1540" s="225">
        <f>O1540*H1540</f>
        <v>0</v>
      </c>
      <c r="Q1540" s="225">
        <v>0</v>
      </c>
      <c r="R1540" s="225">
        <f>Q1540*H1540</f>
        <v>0</v>
      </c>
      <c r="S1540" s="225">
        <v>0</v>
      </c>
      <c r="T1540" s="226">
        <f>S1540*H1540</f>
        <v>0</v>
      </c>
      <c r="U1540" s="41"/>
      <c r="V1540" s="41"/>
      <c r="W1540" s="41"/>
      <c r="X1540" s="41"/>
      <c r="Y1540" s="41"/>
      <c r="Z1540" s="41"/>
      <c r="AA1540" s="41"/>
      <c r="AB1540" s="41"/>
      <c r="AC1540" s="41"/>
      <c r="AD1540" s="41"/>
      <c r="AE1540" s="41"/>
      <c r="AR1540" s="227" t="s">
        <v>782</v>
      </c>
      <c r="AT1540" s="227" t="s">
        <v>310</v>
      </c>
      <c r="AU1540" s="227" t="s">
        <v>85</v>
      </c>
      <c r="AY1540" s="20" t="s">
        <v>308</v>
      </c>
      <c r="BE1540" s="228">
        <f>IF(N1540="základní",J1540,0)</f>
        <v>0</v>
      </c>
      <c r="BF1540" s="228">
        <f>IF(N1540="snížená",J1540,0)</f>
        <v>0</v>
      </c>
      <c r="BG1540" s="228">
        <f>IF(N1540="zákl. přenesená",J1540,0)</f>
        <v>0</v>
      </c>
      <c r="BH1540" s="228">
        <f>IF(N1540="sníž. přenesená",J1540,0)</f>
        <v>0</v>
      </c>
      <c r="BI1540" s="228">
        <f>IF(N1540="nulová",J1540,0)</f>
        <v>0</v>
      </c>
      <c r="BJ1540" s="20" t="s">
        <v>83</v>
      </c>
      <c r="BK1540" s="228">
        <f>ROUND(I1540*H1540,2)</f>
        <v>0</v>
      </c>
      <c r="BL1540" s="20" t="s">
        <v>782</v>
      </c>
      <c r="BM1540" s="227" t="s">
        <v>4057</v>
      </c>
    </row>
    <row r="1541" s="2" customFormat="1">
      <c r="A1541" s="41"/>
      <c r="B1541" s="42"/>
      <c r="C1541" s="43"/>
      <c r="D1541" s="229" t="s">
        <v>317</v>
      </c>
      <c r="E1541" s="43"/>
      <c r="F1541" s="230" t="s">
        <v>4058</v>
      </c>
      <c r="G1541" s="43"/>
      <c r="H1541" s="43"/>
      <c r="I1541" s="231"/>
      <c r="J1541" s="43"/>
      <c r="K1541" s="43"/>
      <c r="L1541" s="47"/>
      <c r="M1541" s="232"/>
      <c r="N1541" s="233"/>
      <c r="O1541" s="87"/>
      <c r="P1541" s="87"/>
      <c r="Q1541" s="87"/>
      <c r="R1541" s="87"/>
      <c r="S1541" s="87"/>
      <c r="T1541" s="88"/>
      <c r="U1541" s="41"/>
      <c r="V1541" s="41"/>
      <c r="W1541" s="41"/>
      <c r="X1541" s="41"/>
      <c r="Y1541" s="41"/>
      <c r="Z1541" s="41"/>
      <c r="AA1541" s="41"/>
      <c r="AB1541" s="41"/>
      <c r="AC1541" s="41"/>
      <c r="AD1541" s="41"/>
      <c r="AE1541" s="41"/>
      <c r="AT1541" s="20" t="s">
        <v>317</v>
      </c>
      <c r="AU1541" s="20" t="s">
        <v>85</v>
      </c>
    </row>
    <row r="1542" s="14" customFormat="1">
      <c r="A1542" s="14"/>
      <c r="B1542" s="249"/>
      <c r="C1542" s="250"/>
      <c r="D1542" s="236" t="s">
        <v>319</v>
      </c>
      <c r="E1542" s="251" t="s">
        <v>19</v>
      </c>
      <c r="F1542" s="252" t="s">
        <v>3032</v>
      </c>
      <c r="G1542" s="250"/>
      <c r="H1542" s="251" t="s">
        <v>19</v>
      </c>
      <c r="I1542" s="253"/>
      <c r="J1542" s="250"/>
      <c r="K1542" s="250"/>
      <c r="L1542" s="254"/>
      <c r="M1542" s="255"/>
      <c r="N1542" s="256"/>
      <c r="O1542" s="256"/>
      <c r="P1542" s="256"/>
      <c r="Q1542" s="256"/>
      <c r="R1542" s="256"/>
      <c r="S1542" s="256"/>
      <c r="T1542" s="257"/>
      <c r="U1542" s="14"/>
      <c r="V1542" s="14"/>
      <c r="W1542" s="14"/>
      <c r="X1542" s="14"/>
      <c r="Y1542" s="14"/>
      <c r="Z1542" s="14"/>
      <c r="AA1542" s="14"/>
      <c r="AB1542" s="14"/>
      <c r="AC1542" s="14"/>
      <c r="AD1542" s="14"/>
      <c r="AE1542" s="14"/>
      <c r="AT1542" s="258" t="s">
        <v>319</v>
      </c>
      <c r="AU1542" s="258" t="s">
        <v>85</v>
      </c>
      <c r="AV1542" s="14" t="s">
        <v>83</v>
      </c>
      <c r="AW1542" s="14" t="s">
        <v>37</v>
      </c>
      <c r="AX1542" s="14" t="s">
        <v>76</v>
      </c>
      <c r="AY1542" s="258" t="s">
        <v>308</v>
      </c>
    </row>
    <row r="1543" s="14" customFormat="1">
      <c r="A1543" s="14"/>
      <c r="B1543" s="249"/>
      <c r="C1543" s="250"/>
      <c r="D1543" s="236" t="s">
        <v>319</v>
      </c>
      <c r="E1543" s="251" t="s">
        <v>19</v>
      </c>
      <c r="F1543" s="252" t="s">
        <v>4053</v>
      </c>
      <c r="G1543" s="250"/>
      <c r="H1543" s="251" t="s">
        <v>19</v>
      </c>
      <c r="I1543" s="253"/>
      <c r="J1543" s="250"/>
      <c r="K1543" s="250"/>
      <c r="L1543" s="254"/>
      <c r="M1543" s="255"/>
      <c r="N1543" s="256"/>
      <c r="O1543" s="256"/>
      <c r="P1543" s="256"/>
      <c r="Q1543" s="256"/>
      <c r="R1543" s="256"/>
      <c r="S1543" s="256"/>
      <c r="T1543" s="257"/>
      <c r="U1543" s="14"/>
      <c r="V1543" s="14"/>
      <c r="W1543" s="14"/>
      <c r="X1543" s="14"/>
      <c r="Y1543" s="14"/>
      <c r="Z1543" s="14"/>
      <c r="AA1543" s="14"/>
      <c r="AB1543" s="14"/>
      <c r="AC1543" s="14"/>
      <c r="AD1543" s="14"/>
      <c r="AE1543" s="14"/>
      <c r="AT1543" s="258" t="s">
        <v>319</v>
      </c>
      <c r="AU1543" s="258" t="s">
        <v>85</v>
      </c>
      <c r="AV1543" s="14" t="s">
        <v>83</v>
      </c>
      <c r="AW1543" s="14" t="s">
        <v>37</v>
      </c>
      <c r="AX1543" s="14" t="s">
        <v>76</v>
      </c>
      <c r="AY1543" s="258" t="s">
        <v>308</v>
      </c>
    </row>
    <row r="1544" s="13" customFormat="1">
      <c r="A1544" s="13"/>
      <c r="B1544" s="234"/>
      <c r="C1544" s="235"/>
      <c r="D1544" s="236" t="s">
        <v>319</v>
      </c>
      <c r="E1544" s="237" t="s">
        <v>19</v>
      </c>
      <c r="F1544" s="238" t="s">
        <v>315</v>
      </c>
      <c r="G1544" s="235"/>
      <c r="H1544" s="239">
        <v>4</v>
      </c>
      <c r="I1544" s="240"/>
      <c r="J1544" s="235"/>
      <c r="K1544" s="235"/>
      <c r="L1544" s="241"/>
      <c r="M1544" s="242"/>
      <c r="N1544" s="243"/>
      <c r="O1544" s="243"/>
      <c r="P1544" s="243"/>
      <c r="Q1544" s="243"/>
      <c r="R1544" s="243"/>
      <c r="S1544" s="243"/>
      <c r="T1544" s="244"/>
      <c r="U1544" s="13"/>
      <c r="V1544" s="13"/>
      <c r="W1544" s="13"/>
      <c r="X1544" s="13"/>
      <c r="Y1544" s="13"/>
      <c r="Z1544" s="13"/>
      <c r="AA1544" s="13"/>
      <c r="AB1544" s="13"/>
      <c r="AC1544" s="13"/>
      <c r="AD1544" s="13"/>
      <c r="AE1544" s="13"/>
      <c r="AT1544" s="245" t="s">
        <v>319</v>
      </c>
      <c r="AU1544" s="245" t="s">
        <v>85</v>
      </c>
      <c r="AV1544" s="13" t="s">
        <v>85</v>
      </c>
      <c r="AW1544" s="13" t="s">
        <v>37</v>
      </c>
      <c r="AX1544" s="13" t="s">
        <v>83</v>
      </c>
      <c r="AY1544" s="245" t="s">
        <v>308</v>
      </c>
    </row>
    <row r="1545" s="12" customFormat="1" ht="22.8" customHeight="1">
      <c r="A1545" s="12"/>
      <c r="B1545" s="200"/>
      <c r="C1545" s="201"/>
      <c r="D1545" s="202" t="s">
        <v>75</v>
      </c>
      <c r="E1545" s="214" t="s">
        <v>4059</v>
      </c>
      <c r="F1545" s="214" t="s">
        <v>4060</v>
      </c>
      <c r="G1545" s="201"/>
      <c r="H1545" s="201"/>
      <c r="I1545" s="204"/>
      <c r="J1545" s="215">
        <f>BK1545</f>
        <v>0</v>
      </c>
      <c r="K1545" s="201"/>
      <c r="L1545" s="206"/>
      <c r="M1545" s="207"/>
      <c r="N1545" s="208"/>
      <c r="O1545" s="208"/>
      <c r="P1545" s="209">
        <f>SUM(P1546:P1755)</f>
        <v>0</v>
      </c>
      <c r="Q1545" s="208"/>
      <c r="R1545" s="209">
        <f>SUM(R1546:R1755)</f>
        <v>50.111189449999998</v>
      </c>
      <c r="S1545" s="208"/>
      <c r="T1545" s="210">
        <f>SUM(T1546:T1755)</f>
        <v>7.2802000000000007</v>
      </c>
      <c r="U1545" s="12"/>
      <c r="V1545" s="12"/>
      <c r="W1545" s="12"/>
      <c r="X1545" s="12"/>
      <c r="Y1545" s="12"/>
      <c r="Z1545" s="12"/>
      <c r="AA1545" s="12"/>
      <c r="AB1545" s="12"/>
      <c r="AC1545" s="12"/>
      <c r="AD1545" s="12"/>
      <c r="AE1545" s="12"/>
      <c r="AR1545" s="211" t="s">
        <v>150</v>
      </c>
      <c r="AT1545" s="212" t="s">
        <v>75</v>
      </c>
      <c r="AU1545" s="212" t="s">
        <v>83</v>
      </c>
      <c r="AY1545" s="211" t="s">
        <v>308</v>
      </c>
      <c r="BK1545" s="213">
        <f>SUM(BK1546:BK1755)</f>
        <v>0</v>
      </c>
    </row>
    <row r="1546" s="2" customFormat="1" ht="16.5" customHeight="1">
      <c r="A1546" s="41"/>
      <c r="B1546" s="42"/>
      <c r="C1546" s="216" t="s">
        <v>4061</v>
      </c>
      <c r="D1546" s="216" t="s">
        <v>310</v>
      </c>
      <c r="E1546" s="217" t="s">
        <v>4062</v>
      </c>
      <c r="F1546" s="218" t="s">
        <v>4063</v>
      </c>
      <c r="G1546" s="219" t="s">
        <v>4064</v>
      </c>
      <c r="H1546" s="220">
        <v>0.16400000000000001</v>
      </c>
      <c r="I1546" s="221"/>
      <c r="J1546" s="222">
        <f>ROUND(I1546*H1546,2)</f>
        <v>0</v>
      </c>
      <c r="K1546" s="218" t="s">
        <v>314</v>
      </c>
      <c r="L1546" s="47"/>
      <c r="M1546" s="223" t="s">
        <v>19</v>
      </c>
      <c r="N1546" s="224" t="s">
        <v>47</v>
      </c>
      <c r="O1546" s="87"/>
      <c r="P1546" s="225">
        <f>O1546*H1546</f>
        <v>0</v>
      </c>
      <c r="Q1546" s="225">
        <v>0.0088000000000000005</v>
      </c>
      <c r="R1546" s="225">
        <f>Q1546*H1546</f>
        <v>0.0014432000000000002</v>
      </c>
      <c r="S1546" s="225">
        <v>0</v>
      </c>
      <c r="T1546" s="226">
        <f>S1546*H1546</f>
        <v>0</v>
      </c>
      <c r="U1546" s="41"/>
      <c r="V1546" s="41"/>
      <c r="W1546" s="41"/>
      <c r="X1546" s="41"/>
      <c r="Y1546" s="41"/>
      <c r="Z1546" s="41"/>
      <c r="AA1546" s="41"/>
      <c r="AB1546" s="41"/>
      <c r="AC1546" s="41"/>
      <c r="AD1546" s="41"/>
      <c r="AE1546" s="41"/>
      <c r="AR1546" s="227" t="s">
        <v>782</v>
      </c>
      <c r="AT1546" s="227" t="s">
        <v>310</v>
      </c>
      <c r="AU1546" s="227" t="s">
        <v>85</v>
      </c>
      <c r="AY1546" s="20" t="s">
        <v>308</v>
      </c>
      <c r="BE1546" s="228">
        <f>IF(N1546="základní",J1546,0)</f>
        <v>0</v>
      </c>
      <c r="BF1546" s="228">
        <f>IF(N1546="snížená",J1546,0)</f>
        <v>0</v>
      </c>
      <c r="BG1546" s="228">
        <f>IF(N1546="zákl. přenesená",J1546,0)</f>
        <v>0</v>
      </c>
      <c r="BH1546" s="228">
        <f>IF(N1546="sníž. přenesená",J1546,0)</f>
        <v>0</v>
      </c>
      <c r="BI1546" s="228">
        <f>IF(N1546="nulová",J1546,0)</f>
        <v>0</v>
      </c>
      <c r="BJ1546" s="20" t="s">
        <v>83</v>
      </c>
      <c r="BK1546" s="228">
        <f>ROUND(I1546*H1546,2)</f>
        <v>0</v>
      </c>
      <c r="BL1546" s="20" t="s">
        <v>782</v>
      </c>
      <c r="BM1546" s="227" t="s">
        <v>4065</v>
      </c>
    </row>
    <row r="1547" s="2" customFormat="1">
      <c r="A1547" s="41"/>
      <c r="B1547" s="42"/>
      <c r="C1547" s="43"/>
      <c r="D1547" s="229" t="s">
        <v>317</v>
      </c>
      <c r="E1547" s="43"/>
      <c r="F1547" s="230" t="s">
        <v>4066</v>
      </c>
      <c r="G1547" s="43"/>
      <c r="H1547" s="43"/>
      <c r="I1547" s="231"/>
      <c r="J1547" s="43"/>
      <c r="K1547" s="43"/>
      <c r="L1547" s="47"/>
      <c r="M1547" s="232"/>
      <c r="N1547" s="233"/>
      <c r="O1547" s="87"/>
      <c r="P1547" s="87"/>
      <c r="Q1547" s="87"/>
      <c r="R1547" s="87"/>
      <c r="S1547" s="87"/>
      <c r="T1547" s="88"/>
      <c r="U1547" s="41"/>
      <c r="V1547" s="41"/>
      <c r="W1547" s="41"/>
      <c r="X1547" s="41"/>
      <c r="Y1547" s="41"/>
      <c r="Z1547" s="41"/>
      <c r="AA1547" s="41"/>
      <c r="AB1547" s="41"/>
      <c r="AC1547" s="41"/>
      <c r="AD1547" s="41"/>
      <c r="AE1547" s="41"/>
      <c r="AT1547" s="20" t="s">
        <v>317</v>
      </c>
      <c r="AU1547" s="20" t="s">
        <v>85</v>
      </c>
    </row>
    <row r="1548" s="14" customFormat="1">
      <c r="A1548" s="14"/>
      <c r="B1548" s="249"/>
      <c r="C1548" s="250"/>
      <c r="D1548" s="236" t="s">
        <v>319</v>
      </c>
      <c r="E1548" s="251" t="s">
        <v>19</v>
      </c>
      <c r="F1548" s="252" t="s">
        <v>3032</v>
      </c>
      <c r="G1548" s="250"/>
      <c r="H1548" s="251" t="s">
        <v>19</v>
      </c>
      <c r="I1548" s="253"/>
      <c r="J1548" s="250"/>
      <c r="K1548" s="250"/>
      <c r="L1548" s="254"/>
      <c r="M1548" s="255"/>
      <c r="N1548" s="256"/>
      <c r="O1548" s="256"/>
      <c r="P1548" s="256"/>
      <c r="Q1548" s="256"/>
      <c r="R1548" s="256"/>
      <c r="S1548" s="256"/>
      <c r="T1548" s="257"/>
      <c r="U1548" s="14"/>
      <c r="V1548" s="14"/>
      <c r="W1548" s="14"/>
      <c r="X1548" s="14"/>
      <c r="Y1548" s="14"/>
      <c r="Z1548" s="14"/>
      <c r="AA1548" s="14"/>
      <c r="AB1548" s="14"/>
      <c r="AC1548" s="14"/>
      <c r="AD1548" s="14"/>
      <c r="AE1548" s="14"/>
      <c r="AT1548" s="258" t="s">
        <v>319</v>
      </c>
      <c r="AU1548" s="258" t="s">
        <v>85</v>
      </c>
      <c r="AV1548" s="14" t="s">
        <v>83</v>
      </c>
      <c r="AW1548" s="14" t="s">
        <v>37</v>
      </c>
      <c r="AX1548" s="14" t="s">
        <v>76</v>
      </c>
      <c r="AY1548" s="258" t="s">
        <v>308</v>
      </c>
    </row>
    <row r="1549" s="14" customFormat="1">
      <c r="A1549" s="14"/>
      <c r="B1549" s="249"/>
      <c r="C1549" s="250"/>
      <c r="D1549" s="236" t="s">
        <v>319</v>
      </c>
      <c r="E1549" s="251" t="s">
        <v>19</v>
      </c>
      <c r="F1549" s="252" t="s">
        <v>4067</v>
      </c>
      <c r="G1549" s="250"/>
      <c r="H1549" s="251" t="s">
        <v>19</v>
      </c>
      <c r="I1549" s="253"/>
      <c r="J1549" s="250"/>
      <c r="K1549" s="250"/>
      <c r="L1549" s="254"/>
      <c r="M1549" s="255"/>
      <c r="N1549" s="256"/>
      <c r="O1549" s="256"/>
      <c r="P1549" s="256"/>
      <c r="Q1549" s="256"/>
      <c r="R1549" s="256"/>
      <c r="S1549" s="256"/>
      <c r="T1549" s="257"/>
      <c r="U1549" s="14"/>
      <c r="V1549" s="14"/>
      <c r="W1549" s="14"/>
      <c r="X1549" s="14"/>
      <c r="Y1549" s="14"/>
      <c r="Z1549" s="14"/>
      <c r="AA1549" s="14"/>
      <c r="AB1549" s="14"/>
      <c r="AC1549" s="14"/>
      <c r="AD1549" s="14"/>
      <c r="AE1549" s="14"/>
      <c r="AT1549" s="258" t="s">
        <v>319</v>
      </c>
      <c r="AU1549" s="258" t="s">
        <v>85</v>
      </c>
      <c r="AV1549" s="14" t="s">
        <v>83</v>
      </c>
      <c r="AW1549" s="14" t="s">
        <v>37</v>
      </c>
      <c r="AX1549" s="14" t="s">
        <v>76</v>
      </c>
      <c r="AY1549" s="258" t="s">
        <v>308</v>
      </c>
    </row>
    <row r="1550" s="13" customFormat="1">
      <c r="A1550" s="13"/>
      <c r="B1550" s="234"/>
      <c r="C1550" s="235"/>
      <c r="D1550" s="236" t="s">
        <v>319</v>
      </c>
      <c r="E1550" s="237" t="s">
        <v>19</v>
      </c>
      <c r="F1550" s="238" t="s">
        <v>4068</v>
      </c>
      <c r="G1550" s="235"/>
      <c r="H1550" s="239">
        <v>0.040000000000000001</v>
      </c>
      <c r="I1550" s="240"/>
      <c r="J1550" s="235"/>
      <c r="K1550" s="235"/>
      <c r="L1550" s="241"/>
      <c r="M1550" s="242"/>
      <c r="N1550" s="243"/>
      <c r="O1550" s="243"/>
      <c r="P1550" s="243"/>
      <c r="Q1550" s="243"/>
      <c r="R1550" s="243"/>
      <c r="S1550" s="243"/>
      <c r="T1550" s="244"/>
      <c r="U1550" s="13"/>
      <c r="V1550" s="13"/>
      <c r="W1550" s="13"/>
      <c r="X1550" s="13"/>
      <c r="Y1550" s="13"/>
      <c r="Z1550" s="13"/>
      <c r="AA1550" s="13"/>
      <c r="AB1550" s="13"/>
      <c r="AC1550" s="13"/>
      <c r="AD1550" s="13"/>
      <c r="AE1550" s="13"/>
      <c r="AT1550" s="245" t="s">
        <v>319</v>
      </c>
      <c r="AU1550" s="245" t="s">
        <v>85</v>
      </c>
      <c r="AV1550" s="13" t="s">
        <v>85</v>
      </c>
      <c r="AW1550" s="13" t="s">
        <v>37</v>
      </c>
      <c r="AX1550" s="13" t="s">
        <v>76</v>
      </c>
      <c r="AY1550" s="245" t="s">
        <v>308</v>
      </c>
    </row>
    <row r="1551" s="14" customFormat="1">
      <c r="A1551" s="14"/>
      <c r="B1551" s="249"/>
      <c r="C1551" s="250"/>
      <c r="D1551" s="236" t="s">
        <v>319</v>
      </c>
      <c r="E1551" s="251" t="s">
        <v>19</v>
      </c>
      <c r="F1551" s="252" t="s">
        <v>4069</v>
      </c>
      <c r="G1551" s="250"/>
      <c r="H1551" s="251" t="s">
        <v>19</v>
      </c>
      <c r="I1551" s="253"/>
      <c r="J1551" s="250"/>
      <c r="K1551" s="250"/>
      <c r="L1551" s="254"/>
      <c r="M1551" s="255"/>
      <c r="N1551" s="256"/>
      <c r="O1551" s="256"/>
      <c r="P1551" s="256"/>
      <c r="Q1551" s="256"/>
      <c r="R1551" s="256"/>
      <c r="S1551" s="256"/>
      <c r="T1551" s="257"/>
      <c r="U1551" s="14"/>
      <c r="V1551" s="14"/>
      <c r="W1551" s="14"/>
      <c r="X1551" s="14"/>
      <c r="Y1551" s="14"/>
      <c r="Z1551" s="14"/>
      <c r="AA1551" s="14"/>
      <c r="AB1551" s="14"/>
      <c r="AC1551" s="14"/>
      <c r="AD1551" s="14"/>
      <c r="AE1551" s="14"/>
      <c r="AT1551" s="258" t="s">
        <v>319</v>
      </c>
      <c r="AU1551" s="258" t="s">
        <v>85</v>
      </c>
      <c r="AV1551" s="14" t="s">
        <v>83</v>
      </c>
      <c r="AW1551" s="14" t="s">
        <v>37</v>
      </c>
      <c r="AX1551" s="14" t="s">
        <v>76</v>
      </c>
      <c r="AY1551" s="258" t="s">
        <v>308</v>
      </c>
    </row>
    <row r="1552" s="13" customFormat="1">
      <c r="A1552" s="13"/>
      <c r="B1552" s="234"/>
      <c r="C1552" s="235"/>
      <c r="D1552" s="236" t="s">
        <v>319</v>
      </c>
      <c r="E1552" s="237" t="s">
        <v>19</v>
      </c>
      <c r="F1552" s="238" t="s">
        <v>4070</v>
      </c>
      <c r="G1552" s="235"/>
      <c r="H1552" s="239">
        <v>0.11</v>
      </c>
      <c r="I1552" s="240"/>
      <c r="J1552" s="235"/>
      <c r="K1552" s="235"/>
      <c r="L1552" s="241"/>
      <c r="M1552" s="242"/>
      <c r="N1552" s="243"/>
      <c r="O1552" s="243"/>
      <c r="P1552" s="243"/>
      <c r="Q1552" s="243"/>
      <c r="R1552" s="243"/>
      <c r="S1552" s="243"/>
      <c r="T1552" s="244"/>
      <c r="U1552" s="13"/>
      <c r="V1552" s="13"/>
      <c r="W1552" s="13"/>
      <c r="X1552" s="13"/>
      <c r="Y1552" s="13"/>
      <c r="Z1552" s="13"/>
      <c r="AA1552" s="13"/>
      <c r="AB1552" s="13"/>
      <c r="AC1552" s="13"/>
      <c r="AD1552" s="13"/>
      <c r="AE1552" s="13"/>
      <c r="AT1552" s="245" t="s">
        <v>319</v>
      </c>
      <c r="AU1552" s="245" t="s">
        <v>85</v>
      </c>
      <c r="AV1552" s="13" t="s">
        <v>85</v>
      </c>
      <c r="AW1552" s="13" t="s">
        <v>37</v>
      </c>
      <c r="AX1552" s="13" t="s">
        <v>76</v>
      </c>
      <c r="AY1552" s="245" t="s">
        <v>308</v>
      </c>
    </row>
    <row r="1553" s="14" customFormat="1">
      <c r="A1553" s="14"/>
      <c r="B1553" s="249"/>
      <c r="C1553" s="250"/>
      <c r="D1553" s="236" t="s">
        <v>319</v>
      </c>
      <c r="E1553" s="251" t="s">
        <v>19</v>
      </c>
      <c r="F1553" s="252" t="s">
        <v>4071</v>
      </c>
      <c r="G1553" s="250"/>
      <c r="H1553" s="251" t="s">
        <v>19</v>
      </c>
      <c r="I1553" s="253"/>
      <c r="J1553" s="250"/>
      <c r="K1553" s="250"/>
      <c r="L1553" s="254"/>
      <c r="M1553" s="255"/>
      <c r="N1553" s="256"/>
      <c r="O1553" s="256"/>
      <c r="P1553" s="256"/>
      <c r="Q1553" s="256"/>
      <c r="R1553" s="256"/>
      <c r="S1553" s="256"/>
      <c r="T1553" s="257"/>
      <c r="U1553" s="14"/>
      <c r="V1553" s="14"/>
      <c r="W1553" s="14"/>
      <c r="X1553" s="14"/>
      <c r="Y1553" s="14"/>
      <c r="Z1553" s="14"/>
      <c r="AA1553" s="14"/>
      <c r="AB1553" s="14"/>
      <c r="AC1553" s="14"/>
      <c r="AD1553" s="14"/>
      <c r="AE1553" s="14"/>
      <c r="AT1553" s="258" t="s">
        <v>319</v>
      </c>
      <c r="AU1553" s="258" t="s">
        <v>85</v>
      </c>
      <c r="AV1553" s="14" t="s">
        <v>83</v>
      </c>
      <c r="AW1553" s="14" t="s">
        <v>37</v>
      </c>
      <c r="AX1553" s="14" t="s">
        <v>76</v>
      </c>
      <c r="AY1553" s="258" t="s">
        <v>308</v>
      </c>
    </row>
    <row r="1554" s="13" customFormat="1">
      <c r="A1554" s="13"/>
      <c r="B1554" s="234"/>
      <c r="C1554" s="235"/>
      <c r="D1554" s="236" t="s">
        <v>319</v>
      </c>
      <c r="E1554" s="237" t="s">
        <v>19</v>
      </c>
      <c r="F1554" s="238" t="s">
        <v>4072</v>
      </c>
      <c r="G1554" s="235"/>
      <c r="H1554" s="239">
        <v>0.014</v>
      </c>
      <c r="I1554" s="240"/>
      <c r="J1554" s="235"/>
      <c r="K1554" s="235"/>
      <c r="L1554" s="241"/>
      <c r="M1554" s="242"/>
      <c r="N1554" s="243"/>
      <c r="O1554" s="243"/>
      <c r="P1554" s="243"/>
      <c r="Q1554" s="243"/>
      <c r="R1554" s="243"/>
      <c r="S1554" s="243"/>
      <c r="T1554" s="244"/>
      <c r="U1554" s="13"/>
      <c r="V1554" s="13"/>
      <c r="W1554" s="13"/>
      <c r="X1554" s="13"/>
      <c r="Y1554" s="13"/>
      <c r="Z1554" s="13"/>
      <c r="AA1554" s="13"/>
      <c r="AB1554" s="13"/>
      <c r="AC1554" s="13"/>
      <c r="AD1554" s="13"/>
      <c r="AE1554" s="13"/>
      <c r="AT1554" s="245" t="s">
        <v>319</v>
      </c>
      <c r="AU1554" s="245" t="s">
        <v>85</v>
      </c>
      <c r="AV1554" s="13" t="s">
        <v>85</v>
      </c>
      <c r="AW1554" s="13" t="s">
        <v>37</v>
      </c>
      <c r="AX1554" s="13" t="s">
        <v>76</v>
      </c>
      <c r="AY1554" s="245" t="s">
        <v>308</v>
      </c>
    </row>
    <row r="1555" s="15" customFormat="1">
      <c r="A1555" s="15"/>
      <c r="B1555" s="259"/>
      <c r="C1555" s="260"/>
      <c r="D1555" s="236" t="s">
        <v>319</v>
      </c>
      <c r="E1555" s="261" t="s">
        <v>19</v>
      </c>
      <c r="F1555" s="262" t="s">
        <v>448</v>
      </c>
      <c r="G1555" s="260"/>
      <c r="H1555" s="263">
        <v>0.16400000000000001</v>
      </c>
      <c r="I1555" s="264"/>
      <c r="J1555" s="260"/>
      <c r="K1555" s="260"/>
      <c r="L1555" s="265"/>
      <c r="M1555" s="266"/>
      <c r="N1555" s="267"/>
      <c r="O1555" s="267"/>
      <c r="P1555" s="267"/>
      <c r="Q1555" s="267"/>
      <c r="R1555" s="267"/>
      <c r="S1555" s="267"/>
      <c r="T1555" s="268"/>
      <c r="U1555" s="15"/>
      <c r="V1555" s="15"/>
      <c r="W1555" s="15"/>
      <c r="X1555" s="15"/>
      <c r="Y1555" s="15"/>
      <c r="Z1555" s="15"/>
      <c r="AA1555" s="15"/>
      <c r="AB1555" s="15"/>
      <c r="AC1555" s="15"/>
      <c r="AD1555" s="15"/>
      <c r="AE1555" s="15"/>
      <c r="AT1555" s="269" t="s">
        <v>319</v>
      </c>
      <c r="AU1555" s="269" t="s">
        <v>85</v>
      </c>
      <c r="AV1555" s="15" t="s">
        <v>315</v>
      </c>
      <c r="AW1555" s="15" t="s">
        <v>37</v>
      </c>
      <c r="AX1555" s="15" t="s">
        <v>83</v>
      </c>
      <c r="AY1555" s="269" t="s">
        <v>308</v>
      </c>
    </row>
    <row r="1556" s="2" customFormat="1" ht="16.5" customHeight="1">
      <c r="A1556" s="41"/>
      <c r="B1556" s="42"/>
      <c r="C1556" s="216" t="s">
        <v>886</v>
      </c>
      <c r="D1556" s="216" t="s">
        <v>310</v>
      </c>
      <c r="E1556" s="217" t="s">
        <v>4073</v>
      </c>
      <c r="F1556" s="218" t="s">
        <v>4074</v>
      </c>
      <c r="G1556" s="219" t="s">
        <v>4064</v>
      </c>
      <c r="H1556" s="220">
        <v>0.16400000000000001</v>
      </c>
      <c r="I1556" s="221"/>
      <c r="J1556" s="222">
        <f>ROUND(I1556*H1556,2)</f>
        <v>0</v>
      </c>
      <c r="K1556" s="218" t="s">
        <v>314</v>
      </c>
      <c r="L1556" s="47"/>
      <c r="M1556" s="223" t="s">
        <v>19</v>
      </c>
      <c r="N1556" s="224" t="s">
        <v>47</v>
      </c>
      <c r="O1556" s="87"/>
      <c r="P1556" s="225">
        <f>O1556*H1556</f>
        <v>0</v>
      </c>
      <c r="Q1556" s="225">
        <v>0.0099000000000000008</v>
      </c>
      <c r="R1556" s="225">
        <f>Q1556*H1556</f>
        <v>0.0016236000000000002</v>
      </c>
      <c r="S1556" s="225">
        <v>0</v>
      </c>
      <c r="T1556" s="226">
        <f>S1556*H1556</f>
        <v>0</v>
      </c>
      <c r="U1556" s="41"/>
      <c r="V1556" s="41"/>
      <c r="W1556" s="41"/>
      <c r="X1556" s="41"/>
      <c r="Y1556" s="41"/>
      <c r="Z1556" s="41"/>
      <c r="AA1556" s="41"/>
      <c r="AB1556" s="41"/>
      <c r="AC1556" s="41"/>
      <c r="AD1556" s="41"/>
      <c r="AE1556" s="41"/>
      <c r="AR1556" s="227" t="s">
        <v>782</v>
      </c>
      <c r="AT1556" s="227" t="s">
        <v>310</v>
      </c>
      <c r="AU1556" s="227" t="s">
        <v>85</v>
      </c>
      <c r="AY1556" s="20" t="s">
        <v>308</v>
      </c>
      <c r="BE1556" s="228">
        <f>IF(N1556="základní",J1556,0)</f>
        <v>0</v>
      </c>
      <c r="BF1556" s="228">
        <f>IF(N1556="snížená",J1556,0)</f>
        <v>0</v>
      </c>
      <c r="BG1556" s="228">
        <f>IF(N1556="zákl. přenesená",J1556,0)</f>
        <v>0</v>
      </c>
      <c r="BH1556" s="228">
        <f>IF(N1556="sníž. přenesená",J1556,0)</f>
        <v>0</v>
      </c>
      <c r="BI1556" s="228">
        <f>IF(N1556="nulová",J1556,0)</f>
        <v>0</v>
      </c>
      <c r="BJ1556" s="20" t="s">
        <v>83</v>
      </c>
      <c r="BK1556" s="228">
        <f>ROUND(I1556*H1556,2)</f>
        <v>0</v>
      </c>
      <c r="BL1556" s="20" t="s">
        <v>782</v>
      </c>
      <c r="BM1556" s="227" t="s">
        <v>4075</v>
      </c>
    </row>
    <row r="1557" s="2" customFormat="1">
      <c r="A1557" s="41"/>
      <c r="B1557" s="42"/>
      <c r="C1557" s="43"/>
      <c r="D1557" s="229" t="s">
        <v>317</v>
      </c>
      <c r="E1557" s="43"/>
      <c r="F1557" s="230" t="s">
        <v>4076</v>
      </c>
      <c r="G1557" s="43"/>
      <c r="H1557" s="43"/>
      <c r="I1557" s="231"/>
      <c r="J1557" s="43"/>
      <c r="K1557" s="43"/>
      <c r="L1557" s="47"/>
      <c r="M1557" s="232"/>
      <c r="N1557" s="233"/>
      <c r="O1557" s="87"/>
      <c r="P1557" s="87"/>
      <c r="Q1557" s="87"/>
      <c r="R1557" s="87"/>
      <c r="S1557" s="87"/>
      <c r="T1557" s="88"/>
      <c r="U1557" s="41"/>
      <c r="V1557" s="41"/>
      <c r="W1557" s="41"/>
      <c r="X1557" s="41"/>
      <c r="Y1557" s="41"/>
      <c r="Z1557" s="41"/>
      <c r="AA1557" s="41"/>
      <c r="AB1557" s="41"/>
      <c r="AC1557" s="41"/>
      <c r="AD1557" s="41"/>
      <c r="AE1557" s="41"/>
      <c r="AT1557" s="20" t="s">
        <v>317</v>
      </c>
      <c r="AU1557" s="20" t="s">
        <v>85</v>
      </c>
    </row>
    <row r="1558" s="14" customFormat="1">
      <c r="A1558" s="14"/>
      <c r="B1558" s="249"/>
      <c r="C1558" s="250"/>
      <c r="D1558" s="236" t="s">
        <v>319</v>
      </c>
      <c r="E1558" s="251" t="s">
        <v>19</v>
      </c>
      <c r="F1558" s="252" t="s">
        <v>3032</v>
      </c>
      <c r="G1558" s="250"/>
      <c r="H1558" s="251" t="s">
        <v>19</v>
      </c>
      <c r="I1558" s="253"/>
      <c r="J1558" s="250"/>
      <c r="K1558" s="250"/>
      <c r="L1558" s="254"/>
      <c r="M1558" s="255"/>
      <c r="N1558" s="256"/>
      <c r="O1558" s="256"/>
      <c r="P1558" s="256"/>
      <c r="Q1558" s="256"/>
      <c r="R1558" s="256"/>
      <c r="S1558" s="256"/>
      <c r="T1558" s="257"/>
      <c r="U1558" s="14"/>
      <c r="V1558" s="14"/>
      <c r="W1558" s="14"/>
      <c r="X1558" s="14"/>
      <c r="Y1558" s="14"/>
      <c r="Z1558" s="14"/>
      <c r="AA1558" s="14"/>
      <c r="AB1558" s="14"/>
      <c r="AC1558" s="14"/>
      <c r="AD1558" s="14"/>
      <c r="AE1558" s="14"/>
      <c r="AT1558" s="258" t="s">
        <v>319</v>
      </c>
      <c r="AU1558" s="258" t="s">
        <v>85</v>
      </c>
      <c r="AV1558" s="14" t="s">
        <v>83</v>
      </c>
      <c r="AW1558" s="14" t="s">
        <v>37</v>
      </c>
      <c r="AX1558" s="14" t="s">
        <v>76</v>
      </c>
      <c r="AY1558" s="258" t="s">
        <v>308</v>
      </c>
    </row>
    <row r="1559" s="14" customFormat="1">
      <c r="A1559" s="14"/>
      <c r="B1559" s="249"/>
      <c r="C1559" s="250"/>
      <c r="D1559" s="236" t="s">
        <v>319</v>
      </c>
      <c r="E1559" s="251" t="s">
        <v>19</v>
      </c>
      <c r="F1559" s="252" t="s">
        <v>4067</v>
      </c>
      <c r="G1559" s="250"/>
      <c r="H1559" s="251" t="s">
        <v>19</v>
      </c>
      <c r="I1559" s="253"/>
      <c r="J1559" s="250"/>
      <c r="K1559" s="250"/>
      <c r="L1559" s="254"/>
      <c r="M1559" s="255"/>
      <c r="N1559" s="256"/>
      <c r="O1559" s="256"/>
      <c r="P1559" s="256"/>
      <c r="Q1559" s="256"/>
      <c r="R1559" s="256"/>
      <c r="S1559" s="256"/>
      <c r="T1559" s="257"/>
      <c r="U1559" s="14"/>
      <c r="V1559" s="14"/>
      <c r="W1559" s="14"/>
      <c r="X1559" s="14"/>
      <c r="Y1559" s="14"/>
      <c r="Z1559" s="14"/>
      <c r="AA1559" s="14"/>
      <c r="AB1559" s="14"/>
      <c r="AC1559" s="14"/>
      <c r="AD1559" s="14"/>
      <c r="AE1559" s="14"/>
      <c r="AT1559" s="258" t="s">
        <v>319</v>
      </c>
      <c r="AU1559" s="258" t="s">
        <v>85</v>
      </c>
      <c r="AV1559" s="14" t="s">
        <v>83</v>
      </c>
      <c r="AW1559" s="14" t="s">
        <v>37</v>
      </c>
      <c r="AX1559" s="14" t="s">
        <v>76</v>
      </c>
      <c r="AY1559" s="258" t="s">
        <v>308</v>
      </c>
    </row>
    <row r="1560" s="13" customFormat="1">
      <c r="A1560" s="13"/>
      <c r="B1560" s="234"/>
      <c r="C1560" s="235"/>
      <c r="D1560" s="236" t="s">
        <v>319</v>
      </c>
      <c r="E1560" s="237" t="s">
        <v>19</v>
      </c>
      <c r="F1560" s="238" t="s">
        <v>4068</v>
      </c>
      <c r="G1560" s="235"/>
      <c r="H1560" s="239">
        <v>0.040000000000000001</v>
      </c>
      <c r="I1560" s="240"/>
      <c r="J1560" s="235"/>
      <c r="K1560" s="235"/>
      <c r="L1560" s="241"/>
      <c r="M1560" s="242"/>
      <c r="N1560" s="243"/>
      <c r="O1560" s="243"/>
      <c r="P1560" s="243"/>
      <c r="Q1560" s="243"/>
      <c r="R1560" s="243"/>
      <c r="S1560" s="243"/>
      <c r="T1560" s="244"/>
      <c r="U1560" s="13"/>
      <c r="V1560" s="13"/>
      <c r="W1560" s="13"/>
      <c r="X1560" s="13"/>
      <c r="Y1560" s="13"/>
      <c r="Z1560" s="13"/>
      <c r="AA1560" s="13"/>
      <c r="AB1560" s="13"/>
      <c r="AC1560" s="13"/>
      <c r="AD1560" s="13"/>
      <c r="AE1560" s="13"/>
      <c r="AT1560" s="245" t="s">
        <v>319</v>
      </c>
      <c r="AU1560" s="245" t="s">
        <v>85</v>
      </c>
      <c r="AV1560" s="13" t="s">
        <v>85</v>
      </c>
      <c r="AW1560" s="13" t="s">
        <v>37</v>
      </c>
      <c r="AX1560" s="13" t="s">
        <v>76</v>
      </c>
      <c r="AY1560" s="245" t="s">
        <v>308</v>
      </c>
    </row>
    <row r="1561" s="14" customFormat="1">
      <c r="A1561" s="14"/>
      <c r="B1561" s="249"/>
      <c r="C1561" s="250"/>
      <c r="D1561" s="236" t="s">
        <v>319</v>
      </c>
      <c r="E1561" s="251" t="s">
        <v>19</v>
      </c>
      <c r="F1561" s="252" t="s">
        <v>4069</v>
      </c>
      <c r="G1561" s="250"/>
      <c r="H1561" s="251" t="s">
        <v>19</v>
      </c>
      <c r="I1561" s="253"/>
      <c r="J1561" s="250"/>
      <c r="K1561" s="250"/>
      <c r="L1561" s="254"/>
      <c r="M1561" s="255"/>
      <c r="N1561" s="256"/>
      <c r="O1561" s="256"/>
      <c r="P1561" s="256"/>
      <c r="Q1561" s="256"/>
      <c r="R1561" s="256"/>
      <c r="S1561" s="256"/>
      <c r="T1561" s="257"/>
      <c r="U1561" s="14"/>
      <c r="V1561" s="14"/>
      <c r="W1561" s="14"/>
      <c r="X1561" s="14"/>
      <c r="Y1561" s="14"/>
      <c r="Z1561" s="14"/>
      <c r="AA1561" s="14"/>
      <c r="AB1561" s="14"/>
      <c r="AC1561" s="14"/>
      <c r="AD1561" s="14"/>
      <c r="AE1561" s="14"/>
      <c r="AT1561" s="258" t="s">
        <v>319</v>
      </c>
      <c r="AU1561" s="258" t="s">
        <v>85</v>
      </c>
      <c r="AV1561" s="14" t="s">
        <v>83</v>
      </c>
      <c r="AW1561" s="14" t="s">
        <v>37</v>
      </c>
      <c r="AX1561" s="14" t="s">
        <v>76</v>
      </c>
      <c r="AY1561" s="258" t="s">
        <v>308</v>
      </c>
    </row>
    <row r="1562" s="13" customFormat="1">
      <c r="A1562" s="13"/>
      <c r="B1562" s="234"/>
      <c r="C1562" s="235"/>
      <c r="D1562" s="236" t="s">
        <v>319</v>
      </c>
      <c r="E1562" s="237" t="s">
        <v>19</v>
      </c>
      <c r="F1562" s="238" t="s">
        <v>4070</v>
      </c>
      <c r="G1562" s="235"/>
      <c r="H1562" s="239">
        <v>0.11</v>
      </c>
      <c r="I1562" s="240"/>
      <c r="J1562" s="235"/>
      <c r="K1562" s="235"/>
      <c r="L1562" s="241"/>
      <c r="M1562" s="242"/>
      <c r="N1562" s="243"/>
      <c r="O1562" s="243"/>
      <c r="P1562" s="243"/>
      <c r="Q1562" s="243"/>
      <c r="R1562" s="243"/>
      <c r="S1562" s="243"/>
      <c r="T1562" s="244"/>
      <c r="U1562" s="13"/>
      <c r="V1562" s="13"/>
      <c r="W1562" s="13"/>
      <c r="X1562" s="13"/>
      <c r="Y1562" s="13"/>
      <c r="Z1562" s="13"/>
      <c r="AA1562" s="13"/>
      <c r="AB1562" s="13"/>
      <c r="AC1562" s="13"/>
      <c r="AD1562" s="13"/>
      <c r="AE1562" s="13"/>
      <c r="AT1562" s="245" t="s">
        <v>319</v>
      </c>
      <c r="AU1562" s="245" t="s">
        <v>85</v>
      </c>
      <c r="AV1562" s="13" t="s">
        <v>85</v>
      </c>
      <c r="AW1562" s="13" t="s">
        <v>37</v>
      </c>
      <c r="AX1562" s="13" t="s">
        <v>76</v>
      </c>
      <c r="AY1562" s="245" t="s">
        <v>308</v>
      </c>
    </row>
    <row r="1563" s="14" customFormat="1">
      <c r="A1563" s="14"/>
      <c r="B1563" s="249"/>
      <c r="C1563" s="250"/>
      <c r="D1563" s="236" t="s">
        <v>319</v>
      </c>
      <c r="E1563" s="251" t="s">
        <v>19</v>
      </c>
      <c r="F1563" s="252" t="s">
        <v>4071</v>
      </c>
      <c r="G1563" s="250"/>
      <c r="H1563" s="251" t="s">
        <v>19</v>
      </c>
      <c r="I1563" s="253"/>
      <c r="J1563" s="250"/>
      <c r="K1563" s="250"/>
      <c r="L1563" s="254"/>
      <c r="M1563" s="255"/>
      <c r="N1563" s="256"/>
      <c r="O1563" s="256"/>
      <c r="P1563" s="256"/>
      <c r="Q1563" s="256"/>
      <c r="R1563" s="256"/>
      <c r="S1563" s="256"/>
      <c r="T1563" s="257"/>
      <c r="U1563" s="14"/>
      <c r="V1563" s="14"/>
      <c r="W1563" s="14"/>
      <c r="X1563" s="14"/>
      <c r="Y1563" s="14"/>
      <c r="Z1563" s="14"/>
      <c r="AA1563" s="14"/>
      <c r="AB1563" s="14"/>
      <c r="AC1563" s="14"/>
      <c r="AD1563" s="14"/>
      <c r="AE1563" s="14"/>
      <c r="AT1563" s="258" t="s">
        <v>319</v>
      </c>
      <c r="AU1563" s="258" t="s">
        <v>85</v>
      </c>
      <c r="AV1563" s="14" t="s">
        <v>83</v>
      </c>
      <c r="AW1563" s="14" t="s">
        <v>37</v>
      </c>
      <c r="AX1563" s="14" t="s">
        <v>76</v>
      </c>
      <c r="AY1563" s="258" t="s">
        <v>308</v>
      </c>
    </row>
    <row r="1564" s="13" customFormat="1">
      <c r="A1564" s="13"/>
      <c r="B1564" s="234"/>
      <c r="C1564" s="235"/>
      <c r="D1564" s="236" t="s">
        <v>319</v>
      </c>
      <c r="E1564" s="237" t="s">
        <v>19</v>
      </c>
      <c r="F1564" s="238" t="s">
        <v>4072</v>
      </c>
      <c r="G1564" s="235"/>
      <c r="H1564" s="239">
        <v>0.014</v>
      </c>
      <c r="I1564" s="240"/>
      <c r="J1564" s="235"/>
      <c r="K1564" s="235"/>
      <c r="L1564" s="241"/>
      <c r="M1564" s="242"/>
      <c r="N1564" s="243"/>
      <c r="O1564" s="243"/>
      <c r="P1564" s="243"/>
      <c r="Q1564" s="243"/>
      <c r="R1564" s="243"/>
      <c r="S1564" s="243"/>
      <c r="T1564" s="244"/>
      <c r="U1564" s="13"/>
      <c r="V1564" s="13"/>
      <c r="W1564" s="13"/>
      <c r="X1564" s="13"/>
      <c r="Y1564" s="13"/>
      <c r="Z1564" s="13"/>
      <c r="AA1564" s="13"/>
      <c r="AB1564" s="13"/>
      <c r="AC1564" s="13"/>
      <c r="AD1564" s="13"/>
      <c r="AE1564" s="13"/>
      <c r="AT1564" s="245" t="s">
        <v>319</v>
      </c>
      <c r="AU1564" s="245" t="s">
        <v>85</v>
      </c>
      <c r="AV1564" s="13" t="s">
        <v>85</v>
      </c>
      <c r="AW1564" s="13" t="s">
        <v>37</v>
      </c>
      <c r="AX1564" s="13" t="s">
        <v>76</v>
      </c>
      <c r="AY1564" s="245" t="s">
        <v>308</v>
      </c>
    </row>
    <row r="1565" s="15" customFormat="1">
      <c r="A1565" s="15"/>
      <c r="B1565" s="259"/>
      <c r="C1565" s="260"/>
      <c r="D1565" s="236" t="s">
        <v>319</v>
      </c>
      <c r="E1565" s="261" t="s">
        <v>19</v>
      </c>
      <c r="F1565" s="262" t="s">
        <v>448</v>
      </c>
      <c r="G1565" s="260"/>
      <c r="H1565" s="263">
        <v>0.16400000000000001</v>
      </c>
      <c r="I1565" s="264"/>
      <c r="J1565" s="260"/>
      <c r="K1565" s="260"/>
      <c r="L1565" s="265"/>
      <c r="M1565" s="266"/>
      <c r="N1565" s="267"/>
      <c r="O1565" s="267"/>
      <c r="P1565" s="267"/>
      <c r="Q1565" s="267"/>
      <c r="R1565" s="267"/>
      <c r="S1565" s="267"/>
      <c r="T1565" s="268"/>
      <c r="U1565" s="15"/>
      <c r="V1565" s="15"/>
      <c r="W1565" s="15"/>
      <c r="X1565" s="15"/>
      <c r="Y1565" s="15"/>
      <c r="Z1565" s="15"/>
      <c r="AA1565" s="15"/>
      <c r="AB1565" s="15"/>
      <c r="AC1565" s="15"/>
      <c r="AD1565" s="15"/>
      <c r="AE1565" s="15"/>
      <c r="AT1565" s="269" t="s">
        <v>319</v>
      </c>
      <c r="AU1565" s="269" t="s">
        <v>85</v>
      </c>
      <c r="AV1565" s="15" t="s">
        <v>315</v>
      </c>
      <c r="AW1565" s="15" t="s">
        <v>37</v>
      </c>
      <c r="AX1565" s="15" t="s">
        <v>83</v>
      </c>
      <c r="AY1565" s="269" t="s">
        <v>308</v>
      </c>
    </row>
    <row r="1566" s="2" customFormat="1" ht="24.15" customHeight="1">
      <c r="A1566" s="41"/>
      <c r="B1566" s="42"/>
      <c r="C1566" s="216" t="s">
        <v>4077</v>
      </c>
      <c r="D1566" s="216" t="s">
        <v>310</v>
      </c>
      <c r="E1566" s="217" t="s">
        <v>4078</v>
      </c>
      <c r="F1566" s="218" t="s">
        <v>4079</v>
      </c>
      <c r="G1566" s="219" t="s">
        <v>442</v>
      </c>
      <c r="H1566" s="220">
        <v>3.1160000000000001</v>
      </c>
      <c r="I1566" s="221"/>
      <c r="J1566" s="222">
        <f>ROUND(I1566*H1566,2)</f>
        <v>0</v>
      </c>
      <c r="K1566" s="218" t="s">
        <v>314</v>
      </c>
      <c r="L1566" s="47"/>
      <c r="M1566" s="223" t="s">
        <v>19</v>
      </c>
      <c r="N1566" s="224" t="s">
        <v>47</v>
      </c>
      <c r="O1566" s="87"/>
      <c r="P1566" s="225">
        <f>O1566*H1566</f>
        <v>0</v>
      </c>
      <c r="Q1566" s="225">
        <v>0</v>
      </c>
      <c r="R1566" s="225">
        <f>Q1566*H1566</f>
        <v>0</v>
      </c>
      <c r="S1566" s="225">
        <v>0</v>
      </c>
      <c r="T1566" s="226">
        <f>S1566*H1566</f>
        <v>0</v>
      </c>
      <c r="U1566" s="41"/>
      <c r="V1566" s="41"/>
      <c r="W1566" s="41"/>
      <c r="X1566" s="41"/>
      <c r="Y1566" s="41"/>
      <c r="Z1566" s="41"/>
      <c r="AA1566" s="41"/>
      <c r="AB1566" s="41"/>
      <c r="AC1566" s="41"/>
      <c r="AD1566" s="41"/>
      <c r="AE1566" s="41"/>
      <c r="AR1566" s="227" t="s">
        <v>782</v>
      </c>
      <c r="AT1566" s="227" t="s">
        <v>310</v>
      </c>
      <c r="AU1566" s="227" t="s">
        <v>85</v>
      </c>
      <c r="AY1566" s="20" t="s">
        <v>308</v>
      </c>
      <c r="BE1566" s="228">
        <f>IF(N1566="základní",J1566,0)</f>
        <v>0</v>
      </c>
      <c r="BF1566" s="228">
        <f>IF(N1566="snížená",J1566,0)</f>
        <v>0</v>
      </c>
      <c r="BG1566" s="228">
        <f>IF(N1566="zákl. přenesená",J1566,0)</f>
        <v>0</v>
      </c>
      <c r="BH1566" s="228">
        <f>IF(N1566="sníž. přenesená",J1566,0)</f>
        <v>0</v>
      </c>
      <c r="BI1566" s="228">
        <f>IF(N1566="nulová",J1566,0)</f>
        <v>0</v>
      </c>
      <c r="BJ1566" s="20" t="s">
        <v>83</v>
      </c>
      <c r="BK1566" s="228">
        <f>ROUND(I1566*H1566,2)</f>
        <v>0</v>
      </c>
      <c r="BL1566" s="20" t="s">
        <v>782</v>
      </c>
      <c r="BM1566" s="227" t="s">
        <v>4080</v>
      </c>
    </row>
    <row r="1567" s="2" customFormat="1">
      <c r="A1567" s="41"/>
      <c r="B1567" s="42"/>
      <c r="C1567" s="43"/>
      <c r="D1567" s="229" t="s">
        <v>317</v>
      </c>
      <c r="E1567" s="43"/>
      <c r="F1567" s="230" t="s">
        <v>4081</v>
      </c>
      <c r="G1567" s="43"/>
      <c r="H1567" s="43"/>
      <c r="I1567" s="231"/>
      <c r="J1567" s="43"/>
      <c r="K1567" s="43"/>
      <c r="L1567" s="47"/>
      <c r="M1567" s="232"/>
      <c r="N1567" s="233"/>
      <c r="O1567" s="87"/>
      <c r="P1567" s="87"/>
      <c r="Q1567" s="87"/>
      <c r="R1567" s="87"/>
      <c r="S1567" s="87"/>
      <c r="T1567" s="88"/>
      <c r="U1567" s="41"/>
      <c r="V1567" s="41"/>
      <c r="W1567" s="41"/>
      <c r="X1567" s="41"/>
      <c r="Y1567" s="41"/>
      <c r="Z1567" s="41"/>
      <c r="AA1567" s="41"/>
      <c r="AB1567" s="41"/>
      <c r="AC1567" s="41"/>
      <c r="AD1567" s="41"/>
      <c r="AE1567" s="41"/>
      <c r="AT1567" s="20" t="s">
        <v>317</v>
      </c>
      <c r="AU1567" s="20" t="s">
        <v>85</v>
      </c>
    </row>
    <row r="1568" s="14" customFormat="1">
      <c r="A1568" s="14"/>
      <c r="B1568" s="249"/>
      <c r="C1568" s="250"/>
      <c r="D1568" s="236" t="s">
        <v>319</v>
      </c>
      <c r="E1568" s="251" t="s">
        <v>19</v>
      </c>
      <c r="F1568" s="252" t="s">
        <v>3032</v>
      </c>
      <c r="G1568" s="250"/>
      <c r="H1568" s="251" t="s">
        <v>19</v>
      </c>
      <c r="I1568" s="253"/>
      <c r="J1568" s="250"/>
      <c r="K1568" s="250"/>
      <c r="L1568" s="254"/>
      <c r="M1568" s="255"/>
      <c r="N1568" s="256"/>
      <c r="O1568" s="256"/>
      <c r="P1568" s="256"/>
      <c r="Q1568" s="256"/>
      <c r="R1568" s="256"/>
      <c r="S1568" s="256"/>
      <c r="T1568" s="257"/>
      <c r="U1568" s="14"/>
      <c r="V1568" s="14"/>
      <c r="W1568" s="14"/>
      <c r="X1568" s="14"/>
      <c r="Y1568" s="14"/>
      <c r="Z1568" s="14"/>
      <c r="AA1568" s="14"/>
      <c r="AB1568" s="14"/>
      <c r="AC1568" s="14"/>
      <c r="AD1568" s="14"/>
      <c r="AE1568" s="14"/>
      <c r="AT1568" s="258" t="s">
        <v>319</v>
      </c>
      <c r="AU1568" s="258" t="s">
        <v>85</v>
      </c>
      <c r="AV1568" s="14" t="s">
        <v>83</v>
      </c>
      <c r="AW1568" s="14" t="s">
        <v>37</v>
      </c>
      <c r="AX1568" s="14" t="s">
        <v>76</v>
      </c>
      <c r="AY1568" s="258" t="s">
        <v>308</v>
      </c>
    </row>
    <row r="1569" s="14" customFormat="1">
      <c r="A1569" s="14"/>
      <c r="B1569" s="249"/>
      <c r="C1569" s="250"/>
      <c r="D1569" s="236" t="s">
        <v>319</v>
      </c>
      <c r="E1569" s="251" t="s">
        <v>19</v>
      </c>
      <c r="F1569" s="252" t="s">
        <v>3043</v>
      </c>
      <c r="G1569" s="250"/>
      <c r="H1569" s="251" t="s">
        <v>19</v>
      </c>
      <c r="I1569" s="253"/>
      <c r="J1569" s="250"/>
      <c r="K1569" s="250"/>
      <c r="L1569" s="254"/>
      <c r="M1569" s="255"/>
      <c r="N1569" s="256"/>
      <c r="O1569" s="256"/>
      <c r="P1569" s="256"/>
      <c r="Q1569" s="256"/>
      <c r="R1569" s="256"/>
      <c r="S1569" s="256"/>
      <c r="T1569" s="257"/>
      <c r="U1569" s="14"/>
      <c r="V1569" s="14"/>
      <c r="W1569" s="14"/>
      <c r="X1569" s="14"/>
      <c r="Y1569" s="14"/>
      <c r="Z1569" s="14"/>
      <c r="AA1569" s="14"/>
      <c r="AB1569" s="14"/>
      <c r="AC1569" s="14"/>
      <c r="AD1569" s="14"/>
      <c r="AE1569" s="14"/>
      <c r="AT1569" s="258" t="s">
        <v>319</v>
      </c>
      <c r="AU1569" s="258" t="s">
        <v>85</v>
      </c>
      <c r="AV1569" s="14" t="s">
        <v>83</v>
      </c>
      <c r="AW1569" s="14" t="s">
        <v>37</v>
      </c>
      <c r="AX1569" s="14" t="s">
        <v>76</v>
      </c>
      <c r="AY1569" s="258" t="s">
        <v>308</v>
      </c>
    </row>
    <row r="1570" s="14" customFormat="1">
      <c r="A1570" s="14"/>
      <c r="B1570" s="249"/>
      <c r="C1570" s="250"/>
      <c r="D1570" s="236" t="s">
        <v>319</v>
      </c>
      <c r="E1570" s="251" t="s">
        <v>19</v>
      </c>
      <c r="F1570" s="252" t="s">
        <v>4082</v>
      </c>
      <c r="G1570" s="250"/>
      <c r="H1570" s="251" t="s">
        <v>19</v>
      </c>
      <c r="I1570" s="253"/>
      <c r="J1570" s="250"/>
      <c r="K1570" s="250"/>
      <c r="L1570" s="254"/>
      <c r="M1570" s="255"/>
      <c r="N1570" s="256"/>
      <c r="O1570" s="256"/>
      <c r="P1570" s="256"/>
      <c r="Q1570" s="256"/>
      <c r="R1570" s="256"/>
      <c r="S1570" s="256"/>
      <c r="T1570" s="257"/>
      <c r="U1570" s="14"/>
      <c r="V1570" s="14"/>
      <c r="W1570" s="14"/>
      <c r="X1570" s="14"/>
      <c r="Y1570" s="14"/>
      <c r="Z1570" s="14"/>
      <c r="AA1570" s="14"/>
      <c r="AB1570" s="14"/>
      <c r="AC1570" s="14"/>
      <c r="AD1570" s="14"/>
      <c r="AE1570" s="14"/>
      <c r="AT1570" s="258" t="s">
        <v>319</v>
      </c>
      <c r="AU1570" s="258" t="s">
        <v>85</v>
      </c>
      <c r="AV1570" s="14" t="s">
        <v>83</v>
      </c>
      <c r="AW1570" s="14" t="s">
        <v>37</v>
      </c>
      <c r="AX1570" s="14" t="s">
        <v>76</v>
      </c>
      <c r="AY1570" s="258" t="s">
        <v>308</v>
      </c>
    </row>
    <row r="1571" s="13" customFormat="1">
      <c r="A1571" s="13"/>
      <c r="B1571" s="234"/>
      <c r="C1571" s="235"/>
      <c r="D1571" s="236" t="s">
        <v>319</v>
      </c>
      <c r="E1571" s="237" t="s">
        <v>19</v>
      </c>
      <c r="F1571" s="238" t="s">
        <v>3045</v>
      </c>
      <c r="G1571" s="235"/>
      <c r="H1571" s="239">
        <v>0.216</v>
      </c>
      <c r="I1571" s="240"/>
      <c r="J1571" s="235"/>
      <c r="K1571" s="235"/>
      <c r="L1571" s="241"/>
      <c r="M1571" s="242"/>
      <c r="N1571" s="243"/>
      <c r="O1571" s="243"/>
      <c r="P1571" s="243"/>
      <c r="Q1571" s="243"/>
      <c r="R1571" s="243"/>
      <c r="S1571" s="243"/>
      <c r="T1571" s="244"/>
      <c r="U1571" s="13"/>
      <c r="V1571" s="13"/>
      <c r="W1571" s="13"/>
      <c r="X1571" s="13"/>
      <c r="Y1571" s="13"/>
      <c r="Z1571" s="13"/>
      <c r="AA1571" s="13"/>
      <c r="AB1571" s="13"/>
      <c r="AC1571" s="13"/>
      <c r="AD1571" s="13"/>
      <c r="AE1571" s="13"/>
      <c r="AT1571" s="245" t="s">
        <v>319</v>
      </c>
      <c r="AU1571" s="245" t="s">
        <v>85</v>
      </c>
      <c r="AV1571" s="13" t="s">
        <v>85</v>
      </c>
      <c r="AW1571" s="13" t="s">
        <v>37</v>
      </c>
      <c r="AX1571" s="13" t="s">
        <v>76</v>
      </c>
      <c r="AY1571" s="245" t="s">
        <v>308</v>
      </c>
    </row>
    <row r="1572" s="14" customFormat="1">
      <c r="A1572" s="14"/>
      <c r="B1572" s="249"/>
      <c r="C1572" s="250"/>
      <c r="D1572" s="236" t="s">
        <v>319</v>
      </c>
      <c r="E1572" s="251" t="s">
        <v>19</v>
      </c>
      <c r="F1572" s="252" t="s">
        <v>4083</v>
      </c>
      <c r="G1572" s="250"/>
      <c r="H1572" s="251" t="s">
        <v>19</v>
      </c>
      <c r="I1572" s="253"/>
      <c r="J1572" s="250"/>
      <c r="K1572" s="250"/>
      <c r="L1572" s="254"/>
      <c r="M1572" s="255"/>
      <c r="N1572" s="256"/>
      <c r="O1572" s="256"/>
      <c r="P1572" s="256"/>
      <c r="Q1572" s="256"/>
      <c r="R1572" s="256"/>
      <c r="S1572" s="256"/>
      <c r="T1572" s="257"/>
      <c r="U1572" s="14"/>
      <c r="V1572" s="14"/>
      <c r="W1572" s="14"/>
      <c r="X1572" s="14"/>
      <c r="Y1572" s="14"/>
      <c r="Z1572" s="14"/>
      <c r="AA1572" s="14"/>
      <c r="AB1572" s="14"/>
      <c r="AC1572" s="14"/>
      <c r="AD1572" s="14"/>
      <c r="AE1572" s="14"/>
      <c r="AT1572" s="258" t="s">
        <v>319</v>
      </c>
      <c r="AU1572" s="258" t="s">
        <v>85</v>
      </c>
      <c r="AV1572" s="14" t="s">
        <v>83</v>
      </c>
      <c r="AW1572" s="14" t="s">
        <v>37</v>
      </c>
      <c r="AX1572" s="14" t="s">
        <v>76</v>
      </c>
      <c r="AY1572" s="258" t="s">
        <v>308</v>
      </c>
    </row>
    <row r="1573" s="13" customFormat="1">
      <c r="A1573" s="13"/>
      <c r="B1573" s="234"/>
      <c r="C1573" s="235"/>
      <c r="D1573" s="236" t="s">
        <v>319</v>
      </c>
      <c r="E1573" s="237" t="s">
        <v>19</v>
      </c>
      <c r="F1573" s="238" t="s">
        <v>4084</v>
      </c>
      <c r="G1573" s="235"/>
      <c r="H1573" s="239">
        <v>1.7</v>
      </c>
      <c r="I1573" s="240"/>
      <c r="J1573" s="235"/>
      <c r="K1573" s="235"/>
      <c r="L1573" s="241"/>
      <c r="M1573" s="242"/>
      <c r="N1573" s="243"/>
      <c r="O1573" s="243"/>
      <c r="P1573" s="243"/>
      <c r="Q1573" s="243"/>
      <c r="R1573" s="243"/>
      <c r="S1573" s="243"/>
      <c r="T1573" s="244"/>
      <c r="U1573" s="13"/>
      <c r="V1573" s="13"/>
      <c r="W1573" s="13"/>
      <c r="X1573" s="13"/>
      <c r="Y1573" s="13"/>
      <c r="Z1573" s="13"/>
      <c r="AA1573" s="13"/>
      <c r="AB1573" s="13"/>
      <c r="AC1573" s="13"/>
      <c r="AD1573" s="13"/>
      <c r="AE1573" s="13"/>
      <c r="AT1573" s="245" t="s">
        <v>319</v>
      </c>
      <c r="AU1573" s="245" t="s">
        <v>85</v>
      </c>
      <c r="AV1573" s="13" t="s">
        <v>85</v>
      </c>
      <c r="AW1573" s="13" t="s">
        <v>37</v>
      </c>
      <c r="AX1573" s="13" t="s">
        <v>76</v>
      </c>
      <c r="AY1573" s="245" t="s">
        <v>308</v>
      </c>
    </row>
    <row r="1574" s="14" customFormat="1">
      <c r="A1574" s="14"/>
      <c r="B1574" s="249"/>
      <c r="C1574" s="250"/>
      <c r="D1574" s="236" t="s">
        <v>319</v>
      </c>
      <c r="E1574" s="251" t="s">
        <v>19</v>
      </c>
      <c r="F1574" s="252" t="s">
        <v>3032</v>
      </c>
      <c r="G1574" s="250"/>
      <c r="H1574" s="251" t="s">
        <v>19</v>
      </c>
      <c r="I1574" s="253"/>
      <c r="J1574" s="250"/>
      <c r="K1574" s="250"/>
      <c r="L1574" s="254"/>
      <c r="M1574" s="255"/>
      <c r="N1574" s="256"/>
      <c r="O1574" s="256"/>
      <c r="P1574" s="256"/>
      <c r="Q1574" s="256"/>
      <c r="R1574" s="256"/>
      <c r="S1574" s="256"/>
      <c r="T1574" s="257"/>
      <c r="U1574" s="14"/>
      <c r="V1574" s="14"/>
      <c r="W1574" s="14"/>
      <c r="X1574" s="14"/>
      <c r="Y1574" s="14"/>
      <c r="Z1574" s="14"/>
      <c r="AA1574" s="14"/>
      <c r="AB1574" s="14"/>
      <c r="AC1574" s="14"/>
      <c r="AD1574" s="14"/>
      <c r="AE1574" s="14"/>
      <c r="AT1574" s="258" t="s">
        <v>319</v>
      </c>
      <c r="AU1574" s="258" t="s">
        <v>85</v>
      </c>
      <c r="AV1574" s="14" t="s">
        <v>83</v>
      </c>
      <c r="AW1574" s="14" t="s">
        <v>37</v>
      </c>
      <c r="AX1574" s="14" t="s">
        <v>76</v>
      </c>
      <c r="AY1574" s="258" t="s">
        <v>308</v>
      </c>
    </row>
    <row r="1575" s="14" customFormat="1">
      <c r="A1575" s="14"/>
      <c r="B1575" s="249"/>
      <c r="C1575" s="250"/>
      <c r="D1575" s="236" t="s">
        <v>319</v>
      </c>
      <c r="E1575" s="251" t="s">
        <v>19</v>
      </c>
      <c r="F1575" s="252" t="s">
        <v>4085</v>
      </c>
      <c r="G1575" s="250"/>
      <c r="H1575" s="251" t="s">
        <v>19</v>
      </c>
      <c r="I1575" s="253"/>
      <c r="J1575" s="250"/>
      <c r="K1575" s="250"/>
      <c r="L1575" s="254"/>
      <c r="M1575" s="255"/>
      <c r="N1575" s="256"/>
      <c r="O1575" s="256"/>
      <c r="P1575" s="256"/>
      <c r="Q1575" s="256"/>
      <c r="R1575" s="256"/>
      <c r="S1575" s="256"/>
      <c r="T1575" s="257"/>
      <c r="U1575" s="14"/>
      <c r="V1575" s="14"/>
      <c r="W1575" s="14"/>
      <c r="X1575" s="14"/>
      <c r="Y1575" s="14"/>
      <c r="Z1575" s="14"/>
      <c r="AA1575" s="14"/>
      <c r="AB1575" s="14"/>
      <c r="AC1575" s="14"/>
      <c r="AD1575" s="14"/>
      <c r="AE1575" s="14"/>
      <c r="AT1575" s="258" t="s">
        <v>319</v>
      </c>
      <c r="AU1575" s="258" t="s">
        <v>85</v>
      </c>
      <c r="AV1575" s="14" t="s">
        <v>83</v>
      </c>
      <c r="AW1575" s="14" t="s">
        <v>37</v>
      </c>
      <c r="AX1575" s="14" t="s">
        <v>76</v>
      </c>
      <c r="AY1575" s="258" t="s">
        <v>308</v>
      </c>
    </row>
    <row r="1576" s="13" customFormat="1">
      <c r="A1576" s="13"/>
      <c r="B1576" s="234"/>
      <c r="C1576" s="235"/>
      <c r="D1576" s="236" t="s">
        <v>319</v>
      </c>
      <c r="E1576" s="237" t="s">
        <v>19</v>
      </c>
      <c r="F1576" s="238" t="s">
        <v>3049</v>
      </c>
      <c r="G1576" s="235"/>
      <c r="H1576" s="239">
        <v>1.2</v>
      </c>
      <c r="I1576" s="240"/>
      <c r="J1576" s="235"/>
      <c r="K1576" s="235"/>
      <c r="L1576" s="241"/>
      <c r="M1576" s="242"/>
      <c r="N1576" s="243"/>
      <c r="O1576" s="243"/>
      <c r="P1576" s="243"/>
      <c r="Q1576" s="243"/>
      <c r="R1576" s="243"/>
      <c r="S1576" s="243"/>
      <c r="T1576" s="244"/>
      <c r="U1576" s="13"/>
      <c r="V1576" s="13"/>
      <c r="W1576" s="13"/>
      <c r="X1576" s="13"/>
      <c r="Y1576" s="13"/>
      <c r="Z1576" s="13"/>
      <c r="AA1576" s="13"/>
      <c r="AB1576" s="13"/>
      <c r="AC1576" s="13"/>
      <c r="AD1576" s="13"/>
      <c r="AE1576" s="13"/>
      <c r="AT1576" s="245" t="s">
        <v>319</v>
      </c>
      <c r="AU1576" s="245" t="s">
        <v>85</v>
      </c>
      <c r="AV1576" s="13" t="s">
        <v>85</v>
      </c>
      <c r="AW1576" s="13" t="s">
        <v>37</v>
      </c>
      <c r="AX1576" s="13" t="s">
        <v>76</v>
      </c>
      <c r="AY1576" s="245" t="s">
        <v>308</v>
      </c>
    </row>
    <row r="1577" s="15" customFormat="1">
      <c r="A1577" s="15"/>
      <c r="B1577" s="259"/>
      <c r="C1577" s="260"/>
      <c r="D1577" s="236" t="s">
        <v>319</v>
      </c>
      <c r="E1577" s="261" t="s">
        <v>19</v>
      </c>
      <c r="F1577" s="262" t="s">
        <v>448</v>
      </c>
      <c r="G1577" s="260"/>
      <c r="H1577" s="263">
        <v>3.1159999999999997</v>
      </c>
      <c r="I1577" s="264"/>
      <c r="J1577" s="260"/>
      <c r="K1577" s="260"/>
      <c r="L1577" s="265"/>
      <c r="M1577" s="266"/>
      <c r="N1577" s="267"/>
      <c r="O1577" s="267"/>
      <c r="P1577" s="267"/>
      <c r="Q1577" s="267"/>
      <c r="R1577" s="267"/>
      <c r="S1577" s="267"/>
      <c r="T1577" s="268"/>
      <c r="U1577" s="15"/>
      <c r="V1577" s="15"/>
      <c r="W1577" s="15"/>
      <c r="X1577" s="15"/>
      <c r="Y1577" s="15"/>
      <c r="Z1577" s="15"/>
      <c r="AA1577" s="15"/>
      <c r="AB1577" s="15"/>
      <c r="AC1577" s="15"/>
      <c r="AD1577" s="15"/>
      <c r="AE1577" s="15"/>
      <c r="AT1577" s="269" t="s">
        <v>319</v>
      </c>
      <c r="AU1577" s="269" t="s">
        <v>85</v>
      </c>
      <c r="AV1577" s="15" t="s">
        <v>315</v>
      </c>
      <c r="AW1577" s="15" t="s">
        <v>37</v>
      </c>
      <c r="AX1577" s="15" t="s">
        <v>83</v>
      </c>
      <c r="AY1577" s="269" t="s">
        <v>308</v>
      </c>
    </row>
    <row r="1578" s="2" customFormat="1" ht="33" customHeight="1">
      <c r="A1578" s="41"/>
      <c r="B1578" s="42"/>
      <c r="C1578" s="216" t="s">
        <v>4086</v>
      </c>
      <c r="D1578" s="216" t="s">
        <v>310</v>
      </c>
      <c r="E1578" s="217" t="s">
        <v>4087</v>
      </c>
      <c r="F1578" s="218" t="s">
        <v>4088</v>
      </c>
      <c r="G1578" s="219" t="s">
        <v>474</v>
      </c>
      <c r="H1578" s="220">
        <v>40</v>
      </c>
      <c r="I1578" s="221"/>
      <c r="J1578" s="222">
        <f>ROUND(I1578*H1578,2)</f>
        <v>0</v>
      </c>
      <c r="K1578" s="218" t="s">
        <v>314</v>
      </c>
      <c r="L1578" s="47"/>
      <c r="M1578" s="223" t="s">
        <v>19</v>
      </c>
      <c r="N1578" s="224" t="s">
        <v>47</v>
      </c>
      <c r="O1578" s="87"/>
      <c r="P1578" s="225">
        <f>O1578*H1578</f>
        <v>0</v>
      </c>
      <c r="Q1578" s="225">
        <v>0</v>
      </c>
      <c r="R1578" s="225">
        <f>Q1578*H1578</f>
        <v>0</v>
      </c>
      <c r="S1578" s="225">
        <v>0</v>
      </c>
      <c r="T1578" s="226">
        <f>S1578*H1578</f>
        <v>0</v>
      </c>
      <c r="U1578" s="41"/>
      <c r="V1578" s="41"/>
      <c r="W1578" s="41"/>
      <c r="X1578" s="41"/>
      <c r="Y1578" s="41"/>
      <c r="Z1578" s="41"/>
      <c r="AA1578" s="41"/>
      <c r="AB1578" s="41"/>
      <c r="AC1578" s="41"/>
      <c r="AD1578" s="41"/>
      <c r="AE1578" s="41"/>
      <c r="AR1578" s="227" t="s">
        <v>782</v>
      </c>
      <c r="AT1578" s="227" t="s">
        <v>310</v>
      </c>
      <c r="AU1578" s="227" t="s">
        <v>85</v>
      </c>
      <c r="AY1578" s="20" t="s">
        <v>308</v>
      </c>
      <c r="BE1578" s="228">
        <f>IF(N1578="základní",J1578,0)</f>
        <v>0</v>
      </c>
      <c r="BF1578" s="228">
        <f>IF(N1578="snížená",J1578,0)</f>
        <v>0</v>
      </c>
      <c r="BG1578" s="228">
        <f>IF(N1578="zákl. přenesená",J1578,0)</f>
        <v>0</v>
      </c>
      <c r="BH1578" s="228">
        <f>IF(N1578="sníž. přenesená",J1578,0)</f>
        <v>0</v>
      </c>
      <c r="BI1578" s="228">
        <f>IF(N1578="nulová",J1578,0)</f>
        <v>0</v>
      </c>
      <c r="BJ1578" s="20" t="s">
        <v>83</v>
      </c>
      <c r="BK1578" s="228">
        <f>ROUND(I1578*H1578,2)</f>
        <v>0</v>
      </c>
      <c r="BL1578" s="20" t="s">
        <v>782</v>
      </c>
      <c r="BM1578" s="227" t="s">
        <v>4089</v>
      </c>
    </row>
    <row r="1579" s="2" customFormat="1">
      <c r="A1579" s="41"/>
      <c r="B1579" s="42"/>
      <c r="C1579" s="43"/>
      <c r="D1579" s="229" t="s">
        <v>317</v>
      </c>
      <c r="E1579" s="43"/>
      <c r="F1579" s="230" t="s">
        <v>4090</v>
      </c>
      <c r="G1579" s="43"/>
      <c r="H1579" s="43"/>
      <c r="I1579" s="231"/>
      <c r="J1579" s="43"/>
      <c r="K1579" s="43"/>
      <c r="L1579" s="47"/>
      <c r="M1579" s="232"/>
      <c r="N1579" s="233"/>
      <c r="O1579" s="87"/>
      <c r="P1579" s="87"/>
      <c r="Q1579" s="87"/>
      <c r="R1579" s="87"/>
      <c r="S1579" s="87"/>
      <c r="T1579" s="88"/>
      <c r="U1579" s="41"/>
      <c r="V1579" s="41"/>
      <c r="W1579" s="41"/>
      <c r="X1579" s="41"/>
      <c r="Y1579" s="41"/>
      <c r="Z1579" s="41"/>
      <c r="AA1579" s="41"/>
      <c r="AB1579" s="41"/>
      <c r="AC1579" s="41"/>
      <c r="AD1579" s="41"/>
      <c r="AE1579" s="41"/>
      <c r="AT1579" s="20" t="s">
        <v>317</v>
      </c>
      <c r="AU1579" s="20" t="s">
        <v>85</v>
      </c>
    </row>
    <row r="1580" s="14" customFormat="1">
      <c r="A1580" s="14"/>
      <c r="B1580" s="249"/>
      <c r="C1580" s="250"/>
      <c r="D1580" s="236" t="s">
        <v>319</v>
      </c>
      <c r="E1580" s="251" t="s">
        <v>19</v>
      </c>
      <c r="F1580" s="252" t="s">
        <v>3032</v>
      </c>
      <c r="G1580" s="250"/>
      <c r="H1580" s="251" t="s">
        <v>19</v>
      </c>
      <c r="I1580" s="253"/>
      <c r="J1580" s="250"/>
      <c r="K1580" s="250"/>
      <c r="L1580" s="254"/>
      <c r="M1580" s="255"/>
      <c r="N1580" s="256"/>
      <c r="O1580" s="256"/>
      <c r="P1580" s="256"/>
      <c r="Q1580" s="256"/>
      <c r="R1580" s="256"/>
      <c r="S1580" s="256"/>
      <c r="T1580" s="257"/>
      <c r="U1580" s="14"/>
      <c r="V1580" s="14"/>
      <c r="W1580" s="14"/>
      <c r="X1580" s="14"/>
      <c r="Y1580" s="14"/>
      <c r="Z1580" s="14"/>
      <c r="AA1580" s="14"/>
      <c r="AB1580" s="14"/>
      <c r="AC1580" s="14"/>
      <c r="AD1580" s="14"/>
      <c r="AE1580" s="14"/>
      <c r="AT1580" s="258" t="s">
        <v>319</v>
      </c>
      <c r="AU1580" s="258" t="s">
        <v>85</v>
      </c>
      <c r="AV1580" s="14" t="s">
        <v>83</v>
      </c>
      <c r="AW1580" s="14" t="s">
        <v>37</v>
      </c>
      <c r="AX1580" s="14" t="s">
        <v>76</v>
      </c>
      <c r="AY1580" s="258" t="s">
        <v>308</v>
      </c>
    </row>
    <row r="1581" s="14" customFormat="1">
      <c r="A1581" s="14"/>
      <c r="B1581" s="249"/>
      <c r="C1581" s="250"/>
      <c r="D1581" s="236" t="s">
        <v>319</v>
      </c>
      <c r="E1581" s="251" t="s">
        <v>19</v>
      </c>
      <c r="F1581" s="252" t="s">
        <v>4067</v>
      </c>
      <c r="G1581" s="250"/>
      <c r="H1581" s="251" t="s">
        <v>19</v>
      </c>
      <c r="I1581" s="253"/>
      <c r="J1581" s="250"/>
      <c r="K1581" s="250"/>
      <c r="L1581" s="254"/>
      <c r="M1581" s="255"/>
      <c r="N1581" s="256"/>
      <c r="O1581" s="256"/>
      <c r="P1581" s="256"/>
      <c r="Q1581" s="256"/>
      <c r="R1581" s="256"/>
      <c r="S1581" s="256"/>
      <c r="T1581" s="257"/>
      <c r="U1581" s="14"/>
      <c r="V1581" s="14"/>
      <c r="W1581" s="14"/>
      <c r="X1581" s="14"/>
      <c r="Y1581" s="14"/>
      <c r="Z1581" s="14"/>
      <c r="AA1581" s="14"/>
      <c r="AB1581" s="14"/>
      <c r="AC1581" s="14"/>
      <c r="AD1581" s="14"/>
      <c r="AE1581" s="14"/>
      <c r="AT1581" s="258" t="s">
        <v>319</v>
      </c>
      <c r="AU1581" s="258" t="s">
        <v>85</v>
      </c>
      <c r="AV1581" s="14" t="s">
        <v>83</v>
      </c>
      <c r="AW1581" s="14" t="s">
        <v>37</v>
      </c>
      <c r="AX1581" s="14" t="s">
        <v>76</v>
      </c>
      <c r="AY1581" s="258" t="s">
        <v>308</v>
      </c>
    </row>
    <row r="1582" s="13" customFormat="1">
      <c r="A1582" s="13"/>
      <c r="B1582" s="234"/>
      <c r="C1582" s="235"/>
      <c r="D1582" s="236" t="s">
        <v>319</v>
      </c>
      <c r="E1582" s="237" t="s">
        <v>19</v>
      </c>
      <c r="F1582" s="238" t="s">
        <v>4091</v>
      </c>
      <c r="G1582" s="235"/>
      <c r="H1582" s="239">
        <v>40</v>
      </c>
      <c r="I1582" s="240"/>
      <c r="J1582" s="235"/>
      <c r="K1582" s="235"/>
      <c r="L1582" s="241"/>
      <c r="M1582" s="242"/>
      <c r="N1582" s="243"/>
      <c r="O1582" s="243"/>
      <c r="P1582" s="243"/>
      <c r="Q1582" s="243"/>
      <c r="R1582" s="243"/>
      <c r="S1582" s="243"/>
      <c r="T1582" s="244"/>
      <c r="U1582" s="13"/>
      <c r="V1582" s="13"/>
      <c r="W1582" s="13"/>
      <c r="X1582" s="13"/>
      <c r="Y1582" s="13"/>
      <c r="Z1582" s="13"/>
      <c r="AA1582" s="13"/>
      <c r="AB1582" s="13"/>
      <c r="AC1582" s="13"/>
      <c r="AD1582" s="13"/>
      <c r="AE1582" s="13"/>
      <c r="AT1582" s="245" t="s">
        <v>319</v>
      </c>
      <c r="AU1582" s="245" t="s">
        <v>85</v>
      </c>
      <c r="AV1582" s="13" t="s">
        <v>85</v>
      </c>
      <c r="AW1582" s="13" t="s">
        <v>37</v>
      </c>
      <c r="AX1582" s="13" t="s">
        <v>83</v>
      </c>
      <c r="AY1582" s="245" t="s">
        <v>308</v>
      </c>
    </row>
    <row r="1583" s="2" customFormat="1" ht="33" customHeight="1">
      <c r="A1583" s="41"/>
      <c r="B1583" s="42"/>
      <c r="C1583" s="216" t="s">
        <v>4092</v>
      </c>
      <c r="D1583" s="216" t="s">
        <v>310</v>
      </c>
      <c r="E1583" s="217" t="s">
        <v>4093</v>
      </c>
      <c r="F1583" s="218" t="s">
        <v>4094</v>
      </c>
      <c r="G1583" s="219" t="s">
        <v>474</v>
      </c>
      <c r="H1583" s="220">
        <v>110</v>
      </c>
      <c r="I1583" s="221"/>
      <c r="J1583" s="222">
        <f>ROUND(I1583*H1583,2)</f>
        <v>0</v>
      </c>
      <c r="K1583" s="218" t="s">
        <v>314</v>
      </c>
      <c r="L1583" s="47"/>
      <c r="M1583" s="223" t="s">
        <v>19</v>
      </c>
      <c r="N1583" s="224" t="s">
        <v>47</v>
      </c>
      <c r="O1583" s="87"/>
      <c r="P1583" s="225">
        <f>O1583*H1583</f>
        <v>0</v>
      </c>
      <c r="Q1583" s="225">
        <v>0</v>
      </c>
      <c r="R1583" s="225">
        <f>Q1583*H1583</f>
        <v>0</v>
      </c>
      <c r="S1583" s="225">
        <v>0</v>
      </c>
      <c r="T1583" s="226">
        <f>S1583*H1583</f>
        <v>0</v>
      </c>
      <c r="U1583" s="41"/>
      <c r="V1583" s="41"/>
      <c r="W1583" s="41"/>
      <c r="X1583" s="41"/>
      <c r="Y1583" s="41"/>
      <c r="Z1583" s="41"/>
      <c r="AA1583" s="41"/>
      <c r="AB1583" s="41"/>
      <c r="AC1583" s="41"/>
      <c r="AD1583" s="41"/>
      <c r="AE1583" s="41"/>
      <c r="AR1583" s="227" t="s">
        <v>782</v>
      </c>
      <c r="AT1583" s="227" t="s">
        <v>310</v>
      </c>
      <c r="AU1583" s="227" t="s">
        <v>85</v>
      </c>
      <c r="AY1583" s="20" t="s">
        <v>308</v>
      </c>
      <c r="BE1583" s="228">
        <f>IF(N1583="základní",J1583,0)</f>
        <v>0</v>
      </c>
      <c r="BF1583" s="228">
        <f>IF(N1583="snížená",J1583,0)</f>
        <v>0</v>
      </c>
      <c r="BG1583" s="228">
        <f>IF(N1583="zákl. přenesená",J1583,0)</f>
        <v>0</v>
      </c>
      <c r="BH1583" s="228">
        <f>IF(N1583="sníž. přenesená",J1583,0)</f>
        <v>0</v>
      </c>
      <c r="BI1583" s="228">
        <f>IF(N1583="nulová",J1583,0)</f>
        <v>0</v>
      </c>
      <c r="BJ1583" s="20" t="s">
        <v>83</v>
      </c>
      <c r="BK1583" s="228">
        <f>ROUND(I1583*H1583,2)</f>
        <v>0</v>
      </c>
      <c r="BL1583" s="20" t="s">
        <v>782</v>
      </c>
      <c r="BM1583" s="227" t="s">
        <v>4095</v>
      </c>
    </row>
    <row r="1584" s="2" customFormat="1">
      <c r="A1584" s="41"/>
      <c r="B1584" s="42"/>
      <c r="C1584" s="43"/>
      <c r="D1584" s="229" t="s">
        <v>317</v>
      </c>
      <c r="E1584" s="43"/>
      <c r="F1584" s="230" t="s">
        <v>4096</v>
      </c>
      <c r="G1584" s="43"/>
      <c r="H1584" s="43"/>
      <c r="I1584" s="231"/>
      <c r="J1584" s="43"/>
      <c r="K1584" s="43"/>
      <c r="L1584" s="47"/>
      <c r="M1584" s="232"/>
      <c r="N1584" s="233"/>
      <c r="O1584" s="87"/>
      <c r="P1584" s="87"/>
      <c r="Q1584" s="87"/>
      <c r="R1584" s="87"/>
      <c r="S1584" s="87"/>
      <c r="T1584" s="88"/>
      <c r="U1584" s="41"/>
      <c r="V1584" s="41"/>
      <c r="W1584" s="41"/>
      <c r="X1584" s="41"/>
      <c r="Y1584" s="41"/>
      <c r="Z1584" s="41"/>
      <c r="AA1584" s="41"/>
      <c r="AB1584" s="41"/>
      <c r="AC1584" s="41"/>
      <c r="AD1584" s="41"/>
      <c r="AE1584" s="41"/>
      <c r="AT1584" s="20" t="s">
        <v>317</v>
      </c>
      <c r="AU1584" s="20" t="s">
        <v>85</v>
      </c>
    </row>
    <row r="1585" s="14" customFormat="1">
      <c r="A1585" s="14"/>
      <c r="B1585" s="249"/>
      <c r="C1585" s="250"/>
      <c r="D1585" s="236" t="s">
        <v>319</v>
      </c>
      <c r="E1585" s="251" t="s">
        <v>19</v>
      </c>
      <c r="F1585" s="252" t="s">
        <v>3032</v>
      </c>
      <c r="G1585" s="250"/>
      <c r="H1585" s="251" t="s">
        <v>19</v>
      </c>
      <c r="I1585" s="253"/>
      <c r="J1585" s="250"/>
      <c r="K1585" s="250"/>
      <c r="L1585" s="254"/>
      <c r="M1585" s="255"/>
      <c r="N1585" s="256"/>
      <c r="O1585" s="256"/>
      <c r="P1585" s="256"/>
      <c r="Q1585" s="256"/>
      <c r="R1585" s="256"/>
      <c r="S1585" s="256"/>
      <c r="T1585" s="257"/>
      <c r="U1585" s="14"/>
      <c r="V1585" s="14"/>
      <c r="W1585" s="14"/>
      <c r="X1585" s="14"/>
      <c r="Y1585" s="14"/>
      <c r="Z1585" s="14"/>
      <c r="AA1585" s="14"/>
      <c r="AB1585" s="14"/>
      <c r="AC1585" s="14"/>
      <c r="AD1585" s="14"/>
      <c r="AE1585" s="14"/>
      <c r="AT1585" s="258" t="s">
        <v>319</v>
      </c>
      <c r="AU1585" s="258" t="s">
        <v>85</v>
      </c>
      <c r="AV1585" s="14" t="s">
        <v>83</v>
      </c>
      <c r="AW1585" s="14" t="s">
        <v>37</v>
      </c>
      <c r="AX1585" s="14" t="s">
        <v>76</v>
      </c>
      <c r="AY1585" s="258" t="s">
        <v>308</v>
      </c>
    </row>
    <row r="1586" s="14" customFormat="1">
      <c r="A1586" s="14"/>
      <c r="B1586" s="249"/>
      <c r="C1586" s="250"/>
      <c r="D1586" s="236" t="s">
        <v>319</v>
      </c>
      <c r="E1586" s="251" t="s">
        <v>19</v>
      </c>
      <c r="F1586" s="252" t="s">
        <v>4069</v>
      </c>
      <c r="G1586" s="250"/>
      <c r="H1586" s="251" t="s">
        <v>19</v>
      </c>
      <c r="I1586" s="253"/>
      <c r="J1586" s="250"/>
      <c r="K1586" s="250"/>
      <c r="L1586" s="254"/>
      <c r="M1586" s="255"/>
      <c r="N1586" s="256"/>
      <c r="O1586" s="256"/>
      <c r="P1586" s="256"/>
      <c r="Q1586" s="256"/>
      <c r="R1586" s="256"/>
      <c r="S1586" s="256"/>
      <c r="T1586" s="257"/>
      <c r="U1586" s="14"/>
      <c r="V1586" s="14"/>
      <c r="W1586" s="14"/>
      <c r="X1586" s="14"/>
      <c r="Y1586" s="14"/>
      <c r="Z1586" s="14"/>
      <c r="AA1586" s="14"/>
      <c r="AB1586" s="14"/>
      <c r="AC1586" s="14"/>
      <c r="AD1586" s="14"/>
      <c r="AE1586" s="14"/>
      <c r="AT1586" s="258" t="s">
        <v>319</v>
      </c>
      <c r="AU1586" s="258" t="s">
        <v>85</v>
      </c>
      <c r="AV1586" s="14" t="s">
        <v>83</v>
      </c>
      <c r="AW1586" s="14" t="s">
        <v>37</v>
      </c>
      <c r="AX1586" s="14" t="s">
        <v>76</v>
      </c>
      <c r="AY1586" s="258" t="s">
        <v>308</v>
      </c>
    </row>
    <row r="1587" s="13" customFormat="1">
      <c r="A1587" s="13"/>
      <c r="B1587" s="234"/>
      <c r="C1587" s="235"/>
      <c r="D1587" s="236" t="s">
        <v>319</v>
      </c>
      <c r="E1587" s="237" t="s">
        <v>19</v>
      </c>
      <c r="F1587" s="238" t="s">
        <v>4097</v>
      </c>
      <c r="G1587" s="235"/>
      <c r="H1587" s="239">
        <v>110</v>
      </c>
      <c r="I1587" s="240"/>
      <c r="J1587" s="235"/>
      <c r="K1587" s="235"/>
      <c r="L1587" s="241"/>
      <c r="M1587" s="242"/>
      <c r="N1587" s="243"/>
      <c r="O1587" s="243"/>
      <c r="P1587" s="243"/>
      <c r="Q1587" s="243"/>
      <c r="R1587" s="243"/>
      <c r="S1587" s="243"/>
      <c r="T1587" s="244"/>
      <c r="U1587" s="13"/>
      <c r="V1587" s="13"/>
      <c r="W1587" s="13"/>
      <c r="X1587" s="13"/>
      <c r="Y1587" s="13"/>
      <c r="Z1587" s="13"/>
      <c r="AA1587" s="13"/>
      <c r="AB1587" s="13"/>
      <c r="AC1587" s="13"/>
      <c r="AD1587" s="13"/>
      <c r="AE1587" s="13"/>
      <c r="AT1587" s="245" t="s">
        <v>319</v>
      </c>
      <c r="AU1587" s="245" t="s">
        <v>85</v>
      </c>
      <c r="AV1587" s="13" t="s">
        <v>85</v>
      </c>
      <c r="AW1587" s="13" t="s">
        <v>37</v>
      </c>
      <c r="AX1587" s="13" t="s">
        <v>83</v>
      </c>
      <c r="AY1587" s="245" t="s">
        <v>308</v>
      </c>
    </row>
    <row r="1588" s="2" customFormat="1" ht="33" customHeight="1">
      <c r="A1588" s="41"/>
      <c r="B1588" s="42"/>
      <c r="C1588" s="216" t="s">
        <v>4098</v>
      </c>
      <c r="D1588" s="216" t="s">
        <v>310</v>
      </c>
      <c r="E1588" s="217" t="s">
        <v>4099</v>
      </c>
      <c r="F1588" s="218" t="s">
        <v>4100</v>
      </c>
      <c r="G1588" s="219" t="s">
        <v>474</v>
      </c>
      <c r="H1588" s="220">
        <v>14</v>
      </c>
      <c r="I1588" s="221"/>
      <c r="J1588" s="222">
        <f>ROUND(I1588*H1588,2)</f>
        <v>0</v>
      </c>
      <c r="K1588" s="218" t="s">
        <v>314</v>
      </c>
      <c r="L1588" s="47"/>
      <c r="M1588" s="223" t="s">
        <v>19</v>
      </c>
      <c r="N1588" s="224" t="s">
        <v>47</v>
      </c>
      <c r="O1588" s="87"/>
      <c r="P1588" s="225">
        <f>O1588*H1588</f>
        <v>0</v>
      </c>
      <c r="Q1588" s="225">
        <v>0</v>
      </c>
      <c r="R1588" s="225">
        <f>Q1588*H1588</f>
        <v>0</v>
      </c>
      <c r="S1588" s="225">
        <v>0</v>
      </c>
      <c r="T1588" s="226">
        <f>S1588*H1588</f>
        <v>0</v>
      </c>
      <c r="U1588" s="41"/>
      <c r="V1588" s="41"/>
      <c r="W1588" s="41"/>
      <c r="X1588" s="41"/>
      <c r="Y1588" s="41"/>
      <c r="Z1588" s="41"/>
      <c r="AA1588" s="41"/>
      <c r="AB1588" s="41"/>
      <c r="AC1588" s="41"/>
      <c r="AD1588" s="41"/>
      <c r="AE1588" s="41"/>
      <c r="AR1588" s="227" t="s">
        <v>782</v>
      </c>
      <c r="AT1588" s="227" t="s">
        <v>310</v>
      </c>
      <c r="AU1588" s="227" t="s">
        <v>85</v>
      </c>
      <c r="AY1588" s="20" t="s">
        <v>308</v>
      </c>
      <c r="BE1588" s="228">
        <f>IF(N1588="základní",J1588,0)</f>
        <v>0</v>
      </c>
      <c r="BF1588" s="228">
        <f>IF(N1588="snížená",J1588,0)</f>
        <v>0</v>
      </c>
      <c r="BG1588" s="228">
        <f>IF(N1588="zákl. přenesená",J1588,0)</f>
        <v>0</v>
      </c>
      <c r="BH1588" s="228">
        <f>IF(N1588="sníž. přenesená",J1588,0)</f>
        <v>0</v>
      </c>
      <c r="BI1588" s="228">
        <f>IF(N1588="nulová",J1588,0)</f>
        <v>0</v>
      </c>
      <c r="BJ1588" s="20" t="s">
        <v>83</v>
      </c>
      <c r="BK1588" s="228">
        <f>ROUND(I1588*H1588,2)</f>
        <v>0</v>
      </c>
      <c r="BL1588" s="20" t="s">
        <v>782</v>
      </c>
      <c r="BM1588" s="227" t="s">
        <v>4101</v>
      </c>
    </row>
    <row r="1589" s="2" customFormat="1">
      <c r="A1589" s="41"/>
      <c r="B1589" s="42"/>
      <c r="C1589" s="43"/>
      <c r="D1589" s="229" t="s">
        <v>317</v>
      </c>
      <c r="E1589" s="43"/>
      <c r="F1589" s="230" t="s">
        <v>4102</v>
      </c>
      <c r="G1589" s="43"/>
      <c r="H1589" s="43"/>
      <c r="I1589" s="231"/>
      <c r="J1589" s="43"/>
      <c r="K1589" s="43"/>
      <c r="L1589" s="47"/>
      <c r="M1589" s="232"/>
      <c r="N1589" s="233"/>
      <c r="O1589" s="87"/>
      <c r="P1589" s="87"/>
      <c r="Q1589" s="87"/>
      <c r="R1589" s="87"/>
      <c r="S1589" s="87"/>
      <c r="T1589" s="88"/>
      <c r="U1589" s="41"/>
      <c r="V1589" s="41"/>
      <c r="W1589" s="41"/>
      <c r="X1589" s="41"/>
      <c r="Y1589" s="41"/>
      <c r="Z1589" s="41"/>
      <c r="AA1589" s="41"/>
      <c r="AB1589" s="41"/>
      <c r="AC1589" s="41"/>
      <c r="AD1589" s="41"/>
      <c r="AE1589" s="41"/>
      <c r="AT1589" s="20" t="s">
        <v>317</v>
      </c>
      <c r="AU1589" s="20" t="s">
        <v>85</v>
      </c>
    </row>
    <row r="1590" s="14" customFormat="1">
      <c r="A1590" s="14"/>
      <c r="B1590" s="249"/>
      <c r="C1590" s="250"/>
      <c r="D1590" s="236" t="s">
        <v>319</v>
      </c>
      <c r="E1590" s="251" t="s">
        <v>19</v>
      </c>
      <c r="F1590" s="252" t="s">
        <v>3032</v>
      </c>
      <c r="G1590" s="250"/>
      <c r="H1590" s="251" t="s">
        <v>19</v>
      </c>
      <c r="I1590" s="253"/>
      <c r="J1590" s="250"/>
      <c r="K1590" s="250"/>
      <c r="L1590" s="254"/>
      <c r="M1590" s="255"/>
      <c r="N1590" s="256"/>
      <c r="O1590" s="256"/>
      <c r="P1590" s="256"/>
      <c r="Q1590" s="256"/>
      <c r="R1590" s="256"/>
      <c r="S1590" s="256"/>
      <c r="T1590" s="257"/>
      <c r="U1590" s="14"/>
      <c r="V1590" s="14"/>
      <c r="W1590" s="14"/>
      <c r="X1590" s="14"/>
      <c r="Y1590" s="14"/>
      <c r="Z1590" s="14"/>
      <c r="AA1590" s="14"/>
      <c r="AB1590" s="14"/>
      <c r="AC1590" s="14"/>
      <c r="AD1590" s="14"/>
      <c r="AE1590" s="14"/>
      <c r="AT1590" s="258" t="s">
        <v>319</v>
      </c>
      <c r="AU1590" s="258" t="s">
        <v>85</v>
      </c>
      <c r="AV1590" s="14" t="s">
        <v>83</v>
      </c>
      <c r="AW1590" s="14" t="s">
        <v>37</v>
      </c>
      <c r="AX1590" s="14" t="s">
        <v>76</v>
      </c>
      <c r="AY1590" s="258" t="s">
        <v>308</v>
      </c>
    </row>
    <row r="1591" s="14" customFormat="1">
      <c r="A1591" s="14"/>
      <c r="B1591" s="249"/>
      <c r="C1591" s="250"/>
      <c r="D1591" s="236" t="s">
        <v>319</v>
      </c>
      <c r="E1591" s="251" t="s">
        <v>19</v>
      </c>
      <c r="F1591" s="252" t="s">
        <v>4071</v>
      </c>
      <c r="G1591" s="250"/>
      <c r="H1591" s="251" t="s">
        <v>19</v>
      </c>
      <c r="I1591" s="253"/>
      <c r="J1591" s="250"/>
      <c r="K1591" s="250"/>
      <c r="L1591" s="254"/>
      <c r="M1591" s="255"/>
      <c r="N1591" s="256"/>
      <c r="O1591" s="256"/>
      <c r="P1591" s="256"/>
      <c r="Q1591" s="256"/>
      <c r="R1591" s="256"/>
      <c r="S1591" s="256"/>
      <c r="T1591" s="257"/>
      <c r="U1591" s="14"/>
      <c r="V1591" s="14"/>
      <c r="W1591" s="14"/>
      <c r="X1591" s="14"/>
      <c r="Y1591" s="14"/>
      <c r="Z1591" s="14"/>
      <c r="AA1591" s="14"/>
      <c r="AB1591" s="14"/>
      <c r="AC1591" s="14"/>
      <c r="AD1591" s="14"/>
      <c r="AE1591" s="14"/>
      <c r="AT1591" s="258" t="s">
        <v>319</v>
      </c>
      <c r="AU1591" s="258" t="s">
        <v>85</v>
      </c>
      <c r="AV1591" s="14" t="s">
        <v>83</v>
      </c>
      <c r="AW1591" s="14" t="s">
        <v>37</v>
      </c>
      <c r="AX1591" s="14" t="s">
        <v>76</v>
      </c>
      <c r="AY1591" s="258" t="s">
        <v>308</v>
      </c>
    </row>
    <row r="1592" s="13" customFormat="1">
      <c r="A1592" s="13"/>
      <c r="B1592" s="234"/>
      <c r="C1592" s="235"/>
      <c r="D1592" s="236" t="s">
        <v>319</v>
      </c>
      <c r="E1592" s="237" t="s">
        <v>19</v>
      </c>
      <c r="F1592" s="238" t="s">
        <v>381</v>
      </c>
      <c r="G1592" s="235"/>
      <c r="H1592" s="239">
        <v>14</v>
      </c>
      <c r="I1592" s="240"/>
      <c r="J1592" s="235"/>
      <c r="K1592" s="235"/>
      <c r="L1592" s="241"/>
      <c r="M1592" s="242"/>
      <c r="N1592" s="243"/>
      <c r="O1592" s="243"/>
      <c r="P1592" s="243"/>
      <c r="Q1592" s="243"/>
      <c r="R1592" s="243"/>
      <c r="S1592" s="243"/>
      <c r="T1592" s="244"/>
      <c r="U1592" s="13"/>
      <c r="V1592" s="13"/>
      <c r="W1592" s="13"/>
      <c r="X1592" s="13"/>
      <c r="Y1592" s="13"/>
      <c r="Z1592" s="13"/>
      <c r="AA1592" s="13"/>
      <c r="AB1592" s="13"/>
      <c r="AC1592" s="13"/>
      <c r="AD1592" s="13"/>
      <c r="AE1592" s="13"/>
      <c r="AT1592" s="245" t="s">
        <v>319</v>
      </c>
      <c r="AU1592" s="245" t="s">
        <v>85</v>
      </c>
      <c r="AV1592" s="13" t="s">
        <v>85</v>
      </c>
      <c r="AW1592" s="13" t="s">
        <v>37</v>
      </c>
      <c r="AX1592" s="13" t="s">
        <v>83</v>
      </c>
      <c r="AY1592" s="245" t="s">
        <v>308</v>
      </c>
    </row>
    <row r="1593" s="2" customFormat="1" ht="16.5" customHeight="1">
      <c r="A1593" s="41"/>
      <c r="B1593" s="42"/>
      <c r="C1593" s="216" t="s">
        <v>4103</v>
      </c>
      <c r="D1593" s="216" t="s">
        <v>310</v>
      </c>
      <c r="E1593" s="217" t="s">
        <v>4104</v>
      </c>
      <c r="F1593" s="218" t="s">
        <v>4105</v>
      </c>
      <c r="G1593" s="219" t="s">
        <v>313</v>
      </c>
      <c r="H1593" s="220">
        <v>26</v>
      </c>
      <c r="I1593" s="221"/>
      <c r="J1593" s="222">
        <f>ROUND(I1593*H1593,2)</f>
        <v>0</v>
      </c>
      <c r="K1593" s="218" t="s">
        <v>314</v>
      </c>
      <c r="L1593" s="47"/>
      <c r="M1593" s="223" t="s">
        <v>19</v>
      </c>
      <c r="N1593" s="224" t="s">
        <v>47</v>
      </c>
      <c r="O1593" s="87"/>
      <c r="P1593" s="225">
        <f>O1593*H1593</f>
        <v>0</v>
      </c>
      <c r="Q1593" s="225">
        <v>0.00084000000000000003</v>
      </c>
      <c r="R1593" s="225">
        <f>Q1593*H1593</f>
        <v>0.021840000000000002</v>
      </c>
      <c r="S1593" s="225">
        <v>0</v>
      </c>
      <c r="T1593" s="226">
        <f>S1593*H1593</f>
        <v>0</v>
      </c>
      <c r="U1593" s="41"/>
      <c r="V1593" s="41"/>
      <c r="W1593" s="41"/>
      <c r="X1593" s="41"/>
      <c r="Y1593" s="41"/>
      <c r="Z1593" s="41"/>
      <c r="AA1593" s="41"/>
      <c r="AB1593" s="41"/>
      <c r="AC1593" s="41"/>
      <c r="AD1593" s="41"/>
      <c r="AE1593" s="41"/>
      <c r="AR1593" s="227" t="s">
        <v>782</v>
      </c>
      <c r="AT1593" s="227" t="s">
        <v>310</v>
      </c>
      <c r="AU1593" s="227" t="s">
        <v>85</v>
      </c>
      <c r="AY1593" s="20" t="s">
        <v>308</v>
      </c>
      <c r="BE1593" s="228">
        <f>IF(N1593="základní",J1593,0)</f>
        <v>0</v>
      </c>
      <c r="BF1593" s="228">
        <f>IF(N1593="snížená",J1593,0)</f>
        <v>0</v>
      </c>
      <c r="BG1593" s="228">
        <f>IF(N1593="zákl. přenesená",J1593,0)</f>
        <v>0</v>
      </c>
      <c r="BH1593" s="228">
        <f>IF(N1593="sníž. přenesená",J1593,0)</f>
        <v>0</v>
      </c>
      <c r="BI1593" s="228">
        <f>IF(N1593="nulová",J1593,0)</f>
        <v>0</v>
      </c>
      <c r="BJ1593" s="20" t="s">
        <v>83</v>
      </c>
      <c r="BK1593" s="228">
        <f>ROUND(I1593*H1593,2)</f>
        <v>0</v>
      </c>
      <c r="BL1593" s="20" t="s">
        <v>782</v>
      </c>
      <c r="BM1593" s="227" t="s">
        <v>4106</v>
      </c>
    </row>
    <row r="1594" s="2" customFormat="1">
      <c r="A1594" s="41"/>
      <c r="B1594" s="42"/>
      <c r="C1594" s="43"/>
      <c r="D1594" s="229" t="s">
        <v>317</v>
      </c>
      <c r="E1594" s="43"/>
      <c r="F1594" s="230" t="s">
        <v>4107</v>
      </c>
      <c r="G1594" s="43"/>
      <c r="H1594" s="43"/>
      <c r="I1594" s="231"/>
      <c r="J1594" s="43"/>
      <c r="K1594" s="43"/>
      <c r="L1594" s="47"/>
      <c r="M1594" s="232"/>
      <c r="N1594" s="233"/>
      <c r="O1594" s="87"/>
      <c r="P1594" s="87"/>
      <c r="Q1594" s="87"/>
      <c r="R1594" s="87"/>
      <c r="S1594" s="87"/>
      <c r="T1594" s="88"/>
      <c r="U1594" s="41"/>
      <c r="V1594" s="41"/>
      <c r="W1594" s="41"/>
      <c r="X1594" s="41"/>
      <c r="Y1594" s="41"/>
      <c r="Z1594" s="41"/>
      <c r="AA1594" s="41"/>
      <c r="AB1594" s="41"/>
      <c r="AC1594" s="41"/>
      <c r="AD1594" s="41"/>
      <c r="AE1594" s="41"/>
      <c r="AT1594" s="20" t="s">
        <v>317</v>
      </c>
      <c r="AU1594" s="20" t="s">
        <v>85</v>
      </c>
    </row>
    <row r="1595" s="14" customFormat="1">
      <c r="A1595" s="14"/>
      <c r="B1595" s="249"/>
      <c r="C1595" s="250"/>
      <c r="D1595" s="236" t="s">
        <v>319</v>
      </c>
      <c r="E1595" s="251" t="s">
        <v>19</v>
      </c>
      <c r="F1595" s="252" t="s">
        <v>3032</v>
      </c>
      <c r="G1595" s="250"/>
      <c r="H1595" s="251" t="s">
        <v>19</v>
      </c>
      <c r="I1595" s="253"/>
      <c r="J1595" s="250"/>
      <c r="K1595" s="250"/>
      <c r="L1595" s="254"/>
      <c r="M1595" s="255"/>
      <c r="N1595" s="256"/>
      <c r="O1595" s="256"/>
      <c r="P1595" s="256"/>
      <c r="Q1595" s="256"/>
      <c r="R1595" s="256"/>
      <c r="S1595" s="256"/>
      <c r="T1595" s="257"/>
      <c r="U1595" s="14"/>
      <c r="V1595" s="14"/>
      <c r="W1595" s="14"/>
      <c r="X1595" s="14"/>
      <c r="Y1595" s="14"/>
      <c r="Z1595" s="14"/>
      <c r="AA1595" s="14"/>
      <c r="AB1595" s="14"/>
      <c r="AC1595" s="14"/>
      <c r="AD1595" s="14"/>
      <c r="AE1595" s="14"/>
      <c r="AT1595" s="258" t="s">
        <v>319</v>
      </c>
      <c r="AU1595" s="258" t="s">
        <v>85</v>
      </c>
      <c r="AV1595" s="14" t="s">
        <v>83</v>
      </c>
      <c r="AW1595" s="14" t="s">
        <v>37</v>
      </c>
      <c r="AX1595" s="14" t="s">
        <v>76</v>
      </c>
      <c r="AY1595" s="258" t="s">
        <v>308</v>
      </c>
    </row>
    <row r="1596" s="14" customFormat="1">
      <c r="A1596" s="14"/>
      <c r="B1596" s="249"/>
      <c r="C1596" s="250"/>
      <c r="D1596" s="236" t="s">
        <v>319</v>
      </c>
      <c r="E1596" s="251" t="s">
        <v>19</v>
      </c>
      <c r="F1596" s="252" t="s">
        <v>3043</v>
      </c>
      <c r="G1596" s="250"/>
      <c r="H1596" s="251" t="s">
        <v>19</v>
      </c>
      <c r="I1596" s="253"/>
      <c r="J1596" s="250"/>
      <c r="K1596" s="250"/>
      <c r="L1596" s="254"/>
      <c r="M1596" s="255"/>
      <c r="N1596" s="256"/>
      <c r="O1596" s="256"/>
      <c r="P1596" s="256"/>
      <c r="Q1596" s="256"/>
      <c r="R1596" s="256"/>
      <c r="S1596" s="256"/>
      <c r="T1596" s="257"/>
      <c r="U1596" s="14"/>
      <c r="V1596" s="14"/>
      <c r="W1596" s="14"/>
      <c r="X1596" s="14"/>
      <c r="Y1596" s="14"/>
      <c r="Z1596" s="14"/>
      <c r="AA1596" s="14"/>
      <c r="AB1596" s="14"/>
      <c r="AC1596" s="14"/>
      <c r="AD1596" s="14"/>
      <c r="AE1596" s="14"/>
      <c r="AT1596" s="258" t="s">
        <v>319</v>
      </c>
      <c r="AU1596" s="258" t="s">
        <v>85</v>
      </c>
      <c r="AV1596" s="14" t="s">
        <v>83</v>
      </c>
      <c r="AW1596" s="14" t="s">
        <v>37</v>
      </c>
      <c r="AX1596" s="14" t="s">
        <v>76</v>
      </c>
      <c r="AY1596" s="258" t="s">
        <v>308</v>
      </c>
    </row>
    <row r="1597" s="14" customFormat="1">
      <c r="A1597" s="14"/>
      <c r="B1597" s="249"/>
      <c r="C1597" s="250"/>
      <c r="D1597" s="236" t="s">
        <v>319</v>
      </c>
      <c r="E1597" s="251" t="s">
        <v>19</v>
      </c>
      <c r="F1597" s="252" t="s">
        <v>4108</v>
      </c>
      <c r="G1597" s="250"/>
      <c r="H1597" s="251" t="s">
        <v>19</v>
      </c>
      <c r="I1597" s="253"/>
      <c r="J1597" s="250"/>
      <c r="K1597" s="250"/>
      <c r="L1597" s="254"/>
      <c r="M1597" s="255"/>
      <c r="N1597" s="256"/>
      <c r="O1597" s="256"/>
      <c r="P1597" s="256"/>
      <c r="Q1597" s="256"/>
      <c r="R1597" s="256"/>
      <c r="S1597" s="256"/>
      <c r="T1597" s="257"/>
      <c r="U1597" s="14"/>
      <c r="V1597" s="14"/>
      <c r="W1597" s="14"/>
      <c r="X1597" s="14"/>
      <c r="Y1597" s="14"/>
      <c r="Z1597" s="14"/>
      <c r="AA1597" s="14"/>
      <c r="AB1597" s="14"/>
      <c r="AC1597" s="14"/>
      <c r="AD1597" s="14"/>
      <c r="AE1597" s="14"/>
      <c r="AT1597" s="258" t="s">
        <v>319</v>
      </c>
      <c r="AU1597" s="258" t="s">
        <v>85</v>
      </c>
      <c r="AV1597" s="14" t="s">
        <v>83</v>
      </c>
      <c r="AW1597" s="14" t="s">
        <v>37</v>
      </c>
      <c r="AX1597" s="14" t="s">
        <v>76</v>
      </c>
      <c r="AY1597" s="258" t="s">
        <v>308</v>
      </c>
    </row>
    <row r="1598" s="13" customFormat="1">
      <c r="A1598" s="13"/>
      <c r="B1598" s="234"/>
      <c r="C1598" s="235"/>
      <c r="D1598" s="236" t="s">
        <v>319</v>
      </c>
      <c r="E1598" s="237" t="s">
        <v>19</v>
      </c>
      <c r="F1598" s="238" t="s">
        <v>4084</v>
      </c>
      <c r="G1598" s="235"/>
      <c r="H1598" s="239">
        <v>1.7</v>
      </c>
      <c r="I1598" s="240"/>
      <c r="J1598" s="235"/>
      <c r="K1598" s="235"/>
      <c r="L1598" s="241"/>
      <c r="M1598" s="242"/>
      <c r="N1598" s="243"/>
      <c r="O1598" s="243"/>
      <c r="P1598" s="243"/>
      <c r="Q1598" s="243"/>
      <c r="R1598" s="243"/>
      <c r="S1598" s="243"/>
      <c r="T1598" s="244"/>
      <c r="U1598" s="13"/>
      <c r="V1598" s="13"/>
      <c r="W1598" s="13"/>
      <c r="X1598" s="13"/>
      <c r="Y1598" s="13"/>
      <c r="Z1598" s="13"/>
      <c r="AA1598" s="13"/>
      <c r="AB1598" s="13"/>
      <c r="AC1598" s="13"/>
      <c r="AD1598" s="13"/>
      <c r="AE1598" s="13"/>
      <c r="AT1598" s="245" t="s">
        <v>319</v>
      </c>
      <c r="AU1598" s="245" t="s">
        <v>85</v>
      </c>
      <c r="AV1598" s="13" t="s">
        <v>85</v>
      </c>
      <c r="AW1598" s="13" t="s">
        <v>37</v>
      </c>
      <c r="AX1598" s="13" t="s">
        <v>76</v>
      </c>
      <c r="AY1598" s="245" t="s">
        <v>308</v>
      </c>
    </row>
    <row r="1599" s="14" customFormat="1">
      <c r="A1599" s="14"/>
      <c r="B1599" s="249"/>
      <c r="C1599" s="250"/>
      <c r="D1599" s="236" t="s">
        <v>319</v>
      </c>
      <c r="E1599" s="251" t="s">
        <v>19</v>
      </c>
      <c r="F1599" s="252" t="s">
        <v>3032</v>
      </c>
      <c r="G1599" s="250"/>
      <c r="H1599" s="251" t="s">
        <v>19</v>
      </c>
      <c r="I1599" s="253"/>
      <c r="J1599" s="250"/>
      <c r="K1599" s="250"/>
      <c r="L1599" s="254"/>
      <c r="M1599" s="255"/>
      <c r="N1599" s="256"/>
      <c r="O1599" s="256"/>
      <c r="P1599" s="256"/>
      <c r="Q1599" s="256"/>
      <c r="R1599" s="256"/>
      <c r="S1599" s="256"/>
      <c r="T1599" s="257"/>
      <c r="U1599" s="14"/>
      <c r="V1599" s="14"/>
      <c r="W1599" s="14"/>
      <c r="X1599" s="14"/>
      <c r="Y1599" s="14"/>
      <c r="Z1599" s="14"/>
      <c r="AA1599" s="14"/>
      <c r="AB1599" s="14"/>
      <c r="AC1599" s="14"/>
      <c r="AD1599" s="14"/>
      <c r="AE1599" s="14"/>
      <c r="AT1599" s="258" t="s">
        <v>319</v>
      </c>
      <c r="AU1599" s="258" t="s">
        <v>85</v>
      </c>
      <c r="AV1599" s="14" t="s">
        <v>83</v>
      </c>
      <c r="AW1599" s="14" t="s">
        <v>37</v>
      </c>
      <c r="AX1599" s="14" t="s">
        <v>76</v>
      </c>
      <c r="AY1599" s="258" t="s">
        <v>308</v>
      </c>
    </row>
    <row r="1600" s="14" customFormat="1">
      <c r="A1600" s="14"/>
      <c r="B1600" s="249"/>
      <c r="C1600" s="250"/>
      <c r="D1600" s="236" t="s">
        <v>319</v>
      </c>
      <c r="E1600" s="251" t="s">
        <v>19</v>
      </c>
      <c r="F1600" s="252" t="s">
        <v>4109</v>
      </c>
      <c r="G1600" s="250"/>
      <c r="H1600" s="251" t="s">
        <v>19</v>
      </c>
      <c r="I1600" s="253"/>
      <c r="J1600" s="250"/>
      <c r="K1600" s="250"/>
      <c r="L1600" s="254"/>
      <c r="M1600" s="255"/>
      <c r="N1600" s="256"/>
      <c r="O1600" s="256"/>
      <c r="P1600" s="256"/>
      <c r="Q1600" s="256"/>
      <c r="R1600" s="256"/>
      <c r="S1600" s="256"/>
      <c r="T1600" s="257"/>
      <c r="U1600" s="14"/>
      <c r="V1600" s="14"/>
      <c r="W1600" s="14"/>
      <c r="X1600" s="14"/>
      <c r="Y1600" s="14"/>
      <c r="Z1600" s="14"/>
      <c r="AA1600" s="14"/>
      <c r="AB1600" s="14"/>
      <c r="AC1600" s="14"/>
      <c r="AD1600" s="14"/>
      <c r="AE1600" s="14"/>
      <c r="AT1600" s="258" t="s">
        <v>319</v>
      </c>
      <c r="AU1600" s="258" t="s">
        <v>85</v>
      </c>
      <c r="AV1600" s="14" t="s">
        <v>83</v>
      </c>
      <c r="AW1600" s="14" t="s">
        <v>37</v>
      </c>
      <c r="AX1600" s="14" t="s">
        <v>76</v>
      </c>
      <c r="AY1600" s="258" t="s">
        <v>308</v>
      </c>
    </row>
    <row r="1601" s="13" customFormat="1">
      <c r="A1601" s="13"/>
      <c r="B1601" s="234"/>
      <c r="C1601" s="235"/>
      <c r="D1601" s="236" t="s">
        <v>319</v>
      </c>
      <c r="E1601" s="237" t="s">
        <v>19</v>
      </c>
      <c r="F1601" s="238" t="s">
        <v>4110</v>
      </c>
      <c r="G1601" s="235"/>
      <c r="H1601" s="239">
        <v>24.300000000000001</v>
      </c>
      <c r="I1601" s="240"/>
      <c r="J1601" s="235"/>
      <c r="K1601" s="235"/>
      <c r="L1601" s="241"/>
      <c r="M1601" s="242"/>
      <c r="N1601" s="243"/>
      <c r="O1601" s="243"/>
      <c r="P1601" s="243"/>
      <c r="Q1601" s="243"/>
      <c r="R1601" s="243"/>
      <c r="S1601" s="243"/>
      <c r="T1601" s="244"/>
      <c r="U1601" s="13"/>
      <c r="V1601" s="13"/>
      <c r="W1601" s="13"/>
      <c r="X1601" s="13"/>
      <c r="Y1601" s="13"/>
      <c r="Z1601" s="13"/>
      <c r="AA1601" s="13"/>
      <c r="AB1601" s="13"/>
      <c r="AC1601" s="13"/>
      <c r="AD1601" s="13"/>
      <c r="AE1601" s="13"/>
      <c r="AT1601" s="245" t="s">
        <v>319</v>
      </c>
      <c r="AU1601" s="245" t="s">
        <v>85</v>
      </c>
      <c r="AV1601" s="13" t="s">
        <v>85</v>
      </c>
      <c r="AW1601" s="13" t="s">
        <v>37</v>
      </c>
      <c r="AX1601" s="13" t="s">
        <v>76</v>
      </c>
      <c r="AY1601" s="245" t="s">
        <v>308</v>
      </c>
    </row>
    <row r="1602" s="15" customFormat="1">
      <c r="A1602" s="15"/>
      <c r="B1602" s="259"/>
      <c r="C1602" s="260"/>
      <c r="D1602" s="236" t="s">
        <v>319</v>
      </c>
      <c r="E1602" s="261" t="s">
        <v>19</v>
      </c>
      <c r="F1602" s="262" t="s">
        <v>448</v>
      </c>
      <c r="G1602" s="260"/>
      <c r="H1602" s="263">
        <v>26</v>
      </c>
      <c r="I1602" s="264"/>
      <c r="J1602" s="260"/>
      <c r="K1602" s="260"/>
      <c r="L1602" s="265"/>
      <c r="M1602" s="266"/>
      <c r="N1602" s="267"/>
      <c r="O1602" s="267"/>
      <c r="P1602" s="267"/>
      <c r="Q1602" s="267"/>
      <c r="R1602" s="267"/>
      <c r="S1602" s="267"/>
      <c r="T1602" s="268"/>
      <c r="U1602" s="15"/>
      <c r="V1602" s="15"/>
      <c r="W1602" s="15"/>
      <c r="X1602" s="15"/>
      <c r="Y1602" s="15"/>
      <c r="Z1602" s="15"/>
      <c r="AA1602" s="15"/>
      <c r="AB1602" s="15"/>
      <c r="AC1602" s="15"/>
      <c r="AD1602" s="15"/>
      <c r="AE1602" s="15"/>
      <c r="AT1602" s="269" t="s">
        <v>319</v>
      </c>
      <c r="AU1602" s="269" t="s">
        <v>85</v>
      </c>
      <c r="AV1602" s="15" t="s">
        <v>315</v>
      </c>
      <c r="AW1602" s="15" t="s">
        <v>37</v>
      </c>
      <c r="AX1602" s="15" t="s">
        <v>83</v>
      </c>
      <c r="AY1602" s="269" t="s">
        <v>308</v>
      </c>
    </row>
    <row r="1603" s="2" customFormat="1" ht="16.5" customHeight="1">
      <c r="A1603" s="41"/>
      <c r="B1603" s="42"/>
      <c r="C1603" s="216" t="s">
        <v>4111</v>
      </c>
      <c r="D1603" s="216" t="s">
        <v>310</v>
      </c>
      <c r="E1603" s="217" t="s">
        <v>4112</v>
      </c>
      <c r="F1603" s="218" t="s">
        <v>4113</v>
      </c>
      <c r="G1603" s="219" t="s">
        <v>313</v>
      </c>
      <c r="H1603" s="220">
        <v>26</v>
      </c>
      <c r="I1603" s="221"/>
      <c r="J1603" s="222">
        <f>ROUND(I1603*H1603,2)</f>
        <v>0</v>
      </c>
      <c r="K1603" s="218" t="s">
        <v>314</v>
      </c>
      <c r="L1603" s="47"/>
      <c r="M1603" s="223" t="s">
        <v>19</v>
      </c>
      <c r="N1603" s="224" t="s">
        <v>47</v>
      </c>
      <c r="O1603" s="87"/>
      <c r="P1603" s="225">
        <f>O1603*H1603</f>
        <v>0</v>
      </c>
      <c r="Q1603" s="225">
        <v>0</v>
      </c>
      <c r="R1603" s="225">
        <f>Q1603*H1603</f>
        <v>0</v>
      </c>
      <c r="S1603" s="225">
        <v>0</v>
      </c>
      <c r="T1603" s="226">
        <f>S1603*H1603</f>
        <v>0</v>
      </c>
      <c r="U1603" s="41"/>
      <c r="V1603" s="41"/>
      <c r="W1603" s="41"/>
      <c r="X1603" s="41"/>
      <c r="Y1603" s="41"/>
      <c r="Z1603" s="41"/>
      <c r="AA1603" s="41"/>
      <c r="AB1603" s="41"/>
      <c r="AC1603" s="41"/>
      <c r="AD1603" s="41"/>
      <c r="AE1603" s="41"/>
      <c r="AR1603" s="227" t="s">
        <v>782</v>
      </c>
      <c r="AT1603" s="227" t="s">
        <v>310</v>
      </c>
      <c r="AU1603" s="227" t="s">
        <v>85</v>
      </c>
      <c r="AY1603" s="20" t="s">
        <v>308</v>
      </c>
      <c r="BE1603" s="228">
        <f>IF(N1603="základní",J1603,0)</f>
        <v>0</v>
      </c>
      <c r="BF1603" s="228">
        <f>IF(N1603="snížená",J1603,0)</f>
        <v>0</v>
      </c>
      <c r="BG1603" s="228">
        <f>IF(N1603="zákl. přenesená",J1603,0)</f>
        <v>0</v>
      </c>
      <c r="BH1603" s="228">
        <f>IF(N1603="sníž. přenesená",J1603,0)</f>
        <v>0</v>
      </c>
      <c r="BI1603" s="228">
        <f>IF(N1603="nulová",J1603,0)</f>
        <v>0</v>
      </c>
      <c r="BJ1603" s="20" t="s">
        <v>83</v>
      </c>
      <c r="BK1603" s="228">
        <f>ROUND(I1603*H1603,2)</f>
        <v>0</v>
      </c>
      <c r="BL1603" s="20" t="s">
        <v>782</v>
      </c>
      <c r="BM1603" s="227" t="s">
        <v>4114</v>
      </c>
    </row>
    <row r="1604" s="2" customFormat="1">
      <c r="A1604" s="41"/>
      <c r="B1604" s="42"/>
      <c r="C1604" s="43"/>
      <c r="D1604" s="229" t="s">
        <v>317</v>
      </c>
      <c r="E1604" s="43"/>
      <c r="F1604" s="230" t="s">
        <v>4115</v>
      </c>
      <c r="G1604" s="43"/>
      <c r="H1604" s="43"/>
      <c r="I1604" s="231"/>
      <c r="J1604" s="43"/>
      <c r="K1604" s="43"/>
      <c r="L1604" s="47"/>
      <c r="M1604" s="232"/>
      <c r="N1604" s="233"/>
      <c r="O1604" s="87"/>
      <c r="P1604" s="87"/>
      <c r="Q1604" s="87"/>
      <c r="R1604" s="87"/>
      <c r="S1604" s="87"/>
      <c r="T1604" s="88"/>
      <c r="U1604" s="41"/>
      <c r="V1604" s="41"/>
      <c r="W1604" s="41"/>
      <c r="X1604" s="41"/>
      <c r="Y1604" s="41"/>
      <c r="Z1604" s="41"/>
      <c r="AA1604" s="41"/>
      <c r="AB1604" s="41"/>
      <c r="AC1604" s="41"/>
      <c r="AD1604" s="41"/>
      <c r="AE1604" s="41"/>
      <c r="AT1604" s="20" t="s">
        <v>317</v>
      </c>
      <c r="AU1604" s="20" t="s">
        <v>85</v>
      </c>
    </row>
    <row r="1605" s="14" customFormat="1">
      <c r="A1605" s="14"/>
      <c r="B1605" s="249"/>
      <c r="C1605" s="250"/>
      <c r="D1605" s="236" t="s">
        <v>319</v>
      </c>
      <c r="E1605" s="251" t="s">
        <v>19</v>
      </c>
      <c r="F1605" s="252" t="s">
        <v>3032</v>
      </c>
      <c r="G1605" s="250"/>
      <c r="H1605" s="251" t="s">
        <v>19</v>
      </c>
      <c r="I1605" s="253"/>
      <c r="J1605" s="250"/>
      <c r="K1605" s="250"/>
      <c r="L1605" s="254"/>
      <c r="M1605" s="255"/>
      <c r="N1605" s="256"/>
      <c r="O1605" s="256"/>
      <c r="P1605" s="256"/>
      <c r="Q1605" s="256"/>
      <c r="R1605" s="256"/>
      <c r="S1605" s="256"/>
      <c r="T1605" s="257"/>
      <c r="U1605" s="14"/>
      <c r="V1605" s="14"/>
      <c r="W1605" s="14"/>
      <c r="X1605" s="14"/>
      <c r="Y1605" s="14"/>
      <c r="Z1605" s="14"/>
      <c r="AA1605" s="14"/>
      <c r="AB1605" s="14"/>
      <c r="AC1605" s="14"/>
      <c r="AD1605" s="14"/>
      <c r="AE1605" s="14"/>
      <c r="AT1605" s="258" t="s">
        <v>319</v>
      </c>
      <c r="AU1605" s="258" t="s">
        <v>85</v>
      </c>
      <c r="AV1605" s="14" t="s">
        <v>83</v>
      </c>
      <c r="AW1605" s="14" t="s">
        <v>37</v>
      </c>
      <c r="AX1605" s="14" t="s">
        <v>76</v>
      </c>
      <c r="AY1605" s="258" t="s">
        <v>308</v>
      </c>
    </row>
    <row r="1606" s="14" customFormat="1">
      <c r="A1606" s="14"/>
      <c r="B1606" s="249"/>
      <c r="C1606" s="250"/>
      <c r="D1606" s="236" t="s">
        <v>319</v>
      </c>
      <c r="E1606" s="251" t="s">
        <v>19</v>
      </c>
      <c r="F1606" s="252" t="s">
        <v>3043</v>
      </c>
      <c r="G1606" s="250"/>
      <c r="H1606" s="251" t="s">
        <v>19</v>
      </c>
      <c r="I1606" s="253"/>
      <c r="J1606" s="250"/>
      <c r="K1606" s="250"/>
      <c r="L1606" s="254"/>
      <c r="M1606" s="255"/>
      <c r="N1606" s="256"/>
      <c r="O1606" s="256"/>
      <c r="P1606" s="256"/>
      <c r="Q1606" s="256"/>
      <c r="R1606" s="256"/>
      <c r="S1606" s="256"/>
      <c r="T1606" s="257"/>
      <c r="U1606" s="14"/>
      <c r="V1606" s="14"/>
      <c r="W1606" s="14"/>
      <c r="X1606" s="14"/>
      <c r="Y1606" s="14"/>
      <c r="Z1606" s="14"/>
      <c r="AA1606" s="14"/>
      <c r="AB1606" s="14"/>
      <c r="AC1606" s="14"/>
      <c r="AD1606" s="14"/>
      <c r="AE1606" s="14"/>
      <c r="AT1606" s="258" t="s">
        <v>319</v>
      </c>
      <c r="AU1606" s="258" t="s">
        <v>85</v>
      </c>
      <c r="AV1606" s="14" t="s">
        <v>83</v>
      </c>
      <c r="AW1606" s="14" t="s">
        <v>37</v>
      </c>
      <c r="AX1606" s="14" t="s">
        <v>76</v>
      </c>
      <c r="AY1606" s="258" t="s">
        <v>308</v>
      </c>
    </row>
    <row r="1607" s="14" customFormat="1">
      <c r="A1607" s="14"/>
      <c r="B1607" s="249"/>
      <c r="C1607" s="250"/>
      <c r="D1607" s="236" t="s">
        <v>319</v>
      </c>
      <c r="E1607" s="251" t="s">
        <v>19</v>
      </c>
      <c r="F1607" s="252" t="s">
        <v>4108</v>
      </c>
      <c r="G1607" s="250"/>
      <c r="H1607" s="251" t="s">
        <v>19</v>
      </c>
      <c r="I1607" s="253"/>
      <c r="J1607" s="250"/>
      <c r="K1607" s="250"/>
      <c r="L1607" s="254"/>
      <c r="M1607" s="255"/>
      <c r="N1607" s="256"/>
      <c r="O1607" s="256"/>
      <c r="P1607" s="256"/>
      <c r="Q1607" s="256"/>
      <c r="R1607" s="256"/>
      <c r="S1607" s="256"/>
      <c r="T1607" s="257"/>
      <c r="U1607" s="14"/>
      <c r="V1607" s="14"/>
      <c r="W1607" s="14"/>
      <c r="X1607" s="14"/>
      <c r="Y1607" s="14"/>
      <c r="Z1607" s="14"/>
      <c r="AA1607" s="14"/>
      <c r="AB1607" s="14"/>
      <c r="AC1607" s="14"/>
      <c r="AD1607" s="14"/>
      <c r="AE1607" s="14"/>
      <c r="AT1607" s="258" t="s">
        <v>319</v>
      </c>
      <c r="AU1607" s="258" t="s">
        <v>85</v>
      </c>
      <c r="AV1607" s="14" t="s">
        <v>83</v>
      </c>
      <c r="AW1607" s="14" t="s">
        <v>37</v>
      </c>
      <c r="AX1607" s="14" t="s">
        <v>76</v>
      </c>
      <c r="AY1607" s="258" t="s">
        <v>308</v>
      </c>
    </row>
    <row r="1608" s="13" customFormat="1">
      <c r="A1608" s="13"/>
      <c r="B1608" s="234"/>
      <c r="C1608" s="235"/>
      <c r="D1608" s="236" t="s">
        <v>319</v>
      </c>
      <c r="E1608" s="237" t="s">
        <v>19</v>
      </c>
      <c r="F1608" s="238" t="s">
        <v>4084</v>
      </c>
      <c r="G1608" s="235"/>
      <c r="H1608" s="239">
        <v>1.7</v>
      </c>
      <c r="I1608" s="240"/>
      <c r="J1608" s="235"/>
      <c r="K1608" s="235"/>
      <c r="L1608" s="241"/>
      <c r="M1608" s="242"/>
      <c r="N1608" s="243"/>
      <c r="O1608" s="243"/>
      <c r="P1608" s="243"/>
      <c r="Q1608" s="243"/>
      <c r="R1608" s="243"/>
      <c r="S1608" s="243"/>
      <c r="T1608" s="244"/>
      <c r="U1608" s="13"/>
      <c r="V1608" s="13"/>
      <c r="W1608" s="13"/>
      <c r="X1608" s="13"/>
      <c r="Y1608" s="13"/>
      <c r="Z1608" s="13"/>
      <c r="AA1608" s="13"/>
      <c r="AB1608" s="13"/>
      <c r="AC1608" s="13"/>
      <c r="AD1608" s="13"/>
      <c r="AE1608" s="13"/>
      <c r="AT1608" s="245" t="s">
        <v>319</v>
      </c>
      <c r="AU1608" s="245" t="s">
        <v>85</v>
      </c>
      <c r="AV1608" s="13" t="s">
        <v>85</v>
      </c>
      <c r="AW1608" s="13" t="s">
        <v>37</v>
      </c>
      <c r="AX1608" s="13" t="s">
        <v>76</v>
      </c>
      <c r="AY1608" s="245" t="s">
        <v>308</v>
      </c>
    </row>
    <row r="1609" s="14" customFormat="1">
      <c r="A1609" s="14"/>
      <c r="B1609" s="249"/>
      <c r="C1609" s="250"/>
      <c r="D1609" s="236" t="s">
        <v>319</v>
      </c>
      <c r="E1609" s="251" t="s">
        <v>19</v>
      </c>
      <c r="F1609" s="252" t="s">
        <v>3032</v>
      </c>
      <c r="G1609" s="250"/>
      <c r="H1609" s="251" t="s">
        <v>19</v>
      </c>
      <c r="I1609" s="253"/>
      <c r="J1609" s="250"/>
      <c r="K1609" s="250"/>
      <c r="L1609" s="254"/>
      <c r="M1609" s="255"/>
      <c r="N1609" s="256"/>
      <c r="O1609" s="256"/>
      <c r="P1609" s="256"/>
      <c r="Q1609" s="256"/>
      <c r="R1609" s="256"/>
      <c r="S1609" s="256"/>
      <c r="T1609" s="257"/>
      <c r="U1609" s="14"/>
      <c r="V1609" s="14"/>
      <c r="W1609" s="14"/>
      <c r="X1609" s="14"/>
      <c r="Y1609" s="14"/>
      <c r="Z1609" s="14"/>
      <c r="AA1609" s="14"/>
      <c r="AB1609" s="14"/>
      <c r="AC1609" s="14"/>
      <c r="AD1609" s="14"/>
      <c r="AE1609" s="14"/>
      <c r="AT1609" s="258" t="s">
        <v>319</v>
      </c>
      <c r="AU1609" s="258" t="s">
        <v>85</v>
      </c>
      <c r="AV1609" s="14" t="s">
        <v>83</v>
      </c>
      <c r="AW1609" s="14" t="s">
        <v>37</v>
      </c>
      <c r="AX1609" s="14" t="s">
        <v>76</v>
      </c>
      <c r="AY1609" s="258" t="s">
        <v>308</v>
      </c>
    </row>
    <row r="1610" s="14" customFormat="1">
      <c r="A1610" s="14"/>
      <c r="B1610" s="249"/>
      <c r="C1610" s="250"/>
      <c r="D1610" s="236" t="s">
        <v>319</v>
      </c>
      <c r="E1610" s="251" t="s">
        <v>19</v>
      </c>
      <c r="F1610" s="252" t="s">
        <v>4109</v>
      </c>
      <c r="G1610" s="250"/>
      <c r="H1610" s="251" t="s">
        <v>19</v>
      </c>
      <c r="I1610" s="253"/>
      <c r="J1610" s="250"/>
      <c r="K1610" s="250"/>
      <c r="L1610" s="254"/>
      <c r="M1610" s="255"/>
      <c r="N1610" s="256"/>
      <c r="O1610" s="256"/>
      <c r="P1610" s="256"/>
      <c r="Q1610" s="256"/>
      <c r="R1610" s="256"/>
      <c r="S1610" s="256"/>
      <c r="T1610" s="257"/>
      <c r="U1610" s="14"/>
      <c r="V1610" s="14"/>
      <c r="W1610" s="14"/>
      <c r="X1610" s="14"/>
      <c r="Y1610" s="14"/>
      <c r="Z1610" s="14"/>
      <c r="AA1610" s="14"/>
      <c r="AB1610" s="14"/>
      <c r="AC1610" s="14"/>
      <c r="AD1610" s="14"/>
      <c r="AE1610" s="14"/>
      <c r="AT1610" s="258" t="s">
        <v>319</v>
      </c>
      <c r="AU1610" s="258" t="s">
        <v>85</v>
      </c>
      <c r="AV1610" s="14" t="s">
        <v>83</v>
      </c>
      <c r="AW1610" s="14" t="s">
        <v>37</v>
      </c>
      <c r="AX1610" s="14" t="s">
        <v>76</v>
      </c>
      <c r="AY1610" s="258" t="s">
        <v>308</v>
      </c>
    </row>
    <row r="1611" s="13" customFormat="1">
      <c r="A1611" s="13"/>
      <c r="B1611" s="234"/>
      <c r="C1611" s="235"/>
      <c r="D1611" s="236" t="s">
        <v>319</v>
      </c>
      <c r="E1611" s="237" t="s">
        <v>19</v>
      </c>
      <c r="F1611" s="238" t="s">
        <v>4110</v>
      </c>
      <c r="G1611" s="235"/>
      <c r="H1611" s="239">
        <v>24.300000000000001</v>
      </c>
      <c r="I1611" s="240"/>
      <c r="J1611" s="235"/>
      <c r="K1611" s="235"/>
      <c r="L1611" s="241"/>
      <c r="M1611" s="242"/>
      <c r="N1611" s="243"/>
      <c r="O1611" s="243"/>
      <c r="P1611" s="243"/>
      <c r="Q1611" s="243"/>
      <c r="R1611" s="243"/>
      <c r="S1611" s="243"/>
      <c r="T1611" s="244"/>
      <c r="U1611" s="13"/>
      <c r="V1611" s="13"/>
      <c r="W1611" s="13"/>
      <c r="X1611" s="13"/>
      <c r="Y1611" s="13"/>
      <c r="Z1611" s="13"/>
      <c r="AA1611" s="13"/>
      <c r="AB1611" s="13"/>
      <c r="AC1611" s="13"/>
      <c r="AD1611" s="13"/>
      <c r="AE1611" s="13"/>
      <c r="AT1611" s="245" t="s">
        <v>319</v>
      </c>
      <c r="AU1611" s="245" t="s">
        <v>85</v>
      </c>
      <c r="AV1611" s="13" t="s">
        <v>85</v>
      </c>
      <c r="AW1611" s="13" t="s">
        <v>37</v>
      </c>
      <c r="AX1611" s="13" t="s">
        <v>76</v>
      </c>
      <c r="AY1611" s="245" t="s">
        <v>308</v>
      </c>
    </row>
    <row r="1612" s="15" customFormat="1">
      <c r="A1612" s="15"/>
      <c r="B1612" s="259"/>
      <c r="C1612" s="260"/>
      <c r="D1612" s="236" t="s">
        <v>319</v>
      </c>
      <c r="E1612" s="261" t="s">
        <v>19</v>
      </c>
      <c r="F1612" s="262" t="s">
        <v>448</v>
      </c>
      <c r="G1612" s="260"/>
      <c r="H1612" s="263">
        <v>26</v>
      </c>
      <c r="I1612" s="264"/>
      <c r="J1612" s="260"/>
      <c r="K1612" s="260"/>
      <c r="L1612" s="265"/>
      <c r="M1612" s="266"/>
      <c r="N1612" s="267"/>
      <c r="O1612" s="267"/>
      <c r="P1612" s="267"/>
      <c r="Q1612" s="267"/>
      <c r="R1612" s="267"/>
      <c r="S1612" s="267"/>
      <c r="T1612" s="268"/>
      <c r="U1612" s="15"/>
      <c r="V1612" s="15"/>
      <c r="W1612" s="15"/>
      <c r="X1612" s="15"/>
      <c r="Y1612" s="15"/>
      <c r="Z1612" s="15"/>
      <c r="AA1612" s="15"/>
      <c r="AB1612" s="15"/>
      <c r="AC1612" s="15"/>
      <c r="AD1612" s="15"/>
      <c r="AE1612" s="15"/>
      <c r="AT1612" s="269" t="s">
        <v>319</v>
      </c>
      <c r="AU1612" s="269" t="s">
        <v>85</v>
      </c>
      <c r="AV1612" s="15" t="s">
        <v>315</v>
      </c>
      <c r="AW1612" s="15" t="s">
        <v>37</v>
      </c>
      <c r="AX1612" s="15" t="s">
        <v>83</v>
      </c>
      <c r="AY1612" s="269" t="s">
        <v>308</v>
      </c>
    </row>
    <row r="1613" s="2" customFormat="1" ht="24.15" customHeight="1">
      <c r="A1613" s="41"/>
      <c r="B1613" s="42"/>
      <c r="C1613" s="216" t="s">
        <v>4116</v>
      </c>
      <c r="D1613" s="216" t="s">
        <v>310</v>
      </c>
      <c r="E1613" s="217" t="s">
        <v>4117</v>
      </c>
      <c r="F1613" s="218" t="s">
        <v>4118</v>
      </c>
      <c r="G1613" s="219" t="s">
        <v>474</v>
      </c>
      <c r="H1613" s="220">
        <v>150</v>
      </c>
      <c r="I1613" s="221"/>
      <c r="J1613" s="222">
        <f>ROUND(I1613*H1613,2)</f>
        <v>0</v>
      </c>
      <c r="K1613" s="218" t="s">
        <v>314</v>
      </c>
      <c r="L1613" s="47"/>
      <c r="M1613" s="223" t="s">
        <v>19</v>
      </c>
      <c r="N1613" s="224" t="s">
        <v>47</v>
      </c>
      <c r="O1613" s="87"/>
      <c r="P1613" s="225">
        <f>O1613*H1613</f>
        <v>0</v>
      </c>
      <c r="Q1613" s="225">
        <v>0.27015</v>
      </c>
      <c r="R1613" s="225">
        <f>Q1613*H1613</f>
        <v>40.522500000000001</v>
      </c>
      <c r="S1613" s="225">
        <v>0</v>
      </c>
      <c r="T1613" s="226">
        <f>S1613*H1613</f>
        <v>0</v>
      </c>
      <c r="U1613" s="41"/>
      <c r="V1613" s="41"/>
      <c r="W1613" s="41"/>
      <c r="X1613" s="41"/>
      <c r="Y1613" s="41"/>
      <c r="Z1613" s="41"/>
      <c r="AA1613" s="41"/>
      <c r="AB1613" s="41"/>
      <c r="AC1613" s="41"/>
      <c r="AD1613" s="41"/>
      <c r="AE1613" s="41"/>
      <c r="AR1613" s="227" t="s">
        <v>782</v>
      </c>
      <c r="AT1613" s="227" t="s">
        <v>310</v>
      </c>
      <c r="AU1613" s="227" t="s">
        <v>85</v>
      </c>
      <c r="AY1613" s="20" t="s">
        <v>308</v>
      </c>
      <c r="BE1613" s="228">
        <f>IF(N1613="základní",J1613,0)</f>
        <v>0</v>
      </c>
      <c r="BF1613" s="228">
        <f>IF(N1613="snížená",J1613,0)</f>
        <v>0</v>
      </c>
      <c r="BG1613" s="228">
        <f>IF(N1613="zákl. přenesená",J1613,0)</f>
        <v>0</v>
      </c>
      <c r="BH1613" s="228">
        <f>IF(N1613="sníž. přenesená",J1613,0)</f>
        <v>0</v>
      </c>
      <c r="BI1613" s="228">
        <f>IF(N1613="nulová",J1613,0)</f>
        <v>0</v>
      </c>
      <c r="BJ1613" s="20" t="s">
        <v>83</v>
      </c>
      <c r="BK1613" s="228">
        <f>ROUND(I1613*H1613,2)</f>
        <v>0</v>
      </c>
      <c r="BL1613" s="20" t="s">
        <v>782</v>
      </c>
      <c r="BM1613" s="227" t="s">
        <v>4119</v>
      </c>
    </row>
    <row r="1614" s="2" customFormat="1">
      <c r="A1614" s="41"/>
      <c r="B1614" s="42"/>
      <c r="C1614" s="43"/>
      <c r="D1614" s="229" t="s">
        <v>317</v>
      </c>
      <c r="E1614" s="43"/>
      <c r="F1614" s="230" t="s">
        <v>4120</v>
      </c>
      <c r="G1614" s="43"/>
      <c r="H1614" s="43"/>
      <c r="I1614" s="231"/>
      <c r="J1614" s="43"/>
      <c r="K1614" s="43"/>
      <c r="L1614" s="47"/>
      <c r="M1614" s="232"/>
      <c r="N1614" s="233"/>
      <c r="O1614" s="87"/>
      <c r="P1614" s="87"/>
      <c r="Q1614" s="87"/>
      <c r="R1614" s="87"/>
      <c r="S1614" s="87"/>
      <c r="T1614" s="88"/>
      <c r="U1614" s="41"/>
      <c r="V1614" s="41"/>
      <c r="W1614" s="41"/>
      <c r="X1614" s="41"/>
      <c r="Y1614" s="41"/>
      <c r="Z1614" s="41"/>
      <c r="AA1614" s="41"/>
      <c r="AB1614" s="41"/>
      <c r="AC1614" s="41"/>
      <c r="AD1614" s="41"/>
      <c r="AE1614" s="41"/>
      <c r="AT1614" s="20" t="s">
        <v>317</v>
      </c>
      <c r="AU1614" s="20" t="s">
        <v>85</v>
      </c>
    </row>
    <row r="1615" s="14" customFormat="1">
      <c r="A1615" s="14"/>
      <c r="B1615" s="249"/>
      <c r="C1615" s="250"/>
      <c r="D1615" s="236" t="s">
        <v>319</v>
      </c>
      <c r="E1615" s="251" t="s">
        <v>19</v>
      </c>
      <c r="F1615" s="252" t="s">
        <v>3032</v>
      </c>
      <c r="G1615" s="250"/>
      <c r="H1615" s="251" t="s">
        <v>19</v>
      </c>
      <c r="I1615" s="253"/>
      <c r="J1615" s="250"/>
      <c r="K1615" s="250"/>
      <c r="L1615" s="254"/>
      <c r="M1615" s="255"/>
      <c r="N1615" s="256"/>
      <c r="O1615" s="256"/>
      <c r="P1615" s="256"/>
      <c r="Q1615" s="256"/>
      <c r="R1615" s="256"/>
      <c r="S1615" s="256"/>
      <c r="T1615" s="257"/>
      <c r="U1615" s="14"/>
      <c r="V1615" s="14"/>
      <c r="W1615" s="14"/>
      <c r="X1615" s="14"/>
      <c r="Y1615" s="14"/>
      <c r="Z1615" s="14"/>
      <c r="AA1615" s="14"/>
      <c r="AB1615" s="14"/>
      <c r="AC1615" s="14"/>
      <c r="AD1615" s="14"/>
      <c r="AE1615" s="14"/>
      <c r="AT1615" s="258" t="s">
        <v>319</v>
      </c>
      <c r="AU1615" s="258" t="s">
        <v>85</v>
      </c>
      <c r="AV1615" s="14" t="s">
        <v>83</v>
      </c>
      <c r="AW1615" s="14" t="s">
        <v>37</v>
      </c>
      <c r="AX1615" s="14" t="s">
        <v>76</v>
      </c>
      <c r="AY1615" s="258" t="s">
        <v>308</v>
      </c>
    </row>
    <row r="1616" s="14" customFormat="1">
      <c r="A1616" s="14"/>
      <c r="B1616" s="249"/>
      <c r="C1616" s="250"/>
      <c r="D1616" s="236" t="s">
        <v>319</v>
      </c>
      <c r="E1616" s="251" t="s">
        <v>19</v>
      </c>
      <c r="F1616" s="252" t="s">
        <v>4067</v>
      </c>
      <c r="G1616" s="250"/>
      <c r="H1616" s="251" t="s">
        <v>19</v>
      </c>
      <c r="I1616" s="253"/>
      <c r="J1616" s="250"/>
      <c r="K1616" s="250"/>
      <c r="L1616" s="254"/>
      <c r="M1616" s="255"/>
      <c r="N1616" s="256"/>
      <c r="O1616" s="256"/>
      <c r="P1616" s="256"/>
      <c r="Q1616" s="256"/>
      <c r="R1616" s="256"/>
      <c r="S1616" s="256"/>
      <c r="T1616" s="257"/>
      <c r="U1616" s="14"/>
      <c r="V1616" s="14"/>
      <c r="W1616" s="14"/>
      <c r="X1616" s="14"/>
      <c r="Y1616" s="14"/>
      <c r="Z1616" s="14"/>
      <c r="AA1616" s="14"/>
      <c r="AB1616" s="14"/>
      <c r="AC1616" s="14"/>
      <c r="AD1616" s="14"/>
      <c r="AE1616" s="14"/>
      <c r="AT1616" s="258" t="s">
        <v>319</v>
      </c>
      <c r="AU1616" s="258" t="s">
        <v>85</v>
      </c>
      <c r="AV1616" s="14" t="s">
        <v>83</v>
      </c>
      <c r="AW1616" s="14" t="s">
        <v>37</v>
      </c>
      <c r="AX1616" s="14" t="s">
        <v>76</v>
      </c>
      <c r="AY1616" s="258" t="s">
        <v>308</v>
      </c>
    </row>
    <row r="1617" s="13" customFormat="1">
      <c r="A1617" s="13"/>
      <c r="B1617" s="234"/>
      <c r="C1617" s="235"/>
      <c r="D1617" s="236" t="s">
        <v>319</v>
      </c>
      <c r="E1617" s="237" t="s">
        <v>19</v>
      </c>
      <c r="F1617" s="238" t="s">
        <v>740</v>
      </c>
      <c r="G1617" s="235"/>
      <c r="H1617" s="239">
        <v>40</v>
      </c>
      <c r="I1617" s="240"/>
      <c r="J1617" s="235"/>
      <c r="K1617" s="235"/>
      <c r="L1617" s="241"/>
      <c r="M1617" s="242"/>
      <c r="N1617" s="243"/>
      <c r="O1617" s="243"/>
      <c r="P1617" s="243"/>
      <c r="Q1617" s="243"/>
      <c r="R1617" s="243"/>
      <c r="S1617" s="243"/>
      <c r="T1617" s="244"/>
      <c r="U1617" s="13"/>
      <c r="V1617" s="13"/>
      <c r="W1617" s="13"/>
      <c r="X1617" s="13"/>
      <c r="Y1617" s="13"/>
      <c r="Z1617" s="13"/>
      <c r="AA1617" s="13"/>
      <c r="AB1617" s="13"/>
      <c r="AC1617" s="13"/>
      <c r="AD1617" s="13"/>
      <c r="AE1617" s="13"/>
      <c r="AT1617" s="245" t="s">
        <v>319</v>
      </c>
      <c r="AU1617" s="245" t="s">
        <v>85</v>
      </c>
      <c r="AV1617" s="13" t="s">
        <v>85</v>
      </c>
      <c r="AW1617" s="13" t="s">
        <v>37</v>
      </c>
      <c r="AX1617" s="13" t="s">
        <v>76</v>
      </c>
      <c r="AY1617" s="245" t="s">
        <v>308</v>
      </c>
    </row>
    <row r="1618" s="14" customFormat="1">
      <c r="A1618" s="14"/>
      <c r="B1618" s="249"/>
      <c r="C1618" s="250"/>
      <c r="D1618" s="236" t="s">
        <v>319</v>
      </c>
      <c r="E1618" s="251" t="s">
        <v>19</v>
      </c>
      <c r="F1618" s="252" t="s">
        <v>4069</v>
      </c>
      <c r="G1618" s="250"/>
      <c r="H1618" s="251" t="s">
        <v>19</v>
      </c>
      <c r="I1618" s="253"/>
      <c r="J1618" s="250"/>
      <c r="K1618" s="250"/>
      <c r="L1618" s="254"/>
      <c r="M1618" s="255"/>
      <c r="N1618" s="256"/>
      <c r="O1618" s="256"/>
      <c r="P1618" s="256"/>
      <c r="Q1618" s="256"/>
      <c r="R1618" s="256"/>
      <c r="S1618" s="256"/>
      <c r="T1618" s="257"/>
      <c r="U1618" s="14"/>
      <c r="V1618" s="14"/>
      <c r="W1618" s="14"/>
      <c r="X1618" s="14"/>
      <c r="Y1618" s="14"/>
      <c r="Z1618" s="14"/>
      <c r="AA1618" s="14"/>
      <c r="AB1618" s="14"/>
      <c r="AC1618" s="14"/>
      <c r="AD1618" s="14"/>
      <c r="AE1618" s="14"/>
      <c r="AT1618" s="258" t="s">
        <v>319</v>
      </c>
      <c r="AU1618" s="258" t="s">
        <v>85</v>
      </c>
      <c r="AV1618" s="14" t="s">
        <v>83</v>
      </c>
      <c r="AW1618" s="14" t="s">
        <v>37</v>
      </c>
      <c r="AX1618" s="14" t="s">
        <v>76</v>
      </c>
      <c r="AY1618" s="258" t="s">
        <v>308</v>
      </c>
    </row>
    <row r="1619" s="13" customFormat="1">
      <c r="A1619" s="13"/>
      <c r="B1619" s="234"/>
      <c r="C1619" s="235"/>
      <c r="D1619" s="236" t="s">
        <v>319</v>
      </c>
      <c r="E1619" s="237" t="s">
        <v>19</v>
      </c>
      <c r="F1619" s="238" t="s">
        <v>3594</v>
      </c>
      <c r="G1619" s="235"/>
      <c r="H1619" s="239">
        <v>110</v>
      </c>
      <c r="I1619" s="240"/>
      <c r="J1619" s="235"/>
      <c r="K1619" s="235"/>
      <c r="L1619" s="241"/>
      <c r="M1619" s="242"/>
      <c r="N1619" s="243"/>
      <c r="O1619" s="243"/>
      <c r="P1619" s="243"/>
      <c r="Q1619" s="243"/>
      <c r="R1619" s="243"/>
      <c r="S1619" s="243"/>
      <c r="T1619" s="244"/>
      <c r="U1619" s="13"/>
      <c r="V1619" s="13"/>
      <c r="W1619" s="13"/>
      <c r="X1619" s="13"/>
      <c r="Y1619" s="13"/>
      <c r="Z1619" s="13"/>
      <c r="AA1619" s="13"/>
      <c r="AB1619" s="13"/>
      <c r="AC1619" s="13"/>
      <c r="AD1619" s="13"/>
      <c r="AE1619" s="13"/>
      <c r="AT1619" s="245" t="s">
        <v>319</v>
      </c>
      <c r="AU1619" s="245" t="s">
        <v>85</v>
      </c>
      <c r="AV1619" s="13" t="s">
        <v>85</v>
      </c>
      <c r="AW1619" s="13" t="s">
        <v>37</v>
      </c>
      <c r="AX1619" s="13" t="s">
        <v>76</v>
      </c>
      <c r="AY1619" s="245" t="s">
        <v>308</v>
      </c>
    </row>
    <row r="1620" s="15" customFormat="1">
      <c r="A1620" s="15"/>
      <c r="B1620" s="259"/>
      <c r="C1620" s="260"/>
      <c r="D1620" s="236" t="s">
        <v>319</v>
      </c>
      <c r="E1620" s="261" t="s">
        <v>19</v>
      </c>
      <c r="F1620" s="262" t="s">
        <v>448</v>
      </c>
      <c r="G1620" s="260"/>
      <c r="H1620" s="263">
        <v>150</v>
      </c>
      <c r="I1620" s="264"/>
      <c r="J1620" s="260"/>
      <c r="K1620" s="260"/>
      <c r="L1620" s="265"/>
      <c r="M1620" s="266"/>
      <c r="N1620" s="267"/>
      <c r="O1620" s="267"/>
      <c r="P1620" s="267"/>
      <c r="Q1620" s="267"/>
      <c r="R1620" s="267"/>
      <c r="S1620" s="267"/>
      <c r="T1620" s="268"/>
      <c r="U1620" s="15"/>
      <c r="V1620" s="15"/>
      <c r="W1620" s="15"/>
      <c r="X1620" s="15"/>
      <c r="Y1620" s="15"/>
      <c r="Z1620" s="15"/>
      <c r="AA1620" s="15"/>
      <c r="AB1620" s="15"/>
      <c r="AC1620" s="15"/>
      <c r="AD1620" s="15"/>
      <c r="AE1620" s="15"/>
      <c r="AT1620" s="269" t="s">
        <v>319</v>
      </c>
      <c r="AU1620" s="269" t="s">
        <v>85</v>
      </c>
      <c r="AV1620" s="15" t="s">
        <v>315</v>
      </c>
      <c r="AW1620" s="15" t="s">
        <v>37</v>
      </c>
      <c r="AX1620" s="15" t="s">
        <v>83</v>
      </c>
      <c r="AY1620" s="269" t="s">
        <v>308</v>
      </c>
    </row>
    <row r="1621" s="2" customFormat="1" ht="16.5" customHeight="1">
      <c r="A1621" s="41"/>
      <c r="B1621" s="42"/>
      <c r="C1621" s="280" t="s">
        <v>4121</v>
      </c>
      <c r="D1621" s="280" t="s">
        <v>1137</v>
      </c>
      <c r="E1621" s="281" t="s">
        <v>4122</v>
      </c>
      <c r="F1621" s="282" t="s">
        <v>4123</v>
      </c>
      <c r="G1621" s="283" t="s">
        <v>474</v>
      </c>
      <c r="H1621" s="284">
        <v>150</v>
      </c>
      <c r="I1621" s="285"/>
      <c r="J1621" s="286">
        <f>ROUND(I1621*H1621,2)</f>
        <v>0</v>
      </c>
      <c r="K1621" s="282" t="s">
        <v>314</v>
      </c>
      <c r="L1621" s="287"/>
      <c r="M1621" s="288" t="s">
        <v>19</v>
      </c>
      <c r="N1621" s="289" t="s">
        <v>47</v>
      </c>
      <c r="O1621" s="87"/>
      <c r="P1621" s="225">
        <f>O1621*H1621</f>
        <v>0</v>
      </c>
      <c r="Q1621" s="225">
        <v>2.0000000000000002E-05</v>
      </c>
      <c r="R1621" s="225">
        <f>Q1621*H1621</f>
        <v>0.0030000000000000001</v>
      </c>
      <c r="S1621" s="225">
        <v>0</v>
      </c>
      <c r="T1621" s="226">
        <f>S1621*H1621</f>
        <v>0</v>
      </c>
      <c r="U1621" s="41"/>
      <c r="V1621" s="41"/>
      <c r="W1621" s="41"/>
      <c r="X1621" s="41"/>
      <c r="Y1621" s="41"/>
      <c r="Z1621" s="41"/>
      <c r="AA1621" s="41"/>
      <c r="AB1621" s="41"/>
      <c r="AC1621" s="41"/>
      <c r="AD1621" s="41"/>
      <c r="AE1621" s="41"/>
      <c r="AR1621" s="227" t="s">
        <v>3255</v>
      </c>
      <c r="AT1621" s="227" t="s">
        <v>1137</v>
      </c>
      <c r="AU1621" s="227" t="s">
        <v>85</v>
      </c>
      <c r="AY1621" s="20" t="s">
        <v>308</v>
      </c>
      <c r="BE1621" s="228">
        <f>IF(N1621="základní",J1621,0)</f>
        <v>0</v>
      </c>
      <c r="BF1621" s="228">
        <f>IF(N1621="snížená",J1621,0)</f>
        <v>0</v>
      </c>
      <c r="BG1621" s="228">
        <f>IF(N1621="zákl. přenesená",J1621,0)</f>
        <v>0</v>
      </c>
      <c r="BH1621" s="228">
        <f>IF(N1621="sníž. přenesená",J1621,0)</f>
        <v>0</v>
      </c>
      <c r="BI1621" s="228">
        <f>IF(N1621="nulová",J1621,0)</f>
        <v>0</v>
      </c>
      <c r="BJ1621" s="20" t="s">
        <v>83</v>
      </c>
      <c r="BK1621" s="228">
        <f>ROUND(I1621*H1621,2)</f>
        <v>0</v>
      </c>
      <c r="BL1621" s="20" t="s">
        <v>782</v>
      </c>
      <c r="BM1621" s="227" t="s">
        <v>4124</v>
      </c>
    </row>
    <row r="1622" s="2" customFormat="1">
      <c r="A1622" s="41"/>
      <c r="B1622" s="42"/>
      <c r="C1622" s="43"/>
      <c r="D1622" s="236" t="s">
        <v>4125</v>
      </c>
      <c r="E1622" s="43"/>
      <c r="F1622" s="292" t="s">
        <v>4126</v>
      </c>
      <c r="G1622" s="43"/>
      <c r="H1622" s="43"/>
      <c r="I1622" s="231"/>
      <c r="J1622" s="43"/>
      <c r="K1622" s="43"/>
      <c r="L1622" s="47"/>
      <c r="M1622" s="232"/>
      <c r="N1622" s="233"/>
      <c r="O1622" s="87"/>
      <c r="P1622" s="87"/>
      <c r="Q1622" s="87"/>
      <c r="R1622" s="87"/>
      <c r="S1622" s="87"/>
      <c r="T1622" s="88"/>
      <c r="U1622" s="41"/>
      <c r="V1622" s="41"/>
      <c r="W1622" s="41"/>
      <c r="X1622" s="41"/>
      <c r="Y1622" s="41"/>
      <c r="Z1622" s="41"/>
      <c r="AA1622" s="41"/>
      <c r="AB1622" s="41"/>
      <c r="AC1622" s="41"/>
      <c r="AD1622" s="41"/>
      <c r="AE1622" s="41"/>
      <c r="AT1622" s="20" t="s">
        <v>4125</v>
      </c>
      <c r="AU1622" s="20" t="s">
        <v>85</v>
      </c>
    </row>
    <row r="1623" s="14" customFormat="1">
      <c r="A1623" s="14"/>
      <c r="B1623" s="249"/>
      <c r="C1623" s="250"/>
      <c r="D1623" s="236" t="s">
        <v>319</v>
      </c>
      <c r="E1623" s="251" t="s">
        <v>19</v>
      </c>
      <c r="F1623" s="252" t="s">
        <v>3032</v>
      </c>
      <c r="G1623" s="250"/>
      <c r="H1623" s="251" t="s">
        <v>19</v>
      </c>
      <c r="I1623" s="253"/>
      <c r="J1623" s="250"/>
      <c r="K1623" s="250"/>
      <c r="L1623" s="254"/>
      <c r="M1623" s="255"/>
      <c r="N1623" s="256"/>
      <c r="O1623" s="256"/>
      <c r="P1623" s="256"/>
      <c r="Q1623" s="256"/>
      <c r="R1623" s="256"/>
      <c r="S1623" s="256"/>
      <c r="T1623" s="257"/>
      <c r="U1623" s="14"/>
      <c r="V1623" s="14"/>
      <c r="W1623" s="14"/>
      <c r="X1623" s="14"/>
      <c r="Y1623" s="14"/>
      <c r="Z1623" s="14"/>
      <c r="AA1623" s="14"/>
      <c r="AB1623" s="14"/>
      <c r="AC1623" s="14"/>
      <c r="AD1623" s="14"/>
      <c r="AE1623" s="14"/>
      <c r="AT1623" s="258" t="s">
        <v>319</v>
      </c>
      <c r="AU1623" s="258" t="s">
        <v>85</v>
      </c>
      <c r="AV1623" s="14" t="s">
        <v>83</v>
      </c>
      <c r="AW1623" s="14" t="s">
        <v>37</v>
      </c>
      <c r="AX1623" s="14" t="s">
        <v>76</v>
      </c>
      <c r="AY1623" s="258" t="s">
        <v>308</v>
      </c>
    </row>
    <row r="1624" s="14" customFormat="1">
      <c r="A1624" s="14"/>
      <c r="B1624" s="249"/>
      <c r="C1624" s="250"/>
      <c r="D1624" s="236" t="s">
        <v>319</v>
      </c>
      <c r="E1624" s="251" t="s">
        <v>19</v>
      </c>
      <c r="F1624" s="252" t="s">
        <v>4067</v>
      </c>
      <c r="G1624" s="250"/>
      <c r="H1624" s="251" t="s">
        <v>19</v>
      </c>
      <c r="I1624" s="253"/>
      <c r="J1624" s="250"/>
      <c r="K1624" s="250"/>
      <c r="L1624" s="254"/>
      <c r="M1624" s="255"/>
      <c r="N1624" s="256"/>
      <c r="O1624" s="256"/>
      <c r="P1624" s="256"/>
      <c r="Q1624" s="256"/>
      <c r="R1624" s="256"/>
      <c r="S1624" s="256"/>
      <c r="T1624" s="257"/>
      <c r="U1624" s="14"/>
      <c r="V1624" s="14"/>
      <c r="W1624" s="14"/>
      <c r="X1624" s="14"/>
      <c r="Y1624" s="14"/>
      <c r="Z1624" s="14"/>
      <c r="AA1624" s="14"/>
      <c r="AB1624" s="14"/>
      <c r="AC1624" s="14"/>
      <c r="AD1624" s="14"/>
      <c r="AE1624" s="14"/>
      <c r="AT1624" s="258" t="s">
        <v>319</v>
      </c>
      <c r="AU1624" s="258" t="s">
        <v>85</v>
      </c>
      <c r="AV1624" s="14" t="s">
        <v>83</v>
      </c>
      <c r="AW1624" s="14" t="s">
        <v>37</v>
      </c>
      <c r="AX1624" s="14" t="s">
        <v>76</v>
      </c>
      <c r="AY1624" s="258" t="s">
        <v>308</v>
      </c>
    </row>
    <row r="1625" s="13" customFormat="1">
      <c r="A1625" s="13"/>
      <c r="B1625" s="234"/>
      <c r="C1625" s="235"/>
      <c r="D1625" s="236" t="s">
        <v>319</v>
      </c>
      <c r="E1625" s="237" t="s">
        <v>19</v>
      </c>
      <c r="F1625" s="238" t="s">
        <v>740</v>
      </c>
      <c r="G1625" s="235"/>
      <c r="H1625" s="239">
        <v>40</v>
      </c>
      <c r="I1625" s="240"/>
      <c r="J1625" s="235"/>
      <c r="K1625" s="235"/>
      <c r="L1625" s="241"/>
      <c r="M1625" s="242"/>
      <c r="N1625" s="243"/>
      <c r="O1625" s="243"/>
      <c r="P1625" s="243"/>
      <c r="Q1625" s="243"/>
      <c r="R1625" s="243"/>
      <c r="S1625" s="243"/>
      <c r="T1625" s="244"/>
      <c r="U1625" s="13"/>
      <c r="V1625" s="13"/>
      <c r="W1625" s="13"/>
      <c r="X1625" s="13"/>
      <c r="Y1625" s="13"/>
      <c r="Z1625" s="13"/>
      <c r="AA1625" s="13"/>
      <c r="AB1625" s="13"/>
      <c r="AC1625" s="13"/>
      <c r="AD1625" s="13"/>
      <c r="AE1625" s="13"/>
      <c r="AT1625" s="245" t="s">
        <v>319</v>
      </c>
      <c r="AU1625" s="245" t="s">
        <v>85</v>
      </c>
      <c r="AV1625" s="13" t="s">
        <v>85</v>
      </c>
      <c r="AW1625" s="13" t="s">
        <v>37</v>
      </c>
      <c r="AX1625" s="13" t="s">
        <v>76</v>
      </c>
      <c r="AY1625" s="245" t="s">
        <v>308</v>
      </c>
    </row>
    <row r="1626" s="14" customFormat="1">
      <c r="A1626" s="14"/>
      <c r="B1626" s="249"/>
      <c r="C1626" s="250"/>
      <c r="D1626" s="236" t="s">
        <v>319</v>
      </c>
      <c r="E1626" s="251" t="s">
        <v>19</v>
      </c>
      <c r="F1626" s="252" t="s">
        <v>4069</v>
      </c>
      <c r="G1626" s="250"/>
      <c r="H1626" s="251" t="s">
        <v>19</v>
      </c>
      <c r="I1626" s="253"/>
      <c r="J1626" s="250"/>
      <c r="K1626" s="250"/>
      <c r="L1626" s="254"/>
      <c r="M1626" s="255"/>
      <c r="N1626" s="256"/>
      <c r="O1626" s="256"/>
      <c r="P1626" s="256"/>
      <c r="Q1626" s="256"/>
      <c r="R1626" s="256"/>
      <c r="S1626" s="256"/>
      <c r="T1626" s="257"/>
      <c r="U1626" s="14"/>
      <c r="V1626" s="14"/>
      <c r="W1626" s="14"/>
      <c r="X1626" s="14"/>
      <c r="Y1626" s="14"/>
      <c r="Z1626" s="14"/>
      <c r="AA1626" s="14"/>
      <c r="AB1626" s="14"/>
      <c r="AC1626" s="14"/>
      <c r="AD1626" s="14"/>
      <c r="AE1626" s="14"/>
      <c r="AT1626" s="258" t="s">
        <v>319</v>
      </c>
      <c r="AU1626" s="258" t="s">
        <v>85</v>
      </c>
      <c r="AV1626" s="14" t="s">
        <v>83</v>
      </c>
      <c r="AW1626" s="14" t="s">
        <v>37</v>
      </c>
      <c r="AX1626" s="14" t="s">
        <v>76</v>
      </c>
      <c r="AY1626" s="258" t="s">
        <v>308</v>
      </c>
    </row>
    <row r="1627" s="13" customFormat="1">
      <c r="A1627" s="13"/>
      <c r="B1627" s="234"/>
      <c r="C1627" s="235"/>
      <c r="D1627" s="236" t="s">
        <v>319</v>
      </c>
      <c r="E1627" s="237" t="s">
        <v>19</v>
      </c>
      <c r="F1627" s="238" t="s">
        <v>3594</v>
      </c>
      <c r="G1627" s="235"/>
      <c r="H1627" s="239">
        <v>110</v>
      </c>
      <c r="I1627" s="240"/>
      <c r="J1627" s="235"/>
      <c r="K1627" s="235"/>
      <c r="L1627" s="241"/>
      <c r="M1627" s="242"/>
      <c r="N1627" s="243"/>
      <c r="O1627" s="243"/>
      <c r="P1627" s="243"/>
      <c r="Q1627" s="243"/>
      <c r="R1627" s="243"/>
      <c r="S1627" s="243"/>
      <c r="T1627" s="244"/>
      <c r="U1627" s="13"/>
      <c r="V1627" s="13"/>
      <c r="W1627" s="13"/>
      <c r="X1627" s="13"/>
      <c r="Y1627" s="13"/>
      <c r="Z1627" s="13"/>
      <c r="AA1627" s="13"/>
      <c r="AB1627" s="13"/>
      <c r="AC1627" s="13"/>
      <c r="AD1627" s="13"/>
      <c r="AE1627" s="13"/>
      <c r="AT1627" s="245" t="s">
        <v>319</v>
      </c>
      <c r="AU1627" s="245" t="s">
        <v>85</v>
      </c>
      <c r="AV1627" s="13" t="s">
        <v>85</v>
      </c>
      <c r="AW1627" s="13" t="s">
        <v>37</v>
      </c>
      <c r="AX1627" s="13" t="s">
        <v>76</v>
      </c>
      <c r="AY1627" s="245" t="s">
        <v>308</v>
      </c>
    </row>
    <row r="1628" s="15" customFormat="1">
      <c r="A1628" s="15"/>
      <c r="B1628" s="259"/>
      <c r="C1628" s="260"/>
      <c r="D1628" s="236" t="s">
        <v>319</v>
      </c>
      <c r="E1628" s="261" t="s">
        <v>19</v>
      </c>
      <c r="F1628" s="262" t="s">
        <v>448</v>
      </c>
      <c r="G1628" s="260"/>
      <c r="H1628" s="263">
        <v>150</v>
      </c>
      <c r="I1628" s="264"/>
      <c r="J1628" s="260"/>
      <c r="K1628" s="260"/>
      <c r="L1628" s="265"/>
      <c r="M1628" s="266"/>
      <c r="N1628" s="267"/>
      <c r="O1628" s="267"/>
      <c r="P1628" s="267"/>
      <c r="Q1628" s="267"/>
      <c r="R1628" s="267"/>
      <c r="S1628" s="267"/>
      <c r="T1628" s="268"/>
      <c r="U1628" s="15"/>
      <c r="V1628" s="15"/>
      <c r="W1628" s="15"/>
      <c r="X1628" s="15"/>
      <c r="Y1628" s="15"/>
      <c r="Z1628" s="15"/>
      <c r="AA1628" s="15"/>
      <c r="AB1628" s="15"/>
      <c r="AC1628" s="15"/>
      <c r="AD1628" s="15"/>
      <c r="AE1628" s="15"/>
      <c r="AT1628" s="269" t="s">
        <v>319</v>
      </c>
      <c r="AU1628" s="269" t="s">
        <v>85</v>
      </c>
      <c r="AV1628" s="15" t="s">
        <v>315</v>
      </c>
      <c r="AW1628" s="15" t="s">
        <v>37</v>
      </c>
      <c r="AX1628" s="15" t="s">
        <v>83</v>
      </c>
      <c r="AY1628" s="269" t="s">
        <v>308</v>
      </c>
    </row>
    <row r="1629" s="2" customFormat="1" ht="16.5" customHeight="1">
      <c r="A1629" s="41"/>
      <c r="B1629" s="42"/>
      <c r="C1629" s="280" t="s">
        <v>4127</v>
      </c>
      <c r="D1629" s="280" t="s">
        <v>1137</v>
      </c>
      <c r="E1629" s="281" t="s">
        <v>4128</v>
      </c>
      <c r="F1629" s="282" t="s">
        <v>4129</v>
      </c>
      <c r="G1629" s="283" t="s">
        <v>474</v>
      </c>
      <c r="H1629" s="284">
        <v>15</v>
      </c>
      <c r="I1629" s="285"/>
      <c r="J1629" s="286">
        <f>ROUND(I1629*H1629,2)</f>
        <v>0</v>
      </c>
      <c r="K1629" s="282" t="s">
        <v>314</v>
      </c>
      <c r="L1629" s="287"/>
      <c r="M1629" s="288" t="s">
        <v>19</v>
      </c>
      <c r="N1629" s="289" t="s">
        <v>47</v>
      </c>
      <c r="O1629" s="87"/>
      <c r="P1629" s="225">
        <f>O1629*H1629</f>
        <v>0</v>
      </c>
      <c r="Q1629" s="225">
        <v>0.00035</v>
      </c>
      <c r="R1629" s="225">
        <f>Q1629*H1629</f>
        <v>0.0052500000000000003</v>
      </c>
      <c r="S1629" s="225">
        <v>0</v>
      </c>
      <c r="T1629" s="226">
        <f>S1629*H1629</f>
        <v>0</v>
      </c>
      <c r="U1629" s="41"/>
      <c r="V1629" s="41"/>
      <c r="W1629" s="41"/>
      <c r="X1629" s="41"/>
      <c r="Y1629" s="41"/>
      <c r="Z1629" s="41"/>
      <c r="AA1629" s="41"/>
      <c r="AB1629" s="41"/>
      <c r="AC1629" s="41"/>
      <c r="AD1629" s="41"/>
      <c r="AE1629" s="41"/>
      <c r="AR1629" s="227" t="s">
        <v>3255</v>
      </c>
      <c r="AT1629" s="227" t="s">
        <v>1137</v>
      </c>
      <c r="AU1629" s="227" t="s">
        <v>85</v>
      </c>
      <c r="AY1629" s="20" t="s">
        <v>308</v>
      </c>
      <c r="BE1629" s="228">
        <f>IF(N1629="základní",J1629,0)</f>
        <v>0</v>
      </c>
      <c r="BF1629" s="228">
        <f>IF(N1629="snížená",J1629,0)</f>
        <v>0</v>
      </c>
      <c r="BG1629" s="228">
        <f>IF(N1629="zákl. přenesená",J1629,0)</f>
        <v>0</v>
      </c>
      <c r="BH1629" s="228">
        <f>IF(N1629="sníž. přenesená",J1629,0)</f>
        <v>0</v>
      </c>
      <c r="BI1629" s="228">
        <f>IF(N1629="nulová",J1629,0)</f>
        <v>0</v>
      </c>
      <c r="BJ1629" s="20" t="s">
        <v>83</v>
      </c>
      <c r="BK1629" s="228">
        <f>ROUND(I1629*H1629,2)</f>
        <v>0</v>
      </c>
      <c r="BL1629" s="20" t="s">
        <v>782</v>
      </c>
      <c r="BM1629" s="227" t="s">
        <v>4130</v>
      </c>
    </row>
    <row r="1630" s="14" customFormat="1">
      <c r="A1630" s="14"/>
      <c r="B1630" s="249"/>
      <c r="C1630" s="250"/>
      <c r="D1630" s="236" t="s">
        <v>319</v>
      </c>
      <c r="E1630" s="251" t="s">
        <v>19</v>
      </c>
      <c r="F1630" s="252" t="s">
        <v>3032</v>
      </c>
      <c r="G1630" s="250"/>
      <c r="H1630" s="251" t="s">
        <v>19</v>
      </c>
      <c r="I1630" s="253"/>
      <c r="J1630" s="250"/>
      <c r="K1630" s="250"/>
      <c r="L1630" s="254"/>
      <c r="M1630" s="255"/>
      <c r="N1630" s="256"/>
      <c r="O1630" s="256"/>
      <c r="P1630" s="256"/>
      <c r="Q1630" s="256"/>
      <c r="R1630" s="256"/>
      <c r="S1630" s="256"/>
      <c r="T1630" s="257"/>
      <c r="U1630" s="14"/>
      <c r="V1630" s="14"/>
      <c r="W1630" s="14"/>
      <c r="X1630" s="14"/>
      <c r="Y1630" s="14"/>
      <c r="Z1630" s="14"/>
      <c r="AA1630" s="14"/>
      <c r="AB1630" s="14"/>
      <c r="AC1630" s="14"/>
      <c r="AD1630" s="14"/>
      <c r="AE1630" s="14"/>
      <c r="AT1630" s="258" t="s">
        <v>319</v>
      </c>
      <c r="AU1630" s="258" t="s">
        <v>85</v>
      </c>
      <c r="AV1630" s="14" t="s">
        <v>83</v>
      </c>
      <c r="AW1630" s="14" t="s">
        <v>37</v>
      </c>
      <c r="AX1630" s="14" t="s">
        <v>76</v>
      </c>
      <c r="AY1630" s="258" t="s">
        <v>308</v>
      </c>
    </row>
    <row r="1631" s="14" customFormat="1">
      <c r="A1631" s="14"/>
      <c r="B1631" s="249"/>
      <c r="C1631" s="250"/>
      <c r="D1631" s="236" t="s">
        <v>319</v>
      </c>
      <c r="E1631" s="251" t="s">
        <v>19</v>
      </c>
      <c r="F1631" s="252" t="s">
        <v>4131</v>
      </c>
      <c r="G1631" s="250"/>
      <c r="H1631" s="251" t="s">
        <v>19</v>
      </c>
      <c r="I1631" s="253"/>
      <c r="J1631" s="250"/>
      <c r="K1631" s="250"/>
      <c r="L1631" s="254"/>
      <c r="M1631" s="255"/>
      <c r="N1631" s="256"/>
      <c r="O1631" s="256"/>
      <c r="P1631" s="256"/>
      <c r="Q1631" s="256"/>
      <c r="R1631" s="256"/>
      <c r="S1631" s="256"/>
      <c r="T1631" s="257"/>
      <c r="U1631" s="14"/>
      <c r="V1631" s="14"/>
      <c r="W1631" s="14"/>
      <c r="X1631" s="14"/>
      <c r="Y1631" s="14"/>
      <c r="Z1631" s="14"/>
      <c r="AA1631" s="14"/>
      <c r="AB1631" s="14"/>
      <c r="AC1631" s="14"/>
      <c r="AD1631" s="14"/>
      <c r="AE1631" s="14"/>
      <c r="AT1631" s="258" t="s">
        <v>319</v>
      </c>
      <c r="AU1631" s="258" t="s">
        <v>85</v>
      </c>
      <c r="AV1631" s="14" t="s">
        <v>83</v>
      </c>
      <c r="AW1631" s="14" t="s">
        <v>37</v>
      </c>
      <c r="AX1631" s="14" t="s">
        <v>76</v>
      </c>
      <c r="AY1631" s="258" t="s">
        <v>308</v>
      </c>
    </row>
    <row r="1632" s="13" customFormat="1">
      <c r="A1632" s="13"/>
      <c r="B1632" s="234"/>
      <c r="C1632" s="235"/>
      <c r="D1632" s="236" t="s">
        <v>319</v>
      </c>
      <c r="E1632" s="237" t="s">
        <v>19</v>
      </c>
      <c r="F1632" s="238" t="s">
        <v>386</v>
      </c>
      <c r="G1632" s="235"/>
      <c r="H1632" s="239">
        <v>15</v>
      </c>
      <c r="I1632" s="240"/>
      <c r="J1632" s="235"/>
      <c r="K1632" s="235"/>
      <c r="L1632" s="241"/>
      <c r="M1632" s="242"/>
      <c r="N1632" s="243"/>
      <c r="O1632" s="243"/>
      <c r="P1632" s="243"/>
      <c r="Q1632" s="243"/>
      <c r="R1632" s="243"/>
      <c r="S1632" s="243"/>
      <c r="T1632" s="244"/>
      <c r="U1632" s="13"/>
      <c r="V1632" s="13"/>
      <c r="W1632" s="13"/>
      <c r="X1632" s="13"/>
      <c r="Y1632" s="13"/>
      <c r="Z1632" s="13"/>
      <c r="AA1632" s="13"/>
      <c r="AB1632" s="13"/>
      <c r="AC1632" s="13"/>
      <c r="AD1632" s="13"/>
      <c r="AE1632" s="13"/>
      <c r="AT1632" s="245" t="s">
        <v>319</v>
      </c>
      <c r="AU1632" s="245" t="s">
        <v>85</v>
      </c>
      <c r="AV1632" s="13" t="s">
        <v>85</v>
      </c>
      <c r="AW1632" s="13" t="s">
        <v>37</v>
      </c>
      <c r="AX1632" s="13" t="s">
        <v>83</v>
      </c>
      <c r="AY1632" s="245" t="s">
        <v>308</v>
      </c>
    </row>
    <row r="1633" s="2" customFormat="1" ht="16.5" customHeight="1">
      <c r="A1633" s="41"/>
      <c r="B1633" s="42"/>
      <c r="C1633" s="280" t="s">
        <v>4132</v>
      </c>
      <c r="D1633" s="280" t="s">
        <v>1137</v>
      </c>
      <c r="E1633" s="281" t="s">
        <v>4133</v>
      </c>
      <c r="F1633" s="282" t="s">
        <v>4134</v>
      </c>
      <c r="G1633" s="283" t="s">
        <v>474</v>
      </c>
      <c r="H1633" s="284">
        <v>190</v>
      </c>
      <c r="I1633" s="285"/>
      <c r="J1633" s="286">
        <f>ROUND(I1633*H1633,2)</f>
        <v>0</v>
      </c>
      <c r="K1633" s="282" t="s">
        <v>314</v>
      </c>
      <c r="L1633" s="287"/>
      <c r="M1633" s="288" t="s">
        <v>19</v>
      </c>
      <c r="N1633" s="289" t="s">
        <v>47</v>
      </c>
      <c r="O1633" s="87"/>
      <c r="P1633" s="225">
        <f>O1633*H1633</f>
        <v>0</v>
      </c>
      <c r="Q1633" s="225">
        <v>0.00068999999999999997</v>
      </c>
      <c r="R1633" s="225">
        <f>Q1633*H1633</f>
        <v>0.13109999999999999</v>
      </c>
      <c r="S1633" s="225">
        <v>0</v>
      </c>
      <c r="T1633" s="226">
        <f>S1633*H1633</f>
        <v>0</v>
      </c>
      <c r="U1633" s="41"/>
      <c r="V1633" s="41"/>
      <c r="W1633" s="41"/>
      <c r="X1633" s="41"/>
      <c r="Y1633" s="41"/>
      <c r="Z1633" s="41"/>
      <c r="AA1633" s="41"/>
      <c r="AB1633" s="41"/>
      <c r="AC1633" s="41"/>
      <c r="AD1633" s="41"/>
      <c r="AE1633" s="41"/>
      <c r="AR1633" s="227" t="s">
        <v>3255</v>
      </c>
      <c r="AT1633" s="227" t="s">
        <v>1137</v>
      </c>
      <c r="AU1633" s="227" t="s">
        <v>85</v>
      </c>
      <c r="AY1633" s="20" t="s">
        <v>308</v>
      </c>
      <c r="BE1633" s="228">
        <f>IF(N1633="základní",J1633,0)</f>
        <v>0</v>
      </c>
      <c r="BF1633" s="228">
        <f>IF(N1633="snížená",J1633,0)</f>
        <v>0</v>
      </c>
      <c r="BG1633" s="228">
        <f>IF(N1633="zákl. přenesená",J1633,0)</f>
        <v>0</v>
      </c>
      <c r="BH1633" s="228">
        <f>IF(N1633="sníž. přenesená",J1633,0)</f>
        <v>0</v>
      </c>
      <c r="BI1633" s="228">
        <f>IF(N1633="nulová",J1633,0)</f>
        <v>0</v>
      </c>
      <c r="BJ1633" s="20" t="s">
        <v>83</v>
      </c>
      <c r="BK1633" s="228">
        <f>ROUND(I1633*H1633,2)</f>
        <v>0</v>
      </c>
      <c r="BL1633" s="20" t="s">
        <v>782</v>
      </c>
      <c r="BM1633" s="227" t="s">
        <v>4135</v>
      </c>
    </row>
    <row r="1634" s="14" customFormat="1">
      <c r="A1634" s="14"/>
      <c r="B1634" s="249"/>
      <c r="C1634" s="250"/>
      <c r="D1634" s="236" t="s">
        <v>319</v>
      </c>
      <c r="E1634" s="251" t="s">
        <v>19</v>
      </c>
      <c r="F1634" s="252" t="s">
        <v>3032</v>
      </c>
      <c r="G1634" s="250"/>
      <c r="H1634" s="251" t="s">
        <v>19</v>
      </c>
      <c r="I1634" s="253"/>
      <c r="J1634" s="250"/>
      <c r="K1634" s="250"/>
      <c r="L1634" s="254"/>
      <c r="M1634" s="255"/>
      <c r="N1634" s="256"/>
      <c r="O1634" s="256"/>
      <c r="P1634" s="256"/>
      <c r="Q1634" s="256"/>
      <c r="R1634" s="256"/>
      <c r="S1634" s="256"/>
      <c r="T1634" s="257"/>
      <c r="U1634" s="14"/>
      <c r="V1634" s="14"/>
      <c r="W1634" s="14"/>
      <c r="X1634" s="14"/>
      <c r="Y1634" s="14"/>
      <c r="Z1634" s="14"/>
      <c r="AA1634" s="14"/>
      <c r="AB1634" s="14"/>
      <c r="AC1634" s="14"/>
      <c r="AD1634" s="14"/>
      <c r="AE1634" s="14"/>
      <c r="AT1634" s="258" t="s">
        <v>319</v>
      </c>
      <c r="AU1634" s="258" t="s">
        <v>85</v>
      </c>
      <c r="AV1634" s="14" t="s">
        <v>83</v>
      </c>
      <c r="AW1634" s="14" t="s">
        <v>37</v>
      </c>
      <c r="AX1634" s="14" t="s">
        <v>76</v>
      </c>
      <c r="AY1634" s="258" t="s">
        <v>308</v>
      </c>
    </row>
    <row r="1635" s="14" customFormat="1">
      <c r="A1635" s="14"/>
      <c r="B1635" s="249"/>
      <c r="C1635" s="250"/>
      <c r="D1635" s="236" t="s">
        <v>319</v>
      </c>
      <c r="E1635" s="251" t="s">
        <v>19</v>
      </c>
      <c r="F1635" s="252" t="s">
        <v>4136</v>
      </c>
      <c r="G1635" s="250"/>
      <c r="H1635" s="251" t="s">
        <v>19</v>
      </c>
      <c r="I1635" s="253"/>
      <c r="J1635" s="250"/>
      <c r="K1635" s="250"/>
      <c r="L1635" s="254"/>
      <c r="M1635" s="255"/>
      <c r="N1635" s="256"/>
      <c r="O1635" s="256"/>
      <c r="P1635" s="256"/>
      <c r="Q1635" s="256"/>
      <c r="R1635" s="256"/>
      <c r="S1635" s="256"/>
      <c r="T1635" s="257"/>
      <c r="U1635" s="14"/>
      <c r="V1635" s="14"/>
      <c r="W1635" s="14"/>
      <c r="X1635" s="14"/>
      <c r="Y1635" s="14"/>
      <c r="Z1635" s="14"/>
      <c r="AA1635" s="14"/>
      <c r="AB1635" s="14"/>
      <c r="AC1635" s="14"/>
      <c r="AD1635" s="14"/>
      <c r="AE1635" s="14"/>
      <c r="AT1635" s="258" t="s">
        <v>319</v>
      </c>
      <c r="AU1635" s="258" t="s">
        <v>85</v>
      </c>
      <c r="AV1635" s="14" t="s">
        <v>83</v>
      </c>
      <c r="AW1635" s="14" t="s">
        <v>37</v>
      </c>
      <c r="AX1635" s="14" t="s">
        <v>76</v>
      </c>
      <c r="AY1635" s="258" t="s">
        <v>308</v>
      </c>
    </row>
    <row r="1636" s="13" customFormat="1">
      <c r="A1636" s="13"/>
      <c r="B1636" s="234"/>
      <c r="C1636" s="235"/>
      <c r="D1636" s="236" t="s">
        <v>319</v>
      </c>
      <c r="E1636" s="237" t="s">
        <v>19</v>
      </c>
      <c r="F1636" s="238" t="s">
        <v>4015</v>
      </c>
      <c r="G1636" s="235"/>
      <c r="H1636" s="239">
        <v>190</v>
      </c>
      <c r="I1636" s="240"/>
      <c r="J1636" s="235"/>
      <c r="K1636" s="235"/>
      <c r="L1636" s="241"/>
      <c r="M1636" s="242"/>
      <c r="N1636" s="243"/>
      <c r="O1636" s="243"/>
      <c r="P1636" s="243"/>
      <c r="Q1636" s="243"/>
      <c r="R1636" s="243"/>
      <c r="S1636" s="243"/>
      <c r="T1636" s="244"/>
      <c r="U1636" s="13"/>
      <c r="V1636" s="13"/>
      <c r="W1636" s="13"/>
      <c r="X1636" s="13"/>
      <c r="Y1636" s="13"/>
      <c r="Z1636" s="13"/>
      <c r="AA1636" s="13"/>
      <c r="AB1636" s="13"/>
      <c r="AC1636" s="13"/>
      <c r="AD1636" s="13"/>
      <c r="AE1636" s="13"/>
      <c r="AT1636" s="245" t="s">
        <v>319</v>
      </c>
      <c r="AU1636" s="245" t="s">
        <v>85</v>
      </c>
      <c r="AV1636" s="13" t="s">
        <v>85</v>
      </c>
      <c r="AW1636" s="13" t="s">
        <v>37</v>
      </c>
      <c r="AX1636" s="13" t="s">
        <v>83</v>
      </c>
      <c r="AY1636" s="245" t="s">
        <v>308</v>
      </c>
    </row>
    <row r="1637" s="2" customFormat="1" ht="33" customHeight="1">
      <c r="A1637" s="41"/>
      <c r="B1637" s="42"/>
      <c r="C1637" s="216" t="s">
        <v>4137</v>
      </c>
      <c r="D1637" s="216" t="s">
        <v>310</v>
      </c>
      <c r="E1637" s="217" t="s">
        <v>4138</v>
      </c>
      <c r="F1637" s="218" t="s">
        <v>4139</v>
      </c>
      <c r="G1637" s="219" t="s">
        <v>474</v>
      </c>
      <c r="H1637" s="220">
        <v>40</v>
      </c>
      <c r="I1637" s="221"/>
      <c r="J1637" s="222">
        <f>ROUND(I1637*H1637,2)</f>
        <v>0</v>
      </c>
      <c r="K1637" s="218" t="s">
        <v>314</v>
      </c>
      <c r="L1637" s="47"/>
      <c r="M1637" s="223" t="s">
        <v>19</v>
      </c>
      <c r="N1637" s="224" t="s">
        <v>47</v>
      </c>
      <c r="O1637" s="87"/>
      <c r="P1637" s="225">
        <f>O1637*H1637</f>
        <v>0</v>
      </c>
      <c r="Q1637" s="225">
        <v>0</v>
      </c>
      <c r="R1637" s="225">
        <f>Q1637*H1637</f>
        <v>0</v>
      </c>
      <c r="S1637" s="225">
        <v>0</v>
      </c>
      <c r="T1637" s="226">
        <f>S1637*H1637</f>
        <v>0</v>
      </c>
      <c r="U1637" s="41"/>
      <c r="V1637" s="41"/>
      <c r="W1637" s="41"/>
      <c r="X1637" s="41"/>
      <c r="Y1637" s="41"/>
      <c r="Z1637" s="41"/>
      <c r="AA1637" s="41"/>
      <c r="AB1637" s="41"/>
      <c r="AC1637" s="41"/>
      <c r="AD1637" s="41"/>
      <c r="AE1637" s="41"/>
      <c r="AR1637" s="227" t="s">
        <v>782</v>
      </c>
      <c r="AT1637" s="227" t="s">
        <v>310</v>
      </c>
      <c r="AU1637" s="227" t="s">
        <v>85</v>
      </c>
      <c r="AY1637" s="20" t="s">
        <v>308</v>
      </c>
      <c r="BE1637" s="228">
        <f>IF(N1637="základní",J1637,0)</f>
        <v>0</v>
      </c>
      <c r="BF1637" s="228">
        <f>IF(N1637="snížená",J1637,0)</f>
        <v>0</v>
      </c>
      <c r="BG1637" s="228">
        <f>IF(N1637="zákl. přenesená",J1637,0)</f>
        <v>0</v>
      </c>
      <c r="BH1637" s="228">
        <f>IF(N1637="sníž. přenesená",J1637,0)</f>
        <v>0</v>
      </c>
      <c r="BI1637" s="228">
        <f>IF(N1637="nulová",J1637,0)</f>
        <v>0</v>
      </c>
      <c r="BJ1637" s="20" t="s">
        <v>83</v>
      </c>
      <c r="BK1637" s="228">
        <f>ROUND(I1637*H1637,2)</f>
        <v>0</v>
      </c>
      <c r="BL1637" s="20" t="s">
        <v>782</v>
      </c>
      <c r="BM1637" s="227" t="s">
        <v>4140</v>
      </c>
    </row>
    <row r="1638" s="2" customFormat="1">
      <c r="A1638" s="41"/>
      <c r="B1638" s="42"/>
      <c r="C1638" s="43"/>
      <c r="D1638" s="229" t="s">
        <v>317</v>
      </c>
      <c r="E1638" s="43"/>
      <c r="F1638" s="230" t="s">
        <v>4141</v>
      </c>
      <c r="G1638" s="43"/>
      <c r="H1638" s="43"/>
      <c r="I1638" s="231"/>
      <c r="J1638" s="43"/>
      <c r="K1638" s="43"/>
      <c r="L1638" s="47"/>
      <c r="M1638" s="232"/>
      <c r="N1638" s="233"/>
      <c r="O1638" s="87"/>
      <c r="P1638" s="87"/>
      <c r="Q1638" s="87"/>
      <c r="R1638" s="87"/>
      <c r="S1638" s="87"/>
      <c r="T1638" s="88"/>
      <c r="U1638" s="41"/>
      <c r="V1638" s="41"/>
      <c r="W1638" s="41"/>
      <c r="X1638" s="41"/>
      <c r="Y1638" s="41"/>
      <c r="Z1638" s="41"/>
      <c r="AA1638" s="41"/>
      <c r="AB1638" s="41"/>
      <c r="AC1638" s="41"/>
      <c r="AD1638" s="41"/>
      <c r="AE1638" s="41"/>
      <c r="AT1638" s="20" t="s">
        <v>317</v>
      </c>
      <c r="AU1638" s="20" t="s">
        <v>85</v>
      </c>
    </row>
    <row r="1639" s="14" customFormat="1">
      <c r="A1639" s="14"/>
      <c r="B1639" s="249"/>
      <c r="C1639" s="250"/>
      <c r="D1639" s="236" t="s">
        <v>319</v>
      </c>
      <c r="E1639" s="251" t="s">
        <v>19</v>
      </c>
      <c r="F1639" s="252" t="s">
        <v>3032</v>
      </c>
      <c r="G1639" s="250"/>
      <c r="H1639" s="251" t="s">
        <v>19</v>
      </c>
      <c r="I1639" s="253"/>
      <c r="J1639" s="250"/>
      <c r="K1639" s="250"/>
      <c r="L1639" s="254"/>
      <c r="M1639" s="255"/>
      <c r="N1639" s="256"/>
      <c r="O1639" s="256"/>
      <c r="P1639" s="256"/>
      <c r="Q1639" s="256"/>
      <c r="R1639" s="256"/>
      <c r="S1639" s="256"/>
      <c r="T1639" s="257"/>
      <c r="U1639" s="14"/>
      <c r="V1639" s="14"/>
      <c r="W1639" s="14"/>
      <c r="X1639" s="14"/>
      <c r="Y1639" s="14"/>
      <c r="Z1639" s="14"/>
      <c r="AA1639" s="14"/>
      <c r="AB1639" s="14"/>
      <c r="AC1639" s="14"/>
      <c r="AD1639" s="14"/>
      <c r="AE1639" s="14"/>
      <c r="AT1639" s="258" t="s">
        <v>319</v>
      </c>
      <c r="AU1639" s="258" t="s">
        <v>85</v>
      </c>
      <c r="AV1639" s="14" t="s">
        <v>83</v>
      </c>
      <c r="AW1639" s="14" t="s">
        <v>37</v>
      </c>
      <c r="AX1639" s="14" t="s">
        <v>76</v>
      </c>
      <c r="AY1639" s="258" t="s">
        <v>308</v>
      </c>
    </row>
    <row r="1640" s="14" customFormat="1">
      <c r="A1640" s="14"/>
      <c r="B1640" s="249"/>
      <c r="C1640" s="250"/>
      <c r="D1640" s="236" t="s">
        <v>319</v>
      </c>
      <c r="E1640" s="251" t="s">
        <v>19</v>
      </c>
      <c r="F1640" s="252" t="s">
        <v>4142</v>
      </c>
      <c r="G1640" s="250"/>
      <c r="H1640" s="251" t="s">
        <v>19</v>
      </c>
      <c r="I1640" s="253"/>
      <c r="J1640" s="250"/>
      <c r="K1640" s="250"/>
      <c r="L1640" s="254"/>
      <c r="M1640" s="255"/>
      <c r="N1640" s="256"/>
      <c r="O1640" s="256"/>
      <c r="P1640" s="256"/>
      <c r="Q1640" s="256"/>
      <c r="R1640" s="256"/>
      <c r="S1640" s="256"/>
      <c r="T1640" s="257"/>
      <c r="U1640" s="14"/>
      <c r="V1640" s="14"/>
      <c r="W1640" s="14"/>
      <c r="X1640" s="14"/>
      <c r="Y1640" s="14"/>
      <c r="Z1640" s="14"/>
      <c r="AA1640" s="14"/>
      <c r="AB1640" s="14"/>
      <c r="AC1640" s="14"/>
      <c r="AD1640" s="14"/>
      <c r="AE1640" s="14"/>
      <c r="AT1640" s="258" t="s">
        <v>319</v>
      </c>
      <c r="AU1640" s="258" t="s">
        <v>85</v>
      </c>
      <c r="AV1640" s="14" t="s">
        <v>83</v>
      </c>
      <c r="AW1640" s="14" t="s">
        <v>37</v>
      </c>
      <c r="AX1640" s="14" t="s">
        <v>76</v>
      </c>
      <c r="AY1640" s="258" t="s">
        <v>308</v>
      </c>
    </row>
    <row r="1641" s="13" customFormat="1">
      <c r="A1641" s="13"/>
      <c r="B1641" s="234"/>
      <c r="C1641" s="235"/>
      <c r="D1641" s="236" t="s">
        <v>319</v>
      </c>
      <c r="E1641" s="237" t="s">
        <v>19</v>
      </c>
      <c r="F1641" s="238" t="s">
        <v>4091</v>
      </c>
      <c r="G1641" s="235"/>
      <c r="H1641" s="239">
        <v>40</v>
      </c>
      <c r="I1641" s="240"/>
      <c r="J1641" s="235"/>
      <c r="K1641" s="235"/>
      <c r="L1641" s="241"/>
      <c r="M1641" s="242"/>
      <c r="N1641" s="243"/>
      <c r="O1641" s="243"/>
      <c r="P1641" s="243"/>
      <c r="Q1641" s="243"/>
      <c r="R1641" s="243"/>
      <c r="S1641" s="243"/>
      <c r="T1641" s="244"/>
      <c r="U1641" s="13"/>
      <c r="V1641" s="13"/>
      <c r="W1641" s="13"/>
      <c r="X1641" s="13"/>
      <c r="Y1641" s="13"/>
      <c r="Z1641" s="13"/>
      <c r="AA1641" s="13"/>
      <c r="AB1641" s="13"/>
      <c r="AC1641" s="13"/>
      <c r="AD1641" s="13"/>
      <c r="AE1641" s="13"/>
      <c r="AT1641" s="245" t="s">
        <v>319</v>
      </c>
      <c r="AU1641" s="245" t="s">
        <v>85</v>
      </c>
      <c r="AV1641" s="13" t="s">
        <v>85</v>
      </c>
      <c r="AW1641" s="13" t="s">
        <v>37</v>
      </c>
      <c r="AX1641" s="13" t="s">
        <v>83</v>
      </c>
      <c r="AY1641" s="245" t="s">
        <v>308</v>
      </c>
    </row>
    <row r="1642" s="2" customFormat="1" ht="33" customHeight="1">
      <c r="A1642" s="41"/>
      <c r="B1642" s="42"/>
      <c r="C1642" s="216" t="s">
        <v>4143</v>
      </c>
      <c r="D1642" s="216" t="s">
        <v>310</v>
      </c>
      <c r="E1642" s="217" t="s">
        <v>4144</v>
      </c>
      <c r="F1642" s="218" t="s">
        <v>4145</v>
      </c>
      <c r="G1642" s="219" t="s">
        <v>474</v>
      </c>
      <c r="H1642" s="220">
        <v>110</v>
      </c>
      <c r="I1642" s="221"/>
      <c r="J1642" s="222">
        <f>ROUND(I1642*H1642,2)</f>
        <v>0</v>
      </c>
      <c r="K1642" s="218" t="s">
        <v>314</v>
      </c>
      <c r="L1642" s="47"/>
      <c r="M1642" s="223" t="s">
        <v>19</v>
      </c>
      <c r="N1642" s="224" t="s">
        <v>47</v>
      </c>
      <c r="O1642" s="87"/>
      <c r="P1642" s="225">
        <f>O1642*H1642</f>
        <v>0</v>
      </c>
      <c r="Q1642" s="225">
        <v>0</v>
      </c>
      <c r="R1642" s="225">
        <f>Q1642*H1642</f>
        <v>0</v>
      </c>
      <c r="S1642" s="225">
        <v>0</v>
      </c>
      <c r="T1642" s="226">
        <f>S1642*H1642</f>
        <v>0</v>
      </c>
      <c r="U1642" s="41"/>
      <c r="V1642" s="41"/>
      <c r="W1642" s="41"/>
      <c r="X1642" s="41"/>
      <c r="Y1642" s="41"/>
      <c r="Z1642" s="41"/>
      <c r="AA1642" s="41"/>
      <c r="AB1642" s="41"/>
      <c r="AC1642" s="41"/>
      <c r="AD1642" s="41"/>
      <c r="AE1642" s="41"/>
      <c r="AR1642" s="227" t="s">
        <v>782</v>
      </c>
      <c r="AT1642" s="227" t="s">
        <v>310</v>
      </c>
      <c r="AU1642" s="227" t="s">
        <v>85</v>
      </c>
      <c r="AY1642" s="20" t="s">
        <v>308</v>
      </c>
      <c r="BE1642" s="228">
        <f>IF(N1642="základní",J1642,0)</f>
        <v>0</v>
      </c>
      <c r="BF1642" s="228">
        <f>IF(N1642="snížená",J1642,0)</f>
        <v>0</v>
      </c>
      <c r="BG1642" s="228">
        <f>IF(N1642="zákl. přenesená",J1642,0)</f>
        <v>0</v>
      </c>
      <c r="BH1642" s="228">
        <f>IF(N1642="sníž. přenesená",J1642,0)</f>
        <v>0</v>
      </c>
      <c r="BI1642" s="228">
        <f>IF(N1642="nulová",J1642,0)</f>
        <v>0</v>
      </c>
      <c r="BJ1642" s="20" t="s">
        <v>83</v>
      </c>
      <c r="BK1642" s="228">
        <f>ROUND(I1642*H1642,2)</f>
        <v>0</v>
      </c>
      <c r="BL1642" s="20" t="s">
        <v>782</v>
      </c>
      <c r="BM1642" s="227" t="s">
        <v>4146</v>
      </c>
    </row>
    <row r="1643" s="2" customFormat="1">
      <c r="A1643" s="41"/>
      <c r="B1643" s="42"/>
      <c r="C1643" s="43"/>
      <c r="D1643" s="229" t="s">
        <v>317</v>
      </c>
      <c r="E1643" s="43"/>
      <c r="F1643" s="230" t="s">
        <v>4147</v>
      </c>
      <c r="G1643" s="43"/>
      <c r="H1643" s="43"/>
      <c r="I1643" s="231"/>
      <c r="J1643" s="43"/>
      <c r="K1643" s="43"/>
      <c r="L1643" s="47"/>
      <c r="M1643" s="232"/>
      <c r="N1643" s="233"/>
      <c r="O1643" s="87"/>
      <c r="P1643" s="87"/>
      <c r="Q1643" s="87"/>
      <c r="R1643" s="87"/>
      <c r="S1643" s="87"/>
      <c r="T1643" s="88"/>
      <c r="U1643" s="41"/>
      <c r="V1643" s="41"/>
      <c r="W1643" s="41"/>
      <c r="X1643" s="41"/>
      <c r="Y1643" s="41"/>
      <c r="Z1643" s="41"/>
      <c r="AA1643" s="41"/>
      <c r="AB1643" s="41"/>
      <c r="AC1643" s="41"/>
      <c r="AD1643" s="41"/>
      <c r="AE1643" s="41"/>
      <c r="AT1643" s="20" t="s">
        <v>317</v>
      </c>
      <c r="AU1643" s="20" t="s">
        <v>85</v>
      </c>
    </row>
    <row r="1644" s="14" customFormat="1">
      <c r="A1644" s="14"/>
      <c r="B1644" s="249"/>
      <c r="C1644" s="250"/>
      <c r="D1644" s="236" t="s">
        <v>319</v>
      </c>
      <c r="E1644" s="251" t="s">
        <v>19</v>
      </c>
      <c r="F1644" s="252" t="s">
        <v>3032</v>
      </c>
      <c r="G1644" s="250"/>
      <c r="H1644" s="251" t="s">
        <v>19</v>
      </c>
      <c r="I1644" s="253"/>
      <c r="J1644" s="250"/>
      <c r="K1644" s="250"/>
      <c r="L1644" s="254"/>
      <c r="M1644" s="255"/>
      <c r="N1644" s="256"/>
      <c r="O1644" s="256"/>
      <c r="P1644" s="256"/>
      <c r="Q1644" s="256"/>
      <c r="R1644" s="256"/>
      <c r="S1644" s="256"/>
      <c r="T1644" s="257"/>
      <c r="U1644" s="14"/>
      <c r="V1644" s="14"/>
      <c r="W1644" s="14"/>
      <c r="X1644" s="14"/>
      <c r="Y1644" s="14"/>
      <c r="Z1644" s="14"/>
      <c r="AA1644" s="14"/>
      <c r="AB1644" s="14"/>
      <c r="AC1644" s="14"/>
      <c r="AD1644" s="14"/>
      <c r="AE1644" s="14"/>
      <c r="AT1644" s="258" t="s">
        <v>319</v>
      </c>
      <c r="AU1644" s="258" t="s">
        <v>85</v>
      </c>
      <c r="AV1644" s="14" t="s">
        <v>83</v>
      </c>
      <c r="AW1644" s="14" t="s">
        <v>37</v>
      </c>
      <c r="AX1644" s="14" t="s">
        <v>76</v>
      </c>
      <c r="AY1644" s="258" t="s">
        <v>308</v>
      </c>
    </row>
    <row r="1645" s="14" customFormat="1">
      <c r="A1645" s="14"/>
      <c r="B1645" s="249"/>
      <c r="C1645" s="250"/>
      <c r="D1645" s="236" t="s">
        <v>319</v>
      </c>
      <c r="E1645" s="251" t="s">
        <v>19</v>
      </c>
      <c r="F1645" s="252" t="s">
        <v>4148</v>
      </c>
      <c r="G1645" s="250"/>
      <c r="H1645" s="251" t="s">
        <v>19</v>
      </c>
      <c r="I1645" s="253"/>
      <c r="J1645" s="250"/>
      <c r="K1645" s="250"/>
      <c r="L1645" s="254"/>
      <c r="M1645" s="255"/>
      <c r="N1645" s="256"/>
      <c r="O1645" s="256"/>
      <c r="P1645" s="256"/>
      <c r="Q1645" s="256"/>
      <c r="R1645" s="256"/>
      <c r="S1645" s="256"/>
      <c r="T1645" s="257"/>
      <c r="U1645" s="14"/>
      <c r="V1645" s="14"/>
      <c r="W1645" s="14"/>
      <c r="X1645" s="14"/>
      <c r="Y1645" s="14"/>
      <c r="Z1645" s="14"/>
      <c r="AA1645" s="14"/>
      <c r="AB1645" s="14"/>
      <c r="AC1645" s="14"/>
      <c r="AD1645" s="14"/>
      <c r="AE1645" s="14"/>
      <c r="AT1645" s="258" t="s">
        <v>319</v>
      </c>
      <c r="AU1645" s="258" t="s">
        <v>85</v>
      </c>
      <c r="AV1645" s="14" t="s">
        <v>83</v>
      </c>
      <c r="AW1645" s="14" t="s">
        <v>37</v>
      </c>
      <c r="AX1645" s="14" t="s">
        <v>76</v>
      </c>
      <c r="AY1645" s="258" t="s">
        <v>308</v>
      </c>
    </row>
    <row r="1646" s="13" customFormat="1">
      <c r="A1646" s="13"/>
      <c r="B1646" s="234"/>
      <c r="C1646" s="235"/>
      <c r="D1646" s="236" t="s">
        <v>319</v>
      </c>
      <c r="E1646" s="237" t="s">
        <v>19</v>
      </c>
      <c r="F1646" s="238" t="s">
        <v>4097</v>
      </c>
      <c r="G1646" s="235"/>
      <c r="H1646" s="239">
        <v>110</v>
      </c>
      <c r="I1646" s="240"/>
      <c r="J1646" s="235"/>
      <c r="K1646" s="235"/>
      <c r="L1646" s="241"/>
      <c r="M1646" s="242"/>
      <c r="N1646" s="243"/>
      <c r="O1646" s="243"/>
      <c r="P1646" s="243"/>
      <c r="Q1646" s="243"/>
      <c r="R1646" s="243"/>
      <c r="S1646" s="243"/>
      <c r="T1646" s="244"/>
      <c r="U1646" s="13"/>
      <c r="V1646" s="13"/>
      <c r="W1646" s="13"/>
      <c r="X1646" s="13"/>
      <c r="Y1646" s="13"/>
      <c r="Z1646" s="13"/>
      <c r="AA1646" s="13"/>
      <c r="AB1646" s="13"/>
      <c r="AC1646" s="13"/>
      <c r="AD1646" s="13"/>
      <c r="AE1646" s="13"/>
      <c r="AT1646" s="245" t="s">
        <v>319</v>
      </c>
      <c r="AU1646" s="245" t="s">
        <v>85</v>
      </c>
      <c r="AV1646" s="13" t="s">
        <v>85</v>
      </c>
      <c r="AW1646" s="13" t="s">
        <v>37</v>
      </c>
      <c r="AX1646" s="13" t="s">
        <v>83</v>
      </c>
      <c r="AY1646" s="245" t="s">
        <v>308</v>
      </c>
    </row>
    <row r="1647" s="2" customFormat="1" ht="33" customHeight="1">
      <c r="A1647" s="41"/>
      <c r="B1647" s="42"/>
      <c r="C1647" s="216" t="s">
        <v>4149</v>
      </c>
      <c r="D1647" s="216" t="s">
        <v>310</v>
      </c>
      <c r="E1647" s="217" t="s">
        <v>4150</v>
      </c>
      <c r="F1647" s="218" t="s">
        <v>4151</v>
      </c>
      <c r="G1647" s="219" t="s">
        <v>474</v>
      </c>
      <c r="H1647" s="220">
        <v>14</v>
      </c>
      <c r="I1647" s="221"/>
      <c r="J1647" s="222">
        <f>ROUND(I1647*H1647,2)</f>
        <v>0</v>
      </c>
      <c r="K1647" s="218" t="s">
        <v>314</v>
      </c>
      <c r="L1647" s="47"/>
      <c r="M1647" s="223" t="s">
        <v>19</v>
      </c>
      <c r="N1647" s="224" t="s">
        <v>47</v>
      </c>
      <c r="O1647" s="87"/>
      <c r="P1647" s="225">
        <f>O1647*H1647</f>
        <v>0</v>
      </c>
      <c r="Q1647" s="225">
        <v>0</v>
      </c>
      <c r="R1647" s="225">
        <f>Q1647*H1647</f>
        <v>0</v>
      </c>
      <c r="S1647" s="225">
        <v>0</v>
      </c>
      <c r="T1647" s="226">
        <f>S1647*H1647</f>
        <v>0</v>
      </c>
      <c r="U1647" s="41"/>
      <c r="V1647" s="41"/>
      <c r="W1647" s="41"/>
      <c r="X1647" s="41"/>
      <c r="Y1647" s="41"/>
      <c r="Z1647" s="41"/>
      <c r="AA1647" s="41"/>
      <c r="AB1647" s="41"/>
      <c r="AC1647" s="41"/>
      <c r="AD1647" s="41"/>
      <c r="AE1647" s="41"/>
      <c r="AR1647" s="227" t="s">
        <v>782</v>
      </c>
      <c r="AT1647" s="227" t="s">
        <v>310</v>
      </c>
      <c r="AU1647" s="227" t="s">
        <v>85</v>
      </c>
      <c r="AY1647" s="20" t="s">
        <v>308</v>
      </c>
      <c r="BE1647" s="228">
        <f>IF(N1647="základní",J1647,0)</f>
        <v>0</v>
      </c>
      <c r="BF1647" s="228">
        <f>IF(N1647="snížená",J1647,0)</f>
        <v>0</v>
      </c>
      <c r="BG1647" s="228">
        <f>IF(N1647="zákl. přenesená",J1647,0)</f>
        <v>0</v>
      </c>
      <c r="BH1647" s="228">
        <f>IF(N1647="sníž. přenesená",J1647,0)</f>
        <v>0</v>
      </c>
      <c r="BI1647" s="228">
        <f>IF(N1647="nulová",J1647,0)</f>
        <v>0</v>
      </c>
      <c r="BJ1647" s="20" t="s">
        <v>83</v>
      </c>
      <c r="BK1647" s="228">
        <f>ROUND(I1647*H1647,2)</f>
        <v>0</v>
      </c>
      <c r="BL1647" s="20" t="s">
        <v>782</v>
      </c>
      <c r="BM1647" s="227" t="s">
        <v>4152</v>
      </c>
    </row>
    <row r="1648" s="2" customFormat="1">
      <c r="A1648" s="41"/>
      <c r="B1648" s="42"/>
      <c r="C1648" s="43"/>
      <c r="D1648" s="229" t="s">
        <v>317</v>
      </c>
      <c r="E1648" s="43"/>
      <c r="F1648" s="230" t="s">
        <v>4153</v>
      </c>
      <c r="G1648" s="43"/>
      <c r="H1648" s="43"/>
      <c r="I1648" s="231"/>
      <c r="J1648" s="43"/>
      <c r="K1648" s="43"/>
      <c r="L1648" s="47"/>
      <c r="M1648" s="232"/>
      <c r="N1648" s="233"/>
      <c r="O1648" s="87"/>
      <c r="P1648" s="87"/>
      <c r="Q1648" s="87"/>
      <c r="R1648" s="87"/>
      <c r="S1648" s="87"/>
      <c r="T1648" s="88"/>
      <c r="U1648" s="41"/>
      <c r="V1648" s="41"/>
      <c r="W1648" s="41"/>
      <c r="X1648" s="41"/>
      <c r="Y1648" s="41"/>
      <c r="Z1648" s="41"/>
      <c r="AA1648" s="41"/>
      <c r="AB1648" s="41"/>
      <c r="AC1648" s="41"/>
      <c r="AD1648" s="41"/>
      <c r="AE1648" s="41"/>
      <c r="AT1648" s="20" t="s">
        <v>317</v>
      </c>
      <c r="AU1648" s="20" t="s">
        <v>85</v>
      </c>
    </row>
    <row r="1649" s="14" customFormat="1">
      <c r="A1649" s="14"/>
      <c r="B1649" s="249"/>
      <c r="C1649" s="250"/>
      <c r="D1649" s="236" t="s">
        <v>319</v>
      </c>
      <c r="E1649" s="251" t="s">
        <v>19</v>
      </c>
      <c r="F1649" s="252" t="s">
        <v>3032</v>
      </c>
      <c r="G1649" s="250"/>
      <c r="H1649" s="251" t="s">
        <v>19</v>
      </c>
      <c r="I1649" s="253"/>
      <c r="J1649" s="250"/>
      <c r="K1649" s="250"/>
      <c r="L1649" s="254"/>
      <c r="M1649" s="255"/>
      <c r="N1649" s="256"/>
      <c r="O1649" s="256"/>
      <c r="P1649" s="256"/>
      <c r="Q1649" s="256"/>
      <c r="R1649" s="256"/>
      <c r="S1649" s="256"/>
      <c r="T1649" s="257"/>
      <c r="U1649" s="14"/>
      <c r="V1649" s="14"/>
      <c r="W1649" s="14"/>
      <c r="X1649" s="14"/>
      <c r="Y1649" s="14"/>
      <c r="Z1649" s="14"/>
      <c r="AA1649" s="14"/>
      <c r="AB1649" s="14"/>
      <c r="AC1649" s="14"/>
      <c r="AD1649" s="14"/>
      <c r="AE1649" s="14"/>
      <c r="AT1649" s="258" t="s">
        <v>319</v>
      </c>
      <c r="AU1649" s="258" t="s">
        <v>85</v>
      </c>
      <c r="AV1649" s="14" t="s">
        <v>83</v>
      </c>
      <c r="AW1649" s="14" t="s">
        <v>37</v>
      </c>
      <c r="AX1649" s="14" t="s">
        <v>76</v>
      </c>
      <c r="AY1649" s="258" t="s">
        <v>308</v>
      </c>
    </row>
    <row r="1650" s="14" customFormat="1">
      <c r="A1650" s="14"/>
      <c r="B1650" s="249"/>
      <c r="C1650" s="250"/>
      <c r="D1650" s="236" t="s">
        <v>319</v>
      </c>
      <c r="E1650" s="251" t="s">
        <v>19</v>
      </c>
      <c r="F1650" s="252" t="s">
        <v>4154</v>
      </c>
      <c r="G1650" s="250"/>
      <c r="H1650" s="251" t="s">
        <v>19</v>
      </c>
      <c r="I1650" s="253"/>
      <c r="J1650" s="250"/>
      <c r="K1650" s="250"/>
      <c r="L1650" s="254"/>
      <c r="M1650" s="255"/>
      <c r="N1650" s="256"/>
      <c r="O1650" s="256"/>
      <c r="P1650" s="256"/>
      <c r="Q1650" s="256"/>
      <c r="R1650" s="256"/>
      <c r="S1650" s="256"/>
      <c r="T1650" s="257"/>
      <c r="U1650" s="14"/>
      <c r="V1650" s="14"/>
      <c r="W1650" s="14"/>
      <c r="X1650" s="14"/>
      <c r="Y1650" s="14"/>
      <c r="Z1650" s="14"/>
      <c r="AA1650" s="14"/>
      <c r="AB1650" s="14"/>
      <c r="AC1650" s="14"/>
      <c r="AD1650" s="14"/>
      <c r="AE1650" s="14"/>
      <c r="AT1650" s="258" t="s">
        <v>319</v>
      </c>
      <c r="AU1650" s="258" t="s">
        <v>85</v>
      </c>
      <c r="AV1650" s="14" t="s">
        <v>83</v>
      </c>
      <c r="AW1650" s="14" t="s">
        <v>37</v>
      </c>
      <c r="AX1650" s="14" t="s">
        <v>76</v>
      </c>
      <c r="AY1650" s="258" t="s">
        <v>308</v>
      </c>
    </row>
    <row r="1651" s="13" customFormat="1">
      <c r="A1651" s="13"/>
      <c r="B1651" s="234"/>
      <c r="C1651" s="235"/>
      <c r="D1651" s="236" t="s">
        <v>319</v>
      </c>
      <c r="E1651" s="237" t="s">
        <v>19</v>
      </c>
      <c r="F1651" s="238" t="s">
        <v>381</v>
      </c>
      <c r="G1651" s="235"/>
      <c r="H1651" s="239">
        <v>14</v>
      </c>
      <c r="I1651" s="240"/>
      <c r="J1651" s="235"/>
      <c r="K1651" s="235"/>
      <c r="L1651" s="241"/>
      <c r="M1651" s="242"/>
      <c r="N1651" s="243"/>
      <c r="O1651" s="243"/>
      <c r="P1651" s="243"/>
      <c r="Q1651" s="243"/>
      <c r="R1651" s="243"/>
      <c r="S1651" s="243"/>
      <c r="T1651" s="244"/>
      <c r="U1651" s="13"/>
      <c r="V1651" s="13"/>
      <c r="W1651" s="13"/>
      <c r="X1651" s="13"/>
      <c r="Y1651" s="13"/>
      <c r="Z1651" s="13"/>
      <c r="AA1651" s="13"/>
      <c r="AB1651" s="13"/>
      <c r="AC1651" s="13"/>
      <c r="AD1651" s="13"/>
      <c r="AE1651" s="13"/>
      <c r="AT1651" s="245" t="s">
        <v>319</v>
      </c>
      <c r="AU1651" s="245" t="s">
        <v>85</v>
      </c>
      <c r="AV1651" s="13" t="s">
        <v>85</v>
      </c>
      <c r="AW1651" s="13" t="s">
        <v>37</v>
      </c>
      <c r="AX1651" s="13" t="s">
        <v>83</v>
      </c>
      <c r="AY1651" s="245" t="s">
        <v>308</v>
      </c>
    </row>
    <row r="1652" s="2" customFormat="1" ht="24.15" customHeight="1">
      <c r="A1652" s="41"/>
      <c r="B1652" s="42"/>
      <c r="C1652" s="216" t="s">
        <v>4155</v>
      </c>
      <c r="D1652" s="216" t="s">
        <v>310</v>
      </c>
      <c r="E1652" s="217" t="s">
        <v>4156</v>
      </c>
      <c r="F1652" s="218" t="s">
        <v>4157</v>
      </c>
      <c r="G1652" s="219" t="s">
        <v>474</v>
      </c>
      <c r="H1652" s="220">
        <v>148</v>
      </c>
      <c r="I1652" s="221"/>
      <c r="J1652" s="222">
        <f>ROUND(I1652*H1652,2)</f>
        <v>0</v>
      </c>
      <c r="K1652" s="218" t="s">
        <v>314</v>
      </c>
      <c r="L1652" s="47"/>
      <c r="M1652" s="223" t="s">
        <v>19</v>
      </c>
      <c r="N1652" s="224" t="s">
        <v>47</v>
      </c>
      <c r="O1652" s="87"/>
      <c r="P1652" s="225">
        <f>O1652*H1652</f>
        <v>0</v>
      </c>
      <c r="Q1652" s="225">
        <v>0.0036600000000000001</v>
      </c>
      <c r="R1652" s="225">
        <f>Q1652*H1652</f>
        <v>0.54168000000000005</v>
      </c>
      <c r="S1652" s="225">
        <v>0</v>
      </c>
      <c r="T1652" s="226">
        <f>S1652*H1652</f>
        <v>0</v>
      </c>
      <c r="U1652" s="41"/>
      <c r="V1652" s="41"/>
      <c r="W1652" s="41"/>
      <c r="X1652" s="41"/>
      <c r="Y1652" s="41"/>
      <c r="Z1652" s="41"/>
      <c r="AA1652" s="41"/>
      <c r="AB1652" s="41"/>
      <c r="AC1652" s="41"/>
      <c r="AD1652" s="41"/>
      <c r="AE1652" s="41"/>
      <c r="AR1652" s="227" t="s">
        <v>782</v>
      </c>
      <c r="AT1652" s="227" t="s">
        <v>310</v>
      </c>
      <c r="AU1652" s="227" t="s">
        <v>85</v>
      </c>
      <c r="AY1652" s="20" t="s">
        <v>308</v>
      </c>
      <c r="BE1652" s="228">
        <f>IF(N1652="základní",J1652,0)</f>
        <v>0</v>
      </c>
      <c r="BF1652" s="228">
        <f>IF(N1652="snížená",J1652,0)</f>
        <v>0</v>
      </c>
      <c r="BG1652" s="228">
        <f>IF(N1652="zákl. přenesená",J1652,0)</f>
        <v>0</v>
      </c>
      <c r="BH1652" s="228">
        <f>IF(N1652="sníž. přenesená",J1652,0)</f>
        <v>0</v>
      </c>
      <c r="BI1652" s="228">
        <f>IF(N1652="nulová",J1652,0)</f>
        <v>0</v>
      </c>
      <c r="BJ1652" s="20" t="s">
        <v>83</v>
      </c>
      <c r="BK1652" s="228">
        <f>ROUND(I1652*H1652,2)</f>
        <v>0</v>
      </c>
      <c r="BL1652" s="20" t="s">
        <v>782</v>
      </c>
      <c r="BM1652" s="227" t="s">
        <v>4158</v>
      </c>
    </row>
    <row r="1653" s="2" customFormat="1">
      <c r="A1653" s="41"/>
      <c r="B1653" s="42"/>
      <c r="C1653" s="43"/>
      <c r="D1653" s="229" t="s">
        <v>317</v>
      </c>
      <c r="E1653" s="43"/>
      <c r="F1653" s="230" t="s">
        <v>4159</v>
      </c>
      <c r="G1653" s="43"/>
      <c r="H1653" s="43"/>
      <c r="I1653" s="231"/>
      <c r="J1653" s="43"/>
      <c r="K1653" s="43"/>
      <c r="L1653" s="47"/>
      <c r="M1653" s="232"/>
      <c r="N1653" s="233"/>
      <c r="O1653" s="87"/>
      <c r="P1653" s="87"/>
      <c r="Q1653" s="87"/>
      <c r="R1653" s="87"/>
      <c r="S1653" s="87"/>
      <c r="T1653" s="88"/>
      <c r="U1653" s="41"/>
      <c r="V1653" s="41"/>
      <c r="W1653" s="41"/>
      <c r="X1653" s="41"/>
      <c r="Y1653" s="41"/>
      <c r="Z1653" s="41"/>
      <c r="AA1653" s="41"/>
      <c r="AB1653" s="41"/>
      <c r="AC1653" s="41"/>
      <c r="AD1653" s="41"/>
      <c r="AE1653" s="41"/>
      <c r="AT1653" s="20" t="s">
        <v>317</v>
      </c>
      <c r="AU1653" s="20" t="s">
        <v>85</v>
      </c>
    </row>
    <row r="1654" s="14" customFormat="1">
      <c r="A1654" s="14"/>
      <c r="B1654" s="249"/>
      <c r="C1654" s="250"/>
      <c r="D1654" s="236" t="s">
        <v>319</v>
      </c>
      <c r="E1654" s="251" t="s">
        <v>19</v>
      </c>
      <c r="F1654" s="252" t="s">
        <v>3032</v>
      </c>
      <c r="G1654" s="250"/>
      <c r="H1654" s="251" t="s">
        <v>19</v>
      </c>
      <c r="I1654" s="253"/>
      <c r="J1654" s="250"/>
      <c r="K1654" s="250"/>
      <c r="L1654" s="254"/>
      <c r="M1654" s="255"/>
      <c r="N1654" s="256"/>
      <c r="O1654" s="256"/>
      <c r="P1654" s="256"/>
      <c r="Q1654" s="256"/>
      <c r="R1654" s="256"/>
      <c r="S1654" s="256"/>
      <c r="T1654" s="257"/>
      <c r="U1654" s="14"/>
      <c r="V1654" s="14"/>
      <c r="W1654" s="14"/>
      <c r="X1654" s="14"/>
      <c r="Y1654" s="14"/>
      <c r="Z1654" s="14"/>
      <c r="AA1654" s="14"/>
      <c r="AB1654" s="14"/>
      <c r="AC1654" s="14"/>
      <c r="AD1654" s="14"/>
      <c r="AE1654" s="14"/>
      <c r="AT1654" s="258" t="s">
        <v>319</v>
      </c>
      <c r="AU1654" s="258" t="s">
        <v>85</v>
      </c>
      <c r="AV1654" s="14" t="s">
        <v>83</v>
      </c>
      <c r="AW1654" s="14" t="s">
        <v>37</v>
      </c>
      <c r="AX1654" s="14" t="s">
        <v>76</v>
      </c>
      <c r="AY1654" s="258" t="s">
        <v>308</v>
      </c>
    </row>
    <row r="1655" s="14" customFormat="1">
      <c r="A1655" s="14"/>
      <c r="B1655" s="249"/>
      <c r="C1655" s="250"/>
      <c r="D1655" s="236" t="s">
        <v>319</v>
      </c>
      <c r="E1655" s="251" t="s">
        <v>19</v>
      </c>
      <c r="F1655" s="252" t="s">
        <v>3378</v>
      </c>
      <c r="G1655" s="250"/>
      <c r="H1655" s="251" t="s">
        <v>19</v>
      </c>
      <c r="I1655" s="253"/>
      <c r="J1655" s="250"/>
      <c r="K1655" s="250"/>
      <c r="L1655" s="254"/>
      <c r="M1655" s="255"/>
      <c r="N1655" s="256"/>
      <c r="O1655" s="256"/>
      <c r="P1655" s="256"/>
      <c r="Q1655" s="256"/>
      <c r="R1655" s="256"/>
      <c r="S1655" s="256"/>
      <c r="T1655" s="257"/>
      <c r="U1655" s="14"/>
      <c r="V1655" s="14"/>
      <c r="W1655" s="14"/>
      <c r="X1655" s="14"/>
      <c r="Y1655" s="14"/>
      <c r="Z1655" s="14"/>
      <c r="AA1655" s="14"/>
      <c r="AB1655" s="14"/>
      <c r="AC1655" s="14"/>
      <c r="AD1655" s="14"/>
      <c r="AE1655" s="14"/>
      <c r="AT1655" s="258" t="s">
        <v>319</v>
      </c>
      <c r="AU1655" s="258" t="s">
        <v>85</v>
      </c>
      <c r="AV1655" s="14" t="s">
        <v>83</v>
      </c>
      <c r="AW1655" s="14" t="s">
        <v>37</v>
      </c>
      <c r="AX1655" s="14" t="s">
        <v>76</v>
      </c>
      <c r="AY1655" s="258" t="s">
        <v>308</v>
      </c>
    </row>
    <row r="1656" s="13" customFormat="1">
      <c r="A1656" s="13"/>
      <c r="B1656" s="234"/>
      <c r="C1656" s="235"/>
      <c r="D1656" s="236" t="s">
        <v>319</v>
      </c>
      <c r="E1656" s="237" t="s">
        <v>19</v>
      </c>
      <c r="F1656" s="238" t="s">
        <v>3379</v>
      </c>
      <c r="G1656" s="235"/>
      <c r="H1656" s="239">
        <v>148</v>
      </c>
      <c r="I1656" s="240"/>
      <c r="J1656" s="235"/>
      <c r="K1656" s="235"/>
      <c r="L1656" s="241"/>
      <c r="M1656" s="242"/>
      <c r="N1656" s="243"/>
      <c r="O1656" s="243"/>
      <c r="P1656" s="243"/>
      <c r="Q1656" s="243"/>
      <c r="R1656" s="243"/>
      <c r="S1656" s="243"/>
      <c r="T1656" s="244"/>
      <c r="U1656" s="13"/>
      <c r="V1656" s="13"/>
      <c r="W1656" s="13"/>
      <c r="X1656" s="13"/>
      <c r="Y1656" s="13"/>
      <c r="Z1656" s="13"/>
      <c r="AA1656" s="13"/>
      <c r="AB1656" s="13"/>
      <c r="AC1656" s="13"/>
      <c r="AD1656" s="13"/>
      <c r="AE1656" s="13"/>
      <c r="AT1656" s="245" t="s">
        <v>319</v>
      </c>
      <c r="AU1656" s="245" t="s">
        <v>85</v>
      </c>
      <c r="AV1656" s="13" t="s">
        <v>85</v>
      </c>
      <c r="AW1656" s="13" t="s">
        <v>37</v>
      </c>
      <c r="AX1656" s="13" t="s">
        <v>83</v>
      </c>
      <c r="AY1656" s="245" t="s">
        <v>308</v>
      </c>
    </row>
    <row r="1657" s="2" customFormat="1" ht="16.5" customHeight="1">
      <c r="A1657" s="41"/>
      <c r="B1657" s="42"/>
      <c r="C1657" s="280" t="s">
        <v>4160</v>
      </c>
      <c r="D1657" s="280" t="s">
        <v>1137</v>
      </c>
      <c r="E1657" s="281" t="s">
        <v>4161</v>
      </c>
      <c r="F1657" s="282" t="s">
        <v>4162</v>
      </c>
      <c r="G1657" s="283" t="s">
        <v>474</v>
      </c>
      <c r="H1657" s="284">
        <v>148</v>
      </c>
      <c r="I1657" s="285"/>
      <c r="J1657" s="286">
        <f>ROUND(I1657*H1657,2)</f>
        <v>0</v>
      </c>
      <c r="K1657" s="282" t="s">
        <v>314</v>
      </c>
      <c r="L1657" s="287"/>
      <c r="M1657" s="288" t="s">
        <v>19</v>
      </c>
      <c r="N1657" s="289" t="s">
        <v>47</v>
      </c>
      <c r="O1657" s="87"/>
      <c r="P1657" s="225">
        <f>O1657*H1657</f>
        <v>0</v>
      </c>
      <c r="Q1657" s="225">
        <v>0.0043400000000000001</v>
      </c>
      <c r="R1657" s="225">
        <f>Q1657*H1657</f>
        <v>0.64232</v>
      </c>
      <c r="S1657" s="225">
        <v>0</v>
      </c>
      <c r="T1657" s="226">
        <f>S1657*H1657</f>
        <v>0</v>
      </c>
      <c r="U1657" s="41"/>
      <c r="V1657" s="41"/>
      <c r="W1657" s="41"/>
      <c r="X1657" s="41"/>
      <c r="Y1657" s="41"/>
      <c r="Z1657" s="41"/>
      <c r="AA1657" s="41"/>
      <c r="AB1657" s="41"/>
      <c r="AC1657" s="41"/>
      <c r="AD1657" s="41"/>
      <c r="AE1657" s="41"/>
      <c r="AR1657" s="227" t="s">
        <v>3255</v>
      </c>
      <c r="AT1657" s="227" t="s">
        <v>1137</v>
      </c>
      <c r="AU1657" s="227" t="s">
        <v>85</v>
      </c>
      <c r="AY1657" s="20" t="s">
        <v>308</v>
      </c>
      <c r="BE1657" s="228">
        <f>IF(N1657="základní",J1657,0)</f>
        <v>0</v>
      </c>
      <c r="BF1657" s="228">
        <f>IF(N1657="snížená",J1657,0)</f>
        <v>0</v>
      </c>
      <c r="BG1657" s="228">
        <f>IF(N1657="zákl. přenesená",J1657,0)</f>
        <v>0</v>
      </c>
      <c r="BH1657" s="228">
        <f>IF(N1657="sníž. přenesená",J1657,0)</f>
        <v>0</v>
      </c>
      <c r="BI1657" s="228">
        <f>IF(N1657="nulová",J1657,0)</f>
        <v>0</v>
      </c>
      <c r="BJ1657" s="20" t="s">
        <v>83</v>
      </c>
      <c r="BK1657" s="228">
        <f>ROUND(I1657*H1657,2)</f>
        <v>0</v>
      </c>
      <c r="BL1657" s="20" t="s">
        <v>782</v>
      </c>
      <c r="BM1657" s="227" t="s">
        <v>4163</v>
      </c>
    </row>
    <row r="1658" s="14" customFormat="1">
      <c r="A1658" s="14"/>
      <c r="B1658" s="249"/>
      <c r="C1658" s="250"/>
      <c r="D1658" s="236" t="s">
        <v>319</v>
      </c>
      <c r="E1658" s="251" t="s">
        <v>19</v>
      </c>
      <c r="F1658" s="252" t="s">
        <v>3032</v>
      </c>
      <c r="G1658" s="250"/>
      <c r="H1658" s="251" t="s">
        <v>19</v>
      </c>
      <c r="I1658" s="253"/>
      <c r="J1658" s="250"/>
      <c r="K1658" s="250"/>
      <c r="L1658" s="254"/>
      <c r="M1658" s="255"/>
      <c r="N1658" s="256"/>
      <c r="O1658" s="256"/>
      <c r="P1658" s="256"/>
      <c r="Q1658" s="256"/>
      <c r="R1658" s="256"/>
      <c r="S1658" s="256"/>
      <c r="T1658" s="257"/>
      <c r="U1658" s="14"/>
      <c r="V1658" s="14"/>
      <c r="W1658" s="14"/>
      <c r="X1658" s="14"/>
      <c r="Y1658" s="14"/>
      <c r="Z1658" s="14"/>
      <c r="AA1658" s="14"/>
      <c r="AB1658" s="14"/>
      <c r="AC1658" s="14"/>
      <c r="AD1658" s="14"/>
      <c r="AE1658" s="14"/>
      <c r="AT1658" s="258" t="s">
        <v>319</v>
      </c>
      <c r="AU1658" s="258" t="s">
        <v>85</v>
      </c>
      <c r="AV1658" s="14" t="s">
        <v>83</v>
      </c>
      <c r="AW1658" s="14" t="s">
        <v>37</v>
      </c>
      <c r="AX1658" s="14" t="s">
        <v>76</v>
      </c>
      <c r="AY1658" s="258" t="s">
        <v>308</v>
      </c>
    </row>
    <row r="1659" s="14" customFormat="1">
      <c r="A1659" s="14"/>
      <c r="B1659" s="249"/>
      <c r="C1659" s="250"/>
      <c r="D1659" s="236" t="s">
        <v>319</v>
      </c>
      <c r="E1659" s="251" t="s">
        <v>19</v>
      </c>
      <c r="F1659" s="252" t="s">
        <v>4164</v>
      </c>
      <c r="G1659" s="250"/>
      <c r="H1659" s="251" t="s">
        <v>19</v>
      </c>
      <c r="I1659" s="253"/>
      <c r="J1659" s="250"/>
      <c r="K1659" s="250"/>
      <c r="L1659" s="254"/>
      <c r="M1659" s="255"/>
      <c r="N1659" s="256"/>
      <c r="O1659" s="256"/>
      <c r="P1659" s="256"/>
      <c r="Q1659" s="256"/>
      <c r="R1659" s="256"/>
      <c r="S1659" s="256"/>
      <c r="T1659" s="257"/>
      <c r="U1659" s="14"/>
      <c r="V1659" s="14"/>
      <c r="W1659" s="14"/>
      <c r="X1659" s="14"/>
      <c r="Y1659" s="14"/>
      <c r="Z1659" s="14"/>
      <c r="AA1659" s="14"/>
      <c r="AB1659" s="14"/>
      <c r="AC1659" s="14"/>
      <c r="AD1659" s="14"/>
      <c r="AE1659" s="14"/>
      <c r="AT1659" s="258" t="s">
        <v>319</v>
      </c>
      <c r="AU1659" s="258" t="s">
        <v>85</v>
      </c>
      <c r="AV1659" s="14" t="s">
        <v>83</v>
      </c>
      <c r="AW1659" s="14" t="s">
        <v>37</v>
      </c>
      <c r="AX1659" s="14" t="s">
        <v>76</v>
      </c>
      <c r="AY1659" s="258" t="s">
        <v>308</v>
      </c>
    </row>
    <row r="1660" s="13" customFormat="1">
      <c r="A1660" s="13"/>
      <c r="B1660" s="234"/>
      <c r="C1660" s="235"/>
      <c r="D1660" s="236" t="s">
        <v>319</v>
      </c>
      <c r="E1660" s="237" t="s">
        <v>19</v>
      </c>
      <c r="F1660" s="238" t="s">
        <v>3379</v>
      </c>
      <c r="G1660" s="235"/>
      <c r="H1660" s="239">
        <v>148</v>
      </c>
      <c r="I1660" s="240"/>
      <c r="J1660" s="235"/>
      <c r="K1660" s="235"/>
      <c r="L1660" s="241"/>
      <c r="M1660" s="242"/>
      <c r="N1660" s="243"/>
      <c r="O1660" s="243"/>
      <c r="P1660" s="243"/>
      <c r="Q1660" s="243"/>
      <c r="R1660" s="243"/>
      <c r="S1660" s="243"/>
      <c r="T1660" s="244"/>
      <c r="U1660" s="13"/>
      <c r="V1660" s="13"/>
      <c r="W1660" s="13"/>
      <c r="X1660" s="13"/>
      <c r="Y1660" s="13"/>
      <c r="Z1660" s="13"/>
      <c r="AA1660" s="13"/>
      <c r="AB1660" s="13"/>
      <c r="AC1660" s="13"/>
      <c r="AD1660" s="13"/>
      <c r="AE1660" s="13"/>
      <c r="AT1660" s="245" t="s">
        <v>319</v>
      </c>
      <c r="AU1660" s="245" t="s">
        <v>85</v>
      </c>
      <c r="AV1660" s="13" t="s">
        <v>85</v>
      </c>
      <c r="AW1660" s="13" t="s">
        <v>37</v>
      </c>
      <c r="AX1660" s="13" t="s">
        <v>83</v>
      </c>
      <c r="AY1660" s="245" t="s">
        <v>308</v>
      </c>
    </row>
    <row r="1661" s="2" customFormat="1" ht="24.15" customHeight="1">
      <c r="A1661" s="41"/>
      <c r="B1661" s="42"/>
      <c r="C1661" s="216" t="s">
        <v>4165</v>
      </c>
      <c r="D1661" s="216" t="s">
        <v>310</v>
      </c>
      <c r="E1661" s="217" t="s">
        <v>4166</v>
      </c>
      <c r="F1661" s="218" t="s">
        <v>4167</v>
      </c>
      <c r="G1661" s="219" t="s">
        <v>323</v>
      </c>
      <c r="H1661" s="220">
        <v>3</v>
      </c>
      <c r="I1661" s="221"/>
      <c r="J1661" s="222">
        <f>ROUND(I1661*H1661,2)</f>
        <v>0</v>
      </c>
      <c r="K1661" s="218" t="s">
        <v>314</v>
      </c>
      <c r="L1661" s="47"/>
      <c r="M1661" s="223" t="s">
        <v>19</v>
      </c>
      <c r="N1661" s="224" t="s">
        <v>47</v>
      </c>
      <c r="O1661" s="87"/>
      <c r="P1661" s="225">
        <f>O1661*H1661</f>
        <v>0</v>
      </c>
      <c r="Q1661" s="225">
        <v>0</v>
      </c>
      <c r="R1661" s="225">
        <f>Q1661*H1661</f>
        <v>0</v>
      </c>
      <c r="S1661" s="225">
        <v>0</v>
      </c>
      <c r="T1661" s="226">
        <f>S1661*H1661</f>
        <v>0</v>
      </c>
      <c r="U1661" s="41"/>
      <c r="V1661" s="41"/>
      <c r="W1661" s="41"/>
      <c r="X1661" s="41"/>
      <c r="Y1661" s="41"/>
      <c r="Z1661" s="41"/>
      <c r="AA1661" s="41"/>
      <c r="AB1661" s="41"/>
      <c r="AC1661" s="41"/>
      <c r="AD1661" s="41"/>
      <c r="AE1661" s="41"/>
      <c r="AR1661" s="227" t="s">
        <v>782</v>
      </c>
      <c r="AT1661" s="227" t="s">
        <v>310</v>
      </c>
      <c r="AU1661" s="227" t="s">
        <v>85</v>
      </c>
      <c r="AY1661" s="20" t="s">
        <v>308</v>
      </c>
      <c r="BE1661" s="228">
        <f>IF(N1661="základní",J1661,0)</f>
        <v>0</v>
      </c>
      <c r="BF1661" s="228">
        <f>IF(N1661="snížená",J1661,0)</f>
        <v>0</v>
      </c>
      <c r="BG1661" s="228">
        <f>IF(N1661="zákl. přenesená",J1661,0)</f>
        <v>0</v>
      </c>
      <c r="BH1661" s="228">
        <f>IF(N1661="sníž. přenesená",J1661,0)</f>
        <v>0</v>
      </c>
      <c r="BI1661" s="228">
        <f>IF(N1661="nulová",J1661,0)</f>
        <v>0</v>
      </c>
      <c r="BJ1661" s="20" t="s">
        <v>83</v>
      </c>
      <c r="BK1661" s="228">
        <f>ROUND(I1661*H1661,2)</f>
        <v>0</v>
      </c>
      <c r="BL1661" s="20" t="s">
        <v>782</v>
      </c>
      <c r="BM1661" s="227" t="s">
        <v>4168</v>
      </c>
    </row>
    <row r="1662" s="2" customFormat="1">
      <c r="A1662" s="41"/>
      <c r="B1662" s="42"/>
      <c r="C1662" s="43"/>
      <c r="D1662" s="229" t="s">
        <v>317</v>
      </c>
      <c r="E1662" s="43"/>
      <c r="F1662" s="230" t="s">
        <v>4169</v>
      </c>
      <c r="G1662" s="43"/>
      <c r="H1662" s="43"/>
      <c r="I1662" s="231"/>
      <c r="J1662" s="43"/>
      <c r="K1662" s="43"/>
      <c r="L1662" s="47"/>
      <c r="M1662" s="232"/>
      <c r="N1662" s="233"/>
      <c r="O1662" s="87"/>
      <c r="P1662" s="87"/>
      <c r="Q1662" s="87"/>
      <c r="R1662" s="87"/>
      <c r="S1662" s="87"/>
      <c r="T1662" s="88"/>
      <c r="U1662" s="41"/>
      <c r="V1662" s="41"/>
      <c r="W1662" s="41"/>
      <c r="X1662" s="41"/>
      <c r="Y1662" s="41"/>
      <c r="Z1662" s="41"/>
      <c r="AA1662" s="41"/>
      <c r="AB1662" s="41"/>
      <c r="AC1662" s="41"/>
      <c r="AD1662" s="41"/>
      <c r="AE1662" s="41"/>
      <c r="AT1662" s="20" t="s">
        <v>317</v>
      </c>
      <c r="AU1662" s="20" t="s">
        <v>85</v>
      </c>
    </row>
    <row r="1663" s="14" customFormat="1">
      <c r="A1663" s="14"/>
      <c r="B1663" s="249"/>
      <c r="C1663" s="250"/>
      <c r="D1663" s="236" t="s">
        <v>319</v>
      </c>
      <c r="E1663" s="251" t="s">
        <v>19</v>
      </c>
      <c r="F1663" s="252" t="s">
        <v>3032</v>
      </c>
      <c r="G1663" s="250"/>
      <c r="H1663" s="251" t="s">
        <v>19</v>
      </c>
      <c r="I1663" s="253"/>
      <c r="J1663" s="250"/>
      <c r="K1663" s="250"/>
      <c r="L1663" s="254"/>
      <c r="M1663" s="255"/>
      <c r="N1663" s="256"/>
      <c r="O1663" s="256"/>
      <c r="P1663" s="256"/>
      <c r="Q1663" s="256"/>
      <c r="R1663" s="256"/>
      <c r="S1663" s="256"/>
      <c r="T1663" s="257"/>
      <c r="U1663" s="14"/>
      <c r="V1663" s="14"/>
      <c r="W1663" s="14"/>
      <c r="X1663" s="14"/>
      <c r="Y1663" s="14"/>
      <c r="Z1663" s="14"/>
      <c r="AA1663" s="14"/>
      <c r="AB1663" s="14"/>
      <c r="AC1663" s="14"/>
      <c r="AD1663" s="14"/>
      <c r="AE1663" s="14"/>
      <c r="AT1663" s="258" t="s">
        <v>319</v>
      </c>
      <c r="AU1663" s="258" t="s">
        <v>85</v>
      </c>
      <c r="AV1663" s="14" t="s">
        <v>83</v>
      </c>
      <c r="AW1663" s="14" t="s">
        <v>37</v>
      </c>
      <c r="AX1663" s="14" t="s">
        <v>76</v>
      </c>
      <c r="AY1663" s="258" t="s">
        <v>308</v>
      </c>
    </row>
    <row r="1664" s="14" customFormat="1">
      <c r="A1664" s="14"/>
      <c r="B1664" s="249"/>
      <c r="C1664" s="250"/>
      <c r="D1664" s="236" t="s">
        <v>319</v>
      </c>
      <c r="E1664" s="251" t="s">
        <v>19</v>
      </c>
      <c r="F1664" s="252" t="s">
        <v>4170</v>
      </c>
      <c r="G1664" s="250"/>
      <c r="H1664" s="251" t="s">
        <v>19</v>
      </c>
      <c r="I1664" s="253"/>
      <c r="J1664" s="250"/>
      <c r="K1664" s="250"/>
      <c r="L1664" s="254"/>
      <c r="M1664" s="255"/>
      <c r="N1664" s="256"/>
      <c r="O1664" s="256"/>
      <c r="P1664" s="256"/>
      <c r="Q1664" s="256"/>
      <c r="R1664" s="256"/>
      <c r="S1664" s="256"/>
      <c r="T1664" s="257"/>
      <c r="U1664" s="14"/>
      <c r="V1664" s="14"/>
      <c r="W1664" s="14"/>
      <c r="X1664" s="14"/>
      <c r="Y1664" s="14"/>
      <c r="Z1664" s="14"/>
      <c r="AA1664" s="14"/>
      <c r="AB1664" s="14"/>
      <c r="AC1664" s="14"/>
      <c r="AD1664" s="14"/>
      <c r="AE1664" s="14"/>
      <c r="AT1664" s="258" t="s">
        <v>319</v>
      </c>
      <c r="AU1664" s="258" t="s">
        <v>85</v>
      </c>
      <c r="AV1664" s="14" t="s">
        <v>83</v>
      </c>
      <c r="AW1664" s="14" t="s">
        <v>37</v>
      </c>
      <c r="AX1664" s="14" t="s">
        <v>76</v>
      </c>
      <c r="AY1664" s="258" t="s">
        <v>308</v>
      </c>
    </row>
    <row r="1665" s="13" customFormat="1">
      <c r="A1665" s="13"/>
      <c r="B1665" s="234"/>
      <c r="C1665" s="235"/>
      <c r="D1665" s="236" t="s">
        <v>319</v>
      </c>
      <c r="E1665" s="237" t="s">
        <v>19</v>
      </c>
      <c r="F1665" s="238" t="s">
        <v>150</v>
      </c>
      <c r="G1665" s="235"/>
      <c r="H1665" s="239">
        <v>3</v>
      </c>
      <c r="I1665" s="240"/>
      <c r="J1665" s="235"/>
      <c r="K1665" s="235"/>
      <c r="L1665" s="241"/>
      <c r="M1665" s="242"/>
      <c r="N1665" s="243"/>
      <c r="O1665" s="243"/>
      <c r="P1665" s="243"/>
      <c r="Q1665" s="243"/>
      <c r="R1665" s="243"/>
      <c r="S1665" s="243"/>
      <c r="T1665" s="244"/>
      <c r="U1665" s="13"/>
      <c r="V1665" s="13"/>
      <c r="W1665" s="13"/>
      <c r="X1665" s="13"/>
      <c r="Y1665" s="13"/>
      <c r="Z1665" s="13"/>
      <c r="AA1665" s="13"/>
      <c r="AB1665" s="13"/>
      <c r="AC1665" s="13"/>
      <c r="AD1665" s="13"/>
      <c r="AE1665" s="13"/>
      <c r="AT1665" s="245" t="s">
        <v>319</v>
      </c>
      <c r="AU1665" s="245" t="s">
        <v>85</v>
      </c>
      <c r="AV1665" s="13" t="s">
        <v>85</v>
      </c>
      <c r="AW1665" s="13" t="s">
        <v>37</v>
      </c>
      <c r="AX1665" s="13" t="s">
        <v>83</v>
      </c>
      <c r="AY1665" s="245" t="s">
        <v>308</v>
      </c>
    </row>
    <row r="1666" s="2" customFormat="1" ht="24.15" customHeight="1">
      <c r="A1666" s="41"/>
      <c r="B1666" s="42"/>
      <c r="C1666" s="216" t="s">
        <v>4171</v>
      </c>
      <c r="D1666" s="216" t="s">
        <v>310</v>
      </c>
      <c r="E1666" s="217" t="s">
        <v>4172</v>
      </c>
      <c r="F1666" s="218" t="s">
        <v>4173</v>
      </c>
      <c r="G1666" s="219" t="s">
        <v>323</v>
      </c>
      <c r="H1666" s="220">
        <v>6</v>
      </c>
      <c r="I1666" s="221"/>
      <c r="J1666" s="222">
        <f>ROUND(I1666*H1666,2)</f>
        <v>0</v>
      </c>
      <c r="K1666" s="218" t="s">
        <v>314</v>
      </c>
      <c r="L1666" s="47"/>
      <c r="M1666" s="223" t="s">
        <v>19</v>
      </c>
      <c r="N1666" s="224" t="s">
        <v>47</v>
      </c>
      <c r="O1666" s="87"/>
      <c r="P1666" s="225">
        <f>O1666*H1666</f>
        <v>0</v>
      </c>
      <c r="Q1666" s="225">
        <v>0</v>
      </c>
      <c r="R1666" s="225">
        <f>Q1666*H1666</f>
        <v>0</v>
      </c>
      <c r="S1666" s="225">
        <v>0</v>
      </c>
      <c r="T1666" s="226">
        <f>S1666*H1666</f>
        <v>0</v>
      </c>
      <c r="U1666" s="41"/>
      <c r="V1666" s="41"/>
      <c r="W1666" s="41"/>
      <c r="X1666" s="41"/>
      <c r="Y1666" s="41"/>
      <c r="Z1666" s="41"/>
      <c r="AA1666" s="41"/>
      <c r="AB1666" s="41"/>
      <c r="AC1666" s="41"/>
      <c r="AD1666" s="41"/>
      <c r="AE1666" s="41"/>
      <c r="AR1666" s="227" t="s">
        <v>782</v>
      </c>
      <c r="AT1666" s="227" t="s">
        <v>310</v>
      </c>
      <c r="AU1666" s="227" t="s">
        <v>85</v>
      </c>
      <c r="AY1666" s="20" t="s">
        <v>308</v>
      </c>
      <c r="BE1666" s="228">
        <f>IF(N1666="základní",J1666,0)</f>
        <v>0</v>
      </c>
      <c r="BF1666" s="228">
        <f>IF(N1666="snížená",J1666,0)</f>
        <v>0</v>
      </c>
      <c r="BG1666" s="228">
        <f>IF(N1666="zákl. přenesená",J1666,0)</f>
        <v>0</v>
      </c>
      <c r="BH1666" s="228">
        <f>IF(N1666="sníž. přenesená",J1666,0)</f>
        <v>0</v>
      </c>
      <c r="BI1666" s="228">
        <f>IF(N1666="nulová",J1666,0)</f>
        <v>0</v>
      </c>
      <c r="BJ1666" s="20" t="s">
        <v>83</v>
      </c>
      <c r="BK1666" s="228">
        <f>ROUND(I1666*H1666,2)</f>
        <v>0</v>
      </c>
      <c r="BL1666" s="20" t="s">
        <v>782</v>
      </c>
      <c r="BM1666" s="227" t="s">
        <v>4174</v>
      </c>
    </row>
    <row r="1667" s="2" customFormat="1">
      <c r="A1667" s="41"/>
      <c r="B1667" s="42"/>
      <c r="C1667" s="43"/>
      <c r="D1667" s="229" t="s">
        <v>317</v>
      </c>
      <c r="E1667" s="43"/>
      <c r="F1667" s="230" t="s">
        <v>4175</v>
      </c>
      <c r="G1667" s="43"/>
      <c r="H1667" s="43"/>
      <c r="I1667" s="231"/>
      <c r="J1667" s="43"/>
      <c r="K1667" s="43"/>
      <c r="L1667" s="47"/>
      <c r="M1667" s="232"/>
      <c r="N1667" s="233"/>
      <c r="O1667" s="87"/>
      <c r="P1667" s="87"/>
      <c r="Q1667" s="87"/>
      <c r="R1667" s="87"/>
      <c r="S1667" s="87"/>
      <c r="T1667" s="88"/>
      <c r="U1667" s="41"/>
      <c r="V1667" s="41"/>
      <c r="W1667" s="41"/>
      <c r="X1667" s="41"/>
      <c r="Y1667" s="41"/>
      <c r="Z1667" s="41"/>
      <c r="AA1667" s="41"/>
      <c r="AB1667" s="41"/>
      <c r="AC1667" s="41"/>
      <c r="AD1667" s="41"/>
      <c r="AE1667" s="41"/>
      <c r="AT1667" s="20" t="s">
        <v>317</v>
      </c>
      <c r="AU1667" s="20" t="s">
        <v>85</v>
      </c>
    </row>
    <row r="1668" s="14" customFormat="1">
      <c r="A1668" s="14"/>
      <c r="B1668" s="249"/>
      <c r="C1668" s="250"/>
      <c r="D1668" s="236" t="s">
        <v>319</v>
      </c>
      <c r="E1668" s="251" t="s">
        <v>19</v>
      </c>
      <c r="F1668" s="252" t="s">
        <v>3032</v>
      </c>
      <c r="G1668" s="250"/>
      <c r="H1668" s="251" t="s">
        <v>19</v>
      </c>
      <c r="I1668" s="253"/>
      <c r="J1668" s="250"/>
      <c r="K1668" s="250"/>
      <c r="L1668" s="254"/>
      <c r="M1668" s="255"/>
      <c r="N1668" s="256"/>
      <c r="O1668" s="256"/>
      <c r="P1668" s="256"/>
      <c r="Q1668" s="256"/>
      <c r="R1668" s="256"/>
      <c r="S1668" s="256"/>
      <c r="T1668" s="257"/>
      <c r="U1668" s="14"/>
      <c r="V1668" s="14"/>
      <c r="W1668" s="14"/>
      <c r="X1668" s="14"/>
      <c r="Y1668" s="14"/>
      <c r="Z1668" s="14"/>
      <c r="AA1668" s="14"/>
      <c r="AB1668" s="14"/>
      <c r="AC1668" s="14"/>
      <c r="AD1668" s="14"/>
      <c r="AE1668" s="14"/>
      <c r="AT1668" s="258" t="s">
        <v>319</v>
      </c>
      <c r="AU1668" s="258" t="s">
        <v>85</v>
      </c>
      <c r="AV1668" s="14" t="s">
        <v>83</v>
      </c>
      <c r="AW1668" s="14" t="s">
        <v>37</v>
      </c>
      <c r="AX1668" s="14" t="s">
        <v>76</v>
      </c>
      <c r="AY1668" s="258" t="s">
        <v>308</v>
      </c>
    </row>
    <row r="1669" s="14" customFormat="1">
      <c r="A1669" s="14"/>
      <c r="B1669" s="249"/>
      <c r="C1669" s="250"/>
      <c r="D1669" s="236" t="s">
        <v>319</v>
      </c>
      <c r="E1669" s="251" t="s">
        <v>19</v>
      </c>
      <c r="F1669" s="252" t="s">
        <v>4176</v>
      </c>
      <c r="G1669" s="250"/>
      <c r="H1669" s="251" t="s">
        <v>19</v>
      </c>
      <c r="I1669" s="253"/>
      <c r="J1669" s="250"/>
      <c r="K1669" s="250"/>
      <c r="L1669" s="254"/>
      <c r="M1669" s="255"/>
      <c r="N1669" s="256"/>
      <c r="O1669" s="256"/>
      <c r="P1669" s="256"/>
      <c r="Q1669" s="256"/>
      <c r="R1669" s="256"/>
      <c r="S1669" s="256"/>
      <c r="T1669" s="257"/>
      <c r="U1669" s="14"/>
      <c r="V1669" s="14"/>
      <c r="W1669" s="14"/>
      <c r="X1669" s="14"/>
      <c r="Y1669" s="14"/>
      <c r="Z1669" s="14"/>
      <c r="AA1669" s="14"/>
      <c r="AB1669" s="14"/>
      <c r="AC1669" s="14"/>
      <c r="AD1669" s="14"/>
      <c r="AE1669" s="14"/>
      <c r="AT1669" s="258" t="s">
        <v>319</v>
      </c>
      <c r="AU1669" s="258" t="s">
        <v>85</v>
      </c>
      <c r="AV1669" s="14" t="s">
        <v>83</v>
      </c>
      <c r="AW1669" s="14" t="s">
        <v>37</v>
      </c>
      <c r="AX1669" s="14" t="s">
        <v>76</v>
      </c>
      <c r="AY1669" s="258" t="s">
        <v>308</v>
      </c>
    </row>
    <row r="1670" s="13" customFormat="1">
      <c r="A1670" s="13"/>
      <c r="B1670" s="234"/>
      <c r="C1670" s="235"/>
      <c r="D1670" s="236" t="s">
        <v>319</v>
      </c>
      <c r="E1670" s="237" t="s">
        <v>19</v>
      </c>
      <c r="F1670" s="238" t="s">
        <v>342</v>
      </c>
      <c r="G1670" s="235"/>
      <c r="H1670" s="239">
        <v>6</v>
      </c>
      <c r="I1670" s="240"/>
      <c r="J1670" s="235"/>
      <c r="K1670" s="235"/>
      <c r="L1670" s="241"/>
      <c r="M1670" s="242"/>
      <c r="N1670" s="243"/>
      <c r="O1670" s="243"/>
      <c r="P1670" s="243"/>
      <c r="Q1670" s="243"/>
      <c r="R1670" s="243"/>
      <c r="S1670" s="243"/>
      <c r="T1670" s="244"/>
      <c r="U1670" s="13"/>
      <c r="V1670" s="13"/>
      <c r="W1670" s="13"/>
      <c r="X1670" s="13"/>
      <c r="Y1670" s="13"/>
      <c r="Z1670" s="13"/>
      <c r="AA1670" s="13"/>
      <c r="AB1670" s="13"/>
      <c r="AC1670" s="13"/>
      <c r="AD1670" s="13"/>
      <c r="AE1670" s="13"/>
      <c r="AT1670" s="245" t="s">
        <v>319</v>
      </c>
      <c r="AU1670" s="245" t="s">
        <v>85</v>
      </c>
      <c r="AV1670" s="13" t="s">
        <v>85</v>
      </c>
      <c r="AW1670" s="13" t="s">
        <v>37</v>
      </c>
      <c r="AX1670" s="13" t="s">
        <v>83</v>
      </c>
      <c r="AY1670" s="245" t="s">
        <v>308</v>
      </c>
    </row>
    <row r="1671" s="2" customFormat="1" ht="16.5" customHeight="1">
      <c r="A1671" s="41"/>
      <c r="B1671" s="42"/>
      <c r="C1671" s="216" t="s">
        <v>4177</v>
      </c>
      <c r="D1671" s="216" t="s">
        <v>310</v>
      </c>
      <c r="E1671" s="217" t="s">
        <v>4178</v>
      </c>
      <c r="F1671" s="218" t="s">
        <v>4179</v>
      </c>
      <c r="G1671" s="219" t="s">
        <v>442</v>
      </c>
      <c r="H1671" s="220">
        <v>1.4159999999999999</v>
      </c>
      <c r="I1671" s="221"/>
      <c r="J1671" s="222">
        <f>ROUND(I1671*H1671,2)</f>
        <v>0</v>
      </c>
      <c r="K1671" s="218" t="s">
        <v>314</v>
      </c>
      <c r="L1671" s="47"/>
      <c r="M1671" s="223" t="s">
        <v>19</v>
      </c>
      <c r="N1671" s="224" t="s">
        <v>47</v>
      </c>
      <c r="O1671" s="87"/>
      <c r="P1671" s="225">
        <f>O1671*H1671</f>
        <v>0</v>
      </c>
      <c r="Q1671" s="225">
        <v>0</v>
      </c>
      <c r="R1671" s="225">
        <f>Q1671*H1671</f>
        <v>0</v>
      </c>
      <c r="S1671" s="225">
        <v>0</v>
      </c>
      <c r="T1671" s="226">
        <f>S1671*H1671</f>
        <v>0</v>
      </c>
      <c r="U1671" s="41"/>
      <c r="V1671" s="41"/>
      <c r="W1671" s="41"/>
      <c r="X1671" s="41"/>
      <c r="Y1671" s="41"/>
      <c r="Z1671" s="41"/>
      <c r="AA1671" s="41"/>
      <c r="AB1671" s="41"/>
      <c r="AC1671" s="41"/>
      <c r="AD1671" s="41"/>
      <c r="AE1671" s="41"/>
      <c r="AR1671" s="227" t="s">
        <v>782</v>
      </c>
      <c r="AT1671" s="227" t="s">
        <v>310</v>
      </c>
      <c r="AU1671" s="227" t="s">
        <v>85</v>
      </c>
      <c r="AY1671" s="20" t="s">
        <v>308</v>
      </c>
      <c r="BE1671" s="228">
        <f>IF(N1671="základní",J1671,0)</f>
        <v>0</v>
      </c>
      <c r="BF1671" s="228">
        <f>IF(N1671="snížená",J1671,0)</f>
        <v>0</v>
      </c>
      <c r="BG1671" s="228">
        <f>IF(N1671="zákl. přenesená",J1671,0)</f>
        <v>0</v>
      </c>
      <c r="BH1671" s="228">
        <f>IF(N1671="sníž. přenesená",J1671,0)</f>
        <v>0</v>
      </c>
      <c r="BI1671" s="228">
        <f>IF(N1671="nulová",J1671,0)</f>
        <v>0</v>
      </c>
      <c r="BJ1671" s="20" t="s">
        <v>83</v>
      </c>
      <c r="BK1671" s="228">
        <f>ROUND(I1671*H1671,2)</f>
        <v>0</v>
      </c>
      <c r="BL1671" s="20" t="s">
        <v>782</v>
      </c>
      <c r="BM1671" s="227" t="s">
        <v>4180</v>
      </c>
    </row>
    <row r="1672" s="2" customFormat="1">
      <c r="A1672" s="41"/>
      <c r="B1672" s="42"/>
      <c r="C1672" s="43"/>
      <c r="D1672" s="229" t="s">
        <v>317</v>
      </c>
      <c r="E1672" s="43"/>
      <c r="F1672" s="230" t="s">
        <v>4181</v>
      </c>
      <c r="G1672" s="43"/>
      <c r="H1672" s="43"/>
      <c r="I1672" s="231"/>
      <c r="J1672" s="43"/>
      <c r="K1672" s="43"/>
      <c r="L1672" s="47"/>
      <c r="M1672" s="232"/>
      <c r="N1672" s="233"/>
      <c r="O1672" s="87"/>
      <c r="P1672" s="87"/>
      <c r="Q1672" s="87"/>
      <c r="R1672" s="87"/>
      <c r="S1672" s="87"/>
      <c r="T1672" s="88"/>
      <c r="U1672" s="41"/>
      <c r="V1672" s="41"/>
      <c r="W1672" s="41"/>
      <c r="X1672" s="41"/>
      <c r="Y1672" s="41"/>
      <c r="Z1672" s="41"/>
      <c r="AA1672" s="41"/>
      <c r="AB1672" s="41"/>
      <c r="AC1672" s="41"/>
      <c r="AD1672" s="41"/>
      <c r="AE1672" s="41"/>
      <c r="AT1672" s="20" t="s">
        <v>317</v>
      </c>
      <c r="AU1672" s="20" t="s">
        <v>85</v>
      </c>
    </row>
    <row r="1673" s="14" customFormat="1">
      <c r="A1673" s="14"/>
      <c r="B1673" s="249"/>
      <c r="C1673" s="250"/>
      <c r="D1673" s="236" t="s">
        <v>319</v>
      </c>
      <c r="E1673" s="251" t="s">
        <v>19</v>
      </c>
      <c r="F1673" s="252" t="s">
        <v>3032</v>
      </c>
      <c r="G1673" s="250"/>
      <c r="H1673" s="251" t="s">
        <v>19</v>
      </c>
      <c r="I1673" s="253"/>
      <c r="J1673" s="250"/>
      <c r="K1673" s="250"/>
      <c r="L1673" s="254"/>
      <c r="M1673" s="255"/>
      <c r="N1673" s="256"/>
      <c r="O1673" s="256"/>
      <c r="P1673" s="256"/>
      <c r="Q1673" s="256"/>
      <c r="R1673" s="256"/>
      <c r="S1673" s="256"/>
      <c r="T1673" s="257"/>
      <c r="U1673" s="14"/>
      <c r="V1673" s="14"/>
      <c r="W1673" s="14"/>
      <c r="X1673" s="14"/>
      <c r="Y1673" s="14"/>
      <c r="Z1673" s="14"/>
      <c r="AA1673" s="14"/>
      <c r="AB1673" s="14"/>
      <c r="AC1673" s="14"/>
      <c r="AD1673" s="14"/>
      <c r="AE1673" s="14"/>
      <c r="AT1673" s="258" t="s">
        <v>319</v>
      </c>
      <c r="AU1673" s="258" t="s">
        <v>85</v>
      </c>
      <c r="AV1673" s="14" t="s">
        <v>83</v>
      </c>
      <c r="AW1673" s="14" t="s">
        <v>37</v>
      </c>
      <c r="AX1673" s="14" t="s">
        <v>76</v>
      </c>
      <c r="AY1673" s="258" t="s">
        <v>308</v>
      </c>
    </row>
    <row r="1674" s="14" customFormat="1">
      <c r="A1674" s="14"/>
      <c r="B1674" s="249"/>
      <c r="C1674" s="250"/>
      <c r="D1674" s="236" t="s">
        <v>319</v>
      </c>
      <c r="E1674" s="251" t="s">
        <v>19</v>
      </c>
      <c r="F1674" s="252" t="s">
        <v>3043</v>
      </c>
      <c r="G1674" s="250"/>
      <c r="H1674" s="251" t="s">
        <v>19</v>
      </c>
      <c r="I1674" s="253"/>
      <c r="J1674" s="250"/>
      <c r="K1674" s="250"/>
      <c r="L1674" s="254"/>
      <c r="M1674" s="255"/>
      <c r="N1674" s="256"/>
      <c r="O1674" s="256"/>
      <c r="P1674" s="256"/>
      <c r="Q1674" s="256"/>
      <c r="R1674" s="256"/>
      <c r="S1674" s="256"/>
      <c r="T1674" s="257"/>
      <c r="U1674" s="14"/>
      <c r="V1674" s="14"/>
      <c r="W1674" s="14"/>
      <c r="X1674" s="14"/>
      <c r="Y1674" s="14"/>
      <c r="Z1674" s="14"/>
      <c r="AA1674" s="14"/>
      <c r="AB1674" s="14"/>
      <c r="AC1674" s="14"/>
      <c r="AD1674" s="14"/>
      <c r="AE1674" s="14"/>
      <c r="AT1674" s="258" t="s">
        <v>319</v>
      </c>
      <c r="AU1674" s="258" t="s">
        <v>85</v>
      </c>
      <c r="AV1674" s="14" t="s">
        <v>83</v>
      </c>
      <c r="AW1674" s="14" t="s">
        <v>37</v>
      </c>
      <c r="AX1674" s="14" t="s">
        <v>76</v>
      </c>
      <c r="AY1674" s="258" t="s">
        <v>308</v>
      </c>
    </row>
    <row r="1675" s="14" customFormat="1">
      <c r="A1675" s="14"/>
      <c r="B1675" s="249"/>
      <c r="C1675" s="250"/>
      <c r="D1675" s="236" t="s">
        <v>319</v>
      </c>
      <c r="E1675" s="251" t="s">
        <v>19</v>
      </c>
      <c r="F1675" s="252" t="s">
        <v>4182</v>
      </c>
      <c r="G1675" s="250"/>
      <c r="H1675" s="251" t="s">
        <v>19</v>
      </c>
      <c r="I1675" s="253"/>
      <c r="J1675" s="250"/>
      <c r="K1675" s="250"/>
      <c r="L1675" s="254"/>
      <c r="M1675" s="255"/>
      <c r="N1675" s="256"/>
      <c r="O1675" s="256"/>
      <c r="P1675" s="256"/>
      <c r="Q1675" s="256"/>
      <c r="R1675" s="256"/>
      <c r="S1675" s="256"/>
      <c r="T1675" s="257"/>
      <c r="U1675" s="14"/>
      <c r="V1675" s="14"/>
      <c r="W1675" s="14"/>
      <c r="X1675" s="14"/>
      <c r="Y1675" s="14"/>
      <c r="Z1675" s="14"/>
      <c r="AA1675" s="14"/>
      <c r="AB1675" s="14"/>
      <c r="AC1675" s="14"/>
      <c r="AD1675" s="14"/>
      <c r="AE1675" s="14"/>
      <c r="AT1675" s="258" t="s">
        <v>319</v>
      </c>
      <c r="AU1675" s="258" t="s">
        <v>85</v>
      </c>
      <c r="AV1675" s="14" t="s">
        <v>83</v>
      </c>
      <c r="AW1675" s="14" t="s">
        <v>37</v>
      </c>
      <c r="AX1675" s="14" t="s">
        <v>76</v>
      </c>
      <c r="AY1675" s="258" t="s">
        <v>308</v>
      </c>
    </row>
    <row r="1676" s="13" customFormat="1">
      <c r="A1676" s="13"/>
      <c r="B1676" s="234"/>
      <c r="C1676" s="235"/>
      <c r="D1676" s="236" t="s">
        <v>319</v>
      </c>
      <c r="E1676" s="237" t="s">
        <v>19</v>
      </c>
      <c r="F1676" s="238" t="s">
        <v>3045</v>
      </c>
      <c r="G1676" s="235"/>
      <c r="H1676" s="239">
        <v>0.216</v>
      </c>
      <c r="I1676" s="240"/>
      <c r="J1676" s="235"/>
      <c r="K1676" s="235"/>
      <c r="L1676" s="241"/>
      <c r="M1676" s="242"/>
      <c r="N1676" s="243"/>
      <c r="O1676" s="243"/>
      <c r="P1676" s="243"/>
      <c r="Q1676" s="243"/>
      <c r="R1676" s="243"/>
      <c r="S1676" s="243"/>
      <c r="T1676" s="244"/>
      <c r="U1676" s="13"/>
      <c r="V1676" s="13"/>
      <c r="W1676" s="13"/>
      <c r="X1676" s="13"/>
      <c r="Y1676" s="13"/>
      <c r="Z1676" s="13"/>
      <c r="AA1676" s="13"/>
      <c r="AB1676" s="13"/>
      <c r="AC1676" s="13"/>
      <c r="AD1676" s="13"/>
      <c r="AE1676" s="13"/>
      <c r="AT1676" s="245" t="s">
        <v>319</v>
      </c>
      <c r="AU1676" s="245" t="s">
        <v>85</v>
      </c>
      <c r="AV1676" s="13" t="s">
        <v>85</v>
      </c>
      <c r="AW1676" s="13" t="s">
        <v>37</v>
      </c>
      <c r="AX1676" s="13" t="s">
        <v>76</v>
      </c>
      <c r="AY1676" s="245" t="s">
        <v>308</v>
      </c>
    </row>
    <row r="1677" s="14" customFormat="1">
      <c r="A1677" s="14"/>
      <c r="B1677" s="249"/>
      <c r="C1677" s="250"/>
      <c r="D1677" s="236" t="s">
        <v>319</v>
      </c>
      <c r="E1677" s="251" t="s">
        <v>19</v>
      </c>
      <c r="F1677" s="252" t="s">
        <v>3032</v>
      </c>
      <c r="G1677" s="250"/>
      <c r="H1677" s="251" t="s">
        <v>19</v>
      </c>
      <c r="I1677" s="253"/>
      <c r="J1677" s="250"/>
      <c r="K1677" s="250"/>
      <c r="L1677" s="254"/>
      <c r="M1677" s="255"/>
      <c r="N1677" s="256"/>
      <c r="O1677" s="256"/>
      <c r="P1677" s="256"/>
      <c r="Q1677" s="256"/>
      <c r="R1677" s="256"/>
      <c r="S1677" s="256"/>
      <c r="T1677" s="257"/>
      <c r="U1677" s="14"/>
      <c r="V1677" s="14"/>
      <c r="W1677" s="14"/>
      <c r="X1677" s="14"/>
      <c r="Y1677" s="14"/>
      <c r="Z1677" s="14"/>
      <c r="AA1677" s="14"/>
      <c r="AB1677" s="14"/>
      <c r="AC1677" s="14"/>
      <c r="AD1677" s="14"/>
      <c r="AE1677" s="14"/>
      <c r="AT1677" s="258" t="s">
        <v>319</v>
      </c>
      <c r="AU1677" s="258" t="s">
        <v>85</v>
      </c>
      <c r="AV1677" s="14" t="s">
        <v>83</v>
      </c>
      <c r="AW1677" s="14" t="s">
        <v>37</v>
      </c>
      <c r="AX1677" s="14" t="s">
        <v>76</v>
      </c>
      <c r="AY1677" s="258" t="s">
        <v>308</v>
      </c>
    </row>
    <row r="1678" s="14" customFormat="1">
      <c r="A1678" s="14"/>
      <c r="B1678" s="249"/>
      <c r="C1678" s="250"/>
      <c r="D1678" s="236" t="s">
        <v>319</v>
      </c>
      <c r="E1678" s="251" t="s">
        <v>19</v>
      </c>
      <c r="F1678" s="252" t="s">
        <v>4183</v>
      </c>
      <c r="G1678" s="250"/>
      <c r="H1678" s="251" t="s">
        <v>19</v>
      </c>
      <c r="I1678" s="253"/>
      <c r="J1678" s="250"/>
      <c r="K1678" s="250"/>
      <c r="L1678" s="254"/>
      <c r="M1678" s="255"/>
      <c r="N1678" s="256"/>
      <c r="O1678" s="256"/>
      <c r="P1678" s="256"/>
      <c r="Q1678" s="256"/>
      <c r="R1678" s="256"/>
      <c r="S1678" s="256"/>
      <c r="T1678" s="257"/>
      <c r="U1678" s="14"/>
      <c r="V1678" s="14"/>
      <c r="W1678" s="14"/>
      <c r="X1678" s="14"/>
      <c r="Y1678" s="14"/>
      <c r="Z1678" s="14"/>
      <c r="AA1678" s="14"/>
      <c r="AB1678" s="14"/>
      <c r="AC1678" s="14"/>
      <c r="AD1678" s="14"/>
      <c r="AE1678" s="14"/>
      <c r="AT1678" s="258" t="s">
        <v>319</v>
      </c>
      <c r="AU1678" s="258" t="s">
        <v>85</v>
      </c>
      <c r="AV1678" s="14" t="s">
        <v>83</v>
      </c>
      <c r="AW1678" s="14" t="s">
        <v>37</v>
      </c>
      <c r="AX1678" s="14" t="s">
        <v>76</v>
      </c>
      <c r="AY1678" s="258" t="s">
        <v>308</v>
      </c>
    </row>
    <row r="1679" s="13" customFormat="1">
      <c r="A1679" s="13"/>
      <c r="B1679" s="234"/>
      <c r="C1679" s="235"/>
      <c r="D1679" s="236" t="s">
        <v>319</v>
      </c>
      <c r="E1679" s="237" t="s">
        <v>19</v>
      </c>
      <c r="F1679" s="238" t="s">
        <v>3049</v>
      </c>
      <c r="G1679" s="235"/>
      <c r="H1679" s="239">
        <v>1.2</v>
      </c>
      <c r="I1679" s="240"/>
      <c r="J1679" s="235"/>
      <c r="K1679" s="235"/>
      <c r="L1679" s="241"/>
      <c r="M1679" s="242"/>
      <c r="N1679" s="243"/>
      <c r="O1679" s="243"/>
      <c r="P1679" s="243"/>
      <c r="Q1679" s="243"/>
      <c r="R1679" s="243"/>
      <c r="S1679" s="243"/>
      <c r="T1679" s="244"/>
      <c r="U1679" s="13"/>
      <c r="V1679" s="13"/>
      <c r="W1679" s="13"/>
      <c r="X1679" s="13"/>
      <c r="Y1679" s="13"/>
      <c r="Z1679" s="13"/>
      <c r="AA1679" s="13"/>
      <c r="AB1679" s="13"/>
      <c r="AC1679" s="13"/>
      <c r="AD1679" s="13"/>
      <c r="AE1679" s="13"/>
      <c r="AT1679" s="245" t="s">
        <v>319</v>
      </c>
      <c r="AU1679" s="245" t="s">
        <v>85</v>
      </c>
      <c r="AV1679" s="13" t="s">
        <v>85</v>
      </c>
      <c r="AW1679" s="13" t="s">
        <v>37</v>
      </c>
      <c r="AX1679" s="13" t="s">
        <v>76</v>
      </c>
      <c r="AY1679" s="245" t="s">
        <v>308</v>
      </c>
    </row>
    <row r="1680" s="15" customFormat="1">
      <c r="A1680" s="15"/>
      <c r="B1680" s="259"/>
      <c r="C1680" s="260"/>
      <c r="D1680" s="236" t="s">
        <v>319</v>
      </c>
      <c r="E1680" s="261" t="s">
        <v>19</v>
      </c>
      <c r="F1680" s="262" t="s">
        <v>448</v>
      </c>
      <c r="G1680" s="260"/>
      <c r="H1680" s="263">
        <v>1.4159999999999999</v>
      </c>
      <c r="I1680" s="264"/>
      <c r="J1680" s="260"/>
      <c r="K1680" s="260"/>
      <c r="L1680" s="265"/>
      <c r="M1680" s="266"/>
      <c r="N1680" s="267"/>
      <c r="O1680" s="267"/>
      <c r="P1680" s="267"/>
      <c r="Q1680" s="267"/>
      <c r="R1680" s="267"/>
      <c r="S1680" s="267"/>
      <c r="T1680" s="268"/>
      <c r="U1680" s="15"/>
      <c r="V1680" s="15"/>
      <c r="W1680" s="15"/>
      <c r="X1680" s="15"/>
      <c r="Y1680" s="15"/>
      <c r="Z1680" s="15"/>
      <c r="AA1680" s="15"/>
      <c r="AB1680" s="15"/>
      <c r="AC1680" s="15"/>
      <c r="AD1680" s="15"/>
      <c r="AE1680" s="15"/>
      <c r="AT1680" s="269" t="s">
        <v>319</v>
      </c>
      <c r="AU1680" s="269" t="s">
        <v>85</v>
      </c>
      <c r="AV1680" s="15" t="s">
        <v>315</v>
      </c>
      <c r="AW1680" s="15" t="s">
        <v>37</v>
      </c>
      <c r="AX1680" s="15" t="s">
        <v>83</v>
      </c>
      <c r="AY1680" s="269" t="s">
        <v>308</v>
      </c>
    </row>
    <row r="1681" s="2" customFormat="1" ht="24.15" customHeight="1">
      <c r="A1681" s="41"/>
      <c r="B1681" s="42"/>
      <c r="C1681" s="216" t="s">
        <v>4184</v>
      </c>
      <c r="D1681" s="216" t="s">
        <v>310</v>
      </c>
      <c r="E1681" s="217" t="s">
        <v>4185</v>
      </c>
      <c r="F1681" s="218" t="s">
        <v>4186</v>
      </c>
      <c r="G1681" s="219" t="s">
        <v>442</v>
      </c>
      <c r="H1681" s="220">
        <v>1.7</v>
      </c>
      <c r="I1681" s="221"/>
      <c r="J1681" s="222">
        <f>ROUND(I1681*H1681,2)</f>
        <v>0</v>
      </c>
      <c r="K1681" s="218" t="s">
        <v>314</v>
      </c>
      <c r="L1681" s="47"/>
      <c r="M1681" s="223" t="s">
        <v>19</v>
      </c>
      <c r="N1681" s="224" t="s">
        <v>47</v>
      </c>
      <c r="O1681" s="87"/>
      <c r="P1681" s="225">
        <f>O1681*H1681</f>
        <v>0</v>
      </c>
      <c r="Q1681" s="225">
        <v>0</v>
      </c>
      <c r="R1681" s="225">
        <f>Q1681*H1681</f>
        <v>0</v>
      </c>
      <c r="S1681" s="225">
        <v>0</v>
      </c>
      <c r="T1681" s="226">
        <f>S1681*H1681</f>
        <v>0</v>
      </c>
      <c r="U1681" s="41"/>
      <c r="V1681" s="41"/>
      <c r="W1681" s="41"/>
      <c r="X1681" s="41"/>
      <c r="Y1681" s="41"/>
      <c r="Z1681" s="41"/>
      <c r="AA1681" s="41"/>
      <c r="AB1681" s="41"/>
      <c r="AC1681" s="41"/>
      <c r="AD1681" s="41"/>
      <c r="AE1681" s="41"/>
      <c r="AR1681" s="227" t="s">
        <v>782</v>
      </c>
      <c r="AT1681" s="227" t="s">
        <v>310</v>
      </c>
      <c r="AU1681" s="227" t="s">
        <v>85</v>
      </c>
      <c r="AY1681" s="20" t="s">
        <v>308</v>
      </c>
      <c r="BE1681" s="228">
        <f>IF(N1681="základní",J1681,0)</f>
        <v>0</v>
      </c>
      <c r="BF1681" s="228">
        <f>IF(N1681="snížená",J1681,0)</f>
        <v>0</v>
      </c>
      <c r="BG1681" s="228">
        <f>IF(N1681="zákl. přenesená",J1681,0)</f>
        <v>0</v>
      </c>
      <c r="BH1681" s="228">
        <f>IF(N1681="sníž. přenesená",J1681,0)</f>
        <v>0</v>
      </c>
      <c r="BI1681" s="228">
        <f>IF(N1681="nulová",J1681,0)</f>
        <v>0</v>
      </c>
      <c r="BJ1681" s="20" t="s">
        <v>83</v>
      </c>
      <c r="BK1681" s="228">
        <f>ROUND(I1681*H1681,2)</f>
        <v>0</v>
      </c>
      <c r="BL1681" s="20" t="s">
        <v>782</v>
      </c>
      <c r="BM1681" s="227" t="s">
        <v>4187</v>
      </c>
    </row>
    <row r="1682" s="2" customFormat="1">
      <c r="A1682" s="41"/>
      <c r="B1682" s="42"/>
      <c r="C1682" s="43"/>
      <c r="D1682" s="229" t="s">
        <v>317</v>
      </c>
      <c r="E1682" s="43"/>
      <c r="F1682" s="230" t="s">
        <v>4188</v>
      </c>
      <c r="G1682" s="43"/>
      <c r="H1682" s="43"/>
      <c r="I1682" s="231"/>
      <c r="J1682" s="43"/>
      <c r="K1682" s="43"/>
      <c r="L1682" s="47"/>
      <c r="M1682" s="232"/>
      <c r="N1682" s="233"/>
      <c r="O1682" s="87"/>
      <c r="P1682" s="87"/>
      <c r="Q1682" s="87"/>
      <c r="R1682" s="87"/>
      <c r="S1682" s="87"/>
      <c r="T1682" s="88"/>
      <c r="U1682" s="41"/>
      <c r="V1682" s="41"/>
      <c r="W1682" s="41"/>
      <c r="X1682" s="41"/>
      <c r="Y1682" s="41"/>
      <c r="Z1682" s="41"/>
      <c r="AA1682" s="41"/>
      <c r="AB1682" s="41"/>
      <c r="AC1682" s="41"/>
      <c r="AD1682" s="41"/>
      <c r="AE1682" s="41"/>
      <c r="AT1682" s="20" t="s">
        <v>317</v>
      </c>
      <c r="AU1682" s="20" t="s">
        <v>85</v>
      </c>
    </row>
    <row r="1683" s="14" customFormat="1">
      <c r="A1683" s="14"/>
      <c r="B1683" s="249"/>
      <c r="C1683" s="250"/>
      <c r="D1683" s="236" t="s">
        <v>319</v>
      </c>
      <c r="E1683" s="251" t="s">
        <v>19</v>
      </c>
      <c r="F1683" s="252" t="s">
        <v>3032</v>
      </c>
      <c r="G1683" s="250"/>
      <c r="H1683" s="251" t="s">
        <v>19</v>
      </c>
      <c r="I1683" s="253"/>
      <c r="J1683" s="250"/>
      <c r="K1683" s="250"/>
      <c r="L1683" s="254"/>
      <c r="M1683" s="255"/>
      <c r="N1683" s="256"/>
      <c r="O1683" s="256"/>
      <c r="P1683" s="256"/>
      <c r="Q1683" s="256"/>
      <c r="R1683" s="256"/>
      <c r="S1683" s="256"/>
      <c r="T1683" s="257"/>
      <c r="U1683" s="14"/>
      <c r="V1683" s="14"/>
      <c r="W1683" s="14"/>
      <c r="X1683" s="14"/>
      <c r="Y1683" s="14"/>
      <c r="Z1683" s="14"/>
      <c r="AA1683" s="14"/>
      <c r="AB1683" s="14"/>
      <c r="AC1683" s="14"/>
      <c r="AD1683" s="14"/>
      <c r="AE1683" s="14"/>
      <c r="AT1683" s="258" t="s">
        <v>319</v>
      </c>
      <c r="AU1683" s="258" t="s">
        <v>85</v>
      </c>
      <c r="AV1683" s="14" t="s">
        <v>83</v>
      </c>
      <c r="AW1683" s="14" t="s">
        <v>37</v>
      </c>
      <c r="AX1683" s="14" t="s">
        <v>76</v>
      </c>
      <c r="AY1683" s="258" t="s">
        <v>308</v>
      </c>
    </row>
    <row r="1684" s="14" customFormat="1">
      <c r="A1684" s="14"/>
      <c r="B1684" s="249"/>
      <c r="C1684" s="250"/>
      <c r="D1684" s="236" t="s">
        <v>319</v>
      </c>
      <c r="E1684" s="251" t="s">
        <v>19</v>
      </c>
      <c r="F1684" s="252" t="s">
        <v>3043</v>
      </c>
      <c r="G1684" s="250"/>
      <c r="H1684" s="251" t="s">
        <v>19</v>
      </c>
      <c r="I1684" s="253"/>
      <c r="J1684" s="250"/>
      <c r="K1684" s="250"/>
      <c r="L1684" s="254"/>
      <c r="M1684" s="255"/>
      <c r="N1684" s="256"/>
      <c r="O1684" s="256"/>
      <c r="P1684" s="256"/>
      <c r="Q1684" s="256"/>
      <c r="R1684" s="256"/>
      <c r="S1684" s="256"/>
      <c r="T1684" s="257"/>
      <c r="U1684" s="14"/>
      <c r="V1684" s="14"/>
      <c r="W1684" s="14"/>
      <c r="X1684" s="14"/>
      <c r="Y1684" s="14"/>
      <c r="Z1684" s="14"/>
      <c r="AA1684" s="14"/>
      <c r="AB1684" s="14"/>
      <c r="AC1684" s="14"/>
      <c r="AD1684" s="14"/>
      <c r="AE1684" s="14"/>
      <c r="AT1684" s="258" t="s">
        <v>319</v>
      </c>
      <c r="AU1684" s="258" t="s">
        <v>85</v>
      </c>
      <c r="AV1684" s="14" t="s">
        <v>83</v>
      </c>
      <c r="AW1684" s="14" t="s">
        <v>37</v>
      </c>
      <c r="AX1684" s="14" t="s">
        <v>76</v>
      </c>
      <c r="AY1684" s="258" t="s">
        <v>308</v>
      </c>
    </row>
    <row r="1685" s="14" customFormat="1">
      <c r="A1685" s="14"/>
      <c r="B1685" s="249"/>
      <c r="C1685" s="250"/>
      <c r="D1685" s="236" t="s">
        <v>319</v>
      </c>
      <c r="E1685" s="251" t="s">
        <v>19</v>
      </c>
      <c r="F1685" s="252" t="s">
        <v>4189</v>
      </c>
      <c r="G1685" s="250"/>
      <c r="H1685" s="251" t="s">
        <v>19</v>
      </c>
      <c r="I1685" s="253"/>
      <c r="J1685" s="250"/>
      <c r="K1685" s="250"/>
      <c r="L1685" s="254"/>
      <c r="M1685" s="255"/>
      <c r="N1685" s="256"/>
      <c r="O1685" s="256"/>
      <c r="P1685" s="256"/>
      <c r="Q1685" s="256"/>
      <c r="R1685" s="256"/>
      <c r="S1685" s="256"/>
      <c r="T1685" s="257"/>
      <c r="U1685" s="14"/>
      <c r="V1685" s="14"/>
      <c r="W1685" s="14"/>
      <c r="X1685" s="14"/>
      <c r="Y1685" s="14"/>
      <c r="Z1685" s="14"/>
      <c r="AA1685" s="14"/>
      <c r="AB1685" s="14"/>
      <c r="AC1685" s="14"/>
      <c r="AD1685" s="14"/>
      <c r="AE1685" s="14"/>
      <c r="AT1685" s="258" t="s">
        <v>319</v>
      </c>
      <c r="AU1685" s="258" t="s">
        <v>85</v>
      </c>
      <c r="AV1685" s="14" t="s">
        <v>83</v>
      </c>
      <c r="AW1685" s="14" t="s">
        <v>37</v>
      </c>
      <c r="AX1685" s="14" t="s">
        <v>76</v>
      </c>
      <c r="AY1685" s="258" t="s">
        <v>308</v>
      </c>
    </row>
    <row r="1686" s="13" customFormat="1">
      <c r="A1686" s="13"/>
      <c r="B1686" s="234"/>
      <c r="C1686" s="235"/>
      <c r="D1686" s="236" t="s">
        <v>319</v>
      </c>
      <c r="E1686" s="237" t="s">
        <v>19</v>
      </c>
      <c r="F1686" s="238" t="s">
        <v>4190</v>
      </c>
      <c r="G1686" s="235"/>
      <c r="H1686" s="239">
        <v>1.7</v>
      </c>
      <c r="I1686" s="240"/>
      <c r="J1686" s="235"/>
      <c r="K1686" s="235"/>
      <c r="L1686" s="241"/>
      <c r="M1686" s="242"/>
      <c r="N1686" s="243"/>
      <c r="O1686" s="243"/>
      <c r="P1686" s="243"/>
      <c r="Q1686" s="243"/>
      <c r="R1686" s="243"/>
      <c r="S1686" s="243"/>
      <c r="T1686" s="244"/>
      <c r="U1686" s="13"/>
      <c r="V1686" s="13"/>
      <c r="W1686" s="13"/>
      <c r="X1686" s="13"/>
      <c r="Y1686" s="13"/>
      <c r="Z1686" s="13"/>
      <c r="AA1686" s="13"/>
      <c r="AB1686" s="13"/>
      <c r="AC1686" s="13"/>
      <c r="AD1686" s="13"/>
      <c r="AE1686" s="13"/>
      <c r="AT1686" s="245" t="s">
        <v>319</v>
      </c>
      <c r="AU1686" s="245" t="s">
        <v>85</v>
      </c>
      <c r="AV1686" s="13" t="s">
        <v>85</v>
      </c>
      <c r="AW1686" s="13" t="s">
        <v>37</v>
      </c>
      <c r="AX1686" s="13" t="s">
        <v>83</v>
      </c>
      <c r="AY1686" s="245" t="s">
        <v>308</v>
      </c>
    </row>
    <row r="1687" s="2" customFormat="1" ht="16.5" customHeight="1">
      <c r="A1687" s="41"/>
      <c r="B1687" s="42"/>
      <c r="C1687" s="216" t="s">
        <v>4191</v>
      </c>
      <c r="D1687" s="216" t="s">
        <v>310</v>
      </c>
      <c r="E1687" s="217" t="s">
        <v>4192</v>
      </c>
      <c r="F1687" s="218" t="s">
        <v>4193</v>
      </c>
      <c r="G1687" s="219" t="s">
        <v>493</v>
      </c>
      <c r="H1687" s="220">
        <v>0.0050000000000000001</v>
      </c>
      <c r="I1687" s="221"/>
      <c r="J1687" s="222">
        <f>ROUND(I1687*H1687,2)</f>
        <v>0</v>
      </c>
      <c r="K1687" s="218" t="s">
        <v>314</v>
      </c>
      <c r="L1687" s="47"/>
      <c r="M1687" s="223" t="s">
        <v>19</v>
      </c>
      <c r="N1687" s="224" t="s">
        <v>47</v>
      </c>
      <c r="O1687" s="87"/>
      <c r="P1687" s="225">
        <f>O1687*H1687</f>
        <v>0</v>
      </c>
      <c r="Q1687" s="225">
        <v>1.0606500000000001</v>
      </c>
      <c r="R1687" s="225">
        <f>Q1687*H1687</f>
        <v>0.0053032500000000007</v>
      </c>
      <c r="S1687" s="225">
        <v>0</v>
      </c>
      <c r="T1687" s="226">
        <f>S1687*H1687</f>
        <v>0</v>
      </c>
      <c r="U1687" s="41"/>
      <c r="V1687" s="41"/>
      <c r="W1687" s="41"/>
      <c r="X1687" s="41"/>
      <c r="Y1687" s="41"/>
      <c r="Z1687" s="41"/>
      <c r="AA1687" s="41"/>
      <c r="AB1687" s="41"/>
      <c r="AC1687" s="41"/>
      <c r="AD1687" s="41"/>
      <c r="AE1687" s="41"/>
      <c r="AR1687" s="227" t="s">
        <v>782</v>
      </c>
      <c r="AT1687" s="227" t="s">
        <v>310</v>
      </c>
      <c r="AU1687" s="227" t="s">
        <v>85</v>
      </c>
      <c r="AY1687" s="20" t="s">
        <v>308</v>
      </c>
      <c r="BE1687" s="228">
        <f>IF(N1687="základní",J1687,0)</f>
        <v>0</v>
      </c>
      <c r="BF1687" s="228">
        <f>IF(N1687="snížená",J1687,0)</f>
        <v>0</v>
      </c>
      <c r="BG1687" s="228">
        <f>IF(N1687="zákl. přenesená",J1687,0)</f>
        <v>0</v>
      </c>
      <c r="BH1687" s="228">
        <f>IF(N1687="sníž. přenesená",J1687,0)</f>
        <v>0</v>
      </c>
      <c r="BI1687" s="228">
        <f>IF(N1687="nulová",J1687,0)</f>
        <v>0</v>
      </c>
      <c r="BJ1687" s="20" t="s">
        <v>83</v>
      </c>
      <c r="BK1687" s="228">
        <f>ROUND(I1687*H1687,2)</f>
        <v>0</v>
      </c>
      <c r="BL1687" s="20" t="s">
        <v>782</v>
      </c>
      <c r="BM1687" s="227" t="s">
        <v>4194</v>
      </c>
    </row>
    <row r="1688" s="2" customFormat="1">
      <c r="A1688" s="41"/>
      <c r="B1688" s="42"/>
      <c r="C1688" s="43"/>
      <c r="D1688" s="229" t="s">
        <v>317</v>
      </c>
      <c r="E1688" s="43"/>
      <c r="F1688" s="230" t="s">
        <v>4195</v>
      </c>
      <c r="G1688" s="43"/>
      <c r="H1688" s="43"/>
      <c r="I1688" s="231"/>
      <c r="J1688" s="43"/>
      <c r="K1688" s="43"/>
      <c r="L1688" s="47"/>
      <c r="M1688" s="232"/>
      <c r="N1688" s="233"/>
      <c r="O1688" s="87"/>
      <c r="P1688" s="87"/>
      <c r="Q1688" s="87"/>
      <c r="R1688" s="87"/>
      <c r="S1688" s="87"/>
      <c r="T1688" s="88"/>
      <c r="U1688" s="41"/>
      <c r="V1688" s="41"/>
      <c r="W1688" s="41"/>
      <c r="X1688" s="41"/>
      <c r="Y1688" s="41"/>
      <c r="Z1688" s="41"/>
      <c r="AA1688" s="41"/>
      <c r="AB1688" s="41"/>
      <c r="AC1688" s="41"/>
      <c r="AD1688" s="41"/>
      <c r="AE1688" s="41"/>
      <c r="AT1688" s="20" t="s">
        <v>317</v>
      </c>
      <c r="AU1688" s="20" t="s">
        <v>85</v>
      </c>
    </row>
    <row r="1689" s="14" customFormat="1">
      <c r="A1689" s="14"/>
      <c r="B1689" s="249"/>
      <c r="C1689" s="250"/>
      <c r="D1689" s="236" t="s">
        <v>319</v>
      </c>
      <c r="E1689" s="251" t="s">
        <v>19</v>
      </c>
      <c r="F1689" s="252" t="s">
        <v>3043</v>
      </c>
      <c r="G1689" s="250"/>
      <c r="H1689" s="251" t="s">
        <v>19</v>
      </c>
      <c r="I1689" s="253"/>
      <c r="J1689" s="250"/>
      <c r="K1689" s="250"/>
      <c r="L1689" s="254"/>
      <c r="M1689" s="255"/>
      <c r="N1689" s="256"/>
      <c r="O1689" s="256"/>
      <c r="P1689" s="256"/>
      <c r="Q1689" s="256"/>
      <c r="R1689" s="256"/>
      <c r="S1689" s="256"/>
      <c r="T1689" s="257"/>
      <c r="U1689" s="14"/>
      <c r="V1689" s="14"/>
      <c r="W1689" s="14"/>
      <c r="X1689" s="14"/>
      <c r="Y1689" s="14"/>
      <c r="Z1689" s="14"/>
      <c r="AA1689" s="14"/>
      <c r="AB1689" s="14"/>
      <c r="AC1689" s="14"/>
      <c r="AD1689" s="14"/>
      <c r="AE1689" s="14"/>
      <c r="AT1689" s="258" t="s">
        <v>319</v>
      </c>
      <c r="AU1689" s="258" t="s">
        <v>85</v>
      </c>
      <c r="AV1689" s="14" t="s">
        <v>83</v>
      </c>
      <c r="AW1689" s="14" t="s">
        <v>37</v>
      </c>
      <c r="AX1689" s="14" t="s">
        <v>76</v>
      </c>
      <c r="AY1689" s="258" t="s">
        <v>308</v>
      </c>
    </row>
    <row r="1690" s="14" customFormat="1">
      <c r="A1690" s="14"/>
      <c r="B1690" s="249"/>
      <c r="C1690" s="250"/>
      <c r="D1690" s="236" t="s">
        <v>319</v>
      </c>
      <c r="E1690" s="251" t="s">
        <v>19</v>
      </c>
      <c r="F1690" s="252" t="s">
        <v>4196</v>
      </c>
      <c r="G1690" s="250"/>
      <c r="H1690" s="251" t="s">
        <v>19</v>
      </c>
      <c r="I1690" s="253"/>
      <c r="J1690" s="250"/>
      <c r="K1690" s="250"/>
      <c r="L1690" s="254"/>
      <c r="M1690" s="255"/>
      <c r="N1690" s="256"/>
      <c r="O1690" s="256"/>
      <c r="P1690" s="256"/>
      <c r="Q1690" s="256"/>
      <c r="R1690" s="256"/>
      <c r="S1690" s="256"/>
      <c r="T1690" s="257"/>
      <c r="U1690" s="14"/>
      <c r="V1690" s="14"/>
      <c r="W1690" s="14"/>
      <c r="X1690" s="14"/>
      <c r="Y1690" s="14"/>
      <c r="Z1690" s="14"/>
      <c r="AA1690" s="14"/>
      <c r="AB1690" s="14"/>
      <c r="AC1690" s="14"/>
      <c r="AD1690" s="14"/>
      <c r="AE1690" s="14"/>
      <c r="AT1690" s="258" t="s">
        <v>319</v>
      </c>
      <c r="AU1690" s="258" t="s">
        <v>85</v>
      </c>
      <c r="AV1690" s="14" t="s">
        <v>83</v>
      </c>
      <c r="AW1690" s="14" t="s">
        <v>37</v>
      </c>
      <c r="AX1690" s="14" t="s">
        <v>76</v>
      </c>
      <c r="AY1690" s="258" t="s">
        <v>308</v>
      </c>
    </row>
    <row r="1691" s="13" customFormat="1">
      <c r="A1691" s="13"/>
      <c r="B1691" s="234"/>
      <c r="C1691" s="235"/>
      <c r="D1691" s="236" t="s">
        <v>319</v>
      </c>
      <c r="E1691" s="237" t="s">
        <v>19</v>
      </c>
      <c r="F1691" s="238" t="s">
        <v>4197</v>
      </c>
      <c r="G1691" s="235"/>
      <c r="H1691" s="239">
        <v>0.0050000000000000001</v>
      </c>
      <c r="I1691" s="240"/>
      <c r="J1691" s="235"/>
      <c r="K1691" s="235"/>
      <c r="L1691" s="241"/>
      <c r="M1691" s="242"/>
      <c r="N1691" s="243"/>
      <c r="O1691" s="243"/>
      <c r="P1691" s="243"/>
      <c r="Q1691" s="243"/>
      <c r="R1691" s="243"/>
      <c r="S1691" s="243"/>
      <c r="T1691" s="244"/>
      <c r="U1691" s="13"/>
      <c r="V1691" s="13"/>
      <c r="W1691" s="13"/>
      <c r="X1691" s="13"/>
      <c r="Y1691" s="13"/>
      <c r="Z1691" s="13"/>
      <c r="AA1691" s="13"/>
      <c r="AB1691" s="13"/>
      <c r="AC1691" s="13"/>
      <c r="AD1691" s="13"/>
      <c r="AE1691" s="13"/>
      <c r="AT1691" s="245" t="s">
        <v>319</v>
      </c>
      <c r="AU1691" s="245" t="s">
        <v>85</v>
      </c>
      <c r="AV1691" s="13" t="s">
        <v>85</v>
      </c>
      <c r="AW1691" s="13" t="s">
        <v>37</v>
      </c>
      <c r="AX1691" s="13" t="s">
        <v>83</v>
      </c>
      <c r="AY1691" s="245" t="s">
        <v>308</v>
      </c>
    </row>
    <row r="1692" s="2" customFormat="1" ht="16.5" customHeight="1">
      <c r="A1692" s="41"/>
      <c r="B1692" s="42"/>
      <c r="C1692" s="216" t="s">
        <v>4198</v>
      </c>
      <c r="D1692" s="216" t="s">
        <v>310</v>
      </c>
      <c r="E1692" s="217" t="s">
        <v>4199</v>
      </c>
      <c r="F1692" s="218" t="s">
        <v>4200</v>
      </c>
      <c r="G1692" s="219" t="s">
        <v>313</v>
      </c>
      <c r="H1692" s="220">
        <v>12.84</v>
      </c>
      <c r="I1692" s="221"/>
      <c r="J1692" s="222">
        <f>ROUND(I1692*H1692,2)</f>
        <v>0</v>
      </c>
      <c r="K1692" s="218" t="s">
        <v>314</v>
      </c>
      <c r="L1692" s="47"/>
      <c r="M1692" s="223" t="s">
        <v>19</v>
      </c>
      <c r="N1692" s="224" t="s">
        <v>47</v>
      </c>
      <c r="O1692" s="87"/>
      <c r="P1692" s="225">
        <f>O1692*H1692</f>
        <v>0</v>
      </c>
      <c r="Q1692" s="225">
        <v>0.00116</v>
      </c>
      <c r="R1692" s="225">
        <f>Q1692*H1692</f>
        <v>0.0148944</v>
      </c>
      <c r="S1692" s="225">
        <v>0</v>
      </c>
      <c r="T1692" s="226">
        <f>S1692*H1692</f>
        <v>0</v>
      </c>
      <c r="U1692" s="41"/>
      <c r="V1692" s="41"/>
      <c r="W1692" s="41"/>
      <c r="X1692" s="41"/>
      <c r="Y1692" s="41"/>
      <c r="Z1692" s="41"/>
      <c r="AA1692" s="41"/>
      <c r="AB1692" s="41"/>
      <c r="AC1692" s="41"/>
      <c r="AD1692" s="41"/>
      <c r="AE1692" s="41"/>
      <c r="AR1692" s="227" t="s">
        <v>782</v>
      </c>
      <c r="AT1692" s="227" t="s">
        <v>310</v>
      </c>
      <c r="AU1692" s="227" t="s">
        <v>85</v>
      </c>
      <c r="AY1692" s="20" t="s">
        <v>308</v>
      </c>
      <c r="BE1692" s="228">
        <f>IF(N1692="základní",J1692,0)</f>
        <v>0</v>
      </c>
      <c r="BF1692" s="228">
        <f>IF(N1692="snížená",J1692,0)</f>
        <v>0</v>
      </c>
      <c r="BG1692" s="228">
        <f>IF(N1692="zákl. přenesená",J1692,0)</f>
        <v>0</v>
      </c>
      <c r="BH1692" s="228">
        <f>IF(N1692="sníž. přenesená",J1692,0)</f>
        <v>0</v>
      </c>
      <c r="BI1692" s="228">
        <f>IF(N1692="nulová",J1692,0)</f>
        <v>0</v>
      </c>
      <c r="BJ1692" s="20" t="s">
        <v>83</v>
      </c>
      <c r="BK1692" s="228">
        <f>ROUND(I1692*H1692,2)</f>
        <v>0</v>
      </c>
      <c r="BL1692" s="20" t="s">
        <v>782</v>
      </c>
      <c r="BM1692" s="227" t="s">
        <v>4201</v>
      </c>
    </row>
    <row r="1693" s="2" customFormat="1">
      <c r="A1693" s="41"/>
      <c r="B1693" s="42"/>
      <c r="C1693" s="43"/>
      <c r="D1693" s="229" t="s">
        <v>317</v>
      </c>
      <c r="E1693" s="43"/>
      <c r="F1693" s="230" t="s">
        <v>4202</v>
      </c>
      <c r="G1693" s="43"/>
      <c r="H1693" s="43"/>
      <c r="I1693" s="231"/>
      <c r="J1693" s="43"/>
      <c r="K1693" s="43"/>
      <c r="L1693" s="47"/>
      <c r="M1693" s="232"/>
      <c r="N1693" s="233"/>
      <c r="O1693" s="87"/>
      <c r="P1693" s="87"/>
      <c r="Q1693" s="87"/>
      <c r="R1693" s="87"/>
      <c r="S1693" s="87"/>
      <c r="T1693" s="88"/>
      <c r="U1693" s="41"/>
      <c r="V1693" s="41"/>
      <c r="W1693" s="41"/>
      <c r="X1693" s="41"/>
      <c r="Y1693" s="41"/>
      <c r="Z1693" s="41"/>
      <c r="AA1693" s="41"/>
      <c r="AB1693" s="41"/>
      <c r="AC1693" s="41"/>
      <c r="AD1693" s="41"/>
      <c r="AE1693" s="41"/>
      <c r="AT1693" s="20" t="s">
        <v>317</v>
      </c>
      <c r="AU1693" s="20" t="s">
        <v>85</v>
      </c>
    </row>
    <row r="1694" s="14" customFormat="1">
      <c r="A1694" s="14"/>
      <c r="B1694" s="249"/>
      <c r="C1694" s="250"/>
      <c r="D1694" s="236" t="s">
        <v>319</v>
      </c>
      <c r="E1694" s="251" t="s">
        <v>19</v>
      </c>
      <c r="F1694" s="252" t="s">
        <v>3032</v>
      </c>
      <c r="G1694" s="250"/>
      <c r="H1694" s="251" t="s">
        <v>19</v>
      </c>
      <c r="I1694" s="253"/>
      <c r="J1694" s="250"/>
      <c r="K1694" s="250"/>
      <c r="L1694" s="254"/>
      <c r="M1694" s="255"/>
      <c r="N1694" s="256"/>
      <c r="O1694" s="256"/>
      <c r="P1694" s="256"/>
      <c r="Q1694" s="256"/>
      <c r="R1694" s="256"/>
      <c r="S1694" s="256"/>
      <c r="T1694" s="257"/>
      <c r="U1694" s="14"/>
      <c r="V1694" s="14"/>
      <c r="W1694" s="14"/>
      <c r="X1694" s="14"/>
      <c r="Y1694" s="14"/>
      <c r="Z1694" s="14"/>
      <c r="AA1694" s="14"/>
      <c r="AB1694" s="14"/>
      <c r="AC1694" s="14"/>
      <c r="AD1694" s="14"/>
      <c r="AE1694" s="14"/>
      <c r="AT1694" s="258" t="s">
        <v>319</v>
      </c>
      <c r="AU1694" s="258" t="s">
        <v>85</v>
      </c>
      <c r="AV1694" s="14" t="s">
        <v>83</v>
      </c>
      <c r="AW1694" s="14" t="s">
        <v>37</v>
      </c>
      <c r="AX1694" s="14" t="s">
        <v>76</v>
      </c>
      <c r="AY1694" s="258" t="s">
        <v>308</v>
      </c>
    </row>
    <row r="1695" s="14" customFormat="1">
      <c r="A1695" s="14"/>
      <c r="B1695" s="249"/>
      <c r="C1695" s="250"/>
      <c r="D1695" s="236" t="s">
        <v>319</v>
      </c>
      <c r="E1695" s="251" t="s">
        <v>19</v>
      </c>
      <c r="F1695" s="252" t="s">
        <v>3043</v>
      </c>
      <c r="G1695" s="250"/>
      <c r="H1695" s="251" t="s">
        <v>19</v>
      </c>
      <c r="I1695" s="253"/>
      <c r="J1695" s="250"/>
      <c r="K1695" s="250"/>
      <c r="L1695" s="254"/>
      <c r="M1695" s="255"/>
      <c r="N1695" s="256"/>
      <c r="O1695" s="256"/>
      <c r="P1695" s="256"/>
      <c r="Q1695" s="256"/>
      <c r="R1695" s="256"/>
      <c r="S1695" s="256"/>
      <c r="T1695" s="257"/>
      <c r="U1695" s="14"/>
      <c r="V1695" s="14"/>
      <c r="W1695" s="14"/>
      <c r="X1695" s="14"/>
      <c r="Y1695" s="14"/>
      <c r="Z1695" s="14"/>
      <c r="AA1695" s="14"/>
      <c r="AB1695" s="14"/>
      <c r="AC1695" s="14"/>
      <c r="AD1695" s="14"/>
      <c r="AE1695" s="14"/>
      <c r="AT1695" s="258" t="s">
        <v>319</v>
      </c>
      <c r="AU1695" s="258" t="s">
        <v>85</v>
      </c>
      <c r="AV1695" s="14" t="s">
        <v>83</v>
      </c>
      <c r="AW1695" s="14" t="s">
        <v>37</v>
      </c>
      <c r="AX1695" s="14" t="s">
        <v>76</v>
      </c>
      <c r="AY1695" s="258" t="s">
        <v>308</v>
      </c>
    </row>
    <row r="1696" s="14" customFormat="1">
      <c r="A1696" s="14"/>
      <c r="B1696" s="249"/>
      <c r="C1696" s="250"/>
      <c r="D1696" s="236" t="s">
        <v>319</v>
      </c>
      <c r="E1696" s="251" t="s">
        <v>19</v>
      </c>
      <c r="F1696" s="252" t="s">
        <v>4203</v>
      </c>
      <c r="G1696" s="250"/>
      <c r="H1696" s="251" t="s">
        <v>19</v>
      </c>
      <c r="I1696" s="253"/>
      <c r="J1696" s="250"/>
      <c r="K1696" s="250"/>
      <c r="L1696" s="254"/>
      <c r="M1696" s="255"/>
      <c r="N1696" s="256"/>
      <c r="O1696" s="256"/>
      <c r="P1696" s="256"/>
      <c r="Q1696" s="256"/>
      <c r="R1696" s="256"/>
      <c r="S1696" s="256"/>
      <c r="T1696" s="257"/>
      <c r="U1696" s="14"/>
      <c r="V1696" s="14"/>
      <c r="W1696" s="14"/>
      <c r="X1696" s="14"/>
      <c r="Y1696" s="14"/>
      <c r="Z1696" s="14"/>
      <c r="AA1696" s="14"/>
      <c r="AB1696" s="14"/>
      <c r="AC1696" s="14"/>
      <c r="AD1696" s="14"/>
      <c r="AE1696" s="14"/>
      <c r="AT1696" s="258" t="s">
        <v>319</v>
      </c>
      <c r="AU1696" s="258" t="s">
        <v>85</v>
      </c>
      <c r="AV1696" s="14" t="s">
        <v>83</v>
      </c>
      <c r="AW1696" s="14" t="s">
        <v>37</v>
      </c>
      <c r="AX1696" s="14" t="s">
        <v>76</v>
      </c>
      <c r="AY1696" s="258" t="s">
        <v>308</v>
      </c>
    </row>
    <row r="1697" s="13" customFormat="1">
      <c r="A1697" s="13"/>
      <c r="B1697" s="234"/>
      <c r="C1697" s="235"/>
      <c r="D1697" s="236" t="s">
        <v>319</v>
      </c>
      <c r="E1697" s="237" t="s">
        <v>19</v>
      </c>
      <c r="F1697" s="238" t="s">
        <v>4204</v>
      </c>
      <c r="G1697" s="235"/>
      <c r="H1697" s="239">
        <v>1.44</v>
      </c>
      <c r="I1697" s="240"/>
      <c r="J1697" s="235"/>
      <c r="K1697" s="235"/>
      <c r="L1697" s="241"/>
      <c r="M1697" s="242"/>
      <c r="N1697" s="243"/>
      <c r="O1697" s="243"/>
      <c r="P1697" s="243"/>
      <c r="Q1697" s="243"/>
      <c r="R1697" s="243"/>
      <c r="S1697" s="243"/>
      <c r="T1697" s="244"/>
      <c r="U1697" s="13"/>
      <c r="V1697" s="13"/>
      <c r="W1697" s="13"/>
      <c r="X1697" s="13"/>
      <c r="Y1697" s="13"/>
      <c r="Z1697" s="13"/>
      <c r="AA1697" s="13"/>
      <c r="AB1697" s="13"/>
      <c r="AC1697" s="13"/>
      <c r="AD1697" s="13"/>
      <c r="AE1697" s="13"/>
      <c r="AT1697" s="245" t="s">
        <v>319</v>
      </c>
      <c r="AU1697" s="245" t="s">
        <v>85</v>
      </c>
      <c r="AV1697" s="13" t="s">
        <v>85</v>
      </c>
      <c r="AW1697" s="13" t="s">
        <v>37</v>
      </c>
      <c r="AX1697" s="13" t="s">
        <v>76</v>
      </c>
      <c r="AY1697" s="245" t="s">
        <v>308</v>
      </c>
    </row>
    <row r="1698" s="14" customFormat="1">
      <c r="A1698" s="14"/>
      <c r="B1698" s="249"/>
      <c r="C1698" s="250"/>
      <c r="D1698" s="236" t="s">
        <v>319</v>
      </c>
      <c r="E1698" s="251" t="s">
        <v>19</v>
      </c>
      <c r="F1698" s="252" t="s">
        <v>4205</v>
      </c>
      <c r="G1698" s="250"/>
      <c r="H1698" s="251" t="s">
        <v>19</v>
      </c>
      <c r="I1698" s="253"/>
      <c r="J1698" s="250"/>
      <c r="K1698" s="250"/>
      <c r="L1698" s="254"/>
      <c r="M1698" s="255"/>
      <c r="N1698" s="256"/>
      <c r="O1698" s="256"/>
      <c r="P1698" s="256"/>
      <c r="Q1698" s="256"/>
      <c r="R1698" s="256"/>
      <c r="S1698" s="256"/>
      <c r="T1698" s="257"/>
      <c r="U1698" s="14"/>
      <c r="V1698" s="14"/>
      <c r="W1698" s="14"/>
      <c r="X1698" s="14"/>
      <c r="Y1698" s="14"/>
      <c r="Z1698" s="14"/>
      <c r="AA1698" s="14"/>
      <c r="AB1698" s="14"/>
      <c r="AC1698" s="14"/>
      <c r="AD1698" s="14"/>
      <c r="AE1698" s="14"/>
      <c r="AT1698" s="258" t="s">
        <v>319</v>
      </c>
      <c r="AU1698" s="258" t="s">
        <v>85</v>
      </c>
      <c r="AV1698" s="14" t="s">
        <v>83</v>
      </c>
      <c r="AW1698" s="14" t="s">
        <v>37</v>
      </c>
      <c r="AX1698" s="14" t="s">
        <v>76</v>
      </c>
      <c r="AY1698" s="258" t="s">
        <v>308</v>
      </c>
    </row>
    <row r="1699" s="13" customFormat="1">
      <c r="A1699" s="13"/>
      <c r="B1699" s="234"/>
      <c r="C1699" s="235"/>
      <c r="D1699" s="236" t="s">
        <v>319</v>
      </c>
      <c r="E1699" s="237" t="s">
        <v>19</v>
      </c>
      <c r="F1699" s="238" t="s">
        <v>4206</v>
      </c>
      <c r="G1699" s="235"/>
      <c r="H1699" s="239">
        <v>6.7999999999999998</v>
      </c>
      <c r="I1699" s="240"/>
      <c r="J1699" s="235"/>
      <c r="K1699" s="235"/>
      <c r="L1699" s="241"/>
      <c r="M1699" s="242"/>
      <c r="N1699" s="243"/>
      <c r="O1699" s="243"/>
      <c r="P1699" s="243"/>
      <c r="Q1699" s="243"/>
      <c r="R1699" s="243"/>
      <c r="S1699" s="243"/>
      <c r="T1699" s="244"/>
      <c r="U1699" s="13"/>
      <c r="V1699" s="13"/>
      <c r="W1699" s="13"/>
      <c r="X1699" s="13"/>
      <c r="Y1699" s="13"/>
      <c r="Z1699" s="13"/>
      <c r="AA1699" s="13"/>
      <c r="AB1699" s="13"/>
      <c r="AC1699" s="13"/>
      <c r="AD1699" s="13"/>
      <c r="AE1699" s="13"/>
      <c r="AT1699" s="245" t="s">
        <v>319</v>
      </c>
      <c r="AU1699" s="245" t="s">
        <v>85</v>
      </c>
      <c r="AV1699" s="13" t="s">
        <v>85</v>
      </c>
      <c r="AW1699" s="13" t="s">
        <v>37</v>
      </c>
      <c r="AX1699" s="13" t="s">
        <v>76</v>
      </c>
      <c r="AY1699" s="245" t="s">
        <v>308</v>
      </c>
    </row>
    <row r="1700" s="14" customFormat="1">
      <c r="A1700" s="14"/>
      <c r="B1700" s="249"/>
      <c r="C1700" s="250"/>
      <c r="D1700" s="236" t="s">
        <v>319</v>
      </c>
      <c r="E1700" s="251" t="s">
        <v>19</v>
      </c>
      <c r="F1700" s="252" t="s">
        <v>3032</v>
      </c>
      <c r="G1700" s="250"/>
      <c r="H1700" s="251" t="s">
        <v>19</v>
      </c>
      <c r="I1700" s="253"/>
      <c r="J1700" s="250"/>
      <c r="K1700" s="250"/>
      <c r="L1700" s="254"/>
      <c r="M1700" s="255"/>
      <c r="N1700" s="256"/>
      <c r="O1700" s="256"/>
      <c r="P1700" s="256"/>
      <c r="Q1700" s="256"/>
      <c r="R1700" s="256"/>
      <c r="S1700" s="256"/>
      <c r="T1700" s="257"/>
      <c r="U1700" s="14"/>
      <c r="V1700" s="14"/>
      <c r="W1700" s="14"/>
      <c r="X1700" s="14"/>
      <c r="Y1700" s="14"/>
      <c r="Z1700" s="14"/>
      <c r="AA1700" s="14"/>
      <c r="AB1700" s="14"/>
      <c r="AC1700" s="14"/>
      <c r="AD1700" s="14"/>
      <c r="AE1700" s="14"/>
      <c r="AT1700" s="258" t="s">
        <v>319</v>
      </c>
      <c r="AU1700" s="258" t="s">
        <v>85</v>
      </c>
      <c r="AV1700" s="14" t="s">
        <v>83</v>
      </c>
      <c r="AW1700" s="14" t="s">
        <v>37</v>
      </c>
      <c r="AX1700" s="14" t="s">
        <v>76</v>
      </c>
      <c r="AY1700" s="258" t="s">
        <v>308</v>
      </c>
    </row>
    <row r="1701" s="14" customFormat="1">
      <c r="A1701" s="14"/>
      <c r="B1701" s="249"/>
      <c r="C1701" s="250"/>
      <c r="D1701" s="236" t="s">
        <v>319</v>
      </c>
      <c r="E1701" s="251" t="s">
        <v>19</v>
      </c>
      <c r="F1701" s="252" t="s">
        <v>4183</v>
      </c>
      <c r="G1701" s="250"/>
      <c r="H1701" s="251" t="s">
        <v>19</v>
      </c>
      <c r="I1701" s="253"/>
      <c r="J1701" s="250"/>
      <c r="K1701" s="250"/>
      <c r="L1701" s="254"/>
      <c r="M1701" s="255"/>
      <c r="N1701" s="256"/>
      <c r="O1701" s="256"/>
      <c r="P1701" s="256"/>
      <c r="Q1701" s="256"/>
      <c r="R1701" s="256"/>
      <c r="S1701" s="256"/>
      <c r="T1701" s="257"/>
      <c r="U1701" s="14"/>
      <c r="V1701" s="14"/>
      <c r="W1701" s="14"/>
      <c r="X1701" s="14"/>
      <c r="Y1701" s="14"/>
      <c r="Z1701" s="14"/>
      <c r="AA1701" s="14"/>
      <c r="AB1701" s="14"/>
      <c r="AC1701" s="14"/>
      <c r="AD1701" s="14"/>
      <c r="AE1701" s="14"/>
      <c r="AT1701" s="258" t="s">
        <v>319</v>
      </c>
      <c r="AU1701" s="258" t="s">
        <v>85</v>
      </c>
      <c r="AV1701" s="14" t="s">
        <v>83</v>
      </c>
      <c r="AW1701" s="14" t="s">
        <v>37</v>
      </c>
      <c r="AX1701" s="14" t="s">
        <v>76</v>
      </c>
      <c r="AY1701" s="258" t="s">
        <v>308</v>
      </c>
    </row>
    <row r="1702" s="13" customFormat="1">
      <c r="A1702" s="13"/>
      <c r="B1702" s="234"/>
      <c r="C1702" s="235"/>
      <c r="D1702" s="236" t="s">
        <v>319</v>
      </c>
      <c r="E1702" s="237" t="s">
        <v>19</v>
      </c>
      <c r="F1702" s="238" t="s">
        <v>4207</v>
      </c>
      <c r="G1702" s="235"/>
      <c r="H1702" s="239">
        <v>4.5999999999999996</v>
      </c>
      <c r="I1702" s="240"/>
      <c r="J1702" s="235"/>
      <c r="K1702" s="235"/>
      <c r="L1702" s="241"/>
      <c r="M1702" s="242"/>
      <c r="N1702" s="243"/>
      <c r="O1702" s="243"/>
      <c r="P1702" s="243"/>
      <c r="Q1702" s="243"/>
      <c r="R1702" s="243"/>
      <c r="S1702" s="243"/>
      <c r="T1702" s="244"/>
      <c r="U1702" s="13"/>
      <c r="V1702" s="13"/>
      <c r="W1702" s="13"/>
      <c r="X1702" s="13"/>
      <c r="Y1702" s="13"/>
      <c r="Z1702" s="13"/>
      <c r="AA1702" s="13"/>
      <c r="AB1702" s="13"/>
      <c r="AC1702" s="13"/>
      <c r="AD1702" s="13"/>
      <c r="AE1702" s="13"/>
      <c r="AT1702" s="245" t="s">
        <v>319</v>
      </c>
      <c r="AU1702" s="245" t="s">
        <v>85</v>
      </c>
      <c r="AV1702" s="13" t="s">
        <v>85</v>
      </c>
      <c r="AW1702" s="13" t="s">
        <v>37</v>
      </c>
      <c r="AX1702" s="13" t="s">
        <v>76</v>
      </c>
      <c r="AY1702" s="245" t="s">
        <v>308</v>
      </c>
    </row>
    <row r="1703" s="15" customFormat="1">
      <c r="A1703" s="15"/>
      <c r="B1703" s="259"/>
      <c r="C1703" s="260"/>
      <c r="D1703" s="236" t="s">
        <v>319</v>
      </c>
      <c r="E1703" s="261" t="s">
        <v>19</v>
      </c>
      <c r="F1703" s="262" t="s">
        <v>448</v>
      </c>
      <c r="G1703" s="260"/>
      <c r="H1703" s="263">
        <v>12.84</v>
      </c>
      <c r="I1703" s="264"/>
      <c r="J1703" s="260"/>
      <c r="K1703" s="260"/>
      <c r="L1703" s="265"/>
      <c r="M1703" s="266"/>
      <c r="N1703" s="267"/>
      <c r="O1703" s="267"/>
      <c r="P1703" s="267"/>
      <c r="Q1703" s="267"/>
      <c r="R1703" s="267"/>
      <c r="S1703" s="267"/>
      <c r="T1703" s="268"/>
      <c r="U1703" s="15"/>
      <c r="V1703" s="15"/>
      <c r="W1703" s="15"/>
      <c r="X1703" s="15"/>
      <c r="Y1703" s="15"/>
      <c r="Z1703" s="15"/>
      <c r="AA1703" s="15"/>
      <c r="AB1703" s="15"/>
      <c r="AC1703" s="15"/>
      <c r="AD1703" s="15"/>
      <c r="AE1703" s="15"/>
      <c r="AT1703" s="269" t="s">
        <v>319</v>
      </c>
      <c r="AU1703" s="269" t="s">
        <v>85</v>
      </c>
      <c r="AV1703" s="15" t="s">
        <v>315</v>
      </c>
      <c r="AW1703" s="15" t="s">
        <v>37</v>
      </c>
      <c r="AX1703" s="15" t="s">
        <v>83</v>
      </c>
      <c r="AY1703" s="269" t="s">
        <v>308</v>
      </c>
    </row>
    <row r="1704" s="2" customFormat="1" ht="16.5" customHeight="1">
      <c r="A1704" s="41"/>
      <c r="B1704" s="42"/>
      <c r="C1704" s="216" t="s">
        <v>4208</v>
      </c>
      <c r="D1704" s="216" t="s">
        <v>310</v>
      </c>
      <c r="E1704" s="217" t="s">
        <v>4209</v>
      </c>
      <c r="F1704" s="218" t="s">
        <v>4210</v>
      </c>
      <c r="G1704" s="219" t="s">
        <v>313</v>
      </c>
      <c r="H1704" s="220">
        <v>12.84</v>
      </c>
      <c r="I1704" s="221"/>
      <c r="J1704" s="222">
        <f>ROUND(I1704*H1704,2)</f>
        <v>0</v>
      </c>
      <c r="K1704" s="218" t="s">
        <v>314</v>
      </c>
      <c r="L1704" s="47"/>
      <c r="M1704" s="223" t="s">
        <v>19</v>
      </c>
      <c r="N1704" s="224" t="s">
        <v>47</v>
      </c>
      <c r="O1704" s="87"/>
      <c r="P1704" s="225">
        <f>O1704*H1704</f>
        <v>0</v>
      </c>
      <c r="Q1704" s="225">
        <v>0</v>
      </c>
      <c r="R1704" s="225">
        <f>Q1704*H1704</f>
        <v>0</v>
      </c>
      <c r="S1704" s="225">
        <v>0</v>
      </c>
      <c r="T1704" s="226">
        <f>S1704*H1704</f>
        <v>0</v>
      </c>
      <c r="U1704" s="41"/>
      <c r="V1704" s="41"/>
      <c r="W1704" s="41"/>
      <c r="X1704" s="41"/>
      <c r="Y1704" s="41"/>
      <c r="Z1704" s="41"/>
      <c r="AA1704" s="41"/>
      <c r="AB1704" s="41"/>
      <c r="AC1704" s="41"/>
      <c r="AD1704" s="41"/>
      <c r="AE1704" s="41"/>
      <c r="AR1704" s="227" t="s">
        <v>782</v>
      </c>
      <c r="AT1704" s="227" t="s">
        <v>310</v>
      </c>
      <c r="AU1704" s="227" t="s">
        <v>85</v>
      </c>
      <c r="AY1704" s="20" t="s">
        <v>308</v>
      </c>
      <c r="BE1704" s="228">
        <f>IF(N1704="základní",J1704,0)</f>
        <v>0</v>
      </c>
      <c r="BF1704" s="228">
        <f>IF(N1704="snížená",J1704,0)</f>
        <v>0</v>
      </c>
      <c r="BG1704" s="228">
        <f>IF(N1704="zákl. přenesená",J1704,0)</f>
        <v>0</v>
      </c>
      <c r="BH1704" s="228">
        <f>IF(N1704="sníž. přenesená",J1704,0)</f>
        <v>0</v>
      </c>
      <c r="BI1704" s="228">
        <f>IF(N1704="nulová",J1704,0)</f>
        <v>0</v>
      </c>
      <c r="BJ1704" s="20" t="s">
        <v>83</v>
      </c>
      <c r="BK1704" s="228">
        <f>ROUND(I1704*H1704,2)</f>
        <v>0</v>
      </c>
      <c r="BL1704" s="20" t="s">
        <v>782</v>
      </c>
      <c r="BM1704" s="227" t="s">
        <v>4211</v>
      </c>
    </row>
    <row r="1705" s="2" customFormat="1">
      <c r="A1705" s="41"/>
      <c r="B1705" s="42"/>
      <c r="C1705" s="43"/>
      <c r="D1705" s="229" t="s">
        <v>317</v>
      </c>
      <c r="E1705" s="43"/>
      <c r="F1705" s="230" t="s">
        <v>4212</v>
      </c>
      <c r="G1705" s="43"/>
      <c r="H1705" s="43"/>
      <c r="I1705" s="231"/>
      <c r="J1705" s="43"/>
      <c r="K1705" s="43"/>
      <c r="L1705" s="47"/>
      <c r="M1705" s="232"/>
      <c r="N1705" s="233"/>
      <c r="O1705" s="87"/>
      <c r="P1705" s="87"/>
      <c r="Q1705" s="87"/>
      <c r="R1705" s="87"/>
      <c r="S1705" s="87"/>
      <c r="T1705" s="88"/>
      <c r="U1705" s="41"/>
      <c r="V1705" s="41"/>
      <c r="W1705" s="41"/>
      <c r="X1705" s="41"/>
      <c r="Y1705" s="41"/>
      <c r="Z1705" s="41"/>
      <c r="AA1705" s="41"/>
      <c r="AB1705" s="41"/>
      <c r="AC1705" s="41"/>
      <c r="AD1705" s="41"/>
      <c r="AE1705" s="41"/>
      <c r="AT1705" s="20" t="s">
        <v>317</v>
      </c>
      <c r="AU1705" s="20" t="s">
        <v>85</v>
      </c>
    </row>
    <row r="1706" s="14" customFormat="1">
      <c r="A1706" s="14"/>
      <c r="B1706" s="249"/>
      <c r="C1706" s="250"/>
      <c r="D1706" s="236" t="s">
        <v>319</v>
      </c>
      <c r="E1706" s="251" t="s">
        <v>19</v>
      </c>
      <c r="F1706" s="252" t="s">
        <v>3032</v>
      </c>
      <c r="G1706" s="250"/>
      <c r="H1706" s="251" t="s">
        <v>19</v>
      </c>
      <c r="I1706" s="253"/>
      <c r="J1706" s="250"/>
      <c r="K1706" s="250"/>
      <c r="L1706" s="254"/>
      <c r="M1706" s="255"/>
      <c r="N1706" s="256"/>
      <c r="O1706" s="256"/>
      <c r="P1706" s="256"/>
      <c r="Q1706" s="256"/>
      <c r="R1706" s="256"/>
      <c r="S1706" s="256"/>
      <c r="T1706" s="257"/>
      <c r="U1706" s="14"/>
      <c r="V1706" s="14"/>
      <c r="W1706" s="14"/>
      <c r="X1706" s="14"/>
      <c r="Y1706" s="14"/>
      <c r="Z1706" s="14"/>
      <c r="AA1706" s="14"/>
      <c r="AB1706" s="14"/>
      <c r="AC1706" s="14"/>
      <c r="AD1706" s="14"/>
      <c r="AE1706" s="14"/>
      <c r="AT1706" s="258" t="s">
        <v>319</v>
      </c>
      <c r="AU1706" s="258" t="s">
        <v>85</v>
      </c>
      <c r="AV1706" s="14" t="s">
        <v>83</v>
      </c>
      <c r="AW1706" s="14" t="s">
        <v>37</v>
      </c>
      <c r="AX1706" s="14" t="s">
        <v>76</v>
      </c>
      <c r="AY1706" s="258" t="s">
        <v>308</v>
      </c>
    </row>
    <row r="1707" s="14" customFormat="1">
      <c r="A1707" s="14"/>
      <c r="B1707" s="249"/>
      <c r="C1707" s="250"/>
      <c r="D1707" s="236" t="s">
        <v>319</v>
      </c>
      <c r="E1707" s="251" t="s">
        <v>19</v>
      </c>
      <c r="F1707" s="252" t="s">
        <v>3043</v>
      </c>
      <c r="G1707" s="250"/>
      <c r="H1707" s="251" t="s">
        <v>19</v>
      </c>
      <c r="I1707" s="253"/>
      <c r="J1707" s="250"/>
      <c r="K1707" s="250"/>
      <c r="L1707" s="254"/>
      <c r="M1707" s="255"/>
      <c r="N1707" s="256"/>
      <c r="O1707" s="256"/>
      <c r="P1707" s="256"/>
      <c r="Q1707" s="256"/>
      <c r="R1707" s="256"/>
      <c r="S1707" s="256"/>
      <c r="T1707" s="257"/>
      <c r="U1707" s="14"/>
      <c r="V1707" s="14"/>
      <c r="W1707" s="14"/>
      <c r="X1707" s="14"/>
      <c r="Y1707" s="14"/>
      <c r="Z1707" s="14"/>
      <c r="AA1707" s="14"/>
      <c r="AB1707" s="14"/>
      <c r="AC1707" s="14"/>
      <c r="AD1707" s="14"/>
      <c r="AE1707" s="14"/>
      <c r="AT1707" s="258" t="s">
        <v>319</v>
      </c>
      <c r="AU1707" s="258" t="s">
        <v>85</v>
      </c>
      <c r="AV1707" s="14" t="s">
        <v>83</v>
      </c>
      <c r="AW1707" s="14" t="s">
        <v>37</v>
      </c>
      <c r="AX1707" s="14" t="s">
        <v>76</v>
      </c>
      <c r="AY1707" s="258" t="s">
        <v>308</v>
      </c>
    </row>
    <row r="1708" s="14" customFormat="1">
      <c r="A1708" s="14"/>
      <c r="B1708" s="249"/>
      <c r="C1708" s="250"/>
      <c r="D1708" s="236" t="s">
        <v>319</v>
      </c>
      <c r="E1708" s="251" t="s">
        <v>19</v>
      </c>
      <c r="F1708" s="252" t="s">
        <v>4203</v>
      </c>
      <c r="G1708" s="250"/>
      <c r="H1708" s="251" t="s">
        <v>19</v>
      </c>
      <c r="I1708" s="253"/>
      <c r="J1708" s="250"/>
      <c r="K1708" s="250"/>
      <c r="L1708" s="254"/>
      <c r="M1708" s="255"/>
      <c r="N1708" s="256"/>
      <c r="O1708" s="256"/>
      <c r="P1708" s="256"/>
      <c r="Q1708" s="256"/>
      <c r="R1708" s="256"/>
      <c r="S1708" s="256"/>
      <c r="T1708" s="257"/>
      <c r="U1708" s="14"/>
      <c r="V1708" s="14"/>
      <c r="W1708" s="14"/>
      <c r="X1708" s="14"/>
      <c r="Y1708" s="14"/>
      <c r="Z1708" s="14"/>
      <c r="AA1708" s="14"/>
      <c r="AB1708" s="14"/>
      <c r="AC1708" s="14"/>
      <c r="AD1708" s="14"/>
      <c r="AE1708" s="14"/>
      <c r="AT1708" s="258" t="s">
        <v>319</v>
      </c>
      <c r="AU1708" s="258" t="s">
        <v>85</v>
      </c>
      <c r="AV1708" s="14" t="s">
        <v>83</v>
      </c>
      <c r="AW1708" s="14" t="s">
        <v>37</v>
      </c>
      <c r="AX1708" s="14" t="s">
        <v>76</v>
      </c>
      <c r="AY1708" s="258" t="s">
        <v>308</v>
      </c>
    </row>
    <row r="1709" s="13" customFormat="1">
      <c r="A1709" s="13"/>
      <c r="B1709" s="234"/>
      <c r="C1709" s="235"/>
      <c r="D1709" s="236" t="s">
        <v>319</v>
      </c>
      <c r="E1709" s="237" t="s">
        <v>19</v>
      </c>
      <c r="F1709" s="238" t="s">
        <v>4204</v>
      </c>
      <c r="G1709" s="235"/>
      <c r="H1709" s="239">
        <v>1.44</v>
      </c>
      <c r="I1709" s="240"/>
      <c r="J1709" s="235"/>
      <c r="K1709" s="235"/>
      <c r="L1709" s="241"/>
      <c r="M1709" s="242"/>
      <c r="N1709" s="243"/>
      <c r="O1709" s="243"/>
      <c r="P1709" s="243"/>
      <c r="Q1709" s="243"/>
      <c r="R1709" s="243"/>
      <c r="S1709" s="243"/>
      <c r="T1709" s="244"/>
      <c r="U1709" s="13"/>
      <c r="V1709" s="13"/>
      <c r="W1709" s="13"/>
      <c r="X1709" s="13"/>
      <c r="Y1709" s="13"/>
      <c r="Z1709" s="13"/>
      <c r="AA1709" s="13"/>
      <c r="AB1709" s="13"/>
      <c r="AC1709" s="13"/>
      <c r="AD1709" s="13"/>
      <c r="AE1709" s="13"/>
      <c r="AT1709" s="245" t="s">
        <v>319</v>
      </c>
      <c r="AU1709" s="245" t="s">
        <v>85</v>
      </c>
      <c r="AV1709" s="13" t="s">
        <v>85</v>
      </c>
      <c r="AW1709" s="13" t="s">
        <v>37</v>
      </c>
      <c r="AX1709" s="13" t="s">
        <v>76</v>
      </c>
      <c r="AY1709" s="245" t="s">
        <v>308</v>
      </c>
    </row>
    <row r="1710" s="14" customFormat="1">
      <c r="A1710" s="14"/>
      <c r="B1710" s="249"/>
      <c r="C1710" s="250"/>
      <c r="D1710" s="236" t="s">
        <v>319</v>
      </c>
      <c r="E1710" s="251" t="s">
        <v>19</v>
      </c>
      <c r="F1710" s="252" t="s">
        <v>4205</v>
      </c>
      <c r="G1710" s="250"/>
      <c r="H1710" s="251" t="s">
        <v>19</v>
      </c>
      <c r="I1710" s="253"/>
      <c r="J1710" s="250"/>
      <c r="K1710" s="250"/>
      <c r="L1710" s="254"/>
      <c r="M1710" s="255"/>
      <c r="N1710" s="256"/>
      <c r="O1710" s="256"/>
      <c r="P1710" s="256"/>
      <c r="Q1710" s="256"/>
      <c r="R1710" s="256"/>
      <c r="S1710" s="256"/>
      <c r="T1710" s="257"/>
      <c r="U1710" s="14"/>
      <c r="V1710" s="14"/>
      <c r="W1710" s="14"/>
      <c r="X1710" s="14"/>
      <c r="Y1710" s="14"/>
      <c r="Z1710" s="14"/>
      <c r="AA1710" s="14"/>
      <c r="AB1710" s="14"/>
      <c r="AC1710" s="14"/>
      <c r="AD1710" s="14"/>
      <c r="AE1710" s="14"/>
      <c r="AT1710" s="258" t="s">
        <v>319</v>
      </c>
      <c r="AU1710" s="258" t="s">
        <v>85</v>
      </c>
      <c r="AV1710" s="14" t="s">
        <v>83</v>
      </c>
      <c r="AW1710" s="14" t="s">
        <v>37</v>
      </c>
      <c r="AX1710" s="14" t="s">
        <v>76</v>
      </c>
      <c r="AY1710" s="258" t="s">
        <v>308</v>
      </c>
    </row>
    <row r="1711" s="13" customFormat="1">
      <c r="A1711" s="13"/>
      <c r="B1711" s="234"/>
      <c r="C1711" s="235"/>
      <c r="D1711" s="236" t="s">
        <v>319</v>
      </c>
      <c r="E1711" s="237" t="s">
        <v>19</v>
      </c>
      <c r="F1711" s="238" t="s">
        <v>4206</v>
      </c>
      <c r="G1711" s="235"/>
      <c r="H1711" s="239">
        <v>6.7999999999999998</v>
      </c>
      <c r="I1711" s="240"/>
      <c r="J1711" s="235"/>
      <c r="K1711" s="235"/>
      <c r="L1711" s="241"/>
      <c r="M1711" s="242"/>
      <c r="N1711" s="243"/>
      <c r="O1711" s="243"/>
      <c r="P1711" s="243"/>
      <c r="Q1711" s="243"/>
      <c r="R1711" s="243"/>
      <c r="S1711" s="243"/>
      <c r="T1711" s="244"/>
      <c r="U1711" s="13"/>
      <c r="V1711" s="13"/>
      <c r="W1711" s="13"/>
      <c r="X1711" s="13"/>
      <c r="Y1711" s="13"/>
      <c r="Z1711" s="13"/>
      <c r="AA1711" s="13"/>
      <c r="AB1711" s="13"/>
      <c r="AC1711" s="13"/>
      <c r="AD1711" s="13"/>
      <c r="AE1711" s="13"/>
      <c r="AT1711" s="245" t="s">
        <v>319</v>
      </c>
      <c r="AU1711" s="245" t="s">
        <v>85</v>
      </c>
      <c r="AV1711" s="13" t="s">
        <v>85</v>
      </c>
      <c r="AW1711" s="13" t="s">
        <v>37</v>
      </c>
      <c r="AX1711" s="13" t="s">
        <v>76</v>
      </c>
      <c r="AY1711" s="245" t="s">
        <v>308</v>
      </c>
    </row>
    <row r="1712" s="14" customFormat="1">
      <c r="A1712" s="14"/>
      <c r="B1712" s="249"/>
      <c r="C1712" s="250"/>
      <c r="D1712" s="236" t="s">
        <v>319</v>
      </c>
      <c r="E1712" s="251" t="s">
        <v>19</v>
      </c>
      <c r="F1712" s="252" t="s">
        <v>3032</v>
      </c>
      <c r="G1712" s="250"/>
      <c r="H1712" s="251" t="s">
        <v>19</v>
      </c>
      <c r="I1712" s="253"/>
      <c r="J1712" s="250"/>
      <c r="K1712" s="250"/>
      <c r="L1712" s="254"/>
      <c r="M1712" s="255"/>
      <c r="N1712" s="256"/>
      <c r="O1712" s="256"/>
      <c r="P1712" s="256"/>
      <c r="Q1712" s="256"/>
      <c r="R1712" s="256"/>
      <c r="S1712" s="256"/>
      <c r="T1712" s="257"/>
      <c r="U1712" s="14"/>
      <c r="V1712" s="14"/>
      <c r="W1712" s="14"/>
      <c r="X1712" s="14"/>
      <c r="Y1712" s="14"/>
      <c r="Z1712" s="14"/>
      <c r="AA1712" s="14"/>
      <c r="AB1712" s="14"/>
      <c r="AC1712" s="14"/>
      <c r="AD1712" s="14"/>
      <c r="AE1712" s="14"/>
      <c r="AT1712" s="258" t="s">
        <v>319</v>
      </c>
      <c r="AU1712" s="258" t="s">
        <v>85</v>
      </c>
      <c r="AV1712" s="14" t="s">
        <v>83</v>
      </c>
      <c r="AW1712" s="14" t="s">
        <v>37</v>
      </c>
      <c r="AX1712" s="14" t="s">
        <v>76</v>
      </c>
      <c r="AY1712" s="258" t="s">
        <v>308</v>
      </c>
    </row>
    <row r="1713" s="14" customFormat="1">
      <c r="A1713" s="14"/>
      <c r="B1713" s="249"/>
      <c r="C1713" s="250"/>
      <c r="D1713" s="236" t="s">
        <v>319</v>
      </c>
      <c r="E1713" s="251" t="s">
        <v>19</v>
      </c>
      <c r="F1713" s="252" t="s">
        <v>4183</v>
      </c>
      <c r="G1713" s="250"/>
      <c r="H1713" s="251" t="s">
        <v>19</v>
      </c>
      <c r="I1713" s="253"/>
      <c r="J1713" s="250"/>
      <c r="K1713" s="250"/>
      <c r="L1713" s="254"/>
      <c r="M1713" s="255"/>
      <c r="N1713" s="256"/>
      <c r="O1713" s="256"/>
      <c r="P1713" s="256"/>
      <c r="Q1713" s="256"/>
      <c r="R1713" s="256"/>
      <c r="S1713" s="256"/>
      <c r="T1713" s="257"/>
      <c r="U1713" s="14"/>
      <c r="V1713" s="14"/>
      <c r="W1713" s="14"/>
      <c r="X1713" s="14"/>
      <c r="Y1713" s="14"/>
      <c r="Z1713" s="14"/>
      <c r="AA1713" s="14"/>
      <c r="AB1713" s="14"/>
      <c r="AC1713" s="14"/>
      <c r="AD1713" s="14"/>
      <c r="AE1713" s="14"/>
      <c r="AT1713" s="258" t="s">
        <v>319</v>
      </c>
      <c r="AU1713" s="258" t="s">
        <v>85</v>
      </c>
      <c r="AV1713" s="14" t="s">
        <v>83</v>
      </c>
      <c r="AW1713" s="14" t="s">
        <v>37</v>
      </c>
      <c r="AX1713" s="14" t="s">
        <v>76</v>
      </c>
      <c r="AY1713" s="258" t="s">
        <v>308</v>
      </c>
    </row>
    <row r="1714" s="13" customFormat="1">
      <c r="A1714" s="13"/>
      <c r="B1714" s="234"/>
      <c r="C1714" s="235"/>
      <c r="D1714" s="236" t="s">
        <v>319</v>
      </c>
      <c r="E1714" s="237" t="s">
        <v>19</v>
      </c>
      <c r="F1714" s="238" t="s">
        <v>4207</v>
      </c>
      <c r="G1714" s="235"/>
      <c r="H1714" s="239">
        <v>4.5999999999999996</v>
      </c>
      <c r="I1714" s="240"/>
      <c r="J1714" s="235"/>
      <c r="K1714" s="235"/>
      <c r="L1714" s="241"/>
      <c r="M1714" s="242"/>
      <c r="N1714" s="243"/>
      <c r="O1714" s="243"/>
      <c r="P1714" s="243"/>
      <c r="Q1714" s="243"/>
      <c r="R1714" s="243"/>
      <c r="S1714" s="243"/>
      <c r="T1714" s="244"/>
      <c r="U1714" s="13"/>
      <c r="V1714" s="13"/>
      <c r="W1714" s="13"/>
      <c r="X1714" s="13"/>
      <c r="Y1714" s="13"/>
      <c r="Z1714" s="13"/>
      <c r="AA1714" s="13"/>
      <c r="AB1714" s="13"/>
      <c r="AC1714" s="13"/>
      <c r="AD1714" s="13"/>
      <c r="AE1714" s="13"/>
      <c r="AT1714" s="245" t="s">
        <v>319</v>
      </c>
      <c r="AU1714" s="245" t="s">
        <v>85</v>
      </c>
      <c r="AV1714" s="13" t="s">
        <v>85</v>
      </c>
      <c r="AW1714" s="13" t="s">
        <v>37</v>
      </c>
      <c r="AX1714" s="13" t="s">
        <v>76</v>
      </c>
      <c r="AY1714" s="245" t="s">
        <v>308</v>
      </c>
    </row>
    <row r="1715" s="15" customFormat="1">
      <c r="A1715" s="15"/>
      <c r="B1715" s="259"/>
      <c r="C1715" s="260"/>
      <c r="D1715" s="236" t="s">
        <v>319</v>
      </c>
      <c r="E1715" s="261" t="s">
        <v>19</v>
      </c>
      <c r="F1715" s="262" t="s">
        <v>448</v>
      </c>
      <c r="G1715" s="260"/>
      <c r="H1715" s="263">
        <v>12.84</v>
      </c>
      <c r="I1715" s="264"/>
      <c r="J1715" s="260"/>
      <c r="K1715" s="260"/>
      <c r="L1715" s="265"/>
      <c r="M1715" s="266"/>
      <c r="N1715" s="267"/>
      <c r="O1715" s="267"/>
      <c r="P1715" s="267"/>
      <c r="Q1715" s="267"/>
      <c r="R1715" s="267"/>
      <c r="S1715" s="267"/>
      <c r="T1715" s="268"/>
      <c r="U1715" s="15"/>
      <c r="V1715" s="15"/>
      <c r="W1715" s="15"/>
      <c r="X1715" s="15"/>
      <c r="Y1715" s="15"/>
      <c r="Z1715" s="15"/>
      <c r="AA1715" s="15"/>
      <c r="AB1715" s="15"/>
      <c r="AC1715" s="15"/>
      <c r="AD1715" s="15"/>
      <c r="AE1715" s="15"/>
      <c r="AT1715" s="269" t="s">
        <v>319</v>
      </c>
      <c r="AU1715" s="269" t="s">
        <v>85</v>
      </c>
      <c r="AV1715" s="15" t="s">
        <v>315</v>
      </c>
      <c r="AW1715" s="15" t="s">
        <v>37</v>
      </c>
      <c r="AX1715" s="15" t="s">
        <v>83</v>
      </c>
      <c r="AY1715" s="269" t="s">
        <v>308</v>
      </c>
    </row>
    <row r="1716" s="2" customFormat="1" ht="24.15" customHeight="1">
      <c r="A1716" s="41"/>
      <c r="B1716" s="42"/>
      <c r="C1716" s="216" t="s">
        <v>4213</v>
      </c>
      <c r="D1716" s="216" t="s">
        <v>310</v>
      </c>
      <c r="E1716" s="217" t="s">
        <v>4214</v>
      </c>
      <c r="F1716" s="218" t="s">
        <v>4215</v>
      </c>
      <c r="G1716" s="219" t="s">
        <v>474</v>
      </c>
      <c r="H1716" s="220">
        <v>1.5</v>
      </c>
      <c r="I1716" s="221"/>
      <c r="J1716" s="222">
        <f>ROUND(I1716*H1716,2)</f>
        <v>0</v>
      </c>
      <c r="K1716" s="218" t="s">
        <v>314</v>
      </c>
      <c r="L1716" s="47"/>
      <c r="M1716" s="223" t="s">
        <v>19</v>
      </c>
      <c r="N1716" s="224" t="s">
        <v>47</v>
      </c>
      <c r="O1716" s="87"/>
      <c r="P1716" s="225">
        <f>O1716*H1716</f>
        <v>0</v>
      </c>
      <c r="Q1716" s="225">
        <v>0.38424999999999998</v>
      </c>
      <c r="R1716" s="225">
        <f>Q1716*H1716</f>
        <v>0.57637499999999997</v>
      </c>
      <c r="S1716" s="225">
        <v>0</v>
      </c>
      <c r="T1716" s="226">
        <f>S1716*H1716</f>
        <v>0</v>
      </c>
      <c r="U1716" s="41"/>
      <c r="V1716" s="41"/>
      <c r="W1716" s="41"/>
      <c r="X1716" s="41"/>
      <c r="Y1716" s="41"/>
      <c r="Z1716" s="41"/>
      <c r="AA1716" s="41"/>
      <c r="AB1716" s="41"/>
      <c r="AC1716" s="41"/>
      <c r="AD1716" s="41"/>
      <c r="AE1716" s="41"/>
      <c r="AR1716" s="227" t="s">
        <v>782</v>
      </c>
      <c r="AT1716" s="227" t="s">
        <v>310</v>
      </c>
      <c r="AU1716" s="227" t="s">
        <v>85</v>
      </c>
      <c r="AY1716" s="20" t="s">
        <v>308</v>
      </c>
      <c r="BE1716" s="228">
        <f>IF(N1716="základní",J1716,0)</f>
        <v>0</v>
      </c>
      <c r="BF1716" s="228">
        <f>IF(N1716="snížená",J1716,0)</f>
        <v>0</v>
      </c>
      <c r="BG1716" s="228">
        <f>IF(N1716="zákl. přenesená",J1716,0)</f>
        <v>0</v>
      </c>
      <c r="BH1716" s="228">
        <f>IF(N1716="sníž. přenesená",J1716,0)</f>
        <v>0</v>
      </c>
      <c r="BI1716" s="228">
        <f>IF(N1716="nulová",J1716,0)</f>
        <v>0</v>
      </c>
      <c r="BJ1716" s="20" t="s">
        <v>83</v>
      </c>
      <c r="BK1716" s="228">
        <f>ROUND(I1716*H1716,2)</f>
        <v>0</v>
      </c>
      <c r="BL1716" s="20" t="s">
        <v>782</v>
      </c>
      <c r="BM1716" s="227" t="s">
        <v>4216</v>
      </c>
    </row>
    <row r="1717" s="2" customFormat="1">
      <c r="A1717" s="41"/>
      <c r="B1717" s="42"/>
      <c r="C1717" s="43"/>
      <c r="D1717" s="229" t="s">
        <v>317</v>
      </c>
      <c r="E1717" s="43"/>
      <c r="F1717" s="230" t="s">
        <v>4217</v>
      </c>
      <c r="G1717" s="43"/>
      <c r="H1717" s="43"/>
      <c r="I1717" s="231"/>
      <c r="J1717" s="43"/>
      <c r="K1717" s="43"/>
      <c r="L1717" s="47"/>
      <c r="M1717" s="232"/>
      <c r="N1717" s="233"/>
      <c r="O1717" s="87"/>
      <c r="P1717" s="87"/>
      <c r="Q1717" s="87"/>
      <c r="R1717" s="87"/>
      <c r="S1717" s="87"/>
      <c r="T1717" s="88"/>
      <c r="U1717" s="41"/>
      <c r="V1717" s="41"/>
      <c r="W1717" s="41"/>
      <c r="X1717" s="41"/>
      <c r="Y1717" s="41"/>
      <c r="Z1717" s="41"/>
      <c r="AA1717" s="41"/>
      <c r="AB1717" s="41"/>
      <c r="AC1717" s="41"/>
      <c r="AD1717" s="41"/>
      <c r="AE1717" s="41"/>
      <c r="AT1717" s="20" t="s">
        <v>317</v>
      </c>
      <c r="AU1717" s="20" t="s">
        <v>85</v>
      </c>
    </row>
    <row r="1718" s="14" customFormat="1">
      <c r="A1718" s="14"/>
      <c r="B1718" s="249"/>
      <c r="C1718" s="250"/>
      <c r="D1718" s="236" t="s">
        <v>319</v>
      </c>
      <c r="E1718" s="251" t="s">
        <v>19</v>
      </c>
      <c r="F1718" s="252" t="s">
        <v>3043</v>
      </c>
      <c r="G1718" s="250"/>
      <c r="H1718" s="251" t="s">
        <v>19</v>
      </c>
      <c r="I1718" s="253"/>
      <c r="J1718" s="250"/>
      <c r="K1718" s="250"/>
      <c r="L1718" s="254"/>
      <c r="M1718" s="255"/>
      <c r="N1718" s="256"/>
      <c r="O1718" s="256"/>
      <c r="P1718" s="256"/>
      <c r="Q1718" s="256"/>
      <c r="R1718" s="256"/>
      <c r="S1718" s="256"/>
      <c r="T1718" s="257"/>
      <c r="U1718" s="14"/>
      <c r="V1718" s="14"/>
      <c r="W1718" s="14"/>
      <c r="X1718" s="14"/>
      <c r="Y1718" s="14"/>
      <c r="Z1718" s="14"/>
      <c r="AA1718" s="14"/>
      <c r="AB1718" s="14"/>
      <c r="AC1718" s="14"/>
      <c r="AD1718" s="14"/>
      <c r="AE1718" s="14"/>
      <c r="AT1718" s="258" t="s">
        <v>319</v>
      </c>
      <c r="AU1718" s="258" t="s">
        <v>85</v>
      </c>
      <c r="AV1718" s="14" t="s">
        <v>83</v>
      </c>
      <c r="AW1718" s="14" t="s">
        <v>37</v>
      </c>
      <c r="AX1718" s="14" t="s">
        <v>76</v>
      </c>
      <c r="AY1718" s="258" t="s">
        <v>308</v>
      </c>
    </row>
    <row r="1719" s="14" customFormat="1">
      <c r="A1719" s="14"/>
      <c r="B1719" s="249"/>
      <c r="C1719" s="250"/>
      <c r="D1719" s="236" t="s">
        <v>319</v>
      </c>
      <c r="E1719" s="251" t="s">
        <v>19</v>
      </c>
      <c r="F1719" s="252" t="s">
        <v>3913</v>
      </c>
      <c r="G1719" s="250"/>
      <c r="H1719" s="251" t="s">
        <v>19</v>
      </c>
      <c r="I1719" s="253"/>
      <c r="J1719" s="250"/>
      <c r="K1719" s="250"/>
      <c r="L1719" s="254"/>
      <c r="M1719" s="255"/>
      <c r="N1719" s="256"/>
      <c r="O1719" s="256"/>
      <c r="P1719" s="256"/>
      <c r="Q1719" s="256"/>
      <c r="R1719" s="256"/>
      <c r="S1719" s="256"/>
      <c r="T1719" s="257"/>
      <c r="U1719" s="14"/>
      <c r="V1719" s="14"/>
      <c r="W1719" s="14"/>
      <c r="X1719" s="14"/>
      <c r="Y1719" s="14"/>
      <c r="Z1719" s="14"/>
      <c r="AA1719" s="14"/>
      <c r="AB1719" s="14"/>
      <c r="AC1719" s="14"/>
      <c r="AD1719" s="14"/>
      <c r="AE1719" s="14"/>
      <c r="AT1719" s="258" t="s">
        <v>319</v>
      </c>
      <c r="AU1719" s="258" t="s">
        <v>85</v>
      </c>
      <c r="AV1719" s="14" t="s">
        <v>83</v>
      </c>
      <c r="AW1719" s="14" t="s">
        <v>37</v>
      </c>
      <c r="AX1719" s="14" t="s">
        <v>76</v>
      </c>
      <c r="AY1719" s="258" t="s">
        <v>308</v>
      </c>
    </row>
    <row r="1720" s="13" customFormat="1">
      <c r="A1720" s="13"/>
      <c r="B1720" s="234"/>
      <c r="C1720" s="235"/>
      <c r="D1720" s="236" t="s">
        <v>319</v>
      </c>
      <c r="E1720" s="237" t="s">
        <v>19</v>
      </c>
      <c r="F1720" s="238" t="s">
        <v>4218</v>
      </c>
      <c r="G1720" s="235"/>
      <c r="H1720" s="239">
        <v>1.5</v>
      </c>
      <c r="I1720" s="240"/>
      <c r="J1720" s="235"/>
      <c r="K1720" s="235"/>
      <c r="L1720" s="241"/>
      <c r="M1720" s="242"/>
      <c r="N1720" s="243"/>
      <c r="O1720" s="243"/>
      <c r="P1720" s="243"/>
      <c r="Q1720" s="243"/>
      <c r="R1720" s="243"/>
      <c r="S1720" s="243"/>
      <c r="T1720" s="244"/>
      <c r="U1720" s="13"/>
      <c r="V1720" s="13"/>
      <c r="W1720" s="13"/>
      <c r="X1720" s="13"/>
      <c r="Y1720" s="13"/>
      <c r="Z1720" s="13"/>
      <c r="AA1720" s="13"/>
      <c r="AB1720" s="13"/>
      <c r="AC1720" s="13"/>
      <c r="AD1720" s="13"/>
      <c r="AE1720" s="13"/>
      <c r="AT1720" s="245" t="s">
        <v>319</v>
      </c>
      <c r="AU1720" s="245" t="s">
        <v>85</v>
      </c>
      <c r="AV1720" s="13" t="s">
        <v>85</v>
      </c>
      <c r="AW1720" s="13" t="s">
        <v>37</v>
      </c>
      <c r="AX1720" s="13" t="s">
        <v>83</v>
      </c>
      <c r="AY1720" s="245" t="s">
        <v>308</v>
      </c>
    </row>
    <row r="1721" s="2" customFormat="1" ht="16.5" customHeight="1">
      <c r="A1721" s="41"/>
      <c r="B1721" s="42"/>
      <c r="C1721" s="280" t="s">
        <v>4219</v>
      </c>
      <c r="D1721" s="280" t="s">
        <v>1137</v>
      </c>
      <c r="E1721" s="281" t="s">
        <v>4220</v>
      </c>
      <c r="F1721" s="282" t="s">
        <v>4221</v>
      </c>
      <c r="G1721" s="283" t="s">
        <v>474</v>
      </c>
      <c r="H1721" s="284">
        <v>1.5</v>
      </c>
      <c r="I1721" s="285"/>
      <c r="J1721" s="286">
        <f>ROUND(I1721*H1721,2)</f>
        <v>0</v>
      </c>
      <c r="K1721" s="282" t="s">
        <v>314</v>
      </c>
      <c r="L1721" s="287"/>
      <c r="M1721" s="288" t="s">
        <v>19</v>
      </c>
      <c r="N1721" s="289" t="s">
        <v>47</v>
      </c>
      <c r="O1721" s="87"/>
      <c r="P1721" s="225">
        <f>O1721*H1721</f>
        <v>0</v>
      </c>
      <c r="Q1721" s="225">
        <v>0.015959999999999998</v>
      </c>
      <c r="R1721" s="225">
        <f>Q1721*H1721</f>
        <v>0.023939999999999996</v>
      </c>
      <c r="S1721" s="225">
        <v>0</v>
      </c>
      <c r="T1721" s="226">
        <f>S1721*H1721</f>
        <v>0</v>
      </c>
      <c r="U1721" s="41"/>
      <c r="V1721" s="41"/>
      <c r="W1721" s="41"/>
      <c r="X1721" s="41"/>
      <c r="Y1721" s="41"/>
      <c r="Z1721" s="41"/>
      <c r="AA1721" s="41"/>
      <c r="AB1721" s="41"/>
      <c r="AC1721" s="41"/>
      <c r="AD1721" s="41"/>
      <c r="AE1721" s="41"/>
      <c r="AR1721" s="227" t="s">
        <v>3255</v>
      </c>
      <c r="AT1721" s="227" t="s">
        <v>1137</v>
      </c>
      <c r="AU1721" s="227" t="s">
        <v>85</v>
      </c>
      <c r="AY1721" s="20" t="s">
        <v>308</v>
      </c>
      <c r="BE1721" s="228">
        <f>IF(N1721="základní",J1721,0)</f>
        <v>0</v>
      </c>
      <c r="BF1721" s="228">
        <f>IF(N1721="snížená",J1721,0)</f>
        <v>0</v>
      </c>
      <c r="BG1721" s="228">
        <f>IF(N1721="zákl. přenesená",J1721,0)</f>
        <v>0</v>
      </c>
      <c r="BH1721" s="228">
        <f>IF(N1721="sníž. přenesená",J1721,0)</f>
        <v>0</v>
      </c>
      <c r="BI1721" s="228">
        <f>IF(N1721="nulová",J1721,0)</f>
        <v>0</v>
      </c>
      <c r="BJ1721" s="20" t="s">
        <v>83</v>
      </c>
      <c r="BK1721" s="228">
        <f>ROUND(I1721*H1721,2)</f>
        <v>0</v>
      </c>
      <c r="BL1721" s="20" t="s">
        <v>782</v>
      </c>
      <c r="BM1721" s="227" t="s">
        <v>4222</v>
      </c>
    </row>
    <row r="1722" s="14" customFormat="1">
      <c r="A1722" s="14"/>
      <c r="B1722" s="249"/>
      <c r="C1722" s="250"/>
      <c r="D1722" s="236" t="s">
        <v>319</v>
      </c>
      <c r="E1722" s="251" t="s">
        <v>19</v>
      </c>
      <c r="F1722" s="252" t="s">
        <v>3043</v>
      </c>
      <c r="G1722" s="250"/>
      <c r="H1722" s="251" t="s">
        <v>19</v>
      </c>
      <c r="I1722" s="253"/>
      <c r="J1722" s="250"/>
      <c r="K1722" s="250"/>
      <c r="L1722" s="254"/>
      <c r="M1722" s="255"/>
      <c r="N1722" s="256"/>
      <c r="O1722" s="256"/>
      <c r="P1722" s="256"/>
      <c r="Q1722" s="256"/>
      <c r="R1722" s="256"/>
      <c r="S1722" s="256"/>
      <c r="T1722" s="257"/>
      <c r="U1722" s="14"/>
      <c r="V1722" s="14"/>
      <c r="W1722" s="14"/>
      <c r="X1722" s="14"/>
      <c r="Y1722" s="14"/>
      <c r="Z1722" s="14"/>
      <c r="AA1722" s="14"/>
      <c r="AB1722" s="14"/>
      <c r="AC1722" s="14"/>
      <c r="AD1722" s="14"/>
      <c r="AE1722" s="14"/>
      <c r="AT1722" s="258" t="s">
        <v>319</v>
      </c>
      <c r="AU1722" s="258" t="s">
        <v>85</v>
      </c>
      <c r="AV1722" s="14" t="s">
        <v>83</v>
      </c>
      <c r="AW1722" s="14" t="s">
        <v>37</v>
      </c>
      <c r="AX1722" s="14" t="s">
        <v>76</v>
      </c>
      <c r="AY1722" s="258" t="s">
        <v>308</v>
      </c>
    </row>
    <row r="1723" s="14" customFormat="1">
      <c r="A1723" s="14"/>
      <c r="B1723" s="249"/>
      <c r="C1723" s="250"/>
      <c r="D1723" s="236" t="s">
        <v>319</v>
      </c>
      <c r="E1723" s="251" t="s">
        <v>19</v>
      </c>
      <c r="F1723" s="252" t="s">
        <v>3913</v>
      </c>
      <c r="G1723" s="250"/>
      <c r="H1723" s="251" t="s">
        <v>19</v>
      </c>
      <c r="I1723" s="253"/>
      <c r="J1723" s="250"/>
      <c r="K1723" s="250"/>
      <c r="L1723" s="254"/>
      <c r="M1723" s="255"/>
      <c r="N1723" s="256"/>
      <c r="O1723" s="256"/>
      <c r="P1723" s="256"/>
      <c r="Q1723" s="256"/>
      <c r="R1723" s="256"/>
      <c r="S1723" s="256"/>
      <c r="T1723" s="257"/>
      <c r="U1723" s="14"/>
      <c r="V1723" s="14"/>
      <c r="W1723" s="14"/>
      <c r="X1723" s="14"/>
      <c r="Y1723" s="14"/>
      <c r="Z1723" s="14"/>
      <c r="AA1723" s="14"/>
      <c r="AB1723" s="14"/>
      <c r="AC1723" s="14"/>
      <c r="AD1723" s="14"/>
      <c r="AE1723" s="14"/>
      <c r="AT1723" s="258" t="s">
        <v>319</v>
      </c>
      <c r="AU1723" s="258" t="s">
        <v>85</v>
      </c>
      <c r="AV1723" s="14" t="s">
        <v>83</v>
      </c>
      <c r="AW1723" s="14" t="s">
        <v>37</v>
      </c>
      <c r="AX1723" s="14" t="s">
        <v>76</v>
      </c>
      <c r="AY1723" s="258" t="s">
        <v>308</v>
      </c>
    </row>
    <row r="1724" s="13" customFormat="1">
      <c r="A1724" s="13"/>
      <c r="B1724" s="234"/>
      <c r="C1724" s="235"/>
      <c r="D1724" s="236" t="s">
        <v>319</v>
      </c>
      <c r="E1724" s="237" t="s">
        <v>19</v>
      </c>
      <c r="F1724" s="238" t="s">
        <v>4218</v>
      </c>
      <c r="G1724" s="235"/>
      <c r="H1724" s="239">
        <v>1.5</v>
      </c>
      <c r="I1724" s="240"/>
      <c r="J1724" s="235"/>
      <c r="K1724" s="235"/>
      <c r="L1724" s="241"/>
      <c r="M1724" s="242"/>
      <c r="N1724" s="243"/>
      <c r="O1724" s="243"/>
      <c r="P1724" s="243"/>
      <c r="Q1724" s="243"/>
      <c r="R1724" s="243"/>
      <c r="S1724" s="243"/>
      <c r="T1724" s="244"/>
      <c r="U1724" s="13"/>
      <c r="V1724" s="13"/>
      <c r="W1724" s="13"/>
      <c r="X1724" s="13"/>
      <c r="Y1724" s="13"/>
      <c r="Z1724" s="13"/>
      <c r="AA1724" s="13"/>
      <c r="AB1724" s="13"/>
      <c r="AC1724" s="13"/>
      <c r="AD1724" s="13"/>
      <c r="AE1724" s="13"/>
      <c r="AT1724" s="245" t="s">
        <v>319</v>
      </c>
      <c r="AU1724" s="245" t="s">
        <v>85</v>
      </c>
      <c r="AV1724" s="13" t="s">
        <v>85</v>
      </c>
      <c r="AW1724" s="13" t="s">
        <v>37</v>
      </c>
      <c r="AX1724" s="13" t="s">
        <v>83</v>
      </c>
      <c r="AY1724" s="245" t="s">
        <v>308</v>
      </c>
    </row>
    <row r="1725" s="2" customFormat="1" ht="24.15" customHeight="1">
      <c r="A1725" s="41"/>
      <c r="B1725" s="42"/>
      <c r="C1725" s="216" t="s">
        <v>4223</v>
      </c>
      <c r="D1725" s="216" t="s">
        <v>310</v>
      </c>
      <c r="E1725" s="217" t="s">
        <v>4224</v>
      </c>
      <c r="F1725" s="218" t="s">
        <v>4225</v>
      </c>
      <c r="G1725" s="219" t="s">
        <v>474</v>
      </c>
      <c r="H1725" s="220">
        <v>56</v>
      </c>
      <c r="I1725" s="221"/>
      <c r="J1725" s="222">
        <f>ROUND(I1725*H1725,2)</f>
        <v>0</v>
      </c>
      <c r="K1725" s="218" t="s">
        <v>314</v>
      </c>
      <c r="L1725" s="47"/>
      <c r="M1725" s="223" t="s">
        <v>19</v>
      </c>
      <c r="N1725" s="224" t="s">
        <v>47</v>
      </c>
      <c r="O1725" s="87"/>
      <c r="P1725" s="225">
        <f>O1725*H1725</f>
        <v>0</v>
      </c>
      <c r="Q1725" s="225">
        <v>0.13538</v>
      </c>
      <c r="R1725" s="225">
        <f>Q1725*H1725</f>
        <v>7.5812799999999996</v>
      </c>
      <c r="S1725" s="225">
        <v>0</v>
      </c>
      <c r="T1725" s="226">
        <f>S1725*H1725</f>
        <v>0</v>
      </c>
      <c r="U1725" s="41"/>
      <c r="V1725" s="41"/>
      <c r="W1725" s="41"/>
      <c r="X1725" s="41"/>
      <c r="Y1725" s="41"/>
      <c r="Z1725" s="41"/>
      <c r="AA1725" s="41"/>
      <c r="AB1725" s="41"/>
      <c r="AC1725" s="41"/>
      <c r="AD1725" s="41"/>
      <c r="AE1725" s="41"/>
      <c r="AR1725" s="227" t="s">
        <v>782</v>
      </c>
      <c r="AT1725" s="227" t="s">
        <v>310</v>
      </c>
      <c r="AU1725" s="227" t="s">
        <v>85</v>
      </c>
      <c r="AY1725" s="20" t="s">
        <v>308</v>
      </c>
      <c r="BE1725" s="228">
        <f>IF(N1725="základní",J1725,0)</f>
        <v>0</v>
      </c>
      <c r="BF1725" s="228">
        <f>IF(N1725="snížená",J1725,0)</f>
        <v>0</v>
      </c>
      <c r="BG1725" s="228">
        <f>IF(N1725="zákl. přenesená",J1725,0)</f>
        <v>0</v>
      </c>
      <c r="BH1725" s="228">
        <f>IF(N1725="sníž. přenesená",J1725,0)</f>
        <v>0</v>
      </c>
      <c r="BI1725" s="228">
        <f>IF(N1725="nulová",J1725,0)</f>
        <v>0</v>
      </c>
      <c r="BJ1725" s="20" t="s">
        <v>83</v>
      </c>
      <c r="BK1725" s="228">
        <f>ROUND(I1725*H1725,2)</f>
        <v>0</v>
      </c>
      <c r="BL1725" s="20" t="s">
        <v>782</v>
      </c>
      <c r="BM1725" s="227" t="s">
        <v>4226</v>
      </c>
    </row>
    <row r="1726" s="2" customFormat="1">
      <c r="A1726" s="41"/>
      <c r="B1726" s="42"/>
      <c r="C1726" s="43"/>
      <c r="D1726" s="229" t="s">
        <v>317</v>
      </c>
      <c r="E1726" s="43"/>
      <c r="F1726" s="230" t="s">
        <v>4227</v>
      </c>
      <c r="G1726" s="43"/>
      <c r="H1726" s="43"/>
      <c r="I1726" s="231"/>
      <c r="J1726" s="43"/>
      <c r="K1726" s="43"/>
      <c r="L1726" s="47"/>
      <c r="M1726" s="232"/>
      <c r="N1726" s="233"/>
      <c r="O1726" s="87"/>
      <c r="P1726" s="87"/>
      <c r="Q1726" s="87"/>
      <c r="R1726" s="87"/>
      <c r="S1726" s="87"/>
      <c r="T1726" s="88"/>
      <c r="U1726" s="41"/>
      <c r="V1726" s="41"/>
      <c r="W1726" s="41"/>
      <c r="X1726" s="41"/>
      <c r="Y1726" s="41"/>
      <c r="Z1726" s="41"/>
      <c r="AA1726" s="41"/>
      <c r="AB1726" s="41"/>
      <c r="AC1726" s="41"/>
      <c r="AD1726" s="41"/>
      <c r="AE1726" s="41"/>
      <c r="AT1726" s="20" t="s">
        <v>317</v>
      </c>
      <c r="AU1726" s="20" t="s">
        <v>85</v>
      </c>
    </row>
    <row r="1727" s="14" customFormat="1">
      <c r="A1727" s="14"/>
      <c r="B1727" s="249"/>
      <c r="C1727" s="250"/>
      <c r="D1727" s="236" t="s">
        <v>319</v>
      </c>
      <c r="E1727" s="251" t="s">
        <v>19</v>
      </c>
      <c r="F1727" s="252" t="s">
        <v>3032</v>
      </c>
      <c r="G1727" s="250"/>
      <c r="H1727" s="251" t="s">
        <v>19</v>
      </c>
      <c r="I1727" s="253"/>
      <c r="J1727" s="250"/>
      <c r="K1727" s="250"/>
      <c r="L1727" s="254"/>
      <c r="M1727" s="255"/>
      <c r="N1727" s="256"/>
      <c r="O1727" s="256"/>
      <c r="P1727" s="256"/>
      <c r="Q1727" s="256"/>
      <c r="R1727" s="256"/>
      <c r="S1727" s="256"/>
      <c r="T1727" s="257"/>
      <c r="U1727" s="14"/>
      <c r="V1727" s="14"/>
      <c r="W1727" s="14"/>
      <c r="X1727" s="14"/>
      <c r="Y1727" s="14"/>
      <c r="Z1727" s="14"/>
      <c r="AA1727" s="14"/>
      <c r="AB1727" s="14"/>
      <c r="AC1727" s="14"/>
      <c r="AD1727" s="14"/>
      <c r="AE1727" s="14"/>
      <c r="AT1727" s="258" t="s">
        <v>319</v>
      </c>
      <c r="AU1727" s="258" t="s">
        <v>85</v>
      </c>
      <c r="AV1727" s="14" t="s">
        <v>83</v>
      </c>
      <c r="AW1727" s="14" t="s">
        <v>37</v>
      </c>
      <c r="AX1727" s="14" t="s">
        <v>76</v>
      </c>
      <c r="AY1727" s="258" t="s">
        <v>308</v>
      </c>
    </row>
    <row r="1728" s="14" customFormat="1">
      <c r="A1728" s="14"/>
      <c r="B1728" s="249"/>
      <c r="C1728" s="250"/>
      <c r="D1728" s="236" t="s">
        <v>319</v>
      </c>
      <c r="E1728" s="251" t="s">
        <v>19</v>
      </c>
      <c r="F1728" s="252" t="s">
        <v>3380</v>
      </c>
      <c r="G1728" s="250"/>
      <c r="H1728" s="251" t="s">
        <v>19</v>
      </c>
      <c r="I1728" s="253"/>
      <c r="J1728" s="250"/>
      <c r="K1728" s="250"/>
      <c r="L1728" s="254"/>
      <c r="M1728" s="255"/>
      <c r="N1728" s="256"/>
      <c r="O1728" s="256"/>
      <c r="P1728" s="256"/>
      <c r="Q1728" s="256"/>
      <c r="R1728" s="256"/>
      <c r="S1728" s="256"/>
      <c r="T1728" s="257"/>
      <c r="U1728" s="14"/>
      <c r="V1728" s="14"/>
      <c r="W1728" s="14"/>
      <c r="X1728" s="14"/>
      <c r="Y1728" s="14"/>
      <c r="Z1728" s="14"/>
      <c r="AA1728" s="14"/>
      <c r="AB1728" s="14"/>
      <c r="AC1728" s="14"/>
      <c r="AD1728" s="14"/>
      <c r="AE1728" s="14"/>
      <c r="AT1728" s="258" t="s">
        <v>319</v>
      </c>
      <c r="AU1728" s="258" t="s">
        <v>85</v>
      </c>
      <c r="AV1728" s="14" t="s">
        <v>83</v>
      </c>
      <c r="AW1728" s="14" t="s">
        <v>37</v>
      </c>
      <c r="AX1728" s="14" t="s">
        <v>76</v>
      </c>
      <c r="AY1728" s="258" t="s">
        <v>308</v>
      </c>
    </row>
    <row r="1729" s="13" customFormat="1">
      <c r="A1729" s="13"/>
      <c r="B1729" s="234"/>
      <c r="C1729" s="235"/>
      <c r="D1729" s="236" t="s">
        <v>319</v>
      </c>
      <c r="E1729" s="237" t="s">
        <v>19</v>
      </c>
      <c r="F1729" s="238" t="s">
        <v>3381</v>
      </c>
      <c r="G1729" s="235"/>
      <c r="H1729" s="239">
        <v>56</v>
      </c>
      <c r="I1729" s="240"/>
      <c r="J1729" s="235"/>
      <c r="K1729" s="235"/>
      <c r="L1729" s="241"/>
      <c r="M1729" s="242"/>
      <c r="N1729" s="243"/>
      <c r="O1729" s="243"/>
      <c r="P1729" s="243"/>
      <c r="Q1729" s="243"/>
      <c r="R1729" s="243"/>
      <c r="S1729" s="243"/>
      <c r="T1729" s="244"/>
      <c r="U1729" s="13"/>
      <c r="V1729" s="13"/>
      <c r="W1729" s="13"/>
      <c r="X1729" s="13"/>
      <c r="Y1729" s="13"/>
      <c r="Z1729" s="13"/>
      <c r="AA1729" s="13"/>
      <c r="AB1729" s="13"/>
      <c r="AC1729" s="13"/>
      <c r="AD1729" s="13"/>
      <c r="AE1729" s="13"/>
      <c r="AT1729" s="245" t="s">
        <v>319</v>
      </c>
      <c r="AU1729" s="245" t="s">
        <v>85</v>
      </c>
      <c r="AV1729" s="13" t="s">
        <v>85</v>
      </c>
      <c r="AW1729" s="13" t="s">
        <v>37</v>
      </c>
      <c r="AX1729" s="13" t="s">
        <v>83</v>
      </c>
      <c r="AY1729" s="245" t="s">
        <v>308</v>
      </c>
    </row>
    <row r="1730" s="2" customFormat="1" ht="16.5" customHeight="1">
      <c r="A1730" s="41"/>
      <c r="B1730" s="42"/>
      <c r="C1730" s="280" t="s">
        <v>4228</v>
      </c>
      <c r="D1730" s="280" t="s">
        <v>1137</v>
      </c>
      <c r="E1730" s="281" t="s">
        <v>4229</v>
      </c>
      <c r="F1730" s="282" t="s">
        <v>4230</v>
      </c>
      <c r="G1730" s="283" t="s">
        <v>474</v>
      </c>
      <c r="H1730" s="284">
        <v>56</v>
      </c>
      <c r="I1730" s="285"/>
      <c r="J1730" s="286">
        <f>ROUND(I1730*H1730,2)</f>
        <v>0</v>
      </c>
      <c r="K1730" s="282" t="s">
        <v>314</v>
      </c>
      <c r="L1730" s="287"/>
      <c r="M1730" s="288" t="s">
        <v>19</v>
      </c>
      <c r="N1730" s="289" t="s">
        <v>47</v>
      </c>
      <c r="O1730" s="87"/>
      <c r="P1730" s="225">
        <f>O1730*H1730</f>
        <v>0</v>
      </c>
      <c r="Q1730" s="225">
        <v>0.00068999999999999997</v>
      </c>
      <c r="R1730" s="225">
        <f>Q1730*H1730</f>
        <v>0.038640000000000001</v>
      </c>
      <c r="S1730" s="225">
        <v>0</v>
      </c>
      <c r="T1730" s="226">
        <f>S1730*H1730</f>
        <v>0</v>
      </c>
      <c r="U1730" s="41"/>
      <c r="V1730" s="41"/>
      <c r="W1730" s="41"/>
      <c r="X1730" s="41"/>
      <c r="Y1730" s="41"/>
      <c r="Z1730" s="41"/>
      <c r="AA1730" s="41"/>
      <c r="AB1730" s="41"/>
      <c r="AC1730" s="41"/>
      <c r="AD1730" s="41"/>
      <c r="AE1730" s="41"/>
      <c r="AR1730" s="227" t="s">
        <v>3255</v>
      </c>
      <c r="AT1730" s="227" t="s">
        <v>1137</v>
      </c>
      <c r="AU1730" s="227" t="s">
        <v>85</v>
      </c>
      <c r="AY1730" s="20" t="s">
        <v>308</v>
      </c>
      <c r="BE1730" s="228">
        <f>IF(N1730="základní",J1730,0)</f>
        <v>0</v>
      </c>
      <c r="BF1730" s="228">
        <f>IF(N1730="snížená",J1730,0)</f>
        <v>0</v>
      </c>
      <c r="BG1730" s="228">
        <f>IF(N1730="zákl. přenesená",J1730,0)</f>
        <v>0</v>
      </c>
      <c r="BH1730" s="228">
        <f>IF(N1730="sníž. přenesená",J1730,0)</f>
        <v>0</v>
      </c>
      <c r="BI1730" s="228">
        <f>IF(N1730="nulová",J1730,0)</f>
        <v>0</v>
      </c>
      <c r="BJ1730" s="20" t="s">
        <v>83</v>
      </c>
      <c r="BK1730" s="228">
        <f>ROUND(I1730*H1730,2)</f>
        <v>0</v>
      </c>
      <c r="BL1730" s="20" t="s">
        <v>782</v>
      </c>
      <c r="BM1730" s="227" t="s">
        <v>4231</v>
      </c>
    </row>
    <row r="1731" s="14" customFormat="1">
      <c r="A1731" s="14"/>
      <c r="B1731" s="249"/>
      <c r="C1731" s="250"/>
      <c r="D1731" s="236" t="s">
        <v>319</v>
      </c>
      <c r="E1731" s="251" t="s">
        <v>19</v>
      </c>
      <c r="F1731" s="252" t="s">
        <v>3032</v>
      </c>
      <c r="G1731" s="250"/>
      <c r="H1731" s="251" t="s">
        <v>19</v>
      </c>
      <c r="I1731" s="253"/>
      <c r="J1731" s="250"/>
      <c r="K1731" s="250"/>
      <c r="L1731" s="254"/>
      <c r="M1731" s="255"/>
      <c r="N1731" s="256"/>
      <c r="O1731" s="256"/>
      <c r="P1731" s="256"/>
      <c r="Q1731" s="256"/>
      <c r="R1731" s="256"/>
      <c r="S1731" s="256"/>
      <c r="T1731" s="257"/>
      <c r="U1731" s="14"/>
      <c r="V1731" s="14"/>
      <c r="W1731" s="14"/>
      <c r="X1731" s="14"/>
      <c r="Y1731" s="14"/>
      <c r="Z1731" s="14"/>
      <c r="AA1731" s="14"/>
      <c r="AB1731" s="14"/>
      <c r="AC1731" s="14"/>
      <c r="AD1731" s="14"/>
      <c r="AE1731" s="14"/>
      <c r="AT1731" s="258" t="s">
        <v>319</v>
      </c>
      <c r="AU1731" s="258" t="s">
        <v>85</v>
      </c>
      <c r="AV1731" s="14" t="s">
        <v>83</v>
      </c>
      <c r="AW1731" s="14" t="s">
        <v>37</v>
      </c>
      <c r="AX1731" s="14" t="s">
        <v>76</v>
      </c>
      <c r="AY1731" s="258" t="s">
        <v>308</v>
      </c>
    </row>
    <row r="1732" s="14" customFormat="1">
      <c r="A1732" s="14"/>
      <c r="B1732" s="249"/>
      <c r="C1732" s="250"/>
      <c r="D1732" s="236" t="s">
        <v>319</v>
      </c>
      <c r="E1732" s="251" t="s">
        <v>19</v>
      </c>
      <c r="F1732" s="252" t="s">
        <v>4232</v>
      </c>
      <c r="G1732" s="250"/>
      <c r="H1732" s="251" t="s">
        <v>19</v>
      </c>
      <c r="I1732" s="253"/>
      <c r="J1732" s="250"/>
      <c r="K1732" s="250"/>
      <c r="L1732" s="254"/>
      <c r="M1732" s="255"/>
      <c r="N1732" s="256"/>
      <c r="O1732" s="256"/>
      <c r="P1732" s="256"/>
      <c r="Q1732" s="256"/>
      <c r="R1732" s="256"/>
      <c r="S1732" s="256"/>
      <c r="T1732" s="257"/>
      <c r="U1732" s="14"/>
      <c r="V1732" s="14"/>
      <c r="W1732" s="14"/>
      <c r="X1732" s="14"/>
      <c r="Y1732" s="14"/>
      <c r="Z1732" s="14"/>
      <c r="AA1732" s="14"/>
      <c r="AB1732" s="14"/>
      <c r="AC1732" s="14"/>
      <c r="AD1732" s="14"/>
      <c r="AE1732" s="14"/>
      <c r="AT1732" s="258" t="s">
        <v>319</v>
      </c>
      <c r="AU1732" s="258" t="s">
        <v>85</v>
      </c>
      <c r="AV1732" s="14" t="s">
        <v>83</v>
      </c>
      <c r="AW1732" s="14" t="s">
        <v>37</v>
      </c>
      <c r="AX1732" s="14" t="s">
        <v>76</v>
      </c>
      <c r="AY1732" s="258" t="s">
        <v>308</v>
      </c>
    </row>
    <row r="1733" s="13" customFormat="1">
      <c r="A1733" s="13"/>
      <c r="B1733" s="234"/>
      <c r="C1733" s="235"/>
      <c r="D1733" s="236" t="s">
        <v>319</v>
      </c>
      <c r="E1733" s="237" t="s">
        <v>19</v>
      </c>
      <c r="F1733" s="238" t="s">
        <v>3381</v>
      </c>
      <c r="G1733" s="235"/>
      <c r="H1733" s="239">
        <v>56</v>
      </c>
      <c r="I1733" s="240"/>
      <c r="J1733" s="235"/>
      <c r="K1733" s="235"/>
      <c r="L1733" s="241"/>
      <c r="M1733" s="242"/>
      <c r="N1733" s="243"/>
      <c r="O1733" s="243"/>
      <c r="P1733" s="243"/>
      <c r="Q1733" s="243"/>
      <c r="R1733" s="243"/>
      <c r="S1733" s="243"/>
      <c r="T1733" s="244"/>
      <c r="U1733" s="13"/>
      <c r="V1733" s="13"/>
      <c r="W1733" s="13"/>
      <c r="X1733" s="13"/>
      <c r="Y1733" s="13"/>
      <c r="Z1733" s="13"/>
      <c r="AA1733" s="13"/>
      <c r="AB1733" s="13"/>
      <c r="AC1733" s="13"/>
      <c r="AD1733" s="13"/>
      <c r="AE1733" s="13"/>
      <c r="AT1733" s="245" t="s">
        <v>319</v>
      </c>
      <c r="AU1733" s="245" t="s">
        <v>85</v>
      </c>
      <c r="AV1733" s="13" t="s">
        <v>85</v>
      </c>
      <c r="AW1733" s="13" t="s">
        <v>37</v>
      </c>
      <c r="AX1733" s="13" t="s">
        <v>83</v>
      </c>
      <c r="AY1733" s="245" t="s">
        <v>308</v>
      </c>
    </row>
    <row r="1734" s="2" customFormat="1" ht="21.75" customHeight="1">
      <c r="A1734" s="41"/>
      <c r="B1734" s="42"/>
      <c r="C1734" s="280" t="s">
        <v>4233</v>
      </c>
      <c r="D1734" s="280" t="s">
        <v>1137</v>
      </c>
      <c r="E1734" s="281" t="s">
        <v>4234</v>
      </c>
      <c r="F1734" s="282" t="s">
        <v>4235</v>
      </c>
      <c r="G1734" s="283" t="s">
        <v>323</v>
      </c>
      <c r="H1734" s="284">
        <v>4</v>
      </c>
      <c r="I1734" s="285"/>
      <c r="J1734" s="286">
        <f>ROUND(I1734*H1734,2)</f>
        <v>0</v>
      </c>
      <c r="K1734" s="282" t="s">
        <v>3254</v>
      </c>
      <c r="L1734" s="287"/>
      <c r="M1734" s="288" t="s">
        <v>19</v>
      </c>
      <c r="N1734" s="289" t="s">
        <v>47</v>
      </c>
      <c r="O1734" s="87"/>
      <c r="P1734" s="225">
        <f>O1734*H1734</f>
        <v>0</v>
      </c>
      <c r="Q1734" s="225">
        <v>0</v>
      </c>
      <c r="R1734" s="225">
        <f>Q1734*H1734</f>
        <v>0</v>
      </c>
      <c r="S1734" s="225">
        <v>0</v>
      </c>
      <c r="T1734" s="226">
        <f>S1734*H1734</f>
        <v>0</v>
      </c>
      <c r="U1734" s="41"/>
      <c r="V1734" s="41"/>
      <c r="W1734" s="41"/>
      <c r="X1734" s="41"/>
      <c r="Y1734" s="41"/>
      <c r="Z1734" s="41"/>
      <c r="AA1734" s="41"/>
      <c r="AB1734" s="41"/>
      <c r="AC1734" s="41"/>
      <c r="AD1734" s="41"/>
      <c r="AE1734" s="41"/>
      <c r="AR1734" s="227" t="s">
        <v>3255</v>
      </c>
      <c r="AT1734" s="227" t="s">
        <v>1137</v>
      </c>
      <c r="AU1734" s="227" t="s">
        <v>85</v>
      </c>
      <c r="AY1734" s="20" t="s">
        <v>308</v>
      </c>
      <c r="BE1734" s="228">
        <f>IF(N1734="základní",J1734,0)</f>
        <v>0</v>
      </c>
      <c r="BF1734" s="228">
        <f>IF(N1734="snížená",J1734,0)</f>
        <v>0</v>
      </c>
      <c r="BG1734" s="228">
        <f>IF(N1734="zákl. přenesená",J1734,0)</f>
        <v>0</v>
      </c>
      <c r="BH1734" s="228">
        <f>IF(N1734="sníž. přenesená",J1734,0)</f>
        <v>0</v>
      </c>
      <c r="BI1734" s="228">
        <f>IF(N1734="nulová",J1734,0)</f>
        <v>0</v>
      </c>
      <c r="BJ1734" s="20" t="s">
        <v>83</v>
      </c>
      <c r="BK1734" s="228">
        <f>ROUND(I1734*H1734,2)</f>
        <v>0</v>
      </c>
      <c r="BL1734" s="20" t="s">
        <v>782</v>
      </c>
      <c r="BM1734" s="227" t="s">
        <v>4236</v>
      </c>
    </row>
    <row r="1735" s="14" customFormat="1">
      <c r="A1735" s="14"/>
      <c r="B1735" s="249"/>
      <c r="C1735" s="250"/>
      <c r="D1735" s="236" t="s">
        <v>319</v>
      </c>
      <c r="E1735" s="251" t="s">
        <v>19</v>
      </c>
      <c r="F1735" s="252" t="s">
        <v>3032</v>
      </c>
      <c r="G1735" s="250"/>
      <c r="H1735" s="251" t="s">
        <v>19</v>
      </c>
      <c r="I1735" s="253"/>
      <c r="J1735" s="250"/>
      <c r="K1735" s="250"/>
      <c r="L1735" s="254"/>
      <c r="M1735" s="255"/>
      <c r="N1735" s="256"/>
      <c r="O1735" s="256"/>
      <c r="P1735" s="256"/>
      <c r="Q1735" s="256"/>
      <c r="R1735" s="256"/>
      <c r="S1735" s="256"/>
      <c r="T1735" s="257"/>
      <c r="U1735" s="14"/>
      <c r="V1735" s="14"/>
      <c r="W1735" s="14"/>
      <c r="X1735" s="14"/>
      <c r="Y1735" s="14"/>
      <c r="Z1735" s="14"/>
      <c r="AA1735" s="14"/>
      <c r="AB1735" s="14"/>
      <c r="AC1735" s="14"/>
      <c r="AD1735" s="14"/>
      <c r="AE1735" s="14"/>
      <c r="AT1735" s="258" t="s">
        <v>319</v>
      </c>
      <c r="AU1735" s="258" t="s">
        <v>85</v>
      </c>
      <c r="AV1735" s="14" t="s">
        <v>83</v>
      </c>
      <c r="AW1735" s="14" t="s">
        <v>37</v>
      </c>
      <c r="AX1735" s="14" t="s">
        <v>76</v>
      </c>
      <c r="AY1735" s="258" t="s">
        <v>308</v>
      </c>
    </row>
    <row r="1736" s="14" customFormat="1">
      <c r="A1736" s="14"/>
      <c r="B1736" s="249"/>
      <c r="C1736" s="250"/>
      <c r="D1736" s="236" t="s">
        <v>319</v>
      </c>
      <c r="E1736" s="251" t="s">
        <v>19</v>
      </c>
      <c r="F1736" s="252" t="s">
        <v>4237</v>
      </c>
      <c r="G1736" s="250"/>
      <c r="H1736" s="251" t="s">
        <v>19</v>
      </c>
      <c r="I1736" s="253"/>
      <c r="J1736" s="250"/>
      <c r="K1736" s="250"/>
      <c r="L1736" s="254"/>
      <c r="M1736" s="255"/>
      <c r="N1736" s="256"/>
      <c r="O1736" s="256"/>
      <c r="P1736" s="256"/>
      <c r="Q1736" s="256"/>
      <c r="R1736" s="256"/>
      <c r="S1736" s="256"/>
      <c r="T1736" s="257"/>
      <c r="U1736" s="14"/>
      <c r="V1736" s="14"/>
      <c r="W1736" s="14"/>
      <c r="X1736" s="14"/>
      <c r="Y1736" s="14"/>
      <c r="Z1736" s="14"/>
      <c r="AA1736" s="14"/>
      <c r="AB1736" s="14"/>
      <c r="AC1736" s="14"/>
      <c r="AD1736" s="14"/>
      <c r="AE1736" s="14"/>
      <c r="AT1736" s="258" t="s">
        <v>319</v>
      </c>
      <c r="AU1736" s="258" t="s">
        <v>85</v>
      </c>
      <c r="AV1736" s="14" t="s">
        <v>83</v>
      </c>
      <c r="AW1736" s="14" t="s">
        <v>37</v>
      </c>
      <c r="AX1736" s="14" t="s">
        <v>76</v>
      </c>
      <c r="AY1736" s="258" t="s">
        <v>308</v>
      </c>
    </row>
    <row r="1737" s="13" customFormat="1">
      <c r="A1737" s="13"/>
      <c r="B1737" s="234"/>
      <c r="C1737" s="235"/>
      <c r="D1737" s="236" t="s">
        <v>319</v>
      </c>
      <c r="E1737" s="237" t="s">
        <v>19</v>
      </c>
      <c r="F1737" s="238" t="s">
        <v>315</v>
      </c>
      <c r="G1737" s="235"/>
      <c r="H1737" s="239">
        <v>4</v>
      </c>
      <c r="I1737" s="240"/>
      <c r="J1737" s="235"/>
      <c r="K1737" s="235"/>
      <c r="L1737" s="241"/>
      <c r="M1737" s="242"/>
      <c r="N1737" s="243"/>
      <c r="O1737" s="243"/>
      <c r="P1737" s="243"/>
      <c r="Q1737" s="243"/>
      <c r="R1737" s="243"/>
      <c r="S1737" s="243"/>
      <c r="T1737" s="244"/>
      <c r="U1737" s="13"/>
      <c r="V1737" s="13"/>
      <c r="W1737" s="13"/>
      <c r="X1737" s="13"/>
      <c r="Y1737" s="13"/>
      <c r="Z1737" s="13"/>
      <c r="AA1737" s="13"/>
      <c r="AB1737" s="13"/>
      <c r="AC1737" s="13"/>
      <c r="AD1737" s="13"/>
      <c r="AE1737" s="13"/>
      <c r="AT1737" s="245" t="s">
        <v>319</v>
      </c>
      <c r="AU1737" s="245" t="s">
        <v>85</v>
      </c>
      <c r="AV1737" s="13" t="s">
        <v>85</v>
      </c>
      <c r="AW1737" s="13" t="s">
        <v>37</v>
      </c>
      <c r="AX1737" s="13" t="s">
        <v>83</v>
      </c>
      <c r="AY1737" s="245" t="s">
        <v>308</v>
      </c>
    </row>
    <row r="1738" s="2" customFormat="1" ht="21.75" customHeight="1">
      <c r="A1738" s="41"/>
      <c r="B1738" s="42"/>
      <c r="C1738" s="216" t="s">
        <v>4238</v>
      </c>
      <c r="D1738" s="216" t="s">
        <v>310</v>
      </c>
      <c r="E1738" s="217" t="s">
        <v>4239</v>
      </c>
      <c r="F1738" s="218" t="s">
        <v>4240</v>
      </c>
      <c r="G1738" s="219" t="s">
        <v>474</v>
      </c>
      <c r="H1738" s="220">
        <v>219</v>
      </c>
      <c r="I1738" s="221"/>
      <c r="J1738" s="222">
        <f>ROUND(I1738*H1738,2)</f>
        <v>0</v>
      </c>
      <c r="K1738" s="218" t="s">
        <v>314</v>
      </c>
      <c r="L1738" s="47"/>
      <c r="M1738" s="223" t="s">
        <v>19</v>
      </c>
      <c r="N1738" s="224" t="s">
        <v>47</v>
      </c>
      <c r="O1738" s="87"/>
      <c r="P1738" s="225">
        <f>O1738*H1738</f>
        <v>0</v>
      </c>
      <c r="Q1738" s="225">
        <v>0</v>
      </c>
      <c r="R1738" s="225">
        <f>Q1738*H1738</f>
        <v>0</v>
      </c>
      <c r="S1738" s="225">
        <v>0</v>
      </c>
      <c r="T1738" s="226">
        <f>S1738*H1738</f>
        <v>0</v>
      </c>
      <c r="U1738" s="41"/>
      <c r="V1738" s="41"/>
      <c r="W1738" s="41"/>
      <c r="X1738" s="41"/>
      <c r="Y1738" s="41"/>
      <c r="Z1738" s="41"/>
      <c r="AA1738" s="41"/>
      <c r="AB1738" s="41"/>
      <c r="AC1738" s="41"/>
      <c r="AD1738" s="41"/>
      <c r="AE1738" s="41"/>
      <c r="AR1738" s="227" t="s">
        <v>782</v>
      </c>
      <c r="AT1738" s="227" t="s">
        <v>310</v>
      </c>
      <c r="AU1738" s="227" t="s">
        <v>85</v>
      </c>
      <c r="AY1738" s="20" t="s">
        <v>308</v>
      </c>
      <c r="BE1738" s="228">
        <f>IF(N1738="základní",J1738,0)</f>
        <v>0</v>
      </c>
      <c r="BF1738" s="228">
        <f>IF(N1738="snížená",J1738,0)</f>
        <v>0</v>
      </c>
      <c r="BG1738" s="228">
        <f>IF(N1738="zákl. přenesená",J1738,0)</f>
        <v>0</v>
      </c>
      <c r="BH1738" s="228">
        <f>IF(N1738="sníž. přenesená",J1738,0)</f>
        <v>0</v>
      </c>
      <c r="BI1738" s="228">
        <f>IF(N1738="nulová",J1738,0)</f>
        <v>0</v>
      </c>
      <c r="BJ1738" s="20" t="s">
        <v>83</v>
      </c>
      <c r="BK1738" s="228">
        <f>ROUND(I1738*H1738,2)</f>
        <v>0</v>
      </c>
      <c r="BL1738" s="20" t="s">
        <v>782</v>
      </c>
      <c r="BM1738" s="227" t="s">
        <v>4241</v>
      </c>
    </row>
    <row r="1739" s="2" customFormat="1">
      <c r="A1739" s="41"/>
      <c r="B1739" s="42"/>
      <c r="C1739" s="43"/>
      <c r="D1739" s="229" t="s">
        <v>317</v>
      </c>
      <c r="E1739" s="43"/>
      <c r="F1739" s="230" t="s">
        <v>4242</v>
      </c>
      <c r="G1739" s="43"/>
      <c r="H1739" s="43"/>
      <c r="I1739" s="231"/>
      <c r="J1739" s="43"/>
      <c r="K1739" s="43"/>
      <c r="L1739" s="47"/>
      <c r="M1739" s="232"/>
      <c r="N1739" s="233"/>
      <c r="O1739" s="87"/>
      <c r="P1739" s="87"/>
      <c r="Q1739" s="87"/>
      <c r="R1739" s="87"/>
      <c r="S1739" s="87"/>
      <c r="T1739" s="88"/>
      <c r="U1739" s="41"/>
      <c r="V1739" s="41"/>
      <c r="W1739" s="41"/>
      <c r="X1739" s="41"/>
      <c r="Y1739" s="41"/>
      <c r="Z1739" s="41"/>
      <c r="AA1739" s="41"/>
      <c r="AB1739" s="41"/>
      <c r="AC1739" s="41"/>
      <c r="AD1739" s="41"/>
      <c r="AE1739" s="41"/>
      <c r="AT1739" s="20" t="s">
        <v>317</v>
      </c>
      <c r="AU1739" s="20" t="s">
        <v>85</v>
      </c>
    </row>
    <row r="1740" s="14" customFormat="1">
      <c r="A1740" s="14"/>
      <c r="B1740" s="249"/>
      <c r="C1740" s="250"/>
      <c r="D1740" s="236" t="s">
        <v>319</v>
      </c>
      <c r="E1740" s="251" t="s">
        <v>19</v>
      </c>
      <c r="F1740" s="252" t="s">
        <v>3032</v>
      </c>
      <c r="G1740" s="250"/>
      <c r="H1740" s="251" t="s">
        <v>19</v>
      </c>
      <c r="I1740" s="253"/>
      <c r="J1740" s="250"/>
      <c r="K1740" s="250"/>
      <c r="L1740" s="254"/>
      <c r="M1740" s="255"/>
      <c r="N1740" s="256"/>
      <c r="O1740" s="256"/>
      <c r="P1740" s="256"/>
      <c r="Q1740" s="256"/>
      <c r="R1740" s="256"/>
      <c r="S1740" s="256"/>
      <c r="T1740" s="257"/>
      <c r="U1740" s="14"/>
      <c r="V1740" s="14"/>
      <c r="W1740" s="14"/>
      <c r="X1740" s="14"/>
      <c r="Y1740" s="14"/>
      <c r="Z1740" s="14"/>
      <c r="AA1740" s="14"/>
      <c r="AB1740" s="14"/>
      <c r="AC1740" s="14"/>
      <c r="AD1740" s="14"/>
      <c r="AE1740" s="14"/>
      <c r="AT1740" s="258" t="s">
        <v>319</v>
      </c>
      <c r="AU1740" s="258" t="s">
        <v>85</v>
      </c>
      <c r="AV1740" s="14" t="s">
        <v>83</v>
      </c>
      <c r="AW1740" s="14" t="s">
        <v>37</v>
      </c>
      <c r="AX1740" s="14" t="s">
        <v>76</v>
      </c>
      <c r="AY1740" s="258" t="s">
        <v>308</v>
      </c>
    </row>
    <row r="1741" s="14" customFormat="1">
      <c r="A1741" s="14"/>
      <c r="B1741" s="249"/>
      <c r="C1741" s="250"/>
      <c r="D1741" s="236" t="s">
        <v>319</v>
      </c>
      <c r="E1741" s="251" t="s">
        <v>19</v>
      </c>
      <c r="F1741" s="252" t="s">
        <v>3376</v>
      </c>
      <c r="G1741" s="250"/>
      <c r="H1741" s="251" t="s">
        <v>19</v>
      </c>
      <c r="I1741" s="253"/>
      <c r="J1741" s="250"/>
      <c r="K1741" s="250"/>
      <c r="L1741" s="254"/>
      <c r="M1741" s="255"/>
      <c r="N1741" s="256"/>
      <c r="O1741" s="256"/>
      <c r="P1741" s="256"/>
      <c r="Q1741" s="256"/>
      <c r="R1741" s="256"/>
      <c r="S1741" s="256"/>
      <c r="T1741" s="257"/>
      <c r="U1741" s="14"/>
      <c r="V1741" s="14"/>
      <c r="W1741" s="14"/>
      <c r="X1741" s="14"/>
      <c r="Y1741" s="14"/>
      <c r="Z1741" s="14"/>
      <c r="AA1741" s="14"/>
      <c r="AB1741" s="14"/>
      <c r="AC1741" s="14"/>
      <c r="AD1741" s="14"/>
      <c r="AE1741" s="14"/>
      <c r="AT1741" s="258" t="s">
        <v>319</v>
      </c>
      <c r="AU1741" s="258" t="s">
        <v>85</v>
      </c>
      <c r="AV1741" s="14" t="s">
        <v>83</v>
      </c>
      <c r="AW1741" s="14" t="s">
        <v>37</v>
      </c>
      <c r="AX1741" s="14" t="s">
        <v>76</v>
      </c>
      <c r="AY1741" s="258" t="s">
        <v>308</v>
      </c>
    </row>
    <row r="1742" s="13" customFormat="1">
      <c r="A1742" s="13"/>
      <c r="B1742" s="234"/>
      <c r="C1742" s="235"/>
      <c r="D1742" s="236" t="s">
        <v>319</v>
      </c>
      <c r="E1742" s="237" t="s">
        <v>19</v>
      </c>
      <c r="F1742" s="238" t="s">
        <v>3377</v>
      </c>
      <c r="G1742" s="235"/>
      <c r="H1742" s="239">
        <v>219</v>
      </c>
      <c r="I1742" s="240"/>
      <c r="J1742" s="235"/>
      <c r="K1742" s="235"/>
      <c r="L1742" s="241"/>
      <c r="M1742" s="242"/>
      <c r="N1742" s="243"/>
      <c r="O1742" s="243"/>
      <c r="P1742" s="243"/>
      <c r="Q1742" s="243"/>
      <c r="R1742" s="243"/>
      <c r="S1742" s="243"/>
      <c r="T1742" s="244"/>
      <c r="U1742" s="13"/>
      <c r="V1742" s="13"/>
      <c r="W1742" s="13"/>
      <c r="X1742" s="13"/>
      <c r="Y1742" s="13"/>
      <c r="Z1742" s="13"/>
      <c r="AA1742" s="13"/>
      <c r="AB1742" s="13"/>
      <c r="AC1742" s="13"/>
      <c r="AD1742" s="13"/>
      <c r="AE1742" s="13"/>
      <c r="AT1742" s="245" t="s">
        <v>319</v>
      </c>
      <c r="AU1742" s="245" t="s">
        <v>85</v>
      </c>
      <c r="AV1742" s="13" t="s">
        <v>85</v>
      </c>
      <c r="AW1742" s="13" t="s">
        <v>37</v>
      </c>
      <c r="AX1742" s="13" t="s">
        <v>83</v>
      </c>
      <c r="AY1742" s="245" t="s">
        <v>308</v>
      </c>
    </row>
    <row r="1743" s="2" customFormat="1" ht="16.5" customHeight="1">
      <c r="A1743" s="41"/>
      <c r="B1743" s="42"/>
      <c r="C1743" s="216" t="s">
        <v>4243</v>
      </c>
      <c r="D1743" s="216" t="s">
        <v>310</v>
      </c>
      <c r="E1743" s="217" t="s">
        <v>4244</v>
      </c>
      <c r="F1743" s="218" t="s">
        <v>4245</v>
      </c>
      <c r="G1743" s="219" t="s">
        <v>442</v>
      </c>
      <c r="H1743" s="220">
        <v>1.4159999999999999</v>
      </c>
      <c r="I1743" s="221"/>
      <c r="J1743" s="222">
        <f>ROUND(I1743*H1743,2)</f>
        <v>0</v>
      </c>
      <c r="K1743" s="218" t="s">
        <v>314</v>
      </c>
      <c r="L1743" s="47"/>
      <c r="M1743" s="223" t="s">
        <v>19</v>
      </c>
      <c r="N1743" s="224" t="s">
        <v>47</v>
      </c>
      <c r="O1743" s="87"/>
      <c r="P1743" s="225">
        <f>O1743*H1743</f>
        <v>0</v>
      </c>
      <c r="Q1743" s="225">
        <v>0</v>
      </c>
      <c r="R1743" s="225">
        <f>Q1743*H1743</f>
        <v>0</v>
      </c>
      <c r="S1743" s="225">
        <v>2.2000000000000002</v>
      </c>
      <c r="T1743" s="226">
        <f>S1743*H1743</f>
        <v>3.1152000000000002</v>
      </c>
      <c r="U1743" s="41"/>
      <c r="V1743" s="41"/>
      <c r="W1743" s="41"/>
      <c r="X1743" s="41"/>
      <c r="Y1743" s="41"/>
      <c r="Z1743" s="41"/>
      <c r="AA1743" s="41"/>
      <c r="AB1743" s="41"/>
      <c r="AC1743" s="41"/>
      <c r="AD1743" s="41"/>
      <c r="AE1743" s="41"/>
      <c r="AR1743" s="227" t="s">
        <v>782</v>
      </c>
      <c r="AT1743" s="227" t="s">
        <v>310</v>
      </c>
      <c r="AU1743" s="227" t="s">
        <v>85</v>
      </c>
      <c r="AY1743" s="20" t="s">
        <v>308</v>
      </c>
      <c r="BE1743" s="228">
        <f>IF(N1743="základní",J1743,0)</f>
        <v>0</v>
      </c>
      <c r="BF1743" s="228">
        <f>IF(N1743="snížená",J1743,0)</f>
        <v>0</v>
      </c>
      <c r="BG1743" s="228">
        <f>IF(N1743="zákl. přenesená",J1743,0)</f>
        <v>0</v>
      </c>
      <c r="BH1743" s="228">
        <f>IF(N1743="sníž. přenesená",J1743,0)</f>
        <v>0</v>
      </c>
      <c r="BI1743" s="228">
        <f>IF(N1743="nulová",J1743,0)</f>
        <v>0</v>
      </c>
      <c r="BJ1743" s="20" t="s">
        <v>83</v>
      </c>
      <c r="BK1743" s="228">
        <f>ROUND(I1743*H1743,2)</f>
        <v>0</v>
      </c>
      <c r="BL1743" s="20" t="s">
        <v>782</v>
      </c>
      <c r="BM1743" s="227" t="s">
        <v>4246</v>
      </c>
    </row>
    <row r="1744" s="2" customFormat="1">
      <c r="A1744" s="41"/>
      <c r="B1744" s="42"/>
      <c r="C1744" s="43"/>
      <c r="D1744" s="229" t="s">
        <v>317</v>
      </c>
      <c r="E1744" s="43"/>
      <c r="F1744" s="230" t="s">
        <v>4247</v>
      </c>
      <c r="G1744" s="43"/>
      <c r="H1744" s="43"/>
      <c r="I1744" s="231"/>
      <c r="J1744" s="43"/>
      <c r="K1744" s="43"/>
      <c r="L1744" s="47"/>
      <c r="M1744" s="232"/>
      <c r="N1744" s="233"/>
      <c r="O1744" s="87"/>
      <c r="P1744" s="87"/>
      <c r="Q1744" s="87"/>
      <c r="R1744" s="87"/>
      <c r="S1744" s="87"/>
      <c r="T1744" s="88"/>
      <c r="U1744" s="41"/>
      <c r="V1744" s="41"/>
      <c r="W1744" s="41"/>
      <c r="X1744" s="41"/>
      <c r="Y1744" s="41"/>
      <c r="Z1744" s="41"/>
      <c r="AA1744" s="41"/>
      <c r="AB1744" s="41"/>
      <c r="AC1744" s="41"/>
      <c r="AD1744" s="41"/>
      <c r="AE1744" s="41"/>
      <c r="AT1744" s="20" t="s">
        <v>317</v>
      </c>
      <c r="AU1744" s="20" t="s">
        <v>85</v>
      </c>
    </row>
    <row r="1745" s="14" customFormat="1">
      <c r="A1745" s="14"/>
      <c r="B1745" s="249"/>
      <c r="C1745" s="250"/>
      <c r="D1745" s="236" t="s">
        <v>319</v>
      </c>
      <c r="E1745" s="251" t="s">
        <v>19</v>
      </c>
      <c r="F1745" s="252" t="s">
        <v>3032</v>
      </c>
      <c r="G1745" s="250"/>
      <c r="H1745" s="251" t="s">
        <v>19</v>
      </c>
      <c r="I1745" s="253"/>
      <c r="J1745" s="250"/>
      <c r="K1745" s="250"/>
      <c r="L1745" s="254"/>
      <c r="M1745" s="255"/>
      <c r="N1745" s="256"/>
      <c r="O1745" s="256"/>
      <c r="P1745" s="256"/>
      <c r="Q1745" s="256"/>
      <c r="R1745" s="256"/>
      <c r="S1745" s="256"/>
      <c r="T1745" s="257"/>
      <c r="U1745" s="14"/>
      <c r="V1745" s="14"/>
      <c r="W1745" s="14"/>
      <c r="X1745" s="14"/>
      <c r="Y1745" s="14"/>
      <c r="Z1745" s="14"/>
      <c r="AA1745" s="14"/>
      <c r="AB1745" s="14"/>
      <c r="AC1745" s="14"/>
      <c r="AD1745" s="14"/>
      <c r="AE1745" s="14"/>
      <c r="AT1745" s="258" t="s">
        <v>319</v>
      </c>
      <c r="AU1745" s="258" t="s">
        <v>85</v>
      </c>
      <c r="AV1745" s="14" t="s">
        <v>83</v>
      </c>
      <c r="AW1745" s="14" t="s">
        <v>37</v>
      </c>
      <c r="AX1745" s="14" t="s">
        <v>76</v>
      </c>
      <c r="AY1745" s="258" t="s">
        <v>308</v>
      </c>
    </row>
    <row r="1746" s="14" customFormat="1">
      <c r="A1746" s="14"/>
      <c r="B1746" s="249"/>
      <c r="C1746" s="250"/>
      <c r="D1746" s="236" t="s">
        <v>319</v>
      </c>
      <c r="E1746" s="251" t="s">
        <v>19</v>
      </c>
      <c r="F1746" s="252" t="s">
        <v>4248</v>
      </c>
      <c r="G1746" s="250"/>
      <c r="H1746" s="251" t="s">
        <v>19</v>
      </c>
      <c r="I1746" s="253"/>
      <c r="J1746" s="250"/>
      <c r="K1746" s="250"/>
      <c r="L1746" s="254"/>
      <c r="M1746" s="255"/>
      <c r="N1746" s="256"/>
      <c r="O1746" s="256"/>
      <c r="P1746" s="256"/>
      <c r="Q1746" s="256"/>
      <c r="R1746" s="256"/>
      <c r="S1746" s="256"/>
      <c r="T1746" s="257"/>
      <c r="U1746" s="14"/>
      <c r="V1746" s="14"/>
      <c r="W1746" s="14"/>
      <c r="X1746" s="14"/>
      <c r="Y1746" s="14"/>
      <c r="Z1746" s="14"/>
      <c r="AA1746" s="14"/>
      <c r="AB1746" s="14"/>
      <c r="AC1746" s="14"/>
      <c r="AD1746" s="14"/>
      <c r="AE1746" s="14"/>
      <c r="AT1746" s="258" t="s">
        <v>319</v>
      </c>
      <c r="AU1746" s="258" t="s">
        <v>85</v>
      </c>
      <c r="AV1746" s="14" t="s">
        <v>83</v>
      </c>
      <c r="AW1746" s="14" t="s">
        <v>37</v>
      </c>
      <c r="AX1746" s="14" t="s">
        <v>76</v>
      </c>
      <c r="AY1746" s="258" t="s">
        <v>308</v>
      </c>
    </row>
    <row r="1747" s="13" customFormat="1">
      <c r="A1747" s="13"/>
      <c r="B1747" s="234"/>
      <c r="C1747" s="235"/>
      <c r="D1747" s="236" t="s">
        <v>319</v>
      </c>
      <c r="E1747" s="237" t="s">
        <v>19</v>
      </c>
      <c r="F1747" s="238" t="s">
        <v>4249</v>
      </c>
      <c r="G1747" s="235"/>
      <c r="H1747" s="239">
        <v>0.216</v>
      </c>
      <c r="I1747" s="240"/>
      <c r="J1747" s="235"/>
      <c r="K1747" s="235"/>
      <c r="L1747" s="241"/>
      <c r="M1747" s="242"/>
      <c r="N1747" s="243"/>
      <c r="O1747" s="243"/>
      <c r="P1747" s="243"/>
      <c r="Q1747" s="243"/>
      <c r="R1747" s="243"/>
      <c r="S1747" s="243"/>
      <c r="T1747" s="244"/>
      <c r="U1747" s="13"/>
      <c r="V1747" s="13"/>
      <c r="W1747" s="13"/>
      <c r="X1747" s="13"/>
      <c r="Y1747" s="13"/>
      <c r="Z1747" s="13"/>
      <c r="AA1747" s="13"/>
      <c r="AB1747" s="13"/>
      <c r="AC1747" s="13"/>
      <c r="AD1747" s="13"/>
      <c r="AE1747" s="13"/>
      <c r="AT1747" s="245" t="s">
        <v>319</v>
      </c>
      <c r="AU1747" s="245" t="s">
        <v>85</v>
      </c>
      <c r="AV1747" s="13" t="s">
        <v>85</v>
      </c>
      <c r="AW1747" s="13" t="s">
        <v>37</v>
      </c>
      <c r="AX1747" s="13" t="s">
        <v>76</v>
      </c>
      <c r="AY1747" s="245" t="s">
        <v>308</v>
      </c>
    </row>
    <row r="1748" s="14" customFormat="1">
      <c r="A1748" s="14"/>
      <c r="B1748" s="249"/>
      <c r="C1748" s="250"/>
      <c r="D1748" s="236" t="s">
        <v>319</v>
      </c>
      <c r="E1748" s="251" t="s">
        <v>19</v>
      </c>
      <c r="F1748" s="252" t="s">
        <v>4250</v>
      </c>
      <c r="G1748" s="250"/>
      <c r="H1748" s="251" t="s">
        <v>19</v>
      </c>
      <c r="I1748" s="253"/>
      <c r="J1748" s="250"/>
      <c r="K1748" s="250"/>
      <c r="L1748" s="254"/>
      <c r="M1748" s="255"/>
      <c r="N1748" s="256"/>
      <c r="O1748" s="256"/>
      <c r="P1748" s="256"/>
      <c r="Q1748" s="256"/>
      <c r="R1748" s="256"/>
      <c r="S1748" s="256"/>
      <c r="T1748" s="257"/>
      <c r="U1748" s="14"/>
      <c r="V1748" s="14"/>
      <c r="W1748" s="14"/>
      <c r="X1748" s="14"/>
      <c r="Y1748" s="14"/>
      <c r="Z1748" s="14"/>
      <c r="AA1748" s="14"/>
      <c r="AB1748" s="14"/>
      <c r="AC1748" s="14"/>
      <c r="AD1748" s="14"/>
      <c r="AE1748" s="14"/>
      <c r="AT1748" s="258" t="s">
        <v>319</v>
      </c>
      <c r="AU1748" s="258" t="s">
        <v>85</v>
      </c>
      <c r="AV1748" s="14" t="s">
        <v>83</v>
      </c>
      <c r="AW1748" s="14" t="s">
        <v>37</v>
      </c>
      <c r="AX1748" s="14" t="s">
        <v>76</v>
      </c>
      <c r="AY1748" s="258" t="s">
        <v>308</v>
      </c>
    </row>
    <row r="1749" s="13" customFormat="1">
      <c r="A1749" s="13"/>
      <c r="B1749" s="234"/>
      <c r="C1749" s="235"/>
      <c r="D1749" s="236" t="s">
        <v>319</v>
      </c>
      <c r="E1749" s="237" t="s">
        <v>19</v>
      </c>
      <c r="F1749" s="238" t="s">
        <v>3049</v>
      </c>
      <c r="G1749" s="235"/>
      <c r="H1749" s="239">
        <v>1.2</v>
      </c>
      <c r="I1749" s="240"/>
      <c r="J1749" s="235"/>
      <c r="K1749" s="235"/>
      <c r="L1749" s="241"/>
      <c r="M1749" s="242"/>
      <c r="N1749" s="243"/>
      <c r="O1749" s="243"/>
      <c r="P1749" s="243"/>
      <c r="Q1749" s="243"/>
      <c r="R1749" s="243"/>
      <c r="S1749" s="243"/>
      <c r="T1749" s="244"/>
      <c r="U1749" s="13"/>
      <c r="V1749" s="13"/>
      <c r="W1749" s="13"/>
      <c r="X1749" s="13"/>
      <c r="Y1749" s="13"/>
      <c r="Z1749" s="13"/>
      <c r="AA1749" s="13"/>
      <c r="AB1749" s="13"/>
      <c r="AC1749" s="13"/>
      <c r="AD1749" s="13"/>
      <c r="AE1749" s="13"/>
      <c r="AT1749" s="245" t="s">
        <v>319</v>
      </c>
      <c r="AU1749" s="245" t="s">
        <v>85</v>
      </c>
      <c r="AV1749" s="13" t="s">
        <v>85</v>
      </c>
      <c r="AW1749" s="13" t="s">
        <v>37</v>
      </c>
      <c r="AX1749" s="13" t="s">
        <v>76</v>
      </c>
      <c r="AY1749" s="245" t="s">
        <v>308</v>
      </c>
    </row>
    <row r="1750" s="15" customFormat="1">
      <c r="A1750" s="15"/>
      <c r="B1750" s="259"/>
      <c r="C1750" s="260"/>
      <c r="D1750" s="236" t="s">
        <v>319</v>
      </c>
      <c r="E1750" s="261" t="s">
        <v>19</v>
      </c>
      <c r="F1750" s="262" t="s">
        <v>448</v>
      </c>
      <c r="G1750" s="260"/>
      <c r="H1750" s="263">
        <v>1.4159999999999999</v>
      </c>
      <c r="I1750" s="264"/>
      <c r="J1750" s="260"/>
      <c r="K1750" s="260"/>
      <c r="L1750" s="265"/>
      <c r="M1750" s="266"/>
      <c r="N1750" s="267"/>
      <c r="O1750" s="267"/>
      <c r="P1750" s="267"/>
      <c r="Q1750" s="267"/>
      <c r="R1750" s="267"/>
      <c r="S1750" s="267"/>
      <c r="T1750" s="268"/>
      <c r="U1750" s="15"/>
      <c r="V1750" s="15"/>
      <c r="W1750" s="15"/>
      <c r="X1750" s="15"/>
      <c r="Y1750" s="15"/>
      <c r="Z1750" s="15"/>
      <c r="AA1750" s="15"/>
      <c r="AB1750" s="15"/>
      <c r="AC1750" s="15"/>
      <c r="AD1750" s="15"/>
      <c r="AE1750" s="15"/>
      <c r="AT1750" s="269" t="s">
        <v>319</v>
      </c>
      <c r="AU1750" s="269" t="s">
        <v>85</v>
      </c>
      <c r="AV1750" s="15" t="s">
        <v>315</v>
      </c>
      <c r="AW1750" s="15" t="s">
        <v>37</v>
      </c>
      <c r="AX1750" s="15" t="s">
        <v>83</v>
      </c>
      <c r="AY1750" s="269" t="s">
        <v>308</v>
      </c>
    </row>
    <row r="1751" s="2" customFormat="1" ht="16.5" customHeight="1">
      <c r="A1751" s="41"/>
      <c r="B1751" s="42"/>
      <c r="C1751" s="216" t="s">
        <v>4251</v>
      </c>
      <c r="D1751" s="216" t="s">
        <v>310</v>
      </c>
      <c r="E1751" s="217" t="s">
        <v>4252</v>
      </c>
      <c r="F1751" s="218" t="s">
        <v>4253</v>
      </c>
      <c r="G1751" s="219" t="s">
        <v>442</v>
      </c>
      <c r="H1751" s="220">
        <v>1.7</v>
      </c>
      <c r="I1751" s="221"/>
      <c r="J1751" s="222">
        <f>ROUND(I1751*H1751,2)</f>
        <v>0</v>
      </c>
      <c r="K1751" s="218" t="s">
        <v>314</v>
      </c>
      <c r="L1751" s="47"/>
      <c r="M1751" s="223" t="s">
        <v>19</v>
      </c>
      <c r="N1751" s="224" t="s">
        <v>47</v>
      </c>
      <c r="O1751" s="87"/>
      <c r="P1751" s="225">
        <f>O1751*H1751</f>
        <v>0</v>
      </c>
      <c r="Q1751" s="225">
        <v>0</v>
      </c>
      <c r="R1751" s="225">
        <f>Q1751*H1751</f>
        <v>0</v>
      </c>
      <c r="S1751" s="225">
        <v>2.4500000000000002</v>
      </c>
      <c r="T1751" s="226">
        <f>S1751*H1751</f>
        <v>4.165</v>
      </c>
      <c r="U1751" s="41"/>
      <c r="V1751" s="41"/>
      <c r="W1751" s="41"/>
      <c r="X1751" s="41"/>
      <c r="Y1751" s="41"/>
      <c r="Z1751" s="41"/>
      <c r="AA1751" s="41"/>
      <c r="AB1751" s="41"/>
      <c r="AC1751" s="41"/>
      <c r="AD1751" s="41"/>
      <c r="AE1751" s="41"/>
      <c r="AR1751" s="227" t="s">
        <v>782</v>
      </c>
      <c r="AT1751" s="227" t="s">
        <v>310</v>
      </c>
      <c r="AU1751" s="227" t="s">
        <v>85</v>
      </c>
      <c r="AY1751" s="20" t="s">
        <v>308</v>
      </c>
      <c r="BE1751" s="228">
        <f>IF(N1751="základní",J1751,0)</f>
        <v>0</v>
      </c>
      <c r="BF1751" s="228">
        <f>IF(N1751="snížená",J1751,0)</f>
        <v>0</v>
      </c>
      <c r="BG1751" s="228">
        <f>IF(N1751="zákl. přenesená",J1751,0)</f>
        <v>0</v>
      </c>
      <c r="BH1751" s="228">
        <f>IF(N1751="sníž. přenesená",J1751,0)</f>
        <v>0</v>
      </c>
      <c r="BI1751" s="228">
        <f>IF(N1751="nulová",J1751,0)</f>
        <v>0</v>
      </c>
      <c r="BJ1751" s="20" t="s">
        <v>83</v>
      </c>
      <c r="BK1751" s="228">
        <f>ROUND(I1751*H1751,2)</f>
        <v>0</v>
      </c>
      <c r="BL1751" s="20" t="s">
        <v>782</v>
      </c>
      <c r="BM1751" s="227" t="s">
        <v>4254</v>
      </c>
    </row>
    <row r="1752" s="2" customFormat="1">
      <c r="A1752" s="41"/>
      <c r="B1752" s="42"/>
      <c r="C1752" s="43"/>
      <c r="D1752" s="229" t="s">
        <v>317</v>
      </c>
      <c r="E1752" s="43"/>
      <c r="F1752" s="230" t="s">
        <v>4255</v>
      </c>
      <c r="G1752" s="43"/>
      <c r="H1752" s="43"/>
      <c r="I1752" s="231"/>
      <c r="J1752" s="43"/>
      <c r="K1752" s="43"/>
      <c r="L1752" s="47"/>
      <c r="M1752" s="232"/>
      <c r="N1752" s="233"/>
      <c r="O1752" s="87"/>
      <c r="P1752" s="87"/>
      <c r="Q1752" s="87"/>
      <c r="R1752" s="87"/>
      <c r="S1752" s="87"/>
      <c r="T1752" s="88"/>
      <c r="U1752" s="41"/>
      <c r="V1752" s="41"/>
      <c r="W1752" s="41"/>
      <c r="X1752" s="41"/>
      <c r="Y1752" s="41"/>
      <c r="Z1752" s="41"/>
      <c r="AA1752" s="41"/>
      <c r="AB1752" s="41"/>
      <c r="AC1752" s="41"/>
      <c r="AD1752" s="41"/>
      <c r="AE1752" s="41"/>
      <c r="AT1752" s="20" t="s">
        <v>317</v>
      </c>
      <c r="AU1752" s="20" t="s">
        <v>85</v>
      </c>
    </row>
    <row r="1753" s="14" customFormat="1">
      <c r="A1753" s="14"/>
      <c r="B1753" s="249"/>
      <c r="C1753" s="250"/>
      <c r="D1753" s="236" t="s">
        <v>319</v>
      </c>
      <c r="E1753" s="251" t="s">
        <v>19</v>
      </c>
      <c r="F1753" s="252" t="s">
        <v>3032</v>
      </c>
      <c r="G1753" s="250"/>
      <c r="H1753" s="251" t="s">
        <v>19</v>
      </c>
      <c r="I1753" s="253"/>
      <c r="J1753" s="250"/>
      <c r="K1753" s="250"/>
      <c r="L1753" s="254"/>
      <c r="M1753" s="255"/>
      <c r="N1753" s="256"/>
      <c r="O1753" s="256"/>
      <c r="P1753" s="256"/>
      <c r="Q1753" s="256"/>
      <c r="R1753" s="256"/>
      <c r="S1753" s="256"/>
      <c r="T1753" s="257"/>
      <c r="U1753" s="14"/>
      <c r="V1753" s="14"/>
      <c r="W1753" s="14"/>
      <c r="X1753" s="14"/>
      <c r="Y1753" s="14"/>
      <c r="Z1753" s="14"/>
      <c r="AA1753" s="14"/>
      <c r="AB1753" s="14"/>
      <c r="AC1753" s="14"/>
      <c r="AD1753" s="14"/>
      <c r="AE1753" s="14"/>
      <c r="AT1753" s="258" t="s">
        <v>319</v>
      </c>
      <c r="AU1753" s="258" t="s">
        <v>85</v>
      </c>
      <c r="AV1753" s="14" t="s">
        <v>83</v>
      </c>
      <c r="AW1753" s="14" t="s">
        <v>37</v>
      </c>
      <c r="AX1753" s="14" t="s">
        <v>76</v>
      </c>
      <c r="AY1753" s="258" t="s">
        <v>308</v>
      </c>
    </row>
    <row r="1754" s="14" customFormat="1">
      <c r="A1754" s="14"/>
      <c r="B1754" s="249"/>
      <c r="C1754" s="250"/>
      <c r="D1754" s="236" t="s">
        <v>319</v>
      </c>
      <c r="E1754" s="251" t="s">
        <v>19</v>
      </c>
      <c r="F1754" s="252" t="s">
        <v>4256</v>
      </c>
      <c r="G1754" s="250"/>
      <c r="H1754" s="251" t="s">
        <v>19</v>
      </c>
      <c r="I1754" s="253"/>
      <c r="J1754" s="250"/>
      <c r="K1754" s="250"/>
      <c r="L1754" s="254"/>
      <c r="M1754" s="255"/>
      <c r="N1754" s="256"/>
      <c r="O1754" s="256"/>
      <c r="P1754" s="256"/>
      <c r="Q1754" s="256"/>
      <c r="R1754" s="256"/>
      <c r="S1754" s="256"/>
      <c r="T1754" s="257"/>
      <c r="U1754" s="14"/>
      <c r="V1754" s="14"/>
      <c r="W1754" s="14"/>
      <c r="X1754" s="14"/>
      <c r="Y1754" s="14"/>
      <c r="Z1754" s="14"/>
      <c r="AA1754" s="14"/>
      <c r="AB1754" s="14"/>
      <c r="AC1754" s="14"/>
      <c r="AD1754" s="14"/>
      <c r="AE1754" s="14"/>
      <c r="AT1754" s="258" t="s">
        <v>319</v>
      </c>
      <c r="AU1754" s="258" t="s">
        <v>85</v>
      </c>
      <c r="AV1754" s="14" t="s">
        <v>83</v>
      </c>
      <c r="AW1754" s="14" t="s">
        <v>37</v>
      </c>
      <c r="AX1754" s="14" t="s">
        <v>76</v>
      </c>
      <c r="AY1754" s="258" t="s">
        <v>308</v>
      </c>
    </row>
    <row r="1755" s="13" customFormat="1">
      <c r="A1755" s="13"/>
      <c r="B1755" s="234"/>
      <c r="C1755" s="235"/>
      <c r="D1755" s="236" t="s">
        <v>319</v>
      </c>
      <c r="E1755" s="237" t="s">
        <v>19</v>
      </c>
      <c r="F1755" s="238" t="s">
        <v>4257</v>
      </c>
      <c r="G1755" s="235"/>
      <c r="H1755" s="239">
        <v>1.7</v>
      </c>
      <c r="I1755" s="240"/>
      <c r="J1755" s="235"/>
      <c r="K1755" s="235"/>
      <c r="L1755" s="241"/>
      <c r="M1755" s="246"/>
      <c r="N1755" s="247"/>
      <c r="O1755" s="247"/>
      <c r="P1755" s="247"/>
      <c r="Q1755" s="247"/>
      <c r="R1755" s="247"/>
      <c r="S1755" s="247"/>
      <c r="T1755" s="248"/>
      <c r="U1755" s="13"/>
      <c r="V1755" s="13"/>
      <c r="W1755" s="13"/>
      <c r="X1755" s="13"/>
      <c r="Y1755" s="13"/>
      <c r="Z1755" s="13"/>
      <c r="AA1755" s="13"/>
      <c r="AB1755" s="13"/>
      <c r="AC1755" s="13"/>
      <c r="AD1755" s="13"/>
      <c r="AE1755" s="13"/>
      <c r="AT1755" s="245" t="s">
        <v>319</v>
      </c>
      <c r="AU1755" s="245" t="s">
        <v>85</v>
      </c>
      <c r="AV1755" s="13" t="s">
        <v>85</v>
      </c>
      <c r="AW1755" s="13" t="s">
        <v>37</v>
      </c>
      <c r="AX1755" s="13" t="s">
        <v>83</v>
      </c>
      <c r="AY1755" s="245" t="s">
        <v>308</v>
      </c>
    </row>
    <row r="1756" s="2" customFormat="1" ht="6.96" customHeight="1">
      <c r="A1756" s="41"/>
      <c r="B1756" s="62"/>
      <c r="C1756" s="63"/>
      <c r="D1756" s="63"/>
      <c r="E1756" s="63"/>
      <c r="F1756" s="63"/>
      <c r="G1756" s="63"/>
      <c r="H1756" s="63"/>
      <c r="I1756" s="63"/>
      <c r="J1756" s="63"/>
      <c r="K1756" s="63"/>
      <c r="L1756" s="47"/>
      <c r="M1756" s="41"/>
      <c r="O1756" s="41"/>
      <c r="P1756" s="41"/>
      <c r="Q1756" s="41"/>
      <c r="R1756" s="41"/>
      <c r="S1756" s="41"/>
      <c r="T1756" s="41"/>
      <c r="U1756" s="41"/>
      <c r="V1756" s="41"/>
      <c r="W1756" s="41"/>
      <c r="X1756" s="41"/>
      <c r="Y1756" s="41"/>
      <c r="Z1756" s="41"/>
      <c r="AA1756" s="41"/>
      <c r="AB1756" s="41"/>
      <c r="AC1756" s="41"/>
      <c r="AD1756" s="41"/>
      <c r="AE1756" s="41"/>
    </row>
  </sheetData>
  <sheetProtection sheet="1" autoFilter="0" formatColumns="0" formatRows="0" objects="1" scenarios="1" spinCount="100000" saltValue="W58SLnrFQm7p9Ngx0C9qYwb1ptCJpHvo2+5l1BZ21+Zgnb129G3ArkMd7PTjYE6WJVwmTA4/ghp0wa8T0xF2tQ==" hashValue="t03+9xLfeIZZPNLQ77FrWnBO0n/KC0fq7okUIcDsSYVyzwiuk0jAxPgHAVvEvVeCQfQT05Zv/4rulEKPZ6M4tg==" algorithmName="SHA-512" password="CC35"/>
  <autoFilter ref="C106:K1755"/>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13107330"/>
    <hyperlink ref="F116" r:id="rId2" display="https://podminky.urs.cz/item/CS_URS_2024_02/113107342"/>
    <hyperlink ref="F121" r:id="rId3" display="https://podminky.urs.cz/item/CS_URS_2024_02/167111121"/>
    <hyperlink ref="F138" r:id="rId4" display="https://podminky.urs.cz/item/CS_URS_2024_02/171201201"/>
    <hyperlink ref="F155" r:id="rId5" display="https://podminky.urs.cz/item/CS_URS_2024_02/171201231"/>
    <hyperlink ref="F172" r:id="rId6" display="https://podminky.urs.cz/item/CS_URS_2024_02/121112003"/>
    <hyperlink ref="F177" r:id="rId7" display="https://podminky.urs.cz/item/CS_URS_2024_02/181111111"/>
    <hyperlink ref="F182" r:id="rId8" display="https://podminky.urs.cz/item/CS_URS_2024_02/181351103"/>
    <hyperlink ref="F187" r:id="rId9" display="https://podminky.urs.cz/item/CS_URS_2024_02/181411141"/>
    <hyperlink ref="F197" r:id="rId10" display="https://podminky.urs.cz/item/CS_URS_2024_02/184813511"/>
    <hyperlink ref="F202" r:id="rId11" display="https://podminky.urs.cz/item/CS_URS_2024_02/185803111"/>
    <hyperlink ref="F207" r:id="rId12" display="https://podminky.urs.cz/item/CS_URS_2024_02/185804311"/>
    <hyperlink ref="F218" r:id="rId13" display="https://podminky.urs.cz/item/CS_URS_2024_02/185851121"/>
    <hyperlink ref="F224" r:id="rId14" display="https://podminky.urs.cz/item/CS_URS_2024_02/185851129"/>
    <hyperlink ref="F231" r:id="rId15" display="https://podminky.urs.cz/item/CS_URS_2024_02/452112122"/>
    <hyperlink ref="F241" r:id="rId16" display="https://podminky.urs.cz/item/CS_URS_2024_02/578132113"/>
    <hyperlink ref="F246" r:id="rId17" display="https://podminky.urs.cz/item/CS_URS_2024_02/578901122"/>
    <hyperlink ref="F251" r:id="rId18" display="https://podminky.urs.cz/item/CS_URS_2024_02/565176111"/>
    <hyperlink ref="F256" r:id="rId19" display="https://podminky.urs.cz/item/CS_URS_2024_02/573191111"/>
    <hyperlink ref="F261" r:id="rId20" display="https://podminky.urs.cz/item/CS_URS_2024_02/564851011"/>
    <hyperlink ref="F266" r:id="rId21" display="https://podminky.urs.cz/item/CS_URS_2024_02/599141111"/>
    <hyperlink ref="F272" r:id="rId22" display="https://podminky.urs.cz/item/CS_URS_2024_02/890411811"/>
    <hyperlink ref="F277" r:id="rId23" display="https://podminky.urs.cz/item/CS_URS_2024_02/899102211"/>
    <hyperlink ref="F282" r:id="rId24" display="https://podminky.urs.cz/item/CS_URS_2024_02/899103112"/>
    <hyperlink ref="F291" r:id="rId25" display="https://podminky.urs.cz/item/CS_URS_2024_02/899104112"/>
    <hyperlink ref="F301" r:id="rId26" display="https://podminky.urs.cz/item/CS_URS_2024_02/919735111"/>
    <hyperlink ref="F306" r:id="rId27" display="https://podminky.urs.cz/item/CS_URS_2024_02/919735123"/>
    <hyperlink ref="F312" r:id="rId28" display="https://podminky.urs.cz/item/CS_URS_2024_02/997221551"/>
    <hyperlink ref="F329" r:id="rId29" display="https://podminky.urs.cz/item/CS_URS_2024_02/997221559"/>
    <hyperlink ref="F346" r:id="rId30" display="https://podminky.urs.cz/item/CS_URS_2024_02/997221571"/>
    <hyperlink ref="F358" r:id="rId31" display="https://podminky.urs.cz/item/CS_URS_2024_02/997221579"/>
    <hyperlink ref="F370" r:id="rId32" display="https://podminky.urs.cz/item/CS_URS_2024_02/997221612"/>
    <hyperlink ref="F382" r:id="rId33" display="https://podminky.urs.cz/item/CS_URS_2024_02/997221861"/>
    <hyperlink ref="F392" r:id="rId34" display="https://podminky.urs.cz/item/CS_URS_2024_02/997221875"/>
    <hyperlink ref="F398" r:id="rId35" display="https://podminky.urs.cz/item/CS_URS_2024_02/998225111"/>
    <hyperlink ref="F402" r:id="rId36" display="https://podminky.urs.cz/item/CS_URS_2024_02/742124005"/>
    <hyperlink ref="F413" r:id="rId37" display="https://podminky.urs.cz/item/CS_URS_2024_02/210100159"/>
    <hyperlink ref="F418" r:id="rId38" display="https://podminky.urs.cz/item/CS_URS_2024_02/210102333"/>
    <hyperlink ref="F423" r:id="rId39" display="https://podminky.urs.cz/item/CS_URS_2024_02/210102334"/>
    <hyperlink ref="F435" r:id="rId40" display="https://podminky.urs.cz/item/CS_URS_2024_02/210220301"/>
    <hyperlink ref="F442" r:id="rId41" display="https://podminky.urs.cz/item/CS_URS_2024_02/210220452"/>
    <hyperlink ref="F453" r:id="rId42" display="https://podminky.urs.cz/item/CS_URS_2024_02/210800411"/>
    <hyperlink ref="F462" r:id="rId43" display="https://podminky.urs.cz/item/CS_URS_2024_02/210813061"/>
    <hyperlink ref="F481" r:id="rId44" display="https://podminky.urs.cz/item/CS_URS_2024_02/210813071"/>
    <hyperlink ref="F509" r:id="rId45" display="https://podminky.urs.cz/item/CS_URS_2024_02/210813081"/>
    <hyperlink ref="F518" r:id="rId46" display="https://podminky.urs.cz/item/CS_URS_2024_02/210813081"/>
    <hyperlink ref="F527" r:id="rId47" display="https://podminky.urs.cz/item/CS_URS_2024_02/210813101"/>
    <hyperlink ref="F536" r:id="rId48" display="https://podminky.urs.cz/item/CS_URS_2024_02/210813111"/>
    <hyperlink ref="F545" r:id="rId49" display="https://podminky.urs.cz/item/CS_URS_2024_02/210813111"/>
    <hyperlink ref="F554" r:id="rId50" display="https://podminky.urs.cz/item/CS_URS_2024_02/210871112"/>
    <hyperlink ref="F563" r:id="rId51" display="https://podminky.urs.cz/item/CS_URS_2024_02/210950121"/>
    <hyperlink ref="F573" r:id="rId52" display="https://podminky.urs.cz/item/CS_URS_2024_02/218813011"/>
    <hyperlink ref="F578" r:id="rId53" display="https://podminky.urs.cz/item/CS_URS_2024_02/218813081"/>
    <hyperlink ref="F583" r:id="rId54" display="https://podminky.urs.cz/item/CS_URS_2024_02/218813101"/>
    <hyperlink ref="F588" r:id="rId55" display="https://podminky.urs.cz/item/CS_URS_2024_02/218813111"/>
    <hyperlink ref="F594" r:id="rId56" display="https://podminky.urs.cz/item/CS_URS_2024_02/220060771"/>
    <hyperlink ref="F610" r:id="rId57" display="https://podminky.urs.cz/item/CS_URS_2024_02/220060771"/>
    <hyperlink ref="F619" r:id="rId58" display="https://podminky.urs.cz/item/CS_URS_2024_02/220061701"/>
    <hyperlink ref="F624" r:id="rId59" display="https://podminky.urs.cz/item/CS_URS_2024_02/220080901"/>
    <hyperlink ref="F633" r:id="rId60" display="https://podminky.urs.cz/item/CS_URS_2024_02/220081001"/>
    <hyperlink ref="F644" r:id="rId61" display="https://podminky.urs.cz/item/CS_URS_2024_02/220110346"/>
    <hyperlink ref="F653" r:id="rId62" display="https://podminky.urs.cz/item/CS_URS_2024_02/220111436"/>
    <hyperlink ref="F658" r:id="rId63" display="https://podminky.urs.cz/item/CS_URS_2024_02/220111741"/>
    <hyperlink ref="F667" r:id="rId64" display="https://podminky.urs.cz/item/CS_URS_2024_02/220111891"/>
    <hyperlink ref="F676" r:id="rId65" display="https://podminky.urs.cz/item/CS_URS_2024_02/220110401"/>
    <hyperlink ref="F684" r:id="rId66" display="https://podminky.urs.cz/item/CS_URS_2024_02/220300451"/>
    <hyperlink ref="F699" r:id="rId67" display="https://podminky.urs.cz/item/CS_URS_2024_02/220182021"/>
    <hyperlink ref="F708" r:id="rId68" display="https://podminky.urs.cz/item/CS_URS_2024_02/220182027"/>
    <hyperlink ref="F725" r:id="rId69" display="https://podminky.urs.cz/item/CS_URS_2024_02/220271621"/>
    <hyperlink ref="F743" r:id="rId70" display="https://podminky.urs.cz/item/CS_URS_2024_02/220300603"/>
    <hyperlink ref="F752" r:id="rId71" display="https://podminky.urs.cz/item/CS_URS_2024_02/220300604"/>
    <hyperlink ref="F761" r:id="rId72" display="https://podminky.urs.cz/item/CS_URS_2024_02/220300605"/>
    <hyperlink ref="F770" r:id="rId73" display="https://podminky.urs.cz/item/CS_URS_2024_02/220300533"/>
    <hyperlink ref="F788" r:id="rId74" display="https://podminky.urs.cz/item/CS_URS_2024_02/220960002"/>
    <hyperlink ref="F797" r:id="rId75" display="https://podminky.urs.cz/item/CS_URS_2024_02/220960021"/>
    <hyperlink ref="F832" r:id="rId76" display="https://podminky.urs.cz/item/CS_URS_2024_02/220960031"/>
    <hyperlink ref="F841" r:id="rId77" display="https://podminky.urs.cz/item/CS_URS_2024_02/220960091"/>
    <hyperlink ref="F866" r:id="rId78" display="https://podminky.urs.cz/item/CS_URS_2024_02/220960041"/>
    <hyperlink ref="F877" r:id="rId79" display="https://podminky.urs.cz/item/CS_URS_2024_02/220960101"/>
    <hyperlink ref="F888" r:id="rId80" display="https://podminky.urs.cz/item/CS_URS_2024_02/220960042"/>
    <hyperlink ref="F899" r:id="rId81" display="https://podminky.urs.cz/item/CS_URS_2024_02/220960102"/>
    <hyperlink ref="F940" r:id="rId82" display="https://podminky.urs.cz/item/CS_URS_2024_02/220960071"/>
    <hyperlink ref="F951" r:id="rId83" display="https://podminky.urs.cz/item/CS_URS_2024_02/220960072"/>
    <hyperlink ref="F994" r:id="rId84" display="https://podminky.urs.cz/item/CS_URS_2024_02/220960141"/>
    <hyperlink ref="F1011" r:id="rId85" display="https://podminky.urs.cz/item/CS_URS_2024_02/220960143"/>
    <hyperlink ref="F1032" r:id="rId86" display="https://podminky.urs.cz/item/CS_URS_2024_02/220960165"/>
    <hyperlink ref="F1043" r:id="rId87" display="https://podminky.urs.cz/item/CS_URS_2024_02/220960173"/>
    <hyperlink ref="F1052" r:id="rId88" display="https://podminky.urs.cz/item/CS_URS_2024_02/220960182"/>
    <hyperlink ref="F1071" r:id="rId89" display="https://podminky.urs.cz/item/CS_URS_2024_02/220960192"/>
    <hyperlink ref="F1076" r:id="rId90" display="https://podminky.urs.cz/item/CS_URS_2024_02/220960198"/>
    <hyperlink ref="F1081" r:id="rId91" display="https://podminky.urs.cz/item/CS_URS_2024_02/220960199"/>
    <hyperlink ref="F1086" r:id="rId92" display="https://podminky.urs.cz/item/CS_URS_2024_02/220960221"/>
    <hyperlink ref="F1095" r:id="rId93" display="https://podminky.urs.cz/item/CS_URS_2024_02/220960301"/>
    <hyperlink ref="F1100" r:id="rId94" display="https://podminky.urs.cz/item/CS_URS_2024_02/220960302"/>
    <hyperlink ref="F1105" r:id="rId95" display="https://podminky.urs.cz/item/CS_URS_2024_02/220960311"/>
    <hyperlink ref="F1111" r:id="rId96" display="https://podminky.urs.cz/item/CS_URS_2024_02/220960312"/>
    <hyperlink ref="F1116" r:id="rId97" display="https://podminky.urs.cz/item/CS_URS_2024_02/220960401"/>
    <hyperlink ref="F1121" r:id="rId98" display="https://podminky.urs.cz/item/CS_URS_2024_02/220960403"/>
    <hyperlink ref="F1126" r:id="rId99" display="https://podminky.urs.cz/item/CS_URS_2024_02/220960404"/>
    <hyperlink ref="F1131" r:id="rId100" display="https://podminky.urs.cz/item/CS_URS_2024_02/220960405"/>
    <hyperlink ref="F1136" r:id="rId101" display="https://podminky.urs.cz/item/CS_URS_2024_02/228060771"/>
    <hyperlink ref="F1141" r:id="rId102" display="https://podminky.urs.cz/item/CS_URS_2024_02/228960002"/>
    <hyperlink ref="F1146" r:id="rId103" display="https://podminky.urs.cz/item/CS_URS_2024_02/228960021"/>
    <hyperlink ref="F1151" r:id="rId104" display="https://podminky.urs.cz/item/CS_URS_2024_02/228960031"/>
    <hyperlink ref="F1156" r:id="rId105" display="https://podminky.urs.cz/item/CS_URS_2024_02/228960041"/>
    <hyperlink ref="F1161" r:id="rId106" display="https://podminky.urs.cz/item/CS_URS_2024_02/228960044"/>
    <hyperlink ref="F1166" r:id="rId107" display="https://podminky.urs.cz/item/CS_URS_2024_02/228960071"/>
    <hyperlink ref="F1171" r:id="rId108" display="https://podminky.urs.cz/item/CS_URS_2024_02/228960072"/>
    <hyperlink ref="F1176" r:id="rId109" display="https://podminky.urs.cz/item/CS_URS_2024_02/228960182"/>
    <hyperlink ref="F1182" r:id="rId110" display="https://podminky.urs.cz/item/CS_URS_2024_02/210813061"/>
    <hyperlink ref="F1219" r:id="rId111" display="https://podminky.urs.cz/item/CS_URS_2024_02/220061701"/>
    <hyperlink ref="F1224" r:id="rId112" display="https://podminky.urs.cz/item/CS_URS_2024_02/220110346"/>
    <hyperlink ref="F1233" r:id="rId113" display="https://podminky.urs.cz/item/CS_URS_2024_02/220271621"/>
    <hyperlink ref="F1251" r:id="rId114" display="https://podminky.urs.cz/item/CS_URS_2024_02/220300533"/>
    <hyperlink ref="F1269" r:id="rId115" display="https://podminky.urs.cz/item/CS_URS_2024_02/220960003"/>
    <hyperlink ref="F1274" r:id="rId116" display="https://podminky.urs.cz/item/CS_URS_2024_02/220960005"/>
    <hyperlink ref="F1283" r:id="rId117" display="https://podminky.urs.cz/item/CS_URS_2024_02/220960021"/>
    <hyperlink ref="F1318" r:id="rId118" display="https://podminky.urs.cz/item/CS_URS_2024_02/220960031"/>
    <hyperlink ref="F1324" r:id="rId119" display="https://podminky.urs.cz/item/CS_URS_2024_02/220960091"/>
    <hyperlink ref="F1335" r:id="rId120" display="https://podminky.urs.cz/item/CS_URS_2024_02/220960036"/>
    <hyperlink ref="F1353" r:id="rId121" display="https://podminky.urs.cz/item/CS_URS_2024_02/220960096"/>
    <hyperlink ref="F1375" r:id="rId122" display="https://podminky.urs.cz/item/CS_URS_2024_02/220960037"/>
    <hyperlink ref="F1387" r:id="rId123" display="https://podminky.urs.cz/item/CS_URS_2024_02/220960097"/>
    <hyperlink ref="F1433" r:id="rId124" display="https://podminky.urs.cz/item/CS_URS_2024_02/220960142"/>
    <hyperlink ref="F1466" r:id="rId125" display="https://podminky.urs.cz/item/CS_URS_2024_02/220960112"/>
    <hyperlink ref="F1501" r:id="rId126" display="https://podminky.urs.cz/item/CS_URS_2024_02/220960191"/>
    <hyperlink ref="F1506" r:id="rId127" display="https://podminky.urs.cz/item/CS_URS_2024_02/220960196"/>
    <hyperlink ref="F1511" r:id="rId128" display="https://podminky.urs.cz/item/CS_URS_2024_02/220960197"/>
    <hyperlink ref="F1516" r:id="rId129" display="https://podminky.urs.cz/item/CS_URS_2024_02/228960003"/>
    <hyperlink ref="F1521" r:id="rId130" display="https://podminky.urs.cz/item/CS_URS_2024_02/228960005"/>
    <hyperlink ref="F1526" r:id="rId131" display="https://podminky.urs.cz/item/CS_URS_2024_02/228960021"/>
    <hyperlink ref="F1531" r:id="rId132" display="https://podminky.urs.cz/item/CS_URS_2024_02/228960031"/>
    <hyperlink ref="F1536" r:id="rId133" display="https://podminky.urs.cz/item/CS_URS_2024_02/228960036"/>
    <hyperlink ref="F1541" r:id="rId134" display="https://podminky.urs.cz/item/CS_URS_2024_02/228960037"/>
    <hyperlink ref="F1547" r:id="rId135" display="https://podminky.urs.cz/item/CS_URS_2024_02/460010024"/>
    <hyperlink ref="F1557" r:id="rId136" display="https://podminky.urs.cz/item/CS_URS_2024_02/460010025"/>
    <hyperlink ref="F1567" r:id="rId137" display="https://podminky.urs.cz/item/CS_URS_2024_02/460131113"/>
    <hyperlink ref="F1579" r:id="rId138" display="https://podminky.urs.cz/item/CS_URS_2024_02/460161152"/>
    <hyperlink ref="F1584" r:id="rId139" display="https://podminky.urs.cz/item/CS_URS_2024_02/460161272"/>
    <hyperlink ref="F1589" r:id="rId140" display="https://podminky.urs.cz/item/CS_URS_2024_02/460161482"/>
    <hyperlink ref="F1594" r:id="rId141" display="https://podminky.urs.cz/item/CS_URS_2024_02/460281111"/>
    <hyperlink ref="F1604" r:id="rId142" display="https://podminky.urs.cz/item/CS_URS_2024_02/460281121"/>
    <hyperlink ref="F1614" r:id="rId143" display="https://podminky.urs.cz/item/CS_URS_2024_02/460421182"/>
    <hyperlink ref="F1638" r:id="rId144" display="https://podminky.urs.cz/item/CS_URS_2024_02/460431162"/>
    <hyperlink ref="F1643" r:id="rId145" display="https://podminky.urs.cz/item/CS_URS_2024_02/460431282"/>
    <hyperlink ref="F1648" r:id="rId146" display="https://podminky.urs.cz/item/CS_URS_2024_02/460431512"/>
    <hyperlink ref="F1653" r:id="rId147" display="https://podminky.urs.cz/item/CS_URS_2024_02/460631214"/>
    <hyperlink ref="F1662" r:id="rId148" display="https://podminky.urs.cz/item/CS_URS_2024_02/460632113"/>
    <hyperlink ref="F1667" r:id="rId149" display="https://podminky.urs.cz/item/CS_URS_2024_02/460632213"/>
    <hyperlink ref="F1672" r:id="rId150" display="https://podminky.urs.cz/item/CS_URS_2024_02/460641113"/>
    <hyperlink ref="F1682" r:id="rId151" display="https://podminky.urs.cz/item/CS_URS_2024_02/460641125"/>
    <hyperlink ref="F1688" r:id="rId152" display="https://podminky.urs.cz/item/CS_URS_2024_02/460641212"/>
    <hyperlink ref="F1693" r:id="rId153" display="https://podminky.urs.cz/item/CS_URS_2024_02/460641411"/>
    <hyperlink ref="F1705" r:id="rId154" display="https://podminky.urs.cz/item/CS_URS_2024_02/460641412"/>
    <hyperlink ref="F1717" r:id="rId155" display="https://podminky.urs.cz/item/CS_URS_2024_02/460741133"/>
    <hyperlink ref="F1726" r:id="rId156" display="https://podminky.urs.cz/item/CS_URS_2024_02/460742131"/>
    <hyperlink ref="F1739" r:id="rId157" display="https://podminky.urs.cz/item/CS_URS_2024_02/460744112"/>
    <hyperlink ref="F1744" r:id="rId158" display="https://podminky.urs.cz/item/CS_URS_2024_02/468051121"/>
    <hyperlink ref="F1752" r:id="rId159" display="https://podminky.urs.cz/item/CS_URS_2024_02/468051131"/>
  </hyperlinks>
  <pageMargins left="0.39375" right="0.39375" top="0.39375" bottom="0.39375" header="0" footer="0"/>
  <pageSetup paperSize="9" orientation="landscape" blackAndWhite="1" fitToHeight="100"/>
  <headerFooter>
    <oddFooter>&amp;CStrana &amp;P z &amp;N</oddFooter>
  </headerFooter>
  <drawing r:id="rId16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3012</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4258</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22</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
        <v>27</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
        <v>28</v>
      </c>
      <c r="F19" s="41"/>
      <c r="G19" s="41"/>
      <c r="H19" s="41"/>
      <c r="I19" s="146" t="s">
        <v>29</v>
      </c>
      <c r="J19" s="136" t="s">
        <v>30</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
        <v>3015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
        <v>3016</v>
      </c>
      <c r="F25" s="41"/>
      <c r="G25" s="41"/>
      <c r="H25" s="41"/>
      <c r="I25" s="146" t="s">
        <v>29</v>
      </c>
      <c r="J25" s="136" t="s">
        <v>3017</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
        <v>3018</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
        <v>3019</v>
      </c>
      <c r="F28" s="41"/>
      <c r="G28" s="41"/>
      <c r="H28" s="41"/>
      <c r="I28" s="146" t="s">
        <v>29</v>
      </c>
      <c r="J28" s="136" t="s">
        <v>3020</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ROUND(J100,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ROUND((SUM(BE100:BE389)),  2)</f>
        <v>0</v>
      </c>
      <c r="G37" s="41"/>
      <c r="H37" s="41"/>
      <c r="I37" s="161">
        <v>0.20999999999999999</v>
      </c>
      <c r="J37" s="160">
        <f>ROUND(((SUM(BE100:BE389))*I37),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ROUND((SUM(BF100:BF389)),  2)</f>
        <v>0</v>
      </c>
      <c r="G38" s="41"/>
      <c r="H38" s="41"/>
      <c r="I38" s="161">
        <v>0.12</v>
      </c>
      <c r="J38" s="160">
        <f>ROUND(((SUM(BF100:BF389))*I38),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ROUND((SUM(BG100:BG389)),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ROUND((SUM(BH100:BH389)),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ROUND((SUM(BI100:BI389)),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3012</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431.1.2 - Úprava SSZ - Etapa 2 POV</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Ostrava</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ATRIS, s.r.o.</v>
      </c>
      <c r="K62" s="43"/>
      <c r="L62" s="148"/>
      <c r="S62" s="41"/>
      <c r="T62" s="41"/>
      <c r="U62" s="41"/>
      <c r="V62" s="41"/>
      <c r="W62" s="41"/>
      <c r="X62" s="41"/>
      <c r="Y62" s="41"/>
      <c r="Z62" s="41"/>
      <c r="AA62" s="41"/>
      <c r="AB62" s="41"/>
      <c r="AC62" s="41"/>
      <c r="AD62" s="41"/>
      <c r="AE62" s="41"/>
    </row>
    <row r="63" s="2" customFormat="1" ht="25.65" customHeight="1">
      <c r="A63" s="41"/>
      <c r="B63" s="42"/>
      <c r="C63" s="35" t="s">
        <v>31</v>
      </c>
      <c r="D63" s="43"/>
      <c r="E63" s="43"/>
      <c r="F63" s="30" t="str">
        <f>IF(E22="","",E22)</f>
        <v>Vyplň údaj</v>
      </c>
      <c r="G63" s="43"/>
      <c r="H63" s="43"/>
      <c r="I63" s="35" t="s">
        <v>38</v>
      </c>
      <c r="J63" s="39" t="str">
        <f>E28</f>
        <v>PK SSZ Obrdlík, s.r.o.</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J100</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J101</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J102</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538</v>
      </c>
      <c r="E70" s="186"/>
      <c r="F70" s="186"/>
      <c r="G70" s="186"/>
      <c r="H70" s="186"/>
      <c r="I70" s="186"/>
      <c r="J70" s="187">
        <f>J185</f>
        <v>0</v>
      </c>
      <c r="K70" s="128"/>
      <c r="L70" s="188"/>
      <c r="S70" s="10"/>
      <c r="T70" s="10"/>
      <c r="U70" s="10"/>
      <c r="V70" s="10"/>
      <c r="W70" s="10"/>
      <c r="X70" s="10"/>
      <c r="Y70" s="10"/>
      <c r="Z70" s="10"/>
      <c r="AA70" s="10"/>
      <c r="AB70" s="10"/>
      <c r="AC70" s="10"/>
      <c r="AD70" s="10"/>
      <c r="AE70" s="10"/>
    </row>
    <row r="71" s="10" customFormat="1" ht="14.88" customHeight="1">
      <c r="A71" s="10"/>
      <c r="B71" s="184"/>
      <c r="C71" s="128"/>
      <c r="D71" s="185" t="s">
        <v>3021</v>
      </c>
      <c r="E71" s="186"/>
      <c r="F71" s="186"/>
      <c r="G71" s="186"/>
      <c r="H71" s="186"/>
      <c r="I71" s="186"/>
      <c r="J71" s="187">
        <f>J196</f>
        <v>0</v>
      </c>
      <c r="K71" s="128"/>
      <c r="L71" s="188"/>
      <c r="S71" s="10"/>
      <c r="T71" s="10"/>
      <c r="U71" s="10"/>
      <c r="V71" s="10"/>
      <c r="W71" s="10"/>
      <c r="X71" s="10"/>
      <c r="Y71" s="10"/>
      <c r="Z71" s="10"/>
      <c r="AA71" s="10"/>
      <c r="AB71" s="10"/>
      <c r="AC71" s="10"/>
      <c r="AD71" s="10"/>
      <c r="AE71" s="10"/>
    </row>
    <row r="72" s="10" customFormat="1" ht="14.88" customHeight="1">
      <c r="A72" s="10"/>
      <c r="B72" s="184"/>
      <c r="C72" s="128"/>
      <c r="D72" s="185" t="s">
        <v>3022</v>
      </c>
      <c r="E72" s="186"/>
      <c r="F72" s="186"/>
      <c r="G72" s="186"/>
      <c r="H72" s="186"/>
      <c r="I72" s="186"/>
      <c r="J72" s="187">
        <f>J213</f>
        <v>0</v>
      </c>
      <c r="K72" s="128"/>
      <c r="L72" s="188"/>
      <c r="S72" s="10"/>
      <c r="T72" s="10"/>
      <c r="U72" s="10"/>
      <c r="V72" s="10"/>
      <c r="W72" s="10"/>
      <c r="X72" s="10"/>
      <c r="Y72" s="10"/>
      <c r="Z72" s="10"/>
      <c r="AA72" s="10"/>
      <c r="AB72" s="10"/>
      <c r="AC72" s="10"/>
      <c r="AD72" s="10"/>
      <c r="AE72" s="10"/>
    </row>
    <row r="73" s="9" customFormat="1" ht="24.96" customHeight="1">
      <c r="A73" s="9"/>
      <c r="B73" s="178"/>
      <c r="C73" s="179"/>
      <c r="D73" s="180" t="s">
        <v>1074</v>
      </c>
      <c r="E73" s="181"/>
      <c r="F73" s="181"/>
      <c r="G73" s="181"/>
      <c r="H73" s="181"/>
      <c r="I73" s="181"/>
      <c r="J73" s="182">
        <f>J216</f>
        <v>0</v>
      </c>
      <c r="K73" s="179"/>
      <c r="L73" s="183"/>
      <c r="S73" s="9"/>
      <c r="T73" s="9"/>
      <c r="U73" s="9"/>
      <c r="V73" s="9"/>
      <c r="W73" s="9"/>
      <c r="X73" s="9"/>
      <c r="Y73" s="9"/>
      <c r="Z73" s="9"/>
      <c r="AA73" s="9"/>
      <c r="AB73" s="9"/>
      <c r="AC73" s="9"/>
      <c r="AD73" s="9"/>
      <c r="AE73" s="9"/>
    </row>
    <row r="74" s="10" customFormat="1" ht="19.92" customHeight="1">
      <c r="A74" s="10"/>
      <c r="B74" s="184"/>
      <c r="C74" s="128"/>
      <c r="D74" s="185" t="s">
        <v>1075</v>
      </c>
      <c r="E74" s="186"/>
      <c r="F74" s="186"/>
      <c r="G74" s="186"/>
      <c r="H74" s="186"/>
      <c r="I74" s="186"/>
      <c r="J74" s="187">
        <f>J217</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3024</v>
      </c>
      <c r="E75" s="186"/>
      <c r="F75" s="186"/>
      <c r="G75" s="186"/>
      <c r="H75" s="186"/>
      <c r="I75" s="186"/>
      <c r="J75" s="187">
        <f>J247</f>
        <v>0</v>
      </c>
      <c r="K75" s="128"/>
      <c r="L75" s="188"/>
      <c r="S75" s="10"/>
      <c r="T75" s="10"/>
      <c r="U75" s="10"/>
      <c r="V75" s="10"/>
      <c r="W75" s="10"/>
      <c r="X75" s="10"/>
      <c r="Y75" s="10"/>
      <c r="Z75" s="10"/>
      <c r="AA75" s="10"/>
      <c r="AB75" s="10"/>
      <c r="AC75" s="10"/>
      <c r="AD75" s="10"/>
      <c r="AE75" s="10"/>
    </row>
    <row r="76" s="10" customFormat="1" ht="19.92" customHeight="1">
      <c r="A76" s="10"/>
      <c r="B76" s="184"/>
      <c r="C76" s="128"/>
      <c r="D76" s="185" t="s">
        <v>3027</v>
      </c>
      <c r="E76" s="186"/>
      <c r="F76" s="186"/>
      <c r="G76" s="186"/>
      <c r="H76" s="186"/>
      <c r="I76" s="186"/>
      <c r="J76" s="187">
        <f>J326</f>
        <v>0</v>
      </c>
      <c r="K76" s="128"/>
      <c r="L76" s="188"/>
      <c r="S76" s="10"/>
      <c r="T76" s="10"/>
      <c r="U76" s="10"/>
      <c r="V76" s="10"/>
      <c r="W76" s="10"/>
      <c r="X76" s="10"/>
      <c r="Y76" s="10"/>
      <c r="Z76" s="10"/>
      <c r="AA76" s="10"/>
      <c r="AB76" s="10"/>
      <c r="AC76" s="10"/>
      <c r="AD76" s="10"/>
      <c r="AE76" s="10"/>
    </row>
    <row r="77" s="2" customFormat="1" ht="21.84"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62"/>
      <c r="C78" s="63"/>
      <c r="D78" s="63"/>
      <c r="E78" s="63"/>
      <c r="F78" s="63"/>
      <c r="G78" s="63"/>
      <c r="H78" s="63"/>
      <c r="I78" s="63"/>
      <c r="J78" s="63"/>
      <c r="K78" s="63"/>
      <c r="L78" s="148"/>
      <c r="S78" s="41"/>
      <c r="T78" s="41"/>
      <c r="U78" s="41"/>
      <c r="V78" s="41"/>
      <c r="W78" s="41"/>
      <c r="X78" s="41"/>
      <c r="Y78" s="41"/>
      <c r="Z78" s="41"/>
      <c r="AA78" s="41"/>
      <c r="AB78" s="41"/>
      <c r="AC78" s="41"/>
      <c r="AD78" s="41"/>
      <c r="AE78" s="41"/>
    </row>
    <row r="82" s="2" customFormat="1" ht="6.96" customHeight="1">
      <c r="A82" s="41"/>
      <c r="B82" s="64"/>
      <c r="C82" s="65"/>
      <c r="D82" s="65"/>
      <c r="E82" s="65"/>
      <c r="F82" s="65"/>
      <c r="G82" s="65"/>
      <c r="H82" s="65"/>
      <c r="I82" s="65"/>
      <c r="J82" s="65"/>
      <c r="K82" s="65"/>
      <c r="L82" s="148"/>
      <c r="S82" s="41"/>
      <c r="T82" s="41"/>
      <c r="U82" s="41"/>
      <c r="V82" s="41"/>
      <c r="W82" s="41"/>
      <c r="X82" s="41"/>
      <c r="Y82" s="41"/>
      <c r="Z82" s="41"/>
      <c r="AA82" s="41"/>
      <c r="AB82" s="41"/>
      <c r="AC82" s="41"/>
      <c r="AD82" s="41"/>
      <c r="AE82" s="41"/>
    </row>
    <row r="83" s="2" customFormat="1" ht="24.96" customHeight="1">
      <c r="A83" s="41"/>
      <c r="B83" s="42"/>
      <c r="C83" s="26" t="s">
        <v>293</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16</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173" t="str">
        <f>E7</f>
        <v>DI_c10_Revitalizace Náměstí Republiky-PDPS</v>
      </c>
      <c r="F86" s="35"/>
      <c r="G86" s="35"/>
      <c r="H86" s="35"/>
      <c r="I86" s="43"/>
      <c r="J86" s="43"/>
      <c r="K86" s="43"/>
      <c r="L86" s="148"/>
      <c r="S86" s="41"/>
      <c r="T86" s="41"/>
      <c r="U86" s="41"/>
      <c r="V86" s="41"/>
      <c r="W86" s="41"/>
      <c r="X86" s="41"/>
      <c r="Y86" s="41"/>
      <c r="Z86" s="41"/>
      <c r="AA86" s="41"/>
      <c r="AB86" s="41"/>
      <c r="AC86" s="41"/>
      <c r="AD86" s="41"/>
      <c r="AE86" s="41"/>
    </row>
    <row r="87" s="1" customFormat="1" ht="12" customHeight="1">
      <c r="B87" s="24"/>
      <c r="C87" s="35" t="s">
        <v>283</v>
      </c>
      <c r="D87" s="25"/>
      <c r="E87" s="25"/>
      <c r="F87" s="25"/>
      <c r="G87" s="25"/>
      <c r="H87" s="25"/>
      <c r="I87" s="25"/>
      <c r="J87" s="25"/>
      <c r="K87" s="25"/>
      <c r="L87" s="23"/>
    </row>
    <row r="88" s="1" customFormat="1" ht="16.5" customHeight="1">
      <c r="B88" s="24"/>
      <c r="C88" s="25"/>
      <c r="D88" s="25"/>
      <c r="E88" s="173" t="s">
        <v>284</v>
      </c>
      <c r="F88" s="25"/>
      <c r="G88" s="25"/>
      <c r="H88" s="25"/>
      <c r="I88" s="25"/>
      <c r="J88" s="25"/>
      <c r="K88" s="25"/>
      <c r="L88" s="23"/>
    </row>
    <row r="89" s="1" customFormat="1" ht="12" customHeight="1">
      <c r="B89" s="24"/>
      <c r="C89" s="35" t="s">
        <v>285</v>
      </c>
      <c r="D89" s="25"/>
      <c r="E89" s="25"/>
      <c r="F89" s="25"/>
      <c r="G89" s="25"/>
      <c r="H89" s="25"/>
      <c r="I89" s="25"/>
      <c r="J89" s="25"/>
      <c r="K89" s="25"/>
      <c r="L89" s="23"/>
    </row>
    <row r="90" s="2" customFormat="1" ht="16.5" customHeight="1">
      <c r="A90" s="41"/>
      <c r="B90" s="42"/>
      <c r="C90" s="43"/>
      <c r="D90" s="43"/>
      <c r="E90" s="291" t="s">
        <v>3012</v>
      </c>
      <c r="F90" s="43"/>
      <c r="G90" s="43"/>
      <c r="H90" s="43"/>
      <c r="I90" s="43"/>
      <c r="J90" s="43"/>
      <c r="K90" s="43"/>
      <c r="L90" s="148"/>
      <c r="S90" s="41"/>
      <c r="T90" s="41"/>
      <c r="U90" s="41"/>
      <c r="V90" s="41"/>
      <c r="W90" s="41"/>
      <c r="X90" s="41"/>
      <c r="Y90" s="41"/>
      <c r="Z90" s="41"/>
      <c r="AA90" s="41"/>
      <c r="AB90" s="41"/>
      <c r="AC90" s="41"/>
      <c r="AD90" s="41"/>
      <c r="AE90" s="41"/>
    </row>
    <row r="91" s="2" customFormat="1" ht="12" customHeight="1">
      <c r="A91" s="41"/>
      <c r="B91" s="42"/>
      <c r="C91" s="35" t="s">
        <v>3013</v>
      </c>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6.5" customHeight="1">
      <c r="A92" s="41"/>
      <c r="B92" s="42"/>
      <c r="C92" s="43"/>
      <c r="D92" s="43"/>
      <c r="E92" s="72" t="str">
        <f>E13</f>
        <v>SO 431.1.2 - Úprava SSZ - Etapa 2 POV</v>
      </c>
      <c r="F92" s="43"/>
      <c r="G92" s="43"/>
      <c r="H92" s="43"/>
      <c r="I92" s="43"/>
      <c r="J92" s="43"/>
      <c r="K92" s="43"/>
      <c r="L92" s="148"/>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48"/>
      <c r="S93" s="41"/>
      <c r="T93" s="41"/>
      <c r="U93" s="41"/>
      <c r="V93" s="41"/>
      <c r="W93" s="41"/>
      <c r="X93" s="41"/>
      <c r="Y93" s="41"/>
      <c r="Z93" s="41"/>
      <c r="AA93" s="41"/>
      <c r="AB93" s="41"/>
      <c r="AC93" s="41"/>
      <c r="AD93" s="41"/>
      <c r="AE93" s="41"/>
    </row>
    <row r="94" s="2" customFormat="1" ht="12" customHeight="1">
      <c r="A94" s="41"/>
      <c r="B94" s="42"/>
      <c r="C94" s="35" t="s">
        <v>21</v>
      </c>
      <c r="D94" s="43"/>
      <c r="E94" s="43"/>
      <c r="F94" s="30" t="str">
        <f>F16</f>
        <v>Ostrava</v>
      </c>
      <c r="G94" s="43"/>
      <c r="H94" s="43"/>
      <c r="I94" s="35" t="s">
        <v>23</v>
      </c>
      <c r="J94" s="75" t="str">
        <f>IF(J16="","",J16)</f>
        <v>31. 1. 2025</v>
      </c>
      <c r="K94" s="43"/>
      <c r="L94" s="148"/>
      <c r="S94" s="41"/>
      <c r="T94" s="41"/>
      <c r="U94" s="41"/>
      <c r="V94" s="41"/>
      <c r="W94" s="41"/>
      <c r="X94" s="41"/>
      <c r="Y94" s="41"/>
      <c r="Z94" s="41"/>
      <c r="AA94" s="41"/>
      <c r="AB94" s="41"/>
      <c r="AC94" s="41"/>
      <c r="AD94" s="41"/>
      <c r="AE94" s="41"/>
    </row>
    <row r="95" s="2" customFormat="1" ht="6.96" customHeight="1">
      <c r="A95" s="41"/>
      <c r="B95" s="42"/>
      <c r="C95" s="43"/>
      <c r="D95" s="43"/>
      <c r="E95" s="43"/>
      <c r="F95" s="43"/>
      <c r="G95" s="43"/>
      <c r="H95" s="43"/>
      <c r="I95" s="43"/>
      <c r="J95" s="43"/>
      <c r="K95" s="43"/>
      <c r="L95" s="148"/>
      <c r="S95" s="41"/>
      <c r="T95" s="41"/>
      <c r="U95" s="41"/>
      <c r="V95" s="41"/>
      <c r="W95" s="41"/>
      <c r="X95" s="41"/>
      <c r="Y95" s="41"/>
      <c r="Z95" s="41"/>
      <c r="AA95" s="41"/>
      <c r="AB95" s="41"/>
      <c r="AC95" s="41"/>
      <c r="AD95" s="41"/>
      <c r="AE95" s="41"/>
    </row>
    <row r="96" s="2" customFormat="1" ht="15.15" customHeight="1">
      <c r="A96" s="41"/>
      <c r="B96" s="42"/>
      <c r="C96" s="35" t="s">
        <v>25</v>
      </c>
      <c r="D96" s="43"/>
      <c r="E96" s="43"/>
      <c r="F96" s="30" t="str">
        <f>E19</f>
        <v>Statutární město Ostrava</v>
      </c>
      <c r="G96" s="43"/>
      <c r="H96" s="43"/>
      <c r="I96" s="35" t="s">
        <v>33</v>
      </c>
      <c r="J96" s="39" t="str">
        <f>E25</f>
        <v>ATRIS, s.r.o.</v>
      </c>
      <c r="K96" s="43"/>
      <c r="L96" s="148"/>
      <c r="S96" s="41"/>
      <c r="T96" s="41"/>
      <c r="U96" s="41"/>
      <c r="V96" s="41"/>
      <c r="W96" s="41"/>
      <c r="X96" s="41"/>
      <c r="Y96" s="41"/>
      <c r="Z96" s="41"/>
      <c r="AA96" s="41"/>
      <c r="AB96" s="41"/>
      <c r="AC96" s="41"/>
      <c r="AD96" s="41"/>
      <c r="AE96" s="41"/>
    </row>
    <row r="97" s="2" customFormat="1" ht="25.65" customHeight="1">
      <c r="A97" s="41"/>
      <c r="B97" s="42"/>
      <c r="C97" s="35" t="s">
        <v>31</v>
      </c>
      <c r="D97" s="43"/>
      <c r="E97" s="43"/>
      <c r="F97" s="30" t="str">
        <f>IF(E22="","",E22)</f>
        <v>Vyplň údaj</v>
      </c>
      <c r="G97" s="43"/>
      <c r="H97" s="43"/>
      <c r="I97" s="35" t="s">
        <v>38</v>
      </c>
      <c r="J97" s="39" t="str">
        <f>E28</f>
        <v>PK SSZ Obrdlík, s.r.o.</v>
      </c>
      <c r="K97" s="43"/>
      <c r="L97" s="148"/>
      <c r="S97" s="41"/>
      <c r="T97" s="41"/>
      <c r="U97" s="41"/>
      <c r="V97" s="41"/>
      <c r="W97" s="41"/>
      <c r="X97" s="41"/>
      <c r="Y97" s="41"/>
      <c r="Z97" s="41"/>
      <c r="AA97" s="41"/>
      <c r="AB97" s="41"/>
      <c r="AC97" s="41"/>
      <c r="AD97" s="41"/>
      <c r="AE97" s="41"/>
    </row>
    <row r="98" s="2" customFormat="1" ht="10.32" customHeight="1">
      <c r="A98" s="41"/>
      <c r="B98" s="42"/>
      <c r="C98" s="43"/>
      <c r="D98" s="43"/>
      <c r="E98" s="43"/>
      <c r="F98" s="43"/>
      <c r="G98" s="43"/>
      <c r="H98" s="43"/>
      <c r="I98" s="43"/>
      <c r="J98" s="43"/>
      <c r="K98" s="43"/>
      <c r="L98" s="148"/>
      <c r="S98" s="41"/>
      <c r="T98" s="41"/>
      <c r="U98" s="41"/>
      <c r="V98" s="41"/>
      <c r="W98" s="41"/>
      <c r="X98" s="41"/>
      <c r="Y98" s="41"/>
      <c r="Z98" s="41"/>
      <c r="AA98" s="41"/>
      <c r="AB98" s="41"/>
      <c r="AC98" s="41"/>
      <c r="AD98" s="41"/>
      <c r="AE98" s="41"/>
    </row>
    <row r="99" s="11" customFormat="1" ht="29.28" customHeight="1">
      <c r="A99" s="189"/>
      <c r="B99" s="190"/>
      <c r="C99" s="191" t="s">
        <v>294</v>
      </c>
      <c r="D99" s="192" t="s">
        <v>61</v>
      </c>
      <c r="E99" s="192" t="s">
        <v>57</v>
      </c>
      <c r="F99" s="192" t="s">
        <v>58</v>
      </c>
      <c r="G99" s="192" t="s">
        <v>295</v>
      </c>
      <c r="H99" s="192" t="s">
        <v>296</v>
      </c>
      <c r="I99" s="192" t="s">
        <v>297</v>
      </c>
      <c r="J99" s="192" t="s">
        <v>289</v>
      </c>
      <c r="K99" s="193" t="s">
        <v>298</v>
      </c>
      <c r="L99" s="194"/>
      <c r="M99" s="95" t="s">
        <v>19</v>
      </c>
      <c r="N99" s="96" t="s">
        <v>46</v>
      </c>
      <c r="O99" s="96" t="s">
        <v>299</v>
      </c>
      <c r="P99" s="96" t="s">
        <v>300</v>
      </c>
      <c r="Q99" s="96" t="s">
        <v>301</v>
      </c>
      <c r="R99" s="96" t="s">
        <v>302</v>
      </c>
      <c r="S99" s="96" t="s">
        <v>303</v>
      </c>
      <c r="T99" s="97" t="s">
        <v>304</v>
      </c>
      <c r="U99" s="189"/>
      <c r="V99" s="189"/>
      <c r="W99" s="189"/>
      <c r="X99" s="189"/>
      <c r="Y99" s="189"/>
      <c r="Z99" s="189"/>
      <c r="AA99" s="189"/>
      <c r="AB99" s="189"/>
      <c r="AC99" s="189"/>
      <c r="AD99" s="189"/>
      <c r="AE99" s="189"/>
    </row>
    <row r="100" s="2" customFormat="1" ht="22.8" customHeight="1">
      <c r="A100" s="41"/>
      <c r="B100" s="42"/>
      <c r="C100" s="102" t="s">
        <v>305</v>
      </c>
      <c r="D100" s="43"/>
      <c r="E100" s="43"/>
      <c r="F100" s="43"/>
      <c r="G100" s="43"/>
      <c r="H100" s="43"/>
      <c r="I100" s="43"/>
      <c r="J100" s="195">
        <f>BK100</f>
        <v>0</v>
      </c>
      <c r="K100" s="43"/>
      <c r="L100" s="47"/>
      <c r="M100" s="98"/>
      <c r="N100" s="196"/>
      <c r="O100" s="99"/>
      <c r="P100" s="197">
        <f>P101+P216</f>
        <v>0</v>
      </c>
      <c r="Q100" s="99"/>
      <c r="R100" s="197">
        <f>R101+R216</f>
        <v>17.195770400000001</v>
      </c>
      <c r="S100" s="99"/>
      <c r="T100" s="198">
        <f>T101+T216</f>
        <v>0.1176</v>
      </c>
      <c r="U100" s="41"/>
      <c r="V100" s="41"/>
      <c r="W100" s="41"/>
      <c r="X100" s="41"/>
      <c r="Y100" s="41"/>
      <c r="Z100" s="41"/>
      <c r="AA100" s="41"/>
      <c r="AB100" s="41"/>
      <c r="AC100" s="41"/>
      <c r="AD100" s="41"/>
      <c r="AE100" s="41"/>
      <c r="AT100" s="20" t="s">
        <v>75</v>
      </c>
      <c r="AU100" s="20" t="s">
        <v>290</v>
      </c>
      <c r="BK100" s="199">
        <f>BK101+BK216</f>
        <v>0</v>
      </c>
    </row>
    <row r="101" s="12" customFormat="1" ht="25.92" customHeight="1">
      <c r="A101" s="12"/>
      <c r="B101" s="200"/>
      <c r="C101" s="201"/>
      <c r="D101" s="202" t="s">
        <v>75</v>
      </c>
      <c r="E101" s="203" t="s">
        <v>306</v>
      </c>
      <c r="F101" s="203" t="s">
        <v>307</v>
      </c>
      <c r="G101" s="201"/>
      <c r="H101" s="201"/>
      <c r="I101" s="204"/>
      <c r="J101" s="205">
        <f>BK101</f>
        <v>0</v>
      </c>
      <c r="K101" s="201"/>
      <c r="L101" s="206"/>
      <c r="M101" s="207"/>
      <c r="N101" s="208"/>
      <c r="O101" s="208"/>
      <c r="P101" s="209">
        <f>P102+P185</f>
        <v>0</v>
      </c>
      <c r="Q101" s="208"/>
      <c r="R101" s="209">
        <f>R102+R185</f>
        <v>0.33278999999999997</v>
      </c>
      <c r="S101" s="208"/>
      <c r="T101" s="210">
        <f>T102+T185</f>
        <v>0</v>
      </c>
      <c r="U101" s="12"/>
      <c r="V101" s="12"/>
      <c r="W101" s="12"/>
      <c r="X101" s="12"/>
      <c r="Y101" s="12"/>
      <c r="Z101" s="12"/>
      <c r="AA101" s="12"/>
      <c r="AB101" s="12"/>
      <c r="AC101" s="12"/>
      <c r="AD101" s="12"/>
      <c r="AE101" s="12"/>
      <c r="AR101" s="211" t="s">
        <v>83</v>
      </c>
      <c r="AT101" s="212" t="s">
        <v>75</v>
      </c>
      <c r="AU101" s="212" t="s">
        <v>76</v>
      </c>
      <c r="AY101" s="211" t="s">
        <v>308</v>
      </c>
      <c r="BK101" s="213">
        <f>BK102+BK185</f>
        <v>0</v>
      </c>
    </row>
    <row r="102" s="12" customFormat="1" ht="22.8" customHeight="1">
      <c r="A102" s="12"/>
      <c r="B102" s="200"/>
      <c r="C102" s="201"/>
      <c r="D102" s="202" t="s">
        <v>75</v>
      </c>
      <c r="E102" s="214" t="s">
        <v>83</v>
      </c>
      <c r="F102" s="214" t="s">
        <v>309</v>
      </c>
      <c r="G102" s="201"/>
      <c r="H102" s="201"/>
      <c r="I102" s="204"/>
      <c r="J102" s="215">
        <f>BK102</f>
        <v>0</v>
      </c>
      <c r="K102" s="201"/>
      <c r="L102" s="206"/>
      <c r="M102" s="207"/>
      <c r="N102" s="208"/>
      <c r="O102" s="208"/>
      <c r="P102" s="209">
        <f>SUM(P103:P184)</f>
        <v>0</v>
      </c>
      <c r="Q102" s="208"/>
      <c r="R102" s="209">
        <f>SUM(R103:R184)</f>
        <v>0.30074999999999996</v>
      </c>
      <c r="S102" s="208"/>
      <c r="T102" s="210">
        <f>SUM(T103:T184)</f>
        <v>0</v>
      </c>
      <c r="U102" s="12"/>
      <c r="V102" s="12"/>
      <c r="W102" s="12"/>
      <c r="X102" s="12"/>
      <c r="Y102" s="12"/>
      <c r="Z102" s="12"/>
      <c r="AA102" s="12"/>
      <c r="AB102" s="12"/>
      <c r="AC102" s="12"/>
      <c r="AD102" s="12"/>
      <c r="AE102" s="12"/>
      <c r="AR102" s="211" t="s">
        <v>83</v>
      </c>
      <c r="AT102" s="212" t="s">
        <v>75</v>
      </c>
      <c r="AU102" s="212" t="s">
        <v>83</v>
      </c>
      <c r="AY102" s="211" t="s">
        <v>308</v>
      </c>
      <c r="BK102" s="213">
        <f>SUM(BK103:BK184)</f>
        <v>0</v>
      </c>
    </row>
    <row r="103" s="2" customFormat="1" ht="16.5" customHeight="1">
      <c r="A103" s="41"/>
      <c r="B103" s="42"/>
      <c r="C103" s="216" t="s">
        <v>83</v>
      </c>
      <c r="D103" s="216" t="s">
        <v>310</v>
      </c>
      <c r="E103" s="217" t="s">
        <v>3066</v>
      </c>
      <c r="F103" s="218" t="s">
        <v>3067</v>
      </c>
      <c r="G103" s="219" t="s">
        <v>313</v>
      </c>
      <c r="H103" s="220">
        <v>37.5</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4259</v>
      </c>
    </row>
    <row r="104" s="2" customFormat="1">
      <c r="A104" s="41"/>
      <c r="B104" s="42"/>
      <c r="C104" s="43"/>
      <c r="D104" s="229" t="s">
        <v>317</v>
      </c>
      <c r="E104" s="43"/>
      <c r="F104" s="230" t="s">
        <v>3069</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4" customFormat="1">
      <c r="A105" s="14"/>
      <c r="B105" s="249"/>
      <c r="C105" s="250"/>
      <c r="D105" s="236" t="s">
        <v>319</v>
      </c>
      <c r="E105" s="251" t="s">
        <v>19</v>
      </c>
      <c r="F105" s="252" t="s">
        <v>3032</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14" customFormat="1">
      <c r="A106" s="14"/>
      <c r="B106" s="249"/>
      <c r="C106" s="250"/>
      <c r="D106" s="236" t="s">
        <v>319</v>
      </c>
      <c r="E106" s="251" t="s">
        <v>19</v>
      </c>
      <c r="F106" s="252" t="s">
        <v>3070</v>
      </c>
      <c r="G106" s="250"/>
      <c r="H106" s="251" t="s">
        <v>19</v>
      </c>
      <c r="I106" s="253"/>
      <c r="J106" s="250"/>
      <c r="K106" s="250"/>
      <c r="L106" s="254"/>
      <c r="M106" s="255"/>
      <c r="N106" s="256"/>
      <c r="O106" s="256"/>
      <c r="P106" s="256"/>
      <c r="Q106" s="256"/>
      <c r="R106" s="256"/>
      <c r="S106" s="256"/>
      <c r="T106" s="257"/>
      <c r="U106" s="14"/>
      <c r="V106" s="14"/>
      <c r="W106" s="14"/>
      <c r="X106" s="14"/>
      <c r="Y106" s="14"/>
      <c r="Z106" s="14"/>
      <c r="AA106" s="14"/>
      <c r="AB106" s="14"/>
      <c r="AC106" s="14"/>
      <c r="AD106" s="14"/>
      <c r="AE106" s="14"/>
      <c r="AT106" s="258" t="s">
        <v>319</v>
      </c>
      <c r="AU106" s="258" t="s">
        <v>85</v>
      </c>
      <c r="AV106" s="14" t="s">
        <v>83</v>
      </c>
      <c r="AW106" s="14" t="s">
        <v>37</v>
      </c>
      <c r="AX106" s="14" t="s">
        <v>76</v>
      </c>
      <c r="AY106" s="258" t="s">
        <v>308</v>
      </c>
    </row>
    <row r="107" s="13" customFormat="1">
      <c r="A107" s="13"/>
      <c r="B107" s="234"/>
      <c r="C107" s="235"/>
      <c r="D107" s="236" t="s">
        <v>319</v>
      </c>
      <c r="E107" s="237" t="s">
        <v>19</v>
      </c>
      <c r="F107" s="238" t="s">
        <v>4260</v>
      </c>
      <c r="G107" s="235"/>
      <c r="H107" s="239">
        <v>37.5</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83</v>
      </c>
      <c r="AY107" s="245" t="s">
        <v>308</v>
      </c>
    </row>
    <row r="108" s="2" customFormat="1" ht="33" customHeight="1">
      <c r="A108" s="41"/>
      <c r="B108" s="42"/>
      <c r="C108" s="216" t="s">
        <v>85</v>
      </c>
      <c r="D108" s="216" t="s">
        <v>310</v>
      </c>
      <c r="E108" s="217" t="s">
        <v>3072</v>
      </c>
      <c r="F108" s="218" t="s">
        <v>3073</v>
      </c>
      <c r="G108" s="219" t="s">
        <v>313</v>
      </c>
      <c r="H108" s="220">
        <v>37.5</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4261</v>
      </c>
    </row>
    <row r="109" s="2" customFormat="1">
      <c r="A109" s="41"/>
      <c r="B109" s="42"/>
      <c r="C109" s="43"/>
      <c r="D109" s="229" t="s">
        <v>317</v>
      </c>
      <c r="E109" s="43"/>
      <c r="F109" s="230" t="s">
        <v>3075</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4" customFormat="1">
      <c r="A110" s="14"/>
      <c r="B110" s="249"/>
      <c r="C110" s="250"/>
      <c r="D110" s="236" t="s">
        <v>319</v>
      </c>
      <c r="E110" s="251" t="s">
        <v>19</v>
      </c>
      <c r="F110" s="252" t="s">
        <v>3032</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4" customFormat="1">
      <c r="A111" s="14"/>
      <c r="B111" s="249"/>
      <c r="C111" s="250"/>
      <c r="D111" s="236" t="s">
        <v>319</v>
      </c>
      <c r="E111" s="251" t="s">
        <v>19</v>
      </c>
      <c r="F111" s="252" t="s">
        <v>3076</v>
      </c>
      <c r="G111" s="250"/>
      <c r="H111" s="251" t="s">
        <v>19</v>
      </c>
      <c r="I111" s="253"/>
      <c r="J111" s="250"/>
      <c r="K111" s="250"/>
      <c r="L111" s="254"/>
      <c r="M111" s="255"/>
      <c r="N111" s="256"/>
      <c r="O111" s="256"/>
      <c r="P111" s="256"/>
      <c r="Q111" s="256"/>
      <c r="R111" s="256"/>
      <c r="S111" s="256"/>
      <c r="T111" s="257"/>
      <c r="U111" s="14"/>
      <c r="V111" s="14"/>
      <c r="W111" s="14"/>
      <c r="X111" s="14"/>
      <c r="Y111" s="14"/>
      <c r="Z111" s="14"/>
      <c r="AA111" s="14"/>
      <c r="AB111" s="14"/>
      <c r="AC111" s="14"/>
      <c r="AD111" s="14"/>
      <c r="AE111" s="14"/>
      <c r="AT111" s="258" t="s">
        <v>319</v>
      </c>
      <c r="AU111" s="258" t="s">
        <v>85</v>
      </c>
      <c r="AV111" s="14" t="s">
        <v>83</v>
      </c>
      <c r="AW111" s="14" t="s">
        <v>37</v>
      </c>
      <c r="AX111" s="14" t="s">
        <v>76</v>
      </c>
      <c r="AY111" s="258" t="s">
        <v>308</v>
      </c>
    </row>
    <row r="112" s="13" customFormat="1">
      <c r="A112" s="13"/>
      <c r="B112" s="234"/>
      <c r="C112" s="235"/>
      <c r="D112" s="236" t="s">
        <v>319</v>
      </c>
      <c r="E112" s="237" t="s">
        <v>19</v>
      </c>
      <c r="F112" s="238" t="s">
        <v>4260</v>
      </c>
      <c r="G112" s="235"/>
      <c r="H112" s="239">
        <v>37.5</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2" customFormat="1" ht="24.15" customHeight="1">
      <c r="A113" s="41"/>
      <c r="B113" s="42"/>
      <c r="C113" s="216" t="s">
        <v>150</v>
      </c>
      <c r="D113" s="216" t="s">
        <v>310</v>
      </c>
      <c r="E113" s="217" t="s">
        <v>1819</v>
      </c>
      <c r="F113" s="218" t="s">
        <v>1820</v>
      </c>
      <c r="G113" s="219" t="s">
        <v>313</v>
      </c>
      <c r="H113" s="220">
        <v>37.5</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4262</v>
      </c>
    </row>
    <row r="114" s="2" customFormat="1">
      <c r="A114" s="41"/>
      <c r="B114" s="42"/>
      <c r="C114" s="43"/>
      <c r="D114" s="229" t="s">
        <v>317</v>
      </c>
      <c r="E114" s="43"/>
      <c r="F114" s="230" t="s">
        <v>1821</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4" customFormat="1">
      <c r="A115" s="14"/>
      <c r="B115" s="249"/>
      <c r="C115" s="250"/>
      <c r="D115" s="236" t="s">
        <v>319</v>
      </c>
      <c r="E115" s="251" t="s">
        <v>19</v>
      </c>
      <c r="F115" s="252" t="s">
        <v>3032</v>
      </c>
      <c r="G115" s="250"/>
      <c r="H115" s="251" t="s">
        <v>19</v>
      </c>
      <c r="I115" s="253"/>
      <c r="J115" s="250"/>
      <c r="K115" s="250"/>
      <c r="L115" s="254"/>
      <c r="M115" s="255"/>
      <c r="N115" s="256"/>
      <c r="O115" s="256"/>
      <c r="P115" s="256"/>
      <c r="Q115" s="256"/>
      <c r="R115" s="256"/>
      <c r="S115" s="256"/>
      <c r="T115" s="257"/>
      <c r="U115" s="14"/>
      <c r="V115" s="14"/>
      <c r="W115" s="14"/>
      <c r="X115" s="14"/>
      <c r="Y115" s="14"/>
      <c r="Z115" s="14"/>
      <c r="AA115" s="14"/>
      <c r="AB115" s="14"/>
      <c r="AC115" s="14"/>
      <c r="AD115" s="14"/>
      <c r="AE115" s="14"/>
      <c r="AT115" s="258" t="s">
        <v>319</v>
      </c>
      <c r="AU115" s="258" t="s">
        <v>85</v>
      </c>
      <c r="AV115" s="14" t="s">
        <v>83</v>
      </c>
      <c r="AW115" s="14" t="s">
        <v>37</v>
      </c>
      <c r="AX115" s="14" t="s">
        <v>76</v>
      </c>
      <c r="AY115" s="258" t="s">
        <v>308</v>
      </c>
    </row>
    <row r="116" s="14" customFormat="1">
      <c r="A116" s="14"/>
      <c r="B116" s="249"/>
      <c r="C116" s="250"/>
      <c r="D116" s="236" t="s">
        <v>319</v>
      </c>
      <c r="E116" s="251" t="s">
        <v>19</v>
      </c>
      <c r="F116" s="252" t="s">
        <v>3076</v>
      </c>
      <c r="G116" s="250"/>
      <c r="H116" s="251" t="s">
        <v>19</v>
      </c>
      <c r="I116" s="253"/>
      <c r="J116" s="250"/>
      <c r="K116" s="250"/>
      <c r="L116" s="254"/>
      <c r="M116" s="255"/>
      <c r="N116" s="256"/>
      <c r="O116" s="256"/>
      <c r="P116" s="256"/>
      <c r="Q116" s="256"/>
      <c r="R116" s="256"/>
      <c r="S116" s="256"/>
      <c r="T116" s="257"/>
      <c r="U116" s="14"/>
      <c r="V116" s="14"/>
      <c r="W116" s="14"/>
      <c r="X116" s="14"/>
      <c r="Y116" s="14"/>
      <c r="Z116" s="14"/>
      <c r="AA116" s="14"/>
      <c r="AB116" s="14"/>
      <c r="AC116" s="14"/>
      <c r="AD116" s="14"/>
      <c r="AE116" s="14"/>
      <c r="AT116" s="258" t="s">
        <v>319</v>
      </c>
      <c r="AU116" s="258" t="s">
        <v>85</v>
      </c>
      <c r="AV116" s="14" t="s">
        <v>83</v>
      </c>
      <c r="AW116" s="14" t="s">
        <v>37</v>
      </c>
      <c r="AX116" s="14" t="s">
        <v>76</v>
      </c>
      <c r="AY116" s="258" t="s">
        <v>308</v>
      </c>
    </row>
    <row r="117" s="13" customFormat="1">
      <c r="A117" s="13"/>
      <c r="B117" s="234"/>
      <c r="C117" s="235"/>
      <c r="D117" s="236" t="s">
        <v>319</v>
      </c>
      <c r="E117" s="237" t="s">
        <v>19</v>
      </c>
      <c r="F117" s="238" t="s">
        <v>4260</v>
      </c>
      <c r="G117" s="235"/>
      <c r="H117" s="239">
        <v>37.5</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24.15" customHeight="1">
      <c r="A118" s="41"/>
      <c r="B118" s="42"/>
      <c r="C118" s="216" t="s">
        <v>315</v>
      </c>
      <c r="D118" s="216" t="s">
        <v>310</v>
      </c>
      <c r="E118" s="217" t="s">
        <v>3078</v>
      </c>
      <c r="F118" s="218" t="s">
        <v>3079</v>
      </c>
      <c r="G118" s="219" t="s">
        <v>313</v>
      </c>
      <c r="H118" s="220">
        <v>37.5</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4263</v>
      </c>
    </row>
    <row r="119" s="2" customFormat="1">
      <c r="A119" s="41"/>
      <c r="B119" s="42"/>
      <c r="C119" s="43"/>
      <c r="D119" s="229" t="s">
        <v>317</v>
      </c>
      <c r="E119" s="43"/>
      <c r="F119" s="230" t="s">
        <v>3081</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4" customFormat="1">
      <c r="A120" s="14"/>
      <c r="B120" s="249"/>
      <c r="C120" s="250"/>
      <c r="D120" s="236" t="s">
        <v>319</v>
      </c>
      <c r="E120" s="251" t="s">
        <v>19</v>
      </c>
      <c r="F120" s="252" t="s">
        <v>3032</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4" customFormat="1">
      <c r="A121" s="14"/>
      <c r="B121" s="249"/>
      <c r="C121" s="250"/>
      <c r="D121" s="236" t="s">
        <v>319</v>
      </c>
      <c r="E121" s="251" t="s">
        <v>19</v>
      </c>
      <c r="F121" s="252" t="s">
        <v>3082</v>
      </c>
      <c r="G121" s="250"/>
      <c r="H121" s="251" t="s">
        <v>19</v>
      </c>
      <c r="I121" s="253"/>
      <c r="J121" s="250"/>
      <c r="K121" s="250"/>
      <c r="L121" s="254"/>
      <c r="M121" s="255"/>
      <c r="N121" s="256"/>
      <c r="O121" s="256"/>
      <c r="P121" s="256"/>
      <c r="Q121" s="256"/>
      <c r="R121" s="256"/>
      <c r="S121" s="256"/>
      <c r="T121" s="257"/>
      <c r="U121" s="14"/>
      <c r="V121" s="14"/>
      <c r="W121" s="14"/>
      <c r="X121" s="14"/>
      <c r="Y121" s="14"/>
      <c r="Z121" s="14"/>
      <c r="AA121" s="14"/>
      <c r="AB121" s="14"/>
      <c r="AC121" s="14"/>
      <c r="AD121" s="14"/>
      <c r="AE121" s="14"/>
      <c r="AT121" s="258" t="s">
        <v>319</v>
      </c>
      <c r="AU121" s="258" t="s">
        <v>85</v>
      </c>
      <c r="AV121" s="14" t="s">
        <v>83</v>
      </c>
      <c r="AW121" s="14" t="s">
        <v>37</v>
      </c>
      <c r="AX121" s="14" t="s">
        <v>76</v>
      </c>
      <c r="AY121" s="258" t="s">
        <v>308</v>
      </c>
    </row>
    <row r="122" s="13" customFormat="1">
      <c r="A122" s="13"/>
      <c r="B122" s="234"/>
      <c r="C122" s="235"/>
      <c r="D122" s="236" t="s">
        <v>319</v>
      </c>
      <c r="E122" s="237" t="s">
        <v>19</v>
      </c>
      <c r="F122" s="238" t="s">
        <v>4260</v>
      </c>
      <c r="G122" s="235"/>
      <c r="H122" s="239">
        <v>37.5</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2" customFormat="1" ht="16.5" customHeight="1">
      <c r="A123" s="41"/>
      <c r="B123" s="42"/>
      <c r="C123" s="280" t="s">
        <v>336</v>
      </c>
      <c r="D123" s="280" t="s">
        <v>1137</v>
      </c>
      <c r="E123" s="281" t="s">
        <v>1254</v>
      </c>
      <c r="F123" s="282" t="s">
        <v>1255</v>
      </c>
      <c r="G123" s="283" t="s">
        <v>626</v>
      </c>
      <c r="H123" s="284">
        <v>0.75</v>
      </c>
      <c r="I123" s="285"/>
      <c r="J123" s="286">
        <f>ROUND(I123*H123,2)</f>
        <v>0</v>
      </c>
      <c r="K123" s="282" t="s">
        <v>314</v>
      </c>
      <c r="L123" s="287"/>
      <c r="M123" s="288" t="s">
        <v>19</v>
      </c>
      <c r="N123" s="289" t="s">
        <v>47</v>
      </c>
      <c r="O123" s="87"/>
      <c r="P123" s="225">
        <f>O123*H123</f>
        <v>0</v>
      </c>
      <c r="Q123" s="225">
        <v>0.001</v>
      </c>
      <c r="R123" s="225">
        <f>Q123*H123</f>
        <v>0.00075000000000000002</v>
      </c>
      <c r="S123" s="225">
        <v>0</v>
      </c>
      <c r="T123" s="226">
        <f>S123*H123</f>
        <v>0</v>
      </c>
      <c r="U123" s="41"/>
      <c r="V123" s="41"/>
      <c r="W123" s="41"/>
      <c r="X123" s="41"/>
      <c r="Y123" s="41"/>
      <c r="Z123" s="41"/>
      <c r="AA123" s="41"/>
      <c r="AB123" s="41"/>
      <c r="AC123" s="41"/>
      <c r="AD123" s="41"/>
      <c r="AE123" s="41"/>
      <c r="AR123" s="227" t="s">
        <v>352</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4264</v>
      </c>
    </row>
    <row r="124" s="14" customFormat="1">
      <c r="A124" s="14"/>
      <c r="B124" s="249"/>
      <c r="C124" s="250"/>
      <c r="D124" s="236" t="s">
        <v>319</v>
      </c>
      <c r="E124" s="251" t="s">
        <v>19</v>
      </c>
      <c r="F124" s="252" t="s">
        <v>3032</v>
      </c>
      <c r="G124" s="250"/>
      <c r="H124" s="251" t="s">
        <v>19</v>
      </c>
      <c r="I124" s="253"/>
      <c r="J124" s="250"/>
      <c r="K124" s="250"/>
      <c r="L124" s="254"/>
      <c r="M124" s="255"/>
      <c r="N124" s="256"/>
      <c r="O124" s="256"/>
      <c r="P124" s="256"/>
      <c r="Q124" s="256"/>
      <c r="R124" s="256"/>
      <c r="S124" s="256"/>
      <c r="T124" s="257"/>
      <c r="U124" s="14"/>
      <c r="V124" s="14"/>
      <c r="W124" s="14"/>
      <c r="X124" s="14"/>
      <c r="Y124" s="14"/>
      <c r="Z124" s="14"/>
      <c r="AA124" s="14"/>
      <c r="AB124" s="14"/>
      <c r="AC124" s="14"/>
      <c r="AD124" s="14"/>
      <c r="AE124" s="14"/>
      <c r="AT124" s="258" t="s">
        <v>319</v>
      </c>
      <c r="AU124" s="258" t="s">
        <v>85</v>
      </c>
      <c r="AV124" s="14" t="s">
        <v>83</v>
      </c>
      <c r="AW124" s="14" t="s">
        <v>37</v>
      </c>
      <c r="AX124" s="14" t="s">
        <v>76</v>
      </c>
      <c r="AY124" s="258" t="s">
        <v>308</v>
      </c>
    </row>
    <row r="125" s="14" customFormat="1">
      <c r="A125" s="14"/>
      <c r="B125" s="249"/>
      <c r="C125" s="250"/>
      <c r="D125" s="236" t="s">
        <v>319</v>
      </c>
      <c r="E125" s="251" t="s">
        <v>19</v>
      </c>
      <c r="F125" s="252" t="s">
        <v>3082</v>
      </c>
      <c r="G125" s="250"/>
      <c r="H125" s="251" t="s">
        <v>19</v>
      </c>
      <c r="I125" s="253"/>
      <c r="J125" s="250"/>
      <c r="K125" s="250"/>
      <c r="L125" s="254"/>
      <c r="M125" s="255"/>
      <c r="N125" s="256"/>
      <c r="O125" s="256"/>
      <c r="P125" s="256"/>
      <c r="Q125" s="256"/>
      <c r="R125" s="256"/>
      <c r="S125" s="256"/>
      <c r="T125" s="257"/>
      <c r="U125" s="14"/>
      <c r="V125" s="14"/>
      <c r="W125" s="14"/>
      <c r="X125" s="14"/>
      <c r="Y125" s="14"/>
      <c r="Z125" s="14"/>
      <c r="AA125" s="14"/>
      <c r="AB125" s="14"/>
      <c r="AC125" s="14"/>
      <c r="AD125" s="14"/>
      <c r="AE125" s="14"/>
      <c r="AT125" s="258" t="s">
        <v>319</v>
      </c>
      <c r="AU125" s="258" t="s">
        <v>85</v>
      </c>
      <c r="AV125" s="14" t="s">
        <v>83</v>
      </c>
      <c r="AW125" s="14" t="s">
        <v>37</v>
      </c>
      <c r="AX125" s="14" t="s">
        <v>76</v>
      </c>
      <c r="AY125" s="258" t="s">
        <v>308</v>
      </c>
    </row>
    <row r="126" s="14" customFormat="1">
      <c r="A126" s="14"/>
      <c r="B126" s="249"/>
      <c r="C126" s="250"/>
      <c r="D126" s="236" t="s">
        <v>319</v>
      </c>
      <c r="E126" s="251" t="s">
        <v>19</v>
      </c>
      <c r="F126" s="252" t="s">
        <v>3084</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3" customFormat="1">
      <c r="A127" s="13"/>
      <c r="B127" s="234"/>
      <c r="C127" s="235"/>
      <c r="D127" s="236" t="s">
        <v>319</v>
      </c>
      <c r="E127" s="237" t="s">
        <v>19</v>
      </c>
      <c r="F127" s="238" t="s">
        <v>4265</v>
      </c>
      <c r="G127" s="235"/>
      <c r="H127" s="239">
        <v>0.75</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24.15" customHeight="1">
      <c r="A128" s="41"/>
      <c r="B128" s="42"/>
      <c r="C128" s="216" t="s">
        <v>342</v>
      </c>
      <c r="D128" s="216" t="s">
        <v>310</v>
      </c>
      <c r="E128" s="217" t="s">
        <v>3086</v>
      </c>
      <c r="F128" s="218" t="s">
        <v>3087</v>
      </c>
      <c r="G128" s="219" t="s">
        <v>313</v>
      </c>
      <c r="H128" s="220">
        <v>37.5</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4266</v>
      </c>
    </row>
    <row r="129" s="2" customFormat="1">
      <c r="A129" s="41"/>
      <c r="B129" s="42"/>
      <c r="C129" s="43"/>
      <c r="D129" s="229" t="s">
        <v>317</v>
      </c>
      <c r="E129" s="43"/>
      <c r="F129" s="230" t="s">
        <v>3089</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14" customFormat="1">
      <c r="A130" s="14"/>
      <c r="B130" s="249"/>
      <c r="C130" s="250"/>
      <c r="D130" s="236" t="s">
        <v>319</v>
      </c>
      <c r="E130" s="251" t="s">
        <v>19</v>
      </c>
      <c r="F130" s="252" t="s">
        <v>3032</v>
      </c>
      <c r="G130" s="250"/>
      <c r="H130" s="251" t="s">
        <v>19</v>
      </c>
      <c r="I130" s="253"/>
      <c r="J130" s="250"/>
      <c r="K130" s="250"/>
      <c r="L130" s="254"/>
      <c r="M130" s="255"/>
      <c r="N130" s="256"/>
      <c r="O130" s="256"/>
      <c r="P130" s="256"/>
      <c r="Q130" s="256"/>
      <c r="R130" s="256"/>
      <c r="S130" s="256"/>
      <c r="T130" s="257"/>
      <c r="U130" s="14"/>
      <c r="V130" s="14"/>
      <c r="W130" s="14"/>
      <c r="X130" s="14"/>
      <c r="Y130" s="14"/>
      <c r="Z130" s="14"/>
      <c r="AA130" s="14"/>
      <c r="AB130" s="14"/>
      <c r="AC130" s="14"/>
      <c r="AD130" s="14"/>
      <c r="AE130" s="14"/>
      <c r="AT130" s="258" t="s">
        <v>319</v>
      </c>
      <c r="AU130" s="258" t="s">
        <v>85</v>
      </c>
      <c r="AV130" s="14" t="s">
        <v>83</v>
      </c>
      <c r="AW130" s="14" t="s">
        <v>37</v>
      </c>
      <c r="AX130" s="14" t="s">
        <v>76</v>
      </c>
      <c r="AY130" s="258" t="s">
        <v>308</v>
      </c>
    </row>
    <row r="131" s="14" customFormat="1">
      <c r="A131" s="14"/>
      <c r="B131" s="249"/>
      <c r="C131" s="250"/>
      <c r="D131" s="236" t="s">
        <v>319</v>
      </c>
      <c r="E131" s="251" t="s">
        <v>19</v>
      </c>
      <c r="F131" s="252" t="s">
        <v>3076</v>
      </c>
      <c r="G131" s="250"/>
      <c r="H131" s="251" t="s">
        <v>19</v>
      </c>
      <c r="I131" s="253"/>
      <c r="J131" s="250"/>
      <c r="K131" s="250"/>
      <c r="L131" s="254"/>
      <c r="M131" s="255"/>
      <c r="N131" s="256"/>
      <c r="O131" s="256"/>
      <c r="P131" s="256"/>
      <c r="Q131" s="256"/>
      <c r="R131" s="256"/>
      <c r="S131" s="256"/>
      <c r="T131" s="257"/>
      <c r="U131" s="14"/>
      <c r="V131" s="14"/>
      <c r="W131" s="14"/>
      <c r="X131" s="14"/>
      <c r="Y131" s="14"/>
      <c r="Z131" s="14"/>
      <c r="AA131" s="14"/>
      <c r="AB131" s="14"/>
      <c r="AC131" s="14"/>
      <c r="AD131" s="14"/>
      <c r="AE131" s="14"/>
      <c r="AT131" s="258" t="s">
        <v>319</v>
      </c>
      <c r="AU131" s="258" t="s">
        <v>85</v>
      </c>
      <c r="AV131" s="14" t="s">
        <v>83</v>
      </c>
      <c r="AW131" s="14" t="s">
        <v>37</v>
      </c>
      <c r="AX131" s="14" t="s">
        <v>76</v>
      </c>
      <c r="AY131" s="258" t="s">
        <v>308</v>
      </c>
    </row>
    <row r="132" s="13" customFormat="1">
      <c r="A132" s="13"/>
      <c r="B132" s="234"/>
      <c r="C132" s="235"/>
      <c r="D132" s="236" t="s">
        <v>319</v>
      </c>
      <c r="E132" s="237" t="s">
        <v>19</v>
      </c>
      <c r="F132" s="238" t="s">
        <v>4260</v>
      </c>
      <c r="G132" s="235"/>
      <c r="H132" s="239">
        <v>37.5</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83</v>
      </c>
      <c r="AY132" s="245" t="s">
        <v>308</v>
      </c>
    </row>
    <row r="133" s="2" customFormat="1" ht="16.5" customHeight="1">
      <c r="A133" s="41"/>
      <c r="B133" s="42"/>
      <c r="C133" s="216" t="s">
        <v>347</v>
      </c>
      <c r="D133" s="216" t="s">
        <v>310</v>
      </c>
      <c r="E133" s="217" t="s">
        <v>3090</v>
      </c>
      <c r="F133" s="218" t="s">
        <v>3091</v>
      </c>
      <c r="G133" s="219" t="s">
        <v>313</v>
      </c>
      <c r="H133" s="220">
        <v>37.5</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4267</v>
      </c>
    </row>
    <row r="134" s="2" customFormat="1">
      <c r="A134" s="41"/>
      <c r="B134" s="42"/>
      <c r="C134" s="43"/>
      <c r="D134" s="229" t="s">
        <v>317</v>
      </c>
      <c r="E134" s="43"/>
      <c r="F134" s="230" t="s">
        <v>3093</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4" customFormat="1">
      <c r="A135" s="14"/>
      <c r="B135" s="249"/>
      <c r="C135" s="250"/>
      <c r="D135" s="236" t="s">
        <v>319</v>
      </c>
      <c r="E135" s="251" t="s">
        <v>19</v>
      </c>
      <c r="F135" s="252" t="s">
        <v>3032</v>
      </c>
      <c r="G135" s="250"/>
      <c r="H135" s="251" t="s">
        <v>19</v>
      </c>
      <c r="I135" s="253"/>
      <c r="J135" s="250"/>
      <c r="K135" s="250"/>
      <c r="L135" s="254"/>
      <c r="M135" s="255"/>
      <c r="N135" s="256"/>
      <c r="O135" s="256"/>
      <c r="P135" s="256"/>
      <c r="Q135" s="256"/>
      <c r="R135" s="256"/>
      <c r="S135" s="256"/>
      <c r="T135" s="257"/>
      <c r="U135" s="14"/>
      <c r="V135" s="14"/>
      <c r="W135" s="14"/>
      <c r="X135" s="14"/>
      <c r="Y135" s="14"/>
      <c r="Z135" s="14"/>
      <c r="AA135" s="14"/>
      <c r="AB135" s="14"/>
      <c r="AC135" s="14"/>
      <c r="AD135" s="14"/>
      <c r="AE135" s="14"/>
      <c r="AT135" s="258" t="s">
        <v>319</v>
      </c>
      <c r="AU135" s="258" t="s">
        <v>85</v>
      </c>
      <c r="AV135" s="14" t="s">
        <v>83</v>
      </c>
      <c r="AW135" s="14" t="s">
        <v>37</v>
      </c>
      <c r="AX135" s="14" t="s">
        <v>76</v>
      </c>
      <c r="AY135" s="258" t="s">
        <v>308</v>
      </c>
    </row>
    <row r="136" s="14" customFormat="1">
      <c r="A136" s="14"/>
      <c r="B136" s="249"/>
      <c r="C136" s="250"/>
      <c r="D136" s="236" t="s">
        <v>319</v>
      </c>
      <c r="E136" s="251" t="s">
        <v>19</v>
      </c>
      <c r="F136" s="252" t="s">
        <v>3094</v>
      </c>
      <c r="G136" s="250"/>
      <c r="H136" s="251" t="s">
        <v>19</v>
      </c>
      <c r="I136" s="253"/>
      <c r="J136" s="250"/>
      <c r="K136" s="250"/>
      <c r="L136" s="254"/>
      <c r="M136" s="255"/>
      <c r="N136" s="256"/>
      <c r="O136" s="256"/>
      <c r="P136" s="256"/>
      <c r="Q136" s="256"/>
      <c r="R136" s="256"/>
      <c r="S136" s="256"/>
      <c r="T136" s="257"/>
      <c r="U136" s="14"/>
      <c r="V136" s="14"/>
      <c r="W136" s="14"/>
      <c r="X136" s="14"/>
      <c r="Y136" s="14"/>
      <c r="Z136" s="14"/>
      <c r="AA136" s="14"/>
      <c r="AB136" s="14"/>
      <c r="AC136" s="14"/>
      <c r="AD136" s="14"/>
      <c r="AE136" s="14"/>
      <c r="AT136" s="258" t="s">
        <v>319</v>
      </c>
      <c r="AU136" s="258" t="s">
        <v>85</v>
      </c>
      <c r="AV136" s="14" t="s">
        <v>83</v>
      </c>
      <c r="AW136" s="14" t="s">
        <v>37</v>
      </c>
      <c r="AX136" s="14" t="s">
        <v>76</v>
      </c>
      <c r="AY136" s="258" t="s">
        <v>308</v>
      </c>
    </row>
    <row r="137" s="13" customFormat="1">
      <c r="A137" s="13"/>
      <c r="B137" s="234"/>
      <c r="C137" s="235"/>
      <c r="D137" s="236" t="s">
        <v>319</v>
      </c>
      <c r="E137" s="237" t="s">
        <v>19</v>
      </c>
      <c r="F137" s="238" t="s">
        <v>4260</v>
      </c>
      <c r="G137" s="235"/>
      <c r="H137" s="239">
        <v>37.5</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83</v>
      </c>
      <c r="AY137" s="245" t="s">
        <v>308</v>
      </c>
    </row>
    <row r="138" s="2" customFormat="1" ht="16.5" customHeight="1">
      <c r="A138" s="41"/>
      <c r="B138" s="42"/>
      <c r="C138" s="216" t="s">
        <v>352</v>
      </c>
      <c r="D138" s="216" t="s">
        <v>310</v>
      </c>
      <c r="E138" s="217" t="s">
        <v>3095</v>
      </c>
      <c r="F138" s="218" t="s">
        <v>3096</v>
      </c>
      <c r="G138" s="219" t="s">
        <v>442</v>
      </c>
      <c r="H138" s="220">
        <v>0.29999999999999999</v>
      </c>
      <c r="I138" s="221"/>
      <c r="J138" s="222">
        <f>ROUND(I138*H138,2)</f>
        <v>0</v>
      </c>
      <c r="K138" s="218" t="s">
        <v>314</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4268</v>
      </c>
    </row>
    <row r="139" s="2" customFormat="1">
      <c r="A139" s="41"/>
      <c r="B139" s="42"/>
      <c r="C139" s="43"/>
      <c r="D139" s="229" t="s">
        <v>317</v>
      </c>
      <c r="E139" s="43"/>
      <c r="F139" s="230" t="s">
        <v>3098</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85</v>
      </c>
    </row>
    <row r="140" s="14" customFormat="1">
      <c r="A140" s="14"/>
      <c r="B140" s="249"/>
      <c r="C140" s="250"/>
      <c r="D140" s="236" t="s">
        <v>319</v>
      </c>
      <c r="E140" s="251" t="s">
        <v>19</v>
      </c>
      <c r="F140" s="252" t="s">
        <v>3032</v>
      </c>
      <c r="G140" s="250"/>
      <c r="H140" s="251" t="s">
        <v>19</v>
      </c>
      <c r="I140" s="253"/>
      <c r="J140" s="250"/>
      <c r="K140" s="250"/>
      <c r="L140" s="254"/>
      <c r="M140" s="255"/>
      <c r="N140" s="256"/>
      <c r="O140" s="256"/>
      <c r="P140" s="256"/>
      <c r="Q140" s="256"/>
      <c r="R140" s="256"/>
      <c r="S140" s="256"/>
      <c r="T140" s="257"/>
      <c r="U140" s="14"/>
      <c r="V140" s="14"/>
      <c r="W140" s="14"/>
      <c r="X140" s="14"/>
      <c r="Y140" s="14"/>
      <c r="Z140" s="14"/>
      <c r="AA140" s="14"/>
      <c r="AB140" s="14"/>
      <c r="AC140" s="14"/>
      <c r="AD140" s="14"/>
      <c r="AE140" s="14"/>
      <c r="AT140" s="258" t="s">
        <v>319</v>
      </c>
      <c r="AU140" s="258" t="s">
        <v>85</v>
      </c>
      <c r="AV140" s="14" t="s">
        <v>83</v>
      </c>
      <c r="AW140" s="14" t="s">
        <v>37</v>
      </c>
      <c r="AX140" s="14" t="s">
        <v>76</v>
      </c>
      <c r="AY140" s="258" t="s">
        <v>308</v>
      </c>
    </row>
    <row r="141" s="14" customFormat="1">
      <c r="A141" s="14"/>
      <c r="B141" s="249"/>
      <c r="C141" s="250"/>
      <c r="D141" s="236" t="s">
        <v>319</v>
      </c>
      <c r="E141" s="251" t="s">
        <v>19</v>
      </c>
      <c r="F141" s="252" t="s">
        <v>3099</v>
      </c>
      <c r="G141" s="250"/>
      <c r="H141" s="251" t="s">
        <v>19</v>
      </c>
      <c r="I141" s="253"/>
      <c r="J141" s="250"/>
      <c r="K141" s="250"/>
      <c r="L141" s="254"/>
      <c r="M141" s="255"/>
      <c r="N141" s="256"/>
      <c r="O141" s="256"/>
      <c r="P141" s="256"/>
      <c r="Q141" s="256"/>
      <c r="R141" s="256"/>
      <c r="S141" s="256"/>
      <c r="T141" s="257"/>
      <c r="U141" s="14"/>
      <c r="V141" s="14"/>
      <c r="W141" s="14"/>
      <c r="X141" s="14"/>
      <c r="Y141" s="14"/>
      <c r="Z141" s="14"/>
      <c r="AA141" s="14"/>
      <c r="AB141" s="14"/>
      <c r="AC141" s="14"/>
      <c r="AD141" s="14"/>
      <c r="AE141" s="14"/>
      <c r="AT141" s="258" t="s">
        <v>319</v>
      </c>
      <c r="AU141" s="258" t="s">
        <v>85</v>
      </c>
      <c r="AV141" s="14" t="s">
        <v>83</v>
      </c>
      <c r="AW141" s="14" t="s">
        <v>37</v>
      </c>
      <c r="AX141" s="14" t="s">
        <v>76</v>
      </c>
      <c r="AY141" s="258" t="s">
        <v>308</v>
      </c>
    </row>
    <row r="142" s="14" customFormat="1">
      <c r="A142" s="14"/>
      <c r="B142" s="249"/>
      <c r="C142" s="250"/>
      <c r="D142" s="236" t="s">
        <v>319</v>
      </c>
      <c r="E142" s="251" t="s">
        <v>19</v>
      </c>
      <c r="F142" s="252" t="s">
        <v>3100</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4269</v>
      </c>
      <c r="G143" s="235"/>
      <c r="H143" s="239">
        <v>0.29999999999999999</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83</v>
      </c>
      <c r="AY143" s="245" t="s">
        <v>308</v>
      </c>
    </row>
    <row r="144" s="2" customFormat="1" ht="16.5" customHeight="1">
      <c r="A144" s="41"/>
      <c r="B144" s="42"/>
      <c r="C144" s="280" t="s">
        <v>357</v>
      </c>
      <c r="D144" s="280" t="s">
        <v>1137</v>
      </c>
      <c r="E144" s="281" t="s">
        <v>3102</v>
      </c>
      <c r="F144" s="282" t="s">
        <v>3103</v>
      </c>
      <c r="G144" s="283" t="s">
        <v>442</v>
      </c>
      <c r="H144" s="284">
        <v>0.29999999999999999</v>
      </c>
      <c r="I144" s="285"/>
      <c r="J144" s="286">
        <f>ROUND(I144*H144,2)</f>
        <v>0</v>
      </c>
      <c r="K144" s="282" t="s">
        <v>314</v>
      </c>
      <c r="L144" s="287"/>
      <c r="M144" s="288" t="s">
        <v>19</v>
      </c>
      <c r="N144" s="289" t="s">
        <v>47</v>
      </c>
      <c r="O144" s="87"/>
      <c r="P144" s="225">
        <f>O144*H144</f>
        <v>0</v>
      </c>
      <c r="Q144" s="225">
        <v>1</v>
      </c>
      <c r="R144" s="225">
        <f>Q144*H144</f>
        <v>0.29999999999999999</v>
      </c>
      <c r="S144" s="225">
        <v>0</v>
      </c>
      <c r="T144" s="226">
        <f>S144*H144</f>
        <v>0</v>
      </c>
      <c r="U144" s="41"/>
      <c r="V144" s="41"/>
      <c r="W144" s="41"/>
      <c r="X144" s="41"/>
      <c r="Y144" s="41"/>
      <c r="Z144" s="41"/>
      <c r="AA144" s="41"/>
      <c r="AB144" s="41"/>
      <c r="AC144" s="41"/>
      <c r="AD144" s="41"/>
      <c r="AE144" s="41"/>
      <c r="AR144" s="227" t="s">
        <v>352</v>
      </c>
      <c r="AT144" s="227" t="s">
        <v>1137</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4270</v>
      </c>
    </row>
    <row r="145" s="14" customFormat="1">
      <c r="A145" s="14"/>
      <c r="B145" s="249"/>
      <c r="C145" s="250"/>
      <c r="D145" s="236" t="s">
        <v>319</v>
      </c>
      <c r="E145" s="251" t="s">
        <v>19</v>
      </c>
      <c r="F145" s="252" t="s">
        <v>3032</v>
      </c>
      <c r="G145" s="250"/>
      <c r="H145" s="251" t="s">
        <v>19</v>
      </c>
      <c r="I145" s="253"/>
      <c r="J145" s="250"/>
      <c r="K145" s="250"/>
      <c r="L145" s="254"/>
      <c r="M145" s="255"/>
      <c r="N145" s="256"/>
      <c r="O145" s="256"/>
      <c r="P145" s="256"/>
      <c r="Q145" s="256"/>
      <c r="R145" s="256"/>
      <c r="S145" s="256"/>
      <c r="T145" s="257"/>
      <c r="U145" s="14"/>
      <c r="V145" s="14"/>
      <c r="W145" s="14"/>
      <c r="X145" s="14"/>
      <c r="Y145" s="14"/>
      <c r="Z145" s="14"/>
      <c r="AA145" s="14"/>
      <c r="AB145" s="14"/>
      <c r="AC145" s="14"/>
      <c r="AD145" s="14"/>
      <c r="AE145" s="14"/>
      <c r="AT145" s="258" t="s">
        <v>319</v>
      </c>
      <c r="AU145" s="258" t="s">
        <v>85</v>
      </c>
      <c r="AV145" s="14" t="s">
        <v>83</v>
      </c>
      <c r="AW145" s="14" t="s">
        <v>37</v>
      </c>
      <c r="AX145" s="14" t="s">
        <v>76</v>
      </c>
      <c r="AY145" s="258" t="s">
        <v>308</v>
      </c>
    </row>
    <row r="146" s="14" customFormat="1">
      <c r="A146" s="14"/>
      <c r="B146" s="249"/>
      <c r="C146" s="250"/>
      <c r="D146" s="236" t="s">
        <v>319</v>
      </c>
      <c r="E146" s="251" t="s">
        <v>19</v>
      </c>
      <c r="F146" s="252" t="s">
        <v>3099</v>
      </c>
      <c r="G146" s="250"/>
      <c r="H146" s="251" t="s">
        <v>19</v>
      </c>
      <c r="I146" s="253"/>
      <c r="J146" s="250"/>
      <c r="K146" s="250"/>
      <c r="L146" s="254"/>
      <c r="M146" s="255"/>
      <c r="N146" s="256"/>
      <c r="O146" s="256"/>
      <c r="P146" s="256"/>
      <c r="Q146" s="256"/>
      <c r="R146" s="256"/>
      <c r="S146" s="256"/>
      <c r="T146" s="257"/>
      <c r="U146" s="14"/>
      <c r="V146" s="14"/>
      <c r="W146" s="14"/>
      <c r="X146" s="14"/>
      <c r="Y146" s="14"/>
      <c r="Z146" s="14"/>
      <c r="AA146" s="14"/>
      <c r="AB146" s="14"/>
      <c r="AC146" s="14"/>
      <c r="AD146" s="14"/>
      <c r="AE146" s="14"/>
      <c r="AT146" s="258" t="s">
        <v>319</v>
      </c>
      <c r="AU146" s="258" t="s">
        <v>85</v>
      </c>
      <c r="AV146" s="14" t="s">
        <v>83</v>
      </c>
      <c r="AW146" s="14" t="s">
        <v>37</v>
      </c>
      <c r="AX146" s="14" t="s">
        <v>76</v>
      </c>
      <c r="AY146" s="258" t="s">
        <v>308</v>
      </c>
    </row>
    <row r="147" s="14" customFormat="1">
      <c r="A147" s="14"/>
      <c r="B147" s="249"/>
      <c r="C147" s="250"/>
      <c r="D147" s="236" t="s">
        <v>319</v>
      </c>
      <c r="E147" s="251" t="s">
        <v>19</v>
      </c>
      <c r="F147" s="252" t="s">
        <v>3100</v>
      </c>
      <c r="G147" s="250"/>
      <c r="H147" s="251" t="s">
        <v>19</v>
      </c>
      <c r="I147" s="253"/>
      <c r="J147" s="250"/>
      <c r="K147" s="250"/>
      <c r="L147" s="254"/>
      <c r="M147" s="255"/>
      <c r="N147" s="256"/>
      <c r="O147" s="256"/>
      <c r="P147" s="256"/>
      <c r="Q147" s="256"/>
      <c r="R147" s="256"/>
      <c r="S147" s="256"/>
      <c r="T147" s="257"/>
      <c r="U147" s="14"/>
      <c r="V147" s="14"/>
      <c r="W147" s="14"/>
      <c r="X147" s="14"/>
      <c r="Y147" s="14"/>
      <c r="Z147" s="14"/>
      <c r="AA147" s="14"/>
      <c r="AB147" s="14"/>
      <c r="AC147" s="14"/>
      <c r="AD147" s="14"/>
      <c r="AE147" s="14"/>
      <c r="AT147" s="258" t="s">
        <v>319</v>
      </c>
      <c r="AU147" s="258" t="s">
        <v>85</v>
      </c>
      <c r="AV147" s="14" t="s">
        <v>83</v>
      </c>
      <c r="AW147" s="14" t="s">
        <v>37</v>
      </c>
      <c r="AX147" s="14" t="s">
        <v>76</v>
      </c>
      <c r="AY147" s="258" t="s">
        <v>308</v>
      </c>
    </row>
    <row r="148" s="13" customFormat="1">
      <c r="A148" s="13"/>
      <c r="B148" s="234"/>
      <c r="C148" s="235"/>
      <c r="D148" s="236" t="s">
        <v>319</v>
      </c>
      <c r="E148" s="237" t="s">
        <v>19</v>
      </c>
      <c r="F148" s="238" t="s">
        <v>4269</v>
      </c>
      <c r="G148" s="235"/>
      <c r="H148" s="239">
        <v>0.29999999999999999</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83</v>
      </c>
      <c r="AY148" s="245" t="s">
        <v>308</v>
      </c>
    </row>
    <row r="149" s="2" customFormat="1" ht="16.5" customHeight="1">
      <c r="A149" s="41"/>
      <c r="B149" s="42"/>
      <c r="C149" s="216" t="s">
        <v>362</v>
      </c>
      <c r="D149" s="216" t="s">
        <v>310</v>
      </c>
      <c r="E149" s="217" t="s">
        <v>3105</v>
      </c>
      <c r="F149" s="218" t="s">
        <v>3106</v>
      </c>
      <c r="G149" s="219" t="s">
        <v>442</v>
      </c>
      <c r="H149" s="220">
        <v>0.29999999999999999</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4271</v>
      </c>
    </row>
    <row r="150" s="2" customFormat="1">
      <c r="A150" s="41"/>
      <c r="B150" s="42"/>
      <c r="C150" s="43"/>
      <c r="D150" s="229" t="s">
        <v>317</v>
      </c>
      <c r="E150" s="43"/>
      <c r="F150" s="230" t="s">
        <v>3108</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4" customFormat="1">
      <c r="A151" s="14"/>
      <c r="B151" s="249"/>
      <c r="C151" s="250"/>
      <c r="D151" s="236" t="s">
        <v>319</v>
      </c>
      <c r="E151" s="251" t="s">
        <v>19</v>
      </c>
      <c r="F151" s="252" t="s">
        <v>3032</v>
      </c>
      <c r="G151" s="250"/>
      <c r="H151" s="251" t="s">
        <v>19</v>
      </c>
      <c r="I151" s="253"/>
      <c r="J151" s="250"/>
      <c r="K151" s="250"/>
      <c r="L151" s="254"/>
      <c r="M151" s="255"/>
      <c r="N151" s="256"/>
      <c r="O151" s="256"/>
      <c r="P151" s="256"/>
      <c r="Q151" s="256"/>
      <c r="R151" s="256"/>
      <c r="S151" s="256"/>
      <c r="T151" s="257"/>
      <c r="U151" s="14"/>
      <c r="V151" s="14"/>
      <c r="W151" s="14"/>
      <c r="X151" s="14"/>
      <c r="Y151" s="14"/>
      <c r="Z151" s="14"/>
      <c r="AA151" s="14"/>
      <c r="AB151" s="14"/>
      <c r="AC151" s="14"/>
      <c r="AD151" s="14"/>
      <c r="AE151" s="14"/>
      <c r="AT151" s="258" t="s">
        <v>319</v>
      </c>
      <c r="AU151" s="258" t="s">
        <v>85</v>
      </c>
      <c r="AV151" s="14" t="s">
        <v>83</v>
      </c>
      <c r="AW151" s="14" t="s">
        <v>37</v>
      </c>
      <c r="AX151" s="14" t="s">
        <v>76</v>
      </c>
      <c r="AY151" s="258" t="s">
        <v>308</v>
      </c>
    </row>
    <row r="152" s="14" customFormat="1">
      <c r="A152" s="14"/>
      <c r="B152" s="249"/>
      <c r="C152" s="250"/>
      <c r="D152" s="236" t="s">
        <v>319</v>
      </c>
      <c r="E152" s="251" t="s">
        <v>19</v>
      </c>
      <c r="F152" s="252" t="s">
        <v>3099</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4" customFormat="1">
      <c r="A153" s="14"/>
      <c r="B153" s="249"/>
      <c r="C153" s="250"/>
      <c r="D153" s="236" t="s">
        <v>319</v>
      </c>
      <c r="E153" s="251" t="s">
        <v>19</v>
      </c>
      <c r="F153" s="252" t="s">
        <v>3100</v>
      </c>
      <c r="G153" s="250"/>
      <c r="H153" s="251" t="s">
        <v>19</v>
      </c>
      <c r="I153" s="253"/>
      <c r="J153" s="250"/>
      <c r="K153" s="250"/>
      <c r="L153" s="254"/>
      <c r="M153" s="255"/>
      <c r="N153" s="256"/>
      <c r="O153" s="256"/>
      <c r="P153" s="256"/>
      <c r="Q153" s="256"/>
      <c r="R153" s="256"/>
      <c r="S153" s="256"/>
      <c r="T153" s="257"/>
      <c r="U153" s="14"/>
      <c r="V153" s="14"/>
      <c r="W153" s="14"/>
      <c r="X153" s="14"/>
      <c r="Y153" s="14"/>
      <c r="Z153" s="14"/>
      <c r="AA153" s="14"/>
      <c r="AB153" s="14"/>
      <c r="AC153" s="14"/>
      <c r="AD153" s="14"/>
      <c r="AE153" s="14"/>
      <c r="AT153" s="258" t="s">
        <v>319</v>
      </c>
      <c r="AU153" s="258" t="s">
        <v>85</v>
      </c>
      <c r="AV153" s="14" t="s">
        <v>83</v>
      </c>
      <c r="AW153" s="14" t="s">
        <v>37</v>
      </c>
      <c r="AX153" s="14" t="s">
        <v>76</v>
      </c>
      <c r="AY153" s="258" t="s">
        <v>308</v>
      </c>
    </row>
    <row r="154" s="13" customFormat="1">
      <c r="A154" s="13"/>
      <c r="B154" s="234"/>
      <c r="C154" s="235"/>
      <c r="D154" s="236" t="s">
        <v>319</v>
      </c>
      <c r="E154" s="237" t="s">
        <v>19</v>
      </c>
      <c r="F154" s="238" t="s">
        <v>4269</v>
      </c>
      <c r="G154" s="235"/>
      <c r="H154" s="239">
        <v>0.29999999999999999</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83</v>
      </c>
      <c r="AY154" s="245" t="s">
        <v>308</v>
      </c>
    </row>
    <row r="155" s="2" customFormat="1" ht="16.5" customHeight="1">
      <c r="A155" s="41"/>
      <c r="B155" s="42"/>
      <c r="C155" s="216" t="s">
        <v>367</v>
      </c>
      <c r="D155" s="216" t="s">
        <v>310</v>
      </c>
      <c r="E155" s="217" t="s">
        <v>3109</v>
      </c>
      <c r="F155" s="218" t="s">
        <v>3110</v>
      </c>
      <c r="G155" s="219" t="s">
        <v>442</v>
      </c>
      <c r="H155" s="220">
        <v>1.2</v>
      </c>
      <c r="I155" s="221"/>
      <c r="J155" s="222">
        <f>ROUND(I155*H155,2)</f>
        <v>0</v>
      </c>
      <c r="K155" s="218" t="s">
        <v>314</v>
      </c>
      <c r="L155" s="47"/>
      <c r="M155" s="223" t="s">
        <v>19</v>
      </c>
      <c r="N155" s="224"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315</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4272</v>
      </c>
    </row>
    <row r="156" s="2" customFormat="1">
      <c r="A156" s="41"/>
      <c r="B156" s="42"/>
      <c r="C156" s="43"/>
      <c r="D156" s="229" t="s">
        <v>317</v>
      </c>
      <c r="E156" s="43"/>
      <c r="F156" s="230" t="s">
        <v>3112</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4" customFormat="1">
      <c r="A157" s="14"/>
      <c r="B157" s="249"/>
      <c r="C157" s="250"/>
      <c r="D157" s="236" t="s">
        <v>319</v>
      </c>
      <c r="E157" s="251" t="s">
        <v>19</v>
      </c>
      <c r="F157" s="252" t="s">
        <v>3032</v>
      </c>
      <c r="G157" s="250"/>
      <c r="H157" s="251" t="s">
        <v>19</v>
      </c>
      <c r="I157" s="253"/>
      <c r="J157" s="250"/>
      <c r="K157" s="250"/>
      <c r="L157" s="254"/>
      <c r="M157" s="255"/>
      <c r="N157" s="256"/>
      <c r="O157" s="256"/>
      <c r="P157" s="256"/>
      <c r="Q157" s="256"/>
      <c r="R157" s="256"/>
      <c r="S157" s="256"/>
      <c r="T157" s="257"/>
      <c r="U157" s="14"/>
      <c r="V157" s="14"/>
      <c r="W157" s="14"/>
      <c r="X157" s="14"/>
      <c r="Y157" s="14"/>
      <c r="Z157" s="14"/>
      <c r="AA157" s="14"/>
      <c r="AB157" s="14"/>
      <c r="AC157" s="14"/>
      <c r="AD157" s="14"/>
      <c r="AE157" s="14"/>
      <c r="AT157" s="258" t="s">
        <v>319</v>
      </c>
      <c r="AU157" s="258" t="s">
        <v>85</v>
      </c>
      <c r="AV157" s="14" t="s">
        <v>83</v>
      </c>
      <c r="AW157" s="14" t="s">
        <v>37</v>
      </c>
      <c r="AX157" s="14" t="s">
        <v>76</v>
      </c>
      <c r="AY157" s="258" t="s">
        <v>308</v>
      </c>
    </row>
    <row r="158" s="14" customFormat="1">
      <c r="A158" s="14"/>
      <c r="B158" s="249"/>
      <c r="C158" s="250"/>
      <c r="D158" s="236" t="s">
        <v>319</v>
      </c>
      <c r="E158" s="251" t="s">
        <v>19</v>
      </c>
      <c r="F158" s="252" t="s">
        <v>3113</v>
      </c>
      <c r="G158" s="250"/>
      <c r="H158" s="251" t="s">
        <v>19</v>
      </c>
      <c r="I158" s="253"/>
      <c r="J158" s="250"/>
      <c r="K158" s="250"/>
      <c r="L158" s="254"/>
      <c r="M158" s="255"/>
      <c r="N158" s="256"/>
      <c r="O158" s="256"/>
      <c r="P158" s="256"/>
      <c r="Q158" s="256"/>
      <c r="R158" s="256"/>
      <c r="S158" s="256"/>
      <c r="T158" s="257"/>
      <c r="U158" s="14"/>
      <c r="V158" s="14"/>
      <c r="W158" s="14"/>
      <c r="X158" s="14"/>
      <c r="Y158" s="14"/>
      <c r="Z158" s="14"/>
      <c r="AA158" s="14"/>
      <c r="AB158" s="14"/>
      <c r="AC158" s="14"/>
      <c r="AD158" s="14"/>
      <c r="AE158" s="14"/>
      <c r="AT158" s="258" t="s">
        <v>319</v>
      </c>
      <c r="AU158" s="258" t="s">
        <v>85</v>
      </c>
      <c r="AV158" s="14" t="s">
        <v>83</v>
      </c>
      <c r="AW158" s="14" t="s">
        <v>37</v>
      </c>
      <c r="AX158" s="14" t="s">
        <v>76</v>
      </c>
      <c r="AY158" s="258" t="s">
        <v>308</v>
      </c>
    </row>
    <row r="159" s="14" customFormat="1">
      <c r="A159" s="14"/>
      <c r="B159" s="249"/>
      <c r="C159" s="250"/>
      <c r="D159" s="236" t="s">
        <v>319</v>
      </c>
      <c r="E159" s="251" t="s">
        <v>19</v>
      </c>
      <c r="F159" s="252" t="s">
        <v>3100</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4273</v>
      </c>
      <c r="G160" s="235"/>
      <c r="H160" s="239">
        <v>1.2</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24.15" customHeight="1">
      <c r="A161" s="41"/>
      <c r="B161" s="42"/>
      <c r="C161" s="216" t="s">
        <v>8</v>
      </c>
      <c r="D161" s="216" t="s">
        <v>310</v>
      </c>
      <c r="E161" s="217" t="s">
        <v>3039</v>
      </c>
      <c r="F161" s="218" t="s">
        <v>3040</v>
      </c>
      <c r="G161" s="219" t="s">
        <v>442</v>
      </c>
      <c r="H161" s="220">
        <v>7.8150000000000004</v>
      </c>
      <c r="I161" s="221"/>
      <c r="J161" s="222">
        <f>ROUND(I161*H161,2)</f>
        <v>0</v>
      </c>
      <c r="K161" s="218" t="s">
        <v>314</v>
      </c>
      <c r="L161" s="47"/>
      <c r="M161" s="223" t="s">
        <v>19</v>
      </c>
      <c r="N161" s="224"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315</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4274</v>
      </c>
    </row>
    <row r="162" s="2" customFormat="1">
      <c r="A162" s="41"/>
      <c r="B162" s="42"/>
      <c r="C162" s="43"/>
      <c r="D162" s="229" t="s">
        <v>317</v>
      </c>
      <c r="E162" s="43"/>
      <c r="F162" s="230" t="s">
        <v>3042</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4" customFormat="1">
      <c r="A163" s="14"/>
      <c r="B163" s="249"/>
      <c r="C163" s="250"/>
      <c r="D163" s="236" t="s">
        <v>319</v>
      </c>
      <c r="E163" s="251" t="s">
        <v>19</v>
      </c>
      <c r="F163" s="252" t="s">
        <v>3032</v>
      </c>
      <c r="G163" s="250"/>
      <c r="H163" s="251" t="s">
        <v>19</v>
      </c>
      <c r="I163" s="253"/>
      <c r="J163" s="250"/>
      <c r="K163" s="250"/>
      <c r="L163" s="254"/>
      <c r="M163" s="255"/>
      <c r="N163" s="256"/>
      <c r="O163" s="256"/>
      <c r="P163" s="256"/>
      <c r="Q163" s="256"/>
      <c r="R163" s="256"/>
      <c r="S163" s="256"/>
      <c r="T163" s="257"/>
      <c r="U163" s="14"/>
      <c r="V163" s="14"/>
      <c r="W163" s="14"/>
      <c r="X163" s="14"/>
      <c r="Y163" s="14"/>
      <c r="Z163" s="14"/>
      <c r="AA163" s="14"/>
      <c r="AB163" s="14"/>
      <c r="AC163" s="14"/>
      <c r="AD163" s="14"/>
      <c r="AE163" s="14"/>
      <c r="AT163" s="258" t="s">
        <v>319</v>
      </c>
      <c r="AU163" s="258" t="s">
        <v>85</v>
      </c>
      <c r="AV163" s="14" t="s">
        <v>83</v>
      </c>
      <c r="AW163" s="14" t="s">
        <v>37</v>
      </c>
      <c r="AX163" s="14" t="s">
        <v>76</v>
      </c>
      <c r="AY163" s="258" t="s">
        <v>308</v>
      </c>
    </row>
    <row r="164" s="14" customFormat="1">
      <c r="A164" s="14"/>
      <c r="B164" s="249"/>
      <c r="C164" s="250"/>
      <c r="D164" s="236" t="s">
        <v>319</v>
      </c>
      <c r="E164" s="251" t="s">
        <v>19</v>
      </c>
      <c r="F164" s="252" t="s">
        <v>3052</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4275</v>
      </c>
      <c r="G165" s="235"/>
      <c r="H165" s="239">
        <v>4.5</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4" customFormat="1">
      <c r="A166" s="14"/>
      <c r="B166" s="249"/>
      <c r="C166" s="250"/>
      <c r="D166" s="236" t="s">
        <v>319</v>
      </c>
      <c r="E166" s="251" t="s">
        <v>19</v>
      </c>
      <c r="F166" s="252" t="s">
        <v>3054</v>
      </c>
      <c r="G166" s="250"/>
      <c r="H166" s="251" t="s">
        <v>19</v>
      </c>
      <c r="I166" s="253"/>
      <c r="J166" s="250"/>
      <c r="K166" s="250"/>
      <c r="L166" s="254"/>
      <c r="M166" s="255"/>
      <c r="N166" s="256"/>
      <c r="O166" s="256"/>
      <c r="P166" s="256"/>
      <c r="Q166" s="256"/>
      <c r="R166" s="256"/>
      <c r="S166" s="256"/>
      <c r="T166" s="257"/>
      <c r="U166" s="14"/>
      <c r="V166" s="14"/>
      <c r="W166" s="14"/>
      <c r="X166" s="14"/>
      <c r="Y166" s="14"/>
      <c r="Z166" s="14"/>
      <c r="AA166" s="14"/>
      <c r="AB166" s="14"/>
      <c r="AC166" s="14"/>
      <c r="AD166" s="14"/>
      <c r="AE166" s="14"/>
      <c r="AT166" s="258" t="s">
        <v>319</v>
      </c>
      <c r="AU166" s="258" t="s">
        <v>85</v>
      </c>
      <c r="AV166" s="14" t="s">
        <v>83</v>
      </c>
      <c r="AW166" s="14" t="s">
        <v>37</v>
      </c>
      <c r="AX166" s="14" t="s">
        <v>76</v>
      </c>
      <c r="AY166" s="258" t="s">
        <v>308</v>
      </c>
    </row>
    <row r="167" s="13" customFormat="1">
      <c r="A167" s="13"/>
      <c r="B167" s="234"/>
      <c r="C167" s="235"/>
      <c r="D167" s="236" t="s">
        <v>319</v>
      </c>
      <c r="E167" s="237" t="s">
        <v>19</v>
      </c>
      <c r="F167" s="238" t="s">
        <v>4276</v>
      </c>
      <c r="G167" s="235"/>
      <c r="H167" s="239">
        <v>3.3149999999999999</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5" customFormat="1">
      <c r="A168" s="15"/>
      <c r="B168" s="259"/>
      <c r="C168" s="260"/>
      <c r="D168" s="236" t="s">
        <v>319</v>
      </c>
      <c r="E168" s="261" t="s">
        <v>19</v>
      </c>
      <c r="F168" s="262" t="s">
        <v>448</v>
      </c>
      <c r="G168" s="260"/>
      <c r="H168" s="263">
        <v>7.8149999999999995</v>
      </c>
      <c r="I168" s="264"/>
      <c r="J168" s="260"/>
      <c r="K168" s="260"/>
      <c r="L168" s="265"/>
      <c r="M168" s="266"/>
      <c r="N168" s="267"/>
      <c r="O168" s="267"/>
      <c r="P168" s="267"/>
      <c r="Q168" s="267"/>
      <c r="R168" s="267"/>
      <c r="S168" s="267"/>
      <c r="T168" s="268"/>
      <c r="U168" s="15"/>
      <c r="V168" s="15"/>
      <c r="W168" s="15"/>
      <c r="X168" s="15"/>
      <c r="Y168" s="15"/>
      <c r="Z168" s="15"/>
      <c r="AA168" s="15"/>
      <c r="AB168" s="15"/>
      <c r="AC168" s="15"/>
      <c r="AD168" s="15"/>
      <c r="AE168" s="15"/>
      <c r="AT168" s="269" t="s">
        <v>319</v>
      </c>
      <c r="AU168" s="269" t="s">
        <v>85</v>
      </c>
      <c r="AV168" s="15" t="s">
        <v>315</v>
      </c>
      <c r="AW168" s="15" t="s">
        <v>37</v>
      </c>
      <c r="AX168" s="15" t="s">
        <v>83</v>
      </c>
      <c r="AY168" s="269" t="s">
        <v>308</v>
      </c>
    </row>
    <row r="169" s="2" customFormat="1" ht="24.15" customHeight="1">
      <c r="A169" s="41"/>
      <c r="B169" s="42"/>
      <c r="C169" s="216" t="s">
        <v>376</v>
      </c>
      <c r="D169" s="216" t="s">
        <v>310</v>
      </c>
      <c r="E169" s="217" t="s">
        <v>3056</v>
      </c>
      <c r="F169" s="218" t="s">
        <v>1234</v>
      </c>
      <c r="G169" s="219" t="s">
        <v>442</v>
      </c>
      <c r="H169" s="220">
        <v>7.8150000000000004</v>
      </c>
      <c r="I169" s="221"/>
      <c r="J169" s="222">
        <f>ROUND(I169*H169,2)</f>
        <v>0</v>
      </c>
      <c r="K169" s="218" t="s">
        <v>314</v>
      </c>
      <c r="L169" s="47"/>
      <c r="M169" s="223" t="s">
        <v>19</v>
      </c>
      <c r="N169" s="224"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315</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4277</v>
      </c>
    </row>
    <row r="170" s="2" customFormat="1">
      <c r="A170" s="41"/>
      <c r="B170" s="42"/>
      <c r="C170" s="43"/>
      <c r="D170" s="229" t="s">
        <v>317</v>
      </c>
      <c r="E170" s="43"/>
      <c r="F170" s="230" t="s">
        <v>3058</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14" customFormat="1">
      <c r="A171" s="14"/>
      <c r="B171" s="249"/>
      <c r="C171" s="250"/>
      <c r="D171" s="236" t="s">
        <v>319</v>
      </c>
      <c r="E171" s="251" t="s">
        <v>19</v>
      </c>
      <c r="F171" s="252" t="s">
        <v>3032</v>
      </c>
      <c r="G171" s="250"/>
      <c r="H171" s="251" t="s">
        <v>19</v>
      </c>
      <c r="I171" s="253"/>
      <c r="J171" s="250"/>
      <c r="K171" s="250"/>
      <c r="L171" s="254"/>
      <c r="M171" s="255"/>
      <c r="N171" s="256"/>
      <c r="O171" s="256"/>
      <c r="P171" s="256"/>
      <c r="Q171" s="256"/>
      <c r="R171" s="256"/>
      <c r="S171" s="256"/>
      <c r="T171" s="257"/>
      <c r="U171" s="14"/>
      <c r="V171" s="14"/>
      <c r="W171" s="14"/>
      <c r="X171" s="14"/>
      <c r="Y171" s="14"/>
      <c r="Z171" s="14"/>
      <c r="AA171" s="14"/>
      <c r="AB171" s="14"/>
      <c r="AC171" s="14"/>
      <c r="AD171" s="14"/>
      <c r="AE171" s="14"/>
      <c r="AT171" s="258" t="s">
        <v>319</v>
      </c>
      <c r="AU171" s="258" t="s">
        <v>85</v>
      </c>
      <c r="AV171" s="14" t="s">
        <v>83</v>
      </c>
      <c r="AW171" s="14" t="s">
        <v>37</v>
      </c>
      <c r="AX171" s="14" t="s">
        <v>76</v>
      </c>
      <c r="AY171" s="258" t="s">
        <v>308</v>
      </c>
    </row>
    <row r="172" s="14" customFormat="1">
      <c r="A172" s="14"/>
      <c r="B172" s="249"/>
      <c r="C172" s="250"/>
      <c r="D172" s="236" t="s">
        <v>319</v>
      </c>
      <c r="E172" s="251" t="s">
        <v>19</v>
      </c>
      <c r="F172" s="252" t="s">
        <v>3052</v>
      </c>
      <c r="G172" s="250"/>
      <c r="H172" s="251" t="s">
        <v>19</v>
      </c>
      <c r="I172" s="253"/>
      <c r="J172" s="250"/>
      <c r="K172" s="250"/>
      <c r="L172" s="254"/>
      <c r="M172" s="255"/>
      <c r="N172" s="256"/>
      <c r="O172" s="256"/>
      <c r="P172" s="256"/>
      <c r="Q172" s="256"/>
      <c r="R172" s="256"/>
      <c r="S172" s="256"/>
      <c r="T172" s="257"/>
      <c r="U172" s="14"/>
      <c r="V172" s="14"/>
      <c r="W172" s="14"/>
      <c r="X172" s="14"/>
      <c r="Y172" s="14"/>
      <c r="Z172" s="14"/>
      <c r="AA172" s="14"/>
      <c r="AB172" s="14"/>
      <c r="AC172" s="14"/>
      <c r="AD172" s="14"/>
      <c r="AE172" s="14"/>
      <c r="AT172" s="258" t="s">
        <v>319</v>
      </c>
      <c r="AU172" s="258" t="s">
        <v>85</v>
      </c>
      <c r="AV172" s="14" t="s">
        <v>83</v>
      </c>
      <c r="AW172" s="14" t="s">
        <v>37</v>
      </c>
      <c r="AX172" s="14" t="s">
        <v>76</v>
      </c>
      <c r="AY172" s="258" t="s">
        <v>308</v>
      </c>
    </row>
    <row r="173" s="13" customFormat="1">
      <c r="A173" s="13"/>
      <c r="B173" s="234"/>
      <c r="C173" s="235"/>
      <c r="D173" s="236" t="s">
        <v>319</v>
      </c>
      <c r="E173" s="237" t="s">
        <v>19</v>
      </c>
      <c r="F173" s="238" t="s">
        <v>4275</v>
      </c>
      <c r="G173" s="235"/>
      <c r="H173" s="239">
        <v>4.5</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4" customFormat="1">
      <c r="A174" s="14"/>
      <c r="B174" s="249"/>
      <c r="C174" s="250"/>
      <c r="D174" s="236" t="s">
        <v>319</v>
      </c>
      <c r="E174" s="251" t="s">
        <v>19</v>
      </c>
      <c r="F174" s="252" t="s">
        <v>3054</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4276</v>
      </c>
      <c r="G175" s="235"/>
      <c r="H175" s="239">
        <v>3.3149999999999999</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7.8149999999999995</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24.15" customHeight="1">
      <c r="A177" s="41"/>
      <c r="B177" s="42"/>
      <c r="C177" s="216" t="s">
        <v>381</v>
      </c>
      <c r="D177" s="216" t="s">
        <v>310</v>
      </c>
      <c r="E177" s="217" t="s">
        <v>666</v>
      </c>
      <c r="F177" s="218" t="s">
        <v>1134</v>
      </c>
      <c r="G177" s="219" t="s">
        <v>493</v>
      </c>
      <c r="H177" s="220">
        <v>13.286</v>
      </c>
      <c r="I177" s="221"/>
      <c r="J177" s="222">
        <f>ROUND(I177*H177,2)</f>
        <v>0</v>
      </c>
      <c r="K177" s="218" t="s">
        <v>314</v>
      </c>
      <c r="L177" s="47"/>
      <c r="M177" s="223" t="s">
        <v>19</v>
      </c>
      <c r="N177" s="224"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315</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4278</v>
      </c>
    </row>
    <row r="178" s="2" customFormat="1">
      <c r="A178" s="41"/>
      <c r="B178" s="42"/>
      <c r="C178" s="43"/>
      <c r="D178" s="229" t="s">
        <v>317</v>
      </c>
      <c r="E178" s="43"/>
      <c r="F178" s="230" t="s">
        <v>668</v>
      </c>
      <c r="G178" s="43"/>
      <c r="H178" s="43"/>
      <c r="I178" s="231"/>
      <c r="J178" s="43"/>
      <c r="K178" s="43"/>
      <c r="L178" s="47"/>
      <c r="M178" s="232"/>
      <c r="N178" s="233"/>
      <c r="O178" s="87"/>
      <c r="P178" s="87"/>
      <c r="Q178" s="87"/>
      <c r="R178" s="87"/>
      <c r="S178" s="87"/>
      <c r="T178" s="88"/>
      <c r="U178" s="41"/>
      <c r="V178" s="41"/>
      <c r="W178" s="41"/>
      <c r="X178" s="41"/>
      <c r="Y178" s="41"/>
      <c r="Z178" s="41"/>
      <c r="AA178" s="41"/>
      <c r="AB178" s="41"/>
      <c r="AC178" s="41"/>
      <c r="AD178" s="41"/>
      <c r="AE178" s="41"/>
      <c r="AT178" s="20" t="s">
        <v>317</v>
      </c>
      <c r="AU178" s="20" t="s">
        <v>85</v>
      </c>
    </row>
    <row r="179" s="14" customFormat="1">
      <c r="A179" s="14"/>
      <c r="B179" s="249"/>
      <c r="C179" s="250"/>
      <c r="D179" s="236" t="s">
        <v>319</v>
      </c>
      <c r="E179" s="251" t="s">
        <v>19</v>
      </c>
      <c r="F179" s="252" t="s">
        <v>3032</v>
      </c>
      <c r="G179" s="250"/>
      <c r="H179" s="251" t="s">
        <v>19</v>
      </c>
      <c r="I179" s="253"/>
      <c r="J179" s="250"/>
      <c r="K179" s="250"/>
      <c r="L179" s="254"/>
      <c r="M179" s="255"/>
      <c r="N179" s="256"/>
      <c r="O179" s="256"/>
      <c r="P179" s="256"/>
      <c r="Q179" s="256"/>
      <c r="R179" s="256"/>
      <c r="S179" s="256"/>
      <c r="T179" s="257"/>
      <c r="U179" s="14"/>
      <c r="V179" s="14"/>
      <c r="W179" s="14"/>
      <c r="X179" s="14"/>
      <c r="Y179" s="14"/>
      <c r="Z179" s="14"/>
      <c r="AA179" s="14"/>
      <c r="AB179" s="14"/>
      <c r="AC179" s="14"/>
      <c r="AD179" s="14"/>
      <c r="AE179" s="14"/>
      <c r="AT179" s="258" t="s">
        <v>319</v>
      </c>
      <c r="AU179" s="258" t="s">
        <v>85</v>
      </c>
      <c r="AV179" s="14" t="s">
        <v>83</v>
      </c>
      <c r="AW179" s="14" t="s">
        <v>37</v>
      </c>
      <c r="AX179" s="14" t="s">
        <v>76</v>
      </c>
      <c r="AY179" s="258" t="s">
        <v>308</v>
      </c>
    </row>
    <row r="180" s="14" customFormat="1">
      <c r="A180" s="14"/>
      <c r="B180" s="249"/>
      <c r="C180" s="250"/>
      <c r="D180" s="236" t="s">
        <v>319</v>
      </c>
      <c r="E180" s="251" t="s">
        <v>19</v>
      </c>
      <c r="F180" s="252" t="s">
        <v>3052</v>
      </c>
      <c r="G180" s="250"/>
      <c r="H180" s="251" t="s">
        <v>19</v>
      </c>
      <c r="I180" s="253"/>
      <c r="J180" s="250"/>
      <c r="K180" s="250"/>
      <c r="L180" s="254"/>
      <c r="M180" s="255"/>
      <c r="N180" s="256"/>
      <c r="O180" s="256"/>
      <c r="P180" s="256"/>
      <c r="Q180" s="256"/>
      <c r="R180" s="256"/>
      <c r="S180" s="256"/>
      <c r="T180" s="257"/>
      <c r="U180" s="14"/>
      <c r="V180" s="14"/>
      <c r="W180" s="14"/>
      <c r="X180" s="14"/>
      <c r="Y180" s="14"/>
      <c r="Z180" s="14"/>
      <c r="AA180" s="14"/>
      <c r="AB180" s="14"/>
      <c r="AC180" s="14"/>
      <c r="AD180" s="14"/>
      <c r="AE180" s="14"/>
      <c r="AT180" s="258" t="s">
        <v>319</v>
      </c>
      <c r="AU180" s="258" t="s">
        <v>85</v>
      </c>
      <c r="AV180" s="14" t="s">
        <v>83</v>
      </c>
      <c r="AW180" s="14" t="s">
        <v>37</v>
      </c>
      <c r="AX180" s="14" t="s">
        <v>76</v>
      </c>
      <c r="AY180" s="258" t="s">
        <v>308</v>
      </c>
    </row>
    <row r="181" s="13" customFormat="1">
      <c r="A181" s="13"/>
      <c r="B181" s="234"/>
      <c r="C181" s="235"/>
      <c r="D181" s="236" t="s">
        <v>319</v>
      </c>
      <c r="E181" s="237" t="s">
        <v>19</v>
      </c>
      <c r="F181" s="238" t="s">
        <v>4279</v>
      </c>
      <c r="G181" s="235"/>
      <c r="H181" s="239">
        <v>7.6500000000000004</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76</v>
      </c>
      <c r="AY181" s="245" t="s">
        <v>308</v>
      </c>
    </row>
    <row r="182" s="14" customFormat="1">
      <c r="A182" s="14"/>
      <c r="B182" s="249"/>
      <c r="C182" s="250"/>
      <c r="D182" s="236" t="s">
        <v>319</v>
      </c>
      <c r="E182" s="251" t="s">
        <v>19</v>
      </c>
      <c r="F182" s="252" t="s">
        <v>3054</v>
      </c>
      <c r="G182" s="250"/>
      <c r="H182" s="251" t="s">
        <v>19</v>
      </c>
      <c r="I182" s="253"/>
      <c r="J182" s="250"/>
      <c r="K182" s="250"/>
      <c r="L182" s="254"/>
      <c r="M182" s="255"/>
      <c r="N182" s="256"/>
      <c r="O182" s="256"/>
      <c r="P182" s="256"/>
      <c r="Q182" s="256"/>
      <c r="R182" s="256"/>
      <c r="S182" s="256"/>
      <c r="T182" s="257"/>
      <c r="U182" s="14"/>
      <c r="V182" s="14"/>
      <c r="W182" s="14"/>
      <c r="X182" s="14"/>
      <c r="Y182" s="14"/>
      <c r="Z182" s="14"/>
      <c r="AA182" s="14"/>
      <c r="AB182" s="14"/>
      <c r="AC182" s="14"/>
      <c r="AD182" s="14"/>
      <c r="AE182" s="14"/>
      <c r="AT182" s="258" t="s">
        <v>319</v>
      </c>
      <c r="AU182" s="258" t="s">
        <v>85</v>
      </c>
      <c r="AV182" s="14" t="s">
        <v>83</v>
      </c>
      <c r="AW182" s="14" t="s">
        <v>37</v>
      </c>
      <c r="AX182" s="14" t="s">
        <v>76</v>
      </c>
      <c r="AY182" s="258" t="s">
        <v>308</v>
      </c>
    </row>
    <row r="183" s="13" customFormat="1">
      <c r="A183" s="13"/>
      <c r="B183" s="234"/>
      <c r="C183" s="235"/>
      <c r="D183" s="236" t="s">
        <v>319</v>
      </c>
      <c r="E183" s="237" t="s">
        <v>19</v>
      </c>
      <c r="F183" s="238" t="s">
        <v>4280</v>
      </c>
      <c r="G183" s="235"/>
      <c r="H183" s="239">
        <v>5.6360000000000001</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76</v>
      </c>
      <c r="AY183" s="245" t="s">
        <v>308</v>
      </c>
    </row>
    <row r="184" s="15" customFormat="1">
      <c r="A184" s="15"/>
      <c r="B184" s="259"/>
      <c r="C184" s="260"/>
      <c r="D184" s="236" t="s">
        <v>319</v>
      </c>
      <c r="E184" s="261" t="s">
        <v>19</v>
      </c>
      <c r="F184" s="262" t="s">
        <v>448</v>
      </c>
      <c r="G184" s="260"/>
      <c r="H184" s="263">
        <v>13.286000000000001</v>
      </c>
      <c r="I184" s="264"/>
      <c r="J184" s="260"/>
      <c r="K184" s="260"/>
      <c r="L184" s="265"/>
      <c r="M184" s="266"/>
      <c r="N184" s="267"/>
      <c r="O184" s="267"/>
      <c r="P184" s="267"/>
      <c r="Q184" s="267"/>
      <c r="R184" s="267"/>
      <c r="S184" s="267"/>
      <c r="T184" s="268"/>
      <c r="U184" s="15"/>
      <c r="V184" s="15"/>
      <c r="W184" s="15"/>
      <c r="X184" s="15"/>
      <c r="Y184" s="15"/>
      <c r="Z184" s="15"/>
      <c r="AA184" s="15"/>
      <c r="AB184" s="15"/>
      <c r="AC184" s="15"/>
      <c r="AD184" s="15"/>
      <c r="AE184" s="15"/>
      <c r="AT184" s="269" t="s">
        <v>319</v>
      </c>
      <c r="AU184" s="269" t="s">
        <v>85</v>
      </c>
      <c r="AV184" s="15" t="s">
        <v>315</v>
      </c>
      <c r="AW184" s="15" t="s">
        <v>37</v>
      </c>
      <c r="AX184" s="15" t="s">
        <v>83</v>
      </c>
      <c r="AY184" s="269" t="s">
        <v>308</v>
      </c>
    </row>
    <row r="185" s="12" customFormat="1" ht="22.8" customHeight="1">
      <c r="A185" s="12"/>
      <c r="B185" s="200"/>
      <c r="C185" s="201"/>
      <c r="D185" s="202" t="s">
        <v>75</v>
      </c>
      <c r="E185" s="214" t="s">
        <v>357</v>
      </c>
      <c r="F185" s="214" t="s">
        <v>542</v>
      </c>
      <c r="G185" s="201"/>
      <c r="H185" s="201"/>
      <c r="I185" s="204"/>
      <c r="J185" s="215">
        <f>BK185</f>
        <v>0</v>
      </c>
      <c r="K185" s="201"/>
      <c r="L185" s="206"/>
      <c r="M185" s="207"/>
      <c r="N185" s="208"/>
      <c r="O185" s="208"/>
      <c r="P185" s="209">
        <f>P186+SUM(P187:P196)+P213</f>
        <v>0</v>
      </c>
      <c r="Q185" s="208"/>
      <c r="R185" s="209">
        <f>R186+SUM(R187:R196)+R213</f>
        <v>0.032039999999999999</v>
      </c>
      <c r="S185" s="208"/>
      <c r="T185" s="210">
        <f>T186+SUM(T187:T196)+T213</f>
        <v>0</v>
      </c>
      <c r="U185" s="12"/>
      <c r="V185" s="12"/>
      <c r="W185" s="12"/>
      <c r="X185" s="12"/>
      <c r="Y185" s="12"/>
      <c r="Z185" s="12"/>
      <c r="AA185" s="12"/>
      <c r="AB185" s="12"/>
      <c r="AC185" s="12"/>
      <c r="AD185" s="12"/>
      <c r="AE185" s="12"/>
      <c r="AR185" s="211" t="s">
        <v>83</v>
      </c>
      <c r="AT185" s="212" t="s">
        <v>75</v>
      </c>
      <c r="AU185" s="212" t="s">
        <v>83</v>
      </c>
      <c r="AY185" s="211" t="s">
        <v>308</v>
      </c>
      <c r="BK185" s="213">
        <f>BK186+SUM(BK187:BK196)+BK213</f>
        <v>0</v>
      </c>
    </row>
    <row r="186" s="2" customFormat="1" ht="21.75" customHeight="1">
      <c r="A186" s="41"/>
      <c r="B186" s="42"/>
      <c r="C186" s="216" t="s">
        <v>386</v>
      </c>
      <c r="D186" s="216" t="s">
        <v>310</v>
      </c>
      <c r="E186" s="217" t="s">
        <v>4281</v>
      </c>
      <c r="F186" s="218" t="s">
        <v>4282</v>
      </c>
      <c r="G186" s="219" t="s">
        <v>474</v>
      </c>
      <c r="H186" s="220">
        <v>36</v>
      </c>
      <c r="I186" s="221"/>
      <c r="J186" s="222">
        <f>ROUND(I186*H186,2)</f>
        <v>0</v>
      </c>
      <c r="K186" s="218" t="s">
        <v>314</v>
      </c>
      <c r="L186" s="47"/>
      <c r="M186" s="223" t="s">
        <v>19</v>
      </c>
      <c r="N186" s="224" t="s">
        <v>47</v>
      </c>
      <c r="O186" s="87"/>
      <c r="P186" s="225">
        <f>O186*H186</f>
        <v>0</v>
      </c>
      <c r="Q186" s="225">
        <v>1.0000000000000001E-05</v>
      </c>
      <c r="R186" s="225">
        <f>Q186*H186</f>
        <v>0.00036000000000000002</v>
      </c>
      <c r="S186" s="225">
        <v>0</v>
      </c>
      <c r="T186" s="226">
        <f>S186*H186</f>
        <v>0</v>
      </c>
      <c r="U186" s="41"/>
      <c r="V186" s="41"/>
      <c r="W186" s="41"/>
      <c r="X186" s="41"/>
      <c r="Y186" s="41"/>
      <c r="Z186" s="41"/>
      <c r="AA186" s="41"/>
      <c r="AB186" s="41"/>
      <c r="AC186" s="41"/>
      <c r="AD186" s="41"/>
      <c r="AE186" s="41"/>
      <c r="AR186" s="227" t="s">
        <v>315</v>
      </c>
      <c r="AT186" s="227" t="s">
        <v>310</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4283</v>
      </c>
    </row>
    <row r="187" s="2" customFormat="1">
      <c r="A187" s="41"/>
      <c r="B187" s="42"/>
      <c r="C187" s="43"/>
      <c r="D187" s="229" t="s">
        <v>317</v>
      </c>
      <c r="E187" s="43"/>
      <c r="F187" s="230" t="s">
        <v>4284</v>
      </c>
      <c r="G187" s="43"/>
      <c r="H187" s="43"/>
      <c r="I187" s="231"/>
      <c r="J187" s="43"/>
      <c r="K187" s="43"/>
      <c r="L187" s="47"/>
      <c r="M187" s="232"/>
      <c r="N187" s="233"/>
      <c r="O187" s="87"/>
      <c r="P187" s="87"/>
      <c r="Q187" s="87"/>
      <c r="R187" s="87"/>
      <c r="S187" s="87"/>
      <c r="T187" s="88"/>
      <c r="U187" s="41"/>
      <c r="V187" s="41"/>
      <c r="W187" s="41"/>
      <c r="X187" s="41"/>
      <c r="Y187" s="41"/>
      <c r="Z187" s="41"/>
      <c r="AA187" s="41"/>
      <c r="AB187" s="41"/>
      <c r="AC187" s="41"/>
      <c r="AD187" s="41"/>
      <c r="AE187" s="41"/>
      <c r="AT187" s="20" t="s">
        <v>317</v>
      </c>
      <c r="AU187" s="20" t="s">
        <v>85</v>
      </c>
    </row>
    <row r="188" s="14" customFormat="1">
      <c r="A188" s="14"/>
      <c r="B188" s="249"/>
      <c r="C188" s="250"/>
      <c r="D188" s="236" t="s">
        <v>319</v>
      </c>
      <c r="E188" s="251" t="s">
        <v>19</v>
      </c>
      <c r="F188" s="252" t="s">
        <v>3032</v>
      </c>
      <c r="G188" s="250"/>
      <c r="H188" s="251" t="s">
        <v>19</v>
      </c>
      <c r="I188" s="253"/>
      <c r="J188" s="250"/>
      <c r="K188" s="250"/>
      <c r="L188" s="254"/>
      <c r="M188" s="255"/>
      <c r="N188" s="256"/>
      <c r="O188" s="256"/>
      <c r="P188" s="256"/>
      <c r="Q188" s="256"/>
      <c r="R188" s="256"/>
      <c r="S188" s="256"/>
      <c r="T188" s="257"/>
      <c r="U188" s="14"/>
      <c r="V188" s="14"/>
      <c r="W188" s="14"/>
      <c r="X188" s="14"/>
      <c r="Y188" s="14"/>
      <c r="Z188" s="14"/>
      <c r="AA188" s="14"/>
      <c r="AB188" s="14"/>
      <c r="AC188" s="14"/>
      <c r="AD188" s="14"/>
      <c r="AE188" s="14"/>
      <c r="AT188" s="258" t="s">
        <v>319</v>
      </c>
      <c r="AU188" s="258" t="s">
        <v>85</v>
      </c>
      <c r="AV188" s="14" t="s">
        <v>83</v>
      </c>
      <c r="AW188" s="14" t="s">
        <v>37</v>
      </c>
      <c r="AX188" s="14" t="s">
        <v>76</v>
      </c>
      <c r="AY188" s="258" t="s">
        <v>308</v>
      </c>
    </row>
    <row r="189" s="14" customFormat="1">
      <c r="A189" s="14"/>
      <c r="B189" s="249"/>
      <c r="C189" s="250"/>
      <c r="D189" s="236" t="s">
        <v>319</v>
      </c>
      <c r="E189" s="251" t="s">
        <v>19</v>
      </c>
      <c r="F189" s="252" t="s">
        <v>4285</v>
      </c>
      <c r="G189" s="250"/>
      <c r="H189" s="251" t="s">
        <v>19</v>
      </c>
      <c r="I189" s="253"/>
      <c r="J189" s="250"/>
      <c r="K189" s="250"/>
      <c r="L189" s="254"/>
      <c r="M189" s="255"/>
      <c r="N189" s="256"/>
      <c r="O189" s="256"/>
      <c r="P189" s="256"/>
      <c r="Q189" s="256"/>
      <c r="R189" s="256"/>
      <c r="S189" s="256"/>
      <c r="T189" s="257"/>
      <c r="U189" s="14"/>
      <c r="V189" s="14"/>
      <c r="W189" s="14"/>
      <c r="X189" s="14"/>
      <c r="Y189" s="14"/>
      <c r="Z189" s="14"/>
      <c r="AA189" s="14"/>
      <c r="AB189" s="14"/>
      <c r="AC189" s="14"/>
      <c r="AD189" s="14"/>
      <c r="AE189" s="14"/>
      <c r="AT189" s="258" t="s">
        <v>319</v>
      </c>
      <c r="AU189" s="258" t="s">
        <v>85</v>
      </c>
      <c r="AV189" s="14" t="s">
        <v>83</v>
      </c>
      <c r="AW189" s="14" t="s">
        <v>37</v>
      </c>
      <c r="AX189" s="14" t="s">
        <v>76</v>
      </c>
      <c r="AY189" s="258" t="s">
        <v>308</v>
      </c>
    </row>
    <row r="190" s="13" customFormat="1">
      <c r="A190" s="13"/>
      <c r="B190" s="234"/>
      <c r="C190" s="235"/>
      <c r="D190" s="236" t="s">
        <v>319</v>
      </c>
      <c r="E190" s="237" t="s">
        <v>19</v>
      </c>
      <c r="F190" s="238" t="s">
        <v>4286</v>
      </c>
      <c r="G190" s="235"/>
      <c r="H190" s="239">
        <v>36</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24.15" customHeight="1">
      <c r="A191" s="41"/>
      <c r="B191" s="42"/>
      <c r="C191" s="216" t="s">
        <v>391</v>
      </c>
      <c r="D191" s="216" t="s">
        <v>310</v>
      </c>
      <c r="E191" s="217" t="s">
        <v>4287</v>
      </c>
      <c r="F191" s="218" t="s">
        <v>4288</v>
      </c>
      <c r="G191" s="219" t="s">
        <v>474</v>
      </c>
      <c r="H191" s="220">
        <v>36</v>
      </c>
      <c r="I191" s="221"/>
      <c r="J191" s="222">
        <f>ROUND(I191*H191,2)</f>
        <v>0</v>
      </c>
      <c r="K191" s="218" t="s">
        <v>314</v>
      </c>
      <c r="L191" s="47"/>
      <c r="M191" s="223" t="s">
        <v>19</v>
      </c>
      <c r="N191" s="224" t="s">
        <v>47</v>
      </c>
      <c r="O191" s="87"/>
      <c r="P191" s="225">
        <f>O191*H191</f>
        <v>0</v>
      </c>
      <c r="Q191" s="225">
        <v>0.00088000000000000003</v>
      </c>
      <c r="R191" s="225">
        <f>Q191*H191</f>
        <v>0.03168</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4289</v>
      </c>
    </row>
    <row r="192" s="2" customFormat="1">
      <c r="A192" s="41"/>
      <c r="B192" s="42"/>
      <c r="C192" s="43"/>
      <c r="D192" s="229" t="s">
        <v>317</v>
      </c>
      <c r="E192" s="43"/>
      <c r="F192" s="230" t="s">
        <v>4290</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14" customFormat="1">
      <c r="A193" s="14"/>
      <c r="B193" s="249"/>
      <c r="C193" s="250"/>
      <c r="D193" s="236" t="s">
        <v>319</v>
      </c>
      <c r="E193" s="251" t="s">
        <v>19</v>
      </c>
      <c r="F193" s="252" t="s">
        <v>3032</v>
      </c>
      <c r="G193" s="250"/>
      <c r="H193" s="251" t="s">
        <v>19</v>
      </c>
      <c r="I193" s="253"/>
      <c r="J193" s="250"/>
      <c r="K193" s="250"/>
      <c r="L193" s="254"/>
      <c r="M193" s="255"/>
      <c r="N193" s="256"/>
      <c r="O193" s="256"/>
      <c r="P193" s="256"/>
      <c r="Q193" s="256"/>
      <c r="R193" s="256"/>
      <c r="S193" s="256"/>
      <c r="T193" s="257"/>
      <c r="U193" s="14"/>
      <c r="V193" s="14"/>
      <c r="W193" s="14"/>
      <c r="X193" s="14"/>
      <c r="Y193" s="14"/>
      <c r="Z193" s="14"/>
      <c r="AA193" s="14"/>
      <c r="AB193" s="14"/>
      <c r="AC193" s="14"/>
      <c r="AD193" s="14"/>
      <c r="AE193" s="14"/>
      <c r="AT193" s="258" t="s">
        <v>319</v>
      </c>
      <c r="AU193" s="258" t="s">
        <v>85</v>
      </c>
      <c r="AV193" s="14" t="s">
        <v>83</v>
      </c>
      <c r="AW193" s="14" t="s">
        <v>37</v>
      </c>
      <c r="AX193" s="14" t="s">
        <v>76</v>
      </c>
      <c r="AY193" s="258" t="s">
        <v>308</v>
      </c>
    </row>
    <row r="194" s="14" customFormat="1">
      <c r="A194" s="14"/>
      <c r="B194" s="249"/>
      <c r="C194" s="250"/>
      <c r="D194" s="236" t="s">
        <v>319</v>
      </c>
      <c r="E194" s="251" t="s">
        <v>19</v>
      </c>
      <c r="F194" s="252" t="s">
        <v>4285</v>
      </c>
      <c r="G194" s="250"/>
      <c r="H194" s="251" t="s">
        <v>19</v>
      </c>
      <c r="I194" s="253"/>
      <c r="J194" s="250"/>
      <c r="K194" s="250"/>
      <c r="L194" s="254"/>
      <c r="M194" s="255"/>
      <c r="N194" s="256"/>
      <c r="O194" s="256"/>
      <c r="P194" s="256"/>
      <c r="Q194" s="256"/>
      <c r="R194" s="256"/>
      <c r="S194" s="256"/>
      <c r="T194" s="257"/>
      <c r="U194" s="14"/>
      <c r="V194" s="14"/>
      <c r="W194" s="14"/>
      <c r="X194" s="14"/>
      <c r="Y194" s="14"/>
      <c r="Z194" s="14"/>
      <c r="AA194" s="14"/>
      <c r="AB194" s="14"/>
      <c r="AC194" s="14"/>
      <c r="AD194" s="14"/>
      <c r="AE194" s="14"/>
      <c r="AT194" s="258" t="s">
        <v>319</v>
      </c>
      <c r="AU194" s="258" t="s">
        <v>85</v>
      </c>
      <c r="AV194" s="14" t="s">
        <v>83</v>
      </c>
      <c r="AW194" s="14" t="s">
        <v>37</v>
      </c>
      <c r="AX194" s="14" t="s">
        <v>76</v>
      </c>
      <c r="AY194" s="258" t="s">
        <v>308</v>
      </c>
    </row>
    <row r="195" s="13" customFormat="1">
      <c r="A195" s="13"/>
      <c r="B195" s="234"/>
      <c r="C195" s="235"/>
      <c r="D195" s="236" t="s">
        <v>319</v>
      </c>
      <c r="E195" s="237" t="s">
        <v>19</v>
      </c>
      <c r="F195" s="238" t="s">
        <v>4286</v>
      </c>
      <c r="G195" s="235"/>
      <c r="H195" s="239">
        <v>36</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2" customFormat="1" ht="20.88" customHeight="1">
      <c r="A196" s="12"/>
      <c r="B196" s="200"/>
      <c r="C196" s="201"/>
      <c r="D196" s="202" t="s">
        <v>75</v>
      </c>
      <c r="E196" s="214" t="s">
        <v>489</v>
      </c>
      <c r="F196" s="214" t="s">
        <v>490</v>
      </c>
      <c r="G196" s="201"/>
      <c r="H196" s="201"/>
      <c r="I196" s="204"/>
      <c r="J196" s="215">
        <f>BK196</f>
        <v>0</v>
      </c>
      <c r="K196" s="201"/>
      <c r="L196" s="206"/>
      <c r="M196" s="207"/>
      <c r="N196" s="208"/>
      <c r="O196" s="208"/>
      <c r="P196" s="209">
        <f>SUM(P197:P212)</f>
        <v>0</v>
      </c>
      <c r="Q196" s="208"/>
      <c r="R196" s="209">
        <f>SUM(R197:R212)</f>
        <v>0</v>
      </c>
      <c r="S196" s="208"/>
      <c r="T196" s="210">
        <f>SUM(T197:T212)</f>
        <v>0</v>
      </c>
      <c r="U196" s="12"/>
      <c r="V196" s="12"/>
      <c r="W196" s="12"/>
      <c r="X196" s="12"/>
      <c r="Y196" s="12"/>
      <c r="Z196" s="12"/>
      <c r="AA196" s="12"/>
      <c r="AB196" s="12"/>
      <c r="AC196" s="12"/>
      <c r="AD196" s="12"/>
      <c r="AE196" s="12"/>
      <c r="AR196" s="211" t="s">
        <v>83</v>
      </c>
      <c r="AT196" s="212" t="s">
        <v>75</v>
      </c>
      <c r="AU196" s="212" t="s">
        <v>85</v>
      </c>
      <c r="AY196" s="211" t="s">
        <v>308</v>
      </c>
      <c r="BK196" s="213">
        <f>SUM(BK197:BK212)</f>
        <v>0</v>
      </c>
    </row>
    <row r="197" s="2" customFormat="1" ht="24.15" customHeight="1">
      <c r="A197" s="41"/>
      <c r="B197" s="42"/>
      <c r="C197" s="216" t="s">
        <v>396</v>
      </c>
      <c r="D197" s="216" t="s">
        <v>310</v>
      </c>
      <c r="E197" s="217" t="s">
        <v>1102</v>
      </c>
      <c r="F197" s="218" t="s">
        <v>1103</v>
      </c>
      <c r="G197" s="219" t="s">
        <v>493</v>
      </c>
      <c r="H197" s="220">
        <v>13.286</v>
      </c>
      <c r="I197" s="221"/>
      <c r="J197" s="222">
        <f>ROUND(I197*H197,2)</f>
        <v>0</v>
      </c>
      <c r="K197" s="218" t="s">
        <v>314</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150</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4291</v>
      </c>
    </row>
    <row r="198" s="2" customFormat="1">
      <c r="A198" s="41"/>
      <c r="B198" s="42"/>
      <c r="C198" s="43"/>
      <c r="D198" s="229" t="s">
        <v>317</v>
      </c>
      <c r="E198" s="43"/>
      <c r="F198" s="230" t="s">
        <v>1105</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150</v>
      </c>
    </row>
    <row r="199" s="14" customFormat="1">
      <c r="A199" s="14"/>
      <c r="B199" s="249"/>
      <c r="C199" s="250"/>
      <c r="D199" s="236" t="s">
        <v>319</v>
      </c>
      <c r="E199" s="251" t="s">
        <v>19</v>
      </c>
      <c r="F199" s="252" t="s">
        <v>3032</v>
      </c>
      <c r="G199" s="250"/>
      <c r="H199" s="251" t="s">
        <v>19</v>
      </c>
      <c r="I199" s="253"/>
      <c r="J199" s="250"/>
      <c r="K199" s="250"/>
      <c r="L199" s="254"/>
      <c r="M199" s="255"/>
      <c r="N199" s="256"/>
      <c r="O199" s="256"/>
      <c r="P199" s="256"/>
      <c r="Q199" s="256"/>
      <c r="R199" s="256"/>
      <c r="S199" s="256"/>
      <c r="T199" s="257"/>
      <c r="U199" s="14"/>
      <c r="V199" s="14"/>
      <c r="W199" s="14"/>
      <c r="X199" s="14"/>
      <c r="Y199" s="14"/>
      <c r="Z199" s="14"/>
      <c r="AA199" s="14"/>
      <c r="AB199" s="14"/>
      <c r="AC199" s="14"/>
      <c r="AD199" s="14"/>
      <c r="AE199" s="14"/>
      <c r="AT199" s="258" t="s">
        <v>319</v>
      </c>
      <c r="AU199" s="258" t="s">
        <v>150</v>
      </c>
      <c r="AV199" s="14" t="s">
        <v>83</v>
      </c>
      <c r="AW199" s="14" t="s">
        <v>37</v>
      </c>
      <c r="AX199" s="14" t="s">
        <v>76</v>
      </c>
      <c r="AY199" s="258" t="s">
        <v>308</v>
      </c>
    </row>
    <row r="200" s="14" customFormat="1">
      <c r="A200" s="14"/>
      <c r="B200" s="249"/>
      <c r="C200" s="250"/>
      <c r="D200" s="236" t="s">
        <v>319</v>
      </c>
      <c r="E200" s="251" t="s">
        <v>19</v>
      </c>
      <c r="F200" s="252" t="s">
        <v>3052</v>
      </c>
      <c r="G200" s="250"/>
      <c r="H200" s="251" t="s">
        <v>19</v>
      </c>
      <c r="I200" s="253"/>
      <c r="J200" s="250"/>
      <c r="K200" s="250"/>
      <c r="L200" s="254"/>
      <c r="M200" s="255"/>
      <c r="N200" s="256"/>
      <c r="O200" s="256"/>
      <c r="P200" s="256"/>
      <c r="Q200" s="256"/>
      <c r="R200" s="256"/>
      <c r="S200" s="256"/>
      <c r="T200" s="257"/>
      <c r="U200" s="14"/>
      <c r="V200" s="14"/>
      <c r="W200" s="14"/>
      <c r="X200" s="14"/>
      <c r="Y200" s="14"/>
      <c r="Z200" s="14"/>
      <c r="AA200" s="14"/>
      <c r="AB200" s="14"/>
      <c r="AC200" s="14"/>
      <c r="AD200" s="14"/>
      <c r="AE200" s="14"/>
      <c r="AT200" s="258" t="s">
        <v>319</v>
      </c>
      <c r="AU200" s="258" t="s">
        <v>150</v>
      </c>
      <c r="AV200" s="14" t="s">
        <v>83</v>
      </c>
      <c r="AW200" s="14" t="s">
        <v>37</v>
      </c>
      <c r="AX200" s="14" t="s">
        <v>76</v>
      </c>
      <c r="AY200" s="258" t="s">
        <v>308</v>
      </c>
    </row>
    <row r="201" s="13" customFormat="1">
      <c r="A201" s="13"/>
      <c r="B201" s="234"/>
      <c r="C201" s="235"/>
      <c r="D201" s="236" t="s">
        <v>319</v>
      </c>
      <c r="E201" s="237" t="s">
        <v>19</v>
      </c>
      <c r="F201" s="238" t="s">
        <v>4279</v>
      </c>
      <c r="G201" s="235"/>
      <c r="H201" s="239">
        <v>7.6500000000000004</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150</v>
      </c>
      <c r="AV201" s="13" t="s">
        <v>85</v>
      </c>
      <c r="AW201" s="13" t="s">
        <v>37</v>
      </c>
      <c r="AX201" s="13" t="s">
        <v>76</v>
      </c>
      <c r="AY201" s="245" t="s">
        <v>308</v>
      </c>
    </row>
    <row r="202" s="14" customFormat="1">
      <c r="A202" s="14"/>
      <c r="B202" s="249"/>
      <c r="C202" s="250"/>
      <c r="D202" s="236" t="s">
        <v>319</v>
      </c>
      <c r="E202" s="251" t="s">
        <v>19</v>
      </c>
      <c r="F202" s="252" t="s">
        <v>3054</v>
      </c>
      <c r="G202" s="250"/>
      <c r="H202" s="251" t="s">
        <v>19</v>
      </c>
      <c r="I202" s="253"/>
      <c r="J202" s="250"/>
      <c r="K202" s="250"/>
      <c r="L202" s="254"/>
      <c r="M202" s="255"/>
      <c r="N202" s="256"/>
      <c r="O202" s="256"/>
      <c r="P202" s="256"/>
      <c r="Q202" s="256"/>
      <c r="R202" s="256"/>
      <c r="S202" s="256"/>
      <c r="T202" s="257"/>
      <c r="U202" s="14"/>
      <c r="V202" s="14"/>
      <c r="W202" s="14"/>
      <c r="X202" s="14"/>
      <c r="Y202" s="14"/>
      <c r="Z202" s="14"/>
      <c r="AA202" s="14"/>
      <c r="AB202" s="14"/>
      <c r="AC202" s="14"/>
      <c r="AD202" s="14"/>
      <c r="AE202" s="14"/>
      <c r="AT202" s="258" t="s">
        <v>319</v>
      </c>
      <c r="AU202" s="258" t="s">
        <v>150</v>
      </c>
      <c r="AV202" s="14" t="s">
        <v>83</v>
      </c>
      <c r="AW202" s="14" t="s">
        <v>37</v>
      </c>
      <c r="AX202" s="14" t="s">
        <v>76</v>
      </c>
      <c r="AY202" s="258" t="s">
        <v>308</v>
      </c>
    </row>
    <row r="203" s="13" customFormat="1">
      <c r="A203" s="13"/>
      <c r="B203" s="234"/>
      <c r="C203" s="235"/>
      <c r="D203" s="236" t="s">
        <v>319</v>
      </c>
      <c r="E203" s="237" t="s">
        <v>19</v>
      </c>
      <c r="F203" s="238" t="s">
        <v>4280</v>
      </c>
      <c r="G203" s="235"/>
      <c r="H203" s="239">
        <v>5.6360000000000001</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150</v>
      </c>
      <c r="AV203" s="13" t="s">
        <v>85</v>
      </c>
      <c r="AW203" s="13" t="s">
        <v>37</v>
      </c>
      <c r="AX203" s="13" t="s">
        <v>76</v>
      </c>
      <c r="AY203" s="245" t="s">
        <v>308</v>
      </c>
    </row>
    <row r="204" s="15" customFormat="1">
      <c r="A204" s="15"/>
      <c r="B204" s="259"/>
      <c r="C204" s="260"/>
      <c r="D204" s="236" t="s">
        <v>319</v>
      </c>
      <c r="E204" s="261" t="s">
        <v>19</v>
      </c>
      <c r="F204" s="262" t="s">
        <v>448</v>
      </c>
      <c r="G204" s="260"/>
      <c r="H204" s="263">
        <v>13.286000000000001</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319</v>
      </c>
      <c r="AU204" s="269" t="s">
        <v>150</v>
      </c>
      <c r="AV204" s="15" t="s">
        <v>315</v>
      </c>
      <c r="AW204" s="15" t="s">
        <v>37</v>
      </c>
      <c r="AX204" s="15" t="s">
        <v>83</v>
      </c>
      <c r="AY204" s="269" t="s">
        <v>308</v>
      </c>
    </row>
    <row r="205" s="2" customFormat="1" ht="24.15" customHeight="1">
      <c r="A205" s="41"/>
      <c r="B205" s="42"/>
      <c r="C205" s="216" t="s">
        <v>401</v>
      </c>
      <c r="D205" s="216" t="s">
        <v>310</v>
      </c>
      <c r="E205" s="217" t="s">
        <v>1108</v>
      </c>
      <c r="F205" s="218" t="s">
        <v>1109</v>
      </c>
      <c r="G205" s="219" t="s">
        <v>493</v>
      </c>
      <c r="H205" s="220">
        <v>132.85499999999999</v>
      </c>
      <c r="I205" s="221"/>
      <c r="J205" s="222">
        <f>ROUND(I205*H205,2)</f>
        <v>0</v>
      </c>
      <c r="K205" s="218" t="s">
        <v>314</v>
      </c>
      <c r="L205" s="47"/>
      <c r="M205" s="223" t="s">
        <v>19</v>
      </c>
      <c r="N205" s="224"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315</v>
      </c>
      <c r="AT205" s="227" t="s">
        <v>310</v>
      </c>
      <c r="AU205" s="227" t="s">
        <v>150</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4292</v>
      </c>
    </row>
    <row r="206" s="2" customFormat="1">
      <c r="A206" s="41"/>
      <c r="B206" s="42"/>
      <c r="C206" s="43"/>
      <c r="D206" s="229" t="s">
        <v>317</v>
      </c>
      <c r="E206" s="43"/>
      <c r="F206" s="230" t="s">
        <v>1111</v>
      </c>
      <c r="G206" s="43"/>
      <c r="H206" s="43"/>
      <c r="I206" s="231"/>
      <c r="J206" s="43"/>
      <c r="K206" s="43"/>
      <c r="L206" s="47"/>
      <c r="M206" s="232"/>
      <c r="N206" s="233"/>
      <c r="O206" s="87"/>
      <c r="P206" s="87"/>
      <c r="Q206" s="87"/>
      <c r="R206" s="87"/>
      <c r="S206" s="87"/>
      <c r="T206" s="88"/>
      <c r="U206" s="41"/>
      <c r="V206" s="41"/>
      <c r="W206" s="41"/>
      <c r="X206" s="41"/>
      <c r="Y206" s="41"/>
      <c r="Z206" s="41"/>
      <c r="AA206" s="41"/>
      <c r="AB206" s="41"/>
      <c r="AC206" s="41"/>
      <c r="AD206" s="41"/>
      <c r="AE206" s="41"/>
      <c r="AT206" s="20" t="s">
        <v>317</v>
      </c>
      <c r="AU206" s="20" t="s">
        <v>150</v>
      </c>
    </row>
    <row r="207" s="14" customFormat="1">
      <c r="A207" s="14"/>
      <c r="B207" s="249"/>
      <c r="C207" s="250"/>
      <c r="D207" s="236" t="s">
        <v>319</v>
      </c>
      <c r="E207" s="251" t="s">
        <v>19</v>
      </c>
      <c r="F207" s="252" t="s">
        <v>3032</v>
      </c>
      <c r="G207" s="250"/>
      <c r="H207" s="251" t="s">
        <v>19</v>
      </c>
      <c r="I207" s="253"/>
      <c r="J207" s="250"/>
      <c r="K207" s="250"/>
      <c r="L207" s="254"/>
      <c r="M207" s="255"/>
      <c r="N207" s="256"/>
      <c r="O207" s="256"/>
      <c r="P207" s="256"/>
      <c r="Q207" s="256"/>
      <c r="R207" s="256"/>
      <c r="S207" s="256"/>
      <c r="T207" s="257"/>
      <c r="U207" s="14"/>
      <c r="V207" s="14"/>
      <c r="W207" s="14"/>
      <c r="X207" s="14"/>
      <c r="Y207" s="14"/>
      <c r="Z207" s="14"/>
      <c r="AA207" s="14"/>
      <c r="AB207" s="14"/>
      <c r="AC207" s="14"/>
      <c r="AD207" s="14"/>
      <c r="AE207" s="14"/>
      <c r="AT207" s="258" t="s">
        <v>319</v>
      </c>
      <c r="AU207" s="258" t="s">
        <v>150</v>
      </c>
      <c r="AV207" s="14" t="s">
        <v>83</v>
      </c>
      <c r="AW207" s="14" t="s">
        <v>37</v>
      </c>
      <c r="AX207" s="14" t="s">
        <v>76</v>
      </c>
      <c r="AY207" s="258" t="s">
        <v>308</v>
      </c>
    </row>
    <row r="208" s="14" customFormat="1">
      <c r="A208" s="14"/>
      <c r="B208" s="249"/>
      <c r="C208" s="250"/>
      <c r="D208" s="236" t="s">
        <v>319</v>
      </c>
      <c r="E208" s="251" t="s">
        <v>19</v>
      </c>
      <c r="F208" s="252" t="s">
        <v>3189</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150</v>
      </c>
      <c r="AV208" s="14" t="s">
        <v>83</v>
      </c>
      <c r="AW208" s="14" t="s">
        <v>37</v>
      </c>
      <c r="AX208" s="14" t="s">
        <v>76</v>
      </c>
      <c r="AY208" s="258" t="s">
        <v>308</v>
      </c>
    </row>
    <row r="209" s="13" customFormat="1">
      <c r="A209" s="13"/>
      <c r="B209" s="234"/>
      <c r="C209" s="235"/>
      <c r="D209" s="236" t="s">
        <v>319</v>
      </c>
      <c r="E209" s="237" t="s">
        <v>19</v>
      </c>
      <c r="F209" s="238" t="s">
        <v>4293</v>
      </c>
      <c r="G209" s="235"/>
      <c r="H209" s="239">
        <v>76.5</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150</v>
      </c>
      <c r="AV209" s="13" t="s">
        <v>85</v>
      </c>
      <c r="AW209" s="13" t="s">
        <v>37</v>
      </c>
      <c r="AX209" s="13" t="s">
        <v>76</v>
      </c>
      <c r="AY209" s="245" t="s">
        <v>308</v>
      </c>
    </row>
    <row r="210" s="14" customFormat="1">
      <c r="A210" s="14"/>
      <c r="B210" s="249"/>
      <c r="C210" s="250"/>
      <c r="D210" s="236" t="s">
        <v>319</v>
      </c>
      <c r="E210" s="251" t="s">
        <v>19</v>
      </c>
      <c r="F210" s="252" t="s">
        <v>3191</v>
      </c>
      <c r="G210" s="250"/>
      <c r="H210" s="251" t="s">
        <v>19</v>
      </c>
      <c r="I210" s="253"/>
      <c r="J210" s="250"/>
      <c r="K210" s="250"/>
      <c r="L210" s="254"/>
      <c r="M210" s="255"/>
      <c r="N210" s="256"/>
      <c r="O210" s="256"/>
      <c r="P210" s="256"/>
      <c r="Q210" s="256"/>
      <c r="R210" s="256"/>
      <c r="S210" s="256"/>
      <c r="T210" s="257"/>
      <c r="U210" s="14"/>
      <c r="V210" s="14"/>
      <c r="W210" s="14"/>
      <c r="X210" s="14"/>
      <c r="Y210" s="14"/>
      <c r="Z210" s="14"/>
      <c r="AA210" s="14"/>
      <c r="AB210" s="14"/>
      <c r="AC210" s="14"/>
      <c r="AD210" s="14"/>
      <c r="AE210" s="14"/>
      <c r="AT210" s="258" t="s">
        <v>319</v>
      </c>
      <c r="AU210" s="258" t="s">
        <v>150</v>
      </c>
      <c r="AV210" s="14" t="s">
        <v>83</v>
      </c>
      <c r="AW210" s="14" t="s">
        <v>37</v>
      </c>
      <c r="AX210" s="14" t="s">
        <v>76</v>
      </c>
      <c r="AY210" s="258" t="s">
        <v>308</v>
      </c>
    </row>
    <row r="211" s="13" customFormat="1">
      <c r="A211" s="13"/>
      <c r="B211" s="234"/>
      <c r="C211" s="235"/>
      <c r="D211" s="236" t="s">
        <v>319</v>
      </c>
      <c r="E211" s="237" t="s">
        <v>19</v>
      </c>
      <c r="F211" s="238" t="s">
        <v>4294</v>
      </c>
      <c r="G211" s="235"/>
      <c r="H211" s="239">
        <v>56.354999999999997</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150</v>
      </c>
      <c r="AV211" s="13" t="s">
        <v>85</v>
      </c>
      <c r="AW211" s="13" t="s">
        <v>37</v>
      </c>
      <c r="AX211" s="13" t="s">
        <v>76</v>
      </c>
      <c r="AY211" s="245" t="s">
        <v>308</v>
      </c>
    </row>
    <row r="212" s="15" customFormat="1">
      <c r="A212" s="15"/>
      <c r="B212" s="259"/>
      <c r="C212" s="260"/>
      <c r="D212" s="236" t="s">
        <v>319</v>
      </c>
      <c r="E212" s="261" t="s">
        <v>19</v>
      </c>
      <c r="F212" s="262" t="s">
        <v>448</v>
      </c>
      <c r="G212" s="260"/>
      <c r="H212" s="263">
        <v>132.85499999999999</v>
      </c>
      <c r="I212" s="264"/>
      <c r="J212" s="260"/>
      <c r="K212" s="260"/>
      <c r="L212" s="265"/>
      <c r="M212" s="266"/>
      <c r="N212" s="267"/>
      <c r="O212" s="267"/>
      <c r="P212" s="267"/>
      <c r="Q212" s="267"/>
      <c r="R212" s="267"/>
      <c r="S212" s="267"/>
      <c r="T212" s="268"/>
      <c r="U212" s="15"/>
      <c r="V212" s="15"/>
      <c r="W212" s="15"/>
      <c r="X212" s="15"/>
      <c r="Y212" s="15"/>
      <c r="Z212" s="15"/>
      <c r="AA212" s="15"/>
      <c r="AB212" s="15"/>
      <c r="AC212" s="15"/>
      <c r="AD212" s="15"/>
      <c r="AE212" s="15"/>
      <c r="AT212" s="269" t="s">
        <v>319</v>
      </c>
      <c r="AU212" s="269" t="s">
        <v>150</v>
      </c>
      <c r="AV212" s="15" t="s">
        <v>315</v>
      </c>
      <c r="AW212" s="15" t="s">
        <v>37</v>
      </c>
      <c r="AX212" s="15" t="s">
        <v>83</v>
      </c>
      <c r="AY212" s="269" t="s">
        <v>308</v>
      </c>
    </row>
    <row r="213" s="12" customFormat="1" ht="20.88" customHeight="1">
      <c r="A213" s="12"/>
      <c r="B213" s="200"/>
      <c r="C213" s="201"/>
      <c r="D213" s="202" t="s">
        <v>75</v>
      </c>
      <c r="E213" s="214" t="s">
        <v>518</v>
      </c>
      <c r="F213" s="214" t="s">
        <v>519</v>
      </c>
      <c r="G213" s="201"/>
      <c r="H213" s="201"/>
      <c r="I213" s="204"/>
      <c r="J213" s="215">
        <f>BK213</f>
        <v>0</v>
      </c>
      <c r="K213" s="201"/>
      <c r="L213" s="206"/>
      <c r="M213" s="207"/>
      <c r="N213" s="208"/>
      <c r="O213" s="208"/>
      <c r="P213" s="209">
        <f>SUM(P214:P215)</f>
        <v>0</v>
      </c>
      <c r="Q213" s="208"/>
      <c r="R213" s="209">
        <f>SUM(R214:R215)</f>
        <v>0</v>
      </c>
      <c r="S213" s="208"/>
      <c r="T213" s="210">
        <f>SUM(T214:T215)</f>
        <v>0</v>
      </c>
      <c r="U213" s="12"/>
      <c r="V213" s="12"/>
      <c r="W213" s="12"/>
      <c r="X213" s="12"/>
      <c r="Y213" s="12"/>
      <c r="Z213" s="12"/>
      <c r="AA213" s="12"/>
      <c r="AB213" s="12"/>
      <c r="AC213" s="12"/>
      <c r="AD213" s="12"/>
      <c r="AE213" s="12"/>
      <c r="AR213" s="211" t="s">
        <v>83</v>
      </c>
      <c r="AT213" s="212" t="s">
        <v>75</v>
      </c>
      <c r="AU213" s="212" t="s">
        <v>85</v>
      </c>
      <c r="AY213" s="211" t="s">
        <v>308</v>
      </c>
      <c r="BK213" s="213">
        <f>SUM(BK214:BK215)</f>
        <v>0</v>
      </c>
    </row>
    <row r="214" s="2" customFormat="1" ht="24.15" customHeight="1">
      <c r="A214" s="41"/>
      <c r="B214" s="42"/>
      <c r="C214" s="216" t="s">
        <v>406</v>
      </c>
      <c r="D214" s="216" t="s">
        <v>310</v>
      </c>
      <c r="E214" s="217" t="s">
        <v>1514</v>
      </c>
      <c r="F214" s="218" t="s">
        <v>1515</v>
      </c>
      <c r="G214" s="219" t="s">
        <v>493</v>
      </c>
      <c r="H214" s="220">
        <v>0.33300000000000002</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391</v>
      </c>
      <c r="AT214" s="227" t="s">
        <v>310</v>
      </c>
      <c r="AU214" s="227" t="s">
        <v>150</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391</v>
      </c>
      <c r="BM214" s="227" t="s">
        <v>4295</v>
      </c>
    </row>
    <row r="215" s="2" customFormat="1">
      <c r="A215" s="41"/>
      <c r="B215" s="42"/>
      <c r="C215" s="43"/>
      <c r="D215" s="229" t="s">
        <v>317</v>
      </c>
      <c r="E215" s="43"/>
      <c r="F215" s="230" t="s">
        <v>1517</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150</v>
      </c>
    </row>
    <row r="216" s="12" customFormat="1" ht="25.92" customHeight="1">
      <c r="A216" s="12"/>
      <c r="B216" s="200"/>
      <c r="C216" s="201"/>
      <c r="D216" s="202" t="s">
        <v>75</v>
      </c>
      <c r="E216" s="203" t="s">
        <v>1137</v>
      </c>
      <c r="F216" s="203" t="s">
        <v>1138</v>
      </c>
      <c r="G216" s="201"/>
      <c r="H216" s="201"/>
      <c r="I216" s="204"/>
      <c r="J216" s="205">
        <f>BK216</f>
        <v>0</v>
      </c>
      <c r="K216" s="201"/>
      <c r="L216" s="206"/>
      <c r="M216" s="207"/>
      <c r="N216" s="208"/>
      <c r="O216" s="208"/>
      <c r="P216" s="209">
        <f>P217+P247+P326</f>
        <v>0</v>
      </c>
      <c r="Q216" s="208"/>
      <c r="R216" s="209">
        <f>R217+R247+R326</f>
        <v>16.862980400000001</v>
      </c>
      <c r="S216" s="208"/>
      <c r="T216" s="210">
        <f>T217+T247+T326</f>
        <v>0.1176</v>
      </c>
      <c r="U216" s="12"/>
      <c r="V216" s="12"/>
      <c r="W216" s="12"/>
      <c r="X216" s="12"/>
      <c r="Y216" s="12"/>
      <c r="Z216" s="12"/>
      <c r="AA216" s="12"/>
      <c r="AB216" s="12"/>
      <c r="AC216" s="12"/>
      <c r="AD216" s="12"/>
      <c r="AE216" s="12"/>
      <c r="AR216" s="211" t="s">
        <v>150</v>
      </c>
      <c r="AT216" s="212" t="s">
        <v>75</v>
      </c>
      <c r="AU216" s="212" t="s">
        <v>76</v>
      </c>
      <c r="AY216" s="211" t="s">
        <v>308</v>
      </c>
      <c r="BK216" s="213">
        <f>BK217+BK247+BK326</f>
        <v>0</v>
      </c>
    </row>
    <row r="217" s="12" customFormat="1" ht="22.8" customHeight="1">
      <c r="A217" s="12"/>
      <c r="B217" s="200"/>
      <c r="C217" s="201"/>
      <c r="D217" s="202" t="s">
        <v>75</v>
      </c>
      <c r="E217" s="214" t="s">
        <v>1139</v>
      </c>
      <c r="F217" s="214" t="s">
        <v>1140</v>
      </c>
      <c r="G217" s="201"/>
      <c r="H217" s="201"/>
      <c r="I217" s="204"/>
      <c r="J217" s="215">
        <f>BK217</f>
        <v>0</v>
      </c>
      <c r="K217" s="201"/>
      <c r="L217" s="206"/>
      <c r="M217" s="207"/>
      <c r="N217" s="208"/>
      <c r="O217" s="208"/>
      <c r="P217" s="209">
        <f>SUM(P218:P246)</f>
        <v>0</v>
      </c>
      <c r="Q217" s="208"/>
      <c r="R217" s="209">
        <f>SUM(R218:R246)</f>
        <v>0.0019109999999999997</v>
      </c>
      <c r="S217" s="208"/>
      <c r="T217" s="210">
        <f>SUM(T218:T246)</f>
        <v>0.1176</v>
      </c>
      <c r="U217" s="12"/>
      <c r="V217" s="12"/>
      <c r="W217" s="12"/>
      <c r="X217" s="12"/>
      <c r="Y217" s="12"/>
      <c r="Z217" s="12"/>
      <c r="AA217" s="12"/>
      <c r="AB217" s="12"/>
      <c r="AC217" s="12"/>
      <c r="AD217" s="12"/>
      <c r="AE217" s="12"/>
      <c r="AR217" s="211" t="s">
        <v>150</v>
      </c>
      <c r="AT217" s="212" t="s">
        <v>75</v>
      </c>
      <c r="AU217" s="212" t="s">
        <v>83</v>
      </c>
      <c r="AY217" s="211" t="s">
        <v>308</v>
      </c>
      <c r="BK217" s="213">
        <f>SUM(BK218:BK246)</f>
        <v>0</v>
      </c>
    </row>
    <row r="218" s="2" customFormat="1" ht="33" customHeight="1">
      <c r="A218" s="41"/>
      <c r="B218" s="42"/>
      <c r="C218" s="216" t="s">
        <v>411</v>
      </c>
      <c r="D218" s="216" t="s">
        <v>310</v>
      </c>
      <c r="E218" s="217" t="s">
        <v>4296</v>
      </c>
      <c r="F218" s="218" t="s">
        <v>4297</v>
      </c>
      <c r="G218" s="219" t="s">
        <v>474</v>
      </c>
      <c r="H218" s="220">
        <v>14</v>
      </c>
      <c r="I218" s="221"/>
      <c r="J218" s="222">
        <f>ROUND(I218*H218,2)</f>
        <v>0</v>
      </c>
      <c r="K218" s="218" t="s">
        <v>314</v>
      </c>
      <c r="L218" s="47"/>
      <c r="M218" s="223" t="s">
        <v>19</v>
      </c>
      <c r="N218" s="224"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782</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782</v>
      </c>
      <c r="BM218" s="227" t="s">
        <v>4298</v>
      </c>
    </row>
    <row r="219" s="2" customFormat="1">
      <c r="A219" s="41"/>
      <c r="B219" s="42"/>
      <c r="C219" s="43"/>
      <c r="D219" s="229" t="s">
        <v>317</v>
      </c>
      <c r="E219" s="43"/>
      <c r="F219" s="230" t="s">
        <v>4299</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14" customFormat="1">
      <c r="A220" s="14"/>
      <c r="B220" s="249"/>
      <c r="C220" s="250"/>
      <c r="D220" s="236" t="s">
        <v>319</v>
      </c>
      <c r="E220" s="251" t="s">
        <v>19</v>
      </c>
      <c r="F220" s="252" t="s">
        <v>3032</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14" customFormat="1">
      <c r="A221" s="14"/>
      <c r="B221" s="249"/>
      <c r="C221" s="250"/>
      <c r="D221" s="236" t="s">
        <v>319</v>
      </c>
      <c r="E221" s="251" t="s">
        <v>19</v>
      </c>
      <c r="F221" s="252" t="s">
        <v>4300</v>
      </c>
      <c r="G221" s="250"/>
      <c r="H221" s="251" t="s">
        <v>19</v>
      </c>
      <c r="I221" s="253"/>
      <c r="J221" s="250"/>
      <c r="K221" s="250"/>
      <c r="L221" s="254"/>
      <c r="M221" s="255"/>
      <c r="N221" s="256"/>
      <c r="O221" s="256"/>
      <c r="P221" s="256"/>
      <c r="Q221" s="256"/>
      <c r="R221" s="256"/>
      <c r="S221" s="256"/>
      <c r="T221" s="257"/>
      <c r="U221" s="14"/>
      <c r="V221" s="14"/>
      <c r="W221" s="14"/>
      <c r="X221" s="14"/>
      <c r="Y221" s="14"/>
      <c r="Z221" s="14"/>
      <c r="AA221" s="14"/>
      <c r="AB221" s="14"/>
      <c r="AC221" s="14"/>
      <c r="AD221" s="14"/>
      <c r="AE221" s="14"/>
      <c r="AT221" s="258" t="s">
        <v>319</v>
      </c>
      <c r="AU221" s="258" t="s">
        <v>85</v>
      </c>
      <c r="AV221" s="14" t="s">
        <v>83</v>
      </c>
      <c r="AW221" s="14" t="s">
        <v>37</v>
      </c>
      <c r="AX221" s="14" t="s">
        <v>76</v>
      </c>
      <c r="AY221" s="258" t="s">
        <v>308</v>
      </c>
    </row>
    <row r="222" s="13" customFormat="1">
      <c r="A222" s="13"/>
      <c r="B222" s="234"/>
      <c r="C222" s="235"/>
      <c r="D222" s="236" t="s">
        <v>319</v>
      </c>
      <c r="E222" s="237" t="s">
        <v>19</v>
      </c>
      <c r="F222" s="238" t="s">
        <v>381</v>
      </c>
      <c r="G222" s="235"/>
      <c r="H222" s="239">
        <v>14</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83</v>
      </c>
      <c r="AY222" s="245" t="s">
        <v>308</v>
      </c>
    </row>
    <row r="223" s="2" customFormat="1" ht="24.15" customHeight="1">
      <c r="A223" s="41"/>
      <c r="B223" s="42"/>
      <c r="C223" s="280" t="s">
        <v>7</v>
      </c>
      <c r="D223" s="280" t="s">
        <v>1137</v>
      </c>
      <c r="E223" s="281" t="s">
        <v>4301</v>
      </c>
      <c r="F223" s="282" t="s">
        <v>4302</v>
      </c>
      <c r="G223" s="283" t="s">
        <v>474</v>
      </c>
      <c r="H223" s="284">
        <v>14.699999999999999</v>
      </c>
      <c r="I223" s="285"/>
      <c r="J223" s="286">
        <f>ROUND(I223*H223,2)</f>
        <v>0</v>
      </c>
      <c r="K223" s="282" t="s">
        <v>3254</v>
      </c>
      <c r="L223" s="287"/>
      <c r="M223" s="288" t="s">
        <v>19</v>
      </c>
      <c r="N223" s="289" t="s">
        <v>47</v>
      </c>
      <c r="O223" s="87"/>
      <c r="P223" s="225">
        <f>O223*H223</f>
        <v>0</v>
      </c>
      <c r="Q223" s="225">
        <v>0.00012999999999999999</v>
      </c>
      <c r="R223" s="225">
        <f>Q223*H223</f>
        <v>0.0019109999999999997</v>
      </c>
      <c r="S223" s="225">
        <v>0</v>
      </c>
      <c r="T223" s="226">
        <f>S223*H223</f>
        <v>0</v>
      </c>
      <c r="U223" s="41"/>
      <c r="V223" s="41"/>
      <c r="W223" s="41"/>
      <c r="X223" s="41"/>
      <c r="Y223" s="41"/>
      <c r="Z223" s="41"/>
      <c r="AA223" s="41"/>
      <c r="AB223" s="41"/>
      <c r="AC223" s="41"/>
      <c r="AD223" s="41"/>
      <c r="AE223" s="41"/>
      <c r="AR223" s="227" t="s">
        <v>3255</v>
      </c>
      <c r="AT223" s="227" t="s">
        <v>1137</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782</v>
      </c>
      <c r="BM223" s="227" t="s">
        <v>4303</v>
      </c>
    </row>
    <row r="224" s="14" customFormat="1">
      <c r="A224" s="14"/>
      <c r="B224" s="249"/>
      <c r="C224" s="250"/>
      <c r="D224" s="236" t="s">
        <v>319</v>
      </c>
      <c r="E224" s="251" t="s">
        <v>19</v>
      </c>
      <c r="F224" s="252" t="s">
        <v>3032</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4" customFormat="1">
      <c r="A225" s="14"/>
      <c r="B225" s="249"/>
      <c r="C225" s="250"/>
      <c r="D225" s="236" t="s">
        <v>319</v>
      </c>
      <c r="E225" s="251" t="s">
        <v>19</v>
      </c>
      <c r="F225" s="252" t="s">
        <v>4304</v>
      </c>
      <c r="G225" s="250"/>
      <c r="H225" s="251" t="s">
        <v>19</v>
      </c>
      <c r="I225" s="253"/>
      <c r="J225" s="250"/>
      <c r="K225" s="250"/>
      <c r="L225" s="254"/>
      <c r="M225" s="255"/>
      <c r="N225" s="256"/>
      <c r="O225" s="256"/>
      <c r="P225" s="256"/>
      <c r="Q225" s="256"/>
      <c r="R225" s="256"/>
      <c r="S225" s="256"/>
      <c r="T225" s="257"/>
      <c r="U225" s="14"/>
      <c r="V225" s="14"/>
      <c r="W225" s="14"/>
      <c r="X225" s="14"/>
      <c r="Y225" s="14"/>
      <c r="Z225" s="14"/>
      <c r="AA225" s="14"/>
      <c r="AB225" s="14"/>
      <c r="AC225" s="14"/>
      <c r="AD225" s="14"/>
      <c r="AE225" s="14"/>
      <c r="AT225" s="258" t="s">
        <v>319</v>
      </c>
      <c r="AU225" s="258" t="s">
        <v>85</v>
      </c>
      <c r="AV225" s="14" t="s">
        <v>83</v>
      </c>
      <c r="AW225" s="14" t="s">
        <v>37</v>
      </c>
      <c r="AX225" s="14" t="s">
        <v>76</v>
      </c>
      <c r="AY225" s="258" t="s">
        <v>308</v>
      </c>
    </row>
    <row r="226" s="13" customFormat="1">
      <c r="A226" s="13"/>
      <c r="B226" s="234"/>
      <c r="C226" s="235"/>
      <c r="D226" s="236" t="s">
        <v>319</v>
      </c>
      <c r="E226" s="237" t="s">
        <v>19</v>
      </c>
      <c r="F226" s="238" t="s">
        <v>4305</v>
      </c>
      <c r="G226" s="235"/>
      <c r="H226" s="239">
        <v>14.699999999999999</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83</v>
      </c>
      <c r="AY226" s="245" t="s">
        <v>308</v>
      </c>
    </row>
    <row r="227" s="2" customFormat="1" ht="24.15" customHeight="1">
      <c r="A227" s="41"/>
      <c r="B227" s="42"/>
      <c r="C227" s="216" t="s">
        <v>420</v>
      </c>
      <c r="D227" s="216" t="s">
        <v>310</v>
      </c>
      <c r="E227" s="217" t="s">
        <v>3316</v>
      </c>
      <c r="F227" s="218" t="s">
        <v>3317</v>
      </c>
      <c r="G227" s="219" t="s">
        <v>474</v>
      </c>
      <c r="H227" s="220">
        <v>50</v>
      </c>
      <c r="I227" s="221"/>
      <c r="J227" s="222">
        <f>ROUND(I227*H227,2)</f>
        <v>0</v>
      </c>
      <c r="K227" s="218" t="s">
        <v>314</v>
      </c>
      <c r="L227" s="47"/>
      <c r="M227" s="223" t="s">
        <v>19</v>
      </c>
      <c r="N227" s="224"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782</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782</v>
      </c>
      <c r="BM227" s="227" t="s">
        <v>4306</v>
      </c>
    </row>
    <row r="228" s="2" customFormat="1">
      <c r="A228" s="41"/>
      <c r="B228" s="42"/>
      <c r="C228" s="43"/>
      <c r="D228" s="229" t="s">
        <v>317</v>
      </c>
      <c r="E228" s="43"/>
      <c r="F228" s="230" t="s">
        <v>3319</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85</v>
      </c>
    </row>
    <row r="229" s="14" customFormat="1">
      <c r="A229" s="14"/>
      <c r="B229" s="249"/>
      <c r="C229" s="250"/>
      <c r="D229" s="236" t="s">
        <v>319</v>
      </c>
      <c r="E229" s="251" t="s">
        <v>19</v>
      </c>
      <c r="F229" s="252" t="s">
        <v>3229</v>
      </c>
      <c r="G229" s="250"/>
      <c r="H229" s="251" t="s">
        <v>19</v>
      </c>
      <c r="I229" s="253"/>
      <c r="J229" s="250"/>
      <c r="K229" s="250"/>
      <c r="L229" s="254"/>
      <c r="M229" s="255"/>
      <c r="N229" s="256"/>
      <c r="O229" s="256"/>
      <c r="P229" s="256"/>
      <c r="Q229" s="256"/>
      <c r="R229" s="256"/>
      <c r="S229" s="256"/>
      <c r="T229" s="257"/>
      <c r="U229" s="14"/>
      <c r="V229" s="14"/>
      <c r="W229" s="14"/>
      <c r="X229" s="14"/>
      <c r="Y229" s="14"/>
      <c r="Z229" s="14"/>
      <c r="AA229" s="14"/>
      <c r="AB229" s="14"/>
      <c r="AC229" s="14"/>
      <c r="AD229" s="14"/>
      <c r="AE229" s="14"/>
      <c r="AT229" s="258" t="s">
        <v>319</v>
      </c>
      <c r="AU229" s="258" t="s">
        <v>85</v>
      </c>
      <c r="AV229" s="14" t="s">
        <v>83</v>
      </c>
      <c r="AW229" s="14" t="s">
        <v>37</v>
      </c>
      <c r="AX229" s="14" t="s">
        <v>76</v>
      </c>
      <c r="AY229" s="258" t="s">
        <v>308</v>
      </c>
    </row>
    <row r="230" s="14" customFormat="1">
      <c r="A230" s="14"/>
      <c r="B230" s="249"/>
      <c r="C230" s="250"/>
      <c r="D230" s="236" t="s">
        <v>319</v>
      </c>
      <c r="E230" s="251" t="s">
        <v>19</v>
      </c>
      <c r="F230" s="252" t="s">
        <v>4307</v>
      </c>
      <c r="G230" s="250"/>
      <c r="H230" s="251" t="s">
        <v>19</v>
      </c>
      <c r="I230" s="253"/>
      <c r="J230" s="250"/>
      <c r="K230" s="250"/>
      <c r="L230" s="254"/>
      <c r="M230" s="255"/>
      <c r="N230" s="256"/>
      <c r="O230" s="256"/>
      <c r="P230" s="256"/>
      <c r="Q230" s="256"/>
      <c r="R230" s="256"/>
      <c r="S230" s="256"/>
      <c r="T230" s="257"/>
      <c r="U230" s="14"/>
      <c r="V230" s="14"/>
      <c r="W230" s="14"/>
      <c r="X230" s="14"/>
      <c r="Y230" s="14"/>
      <c r="Z230" s="14"/>
      <c r="AA230" s="14"/>
      <c r="AB230" s="14"/>
      <c r="AC230" s="14"/>
      <c r="AD230" s="14"/>
      <c r="AE230" s="14"/>
      <c r="AT230" s="258" t="s">
        <v>319</v>
      </c>
      <c r="AU230" s="258" t="s">
        <v>85</v>
      </c>
      <c r="AV230" s="14" t="s">
        <v>83</v>
      </c>
      <c r="AW230" s="14" t="s">
        <v>37</v>
      </c>
      <c r="AX230" s="14" t="s">
        <v>76</v>
      </c>
      <c r="AY230" s="258" t="s">
        <v>308</v>
      </c>
    </row>
    <row r="231" s="13" customFormat="1">
      <c r="A231" s="13"/>
      <c r="B231" s="234"/>
      <c r="C231" s="235"/>
      <c r="D231" s="236" t="s">
        <v>319</v>
      </c>
      <c r="E231" s="237" t="s">
        <v>19</v>
      </c>
      <c r="F231" s="238" t="s">
        <v>754</v>
      </c>
      <c r="G231" s="235"/>
      <c r="H231" s="239">
        <v>50</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37</v>
      </c>
      <c r="AX231" s="13" t="s">
        <v>83</v>
      </c>
      <c r="AY231" s="245" t="s">
        <v>308</v>
      </c>
    </row>
    <row r="232" s="2" customFormat="1" ht="24.15" customHeight="1">
      <c r="A232" s="41"/>
      <c r="B232" s="42"/>
      <c r="C232" s="216" t="s">
        <v>425</v>
      </c>
      <c r="D232" s="216" t="s">
        <v>310</v>
      </c>
      <c r="E232" s="217" t="s">
        <v>3334</v>
      </c>
      <c r="F232" s="218" t="s">
        <v>3335</v>
      </c>
      <c r="G232" s="219" t="s">
        <v>474</v>
      </c>
      <c r="H232" s="220">
        <v>45</v>
      </c>
      <c r="I232" s="221"/>
      <c r="J232" s="222">
        <f>ROUND(I232*H232,2)</f>
        <v>0</v>
      </c>
      <c r="K232" s="218" t="s">
        <v>314</v>
      </c>
      <c r="L232" s="47"/>
      <c r="M232" s="223" t="s">
        <v>19</v>
      </c>
      <c r="N232" s="224" t="s">
        <v>47</v>
      </c>
      <c r="O232" s="87"/>
      <c r="P232" s="225">
        <f>O232*H232</f>
        <v>0</v>
      </c>
      <c r="Q232" s="225">
        <v>0</v>
      </c>
      <c r="R232" s="225">
        <f>Q232*H232</f>
        <v>0</v>
      </c>
      <c r="S232" s="225">
        <v>0</v>
      </c>
      <c r="T232" s="226">
        <f>S232*H232</f>
        <v>0</v>
      </c>
      <c r="U232" s="41"/>
      <c r="V232" s="41"/>
      <c r="W232" s="41"/>
      <c r="X232" s="41"/>
      <c r="Y232" s="41"/>
      <c r="Z232" s="41"/>
      <c r="AA232" s="41"/>
      <c r="AB232" s="41"/>
      <c r="AC232" s="41"/>
      <c r="AD232" s="41"/>
      <c r="AE232" s="41"/>
      <c r="AR232" s="227" t="s">
        <v>782</v>
      </c>
      <c r="AT232" s="227" t="s">
        <v>310</v>
      </c>
      <c r="AU232" s="227" t="s">
        <v>85</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782</v>
      </c>
      <c r="BM232" s="227" t="s">
        <v>4308</v>
      </c>
    </row>
    <row r="233" s="2" customFormat="1">
      <c r="A233" s="41"/>
      <c r="B233" s="42"/>
      <c r="C233" s="43"/>
      <c r="D233" s="229" t="s">
        <v>317</v>
      </c>
      <c r="E233" s="43"/>
      <c r="F233" s="230" t="s">
        <v>3337</v>
      </c>
      <c r="G233" s="43"/>
      <c r="H233" s="43"/>
      <c r="I233" s="231"/>
      <c r="J233" s="43"/>
      <c r="K233" s="43"/>
      <c r="L233" s="47"/>
      <c r="M233" s="232"/>
      <c r="N233" s="233"/>
      <c r="O233" s="87"/>
      <c r="P233" s="87"/>
      <c r="Q233" s="87"/>
      <c r="R233" s="87"/>
      <c r="S233" s="87"/>
      <c r="T233" s="88"/>
      <c r="U233" s="41"/>
      <c r="V233" s="41"/>
      <c r="W233" s="41"/>
      <c r="X233" s="41"/>
      <c r="Y233" s="41"/>
      <c r="Z233" s="41"/>
      <c r="AA233" s="41"/>
      <c r="AB233" s="41"/>
      <c r="AC233" s="41"/>
      <c r="AD233" s="41"/>
      <c r="AE233" s="41"/>
      <c r="AT233" s="20" t="s">
        <v>317</v>
      </c>
      <c r="AU233" s="20" t="s">
        <v>85</v>
      </c>
    </row>
    <row r="234" s="14" customFormat="1">
      <c r="A234" s="14"/>
      <c r="B234" s="249"/>
      <c r="C234" s="250"/>
      <c r="D234" s="236" t="s">
        <v>319</v>
      </c>
      <c r="E234" s="251" t="s">
        <v>19</v>
      </c>
      <c r="F234" s="252" t="s">
        <v>3229</v>
      </c>
      <c r="G234" s="250"/>
      <c r="H234" s="251" t="s">
        <v>19</v>
      </c>
      <c r="I234" s="253"/>
      <c r="J234" s="250"/>
      <c r="K234" s="250"/>
      <c r="L234" s="254"/>
      <c r="M234" s="255"/>
      <c r="N234" s="256"/>
      <c r="O234" s="256"/>
      <c r="P234" s="256"/>
      <c r="Q234" s="256"/>
      <c r="R234" s="256"/>
      <c r="S234" s="256"/>
      <c r="T234" s="257"/>
      <c r="U234" s="14"/>
      <c r="V234" s="14"/>
      <c r="W234" s="14"/>
      <c r="X234" s="14"/>
      <c r="Y234" s="14"/>
      <c r="Z234" s="14"/>
      <c r="AA234" s="14"/>
      <c r="AB234" s="14"/>
      <c r="AC234" s="14"/>
      <c r="AD234" s="14"/>
      <c r="AE234" s="14"/>
      <c r="AT234" s="258" t="s">
        <v>319</v>
      </c>
      <c r="AU234" s="258" t="s">
        <v>85</v>
      </c>
      <c r="AV234" s="14" t="s">
        <v>83</v>
      </c>
      <c r="AW234" s="14" t="s">
        <v>37</v>
      </c>
      <c r="AX234" s="14" t="s">
        <v>76</v>
      </c>
      <c r="AY234" s="258" t="s">
        <v>308</v>
      </c>
    </row>
    <row r="235" s="14" customFormat="1">
      <c r="A235" s="14"/>
      <c r="B235" s="249"/>
      <c r="C235" s="250"/>
      <c r="D235" s="236" t="s">
        <v>319</v>
      </c>
      <c r="E235" s="251" t="s">
        <v>19</v>
      </c>
      <c r="F235" s="252" t="s">
        <v>4309</v>
      </c>
      <c r="G235" s="250"/>
      <c r="H235" s="251" t="s">
        <v>19</v>
      </c>
      <c r="I235" s="253"/>
      <c r="J235" s="250"/>
      <c r="K235" s="250"/>
      <c r="L235" s="254"/>
      <c r="M235" s="255"/>
      <c r="N235" s="256"/>
      <c r="O235" s="256"/>
      <c r="P235" s="256"/>
      <c r="Q235" s="256"/>
      <c r="R235" s="256"/>
      <c r="S235" s="256"/>
      <c r="T235" s="257"/>
      <c r="U235" s="14"/>
      <c r="V235" s="14"/>
      <c r="W235" s="14"/>
      <c r="X235" s="14"/>
      <c r="Y235" s="14"/>
      <c r="Z235" s="14"/>
      <c r="AA235" s="14"/>
      <c r="AB235" s="14"/>
      <c r="AC235" s="14"/>
      <c r="AD235" s="14"/>
      <c r="AE235" s="14"/>
      <c r="AT235" s="258" t="s">
        <v>319</v>
      </c>
      <c r="AU235" s="258" t="s">
        <v>85</v>
      </c>
      <c r="AV235" s="14" t="s">
        <v>83</v>
      </c>
      <c r="AW235" s="14" t="s">
        <v>37</v>
      </c>
      <c r="AX235" s="14" t="s">
        <v>76</v>
      </c>
      <c r="AY235" s="258" t="s">
        <v>308</v>
      </c>
    </row>
    <row r="236" s="13" customFormat="1">
      <c r="A236" s="13"/>
      <c r="B236" s="234"/>
      <c r="C236" s="235"/>
      <c r="D236" s="236" t="s">
        <v>319</v>
      </c>
      <c r="E236" s="237" t="s">
        <v>19</v>
      </c>
      <c r="F236" s="238" t="s">
        <v>850</v>
      </c>
      <c r="G236" s="235"/>
      <c r="H236" s="239">
        <v>45</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83</v>
      </c>
      <c r="AY236" s="245" t="s">
        <v>308</v>
      </c>
    </row>
    <row r="237" s="2" customFormat="1" ht="24.15" customHeight="1">
      <c r="A237" s="41"/>
      <c r="B237" s="42"/>
      <c r="C237" s="216" t="s">
        <v>430</v>
      </c>
      <c r="D237" s="216" t="s">
        <v>310</v>
      </c>
      <c r="E237" s="217" t="s">
        <v>3372</v>
      </c>
      <c r="F237" s="218" t="s">
        <v>3373</v>
      </c>
      <c r="G237" s="219" t="s">
        <v>474</v>
      </c>
      <c r="H237" s="220">
        <v>17</v>
      </c>
      <c r="I237" s="221"/>
      <c r="J237" s="222">
        <f>ROUND(I237*H237,2)</f>
        <v>0</v>
      </c>
      <c r="K237" s="218" t="s">
        <v>314</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782</v>
      </c>
      <c r="AT237" s="227" t="s">
        <v>310</v>
      </c>
      <c r="AU237" s="227" t="s">
        <v>85</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782</v>
      </c>
      <c r="BM237" s="227" t="s">
        <v>4310</v>
      </c>
    </row>
    <row r="238" s="2" customFormat="1">
      <c r="A238" s="41"/>
      <c r="B238" s="42"/>
      <c r="C238" s="43"/>
      <c r="D238" s="229" t="s">
        <v>317</v>
      </c>
      <c r="E238" s="43"/>
      <c r="F238" s="230" t="s">
        <v>3375</v>
      </c>
      <c r="G238" s="43"/>
      <c r="H238" s="43"/>
      <c r="I238" s="231"/>
      <c r="J238" s="43"/>
      <c r="K238" s="43"/>
      <c r="L238" s="47"/>
      <c r="M238" s="232"/>
      <c r="N238" s="233"/>
      <c r="O238" s="87"/>
      <c r="P238" s="87"/>
      <c r="Q238" s="87"/>
      <c r="R238" s="87"/>
      <c r="S238" s="87"/>
      <c r="T238" s="88"/>
      <c r="U238" s="41"/>
      <c r="V238" s="41"/>
      <c r="W238" s="41"/>
      <c r="X238" s="41"/>
      <c r="Y238" s="41"/>
      <c r="Z238" s="41"/>
      <c r="AA238" s="41"/>
      <c r="AB238" s="41"/>
      <c r="AC238" s="41"/>
      <c r="AD238" s="41"/>
      <c r="AE238" s="41"/>
      <c r="AT238" s="20" t="s">
        <v>317</v>
      </c>
      <c r="AU238" s="20" t="s">
        <v>85</v>
      </c>
    </row>
    <row r="239" s="14" customFormat="1">
      <c r="A239" s="14"/>
      <c r="B239" s="249"/>
      <c r="C239" s="250"/>
      <c r="D239" s="236" t="s">
        <v>319</v>
      </c>
      <c r="E239" s="251" t="s">
        <v>19</v>
      </c>
      <c r="F239" s="252" t="s">
        <v>4311</v>
      </c>
      <c r="G239" s="250"/>
      <c r="H239" s="251" t="s">
        <v>19</v>
      </c>
      <c r="I239" s="253"/>
      <c r="J239" s="250"/>
      <c r="K239" s="250"/>
      <c r="L239" s="254"/>
      <c r="M239" s="255"/>
      <c r="N239" s="256"/>
      <c r="O239" s="256"/>
      <c r="P239" s="256"/>
      <c r="Q239" s="256"/>
      <c r="R239" s="256"/>
      <c r="S239" s="256"/>
      <c r="T239" s="257"/>
      <c r="U239" s="14"/>
      <c r="V239" s="14"/>
      <c r="W239" s="14"/>
      <c r="X239" s="14"/>
      <c r="Y239" s="14"/>
      <c r="Z239" s="14"/>
      <c r="AA239" s="14"/>
      <c r="AB239" s="14"/>
      <c r="AC239" s="14"/>
      <c r="AD239" s="14"/>
      <c r="AE239" s="14"/>
      <c r="AT239" s="258" t="s">
        <v>319</v>
      </c>
      <c r="AU239" s="258" t="s">
        <v>85</v>
      </c>
      <c r="AV239" s="14" t="s">
        <v>83</v>
      </c>
      <c r="AW239" s="14" t="s">
        <v>37</v>
      </c>
      <c r="AX239" s="14" t="s">
        <v>76</v>
      </c>
      <c r="AY239" s="258" t="s">
        <v>308</v>
      </c>
    </row>
    <row r="240" s="14" customFormat="1">
      <c r="A240" s="14"/>
      <c r="B240" s="249"/>
      <c r="C240" s="250"/>
      <c r="D240" s="236" t="s">
        <v>319</v>
      </c>
      <c r="E240" s="251" t="s">
        <v>19</v>
      </c>
      <c r="F240" s="252" t="s">
        <v>4312</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396</v>
      </c>
      <c r="G241" s="235"/>
      <c r="H241" s="239">
        <v>17</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83</v>
      </c>
      <c r="AY241" s="245" t="s">
        <v>308</v>
      </c>
    </row>
    <row r="242" s="2" customFormat="1" ht="24.15" customHeight="1">
      <c r="A242" s="41"/>
      <c r="B242" s="42"/>
      <c r="C242" s="216" t="s">
        <v>753</v>
      </c>
      <c r="D242" s="216" t="s">
        <v>310</v>
      </c>
      <c r="E242" s="217" t="s">
        <v>3393</v>
      </c>
      <c r="F242" s="218" t="s">
        <v>3394</v>
      </c>
      <c r="G242" s="219" t="s">
        <v>474</v>
      </c>
      <c r="H242" s="220">
        <v>40</v>
      </c>
      <c r="I242" s="221"/>
      <c r="J242" s="222">
        <f>ROUND(I242*H242,2)</f>
        <v>0</v>
      </c>
      <c r="K242" s="218" t="s">
        <v>314</v>
      </c>
      <c r="L242" s="47"/>
      <c r="M242" s="223" t="s">
        <v>19</v>
      </c>
      <c r="N242" s="224" t="s">
        <v>47</v>
      </c>
      <c r="O242" s="87"/>
      <c r="P242" s="225">
        <f>O242*H242</f>
        <v>0</v>
      </c>
      <c r="Q242" s="225">
        <v>0</v>
      </c>
      <c r="R242" s="225">
        <f>Q242*H242</f>
        <v>0</v>
      </c>
      <c r="S242" s="225">
        <v>0.0029399999999999999</v>
      </c>
      <c r="T242" s="226">
        <f>S242*H242</f>
        <v>0.1176</v>
      </c>
      <c r="U242" s="41"/>
      <c r="V242" s="41"/>
      <c r="W242" s="41"/>
      <c r="X242" s="41"/>
      <c r="Y242" s="41"/>
      <c r="Z242" s="41"/>
      <c r="AA242" s="41"/>
      <c r="AB242" s="41"/>
      <c r="AC242" s="41"/>
      <c r="AD242" s="41"/>
      <c r="AE242" s="41"/>
      <c r="AR242" s="227" t="s">
        <v>782</v>
      </c>
      <c r="AT242" s="227" t="s">
        <v>310</v>
      </c>
      <c r="AU242" s="227" t="s">
        <v>85</v>
      </c>
      <c r="AY242" s="20" t="s">
        <v>308</v>
      </c>
      <c r="BE242" s="228">
        <f>IF(N242="základní",J242,0)</f>
        <v>0</v>
      </c>
      <c r="BF242" s="228">
        <f>IF(N242="snížená",J242,0)</f>
        <v>0</v>
      </c>
      <c r="BG242" s="228">
        <f>IF(N242="zákl. přenesená",J242,0)</f>
        <v>0</v>
      </c>
      <c r="BH242" s="228">
        <f>IF(N242="sníž. přenesená",J242,0)</f>
        <v>0</v>
      </c>
      <c r="BI242" s="228">
        <f>IF(N242="nulová",J242,0)</f>
        <v>0</v>
      </c>
      <c r="BJ242" s="20" t="s">
        <v>83</v>
      </c>
      <c r="BK242" s="228">
        <f>ROUND(I242*H242,2)</f>
        <v>0</v>
      </c>
      <c r="BL242" s="20" t="s">
        <v>782</v>
      </c>
      <c r="BM242" s="227" t="s">
        <v>4313</v>
      </c>
    </row>
    <row r="243" s="2" customFormat="1">
      <c r="A243" s="41"/>
      <c r="B243" s="42"/>
      <c r="C243" s="43"/>
      <c r="D243" s="229" t="s">
        <v>317</v>
      </c>
      <c r="E243" s="43"/>
      <c r="F243" s="230" t="s">
        <v>3396</v>
      </c>
      <c r="G243" s="43"/>
      <c r="H243" s="43"/>
      <c r="I243" s="231"/>
      <c r="J243" s="43"/>
      <c r="K243" s="43"/>
      <c r="L243" s="47"/>
      <c r="M243" s="232"/>
      <c r="N243" s="233"/>
      <c r="O243" s="87"/>
      <c r="P243" s="87"/>
      <c r="Q243" s="87"/>
      <c r="R243" s="87"/>
      <c r="S243" s="87"/>
      <c r="T243" s="88"/>
      <c r="U243" s="41"/>
      <c r="V243" s="41"/>
      <c r="W243" s="41"/>
      <c r="X243" s="41"/>
      <c r="Y243" s="41"/>
      <c r="Z243" s="41"/>
      <c r="AA243" s="41"/>
      <c r="AB243" s="41"/>
      <c r="AC243" s="41"/>
      <c r="AD243" s="41"/>
      <c r="AE243" s="41"/>
      <c r="AT243" s="20" t="s">
        <v>317</v>
      </c>
      <c r="AU243" s="20" t="s">
        <v>85</v>
      </c>
    </row>
    <row r="244" s="14" customFormat="1">
      <c r="A244" s="14"/>
      <c r="B244" s="249"/>
      <c r="C244" s="250"/>
      <c r="D244" s="236" t="s">
        <v>319</v>
      </c>
      <c r="E244" s="251" t="s">
        <v>19</v>
      </c>
      <c r="F244" s="252" t="s">
        <v>3032</v>
      </c>
      <c r="G244" s="250"/>
      <c r="H244" s="251" t="s">
        <v>19</v>
      </c>
      <c r="I244" s="253"/>
      <c r="J244" s="250"/>
      <c r="K244" s="250"/>
      <c r="L244" s="254"/>
      <c r="M244" s="255"/>
      <c r="N244" s="256"/>
      <c r="O244" s="256"/>
      <c r="P244" s="256"/>
      <c r="Q244" s="256"/>
      <c r="R244" s="256"/>
      <c r="S244" s="256"/>
      <c r="T244" s="257"/>
      <c r="U244" s="14"/>
      <c r="V244" s="14"/>
      <c r="W244" s="14"/>
      <c r="X244" s="14"/>
      <c r="Y244" s="14"/>
      <c r="Z244" s="14"/>
      <c r="AA244" s="14"/>
      <c r="AB244" s="14"/>
      <c r="AC244" s="14"/>
      <c r="AD244" s="14"/>
      <c r="AE244" s="14"/>
      <c r="AT244" s="258" t="s">
        <v>319</v>
      </c>
      <c r="AU244" s="258" t="s">
        <v>85</v>
      </c>
      <c r="AV244" s="14" t="s">
        <v>83</v>
      </c>
      <c r="AW244" s="14" t="s">
        <v>37</v>
      </c>
      <c r="AX244" s="14" t="s">
        <v>76</v>
      </c>
      <c r="AY244" s="258" t="s">
        <v>308</v>
      </c>
    </row>
    <row r="245" s="14" customFormat="1">
      <c r="A245" s="14"/>
      <c r="B245" s="249"/>
      <c r="C245" s="250"/>
      <c r="D245" s="236" t="s">
        <v>319</v>
      </c>
      <c r="E245" s="251" t="s">
        <v>19</v>
      </c>
      <c r="F245" s="252" t="s">
        <v>3397</v>
      </c>
      <c r="G245" s="250"/>
      <c r="H245" s="251" t="s">
        <v>19</v>
      </c>
      <c r="I245" s="253"/>
      <c r="J245" s="250"/>
      <c r="K245" s="250"/>
      <c r="L245" s="254"/>
      <c r="M245" s="255"/>
      <c r="N245" s="256"/>
      <c r="O245" s="256"/>
      <c r="P245" s="256"/>
      <c r="Q245" s="256"/>
      <c r="R245" s="256"/>
      <c r="S245" s="256"/>
      <c r="T245" s="257"/>
      <c r="U245" s="14"/>
      <c r="V245" s="14"/>
      <c r="W245" s="14"/>
      <c r="X245" s="14"/>
      <c r="Y245" s="14"/>
      <c r="Z245" s="14"/>
      <c r="AA245" s="14"/>
      <c r="AB245" s="14"/>
      <c r="AC245" s="14"/>
      <c r="AD245" s="14"/>
      <c r="AE245" s="14"/>
      <c r="AT245" s="258" t="s">
        <v>319</v>
      </c>
      <c r="AU245" s="258" t="s">
        <v>85</v>
      </c>
      <c r="AV245" s="14" t="s">
        <v>83</v>
      </c>
      <c r="AW245" s="14" t="s">
        <v>37</v>
      </c>
      <c r="AX245" s="14" t="s">
        <v>76</v>
      </c>
      <c r="AY245" s="258" t="s">
        <v>308</v>
      </c>
    </row>
    <row r="246" s="13" customFormat="1">
      <c r="A246" s="13"/>
      <c r="B246" s="234"/>
      <c r="C246" s="235"/>
      <c r="D246" s="236" t="s">
        <v>319</v>
      </c>
      <c r="E246" s="237" t="s">
        <v>19</v>
      </c>
      <c r="F246" s="238" t="s">
        <v>740</v>
      </c>
      <c r="G246" s="235"/>
      <c r="H246" s="239">
        <v>40</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37</v>
      </c>
      <c r="AX246" s="13" t="s">
        <v>83</v>
      </c>
      <c r="AY246" s="245" t="s">
        <v>308</v>
      </c>
    </row>
    <row r="247" s="12" customFormat="1" ht="22.8" customHeight="1">
      <c r="A247" s="12"/>
      <c r="B247" s="200"/>
      <c r="C247" s="201"/>
      <c r="D247" s="202" t="s">
        <v>75</v>
      </c>
      <c r="E247" s="214" t="s">
        <v>3404</v>
      </c>
      <c r="F247" s="214" t="s">
        <v>3405</v>
      </c>
      <c r="G247" s="201"/>
      <c r="H247" s="201"/>
      <c r="I247" s="204"/>
      <c r="J247" s="215">
        <f>BK247</f>
        <v>0</v>
      </c>
      <c r="K247" s="201"/>
      <c r="L247" s="206"/>
      <c r="M247" s="207"/>
      <c r="N247" s="208"/>
      <c r="O247" s="208"/>
      <c r="P247" s="209">
        <f>SUM(P248:P325)</f>
        <v>0</v>
      </c>
      <c r="Q247" s="208"/>
      <c r="R247" s="209">
        <f>SUM(R248:R325)</f>
        <v>0.0021099999999999999</v>
      </c>
      <c r="S247" s="208"/>
      <c r="T247" s="210">
        <f>SUM(T248:T325)</f>
        <v>0</v>
      </c>
      <c r="U247" s="12"/>
      <c r="V247" s="12"/>
      <c r="W247" s="12"/>
      <c r="X247" s="12"/>
      <c r="Y247" s="12"/>
      <c r="Z247" s="12"/>
      <c r="AA247" s="12"/>
      <c r="AB247" s="12"/>
      <c r="AC247" s="12"/>
      <c r="AD247" s="12"/>
      <c r="AE247" s="12"/>
      <c r="AR247" s="211" t="s">
        <v>150</v>
      </c>
      <c r="AT247" s="212" t="s">
        <v>75</v>
      </c>
      <c r="AU247" s="212" t="s">
        <v>83</v>
      </c>
      <c r="AY247" s="211" t="s">
        <v>308</v>
      </c>
      <c r="BK247" s="213">
        <f>SUM(BK248:BK325)</f>
        <v>0</v>
      </c>
    </row>
    <row r="248" s="2" customFormat="1" ht="16.5" customHeight="1">
      <c r="A248" s="41"/>
      <c r="B248" s="42"/>
      <c r="C248" s="216" t="s">
        <v>596</v>
      </c>
      <c r="D248" s="216" t="s">
        <v>310</v>
      </c>
      <c r="E248" s="217" t="s">
        <v>3443</v>
      </c>
      <c r="F248" s="218" t="s">
        <v>3444</v>
      </c>
      <c r="G248" s="219" t="s">
        <v>323</v>
      </c>
      <c r="H248" s="220">
        <v>1</v>
      </c>
      <c r="I248" s="221"/>
      <c r="J248" s="222">
        <f>ROUND(I248*H248,2)</f>
        <v>0</v>
      </c>
      <c r="K248" s="218" t="s">
        <v>314</v>
      </c>
      <c r="L248" s="47"/>
      <c r="M248" s="223" t="s">
        <v>19</v>
      </c>
      <c r="N248" s="224" t="s">
        <v>47</v>
      </c>
      <c r="O248" s="87"/>
      <c r="P248" s="225">
        <f>O248*H248</f>
        <v>0</v>
      </c>
      <c r="Q248" s="225">
        <v>0.00012999999999999999</v>
      </c>
      <c r="R248" s="225">
        <f>Q248*H248</f>
        <v>0.00012999999999999999</v>
      </c>
      <c r="S248" s="225">
        <v>0</v>
      </c>
      <c r="T248" s="226">
        <f>S248*H248</f>
        <v>0</v>
      </c>
      <c r="U248" s="41"/>
      <c r="V248" s="41"/>
      <c r="W248" s="41"/>
      <c r="X248" s="41"/>
      <c r="Y248" s="41"/>
      <c r="Z248" s="41"/>
      <c r="AA248" s="41"/>
      <c r="AB248" s="41"/>
      <c r="AC248" s="41"/>
      <c r="AD248" s="41"/>
      <c r="AE248" s="41"/>
      <c r="AR248" s="227" t="s">
        <v>782</v>
      </c>
      <c r="AT248" s="227" t="s">
        <v>310</v>
      </c>
      <c r="AU248" s="227" t="s">
        <v>85</v>
      </c>
      <c r="AY248" s="20" t="s">
        <v>308</v>
      </c>
      <c r="BE248" s="228">
        <f>IF(N248="základní",J248,0)</f>
        <v>0</v>
      </c>
      <c r="BF248" s="228">
        <f>IF(N248="snížená",J248,0)</f>
        <v>0</v>
      </c>
      <c r="BG248" s="228">
        <f>IF(N248="zákl. přenesená",J248,0)</f>
        <v>0</v>
      </c>
      <c r="BH248" s="228">
        <f>IF(N248="sníž. přenesená",J248,0)</f>
        <v>0</v>
      </c>
      <c r="BI248" s="228">
        <f>IF(N248="nulová",J248,0)</f>
        <v>0</v>
      </c>
      <c r="BJ248" s="20" t="s">
        <v>83</v>
      </c>
      <c r="BK248" s="228">
        <f>ROUND(I248*H248,2)</f>
        <v>0</v>
      </c>
      <c r="BL248" s="20" t="s">
        <v>782</v>
      </c>
      <c r="BM248" s="227" t="s">
        <v>4314</v>
      </c>
    </row>
    <row r="249" s="2" customFormat="1">
      <c r="A249" s="41"/>
      <c r="B249" s="42"/>
      <c r="C249" s="43"/>
      <c r="D249" s="229" t="s">
        <v>317</v>
      </c>
      <c r="E249" s="43"/>
      <c r="F249" s="230" t="s">
        <v>3446</v>
      </c>
      <c r="G249" s="43"/>
      <c r="H249" s="43"/>
      <c r="I249" s="231"/>
      <c r="J249" s="43"/>
      <c r="K249" s="43"/>
      <c r="L249" s="47"/>
      <c r="M249" s="232"/>
      <c r="N249" s="233"/>
      <c r="O249" s="87"/>
      <c r="P249" s="87"/>
      <c r="Q249" s="87"/>
      <c r="R249" s="87"/>
      <c r="S249" s="87"/>
      <c r="T249" s="88"/>
      <c r="U249" s="41"/>
      <c r="V249" s="41"/>
      <c r="W249" s="41"/>
      <c r="X249" s="41"/>
      <c r="Y249" s="41"/>
      <c r="Z249" s="41"/>
      <c r="AA249" s="41"/>
      <c r="AB249" s="41"/>
      <c r="AC249" s="41"/>
      <c r="AD249" s="41"/>
      <c r="AE249" s="41"/>
      <c r="AT249" s="20" t="s">
        <v>317</v>
      </c>
      <c r="AU249" s="20" t="s">
        <v>85</v>
      </c>
    </row>
    <row r="250" s="14" customFormat="1">
      <c r="A250" s="14"/>
      <c r="B250" s="249"/>
      <c r="C250" s="250"/>
      <c r="D250" s="236" t="s">
        <v>319</v>
      </c>
      <c r="E250" s="251" t="s">
        <v>19</v>
      </c>
      <c r="F250" s="252" t="s">
        <v>3032</v>
      </c>
      <c r="G250" s="250"/>
      <c r="H250" s="251" t="s">
        <v>19</v>
      </c>
      <c r="I250" s="253"/>
      <c r="J250" s="250"/>
      <c r="K250" s="250"/>
      <c r="L250" s="254"/>
      <c r="M250" s="255"/>
      <c r="N250" s="256"/>
      <c r="O250" s="256"/>
      <c r="P250" s="256"/>
      <c r="Q250" s="256"/>
      <c r="R250" s="256"/>
      <c r="S250" s="256"/>
      <c r="T250" s="257"/>
      <c r="U250" s="14"/>
      <c r="V250" s="14"/>
      <c r="W250" s="14"/>
      <c r="X250" s="14"/>
      <c r="Y250" s="14"/>
      <c r="Z250" s="14"/>
      <c r="AA250" s="14"/>
      <c r="AB250" s="14"/>
      <c r="AC250" s="14"/>
      <c r="AD250" s="14"/>
      <c r="AE250" s="14"/>
      <c r="AT250" s="258" t="s">
        <v>319</v>
      </c>
      <c r="AU250" s="258" t="s">
        <v>85</v>
      </c>
      <c r="AV250" s="14" t="s">
        <v>83</v>
      </c>
      <c r="AW250" s="14" t="s">
        <v>37</v>
      </c>
      <c r="AX250" s="14" t="s">
        <v>76</v>
      </c>
      <c r="AY250" s="258" t="s">
        <v>308</v>
      </c>
    </row>
    <row r="251" s="14" customFormat="1">
      <c r="A251" s="14"/>
      <c r="B251" s="249"/>
      <c r="C251" s="250"/>
      <c r="D251" s="236" t="s">
        <v>319</v>
      </c>
      <c r="E251" s="251" t="s">
        <v>19</v>
      </c>
      <c r="F251" s="252" t="s">
        <v>3229</v>
      </c>
      <c r="G251" s="250"/>
      <c r="H251" s="251" t="s">
        <v>19</v>
      </c>
      <c r="I251" s="253"/>
      <c r="J251" s="250"/>
      <c r="K251" s="250"/>
      <c r="L251" s="254"/>
      <c r="M251" s="255"/>
      <c r="N251" s="256"/>
      <c r="O251" s="256"/>
      <c r="P251" s="256"/>
      <c r="Q251" s="256"/>
      <c r="R251" s="256"/>
      <c r="S251" s="256"/>
      <c r="T251" s="257"/>
      <c r="U251" s="14"/>
      <c r="V251" s="14"/>
      <c r="W251" s="14"/>
      <c r="X251" s="14"/>
      <c r="Y251" s="14"/>
      <c r="Z251" s="14"/>
      <c r="AA251" s="14"/>
      <c r="AB251" s="14"/>
      <c r="AC251" s="14"/>
      <c r="AD251" s="14"/>
      <c r="AE251" s="14"/>
      <c r="AT251" s="258" t="s">
        <v>319</v>
      </c>
      <c r="AU251" s="258" t="s">
        <v>85</v>
      </c>
      <c r="AV251" s="14" t="s">
        <v>83</v>
      </c>
      <c r="AW251" s="14" t="s">
        <v>37</v>
      </c>
      <c r="AX251" s="14" t="s">
        <v>76</v>
      </c>
      <c r="AY251" s="258" t="s">
        <v>308</v>
      </c>
    </row>
    <row r="252" s="14" customFormat="1">
      <c r="A252" s="14"/>
      <c r="B252" s="249"/>
      <c r="C252" s="250"/>
      <c r="D252" s="236" t="s">
        <v>319</v>
      </c>
      <c r="E252" s="251" t="s">
        <v>19</v>
      </c>
      <c r="F252" s="252" t="s">
        <v>3447</v>
      </c>
      <c r="G252" s="250"/>
      <c r="H252" s="251" t="s">
        <v>19</v>
      </c>
      <c r="I252" s="253"/>
      <c r="J252" s="250"/>
      <c r="K252" s="250"/>
      <c r="L252" s="254"/>
      <c r="M252" s="255"/>
      <c r="N252" s="256"/>
      <c r="O252" s="256"/>
      <c r="P252" s="256"/>
      <c r="Q252" s="256"/>
      <c r="R252" s="256"/>
      <c r="S252" s="256"/>
      <c r="T252" s="257"/>
      <c r="U252" s="14"/>
      <c r="V252" s="14"/>
      <c r="W252" s="14"/>
      <c r="X252" s="14"/>
      <c r="Y252" s="14"/>
      <c r="Z252" s="14"/>
      <c r="AA252" s="14"/>
      <c r="AB252" s="14"/>
      <c r="AC252" s="14"/>
      <c r="AD252" s="14"/>
      <c r="AE252" s="14"/>
      <c r="AT252" s="258" t="s">
        <v>319</v>
      </c>
      <c r="AU252" s="258" t="s">
        <v>85</v>
      </c>
      <c r="AV252" s="14" t="s">
        <v>83</v>
      </c>
      <c r="AW252" s="14" t="s">
        <v>37</v>
      </c>
      <c r="AX252" s="14" t="s">
        <v>76</v>
      </c>
      <c r="AY252" s="258" t="s">
        <v>308</v>
      </c>
    </row>
    <row r="253" s="13" customFormat="1">
      <c r="A253" s="13"/>
      <c r="B253" s="234"/>
      <c r="C253" s="235"/>
      <c r="D253" s="236" t="s">
        <v>319</v>
      </c>
      <c r="E253" s="237" t="s">
        <v>19</v>
      </c>
      <c r="F253" s="238" t="s">
        <v>83</v>
      </c>
      <c r="G253" s="235"/>
      <c r="H253" s="239">
        <v>1</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83</v>
      </c>
      <c r="AY253" s="245" t="s">
        <v>308</v>
      </c>
    </row>
    <row r="254" s="2" customFormat="1" ht="16.5" customHeight="1">
      <c r="A254" s="41"/>
      <c r="B254" s="42"/>
      <c r="C254" s="280" t="s">
        <v>759</v>
      </c>
      <c r="D254" s="280" t="s">
        <v>1137</v>
      </c>
      <c r="E254" s="281" t="s">
        <v>3448</v>
      </c>
      <c r="F254" s="282" t="s">
        <v>3449</v>
      </c>
      <c r="G254" s="283" t="s">
        <v>323</v>
      </c>
      <c r="H254" s="284">
        <v>1</v>
      </c>
      <c r="I254" s="285"/>
      <c r="J254" s="286">
        <f>ROUND(I254*H254,2)</f>
        <v>0</v>
      </c>
      <c r="K254" s="282" t="s">
        <v>3254</v>
      </c>
      <c r="L254" s="287"/>
      <c r="M254" s="288" t="s">
        <v>19</v>
      </c>
      <c r="N254" s="289" t="s">
        <v>47</v>
      </c>
      <c r="O254" s="87"/>
      <c r="P254" s="225">
        <f>O254*H254</f>
        <v>0</v>
      </c>
      <c r="Q254" s="225">
        <v>0</v>
      </c>
      <c r="R254" s="225">
        <f>Q254*H254</f>
        <v>0</v>
      </c>
      <c r="S254" s="225">
        <v>0</v>
      </c>
      <c r="T254" s="226">
        <f>S254*H254</f>
        <v>0</v>
      </c>
      <c r="U254" s="41"/>
      <c r="V254" s="41"/>
      <c r="W254" s="41"/>
      <c r="X254" s="41"/>
      <c r="Y254" s="41"/>
      <c r="Z254" s="41"/>
      <c r="AA254" s="41"/>
      <c r="AB254" s="41"/>
      <c r="AC254" s="41"/>
      <c r="AD254" s="41"/>
      <c r="AE254" s="41"/>
      <c r="AR254" s="227" t="s">
        <v>3255</v>
      </c>
      <c r="AT254" s="227" t="s">
        <v>1137</v>
      </c>
      <c r="AU254" s="227" t="s">
        <v>85</v>
      </c>
      <c r="AY254" s="20" t="s">
        <v>308</v>
      </c>
      <c r="BE254" s="228">
        <f>IF(N254="základní",J254,0)</f>
        <v>0</v>
      </c>
      <c r="BF254" s="228">
        <f>IF(N254="snížená",J254,0)</f>
        <v>0</v>
      </c>
      <c r="BG254" s="228">
        <f>IF(N254="zákl. přenesená",J254,0)</f>
        <v>0</v>
      </c>
      <c r="BH254" s="228">
        <f>IF(N254="sníž. přenesená",J254,0)</f>
        <v>0</v>
      </c>
      <c r="BI254" s="228">
        <f>IF(N254="nulová",J254,0)</f>
        <v>0</v>
      </c>
      <c r="BJ254" s="20" t="s">
        <v>83</v>
      </c>
      <c r="BK254" s="228">
        <f>ROUND(I254*H254,2)</f>
        <v>0</v>
      </c>
      <c r="BL254" s="20" t="s">
        <v>782</v>
      </c>
      <c r="BM254" s="227" t="s">
        <v>4315</v>
      </c>
    </row>
    <row r="255" s="14" customFormat="1">
      <c r="A255" s="14"/>
      <c r="B255" s="249"/>
      <c r="C255" s="250"/>
      <c r="D255" s="236" t="s">
        <v>319</v>
      </c>
      <c r="E255" s="251" t="s">
        <v>19</v>
      </c>
      <c r="F255" s="252" t="s">
        <v>3032</v>
      </c>
      <c r="G255" s="250"/>
      <c r="H255" s="251" t="s">
        <v>19</v>
      </c>
      <c r="I255" s="253"/>
      <c r="J255" s="250"/>
      <c r="K255" s="250"/>
      <c r="L255" s="254"/>
      <c r="M255" s="255"/>
      <c r="N255" s="256"/>
      <c r="O255" s="256"/>
      <c r="P255" s="256"/>
      <c r="Q255" s="256"/>
      <c r="R255" s="256"/>
      <c r="S255" s="256"/>
      <c r="T255" s="257"/>
      <c r="U255" s="14"/>
      <c r="V255" s="14"/>
      <c r="W255" s="14"/>
      <c r="X255" s="14"/>
      <c r="Y255" s="14"/>
      <c r="Z255" s="14"/>
      <c r="AA255" s="14"/>
      <c r="AB255" s="14"/>
      <c r="AC255" s="14"/>
      <c r="AD255" s="14"/>
      <c r="AE255" s="14"/>
      <c r="AT255" s="258" t="s">
        <v>319</v>
      </c>
      <c r="AU255" s="258" t="s">
        <v>85</v>
      </c>
      <c r="AV255" s="14" t="s">
        <v>83</v>
      </c>
      <c r="AW255" s="14" t="s">
        <v>37</v>
      </c>
      <c r="AX255" s="14" t="s">
        <v>76</v>
      </c>
      <c r="AY255" s="258" t="s">
        <v>308</v>
      </c>
    </row>
    <row r="256" s="14" customFormat="1">
      <c r="A256" s="14"/>
      <c r="B256" s="249"/>
      <c r="C256" s="250"/>
      <c r="D256" s="236" t="s">
        <v>319</v>
      </c>
      <c r="E256" s="251" t="s">
        <v>19</v>
      </c>
      <c r="F256" s="252" t="s">
        <v>3229</v>
      </c>
      <c r="G256" s="250"/>
      <c r="H256" s="251" t="s">
        <v>19</v>
      </c>
      <c r="I256" s="253"/>
      <c r="J256" s="250"/>
      <c r="K256" s="250"/>
      <c r="L256" s="254"/>
      <c r="M256" s="255"/>
      <c r="N256" s="256"/>
      <c r="O256" s="256"/>
      <c r="P256" s="256"/>
      <c r="Q256" s="256"/>
      <c r="R256" s="256"/>
      <c r="S256" s="256"/>
      <c r="T256" s="257"/>
      <c r="U256" s="14"/>
      <c r="V256" s="14"/>
      <c r="W256" s="14"/>
      <c r="X256" s="14"/>
      <c r="Y256" s="14"/>
      <c r="Z256" s="14"/>
      <c r="AA256" s="14"/>
      <c r="AB256" s="14"/>
      <c r="AC256" s="14"/>
      <c r="AD256" s="14"/>
      <c r="AE256" s="14"/>
      <c r="AT256" s="258" t="s">
        <v>319</v>
      </c>
      <c r="AU256" s="258" t="s">
        <v>85</v>
      </c>
      <c r="AV256" s="14" t="s">
        <v>83</v>
      </c>
      <c r="AW256" s="14" t="s">
        <v>37</v>
      </c>
      <c r="AX256" s="14" t="s">
        <v>76</v>
      </c>
      <c r="AY256" s="258" t="s">
        <v>308</v>
      </c>
    </row>
    <row r="257" s="14" customFormat="1">
      <c r="A257" s="14"/>
      <c r="B257" s="249"/>
      <c r="C257" s="250"/>
      <c r="D257" s="236" t="s">
        <v>319</v>
      </c>
      <c r="E257" s="251" t="s">
        <v>19</v>
      </c>
      <c r="F257" s="252" t="s">
        <v>3451</v>
      </c>
      <c r="G257" s="250"/>
      <c r="H257" s="251" t="s">
        <v>19</v>
      </c>
      <c r="I257" s="253"/>
      <c r="J257" s="250"/>
      <c r="K257" s="250"/>
      <c r="L257" s="254"/>
      <c r="M257" s="255"/>
      <c r="N257" s="256"/>
      <c r="O257" s="256"/>
      <c r="P257" s="256"/>
      <c r="Q257" s="256"/>
      <c r="R257" s="256"/>
      <c r="S257" s="256"/>
      <c r="T257" s="257"/>
      <c r="U257" s="14"/>
      <c r="V257" s="14"/>
      <c r="W257" s="14"/>
      <c r="X257" s="14"/>
      <c r="Y257" s="14"/>
      <c r="Z257" s="14"/>
      <c r="AA257" s="14"/>
      <c r="AB257" s="14"/>
      <c r="AC257" s="14"/>
      <c r="AD257" s="14"/>
      <c r="AE257" s="14"/>
      <c r="AT257" s="258" t="s">
        <v>319</v>
      </c>
      <c r="AU257" s="258" t="s">
        <v>85</v>
      </c>
      <c r="AV257" s="14" t="s">
        <v>83</v>
      </c>
      <c r="AW257" s="14" t="s">
        <v>37</v>
      </c>
      <c r="AX257" s="14" t="s">
        <v>76</v>
      </c>
      <c r="AY257" s="258" t="s">
        <v>308</v>
      </c>
    </row>
    <row r="258" s="13" customFormat="1">
      <c r="A258" s="13"/>
      <c r="B258" s="234"/>
      <c r="C258" s="235"/>
      <c r="D258" s="236" t="s">
        <v>319</v>
      </c>
      <c r="E258" s="237" t="s">
        <v>19</v>
      </c>
      <c r="F258" s="238" t="s">
        <v>83</v>
      </c>
      <c r="G258" s="235"/>
      <c r="H258" s="239">
        <v>1</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83</v>
      </c>
      <c r="AY258" s="245" t="s">
        <v>308</v>
      </c>
    </row>
    <row r="259" s="2" customFormat="1" ht="24.15" customHeight="1">
      <c r="A259" s="41"/>
      <c r="B259" s="42"/>
      <c r="C259" s="216" t="s">
        <v>606</v>
      </c>
      <c r="D259" s="216" t="s">
        <v>310</v>
      </c>
      <c r="E259" s="217" t="s">
        <v>3452</v>
      </c>
      <c r="F259" s="218" t="s">
        <v>3453</v>
      </c>
      <c r="G259" s="219" t="s">
        <v>323</v>
      </c>
      <c r="H259" s="220">
        <v>3</v>
      </c>
      <c r="I259" s="221"/>
      <c r="J259" s="222">
        <f>ROUND(I259*H259,2)</f>
        <v>0</v>
      </c>
      <c r="K259" s="218" t="s">
        <v>314</v>
      </c>
      <c r="L259" s="47"/>
      <c r="M259" s="223" t="s">
        <v>19</v>
      </c>
      <c r="N259" s="224" t="s">
        <v>47</v>
      </c>
      <c r="O259" s="87"/>
      <c r="P259" s="225">
        <f>O259*H259</f>
        <v>0</v>
      </c>
      <c r="Q259" s="225">
        <v>0</v>
      </c>
      <c r="R259" s="225">
        <f>Q259*H259</f>
        <v>0</v>
      </c>
      <c r="S259" s="225">
        <v>0</v>
      </c>
      <c r="T259" s="226">
        <f>S259*H259</f>
        <v>0</v>
      </c>
      <c r="U259" s="41"/>
      <c r="V259" s="41"/>
      <c r="W259" s="41"/>
      <c r="X259" s="41"/>
      <c r="Y259" s="41"/>
      <c r="Z259" s="41"/>
      <c r="AA259" s="41"/>
      <c r="AB259" s="41"/>
      <c r="AC259" s="41"/>
      <c r="AD259" s="41"/>
      <c r="AE259" s="41"/>
      <c r="AR259" s="227" t="s">
        <v>782</v>
      </c>
      <c r="AT259" s="227" t="s">
        <v>310</v>
      </c>
      <c r="AU259" s="227" t="s">
        <v>85</v>
      </c>
      <c r="AY259" s="20" t="s">
        <v>308</v>
      </c>
      <c r="BE259" s="228">
        <f>IF(N259="základní",J259,0)</f>
        <v>0</v>
      </c>
      <c r="BF259" s="228">
        <f>IF(N259="snížená",J259,0)</f>
        <v>0</v>
      </c>
      <c r="BG259" s="228">
        <f>IF(N259="zákl. přenesená",J259,0)</f>
        <v>0</v>
      </c>
      <c r="BH259" s="228">
        <f>IF(N259="sníž. přenesená",J259,0)</f>
        <v>0</v>
      </c>
      <c r="BI259" s="228">
        <f>IF(N259="nulová",J259,0)</f>
        <v>0</v>
      </c>
      <c r="BJ259" s="20" t="s">
        <v>83</v>
      </c>
      <c r="BK259" s="228">
        <f>ROUND(I259*H259,2)</f>
        <v>0</v>
      </c>
      <c r="BL259" s="20" t="s">
        <v>782</v>
      </c>
      <c r="BM259" s="227" t="s">
        <v>4316</v>
      </c>
    </row>
    <row r="260" s="2" customFormat="1">
      <c r="A260" s="41"/>
      <c r="B260" s="42"/>
      <c r="C260" s="43"/>
      <c r="D260" s="229" t="s">
        <v>317</v>
      </c>
      <c r="E260" s="43"/>
      <c r="F260" s="230" t="s">
        <v>3455</v>
      </c>
      <c r="G260" s="43"/>
      <c r="H260" s="43"/>
      <c r="I260" s="231"/>
      <c r="J260" s="43"/>
      <c r="K260" s="43"/>
      <c r="L260" s="47"/>
      <c r="M260" s="232"/>
      <c r="N260" s="233"/>
      <c r="O260" s="87"/>
      <c r="P260" s="87"/>
      <c r="Q260" s="87"/>
      <c r="R260" s="87"/>
      <c r="S260" s="87"/>
      <c r="T260" s="88"/>
      <c r="U260" s="41"/>
      <c r="V260" s="41"/>
      <c r="W260" s="41"/>
      <c r="X260" s="41"/>
      <c r="Y260" s="41"/>
      <c r="Z260" s="41"/>
      <c r="AA260" s="41"/>
      <c r="AB260" s="41"/>
      <c r="AC260" s="41"/>
      <c r="AD260" s="41"/>
      <c r="AE260" s="41"/>
      <c r="AT260" s="20" t="s">
        <v>317</v>
      </c>
      <c r="AU260" s="20" t="s">
        <v>85</v>
      </c>
    </row>
    <row r="261" s="14" customFormat="1">
      <c r="A261" s="14"/>
      <c r="B261" s="249"/>
      <c r="C261" s="250"/>
      <c r="D261" s="236" t="s">
        <v>319</v>
      </c>
      <c r="E261" s="251" t="s">
        <v>19</v>
      </c>
      <c r="F261" s="252" t="s">
        <v>3229</v>
      </c>
      <c r="G261" s="250"/>
      <c r="H261" s="251" t="s">
        <v>19</v>
      </c>
      <c r="I261" s="253"/>
      <c r="J261" s="250"/>
      <c r="K261" s="250"/>
      <c r="L261" s="254"/>
      <c r="M261" s="255"/>
      <c r="N261" s="256"/>
      <c r="O261" s="256"/>
      <c r="P261" s="256"/>
      <c r="Q261" s="256"/>
      <c r="R261" s="256"/>
      <c r="S261" s="256"/>
      <c r="T261" s="257"/>
      <c r="U261" s="14"/>
      <c r="V261" s="14"/>
      <c r="W261" s="14"/>
      <c r="X261" s="14"/>
      <c r="Y261" s="14"/>
      <c r="Z261" s="14"/>
      <c r="AA261" s="14"/>
      <c r="AB261" s="14"/>
      <c r="AC261" s="14"/>
      <c r="AD261" s="14"/>
      <c r="AE261" s="14"/>
      <c r="AT261" s="258" t="s">
        <v>319</v>
      </c>
      <c r="AU261" s="258" t="s">
        <v>85</v>
      </c>
      <c r="AV261" s="14" t="s">
        <v>83</v>
      </c>
      <c r="AW261" s="14" t="s">
        <v>37</v>
      </c>
      <c r="AX261" s="14" t="s">
        <v>76</v>
      </c>
      <c r="AY261" s="258" t="s">
        <v>308</v>
      </c>
    </row>
    <row r="262" s="14" customFormat="1">
      <c r="A262" s="14"/>
      <c r="B262" s="249"/>
      <c r="C262" s="250"/>
      <c r="D262" s="236" t="s">
        <v>319</v>
      </c>
      <c r="E262" s="251" t="s">
        <v>19</v>
      </c>
      <c r="F262" s="252" t="s">
        <v>4317</v>
      </c>
      <c r="G262" s="250"/>
      <c r="H262" s="251" t="s">
        <v>19</v>
      </c>
      <c r="I262" s="253"/>
      <c r="J262" s="250"/>
      <c r="K262" s="250"/>
      <c r="L262" s="254"/>
      <c r="M262" s="255"/>
      <c r="N262" s="256"/>
      <c r="O262" s="256"/>
      <c r="P262" s="256"/>
      <c r="Q262" s="256"/>
      <c r="R262" s="256"/>
      <c r="S262" s="256"/>
      <c r="T262" s="257"/>
      <c r="U262" s="14"/>
      <c r="V262" s="14"/>
      <c r="W262" s="14"/>
      <c r="X262" s="14"/>
      <c r="Y262" s="14"/>
      <c r="Z262" s="14"/>
      <c r="AA262" s="14"/>
      <c r="AB262" s="14"/>
      <c r="AC262" s="14"/>
      <c r="AD262" s="14"/>
      <c r="AE262" s="14"/>
      <c r="AT262" s="258" t="s">
        <v>319</v>
      </c>
      <c r="AU262" s="258" t="s">
        <v>85</v>
      </c>
      <c r="AV262" s="14" t="s">
        <v>83</v>
      </c>
      <c r="AW262" s="14" t="s">
        <v>37</v>
      </c>
      <c r="AX262" s="14" t="s">
        <v>76</v>
      </c>
      <c r="AY262" s="258" t="s">
        <v>308</v>
      </c>
    </row>
    <row r="263" s="13" customFormat="1">
      <c r="A263" s="13"/>
      <c r="B263" s="234"/>
      <c r="C263" s="235"/>
      <c r="D263" s="236" t="s">
        <v>319</v>
      </c>
      <c r="E263" s="237" t="s">
        <v>19</v>
      </c>
      <c r="F263" s="238" t="s">
        <v>83</v>
      </c>
      <c r="G263" s="235"/>
      <c r="H263" s="239">
        <v>1</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76</v>
      </c>
      <c r="AY263" s="245" t="s">
        <v>308</v>
      </c>
    </row>
    <row r="264" s="14" customFormat="1">
      <c r="A264" s="14"/>
      <c r="B264" s="249"/>
      <c r="C264" s="250"/>
      <c r="D264" s="236" t="s">
        <v>319</v>
      </c>
      <c r="E264" s="251" t="s">
        <v>19</v>
      </c>
      <c r="F264" s="252" t="s">
        <v>4318</v>
      </c>
      <c r="G264" s="250"/>
      <c r="H264" s="251" t="s">
        <v>19</v>
      </c>
      <c r="I264" s="253"/>
      <c r="J264" s="250"/>
      <c r="K264" s="250"/>
      <c r="L264" s="254"/>
      <c r="M264" s="255"/>
      <c r="N264" s="256"/>
      <c r="O264" s="256"/>
      <c r="P264" s="256"/>
      <c r="Q264" s="256"/>
      <c r="R264" s="256"/>
      <c r="S264" s="256"/>
      <c r="T264" s="257"/>
      <c r="U264" s="14"/>
      <c r="V264" s="14"/>
      <c r="W264" s="14"/>
      <c r="X264" s="14"/>
      <c r="Y264" s="14"/>
      <c r="Z264" s="14"/>
      <c r="AA264" s="14"/>
      <c r="AB264" s="14"/>
      <c r="AC264" s="14"/>
      <c r="AD264" s="14"/>
      <c r="AE264" s="14"/>
      <c r="AT264" s="258" t="s">
        <v>319</v>
      </c>
      <c r="AU264" s="258" t="s">
        <v>85</v>
      </c>
      <c r="AV264" s="14" t="s">
        <v>83</v>
      </c>
      <c r="AW264" s="14" t="s">
        <v>37</v>
      </c>
      <c r="AX264" s="14" t="s">
        <v>76</v>
      </c>
      <c r="AY264" s="258" t="s">
        <v>308</v>
      </c>
    </row>
    <row r="265" s="13" customFormat="1">
      <c r="A265" s="13"/>
      <c r="B265" s="234"/>
      <c r="C265" s="235"/>
      <c r="D265" s="236" t="s">
        <v>319</v>
      </c>
      <c r="E265" s="237" t="s">
        <v>19</v>
      </c>
      <c r="F265" s="238" t="s">
        <v>85</v>
      </c>
      <c r="G265" s="235"/>
      <c r="H265" s="239">
        <v>2</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76</v>
      </c>
      <c r="AY265" s="245" t="s">
        <v>308</v>
      </c>
    </row>
    <row r="266" s="15" customFormat="1">
      <c r="A266" s="15"/>
      <c r="B266" s="259"/>
      <c r="C266" s="260"/>
      <c r="D266" s="236" t="s">
        <v>319</v>
      </c>
      <c r="E266" s="261" t="s">
        <v>19</v>
      </c>
      <c r="F266" s="262" t="s">
        <v>448</v>
      </c>
      <c r="G266" s="260"/>
      <c r="H266" s="263">
        <v>3</v>
      </c>
      <c r="I266" s="264"/>
      <c r="J266" s="260"/>
      <c r="K266" s="260"/>
      <c r="L266" s="265"/>
      <c r="M266" s="266"/>
      <c r="N266" s="267"/>
      <c r="O266" s="267"/>
      <c r="P266" s="267"/>
      <c r="Q266" s="267"/>
      <c r="R266" s="267"/>
      <c r="S266" s="267"/>
      <c r="T266" s="268"/>
      <c r="U266" s="15"/>
      <c r="V266" s="15"/>
      <c r="W266" s="15"/>
      <c r="X266" s="15"/>
      <c r="Y266" s="15"/>
      <c r="Z266" s="15"/>
      <c r="AA266" s="15"/>
      <c r="AB266" s="15"/>
      <c r="AC266" s="15"/>
      <c r="AD266" s="15"/>
      <c r="AE266" s="15"/>
      <c r="AT266" s="269" t="s">
        <v>319</v>
      </c>
      <c r="AU266" s="269" t="s">
        <v>85</v>
      </c>
      <c r="AV266" s="15" t="s">
        <v>315</v>
      </c>
      <c r="AW266" s="15" t="s">
        <v>37</v>
      </c>
      <c r="AX266" s="15" t="s">
        <v>83</v>
      </c>
      <c r="AY266" s="269" t="s">
        <v>308</v>
      </c>
    </row>
    <row r="267" s="2" customFormat="1" ht="16.5" customHeight="1">
      <c r="A267" s="41"/>
      <c r="B267" s="42"/>
      <c r="C267" s="280" t="s">
        <v>765</v>
      </c>
      <c r="D267" s="280" t="s">
        <v>1137</v>
      </c>
      <c r="E267" s="281" t="s">
        <v>3458</v>
      </c>
      <c r="F267" s="282" t="s">
        <v>3459</v>
      </c>
      <c r="G267" s="283" t="s">
        <v>323</v>
      </c>
      <c r="H267" s="284">
        <v>3</v>
      </c>
      <c r="I267" s="285"/>
      <c r="J267" s="286">
        <f>ROUND(I267*H267,2)</f>
        <v>0</v>
      </c>
      <c r="K267" s="282" t="s">
        <v>314</v>
      </c>
      <c r="L267" s="287"/>
      <c r="M267" s="288" t="s">
        <v>19</v>
      </c>
      <c r="N267" s="289" t="s">
        <v>47</v>
      </c>
      <c r="O267" s="87"/>
      <c r="P267" s="225">
        <f>O267*H267</f>
        <v>0</v>
      </c>
      <c r="Q267" s="225">
        <v>0</v>
      </c>
      <c r="R267" s="225">
        <f>Q267*H267</f>
        <v>0</v>
      </c>
      <c r="S267" s="225">
        <v>0</v>
      </c>
      <c r="T267" s="226">
        <f>S267*H267</f>
        <v>0</v>
      </c>
      <c r="U267" s="41"/>
      <c r="V267" s="41"/>
      <c r="W267" s="41"/>
      <c r="X267" s="41"/>
      <c r="Y267" s="41"/>
      <c r="Z267" s="41"/>
      <c r="AA267" s="41"/>
      <c r="AB267" s="41"/>
      <c r="AC267" s="41"/>
      <c r="AD267" s="41"/>
      <c r="AE267" s="41"/>
      <c r="AR267" s="227" t="s">
        <v>3255</v>
      </c>
      <c r="AT267" s="227" t="s">
        <v>1137</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782</v>
      </c>
      <c r="BM267" s="227" t="s">
        <v>4319</v>
      </c>
    </row>
    <row r="268" s="14" customFormat="1">
      <c r="A268" s="14"/>
      <c r="B268" s="249"/>
      <c r="C268" s="250"/>
      <c r="D268" s="236" t="s">
        <v>319</v>
      </c>
      <c r="E268" s="251" t="s">
        <v>19</v>
      </c>
      <c r="F268" s="252" t="s">
        <v>3229</v>
      </c>
      <c r="G268" s="250"/>
      <c r="H268" s="251" t="s">
        <v>19</v>
      </c>
      <c r="I268" s="253"/>
      <c r="J268" s="250"/>
      <c r="K268" s="250"/>
      <c r="L268" s="254"/>
      <c r="M268" s="255"/>
      <c r="N268" s="256"/>
      <c r="O268" s="256"/>
      <c r="P268" s="256"/>
      <c r="Q268" s="256"/>
      <c r="R268" s="256"/>
      <c r="S268" s="256"/>
      <c r="T268" s="257"/>
      <c r="U268" s="14"/>
      <c r="V268" s="14"/>
      <c r="W268" s="14"/>
      <c r="X268" s="14"/>
      <c r="Y268" s="14"/>
      <c r="Z268" s="14"/>
      <c r="AA268" s="14"/>
      <c r="AB268" s="14"/>
      <c r="AC268" s="14"/>
      <c r="AD268" s="14"/>
      <c r="AE268" s="14"/>
      <c r="AT268" s="258" t="s">
        <v>319</v>
      </c>
      <c r="AU268" s="258" t="s">
        <v>85</v>
      </c>
      <c r="AV268" s="14" t="s">
        <v>83</v>
      </c>
      <c r="AW268" s="14" t="s">
        <v>37</v>
      </c>
      <c r="AX268" s="14" t="s">
        <v>76</v>
      </c>
      <c r="AY268" s="258" t="s">
        <v>308</v>
      </c>
    </row>
    <row r="269" s="14" customFormat="1">
      <c r="A269" s="14"/>
      <c r="B269" s="249"/>
      <c r="C269" s="250"/>
      <c r="D269" s="236" t="s">
        <v>319</v>
      </c>
      <c r="E269" s="251" t="s">
        <v>19</v>
      </c>
      <c r="F269" s="252" t="s">
        <v>4317</v>
      </c>
      <c r="G269" s="250"/>
      <c r="H269" s="251" t="s">
        <v>19</v>
      </c>
      <c r="I269" s="253"/>
      <c r="J269" s="250"/>
      <c r="K269" s="250"/>
      <c r="L269" s="254"/>
      <c r="M269" s="255"/>
      <c r="N269" s="256"/>
      <c r="O269" s="256"/>
      <c r="P269" s="256"/>
      <c r="Q269" s="256"/>
      <c r="R269" s="256"/>
      <c r="S269" s="256"/>
      <c r="T269" s="257"/>
      <c r="U269" s="14"/>
      <c r="V269" s="14"/>
      <c r="W269" s="14"/>
      <c r="X269" s="14"/>
      <c r="Y269" s="14"/>
      <c r="Z269" s="14"/>
      <c r="AA269" s="14"/>
      <c r="AB269" s="14"/>
      <c r="AC269" s="14"/>
      <c r="AD269" s="14"/>
      <c r="AE269" s="14"/>
      <c r="AT269" s="258" t="s">
        <v>319</v>
      </c>
      <c r="AU269" s="258" t="s">
        <v>85</v>
      </c>
      <c r="AV269" s="14" t="s">
        <v>83</v>
      </c>
      <c r="AW269" s="14" t="s">
        <v>37</v>
      </c>
      <c r="AX269" s="14" t="s">
        <v>76</v>
      </c>
      <c r="AY269" s="258" t="s">
        <v>308</v>
      </c>
    </row>
    <row r="270" s="13" customFormat="1">
      <c r="A270" s="13"/>
      <c r="B270" s="234"/>
      <c r="C270" s="235"/>
      <c r="D270" s="236" t="s">
        <v>319</v>
      </c>
      <c r="E270" s="237" t="s">
        <v>19</v>
      </c>
      <c r="F270" s="238" t="s">
        <v>83</v>
      </c>
      <c r="G270" s="235"/>
      <c r="H270" s="239">
        <v>1</v>
      </c>
      <c r="I270" s="240"/>
      <c r="J270" s="235"/>
      <c r="K270" s="235"/>
      <c r="L270" s="241"/>
      <c r="M270" s="242"/>
      <c r="N270" s="243"/>
      <c r="O270" s="243"/>
      <c r="P270" s="243"/>
      <c r="Q270" s="243"/>
      <c r="R270" s="243"/>
      <c r="S270" s="243"/>
      <c r="T270" s="244"/>
      <c r="U270" s="13"/>
      <c r="V270" s="13"/>
      <c r="W270" s="13"/>
      <c r="X270" s="13"/>
      <c r="Y270" s="13"/>
      <c r="Z270" s="13"/>
      <c r="AA270" s="13"/>
      <c r="AB270" s="13"/>
      <c r="AC270" s="13"/>
      <c r="AD270" s="13"/>
      <c r="AE270" s="13"/>
      <c r="AT270" s="245" t="s">
        <v>319</v>
      </c>
      <c r="AU270" s="245" t="s">
        <v>85</v>
      </c>
      <c r="AV270" s="13" t="s">
        <v>85</v>
      </c>
      <c r="AW270" s="13" t="s">
        <v>37</v>
      </c>
      <c r="AX270" s="13" t="s">
        <v>76</v>
      </c>
      <c r="AY270" s="245" t="s">
        <v>308</v>
      </c>
    </row>
    <row r="271" s="14" customFormat="1">
      <c r="A271" s="14"/>
      <c r="B271" s="249"/>
      <c r="C271" s="250"/>
      <c r="D271" s="236" t="s">
        <v>319</v>
      </c>
      <c r="E271" s="251" t="s">
        <v>19</v>
      </c>
      <c r="F271" s="252" t="s">
        <v>4318</v>
      </c>
      <c r="G271" s="250"/>
      <c r="H271" s="251" t="s">
        <v>19</v>
      </c>
      <c r="I271" s="253"/>
      <c r="J271" s="250"/>
      <c r="K271" s="250"/>
      <c r="L271" s="254"/>
      <c r="M271" s="255"/>
      <c r="N271" s="256"/>
      <c r="O271" s="256"/>
      <c r="P271" s="256"/>
      <c r="Q271" s="256"/>
      <c r="R271" s="256"/>
      <c r="S271" s="256"/>
      <c r="T271" s="257"/>
      <c r="U271" s="14"/>
      <c r="V271" s="14"/>
      <c r="W271" s="14"/>
      <c r="X271" s="14"/>
      <c r="Y271" s="14"/>
      <c r="Z271" s="14"/>
      <c r="AA271" s="14"/>
      <c r="AB271" s="14"/>
      <c r="AC271" s="14"/>
      <c r="AD271" s="14"/>
      <c r="AE271" s="14"/>
      <c r="AT271" s="258" t="s">
        <v>319</v>
      </c>
      <c r="AU271" s="258" t="s">
        <v>85</v>
      </c>
      <c r="AV271" s="14" t="s">
        <v>83</v>
      </c>
      <c r="AW271" s="14" t="s">
        <v>37</v>
      </c>
      <c r="AX271" s="14" t="s">
        <v>76</v>
      </c>
      <c r="AY271" s="258" t="s">
        <v>308</v>
      </c>
    </row>
    <row r="272" s="13" customFormat="1">
      <c r="A272" s="13"/>
      <c r="B272" s="234"/>
      <c r="C272" s="235"/>
      <c r="D272" s="236" t="s">
        <v>319</v>
      </c>
      <c r="E272" s="237" t="s">
        <v>19</v>
      </c>
      <c r="F272" s="238" t="s">
        <v>85</v>
      </c>
      <c r="G272" s="235"/>
      <c r="H272" s="239">
        <v>2</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76</v>
      </c>
      <c r="AY272" s="245" t="s">
        <v>308</v>
      </c>
    </row>
    <row r="273" s="15" customFormat="1">
      <c r="A273" s="15"/>
      <c r="B273" s="259"/>
      <c r="C273" s="260"/>
      <c r="D273" s="236" t="s">
        <v>319</v>
      </c>
      <c r="E273" s="261" t="s">
        <v>19</v>
      </c>
      <c r="F273" s="262" t="s">
        <v>448</v>
      </c>
      <c r="G273" s="260"/>
      <c r="H273" s="263">
        <v>3</v>
      </c>
      <c r="I273" s="264"/>
      <c r="J273" s="260"/>
      <c r="K273" s="260"/>
      <c r="L273" s="265"/>
      <c r="M273" s="266"/>
      <c r="N273" s="267"/>
      <c r="O273" s="267"/>
      <c r="P273" s="267"/>
      <c r="Q273" s="267"/>
      <c r="R273" s="267"/>
      <c r="S273" s="267"/>
      <c r="T273" s="268"/>
      <c r="U273" s="15"/>
      <c r="V273" s="15"/>
      <c r="W273" s="15"/>
      <c r="X273" s="15"/>
      <c r="Y273" s="15"/>
      <c r="Z273" s="15"/>
      <c r="AA273" s="15"/>
      <c r="AB273" s="15"/>
      <c r="AC273" s="15"/>
      <c r="AD273" s="15"/>
      <c r="AE273" s="15"/>
      <c r="AT273" s="269" t="s">
        <v>319</v>
      </c>
      <c r="AU273" s="269" t="s">
        <v>85</v>
      </c>
      <c r="AV273" s="15" t="s">
        <v>315</v>
      </c>
      <c r="AW273" s="15" t="s">
        <v>37</v>
      </c>
      <c r="AX273" s="15" t="s">
        <v>83</v>
      </c>
      <c r="AY273" s="269" t="s">
        <v>308</v>
      </c>
    </row>
    <row r="274" s="2" customFormat="1" ht="33" customHeight="1">
      <c r="A274" s="41"/>
      <c r="B274" s="42"/>
      <c r="C274" s="216" t="s">
        <v>611</v>
      </c>
      <c r="D274" s="216" t="s">
        <v>310</v>
      </c>
      <c r="E274" s="217" t="s">
        <v>3461</v>
      </c>
      <c r="F274" s="218" t="s">
        <v>3462</v>
      </c>
      <c r="G274" s="219" t="s">
        <v>323</v>
      </c>
      <c r="H274" s="220">
        <v>2</v>
      </c>
      <c r="I274" s="221"/>
      <c r="J274" s="222">
        <f>ROUND(I274*H274,2)</f>
        <v>0</v>
      </c>
      <c r="K274" s="218" t="s">
        <v>314</v>
      </c>
      <c r="L274" s="47"/>
      <c r="M274" s="223" t="s">
        <v>19</v>
      </c>
      <c r="N274" s="224" t="s">
        <v>47</v>
      </c>
      <c r="O274" s="87"/>
      <c r="P274" s="225">
        <f>O274*H274</f>
        <v>0</v>
      </c>
      <c r="Q274" s="225">
        <v>0</v>
      </c>
      <c r="R274" s="225">
        <f>Q274*H274</f>
        <v>0</v>
      </c>
      <c r="S274" s="225">
        <v>0</v>
      </c>
      <c r="T274" s="226">
        <f>S274*H274</f>
        <v>0</v>
      </c>
      <c r="U274" s="41"/>
      <c r="V274" s="41"/>
      <c r="W274" s="41"/>
      <c r="X274" s="41"/>
      <c r="Y274" s="41"/>
      <c r="Z274" s="41"/>
      <c r="AA274" s="41"/>
      <c r="AB274" s="41"/>
      <c r="AC274" s="41"/>
      <c r="AD274" s="41"/>
      <c r="AE274" s="41"/>
      <c r="AR274" s="227" t="s">
        <v>782</v>
      </c>
      <c r="AT274" s="227" t="s">
        <v>310</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782</v>
      </c>
      <c r="BM274" s="227" t="s">
        <v>4320</v>
      </c>
    </row>
    <row r="275" s="2" customFormat="1">
      <c r="A275" s="41"/>
      <c r="B275" s="42"/>
      <c r="C275" s="43"/>
      <c r="D275" s="229" t="s">
        <v>317</v>
      </c>
      <c r="E275" s="43"/>
      <c r="F275" s="230" t="s">
        <v>3464</v>
      </c>
      <c r="G275" s="43"/>
      <c r="H275" s="43"/>
      <c r="I275" s="231"/>
      <c r="J275" s="43"/>
      <c r="K275" s="43"/>
      <c r="L275" s="47"/>
      <c r="M275" s="232"/>
      <c r="N275" s="233"/>
      <c r="O275" s="87"/>
      <c r="P275" s="87"/>
      <c r="Q275" s="87"/>
      <c r="R275" s="87"/>
      <c r="S275" s="87"/>
      <c r="T275" s="88"/>
      <c r="U275" s="41"/>
      <c r="V275" s="41"/>
      <c r="W275" s="41"/>
      <c r="X275" s="41"/>
      <c r="Y275" s="41"/>
      <c r="Z275" s="41"/>
      <c r="AA275" s="41"/>
      <c r="AB275" s="41"/>
      <c r="AC275" s="41"/>
      <c r="AD275" s="41"/>
      <c r="AE275" s="41"/>
      <c r="AT275" s="20" t="s">
        <v>317</v>
      </c>
      <c r="AU275" s="20" t="s">
        <v>85</v>
      </c>
    </row>
    <row r="276" s="14" customFormat="1">
      <c r="A276" s="14"/>
      <c r="B276" s="249"/>
      <c r="C276" s="250"/>
      <c r="D276" s="236" t="s">
        <v>319</v>
      </c>
      <c r="E276" s="251" t="s">
        <v>19</v>
      </c>
      <c r="F276" s="252" t="s">
        <v>3229</v>
      </c>
      <c r="G276" s="250"/>
      <c r="H276" s="251" t="s">
        <v>19</v>
      </c>
      <c r="I276" s="253"/>
      <c r="J276" s="250"/>
      <c r="K276" s="250"/>
      <c r="L276" s="254"/>
      <c r="M276" s="255"/>
      <c r="N276" s="256"/>
      <c r="O276" s="256"/>
      <c r="P276" s="256"/>
      <c r="Q276" s="256"/>
      <c r="R276" s="256"/>
      <c r="S276" s="256"/>
      <c r="T276" s="257"/>
      <c r="U276" s="14"/>
      <c r="V276" s="14"/>
      <c r="W276" s="14"/>
      <c r="X276" s="14"/>
      <c r="Y276" s="14"/>
      <c r="Z276" s="14"/>
      <c r="AA276" s="14"/>
      <c r="AB276" s="14"/>
      <c r="AC276" s="14"/>
      <c r="AD276" s="14"/>
      <c r="AE276" s="14"/>
      <c r="AT276" s="258" t="s">
        <v>319</v>
      </c>
      <c r="AU276" s="258" t="s">
        <v>85</v>
      </c>
      <c r="AV276" s="14" t="s">
        <v>83</v>
      </c>
      <c r="AW276" s="14" t="s">
        <v>37</v>
      </c>
      <c r="AX276" s="14" t="s">
        <v>76</v>
      </c>
      <c r="AY276" s="258" t="s">
        <v>308</v>
      </c>
    </row>
    <row r="277" s="14" customFormat="1">
      <c r="A277" s="14"/>
      <c r="B277" s="249"/>
      <c r="C277" s="250"/>
      <c r="D277" s="236" t="s">
        <v>319</v>
      </c>
      <c r="E277" s="251" t="s">
        <v>19</v>
      </c>
      <c r="F277" s="252" t="s">
        <v>4321</v>
      </c>
      <c r="G277" s="250"/>
      <c r="H277" s="251" t="s">
        <v>19</v>
      </c>
      <c r="I277" s="253"/>
      <c r="J277" s="250"/>
      <c r="K277" s="250"/>
      <c r="L277" s="254"/>
      <c r="M277" s="255"/>
      <c r="N277" s="256"/>
      <c r="O277" s="256"/>
      <c r="P277" s="256"/>
      <c r="Q277" s="256"/>
      <c r="R277" s="256"/>
      <c r="S277" s="256"/>
      <c r="T277" s="257"/>
      <c r="U277" s="14"/>
      <c r="V277" s="14"/>
      <c r="W277" s="14"/>
      <c r="X277" s="14"/>
      <c r="Y277" s="14"/>
      <c r="Z277" s="14"/>
      <c r="AA277" s="14"/>
      <c r="AB277" s="14"/>
      <c r="AC277" s="14"/>
      <c r="AD277" s="14"/>
      <c r="AE277" s="14"/>
      <c r="AT277" s="258" t="s">
        <v>319</v>
      </c>
      <c r="AU277" s="258" t="s">
        <v>85</v>
      </c>
      <c r="AV277" s="14" t="s">
        <v>83</v>
      </c>
      <c r="AW277" s="14" t="s">
        <v>37</v>
      </c>
      <c r="AX277" s="14" t="s">
        <v>76</v>
      </c>
      <c r="AY277" s="258" t="s">
        <v>308</v>
      </c>
    </row>
    <row r="278" s="13" customFormat="1">
      <c r="A278" s="13"/>
      <c r="B278" s="234"/>
      <c r="C278" s="235"/>
      <c r="D278" s="236" t="s">
        <v>319</v>
      </c>
      <c r="E278" s="237" t="s">
        <v>19</v>
      </c>
      <c r="F278" s="238" t="s">
        <v>3493</v>
      </c>
      <c r="G278" s="235"/>
      <c r="H278" s="239">
        <v>2</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83</v>
      </c>
      <c r="AY278" s="245" t="s">
        <v>308</v>
      </c>
    </row>
    <row r="279" s="2" customFormat="1" ht="24.15" customHeight="1">
      <c r="A279" s="41"/>
      <c r="B279" s="42"/>
      <c r="C279" s="216" t="s">
        <v>775</v>
      </c>
      <c r="D279" s="216" t="s">
        <v>310</v>
      </c>
      <c r="E279" s="217" t="s">
        <v>4322</v>
      </c>
      <c r="F279" s="218" t="s">
        <v>4323</v>
      </c>
      <c r="G279" s="219" t="s">
        <v>323</v>
      </c>
      <c r="H279" s="220">
        <v>1</v>
      </c>
      <c r="I279" s="221"/>
      <c r="J279" s="222">
        <f>ROUND(I279*H279,2)</f>
        <v>0</v>
      </c>
      <c r="K279" s="218" t="s">
        <v>314</v>
      </c>
      <c r="L279" s="47"/>
      <c r="M279" s="223" t="s">
        <v>19</v>
      </c>
      <c r="N279" s="224" t="s">
        <v>47</v>
      </c>
      <c r="O279" s="87"/>
      <c r="P279" s="225">
        <f>O279*H279</f>
        <v>0</v>
      </c>
      <c r="Q279" s="225">
        <v>0.00066</v>
      </c>
      <c r="R279" s="225">
        <f>Q279*H279</f>
        <v>0.00066</v>
      </c>
      <c r="S279" s="225">
        <v>0</v>
      </c>
      <c r="T279" s="226">
        <f>S279*H279</f>
        <v>0</v>
      </c>
      <c r="U279" s="41"/>
      <c r="V279" s="41"/>
      <c r="W279" s="41"/>
      <c r="X279" s="41"/>
      <c r="Y279" s="41"/>
      <c r="Z279" s="41"/>
      <c r="AA279" s="41"/>
      <c r="AB279" s="41"/>
      <c r="AC279" s="41"/>
      <c r="AD279" s="41"/>
      <c r="AE279" s="41"/>
      <c r="AR279" s="227" t="s">
        <v>782</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782</v>
      </c>
      <c r="BM279" s="227" t="s">
        <v>4324</v>
      </c>
    </row>
    <row r="280" s="2" customFormat="1">
      <c r="A280" s="41"/>
      <c r="B280" s="42"/>
      <c r="C280" s="43"/>
      <c r="D280" s="229" t="s">
        <v>317</v>
      </c>
      <c r="E280" s="43"/>
      <c r="F280" s="230" t="s">
        <v>4325</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14" customFormat="1">
      <c r="A281" s="14"/>
      <c r="B281" s="249"/>
      <c r="C281" s="250"/>
      <c r="D281" s="236" t="s">
        <v>319</v>
      </c>
      <c r="E281" s="251" t="s">
        <v>19</v>
      </c>
      <c r="F281" s="252" t="s">
        <v>3032</v>
      </c>
      <c r="G281" s="250"/>
      <c r="H281" s="251" t="s">
        <v>19</v>
      </c>
      <c r="I281" s="253"/>
      <c r="J281" s="250"/>
      <c r="K281" s="250"/>
      <c r="L281" s="254"/>
      <c r="M281" s="255"/>
      <c r="N281" s="256"/>
      <c r="O281" s="256"/>
      <c r="P281" s="256"/>
      <c r="Q281" s="256"/>
      <c r="R281" s="256"/>
      <c r="S281" s="256"/>
      <c r="T281" s="257"/>
      <c r="U281" s="14"/>
      <c r="V281" s="14"/>
      <c r="W281" s="14"/>
      <c r="X281" s="14"/>
      <c r="Y281" s="14"/>
      <c r="Z281" s="14"/>
      <c r="AA281" s="14"/>
      <c r="AB281" s="14"/>
      <c r="AC281" s="14"/>
      <c r="AD281" s="14"/>
      <c r="AE281" s="14"/>
      <c r="AT281" s="258" t="s">
        <v>319</v>
      </c>
      <c r="AU281" s="258" t="s">
        <v>85</v>
      </c>
      <c r="AV281" s="14" t="s">
        <v>83</v>
      </c>
      <c r="AW281" s="14" t="s">
        <v>37</v>
      </c>
      <c r="AX281" s="14" t="s">
        <v>76</v>
      </c>
      <c r="AY281" s="258" t="s">
        <v>308</v>
      </c>
    </row>
    <row r="282" s="14" customFormat="1">
      <c r="A282" s="14"/>
      <c r="B282" s="249"/>
      <c r="C282" s="250"/>
      <c r="D282" s="236" t="s">
        <v>319</v>
      </c>
      <c r="E282" s="251" t="s">
        <v>19</v>
      </c>
      <c r="F282" s="252" t="s">
        <v>3229</v>
      </c>
      <c r="G282" s="250"/>
      <c r="H282" s="251" t="s">
        <v>19</v>
      </c>
      <c r="I282" s="253"/>
      <c r="J282" s="250"/>
      <c r="K282" s="250"/>
      <c r="L282" s="254"/>
      <c r="M282" s="255"/>
      <c r="N282" s="256"/>
      <c r="O282" s="256"/>
      <c r="P282" s="256"/>
      <c r="Q282" s="256"/>
      <c r="R282" s="256"/>
      <c r="S282" s="256"/>
      <c r="T282" s="257"/>
      <c r="U282" s="14"/>
      <c r="V282" s="14"/>
      <c r="W282" s="14"/>
      <c r="X282" s="14"/>
      <c r="Y282" s="14"/>
      <c r="Z282" s="14"/>
      <c r="AA282" s="14"/>
      <c r="AB282" s="14"/>
      <c r="AC282" s="14"/>
      <c r="AD282" s="14"/>
      <c r="AE282" s="14"/>
      <c r="AT282" s="258" t="s">
        <v>319</v>
      </c>
      <c r="AU282" s="258" t="s">
        <v>85</v>
      </c>
      <c r="AV282" s="14" t="s">
        <v>83</v>
      </c>
      <c r="AW282" s="14" t="s">
        <v>37</v>
      </c>
      <c r="AX282" s="14" t="s">
        <v>76</v>
      </c>
      <c r="AY282" s="258" t="s">
        <v>308</v>
      </c>
    </row>
    <row r="283" s="14" customFormat="1">
      <c r="A283" s="14"/>
      <c r="B283" s="249"/>
      <c r="C283" s="250"/>
      <c r="D283" s="236" t="s">
        <v>319</v>
      </c>
      <c r="E283" s="251" t="s">
        <v>19</v>
      </c>
      <c r="F283" s="252" t="s">
        <v>3742</v>
      </c>
      <c r="G283" s="250"/>
      <c r="H283" s="251" t="s">
        <v>19</v>
      </c>
      <c r="I283" s="253"/>
      <c r="J283" s="250"/>
      <c r="K283" s="250"/>
      <c r="L283" s="254"/>
      <c r="M283" s="255"/>
      <c r="N283" s="256"/>
      <c r="O283" s="256"/>
      <c r="P283" s="256"/>
      <c r="Q283" s="256"/>
      <c r="R283" s="256"/>
      <c r="S283" s="256"/>
      <c r="T283" s="257"/>
      <c r="U283" s="14"/>
      <c r="V283" s="14"/>
      <c r="W283" s="14"/>
      <c r="X283" s="14"/>
      <c r="Y283" s="14"/>
      <c r="Z283" s="14"/>
      <c r="AA283" s="14"/>
      <c r="AB283" s="14"/>
      <c r="AC283" s="14"/>
      <c r="AD283" s="14"/>
      <c r="AE283" s="14"/>
      <c r="AT283" s="258" t="s">
        <v>319</v>
      </c>
      <c r="AU283" s="258" t="s">
        <v>85</v>
      </c>
      <c r="AV283" s="14" t="s">
        <v>83</v>
      </c>
      <c r="AW283" s="14" t="s">
        <v>37</v>
      </c>
      <c r="AX283" s="14" t="s">
        <v>76</v>
      </c>
      <c r="AY283" s="258" t="s">
        <v>308</v>
      </c>
    </row>
    <row r="284" s="13" customFormat="1">
      <c r="A284" s="13"/>
      <c r="B284" s="234"/>
      <c r="C284" s="235"/>
      <c r="D284" s="236" t="s">
        <v>319</v>
      </c>
      <c r="E284" s="237" t="s">
        <v>19</v>
      </c>
      <c r="F284" s="238" t="s">
        <v>83</v>
      </c>
      <c r="G284" s="235"/>
      <c r="H284" s="239">
        <v>1</v>
      </c>
      <c r="I284" s="240"/>
      <c r="J284" s="235"/>
      <c r="K284" s="235"/>
      <c r="L284" s="241"/>
      <c r="M284" s="242"/>
      <c r="N284" s="243"/>
      <c r="O284" s="243"/>
      <c r="P284" s="243"/>
      <c r="Q284" s="243"/>
      <c r="R284" s="243"/>
      <c r="S284" s="243"/>
      <c r="T284" s="244"/>
      <c r="U284" s="13"/>
      <c r="V284" s="13"/>
      <c r="W284" s="13"/>
      <c r="X284" s="13"/>
      <c r="Y284" s="13"/>
      <c r="Z284" s="13"/>
      <c r="AA284" s="13"/>
      <c r="AB284" s="13"/>
      <c r="AC284" s="13"/>
      <c r="AD284" s="13"/>
      <c r="AE284" s="13"/>
      <c r="AT284" s="245" t="s">
        <v>319</v>
      </c>
      <c r="AU284" s="245" t="s">
        <v>85</v>
      </c>
      <c r="AV284" s="13" t="s">
        <v>85</v>
      </c>
      <c r="AW284" s="13" t="s">
        <v>37</v>
      </c>
      <c r="AX284" s="13" t="s">
        <v>83</v>
      </c>
      <c r="AY284" s="245" t="s">
        <v>308</v>
      </c>
    </row>
    <row r="285" s="2" customFormat="1" ht="16.5" customHeight="1">
      <c r="A285" s="41"/>
      <c r="B285" s="42"/>
      <c r="C285" s="216" t="s">
        <v>616</v>
      </c>
      <c r="D285" s="216" t="s">
        <v>310</v>
      </c>
      <c r="E285" s="217" t="s">
        <v>3738</v>
      </c>
      <c r="F285" s="218" t="s">
        <v>3739</v>
      </c>
      <c r="G285" s="219" t="s">
        <v>323</v>
      </c>
      <c r="H285" s="220">
        <v>1</v>
      </c>
      <c r="I285" s="221"/>
      <c r="J285" s="222">
        <f>ROUND(I285*H285,2)</f>
        <v>0</v>
      </c>
      <c r="K285" s="218" t="s">
        <v>314</v>
      </c>
      <c r="L285" s="47"/>
      <c r="M285" s="223" t="s">
        <v>19</v>
      </c>
      <c r="N285" s="224" t="s">
        <v>47</v>
      </c>
      <c r="O285" s="87"/>
      <c r="P285" s="225">
        <f>O285*H285</f>
        <v>0</v>
      </c>
      <c r="Q285" s="225">
        <v>0.00132</v>
      </c>
      <c r="R285" s="225">
        <f>Q285*H285</f>
        <v>0.00132</v>
      </c>
      <c r="S285" s="225">
        <v>0</v>
      </c>
      <c r="T285" s="226">
        <f>S285*H285</f>
        <v>0</v>
      </c>
      <c r="U285" s="41"/>
      <c r="V285" s="41"/>
      <c r="W285" s="41"/>
      <c r="X285" s="41"/>
      <c r="Y285" s="41"/>
      <c r="Z285" s="41"/>
      <c r="AA285" s="41"/>
      <c r="AB285" s="41"/>
      <c r="AC285" s="41"/>
      <c r="AD285" s="41"/>
      <c r="AE285" s="41"/>
      <c r="AR285" s="227" t="s">
        <v>782</v>
      </c>
      <c r="AT285" s="227" t="s">
        <v>310</v>
      </c>
      <c r="AU285" s="227" t="s">
        <v>85</v>
      </c>
      <c r="AY285" s="20" t="s">
        <v>308</v>
      </c>
      <c r="BE285" s="228">
        <f>IF(N285="základní",J285,0)</f>
        <v>0</v>
      </c>
      <c r="BF285" s="228">
        <f>IF(N285="snížená",J285,0)</f>
        <v>0</v>
      </c>
      <c r="BG285" s="228">
        <f>IF(N285="zákl. přenesená",J285,0)</f>
        <v>0</v>
      </c>
      <c r="BH285" s="228">
        <f>IF(N285="sníž. přenesená",J285,0)</f>
        <v>0</v>
      </c>
      <c r="BI285" s="228">
        <f>IF(N285="nulová",J285,0)</f>
        <v>0</v>
      </c>
      <c r="BJ285" s="20" t="s">
        <v>83</v>
      </c>
      <c r="BK285" s="228">
        <f>ROUND(I285*H285,2)</f>
        <v>0</v>
      </c>
      <c r="BL285" s="20" t="s">
        <v>782</v>
      </c>
      <c r="BM285" s="227" t="s">
        <v>4326</v>
      </c>
    </row>
    <row r="286" s="2" customFormat="1">
      <c r="A286" s="41"/>
      <c r="B286" s="42"/>
      <c r="C286" s="43"/>
      <c r="D286" s="229" t="s">
        <v>317</v>
      </c>
      <c r="E286" s="43"/>
      <c r="F286" s="230" t="s">
        <v>3741</v>
      </c>
      <c r="G286" s="43"/>
      <c r="H286" s="43"/>
      <c r="I286" s="231"/>
      <c r="J286" s="43"/>
      <c r="K286" s="43"/>
      <c r="L286" s="47"/>
      <c r="M286" s="232"/>
      <c r="N286" s="233"/>
      <c r="O286" s="87"/>
      <c r="P286" s="87"/>
      <c r="Q286" s="87"/>
      <c r="R286" s="87"/>
      <c r="S286" s="87"/>
      <c r="T286" s="88"/>
      <c r="U286" s="41"/>
      <c r="V286" s="41"/>
      <c r="W286" s="41"/>
      <c r="X286" s="41"/>
      <c r="Y286" s="41"/>
      <c r="Z286" s="41"/>
      <c r="AA286" s="41"/>
      <c r="AB286" s="41"/>
      <c r="AC286" s="41"/>
      <c r="AD286" s="41"/>
      <c r="AE286" s="41"/>
      <c r="AT286" s="20" t="s">
        <v>317</v>
      </c>
      <c r="AU286" s="20" t="s">
        <v>85</v>
      </c>
    </row>
    <row r="287" s="14" customFormat="1">
      <c r="A287" s="14"/>
      <c r="B287" s="249"/>
      <c r="C287" s="250"/>
      <c r="D287" s="236" t="s">
        <v>319</v>
      </c>
      <c r="E287" s="251" t="s">
        <v>19</v>
      </c>
      <c r="F287" s="252" t="s">
        <v>3032</v>
      </c>
      <c r="G287" s="250"/>
      <c r="H287" s="251" t="s">
        <v>19</v>
      </c>
      <c r="I287" s="253"/>
      <c r="J287" s="250"/>
      <c r="K287" s="250"/>
      <c r="L287" s="254"/>
      <c r="M287" s="255"/>
      <c r="N287" s="256"/>
      <c r="O287" s="256"/>
      <c r="P287" s="256"/>
      <c r="Q287" s="256"/>
      <c r="R287" s="256"/>
      <c r="S287" s="256"/>
      <c r="T287" s="257"/>
      <c r="U287" s="14"/>
      <c r="V287" s="14"/>
      <c r="W287" s="14"/>
      <c r="X287" s="14"/>
      <c r="Y287" s="14"/>
      <c r="Z287" s="14"/>
      <c r="AA287" s="14"/>
      <c r="AB287" s="14"/>
      <c r="AC287" s="14"/>
      <c r="AD287" s="14"/>
      <c r="AE287" s="14"/>
      <c r="AT287" s="258" t="s">
        <v>319</v>
      </c>
      <c r="AU287" s="258" t="s">
        <v>85</v>
      </c>
      <c r="AV287" s="14" t="s">
        <v>83</v>
      </c>
      <c r="AW287" s="14" t="s">
        <v>37</v>
      </c>
      <c r="AX287" s="14" t="s">
        <v>76</v>
      </c>
      <c r="AY287" s="258" t="s">
        <v>308</v>
      </c>
    </row>
    <row r="288" s="14" customFormat="1">
      <c r="A288" s="14"/>
      <c r="B288" s="249"/>
      <c r="C288" s="250"/>
      <c r="D288" s="236" t="s">
        <v>319</v>
      </c>
      <c r="E288" s="251" t="s">
        <v>19</v>
      </c>
      <c r="F288" s="252" t="s">
        <v>3229</v>
      </c>
      <c r="G288" s="250"/>
      <c r="H288" s="251" t="s">
        <v>19</v>
      </c>
      <c r="I288" s="253"/>
      <c r="J288" s="250"/>
      <c r="K288" s="250"/>
      <c r="L288" s="254"/>
      <c r="M288" s="255"/>
      <c r="N288" s="256"/>
      <c r="O288" s="256"/>
      <c r="P288" s="256"/>
      <c r="Q288" s="256"/>
      <c r="R288" s="256"/>
      <c r="S288" s="256"/>
      <c r="T288" s="257"/>
      <c r="U288" s="14"/>
      <c r="V288" s="14"/>
      <c r="W288" s="14"/>
      <c r="X288" s="14"/>
      <c r="Y288" s="14"/>
      <c r="Z288" s="14"/>
      <c r="AA288" s="14"/>
      <c r="AB288" s="14"/>
      <c r="AC288" s="14"/>
      <c r="AD288" s="14"/>
      <c r="AE288" s="14"/>
      <c r="AT288" s="258" t="s">
        <v>319</v>
      </c>
      <c r="AU288" s="258" t="s">
        <v>85</v>
      </c>
      <c r="AV288" s="14" t="s">
        <v>83</v>
      </c>
      <c r="AW288" s="14" t="s">
        <v>37</v>
      </c>
      <c r="AX288" s="14" t="s">
        <v>76</v>
      </c>
      <c r="AY288" s="258" t="s">
        <v>308</v>
      </c>
    </row>
    <row r="289" s="14" customFormat="1">
      <c r="A289" s="14"/>
      <c r="B289" s="249"/>
      <c r="C289" s="250"/>
      <c r="D289" s="236" t="s">
        <v>319</v>
      </c>
      <c r="E289" s="251" t="s">
        <v>19</v>
      </c>
      <c r="F289" s="252" t="s">
        <v>3742</v>
      </c>
      <c r="G289" s="250"/>
      <c r="H289" s="251" t="s">
        <v>19</v>
      </c>
      <c r="I289" s="253"/>
      <c r="J289" s="250"/>
      <c r="K289" s="250"/>
      <c r="L289" s="254"/>
      <c r="M289" s="255"/>
      <c r="N289" s="256"/>
      <c r="O289" s="256"/>
      <c r="P289" s="256"/>
      <c r="Q289" s="256"/>
      <c r="R289" s="256"/>
      <c r="S289" s="256"/>
      <c r="T289" s="257"/>
      <c r="U289" s="14"/>
      <c r="V289" s="14"/>
      <c r="W289" s="14"/>
      <c r="X289" s="14"/>
      <c r="Y289" s="14"/>
      <c r="Z289" s="14"/>
      <c r="AA289" s="14"/>
      <c r="AB289" s="14"/>
      <c r="AC289" s="14"/>
      <c r="AD289" s="14"/>
      <c r="AE289" s="14"/>
      <c r="AT289" s="258" t="s">
        <v>319</v>
      </c>
      <c r="AU289" s="258" t="s">
        <v>85</v>
      </c>
      <c r="AV289" s="14" t="s">
        <v>83</v>
      </c>
      <c r="AW289" s="14" t="s">
        <v>37</v>
      </c>
      <c r="AX289" s="14" t="s">
        <v>76</v>
      </c>
      <c r="AY289" s="258" t="s">
        <v>308</v>
      </c>
    </row>
    <row r="290" s="13" customFormat="1">
      <c r="A290" s="13"/>
      <c r="B290" s="234"/>
      <c r="C290" s="235"/>
      <c r="D290" s="236" t="s">
        <v>319</v>
      </c>
      <c r="E290" s="237" t="s">
        <v>19</v>
      </c>
      <c r="F290" s="238" t="s">
        <v>83</v>
      </c>
      <c r="G290" s="235"/>
      <c r="H290" s="239">
        <v>1</v>
      </c>
      <c r="I290" s="240"/>
      <c r="J290" s="235"/>
      <c r="K290" s="235"/>
      <c r="L290" s="241"/>
      <c r="M290" s="242"/>
      <c r="N290" s="243"/>
      <c r="O290" s="243"/>
      <c r="P290" s="243"/>
      <c r="Q290" s="243"/>
      <c r="R290" s="243"/>
      <c r="S290" s="243"/>
      <c r="T290" s="244"/>
      <c r="U290" s="13"/>
      <c r="V290" s="13"/>
      <c r="W290" s="13"/>
      <c r="X290" s="13"/>
      <c r="Y290" s="13"/>
      <c r="Z290" s="13"/>
      <c r="AA290" s="13"/>
      <c r="AB290" s="13"/>
      <c r="AC290" s="13"/>
      <c r="AD290" s="13"/>
      <c r="AE290" s="13"/>
      <c r="AT290" s="245" t="s">
        <v>319</v>
      </c>
      <c r="AU290" s="245" t="s">
        <v>85</v>
      </c>
      <c r="AV290" s="13" t="s">
        <v>85</v>
      </c>
      <c r="AW290" s="13" t="s">
        <v>37</v>
      </c>
      <c r="AX290" s="13" t="s">
        <v>83</v>
      </c>
      <c r="AY290" s="245" t="s">
        <v>308</v>
      </c>
    </row>
    <row r="291" s="2" customFormat="1" ht="16.5" customHeight="1">
      <c r="A291" s="41"/>
      <c r="B291" s="42"/>
      <c r="C291" s="280" t="s">
        <v>784</v>
      </c>
      <c r="D291" s="280" t="s">
        <v>1137</v>
      </c>
      <c r="E291" s="281" t="s">
        <v>3744</v>
      </c>
      <c r="F291" s="282" t="s">
        <v>3745</v>
      </c>
      <c r="G291" s="283" t="s">
        <v>323</v>
      </c>
      <c r="H291" s="284">
        <v>1</v>
      </c>
      <c r="I291" s="285"/>
      <c r="J291" s="286">
        <f>ROUND(I291*H291,2)</f>
        <v>0</v>
      </c>
      <c r="K291" s="282" t="s">
        <v>3254</v>
      </c>
      <c r="L291" s="287"/>
      <c r="M291" s="288" t="s">
        <v>19</v>
      </c>
      <c r="N291" s="289" t="s">
        <v>47</v>
      </c>
      <c r="O291" s="87"/>
      <c r="P291" s="225">
        <f>O291*H291</f>
        <v>0</v>
      </c>
      <c r="Q291" s="225">
        <v>0</v>
      </c>
      <c r="R291" s="225">
        <f>Q291*H291</f>
        <v>0</v>
      </c>
      <c r="S291" s="225">
        <v>0</v>
      </c>
      <c r="T291" s="226">
        <f>S291*H291</f>
        <v>0</v>
      </c>
      <c r="U291" s="41"/>
      <c r="V291" s="41"/>
      <c r="W291" s="41"/>
      <c r="X291" s="41"/>
      <c r="Y291" s="41"/>
      <c r="Z291" s="41"/>
      <c r="AA291" s="41"/>
      <c r="AB291" s="41"/>
      <c r="AC291" s="41"/>
      <c r="AD291" s="41"/>
      <c r="AE291" s="41"/>
      <c r="AR291" s="227" t="s">
        <v>3255</v>
      </c>
      <c r="AT291" s="227" t="s">
        <v>1137</v>
      </c>
      <c r="AU291" s="227" t="s">
        <v>85</v>
      </c>
      <c r="AY291" s="20" t="s">
        <v>308</v>
      </c>
      <c r="BE291" s="228">
        <f>IF(N291="základní",J291,0)</f>
        <v>0</v>
      </c>
      <c r="BF291" s="228">
        <f>IF(N291="snížená",J291,0)</f>
        <v>0</v>
      </c>
      <c r="BG291" s="228">
        <f>IF(N291="zákl. přenesená",J291,0)</f>
        <v>0</v>
      </c>
      <c r="BH291" s="228">
        <f>IF(N291="sníž. přenesená",J291,0)</f>
        <v>0</v>
      </c>
      <c r="BI291" s="228">
        <f>IF(N291="nulová",J291,0)</f>
        <v>0</v>
      </c>
      <c r="BJ291" s="20" t="s">
        <v>83</v>
      </c>
      <c r="BK291" s="228">
        <f>ROUND(I291*H291,2)</f>
        <v>0</v>
      </c>
      <c r="BL291" s="20" t="s">
        <v>782</v>
      </c>
      <c r="BM291" s="227" t="s">
        <v>4327</v>
      </c>
    </row>
    <row r="292" s="14" customFormat="1">
      <c r="A292" s="14"/>
      <c r="B292" s="249"/>
      <c r="C292" s="250"/>
      <c r="D292" s="236" t="s">
        <v>319</v>
      </c>
      <c r="E292" s="251" t="s">
        <v>19</v>
      </c>
      <c r="F292" s="252" t="s">
        <v>3032</v>
      </c>
      <c r="G292" s="250"/>
      <c r="H292" s="251" t="s">
        <v>19</v>
      </c>
      <c r="I292" s="253"/>
      <c r="J292" s="250"/>
      <c r="K292" s="250"/>
      <c r="L292" s="254"/>
      <c r="M292" s="255"/>
      <c r="N292" s="256"/>
      <c r="O292" s="256"/>
      <c r="P292" s="256"/>
      <c r="Q292" s="256"/>
      <c r="R292" s="256"/>
      <c r="S292" s="256"/>
      <c r="T292" s="257"/>
      <c r="U292" s="14"/>
      <c r="V292" s="14"/>
      <c r="W292" s="14"/>
      <c r="X292" s="14"/>
      <c r="Y292" s="14"/>
      <c r="Z292" s="14"/>
      <c r="AA292" s="14"/>
      <c r="AB292" s="14"/>
      <c r="AC292" s="14"/>
      <c r="AD292" s="14"/>
      <c r="AE292" s="14"/>
      <c r="AT292" s="258" t="s">
        <v>319</v>
      </c>
      <c r="AU292" s="258" t="s">
        <v>85</v>
      </c>
      <c r="AV292" s="14" t="s">
        <v>83</v>
      </c>
      <c r="AW292" s="14" t="s">
        <v>37</v>
      </c>
      <c r="AX292" s="14" t="s">
        <v>76</v>
      </c>
      <c r="AY292" s="258" t="s">
        <v>308</v>
      </c>
    </row>
    <row r="293" s="14" customFormat="1">
      <c r="A293" s="14"/>
      <c r="B293" s="249"/>
      <c r="C293" s="250"/>
      <c r="D293" s="236" t="s">
        <v>319</v>
      </c>
      <c r="E293" s="251" t="s">
        <v>19</v>
      </c>
      <c r="F293" s="252" t="s">
        <v>3229</v>
      </c>
      <c r="G293" s="250"/>
      <c r="H293" s="251" t="s">
        <v>19</v>
      </c>
      <c r="I293" s="253"/>
      <c r="J293" s="250"/>
      <c r="K293" s="250"/>
      <c r="L293" s="254"/>
      <c r="M293" s="255"/>
      <c r="N293" s="256"/>
      <c r="O293" s="256"/>
      <c r="P293" s="256"/>
      <c r="Q293" s="256"/>
      <c r="R293" s="256"/>
      <c r="S293" s="256"/>
      <c r="T293" s="257"/>
      <c r="U293" s="14"/>
      <c r="V293" s="14"/>
      <c r="W293" s="14"/>
      <c r="X293" s="14"/>
      <c r="Y293" s="14"/>
      <c r="Z293" s="14"/>
      <c r="AA293" s="14"/>
      <c r="AB293" s="14"/>
      <c r="AC293" s="14"/>
      <c r="AD293" s="14"/>
      <c r="AE293" s="14"/>
      <c r="AT293" s="258" t="s">
        <v>319</v>
      </c>
      <c r="AU293" s="258" t="s">
        <v>85</v>
      </c>
      <c r="AV293" s="14" t="s">
        <v>83</v>
      </c>
      <c r="AW293" s="14" t="s">
        <v>37</v>
      </c>
      <c r="AX293" s="14" t="s">
        <v>76</v>
      </c>
      <c r="AY293" s="258" t="s">
        <v>308</v>
      </c>
    </row>
    <row r="294" s="14" customFormat="1">
      <c r="A294" s="14"/>
      <c r="B294" s="249"/>
      <c r="C294" s="250"/>
      <c r="D294" s="236" t="s">
        <v>319</v>
      </c>
      <c r="E294" s="251" t="s">
        <v>19</v>
      </c>
      <c r="F294" s="252" t="s">
        <v>3747</v>
      </c>
      <c r="G294" s="250"/>
      <c r="H294" s="251" t="s">
        <v>19</v>
      </c>
      <c r="I294" s="253"/>
      <c r="J294" s="250"/>
      <c r="K294" s="250"/>
      <c r="L294" s="254"/>
      <c r="M294" s="255"/>
      <c r="N294" s="256"/>
      <c r="O294" s="256"/>
      <c r="P294" s="256"/>
      <c r="Q294" s="256"/>
      <c r="R294" s="256"/>
      <c r="S294" s="256"/>
      <c r="T294" s="257"/>
      <c r="U294" s="14"/>
      <c r="V294" s="14"/>
      <c r="W294" s="14"/>
      <c r="X294" s="14"/>
      <c r="Y294" s="14"/>
      <c r="Z294" s="14"/>
      <c r="AA294" s="14"/>
      <c r="AB294" s="14"/>
      <c r="AC294" s="14"/>
      <c r="AD294" s="14"/>
      <c r="AE294" s="14"/>
      <c r="AT294" s="258" t="s">
        <v>319</v>
      </c>
      <c r="AU294" s="258" t="s">
        <v>85</v>
      </c>
      <c r="AV294" s="14" t="s">
        <v>83</v>
      </c>
      <c r="AW294" s="14" t="s">
        <v>37</v>
      </c>
      <c r="AX294" s="14" t="s">
        <v>76</v>
      </c>
      <c r="AY294" s="258" t="s">
        <v>308</v>
      </c>
    </row>
    <row r="295" s="13" customFormat="1">
      <c r="A295" s="13"/>
      <c r="B295" s="234"/>
      <c r="C295" s="235"/>
      <c r="D295" s="236" t="s">
        <v>319</v>
      </c>
      <c r="E295" s="237" t="s">
        <v>19</v>
      </c>
      <c r="F295" s="238" t="s">
        <v>83</v>
      </c>
      <c r="G295" s="235"/>
      <c r="H295" s="239">
        <v>1</v>
      </c>
      <c r="I295" s="240"/>
      <c r="J295" s="235"/>
      <c r="K295" s="235"/>
      <c r="L295" s="241"/>
      <c r="M295" s="242"/>
      <c r="N295" s="243"/>
      <c r="O295" s="243"/>
      <c r="P295" s="243"/>
      <c r="Q295" s="243"/>
      <c r="R295" s="243"/>
      <c r="S295" s="243"/>
      <c r="T295" s="244"/>
      <c r="U295" s="13"/>
      <c r="V295" s="13"/>
      <c r="W295" s="13"/>
      <c r="X295" s="13"/>
      <c r="Y295" s="13"/>
      <c r="Z295" s="13"/>
      <c r="AA295" s="13"/>
      <c r="AB295" s="13"/>
      <c r="AC295" s="13"/>
      <c r="AD295" s="13"/>
      <c r="AE295" s="13"/>
      <c r="AT295" s="245" t="s">
        <v>319</v>
      </c>
      <c r="AU295" s="245" t="s">
        <v>85</v>
      </c>
      <c r="AV295" s="13" t="s">
        <v>85</v>
      </c>
      <c r="AW295" s="13" t="s">
        <v>37</v>
      </c>
      <c r="AX295" s="13" t="s">
        <v>83</v>
      </c>
      <c r="AY295" s="245" t="s">
        <v>308</v>
      </c>
    </row>
    <row r="296" s="2" customFormat="1" ht="16.5" customHeight="1">
      <c r="A296" s="41"/>
      <c r="B296" s="42"/>
      <c r="C296" s="216" t="s">
        <v>620</v>
      </c>
      <c r="D296" s="216" t="s">
        <v>310</v>
      </c>
      <c r="E296" s="217" t="s">
        <v>3793</v>
      </c>
      <c r="F296" s="218" t="s">
        <v>3794</v>
      </c>
      <c r="G296" s="219" t="s">
        <v>323</v>
      </c>
      <c r="H296" s="220">
        <v>1</v>
      </c>
      <c r="I296" s="221"/>
      <c r="J296" s="222">
        <f>ROUND(I296*H296,2)</f>
        <v>0</v>
      </c>
      <c r="K296" s="218" t="s">
        <v>314</v>
      </c>
      <c r="L296" s="47"/>
      <c r="M296" s="223" t="s">
        <v>19</v>
      </c>
      <c r="N296" s="224" t="s">
        <v>47</v>
      </c>
      <c r="O296" s="87"/>
      <c r="P296" s="225">
        <f>O296*H296</f>
        <v>0</v>
      </c>
      <c r="Q296" s="225">
        <v>0</v>
      </c>
      <c r="R296" s="225">
        <f>Q296*H296</f>
        <v>0</v>
      </c>
      <c r="S296" s="225">
        <v>0</v>
      </c>
      <c r="T296" s="226">
        <f>S296*H296</f>
        <v>0</v>
      </c>
      <c r="U296" s="41"/>
      <c r="V296" s="41"/>
      <c r="W296" s="41"/>
      <c r="X296" s="41"/>
      <c r="Y296" s="41"/>
      <c r="Z296" s="41"/>
      <c r="AA296" s="41"/>
      <c r="AB296" s="41"/>
      <c r="AC296" s="41"/>
      <c r="AD296" s="41"/>
      <c r="AE296" s="41"/>
      <c r="AR296" s="227" t="s">
        <v>782</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782</v>
      </c>
      <c r="BM296" s="227" t="s">
        <v>4328</v>
      </c>
    </row>
    <row r="297" s="2" customFormat="1">
      <c r="A297" s="41"/>
      <c r="B297" s="42"/>
      <c r="C297" s="43"/>
      <c r="D297" s="229" t="s">
        <v>317</v>
      </c>
      <c r="E297" s="43"/>
      <c r="F297" s="230" t="s">
        <v>3796</v>
      </c>
      <c r="G297" s="43"/>
      <c r="H297" s="43"/>
      <c r="I297" s="231"/>
      <c r="J297" s="43"/>
      <c r="K297" s="43"/>
      <c r="L297" s="47"/>
      <c r="M297" s="232"/>
      <c r="N297" s="233"/>
      <c r="O297" s="87"/>
      <c r="P297" s="87"/>
      <c r="Q297" s="87"/>
      <c r="R297" s="87"/>
      <c r="S297" s="87"/>
      <c r="T297" s="88"/>
      <c r="U297" s="41"/>
      <c r="V297" s="41"/>
      <c r="W297" s="41"/>
      <c r="X297" s="41"/>
      <c r="Y297" s="41"/>
      <c r="Z297" s="41"/>
      <c r="AA297" s="41"/>
      <c r="AB297" s="41"/>
      <c r="AC297" s="41"/>
      <c r="AD297" s="41"/>
      <c r="AE297" s="41"/>
      <c r="AT297" s="20" t="s">
        <v>317</v>
      </c>
      <c r="AU297" s="20" t="s">
        <v>85</v>
      </c>
    </row>
    <row r="298" s="14" customFormat="1">
      <c r="A298" s="14"/>
      <c r="B298" s="249"/>
      <c r="C298" s="250"/>
      <c r="D298" s="236" t="s">
        <v>319</v>
      </c>
      <c r="E298" s="251" t="s">
        <v>19</v>
      </c>
      <c r="F298" s="252" t="s">
        <v>3608</v>
      </c>
      <c r="G298" s="250"/>
      <c r="H298" s="251" t="s">
        <v>19</v>
      </c>
      <c r="I298" s="253"/>
      <c r="J298" s="250"/>
      <c r="K298" s="250"/>
      <c r="L298" s="254"/>
      <c r="M298" s="255"/>
      <c r="N298" s="256"/>
      <c r="O298" s="256"/>
      <c r="P298" s="256"/>
      <c r="Q298" s="256"/>
      <c r="R298" s="256"/>
      <c r="S298" s="256"/>
      <c r="T298" s="257"/>
      <c r="U298" s="14"/>
      <c r="V298" s="14"/>
      <c r="W298" s="14"/>
      <c r="X298" s="14"/>
      <c r="Y298" s="14"/>
      <c r="Z298" s="14"/>
      <c r="AA298" s="14"/>
      <c r="AB298" s="14"/>
      <c r="AC298" s="14"/>
      <c r="AD298" s="14"/>
      <c r="AE298" s="14"/>
      <c r="AT298" s="258" t="s">
        <v>319</v>
      </c>
      <c r="AU298" s="258" t="s">
        <v>85</v>
      </c>
      <c r="AV298" s="14" t="s">
        <v>83</v>
      </c>
      <c r="AW298" s="14" t="s">
        <v>37</v>
      </c>
      <c r="AX298" s="14" t="s">
        <v>76</v>
      </c>
      <c r="AY298" s="258" t="s">
        <v>308</v>
      </c>
    </row>
    <row r="299" s="14" customFormat="1">
      <c r="A299" s="14"/>
      <c r="B299" s="249"/>
      <c r="C299" s="250"/>
      <c r="D299" s="236" t="s">
        <v>319</v>
      </c>
      <c r="E299" s="251" t="s">
        <v>19</v>
      </c>
      <c r="F299" s="252" t="s">
        <v>3797</v>
      </c>
      <c r="G299" s="250"/>
      <c r="H299" s="251" t="s">
        <v>19</v>
      </c>
      <c r="I299" s="253"/>
      <c r="J299" s="250"/>
      <c r="K299" s="250"/>
      <c r="L299" s="254"/>
      <c r="M299" s="255"/>
      <c r="N299" s="256"/>
      <c r="O299" s="256"/>
      <c r="P299" s="256"/>
      <c r="Q299" s="256"/>
      <c r="R299" s="256"/>
      <c r="S299" s="256"/>
      <c r="T299" s="257"/>
      <c r="U299" s="14"/>
      <c r="V299" s="14"/>
      <c r="W299" s="14"/>
      <c r="X299" s="14"/>
      <c r="Y299" s="14"/>
      <c r="Z299" s="14"/>
      <c r="AA299" s="14"/>
      <c r="AB299" s="14"/>
      <c r="AC299" s="14"/>
      <c r="AD299" s="14"/>
      <c r="AE299" s="14"/>
      <c r="AT299" s="258" t="s">
        <v>319</v>
      </c>
      <c r="AU299" s="258" t="s">
        <v>85</v>
      </c>
      <c r="AV299" s="14" t="s">
        <v>83</v>
      </c>
      <c r="AW299" s="14" t="s">
        <v>37</v>
      </c>
      <c r="AX299" s="14" t="s">
        <v>76</v>
      </c>
      <c r="AY299" s="258" t="s">
        <v>308</v>
      </c>
    </row>
    <row r="300" s="13" customFormat="1">
      <c r="A300" s="13"/>
      <c r="B300" s="234"/>
      <c r="C300" s="235"/>
      <c r="D300" s="236" t="s">
        <v>319</v>
      </c>
      <c r="E300" s="237" t="s">
        <v>19</v>
      </c>
      <c r="F300" s="238" t="s">
        <v>83</v>
      </c>
      <c r="G300" s="235"/>
      <c r="H300" s="239">
        <v>1</v>
      </c>
      <c r="I300" s="240"/>
      <c r="J300" s="235"/>
      <c r="K300" s="235"/>
      <c r="L300" s="241"/>
      <c r="M300" s="242"/>
      <c r="N300" s="243"/>
      <c r="O300" s="243"/>
      <c r="P300" s="243"/>
      <c r="Q300" s="243"/>
      <c r="R300" s="243"/>
      <c r="S300" s="243"/>
      <c r="T300" s="244"/>
      <c r="U300" s="13"/>
      <c r="V300" s="13"/>
      <c r="W300" s="13"/>
      <c r="X300" s="13"/>
      <c r="Y300" s="13"/>
      <c r="Z300" s="13"/>
      <c r="AA300" s="13"/>
      <c r="AB300" s="13"/>
      <c r="AC300" s="13"/>
      <c r="AD300" s="13"/>
      <c r="AE300" s="13"/>
      <c r="AT300" s="245" t="s">
        <v>319</v>
      </c>
      <c r="AU300" s="245" t="s">
        <v>85</v>
      </c>
      <c r="AV300" s="13" t="s">
        <v>85</v>
      </c>
      <c r="AW300" s="13" t="s">
        <v>37</v>
      </c>
      <c r="AX300" s="13" t="s">
        <v>83</v>
      </c>
      <c r="AY300" s="245" t="s">
        <v>308</v>
      </c>
    </row>
    <row r="301" s="2" customFormat="1" ht="16.5" customHeight="1">
      <c r="A301" s="41"/>
      <c r="B301" s="42"/>
      <c r="C301" s="280" t="s">
        <v>794</v>
      </c>
      <c r="D301" s="280" t="s">
        <v>1137</v>
      </c>
      <c r="E301" s="281" t="s">
        <v>3798</v>
      </c>
      <c r="F301" s="282" t="s">
        <v>3799</v>
      </c>
      <c r="G301" s="283" t="s">
        <v>323</v>
      </c>
      <c r="H301" s="284">
        <v>1</v>
      </c>
      <c r="I301" s="285"/>
      <c r="J301" s="286">
        <f>ROUND(I301*H301,2)</f>
        <v>0</v>
      </c>
      <c r="K301" s="282" t="s">
        <v>3254</v>
      </c>
      <c r="L301" s="287"/>
      <c r="M301" s="288" t="s">
        <v>19</v>
      </c>
      <c r="N301" s="289" t="s">
        <v>47</v>
      </c>
      <c r="O301" s="87"/>
      <c r="P301" s="225">
        <f>O301*H301</f>
        <v>0</v>
      </c>
      <c r="Q301" s="225">
        <v>0</v>
      </c>
      <c r="R301" s="225">
        <f>Q301*H301</f>
        <v>0</v>
      </c>
      <c r="S301" s="225">
        <v>0</v>
      </c>
      <c r="T301" s="226">
        <f>S301*H301</f>
        <v>0</v>
      </c>
      <c r="U301" s="41"/>
      <c r="V301" s="41"/>
      <c r="W301" s="41"/>
      <c r="X301" s="41"/>
      <c r="Y301" s="41"/>
      <c r="Z301" s="41"/>
      <c r="AA301" s="41"/>
      <c r="AB301" s="41"/>
      <c r="AC301" s="41"/>
      <c r="AD301" s="41"/>
      <c r="AE301" s="41"/>
      <c r="AR301" s="227" t="s">
        <v>3255</v>
      </c>
      <c r="AT301" s="227" t="s">
        <v>1137</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782</v>
      </c>
      <c r="BM301" s="227" t="s">
        <v>4329</v>
      </c>
    </row>
    <row r="302" s="14" customFormat="1">
      <c r="A302" s="14"/>
      <c r="B302" s="249"/>
      <c r="C302" s="250"/>
      <c r="D302" s="236" t="s">
        <v>319</v>
      </c>
      <c r="E302" s="251" t="s">
        <v>19</v>
      </c>
      <c r="F302" s="252" t="s">
        <v>3608</v>
      </c>
      <c r="G302" s="250"/>
      <c r="H302" s="251" t="s">
        <v>19</v>
      </c>
      <c r="I302" s="253"/>
      <c r="J302" s="250"/>
      <c r="K302" s="250"/>
      <c r="L302" s="254"/>
      <c r="M302" s="255"/>
      <c r="N302" s="256"/>
      <c r="O302" s="256"/>
      <c r="P302" s="256"/>
      <c r="Q302" s="256"/>
      <c r="R302" s="256"/>
      <c r="S302" s="256"/>
      <c r="T302" s="257"/>
      <c r="U302" s="14"/>
      <c r="V302" s="14"/>
      <c r="W302" s="14"/>
      <c r="X302" s="14"/>
      <c r="Y302" s="14"/>
      <c r="Z302" s="14"/>
      <c r="AA302" s="14"/>
      <c r="AB302" s="14"/>
      <c r="AC302" s="14"/>
      <c r="AD302" s="14"/>
      <c r="AE302" s="14"/>
      <c r="AT302" s="258" t="s">
        <v>319</v>
      </c>
      <c r="AU302" s="258" t="s">
        <v>85</v>
      </c>
      <c r="AV302" s="14" t="s">
        <v>83</v>
      </c>
      <c r="AW302" s="14" t="s">
        <v>37</v>
      </c>
      <c r="AX302" s="14" t="s">
        <v>76</v>
      </c>
      <c r="AY302" s="258" t="s">
        <v>308</v>
      </c>
    </row>
    <row r="303" s="14" customFormat="1">
      <c r="A303" s="14"/>
      <c r="B303" s="249"/>
      <c r="C303" s="250"/>
      <c r="D303" s="236" t="s">
        <v>319</v>
      </c>
      <c r="E303" s="251" t="s">
        <v>19</v>
      </c>
      <c r="F303" s="252" t="s">
        <v>4330</v>
      </c>
      <c r="G303" s="250"/>
      <c r="H303" s="251" t="s">
        <v>19</v>
      </c>
      <c r="I303" s="253"/>
      <c r="J303" s="250"/>
      <c r="K303" s="250"/>
      <c r="L303" s="254"/>
      <c r="M303" s="255"/>
      <c r="N303" s="256"/>
      <c r="O303" s="256"/>
      <c r="P303" s="256"/>
      <c r="Q303" s="256"/>
      <c r="R303" s="256"/>
      <c r="S303" s="256"/>
      <c r="T303" s="257"/>
      <c r="U303" s="14"/>
      <c r="V303" s="14"/>
      <c r="W303" s="14"/>
      <c r="X303" s="14"/>
      <c r="Y303" s="14"/>
      <c r="Z303" s="14"/>
      <c r="AA303" s="14"/>
      <c r="AB303" s="14"/>
      <c r="AC303" s="14"/>
      <c r="AD303" s="14"/>
      <c r="AE303" s="14"/>
      <c r="AT303" s="258" t="s">
        <v>319</v>
      </c>
      <c r="AU303" s="258" t="s">
        <v>85</v>
      </c>
      <c r="AV303" s="14" t="s">
        <v>83</v>
      </c>
      <c r="AW303" s="14" t="s">
        <v>37</v>
      </c>
      <c r="AX303" s="14" t="s">
        <v>76</v>
      </c>
      <c r="AY303" s="258" t="s">
        <v>308</v>
      </c>
    </row>
    <row r="304" s="13" customFormat="1">
      <c r="A304" s="13"/>
      <c r="B304" s="234"/>
      <c r="C304" s="235"/>
      <c r="D304" s="236" t="s">
        <v>319</v>
      </c>
      <c r="E304" s="237" t="s">
        <v>19</v>
      </c>
      <c r="F304" s="238" t="s">
        <v>83</v>
      </c>
      <c r="G304" s="235"/>
      <c r="H304" s="239">
        <v>1</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83</v>
      </c>
      <c r="AY304" s="245" t="s">
        <v>308</v>
      </c>
    </row>
    <row r="305" s="2" customFormat="1" ht="24.15" customHeight="1">
      <c r="A305" s="41"/>
      <c r="B305" s="42"/>
      <c r="C305" s="216" t="s">
        <v>627</v>
      </c>
      <c r="D305" s="216" t="s">
        <v>310</v>
      </c>
      <c r="E305" s="217" t="s">
        <v>3814</v>
      </c>
      <c r="F305" s="218" t="s">
        <v>3815</v>
      </c>
      <c r="G305" s="219" t="s">
        <v>323</v>
      </c>
      <c r="H305" s="220">
        <v>1</v>
      </c>
      <c r="I305" s="221"/>
      <c r="J305" s="222">
        <f>ROUND(I305*H305,2)</f>
        <v>0</v>
      </c>
      <c r="K305" s="218" t="s">
        <v>314</v>
      </c>
      <c r="L305" s="47"/>
      <c r="M305" s="223" t="s">
        <v>19</v>
      </c>
      <c r="N305" s="224" t="s">
        <v>47</v>
      </c>
      <c r="O305" s="87"/>
      <c r="P305" s="225">
        <f>O305*H305</f>
        <v>0</v>
      </c>
      <c r="Q305" s="225">
        <v>0</v>
      </c>
      <c r="R305" s="225">
        <f>Q305*H305</f>
        <v>0</v>
      </c>
      <c r="S305" s="225">
        <v>0</v>
      </c>
      <c r="T305" s="226">
        <f>S305*H305</f>
        <v>0</v>
      </c>
      <c r="U305" s="41"/>
      <c r="V305" s="41"/>
      <c r="W305" s="41"/>
      <c r="X305" s="41"/>
      <c r="Y305" s="41"/>
      <c r="Z305" s="41"/>
      <c r="AA305" s="41"/>
      <c r="AB305" s="41"/>
      <c r="AC305" s="41"/>
      <c r="AD305" s="41"/>
      <c r="AE305" s="41"/>
      <c r="AR305" s="227" t="s">
        <v>782</v>
      </c>
      <c r="AT305" s="227" t="s">
        <v>310</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782</v>
      </c>
      <c r="BM305" s="227" t="s">
        <v>4331</v>
      </c>
    </row>
    <row r="306" s="2" customFormat="1">
      <c r="A306" s="41"/>
      <c r="B306" s="42"/>
      <c r="C306" s="43"/>
      <c r="D306" s="229" t="s">
        <v>317</v>
      </c>
      <c r="E306" s="43"/>
      <c r="F306" s="230" t="s">
        <v>3817</v>
      </c>
      <c r="G306" s="43"/>
      <c r="H306" s="43"/>
      <c r="I306" s="231"/>
      <c r="J306" s="43"/>
      <c r="K306" s="43"/>
      <c r="L306" s="47"/>
      <c r="M306" s="232"/>
      <c r="N306" s="233"/>
      <c r="O306" s="87"/>
      <c r="P306" s="87"/>
      <c r="Q306" s="87"/>
      <c r="R306" s="87"/>
      <c r="S306" s="87"/>
      <c r="T306" s="88"/>
      <c r="U306" s="41"/>
      <c r="V306" s="41"/>
      <c r="W306" s="41"/>
      <c r="X306" s="41"/>
      <c r="Y306" s="41"/>
      <c r="Z306" s="41"/>
      <c r="AA306" s="41"/>
      <c r="AB306" s="41"/>
      <c r="AC306" s="41"/>
      <c r="AD306" s="41"/>
      <c r="AE306" s="41"/>
      <c r="AT306" s="20" t="s">
        <v>317</v>
      </c>
      <c r="AU306" s="20" t="s">
        <v>85</v>
      </c>
    </row>
    <row r="307" s="14" customFormat="1">
      <c r="A307" s="14"/>
      <c r="B307" s="249"/>
      <c r="C307" s="250"/>
      <c r="D307" s="236" t="s">
        <v>319</v>
      </c>
      <c r="E307" s="251" t="s">
        <v>19</v>
      </c>
      <c r="F307" s="252" t="s">
        <v>3032</v>
      </c>
      <c r="G307" s="250"/>
      <c r="H307" s="251" t="s">
        <v>19</v>
      </c>
      <c r="I307" s="253"/>
      <c r="J307" s="250"/>
      <c r="K307" s="250"/>
      <c r="L307" s="254"/>
      <c r="M307" s="255"/>
      <c r="N307" s="256"/>
      <c r="O307" s="256"/>
      <c r="P307" s="256"/>
      <c r="Q307" s="256"/>
      <c r="R307" s="256"/>
      <c r="S307" s="256"/>
      <c r="T307" s="257"/>
      <c r="U307" s="14"/>
      <c r="V307" s="14"/>
      <c r="W307" s="14"/>
      <c r="X307" s="14"/>
      <c r="Y307" s="14"/>
      <c r="Z307" s="14"/>
      <c r="AA307" s="14"/>
      <c r="AB307" s="14"/>
      <c r="AC307" s="14"/>
      <c r="AD307" s="14"/>
      <c r="AE307" s="14"/>
      <c r="AT307" s="258" t="s">
        <v>319</v>
      </c>
      <c r="AU307" s="258" t="s">
        <v>85</v>
      </c>
      <c r="AV307" s="14" t="s">
        <v>83</v>
      </c>
      <c r="AW307" s="14" t="s">
        <v>37</v>
      </c>
      <c r="AX307" s="14" t="s">
        <v>76</v>
      </c>
      <c r="AY307" s="258" t="s">
        <v>308</v>
      </c>
    </row>
    <row r="308" s="14" customFormat="1">
      <c r="A308" s="14"/>
      <c r="B308" s="249"/>
      <c r="C308" s="250"/>
      <c r="D308" s="236" t="s">
        <v>319</v>
      </c>
      <c r="E308" s="251" t="s">
        <v>19</v>
      </c>
      <c r="F308" s="252" t="s">
        <v>3818</v>
      </c>
      <c r="G308" s="250"/>
      <c r="H308" s="251" t="s">
        <v>19</v>
      </c>
      <c r="I308" s="253"/>
      <c r="J308" s="250"/>
      <c r="K308" s="250"/>
      <c r="L308" s="254"/>
      <c r="M308" s="255"/>
      <c r="N308" s="256"/>
      <c r="O308" s="256"/>
      <c r="P308" s="256"/>
      <c r="Q308" s="256"/>
      <c r="R308" s="256"/>
      <c r="S308" s="256"/>
      <c r="T308" s="257"/>
      <c r="U308" s="14"/>
      <c r="V308" s="14"/>
      <c r="W308" s="14"/>
      <c r="X308" s="14"/>
      <c r="Y308" s="14"/>
      <c r="Z308" s="14"/>
      <c r="AA308" s="14"/>
      <c r="AB308" s="14"/>
      <c r="AC308" s="14"/>
      <c r="AD308" s="14"/>
      <c r="AE308" s="14"/>
      <c r="AT308" s="258" t="s">
        <v>319</v>
      </c>
      <c r="AU308" s="258" t="s">
        <v>85</v>
      </c>
      <c r="AV308" s="14" t="s">
        <v>83</v>
      </c>
      <c r="AW308" s="14" t="s">
        <v>37</v>
      </c>
      <c r="AX308" s="14" t="s">
        <v>76</v>
      </c>
      <c r="AY308" s="258" t="s">
        <v>308</v>
      </c>
    </row>
    <row r="309" s="14" customFormat="1">
      <c r="A309" s="14"/>
      <c r="B309" s="249"/>
      <c r="C309" s="250"/>
      <c r="D309" s="236" t="s">
        <v>319</v>
      </c>
      <c r="E309" s="251" t="s">
        <v>19</v>
      </c>
      <c r="F309" s="252" t="s">
        <v>3819</v>
      </c>
      <c r="G309" s="250"/>
      <c r="H309" s="251" t="s">
        <v>19</v>
      </c>
      <c r="I309" s="253"/>
      <c r="J309" s="250"/>
      <c r="K309" s="250"/>
      <c r="L309" s="254"/>
      <c r="M309" s="255"/>
      <c r="N309" s="256"/>
      <c r="O309" s="256"/>
      <c r="P309" s="256"/>
      <c r="Q309" s="256"/>
      <c r="R309" s="256"/>
      <c r="S309" s="256"/>
      <c r="T309" s="257"/>
      <c r="U309" s="14"/>
      <c r="V309" s="14"/>
      <c r="W309" s="14"/>
      <c r="X309" s="14"/>
      <c r="Y309" s="14"/>
      <c r="Z309" s="14"/>
      <c r="AA309" s="14"/>
      <c r="AB309" s="14"/>
      <c r="AC309" s="14"/>
      <c r="AD309" s="14"/>
      <c r="AE309" s="14"/>
      <c r="AT309" s="258" t="s">
        <v>319</v>
      </c>
      <c r="AU309" s="258" t="s">
        <v>85</v>
      </c>
      <c r="AV309" s="14" t="s">
        <v>83</v>
      </c>
      <c r="AW309" s="14" t="s">
        <v>37</v>
      </c>
      <c r="AX309" s="14" t="s">
        <v>76</v>
      </c>
      <c r="AY309" s="258" t="s">
        <v>308</v>
      </c>
    </row>
    <row r="310" s="13" customFormat="1">
      <c r="A310" s="13"/>
      <c r="B310" s="234"/>
      <c r="C310" s="235"/>
      <c r="D310" s="236" t="s">
        <v>319</v>
      </c>
      <c r="E310" s="237" t="s">
        <v>19</v>
      </c>
      <c r="F310" s="238" t="s">
        <v>83</v>
      </c>
      <c r="G310" s="235"/>
      <c r="H310" s="239">
        <v>1</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83</v>
      </c>
      <c r="AY310" s="245" t="s">
        <v>308</v>
      </c>
    </row>
    <row r="311" s="2" customFormat="1" ht="24.15" customHeight="1">
      <c r="A311" s="41"/>
      <c r="B311" s="42"/>
      <c r="C311" s="216" t="s">
        <v>808</v>
      </c>
      <c r="D311" s="216" t="s">
        <v>310</v>
      </c>
      <c r="E311" s="217" t="s">
        <v>3821</v>
      </c>
      <c r="F311" s="218" t="s">
        <v>3822</v>
      </c>
      <c r="G311" s="219" t="s">
        <v>323</v>
      </c>
      <c r="H311" s="220">
        <v>1</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782</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782</v>
      </c>
      <c r="BM311" s="227" t="s">
        <v>4332</v>
      </c>
    </row>
    <row r="312" s="2" customFormat="1">
      <c r="A312" s="41"/>
      <c r="B312" s="42"/>
      <c r="C312" s="43"/>
      <c r="D312" s="229" t="s">
        <v>317</v>
      </c>
      <c r="E312" s="43"/>
      <c r="F312" s="230" t="s">
        <v>3824</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14" customFormat="1">
      <c r="A313" s="14"/>
      <c r="B313" s="249"/>
      <c r="C313" s="250"/>
      <c r="D313" s="236" t="s">
        <v>319</v>
      </c>
      <c r="E313" s="251" t="s">
        <v>19</v>
      </c>
      <c r="F313" s="252" t="s">
        <v>3032</v>
      </c>
      <c r="G313" s="250"/>
      <c r="H313" s="251" t="s">
        <v>19</v>
      </c>
      <c r="I313" s="253"/>
      <c r="J313" s="250"/>
      <c r="K313" s="250"/>
      <c r="L313" s="254"/>
      <c r="M313" s="255"/>
      <c r="N313" s="256"/>
      <c r="O313" s="256"/>
      <c r="P313" s="256"/>
      <c r="Q313" s="256"/>
      <c r="R313" s="256"/>
      <c r="S313" s="256"/>
      <c r="T313" s="257"/>
      <c r="U313" s="14"/>
      <c r="V313" s="14"/>
      <c r="W313" s="14"/>
      <c r="X313" s="14"/>
      <c r="Y313" s="14"/>
      <c r="Z313" s="14"/>
      <c r="AA313" s="14"/>
      <c r="AB313" s="14"/>
      <c r="AC313" s="14"/>
      <c r="AD313" s="14"/>
      <c r="AE313" s="14"/>
      <c r="AT313" s="258" t="s">
        <v>319</v>
      </c>
      <c r="AU313" s="258" t="s">
        <v>85</v>
      </c>
      <c r="AV313" s="14" t="s">
        <v>83</v>
      </c>
      <c r="AW313" s="14" t="s">
        <v>37</v>
      </c>
      <c r="AX313" s="14" t="s">
        <v>76</v>
      </c>
      <c r="AY313" s="258" t="s">
        <v>308</v>
      </c>
    </row>
    <row r="314" s="14" customFormat="1">
      <c r="A314" s="14"/>
      <c r="B314" s="249"/>
      <c r="C314" s="250"/>
      <c r="D314" s="236" t="s">
        <v>319</v>
      </c>
      <c r="E314" s="251" t="s">
        <v>19</v>
      </c>
      <c r="F314" s="252" t="s">
        <v>3825</v>
      </c>
      <c r="G314" s="250"/>
      <c r="H314" s="251" t="s">
        <v>19</v>
      </c>
      <c r="I314" s="253"/>
      <c r="J314" s="250"/>
      <c r="K314" s="250"/>
      <c r="L314" s="254"/>
      <c r="M314" s="255"/>
      <c r="N314" s="256"/>
      <c r="O314" s="256"/>
      <c r="P314" s="256"/>
      <c r="Q314" s="256"/>
      <c r="R314" s="256"/>
      <c r="S314" s="256"/>
      <c r="T314" s="257"/>
      <c r="U314" s="14"/>
      <c r="V314" s="14"/>
      <c r="W314" s="14"/>
      <c r="X314" s="14"/>
      <c r="Y314" s="14"/>
      <c r="Z314" s="14"/>
      <c r="AA314" s="14"/>
      <c r="AB314" s="14"/>
      <c r="AC314" s="14"/>
      <c r="AD314" s="14"/>
      <c r="AE314" s="14"/>
      <c r="AT314" s="258" t="s">
        <v>319</v>
      </c>
      <c r="AU314" s="258" t="s">
        <v>85</v>
      </c>
      <c r="AV314" s="14" t="s">
        <v>83</v>
      </c>
      <c r="AW314" s="14" t="s">
        <v>37</v>
      </c>
      <c r="AX314" s="14" t="s">
        <v>76</v>
      </c>
      <c r="AY314" s="258" t="s">
        <v>308</v>
      </c>
    </row>
    <row r="315" s="13" customFormat="1">
      <c r="A315" s="13"/>
      <c r="B315" s="234"/>
      <c r="C315" s="235"/>
      <c r="D315" s="236" t="s">
        <v>319</v>
      </c>
      <c r="E315" s="237" t="s">
        <v>19</v>
      </c>
      <c r="F315" s="238" t="s">
        <v>83</v>
      </c>
      <c r="G315" s="235"/>
      <c r="H315" s="239">
        <v>1</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83</v>
      </c>
      <c r="AY315" s="245" t="s">
        <v>308</v>
      </c>
    </row>
    <row r="316" s="2" customFormat="1" ht="44.25" customHeight="1">
      <c r="A316" s="41"/>
      <c r="B316" s="42"/>
      <c r="C316" s="216" t="s">
        <v>735</v>
      </c>
      <c r="D316" s="216" t="s">
        <v>310</v>
      </c>
      <c r="E316" s="217" t="s">
        <v>3827</v>
      </c>
      <c r="F316" s="218" t="s">
        <v>3828</v>
      </c>
      <c r="G316" s="219" t="s">
        <v>323</v>
      </c>
      <c r="H316" s="220">
        <v>1</v>
      </c>
      <c r="I316" s="221"/>
      <c r="J316" s="222">
        <f>ROUND(I316*H316,2)</f>
        <v>0</v>
      </c>
      <c r="K316" s="218" t="s">
        <v>314</v>
      </c>
      <c r="L316" s="47"/>
      <c r="M316" s="223" t="s">
        <v>19</v>
      </c>
      <c r="N316" s="224" t="s">
        <v>47</v>
      </c>
      <c r="O316" s="87"/>
      <c r="P316" s="225">
        <f>O316*H316</f>
        <v>0</v>
      </c>
      <c r="Q316" s="225">
        <v>0</v>
      </c>
      <c r="R316" s="225">
        <f>Q316*H316</f>
        <v>0</v>
      </c>
      <c r="S316" s="225">
        <v>0</v>
      </c>
      <c r="T316" s="226">
        <f>S316*H316</f>
        <v>0</v>
      </c>
      <c r="U316" s="41"/>
      <c r="V316" s="41"/>
      <c r="W316" s="41"/>
      <c r="X316" s="41"/>
      <c r="Y316" s="41"/>
      <c r="Z316" s="41"/>
      <c r="AA316" s="41"/>
      <c r="AB316" s="41"/>
      <c r="AC316" s="41"/>
      <c r="AD316" s="41"/>
      <c r="AE316" s="41"/>
      <c r="AR316" s="227" t="s">
        <v>782</v>
      </c>
      <c r="AT316" s="227" t="s">
        <v>310</v>
      </c>
      <c r="AU316" s="227" t="s">
        <v>85</v>
      </c>
      <c r="AY316" s="20" t="s">
        <v>308</v>
      </c>
      <c r="BE316" s="228">
        <f>IF(N316="základní",J316,0)</f>
        <v>0</v>
      </c>
      <c r="BF316" s="228">
        <f>IF(N316="snížená",J316,0)</f>
        <v>0</v>
      </c>
      <c r="BG316" s="228">
        <f>IF(N316="zákl. přenesená",J316,0)</f>
        <v>0</v>
      </c>
      <c r="BH316" s="228">
        <f>IF(N316="sníž. přenesená",J316,0)</f>
        <v>0</v>
      </c>
      <c r="BI316" s="228">
        <f>IF(N316="nulová",J316,0)</f>
        <v>0</v>
      </c>
      <c r="BJ316" s="20" t="s">
        <v>83</v>
      </c>
      <c r="BK316" s="228">
        <f>ROUND(I316*H316,2)</f>
        <v>0</v>
      </c>
      <c r="BL316" s="20" t="s">
        <v>782</v>
      </c>
      <c r="BM316" s="227" t="s">
        <v>4333</v>
      </c>
    </row>
    <row r="317" s="2" customFormat="1">
      <c r="A317" s="41"/>
      <c r="B317" s="42"/>
      <c r="C317" s="43"/>
      <c r="D317" s="229" t="s">
        <v>317</v>
      </c>
      <c r="E317" s="43"/>
      <c r="F317" s="230" t="s">
        <v>3830</v>
      </c>
      <c r="G317" s="43"/>
      <c r="H317" s="43"/>
      <c r="I317" s="231"/>
      <c r="J317" s="43"/>
      <c r="K317" s="43"/>
      <c r="L317" s="47"/>
      <c r="M317" s="232"/>
      <c r="N317" s="233"/>
      <c r="O317" s="87"/>
      <c r="P317" s="87"/>
      <c r="Q317" s="87"/>
      <c r="R317" s="87"/>
      <c r="S317" s="87"/>
      <c r="T317" s="88"/>
      <c r="U317" s="41"/>
      <c r="V317" s="41"/>
      <c r="W317" s="41"/>
      <c r="X317" s="41"/>
      <c r="Y317" s="41"/>
      <c r="Z317" s="41"/>
      <c r="AA317" s="41"/>
      <c r="AB317" s="41"/>
      <c r="AC317" s="41"/>
      <c r="AD317" s="41"/>
      <c r="AE317" s="41"/>
      <c r="AT317" s="20" t="s">
        <v>317</v>
      </c>
      <c r="AU317" s="20" t="s">
        <v>85</v>
      </c>
    </row>
    <row r="318" s="14" customFormat="1">
      <c r="A318" s="14"/>
      <c r="B318" s="249"/>
      <c r="C318" s="250"/>
      <c r="D318" s="236" t="s">
        <v>319</v>
      </c>
      <c r="E318" s="251" t="s">
        <v>19</v>
      </c>
      <c r="F318" s="252" t="s">
        <v>3032</v>
      </c>
      <c r="G318" s="250"/>
      <c r="H318" s="251" t="s">
        <v>19</v>
      </c>
      <c r="I318" s="253"/>
      <c r="J318" s="250"/>
      <c r="K318" s="250"/>
      <c r="L318" s="254"/>
      <c r="M318" s="255"/>
      <c r="N318" s="256"/>
      <c r="O318" s="256"/>
      <c r="P318" s="256"/>
      <c r="Q318" s="256"/>
      <c r="R318" s="256"/>
      <c r="S318" s="256"/>
      <c r="T318" s="257"/>
      <c r="U318" s="14"/>
      <c r="V318" s="14"/>
      <c r="W318" s="14"/>
      <c r="X318" s="14"/>
      <c r="Y318" s="14"/>
      <c r="Z318" s="14"/>
      <c r="AA318" s="14"/>
      <c r="AB318" s="14"/>
      <c r="AC318" s="14"/>
      <c r="AD318" s="14"/>
      <c r="AE318" s="14"/>
      <c r="AT318" s="258" t="s">
        <v>319</v>
      </c>
      <c r="AU318" s="258" t="s">
        <v>85</v>
      </c>
      <c r="AV318" s="14" t="s">
        <v>83</v>
      </c>
      <c r="AW318" s="14" t="s">
        <v>37</v>
      </c>
      <c r="AX318" s="14" t="s">
        <v>76</v>
      </c>
      <c r="AY318" s="258" t="s">
        <v>308</v>
      </c>
    </row>
    <row r="319" s="14" customFormat="1">
      <c r="A319" s="14"/>
      <c r="B319" s="249"/>
      <c r="C319" s="250"/>
      <c r="D319" s="236" t="s">
        <v>319</v>
      </c>
      <c r="E319" s="251" t="s">
        <v>19</v>
      </c>
      <c r="F319" s="252" t="s">
        <v>4334</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13" customFormat="1">
      <c r="A320" s="13"/>
      <c r="B320" s="234"/>
      <c r="C320" s="235"/>
      <c r="D320" s="236" t="s">
        <v>319</v>
      </c>
      <c r="E320" s="237" t="s">
        <v>19</v>
      </c>
      <c r="F320" s="238" t="s">
        <v>83</v>
      </c>
      <c r="G320" s="235"/>
      <c r="H320" s="239">
        <v>1</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85</v>
      </c>
      <c r="AV320" s="13" t="s">
        <v>85</v>
      </c>
      <c r="AW320" s="13" t="s">
        <v>37</v>
      </c>
      <c r="AX320" s="13" t="s">
        <v>83</v>
      </c>
      <c r="AY320" s="245" t="s">
        <v>308</v>
      </c>
    </row>
    <row r="321" s="2" customFormat="1" ht="44.25" customHeight="1">
      <c r="A321" s="41"/>
      <c r="B321" s="42"/>
      <c r="C321" s="216" t="s">
        <v>813</v>
      </c>
      <c r="D321" s="216" t="s">
        <v>310</v>
      </c>
      <c r="E321" s="217" t="s">
        <v>3833</v>
      </c>
      <c r="F321" s="218" t="s">
        <v>3834</v>
      </c>
      <c r="G321" s="219" t="s">
        <v>323</v>
      </c>
      <c r="H321" s="220">
        <v>1</v>
      </c>
      <c r="I321" s="221"/>
      <c r="J321" s="222">
        <f>ROUND(I321*H321,2)</f>
        <v>0</v>
      </c>
      <c r="K321" s="218" t="s">
        <v>314</v>
      </c>
      <c r="L321" s="47"/>
      <c r="M321" s="223" t="s">
        <v>19</v>
      </c>
      <c r="N321" s="224" t="s">
        <v>47</v>
      </c>
      <c r="O321" s="87"/>
      <c r="P321" s="225">
        <f>O321*H321</f>
        <v>0</v>
      </c>
      <c r="Q321" s="225">
        <v>0</v>
      </c>
      <c r="R321" s="225">
        <f>Q321*H321</f>
        <v>0</v>
      </c>
      <c r="S321" s="225">
        <v>0</v>
      </c>
      <c r="T321" s="226">
        <f>S321*H321</f>
        <v>0</v>
      </c>
      <c r="U321" s="41"/>
      <c r="V321" s="41"/>
      <c r="W321" s="41"/>
      <c r="X321" s="41"/>
      <c r="Y321" s="41"/>
      <c r="Z321" s="41"/>
      <c r="AA321" s="41"/>
      <c r="AB321" s="41"/>
      <c r="AC321" s="41"/>
      <c r="AD321" s="41"/>
      <c r="AE321" s="41"/>
      <c r="AR321" s="227" t="s">
        <v>782</v>
      </c>
      <c r="AT321" s="227" t="s">
        <v>310</v>
      </c>
      <c r="AU321" s="227" t="s">
        <v>85</v>
      </c>
      <c r="AY321" s="20" t="s">
        <v>308</v>
      </c>
      <c r="BE321" s="228">
        <f>IF(N321="základní",J321,0)</f>
        <v>0</v>
      </c>
      <c r="BF321" s="228">
        <f>IF(N321="snížená",J321,0)</f>
        <v>0</v>
      </c>
      <c r="BG321" s="228">
        <f>IF(N321="zákl. přenesená",J321,0)</f>
        <v>0</v>
      </c>
      <c r="BH321" s="228">
        <f>IF(N321="sníž. přenesená",J321,0)</f>
        <v>0</v>
      </c>
      <c r="BI321" s="228">
        <f>IF(N321="nulová",J321,0)</f>
        <v>0</v>
      </c>
      <c r="BJ321" s="20" t="s">
        <v>83</v>
      </c>
      <c r="BK321" s="228">
        <f>ROUND(I321*H321,2)</f>
        <v>0</v>
      </c>
      <c r="BL321" s="20" t="s">
        <v>782</v>
      </c>
      <c r="BM321" s="227" t="s">
        <v>4335</v>
      </c>
    </row>
    <row r="322" s="2" customFormat="1">
      <c r="A322" s="41"/>
      <c r="B322" s="42"/>
      <c r="C322" s="43"/>
      <c r="D322" s="229" t="s">
        <v>317</v>
      </c>
      <c r="E322" s="43"/>
      <c r="F322" s="230" t="s">
        <v>3836</v>
      </c>
      <c r="G322" s="43"/>
      <c r="H322" s="43"/>
      <c r="I322" s="231"/>
      <c r="J322" s="43"/>
      <c r="K322" s="43"/>
      <c r="L322" s="47"/>
      <c r="M322" s="232"/>
      <c r="N322" s="233"/>
      <c r="O322" s="87"/>
      <c r="P322" s="87"/>
      <c r="Q322" s="87"/>
      <c r="R322" s="87"/>
      <c r="S322" s="87"/>
      <c r="T322" s="88"/>
      <c r="U322" s="41"/>
      <c r="V322" s="41"/>
      <c r="W322" s="41"/>
      <c r="X322" s="41"/>
      <c r="Y322" s="41"/>
      <c r="Z322" s="41"/>
      <c r="AA322" s="41"/>
      <c r="AB322" s="41"/>
      <c r="AC322" s="41"/>
      <c r="AD322" s="41"/>
      <c r="AE322" s="41"/>
      <c r="AT322" s="20" t="s">
        <v>317</v>
      </c>
      <c r="AU322" s="20" t="s">
        <v>85</v>
      </c>
    </row>
    <row r="323" s="14" customFormat="1">
      <c r="A323" s="14"/>
      <c r="B323" s="249"/>
      <c r="C323" s="250"/>
      <c r="D323" s="236" t="s">
        <v>319</v>
      </c>
      <c r="E323" s="251" t="s">
        <v>19</v>
      </c>
      <c r="F323" s="252" t="s">
        <v>3032</v>
      </c>
      <c r="G323" s="250"/>
      <c r="H323" s="251" t="s">
        <v>19</v>
      </c>
      <c r="I323" s="253"/>
      <c r="J323" s="250"/>
      <c r="K323" s="250"/>
      <c r="L323" s="254"/>
      <c r="M323" s="255"/>
      <c r="N323" s="256"/>
      <c r="O323" s="256"/>
      <c r="P323" s="256"/>
      <c r="Q323" s="256"/>
      <c r="R323" s="256"/>
      <c r="S323" s="256"/>
      <c r="T323" s="257"/>
      <c r="U323" s="14"/>
      <c r="V323" s="14"/>
      <c r="W323" s="14"/>
      <c r="X323" s="14"/>
      <c r="Y323" s="14"/>
      <c r="Z323" s="14"/>
      <c r="AA323" s="14"/>
      <c r="AB323" s="14"/>
      <c r="AC323" s="14"/>
      <c r="AD323" s="14"/>
      <c r="AE323" s="14"/>
      <c r="AT323" s="258" t="s">
        <v>319</v>
      </c>
      <c r="AU323" s="258" t="s">
        <v>85</v>
      </c>
      <c r="AV323" s="14" t="s">
        <v>83</v>
      </c>
      <c r="AW323" s="14" t="s">
        <v>37</v>
      </c>
      <c r="AX323" s="14" t="s">
        <v>76</v>
      </c>
      <c r="AY323" s="258" t="s">
        <v>308</v>
      </c>
    </row>
    <row r="324" s="14" customFormat="1">
      <c r="A324" s="14"/>
      <c r="B324" s="249"/>
      <c r="C324" s="250"/>
      <c r="D324" s="236" t="s">
        <v>319</v>
      </c>
      <c r="E324" s="251" t="s">
        <v>19</v>
      </c>
      <c r="F324" s="252" t="s">
        <v>4336</v>
      </c>
      <c r="G324" s="250"/>
      <c r="H324" s="251" t="s">
        <v>19</v>
      </c>
      <c r="I324" s="253"/>
      <c r="J324" s="250"/>
      <c r="K324" s="250"/>
      <c r="L324" s="254"/>
      <c r="M324" s="255"/>
      <c r="N324" s="256"/>
      <c r="O324" s="256"/>
      <c r="P324" s="256"/>
      <c r="Q324" s="256"/>
      <c r="R324" s="256"/>
      <c r="S324" s="256"/>
      <c r="T324" s="257"/>
      <c r="U324" s="14"/>
      <c r="V324" s="14"/>
      <c r="W324" s="14"/>
      <c r="X324" s="14"/>
      <c r="Y324" s="14"/>
      <c r="Z324" s="14"/>
      <c r="AA324" s="14"/>
      <c r="AB324" s="14"/>
      <c r="AC324" s="14"/>
      <c r="AD324" s="14"/>
      <c r="AE324" s="14"/>
      <c r="AT324" s="258" t="s">
        <v>319</v>
      </c>
      <c r="AU324" s="258" t="s">
        <v>85</v>
      </c>
      <c r="AV324" s="14" t="s">
        <v>83</v>
      </c>
      <c r="AW324" s="14" t="s">
        <v>37</v>
      </c>
      <c r="AX324" s="14" t="s">
        <v>76</v>
      </c>
      <c r="AY324" s="258" t="s">
        <v>308</v>
      </c>
    </row>
    <row r="325" s="13" customFormat="1">
      <c r="A325" s="13"/>
      <c r="B325" s="234"/>
      <c r="C325" s="235"/>
      <c r="D325" s="236" t="s">
        <v>319</v>
      </c>
      <c r="E325" s="237" t="s">
        <v>19</v>
      </c>
      <c r="F325" s="238" t="s">
        <v>83</v>
      </c>
      <c r="G325" s="235"/>
      <c r="H325" s="239">
        <v>1</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83</v>
      </c>
      <c r="AY325" s="245" t="s">
        <v>308</v>
      </c>
    </row>
    <row r="326" s="12" customFormat="1" ht="22.8" customHeight="1">
      <c r="A326" s="12"/>
      <c r="B326" s="200"/>
      <c r="C326" s="201"/>
      <c r="D326" s="202" t="s">
        <v>75</v>
      </c>
      <c r="E326" s="214" t="s">
        <v>4059</v>
      </c>
      <c r="F326" s="214" t="s">
        <v>4060</v>
      </c>
      <c r="G326" s="201"/>
      <c r="H326" s="201"/>
      <c r="I326" s="204"/>
      <c r="J326" s="215">
        <f>BK326</f>
        <v>0</v>
      </c>
      <c r="K326" s="201"/>
      <c r="L326" s="206"/>
      <c r="M326" s="207"/>
      <c r="N326" s="208"/>
      <c r="O326" s="208"/>
      <c r="P326" s="209">
        <f>SUM(P327:P389)</f>
        <v>0</v>
      </c>
      <c r="Q326" s="208"/>
      <c r="R326" s="209">
        <f>SUM(R327:R389)</f>
        <v>16.8589594</v>
      </c>
      <c r="S326" s="208"/>
      <c r="T326" s="210">
        <f>SUM(T327:T389)</f>
        <v>0</v>
      </c>
      <c r="U326" s="12"/>
      <c r="V326" s="12"/>
      <c r="W326" s="12"/>
      <c r="X326" s="12"/>
      <c r="Y326" s="12"/>
      <c r="Z326" s="12"/>
      <c r="AA326" s="12"/>
      <c r="AB326" s="12"/>
      <c r="AC326" s="12"/>
      <c r="AD326" s="12"/>
      <c r="AE326" s="12"/>
      <c r="AR326" s="211" t="s">
        <v>150</v>
      </c>
      <c r="AT326" s="212" t="s">
        <v>75</v>
      </c>
      <c r="AU326" s="212" t="s">
        <v>83</v>
      </c>
      <c r="AY326" s="211" t="s">
        <v>308</v>
      </c>
      <c r="BK326" s="213">
        <f>SUM(BK327:BK389)</f>
        <v>0</v>
      </c>
    </row>
    <row r="327" s="2" customFormat="1" ht="16.5" customHeight="1">
      <c r="A327" s="41"/>
      <c r="B327" s="42"/>
      <c r="C327" s="216" t="s">
        <v>740</v>
      </c>
      <c r="D327" s="216" t="s">
        <v>310</v>
      </c>
      <c r="E327" s="217" t="s">
        <v>4062</v>
      </c>
      <c r="F327" s="218" t="s">
        <v>4063</v>
      </c>
      <c r="G327" s="219" t="s">
        <v>4064</v>
      </c>
      <c r="H327" s="220">
        <v>0.062</v>
      </c>
      <c r="I327" s="221"/>
      <c r="J327" s="222">
        <f>ROUND(I327*H327,2)</f>
        <v>0</v>
      </c>
      <c r="K327" s="218" t="s">
        <v>314</v>
      </c>
      <c r="L327" s="47"/>
      <c r="M327" s="223" t="s">
        <v>19</v>
      </c>
      <c r="N327" s="224" t="s">
        <v>47</v>
      </c>
      <c r="O327" s="87"/>
      <c r="P327" s="225">
        <f>O327*H327</f>
        <v>0</v>
      </c>
      <c r="Q327" s="225">
        <v>0.0088000000000000005</v>
      </c>
      <c r="R327" s="225">
        <f>Q327*H327</f>
        <v>0.00054560000000000003</v>
      </c>
      <c r="S327" s="225">
        <v>0</v>
      </c>
      <c r="T327" s="226">
        <f>S327*H327</f>
        <v>0</v>
      </c>
      <c r="U327" s="41"/>
      <c r="V327" s="41"/>
      <c r="W327" s="41"/>
      <c r="X327" s="41"/>
      <c r="Y327" s="41"/>
      <c r="Z327" s="41"/>
      <c r="AA327" s="41"/>
      <c r="AB327" s="41"/>
      <c r="AC327" s="41"/>
      <c r="AD327" s="41"/>
      <c r="AE327" s="41"/>
      <c r="AR327" s="227" t="s">
        <v>782</v>
      </c>
      <c r="AT327" s="227" t="s">
        <v>310</v>
      </c>
      <c r="AU327" s="227" t="s">
        <v>85</v>
      </c>
      <c r="AY327" s="20" t="s">
        <v>308</v>
      </c>
      <c r="BE327" s="228">
        <f>IF(N327="základní",J327,0)</f>
        <v>0</v>
      </c>
      <c r="BF327" s="228">
        <f>IF(N327="snížená",J327,0)</f>
        <v>0</v>
      </c>
      <c r="BG327" s="228">
        <f>IF(N327="zákl. přenesená",J327,0)</f>
        <v>0</v>
      </c>
      <c r="BH327" s="228">
        <f>IF(N327="sníž. přenesená",J327,0)</f>
        <v>0</v>
      </c>
      <c r="BI327" s="228">
        <f>IF(N327="nulová",J327,0)</f>
        <v>0</v>
      </c>
      <c r="BJ327" s="20" t="s">
        <v>83</v>
      </c>
      <c r="BK327" s="228">
        <f>ROUND(I327*H327,2)</f>
        <v>0</v>
      </c>
      <c r="BL327" s="20" t="s">
        <v>782</v>
      </c>
      <c r="BM327" s="227" t="s">
        <v>4337</v>
      </c>
    </row>
    <row r="328" s="2" customFormat="1">
      <c r="A328" s="41"/>
      <c r="B328" s="42"/>
      <c r="C328" s="43"/>
      <c r="D328" s="229" t="s">
        <v>317</v>
      </c>
      <c r="E328" s="43"/>
      <c r="F328" s="230" t="s">
        <v>4066</v>
      </c>
      <c r="G328" s="43"/>
      <c r="H328" s="43"/>
      <c r="I328" s="231"/>
      <c r="J328" s="43"/>
      <c r="K328" s="43"/>
      <c r="L328" s="47"/>
      <c r="M328" s="232"/>
      <c r="N328" s="233"/>
      <c r="O328" s="87"/>
      <c r="P328" s="87"/>
      <c r="Q328" s="87"/>
      <c r="R328" s="87"/>
      <c r="S328" s="87"/>
      <c r="T328" s="88"/>
      <c r="U328" s="41"/>
      <c r="V328" s="41"/>
      <c r="W328" s="41"/>
      <c r="X328" s="41"/>
      <c r="Y328" s="41"/>
      <c r="Z328" s="41"/>
      <c r="AA328" s="41"/>
      <c r="AB328" s="41"/>
      <c r="AC328" s="41"/>
      <c r="AD328" s="41"/>
      <c r="AE328" s="41"/>
      <c r="AT328" s="20" t="s">
        <v>317</v>
      </c>
      <c r="AU328" s="20" t="s">
        <v>85</v>
      </c>
    </row>
    <row r="329" s="14" customFormat="1">
      <c r="A329" s="14"/>
      <c r="B329" s="249"/>
      <c r="C329" s="250"/>
      <c r="D329" s="236" t="s">
        <v>319</v>
      </c>
      <c r="E329" s="251" t="s">
        <v>19</v>
      </c>
      <c r="F329" s="252" t="s">
        <v>3032</v>
      </c>
      <c r="G329" s="250"/>
      <c r="H329" s="251" t="s">
        <v>19</v>
      </c>
      <c r="I329" s="253"/>
      <c r="J329" s="250"/>
      <c r="K329" s="250"/>
      <c r="L329" s="254"/>
      <c r="M329" s="255"/>
      <c r="N329" s="256"/>
      <c r="O329" s="256"/>
      <c r="P329" s="256"/>
      <c r="Q329" s="256"/>
      <c r="R329" s="256"/>
      <c r="S329" s="256"/>
      <c r="T329" s="257"/>
      <c r="U329" s="14"/>
      <c r="V329" s="14"/>
      <c r="W329" s="14"/>
      <c r="X329" s="14"/>
      <c r="Y329" s="14"/>
      <c r="Z329" s="14"/>
      <c r="AA329" s="14"/>
      <c r="AB329" s="14"/>
      <c r="AC329" s="14"/>
      <c r="AD329" s="14"/>
      <c r="AE329" s="14"/>
      <c r="AT329" s="258" t="s">
        <v>319</v>
      </c>
      <c r="AU329" s="258" t="s">
        <v>85</v>
      </c>
      <c r="AV329" s="14" t="s">
        <v>83</v>
      </c>
      <c r="AW329" s="14" t="s">
        <v>37</v>
      </c>
      <c r="AX329" s="14" t="s">
        <v>76</v>
      </c>
      <c r="AY329" s="258" t="s">
        <v>308</v>
      </c>
    </row>
    <row r="330" s="14" customFormat="1">
      <c r="A330" s="14"/>
      <c r="B330" s="249"/>
      <c r="C330" s="250"/>
      <c r="D330" s="236" t="s">
        <v>319</v>
      </c>
      <c r="E330" s="251" t="s">
        <v>19</v>
      </c>
      <c r="F330" s="252" t="s">
        <v>4069</v>
      </c>
      <c r="G330" s="250"/>
      <c r="H330" s="251" t="s">
        <v>19</v>
      </c>
      <c r="I330" s="253"/>
      <c r="J330" s="250"/>
      <c r="K330" s="250"/>
      <c r="L330" s="254"/>
      <c r="M330" s="255"/>
      <c r="N330" s="256"/>
      <c r="O330" s="256"/>
      <c r="P330" s="256"/>
      <c r="Q330" s="256"/>
      <c r="R330" s="256"/>
      <c r="S330" s="256"/>
      <c r="T330" s="257"/>
      <c r="U330" s="14"/>
      <c r="V330" s="14"/>
      <c r="W330" s="14"/>
      <c r="X330" s="14"/>
      <c r="Y330" s="14"/>
      <c r="Z330" s="14"/>
      <c r="AA330" s="14"/>
      <c r="AB330" s="14"/>
      <c r="AC330" s="14"/>
      <c r="AD330" s="14"/>
      <c r="AE330" s="14"/>
      <c r="AT330" s="258" t="s">
        <v>319</v>
      </c>
      <c r="AU330" s="258" t="s">
        <v>85</v>
      </c>
      <c r="AV330" s="14" t="s">
        <v>83</v>
      </c>
      <c r="AW330" s="14" t="s">
        <v>37</v>
      </c>
      <c r="AX330" s="14" t="s">
        <v>76</v>
      </c>
      <c r="AY330" s="258" t="s">
        <v>308</v>
      </c>
    </row>
    <row r="331" s="13" customFormat="1">
      <c r="A331" s="13"/>
      <c r="B331" s="234"/>
      <c r="C331" s="235"/>
      <c r="D331" s="236" t="s">
        <v>319</v>
      </c>
      <c r="E331" s="237" t="s">
        <v>19</v>
      </c>
      <c r="F331" s="238" t="s">
        <v>4338</v>
      </c>
      <c r="G331" s="235"/>
      <c r="H331" s="239">
        <v>0.044999999999999998</v>
      </c>
      <c r="I331" s="240"/>
      <c r="J331" s="235"/>
      <c r="K331" s="235"/>
      <c r="L331" s="241"/>
      <c r="M331" s="242"/>
      <c r="N331" s="243"/>
      <c r="O331" s="243"/>
      <c r="P331" s="243"/>
      <c r="Q331" s="243"/>
      <c r="R331" s="243"/>
      <c r="S331" s="243"/>
      <c r="T331" s="244"/>
      <c r="U331" s="13"/>
      <c r="V331" s="13"/>
      <c r="W331" s="13"/>
      <c r="X331" s="13"/>
      <c r="Y331" s="13"/>
      <c r="Z331" s="13"/>
      <c r="AA331" s="13"/>
      <c r="AB331" s="13"/>
      <c r="AC331" s="13"/>
      <c r="AD331" s="13"/>
      <c r="AE331" s="13"/>
      <c r="AT331" s="245" t="s">
        <v>319</v>
      </c>
      <c r="AU331" s="245" t="s">
        <v>85</v>
      </c>
      <c r="AV331" s="13" t="s">
        <v>85</v>
      </c>
      <c r="AW331" s="13" t="s">
        <v>37</v>
      </c>
      <c r="AX331" s="13" t="s">
        <v>76</v>
      </c>
      <c r="AY331" s="245" t="s">
        <v>308</v>
      </c>
    </row>
    <row r="332" s="14" customFormat="1">
      <c r="A332" s="14"/>
      <c r="B332" s="249"/>
      <c r="C332" s="250"/>
      <c r="D332" s="236" t="s">
        <v>319</v>
      </c>
      <c r="E332" s="251" t="s">
        <v>19</v>
      </c>
      <c r="F332" s="252" t="s">
        <v>4071</v>
      </c>
      <c r="G332" s="250"/>
      <c r="H332" s="251" t="s">
        <v>19</v>
      </c>
      <c r="I332" s="253"/>
      <c r="J332" s="250"/>
      <c r="K332" s="250"/>
      <c r="L332" s="254"/>
      <c r="M332" s="255"/>
      <c r="N332" s="256"/>
      <c r="O332" s="256"/>
      <c r="P332" s="256"/>
      <c r="Q332" s="256"/>
      <c r="R332" s="256"/>
      <c r="S332" s="256"/>
      <c r="T332" s="257"/>
      <c r="U332" s="14"/>
      <c r="V332" s="14"/>
      <c r="W332" s="14"/>
      <c r="X332" s="14"/>
      <c r="Y332" s="14"/>
      <c r="Z332" s="14"/>
      <c r="AA332" s="14"/>
      <c r="AB332" s="14"/>
      <c r="AC332" s="14"/>
      <c r="AD332" s="14"/>
      <c r="AE332" s="14"/>
      <c r="AT332" s="258" t="s">
        <v>319</v>
      </c>
      <c r="AU332" s="258" t="s">
        <v>85</v>
      </c>
      <c r="AV332" s="14" t="s">
        <v>83</v>
      </c>
      <c r="AW332" s="14" t="s">
        <v>37</v>
      </c>
      <c r="AX332" s="14" t="s">
        <v>76</v>
      </c>
      <c r="AY332" s="258" t="s">
        <v>308</v>
      </c>
    </row>
    <row r="333" s="13" customFormat="1">
      <c r="A333" s="13"/>
      <c r="B333" s="234"/>
      <c r="C333" s="235"/>
      <c r="D333" s="236" t="s">
        <v>319</v>
      </c>
      <c r="E333" s="237" t="s">
        <v>19</v>
      </c>
      <c r="F333" s="238" t="s">
        <v>4339</v>
      </c>
      <c r="G333" s="235"/>
      <c r="H333" s="239">
        <v>0.017000000000000001</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76</v>
      </c>
      <c r="AY333" s="245" t="s">
        <v>308</v>
      </c>
    </row>
    <row r="334" s="15" customFormat="1">
      <c r="A334" s="15"/>
      <c r="B334" s="259"/>
      <c r="C334" s="260"/>
      <c r="D334" s="236" t="s">
        <v>319</v>
      </c>
      <c r="E334" s="261" t="s">
        <v>19</v>
      </c>
      <c r="F334" s="262" t="s">
        <v>448</v>
      </c>
      <c r="G334" s="260"/>
      <c r="H334" s="263">
        <v>0.062</v>
      </c>
      <c r="I334" s="264"/>
      <c r="J334" s="260"/>
      <c r="K334" s="260"/>
      <c r="L334" s="265"/>
      <c r="M334" s="266"/>
      <c r="N334" s="267"/>
      <c r="O334" s="267"/>
      <c r="P334" s="267"/>
      <c r="Q334" s="267"/>
      <c r="R334" s="267"/>
      <c r="S334" s="267"/>
      <c r="T334" s="268"/>
      <c r="U334" s="15"/>
      <c r="V334" s="15"/>
      <c r="W334" s="15"/>
      <c r="X334" s="15"/>
      <c r="Y334" s="15"/>
      <c r="Z334" s="15"/>
      <c r="AA334" s="15"/>
      <c r="AB334" s="15"/>
      <c r="AC334" s="15"/>
      <c r="AD334" s="15"/>
      <c r="AE334" s="15"/>
      <c r="AT334" s="269" t="s">
        <v>319</v>
      </c>
      <c r="AU334" s="269" t="s">
        <v>85</v>
      </c>
      <c r="AV334" s="15" t="s">
        <v>315</v>
      </c>
      <c r="AW334" s="15" t="s">
        <v>37</v>
      </c>
      <c r="AX334" s="15" t="s">
        <v>83</v>
      </c>
      <c r="AY334" s="269" t="s">
        <v>308</v>
      </c>
    </row>
    <row r="335" s="2" customFormat="1" ht="16.5" customHeight="1">
      <c r="A335" s="41"/>
      <c r="B335" s="42"/>
      <c r="C335" s="216" t="s">
        <v>826</v>
      </c>
      <c r="D335" s="216" t="s">
        <v>310</v>
      </c>
      <c r="E335" s="217" t="s">
        <v>4073</v>
      </c>
      <c r="F335" s="218" t="s">
        <v>4074</v>
      </c>
      <c r="G335" s="219" t="s">
        <v>4064</v>
      </c>
      <c r="H335" s="220">
        <v>0.062</v>
      </c>
      <c r="I335" s="221"/>
      <c r="J335" s="222">
        <f>ROUND(I335*H335,2)</f>
        <v>0</v>
      </c>
      <c r="K335" s="218" t="s">
        <v>314</v>
      </c>
      <c r="L335" s="47"/>
      <c r="M335" s="223" t="s">
        <v>19</v>
      </c>
      <c r="N335" s="224" t="s">
        <v>47</v>
      </c>
      <c r="O335" s="87"/>
      <c r="P335" s="225">
        <f>O335*H335</f>
        <v>0</v>
      </c>
      <c r="Q335" s="225">
        <v>0.0099000000000000008</v>
      </c>
      <c r="R335" s="225">
        <f>Q335*H335</f>
        <v>0.00061380000000000007</v>
      </c>
      <c r="S335" s="225">
        <v>0</v>
      </c>
      <c r="T335" s="226">
        <f>S335*H335</f>
        <v>0</v>
      </c>
      <c r="U335" s="41"/>
      <c r="V335" s="41"/>
      <c r="W335" s="41"/>
      <c r="X335" s="41"/>
      <c r="Y335" s="41"/>
      <c r="Z335" s="41"/>
      <c r="AA335" s="41"/>
      <c r="AB335" s="41"/>
      <c r="AC335" s="41"/>
      <c r="AD335" s="41"/>
      <c r="AE335" s="41"/>
      <c r="AR335" s="227" t="s">
        <v>782</v>
      </c>
      <c r="AT335" s="227" t="s">
        <v>310</v>
      </c>
      <c r="AU335" s="227" t="s">
        <v>85</v>
      </c>
      <c r="AY335" s="20" t="s">
        <v>308</v>
      </c>
      <c r="BE335" s="228">
        <f>IF(N335="základní",J335,0)</f>
        <v>0</v>
      </c>
      <c r="BF335" s="228">
        <f>IF(N335="snížená",J335,0)</f>
        <v>0</v>
      </c>
      <c r="BG335" s="228">
        <f>IF(N335="zákl. přenesená",J335,0)</f>
        <v>0</v>
      </c>
      <c r="BH335" s="228">
        <f>IF(N335="sníž. přenesená",J335,0)</f>
        <v>0</v>
      </c>
      <c r="BI335" s="228">
        <f>IF(N335="nulová",J335,0)</f>
        <v>0</v>
      </c>
      <c r="BJ335" s="20" t="s">
        <v>83</v>
      </c>
      <c r="BK335" s="228">
        <f>ROUND(I335*H335,2)</f>
        <v>0</v>
      </c>
      <c r="BL335" s="20" t="s">
        <v>782</v>
      </c>
      <c r="BM335" s="227" t="s">
        <v>4340</v>
      </c>
    </row>
    <row r="336" s="2" customFormat="1">
      <c r="A336" s="41"/>
      <c r="B336" s="42"/>
      <c r="C336" s="43"/>
      <c r="D336" s="229" t="s">
        <v>317</v>
      </c>
      <c r="E336" s="43"/>
      <c r="F336" s="230" t="s">
        <v>4076</v>
      </c>
      <c r="G336" s="43"/>
      <c r="H336" s="43"/>
      <c r="I336" s="231"/>
      <c r="J336" s="43"/>
      <c r="K336" s="43"/>
      <c r="L336" s="47"/>
      <c r="M336" s="232"/>
      <c r="N336" s="233"/>
      <c r="O336" s="87"/>
      <c r="P336" s="87"/>
      <c r="Q336" s="87"/>
      <c r="R336" s="87"/>
      <c r="S336" s="87"/>
      <c r="T336" s="88"/>
      <c r="U336" s="41"/>
      <c r="V336" s="41"/>
      <c r="W336" s="41"/>
      <c r="X336" s="41"/>
      <c r="Y336" s="41"/>
      <c r="Z336" s="41"/>
      <c r="AA336" s="41"/>
      <c r="AB336" s="41"/>
      <c r="AC336" s="41"/>
      <c r="AD336" s="41"/>
      <c r="AE336" s="41"/>
      <c r="AT336" s="20" t="s">
        <v>317</v>
      </c>
      <c r="AU336" s="20" t="s">
        <v>85</v>
      </c>
    </row>
    <row r="337" s="14" customFormat="1">
      <c r="A337" s="14"/>
      <c r="B337" s="249"/>
      <c r="C337" s="250"/>
      <c r="D337" s="236" t="s">
        <v>319</v>
      </c>
      <c r="E337" s="251" t="s">
        <v>19</v>
      </c>
      <c r="F337" s="252" t="s">
        <v>3032</v>
      </c>
      <c r="G337" s="250"/>
      <c r="H337" s="251" t="s">
        <v>19</v>
      </c>
      <c r="I337" s="253"/>
      <c r="J337" s="250"/>
      <c r="K337" s="250"/>
      <c r="L337" s="254"/>
      <c r="M337" s="255"/>
      <c r="N337" s="256"/>
      <c r="O337" s="256"/>
      <c r="P337" s="256"/>
      <c r="Q337" s="256"/>
      <c r="R337" s="256"/>
      <c r="S337" s="256"/>
      <c r="T337" s="257"/>
      <c r="U337" s="14"/>
      <c r="V337" s="14"/>
      <c r="W337" s="14"/>
      <c r="X337" s="14"/>
      <c r="Y337" s="14"/>
      <c r="Z337" s="14"/>
      <c r="AA337" s="14"/>
      <c r="AB337" s="14"/>
      <c r="AC337" s="14"/>
      <c r="AD337" s="14"/>
      <c r="AE337" s="14"/>
      <c r="AT337" s="258" t="s">
        <v>319</v>
      </c>
      <c r="AU337" s="258" t="s">
        <v>85</v>
      </c>
      <c r="AV337" s="14" t="s">
        <v>83</v>
      </c>
      <c r="AW337" s="14" t="s">
        <v>37</v>
      </c>
      <c r="AX337" s="14" t="s">
        <v>76</v>
      </c>
      <c r="AY337" s="258" t="s">
        <v>308</v>
      </c>
    </row>
    <row r="338" s="14" customFormat="1">
      <c r="A338" s="14"/>
      <c r="B338" s="249"/>
      <c r="C338" s="250"/>
      <c r="D338" s="236" t="s">
        <v>319</v>
      </c>
      <c r="E338" s="251" t="s">
        <v>19</v>
      </c>
      <c r="F338" s="252" t="s">
        <v>4069</v>
      </c>
      <c r="G338" s="250"/>
      <c r="H338" s="251" t="s">
        <v>19</v>
      </c>
      <c r="I338" s="253"/>
      <c r="J338" s="250"/>
      <c r="K338" s="250"/>
      <c r="L338" s="254"/>
      <c r="M338" s="255"/>
      <c r="N338" s="256"/>
      <c r="O338" s="256"/>
      <c r="P338" s="256"/>
      <c r="Q338" s="256"/>
      <c r="R338" s="256"/>
      <c r="S338" s="256"/>
      <c r="T338" s="257"/>
      <c r="U338" s="14"/>
      <c r="V338" s="14"/>
      <c r="W338" s="14"/>
      <c r="X338" s="14"/>
      <c r="Y338" s="14"/>
      <c r="Z338" s="14"/>
      <c r="AA338" s="14"/>
      <c r="AB338" s="14"/>
      <c r="AC338" s="14"/>
      <c r="AD338" s="14"/>
      <c r="AE338" s="14"/>
      <c r="AT338" s="258" t="s">
        <v>319</v>
      </c>
      <c r="AU338" s="258" t="s">
        <v>85</v>
      </c>
      <c r="AV338" s="14" t="s">
        <v>83</v>
      </c>
      <c r="AW338" s="14" t="s">
        <v>37</v>
      </c>
      <c r="AX338" s="14" t="s">
        <v>76</v>
      </c>
      <c r="AY338" s="258" t="s">
        <v>308</v>
      </c>
    </row>
    <row r="339" s="13" customFormat="1">
      <c r="A339" s="13"/>
      <c r="B339" s="234"/>
      <c r="C339" s="235"/>
      <c r="D339" s="236" t="s">
        <v>319</v>
      </c>
      <c r="E339" s="237" t="s">
        <v>19</v>
      </c>
      <c r="F339" s="238" t="s">
        <v>4338</v>
      </c>
      <c r="G339" s="235"/>
      <c r="H339" s="239">
        <v>0.044999999999999998</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76</v>
      </c>
      <c r="AY339" s="245" t="s">
        <v>308</v>
      </c>
    </row>
    <row r="340" s="14" customFormat="1">
      <c r="A340" s="14"/>
      <c r="B340" s="249"/>
      <c r="C340" s="250"/>
      <c r="D340" s="236" t="s">
        <v>319</v>
      </c>
      <c r="E340" s="251" t="s">
        <v>19</v>
      </c>
      <c r="F340" s="252" t="s">
        <v>4071</v>
      </c>
      <c r="G340" s="250"/>
      <c r="H340" s="251" t="s">
        <v>19</v>
      </c>
      <c r="I340" s="253"/>
      <c r="J340" s="250"/>
      <c r="K340" s="250"/>
      <c r="L340" s="254"/>
      <c r="M340" s="255"/>
      <c r="N340" s="256"/>
      <c r="O340" s="256"/>
      <c r="P340" s="256"/>
      <c r="Q340" s="256"/>
      <c r="R340" s="256"/>
      <c r="S340" s="256"/>
      <c r="T340" s="257"/>
      <c r="U340" s="14"/>
      <c r="V340" s="14"/>
      <c r="W340" s="14"/>
      <c r="X340" s="14"/>
      <c r="Y340" s="14"/>
      <c r="Z340" s="14"/>
      <c r="AA340" s="14"/>
      <c r="AB340" s="14"/>
      <c r="AC340" s="14"/>
      <c r="AD340" s="14"/>
      <c r="AE340" s="14"/>
      <c r="AT340" s="258" t="s">
        <v>319</v>
      </c>
      <c r="AU340" s="258" t="s">
        <v>85</v>
      </c>
      <c r="AV340" s="14" t="s">
        <v>83</v>
      </c>
      <c r="AW340" s="14" t="s">
        <v>37</v>
      </c>
      <c r="AX340" s="14" t="s">
        <v>76</v>
      </c>
      <c r="AY340" s="258" t="s">
        <v>308</v>
      </c>
    </row>
    <row r="341" s="13" customFormat="1">
      <c r="A341" s="13"/>
      <c r="B341" s="234"/>
      <c r="C341" s="235"/>
      <c r="D341" s="236" t="s">
        <v>319</v>
      </c>
      <c r="E341" s="237" t="s">
        <v>19</v>
      </c>
      <c r="F341" s="238" t="s">
        <v>4339</v>
      </c>
      <c r="G341" s="235"/>
      <c r="H341" s="239">
        <v>0.017000000000000001</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5" customFormat="1">
      <c r="A342" s="15"/>
      <c r="B342" s="259"/>
      <c r="C342" s="260"/>
      <c r="D342" s="236" t="s">
        <v>319</v>
      </c>
      <c r="E342" s="261" t="s">
        <v>19</v>
      </c>
      <c r="F342" s="262" t="s">
        <v>448</v>
      </c>
      <c r="G342" s="260"/>
      <c r="H342" s="263">
        <v>0.062</v>
      </c>
      <c r="I342" s="264"/>
      <c r="J342" s="260"/>
      <c r="K342" s="260"/>
      <c r="L342" s="265"/>
      <c r="M342" s="266"/>
      <c r="N342" s="267"/>
      <c r="O342" s="267"/>
      <c r="P342" s="267"/>
      <c r="Q342" s="267"/>
      <c r="R342" s="267"/>
      <c r="S342" s="267"/>
      <c r="T342" s="268"/>
      <c r="U342" s="15"/>
      <c r="V342" s="15"/>
      <c r="W342" s="15"/>
      <c r="X342" s="15"/>
      <c r="Y342" s="15"/>
      <c r="Z342" s="15"/>
      <c r="AA342" s="15"/>
      <c r="AB342" s="15"/>
      <c r="AC342" s="15"/>
      <c r="AD342" s="15"/>
      <c r="AE342" s="15"/>
      <c r="AT342" s="269" t="s">
        <v>319</v>
      </c>
      <c r="AU342" s="269" t="s">
        <v>85</v>
      </c>
      <c r="AV342" s="15" t="s">
        <v>315</v>
      </c>
      <c r="AW342" s="15" t="s">
        <v>37</v>
      </c>
      <c r="AX342" s="15" t="s">
        <v>83</v>
      </c>
      <c r="AY342" s="269" t="s">
        <v>308</v>
      </c>
    </row>
    <row r="343" s="2" customFormat="1" ht="33" customHeight="1">
      <c r="A343" s="41"/>
      <c r="B343" s="42"/>
      <c r="C343" s="216" t="s">
        <v>746</v>
      </c>
      <c r="D343" s="216" t="s">
        <v>310</v>
      </c>
      <c r="E343" s="217" t="s">
        <v>4093</v>
      </c>
      <c r="F343" s="218" t="s">
        <v>4094</v>
      </c>
      <c r="G343" s="219" t="s">
        <v>474</v>
      </c>
      <c r="H343" s="220">
        <v>45</v>
      </c>
      <c r="I343" s="221"/>
      <c r="J343" s="222">
        <f>ROUND(I343*H343,2)</f>
        <v>0</v>
      </c>
      <c r="K343" s="218" t="s">
        <v>314</v>
      </c>
      <c r="L343" s="47"/>
      <c r="M343" s="223" t="s">
        <v>19</v>
      </c>
      <c r="N343" s="224"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782</v>
      </c>
      <c r="AT343" s="227" t="s">
        <v>310</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782</v>
      </c>
      <c r="BM343" s="227" t="s">
        <v>4341</v>
      </c>
    </row>
    <row r="344" s="2" customFormat="1">
      <c r="A344" s="41"/>
      <c r="B344" s="42"/>
      <c r="C344" s="43"/>
      <c r="D344" s="229" t="s">
        <v>317</v>
      </c>
      <c r="E344" s="43"/>
      <c r="F344" s="230" t="s">
        <v>4096</v>
      </c>
      <c r="G344" s="43"/>
      <c r="H344" s="43"/>
      <c r="I344" s="231"/>
      <c r="J344" s="43"/>
      <c r="K344" s="43"/>
      <c r="L344" s="47"/>
      <c r="M344" s="232"/>
      <c r="N344" s="233"/>
      <c r="O344" s="87"/>
      <c r="P344" s="87"/>
      <c r="Q344" s="87"/>
      <c r="R344" s="87"/>
      <c r="S344" s="87"/>
      <c r="T344" s="88"/>
      <c r="U344" s="41"/>
      <c r="V344" s="41"/>
      <c r="W344" s="41"/>
      <c r="X344" s="41"/>
      <c r="Y344" s="41"/>
      <c r="Z344" s="41"/>
      <c r="AA344" s="41"/>
      <c r="AB344" s="41"/>
      <c r="AC344" s="41"/>
      <c r="AD344" s="41"/>
      <c r="AE344" s="41"/>
      <c r="AT344" s="20" t="s">
        <v>317</v>
      </c>
      <c r="AU344" s="20" t="s">
        <v>85</v>
      </c>
    </row>
    <row r="345" s="14" customFormat="1">
      <c r="A345" s="14"/>
      <c r="B345" s="249"/>
      <c r="C345" s="250"/>
      <c r="D345" s="236" t="s">
        <v>319</v>
      </c>
      <c r="E345" s="251" t="s">
        <v>19</v>
      </c>
      <c r="F345" s="252" t="s">
        <v>3032</v>
      </c>
      <c r="G345" s="250"/>
      <c r="H345" s="251" t="s">
        <v>19</v>
      </c>
      <c r="I345" s="253"/>
      <c r="J345" s="250"/>
      <c r="K345" s="250"/>
      <c r="L345" s="254"/>
      <c r="M345" s="255"/>
      <c r="N345" s="256"/>
      <c r="O345" s="256"/>
      <c r="P345" s="256"/>
      <c r="Q345" s="256"/>
      <c r="R345" s="256"/>
      <c r="S345" s="256"/>
      <c r="T345" s="257"/>
      <c r="U345" s="14"/>
      <c r="V345" s="14"/>
      <c r="W345" s="14"/>
      <c r="X345" s="14"/>
      <c r="Y345" s="14"/>
      <c r="Z345" s="14"/>
      <c r="AA345" s="14"/>
      <c r="AB345" s="14"/>
      <c r="AC345" s="14"/>
      <c r="AD345" s="14"/>
      <c r="AE345" s="14"/>
      <c r="AT345" s="258" t="s">
        <v>319</v>
      </c>
      <c r="AU345" s="258" t="s">
        <v>85</v>
      </c>
      <c r="AV345" s="14" t="s">
        <v>83</v>
      </c>
      <c r="AW345" s="14" t="s">
        <v>37</v>
      </c>
      <c r="AX345" s="14" t="s">
        <v>76</v>
      </c>
      <c r="AY345" s="258" t="s">
        <v>308</v>
      </c>
    </row>
    <row r="346" s="14" customFormat="1">
      <c r="A346" s="14"/>
      <c r="B346" s="249"/>
      <c r="C346" s="250"/>
      <c r="D346" s="236" t="s">
        <v>319</v>
      </c>
      <c r="E346" s="251" t="s">
        <v>19</v>
      </c>
      <c r="F346" s="252" t="s">
        <v>4069</v>
      </c>
      <c r="G346" s="250"/>
      <c r="H346" s="251" t="s">
        <v>19</v>
      </c>
      <c r="I346" s="253"/>
      <c r="J346" s="250"/>
      <c r="K346" s="250"/>
      <c r="L346" s="254"/>
      <c r="M346" s="255"/>
      <c r="N346" s="256"/>
      <c r="O346" s="256"/>
      <c r="P346" s="256"/>
      <c r="Q346" s="256"/>
      <c r="R346" s="256"/>
      <c r="S346" s="256"/>
      <c r="T346" s="257"/>
      <c r="U346" s="14"/>
      <c r="V346" s="14"/>
      <c r="W346" s="14"/>
      <c r="X346" s="14"/>
      <c r="Y346" s="14"/>
      <c r="Z346" s="14"/>
      <c r="AA346" s="14"/>
      <c r="AB346" s="14"/>
      <c r="AC346" s="14"/>
      <c r="AD346" s="14"/>
      <c r="AE346" s="14"/>
      <c r="AT346" s="258" t="s">
        <v>319</v>
      </c>
      <c r="AU346" s="258" t="s">
        <v>85</v>
      </c>
      <c r="AV346" s="14" t="s">
        <v>83</v>
      </c>
      <c r="AW346" s="14" t="s">
        <v>37</v>
      </c>
      <c r="AX346" s="14" t="s">
        <v>76</v>
      </c>
      <c r="AY346" s="258" t="s">
        <v>308</v>
      </c>
    </row>
    <row r="347" s="13" customFormat="1">
      <c r="A347" s="13"/>
      <c r="B347" s="234"/>
      <c r="C347" s="235"/>
      <c r="D347" s="236" t="s">
        <v>319</v>
      </c>
      <c r="E347" s="237" t="s">
        <v>19</v>
      </c>
      <c r="F347" s="238" t="s">
        <v>4342</v>
      </c>
      <c r="G347" s="235"/>
      <c r="H347" s="239">
        <v>45</v>
      </c>
      <c r="I347" s="240"/>
      <c r="J347" s="235"/>
      <c r="K347" s="235"/>
      <c r="L347" s="241"/>
      <c r="M347" s="242"/>
      <c r="N347" s="243"/>
      <c r="O347" s="243"/>
      <c r="P347" s="243"/>
      <c r="Q347" s="243"/>
      <c r="R347" s="243"/>
      <c r="S347" s="243"/>
      <c r="T347" s="244"/>
      <c r="U347" s="13"/>
      <c r="V347" s="13"/>
      <c r="W347" s="13"/>
      <c r="X347" s="13"/>
      <c r="Y347" s="13"/>
      <c r="Z347" s="13"/>
      <c r="AA347" s="13"/>
      <c r="AB347" s="13"/>
      <c r="AC347" s="13"/>
      <c r="AD347" s="13"/>
      <c r="AE347" s="13"/>
      <c r="AT347" s="245" t="s">
        <v>319</v>
      </c>
      <c r="AU347" s="245" t="s">
        <v>85</v>
      </c>
      <c r="AV347" s="13" t="s">
        <v>85</v>
      </c>
      <c r="AW347" s="13" t="s">
        <v>37</v>
      </c>
      <c r="AX347" s="13" t="s">
        <v>83</v>
      </c>
      <c r="AY347" s="245" t="s">
        <v>308</v>
      </c>
    </row>
    <row r="348" s="2" customFormat="1" ht="33" customHeight="1">
      <c r="A348" s="41"/>
      <c r="B348" s="42"/>
      <c r="C348" s="216" t="s">
        <v>836</v>
      </c>
      <c r="D348" s="216" t="s">
        <v>310</v>
      </c>
      <c r="E348" s="217" t="s">
        <v>4099</v>
      </c>
      <c r="F348" s="218" t="s">
        <v>4100</v>
      </c>
      <c r="G348" s="219" t="s">
        <v>474</v>
      </c>
      <c r="H348" s="220">
        <v>17</v>
      </c>
      <c r="I348" s="221"/>
      <c r="J348" s="222">
        <f>ROUND(I348*H348,2)</f>
        <v>0</v>
      </c>
      <c r="K348" s="218" t="s">
        <v>314</v>
      </c>
      <c r="L348" s="47"/>
      <c r="M348" s="223" t="s">
        <v>19</v>
      </c>
      <c r="N348" s="224" t="s">
        <v>47</v>
      </c>
      <c r="O348" s="87"/>
      <c r="P348" s="225">
        <f>O348*H348</f>
        <v>0</v>
      </c>
      <c r="Q348" s="225">
        <v>0</v>
      </c>
      <c r="R348" s="225">
        <f>Q348*H348</f>
        <v>0</v>
      </c>
      <c r="S348" s="225">
        <v>0</v>
      </c>
      <c r="T348" s="226">
        <f>S348*H348</f>
        <v>0</v>
      </c>
      <c r="U348" s="41"/>
      <c r="V348" s="41"/>
      <c r="W348" s="41"/>
      <c r="X348" s="41"/>
      <c r="Y348" s="41"/>
      <c r="Z348" s="41"/>
      <c r="AA348" s="41"/>
      <c r="AB348" s="41"/>
      <c r="AC348" s="41"/>
      <c r="AD348" s="41"/>
      <c r="AE348" s="41"/>
      <c r="AR348" s="227" t="s">
        <v>782</v>
      </c>
      <c r="AT348" s="227" t="s">
        <v>310</v>
      </c>
      <c r="AU348" s="227" t="s">
        <v>85</v>
      </c>
      <c r="AY348" s="20" t="s">
        <v>308</v>
      </c>
      <c r="BE348" s="228">
        <f>IF(N348="základní",J348,0)</f>
        <v>0</v>
      </c>
      <c r="BF348" s="228">
        <f>IF(N348="snížená",J348,0)</f>
        <v>0</v>
      </c>
      <c r="BG348" s="228">
        <f>IF(N348="zákl. přenesená",J348,0)</f>
        <v>0</v>
      </c>
      <c r="BH348" s="228">
        <f>IF(N348="sníž. přenesená",J348,0)</f>
        <v>0</v>
      </c>
      <c r="BI348" s="228">
        <f>IF(N348="nulová",J348,0)</f>
        <v>0</v>
      </c>
      <c r="BJ348" s="20" t="s">
        <v>83</v>
      </c>
      <c r="BK348" s="228">
        <f>ROUND(I348*H348,2)</f>
        <v>0</v>
      </c>
      <c r="BL348" s="20" t="s">
        <v>782</v>
      </c>
      <c r="BM348" s="227" t="s">
        <v>4343</v>
      </c>
    </row>
    <row r="349" s="2" customFormat="1">
      <c r="A349" s="41"/>
      <c r="B349" s="42"/>
      <c r="C349" s="43"/>
      <c r="D349" s="229" t="s">
        <v>317</v>
      </c>
      <c r="E349" s="43"/>
      <c r="F349" s="230" t="s">
        <v>4102</v>
      </c>
      <c r="G349" s="43"/>
      <c r="H349" s="43"/>
      <c r="I349" s="231"/>
      <c r="J349" s="43"/>
      <c r="K349" s="43"/>
      <c r="L349" s="47"/>
      <c r="M349" s="232"/>
      <c r="N349" s="233"/>
      <c r="O349" s="87"/>
      <c r="P349" s="87"/>
      <c r="Q349" s="87"/>
      <c r="R349" s="87"/>
      <c r="S349" s="87"/>
      <c r="T349" s="88"/>
      <c r="U349" s="41"/>
      <c r="V349" s="41"/>
      <c r="W349" s="41"/>
      <c r="X349" s="41"/>
      <c r="Y349" s="41"/>
      <c r="Z349" s="41"/>
      <c r="AA349" s="41"/>
      <c r="AB349" s="41"/>
      <c r="AC349" s="41"/>
      <c r="AD349" s="41"/>
      <c r="AE349" s="41"/>
      <c r="AT349" s="20" t="s">
        <v>317</v>
      </c>
      <c r="AU349" s="20" t="s">
        <v>85</v>
      </c>
    </row>
    <row r="350" s="14" customFormat="1">
      <c r="A350" s="14"/>
      <c r="B350" s="249"/>
      <c r="C350" s="250"/>
      <c r="D350" s="236" t="s">
        <v>319</v>
      </c>
      <c r="E350" s="251" t="s">
        <v>19</v>
      </c>
      <c r="F350" s="252" t="s">
        <v>3032</v>
      </c>
      <c r="G350" s="250"/>
      <c r="H350" s="251" t="s">
        <v>19</v>
      </c>
      <c r="I350" s="253"/>
      <c r="J350" s="250"/>
      <c r="K350" s="250"/>
      <c r="L350" s="254"/>
      <c r="M350" s="255"/>
      <c r="N350" s="256"/>
      <c r="O350" s="256"/>
      <c r="P350" s="256"/>
      <c r="Q350" s="256"/>
      <c r="R350" s="256"/>
      <c r="S350" s="256"/>
      <c r="T350" s="257"/>
      <c r="U350" s="14"/>
      <c r="V350" s="14"/>
      <c r="W350" s="14"/>
      <c r="X350" s="14"/>
      <c r="Y350" s="14"/>
      <c r="Z350" s="14"/>
      <c r="AA350" s="14"/>
      <c r="AB350" s="14"/>
      <c r="AC350" s="14"/>
      <c r="AD350" s="14"/>
      <c r="AE350" s="14"/>
      <c r="AT350" s="258" t="s">
        <v>319</v>
      </c>
      <c r="AU350" s="258" t="s">
        <v>85</v>
      </c>
      <c r="AV350" s="14" t="s">
        <v>83</v>
      </c>
      <c r="AW350" s="14" t="s">
        <v>37</v>
      </c>
      <c r="AX350" s="14" t="s">
        <v>76</v>
      </c>
      <c r="AY350" s="258" t="s">
        <v>308</v>
      </c>
    </row>
    <row r="351" s="14" customFormat="1">
      <c r="A351" s="14"/>
      <c r="B351" s="249"/>
      <c r="C351" s="250"/>
      <c r="D351" s="236" t="s">
        <v>319</v>
      </c>
      <c r="E351" s="251" t="s">
        <v>19</v>
      </c>
      <c r="F351" s="252" t="s">
        <v>4071</v>
      </c>
      <c r="G351" s="250"/>
      <c r="H351" s="251" t="s">
        <v>19</v>
      </c>
      <c r="I351" s="253"/>
      <c r="J351" s="250"/>
      <c r="K351" s="250"/>
      <c r="L351" s="254"/>
      <c r="M351" s="255"/>
      <c r="N351" s="256"/>
      <c r="O351" s="256"/>
      <c r="P351" s="256"/>
      <c r="Q351" s="256"/>
      <c r="R351" s="256"/>
      <c r="S351" s="256"/>
      <c r="T351" s="257"/>
      <c r="U351" s="14"/>
      <c r="V351" s="14"/>
      <c r="W351" s="14"/>
      <c r="X351" s="14"/>
      <c r="Y351" s="14"/>
      <c r="Z351" s="14"/>
      <c r="AA351" s="14"/>
      <c r="AB351" s="14"/>
      <c r="AC351" s="14"/>
      <c r="AD351" s="14"/>
      <c r="AE351" s="14"/>
      <c r="AT351" s="258" t="s">
        <v>319</v>
      </c>
      <c r="AU351" s="258" t="s">
        <v>85</v>
      </c>
      <c r="AV351" s="14" t="s">
        <v>83</v>
      </c>
      <c r="AW351" s="14" t="s">
        <v>37</v>
      </c>
      <c r="AX351" s="14" t="s">
        <v>76</v>
      </c>
      <c r="AY351" s="258" t="s">
        <v>308</v>
      </c>
    </row>
    <row r="352" s="13" customFormat="1">
      <c r="A352" s="13"/>
      <c r="B352" s="234"/>
      <c r="C352" s="235"/>
      <c r="D352" s="236" t="s">
        <v>319</v>
      </c>
      <c r="E352" s="237" t="s">
        <v>19</v>
      </c>
      <c r="F352" s="238" t="s">
        <v>396</v>
      </c>
      <c r="G352" s="235"/>
      <c r="H352" s="239">
        <v>17</v>
      </c>
      <c r="I352" s="240"/>
      <c r="J352" s="235"/>
      <c r="K352" s="235"/>
      <c r="L352" s="241"/>
      <c r="M352" s="242"/>
      <c r="N352" s="243"/>
      <c r="O352" s="243"/>
      <c r="P352" s="243"/>
      <c r="Q352" s="243"/>
      <c r="R352" s="243"/>
      <c r="S352" s="243"/>
      <c r="T352" s="244"/>
      <c r="U352" s="13"/>
      <c r="V352" s="13"/>
      <c r="W352" s="13"/>
      <c r="X352" s="13"/>
      <c r="Y352" s="13"/>
      <c r="Z352" s="13"/>
      <c r="AA352" s="13"/>
      <c r="AB352" s="13"/>
      <c r="AC352" s="13"/>
      <c r="AD352" s="13"/>
      <c r="AE352" s="13"/>
      <c r="AT352" s="245" t="s">
        <v>319</v>
      </c>
      <c r="AU352" s="245" t="s">
        <v>85</v>
      </c>
      <c r="AV352" s="13" t="s">
        <v>85</v>
      </c>
      <c r="AW352" s="13" t="s">
        <v>37</v>
      </c>
      <c r="AX352" s="13" t="s">
        <v>83</v>
      </c>
      <c r="AY352" s="245" t="s">
        <v>308</v>
      </c>
    </row>
    <row r="353" s="2" customFormat="1" ht="24.15" customHeight="1">
      <c r="A353" s="41"/>
      <c r="B353" s="42"/>
      <c r="C353" s="216" t="s">
        <v>749</v>
      </c>
      <c r="D353" s="216" t="s">
        <v>310</v>
      </c>
      <c r="E353" s="217" t="s">
        <v>4117</v>
      </c>
      <c r="F353" s="218" t="s">
        <v>4118</v>
      </c>
      <c r="G353" s="219" t="s">
        <v>474</v>
      </c>
      <c r="H353" s="220">
        <v>45</v>
      </c>
      <c r="I353" s="221"/>
      <c r="J353" s="222">
        <f>ROUND(I353*H353,2)</f>
        <v>0</v>
      </c>
      <c r="K353" s="218" t="s">
        <v>314</v>
      </c>
      <c r="L353" s="47"/>
      <c r="M353" s="223" t="s">
        <v>19</v>
      </c>
      <c r="N353" s="224" t="s">
        <v>47</v>
      </c>
      <c r="O353" s="87"/>
      <c r="P353" s="225">
        <f>O353*H353</f>
        <v>0</v>
      </c>
      <c r="Q353" s="225">
        <v>0.27015</v>
      </c>
      <c r="R353" s="225">
        <f>Q353*H353</f>
        <v>12.156750000000001</v>
      </c>
      <c r="S353" s="225">
        <v>0</v>
      </c>
      <c r="T353" s="226">
        <f>S353*H353</f>
        <v>0</v>
      </c>
      <c r="U353" s="41"/>
      <c r="V353" s="41"/>
      <c r="W353" s="41"/>
      <c r="X353" s="41"/>
      <c r="Y353" s="41"/>
      <c r="Z353" s="41"/>
      <c r="AA353" s="41"/>
      <c r="AB353" s="41"/>
      <c r="AC353" s="41"/>
      <c r="AD353" s="41"/>
      <c r="AE353" s="41"/>
      <c r="AR353" s="227" t="s">
        <v>782</v>
      </c>
      <c r="AT353" s="227" t="s">
        <v>310</v>
      </c>
      <c r="AU353" s="227" t="s">
        <v>85</v>
      </c>
      <c r="AY353" s="20" t="s">
        <v>308</v>
      </c>
      <c r="BE353" s="228">
        <f>IF(N353="základní",J353,0)</f>
        <v>0</v>
      </c>
      <c r="BF353" s="228">
        <f>IF(N353="snížená",J353,0)</f>
        <v>0</v>
      </c>
      <c r="BG353" s="228">
        <f>IF(N353="zákl. přenesená",J353,0)</f>
        <v>0</v>
      </c>
      <c r="BH353" s="228">
        <f>IF(N353="sníž. přenesená",J353,0)</f>
        <v>0</v>
      </c>
      <c r="BI353" s="228">
        <f>IF(N353="nulová",J353,0)</f>
        <v>0</v>
      </c>
      <c r="BJ353" s="20" t="s">
        <v>83</v>
      </c>
      <c r="BK353" s="228">
        <f>ROUND(I353*H353,2)</f>
        <v>0</v>
      </c>
      <c r="BL353" s="20" t="s">
        <v>782</v>
      </c>
      <c r="BM353" s="227" t="s">
        <v>4344</v>
      </c>
    </row>
    <row r="354" s="2" customFormat="1">
      <c r="A354" s="41"/>
      <c r="B354" s="42"/>
      <c r="C354" s="43"/>
      <c r="D354" s="229" t="s">
        <v>317</v>
      </c>
      <c r="E354" s="43"/>
      <c r="F354" s="230" t="s">
        <v>4120</v>
      </c>
      <c r="G354" s="43"/>
      <c r="H354" s="43"/>
      <c r="I354" s="231"/>
      <c r="J354" s="43"/>
      <c r="K354" s="43"/>
      <c r="L354" s="47"/>
      <c r="M354" s="232"/>
      <c r="N354" s="233"/>
      <c r="O354" s="87"/>
      <c r="P354" s="87"/>
      <c r="Q354" s="87"/>
      <c r="R354" s="87"/>
      <c r="S354" s="87"/>
      <c r="T354" s="88"/>
      <c r="U354" s="41"/>
      <c r="V354" s="41"/>
      <c r="W354" s="41"/>
      <c r="X354" s="41"/>
      <c r="Y354" s="41"/>
      <c r="Z354" s="41"/>
      <c r="AA354" s="41"/>
      <c r="AB354" s="41"/>
      <c r="AC354" s="41"/>
      <c r="AD354" s="41"/>
      <c r="AE354" s="41"/>
      <c r="AT354" s="20" t="s">
        <v>317</v>
      </c>
      <c r="AU354" s="20" t="s">
        <v>85</v>
      </c>
    </row>
    <row r="355" s="14" customFormat="1">
      <c r="A355" s="14"/>
      <c r="B355" s="249"/>
      <c r="C355" s="250"/>
      <c r="D355" s="236" t="s">
        <v>319</v>
      </c>
      <c r="E355" s="251" t="s">
        <v>19</v>
      </c>
      <c r="F355" s="252" t="s">
        <v>3032</v>
      </c>
      <c r="G355" s="250"/>
      <c r="H355" s="251" t="s">
        <v>19</v>
      </c>
      <c r="I355" s="253"/>
      <c r="J355" s="250"/>
      <c r="K355" s="250"/>
      <c r="L355" s="254"/>
      <c r="M355" s="255"/>
      <c r="N355" s="256"/>
      <c r="O355" s="256"/>
      <c r="P355" s="256"/>
      <c r="Q355" s="256"/>
      <c r="R355" s="256"/>
      <c r="S355" s="256"/>
      <c r="T355" s="257"/>
      <c r="U355" s="14"/>
      <c r="V355" s="14"/>
      <c r="W355" s="14"/>
      <c r="X355" s="14"/>
      <c r="Y355" s="14"/>
      <c r="Z355" s="14"/>
      <c r="AA355" s="14"/>
      <c r="AB355" s="14"/>
      <c r="AC355" s="14"/>
      <c r="AD355" s="14"/>
      <c r="AE355" s="14"/>
      <c r="AT355" s="258" t="s">
        <v>319</v>
      </c>
      <c r="AU355" s="258" t="s">
        <v>85</v>
      </c>
      <c r="AV355" s="14" t="s">
        <v>83</v>
      </c>
      <c r="AW355" s="14" t="s">
        <v>37</v>
      </c>
      <c r="AX355" s="14" t="s">
        <v>76</v>
      </c>
      <c r="AY355" s="258" t="s">
        <v>308</v>
      </c>
    </row>
    <row r="356" s="14" customFormat="1">
      <c r="A356" s="14"/>
      <c r="B356" s="249"/>
      <c r="C356" s="250"/>
      <c r="D356" s="236" t="s">
        <v>319</v>
      </c>
      <c r="E356" s="251" t="s">
        <v>19</v>
      </c>
      <c r="F356" s="252" t="s">
        <v>4069</v>
      </c>
      <c r="G356" s="250"/>
      <c r="H356" s="251" t="s">
        <v>19</v>
      </c>
      <c r="I356" s="253"/>
      <c r="J356" s="250"/>
      <c r="K356" s="250"/>
      <c r="L356" s="254"/>
      <c r="M356" s="255"/>
      <c r="N356" s="256"/>
      <c r="O356" s="256"/>
      <c r="P356" s="256"/>
      <c r="Q356" s="256"/>
      <c r="R356" s="256"/>
      <c r="S356" s="256"/>
      <c r="T356" s="257"/>
      <c r="U356" s="14"/>
      <c r="V356" s="14"/>
      <c r="W356" s="14"/>
      <c r="X356" s="14"/>
      <c r="Y356" s="14"/>
      <c r="Z356" s="14"/>
      <c r="AA356" s="14"/>
      <c r="AB356" s="14"/>
      <c r="AC356" s="14"/>
      <c r="AD356" s="14"/>
      <c r="AE356" s="14"/>
      <c r="AT356" s="258" t="s">
        <v>319</v>
      </c>
      <c r="AU356" s="258" t="s">
        <v>85</v>
      </c>
      <c r="AV356" s="14" t="s">
        <v>83</v>
      </c>
      <c r="AW356" s="14" t="s">
        <v>37</v>
      </c>
      <c r="AX356" s="14" t="s">
        <v>76</v>
      </c>
      <c r="AY356" s="258" t="s">
        <v>308</v>
      </c>
    </row>
    <row r="357" s="13" customFormat="1">
      <c r="A357" s="13"/>
      <c r="B357" s="234"/>
      <c r="C357" s="235"/>
      <c r="D357" s="236" t="s">
        <v>319</v>
      </c>
      <c r="E357" s="237" t="s">
        <v>19</v>
      </c>
      <c r="F357" s="238" t="s">
        <v>850</v>
      </c>
      <c r="G357" s="235"/>
      <c r="H357" s="239">
        <v>45</v>
      </c>
      <c r="I357" s="240"/>
      <c r="J357" s="235"/>
      <c r="K357" s="235"/>
      <c r="L357" s="241"/>
      <c r="M357" s="242"/>
      <c r="N357" s="243"/>
      <c r="O357" s="243"/>
      <c r="P357" s="243"/>
      <c r="Q357" s="243"/>
      <c r="R357" s="243"/>
      <c r="S357" s="243"/>
      <c r="T357" s="244"/>
      <c r="U357" s="13"/>
      <c r="V357" s="13"/>
      <c r="W357" s="13"/>
      <c r="X357" s="13"/>
      <c r="Y357" s="13"/>
      <c r="Z357" s="13"/>
      <c r="AA357" s="13"/>
      <c r="AB357" s="13"/>
      <c r="AC357" s="13"/>
      <c r="AD357" s="13"/>
      <c r="AE357" s="13"/>
      <c r="AT357" s="245" t="s">
        <v>319</v>
      </c>
      <c r="AU357" s="245" t="s">
        <v>85</v>
      </c>
      <c r="AV357" s="13" t="s">
        <v>85</v>
      </c>
      <c r="AW357" s="13" t="s">
        <v>37</v>
      </c>
      <c r="AX357" s="13" t="s">
        <v>83</v>
      </c>
      <c r="AY357" s="245" t="s">
        <v>308</v>
      </c>
    </row>
    <row r="358" s="2" customFormat="1" ht="16.5" customHeight="1">
      <c r="A358" s="41"/>
      <c r="B358" s="42"/>
      <c r="C358" s="280" t="s">
        <v>850</v>
      </c>
      <c r="D358" s="280" t="s">
        <v>1137</v>
      </c>
      <c r="E358" s="281" t="s">
        <v>4122</v>
      </c>
      <c r="F358" s="282" t="s">
        <v>4123</v>
      </c>
      <c r="G358" s="283" t="s">
        <v>474</v>
      </c>
      <c r="H358" s="284">
        <v>45</v>
      </c>
      <c r="I358" s="285"/>
      <c r="J358" s="286">
        <f>ROUND(I358*H358,2)</f>
        <v>0</v>
      </c>
      <c r="K358" s="282" t="s">
        <v>314</v>
      </c>
      <c r="L358" s="287"/>
      <c r="M358" s="288" t="s">
        <v>19</v>
      </c>
      <c r="N358" s="289" t="s">
        <v>47</v>
      </c>
      <c r="O358" s="87"/>
      <c r="P358" s="225">
        <f>O358*H358</f>
        <v>0</v>
      </c>
      <c r="Q358" s="225">
        <v>2.0000000000000002E-05</v>
      </c>
      <c r="R358" s="225">
        <f>Q358*H358</f>
        <v>0.00090000000000000008</v>
      </c>
      <c r="S358" s="225">
        <v>0</v>
      </c>
      <c r="T358" s="226">
        <f>S358*H358</f>
        <v>0</v>
      </c>
      <c r="U358" s="41"/>
      <c r="V358" s="41"/>
      <c r="W358" s="41"/>
      <c r="X358" s="41"/>
      <c r="Y358" s="41"/>
      <c r="Z358" s="41"/>
      <c r="AA358" s="41"/>
      <c r="AB358" s="41"/>
      <c r="AC358" s="41"/>
      <c r="AD358" s="41"/>
      <c r="AE358" s="41"/>
      <c r="AR358" s="227" t="s">
        <v>3255</v>
      </c>
      <c r="AT358" s="227" t="s">
        <v>1137</v>
      </c>
      <c r="AU358" s="227" t="s">
        <v>85</v>
      </c>
      <c r="AY358" s="20" t="s">
        <v>308</v>
      </c>
      <c r="BE358" s="228">
        <f>IF(N358="základní",J358,0)</f>
        <v>0</v>
      </c>
      <c r="BF358" s="228">
        <f>IF(N358="snížená",J358,0)</f>
        <v>0</v>
      </c>
      <c r="BG358" s="228">
        <f>IF(N358="zákl. přenesená",J358,0)</f>
        <v>0</v>
      </c>
      <c r="BH358" s="228">
        <f>IF(N358="sníž. přenesená",J358,0)</f>
        <v>0</v>
      </c>
      <c r="BI358" s="228">
        <f>IF(N358="nulová",J358,0)</f>
        <v>0</v>
      </c>
      <c r="BJ358" s="20" t="s">
        <v>83</v>
      </c>
      <c r="BK358" s="228">
        <f>ROUND(I358*H358,2)</f>
        <v>0</v>
      </c>
      <c r="BL358" s="20" t="s">
        <v>782</v>
      </c>
      <c r="BM358" s="227" t="s">
        <v>4345</v>
      </c>
    </row>
    <row r="359" s="2" customFormat="1">
      <c r="A359" s="41"/>
      <c r="B359" s="42"/>
      <c r="C359" s="43"/>
      <c r="D359" s="236" t="s">
        <v>4125</v>
      </c>
      <c r="E359" s="43"/>
      <c r="F359" s="292" t="s">
        <v>4126</v>
      </c>
      <c r="G359" s="43"/>
      <c r="H359" s="43"/>
      <c r="I359" s="231"/>
      <c r="J359" s="43"/>
      <c r="K359" s="43"/>
      <c r="L359" s="47"/>
      <c r="M359" s="232"/>
      <c r="N359" s="233"/>
      <c r="O359" s="87"/>
      <c r="P359" s="87"/>
      <c r="Q359" s="87"/>
      <c r="R359" s="87"/>
      <c r="S359" s="87"/>
      <c r="T359" s="88"/>
      <c r="U359" s="41"/>
      <c r="V359" s="41"/>
      <c r="W359" s="41"/>
      <c r="X359" s="41"/>
      <c r="Y359" s="41"/>
      <c r="Z359" s="41"/>
      <c r="AA359" s="41"/>
      <c r="AB359" s="41"/>
      <c r="AC359" s="41"/>
      <c r="AD359" s="41"/>
      <c r="AE359" s="41"/>
      <c r="AT359" s="20" t="s">
        <v>4125</v>
      </c>
      <c r="AU359" s="20" t="s">
        <v>85</v>
      </c>
    </row>
    <row r="360" s="14" customFormat="1">
      <c r="A360" s="14"/>
      <c r="B360" s="249"/>
      <c r="C360" s="250"/>
      <c r="D360" s="236" t="s">
        <v>319</v>
      </c>
      <c r="E360" s="251" t="s">
        <v>19</v>
      </c>
      <c r="F360" s="252" t="s">
        <v>3032</v>
      </c>
      <c r="G360" s="250"/>
      <c r="H360" s="251" t="s">
        <v>19</v>
      </c>
      <c r="I360" s="253"/>
      <c r="J360" s="250"/>
      <c r="K360" s="250"/>
      <c r="L360" s="254"/>
      <c r="M360" s="255"/>
      <c r="N360" s="256"/>
      <c r="O360" s="256"/>
      <c r="P360" s="256"/>
      <c r="Q360" s="256"/>
      <c r="R360" s="256"/>
      <c r="S360" s="256"/>
      <c r="T360" s="257"/>
      <c r="U360" s="14"/>
      <c r="V360" s="14"/>
      <c r="W360" s="14"/>
      <c r="X360" s="14"/>
      <c r="Y360" s="14"/>
      <c r="Z360" s="14"/>
      <c r="AA360" s="14"/>
      <c r="AB360" s="14"/>
      <c r="AC360" s="14"/>
      <c r="AD360" s="14"/>
      <c r="AE360" s="14"/>
      <c r="AT360" s="258" t="s">
        <v>319</v>
      </c>
      <c r="AU360" s="258" t="s">
        <v>85</v>
      </c>
      <c r="AV360" s="14" t="s">
        <v>83</v>
      </c>
      <c r="AW360" s="14" t="s">
        <v>37</v>
      </c>
      <c r="AX360" s="14" t="s">
        <v>76</v>
      </c>
      <c r="AY360" s="258" t="s">
        <v>308</v>
      </c>
    </row>
    <row r="361" s="14" customFormat="1">
      <c r="A361" s="14"/>
      <c r="B361" s="249"/>
      <c r="C361" s="250"/>
      <c r="D361" s="236" t="s">
        <v>319</v>
      </c>
      <c r="E361" s="251" t="s">
        <v>19</v>
      </c>
      <c r="F361" s="252" t="s">
        <v>4069</v>
      </c>
      <c r="G361" s="250"/>
      <c r="H361" s="251" t="s">
        <v>19</v>
      </c>
      <c r="I361" s="253"/>
      <c r="J361" s="250"/>
      <c r="K361" s="250"/>
      <c r="L361" s="254"/>
      <c r="M361" s="255"/>
      <c r="N361" s="256"/>
      <c r="O361" s="256"/>
      <c r="P361" s="256"/>
      <c r="Q361" s="256"/>
      <c r="R361" s="256"/>
      <c r="S361" s="256"/>
      <c r="T361" s="257"/>
      <c r="U361" s="14"/>
      <c r="V361" s="14"/>
      <c r="W361" s="14"/>
      <c r="X361" s="14"/>
      <c r="Y361" s="14"/>
      <c r="Z361" s="14"/>
      <c r="AA361" s="14"/>
      <c r="AB361" s="14"/>
      <c r="AC361" s="14"/>
      <c r="AD361" s="14"/>
      <c r="AE361" s="14"/>
      <c r="AT361" s="258" t="s">
        <v>319</v>
      </c>
      <c r="AU361" s="258" t="s">
        <v>85</v>
      </c>
      <c r="AV361" s="14" t="s">
        <v>83</v>
      </c>
      <c r="AW361" s="14" t="s">
        <v>37</v>
      </c>
      <c r="AX361" s="14" t="s">
        <v>76</v>
      </c>
      <c r="AY361" s="258" t="s">
        <v>308</v>
      </c>
    </row>
    <row r="362" s="13" customFormat="1">
      <c r="A362" s="13"/>
      <c r="B362" s="234"/>
      <c r="C362" s="235"/>
      <c r="D362" s="236" t="s">
        <v>319</v>
      </c>
      <c r="E362" s="237" t="s">
        <v>19</v>
      </c>
      <c r="F362" s="238" t="s">
        <v>850</v>
      </c>
      <c r="G362" s="235"/>
      <c r="H362" s="239">
        <v>45</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83</v>
      </c>
      <c r="AY362" s="245" t="s">
        <v>308</v>
      </c>
    </row>
    <row r="363" s="2" customFormat="1" ht="16.5" customHeight="1">
      <c r="A363" s="41"/>
      <c r="B363" s="42"/>
      <c r="C363" s="280" t="s">
        <v>750</v>
      </c>
      <c r="D363" s="280" t="s">
        <v>1137</v>
      </c>
      <c r="E363" s="281" t="s">
        <v>4128</v>
      </c>
      <c r="F363" s="282" t="s">
        <v>4129</v>
      </c>
      <c r="G363" s="283" t="s">
        <v>474</v>
      </c>
      <c r="H363" s="284">
        <v>10</v>
      </c>
      <c r="I363" s="285"/>
      <c r="J363" s="286">
        <f>ROUND(I363*H363,2)</f>
        <v>0</v>
      </c>
      <c r="K363" s="282" t="s">
        <v>314</v>
      </c>
      <c r="L363" s="287"/>
      <c r="M363" s="288" t="s">
        <v>19</v>
      </c>
      <c r="N363" s="289" t="s">
        <v>47</v>
      </c>
      <c r="O363" s="87"/>
      <c r="P363" s="225">
        <f>O363*H363</f>
        <v>0</v>
      </c>
      <c r="Q363" s="225">
        <v>0.00035</v>
      </c>
      <c r="R363" s="225">
        <f>Q363*H363</f>
        <v>0.0035000000000000001</v>
      </c>
      <c r="S363" s="225">
        <v>0</v>
      </c>
      <c r="T363" s="226">
        <f>S363*H363</f>
        <v>0</v>
      </c>
      <c r="U363" s="41"/>
      <c r="V363" s="41"/>
      <c r="W363" s="41"/>
      <c r="X363" s="41"/>
      <c r="Y363" s="41"/>
      <c r="Z363" s="41"/>
      <c r="AA363" s="41"/>
      <c r="AB363" s="41"/>
      <c r="AC363" s="41"/>
      <c r="AD363" s="41"/>
      <c r="AE363" s="41"/>
      <c r="AR363" s="227" t="s">
        <v>3255</v>
      </c>
      <c r="AT363" s="227" t="s">
        <v>1137</v>
      </c>
      <c r="AU363" s="227" t="s">
        <v>85</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782</v>
      </c>
      <c r="BM363" s="227" t="s">
        <v>4346</v>
      </c>
    </row>
    <row r="364" s="14" customFormat="1">
      <c r="A364" s="14"/>
      <c r="B364" s="249"/>
      <c r="C364" s="250"/>
      <c r="D364" s="236" t="s">
        <v>319</v>
      </c>
      <c r="E364" s="251" t="s">
        <v>19</v>
      </c>
      <c r="F364" s="252" t="s">
        <v>3032</v>
      </c>
      <c r="G364" s="250"/>
      <c r="H364" s="251" t="s">
        <v>19</v>
      </c>
      <c r="I364" s="253"/>
      <c r="J364" s="250"/>
      <c r="K364" s="250"/>
      <c r="L364" s="254"/>
      <c r="M364" s="255"/>
      <c r="N364" s="256"/>
      <c r="O364" s="256"/>
      <c r="P364" s="256"/>
      <c r="Q364" s="256"/>
      <c r="R364" s="256"/>
      <c r="S364" s="256"/>
      <c r="T364" s="257"/>
      <c r="U364" s="14"/>
      <c r="V364" s="14"/>
      <c r="W364" s="14"/>
      <c r="X364" s="14"/>
      <c r="Y364" s="14"/>
      <c r="Z364" s="14"/>
      <c r="AA364" s="14"/>
      <c r="AB364" s="14"/>
      <c r="AC364" s="14"/>
      <c r="AD364" s="14"/>
      <c r="AE364" s="14"/>
      <c r="AT364" s="258" t="s">
        <v>319</v>
      </c>
      <c r="AU364" s="258" t="s">
        <v>85</v>
      </c>
      <c r="AV364" s="14" t="s">
        <v>83</v>
      </c>
      <c r="AW364" s="14" t="s">
        <v>37</v>
      </c>
      <c r="AX364" s="14" t="s">
        <v>76</v>
      </c>
      <c r="AY364" s="258" t="s">
        <v>308</v>
      </c>
    </row>
    <row r="365" s="14" customFormat="1">
      <c r="A365" s="14"/>
      <c r="B365" s="249"/>
      <c r="C365" s="250"/>
      <c r="D365" s="236" t="s">
        <v>319</v>
      </c>
      <c r="E365" s="251" t="s">
        <v>19</v>
      </c>
      <c r="F365" s="252" t="s">
        <v>4131</v>
      </c>
      <c r="G365" s="250"/>
      <c r="H365" s="251" t="s">
        <v>19</v>
      </c>
      <c r="I365" s="253"/>
      <c r="J365" s="250"/>
      <c r="K365" s="250"/>
      <c r="L365" s="254"/>
      <c r="M365" s="255"/>
      <c r="N365" s="256"/>
      <c r="O365" s="256"/>
      <c r="P365" s="256"/>
      <c r="Q365" s="256"/>
      <c r="R365" s="256"/>
      <c r="S365" s="256"/>
      <c r="T365" s="257"/>
      <c r="U365" s="14"/>
      <c r="V365" s="14"/>
      <c r="W365" s="14"/>
      <c r="X365" s="14"/>
      <c r="Y365" s="14"/>
      <c r="Z365" s="14"/>
      <c r="AA365" s="14"/>
      <c r="AB365" s="14"/>
      <c r="AC365" s="14"/>
      <c r="AD365" s="14"/>
      <c r="AE365" s="14"/>
      <c r="AT365" s="258" t="s">
        <v>319</v>
      </c>
      <c r="AU365" s="258" t="s">
        <v>85</v>
      </c>
      <c r="AV365" s="14" t="s">
        <v>83</v>
      </c>
      <c r="AW365" s="14" t="s">
        <v>37</v>
      </c>
      <c r="AX365" s="14" t="s">
        <v>76</v>
      </c>
      <c r="AY365" s="258" t="s">
        <v>308</v>
      </c>
    </row>
    <row r="366" s="13" customFormat="1">
      <c r="A366" s="13"/>
      <c r="B366" s="234"/>
      <c r="C366" s="235"/>
      <c r="D366" s="236" t="s">
        <v>319</v>
      </c>
      <c r="E366" s="237" t="s">
        <v>19</v>
      </c>
      <c r="F366" s="238" t="s">
        <v>362</v>
      </c>
      <c r="G366" s="235"/>
      <c r="H366" s="239">
        <v>10</v>
      </c>
      <c r="I366" s="240"/>
      <c r="J366" s="235"/>
      <c r="K366" s="235"/>
      <c r="L366" s="241"/>
      <c r="M366" s="242"/>
      <c r="N366" s="243"/>
      <c r="O366" s="243"/>
      <c r="P366" s="243"/>
      <c r="Q366" s="243"/>
      <c r="R366" s="243"/>
      <c r="S366" s="243"/>
      <c r="T366" s="244"/>
      <c r="U366" s="13"/>
      <c r="V366" s="13"/>
      <c r="W366" s="13"/>
      <c r="X366" s="13"/>
      <c r="Y366" s="13"/>
      <c r="Z366" s="13"/>
      <c r="AA366" s="13"/>
      <c r="AB366" s="13"/>
      <c r="AC366" s="13"/>
      <c r="AD366" s="13"/>
      <c r="AE366" s="13"/>
      <c r="AT366" s="245" t="s">
        <v>319</v>
      </c>
      <c r="AU366" s="245" t="s">
        <v>85</v>
      </c>
      <c r="AV366" s="13" t="s">
        <v>85</v>
      </c>
      <c r="AW366" s="13" t="s">
        <v>37</v>
      </c>
      <c r="AX366" s="13" t="s">
        <v>83</v>
      </c>
      <c r="AY366" s="245" t="s">
        <v>308</v>
      </c>
    </row>
    <row r="367" s="2" customFormat="1" ht="16.5" customHeight="1">
      <c r="A367" s="41"/>
      <c r="B367" s="42"/>
      <c r="C367" s="280" t="s">
        <v>867</v>
      </c>
      <c r="D367" s="280" t="s">
        <v>1137</v>
      </c>
      <c r="E367" s="281" t="s">
        <v>4133</v>
      </c>
      <c r="F367" s="282" t="s">
        <v>4134</v>
      </c>
      <c r="G367" s="283" t="s">
        <v>474</v>
      </c>
      <c r="H367" s="284">
        <v>40</v>
      </c>
      <c r="I367" s="285"/>
      <c r="J367" s="286">
        <f>ROUND(I367*H367,2)</f>
        <v>0</v>
      </c>
      <c r="K367" s="282" t="s">
        <v>314</v>
      </c>
      <c r="L367" s="287"/>
      <c r="M367" s="288" t="s">
        <v>19</v>
      </c>
      <c r="N367" s="289" t="s">
        <v>47</v>
      </c>
      <c r="O367" s="87"/>
      <c r="P367" s="225">
        <f>O367*H367</f>
        <v>0</v>
      </c>
      <c r="Q367" s="225">
        <v>0.00068999999999999997</v>
      </c>
      <c r="R367" s="225">
        <f>Q367*H367</f>
        <v>0.0276</v>
      </c>
      <c r="S367" s="225">
        <v>0</v>
      </c>
      <c r="T367" s="226">
        <f>S367*H367</f>
        <v>0</v>
      </c>
      <c r="U367" s="41"/>
      <c r="V367" s="41"/>
      <c r="W367" s="41"/>
      <c r="X367" s="41"/>
      <c r="Y367" s="41"/>
      <c r="Z367" s="41"/>
      <c r="AA367" s="41"/>
      <c r="AB367" s="41"/>
      <c r="AC367" s="41"/>
      <c r="AD367" s="41"/>
      <c r="AE367" s="41"/>
      <c r="AR367" s="227" t="s">
        <v>3255</v>
      </c>
      <c r="AT367" s="227" t="s">
        <v>1137</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782</v>
      </c>
      <c r="BM367" s="227" t="s">
        <v>4347</v>
      </c>
    </row>
    <row r="368" s="14" customFormat="1">
      <c r="A368" s="14"/>
      <c r="B368" s="249"/>
      <c r="C368" s="250"/>
      <c r="D368" s="236" t="s">
        <v>319</v>
      </c>
      <c r="E368" s="251" t="s">
        <v>19</v>
      </c>
      <c r="F368" s="252" t="s">
        <v>3032</v>
      </c>
      <c r="G368" s="250"/>
      <c r="H368" s="251" t="s">
        <v>19</v>
      </c>
      <c r="I368" s="253"/>
      <c r="J368" s="250"/>
      <c r="K368" s="250"/>
      <c r="L368" s="254"/>
      <c r="M368" s="255"/>
      <c r="N368" s="256"/>
      <c r="O368" s="256"/>
      <c r="P368" s="256"/>
      <c r="Q368" s="256"/>
      <c r="R368" s="256"/>
      <c r="S368" s="256"/>
      <c r="T368" s="257"/>
      <c r="U368" s="14"/>
      <c r="V368" s="14"/>
      <c r="W368" s="14"/>
      <c r="X368" s="14"/>
      <c r="Y368" s="14"/>
      <c r="Z368" s="14"/>
      <c r="AA368" s="14"/>
      <c r="AB368" s="14"/>
      <c r="AC368" s="14"/>
      <c r="AD368" s="14"/>
      <c r="AE368" s="14"/>
      <c r="AT368" s="258" t="s">
        <v>319</v>
      </c>
      <c r="AU368" s="258" t="s">
        <v>85</v>
      </c>
      <c r="AV368" s="14" t="s">
        <v>83</v>
      </c>
      <c r="AW368" s="14" t="s">
        <v>37</v>
      </c>
      <c r="AX368" s="14" t="s">
        <v>76</v>
      </c>
      <c r="AY368" s="258" t="s">
        <v>308</v>
      </c>
    </row>
    <row r="369" s="14" customFormat="1">
      <c r="A369" s="14"/>
      <c r="B369" s="249"/>
      <c r="C369" s="250"/>
      <c r="D369" s="236" t="s">
        <v>319</v>
      </c>
      <c r="E369" s="251" t="s">
        <v>19</v>
      </c>
      <c r="F369" s="252" t="s">
        <v>4136</v>
      </c>
      <c r="G369" s="250"/>
      <c r="H369" s="251" t="s">
        <v>19</v>
      </c>
      <c r="I369" s="253"/>
      <c r="J369" s="250"/>
      <c r="K369" s="250"/>
      <c r="L369" s="254"/>
      <c r="M369" s="255"/>
      <c r="N369" s="256"/>
      <c r="O369" s="256"/>
      <c r="P369" s="256"/>
      <c r="Q369" s="256"/>
      <c r="R369" s="256"/>
      <c r="S369" s="256"/>
      <c r="T369" s="257"/>
      <c r="U369" s="14"/>
      <c r="V369" s="14"/>
      <c r="W369" s="14"/>
      <c r="X369" s="14"/>
      <c r="Y369" s="14"/>
      <c r="Z369" s="14"/>
      <c r="AA369" s="14"/>
      <c r="AB369" s="14"/>
      <c r="AC369" s="14"/>
      <c r="AD369" s="14"/>
      <c r="AE369" s="14"/>
      <c r="AT369" s="258" t="s">
        <v>319</v>
      </c>
      <c r="AU369" s="258" t="s">
        <v>85</v>
      </c>
      <c r="AV369" s="14" t="s">
        <v>83</v>
      </c>
      <c r="AW369" s="14" t="s">
        <v>37</v>
      </c>
      <c r="AX369" s="14" t="s">
        <v>76</v>
      </c>
      <c r="AY369" s="258" t="s">
        <v>308</v>
      </c>
    </row>
    <row r="370" s="13" customFormat="1">
      <c r="A370" s="13"/>
      <c r="B370" s="234"/>
      <c r="C370" s="235"/>
      <c r="D370" s="236" t="s">
        <v>319</v>
      </c>
      <c r="E370" s="237" t="s">
        <v>19</v>
      </c>
      <c r="F370" s="238" t="s">
        <v>740</v>
      </c>
      <c r="G370" s="235"/>
      <c r="H370" s="239">
        <v>40</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83</v>
      </c>
      <c r="AY370" s="245" t="s">
        <v>308</v>
      </c>
    </row>
    <row r="371" s="2" customFormat="1" ht="33" customHeight="1">
      <c r="A371" s="41"/>
      <c r="B371" s="42"/>
      <c r="C371" s="216" t="s">
        <v>751</v>
      </c>
      <c r="D371" s="216" t="s">
        <v>310</v>
      </c>
      <c r="E371" s="217" t="s">
        <v>4144</v>
      </c>
      <c r="F371" s="218" t="s">
        <v>4145</v>
      </c>
      <c r="G371" s="219" t="s">
        <v>474</v>
      </c>
      <c r="H371" s="220">
        <v>45</v>
      </c>
      <c r="I371" s="221"/>
      <c r="J371" s="222">
        <f>ROUND(I371*H371,2)</f>
        <v>0</v>
      </c>
      <c r="K371" s="218" t="s">
        <v>314</v>
      </c>
      <c r="L371" s="47"/>
      <c r="M371" s="223" t="s">
        <v>19</v>
      </c>
      <c r="N371" s="224" t="s">
        <v>47</v>
      </c>
      <c r="O371" s="87"/>
      <c r="P371" s="225">
        <f>O371*H371</f>
        <v>0</v>
      </c>
      <c r="Q371" s="225">
        <v>0</v>
      </c>
      <c r="R371" s="225">
        <f>Q371*H371</f>
        <v>0</v>
      </c>
      <c r="S371" s="225">
        <v>0</v>
      </c>
      <c r="T371" s="226">
        <f>S371*H371</f>
        <v>0</v>
      </c>
      <c r="U371" s="41"/>
      <c r="V371" s="41"/>
      <c r="W371" s="41"/>
      <c r="X371" s="41"/>
      <c r="Y371" s="41"/>
      <c r="Z371" s="41"/>
      <c r="AA371" s="41"/>
      <c r="AB371" s="41"/>
      <c r="AC371" s="41"/>
      <c r="AD371" s="41"/>
      <c r="AE371" s="41"/>
      <c r="AR371" s="227" t="s">
        <v>782</v>
      </c>
      <c r="AT371" s="227" t="s">
        <v>310</v>
      </c>
      <c r="AU371" s="227" t="s">
        <v>85</v>
      </c>
      <c r="AY371" s="20" t="s">
        <v>308</v>
      </c>
      <c r="BE371" s="228">
        <f>IF(N371="základní",J371,0)</f>
        <v>0</v>
      </c>
      <c r="BF371" s="228">
        <f>IF(N371="snížená",J371,0)</f>
        <v>0</v>
      </c>
      <c r="BG371" s="228">
        <f>IF(N371="zákl. přenesená",J371,0)</f>
        <v>0</v>
      </c>
      <c r="BH371" s="228">
        <f>IF(N371="sníž. přenesená",J371,0)</f>
        <v>0</v>
      </c>
      <c r="BI371" s="228">
        <f>IF(N371="nulová",J371,0)</f>
        <v>0</v>
      </c>
      <c r="BJ371" s="20" t="s">
        <v>83</v>
      </c>
      <c r="BK371" s="228">
        <f>ROUND(I371*H371,2)</f>
        <v>0</v>
      </c>
      <c r="BL371" s="20" t="s">
        <v>782</v>
      </c>
      <c r="BM371" s="227" t="s">
        <v>4348</v>
      </c>
    </row>
    <row r="372" s="2" customFormat="1">
      <c r="A372" s="41"/>
      <c r="B372" s="42"/>
      <c r="C372" s="43"/>
      <c r="D372" s="229" t="s">
        <v>317</v>
      </c>
      <c r="E372" s="43"/>
      <c r="F372" s="230" t="s">
        <v>4147</v>
      </c>
      <c r="G372" s="43"/>
      <c r="H372" s="43"/>
      <c r="I372" s="231"/>
      <c r="J372" s="43"/>
      <c r="K372" s="43"/>
      <c r="L372" s="47"/>
      <c r="M372" s="232"/>
      <c r="N372" s="233"/>
      <c r="O372" s="87"/>
      <c r="P372" s="87"/>
      <c r="Q372" s="87"/>
      <c r="R372" s="87"/>
      <c r="S372" s="87"/>
      <c r="T372" s="88"/>
      <c r="U372" s="41"/>
      <c r="V372" s="41"/>
      <c r="W372" s="41"/>
      <c r="X372" s="41"/>
      <c r="Y372" s="41"/>
      <c r="Z372" s="41"/>
      <c r="AA372" s="41"/>
      <c r="AB372" s="41"/>
      <c r="AC372" s="41"/>
      <c r="AD372" s="41"/>
      <c r="AE372" s="41"/>
      <c r="AT372" s="20" t="s">
        <v>317</v>
      </c>
      <c r="AU372" s="20" t="s">
        <v>85</v>
      </c>
    </row>
    <row r="373" s="14" customFormat="1">
      <c r="A373" s="14"/>
      <c r="B373" s="249"/>
      <c r="C373" s="250"/>
      <c r="D373" s="236" t="s">
        <v>319</v>
      </c>
      <c r="E373" s="251" t="s">
        <v>19</v>
      </c>
      <c r="F373" s="252" t="s">
        <v>3032</v>
      </c>
      <c r="G373" s="250"/>
      <c r="H373" s="251" t="s">
        <v>19</v>
      </c>
      <c r="I373" s="253"/>
      <c r="J373" s="250"/>
      <c r="K373" s="250"/>
      <c r="L373" s="254"/>
      <c r="M373" s="255"/>
      <c r="N373" s="256"/>
      <c r="O373" s="256"/>
      <c r="P373" s="256"/>
      <c r="Q373" s="256"/>
      <c r="R373" s="256"/>
      <c r="S373" s="256"/>
      <c r="T373" s="257"/>
      <c r="U373" s="14"/>
      <c r="V373" s="14"/>
      <c r="W373" s="14"/>
      <c r="X373" s="14"/>
      <c r="Y373" s="14"/>
      <c r="Z373" s="14"/>
      <c r="AA373" s="14"/>
      <c r="AB373" s="14"/>
      <c r="AC373" s="14"/>
      <c r="AD373" s="14"/>
      <c r="AE373" s="14"/>
      <c r="AT373" s="258" t="s">
        <v>319</v>
      </c>
      <c r="AU373" s="258" t="s">
        <v>85</v>
      </c>
      <c r="AV373" s="14" t="s">
        <v>83</v>
      </c>
      <c r="AW373" s="14" t="s">
        <v>37</v>
      </c>
      <c r="AX373" s="14" t="s">
        <v>76</v>
      </c>
      <c r="AY373" s="258" t="s">
        <v>308</v>
      </c>
    </row>
    <row r="374" s="14" customFormat="1">
      <c r="A374" s="14"/>
      <c r="B374" s="249"/>
      <c r="C374" s="250"/>
      <c r="D374" s="236" t="s">
        <v>319</v>
      </c>
      <c r="E374" s="251" t="s">
        <v>19</v>
      </c>
      <c r="F374" s="252" t="s">
        <v>4148</v>
      </c>
      <c r="G374" s="250"/>
      <c r="H374" s="251" t="s">
        <v>19</v>
      </c>
      <c r="I374" s="253"/>
      <c r="J374" s="250"/>
      <c r="K374" s="250"/>
      <c r="L374" s="254"/>
      <c r="M374" s="255"/>
      <c r="N374" s="256"/>
      <c r="O374" s="256"/>
      <c r="P374" s="256"/>
      <c r="Q374" s="256"/>
      <c r="R374" s="256"/>
      <c r="S374" s="256"/>
      <c r="T374" s="257"/>
      <c r="U374" s="14"/>
      <c r="V374" s="14"/>
      <c r="W374" s="14"/>
      <c r="X374" s="14"/>
      <c r="Y374" s="14"/>
      <c r="Z374" s="14"/>
      <c r="AA374" s="14"/>
      <c r="AB374" s="14"/>
      <c r="AC374" s="14"/>
      <c r="AD374" s="14"/>
      <c r="AE374" s="14"/>
      <c r="AT374" s="258" t="s">
        <v>319</v>
      </c>
      <c r="AU374" s="258" t="s">
        <v>85</v>
      </c>
      <c r="AV374" s="14" t="s">
        <v>83</v>
      </c>
      <c r="AW374" s="14" t="s">
        <v>37</v>
      </c>
      <c r="AX374" s="14" t="s">
        <v>76</v>
      </c>
      <c r="AY374" s="258" t="s">
        <v>308</v>
      </c>
    </row>
    <row r="375" s="13" customFormat="1">
      <c r="A375" s="13"/>
      <c r="B375" s="234"/>
      <c r="C375" s="235"/>
      <c r="D375" s="236" t="s">
        <v>319</v>
      </c>
      <c r="E375" s="237" t="s">
        <v>19</v>
      </c>
      <c r="F375" s="238" t="s">
        <v>4342</v>
      </c>
      <c r="G375" s="235"/>
      <c r="H375" s="239">
        <v>45</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83</v>
      </c>
      <c r="AY375" s="245" t="s">
        <v>308</v>
      </c>
    </row>
    <row r="376" s="2" customFormat="1" ht="33" customHeight="1">
      <c r="A376" s="41"/>
      <c r="B376" s="42"/>
      <c r="C376" s="216" t="s">
        <v>1402</v>
      </c>
      <c r="D376" s="216" t="s">
        <v>310</v>
      </c>
      <c r="E376" s="217" t="s">
        <v>4150</v>
      </c>
      <c r="F376" s="218" t="s">
        <v>4151</v>
      </c>
      <c r="G376" s="219" t="s">
        <v>474</v>
      </c>
      <c r="H376" s="220">
        <v>17</v>
      </c>
      <c r="I376" s="221"/>
      <c r="J376" s="222">
        <f>ROUND(I376*H376,2)</f>
        <v>0</v>
      </c>
      <c r="K376" s="218" t="s">
        <v>314</v>
      </c>
      <c r="L376" s="47"/>
      <c r="M376" s="223" t="s">
        <v>19</v>
      </c>
      <c r="N376" s="224" t="s">
        <v>47</v>
      </c>
      <c r="O376" s="87"/>
      <c r="P376" s="225">
        <f>O376*H376</f>
        <v>0</v>
      </c>
      <c r="Q376" s="225">
        <v>0</v>
      </c>
      <c r="R376" s="225">
        <f>Q376*H376</f>
        <v>0</v>
      </c>
      <c r="S376" s="225">
        <v>0</v>
      </c>
      <c r="T376" s="226">
        <f>S376*H376</f>
        <v>0</v>
      </c>
      <c r="U376" s="41"/>
      <c r="V376" s="41"/>
      <c r="W376" s="41"/>
      <c r="X376" s="41"/>
      <c r="Y376" s="41"/>
      <c r="Z376" s="41"/>
      <c r="AA376" s="41"/>
      <c r="AB376" s="41"/>
      <c r="AC376" s="41"/>
      <c r="AD376" s="41"/>
      <c r="AE376" s="41"/>
      <c r="AR376" s="227" t="s">
        <v>782</v>
      </c>
      <c r="AT376" s="227" t="s">
        <v>310</v>
      </c>
      <c r="AU376" s="227" t="s">
        <v>85</v>
      </c>
      <c r="AY376" s="20" t="s">
        <v>308</v>
      </c>
      <c r="BE376" s="228">
        <f>IF(N376="základní",J376,0)</f>
        <v>0</v>
      </c>
      <c r="BF376" s="228">
        <f>IF(N376="snížená",J376,0)</f>
        <v>0</v>
      </c>
      <c r="BG376" s="228">
        <f>IF(N376="zákl. přenesená",J376,0)</f>
        <v>0</v>
      </c>
      <c r="BH376" s="228">
        <f>IF(N376="sníž. přenesená",J376,0)</f>
        <v>0</v>
      </c>
      <c r="BI376" s="228">
        <f>IF(N376="nulová",J376,0)</f>
        <v>0</v>
      </c>
      <c r="BJ376" s="20" t="s">
        <v>83</v>
      </c>
      <c r="BK376" s="228">
        <f>ROUND(I376*H376,2)</f>
        <v>0</v>
      </c>
      <c r="BL376" s="20" t="s">
        <v>782</v>
      </c>
      <c r="BM376" s="227" t="s">
        <v>4349</v>
      </c>
    </row>
    <row r="377" s="2" customFormat="1">
      <c r="A377" s="41"/>
      <c r="B377" s="42"/>
      <c r="C377" s="43"/>
      <c r="D377" s="229" t="s">
        <v>317</v>
      </c>
      <c r="E377" s="43"/>
      <c r="F377" s="230" t="s">
        <v>4153</v>
      </c>
      <c r="G377" s="43"/>
      <c r="H377" s="43"/>
      <c r="I377" s="231"/>
      <c r="J377" s="43"/>
      <c r="K377" s="43"/>
      <c r="L377" s="47"/>
      <c r="M377" s="232"/>
      <c r="N377" s="233"/>
      <c r="O377" s="87"/>
      <c r="P377" s="87"/>
      <c r="Q377" s="87"/>
      <c r="R377" s="87"/>
      <c r="S377" s="87"/>
      <c r="T377" s="88"/>
      <c r="U377" s="41"/>
      <c r="V377" s="41"/>
      <c r="W377" s="41"/>
      <c r="X377" s="41"/>
      <c r="Y377" s="41"/>
      <c r="Z377" s="41"/>
      <c r="AA377" s="41"/>
      <c r="AB377" s="41"/>
      <c r="AC377" s="41"/>
      <c r="AD377" s="41"/>
      <c r="AE377" s="41"/>
      <c r="AT377" s="20" t="s">
        <v>317</v>
      </c>
      <c r="AU377" s="20" t="s">
        <v>85</v>
      </c>
    </row>
    <row r="378" s="14" customFormat="1">
      <c r="A378" s="14"/>
      <c r="B378" s="249"/>
      <c r="C378" s="250"/>
      <c r="D378" s="236" t="s">
        <v>319</v>
      </c>
      <c r="E378" s="251" t="s">
        <v>19</v>
      </c>
      <c r="F378" s="252" t="s">
        <v>3032</v>
      </c>
      <c r="G378" s="250"/>
      <c r="H378" s="251" t="s">
        <v>19</v>
      </c>
      <c r="I378" s="253"/>
      <c r="J378" s="250"/>
      <c r="K378" s="250"/>
      <c r="L378" s="254"/>
      <c r="M378" s="255"/>
      <c r="N378" s="256"/>
      <c r="O378" s="256"/>
      <c r="P378" s="256"/>
      <c r="Q378" s="256"/>
      <c r="R378" s="256"/>
      <c r="S378" s="256"/>
      <c r="T378" s="257"/>
      <c r="U378" s="14"/>
      <c r="V378" s="14"/>
      <c r="W378" s="14"/>
      <c r="X378" s="14"/>
      <c r="Y378" s="14"/>
      <c r="Z378" s="14"/>
      <c r="AA378" s="14"/>
      <c r="AB378" s="14"/>
      <c r="AC378" s="14"/>
      <c r="AD378" s="14"/>
      <c r="AE378" s="14"/>
      <c r="AT378" s="258" t="s">
        <v>319</v>
      </c>
      <c r="AU378" s="258" t="s">
        <v>85</v>
      </c>
      <c r="AV378" s="14" t="s">
        <v>83</v>
      </c>
      <c r="AW378" s="14" t="s">
        <v>37</v>
      </c>
      <c r="AX378" s="14" t="s">
        <v>76</v>
      </c>
      <c r="AY378" s="258" t="s">
        <v>308</v>
      </c>
    </row>
    <row r="379" s="14" customFormat="1">
      <c r="A379" s="14"/>
      <c r="B379" s="249"/>
      <c r="C379" s="250"/>
      <c r="D379" s="236" t="s">
        <v>319</v>
      </c>
      <c r="E379" s="251" t="s">
        <v>19</v>
      </c>
      <c r="F379" s="252" t="s">
        <v>4154</v>
      </c>
      <c r="G379" s="250"/>
      <c r="H379" s="251" t="s">
        <v>19</v>
      </c>
      <c r="I379" s="253"/>
      <c r="J379" s="250"/>
      <c r="K379" s="250"/>
      <c r="L379" s="254"/>
      <c r="M379" s="255"/>
      <c r="N379" s="256"/>
      <c r="O379" s="256"/>
      <c r="P379" s="256"/>
      <c r="Q379" s="256"/>
      <c r="R379" s="256"/>
      <c r="S379" s="256"/>
      <c r="T379" s="257"/>
      <c r="U379" s="14"/>
      <c r="V379" s="14"/>
      <c r="W379" s="14"/>
      <c r="X379" s="14"/>
      <c r="Y379" s="14"/>
      <c r="Z379" s="14"/>
      <c r="AA379" s="14"/>
      <c r="AB379" s="14"/>
      <c r="AC379" s="14"/>
      <c r="AD379" s="14"/>
      <c r="AE379" s="14"/>
      <c r="AT379" s="258" t="s">
        <v>319</v>
      </c>
      <c r="AU379" s="258" t="s">
        <v>85</v>
      </c>
      <c r="AV379" s="14" t="s">
        <v>83</v>
      </c>
      <c r="AW379" s="14" t="s">
        <v>37</v>
      </c>
      <c r="AX379" s="14" t="s">
        <v>76</v>
      </c>
      <c r="AY379" s="258" t="s">
        <v>308</v>
      </c>
    </row>
    <row r="380" s="13" customFormat="1">
      <c r="A380" s="13"/>
      <c r="B380" s="234"/>
      <c r="C380" s="235"/>
      <c r="D380" s="236" t="s">
        <v>319</v>
      </c>
      <c r="E380" s="237" t="s">
        <v>19</v>
      </c>
      <c r="F380" s="238" t="s">
        <v>396</v>
      </c>
      <c r="G380" s="235"/>
      <c r="H380" s="239">
        <v>17</v>
      </c>
      <c r="I380" s="240"/>
      <c r="J380" s="235"/>
      <c r="K380" s="235"/>
      <c r="L380" s="241"/>
      <c r="M380" s="242"/>
      <c r="N380" s="243"/>
      <c r="O380" s="243"/>
      <c r="P380" s="243"/>
      <c r="Q380" s="243"/>
      <c r="R380" s="243"/>
      <c r="S380" s="243"/>
      <c r="T380" s="244"/>
      <c r="U380" s="13"/>
      <c r="V380" s="13"/>
      <c r="W380" s="13"/>
      <c r="X380" s="13"/>
      <c r="Y380" s="13"/>
      <c r="Z380" s="13"/>
      <c r="AA380" s="13"/>
      <c r="AB380" s="13"/>
      <c r="AC380" s="13"/>
      <c r="AD380" s="13"/>
      <c r="AE380" s="13"/>
      <c r="AT380" s="245" t="s">
        <v>319</v>
      </c>
      <c r="AU380" s="245" t="s">
        <v>85</v>
      </c>
      <c r="AV380" s="13" t="s">
        <v>85</v>
      </c>
      <c r="AW380" s="13" t="s">
        <v>37</v>
      </c>
      <c r="AX380" s="13" t="s">
        <v>83</v>
      </c>
      <c r="AY380" s="245" t="s">
        <v>308</v>
      </c>
    </row>
    <row r="381" s="2" customFormat="1" ht="24.15" customHeight="1">
      <c r="A381" s="41"/>
      <c r="B381" s="42"/>
      <c r="C381" s="216" t="s">
        <v>754</v>
      </c>
      <c r="D381" s="216" t="s">
        <v>310</v>
      </c>
      <c r="E381" s="217" t="s">
        <v>4350</v>
      </c>
      <c r="F381" s="218" t="s">
        <v>4351</v>
      </c>
      <c r="G381" s="219" t="s">
        <v>474</v>
      </c>
      <c r="H381" s="220">
        <v>17</v>
      </c>
      <c r="I381" s="221"/>
      <c r="J381" s="222">
        <f>ROUND(I381*H381,2)</f>
        <v>0</v>
      </c>
      <c r="K381" s="218" t="s">
        <v>314</v>
      </c>
      <c r="L381" s="47"/>
      <c r="M381" s="223" t="s">
        <v>19</v>
      </c>
      <c r="N381" s="224" t="s">
        <v>47</v>
      </c>
      <c r="O381" s="87"/>
      <c r="P381" s="225">
        <f>O381*H381</f>
        <v>0</v>
      </c>
      <c r="Q381" s="225">
        <v>0.27030999999999999</v>
      </c>
      <c r="R381" s="225">
        <f>Q381*H381</f>
        <v>4.5952700000000002</v>
      </c>
      <c r="S381" s="225">
        <v>0</v>
      </c>
      <c r="T381" s="226">
        <f>S381*H381</f>
        <v>0</v>
      </c>
      <c r="U381" s="41"/>
      <c r="V381" s="41"/>
      <c r="W381" s="41"/>
      <c r="X381" s="41"/>
      <c r="Y381" s="41"/>
      <c r="Z381" s="41"/>
      <c r="AA381" s="41"/>
      <c r="AB381" s="41"/>
      <c r="AC381" s="41"/>
      <c r="AD381" s="41"/>
      <c r="AE381" s="41"/>
      <c r="AR381" s="227" t="s">
        <v>782</v>
      </c>
      <c r="AT381" s="227" t="s">
        <v>310</v>
      </c>
      <c r="AU381" s="227" t="s">
        <v>85</v>
      </c>
      <c r="AY381" s="20" t="s">
        <v>308</v>
      </c>
      <c r="BE381" s="228">
        <f>IF(N381="základní",J381,0)</f>
        <v>0</v>
      </c>
      <c r="BF381" s="228">
        <f>IF(N381="snížená",J381,0)</f>
        <v>0</v>
      </c>
      <c r="BG381" s="228">
        <f>IF(N381="zákl. přenesená",J381,0)</f>
        <v>0</v>
      </c>
      <c r="BH381" s="228">
        <f>IF(N381="sníž. přenesená",J381,0)</f>
        <v>0</v>
      </c>
      <c r="BI381" s="228">
        <f>IF(N381="nulová",J381,0)</f>
        <v>0</v>
      </c>
      <c r="BJ381" s="20" t="s">
        <v>83</v>
      </c>
      <c r="BK381" s="228">
        <f>ROUND(I381*H381,2)</f>
        <v>0</v>
      </c>
      <c r="BL381" s="20" t="s">
        <v>782</v>
      </c>
      <c r="BM381" s="227" t="s">
        <v>4352</v>
      </c>
    </row>
    <row r="382" s="2" customFormat="1">
      <c r="A382" s="41"/>
      <c r="B382" s="42"/>
      <c r="C382" s="43"/>
      <c r="D382" s="229" t="s">
        <v>317</v>
      </c>
      <c r="E382" s="43"/>
      <c r="F382" s="230" t="s">
        <v>4353</v>
      </c>
      <c r="G382" s="43"/>
      <c r="H382" s="43"/>
      <c r="I382" s="231"/>
      <c r="J382" s="43"/>
      <c r="K382" s="43"/>
      <c r="L382" s="47"/>
      <c r="M382" s="232"/>
      <c r="N382" s="233"/>
      <c r="O382" s="87"/>
      <c r="P382" s="87"/>
      <c r="Q382" s="87"/>
      <c r="R382" s="87"/>
      <c r="S382" s="87"/>
      <c r="T382" s="88"/>
      <c r="U382" s="41"/>
      <c r="V382" s="41"/>
      <c r="W382" s="41"/>
      <c r="X382" s="41"/>
      <c r="Y382" s="41"/>
      <c r="Z382" s="41"/>
      <c r="AA382" s="41"/>
      <c r="AB382" s="41"/>
      <c r="AC382" s="41"/>
      <c r="AD382" s="41"/>
      <c r="AE382" s="41"/>
      <c r="AT382" s="20" t="s">
        <v>317</v>
      </c>
      <c r="AU382" s="20" t="s">
        <v>85</v>
      </c>
    </row>
    <row r="383" s="14" customFormat="1">
      <c r="A383" s="14"/>
      <c r="B383" s="249"/>
      <c r="C383" s="250"/>
      <c r="D383" s="236" t="s">
        <v>319</v>
      </c>
      <c r="E383" s="251" t="s">
        <v>19</v>
      </c>
      <c r="F383" s="252" t="s">
        <v>3032</v>
      </c>
      <c r="G383" s="250"/>
      <c r="H383" s="251" t="s">
        <v>19</v>
      </c>
      <c r="I383" s="253"/>
      <c r="J383" s="250"/>
      <c r="K383" s="250"/>
      <c r="L383" s="254"/>
      <c r="M383" s="255"/>
      <c r="N383" s="256"/>
      <c r="O383" s="256"/>
      <c r="P383" s="256"/>
      <c r="Q383" s="256"/>
      <c r="R383" s="256"/>
      <c r="S383" s="256"/>
      <c r="T383" s="257"/>
      <c r="U383" s="14"/>
      <c r="V383" s="14"/>
      <c r="W383" s="14"/>
      <c r="X383" s="14"/>
      <c r="Y383" s="14"/>
      <c r="Z383" s="14"/>
      <c r="AA383" s="14"/>
      <c r="AB383" s="14"/>
      <c r="AC383" s="14"/>
      <c r="AD383" s="14"/>
      <c r="AE383" s="14"/>
      <c r="AT383" s="258" t="s">
        <v>319</v>
      </c>
      <c r="AU383" s="258" t="s">
        <v>85</v>
      </c>
      <c r="AV383" s="14" t="s">
        <v>83</v>
      </c>
      <c r="AW383" s="14" t="s">
        <v>37</v>
      </c>
      <c r="AX383" s="14" t="s">
        <v>76</v>
      </c>
      <c r="AY383" s="258" t="s">
        <v>308</v>
      </c>
    </row>
    <row r="384" s="14" customFormat="1">
      <c r="A384" s="14"/>
      <c r="B384" s="249"/>
      <c r="C384" s="250"/>
      <c r="D384" s="236" t="s">
        <v>319</v>
      </c>
      <c r="E384" s="251" t="s">
        <v>19</v>
      </c>
      <c r="F384" s="252" t="s">
        <v>4354</v>
      </c>
      <c r="G384" s="250"/>
      <c r="H384" s="251" t="s">
        <v>19</v>
      </c>
      <c r="I384" s="253"/>
      <c r="J384" s="250"/>
      <c r="K384" s="250"/>
      <c r="L384" s="254"/>
      <c r="M384" s="255"/>
      <c r="N384" s="256"/>
      <c r="O384" s="256"/>
      <c r="P384" s="256"/>
      <c r="Q384" s="256"/>
      <c r="R384" s="256"/>
      <c r="S384" s="256"/>
      <c r="T384" s="257"/>
      <c r="U384" s="14"/>
      <c r="V384" s="14"/>
      <c r="W384" s="14"/>
      <c r="X384" s="14"/>
      <c r="Y384" s="14"/>
      <c r="Z384" s="14"/>
      <c r="AA384" s="14"/>
      <c r="AB384" s="14"/>
      <c r="AC384" s="14"/>
      <c r="AD384" s="14"/>
      <c r="AE384" s="14"/>
      <c r="AT384" s="258" t="s">
        <v>319</v>
      </c>
      <c r="AU384" s="258" t="s">
        <v>85</v>
      </c>
      <c r="AV384" s="14" t="s">
        <v>83</v>
      </c>
      <c r="AW384" s="14" t="s">
        <v>37</v>
      </c>
      <c r="AX384" s="14" t="s">
        <v>76</v>
      </c>
      <c r="AY384" s="258" t="s">
        <v>308</v>
      </c>
    </row>
    <row r="385" s="13" customFormat="1">
      <c r="A385" s="13"/>
      <c r="B385" s="234"/>
      <c r="C385" s="235"/>
      <c r="D385" s="236" t="s">
        <v>319</v>
      </c>
      <c r="E385" s="237" t="s">
        <v>19</v>
      </c>
      <c r="F385" s="238" t="s">
        <v>396</v>
      </c>
      <c r="G385" s="235"/>
      <c r="H385" s="239">
        <v>17</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83</v>
      </c>
      <c r="AY385" s="245" t="s">
        <v>308</v>
      </c>
    </row>
    <row r="386" s="2" customFormat="1" ht="16.5" customHeight="1">
      <c r="A386" s="41"/>
      <c r="B386" s="42"/>
      <c r="C386" s="280" t="s">
        <v>1414</v>
      </c>
      <c r="D386" s="280" t="s">
        <v>1137</v>
      </c>
      <c r="E386" s="281" t="s">
        <v>4161</v>
      </c>
      <c r="F386" s="282" t="s">
        <v>4162</v>
      </c>
      <c r="G386" s="283" t="s">
        <v>474</v>
      </c>
      <c r="H386" s="284">
        <v>17</v>
      </c>
      <c r="I386" s="285"/>
      <c r="J386" s="286">
        <f>ROUND(I386*H386,2)</f>
        <v>0</v>
      </c>
      <c r="K386" s="282" t="s">
        <v>314</v>
      </c>
      <c r="L386" s="287"/>
      <c r="M386" s="288" t="s">
        <v>19</v>
      </c>
      <c r="N386" s="289" t="s">
        <v>47</v>
      </c>
      <c r="O386" s="87"/>
      <c r="P386" s="225">
        <f>O386*H386</f>
        <v>0</v>
      </c>
      <c r="Q386" s="225">
        <v>0.0043400000000000001</v>
      </c>
      <c r="R386" s="225">
        <f>Q386*H386</f>
        <v>0.073779999999999998</v>
      </c>
      <c r="S386" s="225">
        <v>0</v>
      </c>
      <c r="T386" s="226">
        <f>S386*H386</f>
        <v>0</v>
      </c>
      <c r="U386" s="41"/>
      <c r="V386" s="41"/>
      <c r="W386" s="41"/>
      <c r="X386" s="41"/>
      <c r="Y386" s="41"/>
      <c r="Z386" s="41"/>
      <c r="AA386" s="41"/>
      <c r="AB386" s="41"/>
      <c r="AC386" s="41"/>
      <c r="AD386" s="41"/>
      <c r="AE386" s="41"/>
      <c r="AR386" s="227" t="s">
        <v>3255</v>
      </c>
      <c r="AT386" s="227" t="s">
        <v>1137</v>
      </c>
      <c r="AU386" s="227" t="s">
        <v>85</v>
      </c>
      <c r="AY386" s="20" t="s">
        <v>308</v>
      </c>
      <c r="BE386" s="228">
        <f>IF(N386="základní",J386,0)</f>
        <v>0</v>
      </c>
      <c r="BF386" s="228">
        <f>IF(N386="snížená",J386,0)</f>
        <v>0</v>
      </c>
      <c r="BG386" s="228">
        <f>IF(N386="zákl. přenesená",J386,0)</f>
        <v>0</v>
      </c>
      <c r="BH386" s="228">
        <f>IF(N386="sníž. přenesená",J386,0)</f>
        <v>0</v>
      </c>
      <c r="BI386" s="228">
        <f>IF(N386="nulová",J386,0)</f>
        <v>0</v>
      </c>
      <c r="BJ386" s="20" t="s">
        <v>83</v>
      </c>
      <c r="BK386" s="228">
        <f>ROUND(I386*H386,2)</f>
        <v>0</v>
      </c>
      <c r="BL386" s="20" t="s">
        <v>782</v>
      </c>
      <c r="BM386" s="227" t="s">
        <v>4355</v>
      </c>
    </row>
    <row r="387" s="14" customFormat="1">
      <c r="A387" s="14"/>
      <c r="B387" s="249"/>
      <c r="C387" s="250"/>
      <c r="D387" s="236" t="s">
        <v>319</v>
      </c>
      <c r="E387" s="251" t="s">
        <v>19</v>
      </c>
      <c r="F387" s="252" t="s">
        <v>3032</v>
      </c>
      <c r="G387" s="250"/>
      <c r="H387" s="251" t="s">
        <v>19</v>
      </c>
      <c r="I387" s="253"/>
      <c r="J387" s="250"/>
      <c r="K387" s="250"/>
      <c r="L387" s="254"/>
      <c r="M387" s="255"/>
      <c r="N387" s="256"/>
      <c r="O387" s="256"/>
      <c r="P387" s="256"/>
      <c r="Q387" s="256"/>
      <c r="R387" s="256"/>
      <c r="S387" s="256"/>
      <c r="T387" s="257"/>
      <c r="U387" s="14"/>
      <c r="V387" s="14"/>
      <c r="W387" s="14"/>
      <c r="X387" s="14"/>
      <c r="Y387" s="14"/>
      <c r="Z387" s="14"/>
      <c r="AA387" s="14"/>
      <c r="AB387" s="14"/>
      <c r="AC387" s="14"/>
      <c r="AD387" s="14"/>
      <c r="AE387" s="14"/>
      <c r="AT387" s="258" t="s">
        <v>319</v>
      </c>
      <c r="AU387" s="258" t="s">
        <v>85</v>
      </c>
      <c r="AV387" s="14" t="s">
        <v>83</v>
      </c>
      <c r="AW387" s="14" t="s">
        <v>37</v>
      </c>
      <c r="AX387" s="14" t="s">
        <v>76</v>
      </c>
      <c r="AY387" s="258" t="s">
        <v>308</v>
      </c>
    </row>
    <row r="388" s="14" customFormat="1">
      <c r="A388" s="14"/>
      <c r="B388" s="249"/>
      <c r="C388" s="250"/>
      <c r="D388" s="236" t="s">
        <v>319</v>
      </c>
      <c r="E388" s="251" t="s">
        <v>19</v>
      </c>
      <c r="F388" s="252" t="s">
        <v>4356</v>
      </c>
      <c r="G388" s="250"/>
      <c r="H388" s="251" t="s">
        <v>19</v>
      </c>
      <c r="I388" s="253"/>
      <c r="J388" s="250"/>
      <c r="K388" s="250"/>
      <c r="L388" s="254"/>
      <c r="M388" s="255"/>
      <c r="N388" s="256"/>
      <c r="O388" s="256"/>
      <c r="P388" s="256"/>
      <c r="Q388" s="256"/>
      <c r="R388" s="256"/>
      <c r="S388" s="256"/>
      <c r="T388" s="257"/>
      <c r="U388" s="14"/>
      <c r="V388" s="14"/>
      <c r="W388" s="14"/>
      <c r="X388" s="14"/>
      <c r="Y388" s="14"/>
      <c r="Z388" s="14"/>
      <c r="AA388" s="14"/>
      <c r="AB388" s="14"/>
      <c r="AC388" s="14"/>
      <c r="AD388" s="14"/>
      <c r="AE388" s="14"/>
      <c r="AT388" s="258" t="s">
        <v>319</v>
      </c>
      <c r="AU388" s="258" t="s">
        <v>85</v>
      </c>
      <c r="AV388" s="14" t="s">
        <v>83</v>
      </c>
      <c r="AW388" s="14" t="s">
        <v>37</v>
      </c>
      <c r="AX388" s="14" t="s">
        <v>76</v>
      </c>
      <c r="AY388" s="258" t="s">
        <v>308</v>
      </c>
    </row>
    <row r="389" s="13" customFormat="1">
      <c r="A389" s="13"/>
      <c r="B389" s="234"/>
      <c r="C389" s="235"/>
      <c r="D389" s="236" t="s">
        <v>319</v>
      </c>
      <c r="E389" s="237" t="s">
        <v>19</v>
      </c>
      <c r="F389" s="238" t="s">
        <v>396</v>
      </c>
      <c r="G389" s="235"/>
      <c r="H389" s="239">
        <v>17</v>
      </c>
      <c r="I389" s="240"/>
      <c r="J389" s="235"/>
      <c r="K389" s="235"/>
      <c r="L389" s="241"/>
      <c r="M389" s="246"/>
      <c r="N389" s="247"/>
      <c r="O389" s="247"/>
      <c r="P389" s="247"/>
      <c r="Q389" s="247"/>
      <c r="R389" s="247"/>
      <c r="S389" s="247"/>
      <c r="T389" s="248"/>
      <c r="U389" s="13"/>
      <c r="V389" s="13"/>
      <c r="W389" s="13"/>
      <c r="X389" s="13"/>
      <c r="Y389" s="13"/>
      <c r="Z389" s="13"/>
      <c r="AA389" s="13"/>
      <c r="AB389" s="13"/>
      <c r="AC389" s="13"/>
      <c r="AD389" s="13"/>
      <c r="AE389" s="13"/>
      <c r="AT389" s="245" t="s">
        <v>319</v>
      </c>
      <c r="AU389" s="245" t="s">
        <v>85</v>
      </c>
      <c r="AV389" s="13" t="s">
        <v>85</v>
      </c>
      <c r="AW389" s="13" t="s">
        <v>37</v>
      </c>
      <c r="AX389" s="13" t="s">
        <v>83</v>
      </c>
      <c r="AY389" s="245" t="s">
        <v>308</v>
      </c>
    </row>
    <row r="390" s="2" customFormat="1" ht="6.96" customHeight="1">
      <c r="A390" s="41"/>
      <c r="B390" s="62"/>
      <c r="C390" s="63"/>
      <c r="D390" s="63"/>
      <c r="E390" s="63"/>
      <c r="F390" s="63"/>
      <c r="G390" s="63"/>
      <c r="H390" s="63"/>
      <c r="I390" s="63"/>
      <c r="J390" s="63"/>
      <c r="K390" s="63"/>
      <c r="L390" s="47"/>
      <c r="M390" s="41"/>
      <c r="O390" s="41"/>
      <c r="P390" s="41"/>
      <c r="Q390" s="41"/>
      <c r="R390" s="41"/>
      <c r="S390" s="41"/>
      <c r="T390" s="41"/>
      <c r="U390" s="41"/>
      <c r="V390" s="41"/>
      <c r="W390" s="41"/>
      <c r="X390" s="41"/>
      <c r="Y390" s="41"/>
      <c r="Z390" s="41"/>
      <c r="AA390" s="41"/>
      <c r="AB390" s="41"/>
      <c r="AC390" s="41"/>
      <c r="AD390" s="41"/>
      <c r="AE390" s="41"/>
    </row>
  </sheetData>
  <sheetProtection sheet="1" autoFilter="0" formatColumns="0" formatRows="0" objects="1" scenarios="1" spinCount="100000" saltValue="ygqb/hoBMa+OoWMmfKHk+xklD6N7XI9D4OFPec7JL1jb+tLt8eRolT3QIKq9++vk33+s2DtOKK+hLQTvZgFR1A==" hashValue="ivGVCqZOBd39QJKYgQkFD1RYhwN8Z3qX+d2gcqHmvf/hrXFMkESH5i/3b3DG6weUxaAGcVE8091DnfX/7PDPVQ==" algorithmName="SHA-512" password="CC35"/>
  <autoFilter ref="C99:K389"/>
  <mergeCells count="15">
    <mergeCell ref="E7:H7"/>
    <mergeCell ref="E11:H11"/>
    <mergeCell ref="E9:H9"/>
    <mergeCell ref="E13:H13"/>
    <mergeCell ref="E22:H22"/>
    <mergeCell ref="E31:H31"/>
    <mergeCell ref="E52:H52"/>
    <mergeCell ref="E56:H56"/>
    <mergeCell ref="E54:H54"/>
    <mergeCell ref="E58:H58"/>
    <mergeCell ref="E86:H86"/>
    <mergeCell ref="E90:H90"/>
    <mergeCell ref="E88:H88"/>
    <mergeCell ref="E92:H92"/>
    <mergeCell ref="L2:V2"/>
  </mergeCells>
  <hyperlinks>
    <hyperlink ref="F104" r:id="rId1" display="https://podminky.urs.cz/item/CS_URS_2024_02/121112003"/>
    <hyperlink ref="F109" r:id="rId2" display="https://podminky.urs.cz/item/CS_URS_2024_02/181111111"/>
    <hyperlink ref="F114" r:id="rId3" display="https://podminky.urs.cz/item/CS_URS_2024_02/181351103"/>
    <hyperlink ref="F119" r:id="rId4" display="https://podminky.urs.cz/item/CS_URS_2024_02/181411141"/>
    <hyperlink ref="F129" r:id="rId5" display="https://podminky.urs.cz/item/CS_URS_2024_02/184813511"/>
    <hyperlink ref="F134" r:id="rId6" display="https://podminky.urs.cz/item/CS_URS_2024_02/185803111"/>
    <hyperlink ref="F139" r:id="rId7" display="https://podminky.urs.cz/item/CS_URS_2024_02/185804311"/>
    <hyperlink ref="F150" r:id="rId8" display="https://podminky.urs.cz/item/CS_URS_2024_02/185851121"/>
    <hyperlink ref="F156" r:id="rId9" display="https://podminky.urs.cz/item/CS_URS_2024_02/185851129"/>
    <hyperlink ref="F162" r:id="rId10" display="https://podminky.urs.cz/item/CS_URS_2024_02/167111121"/>
    <hyperlink ref="F170" r:id="rId11" display="https://podminky.urs.cz/item/CS_URS_2024_02/171201201"/>
    <hyperlink ref="F178" r:id="rId12" display="https://podminky.urs.cz/item/CS_URS_2024_02/171201231"/>
    <hyperlink ref="F187" r:id="rId13" display="https://podminky.urs.cz/item/CS_URS_2024_02/919112233"/>
    <hyperlink ref="F192" r:id="rId14" display="https://podminky.urs.cz/item/CS_URS_2024_02/919121233"/>
    <hyperlink ref="F198" r:id="rId15" display="https://podminky.urs.cz/item/CS_URS_2024_02/997221551"/>
    <hyperlink ref="F206" r:id="rId16" display="https://podminky.urs.cz/item/CS_URS_2024_02/997221559"/>
    <hyperlink ref="F215" r:id="rId17" display="https://podminky.urs.cz/item/CS_URS_2024_02/998225111"/>
    <hyperlink ref="F219" r:id="rId18" display="https://podminky.urs.cz/item/CS_URS_2024_02/210801311"/>
    <hyperlink ref="F228" r:id="rId19" display="https://podminky.urs.cz/item/CS_URS_2024_02/210813081"/>
    <hyperlink ref="F233" r:id="rId20" display="https://podminky.urs.cz/item/CS_URS_2024_02/210813101"/>
    <hyperlink ref="F238" r:id="rId21" display="https://podminky.urs.cz/item/CS_URS_2024_02/210950121"/>
    <hyperlink ref="F243" r:id="rId22" display="https://podminky.urs.cz/item/CS_URS_2024_02/218813101"/>
    <hyperlink ref="F249" r:id="rId23" display="https://podminky.urs.cz/item/CS_URS_2024_02/220081001"/>
    <hyperlink ref="F260" r:id="rId24" display="https://podminky.urs.cz/item/CS_URS_2024_02/220110346"/>
    <hyperlink ref="F275" r:id="rId25" display="https://podminky.urs.cz/item/CS_URS_2024_02/220111436"/>
    <hyperlink ref="F280" r:id="rId26" display="https://podminky.urs.cz/item/CS_URS_2024_02/220960161"/>
    <hyperlink ref="F286" r:id="rId27" display="https://podminky.urs.cz/item/CS_URS_2024_02/220960165"/>
    <hyperlink ref="F297" r:id="rId28" display="https://podminky.urs.cz/item/CS_URS_2024_02/220960221"/>
    <hyperlink ref="F306" r:id="rId29" display="https://podminky.urs.cz/item/CS_URS_2024_02/220960311"/>
    <hyperlink ref="F312" r:id="rId30" display="https://podminky.urs.cz/item/CS_URS_2024_02/220960312"/>
    <hyperlink ref="F317" r:id="rId31" display="https://podminky.urs.cz/item/CS_URS_2024_02/220960401"/>
    <hyperlink ref="F322" r:id="rId32" display="https://podminky.urs.cz/item/CS_URS_2024_02/220960403"/>
    <hyperlink ref="F328" r:id="rId33" display="https://podminky.urs.cz/item/CS_URS_2024_02/460010024"/>
    <hyperlink ref="F336" r:id="rId34" display="https://podminky.urs.cz/item/CS_URS_2024_02/460010025"/>
    <hyperlink ref="F344" r:id="rId35" display="https://podminky.urs.cz/item/CS_URS_2024_02/460161272"/>
    <hyperlink ref="F349" r:id="rId36" display="https://podminky.urs.cz/item/CS_URS_2024_02/460161482"/>
    <hyperlink ref="F354" r:id="rId37" display="https://podminky.urs.cz/item/CS_URS_2024_02/460421182"/>
    <hyperlink ref="F372" r:id="rId38" display="https://podminky.urs.cz/item/CS_URS_2024_02/460431282"/>
    <hyperlink ref="F377" r:id="rId39" display="https://podminky.urs.cz/item/CS_URS_2024_02/460431512"/>
    <hyperlink ref="F382" r:id="rId40" display="https://podminky.urs.cz/item/CS_URS_2024_02/460742133"/>
  </hyperlinks>
  <pageMargins left="0.39375" right="0.39375" top="0.39375" bottom="0.39375" header="0" footer="0"/>
  <pageSetup paperSize="9" orientation="landscape" blackAndWhite="1" fitToHeight="100"/>
  <headerFooter>
    <oddFooter>&amp;CStrana &amp;P z &amp;N</oddFooter>
  </headerFooter>
  <drawing r:id="rId4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4357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
        <v>19</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
        <v>39</v>
      </c>
      <c r="F17" s="41"/>
      <c r="G17" s="41"/>
      <c r="H17" s="41"/>
      <c r="I17" s="146" t="s">
        <v>29</v>
      </c>
      <c r="J17" s="136" t="s">
        <v>19</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39</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19</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39</v>
      </c>
      <c r="F26" s="41"/>
      <c r="G26" s="41"/>
      <c r="H26" s="41"/>
      <c r="I26" s="146" t="s">
        <v>29</v>
      </c>
      <c r="J26" s="136" t="s">
        <v>19</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ROUND((SUM(BE94:BE244)),  2)</f>
        <v>0</v>
      </c>
      <c r="G35" s="41"/>
      <c r="H35" s="41"/>
      <c r="I35" s="161">
        <v>0.20999999999999999</v>
      </c>
      <c r="J35" s="160">
        <f>ROUND(((SUM(BE94:BE244))*I35),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ROUND((SUM(BF94:BF244)),  2)</f>
        <v>0</v>
      </c>
      <c r="G36" s="41"/>
      <c r="H36" s="41"/>
      <c r="I36" s="161">
        <v>0.12</v>
      </c>
      <c r="J36" s="160">
        <f>ROUND(((SUM(BF94:BF244))*I36),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ROUND((SUM(BG94:BG244)),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ROUND((SUM(BH94:BH244)),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ROUND((SUM(BI94:BI244)),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451 - Veřejné osvětlení</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33</v>
      </c>
      <c r="J58" s="39" t="str">
        <f>E23</f>
        <v xml:space="preserve">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439</v>
      </c>
      <c r="E66" s="186"/>
      <c r="F66" s="186"/>
      <c r="G66" s="186"/>
      <c r="H66" s="186"/>
      <c r="I66" s="186"/>
      <c r="J66" s="187">
        <f>J114</f>
        <v>0</v>
      </c>
      <c r="K66" s="128"/>
      <c r="L66" s="188"/>
      <c r="S66" s="10"/>
      <c r="T66" s="10"/>
      <c r="U66" s="10"/>
      <c r="V66" s="10"/>
      <c r="W66" s="10"/>
      <c r="X66" s="10"/>
      <c r="Y66" s="10"/>
      <c r="Z66" s="10"/>
      <c r="AA66" s="10"/>
      <c r="AB66" s="10"/>
      <c r="AC66" s="10"/>
      <c r="AD66" s="10"/>
      <c r="AE66" s="10"/>
    </row>
    <row r="67" s="10" customFormat="1" ht="14.88" customHeight="1">
      <c r="A67" s="10"/>
      <c r="B67" s="184"/>
      <c r="C67" s="128"/>
      <c r="D67" s="185" t="s">
        <v>4358</v>
      </c>
      <c r="E67" s="186"/>
      <c r="F67" s="186"/>
      <c r="G67" s="186"/>
      <c r="H67" s="186"/>
      <c r="I67" s="186"/>
      <c r="J67" s="187">
        <f>J117</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J150</f>
        <v>0</v>
      </c>
      <c r="K68" s="179"/>
      <c r="L68" s="183"/>
      <c r="S68" s="9"/>
      <c r="T68" s="9"/>
      <c r="U68" s="9"/>
      <c r="V68" s="9"/>
      <c r="W68" s="9"/>
      <c r="X68" s="9"/>
      <c r="Y68" s="9"/>
      <c r="Z68" s="9"/>
      <c r="AA68" s="9"/>
      <c r="AB68" s="9"/>
      <c r="AC68" s="9"/>
      <c r="AD68" s="9"/>
      <c r="AE68" s="9"/>
    </row>
    <row r="69" s="10" customFormat="1" ht="19.92" customHeight="1">
      <c r="A69" s="10"/>
      <c r="B69" s="184"/>
      <c r="C69" s="128"/>
      <c r="D69" s="185" t="s">
        <v>4359</v>
      </c>
      <c r="E69" s="186"/>
      <c r="F69" s="186"/>
      <c r="G69" s="186"/>
      <c r="H69" s="186"/>
      <c r="I69" s="186"/>
      <c r="J69" s="187">
        <f>J151</f>
        <v>0</v>
      </c>
      <c r="K69" s="128"/>
      <c r="L69" s="188"/>
      <c r="S69" s="10"/>
      <c r="T69" s="10"/>
      <c r="U69" s="10"/>
      <c r="V69" s="10"/>
      <c r="W69" s="10"/>
      <c r="X69" s="10"/>
      <c r="Y69" s="10"/>
      <c r="Z69" s="10"/>
      <c r="AA69" s="10"/>
      <c r="AB69" s="10"/>
      <c r="AC69" s="10"/>
      <c r="AD69" s="10"/>
      <c r="AE69" s="10"/>
    </row>
    <row r="70" s="9" customFormat="1" ht="24.96" customHeight="1">
      <c r="A70" s="9"/>
      <c r="B70" s="178"/>
      <c r="C70" s="179"/>
      <c r="D70" s="180" t="s">
        <v>1074</v>
      </c>
      <c r="E70" s="181"/>
      <c r="F70" s="181"/>
      <c r="G70" s="181"/>
      <c r="H70" s="181"/>
      <c r="I70" s="181"/>
      <c r="J70" s="182">
        <f>J163</f>
        <v>0</v>
      </c>
      <c r="K70" s="179"/>
      <c r="L70" s="183"/>
      <c r="S70" s="9"/>
      <c r="T70" s="9"/>
      <c r="U70" s="9"/>
      <c r="V70" s="9"/>
      <c r="W70" s="9"/>
      <c r="X70" s="9"/>
      <c r="Y70" s="9"/>
      <c r="Z70" s="9"/>
      <c r="AA70" s="9"/>
      <c r="AB70" s="9"/>
      <c r="AC70" s="9"/>
      <c r="AD70" s="9"/>
      <c r="AE70" s="9"/>
    </row>
    <row r="71" s="10" customFormat="1" ht="19.92" customHeight="1">
      <c r="A71" s="10"/>
      <c r="B71" s="184"/>
      <c r="C71" s="128"/>
      <c r="D71" s="185" t="s">
        <v>1075</v>
      </c>
      <c r="E71" s="186"/>
      <c r="F71" s="186"/>
      <c r="G71" s="186"/>
      <c r="H71" s="186"/>
      <c r="I71" s="186"/>
      <c r="J71" s="187">
        <f>J164</f>
        <v>0</v>
      </c>
      <c r="K71" s="128"/>
      <c r="L71" s="188"/>
      <c r="S71" s="10"/>
      <c r="T71" s="10"/>
      <c r="U71" s="10"/>
      <c r="V71" s="10"/>
      <c r="W71" s="10"/>
      <c r="X71" s="10"/>
      <c r="Y71" s="10"/>
      <c r="Z71" s="10"/>
      <c r="AA71" s="10"/>
      <c r="AB71" s="10"/>
      <c r="AC71" s="10"/>
      <c r="AD71" s="10"/>
      <c r="AE71" s="10"/>
    </row>
    <row r="72" s="9" customFormat="1" ht="24.96" customHeight="1">
      <c r="A72" s="9"/>
      <c r="B72" s="178"/>
      <c r="C72" s="179"/>
      <c r="D72" s="180" t="s">
        <v>4360</v>
      </c>
      <c r="E72" s="181"/>
      <c r="F72" s="181"/>
      <c r="G72" s="181"/>
      <c r="H72" s="181"/>
      <c r="I72" s="181"/>
      <c r="J72" s="182">
        <f>J232</f>
        <v>0</v>
      </c>
      <c r="K72" s="179"/>
      <c r="L72" s="183"/>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451 - Veřejné osvětlení</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33</v>
      </c>
      <c r="J90" s="39" t="str">
        <f>E23</f>
        <v xml:space="preserve"> </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P95+P150+P163+P232</f>
        <v>0</v>
      </c>
      <c r="Q94" s="99"/>
      <c r="R94" s="197">
        <f>R95+R150+R163+R232</f>
        <v>131.99478490000001</v>
      </c>
      <c r="S94" s="99"/>
      <c r="T94" s="198">
        <f>T95+T150+T163+T232</f>
        <v>8.3490000000000002</v>
      </c>
      <c r="U94" s="41"/>
      <c r="V94" s="41"/>
      <c r="W94" s="41"/>
      <c r="X94" s="41"/>
      <c r="Y94" s="41"/>
      <c r="Z94" s="41"/>
      <c r="AA94" s="41"/>
      <c r="AB94" s="41"/>
      <c r="AC94" s="41"/>
      <c r="AD94" s="41"/>
      <c r="AE94" s="41"/>
      <c r="AT94" s="20" t="s">
        <v>75</v>
      </c>
      <c r="AU94" s="20" t="s">
        <v>290</v>
      </c>
      <c r="BK94" s="199">
        <f>BK95+BK150+BK163+BK232</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P96+P114</f>
        <v>0</v>
      </c>
      <c r="Q95" s="208"/>
      <c r="R95" s="209">
        <f>R96+R114</f>
        <v>128.06679489999999</v>
      </c>
      <c r="S95" s="208"/>
      <c r="T95" s="210">
        <f>T96+T114</f>
        <v>8.1400000000000006</v>
      </c>
      <c r="U95" s="12"/>
      <c r="V95" s="12"/>
      <c r="W95" s="12"/>
      <c r="X95" s="12"/>
      <c r="Y95" s="12"/>
      <c r="Z95" s="12"/>
      <c r="AA95" s="12"/>
      <c r="AB95" s="12"/>
      <c r="AC95" s="12"/>
      <c r="AD95" s="12"/>
      <c r="AE95" s="12"/>
      <c r="AR95" s="211" t="s">
        <v>83</v>
      </c>
      <c r="AT95" s="212" t="s">
        <v>75</v>
      </c>
      <c r="AU95" s="212" t="s">
        <v>76</v>
      </c>
      <c r="AY95" s="211" t="s">
        <v>308</v>
      </c>
      <c r="BK95" s="213">
        <f>BK96+BK114</f>
        <v>0</v>
      </c>
    </row>
    <row r="96" s="12" customFormat="1" ht="22.8" customHeight="1">
      <c r="A96" s="12"/>
      <c r="B96" s="200"/>
      <c r="C96" s="201"/>
      <c r="D96" s="202" t="s">
        <v>75</v>
      </c>
      <c r="E96" s="214" t="s">
        <v>83</v>
      </c>
      <c r="F96" s="214" t="s">
        <v>309</v>
      </c>
      <c r="G96" s="201"/>
      <c r="H96" s="201"/>
      <c r="I96" s="204"/>
      <c r="J96" s="215">
        <f>BK96</f>
        <v>0</v>
      </c>
      <c r="K96" s="201"/>
      <c r="L96" s="206"/>
      <c r="M96" s="207"/>
      <c r="N96" s="208"/>
      <c r="O96" s="208"/>
      <c r="P96" s="209">
        <f>SUM(P97:P113)</f>
        <v>0</v>
      </c>
      <c r="Q96" s="208"/>
      <c r="R96" s="209">
        <f>SUM(R97:R113)</f>
        <v>0.19170000000000001</v>
      </c>
      <c r="S96" s="208"/>
      <c r="T96" s="210">
        <f>SUM(T97:T113)</f>
        <v>0</v>
      </c>
      <c r="U96" s="12"/>
      <c r="V96" s="12"/>
      <c r="W96" s="12"/>
      <c r="X96" s="12"/>
      <c r="Y96" s="12"/>
      <c r="Z96" s="12"/>
      <c r="AA96" s="12"/>
      <c r="AB96" s="12"/>
      <c r="AC96" s="12"/>
      <c r="AD96" s="12"/>
      <c r="AE96" s="12"/>
      <c r="AR96" s="211" t="s">
        <v>83</v>
      </c>
      <c r="AT96" s="212" t="s">
        <v>75</v>
      </c>
      <c r="AU96" s="212" t="s">
        <v>83</v>
      </c>
      <c r="AY96" s="211" t="s">
        <v>308</v>
      </c>
      <c r="BK96" s="213">
        <f>SUM(BK97:BK113)</f>
        <v>0</v>
      </c>
    </row>
    <row r="97" s="2" customFormat="1" ht="24.15" customHeight="1">
      <c r="A97" s="41"/>
      <c r="B97" s="42"/>
      <c r="C97" s="216" t="s">
        <v>83</v>
      </c>
      <c r="D97" s="216" t="s">
        <v>310</v>
      </c>
      <c r="E97" s="217" t="s">
        <v>4361</v>
      </c>
      <c r="F97" s="218" t="s">
        <v>4362</v>
      </c>
      <c r="G97" s="219" t="s">
        <v>474</v>
      </c>
      <c r="H97" s="220">
        <v>71</v>
      </c>
      <c r="I97" s="221"/>
      <c r="J97" s="222">
        <f>ROUND(I97*H97,2)</f>
        <v>0</v>
      </c>
      <c r="K97" s="218" t="s">
        <v>314</v>
      </c>
      <c r="L97" s="47"/>
      <c r="M97" s="223" t="s">
        <v>19</v>
      </c>
      <c r="N97" s="224" t="s">
        <v>47</v>
      </c>
      <c r="O97" s="87"/>
      <c r="P97" s="225">
        <f>O97*H97</f>
        <v>0</v>
      </c>
      <c r="Q97" s="225">
        <v>0.0027000000000000001</v>
      </c>
      <c r="R97" s="225">
        <f>Q97*H97</f>
        <v>0.19170000000000001</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4363</v>
      </c>
    </row>
    <row r="98" s="2" customFormat="1">
      <c r="A98" s="41"/>
      <c r="B98" s="42"/>
      <c r="C98" s="43"/>
      <c r="D98" s="229" t="s">
        <v>317</v>
      </c>
      <c r="E98" s="43"/>
      <c r="F98" s="230" t="s">
        <v>4364</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2" customFormat="1">
      <c r="A99" s="41"/>
      <c r="B99" s="42"/>
      <c r="C99" s="43"/>
      <c r="D99" s="236" t="s">
        <v>4125</v>
      </c>
      <c r="E99" s="43"/>
      <c r="F99" s="292" t="s">
        <v>4365</v>
      </c>
      <c r="G99" s="43"/>
      <c r="H99" s="43"/>
      <c r="I99" s="231"/>
      <c r="J99" s="43"/>
      <c r="K99" s="43"/>
      <c r="L99" s="47"/>
      <c r="M99" s="232"/>
      <c r="N99" s="233"/>
      <c r="O99" s="87"/>
      <c r="P99" s="87"/>
      <c r="Q99" s="87"/>
      <c r="R99" s="87"/>
      <c r="S99" s="87"/>
      <c r="T99" s="88"/>
      <c r="U99" s="41"/>
      <c r="V99" s="41"/>
      <c r="W99" s="41"/>
      <c r="X99" s="41"/>
      <c r="Y99" s="41"/>
      <c r="Z99" s="41"/>
      <c r="AA99" s="41"/>
      <c r="AB99" s="41"/>
      <c r="AC99" s="41"/>
      <c r="AD99" s="41"/>
      <c r="AE99" s="41"/>
      <c r="AT99" s="20" t="s">
        <v>4125</v>
      </c>
      <c r="AU99" s="20" t="s">
        <v>85</v>
      </c>
    </row>
    <row r="100" s="2" customFormat="1" ht="16.5" customHeight="1">
      <c r="A100" s="41"/>
      <c r="B100" s="42"/>
      <c r="C100" s="216" t="s">
        <v>85</v>
      </c>
      <c r="D100" s="216" t="s">
        <v>310</v>
      </c>
      <c r="E100" s="217" t="s">
        <v>4366</v>
      </c>
      <c r="F100" s="218" t="s">
        <v>4367</v>
      </c>
      <c r="G100" s="219" t="s">
        <v>493</v>
      </c>
      <c r="H100" s="220">
        <v>175.58000000000001</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4368</v>
      </c>
    </row>
    <row r="101" s="2" customFormat="1">
      <c r="A101" s="41"/>
      <c r="B101" s="42"/>
      <c r="C101" s="43"/>
      <c r="D101" s="236" t="s">
        <v>4125</v>
      </c>
      <c r="E101" s="43"/>
      <c r="F101" s="292" t="s">
        <v>4369</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4125</v>
      </c>
      <c r="AU101" s="20" t="s">
        <v>85</v>
      </c>
    </row>
    <row r="102" s="2" customFormat="1" ht="16.5" customHeight="1">
      <c r="A102" s="41"/>
      <c r="B102" s="42"/>
      <c r="C102" s="216" t="s">
        <v>150</v>
      </c>
      <c r="D102" s="216" t="s">
        <v>310</v>
      </c>
      <c r="E102" s="217" t="s">
        <v>4370</v>
      </c>
      <c r="F102" s="218" t="s">
        <v>4371</v>
      </c>
      <c r="G102" s="219" t="s">
        <v>493</v>
      </c>
      <c r="H102" s="220">
        <v>67.5</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4372</v>
      </c>
    </row>
    <row r="103" s="2" customFormat="1">
      <c r="A103" s="41"/>
      <c r="B103" s="42"/>
      <c r="C103" s="43"/>
      <c r="D103" s="236" t="s">
        <v>4125</v>
      </c>
      <c r="E103" s="43"/>
      <c r="F103" s="292" t="s">
        <v>4373</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4125</v>
      </c>
      <c r="AU103" s="20" t="s">
        <v>85</v>
      </c>
    </row>
    <row r="104" s="2" customFormat="1" ht="16.5" customHeight="1">
      <c r="A104" s="41"/>
      <c r="B104" s="42"/>
      <c r="C104" s="216" t="s">
        <v>315</v>
      </c>
      <c r="D104" s="216" t="s">
        <v>310</v>
      </c>
      <c r="E104" s="217" t="s">
        <v>4374</v>
      </c>
      <c r="F104" s="218" t="s">
        <v>4375</v>
      </c>
      <c r="G104" s="219" t="s">
        <v>493</v>
      </c>
      <c r="H104" s="220">
        <v>0.5</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4376</v>
      </c>
    </row>
    <row r="105" s="2" customFormat="1">
      <c r="A105" s="41"/>
      <c r="B105" s="42"/>
      <c r="C105" s="43"/>
      <c r="D105" s="236" t="s">
        <v>4125</v>
      </c>
      <c r="E105" s="43"/>
      <c r="F105" s="292" t="s">
        <v>4377</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4125</v>
      </c>
      <c r="AU105" s="20" t="s">
        <v>85</v>
      </c>
    </row>
    <row r="106" s="2" customFormat="1" ht="16.5" customHeight="1">
      <c r="A106" s="41"/>
      <c r="B106" s="42"/>
      <c r="C106" s="216" t="s">
        <v>336</v>
      </c>
      <c r="D106" s="216" t="s">
        <v>310</v>
      </c>
      <c r="E106" s="217" t="s">
        <v>4378</v>
      </c>
      <c r="F106" s="218" t="s">
        <v>4379</v>
      </c>
      <c r="G106" s="219" t="s">
        <v>493</v>
      </c>
      <c r="H106" s="220">
        <v>0.5</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4380</v>
      </c>
    </row>
    <row r="107" s="2" customFormat="1">
      <c r="A107" s="41"/>
      <c r="B107" s="42"/>
      <c r="C107" s="43"/>
      <c r="D107" s="236" t="s">
        <v>4125</v>
      </c>
      <c r="E107" s="43"/>
      <c r="F107" s="292" t="s">
        <v>4381</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4125</v>
      </c>
      <c r="AU107" s="20" t="s">
        <v>85</v>
      </c>
    </row>
    <row r="108" s="2" customFormat="1" ht="16.5" customHeight="1">
      <c r="A108" s="41"/>
      <c r="B108" s="42"/>
      <c r="C108" s="216" t="s">
        <v>342</v>
      </c>
      <c r="D108" s="216" t="s">
        <v>310</v>
      </c>
      <c r="E108" s="217" t="s">
        <v>4382</v>
      </c>
      <c r="F108" s="218" t="s">
        <v>4383</v>
      </c>
      <c r="G108" s="219" t="s">
        <v>493</v>
      </c>
      <c r="H108" s="220">
        <v>0.5</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4384</v>
      </c>
    </row>
    <row r="109" s="2" customFormat="1">
      <c r="A109" s="41"/>
      <c r="B109" s="42"/>
      <c r="C109" s="43"/>
      <c r="D109" s="236" t="s">
        <v>4125</v>
      </c>
      <c r="E109" s="43"/>
      <c r="F109" s="292" t="s">
        <v>4385</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4125</v>
      </c>
      <c r="AU109" s="20" t="s">
        <v>85</v>
      </c>
    </row>
    <row r="110" s="2" customFormat="1" ht="24.15" customHeight="1">
      <c r="A110" s="41"/>
      <c r="B110" s="42"/>
      <c r="C110" s="216" t="s">
        <v>347</v>
      </c>
      <c r="D110" s="216" t="s">
        <v>310</v>
      </c>
      <c r="E110" s="217" t="s">
        <v>4386</v>
      </c>
      <c r="F110" s="218" t="s">
        <v>4387</v>
      </c>
      <c r="G110" s="219" t="s">
        <v>313</v>
      </c>
      <c r="H110" s="220">
        <v>542</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4388</v>
      </c>
    </row>
    <row r="111" s="2" customFormat="1">
      <c r="A111" s="41"/>
      <c r="B111" s="42"/>
      <c r="C111" s="43"/>
      <c r="D111" s="236" t="s">
        <v>4125</v>
      </c>
      <c r="E111" s="43"/>
      <c r="F111" s="292" t="s">
        <v>4389</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4125</v>
      </c>
      <c r="AU111" s="20" t="s">
        <v>85</v>
      </c>
    </row>
    <row r="112" s="2" customFormat="1" ht="90" customHeight="1">
      <c r="A112" s="41"/>
      <c r="B112" s="42"/>
      <c r="C112" s="216" t="s">
        <v>352</v>
      </c>
      <c r="D112" s="216" t="s">
        <v>310</v>
      </c>
      <c r="E112" s="217" t="s">
        <v>4390</v>
      </c>
      <c r="F112" s="218" t="s">
        <v>4391</v>
      </c>
      <c r="G112" s="219" t="s">
        <v>313</v>
      </c>
      <c r="H112" s="220">
        <v>67</v>
      </c>
      <c r="I112" s="221"/>
      <c r="J112" s="222">
        <f>ROUND(I112*H112,2)</f>
        <v>0</v>
      </c>
      <c r="K112" s="218" t="s">
        <v>19</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4392</v>
      </c>
    </row>
    <row r="113" s="2" customFormat="1" ht="90" customHeight="1">
      <c r="A113" s="41"/>
      <c r="B113" s="42"/>
      <c r="C113" s="216" t="s">
        <v>357</v>
      </c>
      <c r="D113" s="216" t="s">
        <v>310</v>
      </c>
      <c r="E113" s="217" t="s">
        <v>4393</v>
      </c>
      <c r="F113" s="218" t="s">
        <v>4394</v>
      </c>
      <c r="G113" s="219" t="s">
        <v>313</v>
      </c>
      <c r="H113" s="220">
        <v>100</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4395</v>
      </c>
    </row>
    <row r="114" s="12" customFormat="1" ht="22.8" customHeight="1">
      <c r="A114" s="12"/>
      <c r="B114" s="200"/>
      <c r="C114" s="201"/>
      <c r="D114" s="202" t="s">
        <v>75</v>
      </c>
      <c r="E114" s="214" t="s">
        <v>518</v>
      </c>
      <c r="F114" s="214" t="s">
        <v>519</v>
      </c>
      <c r="G114" s="201"/>
      <c r="H114" s="201"/>
      <c r="I114" s="204"/>
      <c r="J114" s="215">
        <f>BK114</f>
        <v>0</v>
      </c>
      <c r="K114" s="201"/>
      <c r="L114" s="206"/>
      <c r="M114" s="207"/>
      <c r="N114" s="208"/>
      <c r="O114" s="208"/>
      <c r="P114" s="209">
        <f>P115+P116+P117</f>
        <v>0</v>
      </c>
      <c r="Q114" s="208"/>
      <c r="R114" s="209">
        <f>R115+R116+R117</f>
        <v>127.87509489999999</v>
      </c>
      <c r="S114" s="208"/>
      <c r="T114" s="210">
        <f>T115+T116+T117</f>
        <v>8.1400000000000006</v>
      </c>
      <c r="U114" s="12"/>
      <c r="V114" s="12"/>
      <c r="W114" s="12"/>
      <c r="X114" s="12"/>
      <c r="Y114" s="12"/>
      <c r="Z114" s="12"/>
      <c r="AA114" s="12"/>
      <c r="AB114" s="12"/>
      <c r="AC114" s="12"/>
      <c r="AD114" s="12"/>
      <c r="AE114" s="12"/>
      <c r="AR114" s="211" t="s">
        <v>83</v>
      </c>
      <c r="AT114" s="212" t="s">
        <v>75</v>
      </c>
      <c r="AU114" s="212" t="s">
        <v>83</v>
      </c>
      <c r="AY114" s="211" t="s">
        <v>308</v>
      </c>
      <c r="BK114" s="213">
        <f>BK115+BK116+BK117</f>
        <v>0</v>
      </c>
    </row>
    <row r="115" s="2" customFormat="1" ht="33" customHeight="1">
      <c r="A115" s="41"/>
      <c r="B115" s="42"/>
      <c r="C115" s="216" t="s">
        <v>362</v>
      </c>
      <c r="D115" s="216" t="s">
        <v>310</v>
      </c>
      <c r="E115" s="217" t="s">
        <v>4396</v>
      </c>
      <c r="F115" s="218" t="s">
        <v>4397</v>
      </c>
      <c r="G115" s="219" t="s">
        <v>493</v>
      </c>
      <c r="H115" s="220">
        <v>183.83000000000001</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4398</v>
      </c>
    </row>
    <row r="116" s="2" customFormat="1" ht="37.8" customHeight="1">
      <c r="A116" s="41"/>
      <c r="B116" s="42"/>
      <c r="C116" s="216" t="s">
        <v>367</v>
      </c>
      <c r="D116" s="216" t="s">
        <v>310</v>
      </c>
      <c r="E116" s="217" t="s">
        <v>4399</v>
      </c>
      <c r="F116" s="218" t="s">
        <v>4400</v>
      </c>
      <c r="G116" s="219" t="s">
        <v>493</v>
      </c>
      <c r="H116" s="220">
        <v>1920.8399999999999</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4401</v>
      </c>
    </row>
    <row r="117" s="12" customFormat="1" ht="20.88" customHeight="1">
      <c r="A117" s="12"/>
      <c r="B117" s="200"/>
      <c r="C117" s="201"/>
      <c r="D117" s="202" t="s">
        <v>75</v>
      </c>
      <c r="E117" s="214" t="s">
        <v>4059</v>
      </c>
      <c r="F117" s="214" t="s">
        <v>4060</v>
      </c>
      <c r="G117" s="201"/>
      <c r="H117" s="201"/>
      <c r="I117" s="204"/>
      <c r="J117" s="215">
        <f>BK117</f>
        <v>0</v>
      </c>
      <c r="K117" s="201"/>
      <c r="L117" s="206"/>
      <c r="M117" s="207"/>
      <c r="N117" s="208"/>
      <c r="O117" s="208"/>
      <c r="P117" s="209">
        <f>SUM(P118:P149)</f>
        <v>0</v>
      </c>
      <c r="Q117" s="208"/>
      <c r="R117" s="209">
        <f>SUM(R118:R149)</f>
        <v>127.87509489999999</v>
      </c>
      <c r="S117" s="208"/>
      <c r="T117" s="210">
        <f>SUM(T118:T149)</f>
        <v>8.1400000000000006</v>
      </c>
      <c r="U117" s="12"/>
      <c r="V117" s="12"/>
      <c r="W117" s="12"/>
      <c r="X117" s="12"/>
      <c r="Y117" s="12"/>
      <c r="Z117" s="12"/>
      <c r="AA117" s="12"/>
      <c r="AB117" s="12"/>
      <c r="AC117" s="12"/>
      <c r="AD117" s="12"/>
      <c r="AE117" s="12"/>
      <c r="AR117" s="211" t="s">
        <v>150</v>
      </c>
      <c r="AT117" s="212" t="s">
        <v>75</v>
      </c>
      <c r="AU117" s="212" t="s">
        <v>85</v>
      </c>
      <c r="AY117" s="211" t="s">
        <v>308</v>
      </c>
      <c r="BK117" s="213">
        <f>SUM(BK118:BK149)</f>
        <v>0</v>
      </c>
    </row>
    <row r="118" s="2" customFormat="1" ht="24.15" customHeight="1">
      <c r="A118" s="41"/>
      <c r="B118" s="42"/>
      <c r="C118" s="216" t="s">
        <v>8</v>
      </c>
      <c r="D118" s="216" t="s">
        <v>310</v>
      </c>
      <c r="E118" s="217" t="s">
        <v>4402</v>
      </c>
      <c r="F118" s="218" t="s">
        <v>4403</v>
      </c>
      <c r="G118" s="219" t="s">
        <v>442</v>
      </c>
      <c r="H118" s="220">
        <v>109.74</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782</v>
      </c>
      <c r="AT118" s="227" t="s">
        <v>310</v>
      </c>
      <c r="AU118" s="227" t="s">
        <v>150</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782</v>
      </c>
      <c r="BM118" s="227" t="s">
        <v>4404</v>
      </c>
    </row>
    <row r="119" s="2" customFormat="1">
      <c r="A119" s="41"/>
      <c r="B119" s="42"/>
      <c r="C119" s="43"/>
      <c r="D119" s="229" t="s">
        <v>317</v>
      </c>
      <c r="E119" s="43"/>
      <c r="F119" s="230" t="s">
        <v>4405</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150</v>
      </c>
    </row>
    <row r="120" s="2" customFormat="1" ht="24.15" customHeight="1">
      <c r="A120" s="41"/>
      <c r="B120" s="42"/>
      <c r="C120" s="216" t="s">
        <v>376</v>
      </c>
      <c r="D120" s="216" t="s">
        <v>310</v>
      </c>
      <c r="E120" s="217" t="s">
        <v>663</v>
      </c>
      <c r="F120" s="218" t="s">
        <v>1234</v>
      </c>
      <c r="G120" s="219" t="s">
        <v>442</v>
      </c>
      <c r="H120" s="220">
        <v>109.74</v>
      </c>
      <c r="I120" s="221"/>
      <c r="J120" s="222">
        <f>ROUND(I120*H120,2)</f>
        <v>0</v>
      </c>
      <c r="K120" s="218" t="s">
        <v>314</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782</v>
      </c>
      <c r="AT120" s="227" t="s">
        <v>310</v>
      </c>
      <c r="AU120" s="227" t="s">
        <v>150</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782</v>
      </c>
      <c r="BM120" s="227" t="s">
        <v>4406</v>
      </c>
    </row>
    <row r="121" s="2" customFormat="1">
      <c r="A121" s="41"/>
      <c r="B121" s="42"/>
      <c r="C121" s="43"/>
      <c r="D121" s="229" t="s">
        <v>317</v>
      </c>
      <c r="E121" s="43"/>
      <c r="F121" s="230" t="s">
        <v>665</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150</v>
      </c>
    </row>
    <row r="122" s="2" customFormat="1" ht="33" customHeight="1">
      <c r="A122" s="41"/>
      <c r="B122" s="42"/>
      <c r="C122" s="216" t="s">
        <v>381</v>
      </c>
      <c r="D122" s="216" t="s">
        <v>310</v>
      </c>
      <c r="E122" s="217" t="s">
        <v>4407</v>
      </c>
      <c r="F122" s="218" t="s">
        <v>4408</v>
      </c>
      <c r="G122" s="219" t="s">
        <v>474</v>
      </c>
      <c r="H122" s="220">
        <v>325.19999999999999</v>
      </c>
      <c r="I122" s="221"/>
      <c r="J122" s="222">
        <f>ROUND(I122*H122,2)</f>
        <v>0</v>
      </c>
      <c r="K122" s="218" t="s">
        <v>314</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782</v>
      </c>
      <c r="AT122" s="227" t="s">
        <v>310</v>
      </c>
      <c r="AU122" s="227" t="s">
        <v>150</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782</v>
      </c>
      <c r="BM122" s="227" t="s">
        <v>4409</v>
      </c>
    </row>
    <row r="123" s="2" customFormat="1">
      <c r="A123" s="41"/>
      <c r="B123" s="42"/>
      <c r="C123" s="43"/>
      <c r="D123" s="229" t="s">
        <v>317</v>
      </c>
      <c r="E123" s="43"/>
      <c r="F123" s="230" t="s">
        <v>4410</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150</v>
      </c>
    </row>
    <row r="124" s="2" customFormat="1" ht="33" customHeight="1">
      <c r="A124" s="41"/>
      <c r="B124" s="42"/>
      <c r="C124" s="216" t="s">
        <v>386</v>
      </c>
      <c r="D124" s="216" t="s">
        <v>310</v>
      </c>
      <c r="E124" s="217" t="s">
        <v>4411</v>
      </c>
      <c r="F124" s="218" t="s">
        <v>4412</v>
      </c>
      <c r="G124" s="219" t="s">
        <v>474</v>
      </c>
      <c r="H124" s="220">
        <v>216.80000000000001</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782</v>
      </c>
      <c r="AT124" s="227" t="s">
        <v>310</v>
      </c>
      <c r="AU124" s="227" t="s">
        <v>150</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782</v>
      </c>
      <c r="BM124" s="227" t="s">
        <v>4413</v>
      </c>
    </row>
    <row r="125" s="2" customFormat="1">
      <c r="A125" s="41"/>
      <c r="B125" s="42"/>
      <c r="C125" s="43"/>
      <c r="D125" s="229" t="s">
        <v>317</v>
      </c>
      <c r="E125" s="43"/>
      <c r="F125" s="230" t="s">
        <v>4414</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150</v>
      </c>
    </row>
    <row r="126" s="2" customFormat="1" ht="33" customHeight="1">
      <c r="A126" s="41"/>
      <c r="B126" s="42"/>
      <c r="C126" s="216" t="s">
        <v>391</v>
      </c>
      <c r="D126" s="216" t="s">
        <v>310</v>
      </c>
      <c r="E126" s="217" t="s">
        <v>4415</v>
      </c>
      <c r="F126" s="218" t="s">
        <v>4416</v>
      </c>
      <c r="G126" s="219" t="s">
        <v>474</v>
      </c>
      <c r="H126" s="220">
        <v>21.600000000000001</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782</v>
      </c>
      <c r="AT126" s="227" t="s">
        <v>310</v>
      </c>
      <c r="AU126" s="227" t="s">
        <v>150</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782</v>
      </c>
      <c r="BM126" s="227" t="s">
        <v>4417</v>
      </c>
    </row>
    <row r="127" s="2" customFormat="1">
      <c r="A127" s="41"/>
      <c r="B127" s="42"/>
      <c r="C127" s="43"/>
      <c r="D127" s="229" t="s">
        <v>317</v>
      </c>
      <c r="E127" s="43"/>
      <c r="F127" s="230" t="s">
        <v>4418</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150</v>
      </c>
    </row>
    <row r="128" s="2" customFormat="1" ht="33" customHeight="1">
      <c r="A128" s="41"/>
      <c r="B128" s="42"/>
      <c r="C128" s="216" t="s">
        <v>396</v>
      </c>
      <c r="D128" s="216" t="s">
        <v>310</v>
      </c>
      <c r="E128" s="217" t="s">
        <v>4419</v>
      </c>
      <c r="F128" s="218" t="s">
        <v>4420</v>
      </c>
      <c r="G128" s="219" t="s">
        <v>474</v>
      </c>
      <c r="H128" s="220">
        <v>14.4</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782</v>
      </c>
      <c r="AT128" s="227" t="s">
        <v>310</v>
      </c>
      <c r="AU128" s="227" t="s">
        <v>150</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782</v>
      </c>
      <c r="BM128" s="227" t="s">
        <v>4421</v>
      </c>
    </row>
    <row r="129" s="2" customFormat="1">
      <c r="A129" s="41"/>
      <c r="B129" s="42"/>
      <c r="C129" s="43"/>
      <c r="D129" s="229" t="s">
        <v>317</v>
      </c>
      <c r="E129" s="43"/>
      <c r="F129" s="230" t="s">
        <v>4422</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150</v>
      </c>
    </row>
    <row r="130" s="2" customFormat="1" ht="33" customHeight="1">
      <c r="A130" s="41"/>
      <c r="B130" s="42"/>
      <c r="C130" s="216" t="s">
        <v>401</v>
      </c>
      <c r="D130" s="216" t="s">
        <v>310</v>
      </c>
      <c r="E130" s="217" t="s">
        <v>4423</v>
      </c>
      <c r="F130" s="218" t="s">
        <v>4424</v>
      </c>
      <c r="G130" s="219" t="s">
        <v>474</v>
      </c>
      <c r="H130" s="220">
        <v>325.19999999999999</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782</v>
      </c>
      <c r="AT130" s="227" t="s">
        <v>310</v>
      </c>
      <c r="AU130" s="227" t="s">
        <v>150</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782</v>
      </c>
      <c r="BM130" s="227" t="s">
        <v>4425</v>
      </c>
    </row>
    <row r="131" s="2" customFormat="1">
      <c r="A131" s="41"/>
      <c r="B131" s="42"/>
      <c r="C131" s="43"/>
      <c r="D131" s="229" t="s">
        <v>317</v>
      </c>
      <c r="E131" s="43"/>
      <c r="F131" s="230" t="s">
        <v>4426</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150</v>
      </c>
    </row>
    <row r="132" s="2" customFormat="1" ht="33" customHeight="1">
      <c r="A132" s="41"/>
      <c r="B132" s="42"/>
      <c r="C132" s="216" t="s">
        <v>406</v>
      </c>
      <c r="D132" s="216" t="s">
        <v>310</v>
      </c>
      <c r="E132" s="217" t="s">
        <v>4427</v>
      </c>
      <c r="F132" s="218" t="s">
        <v>4428</v>
      </c>
      <c r="G132" s="219" t="s">
        <v>474</v>
      </c>
      <c r="H132" s="220">
        <v>216.80000000000001</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782</v>
      </c>
      <c r="AT132" s="227" t="s">
        <v>310</v>
      </c>
      <c r="AU132" s="227" t="s">
        <v>150</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782</v>
      </c>
      <c r="BM132" s="227" t="s">
        <v>4429</v>
      </c>
    </row>
    <row r="133" s="2" customFormat="1">
      <c r="A133" s="41"/>
      <c r="B133" s="42"/>
      <c r="C133" s="43"/>
      <c r="D133" s="229" t="s">
        <v>317</v>
      </c>
      <c r="E133" s="43"/>
      <c r="F133" s="230" t="s">
        <v>4430</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150</v>
      </c>
    </row>
    <row r="134" s="2" customFormat="1" ht="33" customHeight="1">
      <c r="A134" s="41"/>
      <c r="B134" s="42"/>
      <c r="C134" s="216" t="s">
        <v>411</v>
      </c>
      <c r="D134" s="216" t="s">
        <v>310</v>
      </c>
      <c r="E134" s="217" t="s">
        <v>4431</v>
      </c>
      <c r="F134" s="218" t="s">
        <v>4432</v>
      </c>
      <c r="G134" s="219" t="s">
        <v>474</v>
      </c>
      <c r="H134" s="220">
        <v>21.600000000000001</v>
      </c>
      <c r="I134" s="221"/>
      <c r="J134" s="222">
        <f>ROUND(I134*H134,2)</f>
        <v>0</v>
      </c>
      <c r="K134" s="218" t="s">
        <v>314</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782</v>
      </c>
      <c r="AT134" s="227" t="s">
        <v>310</v>
      </c>
      <c r="AU134" s="227" t="s">
        <v>150</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782</v>
      </c>
      <c r="BM134" s="227" t="s">
        <v>4433</v>
      </c>
    </row>
    <row r="135" s="2" customFormat="1">
      <c r="A135" s="41"/>
      <c r="B135" s="42"/>
      <c r="C135" s="43"/>
      <c r="D135" s="229" t="s">
        <v>317</v>
      </c>
      <c r="E135" s="43"/>
      <c r="F135" s="230" t="s">
        <v>4434</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150</v>
      </c>
    </row>
    <row r="136" s="2" customFormat="1" ht="33" customHeight="1">
      <c r="A136" s="41"/>
      <c r="B136" s="42"/>
      <c r="C136" s="216" t="s">
        <v>7</v>
      </c>
      <c r="D136" s="216" t="s">
        <v>310</v>
      </c>
      <c r="E136" s="217" t="s">
        <v>4435</v>
      </c>
      <c r="F136" s="218" t="s">
        <v>4436</v>
      </c>
      <c r="G136" s="219" t="s">
        <v>474</v>
      </c>
      <c r="H136" s="220">
        <v>14.4</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782</v>
      </c>
      <c r="AT136" s="227" t="s">
        <v>310</v>
      </c>
      <c r="AU136" s="227" t="s">
        <v>150</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782</v>
      </c>
      <c r="BM136" s="227" t="s">
        <v>4437</v>
      </c>
    </row>
    <row r="137" s="2" customFormat="1">
      <c r="A137" s="41"/>
      <c r="B137" s="42"/>
      <c r="C137" s="43"/>
      <c r="D137" s="229" t="s">
        <v>317</v>
      </c>
      <c r="E137" s="43"/>
      <c r="F137" s="230" t="s">
        <v>4438</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150</v>
      </c>
    </row>
    <row r="138" s="2" customFormat="1" ht="24.15" customHeight="1">
      <c r="A138" s="41"/>
      <c r="B138" s="42"/>
      <c r="C138" s="216" t="s">
        <v>420</v>
      </c>
      <c r="D138" s="216" t="s">
        <v>310</v>
      </c>
      <c r="E138" s="217" t="s">
        <v>4439</v>
      </c>
      <c r="F138" s="218" t="s">
        <v>4440</v>
      </c>
      <c r="G138" s="219" t="s">
        <v>442</v>
      </c>
      <c r="H138" s="220">
        <v>7.2000000000000002</v>
      </c>
      <c r="I138" s="221"/>
      <c r="J138" s="222">
        <f>ROUND(I138*H138,2)</f>
        <v>0</v>
      </c>
      <c r="K138" s="218" t="s">
        <v>314</v>
      </c>
      <c r="L138" s="47"/>
      <c r="M138" s="223" t="s">
        <v>19</v>
      </c>
      <c r="N138" s="224" t="s">
        <v>47</v>
      </c>
      <c r="O138" s="87"/>
      <c r="P138" s="225">
        <f>O138*H138</f>
        <v>0</v>
      </c>
      <c r="Q138" s="225">
        <v>2.3010199999999998</v>
      </c>
      <c r="R138" s="225">
        <f>Q138*H138</f>
        <v>16.567343999999999</v>
      </c>
      <c r="S138" s="225">
        <v>0</v>
      </c>
      <c r="T138" s="226">
        <f>S138*H138</f>
        <v>0</v>
      </c>
      <c r="U138" s="41"/>
      <c r="V138" s="41"/>
      <c r="W138" s="41"/>
      <c r="X138" s="41"/>
      <c r="Y138" s="41"/>
      <c r="Z138" s="41"/>
      <c r="AA138" s="41"/>
      <c r="AB138" s="41"/>
      <c r="AC138" s="41"/>
      <c r="AD138" s="41"/>
      <c r="AE138" s="41"/>
      <c r="AR138" s="227" t="s">
        <v>782</v>
      </c>
      <c r="AT138" s="227" t="s">
        <v>310</v>
      </c>
      <c r="AU138" s="227" t="s">
        <v>150</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782</v>
      </c>
      <c r="BM138" s="227" t="s">
        <v>4441</v>
      </c>
    </row>
    <row r="139" s="2" customFormat="1">
      <c r="A139" s="41"/>
      <c r="B139" s="42"/>
      <c r="C139" s="43"/>
      <c r="D139" s="229" t="s">
        <v>317</v>
      </c>
      <c r="E139" s="43"/>
      <c r="F139" s="230" t="s">
        <v>4442</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150</v>
      </c>
    </row>
    <row r="140" s="2" customFormat="1" ht="24.15" customHeight="1">
      <c r="A140" s="41"/>
      <c r="B140" s="42"/>
      <c r="C140" s="216" t="s">
        <v>425</v>
      </c>
      <c r="D140" s="216" t="s">
        <v>310</v>
      </c>
      <c r="E140" s="217" t="s">
        <v>4443</v>
      </c>
      <c r="F140" s="218" t="s">
        <v>4444</v>
      </c>
      <c r="G140" s="219" t="s">
        <v>442</v>
      </c>
      <c r="H140" s="220">
        <v>1.1000000000000001</v>
      </c>
      <c r="I140" s="221"/>
      <c r="J140" s="222">
        <f>ROUND(I140*H140,2)</f>
        <v>0</v>
      </c>
      <c r="K140" s="218" t="s">
        <v>314</v>
      </c>
      <c r="L140" s="47"/>
      <c r="M140" s="223" t="s">
        <v>19</v>
      </c>
      <c r="N140" s="224" t="s">
        <v>47</v>
      </c>
      <c r="O140" s="87"/>
      <c r="P140" s="225">
        <f>O140*H140</f>
        <v>0</v>
      </c>
      <c r="Q140" s="225">
        <v>2.5018699999999998</v>
      </c>
      <c r="R140" s="225">
        <f>Q140*H140</f>
        <v>2.7520570000000002</v>
      </c>
      <c r="S140" s="225">
        <v>0</v>
      </c>
      <c r="T140" s="226">
        <f>S140*H140</f>
        <v>0</v>
      </c>
      <c r="U140" s="41"/>
      <c r="V140" s="41"/>
      <c r="W140" s="41"/>
      <c r="X140" s="41"/>
      <c r="Y140" s="41"/>
      <c r="Z140" s="41"/>
      <c r="AA140" s="41"/>
      <c r="AB140" s="41"/>
      <c r="AC140" s="41"/>
      <c r="AD140" s="41"/>
      <c r="AE140" s="41"/>
      <c r="AR140" s="227" t="s">
        <v>391</v>
      </c>
      <c r="AT140" s="227" t="s">
        <v>310</v>
      </c>
      <c r="AU140" s="227" t="s">
        <v>150</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391</v>
      </c>
      <c r="BM140" s="227" t="s">
        <v>4445</v>
      </c>
    </row>
    <row r="141" s="2" customFormat="1">
      <c r="A141" s="41"/>
      <c r="B141" s="42"/>
      <c r="C141" s="43"/>
      <c r="D141" s="229" t="s">
        <v>317</v>
      </c>
      <c r="E141" s="43"/>
      <c r="F141" s="230" t="s">
        <v>4446</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150</v>
      </c>
    </row>
    <row r="142" s="2" customFormat="1">
      <c r="A142" s="41"/>
      <c r="B142" s="42"/>
      <c r="C142" s="43"/>
      <c r="D142" s="236" t="s">
        <v>4125</v>
      </c>
      <c r="E142" s="43"/>
      <c r="F142" s="292" t="s">
        <v>4447</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4125</v>
      </c>
      <c r="AU142" s="20" t="s">
        <v>150</v>
      </c>
    </row>
    <row r="143" s="2" customFormat="1" ht="16.5" customHeight="1">
      <c r="A143" s="41"/>
      <c r="B143" s="42"/>
      <c r="C143" s="216" t="s">
        <v>430</v>
      </c>
      <c r="D143" s="216" t="s">
        <v>310</v>
      </c>
      <c r="E143" s="217" t="s">
        <v>4448</v>
      </c>
      <c r="F143" s="218" t="s">
        <v>4449</v>
      </c>
      <c r="G143" s="219" t="s">
        <v>493</v>
      </c>
      <c r="H143" s="220">
        <v>0.070000000000000007</v>
      </c>
      <c r="I143" s="221"/>
      <c r="J143" s="222">
        <f>ROUND(I143*H143,2)</f>
        <v>0</v>
      </c>
      <c r="K143" s="218" t="s">
        <v>314</v>
      </c>
      <c r="L143" s="47"/>
      <c r="M143" s="223" t="s">
        <v>19</v>
      </c>
      <c r="N143" s="224" t="s">
        <v>47</v>
      </c>
      <c r="O143" s="87"/>
      <c r="P143" s="225">
        <f>O143*H143</f>
        <v>0</v>
      </c>
      <c r="Q143" s="225">
        <v>1.06277</v>
      </c>
      <c r="R143" s="225">
        <f>Q143*H143</f>
        <v>0.074393900000000013</v>
      </c>
      <c r="S143" s="225">
        <v>0</v>
      </c>
      <c r="T143" s="226">
        <f>S143*H143</f>
        <v>0</v>
      </c>
      <c r="U143" s="41"/>
      <c r="V143" s="41"/>
      <c r="W143" s="41"/>
      <c r="X143" s="41"/>
      <c r="Y143" s="41"/>
      <c r="Z143" s="41"/>
      <c r="AA143" s="41"/>
      <c r="AB143" s="41"/>
      <c r="AC143" s="41"/>
      <c r="AD143" s="41"/>
      <c r="AE143" s="41"/>
      <c r="AR143" s="227" t="s">
        <v>391</v>
      </c>
      <c r="AT143" s="227" t="s">
        <v>310</v>
      </c>
      <c r="AU143" s="227" t="s">
        <v>150</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391</v>
      </c>
      <c r="BM143" s="227" t="s">
        <v>4450</v>
      </c>
    </row>
    <row r="144" s="2" customFormat="1">
      <c r="A144" s="41"/>
      <c r="B144" s="42"/>
      <c r="C144" s="43"/>
      <c r="D144" s="229" t="s">
        <v>317</v>
      </c>
      <c r="E144" s="43"/>
      <c r="F144" s="230" t="s">
        <v>4451</v>
      </c>
      <c r="G144" s="43"/>
      <c r="H144" s="43"/>
      <c r="I144" s="231"/>
      <c r="J144" s="43"/>
      <c r="K144" s="43"/>
      <c r="L144" s="47"/>
      <c r="M144" s="232"/>
      <c r="N144" s="233"/>
      <c r="O144" s="87"/>
      <c r="P144" s="87"/>
      <c r="Q144" s="87"/>
      <c r="R144" s="87"/>
      <c r="S144" s="87"/>
      <c r="T144" s="88"/>
      <c r="U144" s="41"/>
      <c r="V144" s="41"/>
      <c r="W144" s="41"/>
      <c r="X144" s="41"/>
      <c r="Y144" s="41"/>
      <c r="Z144" s="41"/>
      <c r="AA144" s="41"/>
      <c r="AB144" s="41"/>
      <c r="AC144" s="41"/>
      <c r="AD144" s="41"/>
      <c r="AE144" s="41"/>
      <c r="AT144" s="20" t="s">
        <v>317</v>
      </c>
      <c r="AU144" s="20" t="s">
        <v>150</v>
      </c>
    </row>
    <row r="145" s="2" customFormat="1" ht="24.15" customHeight="1">
      <c r="A145" s="41"/>
      <c r="B145" s="42"/>
      <c r="C145" s="216" t="s">
        <v>753</v>
      </c>
      <c r="D145" s="216" t="s">
        <v>310</v>
      </c>
      <c r="E145" s="217" t="s">
        <v>4452</v>
      </c>
      <c r="F145" s="218" t="s">
        <v>4453</v>
      </c>
      <c r="G145" s="219" t="s">
        <v>474</v>
      </c>
      <c r="H145" s="220">
        <v>542</v>
      </c>
      <c r="I145" s="221"/>
      <c r="J145" s="222">
        <f>ROUND(I145*H145,2)</f>
        <v>0</v>
      </c>
      <c r="K145" s="218" t="s">
        <v>314</v>
      </c>
      <c r="L145" s="47"/>
      <c r="M145" s="223" t="s">
        <v>19</v>
      </c>
      <c r="N145" s="224" t="s">
        <v>47</v>
      </c>
      <c r="O145" s="87"/>
      <c r="P145" s="225">
        <f>O145*H145</f>
        <v>0</v>
      </c>
      <c r="Q145" s="225">
        <v>0.20015</v>
      </c>
      <c r="R145" s="225">
        <f>Q145*H145</f>
        <v>108.48129999999999</v>
      </c>
      <c r="S145" s="225">
        <v>0</v>
      </c>
      <c r="T145" s="226">
        <f>S145*H145</f>
        <v>0</v>
      </c>
      <c r="U145" s="41"/>
      <c r="V145" s="41"/>
      <c r="W145" s="41"/>
      <c r="X145" s="41"/>
      <c r="Y145" s="41"/>
      <c r="Z145" s="41"/>
      <c r="AA145" s="41"/>
      <c r="AB145" s="41"/>
      <c r="AC145" s="41"/>
      <c r="AD145" s="41"/>
      <c r="AE145" s="41"/>
      <c r="AR145" s="227" t="s">
        <v>782</v>
      </c>
      <c r="AT145" s="227" t="s">
        <v>310</v>
      </c>
      <c r="AU145" s="227" t="s">
        <v>150</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782</v>
      </c>
      <c r="BM145" s="227" t="s">
        <v>4454</v>
      </c>
    </row>
    <row r="146" s="2" customFormat="1">
      <c r="A146" s="41"/>
      <c r="B146" s="42"/>
      <c r="C146" s="43"/>
      <c r="D146" s="229" t="s">
        <v>317</v>
      </c>
      <c r="E146" s="43"/>
      <c r="F146" s="230" t="s">
        <v>4455</v>
      </c>
      <c r="G146" s="43"/>
      <c r="H146" s="43"/>
      <c r="I146" s="231"/>
      <c r="J146" s="43"/>
      <c r="K146" s="43"/>
      <c r="L146" s="47"/>
      <c r="M146" s="232"/>
      <c r="N146" s="233"/>
      <c r="O146" s="87"/>
      <c r="P146" s="87"/>
      <c r="Q146" s="87"/>
      <c r="R146" s="87"/>
      <c r="S146" s="87"/>
      <c r="T146" s="88"/>
      <c r="U146" s="41"/>
      <c r="V146" s="41"/>
      <c r="W146" s="41"/>
      <c r="X146" s="41"/>
      <c r="Y146" s="41"/>
      <c r="Z146" s="41"/>
      <c r="AA146" s="41"/>
      <c r="AB146" s="41"/>
      <c r="AC146" s="41"/>
      <c r="AD146" s="41"/>
      <c r="AE146" s="41"/>
      <c r="AT146" s="20" t="s">
        <v>317</v>
      </c>
      <c r="AU146" s="20" t="s">
        <v>150</v>
      </c>
    </row>
    <row r="147" s="2" customFormat="1" ht="16.5" customHeight="1">
      <c r="A147" s="41"/>
      <c r="B147" s="42"/>
      <c r="C147" s="216" t="s">
        <v>596</v>
      </c>
      <c r="D147" s="216" t="s">
        <v>310</v>
      </c>
      <c r="E147" s="217" t="s">
        <v>4244</v>
      </c>
      <c r="F147" s="218" t="s">
        <v>4245</v>
      </c>
      <c r="G147" s="219" t="s">
        <v>442</v>
      </c>
      <c r="H147" s="220">
        <v>3.7000000000000002</v>
      </c>
      <c r="I147" s="221"/>
      <c r="J147" s="222">
        <f>ROUND(I147*H147,2)</f>
        <v>0</v>
      </c>
      <c r="K147" s="218" t="s">
        <v>314</v>
      </c>
      <c r="L147" s="47"/>
      <c r="M147" s="223" t="s">
        <v>19</v>
      </c>
      <c r="N147" s="224" t="s">
        <v>47</v>
      </c>
      <c r="O147" s="87"/>
      <c r="P147" s="225">
        <f>O147*H147</f>
        <v>0</v>
      </c>
      <c r="Q147" s="225">
        <v>0</v>
      </c>
      <c r="R147" s="225">
        <f>Q147*H147</f>
        <v>0</v>
      </c>
      <c r="S147" s="225">
        <v>2.2000000000000002</v>
      </c>
      <c r="T147" s="226">
        <f>S147*H147</f>
        <v>8.1400000000000006</v>
      </c>
      <c r="U147" s="41"/>
      <c r="V147" s="41"/>
      <c r="W147" s="41"/>
      <c r="X147" s="41"/>
      <c r="Y147" s="41"/>
      <c r="Z147" s="41"/>
      <c r="AA147" s="41"/>
      <c r="AB147" s="41"/>
      <c r="AC147" s="41"/>
      <c r="AD147" s="41"/>
      <c r="AE147" s="41"/>
      <c r="AR147" s="227" t="s">
        <v>782</v>
      </c>
      <c r="AT147" s="227" t="s">
        <v>310</v>
      </c>
      <c r="AU147" s="227" t="s">
        <v>150</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782</v>
      </c>
      <c r="BM147" s="227" t="s">
        <v>4456</v>
      </c>
    </row>
    <row r="148" s="2" customFormat="1">
      <c r="A148" s="41"/>
      <c r="B148" s="42"/>
      <c r="C148" s="43"/>
      <c r="D148" s="229" t="s">
        <v>317</v>
      </c>
      <c r="E148" s="43"/>
      <c r="F148" s="230" t="s">
        <v>4247</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150</v>
      </c>
    </row>
    <row r="149" s="2" customFormat="1" ht="24.15" customHeight="1">
      <c r="A149" s="41"/>
      <c r="B149" s="42"/>
      <c r="C149" s="216" t="s">
        <v>759</v>
      </c>
      <c r="D149" s="216" t="s">
        <v>310</v>
      </c>
      <c r="E149" s="217" t="s">
        <v>4457</v>
      </c>
      <c r="F149" s="218" t="s">
        <v>4458</v>
      </c>
      <c r="G149" s="219" t="s">
        <v>323</v>
      </c>
      <c r="H149" s="220">
        <v>1</v>
      </c>
      <c r="I149" s="221"/>
      <c r="J149" s="222">
        <f>ROUND(I149*H149,2)</f>
        <v>0</v>
      </c>
      <c r="K149" s="218" t="s">
        <v>19</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150</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4459</v>
      </c>
    </row>
    <row r="150" s="12" customFormat="1" ht="25.92" customHeight="1">
      <c r="A150" s="12"/>
      <c r="B150" s="200"/>
      <c r="C150" s="201"/>
      <c r="D150" s="202" t="s">
        <v>75</v>
      </c>
      <c r="E150" s="203" t="s">
        <v>590</v>
      </c>
      <c r="F150" s="203" t="s">
        <v>591</v>
      </c>
      <c r="G150" s="201"/>
      <c r="H150" s="201"/>
      <c r="I150" s="204"/>
      <c r="J150" s="205">
        <f>BK150</f>
        <v>0</v>
      </c>
      <c r="K150" s="201"/>
      <c r="L150" s="206"/>
      <c r="M150" s="207"/>
      <c r="N150" s="208"/>
      <c r="O150" s="208"/>
      <c r="P150" s="209">
        <f>P151</f>
        <v>0</v>
      </c>
      <c r="Q150" s="208"/>
      <c r="R150" s="209">
        <f>R151</f>
        <v>0.13236000000000001</v>
      </c>
      <c r="S150" s="208"/>
      <c r="T150" s="210">
        <f>T151</f>
        <v>0.20899999999999999</v>
      </c>
      <c r="U150" s="12"/>
      <c r="V150" s="12"/>
      <c r="W150" s="12"/>
      <c r="X150" s="12"/>
      <c r="Y150" s="12"/>
      <c r="Z150" s="12"/>
      <c r="AA150" s="12"/>
      <c r="AB150" s="12"/>
      <c r="AC150" s="12"/>
      <c r="AD150" s="12"/>
      <c r="AE150" s="12"/>
      <c r="AR150" s="211" t="s">
        <v>85</v>
      </c>
      <c r="AT150" s="212" t="s">
        <v>75</v>
      </c>
      <c r="AU150" s="212" t="s">
        <v>76</v>
      </c>
      <c r="AY150" s="211" t="s">
        <v>308</v>
      </c>
      <c r="BK150" s="213">
        <f>BK151</f>
        <v>0</v>
      </c>
    </row>
    <row r="151" s="12" customFormat="1" ht="22.8" customHeight="1">
      <c r="A151" s="12"/>
      <c r="B151" s="200"/>
      <c r="C151" s="201"/>
      <c r="D151" s="202" t="s">
        <v>75</v>
      </c>
      <c r="E151" s="214" t="s">
        <v>4460</v>
      </c>
      <c r="F151" s="214" t="s">
        <v>4461</v>
      </c>
      <c r="G151" s="201"/>
      <c r="H151" s="201"/>
      <c r="I151" s="204"/>
      <c r="J151" s="215">
        <f>BK151</f>
        <v>0</v>
      </c>
      <c r="K151" s="201"/>
      <c r="L151" s="206"/>
      <c r="M151" s="207"/>
      <c r="N151" s="208"/>
      <c r="O151" s="208"/>
      <c r="P151" s="209">
        <f>SUM(P152:P162)</f>
        <v>0</v>
      </c>
      <c r="Q151" s="208"/>
      <c r="R151" s="209">
        <f>SUM(R152:R162)</f>
        <v>0.13236000000000001</v>
      </c>
      <c r="S151" s="208"/>
      <c r="T151" s="210">
        <f>SUM(T152:T162)</f>
        <v>0.20899999999999999</v>
      </c>
      <c r="U151" s="12"/>
      <c r="V151" s="12"/>
      <c r="W151" s="12"/>
      <c r="X151" s="12"/>
      <c r="Y151" s="12"/>
      <c r="Z151" s="12"/>
      <c r="AA151" s="12"/>
      <c r="AB151" s="12"/>
      <c r="AC151" s="12"/>
      <c r="AD151" s="12"/>
      <c r="AE151" s="12"/>
      <c r="AR151" s="211" t="s">
        <v>85</v>
      </c>
      <c r="AT151" s="212" t="s">
        <v>75</v>
      </c>
      <c r="AU151" s="212" t="s">
        <v>83</v>
      </c>
      <c r="AY151" s="211" t="s">
        <v>308</v>
      </c>
      <c r="BK151" s="213">
        <f>SUM(BK152:BK162)</f>
        <v>0</v>
      </c>
    </row>
    <row r="152" s="2" customFormat="1" ht="24.15" customHeight="1">
      <c r="A152" s="41"/>
      <c r="B152" s="42"/>
      <c r="C152" s="216" t="s">
        <v>606</v>
      </c>
      <c r="D152" s="216" t="s">
        <v>310</v>
      </c>
      <c r="E152" s="217" t="s">
        <v>4462</v>
      </c>
      <c r="F152" s="218" t="s">
        <v>4463</v>
      </c>
      <c r="G152" s="219" t="s">
        <v>474</v>
      </c>
      <c r="H152" s="220">
        <v>390</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391</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391</v>
      </c>
      <c r="BM152" s="227" t="s">
        <v>4464</v>
      </c>
    </row>
    <row r="153" s="2" customFormat="1">
      <c r="A153" s="41"/>
      <c r="B153" s="42"/>
      <c r="C153" s="43"/>
      <c r="D153" s="229" t="s">
        <v>317</v>
      </c>
      <c r="E153" s="43"/>
      <c r="F153" s="230" t="s">
        <v>4465</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2" customFormat="1" ht="16.5" customHeight="1">
      <c r="A154" s="41"/>
      <c r="B154" s="42"/>
      <c r="C154" s="280" t="s">
        <v>765</v>
      </c>
      <c r="D154" s="280" t="s">
        <v>1137</v>
      </c>
      <c r="E154" s="281" t="s">
        <v>4466</v>
      </c>
      <c r="F154" s="282" t="s">
        <v>4467</v>
      </c>
      <c r="G154" s="283" t="s">
        <v>474</v>
      </c>
      <c r="H154" s="284">
        <v>410</v>
      </c>
      <c r="I154" s="285"/>
      <c r="J154" s="286">
        <f>ROUND(I154*H154,2)</f>
        <v>0</v>
      </c>
      <c r="K154" s="282" t="s">
        <v>314</v>
      </c>
      <c r="L154" s="287"/>
      <c r="M154" s="288" t="s">
        <v>19</v>
      </c>
      <c r="N154" s="289" t="s">
        <v>47</v>
      </c>
      <c r="O154" s="87"/>
      <c r="P154" s="225">
        <f>O154*H154</f>
        <v>0</v>
      </c>
      <c r="Q154" s="225">
        <v>0.00012</v>
      </c>
      <c r="R154" s="225">
        <f>Q154*H154</f>
        <v>0.049200000000000001</v>
      </c>
      <c r="S154" s="225">
        <v>0</v>
      </c>
      <c r="T154" s="226">
        <f>S154*H154</f>
        <v>0</v>
      </c>
      <c r="U154" s="41"/>
      <c r="V154" s="41"/>
      <c r="W154" s="41"/>
      <c r="X154" s="41"/>
      <c r="Y154" s="41"/>
      <c r="Z154" s="41"/>
      <c r="AA154" s="41"/>
      <c r="AB154" s="41"/>
      <c r="AC154" s="41"/>
      <c r="AD154" s="41"/>
      <c r="AE154" s="41"/>
      <c r="AR154" s="227" t="s">
        <v>616</v>
      </c>
      <c r="AT154" s="227" t="s">
        <v>1137</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391</v>
      </c>
      <c r="BM154" s="227" t="s">
        <v>4468</v>
      </c>
    </row>
    <row r="155" s="2" customFormat="1">
      <c r="A155" s="41"/>
      <c r="B155" s="42"/>
      <c r="C155" s="43"/>
      <c r="D155" s="236" t="s">
        <v>4125</v>
      </c>
      <c r="E155" s="43"/>
      <c r="F155" s="292" t="s">
        <v>4469</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4125</v>
      </c>
      <c r="AU155" s="20" t="s">
        <v>85</v>
      </c>
    </row>
    <row r="156" s="2" customFormat="1" ht="16.5" customHeight="1">
      <c r="A156" s="41"/>
      <c r="B156" s="42"/>
      <c r="C156" s="216" t="s">
        <v>611</v>
      </c>
      <c r="D156" s="216" t="s">
        <v>310</v>
      </c>
      <c r="E156" s="217" t="s">
        <v>4470</v>
      </c>
      <c r="F156" s="218" t="s">
        <v>4471</v>
      </c>
      <c r="G156" s="219" t="s">
        <v>323</v>
      </c>
      <c r="H156" s="220">
        <v>48</v>
      </c>
      <c r="I156" s="221"/>
      <c r="J156" s="222">
        <f>ROUND(I156*H156,2)</f>
        <v>0</v>
      </c>
      <c r="K156" s="218" t="s">
        <v>314</v>
      </c>
      <c r="L156" s="47"/>
      <c r="M156" s="223" t="s">
        <v>19</v>
      </c>
      <c r="N156" s="224"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391</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391</v>
      </c>
      <c r="BM156" s="227" t="s">
        <v>4472</v>
      </c>
    </row>
    <row r="157" s="2" customFormat="1">
      <c r="A157" s="41"/>
      <c r="B157" s="42"/>
      <c r="C157" s="43"/>
      <c r="D157" s="229" t="s">
        <v>317</v>
      </c>
      <c r="E157" s="43"/>
      <c r="F157" s="230" t="s">
        <v>4473</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317</v>
      </c>
      <c r="AU157" s="20" t="s">
        <v>85</v>
      </c>
    </row>
    <row r="158" s="2" customFormat="1" ht="21.75" customHeight="1">
      <c r="A158" s="41"/>
      <c r="B158" s="42"/>
      <c r="C158" s="216" t="s">
        <v>775</v>
      </c>
      <c r="D158" s="216" t="s">
        <v>310</v>
      </c>
      <c r="E158" s="217" t="s">
        <v>4474</v>
      </c>
      <c r="F158" s="218" t="s">
        <v>4475</v>
      </c>
      <c r="G158" s="219" t="s">
        <v>323</v>
      </c>
      <c r="H158" s="220">
        <v>21</v>
      </c>
      <c r="I158" s="221"/>
      <c r="J158" s="222">
        <f>ROUND(I158*H158,2)</f>
        <v>0</v>
      </c>
      <c r="K158" s="218" t="s">
        <v>314</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391</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391</v>
      </c>
      <c r="BM158" s="227" t="s">
        <v>4476</v>
      </c>
    </row>
    <row r="159" s="2" customFormat="1">
      <c r="A159" s="41"/>
      <c r="B159" s="42"/>
      <c r="C159" s="43"/>
      <c r="D159" s="229" t="s">
        <v>317</v>
      </c>
      <c r="E159" s="43"/>
      <c r="F159" s="230" t="s">
        <v>4477</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2" customFormat="1" ht="16.5" customHeight="1">
      <c r="A160" s="41"/>
      <c r="B160" s="42"/>
      <c r="C160" s="280" t="s">
        <v>616</v>
      </c>
      <c r="D160" s="280" t="s">
        <v>1137</v>
      </c>
      <c r="E160" s="281" t="s">
        <v>4478</v>
      </c>
      <c r="F160" s="282" t="s">
        <v>4479</v>
      </c>
      <c r="G160" s="283" t="s">
        <v>323</v>
      </c>
      <c r="H160" s="284">
        <v>21</v>
      </c>
      <c r="I160" s="285"/>
      <c r="J160" s="286">
        <f>ROUND(I160*H160,2)</f>
        <v>0</v>
      </c>
      <c r="K160" s="282" t="s">
        <v>19</v>
      </c>
      <c r="L160" s="287"/>
      <c r="M160" s="288" t="s">
        <v>19</v>
      </c>
      <c r="N160" s="289" t="s">
        <v>47</v>
      </c>
      <c r="O160" s="87"/>
      <c r="P160" s="225">
        <f>O160*H160</f>
        <v>0</v>
      </c>
      <c r="Q160" s="225">
        <v>0.00396</v>
      </c>
      <c r="R160" s="225">
        <f>Q160*H160</f>
        <v>0.083159999999999998</v>
      </c>
      <c r="S160" s="225">
        <v>0</v>
      </c>
      <c r="T160" s="226">
        <f>S160*H160</f>
        <v>0</v>
      </c>
      <c r="U160" s="41"/>
      <c r="V160" s="41"/>
      <c r="W160" s="41"/>
      <c r="X160" s="41"/>
      <c r="Y160" s="41"/>
      <c r="Z160" s="41"/>
      <c r="AA160" s="41"/>
      <c r="AB160" s="41"/>
      <c r="AC160" s="41"/>
      <c r="AD160" s="41"/>
      <c r="AE160" s="41"/>
      <c r="AR160" s="227" t="s">
        <v>616</v>
      </c>
      <c r="AT160" s="227" t="s">
        <v>1137</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391</v>
      </c>
      <c r="BM160" s="227" t="s">
        <v>4480</v>
      </c>
    </row>
    <row r="161" s="2" customFormat="1" ht="16.5" customHeight="1">
      <c r="A161" s="41"/>
      <c r="B161" s="42"/>
      <c r="C161" s="216" t="s">
        <v>784</v>
      </c>
      <c r="D161" s="216" t="s">
        <v>310</v>
      </c>
      <c r="E161" s="217" t="s">
        <v>4481</v>
      </c>
      <c r="F161" s="218" t="s">
        <v>4482</v>
      </c>
      <c r="G161" s="219" t="s">
        <v>323</v>
      </c>
      <c r="H161" s="220">
        <v>19</v>
      </c>
      <c r="I161" s="221"/>
      <c r="J161" s="222">
        <f>ROUND(I161*H161,2)</f>
        <v>0</v>
      </c>
      <c r="K161" s="218" t="s">
        <v>314</v>
      </c>
      <c r="L161" s="47"/>
      <c r="M161" s="223" t="s">
        <v>19</v>
      </c>
      <c r="N161" s="224" t="s">
        <v>47</v>
      </c>
      <c r="O161" s="87"/>
      <c r="P161" s="225">
        <f>O161*H161</f>
        <v>0</v>
      </c>
      <c r="Q161" s="225">
        <v>0</v>
      </c>
      <c r="R161" s="225">
        <f>Q161*H161</f>
        <v>0</v>
      </c>
      <c r="S161" s="225">
        <v>0.010999999999999999</v>
      </c>
      <c r="T161" s="226">
        <f>S161*H161</f>
        <v>0.20899999999999999</v>
      </c>
      <c r="U161" s="41"/>
      <c r="V161" s="41"/>
      <c r="W161" s="41"/>
      <c r="X161" s="41"/>
      <c r="Y161" s="41"/>
      <c r="Z161" s="41"/>
      <c r="AA161" s="41"/>
      <c r="AB161" s="41"/>
      <c r="AC161" s="41"/>
      <c r="AD161" s="41"/>
      <c r="AE161" s="41"/>
      <c r="AR161" s="227" t="s">
        <v>391</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391</v>
      </c>
      <c r="BM161" s="227" t="s">
        <v>4483</v>
      </c>
    </row>
    <row r="162" s="2" customFormat="1">
      <c r="A162" s="41"/>
      <c r="B162" s="42"/>
      <c r="C162" s="43"/>
      <c r="D162" s="229" t="s">
        <v>317</v>
      </c>
      <c r="E162" s="43"/>
      <c r="F162" s="230" t="s">
        <v>4484</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2" customFormat="1" ht="25.92" customHeight="1">
      <c r="A163" s="12"/>
      <c r="B163" s="200"/>
      <c r="C163" s="201"/>
      <c r="D163" s="202" t="s">
        <v>75</v>
      </c>
      <c r="E163" s="203" t="s">
        <v>1137</v>
      </c>
      <c r="F163" s="203" t="s">
        <v>1138</v>
      </c>
      <c r="G163" s="201"/>
      <c r="H163" s="201"/>
      <c r="I163" s="204"/>
      <c r="J163" s="205">
        <f>BK163</f>
        <v>0</v>
      </c>
      <c r="K163" s="201"/>
      <c r="L163" s="206"/>
      <c r="M163" s="207"/>
      <c r="N163" s="208"/>
      <c r="O163" s="208"/>
      <c r="P163" s="209">
        <f>P164</f>
        <v>0</v>
      </c>
      <c r="Q163" s="208"/>
      <c r="R163" s="209">
        <f>R164</f>
        <v>3.7887</v>
      </c>
      <c r="S163" s="208"/>
      <c r="T163" s="210">
        <f>T164</f>
        <v>0</v>
      </c>
      <c r="U163" s="12"/>
      <c r="V163" s="12"/>
      <c r="W163" s="12"/>
      <c r="X163" s="12"/>
      <c r="Y163" s="12"/>
      <c r="Z163" s="12"/>
      <c r="AA163" s="12"/>
      <c r="AB163" s="12"/>
      <c r="AC163" s="12"/>
      <c r="AD163" s="12"/>
      <c r="AE163" s="12"/>
      <c r="AR163" s="211" t="s">
        <v>150</v>
      </c>
      <c r="AT163" s="212" t="s">
        <v>75</v>
      </c>
      <c r="AU163" s="212" t="s">
        <v>76</v>
      </c>
      <c r="AY163" s="211" t="s">
        <v>308</v>
      </c>
      <c r="BK163" s="213">
        <f>BK164</f>
        <v>0</v>
      </c>
    </row>
    <row r="164" s="12" customFormat="1" ht="22.8" customHeight="1">
      <c r="A164" s="12"/>
      <c r="B164" s="200"/>
      <c r="C164" s="201"/>
      <c r="D164" s="202" t="s">
        <v>75</v>
      </c>
      <c r="E164" s="214" t="s">
        <v>1139</v>
      </c>
      <c r="F164" s="214" t="s">
        <v>1140</v>
      </c>
      <c r="G164" s="201"/>
      <c r="H164" s="201"/>
      <c r="I164" s="204"/>
      <c r="J164" s="215">
        <f>BK164</f>
        <v>0</v>
      </c>
      <c r="K164" s="201"/>
      <c r="L164" s="206"/>
      <c r="M164" s="207"/>
      <c r="N164" s="208"/>
      <c r="O164" s="208"/>
      <c r="P164" s="209">
        <f>SUM(P165:P231)</f>
        <v>0</v>
      </c>
      <c r="Q164" s="208"/>
      <c r="R164" s="209">
        <f>SUM(R165:R231)</f>
        <v>3.7887</v>
      </c>
      <c r="S164" s="208"/>
      <c r="T164" s="210">
        <f>SUM(T165:T231)</f>
        <v>0</v>
      </c>
      <c r="U164" s="12"/>
      <c r="V164" s="12"/>
      <c r="W164" s="12"/>
      <c r="X164" s="12"/>
      <c r="Y164" s="12"/>
      <c r="Z164" s="12"/>
      <c r="AA164" s="12"/>
      <c r="AB164" s="12"/>
      <c r="AC164" s="12"/>
      <c r="AD164" s="12"/>
      <c r="AE164" s="12"/>
      <c r="AR164" s="211" t="s">
        <v>150</v>
      </c>
      <c r="AT164" s="212" t="s">
        <v>75</v>
      </c>
      <c r="AU164" s="212" t="s">
        <v>83</v>
      </c>
      <c r="AY164" s="211" t="s">
        <v>308</v>
      </c>
      <c r="BK164" s="213">
        <f>SUM(BK165:BK231)</f>
        <v>0</v>
      </c>
    </row>
    <row r="165" s="2" customFormat="1" ht="16.5" customHeight="1">
      <c r="A165" s="41"/>
      <c r="B165" s="42"/>
      <c r="C165" s="280" t="s">
        <v>620</v>
      </c>
      <c r="D165" s="280" t="s">
        <v>1137</v>
      </c>
      <c r="E165" s="281" t="s">
        <v>4485</v>
      </c>
      <c r="F165" s="282" t="s">
        <v>4486</v>
      </c>
      <c r="G165" s="283" t="s">
        <v>323</v>
      </c>
      <c r="H165" s="284">
        <v>48</v>
      </c>
      <c r="I165" s="285"/>
      <c r="J165" s="286">
        <f>ROUND(I165*H165,2)</f>
        <v>0</v>
      </c>
      <c r="K165" s="282" t="s">
        <v>19</v>
      </c>
      <c r="L165" s="287"/>
      <c r="M165" s="288" t="s">
        <v>19</v>
      </c>
      <c r="N165" s="289" t="s">
        <v>47</v>
      </c>
      <c r="O165" s="87"/>
      <c r="P165" s="225">
        <f>O165*H165</f>
        <v>0</v>
      </c>
      <c r="Q165" s="225">
        <v>0</v>
      </c>
      <c r="R165" s="225">
        <f>Q165*H165</f>
        <v>0</v>
      </c>
      <c r="S165" s="225">
        <v>0</v>
      </c>
      <c r="T165" s="226">
        <f>S165*H165</f>
        <v>0</v>
      </c>
      <c r="U165" s="41"/>
      <c r="V165" s="41"/>
      <c r="W165" s="41"/>
      <c r="X165" s="41"/>
      <c r="Y165" s="41"/>
      <c r="Z165" s="41"/>
      <c r="AA165" s="41"/>
      <c r="AB165" s="41"/>
      <c r="AC165" s="41"/>
      <c r="AD165" s="41"/>
      <c r="AE165" s="41"/>
      <c r="AR165" s="227" t="s">
        <v>616</v>
      </c>
      <c r="AT165" s="227" t="s">
        <v>1137</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391</v>
      </c>
      <c r="BM165" s="227" t="s">
        <v>4487</v>
      </c>
    </row>
    <row r="166" s="2" customFormat="1">
      <c r="A166" s="41"/>
      <c r="B166" s="42"/>
      <c r="C166" s="43"/>
      <c r="D166" s="236" t="s">
        <v>4125</v>
      </c>
      <c r="E166" s="43"/>
      <c r="F166" s="292" t="s">
        <v>4488</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4125</v>
      </c>
      <c r="AU166" s="20" t="s">
        <v>85</v>
      </c>
    </row>
    <row r="167" s="2" customFormat="1" ht="24.15" customHeight="1">
      <c r="A167" s="41"/>
      <c r="B167" s="42"/>
      <c r="C167" s="216" t="s">
        <v>794</v>
      </c>
      <c r="D167" s="216" t="s">
        <v>310</v>
      </c>
      <c r="E167" s="217" t="s">
        <v>4489</v>
      </c>
      <c r="F167" s="218" t="s">
        <v>4490</v>
      </c>
      <c r="G167" s="219" t="s">
        <v>323</v>
      </c>
      <c r="H167" s="220">
        <v>1</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391</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391</v>
      </c>
      <c r="BM167" s="227" t="s">
        <v>4491</v>
      </c>
    </row>
    <row r="168" s="2" customFormat="1">
      <c r="A168" s="41"/>
      <c r="B168" s="42"/>
      <c r="C168" s="43"/>
      <c r="D168" s="229" t="s">
        <v>317</v>
      </c>
      <c r="E168" s="43"/>
      <c r="F168" s="230" t="s">
        <v>4492</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2" customFormat="1" ht="21.75" customHeight="1">
      <c r="A169" s="41"/>
      <c r="B169" s="42"/>
      <c r="C169" s="280" t="s">
        <v>627</v>
      </c>
      <c r="D169" s="280" t="s">
        <v>1137</v>
      </c>
      <c r="E169" s="281" t="s">
        <v>4493</v>
      </c>
      <c r="F169" s="282" t="s">
        <v>4494</v>
      </c>
      <c r="G169" s="283" t="s">
        <v>323</v>
      </c>
      <c r="H169" s="284">
        <v>1</v>
      </c>
      <c r="I169" s="285"/>
      <c r="J169" s="286">
        <f>ROUND(I169*H169,2)</f>
        <v>0</v>
      </c>
      <c r="K169" s="282" t="s">
        <v>19</v>
      </c>
      <c r="L169" s="287"/>
      <c r="M169" s="288" t="s">
        <v>19</v>
      </c>
      <c r="N169" s="289" t="s">
        <v>47</v>
      </c>
      <c r="O169" s="87"/>
      <c r="P169" s="225">
        <f>O169*H169</f>
        <v>0</v>
      </c>
      <c r="Q169" s="225">
        <v>0.127</v>
      </c>
      <c r="R169" s="225">
        <f>Q169*H169</f>
        <v>0.127</v>
      </c>
      <c r="S169" s="225">
        <v>0</v>
      </c>
      <c r="T169" s="226">
        <f>S169*H169</f>
        <v>0</v>
      </c>
      <c r="U169" s="41"/>
      <c r="V169" s="41"/>
      <c r="W169" s="41"/>
      <c r="X169" s="41"/>
      <c r="Y169" s="41"/>
      <c r="Z169" s="41"/>
      <c r="AA169" s="41"/>
      <c r="AB169" s="41"/>
      <c r="AC169" s="41"/>
      <c r="AD169" s="41"/>
      <c r="AE169" s="41"/>
      <c r="AR169" s="227" t="s">
        <v>3255</v>
      </c>
      <c r="AT169" s="227" t="s">
        <v>1137</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782</v>
      </c>
      <c r="BM169" s="227" t="s">
        <v>4495</v>
      </c>
    </row>
    <row r="170" s="2" customFormat="1" ht="16.5" customHeight="1">
      <c r="A170" s="41"/>
      <c r="B170" s="42"/>
      <c r="C170" s="280" t="s">
        <v>808</v>
      </c>
      <c r="D170" s="280" t="s">
        <v>1137</v>
      </c>
      <c r="E170" s="281" t="s">
        <v>4496</v>
      </c>
      <c r="F170" s="282" t="s">
        <v>4497</v>
      </c>
      <c r="G170" s="283" t="s">
        <v>323</v>
      </c>
      <c r="H170" s="284">
        <v>15</v>
      </c>
      <c r="I170" s="285"/>
      <c r="J170" s="286">
        <f>ROUND(I170*H170,2)</f>
        <v>0</v>
      </c>
      <c r="K170" s="282" t="s">
        <v>19</v>
      </c>
      <c r="L170" s="287"/>
      <c r="M170" s="288" t="s">
        <v>19</v>
      </c>
      <c r="N170" s="289" t="s">
        <v>47</v>
      </c>
      <c r="O170" s="87"/>
      <c r="P170" s="225">
        <f>O170*H170</f>
        <v>0</v>
      </c>
      <c r="Q170" s="225">
        <v>0.0086</v>
      </c>
      <c r="R170" s="225">
        <f>Q170*H170</f>
        <v>0.129</v>
      </c>
      <c r="S170" s="225">
        <v>0</v>
      </c>
      <c r="T170" s="226">
        <f>S170*H170</f>
        <v>0</v>
      </c>
      <c r="U170" s="41"/>
      <c r="V170" s="41"/>
      <c r="W170" s="41"/>
      <c r="X170" s="41"/>
      <c r="Y170" s="41"/>
      <c r="Z170" s="41"/>
      <c r="AA170" s="41"/>
      <c r="AB170" s="41"/>
      <c r="AC170" s="41"/>
      <c r="AD170" s="41"/>
      <c r="AE170" s="41"/>
      <c r="AR170" s="227" t="s">
        <v>3255</v>
      </c>
      <c r="AT170" s="227" t="s">
        <v>1137</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782</v>
      </c>
      <c r="BM170" s="227" t="s">
        <v>4498</v>
      </c>
    </row>
    <row r="171" s="2" customFormat="1" ht="16.5" customHeight="1">
      <c r="A171" s="41"/>
      <c r="B171" s="42"/>
      <c r="C171" s="280" t="s">
        <v>735</v>
      </c>
      <c r="D171" s="280" t="s">
        <v>1137</v>
      </c>
      <c r="E171" s="281" t="s">
        <v>4499</v>
      </c>
      <c r="F171" s="282" t="s">
        <v>4500</v>
      </c>
      <c r="G171" s="283" t="s">
        <v>323</v>
      </c>
      <c r="H171" s="284">
        <v>1</v>
      </c>
      <c r="I171" s="285"/>
      <c r="J171" s="286">
        <f>ROUND(I171*H171,2)</f>
        <v>0</v>
      </c>
      <c r="K171" s="282" t="s">
        <v>19</v>
      </c>
      <c r="L171" s="287"/>
      <c r="M171" s="288" t="s">
        <v>19</v>
      </c>
      <c r="N171" s="289" t="s">
        <v>47</v>
      </c>
      <c r="O171" s="87"/>
      <c r="P171" s="225">
        <f>O171*H171</f>
        <v>0</v>
      </c>
      <c r="Q171" s="225">
        <v>0.0086</v>
      </c>
      <c r="R171" s="225">
        <f>Q171*H171</f>
        <v>0.0086</v>
      </c>
      <c r="S171" s="225">
        <v>0</v>
      </c>
      <c r="T171" s="226">
        <f>S171*H171</f>
        <v>0</v>
      </c>
      <c r="U171" s="41"/>
      <c r="V171" s="41"/>
      <c r="W171" s="41"/>
      <c r="X171" s="41"/>
      <c r="Y171" s="41"/>
      <c r="Z171" s="41"/>
      <c r="AA171" s="41"/>
      <c r="AB171" s="41"/>
      <c r="AC171" s="41"/>
      <c r="AD171" s="41"/>
      <c r="AE171" s="41"/>
      <c r="AR171" s="227" t="s">
        <v>3255</v>
      </c>
      <c r="AT171" s="227" t="s">
        <v>1137</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782</v>
      </c>
      <c r="BM171" s="227" t="s">
        <v>4501</v>
      </c>
    </row>
    <row r="172" s="2" customFormat="1" ht="16.5" customHeight="1">
      <c r="A172" s="41"/>
      <c r="B172" s="42"/>
      <c r="C172" s="280" t="s">
        <v>813</v>
      </c>
      <c r="D172" s="280" t="s">
        <v>1137</v>
      </c>
      <c r="E172" s="281" t="s">
        <v>4502</v>
      </c>
      <c r="F172" s="282" t="s">
        <v>4503</v>
      </c>
      <c r="G172" s="283" t="s">
        <v>323</v>
      </c>
      <c r="H172" s="284">
        <v>3</v>
      </c>
      <c r="I172" s="285"/>
      <c r="J172" s="286">
        <f>ROUND(I172*H172,2)</f>
        <v>0</v>
      </c>
      <c r="K172" s="282" t="s">
        <v>19</v>
      </c>
      <c r="L172" s="287"/>
      <c r="M172" s="288" t="s">
        <v>19</v>
      </c>
      <c r="N172" s="289" t="s">
        <v>47</v>
      </c>
      <c r="O172" s="87"/>
      <c r="P172" s="225">
        <f>O172*H172</f>
        <v>0</v>
      </c>
      <c r="Q172" s="225">
        <v>0.0086</v>
      </c>
      <c r="R172" s="225">
        <f>Q172*H172</f>
        <v>0.0258</v>
      </c>
      <c r="S172" s="225">
        <v>0</v>
      </c>
      <c r="T172" s="226">
        <f>S172*H172</f>
        <v>0</v>
      </c>
      <c r="U172" s="41"/>
      <c r="V172" s="41"/>
      <c r="W172" s="41"/>
      <c r="X172" s="41"/>
      <c r="Y172" s="41"/>
      <c r="Z172" s="41"/>
      <c r="AA172" s="41"/>
      <c r="AB172" s="41"/>
      <c r="AC172" s="41"/>
      <c r="AD172" s="41"/>
      <c r="AE172" s="41"/>
      <c r="AR172" s="227" t="s">
        <v>3255</v>
      </c>
      <c r="AT172" s="227" t="s">
        <v>1137</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782</v>
      </c>
      <c r="BM172" s="227" t="s">
        <v>4504</v>
      </c>
    </row>
    <row r="173" s="2" customFormat="1" ht="16.5" customHeight="1">
      <c r="A173" s="41"/>
      <c r="B173" s="42"/>
      <c r="C173" s="280" t="s">
        <v>740</v>
      </c>
      <c r="D173" s="280" t="s">
        <v>1137</v>
      </c>
      <c r="E173" s="281" t="s">
        <v>4505</v>
      </c>
      <c r="F173" s="282" t="s">
        <v>4503</v>
      </c>
      <c r="G173" s="283" t="s">
        <v>323</v>
      </c>
      <c r="H173" s="284">
        <v>3</v>
      </c>
      <c r="I173" s="285"/>
      <c r="J173" s="286">
        <f>ROUND(I173*H173,2)</f>
        <v>0</v>
      </c>
      <c r="K173" s="282" t="s">
        <v>19</v>
      </c>
      <c r="L173" s="287"/>
      <c r="M173" s="288" t="s">
        <v>19</v>
      </c>
      <c r="N173" s="289" t="s">
        <v>47</v>
      </c>
      <c r="O173" s="87"/>
      <c r="P173" s="225">
        <f>O173*H173</f>
        <v>0</v>
      </c>
      <c r="Q173" s="225">
        <v>0.0086</v>
      </c>
      <c r="R173" s="225">
        <f>Q173*H173</f>
        <v>0.0258</v>
      </c>
      <c r="S173" s="225">
        <v>0</v>
      </c>
      <c r="T173" s="226">
        <f>S173*H173</f>
        <v>0</v>
      </c>
      <c r="U173" s="41"/>
      <c r="V173" s="41"/>
      <c r="W173" s="41"/>
      <c r="X173" s="41"/>
      <c r="Y173" s="41"/>
      <c r="Z173" s="41"/>
      <c r="AA173" s="41"/>
      <c r="AB173" s="41"/>
      <c r="AC173" s="41"/>
      <c r="AD173" s="41"/>
      <c r="AE173" s="41"/>
      <c r="AR173" s="227" t="s">
        <v>3255</v>
      </c>
      <c r="AT173" s="227" t="s">
        <v>1137</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782</v>
      </c>
      <c r="BM173" s="227" t="s">
        <v>4506</v>
      </c>
    </row>
    <row r="174" s="2" customFormat="1" ht="24.15" customHeight="1">
      <c r="A174" s="41"/>
      <c r="B174" s="42"/>
      <c r="C174" s="216" t="s">
        <v>826</v>
      </c>
      <c r="D174" s="216" t="s">
        <v>310</v>
      </c>
      <c r="E174" s="217" t="s">
        <v>4507</v>
      </c>
      <c r="F174" s="218" t="s">
        <v>4508</v>
      </c>
      <c r="G174" s="219" t="s">
        <v>323</v>
      </c>
      <c r="H174" s="220">
        <v>7</v>
      </c>
      <c r="I174" s="221"/>
      <c r="J174" s="222">
        <f>ROUND(I174*H174,2)</f>
        <v>0</v>
      </c>
      <c r="K174" s="218" t="s">
        <v>19</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391</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391</v>
      </c>
      <c r="BM174" s="227" t="s">
        <v>4509</v>
      </c>
    </row>
    <row r="175" s="2" customFormat="1" ht="24.15" customHeight="1">
      <c r="A175" s="41"/>
      <c r="B175" s="42"/>
      <c r="C175" s="280" t="s">
        <v>746</v>
      </c>
      <c r="D175" s="280" t="s">
        <v>1137</v>
      </c>
      <c r="E175" s="281" t="s">
        <v>4510</v>
      </c>
      <c r="F175" s="282" t="s">
        <v>4511</v>
      </c>
      <c r="G175" s="283" t="s">
        <v>323</v>
      </c>
      <c r="H175" s="284">
        <v>7</v>
      </c>
      <c r="I175" s="285"/>
      <c r="J175" s="286">
        <f>ROUND(I175*H175,2)</f>
        <v>0</v>
      </c>
      <c r="K175" s="282" t="s">
        <v>19</v>
      </c>
      <c r="L175" s="287"/>
      <c r="M175" s="288" t="s">
        <v>19</v>
      </c>
      <c r="N175" s="289" t="s">
        <v>47</v>
      </c>
      <c r="O175" s="87"/>
      <c r="P175" s="225">
        <f>O175*H175</f>
        <v>0</v>
      </c>
      <c r="Q175" s="225">
        <v>0.127</v>
      </c>
      <c r="R175" s="225">
        <f>Q175*H175</f>
        <v>0.88900000000000001</v>
      </c>
      <c r="S175" s="225">
        <v>0</v>
      </c>
      <c r="T175" s="226">
        <f>S175*H175</f>
        <v>0</v>
      </c>
      <c r="U175" s="41"/>
      <c r="V175" s="41"/>
      <c r="W175" s="41"/>
      <c r="X175" s="41"/>
      <c r="Y175" s="41"/>
      <c r="Z175" s="41"/>
      <c r="AA175" s="41"/>
      <c r="AB175" s="41"/>
      <c r="AC175" s="41"/>
      <c r="AD175" s="41"/>
      <c r="AE175" s="41"/>
      <c r="AR175" s="227" t="s">
        <v>3255</v>
      </c>
      <c r="AT175" s="227" t="s">
        <v>1137</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782</v>
      </c>
      <c r="BM175" s="227" t="s">
        <v>4512</v>
      </c>
    </row>
    <row r="176" s="2" customFormat="1" ht="16.5" customHeight="1">
      <c r="A176" s="41"/>
      <c r="B176" s="42"/>
      <c r="C176" s="216" t="s">
        <v>836</v>
      </c>
      <c r="D176" s="216" t="s">
        <v>310</v>
      </c>
      <c r="E176" s="217" t="s">
        <v>4513</v>
      </c>
      <c r="F176" s="218" t="s">
        <v>4514</v>
      </c>
      <c r="G176" s="219" t="s">
        <v>323</v>
      </c>
      <c r="H176" s="220">
        <v>17</v>
      </c>
      <c r="I176" s="221"/>
      <c r="J176" s="222">
        <f>ROUND(I176*H176,2)</f>
        <v>0</v>
      </c>
      <c r="K176" s="218" t="s">
        <v>314</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782</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782</v>
      </c>
      <c r="BM176" s="227" t="s">
        <v>4515</v>
      </c>
    </row>
    <row r="177" s="2" customFormat="1">
      <c r="A177" s="41"/>
      <c r="B177" s="42"/>
      <c r="C177" s="43"/>
      <c r="D177" s="229" t="s">
        <v>317</v>
      </c>
      <c r="E177" s="43"/>
      <c r="F177" s="230" t="s">
        <v>4516</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2" customFormat="1" ht="16.5" customHeight="1">
      <c r="A178" s="41"/>
      <c r="B178" s="42"/>
      <c r="C178" s="280" t="s">
        <v>749</v>
      </c>
      <c r="D178" s="280" t="s">
        <v>1137</v>
      </c>
      <c r="E178" s="281" t="s">
        <v>4517</v>
      </c>
      <c r="F178" s="282" t="s">
        <v>4518</v>
      </c>
      <c r="G178" s="283" t="s">
        <v>323</v>
      </c>
      <c r="H178" s="284">
        <v>1</v>
      </c>
      <c r="I178" s="285"/>
      <c r="J178" s="286">
        <f>ROUND(I178*H178,2)</f>
        <v>0</v>
      </c>
      <c r="K178" s="282" t="s">
        <v>19</v>
      </c>
      <c r="L178" s="287"/>
      <c r="M178" s="288" t="s">
        <v>19</v>
      </c>
      <c r="N178" s="289" t="s">
        <v>47</v>
      </c>
      <c r="O178" s="87"/>
      <c r="P178" s="225">
        <f>O178*H178</f>
        <v>0</v>
      </c>
      <c r="Q178" s="225">
        <v>0.001</v>
      </c>
      <c r="R178" s="225">
        <f>Q178*H178</f>
        <v>0.001</v>
      </c>
      <c r="S178" s="225">
        <v>0</v>
      </c>
      <c r="T178" s="226">
        <f>S178*H178</f>
        <v>0</v>
      </c>
      <c r="U178" s="41"/>
      <c r="V178" s="41"/>
      <c r="W178" s="41"/>
      <c r="X178" s="41"/>
      <c r="Y178" s="41"/>
      <c r="Z178" s="41"/>
      <c r="AA178" s="41"/>
      <c r="AB178" s="41"/>
      <c r="AC178" s="41"/>
      <c r="AD178" s="41"/>
      <c r="AE178" s="41"/>
      <c r="AR178" s="227" t="s">
        <v>3700</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3700</v>
      </c>
      <c r="BM178" s="227" t="s">
        <v>4519</v>
      </c>
    </row>
    <row r="179" s="2" customFormat="1" ht="16.5" customHeight="1">
      <c r="A179" s="41"/>
      <c r="B179" s="42"/>
      <c r="C179" s="216" t="s">
        <v>850</v>
      </c>
      <c r="D179" s="216" t="s">
        <v>310</v>
      </c>
      <c r="E179" s="217" t="s">
        <v>4520</v>
      </c>
      <c r="F179" s="218" t="s">
        <v>4521</v>
      </c>
      <c r="G179" s="219" t="s">
        <v>323</v>
      </c>
      <c r="H179" s="220">
        <v>26</v>
      </c>
      <c r="I179" s="221"/>
      <c r="J179" s="222">
        <f>ROUND(I179*H179,2)</f>
        <v>0</v>
      </c>
      <c r="K179" s="218" t="s">
        <v>314</v>
      </c>
      <c r="L179" s="47"/>
      <c r="M179" s="223" t="s">
        <v>19</v>
      </c>
      <c r="N179" s="224"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782</v>
      </c>
      <c r="AT179" s="227" t="s">
        <v>310</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782</v>
      </c>
      <c r="BM179" s="227" t="s">
        <v>4522</v>
      </c>
    </row>
    <row r="180" s="2" customFormat="1">
      <c r="A180" s="41"/>
      <c r="B180" s="42"/>
      <c r="C180" s="43"/>
      <c r="D180" s="229" t="s">
        <v>317</v>
      </c>
      <c r="E180" s="43"/>
      <c r="F180" s="230" t="s">
        <v>4523</v>
      </c>
      <c r="G180" s="43"/>
      <c r="H180" s="43"/>
      <c r="I180" s="231"/>
      <c r="J180" s="43"/>
      <c r="K180" s="43"/>
      <c r="L180" s="47"/>
      <c r="M180" s="232"/>
      <c r="N180" s="233"/>
      <c r="O180" s="87"/>
      <c r="P180" s="87"/>
      <c r="Q180" s="87"/>
      <c r="R180" s="87"/>
      <c r="S180" s="87"/>
      <c r="T180" s="88"/>
      <c r="U180" s="41"/>
      <c r="V180" s="41"/>
      <c r="W180" s="41"/>
      <c r="X180" s="41"/>
      <c r="Y180" s="41"/>
      <c r="Z180" s="41"/>
      <c r="AA180" s="41"/>
      <c r="AB180" s="41"/>
      <c r="AC180" s="41"/>
      <c r="AD180" s="41"/>
      <c r="AE180" s="41"/>
      <c r="AT180" s="20" t="s">
        <v>317</v>
      </c>
      <c r="AU180" s="20" t="s">
        <v>85</v>
      </c>
    </row>
    <row r="181" s="2" customFormat="1" ht="16.5" customHeight="1">
      <c r="A181" s="41"/>
      <c r="B181" s="42"/>
      <c r="C181" s="216" t="s">
        <v>750</v>
      </c>
      <c r="D181" s="216" t="s">
        <v>310</v>
      </c>
      <c r="E181" s="217" t="s">
        <v>4524</v>
      </c>
      <c r="F181" s="218" t="s">
        <v>4525</v>
      </c>
      <c r="G181" s="219" t="s">
        <v>323</v>
      </c>
      <c r="H181" s="220">
        <v>19</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782</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782</v>
      </c>
      <c r="BM181" s="227" t="s">
        <v>4526</v>
      </c>
    </row>
    <row r="182" s="2" customFormat="1">
      <c r="A182" s="41"/>
      <c r="B182" s="42"/>
      <c r="C182" s="43"/>
      <c r="D182" s="229" t="s">
        <v>317</v>
      </c>
      <c r="E182" s="43"/>
      <c r="F182" s="230" t="s">
        <v>4527</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2" customFormat="1" ht="16.5" customHeight="1">
      <c r="A183" s="41"/>
      <c r="B183" s="42"/>
      <c r="C183" s="280" t="s">
        <v>867</v>
      </c>
      <c r="D183" s="280" t="s">
        <v>1137</v>
      </c>
      <c r="E183" s="281" t="s">
        <v>4528</v>
      </c>
      <c r="F183" s="282" t="s">
        <v>4529</v>
      </c>
      <c r="G183" s="283" t="s">
        <v>323</v>
      </c>
      <c r="H183" s="284">
        <v>19</v>
      </c>
      <c r="I183" s="285"/>
      <c r="J183" s="286">
        <f>ROUND(I183*H183,2)</f>
        <v>0</v>
      </c>
      <c r="K183" s="282" t="s">
        <v>314</v>
      </c>
      <c r="L183" s="287"/>
      <c r="M183" s="288" t="s">
        <v>19</v>
      </c>
      <c r="N183" s="289" t="s">
        <v>47</v>
      </c>
      <c r="O183" s="87"/>
      <c r="P183" s="225">
        <f>O183*H183</f>
        <v>0</v>
      </c>
      <c r="Q183" s="225">
        <v>0.0287</v>
      </c>
      <c r="R183" s="225">
        <f>Q183*H183</f>
        <v>0.54530000000000001</v>
      </c>
      <c r="S183" s="225">
        <v>0</v>
      </c>
      <c r="T183" s="226">
        <f>S183*H183</f>
        <v>0</v>
      </c>
      <c r="U183" s="41"/>
      <c r="V183" s="41"/>
      <c r="W183" s="41"/>
      <c r="X183" s="41"/>
      <c r="Y183" s="41"/>
      <c r="Z183" s="41"/>
      <c r="AA183" s="41"/>
      <c r="AB183" s="41"/>
      <c r="AC183" s="41"/>
      <c r="AD183" s="41"/>
      <c r="AE183" s="41"/>
      <c r="AR183" s="227" t="s">
        <v>3700</v>
      </c>
      <c r="AT183" s="227" t="s">
        <v>1137</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3700</v>
      </c>
      <c r="BM183" s="227" t="s">
        <v>4530</v>
      </c>
    </row>
    <row r="184" s="2" customFormat="1" ht="16.5" customHeight="1">
      <c r="A184" s="41"/>
      <c r="B184" s="42"/>
      <c r="C184" s="216" t="s">
        <v>751</v>
      </c>
      <c r="D184" s="216" t="s">
        <v>310</v>
      </c>
      <c r="E184" s="217" t="s">
        <v>4531</v>
      </c>
      <c r="F184" s="218" t="s">
        <v>4532</v>
      </c>
      <c r="G184" s="219" t="s">
        <v>323</v>
      </c>
      <c r="H184" s="220">
        <v>1</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782</v>
      </c>
      <c r="AT184" s="227" t="s">
        <v>310</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782</v>
      </c>
      <c r="BM184" s="227" t="s">
        <v>4533</v>
      </c>
    </row>
    <row r="185" s="2" customFormat="1">
      <c r="A185" s="41"/>
      <c r="B185" s="42"/>
      <c r="C185" s="43"/>
      <c r="D185" s="229" t="s">
        <v>317</v>
      </c>
      <c r="E185" s="43"/>
      <c r="F185" s="230" t="s">
        <v>4534</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85</v>
      </c>
    </row>
    <row r="186" s="2" customFormat="1" ht="16.5" customHeight="1">
      <c r="A186" s="41"/>
      <c r="B186" s="42"/>
      <c r="C186" s="280" t="s">
        <v>1402</v>
      </c>
      <c r="D186" s="280" t="s">
        <v>1137</v>
      </c>
      <c r="E186" s="281" t="s">
        <v>4535</v>
      </c>
      <c r="F186" s="282" t="s">
        <v>4536</v>
      </c>
      <c r="G186" s="283" t="s">
        <v>323</v>
      </c>
      <c r="H186" s="284">
        <v>1</v>
      </c>
      <c r="I186" s="285"/>
      <c r="J186" s="286">
        <f>ROUND(I186*H186,2)</f>
        <v>0</v>
      </c>
      <c r="K186" s="282" t="s">
        <v>314</v>
      </c>
      <c r="L186" s="287"/>
      <c r="M186" s="288" t="s">
        <v>19</v>
      </c>
      <c r="N186" s="289" t="s">
        <v>47</v>
      </c>
      <c r="O186" s="87"/>
      <c r="P186" s="225">
        <f>O186*H186</f>
        <v>0</v>
      </c>
      <c r="Q186" s="225">
        <v>0.039</v>
      </c>
      <c r="R186" s="225">
        <f>Q186*H186</f>
        <v>0.039</v>
      </c>
      <c r="S186" s="225">
        <v>0</v>
      </c>
      <c r="T186" s="226">
        <f>S186*H186</f>
        <v>0</v>
      </c>
      <c r="U186" s="41"/>
      <c r="V186" s="41"/>
      <c r="W186" s="41"/>
      <c r="X186" s="41"/>
      <c r="Y186" s="41"/>
      <c r="Z186" s="41"/>
      <c r="AA186" s="41"/>
      <c r="AB186" s="41"/>
      <c r="AC186" s="41"/>
      <c r="AD186" s="41"/>
      <c r="AE186" s="41"/>
      <c r="AR186" s="227" t="s">
        <v>3700</v>
      </c>
      <c r="AT186" s="227" t="s">
        <v>1137</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3700</v>
      </c>
      <c r="BM186" s="227" t="s">
        <v>4537</v>
      </c>
    </row>
    <row r="187" s="2" customFormat="1" ht="16.5" customHeight="1">
      <c r="A187" s="41"/>
      <c r="B187" s="42"/>
      <c r="C187" s="216" t="s">
        <v>754</v>
      </c>
      <c r="D187" s="216" t="s">
        <v>310</v>
      </c>
      <c r="E187" s="217" t="s">
        <v>4538</v>
      </c>
      <c r="F187" s="218" t="s">
        <v>4539</v>
      </c>
      <c r="G187" s="219" t="s">
        <v>323</v>
      </c>
      <c r="H187" s="220">
        <v>1</v>
      </c>
      <c r="I187" s="221"/>
      <c r="J187" s="222">
        <f>ROUND(I187*H187,2)</f>
        <v>0</v>
      </c>
      <c r="K187" s="218" t="s">
        <v>314</v>
      </c>
      <c r="L187" s="47"/>
      <c r="M187" s="223" t="s">
        <v>19</v>
      </c>
      <c r="N187" s="224" t="s">
        <v>47</v>
      </c>
      <c r="O187" s="87"/>
      <c r="P187" s="225">
        <f>O187*H187</f>
        <v>0</v>
      </c>
      <c r="Q187" s="225">
        <v>0</v>
      </c>
      <c r="R187" s="225">
        <f>Q187*H187</f>
        <v>0</v>
      </c>
      <c r="S187" s="225">
        <v>0</v>
      </c>
      <c r="T187" s="226">
        <f>S187*H187</f>
        <v>0</v>
      </c>
      <c r="U187" s="41"/>
      <c r="V187" s="41"/>
      <c r="W187" s="41"/>
      <c r="X187" s="41"/>
      <c r="Y187" s="41"/>
      <c r="Z187" s="41"/>
      <c r="AA187" s="41"/>
      <c r="AB187" s="41"/>
      <c r="AC187" s="41"/>
      <c r="AD187" s="41"/>
      <c r="AE187" s="41"/>
      <c r="AR187" s="227" t="s">
        <v>782</v>
      </c>
      <c r="AT187" s="227" t="s">
        <v>310</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782</v>
      </c>
      <c r="BM187" s="227" t="s">
        <v>4540</v>
      </c>
    </row>
    <row r="188" s="2" customFormat="1">
      <c r="A188" s="41"/>
      <c r="B188" s="42"/>
      <c r="C188" s="43"/>
      <c r="D188" s="229" t="s">
        <v>317</v>
      </c>
      <c r="E188" s="43"/>
      <c r="F188" s="230" t="s">
        <v>4541</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317</v>
      </c>
      <c r="AU188" s="20" t="s">
        <v>85</v>
      </c>
    </row>
    <row r="189" s="2" customFormat="1" ht="16.5" customHeight="1">
      <c r="A189" s="41"/>
      <c r="B189" s="42"/>
      <c r="C189" s="280" t="s">
        <v>1414</v>
      </c>
      <c r="D189" s="280" t="s">
        <v>1137</v>
      </c>
      <c r="E189" s="281" t="s">
        <v>4542</v>
      </c>
      <c r="F189" s="282" t="s">
        <v>4543</v>
      </c>
      <c r="G189" s="283" t="s">
        <v>323</v>
      </c>
      <c r="H189" s="284">
        <v>1</v>
      </c>
      <c r="I189" s="285"/>
      <c r="J189" s="286">
        <f>ROUND(I189*H189,2)</f>
        <v>0</v>
      </c>
      <c r="K189" s="282" t="s">
        <v>314</v>
      </c>
      <c r="L189" s="287"/>
      <c r="M189" s="288" t="s">
        <v>19</v>
      </c>
      <c r="N189" s="289" t="s">
        <v>47</v>
      </c>
      <c r="O189" s="87"/>
      <c r="P189" s="225">
        <f>O189*H189</f>
        <v>0</v>
      </c>
      <c r="Q189" s="225">
        <v>0.053999999999999999</v>
      </c>
      <c r="R189" s="225">
        <f>Q189*H189</f>
        <v>0.053999999999999999</v>
      </c>
      <c r="S189" s="225">
        <v>0</v>
      </c>
      <c r="T189" s="226">
        <f>S189*H189</f>
        <v>0</v>
      </c>
      <c r="U189" s="41"/>
      <c r="V189" s="41"/>
      <c r="W189" s="41"/>
      <c r="X189" s="41"/>
      <c r="Y189" s="41"/>
      <c r="Z189" s="41"/>
      <c r="AA189" s="41"/>
      <c r="AB189" s="41"/>
      <c r="AC189" s="41"/>
      <c r="AD189" s="41"/>
      <c r="AE189" s="41"/>
      <c r="AR189" s="227" t="s">
        <v>3700</v>
      </c>
      <c r="AT189" s="227" t="s">
        <v>1137</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3700</v>
      </c>
      <c r="BM189" s="227" t="s">
        <v>4544</v>
      </c>
    </row>
    <row r="190" s="2" customFormat="1" ht="16.5" customHeight="1">
      <c r="A190" s="41"/>
      <c r="B190" s="42"/>
      <c r="C190" s="216" t="s">
        <v>757</v>
      </c>
      <c r="D190" s="216" t="s">
        <v>310</v>
      </c>
      <c r="E190" s="217" t="s">
        <v>3258</v>
      </c>
      <c r="F190" s="218" t="s">
        <v>3259</v>
      </c>
      <c r="G190" s="219" t="s">
        <v>323</v>
      </c>
      <c r="H190" s="220">
        <v>123</v>
      </c>
      <c r="I190" s="221"/>
      <c r="J190" s="222">
        <f>ROUND(I190*H190,2)</f>
        <v>0</v>
      </c>
      <c r="K190" s="218" t="s">
        <v>314</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315</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4545</v>
      </c>
    </row>
    <row r="191" s="2" customFormat="1">
      <c r="A191" s="41"/>
      <c r="B191" s="42"/>
      <c r="C191" s="43"/>
      <c r="D191" s="229" t="s">
        <v>317</v>
      </c>
      <c r="E191" s="43"/>
      <c r="F191" s="230" t="s">
        <v>3261</v>
      </c>
      <c r="G191" s="43"/>
      <c r="H191" s="43"/>
      <c r="I191" s="231"/>
      <c r="J191" s="43"/>
      <c r="K191" s="43"/>
      <c r="L191" s="47"/>
      <c r="M191" s="232"/>
      <c r="N191" s="233"/>
      <c r="O191" s="87"/>
      <c r="P191" s="87"/>
      <c r="Q191" s="87"/>
      <c r="R191" s="87"/>
      <c r="S191" s="87"/>
      <c r="T191" s="88"/>
      <c r="U191" s="41"/>
      <c r="V191" s="41"/>
      <c r="W191" s="41"/>
      <c r="X191" s="41"/>
      <c r="Y191" s="41"/>
      <c r="Z191" s="41"/>
      <c r="AA191" s="41"/>
      <c r="AB191" s="41"/>
      <c r="AC191" s="41"/>
      <c r="AD191" s="41"/>
      <c r="AE191" s="41"/>
      <c r="AT191" s="20" t="s">
        <v>317</v>
      </c>
      <c r="AU191" s="20" t="s">
        <v>85</v>
      </c>
    </row>
    <row r="192" s="2" customFormat="1" ht="24.15" customHeight="1">
      <c r="A192" s="41"/>
      <c r="B192" s="42"/>
      <c r="C192" s="216" t="s">
        <v>1425</v>
      </c>
      <c r="D192" s="216" t="s">
        <v>310</v>
      </c>
      <c r="E192" s="217" t="s">
        <v>4546</v>
      </c>
      <c r="F192" s="218" t="s">
        <v>4547</v>
      </c>
      <c r="G192" s="219" t="s">
        <v>323</v>
      </c>
      <c r="H192" s="220">
        <v>26</v>
      </c>
      <c r="I192" s="221"/>
      <c r="J192" s="222">
        <f>ROUND(I192*H192,2)</f>
        <v>0</v>
      </c>
      <c r="K192" s="218" t="s">
        <v>314</v>
      </c>
      <c r="L192" s="47"/>
      <c r="M192" s="223" t="s">
        <v>19</v>
      </c>
      <c r="N192" s="224" t="s">
        <v>47</v>
      </c>
      <c r="O192" s="87"/>
      <c r="P192" s="225">
        <f>O192*H192</f>
        <v>0</v>
      </c>
      <c r="Q192" s="225">
        <v>0</v>
      </c>
      <c r="R192" s="225">
        <f>Q192*H192</f>
        <v>0</v>
      </c>
      <c r="S192" s="225">
        <v>0</v>
      </c>
      <c r="T192" s="226">
        <f>S192*H192</f>
        <v>0</v>
      </c>
      <c r="U192" s="41"/>
      <c r="V192" s="41"/>
      <c r="W192" s="41"/>
      <c r="X192" s="41"/>
      <c r="Y192" s="41"/>
      <c r="Z192" s="41"/>
      <c r="AA192" s="41"/>
      <c r="AB192" s="41"/>
      <c r="AC192" s="41"/>
      <c r="AD192" s="41"/>
      <c r="AE192" s="41"/>
      <c r="AR192" s="227" t="s">
        <v>782</v>
      </c>
      <c r="AT192" s="227" t="s">
        <v>310</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782</v>
      </c>
      <c r="BM192" s="227" t="s">
        <v>4548</v>
      </c>
    </row>
    <row r="193" s="2" customFormat="1">
      <c r="A193" s="41"/>
      <c r="B193" s="42"/>
      <c r="C193" s="43"/>
      <c r="D193" s="229" t="s">
        <v>317</v>
      </c>
      <c r="E193" s="43"/>
      <c r="F193" s="230" t="s">
        <v>4549</v>
      </c>
      <c r="G193" s="43"/>
      <c r="H193" s="43"/>
      <c r="I193" s="231"/>
      <c r="J193" s="43"/>
      <c r="K193" s="43"/>
      <c r="L193" s="47"/>
      <c r="M193" s="232"/>
      <c r="N193" s="233"/>
      <c r="O193" s="87"/>
      <c r="P193" s="87"/>
      <c r="Q193" s="87"/>
      <c r="R193" s="87"/>
      <c r="S193" s="87"/>
      <c r="T193" s="88"/>
      <c r="U193" s="41"/>
      <c r="V193" s="41"/>
      <c r="W193" s="41"/>
      <c r="X193" s="41"/>
      <c r="Y193" s="41"/>
      <c r="Z193" s="41"/>
      <c r="AA193" s="41"/>
      <c r="AB193" s="41"/>
      <c r="AC193" s="41"/>
      <c r="AD193" s="41"/>
      <c r="AE193" s="41"/>
      <c r="AT193" s="20" t="s">
        <v>317</v>
      </c>
      <c r="AU193" s="20" t="s">
        <v>85</v>
      </c>
    </row>
    <row r="194" s="2" customFormat="1" ht="16.5" customHeight="1">
      <c r="A194" s="41"/>
      <c r="B194" s="42"/>
      <c r="C194" s="280" t="s">
        <v>760</v>
      </c>
      <c r="D194" s="280" t="s">
        <v>1137</v>
      </c>
      <c r="E194" s="281" t="s">
        <v>4550</v>
      </c>
      <c r="F194" s="282" t="s">
        <v>4551</v>
      </c>
      <c r="G194" s="283" t="s">
        <v>323</v>
      </c>
      <c r="H194" s="284">
        <v>26</v>
      </c>
      <c r="I194" s="285"/>
      <c r="J194" s="286">
        <f>ROUND(I194*H194,2)</f>
        <v>0</v>
      </c>
      <c r="K194" s="282" t="s">
        <v>314</v>
      </c>
      <c r="L194" s="287"/>
      <c r="M194" s="288" t="s">
        <v>19</v>
      </c>
      <c r="N194" s="289" t="s">
        <v>47</v>
      </c>
      <c r="O194" s="87"/>
      <c r="P194" s="225">
        <f>O194*H194</f>
        <v>0</v>
      </c>
      <c r="Q194" s="225">
        <v>0.00013999999999999999</v>
      </c>
      <c r="R194" s="225">
        <f>Q194*H194</f>
        <v>0.0036399999999999996</v>
      </c>
      <c r="S194" s="225">
        <v>0</v>
      </c>
      <c r="T194" s="226">
        <f>S194*H194</f>
        <v>0</v>
      </c>
      <c r="U194" s="41"/>
      <c r="V194" s="41"/>
      <c r="W194" s="41"/>
      <c r="X194" s="41"/>
      <c r="Y194" s="41"/>
      <c r="Z194" s="41"/>
      <c r="AA194" s="41"/>
      <c r="AB194" s="41"/>
      <c r="AC194" s="41"/>
      <c r="AD194" s="41"/>
      <c r="AE194" s="41"/>
      <c r="AR194" s="227" t="s">
        <v>3255</v>
      </c>
      <c r="AT194" s="227" t="s">
        <v>1137</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782</v>
      </c>
      <c r="BM194" s="227" t="s">
        <v>4552</v>
      </c>
    </row>
    <row r="195" s="2" customFormat="1" ht="16.5" customHeight="1">
      <c r="A195" s="41"/>
      <c r="B195" s="42"/>
      <c r="C195" s="280" t="s">
        <v>1434</v>
      </c>
      <c r="D195" s="280" t="s">
        <v>1137</v>
      </c>
      <c r="E195" s="281" t="s">
        <v>4553</v>
      </c>
      <c r="F195" s="282" t="s">
        <v>4554</v>
      </c>
      <c r="G195" s="283" t="s">
        <v>323</v>
      </c>
      <c r="H195" s="284">
        <v>97</v>
      </c>
      <c r="I195" s="285"/>
      <c r="J195" s="286">
        <f>ROUND(I195*H195,2)</f>
        <v>0</v>
      </c>
      <c r="K195" s="282" t="s">
        <v>314</v>
      </c>
      <c r="L195" s="287"/>
      <c r="M195" s="288" t="s">
        <v>19</v>
      </c>
      <c r="N195" s="289" t="s">
        <v>47</v>
      </c>
      <c r="O195" s="87"/>
      <c r="P195" s="225">
        <f>O195*H195</f>
        <v>0</v>
      </c>
      <c r="Q195" s="225">
        <v>0.00012</v>
      </c>
      <c r="R195" s="225">
        <f>Q195*H195</f>
        <v>0.011640000000000001</v>
      </c>
      <c r="S195" s="225">
        <v>0</v>
      </c>
      <c r="T195" s="226">
        <f>S195*H195</f>
        <v>0</v>
      </c>
      <c r="U195" s="41"/>
      <c r="V195" s="41"/>
      <c r="W195" s="41"/>
      <c r="X195" s="41"/>
      <c r="Y195" s="41"/>
      <c r="Z195" s="41"/>
      <c r="AA195" s="41"/>
      <c r="AB195" s="41"/>
      <c r="AC195" s="41"/>
      <c r="AD195" s="41"/>
      <c r="AE195" s="41"/>
      <c r="AR195" s="227" t="s">
        <v>3255</v>
      </c>
      <c r="AT195" s="227" t="s">
        <v>1137</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782</v>
      </c>
      <c r="BM195" s="227" t="s">
        <v>4555</v>
      </c>
    </row>
    <row r="196" s="2" customFormat="1" ht="24.15" customHeight="1">
      <c r="A196" s="41"/>
      <c r="B196" s="42"/>
      <c r="C196" s="216" t="s">
        <v>761</v>
      </c>
      <c r="D196" s="216" t="s">
        <v>310</v>
      </c>
      <c r="E196" s="217" t="s">
        <v>4556</v>
      </c>
      <c r="F196" s="218" t="s">
        <v>4557</v>
      </c>
      <c r="G196" s="219" t="s">
        <v>474</v>
      </c>
      <c r="H196" s="220">
        <v>774</v>
      </c>
      <c r="I196" s="221"/>
      <c r="J196" s="222">
        <f>ROUND(I196*H196,2)</f>
        <v>0</v>
      </c>
      <c r="K196" s="218" t="s">
        <v>314</v>
      </c>
      <c r="L196" s="47"/>
      <c r="M196" s="223" t="s">
        <v>19</v>
      </c>
      <c r="N196" s="224"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782</v>
      </c>
      <c r="AT196" s="227" t="s">
        <v>310</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782</v>
      </c>
      <c r="BM196" s="227" t="s">
        <v>4558</v>
      </c>
    </row>
    <row r="197" s="2" customFormat="1">
      <c r="A197" s="41"/>
      <c r="B197" s="42"/>
      <c r="C197" s="43"/>
      <c r="D197" s="229" t="s">
        <v>317</v>
      </c>
      <c r="E197" s="43"/>
      <c r="F197" s="230" t="s">
        <v>4559</v>
      </c>
      <c r="G197" s="43"/>
      <c r="H197" s="43"/>
      <c r="I197" s="231"/>
      <c r="J197" s="43"/>
      <c r="K197" s="43"/>
      <c r="L197" s="47"/>
      <c r="M197" s="232"/>
      <c r="N197" s="233"/>
      <c r="O197" s="87"/>
      <c r="P197" s="87"/>
      <c r="Q197" s="87"/>
      <c r="R197" s="87"/>
      <c r="S197" s="87"/>
      <c r="T197" s="88"/>
      <c r="U197" s="41"/>
      <c r="V197" s="41"/>
      <c r="W197" s="41"/>
      <c r="X197" s="41"/>
      <c r="Y197" s="41"/>
      <c r="Z197" s="41"/>
      <c r="AA197" s="41"/>
      <c r="AB197" s="41"/>
      <c r="AC197" s="41"/>
      <c r="AD197" s="41"/>
      <c r="AE197" s="41"/>
      <c r="AT197" s="20" t="s">
        <v>317</v>
      </c>
      <c r="AU197" s="20" t="s">
        <v>85</v>
      </c>
    </row>
    <row r="198" s="2" customFormat="1" ht="16.5" customHeight="1">
      <c r="A198" s="41"/>
      <c r="B198" s="42"/>
      <c r="C198" s="280" t="s">
        <v>1448</v>
      </c>
      <c r="D198" s="280" t="s">
        <v>1137</v>
      </c>
      <c r="E198" s="281" t="s">
        <v>4560</v>
      </c>
      <c r="F198" s="282" t="s">
        <v>4561</v>
      </c>
      <c r="G198" s="283" t="s">
        <v>474</v>
      </c>
      <c r="H198" s="284">
        <v>812</v>
      </c>
      <c r="I198" s="285"/>
      <c r="J198" s="286">
        <f>ROUND(I198*H198,2)</f>
        <v>0</v>
      </c>
      <c r="K198" s="282" t="s">
        <v>314</v>
      </c>
      <c r="L198" s="287"/>
      <c r="M198" s="288" t="s">
        <v>19</v>
      </c>
      <c r="N198" s="289" t="s">
        <v>47</v>
      </c>
      <c r="O198" s="87"/>
      <c r="P198" s="225">
        <f>O198*H198</f>
        <v>0</v>
      </c>
      <c r="Q198" s="225">
        <v>0.00093999999999999997</v>
      </c>
      <c r="R198" s="225">
        <f>Q198*H198</f>
        <v>0.76327999999999996</v>
      </c>
      <c r="S198" s="225">
        <v>0</v>
      </c>
      <c r="T198" s="226">
        <f>S198*H198</f>
        <v>0</v>
      </c>
      <c r="U198" s="41"/>
      <c r="V198" s="41"/>
      <c r="W198" s="41"/>
      <c r="X198" s="41"/>
      <c r="Y198" s="41"/>
      <c r="Z198" s="41"/>
      <c r="AA198" s="41"/>
      <c r="AB198" s="41"/>
      <c r="AC198" s="41"/>
      <c r="AD198" s="41"/>
      <c r="AE198" s="41"/>
      <c r="AR198" s="227" t="s">
        <v>3700</v>
      </c>
      <c r="AT198" s="227" t="s">
        <v>1137</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3700</v>
      </c>
      <c r="BM198" s="227" t="s">
        <v>4562</v>
      </c>
    </row>
    <row r="199" s="2" customFormat="1">
      <c r="A199" s="41"/>
      <c r="B199" s="42"/>
      <c r="C199" s="43"/>
      <c r="D199" s="236" t="s">
        <v>4125</v>
      </c>
      <c r="E199" s="43"/>
      <c r="F199" s="292" t="s">
        <v>4563</v>
      </c>
      <c r="G199" s="43"/>
      <c r="H199" s="43"/>
      <c r="I199" s="231"/>
      <c r="J199" s="43"/>
      <c r="K199" s="43"/>
      <c r="L199" s="47"/>
      <c r="M199" s="232"/>
      <c r="N199" s="233"/>
      <c r="O199" s="87"/>
      <c r="P199" s="87"/>
      <c r="Q199" s="87"/>
      <c r="R199" s="87"/>
      <c r="S199" s="87"/>
      <c r="T199" s="88"/>
      <c r="U199" s="41"/>
      <c r="V199" s="41"/>
      <c r="W199" s="41"/>
      <c r="X199" s="41"/>
      <c r="Y199" s="41"/>
      <c r="Z199" s="41"/>
      <c r="AA199" s="41"/>
      <c r="AB199" s="41"/>
      <c r="AC199" s="41"/>
      <c r="AD199" s="41"/>
      <c r="AE199" s="41"/>
      <c r="AT199" s="20" t="s">
        <v>4125</v>
      </c>
      <c r="AU199" s="20" t="s">
        <v>85</v>
      </c>
    </row>
    <row r="200" s="13" customFormat="1">
      <c r="A200" s="13"/>
      <c r="B200" s="234"/>
      <c r="C200" s="235"/>
      <c r="D200" s="236" t="s">
        <v>319</v>
      </c>
      <c r="E200" s="237" t="s">
        <v>19</v>
      </c>
      <c r="F200" s="238" t="s">
        <v>4564</v>
      </c>
      <c r="G200" s="235"/>
      <c r="H200" s="239">
        <v>812</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83</v>
      </c>
      <c r="AY200" s="245" t="s">
        <v>308</v>
      </c>
    </row>
    <row r="201" s="2" customFormat="1" ht="16.5" customHeight="1">
      <c r="A201" s="41"/>
      <c r="B201" s="42"/>
      <c r="C201" s="280" t="s">
        <v>769</v>
      </c>
      <c r="D201" s="280" t="s">
        <v>1137</v>
      </c>
      <c r="E201" s="281" t="s">
        <v>4565</v>
      </c>
      <c r="F201" s="282" t="s">
        <v>4561</v>
      </c>
      <c r="G201" s="283" t="s">
        <v>474</v>
      </c>
      <c r="H201" s="284">
        <v>10</v>
      </c>
      <c r="I201" s="285"/>
      <c r="J201" s="286">
        <f>ROUND(I201*H201,2)</f>
        <v>0</v>
      </c>
      <c r="K201" s="282" t="s">
        <v>314</v>
      </c>
      <c r="L201" s="287"/>
      <c r="M201" s="288" t="s">
        <v>19</v>
      </c>
      <c r="N201" s="289" t="s">
        <v>47</v>
      </c>
      <c r="O201" s="87"/>
      <c r="P201" s="225">
        <f>O201*H201</f>
        <v>0</v>
      </c>
      <c r="Q201" s="225">
        <v>0.00093999999999999997</v>
      </c>
      <c r="R201" s="225">
        <f>Q201*H201</f>
        <v>0.0094000000000000004</v>
      </c>
      <c r="S201" s="225">
        <v>0</v>
      </c>
      <c r="T201" s="226">
        <f>S201*H201</f>
        <v>0</v>
      </c>
      <c r="U201" s="41"/>
      <c r="V201" s="41"/>
      <c r="W201" s="41"/>
      <c r="X201" s="41"/>
      <c r="Y201" s="41"/>
      <c r="Z201" s="41"/>
      <c r="AA201" s="41"/>
      <c r="AB201" s="41"/>
      <c r="AC201" s="41"/>
      <c r="AD201" s="41"/>
      <c r="AE201" s="41"/>
      <c r="AR201" s="227" t="s">
        <v>3700</v>
      </c>
      <c r="AT201" s="227" t="s">
        <v>1137</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3700</v>
      </c>
      <c r="BM201" s="227" t="s">
        <v>4566</v>
      </c>
    </row>
    <row r="202" s="2" customFormat="1">
      <c r="A202" s="41"/>
      <c r="B202" s="42"/>
      <c r="C202" s="43"/>
      <c r="D202" s="236" t="s">
        <v>4125</v>
      </c>
      <c r="E202" s="43"/>
      <c r="F202" s="292" t="s">
        <v>4567</v>
      </c>
      <c r="G202" s="43"/>
      <c r="H202" s="43"/>
      <c r="I202" s="231"/>
      <c r="J202" s="43"/>
      <c r="K202" s="43"/>
      <c r="L202" s="47"/>
      <c r="M202" s="232"/>
      <c r="N202" s="233"/>
      <c r="O202" s="87"/>
      <c r="P202" s="87"/>
      <c r="Q202" s="87"/>
      <c r="R202" s="87"/>
      <c r="S202" s="87"/>
      <c r="T202" s="88"/>
      <c r="U202" s="41"/>
      <c r="V202" s="41"/>
      <c r="W202" s="41"/>
      <c r="X202" s="41"/>
      <c r="Y202" s="41"/>
      <c r="Z202" s="41"/>
      <c r="AA202" s="41"/>
      <c r="AB202" s="41"/>
      <c r="AC202" s="41"/>
      <c r="AD202" s="41"/>
      <c r="AE202" s="41"/>
      <c r="AT202" s="20" t="s">
        <v>4125</v>
      </c>
      <c r="AU202" s="20" t="s">
        <v>85</v>
      </c>
    </row>
    <row r="203" s="2" customFormat="1" ht="24.15" customHeight="1">
      <c r="A203" s="41"/>
      <c r="B203" s="42"/>
      <c r="C203" s="216" t="s">
        <v>1459</v>
      </c>
      <c r="D203" s="216" t="s">
        <v>310</v>
      </c>
      <c r="E203" s="217" t="s">
        <v>4568</v>
      </c>
      <c r="F203" s="218" t="s">
        <v>4569</v>
      </c>
      <c r="G203" s="219" t="s">
        <v>323</v>
      </c>
      <c r="H203" s="220">
        <v>2</v>
      </c>
      <c r="I203" s="221"/>
      <c r="J203" s="222">
        <f>ROUND(I203*H203,2)</f>
        <v>0</v>
      </c>
      <c r="K203" s="218" t="s">
        <v>314</v>
      </c>
      <c r="L203" s="47"/>
      <c r="M203" s="223" t="s">
        <v>19</v>
      </c>
      <c r="N203" s="224"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782</v>
      </c>
      <c r="AT203" s="227" t="s">
        <v>310</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782</v>
      </c>
      <c r="BM203" s="227" t="s">
        <v>4570</v>
      </c>
    </row>
    <row r="204" s="2" customFormat="1">
      <c r="A204" s="41"/>
      <c r="B204" s="42"/>
      <c r="C204" s="43"/>
      <c r="D204" s="229" t="s">
        <v>317</v>
      </c>
      <c r="E204" s="43"/>
      <c r="F204" s="230" t="s">
        <v>4571</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85</v>
      </c>
    </row>
    <row r="205" s="2" customFormat="1">
      <c r="A205" s="41"/>
      <c r="B205" s="42"/>
      <c r="C205" s="43"/>
      <c r="D205" s="236" t="s">
        <v>4125</v>
      </c>
      <c r="E205" s="43"/>
      <c r="F205" s="292" t="s">
        <v>4572</v>
      </c>
      <c r="G205" s="43"/>
      <c r="H205" s="43"/>
      <c r="I205" s="231"/>
      <c r="J205" s="43"/>
      <c r="K205" s="43"/>
      <c r="L205" s="47"/>
      <c r="M205" s="232"/>
      <c r="N205" s="233"/>
      <c r="O205" s="87"/>
      <c r="P205" s="87"/>
      <c r="Q205" s="87"/>
      <c r="R205" s="87"/>
      <c r="S205" s="87"/>
      <c r="T205" s="88"/>
      <c r="U205" s="41"/>
      <c r="V205" s="41"/>
      <c r="W205" s="41"/>
      <c r="X205" s="41"/>
      <c r="Y205" s="41"/>
      <c r="Z205" s="41"/>
      <c r="AA205" s="41"/>
      <c r="AB205" s="41"/>
      <c r="AC205" s="41"/>
      <c r="AD205" s="41"/>
      <c r="AE205" s="41"/>
      <c r="AT205" s="20" t="s">
        <v>4125</v>
      </c>
      <c r="AU205" s="20" t="s">
        <v>85</v>
      </c>
    </row>
    <row r="206" s="2" customFormat="1" ht="16.5" customHeight="1">
      <c r="A206" s="41"/>
      <c r="B206" s="42"/>
      <c r="C206" s="280" t="s">
        <v>773</v>
      </c>
      <c r="D206" s="280" t="s">
        <v>1137</v>
      </c>
      <c r="E206" s="281" t="s">
        <v>4573</v>
      </c>
      <c r="F206" s="282" t="s">
        <v>4574</v>
      </c>
      <c r="G206" s="283" t="s">
        <v>323</v>
      </c>
      <c r="H206" s="284">
        <v>2</v>
      </c>
      <c r="I206" s="285"/>
      <c r="J206" s="286">
        <f>ROUND(I206*H206,2)</f>
        <v>0</v>
      </c>
      <c r="K206" s="282" t="s">
        <v>314</v>
      </c>
      <c r="L206" s="287"/>
      <c r="M206" s="288" t="s">
        <v>19</v>
      </c>
      <c r="N206" s="289" t="s">
        <v>47</v>
      </c>
      <c r="O206" s="87"/>
      <c r="P206" s="225">
        <f>O206*H206</f>
        <v>0</v>
      </c>
      <c r="Q206" s="225">
        <v>0.0080999999999999996</v>
      </c>
      <c r="R206" s="225">
        <f>Q206*H206</f>
        <v>0.016199999999999999</v>
      </c>
      <c r="S206" s="225">
        <v>0</v>
      </c>
      <c r="T206" s="226">
        <f>S206*H206</f>
        <v>0</v>
      </c>
      <c r="U206" s="41"/>
      <c r="V206" s="41"/>
      <c r="W206" s="41"/>
      <c r="X206" s="41"/>
      <c r="Y206" s="41"/>
      <c r="Z206" s="41"/>
      <c r="AA206" s="41"/>
      <c r="AB206" s="41"/>
      <c r="AC206" s="41"/>
      <c r="AD206" s="41"/>
      <c r="AE206" s="41"/>
      <c r="AR206" s="227" t="s">
        <v>3700</v>
      </c>
      <c r="AT206" s="227" t="s">
        <v>1137</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3700</v>
      </c>
      <c r="BM206" s="227" t="s">
        <v>4575</v>
      </c>
    </row>
    <row r="207" s="2" customFormat="1">
      <c r="A207" s="41"/>
      <c r="B207" s="42"/>
      <c r="C207" s="43"/>
      <c r="D207" s="236" t="s">
        <v>4125</v>
      </c>
      <c r="E207" s="43"/>
      <c r="F207" s="292" t="s">
        <v>4572</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4125</v>
      </c>
      <c r="AU207" s="20" t="s">
        <v>85</v>
      </c>
    </row>
    <row r="208" s="2" customFormat="1" ht="16.5" customHeight="1">
      <c r="A208" s="41"/>
      <c r="B208" s="42"/>
      <c r="C208" s="216" t="s">
        <v>1473</v>
      </c>
      <c r="D208" s="216" t="s">
        <v>310</v>
      </c>
      <c r="E208" s="217" t="s">
        <v>4576</v>
      </c>
      <c r="F208" s="218" t="s">
        <v>4577</v>
      </c>
      <c r="G208" s="219" t="s">
        <v>323</v>
      </c>
      <c r="H208" s="220">
        <v>25</v>
      </c>
      <c r="I208" s="221"/>
      <c r="J208" s="222">
        <f>ROUND(I208*H208,2)</f>
        <v>0</v>
      </c>
      <c r="K208" s="218" t="s">
        <v>314</v>
      </c>
      <c r="L208" s="47"/>
      <c r="M208" s="223" t="s">
        <v>19</v>
      </c>
      <c r="N208" s="224"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782</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782</v>
      </c>
      <c r="BM208" s="227" t="s">
        <v>4578</v>
      </c>
    </row>
    <row r="209" s="2" customFormat="1">
      <c r="A209" s="41"/>
      <c r="B209" s="42"/>
      <c r="C209" s="43"/>
      <c r="D209" s="229" t="s">
        <v>317</v>
      </c>
      <c r="E209" s="43"/>
      <c r="F209" s="230" t="s">
        <v>4579</v>
      </c>
      <c r="G209" s="43"/>
      <c r="H209" s="43"/>
      <c r="I209" s="231"/>
      <c r="J209" s="43"/>
      <c r="K209" s="43"/>
      <c r="L209" s="47"/>
      <c r="M209" s="232"/>
      <c r="N209" s="233"/>
      <c r="O209" s="87"/>
      <c r="P209" s="87"/>
      <c r="Q209" s="87"/>
      <c r="R209" s="87"/>
      <c r="S209" s="87"/>
      <c r="T209" s="88"/>
      <c r="U209" s="41"/>
      <c r="V209" s="41"/>
      <c r="W209" s="41"/>
      <c r="X209" s="41"/>
      <c r="Y209" s="41"/>
      <c r="Z209" s="41"/>
      <c r="AA209" s="41"/>
      <c r="AB209" s="41"/>
      <c r="AC209" s="41"/>
      <c r="AD209" s="41"/>
      <c r="AE209" s="41"/>
      <c r="AT209" s="20" t="s">
        <v>317</v>
      </c>
      <c r="AU209" s="20" t="s">
        <v>85</v>
      </c>
    </row>
    <row r="210" s="2" customFormat="1" ht="16.5" customHeight="1">
      <c r="A210" s="41"/>
      <c r="B210" s="42"/>
      <c r="C210" s="216" t="s">
        <v>778</v>
      </c>
      <c r="D210" s="216" t="s">
        <v>310</v>
      </c>
      <c r="E210" s="217" t="s">
        <v>4580</v>
      </c>
      <c r="F210" s="218" t="s">
        <v>4581</v>
      </c>
      <c r="G210" s="219" t="s">
        <v>323</v>
      </c>
      <c r="H210" s="220">
        <v>16</v>
      </c>
      <c r="I210" s="221"/>
      <c r="J210" s="222">
        <f>ROUND(I210*H210,2)</f>
        <v>0</v>
      </c>
      <c r="K210" s="218" t="s">
        <v>314</v>
      </c>
      <c r="L210" s="47"/>
      <c r="M210" s="223" t="s">
        <v>19</v>
      </c>
      <c r="N210" s="224" t="s">
        <v>47</v>
      </c>
      <c r="O210" s="87"/>
      <c r="P210" s="225">
        <f>O210*H210</f>
        <v>0</v>
      </c>
      <c r="Q210" s="225">
        <v>0</v>
      </c>
      <c r="R210" s="225">
        <f>Q210*H210</f>
        <v>0</v>
      </c>
      <c r="S210" s="225">
        <v>0</v>
      </c>
      <c r="T210" s="226">
        <f>S210*H210</f>
        <v>0</v>
      </c>
      <c r="U210" s="41"/>
      <c r="V210" s="41"/>
      <c r="W210" s="41"/>
      <c r="X210" s="41"/>
      <c r="Y210" s="41"/>
      <c r="Z210" s="41"/>
      <c r="AA210" s="41"/>
      <c r="AB210" s="41"/>
      <c r="AC210" s="41"/>
      <c r="AD210" s="41"/>
      <c r="AE210" s="41"/>
      <c r="AR210" s="227" t="s">
        <v>782</v>
      </c>
      <c r="AT210" s="227" t="s">
        <v>310</v>
      </c>
      <c r="AU210" s="227" t="s">
        <v>85</v>
      </c>
      <c r="AY210" s="20" t="s">
        <v>308</v>
      </c>
      <c r="BE210" s="228">
        <f>IF(N210="základní",J210,0)</f>
        <v>0</v>
      </c>
      <c r="BF210" s="228">
        <f>IF(N210="snížená",J210,0)</f>
        <v>0</v>
      </c>
      <c r="BG210" s="228">
        <f>IF(N210="zákl. přenesená",J210,0)</f>
        <v>0</v>
      </c>
      <c r="BH210" s="228">
        <f>IF(N210="sníž. přenesená",J210,0)</f>
        <v>0</v>
      </c>
      <c r="BI210" s="228">
        <f>IF(N210="nulová",J210,0)</f>
        <v>0</v>
      </c>
      <c r="BJ210" s="20" t="s">
        <v>83</v>
      </c>
      <c r="BK210" s="228">
        <f>ROUND(I210*H210,2)</f>
        <v>0</v>
      </c>
      <c r="BL210" s="20" t="s">
        <v>782</v>
      </c>
      <c r="BM210" s="227" t="s">
        <v>4582</v>
      </c>
    </row>
    <row r="211" s="2" customFormat="1">
      <c r="A211" s="41"/>
      <c r="B211" s="42"/>
      <c r="C211" s="43"/>
      <c r="D211" s="229" t="s">
        <v>317</v>
      </c>
      <c r="E211" s="43"/>
      <c r="F211" s="230" t="s">
        <v>4583</v>
      </c>
      <c r="G211" s="43"/>
      <c r="H211" s="43"/>
      <c r="I211" s="231"/>
      <c r="J211" s="43"/>
      <c r="K211" s="43"/>
      <c r="L211" s="47"/>
      <c r="M211" s="232"/>
      <c r="N211" s="233"/>
      <c r="O211" s="87"/>
      <c r="P211" s="87"/>
      <c r="Q211" s="87"/>
      <c r="R211" s="87"/>
      <c r="S211" s="87"/>
      <c r="T211" s="88"/>
      <c r="U211" s="41"/>
      <c r="V211" s="41"/>
      <c r="W211" s="41"/>
      <c r="X211" s="41"/>
      <c r="Y211" s="41"/>
      <c r="Z211" s="41"/>
      <c r="AA211" s="41"/>
      <c r="AB211" s="41"/>
      <c r="AC211" s="41"/>
      <c r="AD211" s="41"/>
      <c r="AE211" s="41"/>
      <c r="AT211" s="20" t="s">
        <v>317</v>
      </c>
      <c r="AU211" s="20" t="s">
        <v>85</v>
      </c>
    </row>
    <row r="212" s="2" customFormat="1" ht="16.5" customHeight="1">
      <c r="A212" s="41"/>
      <c r="B212" s="42"/>
      <c r="C212" s="216" t="s">
        <v>1486</v>
      </c>
      <c r="D212" s="216" t="s">
        <v>310</v>
      </c>
      <c r="E212" s="217" t="s">
        <v>4584</v>
      </c>
      <c r="F212" s="218" t="s">
        <v>4585</v>
      </c>
      <c r="G212" s="219" t="s">
        <v>323</v>
      </c>
      <c r="H212" s="220">
        <v>1</v>
      </c>
      <c r="I212" s="221"/>
      <c r="J212" s="222">
        <f>ROUND(I212*H212,2)</f>
        <v>0</v>
      </c>
      <c r="K212" s="218" t="s">
        <v>314</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782</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782</v>
      </c>
      <c r="BM212" s="227" t="s">
        <v>4586</v>
      </c>
    </row>
    <row r="213" s="2" customFormat="1">
      <c r="A213" s="41"/>
      <c r="B213" s="42"/>
      <c r="C213" s="43"/>
      <c r="D213" s="229" t="s">
        <v>317</v>
      </c>
      <c r="E213" s="43"/>
      <c r="F213" s="230" t="s">
        <v>4587</v>
      </c>
      <c r="G213" s="43"/>
      <c r="H213" s="43"/>
      <c r="I213" s="231"/>
      <c r="J213" s="43"/>
      <c r="K213" s="43"/>
      <c r="L213" s="47"/>
      <c r="M213" s="232"/>
      <c r="N213" s="233"/>
      <c r="O213" s="87"/>
      <c r="P213" s="87"/>
      <c r="Q213" s="87"/>
      <c r="R213" s="87"/>
      <c r="S213" s="87"/>
      <c r="T213" s="88"/>
      <c r="U213" s="41"/>
      <c r="V213" s="41"/>
      <c r="W213" s="41"/>
      <c r="X213" s="41"/>
      <c r="Y213" s="41"/>
      <c r="Z213" s="41"/>
      <c r="AA213" s="41"/>
      <c r="AB213" s="41"/>
      <c r="AC213" s="41"/>
      <c r="AD213" s="41"/>
      <c r="AE213" s="41"/>
      <c r="AT213" s="20" t="s">
        <v>317</v>
      </c>
      <c r="AU213" s="20" t="s">
        <v>85</v>
      </c>
    </row>
    <row r="214" s="2" customFormat="1" ht="16.5" customHeight="1">
      <c r="A214" s="41"/>
      <c r="B214" s="42"/>
      <c r="C214" s="216" t="s">
        <v>782</v>
      </c>
      <c r="D214" s="216" t="s">
        <v>310</v>
      </c>
      <c r="E214" s="217" t="s">
        <v>4588</v>
      </c>
      <c r="F214" s="218" t="s">
        <v>4589</v>
      </c>
      <c r="G214" s="219" t="s">
        <v>323</v>
      </c>
      <c r="H214" s="220">
        <v>1</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782</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782</v>
      </c>
      <c r="BM214" s="227" t="s">
        <v>4590</v>
      </c>
    </row>
    <row r="215" s="2" customFormat="1">
      <c r="A215" s="41"/>
      <c r="B215" s="42"/>
      <c r="C215" s="43"/>
      <c r="D215" s="229" t="s">
        <v>317</v>
      </c>
      <c r="E215" s="43"/>
      <c r="F215" s="230" t="s">
        <v>4591</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2" customFormat="1" ht="16.5" customHeight="1">
      <c r="A216" s="41"/>
      <c r="B216" s="42"/>
      <c r="C216" s="216" t="s">
        <v>1491</v>
      </c>
      <c r="D216" s="216" t="s">
        <v>310</v>
      </c>
      <c r="E216" s="217" t="s">
        <v>4592</v>
      </c>
      <c r="F216" s="218" t="s">
        <v>4593</v>
      </c>
      <c r="G216" s="219" t="s">
        <v>323</v>
      </c>
      <c r="H216" s="220">
        <v>1</v>
      </c>
      <c r="I216" s="221"/>
      <c r="J216" s="222">
        <f>ROUND(I216*H216,2)</f>
        <v>0</v>
      </c>
      <c r="K216" s="218" t="s">
        <v>314</v>
      </c>
      <c r="L216" s="47"/>
      <c r="M216" s="223" t="s">
        <v>19</v>
      </c>
      <c r="N216" s="224" t="s">
        <v>47</v>
      </c>
      <c r="O216" s="87"/>
      <c r="P216" s="225">
        <f>O216*H216</f>
        <v>0</v>
      </c>
      <c r="Q216" s="225">
        <v>0</v>
      </c>
      <c r="R216" s="225">
        <f>Q216*H216</f>
        <v>0</v>
      </c>
      <c r="S216" s="225">
        <v>0</v>
      </c>
      <c r="T216" s="226">
        <f>S216*H216</f>
        <v>0</v>
      </c>
      <c r="U216" s="41"/>
      <c r="V216" s="41"/>
      <c r="W216" s="41"/>
      <c r="X216" s="41"/>
      <c r="Y216" s="41"/>
      <c r="Z216" s="41"/>
      <c r="AA216" s="41"/>
      <c r="AB216" s="41"/>
      <c r="AC216" s="41"/>
      <c r="AD216" s="41"/>
      <c r="AE216" s="41"/>
      <c r="AR216" s="227" t="s">
        <v>782</v>
      </c>
      <c r="AT216" s="227" t="s">
        <v>310</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782</v>
      </c>
      <c r="BM216" s="227" t="s">
        <v>4594</v>
      </c>
    </row>
    <row r="217" s="2" customFormat="1">
      <c r="A217" s="41"/>
      <c r="B217" s="42"/>
      <c r="C217" s="43"/>
      <c r="D217" s="229" t="s">
        <v>317</v>
      </c>
      <c r="E217" s="43"/>
      <c r="F217" s="230" t="s">
        <v>4595</v>
      </c>
      <c r="G217" s="43"/>
      <c r="H217" s="43"/>
      <c r="I217" s="231"/>
      <c r="J217" s="43"/>
      <c r="K217" s="43"/>
      <c r="L217" s="47"/>
      <c r="M217" s="232"/>
      <c r="N217" s="233"/>
      <c r="O217" s="87"/>
      <c r="P217" s="87"/>
      <c r="Q217" s="87"/>
      <c r="R217" s="87"/>
      <c r="S217" s="87"/>
      <c r="T217" s="88"/>
      <c r="U217" s="41"/>
      <c r="V217" s="41"/>
      <c r="W217" s="41"/>
      <c r="X217" s="41"/>
      <c r="Y217" s="41"/>
      <c r="Z217" s="41"/>
      <c r="AA217" s="41"/>
      <c r="AB217" s="41"/>
      <c r="AC217" s="41"/>
      <c r="AD217" s="41"/>
      <c r="AE217" s="41"/>
      <c r="AT217" s="20" t="s">
        <v>317</v>
      </c>
      <c r="AU217" s="20" t="s">
        <v>85</v>
      </c>
    </row>
    <row r="218" s="2" customFormat="1" ht="21.75" customHeight="1">
      <c r="A218" s="41"/>
      <c r="B218" s="42"/>
      <c r="C218" s="216" t="s">
        <v>787</v>
      </c>
      <c r="D218" s="216" t="s">
        <v>310</v>
      </c>
      <c r="E218" s="217" t="s">
        <v>4596</v>
      </c>
      <c r="F218" s="218" t="s">
        <v>4597</v>
      </c>
      <c r="G218" s="219" t="s">
        <v>474</v>
      </c>
      <c r="H218" s="220">
        <v>76</v>
      </c>
      <c r="I218" s="221"/>
      <c r="J218" s="222">
        <f>ROUND(I218*H218,2)</f>
        <v>0</v>
      </c>
      <c r="K218" s="218" t="s">
        <v>314</v>
      </c>
      <c r="L218" s="47"/>
      <c r="M218" s="223" t="s">
        <v>19</v>
      </c>
      <c r="N218" s="224"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782</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782</v>
      </c>
      <c r="BM218" s="227" t="s">
        <v>4598</v>
      </c>
    </row>
    <row r="219" s="2" customFormat="1">
      <c r="A219" s="41"/>
      <c r="B219" s="42"/>
      <c r="C219" s="43"/>
      <c r="D219" s="229" t="s">
        <v>317</v>
      </c>
      <c r="E219" s="43"/>
      <c r="F219" s="230" t="s">
        <v>4599</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2" customFormat="1" ht="16.5" customHeight="1">
      <c r="A220" s="41"/>
      <c r="B220" s="42"/>
      <c r="C220" s="280" t="s">
        <v>1500</v>
      </c>
      <c r="D220" s="280" t="s">
        <v>1137</v>
      </c>
      <c r="E220" s="281" t="s">
        <v>4229</v>
      </c>
      <c r="F220" s="282" t="s">
        <v>4230</v>
      </c>
      <c r="G220" s="283" t="s">
        <v>474</v>
      </c>
      <c r="H220" s="284">
        <v>76</v>
      </c>
      <c r="I220" s="285"/>
      <c r="J220" s="286">
        <f>ROUND(I220*H220,2)</f>
        <v>0</v>
      </c>
      <c r="K220" s="282" t="s">
        <v>314</v>
      </c>
      <c r="L220" s="287"/>
      <c r="M220" s="288" t="s">
        <v>19</v>
      </c>
      <c r="N220" s="289" t="s">
        <v>47</v>
      </c>
      <c r="O220" s="87"/>
      <c r="P220" s="225">
        <f>O220*H220</f>
        <v>0</v>
      </c>
      <c r="Q220" s="225">
        <v>0.00068999999999999997</v>
      </c>
      <c r="R220" s="225">
        <f>Q220*H220</f>
        <v>0.05244</v>
      </c>
      <c r="S220" s="225">
        <v>0</v>
      </c>
      <c r="T220" s="226">
        <f>S220*H220</f>
        <v>0</v>
      </c>
      <c r="U220" s="41"/>
      <c r="V220" s="41"/>
      <c r="W220" s="41"/>
      <c r="X220" s="41"/>
      <c r="Y220" s="41"/>
      <c r="Z220" s="41"/>
      <c r="AA220" s="41"/>
      <c r="AB220" s="41"/>
      <c r="AC220" s="41"/>
      <c r="AD220" s="41"/>
      <c r="AE220" s="41"/>
      <c r="AR220" s="227" t="s">
        <v>3700</v>
      </c>
      <c r="AT220" s="227" t="s">
        <v>1137</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3700</v>
      </c>
      <c r="BM220" s="227" t="s">
        <v>4600</v>
      </c>
    </row>
    <row r="221" s="2" customFormat="1" ht="21.75" customHeight="1">
      <c r="A221" s="41"/>
      <c r="B221" s="42"/>
      <c r="C221" s="216" t="s">
        <v>791</v>
      </c>
      <c r="D221" s="216" t="s">
        <v>310</v>
      </c>
      <c r="E221" s="217" t="s">
        <v>4601</v>
      </c>
      <c r="F221" s="218" t="s">
        <v>4602</v>
      </c>
      <c r="G221" s="219" t="s">
        <v>474</v>
      </c>
      <c r="H221" s="220">
        <v>790</v>
      </c>
      <c r="I221" s="221"/>
      <c r="J221" s="222">
        <f>ROUND(I221*H221,2)</f>
        <v>0</v>
      </c>
      <c r="K221" s="218" t="s">
        <v>314</v>
      </c>
      <c r="L221" s="47"/>
      <c r="M221" s="223" t="s">
        <v>19</v>
      </c>
      <c r="N221" s="224" t="s">
        <v>47</v>
      </c>
      <c r="O221" s="87"/>
      <c r="P221" s="225">
        <f>O221*H221</f>
        <v>0</v>
      </c>
      <c r="Q221" s="225">
        <v>0</v>
      </c>
      <c r="R221" s="225">
        <f>Q221*H221</f>
        <v>0</v>
      </c>
      <c r="S221" s="225">
        <v>0</v>
      </c>
      <c r="T221" s="226">
        <f>S221*H221</f>
        <v>0</v>
      </c>
      <c r="U221" s="41"/>
      <c r="V221" s="41"/>
      <c r="W221" s="41"/>
      <c r="X221" s="41"/>
      <c r="Y221" s="41"/>
      <c r="Z221" s="41"/>
      <c r="AA221" s="41"/>
      <c r="AB221" s="41"/>
      <c r="AC221" s="41"/>
      <c r="AD221" s="41"/>
      <c r="AE221" s="41"/>
      <c r="AR221" s="227" t="s">
        <v>782</v>
      </c>
      <c r="AT221" s="227" t="s">
        <v>310</v>
      </c>
      <c r="AU221" s="227" t="s">
        <v>85</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782</v>
      </c>
      <c r="BM221" s="227" t="s">
        <v>4603</v>
      </c>
    </row>
    <row r="222" s="2" customFormat="1">
      <c r="A222" s="41"/>
      <c r="B222" s="42"/>
      <c r="C222" s="43"/>
      <c r="D222" s="229" t="s">
        <v>317</v>
      </c>
      <c r="E222" s="43"/>
      <c r="F222" s="230" t="s">
        <v>4604</v>
      </c>
      <c r="G222" s="43"/>
      <c r="H222" s="43"/>
      <c r="I222" s="231"/>
      <c r="J222" s="43"/>
      <c r="K222" s="43"/>
      <c r="L222" s="47"/>
      <c r="M222" s="232"/>
      <c r="N222" s="233"/>
      <c r="O222" s="87"/>
      <c r="P222" s="87"/>
      <c r="Q222" s="87"/>
      <c r="R222" s="87"/>
      <c r="S222" s="87"/>
      <c r="T222" s="88"/>
      <c r="U222" s="41"/>
      <c r="V222" s="41"/>
      <c r="W222" s="41"/>
      <c r="X222" s="41"/>
      <c r="Y222" s="41"/>
      <c r="Z222" s="41"/>
      <c r="AA222" s="41"/>
      <c r="AB222" s="41"/>
      <c r="AC222" s="41"/>
      <c r="AD222" s="41"/>
      <c r="AE222" s="41"/>
      <c r="AT222" s="20" t="s">
        <v>317</v>
      </c>
      <c r="AU222" s="20" t="s">
        <v>85</v>
      </c>
    </row>
    <row r="223" s="2" customFormat="1" ht="16.5" customHeight="1">
      <c r="A223" s="41"/>
      <c r="B223" s="42"/>
      <c r="C223" s="280" t="s">
        <v>1507</v>
      </c>
      <c r="D223" s="280" t="s">
        <v>1137</v>
      </c>
      <c r="E223" s="281" t="s">
        <v>4605</v>
      </c>
      <c r="F223" s="282" t="s">
        <v>4606</v>
      </c>
      <c r="G223" s="283" t="s">
        <v>474</v>
      </c>
      <c r="H223" s="284">
        <v>790</v>
      </c>
      <c r="I223" s="285"/>
      <c r="J223" s="286">
        <f>ROUND(I223*H223,2)</f>
        <v>0</v>
      </c>
      <c r="K223" s="282" t="s">
        <v>314</v>
      </c>
      <c r="L223" s="287"/>
      <c r="M223" s="288" t="s">
        <v>19</v>
      </c>
      <c r="N223" s="289" t="s">
        <v>47</v>
      </c>
      <c r="O223" s="87"/>
      <c r="P223" s="225">
        <f>O223*H223</f>
        <v>0</v>
      </c>
      <c r="Q223" s="225">
        <v>0.00055000000000000003</v>
      </c>
      <c r="R223" s="225">
        <f>Q223*H223</f>
        <v>0.43450000000000005</v>
      </c>
      <c r="S223" s="225">
        <v>0</v>
      </c>
      <c r="T223" s="226">
        <f>S223*H223</f>
        <v>0</v>
      </c>
      <c r="U223" s="41"/>
      <c r="V223" s="41"/>
      <c r="W223" s="41"/>
      <c r="X223" s="41"/>
      <c r="Y223" s="41"/>
      <c r="Z223" s="41"/>
      <c r="AA223" s="41"/>
      <c r="AB223" s="41"/>
      <c r="AC223" s="41"/>
      <c r="AD223" s="41"/>
      <c r="AE223" s="41"/>
      <c r="AR223" s="227" t="s">
        <v>3700</v>
      </c>
      <c r="AT223" s="227" t="s">
        <v>1137</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3700</v>
      </c>
      <c r="BM223" s="227" t="s">
        <v>4607</v>
      </c>
    </row>
    <row r="224" s="2" customFormat="1" ht="24.15" customHeight="1">
      <c r="A224" s="41"/>
      <c r="B224" s="42"/>
      <c r="C224" s="216" t="s">
        <v>797</v>
      </c>
      <c r="D224" s="216" t="s">
        <v>310</v>
      </c>
      <c r="E224" s="217" t="s">
        <v>4608</v>
      </c>
      <c r="F224" s="218" t="s">
        <v>4609</v>
      </c>
      <c r="G224" s="219" t="s">
        <v>474</v>
      </c>
      <c r="H224" s="220">
        <v>622</v>
      </c>
      <c r="I224" s="221"/>
      <c r="J224" s="222">
        <f>ROUND(I224*H224,2)</f>
        <v>0</v>
      </c>
      <c r="K224" s="218" t="s">
        <v>314</v>
      </c>
      <c r="L224" s="47"/>
      <c r="M224" s="223" t="s">
        <v>19</v>
      </c>
      <c r="N224" s="224"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315</v>
      </c>
      <c r="AT224" s="227" t="s">
        <v>310</v>
      </c>
      <c r="AU224" s="227" t="s">
        <v>85</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4610</v>
      </c>
    </row>
    <row r="225" s="2" customFormat="1">
      <c r="A225" s="41"/>
      <c r="B225" s="42"/>
      <c r="C225" s="43"/>
      <c r="D225" s="229" t="s">
        <v>317</v>
      </c>
      <c r="E225" s="43"/>
      <c r="F225" s="230" t="s">
        <v>4611</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317</v>
      </c>
      <c r="AU225" s="20" t="s">
        <v>85</v>
      </c>
    </row>
    <row r="226" s="2" customFormat="1" ht="16.5" customHeight="1">
      <c r="A226" s="41"/>
      <c r="B226" s="42"/>
      <c r="C226" s="280" t="s">
        <v>1510</v>
      </c>
      <c r="D226" s="280" t="s">
        <v>1137</v>
      </c>
      <c r="E226" s="281" t="s">
        <v>4612</v>
      </c>
      <c r="F226" s="282" t="s">
        <v>4613</v>
      </c>
      <c r="G226" s="283" t="s">
        <v>626</v>
      </c>
      <c r="H226" s="284">
        <v>596</v>
      </c>
      <c r="I226" s="285"/>
      <c r="J226" s="286">
        <f>ROUND(I226*H226,2)</f>
        <v>0</v>
      </c>
      <c r="K226" s="282" t="s">
        <v>314</v>
      </c>
      <c r="L226" s="287"/>
      <c r="M226" s="288" t="s">
        <v>19</v>
      </c>
      <c r="N226" s="289" t="s">
        <v>47</v>
      </c>
      <c r="O226" s="87"/>
      <c r="P226" s="225">
        <f>O226*H226</f>
        <v>0</v>
      </c>
      <c r="Q226" s="225">
        <v>0.001</v>
      </c>
      <c r="R226" s="225">
        <f>Q226*H226</f>
        <v>0.59599999999999997</v>
      </c>
      <c r="S226" s="225">
        <v>0</v>
      </c>
      <c r="T226" s="226">
        <f>S226*H226</f>
        <v>0</v>
      </c>
      <c r="U226" s="41"/>
      <c r="V226" s="41"/>
      <c r="W226" s="41"/>
      <c r="X226" s="41"/>
      <c r="Y226" s="41"/>
      <c r="Z226" s="41"/>
      <c r="AA226" s="41"/>
      <c r="AB226" s="41"/>
      <c r="AC226" s="41"/>
      <c r="AD226" s="41"/>
      <c r="AE226" s="41"/>
      <c r="AR226" s="227" t="s">
        <v>3255</v>
      </c>
      <c r="AT226" s="227" t="s">
        <v>1137</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782</v>
      </c>
      <c r="BM226" s="227" t="s">
        <v>4614</v>
      </c>
    </row>
    <row r="227" s="2" customFormat="1" ht="16.5" customHeight="1">
      <c r="A227" s="41"/>
      <c r="B227" s="42"/>
      <c r="C227" s="280" t="s">
        <v>802</v>
      </c>
      <c r="D227" s="280" t="s">
        <v>1137</v>
      </c>
      <c r="E227" s="281" t="s">
        <v>4615</v>
      </c>
      <c r="F227" s="282" t="s">
        <v>4616</v>
      </c>
      <c r="G227" s="283" t="s">
        <v>626</v>
      </c>
      <c r="H227" s="284">
        <v>57.100000000000001</v>
      </c>
      <c r="I227" s="285"/>
      <c r="J227" s="286">
        <f>ROUND(I227*H227,2)</f>
        <v>0</v>
      </c>
      <c r="K227" s="282" t="s">
        <v>314</v>
      </c>
      <c r="L227" s="287"/>
      <c r="M227" s="288" t="s">
        <v>19</v>
      </c>
      <c r="N227" s="289" t="s">
        <v>47</v>
      </c>
      <c r="O227" s="87"/>
      <c r="P227" s="225">
        <f>O227*H227</f>
        <v>0</v>
      </c>
      <c r="Q227" s="225">
        <v>0.001</v>
      </c>
      <c r="R227" s="225">
        <f>Q227*H227</f>
        <v>0.057100000000000005</v>
      </c>
      <c r="S227" s="225">
        <v>0</v>
      </c>
      <c r="T227" s="226">
        <f>S227*H227</f>
        <v>0</v>
      </c>
      <c r="U227" s="41"/>
      <c r="V227" s="41"/>
      <c r="W227" s="41"/>
      <c r="X227" s="41"/>
      <c r="Y227" s="41"/>
      <c r="Z227" s="41"/>
      <c r="AA227" s="41"/>
      <c r="AB227" s="41"/>
      <c r="AC227" s="41"/>
      <c r="AD227" s="41"/>
      <c r="AE227" s="41"/>
      <c r="AR227" s="227" t="s">
        <v>3255</v>
      </c>
      <c r="AT227" s="227" t="s">
        <v>1137</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782</v>
      </c>
      <c r="BM227" s="227" t="s">
        <v>4617</v>
      </c>
    </row>
    <row r="228" s="2" customFormat="1" ht="24.15" customHeight="1">
      <c r="A228" s="41"/>
      <c r="B228" s="42"/>
      <c r="C228" s="216" t="s">
        <v>1743</v>
      </c>
      <c r="D228" s="216" t="s">
        <v>310</v>
      </c>
      <c r="E228" s="217" t="s">
        <v>4618</v>
      </c>
      <c r="F228" s="218" t="s">
        <v>4619</v>
      </c>
      <c r="G228" s="219" t="s">
        <v>323</v>
      </c>
      <c r="H228" s="220">
        <v>10</v>
      </c>
      <c r="I228" s="221"/>
      <c r="J228" s="222">
        <f>ROUND(I228*H228,2)</f>
        <v>0</v>
      </c>
      <c r="K228" s="218" t="s">
        <v>19</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391</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391</v>
      </c>
      <c r="BM228" s="227" t="s">
        <v>4620</v>
      </c>
    </row>
    <row r="229" s="2" customFormat="1">
      <c r="A229" s="41"/>
      <c r="B229" s="42"/>
      <c r="C229" s="43"/>
      <c r="D229" s="236" t="s">
        <v>4125</v>
      </c>
      <c r="E229" s="43"/>
      <c r="F229" s="292" t="s">
        <v>4621</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4125</v>
      </c>
      <c r="AU229" s="20" t="s">
        <v>85</v>
      </c>
    </row>
    <row r="230" s="2" customFormat="1" ht="24.15" customHeight="1">
      <c r="A230" s="41"/>
      <c r="B230" s="42"/>
      <c r="C230" s="280" t="s">
        <v>809</v>
      </c>
      <c r="D230" s="280" t="s">
        <v>1137</v>
      </c>
      <c r="E230" s="281" t="s">
        <v>4622</v>
      </c>
      <c r="F230" s="282" t="s">
        <v>4623</v>
      </c>
      <c r="G230" s="283" t="s">
        <v>323</v>
      </c>
      <c r="H230" s="284">
        <v>10</v>
      </c>
      <c r="I230" s="285"/>
      <c r="J230" s="286">
        <f>ROUND(I230*H230,2)</f>
        <v>0</v>
      </c>
      <c r="K230" s="282" t="s">
        <v>19</v>
      </c>
      <c r="L230" s="287"/>
      <c r="M230" s="288" t="s">
        <v>19</v>
      </c>
      <c r="N230" s="289"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4624</v>
      </c>
    </row>
    <row r="231" s="2" customFormat="1">
      <c r="A231" s="41"/>
      <c r="B231" s="42"/>
      <c r="C231" s="43"/>
      <c r="D231" s="236" t="s">
        <v>4125</v>
      </c>
      <c r="E231" s="43"/>
      <c r="F231" s="292" t="s">
        <v>4625</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4125</v>
      </c>
      <c r="AU231" s="20" t="s">
        <v>85</v>
      </c>
    </row>
    <row r="232" s="12" customFormat="1" ht="25.92" customHeight="1">
      <c r="A232" s="12"/>
      <c r="B232" s="200"/>
      <c r="C232" s="201"/>
      <c r="D232" s="202" t="s">
        <v>75</v>
      </c>
      <c r="E232" s="203" t="s">
        <v>4626</v>
      </c>
      <c r="F232" s="203" t="s">
        <v>4627</v>
      </c>
      <c r="G232" s="201"/>
      <c r="H232" s="201"/>
      <c r="I232" s="204"/>
      <c r="J232" s="205">
        <f>BK232</f>
        <v>0</v>
      </c>
      <c r="K232" s="201"/>
      <c r="L232" s="206"/>
      <c r="M232" s="207"/>
      <c r="N232" s="208"/>
      <c r="O232" s="208"/>
      <c r="P232" s="209">
        <f>SUM(P233:P244)</f>
        <v>0</v>
      </c>
      <c r="Q232" s="208"/>
      <c r="R232" s="209">
        <f>SUM(R233:R244)</f>
        <v>0.0069300000000000004</v>
      </c>
      <c r="S232" s="208"/>
      <c r="T232" s="210">
        <f>SUM(T233:T244)</f>
        <v>0</v>
      </c>
      <c r="U232" s="12"/>
      <c r="V232" s="12"/>
      <c r="W232" s="12"/>
      <c r="X232" s="12"/>
      <c r="Y232" s="12"/>
      <c r="Z232" s="12"/>
      <c r="AA232" s="12"/>
      <c r="AB232" s="12"/>
      <c r="AC232" s="12"/>
      <c r="AD232" s="12"/>
      <c r="AE232" s="12"/>
      <c r="AR232" s="211" t="s">
        <v>315</v>
      </c>
      <c r="AT232" s="212" t="s">
        <v>75</v>
      </c>
      <c r="AU232" s="212" t="s">
        <v>76</v>
      </c>
      <c r="AY232" s="211" t="s">
        <v>308</v>
      </c>
      <c r="BK232" s="213">
        <f>SUM(BK233:BK244)</f>
        <v>0</v>
      </c>
    </row>
    <row r="233" s="2" customFormat="1" ht="16.5" customHeight="1">
      <c r="A233" s="41"/>
      <c r="B233" s="42"/>
      <c r="C233" s="216" t="s">
        <v>1746</v>
      </c>
      <c r="D233" s="216" t="s">
        <v>310</v>
      </c>
      <c r="E233" s="217" t="s">
        <v>4073</v>
      </c>
      <c r="F233" s="218" t="s">
        <v>4074</v>
      </c>
      <c r="G233" s="219" t="s">
        <v>4064</v>
      </c>
      <c r="H233" s="220">
        <v>0.69999999999999996</v>
      </c>
      <c r="I233" s="221"/>
      <c r="J233" s="222">
        <f>ROUND(I233*H233,2)</f>
        <v>0</v>
      </c>
      <c r="K233" s="218" t="s">
        <v>314</v>
      </c>
      <c r="L233" s="47"/>
      <c r="M233" s="223" t="s">
        <v>19</v>
      </c>
      <c r="N233" s="224" t="s">
        <v>47</v>
      </c>
      <c r="O233" s="87"/>
      <c r="P233" s="225">
        <f>O233*H233</f>
        <v>0</v>
      </c>
      <c r="Q233" s="225">
        <v>0.0099000000000000008</v>
      </c>
      <c r="R233" s="225">
        <f>Q233*H233</f>
        <v>0.0069300000000000004</v>
      </c>
      <c r="S233" s="225">
        <v>0</v>
      </c>
      <c r="T233" s="226">
        <f>S233*H233</f>
        <v>0</v>
      </c>
      <c r="U233" s="41"/>
      <c r="V233" s="41"/>
      <c r="W233" s="41"/>
      <c r="X233" s="41"/>
      <c r="Y233" s="41"/>
      <c r="Z233" s="41"/>
      <c r="AA233" s="41"/>
      <c r="AB233" s="41"/>
      <c r="AC233" s="41"/>
      <c r="AD233" s="41"/>
      <c r="AE233" s="41"/>
      <c r="AR233" s="227" t="s">
        <v>782</v>
      </c>
      <c r="AT233" s="227" t="s">
        <v>310</v>
      </c>
      <c r="AU233" s="227" t="s">
        <v>83</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782</v>
      </c>
      <c r="BM233" s="227" t="s">
        <v>4628</v>
      </c>
    </row>
    <row r="234" s="2" customFormat="1">
      <c r="A234" s="41"/>
      <c r="B234" s="42"/>
      <c r="C234" s="43"/>
      <c r="D234" s="229" t="s">
        <v>317</v>
      </c>
      <c r="E234" s="43"/>
      <c r="F234" s="230" t="s">
        <v>4076</v>
      </c>
      <c r="G234" s="43"/>
      <c r="H234" s="43"/>
      <c r="I234" s="231"/>
      <c r="J234" s="43"/>
      <c r="K234" s="43"/>
      <c r="L234" s="47"/>
      <c r="M234" s="232"/>
      <c r="N234" s="233"/>
      <c r="O234" s="87"/>
      <c r="P234" s="87"/>
      <c r="Q234" s="87"/>
      <c r="R234" s="87"/>
      <c r="S234" s="87"/>
      <c r="T234" s="88"/>
      <c r="U234" s="41"/>
      <c r="V234" s="41"/>
      <c r="W234" s="41"/>
      <c r="X234" s="41"/>
      <c r="Y234" s="41"/>
      <c r="Z234" s="41"/>
      <c r="AA234" s="41"/>
      <c r="AB234" s="41"/>
      <c r="AC234" s="41"/>
      <c r="AD234" s="41"/>
      <c r="AE234" s="41"/>
      <c r="AT234" s="20" t="s">
        <v>317</v>
      </c>
      <c r="AU234" s="20" t="s">
        <v>83</v>
      </c>
    </row>
    <row r="235" s="2" customFormat="1" ht="24.15" customHeight="1">
      <c r="A235" s="41"/>
      <c r="B235" s="42"/>
      <c r="C235" s="216" t="s">
        <v>812</v>
      </c>
      <c r="D235" s="216" t="s">
        <v>310</v>
      </c>
      <c r="E235" s="217" t="s">
        <v>4629</v>
      </c>
      <c r="F235" s="218" t="s">
        <v>4630</v>
      </c>
      <c r="G235" s="219" t="s">
        <v>323</v>
      </c>
      <c r="H235" s="220">
        <v>2</v>
      </c>
      <c r="I235" s="221"/>
      <c r="J235" s="222">
        <f>ROUND(I235*H235,2)</f>
        <v>0</v>
      </c>
      <c r="K235" s="218" t="s">
        <v>314</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4631</v>
      </c>
      <c r="AT235" s="227" t="s">
        <v>310</v>
      </c>
      <c r="AU235" s="227" t="s">
        <v>83</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4631</v>
      </c>
      <c r="BM235" s="227" t="s">
        <v>4632</v>
      </c>
    </row>
    <row r="236" s="2" customFormat="1">
      <c r="A236" s="41"/>
      <c r="B236" s="42"/>
      <c r="C236" s="43"/>
      <c r="D236" s="229" t="s">
        <v>317</v>
      </c>
      <c r="E236" s="43"/>
      <c r="F236" s="230" t="s">
        <v>4633</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83</v>
      </c>
    </row>
    <row r="237" s="2" customFormat="1" ht="33" customHeight="1">
      <c r="A237" s="41"/>
      <c r="B237" s="42"/>
      <c r="C237" s="216" t="s">
        <v>1754</v>
      </c>
      <c r="D237" s="216" t="s">
        <v>310</v>
      </c>
      <c r="E237" s="217" t="s">
        <v>4634</v>
      </c>
      <c r="F237" s="218" t="s">
        <v>4635</v>
      </c>
      <c r="G237" s="219" t="s">
        <v>323</v>
      </c>
      <c r="H237" s="220">
        <v>1</v>
      </c>
      <c r="I237" s="221"/>
      <c r="J237" s="222">
        <f>ROUND(I237*H237,2)</f>
        <v>0</v>
      </c>
      <c r="K237" s="218" t="s">
        <v>314</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4631</v>
      </c>
      <c r="AT237" s="227" t="s">
        <v>310</v>
      </c>
      <c r="AU237" s="227" t="s">
        <v>83</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4631</v>
      </c>
      <c r="BM237" s="227" t="s">
        <v>4636</v>
      </c>
    </row>
    <row r="238" s="2" customFormat="1">
      <c r="A238" s="41"/>
      <c r="B238" s="42"/>
      <c r="C238" s="43"/>
      <c r="D238" s="229" t="s">
        <v>317</v>
      </c>
      <c r="E238" s="43"/>
      <c r="F238" s="230" t="s">
        <v>4637</v>
      </c>
      <c r="G238" s="43"/>
      <c r="H238" s="43"/>
      <c r="I238" s="231"/>
      <c r="J238" s="43"/>
      <c r="K238" s="43"/>
      <c r="L238" s="47"/>
      <c r="M238" s="232"/>
      <c r="N238" s="233"/>
      <c r="O238" s="87"/>
      <c r="P238" s="87"/>
      <c r="Q238" s="87"/>
      <c r="R238" s="87"/>
      <c r="S238" s="87"/>
      <c r="T238" s="88"/>
      <c r="U238" s="41"/>
      <c r="V238" s="41"/>
      <c r="W238" s="41"/>
      <c r="X238" s="41"/>
      <c r="Y238" s="41"/>
      <c r="Z238" s="41"/>
      <c r="AA238" s="41"/>
      <c r="AB238" s="41"/>
      <c r="AC238" s="41"/>
      <c r="AD238" s="41"/>
      <c r="AE238" s="41"/>
      <c r="AT238" s="20" t="s">
        <v>317</v>
      </c>
      <c r="AU238" s="20" t="s">
        <v>83</v>
      </c>
    </row>
    <row r="239" s="2" customFormat="1" ht="37.8" customHeight="1">
      <c r="A239" s="41"/>
      <c r="B239" s="42"/>
      <c r="C239" s="216" t="s">
        <v>816</v>
      </c>
      <c r="D239" s="216" t="s">
        <v>310</v>
      </c>
      <c r="E239" s="217" t="s">
        <v>4638</v>
      </c>
      <c r="F239" s="218" t="s">
        <v>4639</v>
      </c>
      <c r="G239" s="219" t="s">
        <v>881</v>
      </c>
      <c r="H239" s="220">
        <v>16</v>
      </c>
      <c r="I239" s="221"/>
      <c r="J239" s="222">
        <f>ROUND(I239*H239,2)</f>
        <v>0</v>
      </c>
      <c r="K239" s="218" t="s">
        <v>19</v>
      </c>
      <c r="L239" s="47"/>
      <c r="M239" s="223" t="s">
        <v>19</v>
      </c>
      <c r="N239" s="224"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4640</v>
      </c>
      <c r="AT239" s="227" t="s">
        <v>310</v>
      </c>
      <c r="AU239" s="227" t="s">
        <v>83</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4640</v>
      </c>
      <c r="BM239" s="227" t="s">
        <v>4641</v>
      </c>
    </row>
    <row r="240" s="2" customFormat="1">
      <c r="A240" s="41"/>
      <c r="B240" s="42"/>
      <c r="C240" s="43"/>
      <c r="D240" s="236" t="s">
        <v>4125</v>
      </c>
      <c r="E240" s="43"/>
      <c r="F240" s="292" t="s">
        <v>4642</v>
      </c>
      <c r="G240" s="43"/>
      <c r="H240" s="43"/>
      <c r="I240" s="231"/>
      <c r="J240" s="43"/>
      <c r="K240" s="43"/>
      <c r="L240" s="47"/>
      <c r="M240" s="232"/>
      <c r="N240" s="233"/>
      <c r="O240" s="87"/>
      <c r="P240" s="87"/>
      <c r="Q240" s="87"/>
      <c r="R240" s="87"/>
      <c r="S240" s="87"/>
      <c r="T240" s="88"/>
      <c r="U240" s="41"/>
      <c r="V240" s="41"/>
      <c r="W240" s="41"/>
      <c r="X240" s="41"/>
      <c r="Y240" s="41"/>
      <c r="Z240" s="41"/>
      <c r="AA240" s="41"/>
      <c r="AB240" s="41"/>
      <c r="AC240" s="41"/>
      <c r="AD240" s="41"/>
      <c r="AE240" s="41"/>
      <c r="AT240" s="20" t="s">
        <v>4125</v>
      </c>
      <c r="AU240" s="20" t="s">
        <v>83</v>
      </c>
    </row>
    <row r="241" s="2" customFormat="1" ht="16.5" customHeight="1">
      <c r="A241" s="41"/>
      <c r="B241" s="42"/>
      <c r="C241" s="216" t="s">
        <v>1762</v>
      </c>
      <c r="D241" s="216" t="s">
        <v>310</v>
      </c>
      <c r="E241" s="217" t="s">
        <v>4643</v>
      </c>
      <c r="F241" s="218" t="s">
        <v>4644</v>
      </c>
      <c r="G241" s="219" t="s">
        <v>881</v>
      </c>
      <c r="H241" s="220">
        <v>16</v>
      </c>
      <c r="I241" s="221"/>
      <c r="J241" s="222">
        <f>ROUND(I241*H241,2)</f>
        <v>0</v>
      </c>
      <c r="K241" s="218" t="s">
        <v>19</v>
      </c>
      <c r="L241" s="47"/>
      <c r="M241" s="223" t="s">
        <v>19</v>
      </c>
      <c r="N241" s="224" t="s">
        <v>47</v>
      </c>
      <c r="O241" s="87"/>
      <c r="P241" s="225">
        <f>O241*H241</f>
        <v>0</v>
      </c>
      <c r="Q241" s="225">
        <v>0</v>
      </c>
      <c r="R241" s="225">
        <f>Q241*H241</f>
        <v>0</v>
      </c>
      <c r="S241" s="225">
        <v>0</v>
      </c>
      <c r="T241" s="226">
        <f>S241*H241</f>
        <v>0</v>
      </c>
      <c r="U241" s="41"/>
      <c r="V241" s="41"/>
      <c r="W241" s="41"/>
      <c r="X241" s="41"/>
      <c r="Y241" s="41"/>
      <c r="Z241" s="41"/>
      <c r="AA241" s="41"/>
      <c r="AB241" s="41"/>
      <c r="AC241" s="41"/>
      <c r="AD241" s="41"/>
      <c r="AE241" s="41"/>
      <c r="AR241" s="227" t="s">
        <v>4640</v>
      </c>
      <c r="AT241" s="227" t="s">
        <v>310</v>
      </c>
      <c r="AU241" s="227" t="s">
        <v>83</v>
      </c>
      <c r="AY241" s="20" t="s">
        <v>308</v>
      </c>
      <c r="BE241" s="228">
        <f>IF(N241="základní",J241,0)</f>
        <v>0</v>
      </c>
      <c r="BF241" s="228">
        <f>IF(N241="snížená",J241,0)</f>
        <v>0</v>
      </c>
      <c r="BG241" s="228">
        <f>IF(N241="zákl. přenesená",J241,0)</f>
        <v>0</v>
      </c>
      <c r="BH241" s="228">
        <f>IF(N241="sníž. přenesená",J241,0)</f>
        <v>0</v>
      </c>
      <c r="BI241" s="228">
        <f>IF(N241="nulová",J241,0)</f>
        <v>0</v>
      </c>
      <c r="BJ241" s="20" t="s">
        <v>83</v>
      </c>
      <c r="BK241" s="228">
        <f>ROUND(I241*H241,2)</f>
        <v>0</v>
      </c>
      <c r="BL241" s="20" t="s">
        <v>4640</v>
      </c>
      <c r="BM241" s="227" t="s">
        <v>4645</v>
      </c>
    </row>
    <row r="242" s="2" customFormat="1">
      <c r="A242" s="41"/>
      <c r="B242" s="42"/>
      <c r="C242" s="43"/>
      <c r="D242" s="236" t="s">
        <v>4125</v>
      </c>
      <c r="E242" s="43"/>
      <c r="F242" s="292" t="s">
        <v>4646</v>
      </c>
      <c r="G242" s="43"/>
      <c r="H242" s="43"/>
      <c r="I242" s="231"/>
      <c r="J242" s="43"/>
      <c r="K242" s="43"/>
      <c r="L242" s="47"/>
      <c r="M242" s="232"/>
      <c r="N242" s="233"/>
      <c r="O242" s="87"/>
      <c r="P242" s="87"/>
      <c r="Q242" s="87"/>
      <c r="R242" s="87"/>
      <c r="S242" s="87"/>
      <c r="T242" s="88"/>
      <c r="U242" s="41"/>
      <c r="V242" s="41"/>
      <c r="W242" s="41"/>
      <c r="X242" s="41"/>
      <c r="Y242" s="41"/>
      <c r="Z242" s="41"/>
      <c r="AA242" s="41"/>
      <c r="AB242" s="41"/>
      <c r="AC242" s="41"/>
      <c r="AD242" s="41"/>
      <c r="AE242" s="41"/>
      <c r="AT242" s="20" t="s">
        <v>4125</v>
      </c>
      <c r="AU242" s="20" t="s">
        <v>83</v>
      </c>
    </row>
    <row r="243" s="2" customFormat="1" ht="16.5" customHeight="1">
      <c r="A243" s="41"/>
      <c r="B243" s="42"/>
      <c r="C243" s="216" t="s">
        <v>822</v>
      </c>
      <c r="D243" s="216" t="s">
        <v>310</v>
      </c>
      <c r="E243" s="217" t="s">
        <v>4647</v>
      </c>
      <c r="F243" s="218" t="s">
        <v>4648</v>
      </c>
      <c r="G243" s="219" t="s">
        <v>881</v>
      </c>
      <c r="H243" s="220">
        <v>16</v>
      </c>
      <c r="I243" s="221"/>
      <c r="J243" s="222">
        <f>ROUND(I243*H243,2)</f>
        <v>0</v>
      </c>
      <c r="K243" s="218" t="s">
        <v>19</v>
      </c>
      <c r="L243" s="47"/>
      <c r="M243" s="223" t="s">
        <v>19</v>
      </c>
      <c r="N243" s="224" t="s">
        <v>47</v>
      </c>
      <c r="O243" s="87"/>
      <c r="P243" s="225">
        <f>O243*H243</f>
        <v>0</v>
      </c>
      <c r="Q243" s="225">
        <v>0</v>
      </c>
      <c r="R243" s="225">
        <f>Q243*H243</f>
        <v>0</v>
      </c>
      <c r="S243" s="225">
        <v>0</v>
      </c>
      <c r="T243" s="226">
        <f>S243*H243</f>
        <v>0</v>
      </c>
      <c r="U243" s="41"/>
      <c r="V243" s="41"/>
      <c r="W243" s="41"/>
      <c r="X243" s="41"/>
      <c r="Y243" s="41"/>
      <c r="Z243" s="41"/>
      <c r="AA243" s="41"/>
      <c r="AB243" s="41"/>
      <c r="AC243" s="41"/>
      <c r="AD243" s="41"/>
      <c r="AE243" s="41"/>
      <c r="AR243" s="227" t="s">
        <v>4631</v>
      </c>
      <c r="AT243" s="227" t="s">
        <v>310</v>
      </c>
      <c r="AU243" s="227" t="s">
        <v>83</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4631</v>
      </c>
      <c r="BM243" s="227" t="s">
        <v>4649</v>
      </c>
    </row>
    <row r="244" s="2" customFormat="1" ht="16.5" customHeight="1">
      <c r="A244" s="41"/>
      <c r="B244" s="42"/>
      <c r="C244" s="216" t="s">
        <v>1765</v>
      </c>
      <c r="D244" s="216" t="s">
        <v>310</v>
      </c>
      <c r="E244" s="217" t="s">
        <v>4650</v>
      </c>
      <c r="F244" s="218" t="s">
        <v>4651</v>
      </c>
      <c r="G244" s="219" t="s">
        <v>323</v>
      </c>
      <c r="H244" s="220">
        <v>1</v>
      </c>
      <c r="I244" s="221"/>
      <c r="J244" s="222">
        <f>ROUND(I244*H244,2)</f>
        <v>0</v>
      </c>
      <c r="K244" s="218" t="s">
        <v>19</v>
      </c>
      <c r="L244" s="47"/>
      <c r="M244" s="293" t="s">
        <v>19</v>
      </c>
      <c r="N244" s="294" t="s">
        <v>47</v>
      </c>
      <c r="O244" s="272"/>
      <c r="P244" s="295">
        <f>O244*H244</f>
        <v>0</v>
      </c>
      <c r="Q244" s="295">
        <v>0</v>
      </c>
      <c r="R244" s="295">
        <f>Q244*H244</f>
        <v>0</v>
      </c>
      <c r="S244" s="295">
        <v>0</v>
      </c>
      <c r="T244" s="296">
        <f>S244*H244</f>
        <v>0</v>
      </c>
      <c r="U244" s="41"/>
      <c r="V244" s="41"/>
      <c r="W244" s="41"/>
      <c r="X244" s="41"/>
      <c r="Y244" s="41"/>
      <c r="Z244" s="41"/>
      <c r="AA244" s="41"/>
      <c r="AB244" s="41"/>
      <c r="AC244" s="41"/>
      <c r="AD244" s="41"/>
      <c r="AE244" s="41"/>
      <c r="AR244" s="227" t="s">
        <v>4640</v>
      </c>
      <c r="AT244" s="227" t="s">
        <v>310</v>
      </c>
      <c r="AU244" s="227" t="s">
        <v>83</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4640</v>
      </c>
      <c r="BM244" s="227" t="s">
        <v>4652</v>
      </c>
    </row>
    <row r="245" s="2" customFormat="1" ht="6.96" customHeight="1">
      <c r="A245" s="41"/>
      <c r="B245" s="62"/>
      <c r="C245" s="63"/>
      <c r="D245" s="63"/>
      <c r="E245" s="63"/>
      <c r="F245" s="63"/>
      <c r="G245" s="63"/>
      <c r="H245" s="63"/>
      <c r="I245" s="63"/>
      <c r="J245" s="63"/>
      <c r="K245" s="63"/>
      <c r="L245" s="47"/>
      <c r="M245" s="41"/>
      <c r="O245" s="41"/>
      <c r="P245" s="41"/>
      <c r="Q245" s="41"/>
      <c r="R245" s="41"/>
      <c r="S245" s="41"/>
      <c r="T245" s="41"/>
      <c r="U245" s="41"/>
      <c r="V245" s="41"/>
      <c r="W245" s="41"/>
      <c r="X245" s="41"/>
      <c r="Y245" s="41"/>
      <c r="Z245" s="41"/>
      <c r="AA245" s="41"/>
      <c r="AB245" s="41"/>
      <c r="AC245" s="41"/>
      <c r="AD245" s="41"/>
      <c r="AE245" s="41"/>
    </row>
  </sheetData>
  <sheetProtection sheet="1" autoFilter="0" formatColumns="0" formatRows="0" objects="1" scenarios="1" spinCount="100000" saltValue="zTMIc9GndDw1ICZA8iq06mzDzJp0hnmaN4BKEUe2rm0QOh5Tn7KxmSuZPJqRt6bWMymB+0wvsVMHGwfQdR9pIg==" hashValue="QcYk5Pg4fW43Zm3ouWpL4AD0Oo/j+1mIOJU+TKCWIntr573ZS/HcUXeDCPmNVUhhKfDl4ZMKQ6zKeEyQ2TZN2w==" algorithmName="SHA-512" password="CC35"/>
  <autoFilter ref="C93:K2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41721212"/>
    <hyperlink ref="F119" r:id="rId2" display="https://podminky.urs.cz/item/CS_URS_2024_02/167111101"/>
    <hyperlink ref="F121" r:id="rId3" display="https://podminky.urs.cz/item/CS_URS_2024_02/171251201"/>
    <hyperlink ref="F123" r:id="rId4" display="https://podminky.urs.cz/item/CS_URS_2024_02/460161172"/>
    <hyperlink ref="F125" r:id="rId5" display="https://podminky.urs.cz/item/CS_URS_2024_02/460161173"/>
    <hyperlink ref="F127" r:id="rId6" display="https://podminky.urs.cz/item/CS_URS_2024_02/460161322"/>
    <hyperlink ref="F129" r:id="rId7" display="https://podminky.urs.cz/item/CS_URS_2024_02/460161323"/>
    <hyperlink ref="F131" r:id="rId8" display="https://podminky.urs.cz/item/CS_URS_2024_02/460431152"/>
    <hyperlink ref="F133" r:id="rId9" display="https://podminky.urs.cz/item/CS_URS_2024_02/460431153"/>
    <hyperlink ref="F135" r:id="rId10" display="https://podminky.urs.cz/item/CS_URS_2024_02/460431292"/>
    <hyperlink ref="F137" r:id="rId11" display="https://podminky.urs.cz/item/CS_URS_2024_02/460431293"/>
    <hyperlink ref="F139" r:id="rId12" display="https://podminky.urs.cz/item/CS_URS_2024_02/460641122"/>
    <hyperlink ref="F141" r:id="rId13" display="https://podminky.urs.cz/item/CS_URS_2024_02/460641126"/>
    <hyperlink ref="F144" r:id="rId14" display="https://podminky.urs.cz/item/CS_URS_2024_02/460641221"/>
    <hyperlink ref="F146" r:id="rId15" display="https://podminky.urs.cz/item/CS_URS_2024_02/460661512"/>
    <hyperlink ref="F148" r:id="rId16" display="https://podminky.urs.cz/item/CS_URS_2024_02/468051121"/>
    <hyperlink ref="F153" r:id="rId17" display="https://podminky.urs.cz/item/CS_URS_2024_02/210812011"/>
    <hyperlink ref="F157" r:id="rId18" display="https://podminky.urs.cz/item/CS_URS_2024_02/741128002"/>
    <hyperlink ref="F159" r:id="rId19" display="https://podminky.urs.cz/item/CS_URS_2024_02/741210001"/>
    <hyperlink ref="F162" r:id="rId20" display="https://podminky.urs.cz/item/CS_URS_2024_02/741210831"/>
    <hyperlink ref="F168" r:id="rId21" display="https://podminky.urs.cz/item/CS_URS_2024_02/210040011"/>
    <hyperlink ref="F177" r:id="rId22" display="https://podminky.urs.cz/item/CS_URS_2024_02/210050841"/>
    <hyperlink ref="F180" r:id="rId23" display="https://podminky.urs.cz/item/CS_URS_2024_02/210203901"/>
    <hyperlink ref="F182" r:id="rId24" display="https://podminky.urs.cz/item/CS_URS_2024_02/210204103"/>
    <hyperlink ref="F185" r:id="rId25" display="https://podminky.urs.cz/item/CS_URS_2024_02/210204107"/>
    <hyperlink ref="F188" r:id="rId26" display="https://podminky.urs.cz/item/CS_URS_2024_02/210204109"/>
    <hyperlink ref="F191" r:id="rId27" display="https://podminky.urs.cz/item/CS_URS_2024_02/210220301"/>
    <hyperlink ref="F193" r:id="rId28" display="https://podminky.urs.cz/item/CS_URS_2024_02/210292011"/>
    <hyperlink ref="F197" r:id="rId29" display="https://podminky.urs.cz/item/CS_URS_2024_02/210902013"/>
    <hyperlink ref="F204" r:id="rId30" display="https://podminky.urs.cz/item/CS_URS_2024_02/210101229"/>
    <hyperlink ref="F209" r:id="rId31" display="https://podminky.urs.cz/item/CS_URS_2024_02/218202013"/>
    <hyperlink ref="F211" r:id="rId32" display="https://podminky.urs.cz/item/CS_URS_2024_02/218204103"/>
    <hyperlink ref="F213" r:id="rId33" display="https://podminky.urs.cz/item/CS_URS_2024_02/218204105"/>
    <hyperlink ref="F215" r:id="rId34" display="https://podminky.urs.cz/item/CS_URS_2024_02/218204107"/>
    <hyperlink ref="F217" r:id="rId35" display="https://podminky.urs.cz/item/CS_URS_2024_02/218204109"/>
    <hyperlink ref="F219" r:id="rId36" display="https://podminky.urs.cz/item/CS_URS_2024_02/460791114"/>
    <hyperlink ref="F222" r:id="rId37" display="https://podminky.urs.cz/item/CS_URS_2024_02/460791213"/>
    <hyperlink ref="F225" r:id="rId38" display="https://podminky.urs.cz/item/CS_URS_2024_02/741410071"/>
    <hyperlink ref="F234" r:id="rId39" display="https://podminky.urs.cz/item/CS_URS_2024_02/460010025"/>
    <hyperlink ref="F236" r:id="rId40" display="https://podminky.urs.cz/item/CS_URS_2024_02/741810003"/>
    <hyperlink ref="F238" r:id="rId41" display="https://podminky.urs.cz/item/CS_URS_2024_02/741810011"/>
  </hyperlinks>
  <pageMargins left="0.39375" right="0.39375" top="0.39375" bottom="0.39375" header="0" footer="0"/>
  <pageSetup paperSize="9" orientation="landscape" blackAndWhite="1" fitToHeight="100"/>
  <headerFooter>
    <oddFooter>&amp;CStrana &amp;P z &amp;N</oddFooter>
  </headerFooter>
  <drawing r:id="rId4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4653</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
        <v>19</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
        <v>39</v>
      </c>
      <c r="F17" s="41"/>
      <c r="G17" s="41"/>
      <c r="H17" s="41"/>
      <c r="I17" s="146" t="s">
        <v>29</v>
      </c>
      <c r="J17" s="136" t="s">
        <v>19</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39</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19</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39</v>
      </c>
      <c r="F26" s="41"/>
      <c r="G26" s="41"/>
      <c r="H26" s="41"/>
      <c r="I26" s="146" t="s">
        <v>29</v>
      </c>
      <c r="J26" s="136" t="s">
        <v>19</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ROUND((SUM(BE94:BE233)),  2)</f>
        <v>0</v>
      </c>
      <c r="G35" s="41"/>
      <c r="H35" s="41"/>
      <c r="I35" s="161">
        <v>0.20999999999999999</v>
      </c>
      <c r="J35" s="160">
        <f>ROUND(((SUM(BE94:BE233))*I35),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ROUND((SUM(BF94:BF233)),  2)</f>
        <v>0</v>
      </c>
      <c r="G36" s="41"/>
      <c r="H36" s="41"/>
      <c r="I36" s="161">
        <v>0.12</v>
      </c>
      <c r="J36" s="160">
        <f>ROUND(((SUM(BF94:BF233))*I36),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ROUND((SUM(BG94:BG233)),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ROUND((SUM(BH94:BH233)),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ROUND((SUM(BI94:BI233)),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452 - Areálové osvětlení</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33</v>
      </c>
      <c r="J58" s="39" t="str">
        <f>E23</f>
        <v xml:space="preserve">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439</v>
      </c>
      <c r="E66" s="186"/>
      <c r="F66" s="186"/>
      <c r="G66" s="186"/>
      <c r="H66" s="186"/>
      <c r="I66" s="186"/>
      <c r="J66" s="187">
        <f>J109</f>
        <v>0</v>
      </c>
      <c r="K66" s="128"/>
      <c r="L66" s="188"/>
      <c r="S66" s="10"/>
      <c r="T66" s="10"/>
      <c r="U66" s="10"/>
      <c r="V66" s="10"/>
      <c r="W66" s="10"/>
      <c r="X66" s="10"/>
      <c r="Y66" s="10"/>
      <c r="Z66" s="10"/>
      <c r="AA66" s="10"/>
      <c r="AB66" s="10"/>
      <c r="AC66" s="10"/>
      <c r="AD66" s="10"/>
      <c r="AE66" s="10"/>
    </row>
    <row r="67" s="10" customFormat="1" ht="14.88" customHeight="1">
      <c r="A67" s="10"/>
      <c r="B67" s="184"/>
      <c r="C67" s="128"/>
      <c r="D67" s="185" t="s">
        <v>4358</v>
      </c>
      <c r="E67" s="186"/>
      <c r="F67" s="186"/>
      <c r="G67" s="186"/>
      <c r="H67" s="186"/>
      <c r="I67" s="186"/>
      <c r="J67" s="187">
        <f>J112</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J152</f>
        <v>0</v>
      </c>
      <c r="K68" s="179"/>
      <c r="L68" s="183"/>
      <c r="S68" s="9"/>
      <c r="T68" s="9"/>
      <c r="U68" s="9"/>
      <c r="V68" s="9"/>
      <c r="W68" s="9"/>
      <c r="X68" s="9"/>
      <c r="Y68" s="9"/>
      <c r="Z68" s="9"/>
      <c r="AA68" s="9"/>
      <c r="AB68" s="9"/>
      <c r="AC68" s="9"/>
      <c r="AD68" s="9"/>
      <c r="AE68" s="9"/>
    </row>
    <row r="69" s="10" customFormat="1" ht="19.92" customHeight="1">
      <c r="A69" s="10"/>
      <c r="B69" s="184"/>
      <c r="C69" s="128"/>
      <c r="D69" s="185" t="s">
        <v>4359</v>
      </c>
      <c r="E69" s="186"/>
      <c r="F69" s="186"/>
      <c r="G69" s="186"/>
      <c r="H69" s="186"/>
      <c r="I69" s="186"/>
      <c r="J69" s="187">
        <f>J153</f>
        <v>0</v>
      </c>
      <c r="K69" s="128"/>
      <c r="L69" s="188"/>
      <c r="S69" s="10"/>
      <c r="T69" s="10"/>
      <c r="U69" s="10"/>
      <c r="V69" s="10"/>
      <c r="W69" s="10"/>
      <c r="X69" s="10"/>
      <c r="Y69" s="10"/>
      <c r="Z69" s="10"/>
      <c r="AA69" s="10"/>
      <c r="AB69" s="10"/>
      <c r="AC69" s="10"/>
      <c r="AD69" s="10"/>
      <c r="AE69" s="10"/>
    </row>
    <row r="70" s="9" customFormat="1" ht="24.96" customHeight="1">
      <c r="A70" s="9"/>
      <c r="B70" s="178"/>
      <c r="C70" s="179"/>
      <c r="D70" s="180" t="s">
        <v>1074</v>
      </c>
      <c r="E70" s="181"/>
      <c r="F70" s="181"/>
      <c r="G70" s="181"/>
      <c r="H70" s="181"/>
      <c r="I70" s="181"/>
      <c r="J70" s="182">
        <f>J165</f>
        <v>0</v>
      </c>
      <c r="K70" s="179"/>
      <c r="L70" s="183"/>
      <c r="S70" s="9"/>
      <c r="T70" s="9"/>
      <c r="U70" s="9"/>
      <c r="V70" s="9"/>
      <c r="W70" s="9"/>
      <c r="X70" s="9"/>
      <c r="Y70" s="9"/>
      <c r="Z70" s="9"/>
      <c r="AA70" s="9"/>
      <c r="AB70" s="9"/>
      <c r="AC70" s="9"/>
      <c r="AD70" s="9"/>
      <c r="AE70" s="9"/>
    </row>
    <row r="71" s="10" customFormat="1" ht="19.92" customHeight="1">
      <c r="A71" s="10"/>
      <c r="B71" s="184"/>
      <c r="C71" s="128"/>
      <c r="D71" s="185" t="s">
        <v>1075</v>
      </c>
      <c r="E71" s="186"/>
      <c r="F71" s="186"/>
      <c r="G71" s="186"/>
      <c r="H71" s="186"/>
      <c r="I71" s="186"/>
      <c r="J71" s="187">
        <f>J166</f>
        <v>0</v>
      </c>
      <c r="K71" s="128"/>
      <c r="L71" s="188"/>
      <c r="S71" s="10"/>
      <c r="T71" s="10"/>
      <c r="U71" s="10"/>
      <c r="V71" s="10"/>
      <c r="W71" s="10"/>
      <c r="X71" s="10"/>
      <c r="Y71" s="10"/>
      <c r="Z71" s="10"/>
      <c r="AA71" s="10"/>
      <c r="AB71" s="10"/>
      <c r="AC71" s="10"/>
      <c r="AD71" s="10"/>
      <c r="AE71" s="10"/>
    </row>
    <row r="72" s="9" customFormat="1" ht="24.96" customHeight="1">
      <c r="A72" s="9"/>
      <c r="B72" s="178"/>
      <c r="C72" s="179"/>
      <c r="D72" s="180" t="s">
        <v>4360</v>
      </c>
      <c r="E72" s="181"/>
      <c r="F72" s="181"/>
      <c r="G72" s="181"/>
      <c r="H72" s="181"/>
      <c r="I72" s="181"/>
      <c r="J72" s="182">
        <f>J223</f>
        <v>0</v>
      </c>
      <c r="K72" s="179"/>
      <c r="L72" s="183"/>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452 - Areálové osvětlení</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 xml:space="preserve"> </v>
      </c>
      <c r="G90" s="43"/>
      <c r="H90" s="43"/>
      <c r="I90" s="35" t="s">
        <v>33</v>
      </c>
      <c r="J90" s="39" t="str">
        <f>E23</f>
        <v xml:space="preserve"> </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P95+P152+P165+P223</f>
        <v>0</v>
      </c>
      <c r="Q94" s="99"/>
      <c r="R94" s="197">
        <f>R95+R152+R165+R223</f>
        <v>30.529045600000003</v>
      </c>
      <c r="S94" s="99"/>
      <c r="T94" s="198">
        <f>T95+T152+T165+T223</f>
        <v>4.4000000000000004</v>
      </c>
      <c r="U94" s="41"/>
      <c r="V94" s="41"/>
      <c r="W94" s="41"/>
      <c r="X94" s="41"/>
      <c r="Y94" s="41"/>
      <c r="Z94" s="41"/>
      <c r="AA94" s="41"/>
      <c r="AB94" s="41"/>
      <c r="AC94" s="41"/>
      <c r="AD94" s="41"/>
      <c r="AE94" s="41"/>
      <c r="AT94" s="20" t="s">
        <v>75</v>
      </c>
      <c r="AU94" s="20" t="s">
        <v>290</v>
      </c>
      <c r="BK94" s="199">
        <f>BK95+BK152+BK165+BK223</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P96+P109</f>
        <v>0</v>
      </c>
      <c r="Q95" s="208"/>
      <c r="R95" s="209">
        <f>R96+R109</f>
        <v>29.231865599999999</v>
      </c>
      <c r="S95" s="208"/>
      <c r="T95" s="210">
        <f>T96+T109</f>
        <v>4.4000000000000004</v>
      </c>
      <c r="U95" s="12"/>
      <c r="V95" s="12"/>
      <c r="W95" s="12"/>
      <c r="X95" s="12"/>
      <c r="Y95" s="12"/>
      <c r="Z95" s="12"/>
      <c r="AA95" s="12"/>
      <c r="AB95" s="12"/>
      <c r="AC95" s="12"/>
      <c r="AD95" s="12"/>
      <c r="AE95" s="12"/>
      <c r="AR95" s="211" t="s">
        <v>83</v>
      </c>
      <c r="AT95" s="212" t="s">
        <v>75</v>
      </c>
      <c r="AU95" s="212" t="s">
        <v>76</v>
      </c>
      <c r="AY95" s="211" t="s">
        <v>308</v>
      </c>
      <c r="BK95" s="213">
        <f>BK96+BK109</f>
        <v>0</v>
      </c>
    </row>
    <row r="96" s="12" customFormat="1" ht="22.8" customHeight="1">
      <c r="A96" s="12"/>
      <c r="B96" s="200"/>
      <c r="C96" s="201"/>
      <c r="D96" s="202" t="s">
        <v>75</v>
      </c>
      <c r="E96" s="214" t="s">
        <v>83</v>
      </c>
      <c r="F96" s="214" t="s">
        <v>309</v>
      </c>
      <c r="G96" s="201"/>
      <c r="H96" s="201"/>
      <c r="I96" s="204"/>
      <c r="J96" s="215">
        <f>BK96</f>
        <v>0</v>
      </c>
      <c r="K96" s="201"/>
      <c r="L96" s="206"/>
      <c r="M96" s="207"/>
      <c r="N96" s="208"/>
      <c r="O96" s="208"/>
      <c r="P96" s="209">
        <f>SUM(P97:P108)</f>
        <v>0</v>
      </c>
      <c r="Q96" s="208"/>
      <c r="R96" s="209">
        <f>SUM(R97:R108)</f>
        <v>0</v>
      </c>
      <c r="S96" s="208"/>
      <c r="T96" s="210">
        <f>SUM(T97:T108)</f>
        <v>0</v>
      </c>
      <c r="U96" s="12"/>
      <c r="V96" s="12"/>
      <c r="W96" s="12"/>
      <c r="X96" s="12"/>
      <c r="Y96" s="12"/>
      <c r="Z96" s="12"/>
      <c r="AA96" s="12"/>
      <c r="AB96" s="12"/>
      <c r="AC96" s="12"/>
      <c r="AD96" s="12"/>
      <c r="AE96" s="12"/>
      <c r="AR96" s="211" t="s">
        <v>83</v>
      </c>
      <c r="AT96" s="212" t="s">
        <v>75</v>
      </c>
      <c r="AU96" s="212" t="s">
        <v>83</v>
      </c>
      <c r="AY96" s="211" t="s">
        <v>308</v>
      </c>
      <c r="BK96" s="213">
        <f>SUM(BK97:BK108)</f>
        <v>0</v>
      </c>
    </row>
    <row r="97" s="2" customFormat="1" ht="16.5" customHeight="1">
      <c r="A97" s="41"/>
      <c r="B97" s="42"/>
      <c r="C97" s="216" t="s">
        <v>83</v>
      </c>
      <c r="D97" s="216" t="s">
        <v>310</v>
      </c>
      <c r="E97" s="217" t="s">
        <v>4366</v>
      </c>
      <c r="F97" s="218" t="s">
        <v>4367</v>
      </c>
      <c r="G97" s="219" t="s">
        <v>493</v>
      </c>
      <c r="H97" s="220">
        <v>23.739999999999998</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4654</v>
      </c>
    </row>
    <row r="98" s="2" customFormat="1">
      <c r="A98" s="41"/>
      <c r="B98" s="42"/>
      <c r="C98" s="43"/>
      <c r="D98" s="236" t="s">
        <v>4125</v>
      </c>
      <c r="E98" s="43"/>
      <c r="F98" s="292" t="s">
        <v>4369</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4125</v>
      </c>
      <c r="AU98" s="20" t="s">
        <v>85</v>
      </c>
    </row>
    <row r="99" s="2" customFormat="1" ht="16.5" customHeight="1">
      <c r="A99" s="41"/>
      <c r="B99" s="42"/>
      <c r="C99" s="216" t="s">
        <v>85</v>
      </c>
      <c r="D99" s="216" t="s">
        <v>310</v>
      </c>
      <c r="E99" s="217" t="s">
        <v>4370</v>
      </c>
      <c r="F99" s="218" t="s">
        <v>4371</v>
      </c>
      <c r="G99" s="219" t="s">
        <v>493</v>
      </c>
      <c r="H99" s="220">
        <v>3.6000000000000001</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4655</v>
      </c>
    </row>
    <row r="100" s="2" customFormat="1">
      <c r="A100" s="41"/>
      <c r="B100" s="42"/>
      <c r="C100" s="43"/>
      <c r="D100" s="236" t="s">
        <v>4125</v>
      </c>
      <c r="E100" s="43"/>
      <c r="F100" s="292" t="s">
        <v>4373</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4125</v>
      </c>
      <c r="AU100" s="20" t="s">
        <v>85</v>
      </c>
    </row>
    <row r="101" s="2" customFormat="1" ht="16.5" customHeight="1">
      <c r="A101" s="41"/>
      <c r="B101" s="42"/>
      <c r="C101" s="216" t="s">
        <v>150</v>
      </c>
      <c r="D101" s="216" t="s">
        <v>310</v>
      </c>
      <c r="E101" s="217" t="s">
        <v>4374</v>
      </c>
      <c r="F101" s="218" t="s">
        <v>4375</v>
      </c>
      <c r="G101" s="219" t="s">
        <v>493</v>
      </c>
      <c r="H101" s="220">
        <v>0.10000000000000001</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4656</v>
      </c>
    </row>
    <row r="102" s="2" customFormat="1">
      <c r="A102" s="41"/>
      <c r="B102" s="42"/>
      <c r="C102" s="43"/>
      <c r="D102" s="236" t="s">
        <v>4125</v>
      </c>
      <c r="E102" s="43"/>
      <c r="F102" s="292" t="s">
        <v>4377</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4125</v>
      </c>
      <c r="AU102" s="20" t="s">
        <v>85</v>
      </c>
    </row>
    <row r="103" s="2" customFormat="1" ht="16.5" customHeight="1">
      <c r="A103" s="41"/>
      <c r="B103" s="42"/>
      <c r="C103" s="216" t="s">
        <v>315</v>
      </c>
      <c r="D103" s="216" t="s">
        <v>310</v>
      </c>
      <c r="E103" s="217" t="s">
        <v>4378</v>
      </c>
      <c r="F103" s="218" t="s">
        <v>4379</v>
      </c>
      <c r="G103" s="219" t="s">
        <v>493</v>
      </c>
      <c r="H103" s="220">
        <v>0.10000000000000001</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4657</v>
      </c>
    </row>
    <row r="104" s="2" customFormat="1">
      <c r="A104" s="41"/>
      <c r="B104" s="42"/>
      <c r="C104" s="43"/>
      <c r="D104" s="236" t="s">
        <v>4125</v>
      </c>
      <c r="E104" s="43"/>
      <c r="F104" s="292" t="s">
        <v>4381</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4125</v>
      </c>
      <c r="AU104" s="20" t="s">
        <v>85</v>
      </c>
    </row>
    <row r="105" s="2" customFormat="1" ht="16.5" customHeight="1">
      <c r="A105" s="41"/>
      <c r="B105" s="42"/>
      <c r="C105" s="216" t="s">
        <v>336</v>
      </c>
      <c r="D105" s="216" t="s">
        <v>310</v>
      </c>
      <c r="E105" s="217" t="s">
        <v>4382</v>
      </c>
      <c r="F105" s="218" t="s">
        <v>4383</v>
      </c>
      <c r="G105" s="219" t="s">
        <v>493</v>
      </c>
      <c r="H105" s="220">
        <v>0.10000000000000001</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4658</v>
      </c>
    </row>
    <row r="106" s="2" customFormat="1">
      <c r="A106" s="41"/>
      <c r="B106" s="42"/>
      <c r="C106" s="43"/>
      <c r="D106" s="236" t="s">
        <v>4125</v>
      </c>
      <c r="E106" s="43"/>
      <c r="F106" s="292" t="s">
        <v>4385</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4125</v>
      </c>
      <c r="AU106" s="20" t="s">
        <v>85</v>
      </c>
    </row>
    <row r="107" s="2" customFormat="1" ht="24.15" customHeight="1">
      <c r="A107" s="41"/>
      <c r="B107" s="42"/>
      <c r="C107" s="216" t="s">
        <v>342</v>
      </c>
      <c r="D107" s="216" t="s">
        <v>310</v>
      </c>
      <c r="E107" s="217" t="s">
        <v>4386</v>
      </c>
      <c r="F107" s="218" t="s">
        <v>4387</v>
      </c>
      <c r="G107" s="219" t="s">
        <v>313</v>
      </c>
      <c r="H107" s="220">
        <v>92</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4659</v>
      </c>
    </row>
    <row r="108" s="2" customFormat="1">
      <c r="A108" s="41"/>
      <c r="B108" s="42"/>
      <c r="C108" s="43"/>
      <c r="D108" s="236" t="s">
        <v>4125</v>
      </c>
      <c r="E108" s="43"/>
      <c r="F108" s="292" t="s">
        <v>4389</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4125</v>
      </c>
      <c r="AU108" s="20" t="s">
        <v>85</v>
      </c>
    </row>
    <row r="109" s="12" customFormat="1" ht="22.8" customHeight="1">
      <c r="A109" s="12"/>
      <c r="B109" s="200"/>
      <c r="C109" s="201"/>
      <c r="D109" s="202" t="s">
        <v>75</v>
      </c>
      <c r="E109" s="214" t="s">
        <v>518</v>
      </c>
      <c r="F109" s="214" t="s">
        <v>519</v>
      </c>
      <c r="G109" s="201"/>
      <c r="H109" s="201"/>
      <c r="I109" s="204"/>
      <c r="J109" s="215">
        <f>BK109</f>
        <v>0</v>
      </c>
      <c r="K109" s="201"/>
      <c r="L109" s="206"/>
      <c r="M109" s="207"/>
      <c r="N109" s="208"/>
      <c r="O109" s="208"/>
      <c r="P109" s="209">
        <f>P110+P111+P112</f>
        <v>0</v>
      </c>
      <c r="Q109" s="208"/>
      <c r="R109" s="209">
        <f>R110+R111+R112</f>
        <v>29.231865599999999</v>
      </c>
      <c r="S109" s="208"/>
      <c r="T109" s="210">
        <f>T110+T111+T112</f>
        <v>4.4000000000000004</v>
      </c>
      <c r="U109" s="12"/>
      <c r="V109" s="12"/>
      <c r="W109" s="12"/>
      <c r="X109" s="12"/>
      <c r="Y109" s="12"/>
      <c r="Z109" s="12"/>
      <c r="AA109" s="12"/>
      <c r="AB109" s="12"/>
      <c r="AC109" s="12"/>
      <c r="AD109" s="12"/>
      <c r="AE109" s="12"/>
      <c r="AR109" s="211" t="s">
        <v>83</v>
      </c>
      <c r="AT109" s="212" t="s">
        <v>75</v>
      </c>
      <c r="AU109" s="212" t="s">
        <v>83</v>
      </c>
      <c r="AY109" s="211" t="s">
        <v>308</v>
      </c>
      <c r="BK109" s="213">
        <f>BK110+BK111+BK112</f>
        <v>0</v>
      </c>
    </row>
    <row r="110" s="2" customFormat="1" ht="33" customHeight="1">
      <c r="A110" s="41"/>
      <c r="B110" s="42"/>
      <c r="C110" s="216" t="s">
        <v>347</v>
      </c>
      <c r="D110" s="216" t="s">
        <v>310</v>
      </c>
      <c r="E110" s="217" t="s">
        <v>4396</v>
      </c>
      <c r="F110" s="218" t="s">
        <v>4397</v>
      </c>
      <c r="G110" s="219" t="s">
        <v>493</v>
      </c>
      <c r="H110" s="220">
        <v>27.640000000000001</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4660</v>
      </c>
    </row>
    <row r="111" s="2" customFormat="1" ht="37.8" customHeight="1">
      <c r="A111" s="41"/>
      <c r="B111" s="42"/>
      <c r="C111" s="216" t="s">
        <v>352</v>
      </c>
      <c r="D111" s="216" t="s">
        <v>310</v>
      </c>
      <c r="E111" s="217" t="s">
        <v>4399</v>
      </c>
      <c r="F111" s="218" t="s">
        <v>4400</v>
      </c>
      <c r="G111" s="219" t="s">
        <v>493</v>
      </c>
      <c r="H111" s="220">
        <v>315.44</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4661</v>
      </c>
    </row>
    <row r="112" s="12" customFormat="1" ht="20.88" customHeight="1">
      <c r="A112" s="12"/>
      <c r="B112" s="200"/>
      <c r="C112" s="201"/>
      <c r="D112" s="202" t="s">
        <v>75</v>
      </c>
      <c r="E112" s="214" t="s">
        <v>4059</v>
      </c>
      <c r="F112" s="214" t="s">
        <v>4060</v>
      </c>
      <c r="G112" s="201"/>
      <c r="H112" s="201"/>
      <c r="I112" s="204"/>
      <c r="J112" s="215">
        <f>BK112</f>
        <v>0</v>
      </c>
      <c r="K112" s="201"/>
      <c r="L112" s="206"/>
      <c r="M112" s="207"/>
      <c r="N112" s="208"/>
      <c r="O112" s="208"/>
      <c r="P112" s="209">
        <f>SUM(P113:P151)</f>
        <v>0</v>
      </c>
      <c r="Q112" s="208"/>
      <c r="R112" s="209">
        <f>SUM(R113:R151)</f>
        <v>29.231865599999999</v>
      </c>
      <c r="S112" s="208"/>
      <c r="T112" s="210">
        <f>SUM(T113:T151)</f>
        <v>4.4000000000000004</v>
      </c>
      <c r="U112" s="12"/>
      <c r="V112" s="12"/>
      <c r="W112" s="12"/>
      <c r="X112" s="12"/>
      <c r="Y112" s="12"/>
      <c r="Z112" s="12"/>
      <c r="AA112" s="12"/>
      <c r="AB112" s="12"/>
      <c r="AC112" s="12"/>
      <c r="AD112" s="12"/>
      <c r="AE112" s="12"/>
      <c r="AR112" s="211" t="s">
        <v>150</v>
      </c>
      <c r="AT112" s="212" t="s">
        <v>75</v>
      </c>
      <c r="AU112" s="212" t="s">
        <v>85</v>
      </c>
      <c r="AY112" s="211" t="s">
        <v>308</v>
      </c>
      <c r="BK112" s="213">
        <f>SUM(BK113:BK151)</f>
        <v>0</v>
      </c>
    </row>
    <row r="113" s="2" customFormat="1" ht="24.15" customHeight="1">
      <c r="A113" s="41"/>
      <c r="B113" s="42"/>
      <c r="C113" s="216" t="s">
        <v>357</v>
      </c>
      <c r="D113" s="216" t="s">
        <v>310</v>
      </c>
      <c r="E113" s="217" t="s">
        <v>4402</v>
      </c>
      <c r="F113" s="218" t="s">
        <v>4403</v>
      </c>
      <c r="G113" s="219" t="s">
        <v>442</v>
      </c>
      <c r="H113" s="220">
        <v>14.84</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782</v>
      </c>
      <c r="AT113" s="227" t="s">
        <v>310</v>
      </c>
      <c r="AU113" s="227" t="s">
        <v>150</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782</v>
      </c>
      <c r="BM113" s="227" t="s">
        <v>4662</v>
      </c>
    </row>
    <row r="114" s="2" customFormat="1">
      <c r="A114" s="41"/>
      <c r="B114" s="42"/>
      <c r="C114" s="43"/>
      <c r="D114" s="229" t="s">
        <v>317</v>
      </c>
      <c r="E114" s="43"/>
      <c r="F114" s="230" t="s">
        <v>4405</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150</v>
      </c>
    </row>
    <row r="115" s="2" customFormat="1" ht="24.15" customHeight="1">
      <c r="A115" s="41"/>
      <c r="B115" s="42"/>
      <c r="C115" s="216" t="s">
        <v>362</v>
      </c>
      <c r="D115" s="216" t="s">
        <v>310</v>
      </c>
      <c r="E115" s="217" t="s">
        <v>663</v>
      </c>
      <c r="F115" s="218" t="s">
        <v>1234</v>
      </c>
      <c r="G115" s="219" t="s">
        <v>442</v>
      </c>
      <c r="H115" s="220">
        <v>14.84</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782</v>
      </c>
      <c r="AT115" s="227" t="s">
        <v>310</v>
      </c>
      <c r="AU115" s="227" t="s">
        <v>150</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782</v>
      </c>
      <c r="BM115" s="227" t="s">
        <v>4663</v>
      </c>
    </row>
    <row r="116" s="2" customFormat="1">
      <c r="A116" s="41"/>
      <c r="B116" s="42"/>
      <c r="C116" s="43"/>
      <c r="D116" s="229" t="s">
        <v>317</v>
      </c>
      <c r="E116" s="43"/>
      <c r="F116" s="230" t="s">
        <v>665</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150</v>
      </c>
    </row>
    <row r="117" s="2" customFormat="1" ht="33" customHeight="1">
      <c r="A117" s="41"/>
      <c r="B117" s="42"/>
      <c r="C117" s="216" t="s">
        <v>367</v>
      </c>
      <c r="D117" s="216" t="s">
        <v>310</v>
      </c>
      <c r="E117" s="217" t="s">
        <v>4664</v>
      </c>
      <c r="F117" s="218" t="s">
        <v>4665</v>
      </c>
      <c r="G117" s="219" t="s">
        <v>323</v>
      </c>
      <c r="H117" s="220">
        <v>4</v>
      </c>
      <c r="I117" s="221"/>
      <c r="J117" s="222">
        <f>ROUND(I117*H117,2)</f>
        <v>0</v>
      </c>
      <c r="K117" s="218" t="s">
        <v>19</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782</v>
      </c>
      <c r="AT117" s="227" t="s">
        <v>310</v>
      </c>
      <c r="AU117" s="227" t="s">
        <v>150</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782</v>
      </c>
      <c r="BM117" s="227" t="s">
        <v>4666</v>
      </c>
    </row>
    <row r="118" s="2" customFormat="1">
      <c r="A118" s="41"/>
      <c r="B118" s="42"/>
      <c r="C118" s="43"/>
      <c r="D118" s="236" t="s">
        <v>4125</v>
      </c>
      <c r="E118" s="43"/>
      <c r="F118" s="292" t="s">
        <v>4667</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4125</v>
      </c>
      <c r="AU118" s="20" t="s">
        <v>150</v>
      </c>
    </row>
    <row r="119" s="2" customFormat="1" ht="33" customHeight="1">
      <c r="A119" s="41"/>
      <c r="B119" s="42"/>
      <c r="C119" s="216" t="s">
        <v>8</v>
      </c>
      <c r="D119" s="216" t="s">
        <v>310</v>
      </c>
      <c r="E119" s="217" t="s">
        <v>4668</v>
      </c>
      <c r="F119" s="218" t="s">
        <v>4665</v>
      </c>
      <c r="G119" s="219" t="s">
        <v>323</v>
      </c>
      <c r="H119" s="220">
        <v>2</v>
      </c>
      <c r="I119" s="221"/>
      <c r="J119" s="222">
        <f>ROUND(I119*H119,2)</f>
        <v>0</v>
      </c>
      <c r="K119" s="218" t="s">
        <v>19</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782</v>
      </c>
      <c r="AT119" s="227" t="s">
        <v>310</v>
      </c>
      <c r="AU119" s="227" t="s">
        <v>150</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782</v>
      </c>
      <c r="BM119" s="227" t="s">
        <v>4669</v>
      </c>
    </row>
    <row r="120" s="2" customFormat="1">
      <c r="A120" s="41"/>
      <c r="B120" s="42"/>
      <c r="C120" s="43"/>
      <c r="D120" s="236" t="s">
        <v>4125</v>
      </c>
      <c r="E120" s="43"/>
      <c r="F120" s="292" t="s">
        <v>4667</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4125</v>
      </c>
      <c r="AU120" s="20" t="s">
        <v>150</v>
      </c>
    </row>
    <row r="121" s="2" customFormat="1" ht="33" customHeight="1">
      <c r="A121" s="41"/>
      <c r="B121" s="42"/>
      <c r="C121" s="216" t="s">
        <v>376</v>
      </c>
      <c r="D121" s="216" t="s">
        <v>310</v>
      </c>
      <c r="E121" s="217" t="s">
        <v>4407</v>
      </c>
      <c r="F121" s="218" t="s">
        <v>4408</v>
      </c>
      <c r="G121" s="219" t="s">
        <v>474</v>
      </c>
      <c r="H121" s="220">
        <v>55.200000000000003</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782</v>
      </c>
      <c r="AT121" s="227" t="s">
        <v>310</v>
      </c>
      <c r="AU121" s="227" t="s">
        <v>150</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4670</v>
      </c>
    </row>
    <row r="122" s="2" customFormat="1">
      <c r="A122" s="41"/>
      <c r="B122" s="42"/>
      <c r="C122" s="43"/>
      <c r="D122" s="229" t="s">
        <v>317</v>
      </c>
      <c r="E122" s="43"/>
      <c r="F122" s="230" t="s">
        <v>4410</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150</v>
      </c>
    </row>
    <row r="123" s="2" customFormat="1" ht="33" customHeight="1">
      <c r="A123" s="41"/>
      <c r="B123" s="42"/>
      <c r="C123" s="216" t="s">
        <v>381</v>
      </c>
      <c r="D123" s="216" t="s">
        <v>310</v>
      </c>
      <c r="E123" s="217" t="s">
        <v>4411</v>
      </c>
      <c r="F123" s="218" t="s">
        <v>4412</v>
      </c>
      <c r="G123" s="219" t="s">
        <v>474</v>
      </c>
      <c r="H123" s="220">
        <v>36.799999999999997</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782</v>
      </c>
      <c r="AT123" s="227" t="s">
        <v>310</v>
      </c>
      <c r="AU123" s="227" t="s">
        <v>150</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782</v>
      </c>
      <c r="BM123" s="227" t="s">
        <v>4671</v>
      </c>
    </row>
    <row r="124" s="2" customFormat="1">
      <c r="A124" s="41"/>
      <c r="B124" s="42"/>
      <c r="C124" s="43"/>
      <c r="D124" s="229" t="s">
        <v>317</v>
      </c>
      <c r="E124" s="43"/>
      <c r="F124" s="230" t="s">
        <v>4414</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150</v>
      </c>
    </row>
    <row r="125" s="2" customFormat="1" ht="33" customHeight="1">
      <c r="A125" s="41"/>
      <c r="B125" s="42"/>
      <c r="C125" s="216" t="s">
        <v>386</v>
      </c>
      <c r="D125" s="216" t="s">
        <v>310</v>
      </c>
      <c r="E125" s="217" t="s">
        <v>4415</v>
      </c>
      <c r="F125" s="218" t="s">
        <v>4416</v>
      </c>
      <c r="G125" s="219" t="s">
        <v>474</v>
      </c>
      <c r="H125" s="220">
        <v>5.4000000000000004</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782</v>
      </c>
      <c r="AT125" s="227" t="s">
        <v>310</v>
      </c>
      <c r="AU125" s="227" t="s">
        <v>150</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782</v>
      </c>
      <c r="BM125" s="227" t="s">
        <v>4672</v>
      </c>
    </row>
    <row r="126" s="2" customFormat="1">
      <c r="A126" s="41"/>
      <c r="B126" s="42"/>
      <c r="C126" s="43"/>
      <c r="D126" s="229" t="s">
        <v>317</v>
      </c>
      <c r="E126" s="43"/>
      <c r="F126" s="230" t="s">
        <v>4418</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150</v>
      </c>
    </row>
    <row r="127" s="2" customFormat="1" ht="33" customHeight="1">
      <c r="A127" s="41"/>
      <c r="B127" s="42"/>
      <c r="C127" s="216" t="s">
        <v>391</v>
      </c>
      <c r="D127" s="216" t="s">
        <v>310</v>
      </c>
      <c r="E127" s="217" t="s">
        <v>4419</v>
      </c>
      <c r="F127" s="218" t="s">
        <v>4420</v>
      </c>
      <c r="G127" s="219" t="s">
        <v>474</v>
      </c>
      <c r="H127" s="220">
        <v>3.6000000000000001</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782</v>
      </c>
      <c r="AT127" s="227" t="s">
        <v>310</v>
      </c>
      <c r="AU127" s="227" t="s">
        <v>150</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782</v>
      </c>
      <c r="BM127" s="227" t="s">
        <v>4673</v>
      </c>
    </row>
    <row r="128" s="2" customFormat="1">
      <c r="A128" s="41"/>
      <c r="B128" s="42"/>
      <c r="C128" s="43"/>
      <c r="D128" s="229" t="s">
        <v>317</v>
      </c>
      <c r="E128" s="43"/>
      <c r="F128" s="230" t="s">
        <v>4422</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150</v>
      </c>
    </row>
    <row r="129" s="2" customFormat="1" ht="33" customHeight="1">
      <c r="A129" s="41"/>
      <c r="B129" s="42"/>
      <c r="C129" s="216" t="s">
        <v>396</v>
      </c>
      <c r="D129" s="216" t="s">
        <v>310</v>
      </c>
      <c r="E129" s="217" t="s">
        <v>4423</v>
      </c>
      <c r="F129" s="218" t="s">
        <v>4424</v>
      </c>
      <c r="G129" s="219" t="s">
        <v>474</v>
      </c>
      <c r="H129" s="220">
        <v>55.200000000000003</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782</v>
      </c>
      <c r="AT129" s="227" t="s">
        <v>310</v>
      </c>
      <c r="AU129" s="227" t="s">
        <v>150</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782</v>
      </c>
      <c r="BM129" s="227" t="s">
        <v>4674</v>
      </c>
    </row>
    <row r="130" s="2" customFormat="1">
      <c r="A130" s="41"/>
      <c r="B130" s="42"/>
      <c r="C130" s="43"/>
      <c r="D130" s="229" t="s">
        <v>317</v>
      </c>
      <c r="E130" s="43"/>
      <c r="F130" s="230" t="s">
        <v>4426</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150</v>
      </c>
    </row>
    <row r="131" s="2" customFormat="1" ht="33" customHeight="1">
      <c r="A131" s="41"/>
      <c r="B131" s="42"/>
      <c r="C131" s="216" t="s">
        <v>401</v>
      </c>
      <c r="D131" s="216" t="s">
        <v>310</v>
      </c>
      <c r="E131" s="217" t="s">
        <v>4427</v>
      </c>
      <c r="F131" s="218" t="s">
        <v>4428</v>
      </c>
      <c r="G131" s="219" t="s">
        <v>474</v>
      </c>
      <c r="H131" s="220">
        <v>36.799999999999997</v>
      </c>
      <c r="I131" s="221"/>
      <c r="J131" s="222">
        <f>ROUND(I131*H131,2)</f>
        <v>0</v>
      </c>
      <c r="K131" s="218" t="s">
        <v>314</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782</v>
      </c>
      <c r="AT131" s="227" t="s">
        <v>310</v>
      </c>
      <c r="AU131" s="227" t="s">
        <v>150</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782</v>
      </c>
      <c r="BM131" s="227" t="s">
        <v>4675</v>
      </c>
    </row>
    <row r="132" s="2" customFormat="1">
      <c r="A132" s="41"/>
      <c r="B132" s="42"/>
      <c r="C132" s="43"/>
      <c r="D132" s="229" t="s">
        <v>317</v>
      </c>
      <c r="E132" s="43"/>
      <c r="F132" s="230" t="s">
        <v>4430</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317</v>
      </c>
      <c r="AU132" s="20" t="s">
        <v>150</v>
      </c>
    </row>
    <row r="133" s="2" customFormat="1" ht="33" customHeight="1">
      <c r="A133" s="41"/>
      <c r="B133" s="42"/>
      <c r="C133" s="216" t="s">
        <v>406</v>
      </c>
      <c r="D133" s="216" t="s">
        <v>310</v>
      </c>
      <c r="E133" s="217" t="s">
        <v>4431</v>
      </c>
      <c r="F133" s="218" t="s">
        <v>4432</v>
      </c>
      <c r="G133" s="219" t="s">
        <v>474</v>
      </c>
      <c r="H133" s="220">
        <v>5.4000000000000004</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782</v>
      </c>
      <c r="AT133" s="227" t="s">
        <v>310</v>
      </c>
      <c r="AU133" s="227" t="s">
        <v>150</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782</v>
      </c>
      <c r="BM133" s="227" t="s">
        <v>4676</v>
      </c>
    </row>
    <row r="134" s="2" customFormat="1">
      <c r="A134" s="41"/>
      <c r="B134" s="42"/>
      <c r="C134" s="43"/>
      <c r="D134" s="229" t="s">
        <v>317</v>
      </c>
      <c r="E134" s="43"/>
      <c r="F134" s="230" t="s">
        <v>4434</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150</v>
      </c>
    </row>
    <row r="135" s="2" customFormat="1" ht="33" customHeight="1">
      <c r="A135" s="41"/>
      <c r="B135" s="42"/>
      <c r="C135" s="216" t="s">
        <v>411</v>
      </c>
      <c r="D135" s="216" t="s">
        <v>310</v>
      </c>
      <c r="E135" s="217" t="s">
        <v>4435</v>
      </c>
      <c r="F135" s="218" t="s">
        <v>4436</v>
      </c>
      <c r="G135" s="219" t="s">
        <v>474</v>
      </c>
      <c r="H135" s="220">
        <v>3.6000000000000001</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782</v>
      </c>
      <c r="AT135" s="227" t="s">
        <v>310</v>
      </c>
      <c r="AU135" s="227" t="s">
        <v>150</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782</v>
      </c>
      <c r="BM135" s="227" t="s">
        <v>4677</v>
      </c>
    </row>
    <row r="136" s="2" customFormat="1">
      <c r="A136" s="41"/>
      <c r="B136" s="42"/>
      <c r="C136" s="43"/>
      <c r="D136" s="229" t="s">
        <v>317</v>
      </c>
      <c r="E136" s="43"/>
      <c r="F136" s="230" t="s">
        <v>4438</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150</v>
      </c>
    </row>
    <row r="137" s="2" customFormat="1" ht="24.15" customHeight="1">
      <c r="A137" s="41"/>
      <c r="B137" s="42"/>
      <c r="C137" s="216" t="s">
        <v>7</v>
      </c>
      <c r="D137" s="216" t="s">
        <v>310</v>
      </c>
      <c r="E137" s="217" t="s">
        <v>4439</v>
      </c>
      <c r="F137" s="218" t="s">
        <v>4440</v>
      </c>
      <c r="G137" s="219" t="s">
        <v>442</v>
      </c>
      <c r="H137" s="220">
        <v>1.8</v>
      </c>
      <c r="I137" s="221"/>
      <c r="J137" s="222">
        <f>ROUND(I137*H137,2)</f>
        <v>0</v>
      </c>
      <c r="K137" s="218" t="s">
        <v>314</v>
      </c>
      <c r="L137" s="47"/>
      <c r="M137" s="223" t="s">
        <v>19</v>
      </c>
      <c r="N137" s="224" t="s">
        <v>47</v>
      </c>
      <c r="O137" s="87"/>
      <c r="P137" s="225">
        <f>O137*H137</f>
        <v>0</v>
      </c>
      <c r="Q137" s="225">
        <v>2.3010199999999998</v>
      </c>
      <c r="R137" s="225">
        <f>Q137*H137</f>
        <v>4.1418359999999996</v>
      </c>
      <c r="S137" s="225">
        <v>0</v>
      </c>
      <c r="T137" s="226">
        <f>S137*H137</f>
        <v>0</v>
      </c>
      <c r="U137" s="41"/>
      <c r="V137" s="41"/>
      <c r="W137" s="41"/>
      <c r="X137" s="41"/>
      <c r="Y137" s="41"/>
      <c r="Z137" s="41"/>
      <c r="AA137" s="41"/>
      <c r="AB137" s="41"/>
      <c r="AC137" s="41"/>
      <c r="AD137" s="41"/>
      <c r="AE137" s="41"/>
      <c r="AR137" s="227" t="s">
        <v>782</v>
      </c>
      <c r="AT137" s="227" t="s">
        <v>310</v>
      </c>
      <c r="AU137" s="227" t="s">
        <v>150</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782</v>
      </c>
      <c r="BM137" s="227" t="s">
        <v>4678</v>
      </c>
    </row>
    <row r="138" s="2" customFormat="1">
      <c r="A138" s="41"/>
      <c r="B138" s="42"/>
      <c r="C138" s="43"/>
      <c r="D138" s="229" t="s">
        <v>317</v>
      </c>
      <c r="E138" s="43"/>
      <c r="F138" s="230" t="s">
        <v>4442</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150</v>
      </c>
    </row>
    <row r="139" s="2" customFormat="1" ht="24.15" customHeight="1">
      <c r="A139" s="41"/>
      <c r="B139" s="42"/>
      <c r="C139" s="216" t="s">
        <v>420</v>
      </c>
      <c r="D139" s="216" t="s">
        <v>310</v>
      </c>
      <c r="E139" s="217" t="s">
        <v>4443</v>
      </c>
      <c r="F139" s="218" t="s">
        <v>4444</v>
      </c>
      <c r="G139" s="219" t="s">
        <v>442</v>
      </c>
      <c r="H139" s="220">
        <v>2.6600000000000001</v>
      </c>
      <c r="I139" s="221"/>
      <c r="J139" s="222">
        <f>ROUND(I139*H139,2)</f>
        <v>0</v>
      </c>
      <c r="K139" s="218" t="s">
        <v>314</v>
      </c>
      <c r="L139" s="47"/>
      <c r="M139" s="223" t="s">
        <v>19</v>
      </c>
      <c r="N139" s="224" t="s">
        <v>47</v>
      </c>
      <c r="O139" s="87"/>
      <c r="P139" s="225">
        <f>O139*H139</f>
        <v>0</v>
      </c>
      <c r="Q139" s="225">
        <v>2.5018699999999998</v>
      </c>
      <c r="R139" s="225">
        <f>Q139*H139</f>
        <v>6.6549741999999998</v>
      </c>
      <c r="S139" s="225">
        <v>0</v>
      </c>
      <c r="T139" s="226">
        <f>S139*H139</f>
        <v>0</v>
      </c>
      <c r="U139" s="41"/>
      <c r="V139" s="41"/>
      <c r="W139" s="41"/>
      <c r="X139" s="41"/>
      <c r="Y139" s="41"/>
      <c r="Z139" s="41"/>
      <c r="AA139" s="41"/>
      <c r="AB139" s="41"/>
      <c r="AC139" s="41"/>
      <c r="AD139" s="41"/>
      <c r="AE139" s="41"/>
      <c r="AR139" s="227" t="s">
        <v>391</v>
      </c>
      <c r="AT139" s="227" t="s">
        <v>310</v>
      </c>
      <c r="AU139" s="227" t="s">
        <v>150</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391</v>
      </c>
      <c r="BM139" s="227" t="s">
        <v>4679</v>
      </c>
    </row>
    <row r="140" s="2" customFormat="1">
      <c r="A140" s="41"/>
      <c r="B140" s="42"/>
      <c r="C140" s="43"/>
      <c r="D140" s="229" t="s">
        <v>317</v>
      </c>
      <c r="E140" s="43"/>
      <c r="F140" s="230" t="s">
        <v>4446</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150</v>
      </c>
    </row>
    <row r="141" s="2" customFormat="1">
      <c r="A141" s="41"/>
      <c r="B141" s="42"/>
      <c r="C141" s="43"/>
      <c r="D141" s="236" t="s">
        <v>4125</v>
      </c>
      <c r="E141" s="43"/>
      <c r="F141" s="292" t="s">
        <v>4447</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4125</v>
      </c>
      <c r="AU141" s="20" t="s">
        <v>150</v>
      </c>
    </row>
    <row r="142" s="2" customFormat="1" ht="16.5" customHeight="1">
      <c r="A142" s="41"/>
      <c r="B142" s="42"/>
      <c r="C142" s="216" t="s">
        <v>425</v>
      </c>
      <c r="D142" s="216" t="s">
        <v>310</v>
      </c>
      <c r="E142" s="217" t="s">
        <v>4448</v>
      </c>
      <c r="F142" s="218" t="s">
        <v>4449</v>
      </c>
      <c r="G142" s="219" t="s">
        <v>493</v>
      </c>
      <c r="H142" s="220">
        <v>0.02</v>
      </c>
      <c r="I142" s="221"/>
      <c r="J142" s="222">
        <f>ROUND(I142*H142,2)</f>
        <v>0</v>
      </c>
      <c r="K142" s="218" t="s">
        <v>314</v>
      </c>
      <c r="L142" s="47"/>
      <c r="M142" s="223" t="s">
        <v>19</v>
      </c>
      <c r="N142" s="224" t="s">
        <v>47</v>
      </c>
      <c r="O142" s="87"/>
      <c r="P142" s="225">
        <f>O142*H142</f>
        <v>0</v>
      </c>
      <c r="Q142" s="225">
        <v>1.06277</v>
      </c>
      <c r="R142" s="225">
        <f>Q142*H142</f>
        <v>0.021255400000000001</v>
      </c>
      <c r="S142" s="225">
        <v>0</v>
      </c>
      <c r="T142" s="226">
        <f>S142*H142</f>
        <v>0</v>
      </c>
      <c r="U142" s="41"/>
      <c r="V142" s="41"/>
      <c r="W142" s="41"/>
      <c r="X142" s="41"/>
      <c r="Y142" s="41"/>
      <c r="Z142" s="41"/>
      <c r="AA142" s="41"/>
      <c r="AB142" s="41"/>
      <c r="AC142" s="41"/>
      <c r="AD142" s="41"/>
      <c r="AE142" s="41"/>
      <c r="AR142" s="227" t="s">
        <v>391</v>
      </c>
      <c r="AT142" s="227" t="s">
        <v>310</v>
      </c>
      <c r="AU142" s="227" t="s">
        <v>150</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391</v>
      </c>
      <c r="BM142" s="227" t="s">
        <v>4680</v>
      </c>
    </row>
    <row r="143" s="2" customFormat="1">
      <c r="A143" s="41"/>
      <c r="B143" s="42"/>
      <c r="C143" s="43"/>
      <c r="D143" s="229" t="s">
        <v>317</v>
      </c>
      <c r="E143" s="43"/>
      <c r="F143" s="230" t="s">
        <v>4451</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150</v>
      </c>
    </row>
    <row r="144" s="2" customFormat="1" ht="24.15" customHeight="1">
      <c r="A144" s="41"/>
      <c r="B144" s="42"/>
      <c r="C144" s="216" t="s">
        <v>430</v>
      </c>
      <c r="D144" s="216" t="s">
        <v>310</v>
      </c>
      <c r="E144" s="217" t="s">
        <v>4452</v>
      </c>
      <c r="F144" s="218" t="s">
        <v>4453</v>
      </c>
      <c r="G144" s="219" t="s">
        <v>474</v>
      </c>
      <c r="H144" s="220">
        <v>92</v>
      </c>
      <c r="I144" s="221"/>
      <c r="J144" s="222">
        <f>ROUND(I144*H144,2)</f>
        <v>0</v>
      </c>
      <c r="K144" s="218" t="s">
        <v>314</v>
      </c>
      <c r="L144" s="47"/>
      <c r="M144" s="223" t="s">
        <v>19</v>
      </c>
      <c r="N144" s="224" t="s">
        <v>47</v>
      </c>
      <c r="O144" s="87"/>
      <c r="P144" s="225">
        <f>O144*H144</f>
        <v>0</v>
      </c>
      <c r="Q144" s="225">
        <v>0.20015</v>
      </c>
      <c r="R144" s="225">
        <f>Q144*H144</f>
        <v>18.413799999999998</v>
      </c>
      <c r="S144" s="225">
        <v>0</v>
      </c>
      <c r="T144" s="226">
        <f>S144*H144</f>
        <v>0</v>
      </c>
      <c r="U144" s="41"/>
      <c r="V144" s="41"/>
      <c r="W144" s="41"/>
      <c r="X144" s="41"/>
      <c r="Y144" s="41"/>
      <c r="Z144" s="41"/>
      <c r="AA144" s="41"/>
      <c r="AB144" s="41"/>
      <c r="AC144" s="41"/>
      <c r="AD144" s="41"/>
      <c r="AE144" s="41"/>
      <c r="AR144" s="227" t="s">
        <v>782</v>
      </c>
      <c r="AT144" s="227" t="s">
        <v>310</v>
      </c>
      <c r="AU144" s="227" t="s">
        <v>150</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782</v>
      </c>
      <c r="BM144" s="227" t="s">
        <v>4681</v>
      </c>
    </row>
    <row r="145" s="2" customFormat="1">
      <c r="A145" s="41"/>
      <c r="B145" s="42"/>
      <c r="C145" s="43"/>
      <c r="D145" s="229" t="s">
        <v>317</v>
      </c>
      <c r="E145" s="43"/>
      <c r="F145" s="230" t="s">
        <v>4455</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150</v>
      </c>
    </row>
    <row r="146" s="2" customFormat="1" ht="16.5" customHeight="1">
      <c r="A146" s="41"/>
      <c r="B146" s="42"/>
      <c r="C146" s="216" t="s">
        <v>753</v>
      </c>
      <c r="D146" s="216" t="s">
        <v>310</v>
      </c>
      <c r="E146" s="217" t="s">
        <v>4244</v>
      </c>
      <c r="F146" s="218" t="s">
        <v>4245</v>
      </c>
      <c r="G146" s="219" t="s">
        <v>442</v>
      </c>
      <c r="H146" s="220">
        <v>2</v>
      </c>
      <c r="I146" s="221"/>
      <c r="J146" s="222">
        <f>ROUND(I146*H146,2)</f>
        <v>0</v>
      </c>
      <c r="K146" s="218" t="s">
        <v>314</v>
      </c>
      <c r="L146" s="47"/>
      <c r="M146" s="223" t="s">
        <v>19</v>
      </c>
      <c r="N146" s="224" t="s">
        <v>47</v>
      </c>
      <c r="O146" s="87"/>
      <c r="P146" s="225">
        <f>O146*H146</f>
        <v>0</v>
      </c>
      <c r="Q146" s="225">
        <v>0</v>
      </c>
      <c r="R146" s="225">
        <f>Q146*H146</f>
        <v>0</v>
      </c>
      <c r="S146" s="225">
        <v>2.2000000000000002</v>
      </c>
      <c r="T146" s="226">
        <f>S146*H146</f>
        <v>4.4000000000000004</v>
      </c>
      <c r="U146" s="41"/>
      <c r="V146" s="41"/>
      <c r="W146" s="41"/>
      <c r="X146" s="41"/>
      <c r="Y146" s="41"/>
      <c r="Z146" s="41"/>
      <c r="AA146" s="41"/>
      <c r="AB146" s="41"/>
      <c r="AC146" s="41"/>
      <c r="AD146" s="41"/>
      <c r="AE146" s="41"/>
      <c r="AR146" s="227" t="s">
        <v>782</v>
      </c>
      <c r="AT146" s="227" t="s">
        <v>310</v>
      </c>
      <c r="AU146" s="227" t="s">
        <v>150</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782</v>
      </c>
      <c r="BM146" s="227" t="s">
        <v>4682</v>
      </c>
    </row>
    <row r="147" s="2" customFormat="1">
      <c r="A147" s="41"/>
      <c r="B147" s="42"/>
      <c r="C147" s="43"/>
      <c r="D147" s="229" t="s">
        <v>317</v>
      </c>
      <c r="E147" s="43"/>
      <c r="F147" s="230" t="s">
        <v>4247</v>
      </c>
      <c r="G147" s="43"/>
      <c r="H147" s="43"/>
      <c r="I147" s="231"/>
      <c r="J147" s="43"/>
      <c r="K147" s="43"/>
      <c r="L147" s="47"/>
      <c r="M147" s="232"/>
      <c r="N147" s="233"/>
      <c r="O147" s="87"/>
      <c r="P147" s="87"/>
      <c r="Q147" s="87"/>
      <c r="R147" s="87"/>
      <c r="S147" s="87"/>
      <c r="T147" s="88"/>
      <c r="U147" s="41"/>
      <c r="V147" s="41"/>
      <c r="W147" s="41"/>
      <c r="X147" s="41"/>
      <c r="Y147" s="41"/>
      <c r="Z147" s="41"/>
      <c r="AA147" s="41"/>
      <c r="AB147" s="41"/>
      <c r="AC147" s="41"/>
      <c r="AD147" s="41"/>
      <c r="AE147" s="41"/>
      <c r="AT147" s="20" t="s">
        <v>317</v>
      </c>
      <c r="AU147" s="20" t="s">
        <v>150</v>
      </c>
    </row>
    <row r="148" s="2" customFormat="1" ht="24.15" customHeight="1">
      <c r="A148" s="41"/>
      <c r="B148" s="42"/>
      <c r="C148" s="216" t="s">
        <v>596</v>
      </c>
      <c r="D148" s="216" t="s">
        <v>310</v>
      </c>
      <c r="E148" s="217" t="s">
        <v>4683</v>
      </c>
      <c r="F148" s="218" t="s">
        <v>4684</v>
      </c>
      <c r="G148" s="219" t="s">
        <v>323</v>
      </c>
      <c r="H148" s="220">
        <v>1</v>
      </c>
      <c r="I148" s="221"/>
      <c r="J148" s="222">
        <f>ROUND(I148*H148,2)</f>
        <v>0</v>
      </c>
      <c r="K148" s="218" t="s">
        <v>19</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315</v>
      </c>
      <c r="AT148" s="227" t="s">
        <v>310</v>
      </c>
      <c r="AU148" s="227" t="s">
        <v>150</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4685</v>
      </c>
    </row>
    <row r="149" s="2" customFormat="1" ht="24.15" customHeight="1">
      <c r="A149" s="41"/>
      <c r="B149" s="42"/>
      <c r="C149" s="216" t="s">
        <v>759</v>
      </c>
      <c r="D149" s="216" t="s">
        <v>310</v>
      </c>
      <c r="E149" s="217" t="s">
        <v>4457</v>
      </c>
      <c r="F149" s="218" t="s">
        <v>4686</v>
      </c>
      <c r="G149" s="219" t="s">
        <v>323</v>
      </c>
      <c r="H149" s="220">
        <v>3</v>
      </c>
      <c r="I149" s="221"/>
      <c r="J149" s="222">
        <f>ROUND(I149*H149,2)</f>
        <v>0</v>
      </c>
      <c r="K149" s="218" t="s">
        <v>19</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150</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4687</v>
      </c>
    </row>
    <row r="150" s="2" customFormat="1" ht="24.15" customHeight="1">
      <c r="A150" s="41"/>
      <c r="B150" s="42"/>
      <c r="C150" s="216" t="s">
        <v>606</v>
      </c>
      <c r="D150" s="216" t="s">
        <v>310</v>
      </c>
      <c r="E150" s="217" t="s">
        <v>4507</v>
      </c>
      <c r="F150" s="218" t="s">
        <v>4688</v>
      </c>
      <c r="G150" s="219" t="s">
        <v>323</v>
      </c>
      <c r="H150" s="220">
        <v>1</v>
      </c>
      <c r="I150" s="221"/>
      <c r="J150" s="222">
        <f>ROUND(I150*H150,2)</f>
        <v>0</v>
      </c>
      <c r="K150" s="218" t="s">
        <v>19</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150</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4689</v>
      </c>
    </row>
    <row r="151" s="2" customFormat="1" ht="24.15" customHeight="1">
      <c r="A151" s="41"/>
      <c r="B151" s="42"/>
      <c r="C151" s="216" t="s">
        <v>765</v>
      </c>
      <c r="D151" s="216" t="s">
        <v>310</v>
      </c>
      <c r="E151" s="217" t="s">
        <v>4510</v>
      </c>
      <c r="F151" s="218" t="s">
        <v>4458</v>
      </c>
      <c r="G151" s="219" t="s">
        <v>323</v>
      </c>
      <c r="H151" s="220">
        <v>1</v>
      </c>
      <c r="I151" s="221"/>
      <c r="J151" s="222">
        <f>ROUND(I151*H151,2)</f>
        <v>0</v>
      </c>
      <c r="K151" s="218" t="s">
        <v>19</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315</v>
      </c>
      <c r="AT151" s="227" t="s">
        <v>310</v>
      </c>
      <c r="AU151" s="227" t="s">
        <v>150</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4690</v>
      </c>
    </row>
    <row r="152" s="12" customFormat="1" ht="25.92" customHeight="1">
      <c r="A152" s="12"/>
      <c r="B152" s="200"/>
      <c r="C152" s="201"/>
      <c r="D152" s="202" t="s">
        <v>75</v>
      </c>
      <c r="E152" s="203" t="s">
        <v>590</v>
      </c>
      <c r="F152" s="203" t="s">
        <v>591</v>
      </c>
      <c r="G152" s="201"/>
      <c r="H152" s="201"/>
      <c r="I152" s="204"/>
      <c r="J152" s="205">
        <f>BK152</f>
        <v>0</v>
      </c>
      <c r="K152" s="201"/>
      <c r="L152" s="206"/>
      <c r="M152" s="207"/>
      <c r="N152" s="208"/>
      <c r="O152" s="208"/>
      <c r="P152" s="209">
        <f>P153</f>
        <v>0</v>
      </c>
      <c r="Q152" s="208"/>
      <c r="R152" s="209">
        <f>R153</f>
        <v>0.12401999999999999</v>
      </c>
      <c r="S152" s="208"/>
      <c r="T152" s="210">
        <f>T153</f>
        <v>0</v>
      </c>
      <c r="U152" s="12"/>
      <c r="V152" s="12"/>
      <c r="W152" s="12"/>
      <c r="X152" s="12"/>
      <c r="Y152" s="12"/>
      <c r="Z152" s="12"/>
      <c r="AA152" s="12"/>
      <c r="AB152" s="12"/>
      <c r="AC152" s="12"/>
      <c r="AD152" s="12"/>
      <c r="AE152" s="12"/>
      <c r="AR152" s="211" t="s">
        <v>85</v>
      </c>
      <c r="AT152" s="212" t="s">
        <v>75</v>
      </c>
      <c r="AU152" s="212" t="s">
        <v>76</v>
      </c>
      <c r="AY152" s="211" t="s">
        <v>308</v>
      </c>
      <c r="BK152" s="213">
        <f>BK153</f>
        <v>0</v>
      </c>
    </row>
    <row r="153" s="12" customFormat="1" ht="22.8" customHeight="1">
      <c r="A153" s="12"/>
      <c r="B153" s="200"/>
      <c r="C153" s="201"/>
      <c r="D153" s="202" t="s">
        <v>75</v>
      </c>
      <c r="E153" s="214" t="s">
        <v>4460</v>
      </c>
      <c r="F153" s="214" t="s">
        <v>4461</v>
      </c>
      <c r="G153" s="201"/>
      <c r="H153" s="201"/>
      <c r="I153" s="204"/>
      <c r="J153" s="215">
        <f>BK153</f>
        <v>0</v>
      </c>
      <c r="K153" s="201"/>
      <c r="L153" s="206"/>
      <c r="M153" s="207"/>
      <c r="N153" s="208"/>
      <c r="O153" s="208"/>
      <c r="P153" s="209">
        <f>SUM(P154:P164)</f>
        <v>0</v>
      </c>
      <c r="Q153" s="208"/>
      <c r="R153" s="209">
        <f>SUM(R154:R164)</f>
        <v>0.12401999999999999</v>
      </c>
      <c r="S153" s="208"/>
      <c r="T153" s="210">
        <f>SUM(T154:T164)</f>
        <v>0</v>
      </c>
      <c r="U153" s="12"/>
      <c r="V153" s="12"/>
      <c r="W153" s="12"/>
      <c r="X153" s="12"/>
      <c r="Y153" s="12"/>
      <c r="Z153" s="12"/>
      <c r="AA153" s="12"/>
      <c r="AB153" s="12"/>
      <c r="AC153" s="12"/>
      <c r="AD153" s="12"/>
      <c r="AE153" s="12"/>
      <c r="AR153" s="211" t="s">
        <v>85</v>
      </c>
      <c r="AT153" s="212" t="s">
        <v>75</v>
      </c>
      <c r="AU153" s="212" t="s">
        <v>83</v>
      </c>
      <c r="AY153" s="211" t="s">
        <v>308</v>
      </c>
      <c r="BK153" s="213">
        <f>SUM(BK154:BK164)</f>
        <v>0</v>
      </c>
    </row>
    <row r="154" s="2" customFormat="1" ht="24.15" customHeight="1">
      <c r="A154" s="41"/>
      <c r="B154" s="42"/>
      <c r="C154" s="216" t="s">
        <v>611</v>
      </c>
      <c r="D154" s="216" t="s">
        <v>310</v>
      </c>
      <c r="E154" s="217" t="s">
        <v>4462</v>
      </c>
      <c r="F154" s="218" t="s">
        <v>4463</v>
      </c>
      <c r="G154" s="219" t="s">
        <v>474</v>
      </c>
      <c r="H154" s="220">
        <v>77</v>
      </c>
      <c r="I154" s="221"/>
      <c r="J154" s="222">
        <f>ROUND(I154*H154,2)</f>
        <v>0</v>
      </c>
      <c r="K154" s="218" t="s">
        <v>314</v>
      </c>
      <c r="L154" s="47"/>
      <c r="M154" s="223" t="s">
        <v>19</v>
      </c>
      <c r="N154" s="224" t="s">
        <v>47</v>
      </c>
      <c r="O154" s="87"/>
      <c r="P154" s="225">
        <f>O154*H154</f>
        <v>0</v>
      </c>
      <c r="Q154" s="225">
        <v>0</v>
      </c>
      <c r="R154" s="225">
        <f>Q154*H154</f>
        <v>0</v>
      </c>
      <c r="S154" s="225">
        <v>0</v>
      </c>
      <c r="T154" s="226">
        <f>S154*H154</f>
        <v>0</v>
      </c>
      <c r="U154" s="41"/>
      <c r="V154" s="41"/>
      <c r="W154" s="41"/>
      <c r="X154" s="41"/>
      <c r="Y154" s="41"/>
      <c r="Z154" s="41"/>
      <c r="AA154" s="41"/>
      <c r="AB154" s="41"/>
      <c r="AC154" s="41"/>
      <c r="AD154" s="41"/>
      <c r="AE154" s="41"/>
      <c r="AR154" s="227" t="s">
        <v>391</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391</v>
      </c>
      <c r="BM154" s="227" t="s">
        <v>4691</v>
      </c>
    </row>
    <row r="155" s="2" customFormat="1">
      <c r="A155" s="41"/>
      <c r="B155" s="42"/>
      <c r="C155" s="43"/>
      <c r="D155" s="229" t="s">
        <v>317</v>
      </c>
      <c r="E155" s="43"/>
      <c r="F155" s="230" t="s">
        <v>4465</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2" customFormat="1" ht="16.5" customHeight="1">
      <c r="A156" s="41"/>
      <c r="B156" s="42"/>
      <c r="C156" s="280" t="s">
        <v>775</v>
      </c>
      <c r="D156" s="280" t="s">
        <v>1137</v>
      </c>
      <c r="E156" s="281" t="s">
        <v>4466</v>
      </c>
      <c r="F156" s="282" t="s">
        <v>4467</v>
      </c>
      <c r="G156" s="283" t="s">
        <v>474</v>
      </c>
      <c r="H156" s="284">
        <v>81</v>
      </c>
      <c r="I156" s="285"/>
      <c r="J156" s="286">
        <f>ROUND(I156*H156,2)</f>
        <v>0</v>
      </c>
      <c r="K156" s="282" t="s">
        <v>314</v>
      </c>
      <c r="L156" s="287"/>
      <c r="M156" s="288" t="s">
        <v>19</v>
      </c>
      <c r="N156" s="289" t="s">
        <v>47</v>
      </c>
      <c r="O156" s="87"/>
      <c r="P156" s="225">
        <f>O156*H156</f>
        <v>0</v>
      </c>
      <c r="Q156" s="225">
        <v>0.00012</v>
      </c>
      <c r="R156" s="225">
        <f>Q156*H156</f>
        <v>0.0097199999999999995</v>
      </c>
      <c r="S156" s="225">
        <v>0</v>
      </c>
      <c r="T156" s="226">
        <f>S156*H156</f>
        <v>0</v>
      </c>
      <c r="U156" s="41"/>
      <c r="V156" s="41"/>
      <c r="W156" s="41"/>
      <c r="X156" s="41"/>
      <c r="Y156" s="41"/>
      <c r="Z156" s="41"/>
      <c r="AA156" s="41"/>
      <c r="AB156" s="41"/>
      <c r="AC156" s="41"/>
      <c r="AD156" s="41"/>
      <c r="AE156" s="41"/>
      <c r="AR156" s="227" t="s">
        <v>616</v>
      </c>
      <c r="AT156" s="227" t="s">
        <v>1137</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391</v>
      </c>
      <c r="BM156" s="227" t="s">
        <v>4692</v>
      </c>
    </row>
    <row r="157" s="2" customFormat="1">
      <c r="A157" s="41"/>
      <c r="B157" s="42"/>
      <c r="C157" s="43"/>
      <c r="D157" s="236" t="s">
        <v>4125</v>
      </c>
      <c r="E157" s="43"/>
      <c r="F157" s="292" t="s">
        <v>4469</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4125</v>
      </c>
      <c r="AU157" s="20" t="s">
        <v>85</v>
      </c>
    </row>
    <row r="158" s="2" customFormat="1" ht="24.15" customHeight="1">
      <c r="A158" s="41"/>
      <c r="B158" s="42"/>
      <c r="C158" s="216" t="s">
        <v>616</v>
      </c>
      <c r="D158" s="216" t="s">
        <v>310</v>
      </c>
      <c r="E158" s="217" t="s">
        <v>4693</v>
      </c>
      <c r="F158" s="218" t="s">
        <v>4694</v>
      </c>
      <c r="G158" s="219" t="s">
        <v>474</v>
      </c>
      <c r="H158" s="220">
        <v>121</v>
      </c>
      <c r="I158" s="221"/>
      <c r="J158" s="222">
        <f>ROUND(I158*H158,2)</f>
        <v>0</v>
      </c>
      <c r="K158" s="218" t="s">
        <v>314</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782</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782</v>
      </c>
      <c r="BM158" s="227" t="s">
        <v>4695</v>
      </c>
    </row>
    <row r="159" s="2" customFormat="1">
      <c r="A159" s="41"/>
      <c r="B159" s="42"/>
      <c r="C159" s="43"/>
      <c r="D159" s="229" t="s">
        <v>317</v>
      </c>
      <c r="E159" s="43"/>
      <c r="F159" s="230" t="s">
        <v>4696</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2" customFormat="1" ht="16.5" customHeight="1">
      <c r="A160" s="41"/>
      <c r="B160" s="42"/>
      <c r="C160" s="280" t="s">
        <v>784</v>
      </c>
      <c r="D160" s="280" t="s">
        <v>1137</v>
      </c>
      <c r="E160" s="281" t="s">
        <v>4697</v>
      </c>
      <c r="F160" s="282" t="s">
        <v>4698</v>
      </c>
      <c r="G160" s="283" t="s">
        <v>474</v>
      </c>
      <c r="H160" s="284">
        <v>127</v>
      </c>
      <c r="I160" s="285"/>
      <c r="J160" s="286">
        <f>ROUND(I160*H160,2)</f>
        <v>0</v>
      </c>
      <c r="K160" s="282" t="s">
        <v>314</v>
      </c>
      <c r="L160" s="287"/>
      <c r="M160" s="288" t="s">
        <v>19</v>
      </c>
      <c r="N160" s="289" t="s">
        <v>47</v>
      </c>
      <c r="O160" s="87"/>
      <c r="P160" s="225">
        <f>O160*H160</f>
        <v>0</v>
      </c>
      <c r="Q160" s="225">
        <v>0.00089999999999999998</v>
      </c>
      <c r="R160" s="225">
        <f>Q160*H160</f>
        <v>0.1143</v>
      </c>
      <c r="S160" s="225">
        <v>0</v>
      </c>
      <c r="T160" s="226">
        <f>S160*H160</f>
        <v>0</v>
      </c>
      <c r="U160" s="41"/>
      <c r="V160" s="41"/>
      <c r="W160" s="41"/>
      <c r="X160" s="41"/>
      <c r="Y160" s="41"/>
      <c r="Z160" s="41"/>
      <c r="AA160" s="41"/>
      <c r="AB160" s="41"/>
      <c r="AC160" s="41"/>
      <c r="AD160" s="41"/>
      <c r="AE160" s="41"/>
      <c r="AR160" s="227" t="s">
        <v>3700</v>
      </c>
      <c r="AT160" s="227" t="s">
        <v>1137</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3700</v>
      </c>
      <c r="BM160" s="227" t="s">
        <v>4699</v>
      </c>
    </row>
    <row r="161" s="2" customFormat="1">
      <c r="A161" s="41"/>
      <c r="B161" s="42"/>
      <c r="C161" s="43"/>
      <c r="D161" s="236" t="s">
        <v>4125</v>
      </c>
      <c r="E161" s="43"/>
      <c r="F161" s="292" t="s">
        <v>4700</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4125</v>
      </c>
      <c r="AU161" s="20" t="s">
        <v>85</v>
      </c>
    </row>
    <row r="162" s="13" customFormat="1">
      <c r="A162" s="13"/>
      <c r="B162" s="234"/>
      <c r="C162" s="235"/>
      <c r="D162" s="236" t="s">
        <v>319</v>
      </c>
      <c r="E162" s="237" t="s">
        <v>19</v>
      </c>
      <c r="F162" s="238" t="s">
        <v>4701</v>
      </c>
      <c r="G162" s="235"/>
      <c r="H162" s="239">
        <v>127</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83</v>
      </c>
      <c r="AY162" s="245" t="s">
        <v>308</v>
      </c>
    </row>
    <row r="163" s="2" customFormat="1" ht="16.5" customHeight="1">
      <c r="A163" s="41"/>
      <c r="B163" s="42"/>
      <c r="C163" s="216" t="s">
        <v>620</v>
      </c>
      <c r="D163" s="216" t="s">
        <v>310</v>
      </c>
      <c r="E163" s="217" t="s">
        <v>4470</v>
      </c>
      <c r="F163" s="218" t="s">
        <v>4471</v>
      </c>
      <c r="G163" s="219" t="s">
        <v>323</v>
      </c>
      <c r="H163" s="220">
        <v>10</v>
      </c>
      <c r="I163" s="221"/>
      <c r="J163" s="222">
        <f>ROUND(I163*H163,2)</f>
        <v>0</v>
      </c>
      <c r="K163" s="218" t="s">
        <v>314</v>
      </c>
      <c r="L163" s="47"/>
      <c r="M163" s="223" t="s">
        <v>19</v>
      </c>
      <c r="N163" s="224" t="s">
        <v>47</v>
      </c>
      <c r="O163" s="87"/>
      <c r="P163" s="225">
        <f>O163*H163</f>
        <v>0</v>
      </c>
      <c r="Q163" s="225">
        <v>0</v>
      </c>
      <c r="R163" s="225">
        <f>Q163*H163</f>
        <v>0</v>
      </c>
      <c r="S163" s="225">
        <v>0</v>
      </c>
      <c r="T163" s="226">
        <f>S163*H163</f>
        <v>0</v>
      </c>
      <c r="U163" s="41"/>
      <c r="V163" s="41"/>
      <c r="W163" s="41"/>
      <c r="X163" s="41"/>
      <c r="Y163" s="41"/>
      <c r="Z163" s="41"/>
      <c r="AA163" s="41"/>
      <c r="AB163" s="41"/>
      <c r="AC163" s="41"/>
      <c r="AD163" s="41"/>
      <c r="AE163" s="41"/>
      <c r="AR163" s="227" t="s">
        <v>391</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391</v>
      </c>
      <c r="BM163" s="227" t="s">
        <v>4702</v>
      </c>
    </row>
    <row r="164" s="2" customFormat="1">
      <c r="A164" s="41"/>
      <c r="B164" s="42"/>
      <c r="C164" s="43"/>
      <c r="D164" s="229" t="s">
        <v>317</v>
      </c>
      <c r="E164" s="43"/>
      <c r="F164" s="230" t="s">
        <v>4473</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12" customFormat="1" ht="25.92" customHeight="1">
      <c r="A165" s="12"/>
      <c r="B165" s="200"/>
      <c r="C165" s="201"/>
      <c r="D165" s="202" t="s">
        <v>75</v>
      </c>
      <c r="E165" s="203" t="s">
        <v>1137</v>
      </c>
      <c r="F165" s="203" t="s">
        <v>1138</v>
      </c>
      <c r="G165" s="201"/>
      <c r="H165" s="201"/>
      <c r="I165" s="204"/>
      <c r="J165" s="205">
        <f>BK165</f>
        <v>0</v>
      </c>
      <c r="K165" s="201"/>
      <c r="L165" s="206"/>
      <c r="M165" s="207"/>
      <c r="N165" s="208"/>
      <c r="O165" s="208"/>
      <c r="P165" s="209">
        <f>P166</f>
        <v>0</v>
      </c>
      <c r="Q165" s="208"/>
      <c r="R165" s="209">
        <f>R166</f>
        <v>1.1721699999999999</v>
      </c>
      <c r="S165" s="208"/>
      <c r="T165" s="210">
        <f>T166</f>
        <v>0</v>
      </c>
      <c r="U165" s="12"/>
      <c r="V165" s="12"/>
      <c r="W165" s="12"/>
      <c r="X165" s="12"/>
      <c r="Y165" s="12"/>
      <c r="Z165" s="12"/>
      <c r="AA165" s="12"/>
      <c r="AB165" s="12"/>
      <c r="AC165" s="12"/>
      <c r="AD165" s="12"/>
      <c r="AE165" s="12"/>
      <c r="AR165" s="211" t="s">
        <v>150</v>
      </c>
      <c r="AT165" s="212" t="s">
        <v>75</v>
      </c>
      <c r="AU165" s="212" t="s">
        <v>76</v>
      </c>
      <c r="AY165" s="211" t="s">
        <v>308</v>
      </c>
      <c r="BK165" s="213">
        <f>BK166</f>
        <v>0</v>
      </c>
    </row>
    <row r="166" s="12" customFormat="1" ht="22.8" customHeight="1">
      <c r="A166" s="12"/>
      <c r="B166" s="200"/>
      <c r="C166" s="201"/>
      <c r="D166" s="202" t="s">
        <v>75</v>
      </c>
      <c r="E166" s="214" t="s">
        <v>1139</v>
      </c>
      <c r="F166" s="214" t="s">
        <v>1140</v>
      </c>
      <c r="G166" s="201"/>
      <c r="H166" s="201"/>
      <c r="I166" s="204"/>
      <c r="J166" s="215">
        <f>BK166</f>
        <v>0</v>
      </c>
      <c r="K166" s="201"/>
      <c r="L166" s="206"/>
      <c r="M166" s="207"/>
      <c r="N166" s="208"/>
      <c r="O166" s="208"/>
      <c r="P166" s="209">
        <f>SUM(P167:P222)</f>
        <v>0</v>
      </c>
      <c r="Q166" s="208"/>
      <c r="R166" s="209">
        <f>SUM(R167:R222)</f>
        <v>1.1721699999999999</v>
      </c>
      <c r="S166" s="208"/>
      <c r="T166" s="210">
        <f>SUM(T167:T222)</f>
        <v>0</v>
      </c>
      <c r="U166" s="12"/>
      <c r="V166" s="12"/>
      <c r="W166" s="12"/>
      <c r="X166" s="12"/>
      <c r="Y166" s="12"/>
      <c r="Z166" s="12"/>
      <c r="AA166" s="12"/>
      <c r="AB166" s="12"/>
      <c r="AC166" s="12"/>
      <c r="AD166" s="12"/>
      <c r="AE166" s="12"/>
      <c r="AR166" s="211" t="s">
        <v>150</v>
      </c>
      <c r="AT166" s="212" t="s">
        <v>75</v>
      </c>
      <c r="AU166" s="212" t="s">
        <v>83</v>
      </c>
      <c r="AY166" s="211" t="s">
        <v>308</v>
      </c>
      <c r="BK166" s="213">
        <f>SUM(BK167:BK222)</f>
        <v>0</v>
      </c>
    </row>
    <row r="167" s="2" customFormat="1" ht="16.5" customHeight="1">
      <c r="A167" s="41"/>
      <c r="B167" s="42"/>
      <c r="C167" s="280" t="s">
        <v>794</v>
      </c>
      <c r="D167" s="280" t="s">
        <v>1137</v>
      </c>
      <c r="E167" s="281" t="s">
        <v>4485</v>
      </c>
      <c r="F167" s="282" t="s">
        <v>4486</v>
      </c>
      <c r="G167" s="283" t="s">
        <v>323</v>
      </c>
      <c r="H167" s="284">
        <v>10</v>
      </c>
      <c r="I167" s="285"/>
      <c r="J167" s="286">
        <f>ROUND(I167*H167,2)</f>
        <v>0</v>
      </c>
      <c r="K167" s="282" t="s">
        <v>19</v>
      </c>
      <c r="L167" s="287"/>
      <c r="M167" s="288" t="s">
        <v>19</v>
      </c>
      <c r="N167" s="289"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616</v>
      </c>
      <c r="AT167" s="227" t="s">
        <v>1137</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391</v>
      </c>
      <c r="BM167" s="227" t="s">
        <v>4703</v>
      </c>
    </row>
    <row r="168" s="2" customFormat="1">
      <c r="A168" s="41"/>
      <c r="B168" s="42"/>
      <c r="C168" s="43"/>
      <c r="D168" s="236" t="s">
        <v>4125</v>
      </c>
      <c r="E168" s="43"/>
      <c r="F168" s="292" t="s">
        <v>4488</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4125</v>
      </c>
      <c r="AU168" s="20" t="s">
        <v>85</v>
      </c>
    </row>
    <row r="169" s="2" customFormat="1" ht="24.15" customHeight="1">
      <c r="A169" s="41"/>
      <c r="B169" s="42"/>
      <c r="C169" s="216" t="s">
        <v>627</v>
      </c>
      <c r="D169" s="216" t="s">
        <v>310</v>
      </c>
      <c r="E169" s="217" t="s">
        <v>4489</v>
      </c>
      <c r="F169" s="218" t="s">
        <v>4490</v>
      </c>
      <c r="G169" s="219" t="s">
        <v>323</v>
      </c>
      <c r="H169" s="220">
        <v>6</v>
      </c>
      <c r="I169" s="221"/>
      <c r="J169" s="222">
        <f>ROUND(I169*H169,2)</f>
        <v>0</v>
      </c>
      <c r="K169" s="218" t="s">
        <v>314</v>
      </c>
      <c r="L169" s="47"/>
      <c r="M169" s="223" t="s">
        <v>19</v>
      </c>
      <c r="N169" s="224"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391</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391</v>
      </c>
      <c r="BM169" s="227" t="s">
        <v>4704</v>
      </c>
    </row>
    <row r="170" s="2" customFormat="1">
      <c r="A170" s="41"/>
      <c r="B170" s="42"/>
      <c r="C170" s="43"/>
      <c r="D170" s="229" t="s">
        <v>317</v>
      </c>
      <c r="E170" s="43"/>
      <c r="F170" s="230" t="s">
        <v>4492</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2" customFormat="1" ht="21.75" customHeight="1">
      <c r="A171" s="41"/>
      <c r="B171" s="42"/>
      <c r="C171" s="280" t="s">
        <v>808</v>
      </c>
      <c r="D171" s="280" t="s">
        <v>1137</v>
      </c>
      <c r="E171" s="281" t="s">
        <v>4705</v>
      </c>
      <c r="F171" s="282" t="s">
        <v>4706</v>
      </c>
      <c r="G171" s="283" t="s">
        <v>323</v>
      </c>
      <c r="H171" s="284">
        <v>1</v>
      </c>
      <c r="I171" s="285"/>
      <c r="J171" s="286">
        <f>ROUND(I171*H171,2)</f>
        <v>0</v>
      </c>
      <c r="K171" s="282" t="s">
        <v>19</v>
      </c>
      <c r="L171" s="287"/>
      <c r="M171" s="288" t="s">
        <v>19</v>
      </c>
      <c r="N171" s="289" t="s">
        <v>47</v>
      </c>
      <c r="O171" s="87"/>
      <c r="P171" s="225">
        <f>O171*H171</f>
        <v>0</v>
      </c>
      <c r="Q171" s="225">
        <v>0.127</v>
      </c>
      <c r="R171" s="225">
        <f>Q171*H171</f>
        <v>0.127</v>
      </c>
      <c r="S171" s="225">
        <v>0</v>
      </c>
      <c r="T171" s="226">
        <f>S171*H171</f>
        <v>0</v>
      </c>
      <c r="U171" s="41"/>
      <c r="V171" s="41"/>
      <c r="W171" s="41"/>
      <c r="X171" s="41"/>
      <c r="Y171" s="41"/>
      <c r="Z171" s="41"/>
      <c r="AA171" s="41"/>
      <c r="AB171" s="41"/>
      <c r="AC171" s="41"/>
      <c r="AD171" s="41"/>
      <c r="AE171" s="41"/>
      <c r="AR171" s="227" t="s">
        <v>3255</v>
      </c>
      <c r="AT171" s="227" t="s">
        <v>1137</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782</v>
      </c>
      <c r="BM171" s="227" t="s">
        <v>4707</v>
      </c>
    </row>
    <row r="172" s="2" customFormat="1" ht="21.75" customHeight="1">
      <c r="A172" s="41"/>
      <c r="B172" s="42"/>
      <c r="C172" s="280" t="s">
        <v>735</v>
      </c>
      <c r="D172" s="280" t="s">
        <v>1137</v>
      </c>
      <c r="E172" s="281" t="s">
        <v>4708</v>
      </c>
      <c r="F172" s="282" t="s">
        <v>4709</v>
      </c>
      <c r="G172" s="283" t="s">
        <v>323</v>
      </c>
      <c r="H172" s="284">
        <v>1</v>
      </c>
      <c r="I172" s="285"/>
      <c r="J172" s="286">
        <f>ROUND(I172*H172,2)</f>
        <v>0</v>
      </c>
      <c r="K172" s="282" t="s">
        <v>19</v>
      </c>
      <c r="L172" s="287"/>
      <c r="M172" s="288" t="s">
        <v>19</v>
      </c>
      <c r="N172" s="289" t="s">
        <v>47</v>
      </c>
      <c r="O172" s="87"/>
      <c r="P172" s="225">
        <f>O172*H172</f>
        <v>0</v>
      </c>
      <c r="Q172" s="225">
        <v>0.127</v>
      </c>
      <c r="R172" s="225">
        <f>Q172*H172</f>
        <v>0.127</v>
      </c>
      <c r="S172" s="225">
        <v>0</v>
      </c>
      <c r="T172" s="226">
        <f>S172*H172</f>
        <v>0</v>
      </c>
      <c r="U172" s="41"/>
      <c r="V172" s="41"/>
      <c r="W172" s="41"/>
      <c r="X172" s="41"/>
      <c r="Y172" s="41"/>
      <c r="Z172" s="41"/>
      <c r="AA172" s="41"/>
      <c r="AB172" s="41"/>
      <c r="AC172" s="41"/>
      <c r="AD172" s="41"/>
      <c r="AE172" s="41"/>
      <c r="AR172" s="227" t="s">
        <v>3255</v>
      </c>
      <c r="AT172" s="227" t="s">
        <v>1137</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782</v>
      </c>
      <c r="BM172" s="227" t="s">
        <v>4710</v>
      </c>
    </row>
    <row r="173" s="2" customFormat="1" ht="21.75" customHeight="1">
      <c r="A173" s="41"/>
      <c r="B173" s="42"/>
      <c r="C173" s="280" t="s">
        <v>813</v>
      </c>
      <c r="D173" s="280" t="s">
        <v>1137</v>
      </c>
      <c r="E173" s="281" t="s">
        <v>4493</v>
      </c>
      <c r="F173" s="282" t="s">
        <v>4711</v>
      </c>
      <c r="G173" s="283" t="s">
        <v>323</v>
      </c>
      <c r="H173" s="284">
        <v>3</v>
      </c>
      <c r="I173" s="285"/>
      <c r="J173" s="286">
        <f>ROUND(I173*H173,2)</f>
        <v>0</v>
      </c>
      <c r="K173" s="282" t="s">
        <v>19</v>
      </c>
      <c r="L173" s="287"/>
      <c r="M173" s="288" t="s">
        <v>19</v>
      </c>
      <c r="N173" s="289" t="s">
        <v>47</v>
      </c>
      <c r="O173" s="87"/>
      <c r="P173" s="225">
        <f>O173*H173</f>
        <v>0</v>
      </c>
      <c r="Q173" s="225">
        <v>0.127</v>
      </c>
      <c r="R173" s="225">
        <f>Q173*H173</f>
        <v>0.38100000000000001</v>
      </c>
      <c r="S173" s="225">
        <v>0</v>
      </c>
      <c r="T173" s="226">
        <f>S173*H173</f>
        <v>0</v>
      </c>
      <c r="U173" s="41"/>
      <c r="V173" s="41"/>
      <c r="W173" s="41"/>
      <c r="X173" s="41"/>
      <c r="Y173" s="41"/>
      <c r="Z173" s="41"/>
      <c r="AA173" s="41"/>
      <c r="AB173" s="41"/>
      <c r="AC173" s="41"/>
      <c r="AD173" s="41"/>
      <c r="AE173" s="41"/>
      <c r="AR173" s="227" t="s">
        <v>3255</v>
      </c>
      <c r="AT173" s="227" t="s">
        <v>1137</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782</v>
      </c>
      <c r="BM173" s="227" t="s">
        <v>4712</v>
      </c>
    </row>
    <row r="174" s="2" customFormat="1" ht="21.75" customHeight="1">
      <c r="A174" s="41"/>
      <c r="B174" s="42"/>
      <c r="C174" s="280" t="s">
        <v>740</v>
      </c>
      <c r="D174" s="280" t="s">
        <v>1137</v>
      </c>
      <c r="E174" s="281" t="s">
        <v>4713</v>
      </c>
      <c r="F174" s="282" t="s">
        <v>4494</v>
      </c>
      <c r="G174" s="283" t="s">
        <v>323</v>
      </c>
      <c r="H174" s="284">
        <v>1</v>
      </c>
      <c r="I174" s="285"/>
      <c r="J174" s="286">
        <f>ROUND(I174*H174,2)</f>
        <v>0</v>
      </c>
      <c r="K174" s="282" t="s">
        <v>19</v>
      </c>
      <c r="L174" s="287"/>
      <c r="M174" s="288" t="s">
        <v>19</v>
      </c>
      <c r="N174" s="289" t="s">
        <v>47</v>
      </c>
      <c r="O174" s="87"/>
      <c r="P174" s="225">
        <f>O174*H174</f>
        <v>0</v>
      </c>
      <c r="Q174" s="225">
        <v>0.127</v>
      </c>
      <c r="R174" s="225">
        <f>Q174*H174</f>
        <v>0.127</v>
      </c>
      <c r="S174" s="225">
        <v>0</v>
      </c>
      <c r="T174" s="226">
        <f>S174*H174</f>
        <v>0</v>
      </c>
      <c r="U174" s="41"/>
      <c r="V174" s="41"/>
      <c r="W174" s="41"/>
      <c r="X174" s="41"/>
      <c r="Y174" s="41"/>
      <c r="Z174" s="41"/>
      <c r="AA174" s="41"/>
      <c r="AB174" s="41"/>
      <c r="AC174" s="41"/>
      <c r="AD174" s="41"/>
      <c r="AE174" s="41"/>
      <c r="AR174" s="227" t="s">
        <v>3255</v>
      </c>
      <c r="AT174" s="227" t="s">
        <v>1137</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782</v>
      </c>
      <c r="BM174" s="227" t="s">
        <v>4714</v>
      </c>
    </row>
    <row r="175" s="2" customFormat="1" ht="16.5" customHeight="1">
      <c r="A175" s="41"/>
      <c r="B175" s="42"/>
      <c r="C175" s="216" t="s">
        <v>826</v>
      </c>
      <c r="D175" s="216" t="s">
        <v>310</v>
      </c>
      <c r="E175" s="217" t="s">
        <v>4513</v>
      </c>
      <c r="F175" s="218" t="s">
        <v>4514</v>
      </c>
      <c r="G175" s="219" t="s">
        <v>323</v>
      </c>
      <c r="H175" s="220">
        <v>6</v>
      </c>
      <c r="I175" s="221"/>
      <c r="J175" s="222">
        <f>ROUND(I175*H175,2)</f>
        <v>0</v>
      </c>
      <c r="K175" s="218" t="s">
        <v>314</v>
      </c>
      <c r="L175" s="47"/>
      <c r="M175" s="223" t="s">
        <v>19</v>
      </c>
      <c r="N175" s="224" t="s">
        <v>47</v>
      </c>
      <c r="O175" s="87"/>
      <c r="P175" s="225">
        <f>O175*H175</f>
        <v>0</v>
      </c>
      <c r="Q175" s="225">
        <v>0</v>
      </c>
      <c r="R175" s="225">
        <f>Q175*H175</f>
        <v>0</v>
      </c>
      <c r="S175" s="225">
        <v>0</v>
      </c>
      <c r="T175" s="226">
        <f>S175*H175</f>
        <v>0</v>
      </c>
      <c r="U175" s="41"/>
      <c r="V175" s="41"/>
      <c r="W175" s="41"/>
      <c r="X175" s="41"/>
      <c r="Y175" s="41"/>
      <c r="Z175" s="41"/>
      <c r="AA175" s="41"/>
      <c r="AB175" s="41"/>
      <c r="AC175" s="41"/>
      <c r="AD175" s="41"/>
      <c r="AE175" s="41"/>
      <c r="AR175" s="227" t="s">
        <v>782</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782</v>
      </c>
      <c r="BM175" s="227" t="s">
        <v>4715</v>
      </c>
    </row>
    <row r="176" s="2" customFormat="1">
      <c r="A176" s="41"/>
      <c r="B176" s="42"/>
      <c r="C176" s="43"/>
      <c r="D176" s="229" t="s">
        <v>317</v>
      </c>
      <c r="E176" s="43"/>
      <c r="F176" s="230" t="s">
        <v>4516</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2" customFormat="1" ht="16.5" customHeight="1">
      <c r="A177" s="41"/>
      <c r="B177" s="42"/>
      <c r="C177" s="280" t="s">
        <v>746</v>
      </c>
      <c r="D177" s="280" t="s">
        <v>1137</v>
      </c>
      <c r="E177" s="281" t="s">
        <v>4517</v>
      </c>
      <c r="F177" s="282" t="s">
        <v>4518</v>
      </c>
      <c r="G177" s="283" t="s">
        <v>323</v>
      </c>
      <c r="H177" s="284">
        <v>1</v>
      </c>
      <c r="I177" s="285"/>
      <c r="J177" s="286">
        <f>ROUND(I177*H177,2)</f>
        <v>0</v>
      </c>
      <c r="K177" s="282" t="s">
        <v>19</v>
      </c>
      <c r="L177" s="287"/>
      <c r="M177" s="288" t="s">
        <v>19</v>
      </c>
      <c r="N177" s="289" t="s">
        <v>47</v>
      </c>
      <c r="O177" s="87"/>
      <c r="P177" s="225">
        <f>O177*H177</f>
        <v>0</v>
      </c>
      <c r="Q177" s="225">
        <v>0.001</v>
      </c>
      <c r="R177" s="225">
        <f>Q177*H177</f>
        <v>0.001</v>
      </c>
      <c r="S177" s="225">
        <v>0</v>
      </c>
      <c r="T177" s="226">
        <f>S177*H177</f>
        <v>0</v>
      </c>
      <c r="U177" s="41"/>
      <c r="V177" s="41"/>
      <c r="W177" s="41"/>
      <c r="X177" s="41"/>
      <c r="Y177" s="41"/>
      <c r="Z177" s="41"/>
      <c r="AA177" s="41"/>
      <c r="AB177" s="41"/>
      <c r="AC177" s="41"/>
      <c r="AD177" s="41"/>
      <c r="AE177" s="41"/>
      <c r="AR177" s="227" t="s">
        <v>3700</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3700</v>
      </c>
      <c r="BM177" s="227" t="s">
        <v>4716</v>
      </c>
    </row>
    <row r="178" s="2" customFormat="1" ht="16.5" customHeight="1">
      <c r="A178" s="41"/>
      <c r="B178" s="42"/>
      <c r="C178" s="216" t="s">
        <v>836</v>
      </c>
      <c r="D178" s="216" t="s">
        <v>310</v>
      </c>
      <c r="E178" s="217" t="s">
        <v>4520</v>
      </c>
      <c r="F178" s="218" t="s">
        <v>4521</v>
      </c>
      <c r="G178" s="219" t="s">
        <v>323</v>
      </c>
      <c r="H178" s="220">
        <v>8</v>
      </c>
      <c r="I178" s="221"/>
      <c r="J178" s="222">
        <f>ROUND(I178*H178,2)</f>
        <v>0</v>
      </c>
      <c r="K178" s="218" t="s">
        <v>314</v>
      </c>
      <c r="L178" s="47"/>
      <c r="M178" s="223" t="s">
        <v>19</v>
      </c>
      <c r="N178" s="224" t="s">
        <v>47</v>
      </c>
      <c r="O178" s="87"/>
      <c r="P178" s="225">
        <f>O178*H178</f>
        <v>0</v>
      </c>
      <c r="Q178" s="225">
        <v>0</v>
      </c>
      <c r="R178" s="225">
        <f>Q178*H178</f>
        <v>0</v>
      </c>
      <c r="S178" s="225">
        <v>0</v>
      </c>
      <c r="T178" s="226">
        <f>S178*H178</f>
        <v>0</v>
      </c>
      <c r="U178" s="41"/>
      <c r="V178" s="41"/>
      <c r="W178" s="41"/>
      <c r="X178" s="41"/>
      <c r="Y178" s="41"/>
      <c r="Z178" s="41"/>
      <c r="AA178" s="41"/>
      <c r="AB178" s="41"/>
      <c r="AC178" s="41"/>
      <c r="AD178" s="41"/>
      <c r="AE178" s="41"/>
      <c r="AR178" s="227" t="s">
        <v>782</v>
      </c>
      <c r="AT178" s="227" t="s">
        <v>310</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782</v>
      </c>
      <c r="BM178" s="227" t="s">
        <v>4717</v>
      </c>
    </row>
    <row r="179" s="2" customFormat="1">
      <c r="A179" s="41"/>
      <c r="B179" s="42"/>
      <c r="C179" s="43"/>
      <c r="D179" s="229" t="s">
        <v>317</v>
      </c>
      <c r="E179" s="43"/>
      <c r="F179" s="230" t="s">
        <v>4523</v>
      </c>
      <c r="G179" s="43"/>
      <c r="H179" s="43"/>
      <c r="I179" s="231"/>
      <c r="J179" s="43"/>
      <c r="K179" s="43"/>
      <c r="L179" s="47"/>
      <c r="M179" s="232"/>
      <c r="N179" s="233"/>
      <c r="O179" s="87"/>
      <c r="P179" s="87"/>
      <c r="Q179" s="87"/>
      <c r="R179" s="87"/>
      <c r="S179" s="87"/>
      <c r="T179" s="88"/>
      <c r="U179" s="41"/>
      <c r="V179" s="41"/>
      <c r="W179" s="41"/>
      <c r="X179" s="41"/>
      <c r="Y179" s="41"/>
      <c r="Z179" s="41"/>
      <c r="AA179" s="41"/>
      <c r="AB179" s="41"/>
      <c r="AC179" s="41"/>
      <c r="AD179" s="41"/>
      <c r="AE179" s="41"/>
      <c r="AT179" s="20" t="s">
        <v>317</v>
      </c>
      <c r="AU179" s="20" t="s">
        <v>85</v>
      </c>
    </row>
    <row r="180" s="2" customFormat="1" ht="16.5" customHeight="1">
      <c r="A180" s="41"/>
      <c r="B180" s="42"/>
      <c r="C180" s="216" t="s">
        <v>749</v>
      </c>
      <c r="D180" s="216" t="s">
        <v>310</v>
      </c>
      <c r="E180" s="217" t="s">
        <v>4524</v>
      </c>
      <c r="F180" s="218" t="s">
        <v>4525</v>
      </c>
      <c r="G180" s="219" t="s">
        <v>323</v>
      </c>
      <c r="H180" s="220">
        <v>3</v>
      </c>
      <c r="I180" s="221"/>
      <c r="J180" s="222">
        <f>ROUND(I180*H180,2)</f>
        <v>0</v>
      </c>
      <c r="K180" s="218" t="s">
        <v>314</v>
      </c>
      <c r="L180" s="47"/>
      <c r="M180" s="223" t="s">
        <v>19</v>
      </c>
      <c r="N180" s="224" t="s">
        <v>47</v>
      </c>
      <c r="O180" s="87"/>
      <c r="P180" s="225">
        <f>O180*H180</f>
        <v>0</v>
      </c>
      <c r="Q180" s="225">
        <v>0</v>
      </c>
      <c r="R180" s="225">
        <f>Q180*H180</f>
        <v>0</v>
      </c>
      <c r="S180" s="225">
        <v>0</v>
      </c>
      <c r="T180" s="226">
        <f>S180*H180</f>
        <v>0</v>
      </c>
      <c r="U180" s="41"/>
      <c r="V180" s="41"/>
      <c r="W180" s="41"/>
      <c r="X180" s="41"/>
      <c r="Y180" s="41"/>
      <c r="Z180" s="41"/>
      <c r="AA180" s="41"/>
      <c r="AB180" s="41"/>
      <c r="AC180" s="41"/>
      <c r="AD180" s="41"/>
      <c r="AE180" s="41"/>
      <c r="AR180" s="227" t="s">
        <v>782</v>
      </c>
      <c r="AT180" s="227" t="s">
        <v>310</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782</v>
      </c>
      <c r="BM180" s="227" t="s">
        <v>4718</v>
      </c>
    </row>
    <row r="181" s="2" customFormat="1">
      <c r="A181" s="41"/>
      <c r="B181" s="42"/>
      <c r="C181" s="43"/>
      <c r="D181" s="229" t="s">
        <v>317</v>
      </c>
      <c r="E181" s="43"/>
      <c r="F181" s="230" t="s">
        <v>4527</v>
      </c>
      <c r="G181" s="43"/>
      <c r="H181" s="43"/>
      <c r="I181" s="231"/>
      <c r="J181" s="43"/>
      <c r="K181" s="43"/>
      <c r="L181" s="47"/>
      <c r="M181" s="232"/>
      <c r="N181" s="233"/>
      <c r="O181" s="87"/>
      <c r="P181" s="87"/>
      <c r="Q181" s="87"/>
      <c r="R181" s="87"/>
      <c r="S181" s="87"/>
      <c r="T181" s="88"/>
      <c r="U181" s="41"/>
      <c r="V181" s="41"/>
      <c r="W181" s="41"/>
      <c r="X181" s="41"/>
      <c r="Y181" s="41"/>
      <c r="Z181" s="41"/>
      <c r="AA181" s="41"/>
      <c r="AB181" s="41"/>
      <c r="AC181" s="41"/>
      <c r="AD181" s="41"/>
      <c r="AE181" s="41"/>
      <c r="AT181" s="20" t="s">
        <v>317</v>
      </c>
      <c r="AU181" s="20" t="s">
        <v>85</v>
      </c>
    </row>
    <row r="182" s="2" customFormat="1" ht="16.5" customHeight="1">
      <c r="A182" s="41"/>
      <c r="B182" s="42"/>
      <c r="C182" s="280" t="s">
        <v>850</v>
      </c>
      <c r="D182" s="280" t="s">
        <v>1137</v>
      </c>
      <c r="E182" s="281" t="s">
        <v>4719</v>
      </c>
      <c r="F182" s="282" t="s">
        <v>4720</v>
      </c>
      <c r="G182" s="283" t="s">
        <v>323</v>
      </c>
      <c r="H182" s="284">
        <v>3</v>
      </c>
      <c r="I182" s="285"/>
      <c r="J182" s="286">
        <f>ROUND(I182*H182,2)</f>
        <v>0</v>
      </c>
      <c r="K182" s="282" t="s">
        <v>314</v>
      </c>
      <c r="L182" s="287"/>
      <c r="M182" s="288" t="s">
        <v>19</v>
      </c>
      <c r="N182" s="289" t="s">
        <v>47</v>
      </c>
      <c r="O182" s="87"/>
      <c r="P182" s="225">
        <f>O182*H182</f>
        <v>0</v>
      </c>
      <c r="Q182" s="225">
        <v>0.034200000000000001</v>
      </c>
      <c r="R182" s="225">
        <f>Q182*H182</f>
        <v>0.1026</v>
      </c>
      <c r="S182" s="225">
        <v>0</v>
      </c>
      <c r="T182" s="226">
        <f>S182*H182</f>
        <v>0</v>
      </c>
      <c r="U182" s="41"/>
      <c r="V182" s="41"/>
      <c r="W182" s="41"/>
      <c r="X182" s="41"/>
      <c r="Y182" s="41"/>
      <c r="Z182" s="41"/>
      <c r="AA182" s="41"/>
      <c r="AB182" s="41"/>
      <c r="AC182" s="41"/>
      <c r="AD182" s="41"/>
      <c r="AE182" s="41"/>
      <c r="AR182" s="227" t="s">
        <v>3700</v>
      </c>
      <c r="AT182" s="227" t="s">
        <v>1137</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3700</v>
      </c>
      <c r="BM182" s="227" t="s">
        <v>4721</v>
      </c>
    </row>
    <row r="183" s="2" customFormat="1" ht="16.5" customHeight="1">
      <c r="A183" s="41"/>
      <c r="B183" s="42"/>
      <c r="C183" s="216" t="s">
        <v>750</v>
      </c>
      <c r="D183" s="216" t="s">
        <v>310</v>
      </c>
      <c r="E183" s="217" t="s">
        <v>4722</v>
      </c>
      <c r="F183" s="218" t="s">
        <v>4723</v>
      </c>
      <c r="G183" s="219" t="s">
        <v>323</v>
      </c>
      <c r="H183" s="220">
        <v>2</v>
      </c>
      <c r="I183" s="221"/>
      <c r="J183" s="222">
        <f>ROUND(I183*H183,2)</f>
        <v>0</v>
      </c>
      <c r="K183" s="218" t="s">
        <v>19</v>
      </c>
      <c r="L183" s="47"/>
      <c r="M183" s="223" t="s">
        <v>19</v>
      </c>
      <c r="N183" s="224" t="s">
        <v>47</v>
      </c>
      <c r="O183" s="87"/>
      <c r="P183" s="225">
        <f>O183*H183</f>
        <v>0</v>
      </c>
      <c r="Q183" s="225">
        <v>0</v>
      </c>
      <c r="R183" s="225">
        <f>Q183*H183</f>
        <v>0</v>
      </c>
      <c r="S183" s="225">
        <v>0</v>
      </c>
      <c r="T183" s="226">
        <f>S183*H183</f>
        <v>0</v>
      </c>
      <c r="U183" s="41"/>
      <c r="V183" s="41"/>
      <c r="W183" s="41"/>
      <c r="X183" s="41"/>
      <c r="Y183" s="41"/>
      <c r="Z183" s="41"/>
      <c r="AA183" s="41"/>
      <c r="AB183" s="41"/>
      <c r="AC183" s="41"/>
      <c r="AD183" s="41"/>
      <c r="AE183" s="41"/>
      <c r="AR183" s="227" t="s">
        <v>782</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782</v>
      </c>
      <c r="BM183" s="227" t="s">
        <v>4724</v>
      </c>
    </row>
    <row r="184" s="2" customFormat="1" ht="16.5" customHeight="1">
      <c r="A184" s="41"/>
      <c r="B184" s="42"/>
      <c r="C184" s="280" t="s">
        <v>867</v>
      </c>
      <c r="D184" s="280" t="s">
        <v>1137</v>
      </c>
      <c r="E184" s="281" t="s">
        <v>4725</v>
      </c>
      <c r="F184" s="282" t="s">
        <v>4726</v>
      </c>
      <c r="G184" s="283" t="s">
        <v>323</v>
      </c>
      <c r="H184" s="284">
        <v>1</v>
      </c>
      <c r="I184" s="285"/>
      <c r="J184" s="286">
        <f>ROUND(I184*H184,2)</f>
        <v>0</v>
      </c>
      <c r="K184" s="282" t="s">
        <v>19</v>
      </c>
      <c r="L184" s="287"/>
      <c r="M184" s="288" t="s">
        <v>19</v>
      </c>
      <c r="N184" s="289" t="s">
        <v>47</v>
      </c>
      <c r="O184" s="87"/>
      <c r="P184" s="225">
        <f>O184*H184</f>
        <v>0</v>
      </c>
      <c r="Q184" s="225">
        <v>0.00019000000000000001</v>
      </c>
      <c r="R184" s="225">
        <f>Q184*H184</f>
        <v>0.00019000000000000001</v>
      </c>
      <c r="S184" s="225">
        <v>0</v>
      </c>
      <c r="T184" s="226">
        <f>S184*H184</f>
        <v>0</v>
      </c>
      <c r="U184" s="41"/>
      <c r="V184" s="41"/>
      <c r="W184" s="41"/>
      <c r="X184" s="41"/>
      <c r="Y184" s="41"/>
      <c r="Z184" s="41"/>
      <c r="AA184" s="41"/>
      <c r="AB184" s="41"/>
      <c r="AC184" s="41"/>
      <c r="AD184" s="41"/>
      <c r="AE184" s="41"/>
      <c r="AR184" s="227" t="s">
        <v>3255</v>
      </c>
      <c r="AT184" s="227" t="s">
        <v>1137</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782</v>
      </c>
      <c r="BM184" s="227" t="s">
        <v>4727</v>
      </c>
    </row>
    <row r="185" s="2" customFormat="1" ht="16.5" customHeight="1">
      <c r="A185" s="41"/>
      <c r="B185" s="42"/>
      <c r="C185" s="280" t="s">
        <v>751</v>
      </c>
      <c r="D185" s="280" t="s">
        <v>1137</v>
      </c>
      <c r="E185" s="281" t="s">
        <v>4728</v>
      </c>
      <c r="F185" s="282" t="s">
        <v>4729</v>
      </c>
      <c r="G185" s="283" t="s">
        <v>323</v>
      </c>
      <c r="H185" s="284">
        <v>1</v>
      </c>
      <c r="I185" s="285"/>
      <c r="J185" s="286">
        <f>ROUND(I185*H185,2)</f>
        <v>0</v>
      </c>
      <c r="K185" s="282" t="s">
        <v>19</v>
      </c>
      <c r="L185" s="287"/>
      <c r="M185" s="288" t="s">
        <v>19</v>
      </c>
      <c r="N185" s="289" t="s">
        <v>47</v>
      </c>
      <c r="O185" s="87"/>
      <c r="P185" s="225">
        <f>O185*H185</f>
        <v>0</v>
      </c>
      <c r="Q185" s="225">
        <v>0.00019000000000000001</v>
      </c>
      <c r="R185" s="225">
        <f>Q185*H185</f>
        <v>0.00019000000000000001</v>
      </c>
      <c r="S185" s="225">
        <v>0</v>
      </c>
      <c r="T185" s="226">
        <f>S185*H185</f>
        <v>0</v>
      </c>
      <c r="U185" s="41"/>
      <c r="V185" s="41"/>
      <c r="W185" s="41"/>
      <c r="X185" s="41"/>
      <c r="Y185" s="41"/>
      <c r="Z185" s="41"/>
      <c r="AA185" s="41"/>
      <c r="AB185" s="41"/>
      <c r="AC185" s="41"/>
      <c r="AD185" s="41"/>
      <c r="AE185" s="41"/>
      <c r="AR185" s="227" t="s">
        <v>3255</v>
      </c>
      <c r="AT185" s="227" t="s">
        <v>1137</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782</v>
      </c>
      <c r="BM185" s="227" t="s">
        <v>4730</v>
      </c>
    </row>
    <row r="186" s="2" customFormat="1" ht="16.5" customHeight="1">
      <c r="A186" s="41"/>
      <c r="B186" s="42"/>
      <c r="C186" s="280" t="s">
        <v>1402</v>
      </c>
      <c r="D186" s="280" t="s">
        <v>1137</v>
      </c>
      <c r="E186" s="281" t="s">
        <v>4496</v>
      </c>
      <c r="F186" s="282" t="s">
        <v>4731</v>
      </c>
      <c r="G186" s="283" t="s">
        <v>323</v>
      </c>
      <c r="H186" s="284">
        <v>3</v>
      </c>
      <c r="I186" s="285"/>
      <c r="J186" s="286">
        <f>ROUND(I186*H186,2)</f>
        <v>0</v>
      </c>
      <c r="K186" s="282" t="s">
        <v>19</v>
      </c>
      <c r="L186" s="287"/>
      <c r="M186" s="288" t="s">
        <v>19</v>
      </c>
      <c r="N186" s="289" t="s">
        <v>47</v>
      </c>
      <c r="O186" s="87"/>
      <c r="P186" s="225">
        <f>O186*H186</f>
        <v>0</v>
      </c>
      <c r="Q186" s="225">
        <v>0.0086</v>
      </c>
      <c r="R186" s="225">
        <f>Q186*H186</f>
        <v>0.0258</v>
      </c>
      <c r="S186" s="225">
        <v>0</v>
      </c>
      <c r="T186" s="226">
        <f>S186*H186</f>
        <v>0</v>
      </c>
      <c r="U186" s="41"/>
      <c r="V186" s="41"/>
      <c r="W186" s="41"/>
      <c r="X186" s="41"/>
      <c r="Y186" s="41"/>
      <c r="Z186" s="41"/>
      <c r="AA186" s="41"/>
      <c r="AB186" s="41"/>
      <c r="AC186" s="41"/>
      <c r="AD186" s="41"/>
      <c r="AE186" s="41"/>
      <c r="AR186" s="227" t="s">
        <v>3255</v>
      </c>
      <c r="AT186" s="227" t="s">
        <v>1137</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782</v>
      </c>
      <c r="BM186" s="227" t="s">
        <v>4732</v>
      </c>
    </row>
    <row r="187" s="2" customFormat="1" ht="16.5" customHeight="1">
      <c r="A187" s="41"/>
      <c r="B187" s="42"/>
      <c r="C187" s="280" t="s">
        <v>754</v>
      </c>
      <c r="D187" s="280" t="s">
        <v>1137</v>
      </c>
      <c r="E187" s="281" t="s">
        <v>4499</v>
      </c>
      <c r="F187" s="282" t="s">
        <v>4733</v>
      </c>
      <c r="G187" s="283" t="s">
        <v>323</v>
      </c>
      <c r="H187" s="284">
        <v>2</v>
      </c>
      <c r="I187" s="285"/>
      <c r="J187" s="286">
        <f>ROUND(I187*H187,2)</f>
        <v>0</v>
      </c>
      <c r="K187" s="282" t="s">
        <v>19</v>
      </c>
      <c r="L187" s="287"/>
      <c r="M187" s="288" t="s">
        <v>19</v>
      </c>
      <c r="N187" s="289" t="s">
        <v>47</v>
      </c>
      <c r="O187" s="87"/>
      <c r="P187" s="225">
        <f>O187*H187</f>
        <v>0</v>
      </c>
      <c r="Q187" s="225">
        <v>0.0086</v>
      </c>
      <c r="R187" s="225">
        <f>Q187*H187</f>
        <v>0.0172</v>
      </c>
      <c r="S187" s="225">
        <v>0</v>
      </c>
      <c r="T187" s="226">
        <f>S187*H187</f>
        <v>0</v>
      </c>
      <c r="U187" s="41"/>
      <c r="V187" s="41"/>
      <c r="W187" s="41"/>
      <c r="X187" s="41"/>
      <c r="Y187" s="41"/>
      <c r="Z187" s="41"/>
      <c r="AA187" s="41"/>
      <c r="AB187" s="41"/>
      <c r="AC187" s="41"/>
      <c r="AD187" s="41"/>
      <c r="AE187" s="41"/>
      <c r="AR187" s="227" t="s">
        <v>3255</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782</v>
      </c>
      <c r="BM187" s="227" t="s">
        <v>4734</v>
      </c>
    </row>
    <row r="188" s="2" customFormat="1" ht="16.5" customHeight="1">
      <c r="A188" s="41"/>
      <c r="B188" s="42"/>
      <c r="C188" s="280" t="s">
        <v>1414</v>
      </c>
      <c r="D188" s="280" t="s">
        <v>1137</v>
      </c>
      <c r="E188" s="281" t="s">
        <v>4502</v>
      </c>
      <c r="F188" s="282" t="s">
        <v>4735</v>
      </c>
      <c r="G188" s="283" t="s">
        <v>323</v>
      </c>
      <c r="H188" s="284">
        <v>2</v>
      </c>
      <c r="I188" s="285"/>
      <c r="J188" s="286">
        <f>ROUND(I188*H188,2)</f>
        <v>0</v>
      </c>
      <c r="K188" s="282" t="s">
        <v>19</v>
      </c>
      <c r="L188" s="287"/>
      <c r="M188" s="288" t="s">
        <v>19</v>
      </c>
      <c r="N188" s="289" t="s">
        <v>47</v>
      </c>
      <c r="O188" s="87"/>
      <c r="P188" s="225">
        <f>O188*H188</f>
        <v>0</v>
      </c>
      <c r="Q188" s="225">
        <v>0.0086</v>
      </c>
      <c r="R188" s="225">
        <f>Q188*H188</f>
        <v>0.0172</v>
      </c>
      <c r="S188" s="225">
        <v>0</v>
      </c>
      <c r="T188" s="226">
        <f>S188*H188</f>
        <v>0</v>
      </c>
      <c r="U188" s="41"/>
      <c r="V188" s="41"/>
      <c r="W188" s="41"/>
      <c r="X188" s="41"/>
      <c r="Y188" s="41"/>
      <c r="Z188" s="41"/>
      <c r="AA188" s="41"/>
      <c r="AB188" s="41"/>
      <c r="AC188" s="41"/>
      <c r="AD188" s="41"/>
      <c r="AE188" s="41"/>
      <c r="AR188" s="227" t="s">
        <v>3255</v>
      </c>
      <c r="AT188" s="227" t="s">
        <v>1137</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782</v>
      </c>
      <c r="BM188" s="227" t="s">
        <v>4736</v>
      </c>
    </row>
    <row r="189" s="2" customFormat="1" ht="16.5" customHeight="1">
      <c r="A189" s="41"/>
      <c r="B189" s="42"/>
      <c r="C189" s="280" t="s">
        <v>757</v>
      </c>
      <c r="D189" s="280" t="s">
        <v>1137</v>
      </c>
      <c r="E189" s="281" t="s">
        <v>4505</v>
      </c>
      <c r="F189" s="282" t="s">
        <v>4737</v>
      </c>
      <c r="G189" s="283" t="s">
        <v>323</v>
      </c>
      <c r="H189" s="284">
        <v>2</v>
      </c>
      <c r="I189" s="285"/>
      <c r="J189" s="286">
        <f>ROUND(I189*H189,2)</f>
        <v>0</v>
      </c>
      <c r="K189" s="282" t="s">
        <v>19</v>
      </c>
      <c r="L189" s="287"/>
      <c r="M189" s="288" t="s">
        <v>19</v>
      </c>
      <c r="N189" s="289" t="s">
        <v>47</v>
      </c>
      <c r="O189" s="87"/>
      <c r="P189" s="225">
        <f>O189*H189</f>
        <v>0</v>
      </c>
      <c r="Q189" s="225">
        <v>0.0086</v>
      </c>
      <c r="R189" s="225">
        <f>Q189*H189</f>
        <v>0.0172</v>
      </c>
      <c r="S189" s="225">
        <v>0</v>
      </c>
      <c r="T189" s="226">
        <f>S189*H189</f>
        <v>0</v>
      </c>
      <c r="U189" s="41"/>
      <c r="V189" s="41"/>
      <c r="W189" s="41"/>
      <c r="X189" s="41"/>
      <c r="Y189" s="41"/>
      <c r="Z189" s="41"/>
      <c r="AA189" s="41"/>
      <c r="AB189" s="41"/>
      <c r="AC189" s="41"/>
      <c r="AD189" s="41"/>
      <c r="AE189" s="41"/>
      <c r="AR189" s="227" t="s">
        <v>3255</v>
      </c>
      <c r="AT189" s="227" t="s">
        <v>1137</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782</v>
      </c>
      <c r="BM189" s="227" t="s">
        <v>4738</v>
      </c>
    </row>
    <row r="190" s="2" customFormat="1" ht="16.5" customHeight="1">
      <c r="A190" s="41"/>
      <c r="B190" s="42"/>
      <c r="C190" s="216" t="s">
        <v>1425</v>
      </c>
      <c r="D190" s="216" t="s">
        <v>310</v>
      </c>
      <c r="E190" s="217" t="s">
        <v>4739</v>
      </c>
      <c r="F190" s="218" t="s">
        <v>4740</v>
      </c>
      <c r="G190" s="219" t="s">
        <v>323</v>
      </c>
      <c r="H190" s="220">
        <v>1</v>
      </c>
      <c r="I190" s="221"/>
      <c r="J190" s="222">
        <f>ROUND(I190*H190,2)</f>
        <v>0</v>
      </c>
      <c r="K190" s="218" t="s">
        <v>314</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782</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782</v>
      </c>
      <c r="BM190" s="227" t="s">
        <v>4741</v>
      </c>
    </row>
    <row r="191" s="2" customFormat="1">
      <c r="A191" s="41"/>
      <c r="B191" s="42"/>
      <c r="C191" s="43"/>
      <c r="D191" s="229" t="s">
        <v>317</v>
      </c>
      <c r="E191" s="43"/>
      <c r="F191" s="230" t="s">
        <v>4742</v>
      </c>
      <c r="G191" s="43"/>
      <c r="H191" s="43"/>
      <c r="I191" s="231"/>
      <c r="J191" s="43"/>
      <c r="K191" s="43"/>
      <c r="L191" s="47"/>
      <c r="M191" s="232"/>
      <c r="N191" s="233"/>
      <c r="O191" s="87"/>
      <c r="P191" s="87"/>
      <c r="Q191" s="87"/>
      <c r="R191" s="87"/>
      <c r="S191" s="87"/>
      <c r="T191" s="88"/>
      <c r="U191" s="41"/>
      <c r="V191" s="41"/>
      <c r="W191" s="41"/>
      <c r="X191" s="41"/>
      <c r="Y191" s="41"/>
      <c r="Z191" s="41"/>
      <c r="AA191" s="41"/>
      <c r="AB191" s="41"/>
      <c r="AC191" s="41"/>
      <c r="AD191" s="41"/>
      <c r="AE191" s="41"/>
      <c r="AT191" s="20" t="s">
        <v>317</v>
      </c>
      <c r="AU191" s="20" t="s">
        <v>85</v>
      </c>
    </row>
    <row r="192" s="2" customFormat="1" ht="16.5" customHeight="1">
      <c r="A192" s="41"/>
      <c r="B192" s="42"/>
      <c r="C192" s="280" t="s">
        <v>760</v>
      </c>
      <c r="D192" s="280" t="s">
        <v>1137</v>
      </c>
      <c r="E192" s="281" t="s">
        <v>4743</v>
      </c>
      <c r="F192" s="282" t="s">
        <v>4744</v>
      </c>
      <c r="G192" s="283" t="s">
        <v>323</v>
      </c>
      <c r="H192" s="284">
        <v>1</v>
      </c>
      <c r="I192" s="285"/>
      <c r="J192" s="286">
        <f>ROUND(I192*H192,2)</f>
        <v>0</v>
      </c>
      <c r="K192" s="282" t="s">
        <v>314</v>
      </c>
      <c r="L192" s="287"/>
      <c r="M192" s="288" t="s">
        <v>19</v>
      </c>
      <c r="N192" s="289" t="s">
        <v>47</v>
      </c>
      <c r="O192" s="87"/>
      <c r="P192" s="225">
        <f>O192*H192</f>
        <v>0</v>
      </c>
      <c r="Q192" s="225">
        <v>0.032800000000000003</v>
      </c>
      <c r="R192" s="225">
        <f>Q192*H192</f>
        <v>0.032800000000000003</v>
      </c>
      <c r="S192" s="225">
        <v>0</v>
      </c>
      <c r="T192" s="226">
        <f>S192*H192</f>
        <v>0</v>
      </c>
      <c r="U192" s="41"/>
      <c r="V192" s="41"/>
      <c r="W192" s="41"/>
      <c r="X192" s="41"/>
      <c r="Y192" s="41"/>
      <c r="Z192" s="41"/>
      <c r="AA192" s="41"/>
      <c r="AB192" s="41"/>
      <c r="AC192" s="41"/>
      <c r="AD192" s="41"/>
      <c r="AE192" s="41"/>
      <c r="AR192" s="227" t="s">
        <v>3700</v>
      </c>
      <c r="AT192" s="227" t="s">
        <v>1137</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3700</v>
      </c>
      <c r="BM192" s="227" t="s">
        <v>4745</v>
      </c>
    </row>
    <row r="193" s="2" customFormat="1" ht="16.5" customHeight="1">
      <c r="A193" s="41"/>
      <c r="B193" s="42"/>
      <c r="C193" s="216" t="s">
        <v>1434</v>
      </c>
      <c r="D193" s="216" t="s">
        <v>310</v>
      </c>
      <c r="E193" s="217" t="s">
        <v>3258</v>
      </c>
      <c r="F193" s="218" t="s">
        <v>3259</v>
      </c>
      <c r="G193" s="219" t="s">
        <v>323</v>
      </c>
      <c r="H193" s="220">
        <v>23</v>
      </c>
      <c r="I193" s="221"/>
      <c r="J193" s="222">
        <f>ROUND(I193*H193,2)</f>
        <v>0</v>
      </c>
      <c r="K193" s="218" t="s">
        <v>314</v>
      </c>
      <c r="L193" s="47"/>
      <c r="M193" s="223" t="s">
        <v>19</v>
      </c>
      <c r="N193" s="224"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4746</v>
      </c>
    </row>
    <row r="194" s="2" customFormat="1">
      <c r="A194" s="41"/>
      <c r="B194" s="42"/>
      <c r="C194" s="43"/>
      <c r="D194" s="229" t="s">
        <v>317</v>
      </c>
      <c r="E194" s="43"/>
      <c r="F194" s="230" t="s">
        <v>3261</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317</v>
      </c>
      <c r="AU194" s="20" t="s">
        <v>85</v>
      </c>
    </row>
    <row r="195" s="2" customFormat="1" ht="24.15" customHeight="1">
      <c r="A195" s="41"/>
      <c r="B195" s="42"/>
      <c r="C195" s="216" t="s">
        <v>761</v>
      </c>
      <c r="D195" s="216" t="s">
        <v>310</v>
      </c>
      <c r="E195" s="217" t="s">
        <v>4546</v>
      </c>
      <c r="F195" s="218" t="s">
        <v>4547</v>
      </c>
      <c r="G195" s="219" t="s">
        <v>323</v>
      </c>
      <c r="H195" s="220">
        <v>6</v>
      </c>
      <c r="I195" s="221"/>
      <c r="J195" s="222">
        <f>ROUND(I195*H195,2)</f>
        <v>0</v>
      </c>
      <c r="K195" s="218" t="s">
        <v>314</v>
      </c>
      <c r="L195" s="47"/>
      <c r="M195" s="223" t="s">
        <v>19</v>
      </c>
      <c r="N195" s="224" t="s">
        <v>47</v>
      </c>
      <c r="O195" s="87"/>
      <c r="P195" s="225">
        <f>O195*H195</f>
        <v>0</v>
      </c>
      <c r="Q195" s="225">
        <v>0</v>
      </c>
      <c r="R195" s="225">
        <f>Q195*H195</f>
        <v>0</v>
      </c>
      <c r="S195" s="225">
        <v>0</v>
      </c>
      <c r="T195" s="226">
        <f>S195*H195</f>
        <v>0</v>
      </c>
      <c r="U195" s="41"/>
      <c r="V195" s="41"/>
      <c r="W195" s="41"/>
      <c r="X195" s="41"/>
      <c r="Y195" s="41"/>
      <c r="Z195" s="41"/>
      <c r="AA195" s="41"/>
      <c r="AB195" s="41"/>
      <c r="AC195" s="41"/>
      <c r="AD195" s="41"/>
      <c r="AE195" s="41"/>
      <c r="AR195" s="227" t="s">
        <v>782</v>
      </c>
      <c r="AT195" s="227" t="s">
        <v>310</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782</v>
      </c>
      <c r="BM195" s="227" t="s">
        <v>4747</v>
      </c>
    </row>
    <row r="196" s="2" customFormat="1">
      <c r="A196" s="41"/>
      <c r="B196" s="42"/>
      <c r="C196" s="43"/>
      <c r="D196" s="229" t="s">
        <v>317</v>
      </c>
      <c r="E196" s="43"/>
      <c r="F196" s="230" t="s">
        <v>4549</v>
      </c>
      <c r="G196" s="43"/>
      <c r="H196" s="43"/>
      <c r="I196" s="231"/>
      <c r="J196" s="43"/>
      <c r="K196" s="43"/>
      <c r="L196" s="47"/>
      <c r="M196" s="232"/>
      <c r="N196" s="233"/>
      <c r="O196" s="87"/>
      <c r="P196" s="87"/>
      <c r="Q196" s="87"/>
      <c r="R196" s="87"/>
      <c r="S196" s="87"/>
      <c r="T196" s="88"/>
      <c r="U196" s="41"/>
      <c r="V196" s="41"/>
      <c r="W196" s="41"/>
      <c r="X196" s="41"/>
      <c r="Y196" s="41"/>
      <c r="Z196" s="41"/>
      <c r="AA196" s="41"/>
      <c r="AB196" s="41"/>
      <c r="AC196" s="41"/>
      <c r="AD196" s="41"/>
      <c r="AE196" s="41"/>
      <c r="AT196" s="20" t="s">
        <v>317</v>
      </c>
      <c r="AU196" s="20" t="s">
        <v>85</v>
      </c>
    </row>
    <row r="197" s="2" customFormat="1" ht="16.5" customHeight="1">
      <c r="A197" s="41"/>
      <c r="B197" s="42"/>
      <c r="C197" s="280" t="s">
        <v>1448</v>
      </c>
      <c r="D197" s="280" t="s">
        <v>1137</v>
      </c>
      <c r="E197" s="281" t="s">
        <v>4550</v>
      </c>
      <c r="F197" s="282" t="s">
        <v>4551</v>
      </c>
      <c r="G197" s="283" t="s">
        <v>323</v>
      </c>
      <c r="H197" s="284">
        <v>6</v>
      </c>
      <c r="I197" s="285"/>
      <c r="J197" s="286">
        <f>ROUND(I197*H197,2)</f>
        <v>0</v>
      </c>
      <c r="K197" s="282" t="s">
        <v>314</v>
      </c>
      <c r="L197" s="287"/>
      <c r="M197" s="288" t="s">
        <v>19</v>
      </c>
      <c r="N197" s="289" t="s">
        <v>47</v>
      </c>
      <c r="O197" s="87"/>
      <c r="P197" s="225">
        <f>O197*H197</f>
        <v>0</v>
      </c>
      <c r="Q197" s="225">
        <v>0.00013999999999999999</v>
      </c>
      <c r="R197" s="225">
        <f>Q197*H197</f>
        <v>0.00083999999999999993</v>
      </c>
      <c r="S197" s="225">
        <v>0</v>
      </c>
      <c r="T197" s="226">
        <f>S197*H197</f>
        <v>0</v>
      </c>
      <c r="U197" s="41"/>
      <c r="V197" s="41"/>
      <c r="W197" s="41"/>
      <c r="X197" s="41"/>
      <c r="Y197" s="41"/>
      <c r="Z197" s="41"/>
      <c r="AA197" s="41"/>
      <c r="AB197" s="41"/>
      <c r="AC197" s="41"/>
      <c r="AD197" s="41"/>
      <c r="AE197" s="41"/>
      <c r="AR197" s="227" t="s">
        <v>3255</v>
      </c>
      <c r="AT197" s="227" t="s">
        <v>1137</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782</v>
      </c>
      <c r="BM197" s="227" t="s">
        <v>4748</v>
      </c>
    </row>
    <row r="198" s="2" customFormat="1" ht="16.5" customHeight="1">
      <c r="A198" s="41"/>
      <c r="B198" s="42"/>
      <c r="C198" s="280" t="s">
        <v>769</v>
      </c>
      <c r="D198" s="280" t="s">
        <v>1137</v>
      </c>
      <c r="E198" s="281" t="s">
        <v>4553</v>
      </c>
      <c r="F198" s="282" t="s">
        <v>4554</v>
      </c>
      <c r="G198" s="283" t="s">
        <v>323</v>
      </c>
      <c r="H198" s="284">
        <v>17</v>
      </c>
      <c r="I198" s="285"/>
      <c r="J198" s="286">
        <f>ROUND(I198*H198,2)</f>
        <v>0</v>
      </c>
      <c r="K198" s="282" t="s">
        <v>314</v>
      </c>
      <c r="L198" s="287"/>
      <c r="M198" s="288" t="s">
        <v>19</v>
      </c>
      <c r="N198" s="289" t="s">
        <v>47</v>
      </c>
      <c r="O198" s="87"/>
      <c r="P198" s="225">
        <f>O198*H198</f>
        <v>0</v>
      </c>
      <c r="Q198" s="225">
        <v>0.00012</v>
      </c>
      <c r="R198" s="225">
        <f>Q198*H198</f>
        <v>0.0020400000000000001</v>
      </c>
      <c r="S198" s="225">
        <v>0</v>
      </c>
      <c r="T198" s="226">
        <f>S198*H198</f>
        <v>0</v>
      </c>
      <c r="U198" s="41"/>
      <c r="V198" s="41"/>
      <c r="W198" s="41"/>
      <c r="X198" s="41"/>
      <c r="Y198" s="41"/>
      <c r="Z198" s="41"/>
      <c r="AA198" s="41"/>
      <c r="AB198" s="41"/>
      <c r="AC198" s="41"/>
      <c r="AD198" s="41"/>
      <c r="AE198" s="41"/>
      <c r="AR198" s="227" t="s">
        <v>3255</v>
      </c>
      <c r="AT198" s="227" t="s">
        <v>1137</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782</v>
      </c>
      <c r="BM198" s="227" t="s">
        <v>4749</v>
      </c>
    </row>
    <row r="199" s="2" customFormat="1" ht="16.5" customHeight="1">
      <c r="A199" s="41"/>
      <c r="B199" s="42"/>
      <c r="C199" s="216" t="s">
        <v>1459</v>
      </c>
      <c r="D199" s="216" t="s">
        <v>310</v>
      </c>
      <c r="E199" s="217" t="s">
        <v>4576</v>
      </c>
      <c r="F199" s="218" t="s">
        <v>4577</v>
      </c>
      <c r="G199" s="219" t="s">
        <v>323</v>
      </c>
      <c r="H199" s="220">
        <v>4</v>
      </c>
      <c r="I199" s="221"/>
      <c r="J199" s="222">
        <f>ROUND(I199*H199,2)</f>
        <v>0</v>
      </c>
      <c r="K199" s="218" t="s">
        <v>314</v>
      </c>
      <c r="L199" s="47"/>
      <c r="M199" s="223" t="s">
        <v>19</v>
      </c>
      <c r="N199" s="224" t="s">
        <v>47</v>
      </c>
      <c r="O199" s="87"/>
      <c r="P199" s="225">
        <f>O199*H199</f>
        <v>0</v>
      </c>
      <c r="Q199" s="225">
        <v>0</v>
      </c>
      <c r="R199" s="225">
        <f>Q199*H199</f>
        <v>0</v>
      </c>
      <c r="S199" s="225">
        <v>0</v>
      </c>
      <c r="T199" s="226">
        <f>S199*H199</f>
        <v>0</v>
      </c>
      <c r="U199" s="41"/>
      <c r="V199" s="41"/>
      <c r="W199" s="41"/>
      <c r="X199" s="41"/>
      <c r="Y199" s="41"/>
      <c r="Z199" s="41"/>
      <c r="AA199" s="41"/>
      <c r="AB199" s="41"/>
      <c r="AC199" s="41"/>
      <c r="AD199" s="41"/>
      <c r="AE199" s="41"/>
      <c r="AR199" s="227" t="s">
        <v>782</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782</v>
      </c>
      <c r="BM199" s="227" t="s">
        <v>4750</v>
      </c>
    </row>
    <row r="200" s="2" customFormat="1">
      <c r="A200" s="41"/>
      <c r="B200" s="42"/>
      <c r="C200" s="43"/>
      <c r="D200" s="229" t="s">
        <v>317</v>
      </c>
      <c r="E200" s="43"/>
      <c r="F200" s="230" t="s">
        <v>4579</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2" customFormat="1" ht="16.5" customHeight="1">
      <c r="A201" s="41"/>
      <c r="B201" s="42"/>
      <c r="C201" s="216" t="s">
        <v>773</v>
      </c>
      <c r="D201" s="216" t="s">
        <v>310</v>
      </c>
      <c r="E201" s="217" t="s">
        <v>4751</v>
      </c>
      <c r="F201" s="218" t="s">
        <v>4752</v>
      </c>
      <c r="G201" s="219" t="s">
        <v>323</v>
      </c>
      <c r="H201" s="220">
        <v>4</v>
      </c>
      <c r="I201" s="221"/>
      <c r="J201" s="222">
        <f>ROUND(I201*H201,2)</f>
        <v>0</v>
      </c>
      <c r="K201" s="218" t="s">
        <v>314</v>
      </c>
      <c r="L201" s="47"/>
      <c r="M201" s="223" t="s">
        <v>19</v>
      </c>
      <c r="N201" s="224" t="s">
        <v>47</v>
      </c>
      <c r="O201" s="87"/>
      <c r="P201" s="225">
        <f>O201*H201</f>
        <v>0</v>
      </c>
      <c r="Q201" s="225">
        <v>0</v>
      </c>
      <c r="R201" s="225">
        <f>Q201*H201</f>
        <v>0</v>
      </c>
      <c r="S201" s="225">
        <v>0</v>
      </c>
      <c r="T201" s="226">
        <f>S201*H201</f>
        <v>0</v>
      </c>
      <c r="U201" s="41"/>
      <c r="V201" s="41"/>
      <c r="W201" s="41"/>
      <c r="X201" s="41"/>
      <c r="Y201" s="41"/>
      <c r="Z201" s="41"/>
      <c r="AA201" s="41"/>
      <c r="AB201" s="41"/>
      <c r="AC201" s="41"/>
      <c r="AD201" s="41"/>
      <c r="AE201" s="41"/>
      <c r="AR201" s="227" t="s">
        <v>782</v>
      </c>
      <c r="AT201" s="227" t="s">
        <v>310</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782</v>
      </c>
      <c r="BM201" s="227" t="s">
        <v>4753</v>
      </c>
    </row>
    <row r="202" s="2" customFormat="1">
      <c r="A202" s="41"/>
      <c r="B202" s="42"/>
      <c r="C202" s="43"/>
      <c r="D202" s="229" t="s">
        <v>317</v>
      </c>
      <c r="E202" s="43"/>
      <c r="F202" s="230" t="s">
        <v>4754</v>
      </c>
      <c r="G202" s="43"/>
      <c r="H202" s="43"/>
      <c r="I202" s="231"/>
      <c r="J202" s="43"/>
      <c r="K202" s="43"/>
      <c r="L202" s="47"/>
      <c r="M202" s="232"/>
      <c r="N202" s="233"/>
      <c r="O202" s="87"/>
      <c r="P202" s="87"/>
      <c r="Q202" s="87"/>
      <c r="R202" s="87"/>
      <c r="S202" s="87"/>
      <c r="T202" s="88"/>
      <c r="U202" s="41"/>
      <c r="V202" s="41"/>
      <c r="W202" s="41"/>
      <c r="X202" s="41"/>
      <c r="Y202" s="41"/>
      <c r="Z202" s="41"/>
      <c r="AA202" s="41"/>
      <c r="AB202" s="41"/>
      <c r="AC202" s="41"/>
      <c r="AD202" s="41"/>
      <c r="AE202" s="41"/>
      <c r="AT202" s="20" t="s">
        <v>317</v>
      </c>
      <c r="AU202" s="20" t="s">
        <v>85</v>
      </c>
    </row>
    <row r="203" s="2" customFormat="1" ht="16.5" customHeight="1">
      <c r="A203" s="41"/>
      <c r="B203" s="42"/>
      <c r="C203" s="216" t="s">
        <v>1473</v>
      </c>
      <c r="D203" s="216" t="s">
        <v>310</v>
      </c>
      <c r="E203" s="217" t="s">
        <v>4580</v>
      </c>
      <c r="F203" s="218" t="s">
        <v>4581</v>
      </c>
      <c r="G203" s="219" t="s">
        <v>323</v>
      </c>
      <c r="H203" s="220">
        <v>4</v>
      </c>
      <c r="I203" s="221"/>
      <c r="J203" s="222">
        <f>ROUND(I203*H203,2)</f>
        <v>0</v>
      </c>
      <c r="K203" s="218" t="s">
        <v>314</v>
      </c>
      <c r="L203" s="47"/>
      <c r="M203" s="223" t="s">
        <v>19</v>
      </c>
      <c r="N203" s="224"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782</v>
      </c>
      <c r="AT203" s="227" t="s">
        <v>310</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782</v>
      </c>
      <c r="BM203" s="227" t="s">
        <v>4755</v>
      </c>
    </row>
    <row r="204" s="2" customFormat="1">
      <c r="A204" s="41"/>
      <c r="B204" s="42"/>
      <c r="C204" s="43"/>
      <c r="D204" s="229" t="s">
        <v>317</v>
      </c>
      <c r="E204" s="43"/>
      <c r="F204" s="230" t="s">
        <v>4583</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85</v>
      </c>
    </row>
    <row r="205" s="2" customFormat="1" ht="21.75" customHeight="1">
      <c r="A205" s="41"/>
      <c r="B205" s="42"/>
      <c r="C205" s="216" t="s">
        <v>778</v>
      </c>
      <c r="D205" s="216" t="s">
        <v>310</v>
      </c>
      <c r="E205" s="217" t="s">
        <v>4596</v>
      </c>
      <c r="F205" s="218" t="s">
        <v>4597</v>
      </c>
      <c r="G205" s="219" t="s">
        <v>474</v>
      </c>
      <c r="H205" s="220">
        <v>19</v>
      </c>
      <c r="I205" s="221"/>
      <c r="J205" s="222">
        <f>ROUND(I205*H205,2)</f>
        <v>0</v>
      </c>
      <c r="K205" s="218" t="s">
        <v>314</v>
      </c>
      <c r="L205" s="47"/>
      <c r="M205" s="223" t="s">
        <v>19</v>
      </c>
      <c r="N205" s="224"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782</v>
      </c>
      <c r="AT205" s="227" t="s">
        <v>310</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782</v>
      </c>
      <c r="BM205" s="227" t="s">
        <v>4756</v>
      </c>
    </row>
    <row r="206" s="2" customFormat="1">
      <c r="A206" s="41"/>
      <c r="B206" s="42"/>
      <c r="C206" s="43"/>
      <c r="D206" s="229" t="s">
        <v>317</v>
      </c>
      <c r="E206" s="43"/>
      <c r="F206" s="230" t="s">
        <v>4599</v>
      </c>
      <c r="G206" s="43"/>
      <c r="H206" s="43"/>
      <c r="I206" s="231"/>
      <c r="J206" s="43"/>
      <c r="K206" s="43"/>
      <c r="L206" s="47"/>
      <c r="M206" s="232"/>
      <c r="N206" s="233"/>
      <c r="O206" s="87"/>
      <c r="P206" s="87"/>
      <c r="Q206" s="87"/>
      <c r="R206" s="87"/>
      <c r="S206" s="87"/>
      <c r="T206" s="88"/>
      <c r="U206" s="41"/>
      <c r="V206" s="41"/>
      <c r="W206" s="41"/>
      <c r="X206" s="41"/>
      <c r="Y206" s="41"/>
      <c r="Z206" s="41"/>
      <c r="AA206" s="41"/>
      <c r="AB206" s="41"/>
      <c r="AC206" s="41"/>
      <c r="AD206" s="41"/>
      <c r="AE206" s="41"/>
      <c r="AT206" s="20" t="s">
        <v>317</v>
      </c>
      <c r="AU206" s="20" t="s">
        <v>85</v>
      </c>
    </row>
    <row r="207" s="2" customFormat="1" ht="16.5" customHeight="1">
      <c r="A207" s="41"/>
      <c r="B207" s="42"/>
      <c r="C207" s="280" t="s">
        <v>1486</v>
      </c>
      <c r="D207" s="280" t="s">
        <v>1137</v>
      </c>
      <c r="E207" s="281" t="s">
        <v>4229</v>
      </c>
      <c r="F207" s="282" t="s">
        <v>4230</v>
      </c>
      <c r="G207" s="283" t="s">
        <v>474</v>
      </c>
      <c r="H207" s="284">
        <v>19</v>
      </c>
      <c r="I207" s="285"/>
      <c r="J207" s="286">
        <f>ROUND(I207*H207,2)</f>
        <v>0</v>
      </c>
      <c r="K207" s="282" t="s">
        <v>314</v>
      </c>
      <c r="L207" s="287"/>
      <c r="M207" s="288" t="s">
        <v>19</v>
      </c>
      <c r="N207" s="289" t="s">
        <v>47</v>
      </c>
      <c r="O207" s="87"/>
      <c r="P207" s="225">
        <f>O207*H207</f>
        <v>0</v>
      </c>
      <c r="Q207" s="225">
        <v>0.00068999999999999997</v>
      </c>
      <c r="R207" s="225">
        <f>Q207*H207</f>
        <v>0.01311</v>
      </c>
      <c r="S207" s="225">
        <v>0</v>
      </c>
      <c r="T207" s="226">
        <f>S207*H207</f>
        <v>0</v>
      </c>
      <c r="U207" s="41"/>
      <c r="V207" s="41"/>
      <c r="W207" s="41"/>
      <c r="X207" s="41"/>
      <c r="Y207" s="41"/>
      <c r="Z207" s="41"/>
      <c r="AA207" s="41"/>
      <c r="AB207" s="41"/>
      <c r="AC207" s="41"/>
      <c r="AD207" s="41"/>
      <c r="AE207" s="41"/>
      <c r="AR207" s="227" t="s">
        <v>3700</v>
      </c>
      <c r="AT207" s="227" t="s">
        <v>1137</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3700</v>
      </c>
      <c r="BM207" s="227" t="s">
        <v>4757</v>
      </c>
    </row>
    <row r="208" s="2" customFormat="1" ht="21.75" customHeight="1">
      <c r="A208" s="41"/>
      <c r="B208" s="42"/>
      <c r="C208" s="216" t="s">
        <v>782</v>
      </c>
      <c r="D208" s="216" t="s">
        <v>310</v>
      </c>
      <c r="E208" s="217" t="s">
        <v>4601</v>
      </c>
      <c r="F208" s="218" t="s">
        <v>4602</v>
      </c>
      <c r="G208" s="219" t="s">
        <v>474</v>
      </c>
      <c r="H208" s="220">
        <v>106</v>
      </c>
      <c r="I208" s="221"/>
      <c r="J208" s="222">
        <f>ROUND(I208*H208,2)</f>
        <v>0</v>
      </c>
      <c r="K208" s="218" t="s">
        <v>314</v>
      </c>
      <c r="L208" s="47"/>
      <c r="M208" s="223" t="s">
        <v>19</v>
      </c>
      <c r="N208" s="224"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782</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782</v>
      </c>
      <c r="BM208" s="227" t="s">
        <v>4758</v>
      </c>
    </row>
    <row r="209" s="2" customFormat="1">
      <c r="A209" s="41"/>
      <c r="B209" s="42"/>
      <c r="C209" s="43"/>
      <c r="D209" s="229" t="s">
        <v>317</v>
      </c>
      <c r="E209" s="43"/>
      <c r="F209" s="230" t="s">
        <v>4604</v>
      </c>
      <c r="G209" s="43"/>
      <c r="H209" s="43"/>
      <c r="I209" s="231"/>
      <c r="J209" s="43"/>
      <c r="K209" s="43"/>
      <c r="L209" s="47"/>
      <c r="M209" s="232"/>
      <c r="N209" s="233"/>
      <c r="O209" s="87"/>
      <c r="P209" s="87"/>
      <c r="Q209" s="87"/>
      <c r="R209" s="87"/>
      <c r="S209" s="87"/>
      <c r="T209" s="88"/>
      <c r="U209" s="41"/>
      <c r="V209" s="41"/>
      <c r="W209" s="41"/>
      <c r="X209" s="41"/>
      <c r="Y209" s="41"/>
      <c r="Z209" s="41"/>
      <c r="AA209" s="41"/>
      <c r="AB209" s="41"/>
      <c r="AC209" s="41"/>
      <c r="AD209" s="41"/>
      <c r="AE209" s="41"/>
      <c r="AT209" s="20" t="s">
        <v>317</v>
      </c>
      <c r="AU209" s="20" t="s">
        <v>85</v>
      </c>
    </row>
    <row r="210" s="2" customFormat="1" ht="16.5" customHeight="1">
      <c r="A210" s="41"/>
      <c r="B210" s="42"/>
      <c r="C210" s="280" t="s">
        <v>1491</v>
      </c>
      <c r="D210" s="280" t="s">
        <v>1137</v>
      </c>
      <c r="E210" s="281" t="s">
        <v>4605</v>
      </c>
      <c r="F210" s="282" t="s">
        <v>4606</v>
      </c>
      <c r="G210" s="283" t="s">
        <v>474</v>
      </c>
      <c r="H210" s="284">
        <v>106</v>
      </c>
      <c r="I210" s="285"/>
      <c r="J210" s="286">
        <f>ROUND(I210*H210,2)</f>
        <v>0</v>
      </c>
      <c r="K210" s="282" t="s">
        <v>314</v>
      </c>
      <c r="L210" s="287"/>
      <c r="M210" s="288" t="s">
        <v>19</v>
      </c>
      <c r="N210" s="289" t="s">
        <v>47</v>
      </c>
      <c r="O210" s="87"/>
      <c r="P210" s="225">
        <f>O210*H210</f>
        <v>0</v>
      </c>
      <c r="Q210" s="225">
        <v>0.00055000000000000003</v>
      </c>
      <c r="R210" s="225">
        <f>Q210*H210</f>
        <v>0.058300000000000005</v>
      </c>
      <c r="S210" s="225">
        <v>0</v>
      </c>
      <c r="T210" s="226">
        <f>S210*H210</f>
        <v>0</v>
      </c>
      <c r="U210" s="41"/>
      <c r="V210" s="41"/>
      <c r="W210" s="41"/>
      <c r="X210" s="41"/>
      <c r="Y210" s="41"/>
      <c r="Z210" s="41"/>
      <c r="AA210" s="41"/>
      <c r="AB210" s="41"/>
      <c r="AC210" s="41"/>
      <c r="AD210" s="41"/>
      <c r="AE210" s="41"/>
      <c r="AR210" s="227" t="s">
        <v>3700</v>
      </c>
      <c r="AT210" s="227" t="s">
        <v>1137</v>
      </c>
      <c r="AU210" s="227" t="s">
        <v>85</v>
      </c>
      <c r="AY210" s="20" t="s">
        <v>308</v>
      </c>
      <c r="BE210" s="228">
        <f>IF(N210="základní",J210,0)</f>
        <v>0</v>
      </c>
      <c r="BF210" s="228">
        <f>IF(N210="snížená",J210,0)</f>
        <v>0</v>
      </c>
      <c r="BG210" s="228">
        <f>IF(N210="zákl. přenesená",J210,0)</f>
        <v>0</v>
      </c>
      <c r="BH210" s="228">
        <f>IF(N210="sníž. přenesená",J210,0)</f>
        <v>0</v>
      </c>
      <c r="BI210" s="228">
        <f>IF(N210="nulová",J210,0)</f>
        <v>0</v>
      </c>
      <c r="BJ210" s="20" t="s">
        <v>83</v>
      </c>
      <c r="BK210" s="228">
        <f>ROUND(I210*H210,2)</f>
        <v>0</v>
      </c>
      <c r="BL210" s="20" t="s">
        <v>3700</v>
      </c>
      <c r="BM210" s="227" t="s">
        <v>4759</v>
      </c>
    </row>
    <row r="211" s="2" customFormat="1" ht="24.15" customHeight="1">
      <c r="A211" s="41"/>
      <c r="B211" s="42"/>
      <c r="C211" s="216" t="s">
        <v>787</v>
      </c>
      <c r="D211" s="216" t="s">
        <v>310</v>
      </c>
      <c r="E211" s="217" t="s">
        <v>4760</v>
      </c>
      <c r="F211" s="218" t="s">
        <v>4761</v>
      </c>
      <c r="G211" s="219" t="s">
        <v>323</v>
      </c>
      <c r="H211" s="220">
        <v>6</v>
      </c>
      <c r="I211" s="221"/>
      <c r="J211" s="222">
        <f>ROUND(I211*H211,2)</f>
        <v>0</v>
      </c>
      <c r="K211" s="218" t="s">
        <v>314</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391</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391</v>
      </c>
      <c r="BM211" s="227" t="s">
        <v>4762</v>
      </c>
    </row>
    <row r="212" s="2" customFormat="1">
      <c r="A212" s="41"/>
      <c r="B212" s="42"/>
      <c r="C212" s="43"/>
      <c r="D212" s="229" t="s">
        <v>317</v>
      </c>
      <c r="E212" s="43"/>
      <c r="F212" s="230" t="s">
        <v>4763</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85</v>
      </c>
    </row>
    <row r="213" s="2" customFormat="1" ht="16.5" customHeight="1">
      <c r="A213" s="41"/>
      <c r="B213" s="42"/>
      <c r="C213" s="280" t="s">
        <v>1500</v>
      </c>
      <c r="D213" s="280" t="s">
        <v>1137</v>
      </c>
      <c r="E213" s="281" t="s">
        <v>4764</v>
      </c>
      <c r="F213" s="282" t="s">
        <v>4765</v>
      </c>
      <c r="G213" s="283" t="s">
        <v>323</v>
      </c>
      <c r="H213" s="284">
        <v>6</v>
      </c>
      <c r="I213" s="285"/>
      <c r="J213" s="286">
        <f>ROUND(I213*H213,2)</f>
        <v>0</v>
      </c>
      <c r="K213" s="282" t="s">
        <v>19</v>
      </c>
      <c r="L213" s="287"/>
      <c r="M213" s="288" t="s">
        <v>19</v>
      </c>
      <c r="N213" s="289" t="s">
        <v>47</v>
      </c>
      <c r="O213" s="87"/>
      <c r="P213" s="225">
        <f>O213*H213</f>
        <v>0</v>
      </c>
      <c r="Q213" s="225">
        <v>0.00044999999999999999</v>
      </c>
      <c r="R213" s="225">
        <f>Q213*H213</f>
        <v>0.0027000000000000001</v>
      </c>
      <c r="S213" s="225">
        <v>0</v>
      </c>
      <c r="T213" s="226">
        <f>S213*H213</f>
        <v>0</v>
      </c>
      <c r="U213" s="41"/>
      <c r="V213" s="41"/>
      <c r="W213" s="41"/>
      <c r="X213" s="41"/>
      <c r="Y213" s="41"/>
      <c r="Z213" s="41"/>
      <c r="AA213" s="41"/>
      <c r="AB213" s="41"/>
      <c r="AC213" s="41"/>
      <c r="AD213" s="41"/>
      <c r="AE213" s="41"/>
      <c r="AR213" s="227" t="s">
        <v>3255</v>
      </c>
      <c r="AT213" s="227" t="s">
        <v>1137</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782</v>
      </c>
      <c r="BM213" s="227" t="s">
        <v>4766</v>
      </c>
    </row>
    <row r="214" s="2" customFormat="1">
      <c r="A214" s="41"/>
      <c r="B214" s="42"/>
      <c r="C214" s="43"/>
      <c r="D214" s="236" t="s">
        <v>4125</v>
      </c>
      <c r="E214" s="43"/>
      <c r="F214" s="292" t="s">
        <v>4767</v>
      </c>
      <c r="G214" s="43"/>
      <c r="H214" s="43"/>
      <c r="I214" s="231"/>
      <c r="J214" s="43"/>
      <c r="K214" s="43"/>
      <c r="L214" s="47"/>
      <c r="M214" s="232"/>
      <c r="N214" s="233"/>
      <c r="O214" s="87"/>
      <c r="P214" s="87"/>
      <c r="Q214" s="87"/>
      <c r="R214" s="87"/>
      <c r="S214" s="87"/>
      <c r="T214" s="88"/>
      <c r="U214" s="41"/>
      <c r="V214" s="41"/>
      <c r="W214" s="41"/>
      <c r="X214" s="41"/>
      <c r="Y214" s="41"/>
      <c r="Z214" s="41"/>
      <c r="AA214" s="41"/>
      <c r="AB214" s="41"/>
      <c r="AC214" s="41"/>
      <c r="AD214" s="41"/>
      <c r="AE214" s="41"/>
      <c r="AT214" s="20" t="s">
        <v>4125</v>
      </c>
      <c r="AU214" s="20" t="s">
        <v>85</v>
      </c>
    </row>
    <row r="215" s="2" customFormat="1" ht="24.15" customHeight="1">
      <c r="A215" s="41"/>
      <c r="B215" s="42"/>
      <c r="C215" s="216" t="s">
        <v>791</v>
      </c>
      <c r="D215" s="216" t="s">
        <v>310</v>
      </c>
      <c r="E215" s="217" t="s">
        <v>4608</v>
      </c>
      <c r="F215" s="218" t="s">
        <v>4609</v>
      </c>
      <c r="G215" s="219" t="s">
        <v>474</v>
      </c>
      <c r="H215" s="220">
        <v>113</v>
      </c>
      <c r="I215" s="221"/>
      <c r="J215" s="222">
        <f>ROUND(I215*H215,2)</f>
        <v>0</v>
      </c>
      <c r="K215" s="218" t="s">
        <v>314</v>
      </c>
      <c r="L215" s="47"/>
      <c r="M215" s="223" t="s">
        <v>19</v>
      </c>
      <c r="N215" s="224" t="s">
        <v>47</v>
      </c>
      <c r="O215" s="87"/>
      <c r="P215" s="225">
        <f>O215*H215</f>
        <v>0</v>
      </c>
      <c r="Q215" s="225">
        <v>0</v>
      </c>
      <c r="R215" s="225">
        <f>Q215*H215</f>
        <v>0</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4768</v>
      </c>
    </row>
    <row r="216" s="2" customFormat="1">
      <c r="A216" s="41"/>
      <c r="B216" s="42"/>
      <c r="C216" s="43"/>
      <c r="D216" s="229" t="s">
        <v>317</v>
      </c>
      <c r="E216" s="43"/>
      <c r="F216" s="230" t="s">
        <v>4611</v>
      </c>
      <c r="G216" s="43"/>
      <c r="H216" s="43"/>
      <c r="I216" s="231"/>
      <c r="J216" s="43"/>
      <c r="K216" s="43"/>
      <c r="L216" s="47"/>
      <c r="M216" s="232"/>
      <c r="N216" s="233"/>
      <c r="O216" s="87"/>
      <c r="P216" s="87"/>
      <c r="Q216" s="87"/>
      <c r="R216" s="87"/>
      <c r="S216" s="87"/>
      <c r="T216" s="88"/>
      <c r="U216" s="41"/>
      <c r="V216" s="41"/>
      <c r="W216" s="41"/>
      <c r="X216" s="41"/>
      <c r="Y216" s="41"/>
      <c r="Z216" s="41"/>
      <c r="AA216" s="41"/>
      <c r="AB216" s="41"/>
      <c r="AC216" s="41"/>
      <c r="AD216" s="41"/>
      <c r="AE216" s="41"/>
      <c r="AT216" s="20" t="s">
        <v>317</v>
      </c>
      <c r="AU216" s="20" t="s">
        <v>85</v>
      </c>
    </row>
    <row r="217" s="2" customFormat="1" ht="16.5" customHeight="1">
      <c r="A217" s="41"/>
      <c r="B217" s="42"/>
      <c r="C217" s="280" t="s">
        <v>1507</v>
      </c>
      <c r="D217" s="280" t="s">
        <v>1137</v>
      </c>
      <c r="E217" s="281" t="s">
        <v>4612</v>
      </c>
      <c r="F217" s="282" t="s">
        <v>4613</v>
      </c>
      <c r="G217" s="283" t="s">
        <v>626</v>
      </c>
      <c r="H217" s="284">
        <v>106</v>
      </c>
      <c r="I217" s="285"/>
      <c r="J217" s="286">
        <f>ROUND(I217*H217,2)</f>
        <v>0</v>
      </c>
      <c r="K217" s="282" t="s">
        <v>314</v>
      </c>
      <c r="L217" s="287"/>
      <c r="M217" s="288" t="s">
        <v>19</v>
      </c>
      <c r="N217" s="289" t="s">
        <v>47</v>
      </c>
      <c r="O217" s="87"/>
      <c r="P217" s="225">
        <f>O217*H217</f>
        <v>0</v>
      </c>
      <c r="Q217" s="225">
        <v>0.001</v>
      </c>
      <c r="R217" s="225">
        <f>Q217*H217</f>
        <v>0.106</v>
      </c>
      <c r="S217" s="225">
        <v>0</v>
      </c>
      <c r="T217" s="226">
        <f>S217*H217</f>
        <v>0</v>
      </c>
      <c r="U217" s="41"/>
      <c r="V217" s="41"/>
      <c r="W217" s="41"/>
      <c r="X217" s="41"/>
      <c r="Y217" s="41"/>
      <c r="Z217" s="41"/>
      <c r="AA217" s="41"/>
      <c r="AB217" s="41"/>
      <c r="AC217" s="41"/>
      <c r="AD217" s="41"/>
      <c r="AE217" s="41"/>
      <c r="AR217" s="227" t="s">
        <v>3255</v>
      </c>
      <c r="AT217" s="227" t="s">
        <v>1137</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782</v>
      </c>
      <c r="BM217" s="227" t="s">
        <v>4769</v>
      </c>
    </row>
    <row r="218" s="2" customFormat="1" ht="16.5" customHeight="1">
      <c r="A218" s="41"/>
      <c r="B218" s="42"/>
      <c r="C218" s="280" t="s">
        <v>797</v>
      </c>
      <c r="D218" s="280" t="s">
        <v>1137</v>
      </c>
      <c r="E218" s="281" t="s">
        <v>4615</v>
      </c>
      <c r="F218" s="282" t="s">
        <v>4616</v>
      </c>
      <c r="G218" s="283" t="s">
        <v>626</v>
      </c>
      <c r="H218" s="284">
        <v>13</v>
      </c>
      <c r="I218" s="285"/>
      <c r="J218" s="286">
        <f>ROUND(I218*H218,2)</f>
        <v>0</v>
      </c>
      <c r="K218" s="282" t="s">
        <v>314</v>
      </c>
      <c r="L218" s="287"/>
      <c r="M218" s="288" t="s">
        <v>19</v>
      </c>
      <c r="N218" s="289" t="s">
        <v>47</v>
      </c>
      <c r="O218" s="87"/>
      <c r="P218" s="225">
        <f>O218*H218</f>
        <v>0</v>
      </c>
      <c r="Q218" s="225">
        <v>0.001</v>
      </c>
      <c r="R218" s="225">
        <f>Q218*H218</f>
        <v>0.013000000000000001</v>
      </c>
      <c r="S218" s="225">
        <v>0</v>
      </c>
      <c r="T218" s="226">
        <f>S218*H218</f>
        <v>0</v>
      </c>
      <c r="U218" s="41"/>
      <c r="V218" s="41"/>
      <c r="W218" s="41"/>
      <c r="X218" s="41"/>
      <c r="Y218" s="41"/>
      <c r="Z218" s="41"/>
      <c r="AA218" s="41"/>
      <c r="AB218" s="41"/>
      <c r="AC218" s="41"/>
      <c r="AD218" s="41"/>
      <c r="AE218" s="41"/>
      <c r="AR218" s="227" t="s">
        <v>3255</v>
      </c>
      <c r="AT218" s="227" t="s">
        <v>1137</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782</v>
      </c>
      <c r="BM218" s="227" t="s">
        <v>4770</v>
      </c>
    </row>
    <row r="219" s="2" customFormat="1" ht="24.15" customHeight="1">
      <c r="A219" s="41"/>
      <c r="B219" s="42"/>
      <c r="C219" s="216" t="s">
        <v>1510</v>
      </c>
      <c r="D219" s="216" t="s">
        <v>310</v>
      </c>
      <c r="E219" s="217" t="s">
        <v>4618</v>
      </c>
      <c r="F219" s="218" t="s">
        <v>4619</v>
      </c>
      <c r="G219" s="219" t="s">
        <v>323</v>
      </c>
      <c r="H219" s="220">
        <v>4</v>
      </c>
      <c r="I219" s="221"/>
      <c r="J219" s="222">
        <f>ROUND(I219*H219,2)</f>
        <v>0</v>
      </c>
      <c r="K219" s="218" t="s">
        <v>19</v>
      </c>
      <c r="L219" s="47"/>
      <c r="M219" s="223" t="s">
        <v>19</v>
      </c>
      <c r="N219" s="224" t="s">
        <v>47</v>
      </c>
      <c r="O219" s="87"/>
      <c r="P219" s="225">
        <f>O219*H219</f>
        <v>0</v>
      </c>
      <c r="Q219" s="225">
        <v>0</v>
      </c>
      <c r="R219" s="225">
        <f>Q219*H219</f>
        <v>0</v>
      </c>
      <c r="S219" s="225">
        <v>0</v>
      </c>
      <c r="T219" s="226">
        <f>S219*H219</f>
        <v>0</v>
      </c>
      <c r="U219" s="41"/>
      <c r="V219" s="41"/>
      <c r="W219" s="41"/>
      <c r="X219" s="41"/>
      <c r="Y219" s="41"/>
      <c r="Z219" s="41"/>
      <c r="AA219" s="41"/>
      <c r="AB219" s="41"/>
      <c r="AC219" s="41"/>
      <c r="AD219" s="41"/>
      <c r="AE219" s="41"/>
      <c r="AR219" s="227" t="s">
        <v>391</v>
      </c>
      <c r="AT219" s="227" t="s">
        <v>310</v>
      </c>
      <c r="AU219" s="227" t="s">
        <v>85</v>
      </c>
      <c r="AY219" s="20" t="s">
        <v>308</v>
      </c>
      <c r="BE219" s="228">
        <f>IF(N219="základní",J219,0)</f>
        <v>0</v>
      </c>
      <c r="BF219" s="228">
        <f>IF(N219="snížená",J219,0)</f>
        <v>0</v>
      </c>
      <c r="BG219" s="228">
        <f>IF(N219="zákl. přenesená",J219,0)</f>
        <v>0</v>
      </c>
      <c r="BH219" s="228">
        <f>IF(N219="sníž. přenesená",J219,0)</f>
        <v>0</v>
      </c>
      <c r="BI219" s="228">
        <f>IF(N219="nulová",J219,0)</f>
        <v>0</v>
      </c>
      <c r="BJ219" s="20" t="s">
        <v>83</v>
      </c>
      <c r="BK219" s="228">
        <f>ROUND(I219*H219,2)</f>
        <v>0</v>
      </c>
      <c r="BL219" s="20" t="s">
        <v>391</v>
      </c>
      <c r="BM219" s="227" t="s">
        <v>4771</v>
      </c>
    </row>
    <row r="220" s="2" customFormat="1">
      <c r="A220" s="41"/>
      <c r="B220" s="42"/>
      <c r="C220" s="43"/>
      <c r="D220" s="236" t="s">
        <v>4125</v>
      </c>
      <c r="E220" s="43"/>
      <c r="F220" s="292" t="s">
        <v>4621</v>
      </c>
      <c r="G220" s="43"/>
      <c r="H220" s="43"/>
      <c r="I220" s="231"/>
      <c r="J220" s="43"/>
      <c r="K220" s="43"/>
      <c r="L220" s="47"/>
      <c r="M220" s="232"/>
      <c r="N220" s="233"/>
      <c r="O220" s="87"/>
      <c r="P220" s="87"/>
      <c r="Q220" s="87"/>
      <c r="R220" s="87"/>
      <c r="S220" s="87"/>
      <c r="T220" s="88"/>
      <c r="U220" s="41"/>
      <c r="V220" s="41"/>
      <c r="W220" s="41"/>
      <c r="X220" s="41"/>
      <c r="Y220" s="41"/>
      <c r="Z220" s="41"/>
      <c r="AA220" s="41"/>
      <c r="AB220" s="41"/>
      <c r="AC220" s="41"/>
      <c r="AD220" s="41"/>
      <c r="AE220" s="41"/>
      <c r="AT220" s="20" t="s">
        <v>4125</v>
      </c>
      <c r="AU220" s="20" t="s">
        <v>85</v>
      </c>
    </row>
    <row r="221" s="2" customFormat="1" ht="24.15" customHeight="1">
      <c r="A221" s="41"/>
      <c r="B221" s="42"/>
      <c r="C221" s="280" t="s">
        <v>802</v>
      </c>
      <c r="D221" s="280" t="s">
        <v>1137</v>
      </c>
      <c r="E221" s="281" t="s">
        <v>4622</v>
      </c>
      <c r="F221" s="282" t="s">
        <v>4623</v>
      </c>
      <c r="G221" s="283" t="s">
        <v>323</v>
      </c>
      <c r="H221" s="284">
        <v>4</v>
      </c>
      <c r="I221" s="285"/>
      <c r="J221" s="286">
        <f>ROUND(I221*H221,2)</f>
        <v>0</v>
      </c>
      <c r="K221" s="282" t="s">
        <v>19</v>
      </c>
      <c r="L221" s="287"/>
      <c r="M221" s="288" t="s">
        <v>19</v>
      </c>
      <c r="N221" s="289" t="s">
        <v>47</v>
      </c>
      <c r="O221" s="87"/>
      <c r="P221" s="225">
        <f>O221*H221</f>
        <v>0</v>
      </c>
      <c r="Q221" s="225">
        <v>0</v>
      </c>
      <c r="R221" s="225">
        <f>Q221*H221</f>
        <v>0</v>
      </c>
      <c r="S221" s="225">
        <v>0</v>
      </c>
      <c r="T221" s="226">
        <f>S221*H221</f>
        <v>0</v>
      </c>
      <c r="U221" s="41"/>
      <c r="V221" s="41"/>
      <c r="W221" s="41"/>
      <c r="X221" s="41"/>
      <c r="Y221" s="41"/>
      <c r="Z221" s="41"/>
      <c r="AA221" s="41"/>
      <c r="AB221" s="41"/>
      <c r="AC221" s="41"/>
      <c r="AD221" s="41"/>
      <c r="AE221" s="41"/>
      <c r="AR221" s="227" t="s">
        <v>352</v>
      </c>
      <c r="AT221" s="227" t="s">
        <v>1137</v>
      </c>
      <c r="AU221" s="227" t="s">
        <v>85</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315</v>
      </c>
      <c r="BM221" s="227" t="s">
        <v>4772</v>
      </c>
    </row>
    <row r="222" s="2" customFormat="1">
      <c r="A222" s="41"/>
      <c r="B222" s="42"/>
      <c r="C222" s="43"/>
      <c r="D222" s="236" t="s">
        <v>4125</v>
      </c>
      <c r="E222" s="43"/>
      <c r="F222" s="292" t="s">
        <v>4625</v>
      </c>
      <c r="G222" s="43"/>
      <c r="H222" s="43"/>
      <c r="I222" s="231"/>
      <c r="J222" s="43"/>
      <c r="K222" s="43"/>
      <c r="L222" s="47"/>
      <c r="M222" s="232"/>
      <c r="N222" s="233"/>
      <c r="O222" s="87"/>
      <c r="P222" s="87"/>
      <c r="Q222" s="87"/>
      <c r="R222" s="87"/>
      <c r="S222" s="87"/>
      <c r="T222" s="88"/>
      <c r="U222" s="41"/>
      <c r="V222" s="41"/>
      <c r="W222" s="41"/>
      <c r="X222" s="41"/>
      <c r="Y222" s="41"/>
      <c r="Z222" s="41"/>
      <c r="AA222" s="41"/>
      <c r="AB222" s="41"/>
      <c r="AC222" s="41"/>
      <c r="AD222" s="41"/>
      <c r="AE222" s="41"/>
      <c r="AT222" s="20" t="s">
        <v>4125</v>
      </c>
      <c r="AU222" s="20" t="s">
        <v>85</v>
      </c>
    </row>
    <row r="223" s="12" customFormat="1" ht="25.92" customHeight="1">
      <c r="A223" s="12"/>
      <c r="B223" s="200"/>
      <c r="C223" s="201"/>
      <c r="D223" s="202" t="s">
        <v>75</v>
      </c>
      <c r="E223" s="203" t="s">
        <v>4626</v>
      </c>
      <c r="F223" s="203" t="s">
        <v>4627</v>
      </c>
      <c r="G223" s="201"/>
      <c r="H223" s="201"/>
      <c r="I223" s="204"/>
      <c r="J223" s="205">
        <f>BK223</f>
        <v>0</v>
      </c>
      <c r="K223" s="201"/>
      <c r="L223" s="206"/>
      <c r="M223" s="207"/>
      <c r="N223" s="208"/>
      <c r="O223" s="208"/>
      <c r="P223" s="209">
        <f>SUM(P224:P233)</f>
        <v>0</v>
      </c>
      <c r="Q223" s="208"/>
      <c r="R223" s="209">
        <f>SUM(R224:R233)</f>
        <v>0.00099000000000000021</v>
      </c>
      <c r="S223" s="208"/>
      <c r="T223" s="210">
        <f>SUM(T224:T233)</f>
        <v>0</v>
      </c>
      <c r="U223" s="12"/>
      <c r="V223" s="12"/>
      <c r="W223" s="12"/>
      <c r="X223" s="12"/>
      <c r="Y223" s="12"/>
      <c r="Z223" s="12"/>
      <c r="AA223" s="12"/>
      <c r="AB223" s="12"/>
      <c r="AC223" s="12"/>
      <c r="AD223" s="12"/>
      <c r="AE223" s="12"/>
      <c r="AR223" s="211" t="s">
        <v>315</v>
      </c>
      <c r="AT223" s="212" t="s">
        <v>75</v>
      </c>
      <c r="AU223" s="212" t="s">
        <v>76</v>
      </c>
      <c r="AY223" s="211" t="s">
        <v>308</v>
      </c>
      <c r="BK223" s="213">
        <f>SUM(BK224:BK233)</f>
        <v>0</v>
      </c>
    </row>
    <row r="224" s="2" customFormat="1" ht="16.5" customHeight="1">
      <c r="A224" s="41"/>
      <c r="B224" s="42"/>
      <c r="C224" s="216" t="s">
        <v>1743</v>
      </c>
      <c r="D224" s="216" t="s">
        <v>310</v>
      </c>
      <c r="E224" s="217" t="s">
        <v>4073</v>
      </c>
      <c r="F224" s="218" t="s">
        <v>4074</v>
      </c>
      <c r="G224" s="219" t="s">
        <v>4064</v>
      </c>
      <c r="H224" s="220">
        <v>0.10000000000000001</v>
      </c>
      <c r="I224" s="221"/>
      <c r="J224" s="222">
        <f>ROUND(I224*H224,2)</f>
        <v>0</v>
      </c>
      <c r="K224" s="218" t="s">
        <v>314</v>
      </c>
      <c r="L224" s="47"/>
      <c r="M224" s="223" t="s">
        <v>19</v>
      </c>
      <c r="N224" s="224" t="s">
        <v>47</v>
      </c>
      <c r="O224" s="87"/>
      <c r="P224" s="225">
        <f>O224*H224</f>
        <v>0</v>
      </c>
      <c r="Q224" s="225">
        <v>0.0099000000000000008</v>
      </c>
      <c r="R224" s="225">
        <f>Q224*H224</f>
        <v>0.00099000000000000021</v>
      </c>
      <c r="S224" s="225">
        <v>0</v>
      </c>
      <c r="T224" s="226">
        <f>S224*H224</f>
        <v>0</v>
      </c>
      <c r="U224" s="41"/>
      <c r="V224" s="41"/>
      <c r="W224" s="41"/>
      <c r="X224" s="41"/>
      <c r="Y224" s="41"/>
      <c r="Z224" s="41"/>
      <c r="AA224" s="41"/>
      <c r="AB224" s="41"/>
      <c r="AC224" s="41"/>
      <c r="AD224" s="41"/>
      <c r="AE224" s="41"/>
      <c r="AR224" s="227" t="s">
        <v>782</v>
      </c>
      <c r="AT224" s="227" t="s">
        <v>310</v>
      </c>
      <c r="AU224" s="227" t="s">
        <v>83</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782</v>
      </c>
      <c r="BM224" s="227" t="s">
        <v>4773</v>
      </c>
    </row>
    <row r="225" s="2" customFormat="1">
      <c r="A225" s="41"/>
      <c r="B225" s="42"/>
      <c r="C225" s="43"/>
      <c r="D225" s="229" t="s">
        <v>317</v>
      </c>
      <c r="E225" s="43"/>
      <c r="F225" s="230" t="s">
        <v>4076</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317</v>
      </c>
      <c r="AU225" s="20" t="s">
        <v>83</v>
      </c>
    </row>
    <row r="226" s="2" customFormat="1" ht="24.15" customHeight="1">
      <c r="A226" s="41"/>
      <c r="B226" s="42"/>
      <c r="C226" s="216" t="s">
        <v>809</v>
      </c>
      <c r="D226" s="216" t="s">
        <v>310</v>
      </c>
      <c r="E226" s="217" t="s">
        <v>4774</v>
      </c>
      <c r="F226" s="218" t="s">
        <v>4775</v>
      </c>
      <c r="G226" s="219" t="s">
        <v>323</v>
      </c>
      <c r="H226" s="220">
        <v>1</v>
      </c>
      <c r="I226" s="221"/>
      <c r="J226" s="222">
        <f>ROUND(I226*H226,2)</f>
        <v>0</v>
      </c>
      <c r="K226" s="218" t="s">
        <v>314</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391</v>
      </c>
      <c r="AT226" s="227" t="s">
        <v>310</v>
      </c>
      <c r="AU226" s="227" t="s">
        <v>83</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391</v>
      </c>
      <c r="BM226" s="227" t="s">
        <v>4776</v>
      </c>
    </row>
    <row r="227" s="2" customFormat="1">
      <c r="A227" s="41"/>
      <c r="B227" s="42"/>
      <c r="C227" s="43"/>
      <c r="D227" s="229" t="s">
        <v>317</v>
      </c>
      <c r="E227" s="43"/>
      <c r="F227" s="230" t="s">
        <v>4777</v>
      </c>
      <c r="G227" s="43"/>
      <c r="H227" s="43"/>
      <c r="I227" s="231"/>
      <c r="J227" s="43"/>
      <c r="K227" s="43"/>
      <c r="L227" s="47"/>
      <c r="M227" s="232"/>
      <c r="N227" s="233"/>
      <c r="O227" s="87"/>
      <c r="P227" s="87"/>
      <c r="Q227" s="87"/>
      <c r="R227" s="87"/>
      <c r="S227" s="87"/>
      <c r="T227" s="88"/>
      <c r="U227" s="41"/>
      <c r="V227" s="41"/>
      <c r="W227" s="41"/>
      <c r="X227" s="41"/>
      <c r="Y227" s="41"/>
      <c r="Z227" s="41"/>
      <c r="AA227" s="41"/>
      <c r="AB227" s="41"/>
      <c r="AC227" s="41"/>
      <c r="AD227" s="41"/>
      <c r="AE227" s="41"/>
      <c r="AT227" s="20" t="s">
        <v>317</v>
      </c>
      <c r="AU227" s="20" t="s">
        <v>83</v>
      </c>
    </row>
    <row r="228" s="2" customFormat="1" ht="37.8" customHeight="1">
      <c r="A228" s="41"/>
      <c r="B228" s="42"/>
      <c r="C228" s="216" t="s">
        <v>1746</v>
      </c>
      <c r="D228" s="216" t="s">
        <v>310</v>
      </c>
      <c r="E228" s="217" t="s">
        <v>4638</v>
      </c>
      <c r="F228" s="218" t="s">
        <v>4639</v>
      </c>
      <c r="G228" s="219" t="s">
        <v>881</v>
      </c>
      <c r="H228" s="220">
        <v>8</v>
      </c>
      <c r="I228" s="221"/>
      <c r="J228" s="222">
        <f>ROUND(I228*H228,2)</f>
        <v>0</v>
      </c>
      <c r="K228" s="218" t="s">
        <v>19</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4640</v>
      </c>
      <c r="AT228" s="227" t="s">
        <v>310</v>
      </c>
      <c r="AU228" s="227" t="s">
        <v>83</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4640</v>
      </c>
      <c r="BM228" s="227" t="s">
        <v>4778</v>
      </c>
    </row>
    <row r="229" s="2" customFormat="1">
      <c r="A229" s="41"/>
      <c r="B229" s="42"/>
      <c r="C229" s="43"/>
      <c r="D229" s="236" t="s">
        <v>4125</v>
      </c>
      <c r="E229" s="43"/>
      <c r="F229" s="292" t="s">
        <v>4642</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4125</v>
      </c>
      <c r="AU229" s="20" t="s">
        <v>83</v>
      </c>
    </row>
    <row r="230" s="2" customFormat="1" ht="16.5" customHeight="1">
      <c r="A230" s="41"/>
      <c r="B230" s="42"/>
      <c r="C230" s="216" t="s">
        <v>812</v>
      </c>
      <c r="D230" s="216" t="s">
        <v>310</v>
      </c>
      <c r="E230" s="217" t="s">
        <v>4643</v>
      </c>
      <c r="F230" s="218" t="s">
        <v>4644</v>
      </c>
      <c r="G230" s="219" t="s">
        <v>881</v>
      </c>
      <c r="H230" s="220">
        <v>8</v>
      </c>
      <c r="I230" s="221"/>
      <c r="J230" s="222">
        <f>ROUND(I230*H230,2)</f>
        <v>0</v>
      </c>
      <c r="K230" s="218" t="s">
        <v>19</v>
      </c>
      <c r="L230" s="47"/>
      <c r="M230" s="223" t="s">
        <v>19</v>
      </c>
      <c r="N230" s="224"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4640</v>
      </c>
      <c r="AT230" s="227" t="s">
        <v>310</v>
      </c>
      <c r="AU230" s="227" t="s">
        <v>83</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4640</v>
      </c>
      <c r="BM230" s="227" t="s">
        <v>4779</v>
      </c>
    </row>
    <row r="231" s="2" customFormat="1">
      <c r="A231" s="41"/>
      <c r="B231" s="42"/>
      <c r="C231" s="43"/>
      <c r="D231" s="236" t="s">
        <v>4125</v>
      </c>
      <c r="E231" s="43"/>
      <c r="F231" s="292" t="s">
        <v>4646</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4125</v>
      </c>
      <c r="AU231" s="20" t="s">
        <v>83</v>
      </c>
    </row>
    <row r="232" s="2" customFormat="1" ht="16.5" customHeight="1">
      <c r="A232" s="41"/>
      <c r="B232" s="42"/>
      <c r="C232" s="216" t="s">
        <v>1754</v>
      </c>
      <c r="D232" s="216" t="s">
        <v>310</v>
      </c>
      <c r="E232" s="217" t="s">
        <v>4647</v>
      </c>
      <c r="F232" s="218" t="s">
        <v>4648</v>
      </c>
      <c r="G232" s="219" t="s">
        <v>881</v>
      </c>
      <c r="H232" s="220">
        <v>8</v>
      </c>
      <c r="I232" s="221"/>
      <c r="J232" s="222">
        <f>ROUND(I232*H232,2)</f>
        <v>0</v>
      </c>
      <c r="K232" s="218" t="s">
        <v>19</v>
      </c>
      <c r="L232" s="47"/>
      <c r="M232" s="223" t="s">
        <v>19</v>
      </c>
      <c r="N232" s="224" t="s">
        <v>47</v>
      </c>
      <c r="O232" s="87"/>
      <c r="P232" s="225">
        <f>O232*H232</f>
        <v>0</v>
      </c>
      <c r="Q232" s="225">
        <v>0</v>
      </c>
      <c r="R232" s="225">
        <f>Q232*H232</f>
        <v>0</v>
      </c>
      <c r="S232" s="225">
        <v>0</v>
      </c>
      <c r="T232" s="226">
        <f>S232*H232</f>
        <v>0</v>
      </c>
      <c r="U232" s="41"/>
      <c r="V232" s="41"/>
      <c r="W232" s="41"/>
      <c r="X232" s="41"/>
      <c r="Y232" s="41"/>
      <c r="Z232" s="41"/>
      <c r="AA232" s="41"/>
      <c r="AB232" s="41"/>
      <c r="AC232" s="41"/>
      <c r="AD232" s="41"/>
      <c r="AE232" s="41"/>
      <c r="AR232" s="227" t="s">
        <v>4631</v>
      </c>
      <c r="AT232" s="227" t="s">
        <v>310</v>
      </c>
      <c r="AU232" s="227" t="s">
        <v>83</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4631</v>
      </c>
      <c r="BM232" s="227" t="s">
        <v>4780</v>
      </c>
    </row>
    <row r="233" s="2" customFormat="1" ht="16.5" customHeight="1">
      <c r="A233" s="41"/>
      <c r="B233" s="42"/>
      <c r="C233" s="216" t="s">
        <v>816</v>
      </c>
      <c r="D233" s="216" t="s">
        <v>310</v>
      </c>
      <c r="E233" s="217" t="s">
        <v>4650</v>
      </c>
      <c r="F233" s="218" t="s">
        <v>4651</v>
      </c>
      <c r="G233" s="219" t="s">
        <v>323</v>
      </c>
      <c r="H233" s="220">
        <v>1</v>
      </c>
      <c r="I233" s="221"/>
      <c r="J233" s="222">
        <f>ROUND(I233*H233,2)</f>
        <v>0</v>
      </c>
      <c r="K233" s="218" t="s">
        <v>19</v>
      </c>
      <c r="L233" s="47"/>
      <c r="M233" s="293" t="s">
        <v>19</v>
      </c>
      <c r="N233" s="294" t="s">
        <v>47</v>
      </c>
      <c r="O233" s="272"/>
      <c r="P233" s="295">
        <f>O233*H233</f>
        <v>0</v>
      </c>
      <c r="Q233" s="295">
        <v>0</v>
      </c>
      <c r="R233" s="295">
        <f>Q233*H233</f>
        <v>0</v>
      </c>
      <c r="S233" s="295">
        <v>0</v>
      </c>
      <c r="T233" s="296">
        <f>S233*H233</f>
        <v>0</v>
      </c>
      <c r="U233" s="41"/>
      <c r="V233" s="41"/>
      <c r="W233" s="41"/>
      <c r="X233" s="41"/>
      <c r="Y233" s="41"/>
      <c r="Z233" s="41"/>
      <c r="AA233" s="41"/>
      <c r="AB233" s="41"/>
      <c r="AC233" s="41"/>
      <c r="AD233" s="41"/>
      <c r="AE233" s="41"/>
      <c r="AR233" s="227" t="s">
        <v>4640</v>
      </c>
      <c r="AT233" s="227" t="s">
        <v>310</v>
      </c>
      <c r="AU233" s="227" t="s">
        <v>83</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4640</v>
      </c>
      <c r="BM233" s="227" t="s">
        <v>4781</v>
      </c>
    </row>
    <row r="234" s="2" customFormat="1" ht="6.96" customHeight="1">
      <c r="A234" s="41"/>
      <c r="B234" s="62"/>
      <c r="C234" s="63"/>
      <c r="D234" s="63"/>
      <c r="E234" s="63"/>
      <c r="F234" s="63"/>
      <c r="G234" s="63"/>
      <c r="H234" s="63"/>
      <c r="I234" s="63"/>
      <c r="J234" s="63"/>
      <c r="K234" s="63"/>
      <c r="L234" s="47"/>
      <c r="M234" s="41"/>
      <c r="O234" s="41"/>
      <c r="P234" s="41"/>
      <c r="Q234" s="41"/>
      <c r="R234" s="41"/>
      <c r="S234" s="41"/>
      <c r="T234" s="41"/>
      <c r="U234" s="41"/>
      <c r="V234" s="41"/>
      <c r="W234" s="41"/>
      <c r="X234" s="41"/>
      <c r="Y234" s="41"/>
      <c r="Z234" s="41"/>
      <c r="AA234" s="41"/>
      <c r="AB234" s="41"/>
      <c r="AC234" s="41"/>
      <c r="AD234" s="41"/>
      <c r="AE234" s="41"/>
    </row>
  </sheetData>
  <sheetProtection sheet="1" autoFilter="0" formatColumns="0" formatRows="0" objects="1" scenarios="1" spinCount="100000" saltValue="4FY4kkpM+OycaDIDNYOHZpfjxg0SCaF9CCbUZaWCI/wN+kJpdtQgwIGcUqyOu7xyQkzCaVeAXJWsDZfMuUdQKg==" hashValue="z3vDABui+FP4nQGXV7AC1VMNdcYncN2t+7g79FCpeHHwwkP4DNhmG7C8o9tmQdVKFefY8cZNwxtaLlKnw7j7uw==" algorithmName="SHA-512" password="CC35"/>
  <autoFilter ref="C93:K233"/>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14" r:id="rId1" display="https://podminky.urs.cz/item/CS_URS_2024_02/167111101"/>
    <hyperlink ref="F116" r:id="rId2" display="https://podminky.urs.cz/item/CS_URS_2024_02/171251201"/>
    <hyperlink ref="F122" r:id="rId3" display="https://podminky.urs.cz/item/CS_URS_2024_02/460161172"/>
    <hyperlink ref="F124" r:id="rId4" display="https://podminky.urs.cz/item/CS_URS_2024_02/460161173"/>
    <hyperlink ref="F126" r:id="rId5" display="https://podminky.urs.cz/item/CS_URS_2024_02/460161322"/>
    <hyperlink ref="F128" r:id="rId6" display="https://podminky.urs.cz/item/CS_URS_2024_02/460161323"/>
    <hyperlink ref="F130" r:id="rId7" display="https://podminky.urs.cz/item/CS_URS_2024_02/460431152"/>
    <hyperlink ref="F132" r:id="rId8" display="https://podminky.urs.cz/item/CS_URS_2024_02/460431153"/>
    <hyperlink ref="F134" r:id="rId9" display="https://podminky.urs.cz/item/CS_URS_2024_02/460431292"/>
    <hyperlink ref="F136" r:id="rId10" display="https://podminky.urs.cz/item/CS_URS_2024_02/460431293"/>
    <hyperlink ref="F138" r:id="rId11" display="https://podminky.urs.cz/item/CS_URS_2024_02/460641122"/>
    <hyperlink ref="F140" r:id="rId12" display="https://podminky.urs.cz/item/CS_URS_2024_02/460641126"/>
    <hyperlink ref="F143" r:id="rId13" display="https://podminky.urs.cz/item/CS_URS_2024_02/460641221"/>
    <hyperlink ref="F145" r:id="rId14" display="https://podminky.urs.cz/item/CS_URS_2024_02/460661512"/>
    <hyperlink ref="F147" r:id="rId15" display="https://podminky.urs.cz/item/CS_URS_2024_02/468051121"/>
    <hyperlink ref="F155" r:id="rId16" display="https://podminky.urs.cz/item/CS_URS_2024_02/210812011"/>
    <hyperlink ref="F159" r:id="rId17" display="https://podminky.urs.cz/item/CS_URS_2024_02/210812035"/>
    <hyperlink ref="F164" r:id="rId18" display="https://podminky.urs.cz/item/CS_URS_2024_02/741128002"/>
    <hyperlink ref="F170" r:id="rId19" display="https://podminky.urs.cz/item/CS_URS_2024_02/210040011"/>
    <hyperlink ref="F176" r:id="rId20" display="https://podminky.urs.cz/item/CS_URS_2024_02/210050841"/>
    <hyperlink ref="F179" r:id="rId21" display="https://podminky.urs.cz/item/CS_URS_2024_02/210203901"/>
    <hyperlink ref="F181" r:id="rId22" display="https://podminky.urs.cz/item/CS_URS_2024_02/210204103"/>
    <hyperlink ref="F191" r:id="rId23" display="https://podminky.urs.cz/item/CS_URS_2024_02/210204105"/>
    <hyperlink ref="F194" r:id="rId24" display="https://podminky.urs.cz/item/CS_URS_2024_02/210220301"/>
    <hyperlink ref="F196" r:id="rId25" display="https://podminky.urs.cz/item/CS_URS_2024_02/210292011"/>
    <hyperlink ref="F200" r:id="rId26" display="https://podminky.urs.cz/item/CS_URS_2024_02/218202013"/>
    <hyperlink ref="F202" r:id="rId27" display="https://podminky.urs.cz/item/CS_URS_2024_02/218204011"/>
    <hyperlink ref="F204" r:id="rId28" display="https://podminky.urs.cz/item/CS_URS_2024_02/218204103"/>
    <hyperlink ref="F206" r:id="rId29" display="https://podminky.urs.cz/item/CS_URS_2024_02/460791114"/>
    <hyperlink ref="F209" r:id="rId30" display="https://podminky.urs.cz/item/CS_URS_2024_02/460791213"/>
    <hyperlink ref="F212" r:id="rId31" display="https://podminky.urs.cz/item/CS_URS_2024_02/741231005"/>
    <hyperlink ref="F216" r:id="rId32" display="https://podminky.urs.cz/item/CS_URS_2024_02/741410071"/>
    <hyperlink ref="F225" r:id="rId33" display="https://podminky.urs.cz/item/CS_URS_2024_02/460010025"/>
    <hyperlink ref="F227" r:id="rId34" display="https://podminky.urs.cz/item/CS_URS_2024_02/741810002"/>
  </hyperlinks>
  <pageMargins left="0.39375" right="0.39375" top="0.39375" bottom="0.39375" header="0" footer="0"/>
  <pageSetup paperSize="9" orientation="landscape" blackAndWhite="1" fitToHeight="100"/>
  <headerFooter>
    <oddFooter>&amp;CStrana &amp;P z &amp;N</oddFooter>
  </headerFooter>
  <drawing r:id="rId35"/>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4782</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
        <v>19</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
        <v>39</v>
      </c>
      <c r="F17" s="41"/>
      <c r="G17" s="41"/>
      <c r="H17" s="41"/>
      <c r="I17" s="146" t="s">
        <v>29</v>
      </c>
      <c r="J17" s="136" t="s">
        <v>19</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39</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19</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39</v>
      </c>
      <c r="F26" s="41"/>
      <c r="G26" s="41"/>
      <c r="H26" s="41"/>
      <c r="I26" s="146" t="s">
        <v>29</v>
      </c>
      <c r="J26" s="136" t="s">
        <v>19</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ROUND((SUM(BE90:BE126)),  2)</f>
        <v>0</v>
      </c>
      <c r="G35" s="41"/>
      <c r="H35" s="41"/>
      <c r="I35" s="161">
        <v>0.20999999999999999</v>
      </c>
      <c r="J35" s="160">
        <f>ROUND(((SUM(BE90:BE126))*I35),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ROUND((SUM(BF90:BF126)),  2)</f>
        <v>0</v>
      </c>
      <c r="G36" s="41"/>
      <c r="H36" s="41"/>
      <c r="I36" s="161">
        <v>0.12</v>
      </c>
      <c r="J36" s="160">
        <f>ROUND(((SUM(BF90:BF126))*I36),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ROUND((SUM(BG90:BG126)),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ROUND((SUM(BH90:BH126)),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ROUND((SUM(BI90:BI126)),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453 - Osvětlení spojovacího chodníku</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 xml:space="preserve"> </v>
      </c>
      <c r="G58" s="43"/>
      <c r="H58" s="43"/>
      <c r="I58" s="35" t="s">
        <v>33</v>
      </c>
      <c r="J58" s="39" t="str">
        <f>E23</f>
        <v xml:space="preserve">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539</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4359</v>
      </c>
      <c r="E65" s="186"/>
      <c r="F65" s="186"/>
      <c r="G65" s="186"/>
      <c r="H65" s="186"/>
      <c r="I65" s="186"/>
      <c r="J65" s="187">
        <f>J92</f>
        <v>0</v>
      </c>
      <c r="K65" s="128"/>
      <c r="L65" s="188"/>
      <c r="S65" s="10"/>
      <c r="T65" s="10"/>
      <c r="U65" s="10"/>
      <c r="V65" s="10"/>
      <c r="W65" s="10"/>
      <c r="X65" s="10"/>
      <c r="Y65" s="10"/>
      <c r="Z65" s="10"/>
      <c r="AA65" s="10"/>
      <c r="AB65" s="10"/>
      <c r="AC65" s="10"/>
      <c r="AD65" s="10"/>
      <c r="AE65" s="10"/>
    </row>
    <row r="66" s="9" customFormat="1" ht="24.96" customHeight="1">
      <c r="A66" s="9"/>
      <c r="B66" s="178"/>
      <c r="C66" s="179"/>
      <c r="D66" s="180" t="s">
        <v>1074</v>
      </c>
      <c r="E66" s="181"/>
      <c r="F66" s="181"/>
      <c r="G66" s="181"/>
      <c r="H66" s="181"/>
      <c r="I66" s="181"/>
      <c r="J66" s="182">
        <f>J103</f>
        <v>0</v>
      </c>
      <c r="K66" s="179"/>
      <c r="L66" s="183"/>
      <c r="S66" s="9"/>
      <c r="T66" s="9"/>
      <c r="U66" s="9"/>
      <c r="V66" s="9"/>
      <c r="W66" s="9"/>
      <c r="X66" s="9"/>
      <c r="Y66" s="9"/>
      <c r="Z66" s="9"/>
      <c r="AA66" s="9"/>
      <c r="AB66" s="9"/>
      <c r="AC66" s="9"/>
      <c r="AD66" s="9"/>
      <c r="AE66" s="9"/>
    </row>
    <row r="67" s="10" customFormat="1" ht="19.92" customHeight="1">
      <c r="A67" s="10"/>
      <c r="B67" s="184"/>
      <c r="C67" s="128"/>
      <c r="D67" s="185" t="s">
        <v>1075</v>
      </c>
      <c r="E67" s="186"/>
      <c r="F67" s="186"/>
      <c r="G67" s="186"/>
      <c r="H67" s="186"/>
      <c r="I67" s="186"/>
      <c r="J67" s="187">
        <f>J104</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4360</v>
      </c>
      <c r="E68" s="181"/>
      <c r="F68" s="181"/>
      <c r="G68" s="181"/>
      <c r="H68" s="181"/>
      <c r="I68" s="181"/>
      <c r="J68" s="182">
        <f>J120</f>
        <v>0</v>
      </c>
      <c r="K68" s="179"/>
      <c r="L68" s="183"/>
      <c r="S68" s="9"/>
      <c r="T68" s="9"/>
      <c r="U68" s="9"/>
      <c r="V68" s="9"/>
      <c r="W68" s="9"/>
      <c r="X68" s="9"/>
      <c r="Y68" s="9"/>
      <c r="Z68" s="9"/>
      <c r="AA68" s="9"/>
      <c r="AB68" s="9"/>
      <c r="AC68" s="9"/>
      <c r="AD68" s="9"/>
      <c r="AE68" s="9"/>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453 - Osvětlení spojovacího chodníku</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 xml:space="preserve"> </v>
      </c>
      <c r="G86" s="43"/>
      <c r="H86" s="43"/>
      <c r="I86" s="35" t="s">
        <v>33</v>
      </c>
      <c r="J86" s="39" t="str">
        <f>E23</f>
        <v xml:space="preserve"> </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 xml:space="preserve"> </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P91+P103+P120</f>
        <v>0</v>
      </c>
      <c r="Q90" s="99"/>
      <c r="R90" s="197">
        <f>R91+R103+R120</f>
        <v>0.17535000000000001</v>
      </c>
      <c r="S90" s="99"/>
      <c r="T90" s="198">
        <f>T91+T103+T120</f>
        <v>0</v>
      </c>
      <c r="U90" s="41"/>
      <c r="V90" s="41"/>
      <c r="W90" s="41"/>
      <c r="X90" s="41"/>
      <c r="Y90" s="41"/>
      <c r="Z90" s="41"/>
      <c r="AA90" s="41"/>
      <c r="AB90" s="41"/>
      <c r="AC90" s="41"/>
      <c r="AD90" s="41"/>
      <c r="AE90" s="41"/>
      <c r="AT90" s="20" t="s">
        <v>75</v>
      </c>
      <c r="AU90" s="20" t="s">
        <v>290</v>
      </c>
      <c r="BK90" s="199">
        <f>BK91+BK103+BK120</f>
        <v>0</v>
      </c>
    </row>
    <row r="91" s="12" customFormat="1" ht="25.92" customHeight="1">
      <c r="A91" s="12"/>
      <c r="B91" s="200"/>
      <c r="C91" s="201"/>
      <c r="D91" s="202" t="s">
        <v>75</v>
      </c>
      <c r="E91" s="203" t="s">
        <v>590</v>
      </c>
      <c r="F91" s="203" t="s">
        <v>591</v>
      </c>
      <c r="G91" s="201"/>
      <c r="H91" s="201"/>
      <c r="I91" s="204"/>
      <c r="J91" s="205">
        <f>BK91</f>
        <v>0</v>
      </c>
      <c r="K91" s="201"/>
      <c r="L91" s="206"/>
      <c r="M91" s="207"/>
      <c r="N91" s="208"/>
      <c r="O91" s="208"/>
      <c r="P91" s="209">
        <f>P92</f>
        <v>0</v>
      </c>
      <c r="Q91" s="208"/>
      <c r="R91" s="209">
        <f>R92</f>
        <v>0.024</v>
      </c>
      <c r="S91" s="208"/>
      <c r="T91" s="210">
        <f>T92</f>
        <v>0</v>
      </c>
      <c r="U91" s="12"/>
      <c r="V91" s="12"/>
      <c r="W91" s="12"/>
      <c r="X91" s="12"/>
      <c r="Y91" s="12"/>
      <c r="Z91" s="12"/>
      <c r="AA91" s="12"/>
      <c r="AB91" s="12"/>
      <c r="AC91" s="12"/>
      <c r="AD91" s="12"/>
      <c r="AE91" s="12"/>
      <c r="AR91" s="211" t="s">
        <v>85</v>
      </c>
      <c r="AT91" s="212" t="s">
        <v>75</v>
      </c>
      <c r="AU91" s="212" t="s">
        <v>76</v>
      </c>
      <c r="AY91" s="211" t="s">
        <v>308</v>
      </c>
      <c r="BK91" s="213">
        <f>BK92</f>
        <v>0</v>
      </c>
    </row>
    <row r="92" s="12" customFormat="1" ht="22.8" customHeight="1">
      <c r="A92" s="12"/>
      <c r="B92" s="200"/>
      <c r="C92" s="201"/>
      <c r="D92" s="202" t="s">
        <v>75</v>
      </c>
      <c r="E92" s="214" t="s">
        <v>4460</v>
      </c>
      <c r="F92" s="214" t="s">
        <v>4461</v>
      </c>
      <c r="G92" s="201"/>
      <c r="H92" s="201"/>
      <c r="I92" s="204"/>
      <c r="J92" s="215">
        <f>BK92</f>
        <v>0</v>
      </c>
      <c r="K92" s="201"/>
      <c r="L92" s="206"/>
      <c r="M92" s="207"/>
      <c r="N92" s="208"/>
      <c r="O92" s="208"/>
      <c r="P92" s="209">
        <f>SUM(P93:P102)</f>
        <v>0</v>
      </c>
      <c r="Q92" s="208"/>
      <c r="R92" s="209">
        <f>SUM(R93:R102)</f>
        <v>0.024</v>
      </c>
      <c r="S92" s="208"/>
      <c r="T92" s="210">
        <f>SUM(T93:T102)</f>
        <v>0</v>
      </c>
      <c r="U92" s="12"/>
      <c r="V92" s="12"/>
      <c r="W92" s="12"/>
      <c r="X92" s="12"/>
      <c r="Y92" s="12"/>
      <c r="Z92" s="12"/>
      <c r="AA92" s="12"/>
      <c r="AB92" s="12"/>
      <c r="AC92" s="12"/>
      <c r="AD92" s="12"/>
      <c r="AE92" s="12"/>
      <c r="AR92" s="211" t="s">
        <v>85</v>
      </c>
      <c r="AT92" s="212" t="s">
        <v>75</v>
      </c>
      <c r="AU92" s="212" t="s">
        <v>83</v>
      </c>
      <c r="AY92" s="211" t="s">
        <v>308</v>
      </c>
      <c r="BK92" s="213">
        <f>SUM(BK93:BK102)</f>
        <v>0</v>
      </c>
    </row>
    <row r="93" s="2" customFormat="1" ht="24.15" customHeight="1">
      <c r="A93" s="41"/>
      <c r="B93" s="42"/>
      <c r="C93" s="216" t="s">
        <v>83</v>
      </c>
      <c r="D93" s="216" t="s">
        <v>310</v>
      </c>
      <c r="E93" s="217" t="s">
        <v>4462</v>
      </c>
      <c r="F93" s="218" t="s">
        <v>4463</v>
      </c>
      <c r="G93" s="219" t="s">
        <v>474</v>
      </c>
      <c r="H93" s="220">
        <v>96</v>
      </c>
      <c r="I93" s="221"/>
      <c r="J93" s="222">
        <f>ROUND(I93*H93,2)</f>
        <v>0</v>
      </c>
      <c r="K93" s="218" t="s">
        <v>314</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391</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391</v>
      </c>
      <c r="BM93" s="227" t="s">
        <v>4783</v>
      </c>
    </row>
    <row r="94" s="2" customFormat="1">
      <c r="A94" s="41"/>
      <c r="B94" s="42"/>
      <c r="C94" s="43"/>
      <c r="D94" s="229" t="s">
        <v>317</v>
      </c>
      <c r="E94" s="43"/>
      <c r="F94" s="230" t="s">
        <v>4465</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317</v>
      </c>
      <c r="AU94" s="20" t="s">
        <v>85</v>
      </c>
    </row>
    <row r="95" s="2" customFormat="1" ht="16.5" customHeight="1">
      <c r="A95" s="41"/>
      <c r="B95" s="42"/>
      <c r="C95" s="280" t="s">
        <v>85</v>
      </c>
      <c r="D95" s="280" t="s">
        <v>1137</v>
      </c>
      <c r="E95" s="281" t="s">
        <v>4466</v>
      </c>
      <c r="F95" s="282" t="s">
        <v>4467</v>
      </c>
      <c r="G95" s="283" t="s">
        <v>474</v>
      </c>
      <c r="H95" s="284">
        <v>101</v>
      </c>
      <c r="I95" s="285"/>
      <c r="J95" s="286">
        <f>ROUND(I95*H95,2)</f>
        <v>0</v>
      </c>
      <c r="K95" s="282" t="s">
        <v>314</v>
      </c>
      <c r="L95" s="287"/>
      <c r="M95" s="288" t="s">
        <v>19</v>
      </c>
      <c r="N95" s="289" t="s">
        <v>47</v>
      </c>
      <c r="O95" s="87"/>
      <c r="P95" s="225">
        <f>O95*H95</f>
        <v>0</v>
      </c>
      <c r="Q95" s="225">
        <v>0.00012</v>
      </c>
      <c r="R95" s="225">
        <f>Q95*H95</f>
        <v>0.012120000000000001</v>
      </c>
      <c r="S95" s="225">
        <v>0</v>
      </c>
      <c r="T95" s="226">
        <f>S95*H95</f>
        <v>0</v>
      </c>
      <c r="U95" s="41"/>
      <c r="V95" s="41"/>
      <c r="W95" s="41"/>
      <c r="X95" s="41"/>
      <c r="Y95" s="41"/>
      <c r="Z95" s="41"/>
      <c r="AA95" s="41"/>
      <c r="AB95" s="41"/>
      <c r="AC95" s="41"/>
      <c r="AD95" s="41"/>
      <c r="AE95" s="41"/>
      <c r="AR95" s="227" t="s">
        <v>616</v>
      </c>
      <c r="AT95" s="227" t="s">
        <v>1137</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391</v>
      </c>
      <c r="BM95" s="227" t="s">
        <v>4784</v>
      </c>
    </row>
    <row r="96" s="2" customFormat="1">
      <c r="A96" s="41"/>
      <c r="B96" s="42"/>
      <c r="C96" s="43"/>
      <c r="D96" s="236" t="s">
        <v>4125</v>
      </c>
      <c r="E96" s="43"/>
      <c r="F96" s="292" t="s">
        <v>4469</v>
      </c>
      <c r="G96" s="43"/>
      <c r="H96" s="43"/>
      <c r="I96" s="231"/>
      <c r="J96" s="43"/>
      <c r="K96" s="43"/>
      <c r="L96" s="47"/>
      <c r="M96" s="232"/>
      <c r="N96" s="233"/>
      <c r="O96" s="87"/>
      <c r="P96" s="87"/>
      <c r="Q96" s="87"/>
      <c r="R96" s="87"/>
      <c r="S96" s="87"/>
      <c r="T96" s="88"/>
      <c r="U96" s="41"/>
      <c r="V96" s="41"/>
      <c r="W96" s="41"/>
      <c r="X96" s="41"/>
      <c r="Y96" s="41"/>
      <c r="Z96" s="41"/>
      <c r="AA96" s="41"/>
      <c r="AB96" s="41"/>
      <c r="AC96" s="41"/>
      <c r="AD96" s="41"/>
      <c r="AE96" s="41"/>
      <c r="AT96" s="20" t="s">
        <v>4125</v>
      </c>
      <c r="AU96" s="20" t="s">
        <v>85</v>
      </c>
    </row>
    <row r="97" s="2" customFormat="1" ht="16.5" customHeight="1">
      <c r="A97" s="41"/>
      <c r="B97" s="42"/>
      <c r="C97" s="216" t="s">
        <v>150</v>
      </c>
      <c r="D97" s="216" t="s">
        <v>310</v>
      </c>
      <c r="E97" s="217" t="s">
        <v>4470</v>
      </c>
      <c r="F97" s="218" t="s">
        <v>4471</v>
      </c>
      <c r="G97" s="219" t="s">
        <v>323</v>
      </c>
      <c r="H97" s="220">
        <v>6</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391</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391</v>
      </c>
      <c r="BM97" s="227" t="s">
        <v>4785</v>
      </c>
    </row>
    <row r="98" s="2" customFormat="1">
      <c r="A98" s="41"/>
      <c r="B98" s="42"/>
      <c r="C98" s="43"/>
      <c r="D98" s="229" t="s">
        <v>317</v>
      </c>
      <c r="E98" s="43"/>
      <c r="F98" s="230" t="s">
        <v>4473</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2" customFormat="1" ht="21.75" customHeight="1">
      <c r="A99" s="41"/>
      <c r="B99" s="42"/>
      <c r="C99" s="216" t="s">
        <v>315</v>
      </c>
      <c r="D99" s="216" t="s">
        <v>310</v>
      </c>
      <c r="E99" s="217" t="s">
        <v>4474</v>
      </c>
      <c r="F99" s="218" t="s">
        <v>4475</v>
      </c>
      <c r="G99" s="219" t="s">
        <v>323</v>
      </c>
      <c r="H99" s="220">
        <v>3</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391</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391</v>
      </c>
      <c r="BM99" s="227" t="s">
        <v>4786</v>
      </c>
    </row>
    <row r="100" s="2" customFormat="1">
      <c r="A100" s="41"/>
      <c r="B100" s="42"/>
      <c r="C100" s="43"/>
      <c r="D100" s="229" t="s">
        <v>317</v>
      </c>
      <c r="E100" s="43"/>
      <c r="F100" s="230" t="s">
        <v>4477</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2" customFormat="1">
      <c r="A101" s="41"/>
      <c r="B101" s="42"/>
      <c r="C101" s="43"/>
      <c r="D101" s="236" t="s">
        <v>4125</v>
      </c>
      <c r="E101" s="43"/>
      <c r="F101" s="292" t="s">
        <v>4787</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4125</v>
      </c>
      <c r="AU101" s="20" t="s">
        <v>85</v>
      </c>
    </row>
    <row r="102" s="2" customFormat="1" ht="16.5" customHeight="1">
      <c r="A102" s="41"/>
      <c r="B102" s="42"/>
      <c r="C102" s="280" t="s">
        <v>336</v>
      </c>
      <c r="D102" s="280" t="s">
        <v>1137</v>
      </c>
      <c r="E102" s="281" t="s">
        <v>4478</v>
      </c>
      <c r="F102" s="282" t="s">
        <v>4479</v>
      </c>
      <c r="G102" s="283" t="s">
        <v>323</v>
      </c>
      <c r="H102" s="284">
        <v>3</v>
      </c>
      <c r="I102" s="285"/>
      <c r="J102" s="286">
        <f>ROUND(I102*H102,2)</f>
        <v>0</v>
      </c>
      <c r="K102" s="282" t="s">
        <v>19</v>
      </c>
      <c r="L102" s="287"/>
      <c r="M102" s="288" t="s">
        <v>19</v>
      </c>
      <c r="N102" s="289" t="s">
        <v>47</v>
      </c>
      <c r="O102" s="87"/>
      <c r="P102" s="225">
        <f>O102*H102</f>
        <v>0</v>
      </c>
      <c r="Q102" s="225">
        <v>0.00396</v>
      </c>
      <c r="R102" s="225">
        <f>Q102*H102</f>
        <v>0.01188</v>
      </c>
      <c r="S102" s="225">
        <v>0</v>
      </c>
      <c r="T102" s="226">
        <f>S102*H102</f>
        <v>0</v>
      </c>
      <c r="U102" s="41"/>
      <c r="V102" s="41"/>
      <c r="W102" s="41"/>
      <c r="X102" s="41"/>
      <c r="Y102" s="41"/>
      <c r="Z102" s="41"/>
      <c r="AA102" s="41"/>
      <c r="AB102" s="41"/>
      <c r="AC102" s="41"/>
      <c r="AD102" s="41"/>
      <c r="AE102" s="41"/>
      <c r="AR102" s="227" t="s">
        <v>616</v>
      </c>
      <c r="AT102" s="227" t="s">
        <v>1137</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391</v>
      </c>
      <c r="BM102" s="227" t="s">
        <v>4788</v>
      </c>
    </row>
    <row r="103" s="12" customFormat="1" ht="25.92" customHeight="1">
      <c r="A103" s="12"/>
      <c r="B103" s="200"/>
      <c r="C103" s="201"/>
      <c r="D103" s="202" t="s">
        <v>75</v>
      </c>
      <c r="E103" s="203" t="s">
        <v>1137</v>
      </c>
      <c r="F103" s="203" t="s">
        <v>1138</v>
      </c>
      <c r="G103" s="201"/>
      <c r="H103" s="201"/>
      <c r="I103" s="204"/>
      <c r="J103" s="205">
        <f>BK103</f>
        <v>0</v>
      </c>
      <c r="K103" s="201"/>
      <c r="L103" s="206"/>
      <c r="M103" s="207"/>
      <c r="N103" s="208"/>
      <c r="O103" s="208"/>
      <c r="P103" s="209">
        <f>P104</f>
        <v>0</v>
      </c>
      <c r="Q103" s="208"/>
      <c r="R103" s="209">
        <f>R104</f>
        <v>0.15135000000000001</v>
      </c>
      <c r="S103" s="208"/>
      <c r="T103" s="210">
        <f>T104</f>
        <v>0</v>
      </c>
      <c r="U103" s="12"/>
      <c r="V103" s="12"/>
      <c r="W103" s="12"/>
      <c r="X103" s="12"/>
      <c r="Y103" s="12"/>
      <c r="Z103" s="12"/>
      <c r="AA103" s="12"/>
      <c r="AB103" s="12"/>
      <c r="AC103" s="12"/>
      <c r="AD103" s="12"/>
      <c r="AE103" s="12"/>
      <c r="AR103" s="211" t="s">
        <v>150</v>
      </c>
      <c r="AT103" s="212" t="s">
        <v>75</v>
      </c>
      <c r="AU103" s="212" t="s">
        <v>76</v>
      </c>
      <c r="AY103" s="211" t="s">
        <v>308</v>
      </c>
      <c r="BK103" s="213">
        <f>BK104</f>
        <v>0</v>
      </c>
    </row>
    <row r="104" s="12" customFormat="1" ht="22.8" customHeight="1">
      <c r="A104" s="12"/>
      <c r="B104" s="200"/>
      <c r="C104" s="201"/>
      <c r="D104" s="202" t="s">
        <v>75</v>
      </c>
      <c r="E104" s="214" t="s">
        <v>1139</v>
      </c>
      <c r="F104" s="214" t="s">
        <v>1140</v>
      </c>
      <c r="G104" s="201"/>
      <c r="H104" s="201"/>
      <c r="I104" s="204"/>
      <c r="J104" s="215">
        <f>BK104</f>
        <v>0</v>
      </c>
      <c r="K104" s="201"/>
      <c r="L104" s="206"/>
      <c r="M104" s="207"/>
      <c r="N104" s="208"/>
      <c r="O104" s="208"/>
      <c r="P104" s="209">
        <f>SUM(P105:P119)</f>
        <v>0</v>
      </c>
      <c r="Q104" s="208"/>
      <c r="R104" s="209">
        <f>SUM(R105:R119)</f>
        <v>0.15135000000000001</v>
      </c>
      <c r="S104" s="208"/>
      <c r="T104" s="210">
        <f>SUM(T105:T119)</f>
        <v>0</v>
      </c>
      <c r="U104" s="12"/>
      <c r="V104" s="12"/>
      <c r="W104" s="12"/>
      <c r="X104" s="12"/>
      <c r="Y104" s="12"/>
      <c r="Z104" s="12"/>
      <c r="AA104" s="12"/>
      <c r="AB104" s="12"/>
      <c r="AC104" s="12"/>
      <c r="AD104" s="12"/>
      <c r="AE104" s="12"/>
      <c r="AR104" s="211" t="s">
        <v>150</v>
      </c>
      <c r="AT104" s="212" t="s">
        <v>75</v>
      </c>
      <c r="AU104" s="212" t="s">
        <v>83</v>
      </c>
      <c r="AY104" s="211" t="s">
        <v>308</v>
      </c>
      <c r="BK104" s="213">
        <f>SUM(BK105:BK119)</f>
        <v>0</v>
      </c>
    </row>
    <row r="105" s="2" customFormat="1" ht="16.5" customHeight="1">
      <c r="A105" s="41"/>
      <c r="B105" s="42"/>
      <c r="C105" s="216" t="s">
        <v>342</v>
      </c>
      <c r="D105" s="216" t="s">
        <v>310</v>
      </c>
      <c r="E105" s="217" t="s">
        <v>4520</v>
      </c>
      <c r="F105" s="218" t="s">
        <v>4521</v>
      </c>
      <c r="G105" s="219" t="s">
        <v>323</v>
      </c>
      <c r="H105" s="220">
        <v>6</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782</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782</v>
      </c>
      <c r="BM105" s="227" t="s">
        <v>4789</v>
      </c>
    </row>
    <row r="106" s="2" customFormat="1">
      <c r="A106" s="41"/>
      <c r="B106" s="42"/>
      <c r="C106" s="43"/>
      <c r="D106" s="229" t="s">
        <v>317</v>
      </c>
      <c r="E106" s="43"/>
      <c r="F106" s="230" t="s">
        <v>4523</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2" customFormat="1" ht="16.5" customHeight="1">
      <c r="A107" s="41"/>
      <c r="B107" s="42"/>
      <c r="C107" s="216" t="s">
        <v>347</v>
      </c>
      <c r="D107" s="216" t="s">
        <v>310</v>
      </c>
      <c r="E107" s="217" t="s">
        <v>4739</v>
      </c>
      <c r="F107" s="218" t="s">
        <v>4740</v>
      </c>
      <c r="G107" s="219" t="s">
        <v>323</v>
      </c>
      <c r="H107" s="220">
        <v>3</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782</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782</v>
      </c>
      <c r="BM107" s="227" t="s">
        <v>4790</v>
      </c>
    </row>
    <row r="108" s="2" customFormat="1">
      <c r="A108" s="41"/>
      <c r="B108" s="42"/>
      <c r="C108" s="43"/>
      <c r="D108" s="229" t="s">
        <v>317</v>
      </c>
      <c r="E108" s="43"/>
      <c r="F108" s="230" t="s">
        <v>4742</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2" customFormat="1" ht="16.5" customHeight="1">
      <c r="A109" s="41"/>
      <c r="B109" s="42"/>
      <c r="C109" s="280" t="s">
        <v>352</v>
      </c>
      <c r="D109" s="280" t="s">
        <v>1137</v>
      </c>
      <c r="E109" s="281" t="s">
        <v>4743</v>
      </c>
      <c r="F109" s="282" t="s">
        <v>4744</v>
      </c>
      <c r="G109" s="283" t="s">
        <v>323</v>
      </c>
      <c r="H109" s="284">
        <v>3</v>
      </c>
      <c r="I109" s="285"/>
      <c r="J109" s="286">
        <f>ROUND(I109*H109,2)</f>
        <v>0</v>
      </c>
      <c r="K109" s="282" t="s">
        <v>314</v>
      </c>
      <c r="L109" s="287"/>
      <c r="M109" s="288" t="s">
        <v>19</v>
      </c>
      <c r="N109" s="289" t="s">
        <v>47</v>
      </c>
      <c r="O109" s="87"/>
      <c r="P109" s="225">
        <f>O109*H109</f>
        <v>0</v>
      </c>
      <c r="Q109" s="225">
        <v>0.032800000000000003</v>
      </c>
      <c r="R109" s="225">
        <f>Q109*H109</f>
        <v>0.098400000000000015</v>
      </c>
      <c r="S109" s="225">
        <v>0</v>
      </c>
      <c r="T109" s="226">
        <f>S109*H109</f>
        <v>0</v>
      </c>
      <c r="U109" s="41"/>
      <c r="V109" s="41"/>
      <c r="W109" s="41"/>
      <c r="X109" s="41"/>
      <c r="Y109" s="41"/>
      <c r="Z109" s="41"/>
      <c r="AA109" s="41"/>
      <c r="AB109" s="41"/>
      <c r="AC109" s="41"/>
      <c r="AD109" s="41"/>
      <c r="AE109" s="41"/>
      <c r="AR109" s="227" t="s">
        <v>3700</v>
      </c>
      <c r="AT109" s="227" t="s">
        <v>1137</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3700</v>
      </c>
      <c r="BM109" s="227" t="s">
        <v>4791</v>
      </c>
    </row>
    <row r="110" s="2" customFormat="1" ht="16.5" customHeight="1">
      <c r="A110" s="41"/>
      <c r="B110" s="42"/>
      <c r="C110" s="216" t="s">
        <v>357</v>
      </c>
      <c r="D110" s="216" t="s">
        <v>310</v>
      </c>
      <c r="E110" s="217" t="s">
        <v>4576</v>
      </c>
      <c r="F110" s="218" t="s">
        <v>4577</v>
      </c>
      <c r="G110" s="219" t="s">
        <v>323</v>
      </c>
      <c r="H110" s="220">
        <v>3</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782</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782</v>
      </c>
      <c r="BM110" s="227" t="s">
        <v>4792</v>
      </c>
    </row>
    <row r="111" s="2" customFormat="1">
      <c r="A111" s="41"/>
      <c r="B111" s="42"/>
      <c r="C111" s="43"/>
      <c r="D111" s="229" t="s">
        <v>317</v>
      </c>
      <c r="E111" s="43"/>
      <c r="F111" s="230" t="s">
        <v>4579</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2" customFormat="1" ht="16.5" customHeight="1">
      <c r="A112" s="41"/>
      <c r="B112" s="42"/>
      <c r="C112" s="216" t="s">
        <v>362</v>
      </c>
      <c r="D112" s="216" t="s">
        <v>310</v>
      </c>
      <c r="E112" s="217" t="s">
        <v>4524</v>
      </c>
      <c r="F112" s="218" t="s">
        <v>4525</v>
      </c>
      <c r="G112" s="219" t="s">
        <v>323</v>
      </c>
      <c r="H112" s="220">
        <v>3</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782</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782</v>
      </c>
      <c r="BM112" s="227" t="s">
        <v>4793</v>
      </c>
    </row>
    <row r="113" s="2" customFormat="1">
      <c r="A113" s="41"/>
      <c r="B113" s="42"/>
      <c r="C113" s="43"/>
      <c r="D113" s="229" t="s">
        <v>317</v>
      </c>
      <c r="E113" s="43"/>
      <c r="F113" s="230" t="s">
        <v>4527</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2" customFormat="1" ht="16.5" customHeight="1">
      <c r="A114" s="41"/>
      <c r="B114" s="42"/>
      <c r="C114" s="280" t="s">
        <v>367</v>
      </c>
      <c r="D114" s="280" t="s">
        <v>1137</v>
      </c>
      <c r="E114" s="281" t="s">
        <v>4496</v>
      </c>
      <c r="F114" s="282" t="s">
        <v>4794</v>
      </c>
      <c r="G114" s="283" t="s">
        <v>323</v>
      </c>
      <c r="H114" s="284">
        <v>3</v>
      </c>
      <c r="I114" s="285"/>
      <c r="J114" s="286">
        <f>ROUND(I114*H114,2)</f>
        <v>0</v>
      </c>
      <c r="K114" s="282" t="s">
        <v>19</v>
      </c>
      <c r="L114" s="287"/>
      <c r="M114" s="288" t="s">
        <v>19</v>
      </c>
      <c r="N114" s="289" t="s">
        <v>47</v>
      </c>
      <c r="O114" s="87"/>
      <c r="P114" s="225">
        <f>O114*H114</f>
        <v>0</v>
      </c>
      <c r="Q114" s="225">
        <v>0.0086</v>
      </c>
      <c r="R114" s="225">
        <f>Q114*H114</f>
        <v>0.0258</v>
      </c>
      <c r="S114" s="225">
        <v>0</v>
      </c>
      <c r="T114" s="226">
        <f>S114*H114</f>
        <v>0</v>
      </c>
      <c r="U114" s="41"/>
      <c r="V114" s="41"/>
      <c r="W114" s="41"/>
      <c r="X114" s="41"/>
      <c r="Y114" s="41"/>
      <c r="Z114" s="41"/>
      <c r="AA114" s="41"/>
      <c r="AB114" s="41"/>
      <c r="AC114" s="41"/>
      <c r="AD114" s="41"/>
      <c r="AE114" s="41"/>
      <c r="AR114" s="227" t="s">
        <v>3255</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782</v>
      </c>
      <c r="BM114" s="227" t="s">
        <v>4795</v>
      </c>
    </row>
    <row r="115" s="2" customFormat="1" ht="16.5" customHeight="1">
      <c r="A115" s="41"/>
      <c r="B115" s="42"/>
      <c r="C115" s="280" t="s">
        <v>8</v>
      </c>
      <c r="D115" s="280" t="s">
        <v>1137</v>
      </c>
      <c r="E115" s="281" t="s">
        <v>4499</v>
      </c>
      <c r="F115" s="282" t="s">
        <v>4497</v>
      </c>
      <c r="G115" s="283" t="s">
        <v>323</v>
      </c>
      <c r="H115" s="284">
        <v>3</v>
      </c>
      <c r="I115" s="285"/>
      <c r="J115" s="286">
        <f>ROUND(I115*H115,2)</f>
        <v>0</v>
      </c>
      <c r="K115" s="282" t="s">
        <v>19</v>
      </c>
      <c r="L115" s="287"/>
      <c r="M115" s="288" t="s">
        <v>19</v>
      </c>
      <c r="N115" s="289" t="s">
        <v>47</v>
      </c>
      <c r="O115" s="87"/>
      <c r="P115" s="225">
        <f>O115*H115</f>
        <v>0</v>
      </c>
      <c r="Q115" s="225">
        <v>0.0086</v>
      </c>
      <c r="R115" s="225">
        <f>Q115*H115</f>
        <v>0.0258</v>
      </c>
      <c r="S115" s="225">
        <v>0</v>
      </c>
      <c r="T115" s="226">
        <f>S115*H115</f>
        <v>0</v>
      </c>
      <c r="U115" s="41"/>
      <c r="V115" s="41"/>
      <c r="W115" s="41"/>
      <c r="X115" s="41"/>
      <c r="Y115" s="41"/>
      <c r="Z115" s="41"/>
      <c r="AA115" s="41"/>
      <c r="AB115" s="41"/>
      <c r="AC115" s="41"/>
      <c r="AD115" s="41"/>
      <c r="AE115" s="41"/>
      <c r="AR115" s="227" t="s">
        <v>3255</v>
      </c>
      <c r="AT115" s="227" t="s">
        <v>1137</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782</v>
      </c>
      <c r="BM115" s="227" t="s">
        <v>4796</v>
      </c>
    </row>
    <row r="116" s="2" customFormat="1" ht="24.15" customHeight="1">
      <c r="A116" s="41"/>
      <c r="B116" s="42"/>
      <c r="C116" s="216" t="s">
        <v>376</v>
      </c>
      <c r="D116" s="216" t="s">
        <v>310</v>
      </c>
      <c r="E116" s="217" t="s">
        <v>4760</v>
      </c>
      <c r="F116" s="218" t="s">
        <v>4761</v>
      </c>
      <c r="G116" s="219" t="s">
        <v>323</v>
      </c>
      <c r="H116" s="220">
        <v>3</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391</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391</v>
      </c>
      <c r="BM116" s="227" t="s">
        <v>4797</v>
      </c>
    </row>
    <row r="117" s="2" customFormat="1">
      <c r="A117" s="41"/>
      <c r="B117" s="42"/>
      <c r="C117" s="43"/>
      <c r="D117" s="229" t="s">
        <v>317</v>
      </c>
      <c r="E117" s="43"/>
      <c r="F117" s="230" t="s">
        <v>4763</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2" customFormat="1" ht="16.5" customHeight="1">
      <c r="A118" s="41"/>
      <c r="B118" s="42"/>
      <c r="C118" s="280" t="s">
        <v>381</v>
      </c>
      <c r="D118" s="280" t="s">
        <v>1137</v>
      </c>
      <c r="E118" s="281" t="s">
        <v>4764</v>
      </c>
      <c r="F118" s="282" t="s">
        <v>4798</v>
      </c>
      <c r="G118" s="283" t="s">
        <v>323</v>
      </c>
      <c r="H118" s="284">
        <v>3</v>
      </c>
      <c r="I118" s="285"/>
      <c r="J118" s="286">
        <f>ROUND(I118*H118,2)</f>
        <v>0</v>
      </c>
      <c r="K118" s="282" t="s">
        <v>19</v>
      </c>
      <c r="L118" s="287"/>
      <c r="M118" s="288" t="s">
        <v>19</v>
      </c>
      <c r="N118" s="289" t="s">
        <v>47</v>
      </c>
      <c r="O118" s="87"/>
      <c r="P118" s="225">
        <f>O118*H118</f>
        <v>0</v>
      </c>
      <c r="Q118" s="225">
        <v>0.00044999999999999999</v>
      </c>
      <c r="R118" s="225">
        <f>Q118*H118</f>
        <v>0.0013500000000000001</v>
      </c>
      <c r="S118" s="225">
        <v>0</v>
      </c>
      <c r="T118" s="226">
        <f>S118*H118</f>
        <v>0</v>
      </c>
      <c r="U118" s="41"/>
      <c r="V118" s="41"/>
      <c r="W118" s="41"/>
      <c r="X118" s="41"/>
      <c r="Y118" s="41"/>
      <c r="Z118" s="41"/>
      <c r="AA118" s="41"/>
      <c r="AB118" s="41"/>
      <c r="AC118" s="41"/>
      <c r="AD118" s="41"/>
      <c r="AE118" s="41"/>
      <c r="AR118" s="227" t="s">
        <v>3255</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782</v>
      </c>
      <c r="BM118" s="227" t="s">
        <v>4799</v>
      </c>
    </row>
    <row r="119" s="2" customFormat="1">
      <c r="A119" s="41"/>
      <c r="B119" s="42"/>
      <c r="C119" s="43"/>
      <c r="D119" s="236" t="s">
        <v>4125</v>
      </c>
      <c r="E119" s="43"/>
      <c r="F119" s="292" t="s">
        <v>4800</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4125</v>
      </c>
      <c r="AU119" s="20" t="s">
        <v>85</v>
      </c>
    </row>
    <row r="120" s="12" customFormat="1" ht="25.92" customHeight="1">
      <c r="A120" s="12"/>
      <c r="B120" s="200"/>
      <c r="C120" s="201"/>
      <c r="D120" s="202" t="s">
        <v>75</v>
      </c>
      <c r="E120" s="203" t="s">
        <v>4626</v>
      </c>
      <c r="F120" s="203" t="s">
        <v>4627</v>
      </c>
      <c r="G120" s="201"/>
      <c r="H120" s="201"/>
      <c r="I120" s="204"/>
      <c r="J120" s="205">
        <f>BK120</f>
        <v>0</v>
      </c>
      <c r="K120" s="201"/>
      <c r="L120" s="206"/>
      <c r="M120" s="207"/>
      <c r="N120" s="208"/>
      <c r="O120" s="208"/>
      <c r="P120" s="209">
        <f>SUM(P121:P126)</f>
        <v>0</v>
      </c>
      <c r="Q120" s="208"/>
      <c r="R120" s="209">
        <f>SUM(R121:R126)</f>
        <v>0</v>
      </c>
      <c r="S120" s="208"/>
      <c r="T120" s="210">
        <f>SUM(T121:T126)</f>
        <v>0</v>
      </c>
      <c r="U120" s="12"/>
      <c r="V120" s="12"/>
      <c r="W120" s="12"/>
      <c r="X120" s="12"/>
      <c r="Y120" s="12"/>
      <c r="Z120" s="12"/>
      <c r="AA120" s="12"/>
      <c r="AB120" s="12"/>
      <c r="AC120" s="12"/>
      <c r="AD120" s="12"/>
      <c r="AE120" s="12"/>
      <c r="AR120" s="211" t="s">
        <v>315</v>
      </c>
      <c r="AT120" s="212" t="s">
        <v>75</v>
      </c>
      <c r="AU120" s="212" t="s">
        <v>76</v>
      </c>
      <c r="AY120" s="211" t="s">
        <v>308</v>
      </c>
      <c r="BK120" s="213">
        <f>SUM(BK121:BK126)</f>
        <v>0</v>
      </c>
    </row>
    <row r="121" s="2" customFormat="1" ht="24.15" customHeight="1">
      <c r="A121" s="41"/>
      <c r="B121" s="42"/>
      <c r="C121" s="216" t="s">
        <v>386</v>
      </c>
      <c r="D121" s="216" t="s">
        <v>310</v>
      </c>
      <c r="E121" s="217" t="s">
        <v>4629</v>
      </c>
      <c r="F121" s="218" t="s">
        <v>4630</v>
      </c>
      <c r="G121" s="219" t="s">
        <v>323</v>
      </c>
      <c r="H121" s="220">
        <v>1</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4631</v>
      </c>
      <c r="AT121" s="227" t="s">
        <v>310</v>
      </c>
      <c r="AU121" s="227" t="s">
        <v>83</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4631</v>
      </c>
      <c r="BM121" s="227" t="s">
        <v>4801</v>
      </c>
    </row>
    <row r="122" s="2" customFormat="1">
      <c r="A122" s="41"/>
      <c r="B122" s="42"/>
      <c r="C122" s="43"/>
      <c r="D122" s="229" t="s">
        <v>317</v>
      </c>
      <c r="E122" s="43"/>
      <c r="F122" s="230" t="s">
        <v>4633</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83</v>
      </c>
    </row>
    <row r="123" s="2" customFormat="1" ht="16.5" customHeight="1">
      <c r="A123" s="41"/>
      <c r="B123" s="42"/>
      <c r="C123" s="216" t="s">
        <v>391</v>
      </c>
      <c r="D123" s="216" t="s">
        <v>310</v>
      </c>
      <c r="E123" s="217" t="s">
        <v>4643</v>
      </c>
      <c r="F123" s="218" t="s">
        <v>4644</v>
      </c>
      <c r="G123" s="219" t="s">
        <v>881</v>
      </c>
      <c r="H123" s="220">
        <v>4</v>
      </c>
      <c r="I123" s="221"/>
      <c r="J123" s="222">
        <f>ROUND(I123*H123,2)</f>
        <v>0</v>
      </c>
      <c r="K123" s="218" t="s">
        <v>19</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4640</v>
      </c>
      <c r="AT123" s="227" t="s">
        <v>310</v>
      </c>
      <c r="AU123" s="227" t="s">
        <v>83</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4640</v>
      </c>
      <c r="BM123" s="227" t="s">
        <v>4802</v>
      </c>
    </row>
    <row r="124" s="2" customFormat="1">
      <c r="A124" s="41"/>
      <c r="B124" s="42"/>
      <c r="C124" s="43"/>
      <c r="D124" s="236" t="s">
        <v>4125</v>
      </c>
      <c r="E124" s="43"/>
      <c r="F124" s="292" t="s">
        <v>4646</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4125</v>
      </c>
      <c r="AU124" s="20" t="s">
        <v>83</v>
      </c>
    </row>
    <row r="125" s="2" customFormat="1" ht="16.5" customHeight="1">
      <c r="A125" s="41"/>
      <c r="B125" s="42"/>
      <c r="C125" s="216" t="s">
        <v>396</v>
      </c>
      <c r="D125" s="216" t="s">
        <v>310</v>
      </c>
      <c r="E125" s="217" t="s">
        <v>4647</v>
      </c>
      <c r="F125" s="218" t="s">
        <v>4648</v>
      </c>
      <c r="G125" s="219" t="s">
        <v>881</v>
      </c>
      <c r="H125" s="220">
        <v>4</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4631</v>
      </c>
      <c r="AT125" s="227" t="s">
        <v>310</v>
      </c>
      <c r="AU125" s="227" t="s">
        <v>83</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4631</v>
      </c>
      <c r="BM125" s="227" t="s">
        <v>4803</v>
      </c>
    </row>
    <row r="126" s="2" customFormat="1" ht="16.5" customHeight="1">
      <c r="A126" s="41"/>
      <c r="B126" s="42"/>
      <c r="C126" s="216" t="s">
        <v>401</v>
      </c>
      <c r="D126" s="216" t="s">
        <v>310</v>
      </c>
      <c r="E126" s="217" t="s">
        <v>4650</v>
      </c>
      <c r="F126" s="218" t="s">
        <v>4651</v>
      </c>
      <c r="G126" s="219" t="s">
        <v>323</v>
      </c>
      <c r="H126" s="220">
        <v>1</v>
      </c>
      <c r="I126" s="221"/>
      <c r="J126" s="222">
        <f>ROUND(I126*H126,2)</f>
        <v>0</v>
      </c>
      <c r="K126" s="218" t="s">
        <v>19</v>
      </c>
      <c r="L126" s="47"/>
      <c r="M126" s="293" t="s">
        <v>19</v>
      </c>
      <c r="N126" s="294" t="s">
        <v>47</v>
      </c>
      <c r="O126" s="272"/>
      <c r="P126" s="295">
        <f>O126*H126</f>
        <v>0</v>
      </c>
      <c r="Q126" s="295">
        <v>0</v>
      </c>
      <c r="R126" s="295">
        <f>Q126*H126</f>
        <v>0</v>
      </c>
      <c r="S126" s="295">
        <v>0</v>
      </c>
      <c r="T126" s="296">
        <f>S126*H126</f>
        <v>0</v>
      </c>
      <c r="U126" s="41"/>
      <c r="V126" s="41"/>
      <c r="W126" s="41"/>
      <c r="X126" s="41"/>
      <c r="Y126" s="41"/>
      <c r="Z126" s="41"/>
      <c r="AA126" s="41"/>
      <c r="AB126" s="41"/>
      <c r="AC126" s="41"/>
      <c r="AD126" s="41"/>
      <c r="AE126" s="41"/>
      <c r="AR126" s="227" t="s">
        <v>4640</v>
      </c>
      <c r="AT126" s="227" t="s">
        <v>310</v>
      </c>
      <c r="AU126" s="227" t="s">
        <v>83</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4640</v>
      </c>
      <c r="BM126" s="227" t="s">
        <v>4804</v>
      </c>
    </row>
    <row r="127" s="2" customFormat="1" ht="6.96" customHeight="1">
      <c r="A127" s="41"/>
      <c r="B127" s="62"/>
      <c r="C127" s="63"/>
      <c r="D127" s="63"/>
      <c r="E127" s="63"/>
      <c r="F127" s="63"/>
      <c r="G127" s="63"/>
      <c r="H127" s="63"/>
      <c r="I127" s="63"/>
      <c r="J127" s="63"/>
      <c r="K127" s="63"/>
      <c r="L127" s="47"/>
      <c r="M127" s="41"/>
      <c r="O127" s="41"/>
      <c r="P127" s="41"/>
      <c r="Q127" s="41"/>
      <c r="R127" s="41"/>
      <c r="S127" s="41"/>
      <c r="T127" s="41"/>
      <c r="U127" s="41"/>
      <c r="V127" s="41"/>
      <c r="W127" s="41"/>
      <c r="X127" s="41"/>
      <c r="Y127" s="41"/>
      <c r="Z127" s="41"/>
      <c r="AA127" s="41"/>
      <c r="AB127" s="41"/>
      <c r="AC127" s="41"/>
      <c r="AD127" s="41"/>
      <c r="AE127" s="41"/>
    </row>
  </sheetData>
  <sheetProtection sheet="1" autoFilter="0" formatColumns="0" formatRows="0" objects="1" scenarios="1" spinCount="100000" saltValue="E7kFAg638pdqCdBGQpuVMJEnO1Ub0Kh7qqwVnWJ6DDwUnrJv02eSvm99Xtf0bzzwRWKJSWt/CTZXiEDbr77qEA==" hashValue="Axm6z5Dk0psTtq2i5G0lumbkhJ0QXnm68ASxM6QraLwhFaPC7tdIqjY7md/7rRMNlBl/tgiRS0CrJKWYZMWfMA=="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812011"/>
    <hyperlink ref="F98" r:id="rId2" display="https://podminky.urs.cz/item/CS_URS_2024_02/741128002"/>
    <hyperlink ref="F100" r:id="rId3" display="https://podminky.urs.cz/item/CS_URS_2024_02/741210001"/>
    <hyperlink ref="F106" r:id="rId4" display="https://podminky.urs.cz/item/CS_URS_2024_02/210203901"/>
    <hyperlink ref="F108" r:id="rId5" display="https://podminky.urs.cz/item/CS_URS_2024_02/210204105"/>
    <hyperlink ref="F111" r:id="rId6" display="https://podminky.urs.cz/item/CS_URS_2024_02/218202013"/>
    <hyperlink ref="F113" r:id="rId7" display="https://podminky.urs.cz/item/CS_URS_2024_02/210204103"/>
    <hyperlink ref="F117" r:id="rId8" display="https://podminky.urs.cz/item/CS_URS_2024_02/741231005"/>
    <hyperlink ref="F122" r:id="rId9" display="https://podminky.urs.cz/item/CS_URS_2024_02/741810003"/>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4805</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ROUND((SUM(BE94:BE166)),  2)</f>
        <v>0</v>
      </c>
      <c r="G35" s="41"/>
      <c r="H35" s="41"/>
      <c r="I35" s="161">
        <v>0.20999999999999999</v>
      </c>
      <c r="J35" s="160">
        <f>ROUND(((SUM(BE94:BE166))*I35),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ROUND((SUM(BF94:BF166)),  2)</f>
        <v>0</v>
      </c>
      <c r="G36" s="41"/>
      <c r="H36" s="41"/>
      <c r="I36" s="161">
        <v>0.12</v>
      </c>
      <c r="J36" s="160">
        <f>ROUND(((SUM(BF94:BF166))*I36),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ROUND((SUM(BG94:BG166)),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ROUND((SUM(BH94:BH166)),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ROUND((SUM(BI94:BI166)),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462 - Kamerový dohled</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1148</v>
      </c>
      <c r="E65" s="186"/>
      <c r="F65" s="186"/>
      <c r="G65" s="186"/>
      <c r="H65" s="186"/>
      <c r="I65" s="186"/>
      <c r="J65" s="187">
        <f>J96</f>
        <v>0</v>
      </c>
      <c r="K65" s="128"/>
      <c r="L65" s="188"/>
      <c r="S65" s="10"/>
      <c r="T65" s="10"/>
      <c r="U65" s="10"/>
      <c r="V65" s="10"/>
      <c r="W65" s="10"/>
      <c r="X65" s="10"/>
      <c r="Y65" s="10"/>
      <c r="Z65" s="10"/>
      <c r="AA65" s="10"/>
      <c r="AB65" s="10"/>
      <c r="AC65" s="10"/>
      <c r="AD65" s="10"/>
      <c r="AE65" s="10"/>
    </row>
    <row r="66" s="9" customFormat="1" ht="24.96" customHeight="1">
      <c r="A66" s="9"/>
      <c r="B66" s="178"/>
      <c r="C66" s="179"/>
      <c r="D66" s="180" t="s">
        <v>539</v>
      </c>
      <c r="E66" s="181"/>
      <c r="F66" s="181"/>
      <c r="G66" s="181"/>
      <c r="H66" s="181"/>
      <c r="I66" s="181"/>
      <c r="J66" s="182">
        <f>J99</f>
        <v>0</v>
      </c>
      <c r="K66" s="179"/>
      <c r="L66" s="183"/>
      <c r="S66" s="9"/>
      <c r="T66" s="9"/>
      <c r="U66" s="9"/>
      <c r="V66" s="9"/>
      <c r="W66" s="9"/>
      <c r="X66" s="9"/>
      <c r="Y66" s="9"/>
      <c r="Z66" s="9"/>
      <c r="AA66" s="9"/>
      <c r="AB66" s="9"/>
      <c r="AC66" s="9"/>
      <c r="AD66" s="9"/>
      <c r="AE66" s="9"/>
    </row>
    <row r="67" s="10" customFormat="1" ht="19.92" customHeight="1">
      <c r="A67" s="10"/>
      <c r="B67" s="184"/>
      <c r="C67" s="128"/>
      <c r="D67" s="185" t="s">
        <v>4359</v>
      </c>
      <c r="E67" s="186"/>
      <c r="F67" s="186"/>
      <c r="G67" s="186"/>
      <c r="H67" s="186"/>
      <c r="I67" s="186"/>
      <c r="J67" s="187">
        <f>J100</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3023</v>
      </c>
      <c r="E68" s="186"/>
      <c r="F68" s="186"/>
      <c r="G68" s="186"/>
      <c r="H68" s="186"/>
      <c r="I68" s="186"/>
      <c r="J68" s="187">
        <f>J104</f>
        <v>0</v>
      </c>
      <c r="K68" s="128"/>
      <c r="L68" s="188"/>
      <c r="S68" s="10"/>
      <c r="T68" s="10"/>
      <c r="U68" s="10"/>
      <c r="V68" s="10"/>
      <c r="W68" s="10"/>
      <c r="X68" s="10"/>
      <c r="Y68" s="10"/>
      <c r="Z68" s="10"/>
      <c r="AA68" s="10"/>
      <c r="AB68" s="10"/>
      <c r="AC68" s="10"/>
      <c r="AD68" s="10"/>
      <c r="AE68" s="10"/>
    </row>
    <row r="69" s="9" customFormat="1" ht="24.96" customHeight="1">
      <c r="A69" s="9"/>
      <c r="B69" s="178"/>
      <c r="C69" s="179"/>
      <c r="D69" s="180" t="s">
        <v>1074</v>
      </c>
      <c r="E69" s="181"/>
      <c r="F69" s="181"/>
      <c r="G69" s="181"/>
      <c r="H69" s="181"/>
      <c r="I69" s="181"/>
      <c r="J69" s="182">
        <f>J114</f>
        <v>0</v>
      </c>
      <c r="K69" s="179"/>
      <c r="L69" s="183"/>
      <c r="S69" s="9"/>
      <c r="T69" s="9"/>
      <c r="U69" s="9"/>
      <c r="V69" s="9"/>
      <c r="W69" s="9"/>
      <c r="X69" s="9"/>
      <c r="Y69" s="9"/>
      <c r="Z69" s="9"/>
      <c r="AA69" s="9"/>
      <c r="AB69" s="9"/>
      <c r="AC69" s="9"/>
      <c r="AD69" s="9"/>
      <c r="AE69" s="9"/>
    </row>
    <row r="70" s="10" customFormat="1" ht="19.92" customHeight="1">
      <c r="A70" s="10"/>
      <c r="B70" s="184"/>
      <c r="C70" s="128"/>
      <c r="D70" s="185" t="s">
        <v>1075</v>
      </c>
      <c r="E70" s="186"/>
      <c r="F70" s="186"/>
      <c r="G70" s="186"/>
      <c r="H70" s="186"/>
      <c r="I70" s="186"/>
      <c r="J70" s="187">
        <f>J115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3024</v>
      </c>
      <c r="E71" s="186"/>
      <c r="F71" s="186"/>
      <c r="G71" s="186"/>
      <c r="H71" s="186"/>
      <c r="I71" s="186"/>
      <c r="J71" s="187">
        <f>J127</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3027</v>
      </c>
      <c r="E72" s="186"/>
      <c r="F72" s="186"/>
      <c r="G72" s="186"/>
      <c r="H72" s="186"/>
      <c r="I72" s="186"/>
      <c r="J72" s="187">
        <f>J145</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462 - Kamerový dohled</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AFRY CZ s.r.o.</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P95+P99+P114</f>
        <v>0</v>
      </c>
      <c r="Q94" s="99"/>
      <c r="R94" s="197">
        <f>R95+R99+R114</f>
        <v>0</v>
      </c>
      <c r="S94" s="99"/>
      <c r="T94" s="198">
        <f>T95+T99+T114</f>
        <v>0</v>
      </c>
      <c r="U94" s="41"/>
      <c r="V94" s="41"/>
      <c r="W94" s="41"/>
      <c r="X94" s="41"/>
      <c r="Y94" s="41"/>
      <c r="Z94" s="41"/>
      <c r="AA94" s="41"/>
      <c r="AB94" s="41"/>
      <c r="AC94" s="41"/>
      <c r="AD94" s="41"/>
      <c r="AE94" s="41"/>
      <c r="AT94" s="20" t="s">
        <v>75</v>
      </c>
      <c r="AU94" s="20" t="s">
        <v>290</v>
      </c>
      <c r="BK94" s="199">
        <f>BK95+BK99+BK114</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f>
        <v>0</v>
      </c>
      <c r="Q95" s="208"/>
      <c r="R95" s="209">
        <f>R96</f>
        <v>0</v>
      </c>
      <c r="S95" s="208"/>
      <c r="T95" s="210">
        <f>T96</f>
        <v>0</v>
      </c>
      <c r="U95" s="12"/>
      <c r="V95" s="12"/>
      <c r="W95" s="12"/>
      <c r="X95" s="12"/>
      <c r="Y95" s="12"/>
      <c r="Z95" s="12"/>
      <c r="AA95" s="12"/>
      <c r="AB95" s="12"/>
      <c r="AC95" s="12"/>
      <c r="AD95" s="12"/>
      <c r="AE95" s="12"/>
      <c r="AR95" s="211" t="s">
        <v>83</v>
      </c>
      <c r="AT95" s="212" t="s">
        <v>75</v>
      </c>
      <c r="AU95" s="212" t="s">
        <v>76</v>
      </c>
      <c r="AY95" s="211" t="s">
        <v>308</v>
      </c>
      <c r="BK95" s="213">
        <f>BK96</f>
        <v>0</v>
      </c>
    </row>
    <row r="96" s="12" customFormat="1" ht="22.8" customHeight="1">
      <c r="A96" s="12"/>
      <c r="B96" s="200"/>
      <c r="C96" s="201"/>
      <c r="D96" s="202" t="s">
        <v>75</v>
      </c>
      <c r="E96" s="214" t="s">
        <v>85</v>
      </c>
      <c r="F96" s="214" t="s">
        <v>1269</v>
      </c>
      <c r="G96" s="201"/>
      <c r="H96" s="201"/>
      <c r="I96" s="204"/>
      <c r="J96" s="215">
        <f>BK96</f>
        <v>0</v>
      </c>
      <c r="K96" s="201"/>
      <c r="L96" s="206"/>
      <c r="M96" s="207"/>
      <c r="N96" s="208"/>
      <c r="O96" s="208"/>
      <c r="P96" s="209">
        <f>SUM(P97:P98)</f>
        <v>0</v>
      </c>
      <c r="Q96" s="208"/>
      <c r="R96" s="209">
        <f>SUM(R97:R98)</f>
        <v>0</v>
      </c>
      <c r="S96" s="208"/>
      <c r="T96" s="210">
        <f>SUM(T97:T98)</f>
        <v>0</v>
      </c>
      <c r="U96" s="12"/>
      <c r="V96" s="12"/>
      <c r="W96" s="12"/>
      <c r="X96" s="12"/>
      <c r="Y96" s="12"/>
      <c r="Z96" s="12"/>
      <c r="AA96" s="12"/>
      <c r="AB96" s="12"/>
      <c r="AC96" s="12"/>
      <c r="AD96" s="12"/>
      <c r="AE96" s="12"/>
      <c r="AR96" s="211" t="s">
        <v>83</v>
      </c>
      <c r="AT96" s="212" t="s">
        <v>75</v>
      </c>
      <c r="AU96" s="212" t="s">
        <v>83</v>
      </c>
      <c r="AY96" s="211" t="s">
        <v>308</v>
      </c>
      <c r="BK96" s="213">
        <f>SUM(BK97:BK98)</f>
        <v>0</v>
      </c>
    </row>
    <row r="97" s="2" customFormat="1" ht="21.75" customHeight="1">
      <c r="A97" s="41"/>
      <c r="B97" s="42"/>
      <c r="C97" s="216" t="s">
        <v>83</v>
      </c>
      <c r="D97" s="216" t="s">
        <v>310</v>
      </c>
      <c r="E97" s="217" t="s">
        <v>4806</v>
      </c>
      <c r="F97" s="218" t="s">
        <v>4807</v>
      </c>
      <c r="G97" s="219" t="s">
        <v>442</v>
      </c>
      <c r="H97" s="220">
        <v>1</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85</v>
      </c>
    </row>
    <row r="98" s="2" customFormat="1">
      <c r="A98" s="41"/>
      <c r="B98" s="42"/>
      <c r="C98" s="43"/>
      <c r="D98" s="229" t="s">
        <v>317</v>
      </c>
      <c r="E98" s="43"/>
      <c r="F98" s="230" t="s">
        <v>4808</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2" customFormat="1" ht="25.92" customHeight="1">
      <c r="A99" s="12"/>
      <c r="B99" s="200"/>
      <c r="C99" s="201"/>
      <c r="D99" s="202" t="s">
        <v>75</v>
      </c>
      <c r="E99" s="203" t="s">
        <v>590</v>
      </c>
      <c r="F99" s="203" t="s">
        <v>591</v>
      </c>
      <c r="G99" s="201"/>
      <c r="H99" s="201"/>
      <c r="I99" s="204"/>
      <c r="J99" s="205">
        <f>BK99</f>
        <v>0</v>
      </c>
      <c r="K99" s="201"/>
      <c r="L99" s="206"/>
      <c r="M99" s="207"/>
      <c r="N99" s="208"/>
      <c r="O99" s="208"/>
      <c r="P99" s="209">
        <f>P100+P104</f>
        <v>0</v>
      </c>
      <c r="Q99" s="208"/>
      <c r="R99" s="209">
        <f>R100+R104</f>
        <v>0</v>
      </c>
      <c r="S99" s="208"/>
      <c r="T99" s="210">
        <f>T100+T104</f>
        <v>0</v>
      </c>
      <c r="U99" s="12"/>
      <c r="V99" s="12"/>
      <c r="W99" s="12"/>
      <c r="X99" s="12"/>
      <c r="Y99" s="12"/>
      <c r="Z99" s="12"/>
      <c r="AA99" s="12"/>
      <c r="AB99" s="12"/>
      <c r="AC99" s="12"/>
      <c r="AD99" s="12"/>
      <c r="AE99" s="12"/>
      <c r="AR99" s="211" t="s">
        <v>85</v>
      </c>
      <c r="AT99" s="212" t="s">
        <v>75</v>
      </c>
      <c r="AU99" s="212" t="s">
        <v>76</v>
      </c>
      <c r="AY99" s="211" t="s">
        <v>308</v>
      </c>
      <c r="BK99" s="213">
        <f>BK100+BK104</f>
        <v>0</v>
      </c>
    </row>
    <row r="100" s="12" customFormat="1" ht="22.8" customHeight="1">
      <c r="A100" s="12"/>
      <c r="B100" s="200"/>
      <c r="C100" s="201"/>
      <c r="D100" s="202" t="s">
        <v>75</v>
      </c>
      <c r="E100" s="214" t="s">
        <v>4460</v>
      </c>
      <c r="F100" s="214" t="s">
        <v>4461</v>
      </c>
      <c r="G100" s="201"/>
      <c r="H100" s="201"/>
      <c r="I100" s="204"/>
      <c r="J100" s="215">
        <f>BK100</f>
        <v>0</v>
      </c>
      <c r="K100" s="201"/>
      <c r="L100" s="206"/>
      <c r="M100" s="207"/>
      <c r="N100" s="208"/>
      <c r="O100" s="208"/>
      <c r="P100" s="209">
        <f>SUM(P101:P103)</f>
        <v>0</v>
      </c>
      <c r="Q100" s="208"/>
      <c r="R100" s="209">
        <f>SUM(R101:R103)</f>
        <v>0</v>
      </c>
      <c r="S100" s="208"/>
      <c r="T100" s="210">
        <f>SUM(T101:T103)</f>
        <v>0</v>
      </c>
      <c r="U100" s="12"/>
      <c r="V100" s="12"/>
      <c r="W100" s="12"/>
      <c r="X100" s="12"/>
      <c r="Y100" s="12"/>
      <c r="Z100" s="12"/>
      <c r="AA100" s="12"/>
      <c r="AB100" s="12"/>
      <c r="AC100" s="12"/>
      <c r="AD100" s="12"/>
      <c r="AE100" s="12"/>
      <c r="AR100" s="211" t="s">
        <v>85</v>
      </c>
      <c r="AT100" s="212" t="s">
        <v>75</v>
      </c>
      <c r="AU100" s="212" t="s">
        <v>83</v>
      </c>
      <c r="AY100" s="211" t="s">
        <v>308</v>
      </c>
      <c r="BK100" s="213">
        <f>SUM(BK101:BK103)</f>
        <v>0</v>
      </c>
    </row>
    <row r="101" s="2" customFormat="1" ht="24.15" customHeight="1">
      <c r="A101" s="41"/>
      <c r="B101" s="42"/>
      <c r="C101" s="216" t="s">
        <v>85</v>
      </c>
      <c r="D101" s="216" t="s">
        <v>310</v>
      </c>
      <c r="E101" s="217" t="s">
        <v>4809</v>
      </c>
      <c r="F101" s="218" t="s">
        <v>4810</v>
      </c>
      <c r="G101" s="219" t="s">
        <v>323</v>
      </c>
      <c r="H101" s="220">
        <v>1</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391</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391</v>
      </c>
      <c r="BM101" s="227" t="s">
        <v>315</v>
      </c>
    </row>
    <row r="102" s="2" customFormat="1">
      <c r="A102" s="41"/>
      <c r="B102" s="42"/>
      <c r="C102" s="43"/>
      <c r="D102" s="229" t="s">
        <v>317</v>
      </c>
      <c r="E102" s="43"/>
      <c r="F102" s="230" t="s">
        <v>4811</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2" customFormat="1" ht="37.8" customHeight="1">
      <c r="A103" s="41"/>
      <c r="B103" s="42"/>
      <c r="C103" s="280" t="s">
        <v>150</v>
      </c>
      <c r="D103" s="280" t="s">
        <v>1137</v>
      </c>
      <c r="E103" s="281" t="s">
        <v>4812</v>
      </c>
      <c r="F103" s="282" t="s">
        <v>4813</v>
      </c>
      <c r="G103" s="283" t="s">
        <v>323</v>
      </c>
      <c r="H103" s="284">
        <v>1</v>
      </c>
      <c r="I103" s="285"/>
      <c r="J103" s="286">
        <f>ROUND(I103*H103,2)</f>
        <v>0</v>
      </c>
      <c r="K103" s="282" t="s">
        <v>4814</v>
      </c>
      <c r="L103" s="287"/>
      <c r="M103" s="288" t="s">
        <v>19</v>
      </c>
      <c r="N103" s="289"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616</v>
      </c>
      <c r="AT103" s="227" t="s">
        <v>1137</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391</v>
      </c>
      <c r="BM103" s="227" t="s">
        <v>342</v>
      </c>
    </row>
    <row r="104" s="12" customFormat="1" ht="22.8" customHeight="1">
      <c r="A104" s="12"/>
      <c r="B104" s="200"/>
      <c r="C104" s="201"/>
      <c r="D104" s="202" t="s">
        <v>75</v>
      </c>
      <c r="E104" s="214" t="s">
        <v>3223</v>
      </c>
      <c r="F104" s="214" t="s">
        <v>3224</v>
      </c>
      <c r="G104" s="201"/>
      <c r="H104" s="201"/>
      <c r="I104" s="204"/>
      <c r="J104" s="215">
        <f>BK104</f>
        <v>0</v>
      </c>
      <c r="K104" s="201"/>
      <c r="L104" s="206"/>
      <c r="M104" s="207"/>
      <c r="N104" s="208"/>
      <c r="O104" s="208"/>
      <c r="P104" s="209">
        <f>SUM(P105:P113)</f>
        <v>0</v>
      </c>
      <c r="Q104" s="208"/>
      <c r="R104" s="209">
        <f>SUM(R105:R113)</f>
        <v>0</v>
      </c>
      <c r="S104" s="208"/>
      <c r="T104" s="210">
        <f>SUM(T105:T113)</f>
        <v>0</v>
      </c>
      <c r="U104" s="12"/>
      <c r="V104" s="12"/>
      <c r="W104" s="12"/>
      <c r="X104" s="12"/>
      <c r="Y104" s="12"/>
      <c r="Z104" s="12"/>
      <c r="AA104" s="12"/>
      <c r="AB104" s="12"/>
      <c r="AC104" s="12"/>
      <c r="AD104" s="12"/>
      <c r="AE104" s="12"/>
      <c r="AR104" s="211" t="s">
        <v>85</v>
      </c>
      <c r="AT104" s="212" t="s">
        <v>75</v>
      </c>
      <c r="AU104" s="212" t="s">
        <v>83</v>
      </c>
      <c r="AY104" s="211" t="s">
        <v>308</v>
      </c>
      <c r="BK104" s="213">
        <f>SUM(BK105:BK113)</f>
        <v>0</v>
      </c>
    </row>
    <row r="105" s="2" customFormat="1" ht="16.5" customHeight="1">
      <c r="A105" s="41"/>
      <c r="B105" s="42"/>
      <c r="C105" s="216" t="s">
        <v>315</v>
      </c>
      <c r="D105" s="216" t="s">
        <v>310</v>
      </c>
      <c r="E105" s="217" t="s">
        <v>4815</v>
      </c>
      <c r="F105" s="218" t="s">
        <v>4816</v>
      </c>
      <c r="G105" s="219" t="s">
        <v>323</v>
      </c>
      <c r="H105" s="220">
        <v>48</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391</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391</v>
      </c>
      <c r="BM105" s="227" t="s">
        <v>352</v>
      </c>
    </row>
    <row r="106" s="2" customFormat="1">
      <c r="A106" s="41"/>
      <c r="B106" s="42"/>
      <c r="C106" s="43"/>
      <c r="D106" s="229" t="s">
        <v>317</v>
      </c>
      <c r="E106" s="43"/>
      <c r="F106" s="230" t="s">
        <v>4817</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2" customFormat="1" ht="16.5" customHeight="1">
      <c r="A107" s="41"/>
      <c r="B107" s="42"/>
      <c r="C107" s="280" t="s">
        <v>336</v>
      </c>
      <c r="D107" s="280" t="s">
        <v>1137</v>
      </c>
      <c r="E107" s="281" t="s">
        <v>4818</v>
      </c>
      <c r="F107" s="282" t="s">
        <v>4819</v>
      </c>
      <c r="G107" s="283" t="s">
        <v>323</v>
      </c>
      <c r="H107" s="284">
        <v>48</v>
      </c>
      <c r="I107" s="285"/>
      <c r="J107" s="286">
        <f>ROUND(I107*H107,2)</f>
        <v>0</v>
      </c>
      <c r="K107" s="282" t="s">
        <v>314</v>
      </c>
      <c r="L107" s="287"/>
      <c r="M107" s="288" t="s">
        <v>19</v>
      </c>
      <c r="N107" s="289"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616</v>
      </c>
      <c r="AT107" s="227" t="s">
        <v>1137</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391</v>
      </c>
      <c r="BM107" s="227" t="s">
        <v>362</v>
      </c>
    </row>
    <row r="108" s="2" customFormat="1" ht="21.75" customHeight="1">
      <c r="A108" s="41"/>
      <c r="B108" s="42"/>
      <c r="C108" s="216" t="s">
        <v>342</v>
      </c>
      <c r="D108" s="216" t="s">
        <v>310</v>
      </c>
      <c r="E108" s="217" t="s">
        <v>4820</v>
      </c>
      <c r="F108" s="218" t="s">
        <v>4821</v>
      </c>
      <c r="G108" s="219" t="s">
        <v>323</v>
      </c>
      <c r="H108" s="220">
        <v>48</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391</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391</v>
      </c>
      <c r="BM108" s="227" t="s">
        <v>8</v>
      </c>
    </row>
    <row r="109" s="2" customFormat="1">
      <c r="A109" s="41"/>
      <c r="B109" s="42"/>
      <c r="C109" s="43"/>
      <c r="D109" s="229" t="s">
        <v>317</v>
      </c>
      <c r="E109" s="43"/>
      <c r="F109" s="230" t="s">
        <v>4822</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2" customFormat="1" ht="16.5" customHeight="1">
      <c r="A110" s="41"/>
      <c r="B110" s="42"/>
      <c r="C110" s="280" t="s">
        <v>347</v>
      </c>
      <c r="D110" s="280" t="s">
        <v>1137</v>
      </c>
      <c r="E110" s="281" t="s">
        <v>4823</v>
      </c>
      <c r="F110" s="282" t="s">
        <v>4824</v>
      </c>
      <c r="G110" s="283" t="s">
        <v>323</v>
      </c>
      <c r="H110" s="284">
        <v>48</v>
      </c>
      <c r="I110" s="285"/>
      <c r="J110" s="286">
        <f>ROUND(I110*H110,2)</f>
        <v>0</v>
      </c>
      <c r="K110" s="282" t="s">
        <v>314</v>
      </c>
      <c r="L110" s="287"/>
      <c r="M110" s="288" t="s">
        <v>19</v>
      </c>
      <c r="N110" s="289"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616</v>
      </c>
      <c r="AT110" s="227" t="s">
        <v>1137</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391</v>
      </c>
      <c r="BM110" s="227" t="s">
        <v>381</v>
      </c>
    </row>
    <row r="111" s="2" customFormat="1" ht="16.5" customHeight="1">
      <c r="A111" s="41"/>
      <c r="B111" s="42"/>
      <c r="C111" s="216" t="s">
        <v>352</v>
      </c>
      <c r="D111" s="216" t="s">
        <v>310</v>
      </c>
      <c r="E111" s="217" t="s">
        <v>4825</v>
      </c>
      <c r="F111" s="218" t="s">
        <v>4826</v>
      </c>
      <c r="G111" s="219" t="s">
        <v>323</v>
      </c>
      <c r="H111" s="220">
        <v>2</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391</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391</v>
      </c>
      <c r="BM111" s="227" t="s">
        <v>391</v>
      </c>
    </row>
    <row r="112" s="2" customFormat="1">
      <c r="A112" s="41"/>
      <c r="B112" s="42"/>
      <c r="C112" s="43"/>
      <c r="D112" s="229" t="s">
        <v>317</v>
      </c>
      <c r="E112" s="43"/>
      <c r="F112" s="230" t="s">
        <v>4827</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2" customFormat="1" ht="16.5" customHeight="1">
      <c r="A113" s="41"/>
      <c r="B113" s="42"/>
      <c r="C113" s="280" t="s">
        <v>357</v>
      </c>
      <c r="D113" s="280" t="s">
        <v>1137</v>
      </c>
      <c r="E113" s="281" t="s">
        <v>4828</v>
      </c>
      <c r="F113" s="282" t="s">
        <v>4829</v>
      </c>
      <c r="G113" s="283" t="s">
        <v>323</v>
      </c>
      <c r="H113" s="284">
        <v>2</v>
      </c>
      <c r="I113" s="285"/>
      <c r="J113" s="286">
        <f>ROUND(I113*H113,2)</f>
        <v>0</v>
      </c>
      <c r="K113" s="282" t="s">
        <v>314</v>
      </c>
      <c r="L113" s="287"/>
      <c r="M113" s="288" t="s">
        <v>19</v>
      </c>
      <c r="N113" s="289"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616</v>
      </c>
      <c r="AT113" s="227" t="s">
        <v>1137</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391</v>
      </c>
      <c r="BM113" s="227" t="s">
        <v>401</v>
      </c>
    </row>
    <row r="114" s="12" customFormat="1" ht="25.92" customHeight="1">
      <c r="A114" s="12"/>
      <c r="B114" s="200"/>
      <c r="C114" s="201"/>
      <c r="D114" s="202" t="s">
        <v>75</v>
      </c>
      <c r="E114" s="203" t="s">
        <v>1137</v>
      </c>
      <c r="F114" s="203" t="s">
        <v>1138</v>
      </c>
      <c r="G114" s="201"/>
      <c r="H114" s="201"/>
      <c r="I114" s="204"/>
      <c r="J114" s="205">
        <f>BK114</f>
        <v>0</v>
      </c>
      <c r="K114" s="201"/>
      <c r="L114" s="206"/>
      <c r="M114" s="207"/>
      <c r="N114" s="208"/>
      <c r="O114" s="208"/>
      <c r="P114" s="209">
        <f>P115+P127+P145</f>
        <v>0</v>
      </c>
      <c r="Q114" s="208"/>
      <c r="R114" s="209">
        <f>R115+R127+R145</f>
        <v>0</v>
      </c>
      <c r="S114" s="208"/>
      <c r="T114" s="210">
        <f>T115+T127+T145</f>
        <v>0</v>
      </c>
      <c r="U114" s="12"/>
      <c r="V114" s="12"/>
      <c r="W114" s="12"/>
      <c r="X114" s="12"/>
      <c r="Y114" s="12"/>
      <c r="Z114" s="12"/>
      <c r="AA114" s="12"/>
      <c r="AB114" s="12"/>
      <c r="AC114" s="12"/>
      <c r="AD114" s="12"/>
      <c r="AE114" s="12"/>
      <c r="AR114" s="211" t="s">
        <v>150</v>
      </c>
      <c r="AT114" s="212" t="s">
        <v>75</v>
      </c>
      <c r="AU114" s="212" t="s">
        <v>76</v>
      </c>
      <c r="AY114" s="211" t="s">
        <v>308</v>
      </c>
      <c r="BK114" s="213">
        <f>BK115+BK127+BK145</f>
        <v>0</v>
      </c>
    </row>
    <row r="115" s="12" customFormat="1" ht="22.8" customHeight="1">
      <c r="A115" s="12"/>
      <c r="B115" s="200"/>
      <c r="C115" s="201"/>
      <c r="D115" s="202" t="s">
        <v>75</v>
      </c>
      <c r="E115" s="214" t="s">
        <v>1139</v>
      </c>
      <c r="F115" s="214" t="s">
        <v>1140</v>
      </c>
      <c r="G115" s="201"/>
      <c r="H115" s="201"/>
      <c r="I115" s="204"/>
      <c r="J115" s="215">
        <f>BK115</f>
        <v>0</v>
      </c>
      <c r="K115" s="201"/>
      <c r="L115" s="206"/>
      <c r="M115" s="207"/>
      <c r="N115" s="208"/>
      <c r="O115" s="208"/>
      <c r="P115" s="209">
        <f>SUM(P116:P126)</f>
        <v>0</v>
      </c>
      <c r="Q115" s="208"/>
      <c r="R115" s="209">
        <f>SUM(R116:R126)</f>
        <v>0</v>
      </c>
      <c r="S115" s="208"/>
      <c r="T115" s="210">
        <f>SUM(T116:T126)</f>
        <v>0</v>
      </c>
      <c r="U115" s="12"/>
      <c r="V115" s="12"/>
      <c r="W115" s="12"/>
      <c r="X115" s="12"/>
      <c r="Y115" s="12"/>
      <c r="Z115" s="12"/>
      <c r="AA115" s="12"/>
      <c r="AB115" s="12"/>
      <c r="AC115" s="12"/>
      <c r="AD115" s="12"/>
      <c r="AE115" s="12"/>
      <c r="AR115" s="211" t="s">
        <v>150</v>
      </c>
      <c r="AT115" s="212" t="s">
        <v>75</v>
      </c>
      <c r="AU115" s="212" t="s">
        <v>83</v>
      </c>
      <c r="AY115" s="211" t="s">
        <v>308</v>
      </c>
      <c r="BK115" s="213">
        <f>SUM(BK116:BK126)</f>
        <v>0</v>
      </c>
    </row>
    <row r="116" s="2" customFormat="1" ht="24.15" customHeight="1">
      <c r="A116" s="41"/>
      <c r="B116" s="42"/>
      <c r="C116" s="216" t="s">
        <v>362</v>
      </c>
      <c r="D116" s="216" t="s">
        <v>310</v>
      </c>
      <c r="E116" s="217" t="s">
        <v>4830</v>
      </c>
      <c r="F116" s="218" t="s">
        <v>4831</v>
      </c>
      <c r="G116" s="219" t="s">
        <v>323</v>
      </c>
      <c r="H116" s="220">
        <v>2</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782</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782</v>
      </c>
      <c r="BM116" s="227" t="s">
        <v>411</v>
      </c>
    </row>
    <row r="117" s="2" customFormat="1">
      <c r="A117" s="41"/>
      <c r="B117" s="42"/>
      <c r="C117" s="43"/>
      <c r="D117" s="229" t="s">
        <v>317</v>
      </c>
      <c r="E117" s="43"/>
      <c r="F117" s="230" t="s">
        <v>4832</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2" customFormat="1" ht="16.5" customHeight="1">
      <c r="A118" s="41"/>
      <c r="B118" s="42"/>
      <c r="C118" s="280" t="s">
        <v>367</v>
      </c>
      <c r="D118" s="280" t="s">
        <v>1137</v>
      </c>
      <c r="E118" s="281" t="s">
        <v>4833</v>
      </c>
      <c r="F118" s="282" t="s">
        <v>4834</v>
      </c>
      <c r="G118" s="283" t="s">
        <v>4835</v>
      </c>
      <c r="H118" s="284">
        <v>2</v>
      </c>
      <c r="I118" s="285"/>
      <c r="J118" s="286">
        <f>ROUND(I118*H118,2)</f>
        <v>0</v>
      </c>
      <c r="K118" s="282" t="s">
        <v>4814</v>
      </c>
      <c r="L118" s="287"/>
      <c r="M118" s="288" t="s">
        <v>19</v>
      </c>
      <c r="N118" s="289"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3255</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782</v>
      </c>
      <c r="BM118" s="227" t="s">
        <v>420</v>
      </c>
    </row>
    <row r="119" s="2" customFormat="1" ht="16.5" customHeight="1">
      <c r="A119" s="41"/>
      <c r="B119" s="42"/>
      <c r="C119" s="216" t="s">
        <v>8</v>
      </c>
      <c r="D119" s="216" t="s">
        <v>310</v>
      </c>
      <c r="E119" s="217" t="s">
        <v>4836</v>
      </c>
      <c r="F119" s="218" t="s">
        <v>4837</v>
      </c>
      <c r="G119" s="219" t="s">
        <v>323</v>
      </c>
      <c r="H119" s="220">
        <v>1</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782</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782</v>
      </c>
      <c r="BM119" s="227" t="s">
        <v>430</v>
      </c>
    </row>
    <row r="120" s="2" customFormat="1">
      <c r="A120" s="41"/>
      <c r="B120" s="42"/>
      <c r="C120" s="43"/>
      <c r="D120" s="229" t="s">
        <v>317</v>
      </c>
      <c r="E120" s="43"/>
      <c r="F120" s="230" t="s">
        <v>4838</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ht="16.5" customHeight="1">
      <c r="A121" s="41"/>
      <c r="B121" s="42"/>
      <c r="C121" s="280" t="s">
        <v>376</v>
      </c>
      <c r="D121" s="280" t="s">
        <v>1137</v>
      </c>
      <c r="E121" s="281" t="s">
        <v>4839</v>
      </c>
      <c r="F121" s="282" t="s">
        <v>4840</v>
      </c>
      <c r="G121" s="283" t="s">
        <v>323</v>
      </c>
      <c r="H121" s="284">
        <v>1</v>
      </c>
      <c r="I121" s="285"/>
      <c r="J121" s="286">
        <f>ROUND(I121*H121,2)</f>
        <v>0</v>
      </c>
      <c r="K121" s="282" t="s">
        <v>4814</v>
      </c>
      <c r="L121" s="287"/>
      <c r="M121" s="288" t="s">
        <v>19</v>
      </c>
      <c r="N121" s="289"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3255</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596</v>
      </c>
    </row>
    <row r="122" s="2" customFormat="1" ht="24.15" customHeight="1">
      <c r="A122" s="41"/>
      <c r="B122" s="42"/>
      <c r="C122" s="216" t="s">
        <v>381</v>
      </c>
      <c r="D122" s="216" t="s">
        <v>310</v>
      </c>
      <c r="E122" s="217" t="s">
        <v>4841</v>
      </c>
      <c r="F122" s="218" t="s">
        <v>4842</v>
      </c>
      <c r="G122" s="219" t="s">
        <v>323</v>
      </c>
      <c r="H122" s="220">
        <v>1</v>
      </c>
      <c r="I122" s="221"/>
      <c r="J122" s="222">
        <f>ROUND(I122*H122,2)</f>
        <v>0</v>
      </c>
      <c r="K122" s="218" t="s">
        <v>314</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782</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782</v>
      </c>
      <c r="BM122" s="227" t="s">
        <v>606</v>
      </c>
    </row>
    <row r="123" s="2" customFormat="1">
      <c r="A123" s="41"/>
      <c r="B123" s="42"/>
      <c r="C123" s="43"/>
      <c r="D123" s="229" t="s">
        <v>317</v>
      </c>
      <c r="E123" s="43"/>
      <c r="F123" s="230" t="s">
        <v>4843</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2" customFormat="1" ht="24.15" customHeight="1">
      <c r="A124" s="41"/>
      <c r="B124" s="42"/>
      <c r="C124" s="216" t="s">
        <v>386</v>
      </c>
      <c r="D124" s="216" t="s">
        <v>310</v>
      </c>
      <c r="E124" s="217" t="s">
        <v>4462</v>
      </c>
      <c r="F124" s="218" t="s">
        <v>4463</v>
      </c>
      <c r="G124" s="219" t="s">
        <v>474</v>
      </c>
      <c r="H124" s="220">
        <v>176</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782</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782</v>
      </c>
      <c r="BM124" s="227" t="s">
        <v>611</v>
      </c>
    </row>
    <row r="125" s="2" customFormat="1">
      <c r="A125" s="41"/>
      <c r="B125" s="42"/>
      <c r="C125" s="43"/>
      <c r="D125" s="229" t="s">
        <v>317</v>
      </c>
      <c r="E125" s="43"/>
      <c r="F125" s="230" t="s">
        <v>4465</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2" customFormat="1" ht="16.5" customHeight="1">
      <c r="A126" s="41"/>
      <c r="B126" s="42"/>
      <c r="C126" s="280" t="s">
        <v>391</v>
      </c>
      <c r="D126" s="280" t="s">
        <v>1137</v>
      </c>
      <c r="E126" s="281" t="s">
        <v>4844</v>
      </c>
      <c r="F126" s="282" t="s">
        <v>4845</v>
      </c>
      <c r="G126" s="283" t="s">
        <v>474</v>
      </c>
      <c r="H126" s="284">
        <v>176</v>
      </c>
      <c r="I126" s="285"/>
      <c r="J126" s="286">
        <f>ROUND(I126*H126,2)</f>
        <v>0</v>
      </c>
      <c r="K126" s="282" t="s">
        <v>314</v>
      </c>
      <c r="L126" s="287"/>
      <c r="M126" s="288" t="s">
        <v>19</v>
      </c>
      <c r="N126" s="289"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3255</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782</v>
      </c>
      <c r="BM126" s="227" t="s">
        <v>616</v>
      </c>
    </row>
    <row r="127" s="12" customFormat="1" ht="22.8" customHeight="1">
      <c r="A127" s="12"/>
      <c r="B127" s="200"/>
      <c r="C127" s="201"/>
      <c r="D127" s="202" t="s">
        <v>75</v>
      </c>
      <c r="E127" s="214" t="s">
        <v>3404</v>
      </c>
      <c r="F127" s="214" t="s">
        <v>3405</v>
      </c>
      <c r="G127" s="201"/>
      <c r="H127" s="201"/>
      <c r="I127" s="204"/>
      <c r="J127" s="215">
        <f>BK127</f>
        <v>0</v>
      </c>
      <c r="K127" s="201"/>
      <c r="L127" s="206"/>
      <c r="M127" s="207"/>
      <c r="N127" s="208"/>
      <c r="O127" s="208"/>
      <c r="P127" s="209">
        <f>SUM(P128:P144)</f>
        <v>0</v>
      </c>
      <c r="Q127" s="208"/>
      <c r="R127" s="209">
        <f>SUM(R128:R144)</f>
        <v>0</v>
      </c>
      <c r="S127" s="208"/>
      <c r="T127" s="210">
        <f>SUM(T128:T144)</f>
        <v>0</v>
      </c>
      <c r="U127" s="12"/>
      <c r="V127" s="12"/>
      <c r="W127" s="12"/>
      <c r="X127" s="12"/>
      <c r="Y127" s="12"/>
      <c r="Z127" s="12"/>
      <c r="AA127" s="12"/>
      <c r="AB127" s="12"/>
      <c r="AC127" s="12"/>
      <c r="AD127" s="12"/>
      <c r="AE127" s="12"/>
      <c r="AR127" s="211" t="s">
        <v>150</v>
      </c>
      <c r="AT127" s="212" t="s">
        <v>75</v>
      </c>
      <c r="AU127" s="212" t="s">
        <v>83</v>
      </c>
      <c r="AY127" s="211" t="s">
        <v>308</v>
      </c>
      <c r="BK127" s="213">
        <f>SUM(BK128:BK144)</f>
        <v>0</v>
      </c>
    </row>
    <row r="128" s="2" customFormat="1" ht="16.5" customHeight="1">
      <c r="A128" s="41"/>
      <c r="B128" s="42"/>
      <c r="C128" s="216" t="s">
        <v>396</v>
      </c>
      <c r="D128" s="216" t="s">
        <v>310</v>
      </c>
      <c r="E128" s="217" t="s">
        <v>4846</v>
      </c>
      <c r="F128" s="218" t="s">
        <v>4847</v>
      </c>
      <c r="G128" s="219" t="s">
        <v>474</v>
      </c>
      <c r="H128" s="220">
        <v>50</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782</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782</v>
      </c>
      <c r="BM128" s="227" t="s">
        <v>620</v>
      </c>
    </row>
    <row r="129" s="2" customFormat="1">
      <c r="A129" s="41"/>
      <c r="B129" s="42"/>
      <c r="C129" s="43"/>
      <c r="D129" s="229" t="s">
        <v>317</v>
      </c>
      <c r="E129" s="43"/>
      <c r="F129" s="230" t="s">
        <v>4848</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2" customFormat="1" ht="16.5" customHeight="1">
      <c r="A130" s="41"/>
      <c r="B130" s="42"/>
      <c r="C130" s="280" t="s">
        <v>401</v>
      </c>
      <c r="D130" s="280" t="s">
        <v>1137</v>
      </c>
      <c r="E130" s="281" t="s">
        <v>4849</v>
      </c>
      <c r="F130" s="282" t="s">
        <v>4850</v>
      </c>
      <c r="G130" s="283" t="s">
        <v>474</v>
      </c>
      <c r="H130" s="284">
        <v>57.5</v>
      </c>
      <c r="I130" s="285"/>
      <c r="J130" s="286">
        <f>ROUND(I130*H130,2)</f>
        <v>0</v>
      </c>
      <c r="K130" s="282" t="s">
        <v>314</v>
      </c>
      <c r="L130" s="287"/>
      <c r="M130" s="288" t="s">
        <v>19</v>
      </c>
      <c r="N130" s="289"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3255</v>
      </c>
      <c r="AT130" s="227" t="s">
        <v>1137</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782</v>
      </c>
      <c r="BM130" s="227" t="s">
        <v>627</v>
      </c>
    </row>
    <row r="131" s="13" customFormat="1">
      <c r="A131" s="13"/>
      <c r="B131" s="234"/>
      <c r="C131" s="235"/>
      <c r="D131" s="236" t="s">
        <v>319</v>
      </c>
      <c r="E131" s="237" t="s">
        <v>19</v>
      </c>
      <c r="F131" s="238" t="s">
        <v>4851</v>
      </c>
      <c r="G131" s="235"/>
      <c r="H131" s="239">
        <v>57.5</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57.5</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2" customFormat="1" ht="16.5" customHeight="1">
      <c r="A133" s="41"/>
      <c r="B133" s="42"/>
      <c r="C133" s="216" t="s">
        <v>406</v>
      </c>
      <c r="D133" s="216" t="s">
        <v>310</v>
      </c>
      <c r="E133" s="217" t="s">
        <v>4852</v>
      </c>
      <c r="F133" s="218" t="s">
        <v>4853</v>
      </c>
      <c r="G133" s="219" t="s">
        <v>323</v>
      </c>
      <c r="H133" s="220">
        <v>1</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782</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782</v>
      </c>
      <c r="BM133" s="227" t="s">
        <v>735</v>
      </c>
    </row>
    <row r="134" s="2" customFormat="1">
      <c r="A134" s="41"/>
      <c r="B134" s="42"/>
      <c r="C134" s="43"/>
      <c r="D134" s="229" t="s">
        <v>317</v>
      </c>
      <c r="E134" s="43"/>
      <c r="F134" s="230" t="s">
        <v>4854</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2" customFormat="1" ht="16.5" customHeight="1">
      <c r="A135" s="41"/>
      <c r="B135" s="42"/>
      <c r="C135" s="216" t="s">
        <v>411</v>
      </c>
      <c r="D135" s="216" t="s">
        <v>310</v>
      </c>
      <c r="E135" s="217" t="s">
        <v>4855</v>
      </c>
      <c r="F135" s="218" t="s">
        <v>4856</v>
      </c>
      <c r="G135" s="219" t="s">
        <v>323</v>
      </c>
      <c r="H135" s="220">
        <v>2</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782</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782</v>
      </c>
      <c r="BM135" s="227" t="s">
        <v>746</v>
      </c>
    </row>
    <row r="136" s="2" customFormat="1">
      <c r="A136" s="41"/>
      <c r="B136" s="42"/>
      <c r="C136" s="43"/>
      <c r="D136" s="229" t="s">
        <v>317</v>
      </c>
      <c r="E136" s="43"/>
      <c r="F136" s="230" t="s">
        <v>4857</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2" customFormat="1" ht="16.5" customHeight="1">
      <c r="A137" s="41"/>
      <c r="B137" s="42"/>
      <c r="C137" s="216" t="s">
        <v>7</v>
      </c>
      <c r="D137" s="216" t="s">
        <v>310</v>
      </c>
      <c r="E137" s="217" t="s">
        <v>4858</v>
      </c>
      <c r="F137" s="218" t="s">
        <v>4859</v>
      </c>
      <c r="G137" s="219" t="s">
        <v>474</v>
      </c>
      <c r="H137" s="220">
        <v>50</v>
      </c>
      <c r="I137" s="221"/>
      <c r="J137" s="222">
        <f>ROUND(I137*H137,2)</f>
        <v>0</v>
      </c>
      <c r="K137" s="218" t="s">
        <v>314</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782</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782</v>
      </c>
      <c r="BM137" s="227" t="s">
        <v>749</v>
      </c>
    </row>
    <row r="138" s="2" customFormat="1">
      <c r="A138" s="41"/>
      <c r="B138" s="42"/>
      <c r="C138" s="43"/>
      <c r="D138" s="229" t="s">
        <v>317</v>
      </c>
      <c r="E138" s="43"/>
      <c r="F138" s="230" t="s">
        <v>4860</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2" customFormat="1" ht="21.75" customHeight="1">
      <c r="A139" s="41"/>
      <c r="B139" s="42"/>
      <c r="C139" s="216" t="s">
        <v>420</v>
      </c>
      <c r="D139" s="216" t="s">
        <v>310</v>
      </c>
      <c r="E139" s="217" t="s">
        <v>4861</v>
      </c>
      <c r="F139" s="218" t="s">
        <v>4862</v>
      </c>
      <c r="G139" s="219" t="s">
        <v>474</v>
      </c>
      <c r="H139" s="220">
        <v>134</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782</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782</v>
      </c>
      <c r="BM139" s="227" t="s">
        <v>754</v>
      </c>
    </row>
    <row r="140" s="2" customFormat="1">
      <c r="A140" s="41"/>
      <c r="B140" s="42"/>
      <c r="C140" s="43"/>
      <c r="D140" s="229" t="s">
        <v>317</v>
      </c>
      <c r="E140" s="43"/>
      <c r="F140" s="230" t="s">
        <v>4863</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2" customFormat="1" ht="16.5" customHeight="1">
      <c r="A141" s="41"/>
      <c r="B141" s="42"/>
      <c r="C141" s="280" t="s">
        <v>425</v>
      </c>
      <c r="D141" s="280" t="s">
        <v>1137</v>
      </c>
      <c r="E141" s="281" t="s">
        <v>4864</v>
      </c>
      <c r="F141" s="282" t="s">
        <v>4865</v>
      </c>
      <c r="G141" s="283" t="s">
        <v>474</v>
      </c>
      <c r="H141" s="284">
        <v>134</v>
      </c>
      <c r="I141" s="285"/>
      <c r="J141" s="286">
        <f>ROUND(I141*H141,2)</f>
        <v>0</v>
      </c>
      <c r="K141" s="282" t="s">
        <v>314</v>
      </c>
      <c r="L141" s="287"/>
      <c r="M141" s="288" t="s">
        <v>19</v>
      </c>
      <c r="N141" s="289"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3255</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782</v>
      </c>
      <c r="BM141" s="227" t="s">
        <v>757</v>
      </c>
    </row>
    <row r="142" s="2" customFormat="1" ht="16.5" customHeight="1">
      <c r="A142" s="41"/>
      <c r="B142" s="42"/>
      <c r="C142" s="216" t="s">
        <v>430</v>
      </c>
      <c r="D142" s="216" t="s">
        <v>310</v>
      </c>
      <c r="E142" s="217" t="s">
        <v>4866</v>
      </c>
      <c r="F142" s="218" t="s">
        <v>4867</v>
      </c>
      <c r="G142" s="219" t="s">
        <v>323</v>
      </c>
      <c r="H142" s="220">
        <v>2</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782</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782</v>
      </c>
      <c r="BM142" s="227" t="s">
        <v>760</v>
      </c>
    </row>
    <row r="143" s="2" customFormat="1">
      <c r="A143" s="41"/>
      <c r="B143" s="42"/>
      <c r="C143" s="43"/>
      <c r="D143" s="229" t="s">
        <v>317</v>
      </c>
      <c r="E143" s="43"/>
      <c r="F143" s="230" t="s">
        <v>4868</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2" customFormat="1" ht="16.5" customHeight="1">
      <c r="A144" s="41"/>
      <c r="B144" s="42"/>
      <c r="C144" s="280" t="s">
        <v>753</v>
      </c>
      <c r="D144" s="280" t="s">
        <v>1137</v>
      </c>
      <c r="E144" s="281" t="s">
        <v>4869</v>
      </c>
      <c r="F144" s="282" t="s">
        <v>4870</v>
      </c>
      <c r="G144" s="283" t="s">
        <v>323</v>
      </c>
      <c r="H144" s="284">
        <v>2</v>
      </c>
      <c r="I144" s="285"/>
      <c r="J144" s="286">
        <f>ROUND(I144*H144,2)</f>
        <v>0</v>
      </c>
      <c r="K144" s="282" t="s">
        <v>4814</v>
      </c>
      <c r="L144" s="287"/>
      <c r="M144" s="288" t="s">
        <v>19</v>
      </c>
      <c r="N144" s="289"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3255</v>
      </c>
      <c r="AT144" s="227" t="s">
        <v>1137</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782</v>
      </c>
      <c r="BM144" s="227" t="s">
        <v>761</v>
      </c>
    </row>
    <row r="145" s="12" customFormat="1" ht="22.8" customHeight="1">
      <c r="A145" s="12"/>
      <c r="B145" s="200"/>
      <c r="C145" s="201"/>
      <c r="D145" s="202" t="s">
        <v>75</v>
      </c>
      <c r="E145" s="214" t="s">
        <v>4059</v>
      </c>
      <c r="F145" s="214" t="s">
        <v>4060</v>
      </c>
      <c r="G145" s="201"/>
      <c r="H145" s="201"/>
      <c r="I145" s="204"/>
      <c r="J145" s="215">
        <f>BK145</f>
        <v>0</v>
      </c>
      <c r="K145" s="201"/>
      <c r="L145" s="206"/>
      <c r="M145" s="207"/>
      <c r="N145" s="208"/>
      <c r="O145" s="208"/>
      <c r="P145" s="209">
        <f>SUM(P146:P166)</f>
        <v>0</v>
      </c>
      <c r="Q145" s="208"/>
      <c r="R145" s="209">
        <f>SUM(R146:R166)</f>
        <v>0</v>
      </c>
      <c r="S145" s="208"/>
      <c r="T145" s="210">
        <f>SUM(T146:T166)</f>
        <v>0</v>
      </c>
      <c r="U145" s="12"/>
      <c r="V145" s="12"/>
      <c r="W145" s="12"/>
      <c r="X145" s="12"/>
      <c r="Y145" s="12"/>
      <c r="Z145" s="12"/>
      <c r="AA145" s="12"/>
      <c r="AB145" s="12"/>
      <c r="AC145" s="12"/>
      <c r="AD145" s="12"/>
      <c r="AE145" s="12"/>
      <c r="AR145" s="211" t="s">
        <v>150</v>
      </c>
      <c r="AT145" s="212" t="s">
        <v>75</v>
      </c>
      <c r="AU145" s="212" t="s">
        <v>83</v>
      </c>
      <c r="AY145" s="211" t="s">
        <v>308</v>
      </c>
      <c r="BK145" s="213">
        <f>SUM(BK146:BK166)</f>
        <v>0</v>
      </c>
    </row>
    <row r="146" s="2" customFormat="1" ht="16.5" customHeight="1">
      <c r="A146" s="41"/>
      <c r="B146" s="42"/>
      <c r="C146" s="216" t="s">
        <v>596</v>
      </c>
      <c r="D146" s="216" t="s">
        <v>310</v>
      </c>
      <c r="E146" s="217" t="s">
        <v>4073</v>
      </c>
      <c r="F146" s="218" t="s">
        <v>4074</v>
      </c>
      <c r="G146" s="219" t="s">
        <v>4064</v>
      </c>
      <c r="H146" s="220">
        <v>1</v>
      </c>
      <c r="I146" s="221"/>
      <c r="J146" s="222">
        <f>ROUND(I146*H146,2)</f>
        <v>0</v>
      </c>
      <c r="K146" s="218" t="s">
        <v>314</v>
      </c>
      <c r="L146" s="47"/>
      <c r="M146" s="223" t="s">
        <v>19</v>
      </c>
      <c r="N146" s="224"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782</v>
      </c>
      <c r="AT146" s="227" t="s">
        <v>310</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782</v>
      </c>
      <c r="BM146" s="227" t="s">
        <v>787</v>
      </c>
    </row>
    <row r="147" s="2" customFormat="1">
      <c r="A147" s="41"/>
      <c r="B147" s="42"/>
      <c r="C147" s="43"/>
      <c r="D147" s="229" t="s">
        <v>317</v>
      </c>
      <c r="E147" s="43"/>
      <c r="F147" s="230" t="s">
        <v>4076</v>
      </c>
      <c r="G147" s="43"/>
      <c r="H147" s="43"/>
      <c r="I147" s="231"/>
      <c r="J147" s="43"/>
      <c r="K147" s="43"/>
      <c r="L147" s="47"/>
      <c r="M147" s="232"/>
      <c r="N147" s="233"/>
      <c r="O147" s="87"/>
      <c r="P147" s="87"/>
      <c r="Q147" s="87"/>
      <c r="R147" s="87"/>
      <c r="S147" s="87"/>
      <c r="T147" s="88"/>
      <c r="U147" s="41"/>
      <c r="V147" s="41"/>
      <c r="W147" s="41"/>
      <c r="X147" s="41"/>
      <c r="Y147" s="41"/>
      <c r="Z147" s="41"/>
      <c r="AA147" s="41"/>
      <c r="AB147" s="41"/>
      <c r="AC147" s="41"/>
      <c r="AD147" s="41"/>
      <c r="AE147" s="41"/>
      <c r="AT147" s="20" t="s">
        <v>317</v>
      </c>
      <c r="AU147" s="20" t="s">
        <v>85</v>
      </c>
    </row>
    <row r="148" s="2" customFormat="1" ht="24.15" customHeight="1">
      <c r="A148" s="41"/>
      <c r="B148" s="42"/>
      <c r="C148" s="216" t="s">
        <v>759</v>
      </c>
      <c r="D148" s="216" t="s">
        <v>310</v>
      </c>
      <c r="E148" s="217" t="s">
        <v>4078</v>
      </c>
      <c r="F148" s="218" t="s">
        <v>4079</v>
      </c>
      <c r="G148" s="219" t="s">
        <v>442</v>
      </c>
      <c r="H148" s="220">
        <v>0.5</v>
      </c>
      <c r="I148" s="221"/>
      <c r="J148" s="222">
        <f>ROUND(I148*H148,2)</f>
        <v>0</v>
      </c>
      <c r="K148" s="218" t="s">
        <v>314</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782</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782</v>
      </c>
      <c r="BM148" s="227" t="s">
        <v>791</v>
      </c>
    </row>
    <row r="149" s="2" customFormat="1">
      <c r="A149" s="41"/>
      <c r="B149" s="42"/>
      <c r="C149" s="43"/>
      <c r="D149" s="229" t="s">
        <v>317</v>
      </c>
      <c r="E149" s="43"/>
      <c r="F149" s="230" t="s">
        <v>4081</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317</v>
      </c>
      <c r="AU149" s="20" t="s">
        <v>85</v>
      </c>
    </row>
    <row r="150" s="2" customFormat="1" ht="33" customHeight="1">
      <c r="A150" s="41"/>
      <c r="B150" s="42"/>
      <c r="C150" s="216" t="s">
        <v>606</v>
      </c>
      <c r="D150" s="216" t="s">
        <v>310</v>
      </c>
      <c r="E150" s="217" t="s">
        <v>4407</v>
      </c>
      <c r="F150" s="218" t="s">
        <v>4408</v>
      </c>
      <c r="G150" s="219" t="s">
        <v>474</v>
      </c>
      <c r="H150" s="220">
        <v>91</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782</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782</v>
      </c>
      <c r="BM150" s="227" t="s">
        <v>797</v>
      </c>
    </row>
    <row r="151" s="2" customFormat="1">
      <c r="A151" s="41"/>
      <c r="B151" s="42"/>
      <c r="C151" s="43"/>
      <c r="D151" s="229" t="s">
        <v>317</v>
      </c>
      <c r="E151" s="43"/>
      <c r="F151" s="230" t="s">
        <v>4410</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2" customFormat="1" ht="33" customHeight="1">
      <c r="A152" s="41"/>
      <c r="B152" s="42"/>
      <c r="C152" s="216" t="s">
        <v>765</v>
      </c>
      <c r="D152" s="216" t="s">
        <v>310</v>
      </c>
      <c r="E152" s="217" t="s">
        <v>4871</v>
      </c>
      <c r="F152" s="218" t="s">
        <v>4872</v>
      </c>
      <c r="G152" s="219" t="s">
        <v>474</v>
      </c>
      <c r="H152" s="220">
        <v>12</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782</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782</v>
      </c>
      <c r="BM152" s="227" t="s">
        <v>802</v>
      </c>
    </row>
    <row r="153" s="2" customFormat="1">
      <c r="A153" s="41"/>
      <c r="B153" s="42"/>
      <c r="C153" s="43"/>
      <c r="D153" s="229" t="s">
        <v>317</v>
      </c>
      <c r="E153" s="43"/>
      <c r="F153" s="230" t="s">
        <v>4873</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2" customFormat="1" ht="24.15" customHeight="1">
      <c r="A154" s="41"/>
      <c r="B154" s="42"/>
      <c r="C154" s="216" t="s">
        <v>611</v>
      </c>
      <c r="D154" s="216" t="s">
        <v>310</v>
      </c>
      <c r="E154" s="217" t="s">
        <v>4874</v>
      </c>
      <c r="F154" s="218" t="s">
        <v>4875</v>
      </c>
      <c r="G154" s="219" t="s">
        <v>442</v>
      </c>
      <c r="H154" s="220">
        <v>0.5</v>
      </c>
      <c r="I154" s="221"/>
      <c r="J154" s="222">
        <f>ROUND(I154*H154,2)</f>
        <v>0</v>
      </c>
      <c r="K154" s="218" t="s">
        <v>314</v>
      </c>
      <c r="L154" s="47"/>
      <c r="M154" s="223" t="s">
        <v>19</v>
      </c>
      <c r="N154" s="224" t="s">
        <v>47</v>
      </c>
      <c r="O154" s="87"/>
      <c r="P154" s="225">
        <f>O154*H154</f>
        <v>0</v>
      </c>
      <c r="Q154" s="225">
        <v>0</v>
      </c>
      <c r="R154" s="225">
        <f>Q154*H154</f>
        <v>0</v>
      </c>
      <c r="S154" s="225">
        <v>0</v>
      </c>
      <c r="T154" s="226">
        <f>S154*H154</f>
        <v>0</v>
      </c>
      <c r="U154" s="41"/>
      <c r="V154" s="41"/>
      <c r="W154" s="41"/>
      <c r="X154" s="41"/>
      <c r="Y154" s="41"/>
      <c r="Z154" s="41"/>
      <c r="AA154" s="41"/>
      <c r="AB154" s="41"/>
      <c r="AC154" s="41"/>
      <c r="AD154" s="41"/>
      <c r="AE154" s="41"/>
      <c r="AR154" s="227" t="s">
        <v>782</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782</v>
      </c>
      <c r="BM154" s="227" t="s">
        <v>809</v>
      </c>
    </row>
    <row r="155" s="2" customFormat="1">
      <c r="A155" s="41"/>
      <c r="B155" s="42"/>
      <c r="C155" s="43"/>
      <c r="D155" s="229" t="s">
        <v>317</v>
      </c>
      <c r="E155" s="43"/>
      <c r="F155" s="230" t="s">
        <v>4876</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2" customFormat="1" ht="33" customHeight="1">
      <c r="A156" s="41"/>
      <c r="B156" s="42"/>
      <c r="C156" s="216" t="s">
        <v>775</v>
      </c>
      <c r="D156" s="216" t="s">
        <v>310</v>
      </c>
      <c r="E156" s="217" t="s">
        <v>4877</v>
      </c>
      <c r="F156" s="218" t="s">
        <v>4878</v>
      </c>
      <c r="G156" s="219" t="s">
        <v>474</v>
      </c>
      <c r="H156" s="220">
        <v>91</v>
      </c>
      <c r="I156" s="221"/>
      <c r="J156" s="222">
        <f>ROUND(I156*H156,2)</f>
        <v>0</v>
      </c>
      <c r="K156" s="218" t="s">
        <v>314</v>
      </c>
      <c r="L156" s="47"/>
      <c r="M156" s="223" t="s">
        <v>19</v>
      </c>
      <c r="N156" s="224"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782</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782</v>
      </c>
      <c r="BM156" s="227" t="s">
        <v>812</v>
      </c>
    </row>
    <row r="157" s="2" customFormat="1">
      <c r="A157" s="41"/>
      <c r="B157" s="42"/>
      <c r="C157" s="43"/>
      <c r="D157" s="229" t="s">
        <v>317</v>
      </c>
      <c r="E157" s="43"/>
      <c r="F157" s="230" t="s">
        <v>4879</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317</v>
      </c>
      <c r="AU157" s="20" t="s">
        <v>85</v>
      </c>
    </row>
    <row r="158" s="2" customFormat="1" ht="21.75" customHeight="1">
      <c r="A158" s="41"/>
      <c r="B158" s="42"/>
      <c r="C158" s="216" t="s">
        <v>616</v>
      </c>
      <c r="D158" s="216" t="s">
        <v>310</v>
      </c>
      <c r="E158" s="217" t="s">
        <v>4880</v>
      </c>
      <c r="F158" s="218" t="s">
        <v>4881</v>
      </c>
      <c r="G158" s="219" t="s">
        <v>474</v>
      </c>
      <c r="H158" s="220">
        <v>91</v>
      </c>
      <c r="I158" s="221"/>
      <c r="J158" s="222">
        <f>ROUND(I158*H158,2)</f>
        <v>0</v>
      </c>
      <c r="K158" s="218" t="s">
        <v>314</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782</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782</v>
      </c>
      <c r="BM158" s="227" t="s">
        <v>816</v>
      </c>
    </row>
    <row r="159" s="2" customFormat="1">
      <c r="A159" s="41"/>
      <c r="B159" s="42"/>
      <c r="C159" s="43"/>
      <c r="D159" s="229" t="s">
        <v>317</v>
      </c>
      <c r="E159" s="43"/>
      <c r="F159" s="230" t="s">
        <v>4882</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2" customFormat="1" ht="33" customHeight="1">
      <c r="A160" s="41"/>
      <c r="B160" s="42"/>
      <c r="C160" s="216" t="s">
        <v>784</v>
      </c>
      <c r="D160" s="216" t="s">
        <v>310</v>
      </c>
      <c r="E160" s="217" t="s">
        <v>4883</v>
      </c>
      <c r="F160" s="218" t="s">
        <v>4884</v>
      </c>
      <c r="G160" s="219" t="s">
        <v>474</v>
      </c>
      <c r="H160" s="220">
        <v>12</v>
      </c>
      <c r="I160" s="221"/>
      <c r="J160" s="222">
        <f>ROUND(I160*H160,2)</f>
        <v>0</v>
      </c>
      <c r="K160" s="218" t="s">
        <v>314</v>
      </c>
      <c r="L160" s="47"/>
      <c r="M160" s="223" t="s">
        <v>19</v>
      </c>
      <c r="N160" s="224" t="s">
        <v>47</v>
      </c>
      <c r="O160" s="87"/>
      <c r="P160" s="225">
        <f>O160*H160</f>
        <v>0</v>
      </c>
      <c r="Q160" s="225">
        <v>0</v>
      </c>
      <c r="R160" s="225">
        <f>Q160*H160</f>
        <v>0</v>
      </c>
      <c r="S160" s="225">
        <v>0</v>
      </c>
      <c r="T160" s="226">
        <f>S160*H160</f>
        <v>0</v>
      </c>
      <c r="U160" s="41"/>
      <c r="V160" s="41"/>
      <c r="W160" s="41"/>
      <c r="X160" s="41"/>
      <c r="Y160" s="41"/>
      <c r="Z160" s="41"/>
      <c r="AA160" s="41"/>
      <c r="AB160" s="41"/>
      <c r="AC160" s="41"/>
      <c r="AD160" s="41"/>
      <c r="AE160" s="41"/>
      <c r="AR160" s="227" t="s">
        <v>782</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782</v>
      </c>
      <c r="BM160" s="227" t="s">
        <v>822</v>
      </c>
    </row>
    <row r="161" s="2" customFormat="1">
      <c r="A161" s="41"/>
      <c r="B161" s="42"/>
      <c r="C161" s="43"/>
      <c r="D161" s="229" t="s">
        <v>317</v>
      </c>
      <c r="E161" s="43"/>
      <c r="F161" s="230" t="s">
        <v>4885</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2" customFormat="1" ht="21.75" customHeight="1">
      <c r="A162" s="41"/>
      <c r="B162" s="42"/>
      <c r="C162" s="216" t="s">
        <v>620</v>
      </c>
      <c r="D162" s="216" t="s">
        <v>310</v>
      </c>
      <c r="E162" s="217" t="s">
        <v>4886</v>
      </c>
      <c r="F162" s="218" t="s">
        <v>4887</v>
      </c>
      <c r="G162" s="219" t="s">
        <v>474</v>
      </c>
      <c r="H162" s="220">
        <v>91</v>
      </c>
      <c r="I162" s="221"/>
      <c r="J162" s="222">
        <f>ROUND(I162*H162,2)</f>
        <v>0</v>
      </c>
      <c r="K162" s="218" t="s">
        <v>314</v>
      </c>
      <c r="L162" s="47"/>
      <c r="M162" s="223" t="s">
        <v>19</v>
      </c>
      <c r="N162" s="224"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782</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782</v>
      </c>
      <c r="BM162" s="227" t="s">
        <v>829</v>
      </c>
    </row>
    <row r="163" s="2" customFormat="1">
      <c r="A163" s="41"/>
      <c r="B163" s="42"/>
      <c r="C163" s="43"/>
      <c r="D163" s="229" t="s">
        <v>317</v>
      </c>
      <c r="E163" s="43"/>
      <c r="F163" s="230" t="s">
        <v>4888</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2" customFormat="1" ht="21.75" customHeight="1">
      <c r="A164" s="41"/>
      <c r="B164" s="42"/>
      <c r="C164" s="216" t="s">
        <v>794</v>
      </c>
      <c r="D164" s="216" t="s">
        <v>310</v>
      </c>
      <c r="E164" s="217" t="s">
        <v>4596</v>
      </c>
      <c r="F164" s="218" t="s">
        <v>4597</v>
      </c>
      <c r="G164" s="219" t="s">
        <v>474</v>
      </c>
      <c r="H164" s="220">
        <v>24</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782</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782</v>
      </c>
      <c r="BM164" s="227" t="s">
        <v>832</v>
      </c>
    </row>
    <row r="165" s="2" customFormat="1">
      <c r="A165" s="41"/>
      <c r="B165" s="42"/>
      <c r="C165" s="43"/>
      <c r="D165" s="229" t="s">
        <v>317</v>
      </c>
      <c r="E165" s="43"/>
      <c r="F165" s="230" t="s">
        <v>4599</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2" customFormat="1" ht="16.5" customHeight="1">
      <c r="A166" s="41"/>
      <c r="B166" s="42"/>
      <c r="C166" s="280" t="s">
        <v>627</v>
      </c>
      <c r="D166" s="280" t="s">
        <v>1137</v>
      </c>
      <c r="E166" s="281" t="s">
        <v>4229</v>
      </c>
      <c r="F166" s="282" t="s">
        <v>4230</v>
      </c>
      <c r="G166" s="283" t="s">
        <v>474</v>
      </c>
      <c r="H166" s="284">
        <v>24</v>
      </c>
      <c r="I166" s="285"/>
      <c r="J166" s="286">
        <f>ROUND(I166*H166,2)</f>
        <v>0</v>
      </c>
      <c r="K166" s="282" t="s">
        <v>314</v>
      </c>
      <c r="L166" s="287"/>
      <c r="M166" s="297" t="s">
        <v>19</v>
      </c>
      <c r="N166" s="298" t="s">
        <v>47</v>
      </c>
      <c r="O166" s="272"/>
      <c r="P166" s="295">
        <f>O166*H166</f>
        <v>0</v>
      </c>
      <c r="Q166" s="295">
        <v>0</v>
      </c>
      <c r="R166" s="295">
        <f>Q166*H166</f>
        <v>0</v>
      </c>
      <c r="S166" s="295">
        <v>0</v>
      </c>
      <c r="T166" s="296">
        <f>S166*H166</f>
        <v>0</v>
      </c>
      <c r="U166" s="41"/>
      <c r="V166" s="41"/>
      <c r="W166" s="41"/>
      <c r="X166" s="41"/>
      <c r="Y166" s="41"/>
      <c r="Z166" s="41"/>
      <c r="AA166" s="41"/>
      <c r="AB166" s="41"/>
      <c r="AC166" s="41"/>
      <c r="AD166" s="41"/>
      <c r="AE166" s="41"/>
      <c r="AR166" s="227" t="s">
        <v>3255</v>
      </c>
      <c r="AT166" s="227" t="s">
        <v>1137</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782</v>
      </c>
      <c r="BM166" s="227" t="s">
        <v>839</v>
      </c>
    </row>
    <row r="167" s="2" customFormat="1" ht="6.96" customHeight="1">
      <c r="A167" s="41"/>
      <c r="B167" s="62"/>
      <c r="C167" s="63"/>
      <c r="D167" s="63"/>
      <c r="E167" s="63"/>
      <c r="F167" s="63"/>
      <c r="G167" s="63"/>
      <c r="H167" s="63"/>
      <c r="I167" s="63"/>
      <c r="J167" s="63"/>
      <c r="K167" s="63"/>
      <c r="L167" s="47"/>
      <c r="M167" s="41"/>
      <c r="O167" s="41"/>
      <c r="P167" s="41"/>
      <c r="Q167" s="41"/>
      <c r="R167" s="41"/>
      <c r="S167" s="41"/>
      <c r="T167" s="41"/>
      <c r="U167" s="41"/>
      <c r="V167" s="41"/>
      <c r="W167" s="41"/>
      <c r="X167" s="41"/>
      <c r="Y167" s="41"/>
      <c r="Z167" s="41"/>
      <c r="AA167" s="41"/>
      <c r="AB167" s="41"/>
      <c r="AC167" s="41"/>
      <c r="AD167" s="41"/>
      <c r="AE167" s="41"/>
    </row>
  </sheetData>
  <sheetProtection sheet="1" autoFilter="0" formatColumns="0" formatRows="0" objects="1" scenarios="1" spinCount="100000" saltValue="0kFqafjKS6B+X/UggidSB0CMIhni6NADHsfl9doaeiAxFSqtiKvcCozGG58CGKCPb+MGy7iivEgVmOpLKh3TRQ==" hashValue="VhqT431nlCTxc0YahhrO+Sfb5m9fAVYuZpfefvr3bviFGZPIyCmny2LHmTlaNWyGkW8EXIh2OEFugD+E8UqMgg==" algorithmName="SHA-512" password="CC35"/>
  <autoFilter ref="C93:K166"/>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3321511"/>
    <hyperlink ref="F102" r:id="rId2" display="https://podminky.urs.cz/item/CS_URS_2024_02/741210701"/>
    <hyperlink ref="F106" r:id="rId3" display="https://podminky.urs.cz/item/CS_URS_2024_02/742330029"/>
    <hyperlink ref="F109" r:id="rId4" display="https://podminky.urs.cz/item/CS_URS_2024_02/742330031"/>
    <hyperlink ref="F112" r:id="rId5" display="https://podminky.urs.cz/item/CS_URS_2024_02/742330036"/>
    <hyperlink ref="F117" r:id="rId6" display="https://podminky.urs.cz/item/CS_URS_2024_02/210051021"/>
    <hyperlink ref="F120" r:id="rId7" display="https://podminky.urs.cz/item/CS_URS_2024_02/210204011"/>
    <hyperlink ref="F123" r:id="rId8" display="https://podminky.urs.cz/item/CS_URS_2024_02/210280002"/>
    <hyperlink ref="F125" r:id="rId9" display="https://podminky.urs.cz/item/CS_URS_2024_02/210812011"/>
    <hyperlink ref="F129" r:id="rId10" display="https://podminky.urs.cz/item/CS_URS_2024_02/220182051"/>
    <hyperlink ref="F134" r:id="rId11" display="https://podminky.urs.cz/item/CS_URS_2024_02/220182102"/>
    <hyperlink ref="F136" r:id="rId12" display="https://podminky.urs.cz/item/CS_URS_2024_02/220182302"/>
    <hyperlink ref="F138" r:id="rId13" display="https://podminky.urs.cz/item/CS_URS_2024_02/228182051"/>
    <hyperlink ref="F140" r:id="rId14" display="https://podminky.urs.cz/item/CS_URS_2024_02/220182022"/>
    <hyperlink ref="F143" r:id="rId15" display="https://podminky.urs.cz/item/CS_URS_2024_02/220182024"/>
    <hyperlink ref="F147" r:id="rId16" display="https://podminky.urs.cz/item/CS_URS_2024_02/460010025"/>
    <hyperlink ref="F149" r:id="rId17" display="https://podminky.urs.cz/item/CS_URS_2024_02/460131113"/>
    <hyperlink ref="F151" r:id="rId18" display="https://podminky.urs.cz/item/CS_URS_2024_02/460161172"/>
    <hyperlink ref="F153" r:id="rId19" display="https://podminky.urs.cz/item/CS_URS_2024_02/460161312"/>
    <hyperlink ref="F155" r:id="rId20" display="https://podminky.urs.cz/item/CS_URS_2024_02/460391123"/>
    <hyperlink ref="F157" r:id="rId21" display="https://podminky.urs.cz/item/CS_URS_2024_02/460431182"/>
    <hyperlink ref="F159" r:id="rId22" display="https://podminky.urs.cz/item/CS_URS_2024_02/460661111"/>
    <hyperlink ref="F161" r:id="rId23" display="https://podminky.urs.cz/item/CS_URS_2024_02/460431332"/>
    <hyperlink ref="F163" r:id="rId24" display="https://podminky.urs.cz/item/CS_URS_2024_02/460671113"/>
    <hyperlink ref="F165"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4889</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ROUND(J88,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ROUND((SUM(BE88:BE104)),  2)</f>
        <v>0</v>
      </c>
      <c r="G35" s="41"/>
      <c r="H35" s="41"/>
      <c r="I35" s="161">
        <v>0.20999999999999999</v>
      </c>
      <c r="J35" s="160">
        <f>ROUND(((SUM(BE88:BE104))*I35),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ROUND((SUM(BF88:BF104)),  2)</f>
        <v>0</v>
      </c>
      <c r="G36" s="41"/>
      <c r="H36" s="41"/>
      <c r="I36" s="161">
        <v>0.12</v>
      </c>
      <c r="J36" s="160">
        <f>ROUND(((SUM(BF88:BF104))*I36),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ROUND((SUM(BG88:BG104)),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ROUND((SUM(BH88:BH104)),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ROUND((SUM(BI88:BI104)),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466 - IT zastávek MHD</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J88</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1074</v>
      </c>
      <c r="E64" s="181"/>
      <c r="F64" s="181"/>
      <c r="G64" s="181"/>
      <c r="H64" s="181"/>
      <c r="I64" s="181"/>
      <c r="J64" s="182">
        <f>J89</f>
        <v>0</v>
      </c>
      <c r="K64" s="179"/>
      <c r="L64" s="183"/>
      <c r="S64" s="9"/>
      <c r="T64" s="9"/>
      <c r="U64" s="9"/>
      <c r="V64" s="9"/>
      <c r="W64" s="9"/>
      <c r="X64" s="9"/>
      <c r="Y64" s="9"/>
      <c r="Z64" s="9"/>
      <c r="AA64" s="9"/>
      <c r="AB64" s="9"/>
      <c r="AC64" s="9"/>
      <c r="AD64" s="9"/>
      <c r="AE64" s="9"/>
    </row>
    <row r="65" s="10" customFormat="1" ht="19.92" customHeight="1">
      <c r="A65" s="10"/>
      <c r="B65" s="184"/>
      <c r="C65" s="128"/>
      <c r="D65" s="185" t="s">
        <v>3024</v>
      </c>
      <c r="E65" s="186"/>
      <c r="F65" s="186"/>
      <c r="G65" s="186"/>
      <c r="H65" s="186"/>
      <c r="I65" s="186"/>
      <c r="J65" s="187">
        <f>J90</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3027</v>
      </c>
      <c r="E66" s="186"/>
      <c r="F66" s="186"/>
      <c r="G66" s="186"/>
      <c r="H66" s="186"/>
      <c r="I66" s="186"/>
      <c r="J66" s="187">
        <f>J94</f>
        <v>0</v>
      </c>
      <c r="K66" s="128"/>
      <c r="L66" s="188"/>
      <c r="S66" s="10"/>
      <c r="T66" s="10"/>
      <c r="U66" s="10"/>
      <c r="V66" s="10"/>
      <c r="W66" s="10"/>
      <c r="X66" s="10"/>
      <c r="Y66" s="10"/>
      <c r="Z66" s="10"/>
      <c r="AA66" s="10"/>
      <c r="AB66" s="10"/>
      <c r="AC66" s="10"/>
      <c r="AD66" s="10"/>
      <c r="AE66" s="10"/>
    </row>
    <row r="67" s="2" customFormat="1" ht="21.84" customHeight="1">
      <c r="A67" s="41"/>
      <c r="B67" s="42"/>
      <c r="C67" s="43"/>
      <c r="D67" s="43"/>
      <c r="E67" s="43"/>
      <c r="F67" s="43"/>
      <c r="G67" s="43"/>
      <c r="H67" s="43"/>
      <c r="I67" s="43"/>
      <c r="J67" s="43"/>
      <c r="K67" s="43"/>
      <c r="L67" s="148"/>
      <c r="S67" s="41"/>
      <c r="T67" s="41"/>
      <c r="U67" s="41"/>
      <c r="V67" s="41"/>
      <c r="W67" s="41"/>
      <c r="X67" s="41"/>
      <c r="Y67" s="41"/>
      <c r="Z67" s="41"/>
      <c r="AA67" s="41"/>
      <c r="AB67" s="41"/>
      <c r="AC67" s="41"/>
      <c r="AD67" s="41"/>
      <c r="AE67" s="41"/>
    </row>
    <row r="68" s="2" customFormat="1" ht="6.96" customHeight="1">
      <c r="A68" s="41"/>
      <c r="B68" s="62"/>
      <c r="C68" s="63"/>
      <c r="D68" s="63"/>
      <c r="E68" s="63"/>
      <c r="F68" s="63"/>
      <c r="G68" s="63"/>
      <c r="H68" s="63"/>
      <c r="I68" s="63"/>
      <c r="J68" s="63"/>
      <c r="K68" s="63"/>
      <c r="L68" s="148"/>
      <c r="S68" s="41"/>
      <c r="T68" s="41"/>
      <c r="U68" s="41"/>
      <c r="V68" s="41"/>
      <c r="W68" s="41"/>
      <c r="X68" s="41"/>
      <c r="Y68" s="41"/>
      <c r="Z68" s="41"/>
      <c r="AA68" s="41"/>
      <c r="AB68" s="41"/>
      <c r="AC68" s="41"/>
      <c r="AD68" s="41"/>
      <c r="AE68" s="41"/>
    </row>
    <row r="72" s="2" customFormat="1" ht="6.96" customHeight="1">
      <c r="A72" s="41"/>
      <c r="B72" s="64"/>
      <c r="C72" s="65"/>
      <c r="D72" s="65"/>
      <c r="E72" s="65"/>
      <c r="F72" s="65"/>
      <c r="G72" s="65"/>
      <c r="H72" s="65"/>
      <c r="I72" s="65"/>
      <c r="J72" s="65"/>
      <c r="K72" s="65"/>
      <c r="L72" s="148"/>
      <c r="S72" s="41"/>
      <c r="T72" s="41"/>
      <c r="U72" s="41"/>
      <c r="V72" s="41"/>
      <c r="W72" s="41"/>
      <c r="X72" s="41"/>
      <c r="Y72" s="41"/>
      <c r="Z72" s="41"/>
      <c r="AA72" s="41"/>
      <c r="AB72" s="41"/>
      <c r="AC72" s="41"/>
      <c r="AD72" s="41"/>
      <c r="AE72" s="41"/>
    </row>
    <row r="73" s="2" customFormat="1" ht="24.96" customHeight="1">
      <c r="A73" s="41"/>
      <c r="B73" s="42"/>
      <c r="C73" s="26" t="s">
        <v>293</v>
      </c>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12" customHeight="1">
      <c r="A75" s="41"/>
      <c r="B75" s="42"/>
      <c r="C75" s="35" t="s">
        <v>16</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16.5" customHeight="1">
      <c r="A76" s="41"/>
      <c r="B76" s="42"/>
      <c r="C76" s="43"/>
      <c r="D76" s="43"/>
      <c r="E76" s="173" t="str">
        <f>E7</f>
        <v>DI_c10_Revitalizace Náměstí Republiky-PDPS</v>
      </c>
      <c r="F76" s="35"/>
      <c r="G76" s="35"/>
      <c r="H76" s="35"/>
      <c r="I76" s="43"/>
      <c r="J76" s="43"/>
      <c r="K76" s="43"/>
      <c r="L76" s="148"/>
      <c r="S76" s="41"/>
      <c r="T76" s="41"/>
      <c r="U76" s="41"/>
      <c r="V76" s="41"/>
      <c r="W76" s="41"/>
      <c r="X76" s="41"/>
      <c r="Y76" s="41"/>
      <c r="Z76" s="41"/>
      <c r="AA76" s="41"/>
      <c r="AB76" s="41"/>
      <c r="AC76" s="41"/>
      <c r="AD76" s="41"/>
      <c r="AE76" s="41"/>
    </row>
    <row r="77" s="1" customFormat="1" ht="12" customHeight="1">
      <c r="B77" s="24"/>
      <c r="C77" s="35" t="s">
        <v>283</v>
      </c>
      <c r="D77" s="25"/>
      <c r="E77" s="25"/>
      <c r="F77" s="25"/>
      <c r="G77" s="25"/>
      <c r="H77" s="25"/>
      <c r="I77" s="25"/>
      <c r="J77" s="25"/>
      <c r="K77" s="25"/>
      <c r="L77" s="23"/>
    </row>
    <row r="78" s="2" customFormat="1" ht="16.5" customHeight="1">
      <c r="A78" s="41"/>
      <c r="B78" s="42"/>
      <c r="C78" s="43"/>
      <c r="D78" s="43"/>
      <c r="E78" s="173" t="s">
        <v>284</v>
      </c>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285</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72" t="str">
        <f>E11</f>
        <v>SO 466 - IT zastávek MHD</v>
      </c>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21</v>
      </c>
      <c r="D82" s="43"/>
      <c r="E82" s="43"/>
      <c r="F82" s="30" t="str">
        <f>F14</f>
        <v xml:space="preserve"> </v>
      </c>
      <c r="G82" s="43"/>
      <c r="H82" s="43"/>
      <c r="I82" s="35" t="s">
        <v>23</v>
      </c>
      <c r="J82" s="75" t="str">
        <f>IF(J14="","",J14)</f>
        <v>31. 1. 2025</v>
      </c>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5.15" customHeight="1">
      <c r="A84" s="41"/>
      <c r="B84" s="42"/>
      <c r="C84" s="35" t="s">
        <v>25</v>
      </c>
      <c r="D84" s="43"/>
      <c r="E84" s="43"/>
      <c r="F84" s="30" t="str">
        <f>E17</f>
        <v>Statutární město Ostrava</v>
      </c>
      <c r="G84" s="43"/>
      <c r="H84" s="43"/>
      <c r="I84" s="35" t="s">
        <v>33</v>
      </c>
      <c r="J84" s="39" t="str">
        <f>E23</f>
        <v>AFRY CZ s.r.o.</v>
      </c>
      <c r="K84" s="43"/>
      <c r="L84" s="148"/>
      <c r="S84" s="41"/>
      <c r="T84" s="41"/>
      <c r="U84" s="41"/>
      <c r="V84" s="41"/>
      <c r="W84" s="41"/>
      <c r="X84" s="41"/>
      <c r="Y84" s="41"/>
      <c r="Z84" s="41"/>
      <c r="AA84" s="41"/>
      <c r="AB84" s="41"/>
      <c r="AC84" s="41"/>
      <c r="AD84" s="41"/>
      <c r="AE84" s="41"/>
    </row>
    <row r="85" s="2" customFormat="1" ht="15.15" customHeight="1">
      <c r="A85" s="41"/>
      <c r="B85" s="42"/>
      <c r="C85" s="35" t="s">
        <v>31</v>
      </c>
      <c r="D85" s="43"/>
      <c r="E85" s="43"/>
      <c r="F85" s="30" t="str">
        <f>IF(E20="","",E20)</f>
        <v>Vyplň údaj</v>
      </c>
      <c r="G85" s="43"/>
      <c r="H85" s="43"/>
      <c r="I85" s="35" t="s">
        <v>38</v>
      </c>
      <c r="J85" s="39" t="str">
        <f>E26</f>
        <v xml:space="preserve"> </v>
      </c>
      <c r="K85" s="43"/>
      <c r="L85" s="148"/>
      <c r="S85" s="41"/>
      <c r="T85" s="41"/>
      <c r="U85" s="41"/>
      <c r="V85" s="41"/>
      <c r="W85" s="41"/>
      <c r="X85" s="41"/>
      <c r="Y85" s="41"/>
      <c r="Z85" s="41"/>
      <c r="AA85" s="41"/>
      <c r="AB85" s="41"/>
      <c r="AC85" s="41"/>
      <c r="AD85" s="41"/>
      <c r="AE85" s="41"/>
    </row>
    <row r="86" s="2" customFormat="1" ht="10.32"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11" customFormat="1" ht="29.28" customHeight="1">
      <c r="A87" s="189"/>
      <c r="B87" s="190"/>
      <c r="C87" s="191" t="s">
        <v>294</v>
      </c>
      <c r="D87" s="192" t="s">
        <v>61</v>
      </c>
      <c r="E87" s="192" t="s">
        <v>57</v>
      </c>
      <c r="F87" s="192" t="s">
        <v>58</v>
      </c>
      <c r="G87" s="192" t="s">
        <v>295</v>
      </c>
      <c r="H87" s="192" t="s">
        <v>296</v>
      </c>
      <c r="I87" s="192" t="s">
        <v>297</v>
      </c>
      <c r="J87" s="192" t="s">
        <v>289</v>
      </c>
      <c r="K87" s="193" t="s">
        <v>298</v>
      </c>
      <c r="L87" s="194"/>
      <c r="M87" s="95" t="s">
        <v>19</v>
      </c>
      <c r="N87" s="96" t="s">
        <v>46</v>
      </c>
      <c r="O87" s="96" t="s">
        <v>299</v>
      </c>
      <c r="P87" s="96" t="s">
        <v>300</v>
      </c>
      <c r="Q87" s="96" t="s">
        <v>301</v>
      </c>
      <c r="R87" s="96" t="s">
        <v>302</v>
      </c>
      <c r="S87" s="96" t="s">
        <v>303</v>
      </c>
      <c r="T87" s="97" t="s">
        <v>304</v>
      </c>
      <c r="U87" s="189"/>
      <c r="V87" s="189"/>
      <c r="W87" s="189"/>
      <c r="X87" s="189"/>
      <c r="Y87" s="189"/>
      <c r="Z87" s="189"/>
      <c r="AA87" s="189"/>
      <c r="AB87" s="189"/>
      <c r="AC87" s="189"/>
      <c r="AD87" s="189"/>
      <c r="AE87" s="189"/>
    </row>
    <row r="88" s="2" customFormat="1" ht="22.8" customHeight="1">
      <c r="A88" s="41"/>
      <c r="B88" s="42"/>
      <c r="C88" s="102" t="s">
        <v>305</v>
      </c>
      <c r="D88" s="43"/>
      <c r="E88" s="43"/>
      <c r="F88" s="43"/>
      <c r="G88" s="43"/>
      <c r="H88" s="43"/>
      <c r="I88" s="43"/>
      <c r="J88" s="195">
        <f>BK88</f>
        <v>0</v>
      </c>
      <c r="K88" s="43"/>
      <c r="L88" s="47"/>
      <c r="M88" s="98"/>
      <c r="N88" s="196"/>
      <c r="O88" s="99"/>
      <c r="P88" s="197">
        <f>P89</f>
        <v>0</v>
      </c>
      <c r="Q88" s="99"/>
      <c r="R88" s="197">
        <f>R89</f>
        <v>0</v>
      </c>
      <c r="S88" s="99"/>
      <c r="T88" s="198">
        <f>T89</f>
        <v>0</v>
      </c>
      <c r="U88" s="41"/>
      <c r="V88" s="41"/>
      <c r="W88" s="41"/>
      <c r="X88" s="41"/>
      <c r="Y88" s="41"/>
      <c r="Z88" s="41"/>
      <c r="AA88" s="41"/>
      <c r="AB88" s="41"/>
      <c r="AC88" s="41"/>
      <c r="AD88" s="41"/>
      <c r="AE88" s="41"/>
      <c r="AT88" s="20" t="s">
        <v>75</v>
      </c>
      <c r="AU88" s="20" t="s">
        <v>290</v>
      </c>
      <c r="BK88" s="199">
        <f>BK89</f>
        <v>0</v>
      </c>
    </row>
    <row r="89" s="12" customFormat="1" ht="25.92" customHeight="1">
      <c r="A89" s="12"/>
      <c r="B89" s="200"/>
      <c r="C89" s="201"/>
      <c r="D89" s="202" t="s">
        <v>75</v>
      </c>
      <c r="E89" s="203" t="s">
        <v>1137</v>
      </c>
      <c r="F89" s="203" t="s">
        <v>1138</v>
      </c>
      <c r="G89" s="201"/>
      <c r="H89" s="201"/>
      <c r="I89" s="204"/>
      <c r="J89" s="205">
        <f>BK89</f>
        <v>0</v>
      </c>
      <c r="K89" s="201"/>
      <c r="L89" s="206"/>
      <c r="M89" s="207"/>
      <c r="N89" s="208"/>
      <c r="O89" s="208"/>
      <c r="P89" s="209">
        <f>P90+P94</f>
        <v>0</v>
      </c>
      <c r="Q89" s="208"/>
      <c r="R89" s="209">
        <f>R90+R94</f>
        <v>0</v>
      </c>
      <c r="S89" s="208"/>
      <c r="T89" s="210">
        <f>T90+T94</f>
        <v>0</v>
      </c>
      <c r="U89" s="12"/>
      <c r="V89" s="12"/>
      <c r="W89" s="12"/>
      <c r="X89" s="12"/>
      <c r="Y89" s="12"/>
      <c r="Z89" s="12"/>
      <c r="AA89" s="12"/>
      <c r="AB89" s="12"/>
      <c r="AC89" s="12"/>
      <c r="AD89" s="12"/>
      <c r="AE89" s="12"/>
      <c r="AR89" s="211" t="s">
        <v>150</v>
      </c>
      <c r="AT89" s="212" t="s">
        <v>75</v>
      </c>
      <c r="AU89" s="212" t="s">
        <v>76</v>
      </c>
      <c r="AY89" s="211" t="s">
        <v>308</v>
      </c>
      <c r="BK89" s="213">
        <f>BK90+BK94</f>
        <v>0</v>
      </c>
    </row>
    <row r="90" s="12" customFormat="1" ht="22.8" customHeight="1">
      <c r="A90" s="12"/>
      <c r="B90" s="200"/>
      <c r="C90" s="201"/>
      <c r="D90" s="202" t="s">
        <v>75</v>
      </c>
      <c r="E90" s="214" t="s">
        <v>3404</v>
      </c>
      <c r="F90" s="214" t="s">
        <v>3405</v>
      </c>
      <c r="G90" s="201"/>
      <c r="H90" s="201"/>
      <c r="I90" s="204"/>
      <c r="J90" s="215">
        <f>BK90</f>
        <v>0</v>
      </c>
      <c r="K90" s="201"/>
      <c r="L90" s="206"/>
      <c r="M90" s="207"/>
      <c r="N90" s="208"/>
      <c r="O90" s="208"/>
      <c r="P90" s="209">
        <f>SUM(P91:P93)</f>
        <v>0</v>
      </c>
      <c r="Q90" s="208"/>
      <c r="R90" s="209">
        <f>SUM(R91:R93)</f>
        <v>0</v>
      </c>
      <c r="S90" s="208"/>
      <c r="T90" s="210">
        <f>SUM(T91:T93)</f>
        <v>0</v>
      </c>
      <c r="U90" s="12"/>
      <c r="V90" s="12"/>
      <c r="W90" s="12"/>
      <c r="X90" s="12"/>
      <c r="Y90" s="12"/>
      <c r="Z90" s="12"/>
      <c r="AA90" s="12"/>
      <c r="AB90" s="12"/>
      <c r="AC90" s="12"/>
      <c r="AD90" s="12"/>
      <c r="AE90" s="12"/>
      <c r="AR90" s="211" t="s">
        <v>150</v>
      </c>
      <c r="AT90" s="212" t="s">
        <v>75</v>
      </c>
      <c r="AU90" s="212" t="s">
        <v>83</v>
      </c>
      <c r="AY90" s="211" t="s">
        <v>308</v>
      </c>
      <c r="BK90" s="213">
        <f>SUM(BK91:BK93)</f>
        <v>0</v>
      </c>
    </row>
    <row r="91" s="2" customFormat="1" ht="21.75" customHeight="1">
      <c r="A91" s="41"/>
      <c r="B91" s="42"/>
      <c r="C91" s="216" t="s">
        <v>83</v>
      </c>
      <c r="D91" s="216" t="s">
        <v>310</v>
      </c>
      <c r="E91" s="217" t="s">
        <v>4861</v>
      </c>
      <c r="F91" s="218" t="s">
        <v>4862</v>
      </c>
      <c r="G91" s="219" t="s">
        <v>474</v>
      </c>
      <c r="H91" s="220">
        <v>5</v>
      </c>
      <c r="I91" s="221"/>
      <c r="J91" s="222">
        <f>ROUND(I91*H91,2)</f>
        <v>0</v>
      </c>
      <c r="K91" s="218" t="s">
        <v>314</v>
      </c>
      <c r="L91" s="47"/>
      <c r="M91" s="223" t="s">
        <v>19</v>
      </c>
      <c r="N91" s="224" t="s">
        <v>47</v>
      </c>
      <c r="O91" s="87"/>
      <c r="P91" s="225">
        <f>O91*H91</f>
        <v>0</v>
      </c>
      <c r="Q91" s="225">
        <v>0</v>
      </c>
      <c r="R91" s="225">
        <f>Q91*H91</f>
        <v>0</v>
      </c>
      <c r="S91" s="225">
        <v>0</v>
      </c>
      <c r="T91" s="226">
        <f>S91*H91</f>
        <v>0</v>
      </c>
      <c r="U91" s="41"/>
      <c r="V91" s="41"/>
      <c r="W91" s="41"/>
      <c r="X91" s="41"/>
      <c r="Y91" s="41"/>
      <c r="Z91" s="41"/>
      <c r="AA91" s="41"/>
      <c r="AB91" s="41"/>
      <c r="AC91" s="41"/>
      <c r="AD91" s="41"/>
      <c r="AE91" s="41"/>
      <c r="AR91" s="227" t="s">
        <v>782</v>
      </c>
      <c r="AT91" s="227" t="s">
        <v>310</v>
      </c>
      <c r="AU91" s="227" t="s">
        <v>85</v>
      </c>
      <c r="AY91" s="20" t="s">
        <v>308</v>
      </c>
      <c r="BE91" s="228">
        <f>IF(N91="základní",J91,0)</f>
        <v>0</v>
      </c>
      <c r="BF91" s="228">
        <f>IF(N91="snížená",J91,0)</f>
        <v>0</v>
      </c>
      <c r="BG91" s="228">
        <f>IF(N91="zákl. přenesená",J91,0)</f>
        <v>0</v>
      </c>
      <c r="BH91" s="228">
        <f>IF(N91="sníž. přenesená",J91,0)</f>
        <v>0</v>
      </c>
      <c r="BI91" s="228">
        <f>IF(N91="nulová",J91,0)</f>
        <v>0</v>
      </c>
      <c r="BJ91" s="20" t="s">
        <v>83</v>
      </c>
      <c r="BK91" s="228">
        <f>ROUND(I91*H91,2)</f>
        <v>0</v>
      </c>
      <c r="BL91" s="20" t="s">
        <v>782</v>
      </c>
      <c r="BM91" s="227" t="s">
        <v>85</v>
      </c>
    </row>
    <row r="92" s="2" customFormat="1">
      <c r="A92" s="41"/>
      <c r="B92" s="42"/>
      <c r="C92" s="43"/>
      <c r="D92" s="229" t="s">
        <v>317</v>
      </c>
      <c r="E92" s="43"/>
      <c r="F92" s="230" t="s">
        <v>4863</v>
      </c>
      <c r="G92" s="43"/>
      <c r="H92" s="43"/>
      <c r="I92" s="231"/>
      <c r="J92" s="43"/>
      <c r="K92" s="43"/>
      <c r="L92" s="47"/>
      <c r="M92" s="232"/>
      <c r="N92" s="233"/>
      <c r="O92" s="87"/>
      <c r="P92" s="87"/>
      <c r="Q92" s="87"/>
      <c r="R92" s="87"/>
      <c r="S92" s="87"/>
      <c r="T92" s="88"/>
      <c r="U92" s="41"/>
      <c r="V92" s="41"/>
      <c r="W92" s="41"/>
      <c r="X92" s="41"/>
      <c r="Y92" s="41"/>
      <c r="Z92" s="41"/>
      <c r="AA92" s="41"/>
      <c r="AB92" s="41"/>
      <c r="AC92" s="41"/>
      <c r="AD92" s="41"/>
      <c r="AE92" s="41"/>
      <c r="AT92" s="20" t="s">
        <v>317</v>
      </c>
      <c r="AU92" s="20" t="s">
        <v>85</v>
      </c>
    </row>
    <row r="93" s="2" customFormat="1" ht="16.5" customHeight="1">
      <c r="A93" s="41"/>
      <c r="B93" s="42"/>
      <c r="C93" s="280" t="s">
        <v>85</v>
      </c>
      <c r="D93" s="280" t="s">
        <v>1137</v>
      </c>
      <c r="E93" s="281" t="s">
        <v>4864</v>
      </c>
      <c r="F93" s="282" t="s">
        <v>4865</v>
      </c>
      <c r="G93" s="283" t="s">
        <v>474</v>
      </c>
      <c r="H93" s="284">
        <v>5</v>
      </c>
      <c r="I93" s="285"/>
      <c r="J93" s="286">
        <f>ROUND(I93*H93,2)</f>
        <v>0</v>
      </c>
      <c r="K93" s="282" t="s">
        <v>314</v>
      </c>
      <c r="L93" s="287"/>
      <c r="M93" s="288" t="s">
        <v>19</v>
      </c>
      <c r="N93" s="289"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3255</v>
      </c>
      <c r="AT93" s="227" t="s">
        <v>1137</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782</v>
      </c>
      <c r="BM93" s="227" t="s">
        <v>315</v>
      </c>
    </row>
    <row r="94" s="12" customFormat="1" ht="22.8" customHeight="1">
      <c r="A94" s="12"/>
      <c r="B94" s="200"/>
      <c r="C94" s="201"/>
      <c r="D94" s="202" t="s">
        <v>75</v>
      </c>
      <c r="E94" s="214" t="s">
        <v>4059</v>
      </c>
      <c r="F94" s="214" t="s">
        <v>4060</v>
      </c>
      <c r="G94" s="201"/>
      <c r="H94" s="201"/>
      <c r="I94" s="204"/>
      <c r="J94" s="215">
        <f>BK94</f>
        <v>0</v>
      </c>
      <c r="K94" s="201"/>
      <c r="L94" s="206"/>
      <c r="M94" s="207"/>
      <c r="N94" s="208"/>
      <c r="O94" s="208"/>
      <c r="P94" s="209">
        <f>SUM(P95:P104)</f>
        <v>0</v>
      </c>
      <c r="Q94" s="208"/>
      <c r="R94" s="209">
        <f>SUM(R95:R104)</f>
        <v>0</v>
      </c>
      <c r="S94" s="208"/>
      <c r="T94" s="210">
        <f>SUM(T95:T104)</f>
        <v>0</v>
      </c>
      <c r="U94" s="12"/>
      <c r="V94" s="12"/>
      <c r="W94" s="12"/>
      <c r="X94" s="12"/>
      <c r="Y94" s="12"/>
      <c r="Z94" s="12"/>
      <c r="AA94" s="12"/>
      <c r="AB94" s="12"/>
      <c r="AC94" s="12"/>
      <c r="AD94" s="12"/>
      <c r="AE94" s="12"/>
      <c r="AR94" s="211" t="s">
        <v>150</v>
      </c>
      <c r="AT94" s="212" t="s">
        <v>75</v>
      </c>
      <c r="AU94" s="212" t="s">
        <v>83</v>
      </c>
      <c r="AY94" s="211" t="s">
        <v>308</v>
      </c>
      <c r="BK94" s="213">
        <f>SUM(BK95:BK104)</f>
        <v>0</v>
      </c>
    </row>
    <row r="95" s="2" customFormat="1" ht="16.5" customHeight="1">
      <c r="A95" s="41"/>
      <c r="B95" s="42"/>
      <c r="C95" s="216" t="s">
        <v>150</v>
      </c>
      <c r="D95" s="216" t="s">
        <v>310</v>
      </c>
      <c r="E95" s="217" t="s">
        <v>4073</v>
      </c>
      <c r="F95" s="218" t="s">
        <v>4074</v>
      </c>
      <c r="G95" s="219" t="s">
        <v>4064</v>
      </c>
      <c r="H95" s="220">
        <v>1</v>
      </c>
      <c r="I95" s="221"/>
      <c r="J95" s="222">
        <f>ROUND(I95*H95,2)</f>
        <v>0</v>
      </c>
      <c r="K95" s="218" t="s">
        <v>314</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782</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782</v>
      </c>
      <c r="BM95" s="227" t="s">
        <v>8</v>
      </c>
    </row>
    <row r="96" s="2" customFormat="1">
      <c r="A96" s="41"/>
      <c r="B96" s="42"/>
      <c r="C96" s="43"/>
      <c r="D96" s="229" t="s">
        <v>317</v>
      </c>
      <c r="E96" s="43"/>
      <c r="F96" s="230" t="s">
        <v>4076</v>
      </c>
      <c r="G96" s="43"/>
      <c r="H96" s="43"/>
      <c r="I96" s="231"/>
      <c r="J96" s="43"/>
      <c r="K96" s="43"/>
      <c r="L96" s="47"/>
      <c r="M96" s="232"/>
      <c r="N96" s="233"/>
      <c r="O96" s="87"/>
      <c r="P96" s="87"/>
      <c r="Q96" s="87"/>
      <c r="R96" s="87"/>
      <c r="S96" s="87"/>
      <c r="T96" s="88"/>
      <c r="U96" s="41"/>
      <c r="V96" s="41"/>
      <c r="W96" s="41"/>
      <c r="X96" s="41"/>
      <c r="Y96" s="41"/>
      <c r="Z96" s="41"/>
      <c r="AA96" s="41"/>
      <c r="AB96" s="41"/>
      <c r="AC96" s="41"/>
      <c r="AD96" s="41"/>
      <c r="AE96" s="41"/>
      <c r="AT96" s="20" t="s">
        <v>317</v>
      </c>
      <c r="AU96" s="20" t="s">
        <v>85</v>
      </c>
    </row>
    <row r="97" s="2" customFormat="1" ht="33" customHeight="1">
      <c r="A97" s="41"/>
      <c r="B97" s="42"/>
      <c r="C97" s="216" t="s">
        <v>315</v>
      </c>
      <c r="D97" s="216" t="s">
        <v>310</v>
      </c>
      <c r="E97" s="217" t="s">
        <v>4407</v>
      </c>
      <c r="F97" s="218" t="s">
        <v>4408</v>
      </c>
      <c r="G97" s="219" t="s">
        <v>474</v>
      </c>
      <c r="H97" s="220">
        <v>5</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782</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782</v>
      </c>
      <c r="BM97" s="227" t="s">
        <v>381</v>
      </c>
    </row>
    <row r="98" s="2" customFormat="1">
      <c r="A98" s="41"/>
      <c r="B98" s="42"/>
      <c r="C98" s="43"/>
      <c r="D98" s="229" t="s">
        <v>317</v>
      </c>
      <c r="E98" s="43"/>
      <c r="F98" s="230" t="s">
        <v>4410</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2" customFormat="1" ht="33" customHeight="1">
      <c r="A99" s="41"/>
      <c r="B99" s="42"/>
      <c r="C99" s="216" t="s">
        <v>336</v>
      </c>
      <c r="D99" s="216" t="s">
        <v>310</v>
      </c>
      <c r="E99" s="217" t="s">
        <v>4877</v>
      </c>
      <c r="F99" s="218" t="s">
        <v>4878</v>
      </c>
      <c r="G99" s="219" t="s">
        <v>474</v>
      </c>
      <c r="H99" s="220">
        <v>5</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782</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782</v>
      </c>
      <c r="BM99" s="227" t="s">
        <v>391</v>
      </c>
    </row>
    <row r="100" s="2" customFormat="1">
      <c r="A100" s="41"/>
      <c r="B100" s="42"/>
      <c r="C100" s="43"/>
      <c r="D100" s="229" t="s">
        <v>317</v>
      </c>
      <c r="E100" s="43"/>
      <c r="F100" s="230" t="s">
        <v>4879</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2" customFormat="1" ht="21.75" customHeight="1">
      <c r="A101" s="41"/>
      <c r="B101" s="42"/>
      <c r="C101" s="216" t="s">
        <v>342</v>
      </c>
      <c r="D101" s="216" t="s">
        <v>310</v>
      </c>
      <c r="E101" s="217" t="s">
        <v>4880</v>
      </c>
      <c r="F101" s="218" t="s">
        <v>4881</v>
      </c>
      <c r="G101" s="219" t="s">
        <v>474</v>
      </c>
      <c r="H101" s="220">
        <v>5</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782</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782</v>
      </c>
      <c r="BM101" s="227" t="s">
        <v>401</v>
      </c>
    </row>
    <row r="102" s="2" customFormat="1">
      <c r="A102" s="41"/>
      <c r="B102" s="42"/>
      <c r="C102" s="43"/>
      <c r="D102" s="229" t="s">
        <v>317</v>
      </c>
      <c r="E102" s="43"/>
      <c r="F102" s="230" t="s">
        <v>4882</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2" customFormat="1" ht="21.75" customHeight="1">
      <c r="A103" s="41"/>
      <c r="B103" s="42"/>
      <c r="C103" s="216" t="s">
        <v>347</v>
      </c>
      <c r="D103" s="216" t="s">
        <v>310</v>
      </c>
      <c r="E103" s="217" t="s">
        <v>4886</v>
      </c>
      <c r="F103" s="218" t="s">
        <v>4887</v>
      </c>
      <c r="G103" s="219" t="s">
        <v>474</v>
      </c>
      <c r="H103" s="220">
        <v>5</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782</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782</v>
      </c>
      <c r="BM103" s="227" t="s">
        <v>411</v>
      </c>
    </row>
    <row r="104" s="2" customFormat="1">
      <c r="A104" s="41"/>
      <c r="B104" s="42"/>
      <c r="C104" s="43"/>
      <c r="D104" s="229" t="s">
        <v>317</v>
      </c>
      <c r="E104" s="43"/>
      <c r="F104" s="230" t="s">
        <v>4888</v>
      </c>
      <c r="G104" s="43"/>
      <c r="H104" s="43"/>
      <c r="I104" s="231"/>
      <c r="J104" s="43"/>
      <c r="K104" s="43"/>
      <c r="L104" s="47"/>
      <c r="M104" s="270"/>
      <c r="N104" s="271"/>
      <c r="O104" s="272"/>
      <c r="P104" s="272"/>
      <c r="Q104" s="272"/>
      <c r="R104" s="272"/>
      <c r="S104" s="272"/>
      <c r="T104" s="273"/>
      <c r="U104" s="41"/>
      <c r="V104" s="41"/>
      <c r="W104" s="41"/>
      <c r="X104" s="41"/>
      <c r="Y104" s="41"/>
      <c r="Z104" s="41"/>
      <c r="AA104" s="41"/>
      <c r="AB104" s="41"/>
      <c r="AC104" s="41"/>
      <c r="AD104" s="41"/>
      <c r="AE104" s="41"/>
      <c r="AT104" s="20" t="s">
        <v>317</v>
      </c>
      <c r="AU104" s="20" t="s">
        <v>85</v>
      </c>
    </row>
    <row r="105" s="2" customFormat="1" ht="6.96" customHeight="1">
      <c r="A105" s="41"/>
      <c r="B105" s="62"/>
      <c r="C105" s="63"/>
      <c r="D105" s="63"/>
      <c r="E105" s="63"/>
      <c r="F105" s="63"/>
      <c r="G105" s="63"/>
      <c r="H105" s="63"/>
      <c r="I105" s="63"/>
      <c r="J105" s="63"/>
      <c r="K105" s="63"/>
      <c r="L105" s="47"/>
      <c r="M105" s="41"/>
      <c r="O105" s="41"/>
      <c r="P105" s="41"/>
      <c r="Q105" s="41"/>
      <c r="R105" s="41"/>
      <c r="S105" s="41"/>
      <c r="T105" s="41"/>
      <c r="U105" s="41"/>
      <c r="V105" s="41"/>
      <c r="W105" s="41"/>
      <c r="X105" s="41"/>
      <c r="Y105" s="41"/>
      <c r="Z105" s="41"/>
      <c r="AA105" s="41"/>
      <c r="AB105" s="41"/>
      <c r="AC105" s="41"/>
      <c r="AD105" s="41"/>
      <c r="AE105" s="41"/>
    </row>
  </sheetData>
  <sheetProtection sheet="1" autoFilter="0" formatColumns="0" formatRows="0" objects="1" scenarios="1" spinCount="100000" saltValue="J88SVdd5bpAb6BTg21oEWFHCFebQ2V2PLcy+almtsNEXRsVdNpecG9ao+tBChsxStTnllVxRTEWFwY0ZYFdtsw==" hashValue="0al/zWgq8L/VEMEharaGZbkvUJFphlLzWHUXJJvwPdjPzxIzpzM6O+s5oUIgOGgCaA/MF72Sx+jXW9uJ4P7z8w==" algorithmName="SHA-512" password="CC35"/>
  <autoFilter ref="C87:K104"/>
  <mergeCells count="12">
    <mergeCell ref="E7:H7"/>
    <mergeCell ref="E9:H9"/>
    <mergeCell ref="E11:H11"/>
    <mergeCell ref="E20:H20"/>
    <mergeCell ref="E29:H29"/>
    <mergeCell ref="E50:H50"/>
    <mergeCell ref="E52:H52"/>
    <mergeCell ref="E54:H54"/>
    <mergeCell ref="E76:H76"/>
    <mergeCell ref="E78:H78"/>
    <mergeCell ref="E80:H80"/>
    <mergeCell ref="L2:V2"/>
  </mergeCells>
  <hyperlinks>
    <hyperlink ref="F92" r:id="rId1" display="https://podminky.urs.cz/item/CS_URS_2024_02/220182022"/>
    <hyperlink ref="F96" r:id="rId2" display="https://podminky.urs.cz/item/CS_URS_2024_02/460010025"/>
    <hyperlink ref="F98" r:id="rId3" display="https://podminky.urs.cz/item/CS_URS_2024_02/460161172"/>
    <hyperlink ref="F100" r:id="rId4" display="https://podminky.urs.cz/item/CS_URS_2024_02/460431182"/>
    <hyperlink ref="F102" r:id="rId5" display="https://podminky.urs.cz/item/CS_URS_2024_02/460661111"/>
    <hyperlink ref="F104" r:id="rId6"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7"/>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175</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4891</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ROUND(J114,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ROUND((SUM(BE114:BE1091)),  2)</f>
        <v>0</v>
      </c>
      <c r="G37" s="41"/>
      <c r="H37" s="41"/>
      <c r="I37" s="161">
        <v>0.20999999999999999</v>
      </c>
      <c r="J37" s="160">
        <f>ROUND(((SUM(BE114:BE1091))*I37),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ROUND((SUM(BF114:BF1091)),  2)</f>
        <v>0</v>
      </c>
      <c r="G38" s="41"/>
      <c r="H38" s="41"/>
      <c r="I38" s="161">
        <v>0.12</v>
      </c>
      <c r="J38" s="160">
        <f>ROUND(((SUM(BF114:BF1091))*I38),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ROUND((SUM(BG114:BG1091)),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ROUND((SUM(BH114:BH1091)),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ROUND((SUM(BI114:BI1091)),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01 - Stavební část</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J114</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J115</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J116</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J163</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2298</v>
      </c>
      <c r="E71" s="186"/>
      <c r="F71" s="186"/>
      <c r="G71" s="186"/>
      <c r="H71" s="186"/>
      <c r="I71" s="186"/>
      <c r="J71" s="187">
        <f>J319</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1519</v>
      </c>
      <c r="E72" s="186"/>
      <c r="F72" s="186"/>
      <c r="G72" s="186"/>
      <c r="H72" s="186"/>
      <c r="I72" s="186"/>
      <c r="J72" s="187">
        <f>J402</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1149</v>
      </c>
      <c r="E73" s="186"/>
      <c r="F73" s="186"/>
      <c r="G73" s="186"/>
      <c r="H73" s="186"/>
      <c r="I73" s="186"/>
      <c r="J73" s="187">
        <f>J414</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4892</v>
      </c>
      <c r="E74" s="186"/>
      <c r="F74" s="186"/>
      <c r="G74" s="186"/>
      <c r="H74" s="186"/>
      <c r="I74" s="186"/>
      <c r="J74" s="187">
        <f>J424</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538</v>
      </c>
      <c r="E75" s="186"/>
      <c r="F75" s="186"/>
      <c r="G75" s="186"/>
      <c r="H75" s="186"/>
      <c r="I75" s="186"/>
      <c r="J75" s="187">
        <f>J504</f>
        <v>0</v>
      </c>
      <c r="K75" s="128"/>
      <c r="L75" s="188"/>
      <c r="S75" s="10"/>
      <c r="T75" s="10"/>
      <c r="U75" s="10"/>
      <c r="V75" s="10"/>
      <c r="W75" s="10"/>
      <c r="X75" s="10"/>
      <c r="Y75" s="10"/>
      <c r="Z75" s="10"/>
      <c r="AA75" s="10"/>
      <c r="AB75" s="10"/>
      <c r="AC75" s="10"/>
      <c r="AD75" s="10"/>
      <c r="AE75" s="10"/>
    </row>
    <row r="76" s="10" customFormat="1" ht="19.92" customHeight="1">
      <c r="A76" s="10"/>
      <c r="B76" s="184"/>
      <c r="C76" s="128"/>
      <c r="D76" s="185" t="s">
        <v>439</v>
      </c>
      <c r="E76" s="186"/>
      <c r="F76" s="186"/>
      <c r="G76" s="186"/>
      <c r="H76" s="186"/>
      <c r="I76" s="186"/>
      <c r="J76" s="187">
        <f>J596</f>
        <v>0</v>
      </c>
      <c r="K76" s="128"/>
      <c r="L76" s="188"/>
      <c r="S76" s="10"/>
      <c r="T76" s="10"/>
      <c r="U76" s="10"/>
      <c r="V76" s="10"/>
      <c r="W76" s="10"/>
      <c r="X76" s="10"/>
      <c r="Y76" s="10"/>
      <c r="Z76" s="10"/>
      <c r="AA76" s="10"/>
      <c r="AB76" s="10"/>
      <c r="AC76" s="10"/>
      <c r="AD76" s="10"/>
      <c r="AE76" s="10"/>
    </row>
    <row r="77" s="9" customFormat="1" ht="24.96" customHeight="1">
      <c r="A77" s="9"/>
      <c r="B77" s="178"/>
      <c r="C77" s="179"/>
      <c r="D77" s="180" t="s">
        <v>539</v>
      </c>
      <c r="E77" s="181"/>
      <c r="F77" s="181"/>
      <c r="G77" s="181"/>
      <c r="H77" s="181"/>
      <c r="I77" s="181"/>
      <c r="J77" s="182">
        <f>J599</f>
        <v>0</v>
      </c>
      <c r="K77" s="179"/>
      <c r="L77" s="183"/>
      <c r="S77" s="9"/>
      <c r="T77" s="9"/>
      <c r="U77" s="9"/>
      <c r="V77" s="9"/>
      <c r="W77" s="9"/>
      <c r="X77" s="9"/>
      <c r="Y77" s="9"/>
      <c r="Z77" s="9"/>
      <c r="AA77" s="9"/>
      <c r="AB77" s="9"/>
      <c r="AC77" s="9"/>
      <c r="AD77" s="9"/>
      <c r="AE77" s="9"/>
    </row>
    <row r="78" s="10" customFormat="1" ht="19.92" customHeight="1">
      <c r="A78" s="10"/>
      <c r="B78" s="184"/>
      <c r="C78" s="128"/>
      <c r="D78" s="185" t="s">
        <v>888</v>
      </c>
      <c r="E78" s="186"/>
      <c r="F78" s="186"/>
      <c r="G78" s="186"/>
      <c r="H78" s="186"/>
      <c r="I78" s="186"/>
      <c r="J78" s="187">
        <f>J600</f>
        <v>0</v>
      </c>
      <c r="K78" s="128"/>
      <c r="L78" s="188"/>
      <c r="S78" s="10"/>
      <c r="T78" s="10"/>
      <c r="U78" s="10"/>
      <c r="V78" s="10"/>
      <c r="W78" s="10"/>
      <c r="X78" s="10"/>
      <c r="Y78" s="10"/>
      <c r="Z78" s="10"/>
      <c r="AA78" s="10"/>
      <c r="AB78" s="10"/>
      <c r="AC78" s="10"/>
      <c r="AD78" s="10"/>
      <c r="AE78" s="10"/>
    </row>
    <row r="79" s="10" customFormat="1" ht="19.92" customHeight="1">
      <c r="A79" s="10"/>
      <c r="B79" s="184"/>
      <c r="C79" s="128"/>
      <c r="D79" s="185" t="s">
        <v>4893</v>
      </c>
      <c r="E79" s="186"/>
      <c r="F79" s="186"/>
      <c r="G79" s="186"/>
      <c r="H79" s="186"/>
      <c r="I79" s="186"/>
      <c r="J79" s="187">
        <f>J643</f>
        <v>0</v>
      </c>
      <c r="K79" s="128"/>
      <c r="L79" s="188"/>
      <c r="S79" s="10"/>
      <c r="T79" s="10"/>
      <c r="U79" s="10"/>
      <c r="V79" s="10"/>
      <c r="W79" s="10"/>
      <c r="X79" s="10"/>
      <c r="Y79" s="10"/>
      <c r="Z79" s="10"/>
      <c r="AA79" s="10"/>
      <c r="AB79" s="10"/>
      <c r="AC79" s="10"/>
      <c r="AD79" s="10"/>
      <c r="AE79" s="10"/>
    </row>
    <row r="80" s="10" customFormat="1" ht="19.92" customHeight="1">
      <c r="A80" s="10"/>
      <c r="B80" s="184"/>
      <c r="C80" s="128"/>
      <c r="D80" s="185" t="s">
        <v>4894</v>
      </c>
      <c r="E80" s="186"/>
      <c r="F80" s="186"/>
      <c r="G80" s="186"/>
      <c r="H80" s="186"/>
      <c r="I80" s="186"/>
      <c r="J80" s="187">
        <f>J657</f>
        <v>0</v>
      </c>
      <c r="K80" s="128"/>
      <c r="L80" s="188"/>
      <c r="S80" s="10"/>
      <c r="T80" s="10"/>
      <c r="U80" s="10"/>
      <c r="V80" s="10"/>
      <c r="W80" s="10"/>
      <c r="X80" s="10"/>
      <c r="Y80" s="10"/>
      <c r="Z80" s="10"/>
      <c r="AA80" s="10"/>
      <c r="AB80" s="10"/>
      <c r="AC80" s="10"/>
      <c r="AD80" s="10"/>
      <c r="AE80" s="10"/>
    </row>
    <row r="81" s="10" customFormat="1" ht="19.92" customHeight="1">
      <c r="A81" s="10"/>
      <c r="B81" s="184"/>
      <c r="C81" s="128"/>
      <c r="D81" s="185" t="s">
        <v>4895</v>
      </c>
      <c r="E81" s="186"/>
      <c r="F81" s="186"/>
      <c r="G81" s="186"/>
      <c r="H81" s="186"/>
      <c r="I81" s="186"/>
      <c r="J81" s="187">
        <f>J668</f>
        <v>0</v>
      </c>
      <c r="K81" s="128"/>
      <c r="L81" s="188"/>
      <c r="S81" s="10"/>
      <c r="T81" s="10"/>
      <c r="U81" s="10"/>
      <c r="V81" s="10"/>
      <c r="W81" s="10"/>
      <c r="X81" s="10"/>
      <c r="Y81" s="10"/>
      <c r="Z81" s="10"/>
      <c r="AA81" s="10"/>
      <c r="AB81" s="10"/>
      <c r="AC81" s="10"/>
      <c r="AD81" s="10"/>
      <c r="AE81" s="10"/>
    </row>
    <row r="82" s="10" customFormat="1" ht="19.92" customHeight="1">
      <c r="A82" s="10"/>
      <c r="B82" s="184"/>
      <c r="C82" s="128"/>
      <c r="D82" s="185" t="s">
        <v>972</v>
      </c>
      <c r="E82" s="186"/>
      <c r="F82" s="186"/>
      <c r="G82" s="186"/>
      <c r="H82" s="186"/>
      <c r="I82" s="186"/>
      <c r="J82" s="187">
        <f>J757</f>
        <v>0</v>
      </c>
      <c r="K82" s="128"/>
      <c r="L82" s="188"/>
      <c r="S82" s="10"/>
      <c r="T82" s="10"/>
      <c r="U82" s="10"/>
      <c r="V82" s="10"/>
      <c r="W82" s="10"/>
      <c r="X82" s="10"/>
      <c r="Y82" s="10"/>
      <c r="Z82" s="10"/>
      <c r="AA82" s="10"/>
      <c r="AB82" s="10"/>
      <c r="AC82" s="10"/>
      <c r="AD82" s="10"/>
      <c r="AE82" s="10"/>
    </row>
    <row r="83" s="10" customFormat="1" ht="19.92" customHeight="1">
      <c r="A83" s="10"/>
      <c r="B83" s="184"/>
      <c r="C83" s="128"/>
      <c r="D83" s="185" t="s">
        <v>541</v>
      </c>
      <c r="E83" s="186"/>
      <c r="F83" s="186"/>
      <c r="G83" s="186"/>
      <c r="H83" s="186"/>
      <c r="I83" s="186"/>
      <c r="J83" s="187">
        <f>J775</f>
        <v>0</v>
      </c>
      <c r="K83" s="128"/>
      <c r="L83" s="188"/>
      <c r="S83" s="10"/>
      <c r="T83" s="10"/>
      <c r="U83" s="10"/>
      <c r="V83" s="10"/>
      <c r="W83" s="10"/>
      <c r="X83" s="10"/>
      <c r="Y83" s="10"/>
      <c r="Z83" s="10"/>
      <c r="AA83" s="10"/>
      <c r="AB83" s="10"/>
      <c r="AC83" s="10"/>
      <c r="AD83" s="10"/>
      <c r="AE83" s="10"/>
    </row>
    <row r="84" s="10" customFormat="1" ht="19.92" customHeight="1">
      <c r="A84" s="10"/>
      <c r="B84" s="184"/>
      <c r="C84" s="128"/>
      <c r="D84" s="185" t="s">
        <v>4896</v>
      </c>
      <c r="E84" s="186"/>
      <c r="F84" s="186"/>
      <c r="G84" s="186"/>
      <c r="H84" s="186"/>
      <c r="I84" s="186"/>
      <c r="J84" s="187">
        <f>J844</f>
        <v>0</v>
      </c>
      <c r="K84" s="128"/>
      <c r="L84" s="188"/>
      <c r="S84" s="10"/>
      <c r="T84" s="10"/>
      <c r="U84" s="10"/>
      <c r="V84" s="10"/>
      <c r="W84" s="10"/>
      <c r="X84" s="10"/>
      <c r="Y84" s="10"/>
      <c r="Z84" s="10"/>
      <c r="AA84" s="10"/>
      <c r="AB84" s="10"/>
      <c r="AC84" s="10"/>
      <c r="AD84" s="10"/>
      <c r="AE84" s="10"/>
    </row>
    <row r="85" s="10" customFormat="1" ht="19.92" customHeight="1">
      <c r="A85" s="10"/>
      <c r="B85" s="184"/>
      <c r="C85" s="128"/>
      <c r="D85" s="185" t="s">
        <v>633</v>
      </c>
      <c r="E85" s="186"/>
      <c r="F85" s="186"/>
      <c r="G85" s="186"/>
      <c r="H85" s="186"/>
      <c r="I85" s="186"/>
      <c r="J85" s="187">
        <f>J946</f>
        <v>0</v>
      </c>
      <c r="K85" s="128"/>
      <c r="L85" s="188"/>
      <c r="S85" s="10"/>
      <c r="T85" s="10"/>
      <c r="U85" s="10"/>
      <c r="V85" s="10"/>
      <c r="W85" s="10"/>
      <c r="X85" s="10"/>
      <c r="Y85" s="10"/>
      <c r="Z85" s="10"/>
      <c r="AA85" s="10"/>
      <c r="AB85" s="10"/>
      <c r="AC85" s="10"/>
      <c r="AD85" s="10"/>
      <c r="AE85" s="10"/>
    </row>
    <row r="86" s="10" customFormat="1" ht="19.92" customHeight="1">
      <c r="A86" s="10"/>
      <c r="B86" s="184"/>
      <c r="C86" s="128"/>
      <c r="D86" s="185" t="s">
        <v>973</v>
      </c>
      <c r="E86" s="186"/>
      <c r="F86" s="186"/>
      <c r="G86" s="186"/>
      <c r="H86" s="186"/>
      <c r="I86" s="186"/>
      <c r="J86" s="187">
        <f>J993</f>
        <v>0</v>
      </c>
      <c r="K86" s="128"/>
      <c r="L86" s="188"/>
      <c r="S86" s="10"/>
      <c r="T86" s="10"/>
      <c r="U86" s="10"/>
      <c r="V86" s="10"/>
      <c r="W86" s="10"/>
      <c r="X86" s="10"/>
      <c r="Y86" s="10"/>
      <c r="Z86" s="10"/>
      <c r="AA86" s="10"/>
      <c r="AB86" s="10"/>
      <c r="AC86" s="10"/>
      <c r="AD86" s="10"/>
      <c r="AE86" s="10"/>
    </row>
    <row r="87" s="10" customFormat="1" ht="19.92" customHeight="1">
      <c r="A87" s="10"/>
      <c r="B87" s="184"/>
      <c r="C87" s="128"/>
      <c r="D87" s="185" t="s">
        <v>635</v>
      </c>
      <c r="E87" s="186"/>
      <c r="F87" s="186"/>
      <c r="G87" s="186"/>
      <c r="H87" s="186"/>
      <c r="I87" s="186"/>
      <c r="J87" s="187">
        <f>J1028</f>
        <v>0</v>
      </c>
      <c r="K87" s="128"/>
      <c r="L87" s="188"/>
      <c r="S87" s="10"/>
      <c r="T87" s="10"/>
      <c r="U87" s="10"/>
      <c r="V87" s="10"/>
      <c r="W87" s="10"/>
      <c r="X87" s="10"/>
      <c r="Y87" s="10"/>
      <c r="Z87" s="10"/>
      <c r="AA87" s="10"/>
      <c r="AB87" s="10"/>
      <c r="AC87" s="10"/>
      <c r="AD87" s="10"/>
      <c r="AE87" s="10"/>
    </row>
    <row r="88" s="10" customFormat="1" ht="19.92" customHeight="1">
      <c r="A88" s="10"/>
      <c r="B88" s="184"/>
      <c r="C88" s="128"/>
      <c r="D88" s="185" t="s">
        <v>4897</v>
      </c>
      <c r="E88" s="186"/>
      <c r="F88" s="186"/>
      <c r="G88" s="186"/>
      <c r="H88" s="186"/>
      <c r="I88" s="186"/>
      <c r="J88" s="187">
        <f>J1037</f>
        <v>0</v>
      </c>
      <c r="K88" s="128"/>
      <c r="L88" s="188"/>
      <c r="S88" s="10"/>
      <c r="T88" s="10"/>
      <c r="U88" s="10"/>
      <c r="V88" s="10"/>
      <c r="W88" s="10"/>
      <c r="X88" s="10"/>
      <c r="Y88" s="10"/>
      <c r="Z88" s="10"/>
      <c r="AA88" s="10"/>
      <c r="AB88" s="10"/>
      <c r="AC88" s="10"/>
      <c r="AD88" s="10"/>
      <c r="AE88" s="10"/>
    </row>
    <row r="89" s="10" customFormat="1" ht="19.92" customHeight="1">
      <c r="A89" s="10"/>
      <c r="B89" s="184"/>
      <c r="C89" s="128"/>
      <c r="D89" s="185" t="s">
        <v>4898</v>
      </c>
      <c r="E89" s="186"/>
      <c r="F89" s="186"/>
      <c r="G89" s="186"/>
      <c r="H89" s="186"/>
      <c r="I89" s="186"/>
      <c r="J89" s="187">
        <f>J1047</f>
        <v>0</v>
      </c>
      <c r="K89" s="128"/>
      <c r="L89" s="188"/>
      <c r="S89" s="10"/>
      <c r="T89" s="10"/>
      <c r="U89" s="10"/>
      <c r="V89" s="10"/>
      <c r="W89" s="10"/>
      <c r="X89" s="10"/>
      <c r="Y89" s="10"/>
      <c r="Z89" s="10"/>
      <c r="AA89" s="10"/>
      <c r="AB89" s="10"/>
      <c r="AC89" s="10"/>
      <c r="AD89" s="10"/>
      <c r="AE89" s="10"/>
    </row>
    <row r="90" s="9" customFormat="1" ht="24.96" customHeight="1">
      <c r="A90" s="9"/>
      <c r="B90" s="178"/>
      <c r="C90" s="179"/>
      <c r="D90" s="180" t="s">
        <v>636</v>
      </c>
      <c r="E90" s="181"/>
      <c r="F90" s="181"/>
      <c r="G90" s="181"/>
      <c r="H90" s="181"/>
      <c r="I90" s="181"/>
      <c r="J90" s="182">
        <f>J1086</f>
        <v>0</v>
      </c>
      <c r="K90" s="179"/>
      <c r="L90" s="183"/>
      <c r="S90" s="9"/>
      <c r="T90" s="9"/>
      <c r="U90" s="9"/>
      <c r="V90" s="9"/>
      <c r="W90" s="9"/>
      <c r="X90" s="9"/>
      <c r="Y90" s="9"/>
      <c r="Z90" s="9"/>
      <c r="AA90" s="9"/>
      <c r="AB90" s="9"/>
      <c r="AC90" s="9"/>
      <c r="AD90" s="9"/>
      <c r="AE90" s="9"/>
    </row>
    <row r="91" s="2" customFormat="1" ht="21.84"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6.96" customHeight="1">
      <c r="A92" s="41"/>
      <c r="B92" s="62"/>
      <c r="C92" s="63"/>
      <c r="D92" s="63"/>
      <c r="E92" s="63"/>
      <c r="F92" s="63"/>
      <c r="G92" s="63"/>
      <c r="H92" s="63"/>
      <c r="I92" s="63"/>
      <c r="J92" s="63"/>
      <c r="K92" s="63"/>
      <c r="L92" s="148"/>
      <c r="S92" s="41"/>
      <c r="T92" s="41"/>
      <c r="U92" s="41"/>
      <c r="V92" s="41"/>
      <c r="W92" s="41"/>
      <c r="X92" s="41"/>
      <c r="Y92" s="41"/>
      <c r="Z92" s="41"/>
      <c r="AA92" s="41"/>
      <c r="AB92" s="41"/>
      <c r="AC92" s="41"/>
      <c r="AD92" s="41"/>
      <c r="AE92" s="41"/>
    </row>
    <row r="96" s="2" customFormat="1" ht="6.96" customHeight="1">
      <c r="A96" s="41"/>
      <c r="B96" s="64"/>
      <c r="C96" s="65"/>
      <c r="D96" s="65"/>
      <c r="E96" s="65"/>
      <c r="F96" s="65"/>
      <c r="G96" s="65"/>
      <c r="H96" s="65"/>
      <c r="I96" s="65"/>
      <c r="J96" s="65"/>
      <c r="K96" s="65"/>
      <c r="L96" s="148"/>
      <c r="S96" s="41"/>
      <c r="T96" s="41"/>
      <c r="U96" s="41"/>
      <c r="V96" s="41"/>
      <c r="W96" s="41"/>
      <c r="X96" s="41"/>
      <c r="Y96" s="41"/>
      <c r="Z96" s="41"/>
      <c r="AA96" s="41"/>
      <c r="AB96" s="41"/>
      <c r="AC96" s="41"/>
      <c r="AD96" s="41"/>
      <c r="AE96" s="41"/>
    </row>
    <row r="97" s="2" customFormat="1" ht="24.96" customHeight="1">
      <c r="A97" s="41"/>
      <c r="B97" s="42"/>
      <c r="C97" s="26" t="s">
        <v>293</v>
      </c>
      <c r="D97" s="43"/>
      <c r="E97" s="43"/>
      <c r="F97" s="43"/>
      <c r="G97" s="43"/>
      <c r="H97" s="43"/>
      <c r="I97" s="43"/>
      <c r="J97" s="43"/>
      <c r="K97" s="43"/>
      <c r="L97" s="148"/>
      <c r="S97" s="41"/>
      <c r="T97" s="41"/>
      <c r="U97" s="41"/>
      <c r="V97" s="41"/>
      <c r="W97" s="41"/>
      <c r="X97" s="41"/>
      <c r="Y97" s="41"/>
      <c r="Z97" s="41"/>
      <c r="AA97" s="41"/>
      <c r="AB97" s="41"/>
      <c r="AC97" s="41"/>
      <c r="AD97" s="41"/>
      <c r="AE97" s="41"/>
    </row>
    <row r="98" s="2" customFormat="1" ht="6.96" customHeight="1">
      <c r="A98" s="41"/>
      <c r="B98" s="42"/>
      <c r="C98" s="43"/>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2" customHeight="1">
      <c r="A99" s="41"/>
      <c r="B99" s="42"/>
      <c r="C99" s="35" t="s">
        <v>16</v>
      </c>
      <c r="D99" s="43"/>
      <c r="E99" s="43"/>
      <c r="F99" s="43"/>
      <c r="G99" s="43"/>
      <c r="H99" s="43"/>
      <c r="I99" s="43"/>
      <c r="J99" s="43"/>
      <c r="K99" s="43"/>
      <c r="L99" s="148"/>
      <c r="S99" s="41"/>
      <c r="T99" s="41"/>
      <c r="U99" s="41"/>
      <c r="V99" s="41"/>
      <c r="W99" s="41"/>
      <c r="X99" s="41"/>
      <c r="Y99" s="41"/>
      <c r="Z99" s="41"/>
      <c r="AA99" s="41"/>
      <c r="AB99" s="41"/>
      <c r="AC99" s="41"/>
      <c r="AD99" s="41"/>
      <c r="AE99" s="41"/>
    </row>
    <row r="100" s="2" customFormat="1" ht="16.5" customHeight="1">
      <c r="A100" s="41"/>
      <c r="B100" s="42"/>
      <c r="C100" s="43"/>
      <c r="D100" s="43"/>
      <c r="E100" s="173" t="str">
        <f>E7</f>
        <v>DI_c10_Revitalizace Náměstí Republiky-PDPS</v>
      </c>
      <c r="F100" s="35"/>
      <c r="G100" s="35"/>
      <c r="H100" s="35"/>
      <c r="I100" s="43"/>
      <c r="J100" s="43"/>
      <c r="K100" s="43"/>
      <c r="L100" s="148"/>
      <c r="S100" s="41"/>
      <c r="T100" s="41"/>
      <c r="U100" s="41"/>
      <c r="V100" s="41"/>
      <c r="W100" s="41"/>
      <c r="X100" s="41"/>
      <c r="Y100" s="41"/>
      <c r="Z100" s="41"/>
      <c r="AA100" s="41"/>
      <c r="AB100" s="41"/>
      <c r="AC100" s="41"/>
      <c r="AD100" s="41"/>
      <c r="AE100" s="41"/>
    </row>
    <row r="101" s="1" customFormat="1" ht="12" customHeight="1">
      <c r="B101" s="24"/>
      <c r="C101" s="35" t="s">
        <v>283</v>
      </c>
      <c r="D101" s="25"/>
      <c r="E101" s="25"/>
      <c r="F101" s="25"/>
      <c r="G101" s="25"/>
      <c r="H101" s="25"/>
      <c r="I101" s="25"/>
      <c r="J101" s="25"/>
      <c r="K101" s="25"/>
      <c r="L101" s="23"/>
    </row>
    <row r="102" s="1" customFormat="1" ht="16.5" customHeight="1">
      <c r="B102" s="24"/>
      <c r="C102" s="25"/>
      <c r="D102" s="25"/>
      <c r="E102" s="173" t="s">
        <v>284</v>
      </c>
      <c r="F102" s="25"/>
      <c r="G102" s="25"/>
      <c r="H102" s="25"/>
      <c r="I102" s="25"/>
      <c r="J102" s="25"/>
      <c r="K102" s="25"/>
      <c r="L102" s="23"/>
    </row>
    <row r="103" s="1" customFormat="1" ht="12" customHeight="1">
      <c r="B103" s="24"/>
      <c r="C103" s="35" t="s">
        <v>285</v>
      </c>
      <c r="D103" s="25"/>
      <c r="E103" s="25"/>
      <c r="F103" s="25"/>
      <c r="G103" s="25"/>
      <c r="H103" s="25"/>
      <c r="I103" s="25"/>
      <c r="J103" s="25"/>
      <c r="K103" s="25"/>
      <c r="L103" s="23"/>
    </row>
    <row r="104" s="2" customFormat="1" ht="16.5" customHeight="1">
      <c r="A104" s="41"/>
      <c r="B104" s="42"/>
      <c r="C104" s="43"/>
      <c r="D104" s="43"/>
      <c r="E104" s="291" t="s">
        <v>4890</v>
      </c>
      <c r="F104" s="43"/>
      <c r="G104" s="43"/>
      <c r="H104" s="43"/>
      <c r="I104" s="43"/>
      <c r="J104" s="43"/>
      <c r="K104" s="43"/>
      <c r="L104" s="148"/>
      <c r="S104" s="41"/>
      <c r="T104" s="41"/>
      <c r="U104" s="41"/>
      <c r="V104" s="41"/>
      <c r="W104" s="41"/>
      <c r="X104" s="41"/>
      <c r="Y104" s="41"/>
      <c r="Z104" s="41"/>
      <c r="AA104" s="41"/>
      <c r="AB104" s="41"/>
      <c r="AC104" s="41"/>
      <c r="AD104" s="41"/>
      <c r="AE104" s="41"/>
    </row>
    <row r="105" s="2" customFormat="1" ht="12" customHeight="1">
      <c r="A105" s="41"/>
      <c r="B105" s="42"/>
      <c r="C105" s="35" t="s">
        <v>3013</v>
      </c>
      <c r="D105" s="43"/>
      <c r="E105" s="43"/>
      <c r="F105" s="43"/>
      <c r="G105" s="43"/>
      <c r="H105" s="43"/>
      <c r="I105" s="43"/>
      <c r="J105" s="43"/>
      <c r="K105" s="43"/>
      <c r="L105" s="148"/>
      <c r="S105" s="41"/>
      <c r="T105" s="41"/>
      <c r="U105" s="41"/>
      <c r="V105" s="41"/>
      <c r="W105" s="41"/>
      <c r="X105" s="41"/>
      <c r="Y105" s="41"/>
      <c r="Z105" s="41"/>
      <c r="AA105" s="41"/>
      <c r="AB105" s="41"/>
      <c r="AC105" s="41"/>
      <c r="AD105" s="41"/>
      <c r="AE105" s="41"/>
    </row>
    <row r="106" s="2" customFormat="1" ht="16.5" customHeight="1">
      <c r="A106" s="41"/>
      <c r="B106" s="42"/>
      <c r="C106" s="43"/>
      <c r="D106" s="43"/>
      <c r="E106" s="72" t="str">
        <f>E13</f>
        <v>01 - Stavební část</v>
      </c>
      <c r="F106" s="43"/>
      <c r="G106" s="43"/>
      <c r="H106" s="43"/>
      <c r="I106" s="43"/>
      <c r="J106" s="43"/>
      <c r="K106" s="43"/>
      <c r="L106" s="148"/>
      <c r="S106" s="41"/>
      <c r="T106" s="41"/>
      <c r="U106" s="41"/>
      <c r="V106" s="41"/>
      <c r="W106" s="41"/>
      <c r="X106" s="41"/>
      <c r="Y106" s="41"/>
      <c r="Z106" s="41"/>
      <c r="AA106" s="41"/>
      <c r="AB106" s="41"/>
      <c r="AC106" s="41"/>
      <c r="AD106" s="41"/>
      <c r="AE106" s="41"/>
    </row>
    <row r="107" s="2" customFormat="1" ht="6.96" customHeight="1">
      <c r="A107" s="41"/>
      <c r="B107" s="42"/>
      <c r="C107" s="43"/>
      <c r="D107" s="43"/>
      <c r="E107" s="43"/>
      <c r="F107" s="43"/>
      <c r="G107" s="43"/>
      <c r="H107" s="43"/>
      <c r="I107" s="43"/>
      <c r="J107" s="43"/>
      <c r="K107" s="43"/>
      <c r="L107" s="148"/>
      <c r="S107" s="41"/>
      <c r="T107" s="41"/>
      <c r="U107" s="41"/>
      <c r="V107" s="41"/>
      <c r="W107" s="41"/>
      <c r="X107" s="41"/>
      <c r="Y107" s="41"/>
      <c r="Z107" s="41"/>
      <c r="AA107" s="41"/>
      <c r="AB107" s="41"/>
      <c r="AC107" s="41"/>
      <c r="AD107" s="41"/>
      <c r="AE107" s="41"/>
    </row>
    <row r="108" s="2" customFormat="1" ht="12" customHeight="1">
      <c r="A108" s="41"/>
      <c r="B108" s="42"/>
      <c r="C108" s="35" t="s">
        <v>21</v>
      </c>
      <c r="D108" s="43"/>
      <c r="E108" s="43"/>
      <c r="F108" s="30" t="str">
        <f>F16</f>
        <v xml:space="preserve"> </v>
      </c>
      <c r="G108" s="43"/>
      <c r="H108" s="43"/>
      <c r="I108" s="35" t="s">
        <v>23</v>
      </c>
      <c r="J108" s="75" t="str">
        <f>IF(J16="","",J16)</f>
        <v>31. 1. 2025</v>
      </c>
      <c r="K108" s="43"/>
      <c r="L108" s="148"/>
      <c r="S108" s="41"/>
      <c r="T108" s="41"/>
      <c r="U108" s="41"/>
      <c r="V108" s="41"/>
      <c r="W108" s="41"/>
      <c r="X108" s="41"/>
      <c r="Y108" s="41"/>
      <c r="Z108" s="41"/>
      <c r="AA108" s="41"/>
      <c r="AB108" s="41"/>
      <c r="AC108" s="41"/>
      <c r="AD108" s="41"/>
      <c r="AE108" s="41"/>
    </row>
    <row r="109" s="2" customFormat="1" ht="6.96" customHeight="1">
      <c r="A109" s="41"/>
      <c r="B109" s="42"/>
      <c r="C109" s="43"/>
      <c r="D109" s="43"/>
      <c r="E109" s="43"/>
      <c r="F109" s="43"/>
      <c r="G109" s="43"/>
      <c r="H109" s="43"/>
      <c r="I109" s="43"/>
      <c r="J109" s="43"/>
      <c r="K109" s="43"/>
      <c r="L109" s="148"/>
      <c r="S109" s="41"/>
      <c r="T109" s="41"/>
      <c r="U109" s="41"/>
      <c r="V109" s="41"/>
      <c r="W109" s="41"/>
      <c r="X109" s="41"/>
      <c r="Y109" s="41"/>
      <c r="Z109" s="41"/>
      <c r="AA109" s="41"/>
      <c r="AB109" s="41"/>
      <c r="AC109" s="41"/>
      <c r="AD109" s="41"/>
      <c r="AE109" s="41"/>
    </row>
    <row r="110" s="2" customFormat="1" ht="15.15" customHeight="1">
      <c r="A110" s="41"/>
      <c r="B110" s="42"/>
      <c r="C110" s="35" t="s">
        <v>25</v>
      </c>
      <c r="D110" s="43"/>
      <c r="E110" s="43"/>
      <c r="F110" s="30" t="str">
        <f>E19</f>
        <v>Statutární město Ostrava</v>
      </c>
      <c r="G110" s="43"/>
      <c r="H110" s="43"/>
      <c r="I110" s="35" t="s">
        <v>33</v>
      </c>
      <c r="J110" s="39" t="str">
        <f>E25</f>
        <v>AFRY CZ s.r.o.</v>
      </c>
      <c r="K110" s="43"/>
      <c r="L110" s="148"/>
      <c r="S110" s="41"/>
      <c r="T110" s="41"/>
      <c r="U110" s="41"/>
      <c r="V110" s="41"/>
      <c r="W110" s="41"/>
      <c r="X110" s="41"/>
      <c r="Y110" s="41"/>
      <c r="Z110" s="41"/>
      <c r="AA110" s="41"/>
      <c r="AB110" s="41"/>
      <c r="AC110" s="41"/>
      <c r="AD110" s="41"/>
      <c r="AE110" s="41"/>
    </row>
    <row r="111" s="2" customFormat="1" ht="15.15" customHeight="1">
      <c r="A111" s="41"/>
      <c r="B111" s="42"/>
      <c r="C111" s="35" t="s">
        <v>31</v>
      </c>
      <c r="D111" s="43"/>
      <c r="E111" s="43"/>
      <c r="F111" s="30" t="str">
        <f>IF(E22="","",E22)</f>
        <v>Vyplň údaj</v>
      </c>
      <c r="G111" s="43"/>
      <c r="H111" s="43"/>
      <c r="I111" s="35" t="s">
        <v>38</v>
      </c>
      <c r="J111" s="39" t="str">
        <f>E28</f>
        <v xml:space="preserve"> </v>
      </c>
      <c r="K111" s="43"/>
      <c r="L111" s="148"/>
      <c r="S111" s="41"/>
      <c r="T111" s="41"/>
      <c r="U111" s="41"/>
      <c r="V111" s="41"/>
      <c r="W111" s="41"/>
      <c r="X111" s="41"/>
      <c r="Y111" s="41"/>
      <c r="Z111" s="41"/>
      <c r="AA111" s="41"/>
      <c r="AB111" s="41"/>
      <c r="AC111" s="41"/>
      <c r="AD111" s="41"/>
      <c r="AE111" s="41"/>
    </row>
    <row r="112" s="2" customFormat="1" ht="10.32" customHeight="1">
      <c r="A112" s="41"/>
      <c r="B112" s="42"/>
      <c r="C112" s="43"/>
      <c r="D112" s="43"/>
      <c r="E112" s="43"/>
      <c r="F112" s="43"/>
      <c r="G112" s="43"/>
      <c r="H112" s="43"/>
      <c r="I112" s="43"/>
      <c r="J112" s="43"/>
      <c r="K112" s="43"/>
      <c r="L112" s="148"/>
      <c r="S112" s="41"/>
      <c r="T112" s="41"/>
      <c r="U112" s="41"/>
      <c r="V112" s="41"/>
      <c r="W112" s="41"/>
      <c r="X112" s="41"/>
      <c r="Y112" s="41"/>
      <c r="Z112" s="41"/>
      <c r="AA112" s="41"/>
      <c r="AB112" s="41"/>
      <c r="AC112" s="41"/>
      <c r="AD112" s="41"/>
      <c r="AE112" s="41"/>
    </row>
    <row r="113" s="11" customFormat="1" ht="29.28" customHeight="1">
      <c r="A113" s="189"/>
      <c r="B113" s="190"/>
      <c r="C113" s="191" t="s">
        <v>294</v>
      </c>
      <c r="D113" s="192" t="s">
        <v>61</v>
      </c>
      <c r="E113" s="192" t="s">
        <v>57</v>
      </c>
      <c r="F113" s="192" t="s">
        <v>58</v>
      </c>
      <c r="G113" s="192" t="s">
        <v>295</v>
      </c>
      <c r="H113" s="192" t="s">
        <v>296</v>
      </c>
      <c r="I113" s="192" t="s">
        <v>297</v>
      </c>
      <c r="J113" s="192" t="s">
        <v>289</v>
      </c>
      <c r="K113" s="193" t="s">
        <v>298</v>
      </c>
      <c r="L113" s="194"/>
      <c r="M113" s="95" t="s">
        <v>19</v>
      </c>
      <c r="N113" s="96" t="s">
        <v>46</v>
      </c>
      <c r="O113" s="96" t="s">
        <v>299</v>
      </c>
      <c r="P113" s="96" t="s">
        <v>300</v>
      </c>
      <c r="Q113" s="96" t="s">
        <v>301</v>
      </c>
      <c r="R113" s="96" t="s">
        <v>302</v>
      </c>
      <c r="S113" s="96" t="s">
        <v>303</v>
      </c>
      <c r="T113" s="97" t="s">
        <v>304</v>
      </c>
      <c r="U113" s="189"/>
      <c r="V113" s="189"/>
      <c r="W113" s="189"/>
      <c r="X113" s="189"/>
      <c r="Y113" s="189"/>
      <c r="Z113" s="189"/>
      <c r="AA113" s="189"/>
      <c r="AB113" s="189"/>
      <c r="AC113" s="189"/>
      <c r="AD113" s="189"/>
      <c r="AE113" s="189"/>
    </row>
    <row r="114" s="2" customFormat="1" ht="22.8" customHeight="1">
      <c r="A114" s="41"/>
      <c r="B114" s="42"/>
      <c r="C114" s="102" t="s">
        <v>305</v>
      </c>
      <c r="D114" s="43"/>
      <c r="E114" s="43"/>
      <c r="F114" s="43"/>
      <c r="G114" s="43"/>
      <c r="H114" s="43"/>
      <c r="I114" s="43"/>
      <c r="J114" s="195">
        <f>BK114</f>
        <v>0</v>
      </c>
      <c r="K114" s="43"/>
      <c r="L114" s="47"/>
      <c r="M114" s="98"/>
      <c r="N114" s="196"/>
      <c r="O114" s="99"/>
      <c r="P114" s="197">
        <f>P115+P599+P1086</f>
        <v>0</v>
      </c>
      <c r="Q114" s="99"/>
      <c r="R114" s="197">
        <f>R115+R599+R1086</f>
        <v>0</v>
      </c>
      <c r="S114" s="99"/>
      <c r="T114" s="198">
        <f>T115+T599+T1086</f>
        <v>0</v>
      </c>
      <c r="U114" s="41"/>
      <c r="V114" s="41"/>
      <c r="W114" s="41"/>
      <c r="X114" s="41"/>
      <c r="Y114" s="41"/>
      <c r="Z114" s="41"/>
      <c r="AA114" s="41"/>
      <c r="AB114" s="41"/>
      <c r="AC114" s="41"/>
      <c r="AD114" s="41"/>
      <c r="AE114" s="41"/>
      <c r="AT114" s="20" t="s">
        <v>75</v>
      </c>
      <c r="AU114" s="20" t="s">
        <v>290</v>
      </c>
      <c r="BK114" s="199">
        <f>BK115+BK599+BK1086</f>
        <v>0</v>
      </c>
    </row>
    <row r="115" s="12" customFormat="1" ht="25.92" customHeight="1">
      <c r="A115" s="12"/>
      <c r="B115" s="200"/>
      <c r="C115" s="201"/>
      <c r="D115" s="202" t="s">
        <v>75</v>
      </c>
      <c r="E115" s="203" t="s">
        <v>306</v>
      </c>
      <c r="F115" s="203" t="s">
        <v>307</v>
      </c>
      <c r="G115" s="201"/>
      <c r="H115" s="201"/>
      <c r="I115" s="204"/>
      <c r="J115" s="205">
        <f>BK115</f>
        <v>0</v>
      </c>
      <c r="K115" s="201"/>
      <c r="L115" s="206"/>
      <c r="M115" s="207"/>
      <c r="N115" s="208"/>
      <c r="O115" s="208"/>
      <c r="P115" s="209">
        <f>P116+P163+P319+P402+P414+P424+P504+P596</f>
        <v>0</v>
      </c>
      <c r="Q115" s="208"/>
      <c r="R115" s="209">
        <f>R116+R163+R319+R402+R414+R424+R504+R596</f>
        <v>0</v>
      </c>
      <c r="S115" s="208"/>
      <c r="T115" s="210">
        <f>T116+T163+T319+T402+T414+T424+T504+T596</f>
        <v>0</v>
      </c>
      <c r="U115" s="12"/>
      <c r="V115" s="12"/>
      <c r="W115" s="12"/>
      <c r="X115" s="12"/>
      <c r="Y115" s="12"/>
      <c r="Z115" s="12"/>
      <c r="AA115" s="12"/>
      <c r="AB115" s="12"/>
      <c r="AC115" s="12"/>
      <c r="AD115" s="12"/>
      <c r="AE115" s="12"/>
      <c r="AR115" s="211" t="s">
        <v>83</v>
      </c>
      <c r="AT115" s="212" t="s">
        <v>75</v>
      </c>
      <c r="AU115" s="212" t="s">
        <v>76</v>
      </c>
      <c r="AY115" s="211" t="s">
        <v>308</v>
      </c>
      <c r="BK115" s="213">
        <f>BK116+BK163+BK319+BK402+BK414+BK424+BK504+BK596</f>
        <v>0</v>
      </c>
    </row>
    <row r="116" s="12" customFormat="1" ht="22.8" customHeight="1">
      <c r="A116" s="12"/>
      <c r="B116" s="200"/>
      <c r="C116" s="201"/>
      <c r="D116" s="202" t="s">
        <v>75</v>
      </c>
      <c r="E116" s="214" t="s">
        <v>83</v>
      </c>
      <c r="F116" s="214" t="s">
        <v>309</v>
      </c>
      <c r="G116" s="201"/>
      <c r="H116" s="201"/>
      <c r="I116" s="204"/>
      <c r="J116" s="215">
        <f>BK116</f>
        <v>0</v>
      </c>
      <c r="K116" s="201"/>
      <c r="L116" s="206"/>
      <c r="M116" s="207"/>
      <c r="N116" s="208"/>
      <c r="O116" s="208"/>
      <c r="P116" s="209">
        <f>SUM(P117:P162)</f>
        <v>0</v>
      </c>
      <c r="Q116" s="208"/>
      <c r="R116" s="209">
        <f>SUM(R117:R162)</f>
        <v>0</v>
      </c>
      <c r="S116" s="208"/>
      <c r="T116" s="210">
        <f>SUM(T117:T162)</f>
        <v>0</v>
      </c>
      <c r="U116" s="12"/>
      <c r="V116" s="12"/>
      <c r="W116" s="12"/>
      <c r="X116" s="12"/>
      <c r="Y116" s="12"/>
      <c r="Z116" s="12"/>
      <c r="AA116" s="12"/>
      <c r="AB116" s="12"/>
      <c r="AC116" s="12"/>
      <c r="AD116" s="12"/>
      <c r="AE116" s="12"/>
      <c r="AR116" s="211" t="s">
        <v>83</v>
      </c>
      <c r="AT116" s="212" t="s">
        <v>75</v>
      </c>
      <c r="AU116" s="212" t="s">
        <v>83</v>
      </c>
      <c r="AY116" s="211" t="s">
        <v>308</v>
      </c>
      <c r="BK116" s="213">
        <f>SUM(BK117:BK162)</f>
        <v>0</v>
      </c>
    </row>
    <row r="117" s="2" customFormat="1" ht="21.75" customHeight="1">
      <c r="A117" s="41"/>
      <c r="B117" s="42"/>
      <c r="C117" s="216" t="s">
        <v>83</v>
      </c>
      <c r="D117" s="216" t="s">
        <v>310</v>
      </c>
      <c r="E117" s="217" t="s">
        <v>4899</v>
      </c>
      <c r="F117" s="218" t="s">
        <v>4900</v>
      </c>
      <c r="G117" s="219" t="s">
        <v>442</v>
      </c>
      <c r="H117" s="220">
        <v>40.143999999999998</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85</v>
      </c>
    </row>
    <row r="118" s="2" customFormat="1">
      <c r="A118" s="41"/>
      <c r="B118" s="42"/>
      <c r="C118" s="43"/>
      <c r="D118" s="229" t="s">
        <v>317</v>
      </c>
      <c r="E118" s="43"/>
      <c r="F118" s="230" t="s">
        <v>4901</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4" customFormat="1">
      <c r="A119" s="14"/>
      <c r="B119" s="249"/>
      <c r="C119" s="250"/>
      <c r="D119" s="236" t="s">
        <v>319</v>
      </c>
      <c r="E119" s="251" t="s">
        <v>19</v>
      </c>
      <c r="F119" s="252" t="s">
        <v>4902</v>
      </c>
      <c r="G119" s="250"/>
      <c r="H119" s="251" t="s">
        <v>19</v>
      </c>
      <c r="I119" s="253"/>
      <c r="J119" s="250"/>
      <c r="K119" s="250"/>
      <c r="L119" s="254"/>
      <c r="M119" s="255"/>
      <c r="N119" s="256"/>
      <c r="O119" s="256"/>
      <c r="P119" s="256"/>
      <c r="Q119" s="256"/>
      <c r="R119" s="256"/>
      <c r="S119" s="256"/>
      <c r="T119" s="257"/>
      <c r="U119" s="14"/>
      <c r="V119" s="14"/>
      <c r="W119" s="14"/>
      <c r="X119" s="14"/>
      <c r="Y119" s="14"/>
      <c r="Z119" s="14"/>
      <c r="AA119" s="14"/>
      <c r="AB119" s="14"/>
      <c r="AC119" s="14"/>
      <c r="AD119" s="14"/>
      <c r="AE119" s="14"/>
      <c r="AT119" s="258" t="s">
        <v>319</v>
      </c>
      <c r="AU119" s="258" t="s">
        <v>85</v>
      </c>
      <c r="AV119" s="14" t="s">
        <v>83</v>
      </c>
      <c r="AW119" s="14" t="s">
        <v>37</v>
      </c>
      <c r="AX119" s="14" t="s">
        <v>76</v>
      </c>
      <c r="AY119" s="258" t="s">
        <v>308</v>
      </c>
    </row>
    <row r="120" s="14" customFormat="1">
      <c r="A120" s="14"/>
      <c r="B120" s="249"/>
      <c r="C120" s="250"/>
      <c r="D120" s="236" t="s">
        <v>319</v>
      </c>
      <c r="E120" s="251" t="s">
        <v>19</v>
      </c>
      <c r="F120" s="252" t="s">
        <v>4903</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3" customFormat="1">
      <c r="A121" s="13"/>
      <c r="B121" s="234"/>
      <c r="C121" s="235"/>
      <c r="D121" s="236" t="s">
        <v>319</v>
      </c>
      <c r="E121" s="237" t="s">
        <v>19</v>
      </c>
      <c r="F121" s="238" t="s">
        <v>4904</v>
      </c>
      <c r="G121" s="235"/>
      <c r="H121" s="239">
        <v>40.143999999999998</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5" customFormat="1">
      <c r="A122" s="15"/>
      <c r="B122" s="259"/>
      <c r="C122" s="260"/>
      <c r="D122" s="236" t="s">
        <v>319</v>
      </c>
      <c r="E122" s="261" t="s">
        <v>19</v>
      </c>
      <c r="F122" s="262" t="s">
        <v>448</v>
      </c>
      <c r="G122" s="260"/>
      <c r="H122" s="263">
        <v>40.143999999999998</v>
      </c>
      <c r="I122" s="264"/>
      <c r="J122" s="260"/>
      <c r="K122" s="260"/>
      <c r="L122" s="265"/>
      <c r="M122" s="266"/>
      <c r="N122" s="267"/>
      <c r="O122" s="267"/>
      <c r="P122" s="267"/>
      <c r="Q122" s="267"/>
      <c r="R122" s="267"/>
      <c r="S122" s="267"/>
      <c r="T122" s="268"/>
      <c r="U122" s="15"/>
      <c r="V122" s="15"/>
      <c r="W122" s="15"/>
      <c r="X122" s="15"/>
      <c r="Y122" s="15"/>
      <c r="Z122" s="15"/>
      <c r="AA122" s="15"/>
      <c r="AB122" s="15"/>
      <c r="AC122" s="15"/>
      <c r="AD122" s="15"/>
      <c r="AE122" s="15"/>
      <c r="AT122" s="269" t="s">
        <v>319</v>
      </c>
      <c r="AU122" s="269" t="s">
        <v>85</v>
      </c>
      <c r="AV122" s="15" t="s">
        <v>315</v>
      </c>
      <c r="AW122" s="15" t="s">
        <v>37</v>
      </c>
      <c r="AX122" s="15" t="s">
        <v>83</v>
      </c>
      <c r="AY122" s="269" t="s">
        <v>308</v>
      </c>
    </row>
    <row r="123" s="2" customFormat="1" ht="21.75" customHeight="1">
      <c r="A123" s="41"/>
      <c r="B123" s="42"/>
      <c r="C123" s="216" t="s">
        <v>85</v>
      </c>
      <c r="D123" s="216" t="s">
        <v>310</v>
      </c>
      <c r="E123" s="217" t="s">
        <v>4905</v>
      </c>
      <c r="F123" s="218" t="s">
        <v>4906</v>
      </c>
      <c r="G123" s="219" t="s">
        <v>442</v>
      </c>
      <c r="H123" s="220">
        <v>55.981000000000002</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315</v>
      </c>
    </row>
    <row r="124" s="2" customFormat="1">
      <c r="A124" s="41"/>
      <c r="B124" s="42"/>
      <c r="C124" s="43"/>
      <c r="D124" s="229" t="s">
        <v>317</v>
      </c>
      <c r="E124" s="43"/>
      <c r="F124" s="230" t="s">
        <v>4907</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4" customFormat="1">
      <c r="A125" s="14"/>
      <c r="B125" s="249"/>
      <c r="C125" s="250"/>
      <c r="D125" s="236" t="s">
        <v>319</v>
      </c>
      <c r="E125" s="251" t="s">
        <v>19</v>
      </c>
      <c r="F125" s="252" t="s">
        <v>4908</v>
      </c>
      <c r="G125" s="250"/>
      <c r="H125" s="251" t="s">
        <v>19</v>
      </c>
      <c r="I125" s="253"/>
      <c r="J125" s="250"/>
      <c r="K125" s="250"/>
      <c r="L125" s="254"/>
      <c r="M125" s="255"/>
      <c r="N125" s="256"/>
      <c r="O125" s="256"/>
      <c r="P125" s="256"/>
      <c r="Q125" s="256"/>
      <c r="R125" s="256"/>
      <c r="S125" s="256"/>
      <c r="T125" s="257"/>
      <c r="U125" s="14"/>
      <c r="V125" s="14"/>
      <c r="W125" s="14"/>
      <c r="X125" s="14"/>
      <c r="Y125" s="14"/>
      <c r="Z125" s="14"/>
      <c r="AA125" s="14"/>
      <c r="AB125" s="14"/>
      <c r="AC125" s="14"/>
      <c r="AD125" s="14"/>
      <c r="AE125" s="14"/>
      <c r="AT125" s="258" t="s">
        <v>319</v>
      </c>
      <c r="AU125" s="258" t="s">
        <v>85</v>
      </c>
      <c r="AV125" s="14" t="s">
        <v>83</v>
      </c>
      <c r="AW125" s="14" t="s">
        <v>37</v>
      </c>
      <c r="AX125" s="14" t="s">
        <v>76</v>
      </c>
      <c r="AY125" s="258" t="s">
        <v>308</v>
      </c>
    </row>
    <row r="126" s="14" customFormat="1">
      <c r="A126" s="14"/>
      <c r="B126" s="249"/>
      <c r="C126" s="250"/>
      <c r="D126" s="236" t="s">
        <v>319</v>
      </c>
      <c r="E126" s="251" t="s">
        <v>19</v>
      </c>
      <c r="F126" s="252" t="s">
        <v>4909</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4" customFormat="1">
      <c r="A127" s="14"/>
      <c r="B127" s="249"/>
      <c r="C127" s="250"/>
      <c r="D127" s="236" t="s">
        <v>319</v>
      </c>
      <c r="E127" s="251" t="s">
        <v>19</v>
      </c>
      <c r="F127" s="252" t="s">
        <v>4910</v>
      </c>
      <c r="G127" s="250"/>
      <c r="H127" s="251" t="s">
        <v>19</v>
      </c>
      <c r="I127" s="253"/>
      <c r="J127" s="250"/>
      <c r="K127" s="250"/>
      <c r="L127" s="254"/>
      <c r="M127" s="255"/>
      <c r="N127" s="256"/>
      <c r="O127" s="256"/>
      <c r="P127" s="256"/>
      <c r="Q127" s="256"/>
      <c r="R127" s="256"/>
      <c r="S127" s="256"/>
      <c r="T127" s="257"/>
      <c r="U127" s="14"/>
      <c r="V127" s="14"/>
      <c r="W127" s="14"/>
      <c r="X127" s="14"/>
      <c r="Y127" s="14"/>
      <c r="Z127" s="14"/>
      <c r="AA127" s="14"/>
      <c r="AB127" s="14"/>
      <c r="AC127" s="14"/>
      <c r="AD127" s="14"/>
      <c r="AE127" s="14"/>
      <c r="AT127" s="258" t="s">
        <v>319</v>
      </c>
      <c r="AU127" s="258" t="s">
        <v>85</v>
      </c>
      <c r="AV127" s="14" t="s">
        <v>83</v>
      </c>
      <c r="AW127" s="14" t="s">
        <v>37</v>
      </c>
      <c r="AX127" s="14" t="s">
        <v>76</v>
      </c>
      <c r="AY127" s="258" t="s">
        <v>308</v>
      </c>
    </row>
    <row r="128" s="13" customFormat="1">
      <c r="A128" s="13"/>
      <c r="B128" s="234"/>
      <c r="C128" s="235"/>
      <c r="D128" s="236" t="s">
        <v>319</v>
      </c>
      <c r="E128" s="237" t="s">
        <v>19</v>
      </c>
      <c r="F128" s="238" t="s">
        <v>4911</v>
      </c>
      <c r="G128" s="235"/>
      <c r="H128" s="239">
        <v>17.693000000000001</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4" customFormat="1">
      <c r="A129" s="14"/>
      <c r="B129" s="249"/>
      <c r="C129" s="250"/>
      <c r="D129" s="236" t="s">
        <v>319</v>
      </c>
      <c r="E129" s="251" t="s">
        <v>19</v>
      </c>
      <c r="F129" s="252" t="s">
        <v>4912</v>
      </c>
      <c r="G129" s="250"/>
      <c r="H129" s="251" t="s">
        <v>19</v>
      </c>
      <c r="I129" s="253"/>
      <c r="J129" s="250"/>
      <c r="K129" s="250"/>
      <c r="L129" s="254"/>
      <c r="M129" s="255"/>
      <c r="N129" s="256"/>
      <c r="O129" s="256"/>
      <c r="P129" s="256"/>
      <c r="Q129" s="256"/>
      <c r="R129" s="256"/>
      <c r="S129" s="256"/>
      <c r="T129" s="257"/>
      <c r="U129" s="14"/>
      <c r="V129" s="14"/>
      <c r="W129" s="14"/>
      <c r="X129" s="14"/>
      <c r="Y129" s="14"/>
      <c r="Z129" s="14"/>
      <c r="AA129" s="14"/>
      <c r="AB129" s="14"/>
      <c r="AC129" s="14"/>
      <c r="AD129" s="14"/>
      <c r="AE129" s="14"/>
      <c r="AT129" s="258" t="s">
        <v>319</v>
      </c>
      <c r="AU129" s="258" t="s">
        <v>85</v>
      </c>
      <c r="AV129" s="14" t="s">
        <v>83</v>
      </c>
      <c r="AW129" s="14" t="s">
        <v>37</v>
      </c>
      <c r="AX129" s="14" t="s">
        <v>76</v>
      </c>
      <c r="AY129" s="258" t="s">
        <v>308</v>
      </c>
    </row>
    <row r="130" s="13" customFormat="1">
      <c r="A130" s="13"/>
      <c r="B130" s="234"/>
      <c r="C130" s="235"/>
      <c r="D130" s="236" t="s">
        <v>319</v>
      </c>
      <c r="E130" s="237" t="s">
        <v>19</v>
      </c>
      <c r="F130" s="238" t="s">
        <v>4913</v>
      </c>
      <c r="G130" s="235"/>
      <c r="H130" s="239">
        <v>2.2629999999999999</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4" customFormat="1">
      <c r="A131" s="14"/>
      <c r="B131" s="249"/>
      <c r="C131" s="250"/>
      <c r="D131" s="236" t="s">
        <v>319</v>
      </c>
      <c r="E131" s="251" t="s">
        <v>19</v>
      </c>
      <c r="F131" s="252" t="s">
        <v>4914</v>
      </c>
      <c r="G131" s="250"/>
      <c r="H131" s="251" t="s">
        <v>19</v>
      </c>
      <c r="I131" s="253"/>
      <c r="J131" s="250"/>
      <c r="K131" s="250"/>
      <c r="L131" s="254"/>
      <c r="M131" s="255"/>
      <c r="N131" s="256"/>
      <c r="O131" s="256"/>
      <c r="P131" s="256"/>
      <c r="Q131" s="256"/>
      <c r="R131" s="256"/>
      <c r="S131" s="256"/>
      <c r="T131" s="257"/>
      <c r="U131" s="14"/>
      <c r="V131" s="14"/>
      <c r="W131" s="14"/>
      <c r="X131" s="14"/>
      <c r="Y131" s="14"/>
      <c r="Z131" s="14"/>
      <c r="AA131" s="14"/>
      <c r="AB131" s="14"/>
      <c r="AC131" s="14"/>
      <c r="AD131" s="14"/>
      <c r="AE131" s="14"/>
      <c r="AT131" s="258" t="s">
        <v>319</v>
      </c>
      <c r="AU131" s="258" t="s">
        <v>85</v>
      </c>
      <c r="AV131" s="14" t="s">
        <v>83</v>
      </c>
      <c r="AW131" s="14" t="s">
        <v>37</v>
      </c>
      <c r="AX131" s="14" t="s">
        <v>76</v>
      </c>
      <c r="AY131" s="258" t="s">
        <v>308</v>
      </c>
    </row>
    <row r="132" s="14" customFormat="1">
      <c r="A132" s="14"/>
      <c r="B132" s="249"/>
      <c r="C132" s="250"/>
      <c r="D132" s="236" t="s">
        <v>319</v>
      </c>
      <c r="E132" s="251" t="s">
        <v>19</v>
      </c>
      <c r="F132" s="252" t="s">
        <v>4915</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13" customFormat="1">
      <c r="A133" s="13"/>
      <c r="B133" s="234"/>
      <c r="C133" s="235"/>
      <c r="D133" s="236" t="s">
        <v>319</v>
      </c>
      <c r="E133" s="237" t="s">
        <v>19</v>
      </c>
      <c r="F133" s="238" t="s">
        <v>4916</v>
      </c>
      <c r="G133" s="235"/>
      <c r="H133" s="239">
        <v>0.56999999999999995</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3" customFormat="1">
      <c r="A134" s="13"/>
      <c r="B134" s="234"/>
      <c r="C134" s="235"/>
      <c r="D134" s="236" t="s">
        <v>319</v>
      </c>
      <c r="E134" s="237" t="s">
        <v>19</v>
      </c>
      <c r="F134" s="238" t="s">
        <v>4917</v>
      </c>
      <c r="G134" s="235"/>
      <c r="H134" s="239">
        <v>0.92300000000000004</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76</v>
      </c>
      <c r="AY134" s="245" t="s">
        <v>308</v>
      </c>
    </row>
    <row r="135" s="13" customFormat="1">
      <c r="A135" s="13"/>
      <c r="B135" s="234"/>
      <c r="C135" s="235"/>
      <c r="D135" s="236" t="s">
        <v>319</v>
      </c>
      <c r="E135" s="237" t="s">
        <v>19</v>
      </c>
      <c r="F135" s="238" t="s">
        <v>4918</v>
      </c>
      <c r="G135" s="235"/>
      <c r="H135" s="239">
        <v>1.024</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4919</v>
      </c>
      <c r="G136" s="235"/>
      <c r="H136" s="239">
        <v>2.5939999999999999</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4920</v>
      </c>
      <c r="G137" s="235"/>
      <c r="H137" s="239">
        <v>2.1299999999999999</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4" customFormat="1">
      <c r="A138" s="14"/>
      <c r="B138" s="249"/>
      <c r="C138" s="250"/>
      <c r="D138" s="236" t="s">
        <v>319</v>
      </c>
      <c r="E138" s="251" t="s">
        <v>19</v>
      </c>
      <c r="F138" s="252" t="s">
        <v>4921</v>
      </c>
      <c r="G138" s="250"/>
      <c r="H138" s="251" t="s">
        <v>19</v>
      </c>
      <c r="I138" s="253"/>
      <c r="J138" s="250"/>
      <c r="K138" s="250"/>
      <c r="L138" s="254"/>
      <c r="M138" s="255"/>
      <c r="N138" s="256"/>
      <c r="O138" s="256"/>
      <c r="P138" s="256"/>
      <c r="Q138" s="256"/>
      <c r="R138" s="256"/>
      <c r="S138" s="256"/>
      <c r="T138" s="257"/>
      <c r="U138" s="14"/>
      <c r="V138" s="14"/>
      <c r="W138" s="14"/>
      <c r="X138" s="14"/>
      <c r="Y138" s="14"/>
      <c r="Z138" s="14"/>
      <c r="AA138" s="14"/>
      <c r="AB138" s="14"/>
      <c r="AC138" s="14"/>
      <c r="AD138" s="14"/>
      <c r="AE138" s="14"/>
      <c r="AT138" s="258" t="s">
        <v>319</v>
      </c>
      <c r="AU138" s="258" t="s">
        <v>85</v>
      </c>
      <c r="AV138" s="14" t="s">
        <v>83</v>
      </c>
      <c r="AW138" s="14" t="s">
        <v>37</v>
      </c>
      <c r="AX138" s="14" t="s">
        <v>76</v>
      </c>
      <c r="AY138" s="258" t="s">
        <v>308</v>
      </c>
    </row>
    <row r="139" s="14" customFormat="1">
      <c r="A139" s="14"/>
      <c r="B139" s="249"/>
      <c r="C139" s="250"/>
      <c r="D139" s="236" t="s">
        <v>319</v>
      </c>
      <c r="E139" s="251" t="s">
        <v>19</v>
      </c>
      <c r="F139" s="252" t="s">
        <v>4922</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3" customFormat="1">
      <c r="A140" s="13"/>
      <c r="B140" s="234"/>
      <c r="C140" s="235"/>
      <c r="D140" s="236" t="s">
        <v>319</v>
      </c>
      <c r="E140" s="237" t="s">
        <v>19</v>
      </c>
      <c r="F140" s="238" t="s">
        <v>4923</v>
      </c>
      <c r="G140" s="235"/>
      <c r="H140" s="239">
        <v>12.667</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3" customFormat="1">
      <c r="A141" s="13"/>
      <c r="B141" s="234"/>
      <c r="C141" s="235"/>
      <c r="D141" s="236" t="s">
        <v>319</v>
      </c>
      <c r="E141" s="237" t="s">
        <v>19</v>
      </c>
      <c r="F141" s="238" t="s">
        <v>4924</v>
      </c>
      <c r="G141" s="235"/>
      <c r="H141" s="239">
        <v>1.617</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4925</v>
      </c>
      <c r="G142" s="235"/>
      <c r="H142" s="239">
        <v>1.5329999999999999</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3" customFormat="1">
      <c r="A143" s="13"/>
      <c r="B143" s="234"/>
      <c r="C143" s="235"/>
      <c r="D143" s="236" t="s">
        <v>319</v>
      </c>
      <c r="E143" s="237" t="s">
        <v>19</v>
      </c>
      <c r="F143" s="238" t="s">
        <v>4926</v>
      </c>
      <c r="G143" s="235"/>
      <c r="H143" s="239">
        <v>4.7789999999999999</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4927</v>
      </c>
      <c r="G144" s="235"/>
      <c r="H144" s="239">
        <v>2.0249999999999999</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4928</v>
      </c>
      <c r="G145" s="235"/>
      <c r="H145" s="239">
        <v>1.7549999999999999</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4929</v>
      </c>
      <c r="G146" s="235"/>
      <c r="H146" s="239">
        <v>3.6000000000000001</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4930</v>
      </c>
      <c r="G147" s="235"/>
      <c r="H147" s="239">
        <v>0.80800000000000005</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5" customFormat="1">
      <c r="A148" s="15"/>
      <c r="B148" s="259"/>
      <c r="C148" s="260"/>
      <c r="D148" s="236" t="s">
        <v>319</v>
      </c>
      <c r="E148" s="261" t="s">
        <v>19</v>
      </c>
      <c r="F148" s="262" t="s">
        <v>448</v>
      </c>
      <c r="G148" s="260"/>
      <c r="H148" s="263">
        <v>55.981000000000009</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319</v>
      </c>
      <c r="AU148" s="269" t="s">
        <v>85</v>
      </c>
      <c r="AV148" s="15" t="s">
        <v>315</v>
      </c>
      <c r="AW148" s="15" t="s">
        <v>37</v>
      </c>
      <c r="AX148" s="15" t="s">
        <v>83</v>
      </c>
      <c r="AY148" s="269" t="s">
        <v>308</v>
      </c>
    </row>
    <row r="149" s="2" customFormat="1" ht="21.75" customHeight="1">
      <c r="A149" s="41"/>
      <c r="B149" s="42"/>
      <c r="C149" s="216" t="s">
        <v>150</v>
      </c>
      <c r="D149" s="216" t="s">
        <v>310</v>
      </c>
      <c r="E149" s="217" t="s">
        <v>653</v>
      </c>
      <c r="F149" s="218" t="s">
        <v>654</v>
      </c>
      <c r="G149" s="219" t="s">
        <v>442</v>
      </c>
      <c r="H149" s="220">
        <v>96.125</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342</v>
      </c>
    </row>
    <row r="150" s="2" customFormat="1">
      <c r="A150" s="41"/>
      <c r="B150" s="42"/>
      <c r="C150" s="43"/>
      <c r="D150" s="229" t="s">
        <v>317</v>
      </c>
      <c r="E150" s="43"/>
      <c r="F150" s="230" t="s">
        <v>655</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3" customFormat="1">
      <c r="A151" s="13"/>
      <c r="B151" s="234"/>
      <c r="C151" s="235"/>
      <c r="D151" s="236" t="s">
        <v>319</v>
      </c>
      <c r="E151" s="237" t="s">
        <v>19</v>
      </c>
      <c r="F151" s="238" t="s">
        <v>4931</v>
      </c>
      <c r="G151" s="235"/>
      <c r="H151" s="239">
        <v>96.125</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5" customFormat="1">
      <c r="A152" s="15"/>
      <c r="B152" s="259"/>
      <c r="C152" s="260"/>
      <c r="D152" s="236" t="s">
        <v>319</v>
      </c>
      <c r="E152" s="261" t="s">
        <v>19</v>
      </c>
      <c r="F152" s="262" t="s">
        <v>448</v>
      </c>
      <c r="G152" s="260"/>
      <c r="H152" s="263">
        <v>96.125</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319</v>
      </c>
      <c r="AU152" s="269" t="s">
        <v>85</v>
      </c>
      <c r="AV152" s="15" t="s">
        <v>315</v>
      </c>
      <c r="AW152" s="15" t="s">
        <v>37</v>
      </c>
      <c r="AX152" s="15" t="s">
        <v>83</v>
      </c>
      <c r="AY152" s="269" t="s">
        <v>308</v>
      </c>
    </row>
    <row r="153" s="2" customFormat="1" ht="24.15" customHeight="1">
      <c r="A153" s="41"/>
      <c r="B153" s="42"/>
      <c r="C153" s="216" t="s">
        <v>315</v>
      </c>
      <c r="D153" s="216" t="s">
        <v>310</v>
      </c>
      <c r="E153" s="217" t="s">
        <v>656</v>
      </c>
      <c r="F153" s="218" t="s">
        <v>657</v>
      </c>
      <c r="G153" s="219" t="s">
        <v>442</v>
      </c>
      <c r="H153" s="220">
        <v>192.25</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352</v>
      </c>
    </row>
    <row r="154" s="2" customFormat="1">
      <c r="A154" s="41"/>
      <c r="B154" s="42"/>
      <c r="C154" s="43"/>
      <c r="D154" s="229" t="s">
        <v>317</v>
      </c>
      <c r="E154" s="43"/>
      <c r="F154" s="230" t="s">
        <v>658</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4932</v>
      </c>
      <c r="G155" s="235"/>
      <c r="H155" s="239">
        <v>192.25</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5" customFormat="1">
      <c r="A156" s="15"/>
      <c r="B156" s="259"/>
      <c r="C156" s="260"/>
      <c r="D156" s="236" t="s">
        <v>319</v>
      </c>
      <c r="E156" s="261" t="s">
        <v>19</v>
      </c>
      <c r="F156" s="262" t="s">
        <v>448</v>
      </c>
      <c r="G156" s="260"/>
      <c r="H156" s="263">
        <v>192.25</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319</v>
      </c>
      <c r="AU156" s="269" t="s">
        <v>85</v>
      </c>
      <c r="AV156" s="15" t="s">
        <v>315</v>
      </c>
      <c r="AW156" s="15" t="s">
        <v>37</v>
      </c>
      <c r="AX156" s="15" t="s">
        <v>83</v>
      </c>
      <c r="AY156" s="269" t="s">
        <v>308</v>
      </c>
    </row>
    <row r="157" s="2" customFormat="1" ht="16.5" customHeight="1">
      <c r="A157" s="41"/>
      <c r="B157" s="42"/>
      <c r="C157" s="216" t="s">
        <v>336</v>
      </c>
      <c r="D157" s="216" t="s">
        <v>310</v>
      </c>
      <c r="E157" s="217" t="s">
        <v>663</v>
      </c>
      <c r="F157" s="218" t="s">
        <v>664</v>
      </c>
      <c r="G157" s="219" t="s">
        <v>442</v>
      </c>
      <c r="H157" s="220">
        <v>96.125</v>
      </c>
      <c r="I157" s="221"/>
      <c r="J157" s="222">
        <f>ROUND(I157*H157,2)</f>
        <v>0</v>
      </c>
      <c r="K157" s="218" t="s">
        <v>314</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315</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362</v>
      </c>
    </row>
    <row r="158" s="2" customFormat="1">
      <c r="A158" s="41"/>
      <c r="B158" s="42"/>
      <c r="C158" s="43"/>
      <c r="D158" s="229" t="s">
        <v>317</v>
      </c>
      <c r="E158" s="43"/>
      <c r="F158" s="230" t="s">
        <v>665</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2" customFormat="1" ht="16.5" customHeight="1">
      <c r="A159" s="41"/>
      <c r="B159" s="42"/>
      <c r="C159" s="216" t="s">
        <v>342</v>
      </c>
      <c r="D159" s="216" t="s">
        <v>310</v>
      </c>
      <c r="E159" s="217" t="s">
        <v>666</v>
      </c>
      <c r="F159" s="218" t="s">
        <v>667</v>
      </c>
      <c r="G159" s="219" t="s">
        <v>493</v>
      </c>
      <c r="H159" s="220">
        <v>192.25</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8</v>
      </c>
    </row>
    <row r="160" s="2" customFormat="1">
      <c r="A160" s="41"/>
      <c r="B160" s="42"/>
      <c r="C160" s="43"/>
      <c r="D160" s="229" t="s">
        <v>317</v>
      </c>
      <c r="E160" s="43"/>
      <c r="F160" s="230" t="s">
        <v>668</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13" customFormat="1">
      <c r="A161" s="13"/>
      <c r="B161" s="234"/>
      <c r="C161" s="235"/>
      <c r="D161" s="236" t="s">
        <v>319</v>
      </c>
      <c r="E161" s="237" t="s">
        <v>19</v>
      </c>
      <c r="F161" s="238" t="s">
        <v>4932</v>
      </c>
      <c r="G161" s="235"/>
      <c r="H161" s="239">
        <v>192.25</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5" customFormat="1">
      <c r="A162" s="15"/>
      <c r="B162" s="259"/>
      <c r="C162" s="260"/>
      <c r="D162" s="236" t="s">
        <v>319</v>
      </c>
      <c r="E162" s="261" t="s">
        <v>19</v>
      </c>
      <c r="F162" s="262" t="s">
        <v>448</v>
      </c>
      <c r="G162" s="260"/>
      <c r="H162" s="263">
        <v>192.25</v>
      </c>
      <c r="I162" s="264"/>
      <c r="J162" s="260"/>
      <c r="K162" s="260"/>
      <c r="L162" s="265"/>
      <c r="M162" s="266"/>
      <c r="N162" s="267"/>
      <c r="O162" s="267"/>
      <c r="P162" s="267"/>
      <c r="Q162" s="267"/>
      <c r="R162" s="267"/>
      <c r="S162" s="267"/>
      <c r="T162" s="268"/>
      <c r="U162" s="15"/>
      <c r="V162" s="15"/>
      <c r="W162" s="15"/>
      <c r="X162" s="15"/>
      <c r="Y162" s="15"/>
      <c r="Z162" s="15"/>
      <c r="AA162" s="15"/>
      <c r="AB162" s="15"/>
      <c r="AC162" s="15"/>
      <c r="AD162" s="15"/>
      <c r="AE162" s="15"/>
      <c r="AT162" s="269" t="s">
        <v>319</v>
      </c>
      <c r="AU162" s="269" t="s">
        <v>85</v>
      </c>
      <c r="AV162" s="15" t="s">
        <v>315</v>
      </c>
      <c r="AW162" s="15" t="s">
        <v>37</v>
      </c>
      <c r="AX162" s="15" t="s">
        <v>83</v>
      </c>
      <c r="AY162" s="269" t="s">
        <v>308</v>
      </c>
    </row>
    <row r="163" s="12" customFormat="1" ht="22.8" customHeight="1">
      <c r="A163" s="12"/>
      <c r="B163" s="200"/>
      <c r="C163" s="201"/>
      <c r="D163" s="202" t="s">
        <v>75</v>
      </c>
      <c r="E163" s="214" t="s">
        <v>85</v>
      </c>
      <c r="F163" s="214" t="s">
        <v>1269</v>
      </c>
      <c r="G163" s="201"/>
      <c r="H163" s="201"/>
      <c r="I163" s="204"/>
      <c r="J163" s="215">
        <f>BK163</f>
        <v>0</v>
      </c>
      <c r="K163" s="201"/>
      <c r="L163" s="206"/>
      <c r="M163" s="207"/>
      <c r="N163" s="208"/>
      <c r="O163" s="208"/>
      <c r="P163" s="209">
        <f>SUM(P164:P318)</f>
        <v>0</v>
      </c>
      <c r="Q163" s="208"/>
      <c r="R163" s="209">
        <f>SUM(R164:R318)</f>
        <v>0</v>
      </c>
      <c r="S163" s="208"/>
      <c r="T163" s="210">
        <f>SUM(T164:T318)</f>
        <v>0</v>
      </c>
      <c r="U163" s="12"/>
      <c r="V163" s="12"/>
      <c r="W163" s="12"/>
      <c r="X163" s="12"/>
      <c r="Y163" s="12"/>
      <c r="Z163" s="12"/>
      <c r="AA163" s="12"/>
      <c r="AB163" s="12"/>
      <c r="AC163" s="12"/>
      <c r="AD163" s="12"/>
      <c r="AE163" s="12"/>
      <c r="AR163" s="211" t="s">
        <v>83</v>
      </c>
      <c r="AT163" s="212" t="s">
        <v>75</v>
      </c>
      <c r="AU163" s="212" t="s">
        <v>83</v>
      </c>
      <c r="AY163" s="211" t="s">
        <v>308</v>
      </c>
      <c r="BK163" s="213">
        <f>SUM(BK164:BK318)</f>
        <v>0</v>
      </c>
    </row>
    <row r="164" s="2" customFormat="1" ht="16.5" customHeight="1">
      <c r="A164" s="41"/>
      <c r="B164" s="42"/>
      <c r="C164" s="216" t="s">
        <v>347</v>
      </c>
      <c r="D164" s="216" t="s">
        <v>310</v>
      </c>
      <c r="E164" s="217" t="s">
        <v>4933</v>
      </c>
      <c r="F164" s="218" t="s">
        <v>4934</v>
      </c>
      <c r="G164" s="219" t="s">
        <v>313</v>
      </c>
      <c r="H164" s="220">
        <v>200.72</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381</v>
      </c>
    </row>
    <row r="165" s="2" customFormat="1">
      <c r="A165" s="41"/>
      <c r="B165" s="42"/>
      <c r="C165" s="43"/>
      <c r="D165" s="229" t="s">
        <v>317</v>
      </c>
      <c r="E165" s="43"/>
      <c r="F165" s="230" t="s">
        <v>4935</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4" customFormat="1">
      <c r="A166" s="14"/>
      <c r="B166" s="249"/>
      <c r="C166" s="250"/>
      <c r="D166" s="236" t="s">
        <v>319</v>
      </c>
      <c r="E166" s="251" t="s">
        <v>19</v>
      </c>
      <c r="F166" s="252" t="s">
        <v>4902</v>
      </c>
      <c r="G166" s="250"/>
      <c r="H166" s="251" t="s">
        <v>19</v>
      </c>
      <c r="I166" s="253"/>
      <c r="J166" s="250"/>
      <c r="K166" s="250"/>
      <c r="L166" s="254"/>
      <c r="M166" s="255"/>
      <c r="N166" s="256"/>
      <c r="O166" s="256"/>
      <c r="P166" s="256"/>
      <c r="Q166" s="256"/>
      <c r="R166" s="256"/>
      <c r="S166" s="256"/>
      <c r="T166" s="257"/>
      <c r="U166" s="14"/>
      <c r="V166" s="14"/>
      <c r="W166" s="14"/>
      <c r="X166" s="14"/>
      <c r="Y166" s="14"/>
      <c r="Z166" s="14"/>
      <c r="AA166" s="14"/>
      <c r="AB166" s="14"/>
      <c r="AC166" s="14"/>
      <c r="AD166" s="14"/>
      <c r="AE166" s="14"/>
      <c r="AT166" s="258" t="s">
        <v>319</v>
      </c>
      <c r="AU166" s="258" t="s">
        <v>85</v>
      </c>
      <c r="AV166" s="14" t="s">
        <v>83</v>
      </c>
      <c r="AW166" s="14" t="s">
        <v>37</v>
      </c>
      <c r="AX166" s="14" t="s">
        <v>76</v>
      </c>
      <c r="AY166" s="258" t="s">
        <v>308</v>
      </c>
    </row>
    <row r="167" s="14" customFormat="1">
      <c r="A167" s="14"/>
      <c r="B167" s="249"/>
      <c r="C167" s="250"/>
      <c r="D167" s="236" t="s">
        <v>319</v>
      </c>
      <c r="E167" s="251" t="s">
        <v>19</v>
      </c>
      <c r="F167" s="252" t="s">
        <v>4936</v>
      </c>
      <c r="G167" s="250"/>
      <c r="H167" s="251" t="s">
        <v>19</v>
      </c>
      <c r="I167" s="253"/>
      <c r="J167" s="250"/>
      <c r="K167" s="250"/>
      <c r="L167" s="254"/>
      <c r="M167" s="255"/>
      <c r="N167" s="256"/>
      <c r="O167" s="256"/>
      <c r="P167" s="256"/>
      <c r="Q167" s="256"/>
      <c r="R167" s="256"/>
      <c r="S167" s="256"/>
      <c r="T167" s="257"/>
      <c r="U167" s="14"/>
      <c r="V167" s="14"/>
      <c r="W167" s="14"/>
      <c r="X167" s="14"/>
      <c r="Y167" s="14"/>
      <c r="Z167" s="14"/>
      <c r="AA167" s="14"/>
      <c r="AB167" s="14"/>
      <c r="AC167" s="14"/>
      <c r="AD167" s="14"/>
      <c r="AE167" s="14"/>
      <c r="AT167" s="258" t="s">
        <v>319</v>
      </c>
      <c r="AU167" s="258" t="s">
        <v>85</v>
      </c>
      <c r="AV167" s="14" t="s">
        <v>83</v>
      </c>
      <c r="AW167" s="14" t="s">
        <v>37</v>
      </c>
      <c r="AX167" s="14" t="s">
        <v>76</v>
      </c>
      <c r="AY167" s="258" t="s">
        <v>308</v>
      </c>
    </row>
    <row r="168" s="13" customFormat="1">
      <c r="A168" s="13"/>
      <c r="B168" s="234"/>
      <c r="C168" s="235"/>
      <c r="D168" s="236" t="s">
        <v>319</v>
      </c>
      <c r="E168" s="237" t="s">
        <v>19</v>
      </c>
      <c r="F168" s="238" t="s">
        <v>4937</v>
      </c>
      <c r="G168" s="235"/>
      <c r="H168" s="239">
        <v>200.72</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76</v>
      </c>
      <c r="AY168" s="245" t="s">
        <v>308</v>
      </c>
    </row>
    <row r="169" s="15" customFormat="1">
      <c r="A169" s="15"/>
      <c r="B169" s="259"/>
      <c r="C169" s="260"/>
      <c r="D169" s="236" t="s">
        <v>319</v>
      </c>
      <c r="E169" s="261" t="s">
        <v>19</v>
      </c>
      <c r="F169" s="262" t="s">
        <v>448</v>
      </c>
      <c r="G169" s="260"/>
      <c r="H169" s="263">
        <v>200.72</v>
      </c>
      <c r="I169" s="264"/>
      <c r="J169" s="260"/>
      <c r="K169" s="260"/>
      <c r="L169" s="265"/>
      <c r="M169" s="266"/>
      <c r="N169" s="267"/>
      <c r="O169" s="267"/>
      <c r="P169" s="267"/>
      <c r="Q169" s="267"/>
      <c r="R169" s="267"/>
      <c r="S169" s="267"/>
      <c r="T169" s="268"/>
      <c r="U169" s="15"/>
      <c r="V169" s="15"/>
      <c r="W169" s="15"/>
      <c r="X169" s="15"/>
      <c r="Y169" s="15"/>
      <c r="Z169" s="15"/>
      <c r="AA169" s="15"/>
      <c r="AB169" s="15"/>
      <c r="AC169" s="15"/>
      <c r="AD169" s="15"/>
      <c r="AE169" s="15"/>
      <c r="AT169" s="269" t="s">
        <v>319</v>
      </c>
      <c r="AU169" s="269" t="s">
        <v>85</v>
      </c>
      <c r="AV169" s="15" t="s">
        <v>315</v>
      </c>
      <c r="AW169" s="15" t="s">
        <v>37</v>
      </c>
      <c r="AX169" s="15" t="s">
        <v>83</v>
      </c>
      <c r="AY169" s="269" t="s">
        <v>308</v>
      </c>
    </row>
    <row r="170" s="2" customFormat="1" ht="16.5" customHeight="1">
      <c r="A170" s="41"/>
      <c r="B170" s="42"/>
      <c r="C170" s="280" t="s">
        <v>352</v>
      </c>
      <c r="D170" s="280" t="s">
        <v>1137</v>
      </c>
      <c r="E170" s="281" t="s">
        <v>4938</v>
      </c>
      <c r="F170" s="282" t="s">
        <v>4939</v>
      </c>
      <c r="G170" s="283" t="s">
        <v>313</v>
      </c>
      <c r="H170" s="284">
        <v>237.75299999999999</v>
      </c>
      <c r="I170" s="285"/>
      <c r="J170" s="286">
        <f>ROUND(I170*H170,2)</f>
        <v>0</v>
      </c>
      <c r="K170" s="282" t="s">
        <v>314</v>
      </c>
      <c r="L170" s="287"/>
      <c r="M170" s="288" t="s">
        <v>19</v>
      </c>
      <c r="N170" s="289"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352</v>
      </c>
      <c r="AT170" s="227" t="s">
        <v>1137</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391</v>
      </c>
    </row>
    <row r="171" s="13" customFormat="1">
      <c r="A171" s="13"/>
      <c r="B171" s="234"/>
      <c r="C171" s="235"/>
      <c r="D171" s="236" t="s">
        <v>319</v>
      </c>
      <c r="E171" s="237" t="s">
        <v>19</v>
      </c>
      <c r="F171" s="238" t="s">
        <v>4940</v>
      </c>
      <c r="G171" s="235"/>
      <c r="H171" s="239">
        <v>237.75299999999999</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5" customFormat="1">
      <c r="A172" s="15"/>
      <c r="B172" s="259"/>
      <c r="C172" s="260"/>
      <c r="D172" s="236" t="s">
        <v>319</v>
      </c>
      <c r="E172" s="261" t="s">
        <v>19</v>
      </c>
      <c r="F172" s="262" t="s">
        <v>448</v>
      </c>
      <c r="G172" s="260"/>
      <c r="H172" s="263">
        <v>237.75299999999999</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319</v>
      </c>
      <c r="AU172" s="269" t="s">
        <v>85</v>
      </c>
      <c r="AV172" s="15" t="s">
        <v>315</v>
      </c>
      <c r="AW172" s="15" t="s">
        <v>37</v>
      </c>
      <c r="AX172" s="15" t="s">
        <v>83</v>
      </c>
      <c r="AY172" s="269" t="s">
        <v>308</v>
      </c>
    </row>
    <row r="173" s="2" customFormat="1" ht="16.5" customHeight="1">
      <c r="A173" s="41"/>
      <c r="B173" s="42"/>
      <c r="C173" s="216" t="s">
        <v>357</v>
      </c>
      <c r="D173" s="216" t="s">
        <v>310</v>
      </c>
      <c r="E173" s="217" t="s">
        <v>4941</v>
      </c>
      <c r="F173" s="218" t="s">
        <v>4942</v>
      </c>
      <c r="G173" s="219" t="s">
        <v>442</v>
      </c>
      <c r="H173" s="220">
        <v>594.75099999999998</v>
      </c>
      <c r="I173" s="221"/>
      <c r="J173" s="222">
        <f>ROUND(I173*H173,2)</f>
        <v>0</v>
      </c>
      <c r="K173" s="218" t="s">
        <v>19</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315</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401</v>
      </c>
    </row>
    <row r="174" s="14" customFormat="1">
      <c r="A174" s="14"/>
      <c r="B174" s="249"/>
      <c r="C174" s="250"/>
      <c r="D174" s="236" t="s">
        <v>319</v>
      </c>
      <c r="E174" s="251" t="s">
        <v>19</v>
      </c>
      <c r="F174" s="252" t="s">
        <v>4902</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4" customFormat="1">
      <c r="A175" s="14"/>
      <c r="B175" s="249"/>
      <c r="C175" s="250"/>
      <c r="D175" s="236" t="s">
        <v>319</v>
      </c>
      <c r="E175" s="251" t="s">
        <v>19</v>
      </c>
      <c r="F175" s="252" t="s">
        <v>4943</v>
      </c>
      <c r="G175" s="250"/>
      <c r="H175" s="251" t="s">
        <v>19</v>
      </c>
      <c r="I175" s="253"/>
      <c r="J175" s="250"/>
      <c r="K175" s="250"/>
      <c r="L175" s="254"/>
      <c r="M175" s="255"/>
      <c r="N175" s="256"/>
      <c r="O175" s="256"/>
      <c r="P175" s="256"/>
      <c r="Q175" s="256"/>
      <c r="R175" s="256"/>
      <c r="S175" s="256"/>
      <c r="T175" s="257"/>
      <c r="U175" s="14"/>
      <c r="V175" s="14"/>
      <c r="W175" s="14"/>
      <c r="X175" s="14"/>
      <c r="Y175" s="14"/>
      <c r="Z175" s="14"/>
      <c r="AA175" s="14"/>
      <c r="AB175" s="14"/>
      <c r="AC175" s="14"/>
      <c r="AD175" s="14"/>
      <c r="AE175" s="14"/>
      <c r="AT175" s="258" t="s">
        <v>319</v>
      </c>
      <c r="AU175" s="258" t="s">
        <v>85</v>
      </c>
      <c r="AV175" s="14" t="s">
        <v>83</v>
      </c>
      <c r="AW175" s="14" t="s">
        <v>37</v>
      </c>
      <c r="AX175" s="14" t="s">
        <v>76</v>
      </c>
      <c r="AY175" s="258" t="s">
        <v>308</v>
      </c>
    </row>
    <row r="176" s="13" customFormat="1">
      <c r="A176" s="13"/>
      <c r="B176" s="234"/>
      <c r="C176" s="235"/>
      <c r="D176" s="236" t="s">
        <v>319</v>
      </c>
      <c r="E176" s="237" t="s">
        <v>19</v>
      </c>
      <c r="F176" s="238" t="s">
        <v>4944</v>
      </c>
      <c r="G176" s="235"/>
      <c r="H176" s="239">
        <v>224.46600000000001</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76</v>
      </c>
      <c r="AY176" s="245" t="s">
        <v>308</v>
      </c>
    </row>
    <row r="177" s="14" customFormat="1">
      <c r="A177" s="14"/>
      <c r="B177" s="249"/>
      <c r="C177" s="250"/>
      <c r="D177" s="236" t="s">
        <v>319</v>
      </c>
      <c r="E177" s="251" t="s">
        <v>19</v>
      </c>
      <c r="F177" s="252" t="s">
        <v>4945</v>
      </c>
      <c r="G177" s="250"/>
      <c r="H177" s="251" t="s">
        <v>19</v>
      </c>
      <c r="I177" s="253"/>
      <c r="J177" s="250"/>
      <c r="K177" s="250"/>
      <c r="L177" s="254"/>
      <c r="M177" s="255"/>
      <c r="N177" s="256"/>
      <c r="O177" s="256"/>
      <c r="P177" s="256"/>
      <c r="Q177" s="256"/>
      <c r="R177" s="256"/>
      <c r="S177" s="256"/>
      <c r="T177" s="257"/>
      <c r="U177" s="14"/>
      <c r="V177" s="14"/>
      <c r="W177" s="14"/>
      <c r="X177" s="14"/>
      <c r="Y177" s="14"/>
      <c r="Z177" s="14"/>
      <c r="AA177" s="14"/>
      <c r="AB177" s="14"/>
      <c r="AC177" s="14"/>
      <c r="AD177" s="14"/>
      <c r="AE177" s="14"/>
      <c r="AT177" s="258" t="s">
        <v>319</v>
      </c>
      <c r="AU177" s="258" t="s">
        <v>85</v>
      </c>
      <c r="AV177" s="14" t="s">
        <v>83</v>
      </c>
      <c r="AW177" s="14" t="s">
        <v>37</v>
      </c>
      <c r="AX177" s="14" t="s">
        <v>76</v>
      </c>
      <c r="AY177" s="258" t="s">
        <v>308</v>
      </c>
    </row>
    <row r="178" s="13" customFormat="1">
      <c r="A178" s="13"/>
      <c r="B178" s="234"/>
      <c r="C178" s="235"/>
      <c r="D178" s="236" t="s">
        <v>319</v>
      </c>
      <c r="E178" s="237" t="s">
        <v>19</v>
      </c>
      <c r="F178" s="238" t="s">
        <v>4946</v>
      </c>
      <c r="G178" s="235"/>
      <c r="H178" s="239">
        <v>9.1980000000000004</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4" customFormat="1">
      <c r="A179" s="14"/>
      <c r="B179" s="249"/>
      <c r="C179" s="250"/>
      <c r="D179" s="236" t="s">
        <v>319</v>
      </c>
      <c r="E179" s="251" t="s">
        <v>19</v>
      </c>
      <c r="F179" s="252" t="s">
        <v>4936</v>
      </c>
      <c r="G179" s="250"/>
      <c r="H179" s="251" t="s">
        <v>19</v>
      </c>
      <c r="I179" s="253"/>
      <c r="J179" s="250"/>
      <c r="K179" s="250"/>
      <c r="L179" s="254"/>
      <c r="M179" s="255"/>
      <c r="N179" s="256"/>
      <c r="O179" s="256"/>
      <c r="P179" s="256"/>
      <c r="Q179" s="256"/>
      <c r="R179" s="256"/>
      <c r="S179" s="256"/>
      <c r="T179" s="257"/>
      <c r="U179" s="14"/>
      <c r="V179" s="14"/>
      <c r="W179" s="14"/>
      <c r="X179" s="14"/>
      <c r="Y179" s="14"/>
      <c r="Z179" s="14"/>
      <c r="AA179" s="14"/>
      <c r="AB179" s="14"/>
      <c r="AC179" s="14"/>
      <c r="AD179" s="14"/>
      <c r="AE179" s="14"/>
      <c r="AT179" s="258" t="s">
        <v>319</v>
      </c>
      <c r="AU179" s="258" t="s">
        <v>85</v>
      </c>
      <c r="AV179" s="14" t="s">
        <v>83</v>
      </c>
      <c r="AW179" s="14" t="s">
        <v>37</v>
      </c>
      <c r="AX179" s="14" t="s">
        <v>76</v>
      </c>
      <c r="AY179" s="258" t="s">
        <v>308</v>
      </c>
    </row>
    <row r="180" s="13" customFormat="1">
      <c r="A180" s="13"/>
      <c r="B180" s="234"/>
      <c r="C180" s="235"/>
      <c r="D180" s="236" t="s">
        <v>319</v>
      </c>
      <c r="E180" s="237" t="s">
        <v>19</v>
      </c>
      <c r="F180" s="238" t="s">
        <v>4947</v>
      </c>
      <c r="G180" s="235"/>
      <c r="H180" s="239">
        <v>32.115000000000002</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4" customFormat="1">
      <c r="A181" s="14"/>
      <c r="B181" s="249"/>
      <c r="C181" s="250"/>
      <c r="D181" s="236" t="s">
        <v>319</v>
      </c>
      <c r="E181" s="251" t="s">
        <v>19</v>
      </c>
      <c r="F181" s="252" t="s">
        <v>4948</v>
      </c>
      <c r="G181" s="250"/>
      <c r="H181" s="251" t="s">
        <v>19</v>
      </c>
      <c r="I181" s="253"/>
      <c r="J181" s="250"/>
      <c r="K181" s="250"/>
      <c r="L181" s="254"/>
      <c r="M181" s="255"/>
      <c r="N181" s="256"/>
      <c r="O181" s="256"/>
      <c r="P181" s="256"/>
      <c r="Q181" s="256"/>
      <c r="R181" s="256"/>
      <c r="S181" s="256"/>
      <c r="T181" s="257"/>
      <c r="U181" s="14"/>
      <c r="V181" s="14"/>
      <c r="W181" s="14"/>
      <c r="X181" s="14"/>
      <c r="Y181" s="14"/>
      <c r="Z181" s="14"/>
      <c r="AA181" s="14"/>
      <c r="AB181" s="14"/>
      <c r="AC181" s="14"/>
      <c r="AD181" s="14"/>
      <c r="AE181" s="14"/>
      <c r="AT181" s="258" t="s">
        <v>319</v>
      </c>
      <c r="AU181" s="258" t="s">
        <v>85</v>
      </c>
      <c r="AV181" s="14" t="s">
        <v>83</v>
      </c>
      <c r="AW181" s="14" t="s">
        <v>37</v>
      </c>
      <c r="AX181" s="14" t="s">
        <v>76</v>
      </c>
      <c r="AY181" s="258" t="s">
        <v>308</v>
      </c>
    </row>
    <row r="182" s="13" customFormat="1">
      <c r="A182" s="13"/>
      <c r="B182" s="234"/>
      <c r="C182" s="235"/>
      <c r="D182" s="236" t="s">
        <v>319</v>
      </c>
      <c r="E182" s="237" t="s">
        <v>19</v>
      </c>
      <c r="F182" s="238" t="s">
        <v>4949</v>
      </c>
      <c r="G182" s="235"/>
      <c r="H182" s="239">
        <v>328.97199999999998</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37</v>
      </c>
      <c r="AX182" s="13" t="s">
        <v>76</v>
      </c>
      <c r="AY182" s="245" t="s">
        <v>308</v>
      </c>
    </row>
    <row r="183" s="15" customFormat="1">
      <c r="A183" s="15"/>
      <c r="B183" s="259"/>
      <c r="C183" s="260"/>
      <c r="D183" s="236" t="s">
        <v>319</v>
      </c>
      <c r="E183" s="261" t="s">
        <v>19</v>
      </c>
      <c r="F183" s="262" t="s">
        <v>448</v>
      </c>
      <c r="G183" s="260"/>
      <c r="H183" s="263">
        <v>594.75099999999998</v>
      </c>
      <c r="I183" s="264"/>
      <c r="J183" s="260"/>
      <c r="K183" s="260"/>
      <c r="L183" s="265"/>
      <c r="M183" s="266"/>
      <c r="N183" s="267"/>
      <c r="O183" s="267"/>
      <c r="P183" s="267"/>
      <c r="Q183" s="267"/>
      <c r="R183" s="267"/>
      <c r="S183" s="267"/>
      <c r="T183" s="268"/>
      <c r="U183" s="15"/>
      <c r="V183" s="15"/>
      <c r="W183" s="15"/>
      <c r="X183" s="15"/>
      <c r="Y183" s="15"/>
      <c r="Z183" s="15"/>
      <c r="AA183" s="15"/>
      <c r="AB183" s="15"/>
      <c r="AC183" s="15"/>
      <c r="AD183" s="15"/>
      <c r="AE183" s="15"/>
      <c r="AT183" s="269" t="s">
        <v>319</v>
      </c>
      <c r="AU183" s="269" t="s">
        <v>85</v>
      </c>
      <c r="AV183" s="15" t="s">
        <v>315</v>
      </c>
      <c r="AW183" s="15" t="s">
        <v>37</v>
      </c>
      <c r="AX183" s="15" t="s">
        <v>83</v>
      </c>
      <c r="AY183" s="269" t="s">
        <v>308</v>
      </c>
    </row>
    <row r="184" s="2" customFormat="1" ht="16.5" customHeight="1">
      <c r="A184" s="41"/>
      <c r="B184" s="42"/>
      <c r="C184" s="216" t="s">
        <v>362</v>
      </c>
      <c r="D184" s="216" t="s">
        <v>310</v>
      </c>
      <c r="E184" s="217" t="s">
        <v>4950</v>
      </c>
      <c r="F184" s="218" t="s">
        <v>4951</v>
      </c>
      <c r="G184" s="219" t="s">
        <v>442</v>
      </c>
      <c r="H184" s="220">
        <v>1.163</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315</v>
      </c>
      <c r="AT184" s="227" t="s">
        <v>310</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411</v>
      </c>
    </row>
    <row r="185" s="2" customFormat="1">
      <c r="A185" s="41"/>
      <c r="B185" s="42"/>
      <c r="C185" s="43"/>
      <c r="D185" s="229" t="s">
        <v>317</v>
      </c>
      <c r="E185" s="43"/>
      <c r="F185" s="230" t="s">
        <v>4952</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85</v>
      </c>
    </row>
    <row r="186" s="14" customFormat="1">
      <c r="A186" s="14"/>
      <c r="B186" s="249"/>
      <c r="C186" s="250"/>
      <c r="D186" s="236" t="s">
        <v>319</v>
      </c>
      <c r="E186" s="251" t="s">
        <v>19</v>
      </c>
      <c r="F186" s="252" t="s">
        <v>4914</v>
      </c>
      <c r="G186" s="250"/>
      <c r="H186" s="251" t="s">
        <v>19</v>
      </c>
      <c r="I186" s="253"/>
      <c r="J186" s="250"/>
      <c r="K186" s="250"/>
      <c r="L186" s="254"/>
      <c r="M186" s="255"/>
      <c r="N186" s="256"/>
      <c r="O186" s="256"/>
      <c r="P186" s="256"/>
      <c r="Q186" s="256"/>
      <c r="R186" s="256"/>
      <c r="S186" s="256"/>
      <c r="T186" s="257"/>
      <c r="U186" s="14"/>
      <c r="V186" s="14"/>
      <c r="W186" s="14"/>
      <c r="X186" s="14"/>
      <c r="Y186" s="14"/>
      <c r="Z186" s="14"/>
      <c r="AA186" s="14"/>
      <c r="AB186" s="14"/>
      <c r="AC186" s="14"/>
      <c r="AD186" s="14"/>
      <c r="AE186" s="14"/>
      <c r="AT186" s="258" t="s">
        <v>319</v>
      </c>
      <c r="AU186" s="258" t="s">
        <v>85</v>
      </c>
      <c r="AV186" s="14" t="s">
        <v>83</v>
      </c>
      <c r="AW186" s="14" t="s">
        <v>37</v>
      </c>
      <c r="AX186" s="14" t="s">
        <v>76</v>
      </c>
      <c r="AY186" s="258" t="s">
        <v>308</v>
      </c>
    </row>
    <row r="187" s="14" customFormat="1">
      <c r="A187" s="14"/>
      <c r="B187" s="249"/>
      <c r="C187" s="250"/>
      <c r="D187" s="236" t="s">
        <v>319</v>
      </c>
      <c r="E187" s="251" t="s">
        <v>19</v>
      </c>
      <c r="F187" s="252" t="s">
        <v>4915</v>
      </c>
      <c r="G187" s="250"/>
      <c r="H187" s="251" t="s">
        <v>19</v>
      </c>
      <c r="I187" s="253"/>
      <c r="J187" s="250"/>
      <c r="K187" s="250"/>
      <c r="L187" s="254"/>
      <c r="M187" s="255"/>
      <c r="N187" s="256"/>
      <c r="O187" s="256"/>
      <c r="P187" s="256"/>
      <c r="Q187" s="256"/>
      <c r="R187" s="256"/>
      <c r="S187" s="256"/>
      <c r="T187" s="257"/>
      <c r="U187" s="14"/>
      <c r="V187" s="14"/>
      <c r="W187" s="14"/>
      <c r="X187" s="14"/>
      <c r="Y187" s="14"/>
      <c r="Z187" s="14"/>
      <c r="AA187" s="14"/>
      <c r="AB187" s="14"/>
      <c r="AC187" s="14"/>
      <c r="AD187" s="14"/>
      <c r="AE187" s="14"/>
      <c r="AT187" s="258" t="s">
        <v>319</v>
      </c>
      <c r="AU187" s="258" t="s">
        <v>85</v>
      </c>
      <c r="AV187" s="14" t="s">
        <v>83</v>
      </c>
      <c r="AW187" s="14" t="s">
        <v>37</v>
      </c>
      <c r="AX187" s="14" t="s">
        <v>76</v>
      </c>
      <c r="AY187" s="258" t="s">
        <v>308</v>
      </c>
    </row>
    <row r="188" s="13" customFormat="1">
      <c r="A188" s="13"/>
      <c r="B188" s="234"/>
      <c r="C188" s="235"/>
      <c r="D188" s="236" t="s">
        <v>319</v>
      </c>
      <c r="E188" s="237" t="s">
        <v>19</v>
      </c>
      <c r="F188" s="238" t="s">
        <v>4953</v>
      </c>
      <c r="G188" s="235"/>
      <c r="H188" s="239">
        <v>0.123</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3" customFormat="1">
      <c r="A189" s="13"/>
      <c r="B189" s="234"/>
      <c r="C189" s="235"/>
      <c r="D189" s="236" t="s">
        <v>319</v>
      </c>
      <c r="E189" s="237" t="s">
        <v>19</v>
      </c>
      <c r="F189" s="238" t="s">
        <v>4953</v>
      </c>
      <c r="G189" s="235"/>
      <c r="H189" s="239">
        <v>0.123</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76</v>
      </c>
      <c r="AY189" s="245" t="s">
        <v>308</v>
      </c>
    </row>
    <row r="190" s="13" customFormat="1">
      <c r="A190" s="13"/>
      <c r="B190" s="234"/>
      <c r="C190" s="235"/>
      <c r="D190" s="236" t="s">
        <v>319</v>
      </c>
      <c r="E190" s="237" t="s">
        <v>19</v>
      </c>
      <c r="F190" s="238" t="s">
        <v>4954</v>
      </c>
      <c r="G190" s="235"/>
      <c r="H190" s="239">
        <v>0.14000000000000001</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76</v>
      </c>
      <c r="AY190" s="245" t="s">
        <v>308</v>
      </c>
    </row>
    <row r="191" s="13" customFormat="1">
      <c r="A191" s="13"/>
      <c r="B191" s="234"/>
      <c r="C191" s="235"/>
      <c r="D191" s="236" t="s">
        <v>319</v>
      </c>
      <c r="E191" s="237" t="s">
        <v>19</v>
      </c>
      <c r="F191" s="238" t="s">
        <v>4955</v>
      </c>
      <c r="G191" s="235"/>
      <c r="H191" s="239">
        <v>0.42799999999999999</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76</v>
      </c>
      <c r="AY191" s="245" t="s">
        <v>308</v>
      </c>
    </row>
    <row r="192" s="13" customFormat="1">
      <c r="A192" s="13"/>
      <c r="B192" s="234"/>
      <c r="C192" s="235"/>
      <c r="D192" s="236" t="s">
        <v>319</v>
      </c>
      <c r="E192" s="237" t="s">
        <v>19</v>
      </c>
      <c r="F192" s="238" t="s">
        <v>4956</v>
      </c>
      <c r="G192" s="235"/>
      <c r="H192" s="239">
        <v>0.34899999999999998</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76</v>
      </c>
      <c r="AY192" s="245" t="s">
        <v>308</v>
      </c>
    </row>
    <row r="193" s="15" customFormat="1">
      <c r="A193" s="15"/>
      <c r="B193" s="259"/>
      <c r="C193" s="260"/>
      <c r="D193" s="236" t="s">
        <v>319</v>
      </c>
      <c r="E193" s="261" t="s">
        <v>19</v>
      </c>
      <c r="F193" s="262" t="s">
        <v>448</v>
      </c>
      <c r="G193" s="260"/>
      <c r="H193" s="263">
        <v>1.163</v>
      </c>
      <c r="I193" s="264"/>
      <c r="J193" s="260"/>
      <c r="K193" s="260"/>
      <c r="L193" s="265"/>
      <c r="M193" s="266"/>
      <c r="N193" s="267"/>
      <c r="O193" s="267"/>
      <c r="P193" s="267"/>
      <c r="Q193" s="267"/>
      <c r="R193" s="267"/>
      <c r="S193" s="267"/>
      <c r="T193" s="268"/>
      <c r="U193" s="15"/>
      <c r="V193" s="15"/>
      <c r="W193" s="15"/>
      <c r="X193" s="15"/>
      <c r="Y193" s="15"/>
      <c r="Z193" s="15"/>
      <c r="AA193" s="15"/>
      <c r="AB193" s="15"/>
      <c r="AC193" s="15"/>
      <c r="AD193" s="15"/>
      <c r="AE193" s="15"/>
      <c r="AT193" s="269" t="s">
        <v>319</v>
      </c>
      <c r="AU193" s="269" t="s">
        <v>85</v>
      </c>
      <c r="AV193" s="15" t="s">
        <v>315</v>
      </c>
      <c r="AW193" s="15" t="s">
        <v>37</v>
      </c>
      <c r="AX193" s="15" t="s">
        <v>83</v>
      </c>
      <c r="AY193" s="269" t="s">
        <v>308</v>
      </c>
    </row>
    <row r="194" s="2" customFormat="1" ht="16.5" customHeight="1">
      <c r="A194" s="41"/>
      <c r="B194" s="42"/>
      <c r="C194" s="216" t="s">
        <v>367</v>
      </c>
      <c r="D194" s="216" t="s">
        <v>310</v>
      </c>
      <c r="E194" s="217" t="s">
        <v>4957</v>
      </c>
      <c r="F194" s="218" t="s">
        <v>4958</v>
      </c>
      <c r="G194" s="219" t="s">
        <v>442</v>
      </c>
      <c r="H194" s="220">
        <v>109.657</v>
      </c>
      <c r="I194" s="221"/>
      <c r="J194" s="222">
        <f>ROUND(I194*H194,2)</f>
        <v>0</v>
      </c>
      <c r="K194" s="218" t="s">
        <v>314</v>
      </c>
      <c r="L194" s="47"/>
      <c r="M194" s="223" t="s">
        <v>19</v>
      </c>
      <c r="N194" s="224" t="s">
        <v>47</v>
      </c>
      <c r="O194" s="87"/>
      <c r="P194" s="225">
        <f>O194*H194</f>
        <v>0</v>
      </c>
      <c r="Q194" s="225">
        <v>0</v>
      </c>
      <c r="R194" s="225">
        <f>Q194*H194</f>
        <v>0</v>
      </c>
      <c r="S194" s="225">
        <v>0</v>
      </c>
      <c r="T194" s="226">
        <f>S194*H194</f>
        <v>0</v>
      </c>
      <c r="U194" s="41"/>
      <c r="V194" s="41"/>
      <c r="W194" s="41"/>
      <c r="X194" s="41"/>
      <c r="Y194" s="41"/>
      <c r="Z194" s="41"/>
      <c r="AA194" s="41"/>
      <c r="AB194" s="41"/>
      <c r="AC194" s="41"/>
      <c r="AD194" s="41"/>
      <c r="AE194" s="41"/>
      <c r="AR194" s="227" t="s">
        <v>315</v>
      </c>
      <c r="AT194" s="227" t="s">
        <v>310</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420</v>
      </c>
    </row>
    <row r="195" s="2" customFormat="1">
      <c r="A195" s="41"/>
      <c r="B195" s="42"/>
      <c r="C195" s="43"/>
      <c r="D195" s="229" t="s">
        <v>317</v>
      </c>
      <c r="E195" s="43"/>
      <c r="F195" s="230" t="s">
        <v>4959</v>
      </c>
      <c r="G195" s="43"/>
      <c r="H195" s="43"/>
      <c r="I195" s="231"/>
      <c r="J195" s="43"/>
      <c r="K195" s="43"/>
      <c r="L195" s="47"/>
      <c r="M195" s="232"/>
      <c r="N195" s="233"/>
      <c r="O195" s="87"/>
      <c r="P195" s="87"/>
      <c r="Q195" s="87"/>
      <c r="R195" s="87"/>
      <c r="S195" s="87"/>
      <c r="T195" s="88"/>
      <c r="U195" s="41"/>
      <c r="V195" s="41"/>
      <c r="W195" s="41"/>
      <c r="X195" s="41"/>
      <c r="Y195" s="41"/>
      <c r="Z195" s="41"/>
      <c r="AA195" s="41"/>
      <c r="AB195" s="41"/>
      <c r="AC195" s="41"/>
      <c r="AD195" s="41"/>
      <c r="AE195" s="41"/>
      <c r="AT195" s="20" t="s">
        <v>317</v>
      </c>
      <c r="AU195" s="20" t="s">
        <v>85</v>
      </c>
    </row>
    <row r="196" s="14" customFormat="1">
      <c r="A196" s="14"/>
      <c r="B196" s="249"/>
      <c r="C196" s="250"/>
      <c r="D196" s="236" t="s">
        <v>319</v>
      </c>
      <c r="E196" s="251" t="s">
        <v>19</v>
      </c>
      <c r="F196" s="252" t="s">
        <v>4960</v>
      </c>
      <c r="G196" s="250"/>
      <c r="H196" s="251" t="s">
        <v>19</v>
      </c>
      <c r="I196" s="253"/>
      <c r="J196" s="250"/>
      <c r="K196" s="250"/>
      <c r="L196" s="254"/>
      <c r="M196" s="255"/>
      <c r="N196" s="256"/>
      <c r="O196" s="256"/>
      <c r="P196" s="256"/>
      <c r="Q196" s="256"/>
      <c r="R196" s="256"/>
      <c r="S196" s="256"/>
      <c r="T196" s="257"/>
      <c r="U196" s="14"/>
      <c r="V196" s="14"/>
      <c r="W196" s="14"/>
      <c r="X196" s="14"/>
      <c r="Y196" s="14"/>
      <c r="Z196" s="14"/>
      <c r="AA196" s="14"/>
      <c r="AB196" s="14"/>
      <c r="AC196" s="14"/>
      <c r="AD196" s="14"/>
      <c r="AE196" s="14"/>
      <c r="AT196" s="258" t="s">
        <v>319</v>
      </c>
      <c r="AU196" s="258" t="s">
        <v>85</v>
      </c>
      <c r="AV196" s="14" t="s">
        <v>83</v>
      </c>
      <c r="AW196" s="14" t="s">
        <v>37</v>
      </c>
      <c r="AX196" s="14" t="s">
        <v>76</v>
      </c>
      <c r="AY196" s="258" t="s">
        <v>308</v>
      </c>
    </row>
    <row r="197" s="14" customFormat="1">
      <c r="A197" s="14"/>
      <c r="B197" s="249"/>
      <c r="C197" s="250"/>
      <c r="D197" s="236" t="s">
        <v>319</v>
      </c>
      <c r="E197" s="251" t="s">
        <v>19</v>
      </c>
      <c r="F197" s="252" t="s">
        <v>4961</v>
      </c>
      <c r="G197" s="250"/>
      <c r="H197" s="251" t="s">
        <v>19</v>
      </c>
      <c r="I197" s="253"/>
      <c r="J197" s="250"/>
      <c r="K197" s="250"/>
      <c r="L197" s="254"/>
      <c r="M197" s="255"/>
      <c r="N197" s="256"/>
      <c r="O197" s="256"/>
      <c r="P197" s="256"/>
      <c r="Q197" s="256"/>
      <c r="R197" s="256"/>
      <c r="S197" s="256"/>
      <c r="T197" s="257"/>
      <c r="U197" s="14"/>
      <c r="V197" s="14"/>
      <c r="W197" s="14"/>
      <c r="X197" s="14"/>
      <c r="Y197" s="14"/>
      <c r="Z197" s="14"/>
      <c r="AA197" s="14"/>
      <c r="AB197" s="14"/>
      <c r="AC197" s="14"/>
      <c r="AD197" s="14"/>
      <c r="AE197" s="14"/>
      <c r="AT197" s="258" t="s">
        <v>319</v>
      </c>
      <c r="AU197" s="258" t="s">
        <v>85</v>
      </c>
      <c r="AV197" s="14" t="s">
        <v>83</v>
      </c>
      <c r="AW197" s="14" t="s">
        <v>37</v>
      </c>
      <c r="AX197" s="14" t="s">
        <v>76</v>
      </c>
      <c r="AY197" s="258" t="s">
        <v>308</v>
      </c>
    </row>
    <row r="198" s="13" customFormat="1">
      <c r="A198" s="13"/>
      <c r="B198" s="234"/>
      <c r="C198" s="235"/>
      <c r="D198" s="236" t="s">
        <v>319</v>
      </c>
      <c r="E198" s="237" t="s">
        <v>19</v>
      </c>
      <c r="F198" s="238" t="s">
        <v>4962</v>
      </c>
      <c r="G198" s="235"/>
      <c r="H198" s="239">
        <v>326.15300000000002</v>
      </c>
      <c r="I198" s="240"/>
      <c r="J198" s="235"/>
      <c r="K198" s="235"/>
      <c r="L198" s="241"/>
      <c r="M198" s="242"/>
      <c r="N198" s="243"/>
      <c r="O198" s="243"/>
      <c r="P198" s="243"/>
      <c r="Q198" s="243"/>
      <c r="R198" s="243"/>
      <c r="S198" s="243"/>
      <c r="T198" s="244"/>
      <c r="U198" s="13"/>
      <c r="V198" s="13"/>
      <c r="W198" s="13"/>
      <c r="X198" s="13"/>
      <c r="Y198" s="13"/>
      <c r="Z198" s="13"/>
      <c r="AA198" s="13"/>
      <c r="AB198" s="13"/>
      <c r="AC198" s="13"/>
      <c r="AD198" s="13"/>
      <c r="AE198" s="13"/>
      <c r="AT198" s="245" t="s">
        <v>319</v>
      </c>
      <c r="AU198" s="245" t="s">
        <v>85</v>
      </c>
      <c r="AV198" s="13" t="s">
        <v>85</v>
      </c>
      <c r="AW198" s="13" t="s">
        <v>37</v>
      </c>
      <c r="AX198" s="13" t="s">
        <v>76</v>
      </c>
      <c r="AY198" s="245" t="s">
        <v>308</v>
      </c>
    </row>
    <row r="199" s="13" customFormat="1">
      <c r="A199" s="13"/>
      <c r="B199" s="234"/>
      <c r="C199" s="235"/>
      <c r="D199" s="236" t="s">
        <v>319</v>
      </c>
      <c r="E199" s="237" t="s">
        <v>19</v>
      </c>
      <c r="F199" s="238" t="s">
        <v>4963</v>
      </c>
      <c r="G199" s="235"/>
      <c r="H199" s="239">
        <v>105.901</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3" customFormat="1">
      <c r="A200" s="13"/>
      <c r="B200" s="234"/>
      <c r="C200" s="235"/>
      <c r="D200" s="236" t="s">
        <v>319</v>
      </c>
      <c r="E200" s="237" t="s">
        <v>19</v>
      </c>
      <c r="F200" s="238" t="s">
        <v>4964</v>
      </c>
      <c r="G200" s="235"/>
      <c r="H200" s="239">
        <v>89.606999999999999</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3" customFormat="1">
      <c r="A201" s="13"/>
      <c r="B201" s="234"/>
      <c r="C201" s="235"/>
      <c r="D201" s="236" t="s">
        <v>319</v>
      </c>
      <c r="E201" s="237" t="s">
        <v>19</v>
      </c>
      <c r="F201" s="238" t="s">
        <v>4965</v>
      </c>
      <c r="G201" s="235"/>
      <c r="H201" s="239">
        <v>34.039000000000001</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76</v>
      </c>
      <c r="AY201" s="245" t="s">
        <v>308</v>
      </c>
    </row>
    <row r="202" s="13" customFormat="1">
      <c r="A202" s="13"/>
      <c r="B202" s="234"/>
      <c r="C202" s="235"/>
      <c r="D202" s="236" t="s">
        <v>319</v>
      </c>
      <c r="E202" s="237" t="s">
        <v>19</v>
      </c>
      <c r="F202" s="238" t="s">
        <v>4966</v>
      </c>
      <c r="G202" s="235"/>
      <c r="H202" s="239">
        <v>476.55700000000002</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3" customFormat="1">
      <c r="A203" s="13"/>
      <c r="B203" s="234"/>
      <c r="C203" s="235"/>
      <c r="D203" s="236" t="s">
        <v>319</v>
      </c>
      <c r="E203" s="237" t="s">
        <v>19</v>
      </c>
      <c r="F203" s="238" t="s">
        <v>4967</v>
      </c>
      <c r="G203" s="235"/>
      <c r="H203" s="239">
        <v>64.316999999999993</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76</v>
      </c>
      <c r="AY203" s="245" t="s">
        <v>308</v>
      </c>
    </row>
    <row r="204" s="15" customFormat="1">
      <c r="A204" s="15"/>
      <c r="B204" s="259"/>
      <c r="C204" s="260"/>
      <c r="D204" s="236" t="s">
        <v>319</v>
      </c>
      <c r="E204" s="261" t="s">
        <v>19</v>
      </c>
      <c r="F204" s="262" t="s">
        <v>448</v>
      </c>
      <c r="G204" s="260"/>
      <c r="H204" s="263">
        <v>1096.5740000000001</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319</v>
      </c>
      <c r="AU204" s="269" t="s">
        <v>85</v>
      </c>
      <c r="AV204" s="15" t="s">
        <v>315</v>
      </c>
      <c r="AW204" s="15" t="s">
        <v>37</v>
      </c>
      <c r="AX204" s="15" t="s">
        <v>76</v>
      </c>
      <c r="AY204" s="269" t="s">
        <v>308</v>
      </c>
    </row>
    <row r="205" s="13" customFormat="1">
      <c r="A205" s="13"/>
      <c r="B205" s="234"/>
      <c r="C205" s="235"/>
      <c r="D205" s="236" t="s">
        <v>319</v>
      </c>
      <c r="E205" s="237" t="s">
        <v>19</v>
      </c>
      <c r="F205" s="238" t="s">
        <v>4968</v>
      </c>
      <c r="G205" s="235"/>
      <c r="H205" s="239">
        <v>109.657</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76</v>
      </c>
      <c r="AY205" s="245" t="s">
        <v>308</v>
      </c>
    </row>
    <row r="206" s="15" customFormat="1">
      <c r="A206" s="15"/>
      <c r="B206" s="259"/>
      <c r="C206" s="260"/>
      <c r="D206" s="236" t="s">
        <v>319</v>
      </c>
      <c r="E206" s="261" t="s">
        <v>19</v>
      </c>
      <c r="F206" s="262" t="s">
        <v>448</v>
      </c>
      <c r="G206" s="260"/>
      <c r="H206" s="263">
        <v>109.657</v>
      </c>
      <c r="I206" s="264"/>
      <c r="J206" s="260"/>
      <c r="K206" s="260"/>
      <c r="L206" s="265"/>
      <c r="M206" s="266"/>
      <c r="N206" s="267"/>
      <c r="O206" s="267"/>
      <c r="P206" s="267"/>
      <c r="Q206" s="267"/>
      <c r="R206" s="267"/>
      <c r="S206" s="267"/>
      <c r="T206" s="268"/>
      <c r="U206" s="15"/>
      <c r="V206" s="15"/>
      <c r="W206" s="15"/>
      <c r="X206" s="15"/>
      <c r="Y206" s="15"/>
      <c r="Z206" s="15"/>
      <c r="AA206" s="15"/>
      <c r="AB206" s="15"/>
      <c r="AC206" s="15"/>
      <c r="AD206" s="15"/>
      <c r="AE206" s="15"/>
      <c r="AT206" s="269" t="s">
        <v>319</v>
      </c>
      <c r="AU206" s="269" t="s">
        <v>85</v>
      </c>
      <c r="AV206" s="15" t="s">
        <v>315</v>
      </c>
      <c r="AW206" s="15" t="s">
        <v>37</v>
      </c>
      <c r="AX206" s="15" t="s">
        <v>83</v>
      </c>
      <c r="AY206" s="269" t="s">
        <v>308</v>
      </c>
    </row>
    <row r="207" s="2" customFormat="1" ht="16.5" customHeight="1">
      <c r="A207" s="41"/>
      <c r="B207" s="42"/>
      <c r="C207" s="216" t="s">
        <v>8</v>
      </c>
      <c r="D207" s="216" t="s">
        <v>310</v>
      </c>
      <c r="E207" s="217" t="s">
        <v>4969</v>
      </c>
      <c r="F207" s="218" t="s">
        <v>4970</v>
      </c>
      <c r="G207" s="219" t="s">
        <v>442</v>
      </c>
      <c r="H207" s="220">
        <v>269.36000000000001</v>
      </c>
      <c r="I207" s="221"/>
      <c r="J207" s="222">
        <f>ROUND(I207*H207,2)</f>
        <v>0</v>
      </c>
      <c r="K207" s="218" t="s">
        <v>314</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315</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430</v>
      </c>
    </row>
    <row r="208" s="2" customFormat="1">
      <c r="A208" s="41"/>
      <c r="B208" s="42"/>
      <c r="C208" s="43"/>
      <c r="D208" s="229" t="s">
        <v>317</v>
      </c>
      <c r="E208" s="43"/>
      <c r="F208" s="230" t="s">
        <v>4971</v>
      </c>
      <c r="G208" s="43"/>
      <c r="H208" s="43"/>
      <c r="I208" s="231"/>
      <c r="J208" s="43"/>
      <c r="K208" s="43"/>
      <c r="L208" s="47"/>
      <c r="M208" s="232"/>
      <c r="N208" s="233"/>
      <c r="O208" s="87"/>
      <c r="P208" s="87"/>
      <c r="Q208" s="87"/>
      <c r="R208" s="87"/>
      <c r="S208" s="87"/>
      <c r="T208" s="88"/>
      <c r="U208" s="41"/>
      <c r="V208" s="41"/>
      <c r="W208" s="41"/>
      <c r="X208" s="41"/>
      <c r="Y208" s="41"/>
      <c r="Z208" s="41"/>
      <c r="AA208" s="41"/>
      <c r="AB208" s="41"/>
      <c r="AC208" s="41"/>
      <c r="AD208" s="41"/>
      <c r="AE208" s="41"/>
      <c r="AT208" s="20" t="s">
        <v>317</v>
      </c>
      <c r="AU208" s="20" t="s">
        <v>85</v>
      </c>
    </row>
    <row r="209" s="14" customFormat="1">
      <c r="A209" s="14"/>
      <c r="B209" s="249"/>
      <c r="C209" s="250"/>
      <c r="D209" s="236" t="s">
        <v>319</v>
      </c>
      <c r="E209" s="251" t="s">
        <v>19</v>
      </c>
      <c r="F209" s="252" t="s">
        <v>4902</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4" customFormat="1">
      <c r="A210" s="14"/>
      <c r="B210" s="249"/>
      <c r="C210" s="250"/>
      <c r="D210" s="236" t="s">
        <v>319</v>
      </c>
      <c r="E210" s="251" t="s">
        <v>19</v>
      </c>
      <c r="F210" s="252" t="s">
        <v>4972</v>
      </c>
      <c r="G210" s="250"/>
      <c r="H210" s="251" t="s">
        <v>19</v>
      </c>
      <c r="I210" s="253"/>
      <c r="J210" s="250"/>
      <c r="K210" s="250"/>
      <c r="L210" s="254"/>
      <c r="M210" s="255"/>
      <c r="N210" s="256"/>
      <c r="O210" s="256"/>
      <c r="P210" s="256"/>
      <c r="Q210" s="256"/>
      <c r="R210" s="256"/>
      <c r="S210" s="256"/>
      <c r="T210" s="257"/>
      <c r="U210" s="14"/>
      <c r="V210" s="14"/>
      <c r="W210" s="14"/>
      <c r="X210" s="14"/>
      <c r="Y210" s="14"/>
      <c r="Z210" s="14"/>
      <c r="AA210" s="14"/>
      <c r="AB210" s="14"/>
      <c r="AC210" s="14"/>
      <c r="AD210" s="14"/>
      <c r="AE210" s="14"/>
      <c r="AT210" s="258" t="s">
        <v>319</v>
      </c>
      <c r="AU210" s="258" t="s">
        <v>85</v>
      </c>
      <c r="AV210" s="14" t="s">
        <v>83</v>
      </c>
      <c r="AW210" s="14" t="s">
        <v>37</v>
      </c>
      <c r="AX210" s="14" t="s">
        <v>76</v>
      </c>
      <c r="AY210" s="258" t="s">
        <v>308</v>
      </c>
    </row>
    <row r="211" s="13" customFormat="1">
      <c r="A211" s="13"/>
      <c r="B211" s="234"/>
      <c r="C211" s="235"/>
      <c r="D211" s="236" t="s">
        <v>319</v>
      </c>
      <c r="E211" s="237" t="s">
        <v>19</v>
      </c>
      <c r="F211" s="238" t="s">
        <v>4973</v>
      </c>
      <c r="G211" s="235"/>
      <c r="H211" s="239">
        <v>324.12</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4974</v>
      </c>
      <c r="G212" s="235"/>
      <c r="H212" s="239">
        <v>1017.47</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3" customFormat="1">
      <c r="A213" s="13"/>
      <c r="B213" s="234"/>
      <c r="C213" s="235"/>
      <c r="D213" s="236" t="s">
        <v>319</v>
      </c>
      <c r="E213" s="237" t="s">
        <v>19</v>
      </c>
      <c r="F213" s="238" t="s">
        <v>4975</v>
      </c>
      <c r="G213" s="235"/>
      <c r="H213" s="239">
        <v>454.13999999999999</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5" customFormat="1">
      <c r="A214" s="15"/>
      <c r="B214" s="259"/>
      <c r="C214" s="260"/>
      <c r="D214" s="236" t="s">
        <v>319</v>
      </c>
      <c r="E214" s="261" t="s">
        <v>19</v>
      </c>
      <c r="F214" s="262" t="s">
        <v>448</v>
      </c>
      <c r="G214" s="260"/>
      <c r="H214" s="263">
        <v>1795.73</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319</v>
      </c>
      <c r="AU214" s="269" t="s">
        <v>85</v>
      </c>
      <c r="AV214" s="15" t="s">
        <v>315</v>
      </c>
      <c r="AW214" s="15" t="s">
        <v>37</v>
      </c>
      <c r="AX214" s="15" t="s">
        <v>76</v>
      </c>
      <c r="AY214" s="269" t="s">
        <v>308</v>
      </c>
    </row>
    <row r="215" s="13" customFormat="1">
      <c r="A215" s="13"/>
      <c r="B215" s="234"/>
      <c r="C215" s="235"/>
      <c r="D215" s="236" t="s">
        <v>319</v>
      </c>
      <c r="E215" s="237" t="s">
        <v>19</v>
      </c>
      <c r="F215" s="238" t="s">
        <v>4976</v>
      </c>
      <c r="G215" s="235"/>
      <c r="H215" s="239">
        <v>269.36000000000001</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5" customFormat="1">
      <c r="A216" s="15"/>
      <c r="B216" s="259"/>
      <c r="C216" s="260"/>
      <c r="D216" s="236" t="s">
        <v>319</v>
      </c>
      <c r="E216" s="261" t="s">
        <v>19</v>
      </c>
      <c r="F216" s="262" t="s">
        <v>448</v>
      </c>
      <c r="G216" s="260"/>
      <c r="H216" s="263">
        <v>269.36000000000001</v>
      </c>
      <c r="I216" s="264"/>
      <c r="J216" s="260"/>
      <c r="K216" s="260"/>
      <c r="L216" s="265"/>
      <c r="M216" s="266"/>
      <c r="N216" s="267"/>
      <c r="O216" s="267"/>
      <c r="P216" s="267"/>
      <c r="Q216" s="267"/>
      <c r="R216" s="267"/>
      <c r="S216" s="267"/>
      <c r="T216" s="268"/>
      <c r="U216" s="15"/>
      <c r="V216" s="15"/>
      <c r="W216" s="15"/>
      <c r="X216" s="15"/>
      <c r="Y216" s="15"/>
      <c r="Z216" s="15"/>
      <c r="AA216" s="15"/>
      <c r="AB216" s="15"/>
      <c r="AC216" s="15"/>
      <c r="AD216" s="15"/>
      <c r="AE216" s="15"/>
      <c r="AT216" s="269" t="s">
        <v>319</v>
      </c>
      <c r="AU216" s="269" t="s">
        <v>85</v>
      </c>
      <c r="AV216" s="15" t="s">
        <v>315</v>
      </c>
      <c r="AW216" s="15" t="s">
        <v>37</v>
      </c>
      <c r="AX216" s="15" t="s">
        <v>83</v>
      </c>
      <c r="AY216" s="269" t="s">
        <v>308</v>
      </c>
    </row>
    <row r="217" s="2" customFormat="1" ht="16.5" customHeight="1">
      <c r="A217" s="41"/>
      <c r="B217" s="42"/>
      <c r="C217" s="216" t="s">
        <v>376</v>
      </c>
      <c r="D217" s="216" t="s">
        <v>310</v>
      </c>
      <c r="E217" s="217" t="s">
        <v>4977</v>
      </c>
      <c r="F217" s="218" t="s">
        <v>4978</v>
      </c>
      <c r="G217" s="219" t="s">
        <v>442</v>
      </c>
      <c r="H217" s="220">
        <v>355.90499999999997</v>
      </c>
      <c r="I217" s="221"/>
      <c r="J217" s="222">
        <f>ROUND(I217*H217,2)</f>
        <v>0</v>
      </c>
      <c r="K217" s="218" t="s">
        <v>314</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596</v>
      </c>
    </row>
    <row r="218" s="2" customFormat="1">
      <c r="A218" s="41"/>
      <c r="B218" s="42"/>
      <c r="C218" s="43"/>
      <c r="D218" s="229" t="s">
        <v>317</v>
      </c>
      <c r="E218" s="43"/>
      <c r="F218" s="230" t="s">
        <v>4979</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4" customFormat="1">
      <c r="A219" s="14"/>
      <c r="B219" s="249"/>
      <c r="C219" s="250"/>
      <c r="D219" s="236" t="s">
        <v>319</v>
      </c>
      <c r="E219" s="251" t="s">
        <v>19</v>
      </c>
      <c r="F219" s="252" t="s">
        <v>4902</v>
      </c>
      <c r="G219" s="250"/>
      <c r="H219" s="251" t="s">
        <v>19</v>
      </c>
      <c r="I219" s="253"/>
      <c r="J219" s="250"/>
      <c r="K219" s="250"/>
      <c r="L219" s="254"/>
      <c r="M219" s="255"/>
      <c r="N219" s="256"/>
      <c r="O219" s="256"/>
      <c r="P219" s="256"/>
      <c r="Q219" s="256"/>
      <c r="R219" s="256"/>
      <c r="S219" s="256"/>
      <c r="T219" s="257"/>
      <c r="U219" s="14"/>
      <c r="V219" s="14"/>
      <c r="W219" s="14"/>
      <c r="X219" s="14"/>
      <c r="Y219" s="14"/>
      <c r="Z219" s="14"/>
      <c r="AA219" s="14"/>
      <c r="AB219" s="14"/>
      <c r="AC219" s="14"/>
      <c r="AD219" s="14"/>
      <c r="AE219" s="14"/>
      <c r="AT219" s="258" t="s">
        <v>319</v>
      </c>
      <c r="AU219" s="258" t="s">
        <v>85</v>
      </c>
      <c r="AV219" s="14" t="s">
        <v>83</v>
      </c>
      <c r="AW219" s="14" t="s">
        <v>37</v>
      </c>
      <c r="AX219" s="14" t="s">
        <v>76</v>
      </c>
      <c r="AY219" s="258" t="s">
        <v>308</v>
      </c>
    </row>
    <row r="220" s="14" customFormat="1">
      <c r="A220" s="14"/>
      <c r="B220" s="249"/>
      <c r="C220" s="250"/>
      <c r="D220" s="236" t="s">
        <v>319</v>
      </c>
      <c r="E220" s="251" t="s">
        <v>19</v>
      </c>
      <c r="F220" s="252" t="s">
        <v>4943</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13" customFormat="1">
      <c r="A221" s="13"/>
      <c r="B221" s="234"/>
      <c r="C221" s="235"/>
      <c r="D221" s="236" t="s">
        <v>319</v>
      </c>
      <c r="E221" s="237" t="s">
        <v>19</v>
      </c>
      <c r="F221" s="238" t="s">
        <v>4973</v>
      </c>
      <c r="G221" s="235"/>
      <c r="H221" s="239">
        <v>324.12</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76</v>
      </c>
      <c r="AY221" s="245" t="s">
        <v>308</v>
      </c>
    </row>
    <row r="222" s="13" customFormat="1">
      <c r="A222" s="13"/>
      <c r="B222" s="234"/>
      <c r="C222" s="235"/>
      <c r="D222" s="236" t="s">
        <v>319</v>
      </c>
      <c r="E222" s="237" t="s">
        <v>19</v>
      </c>
      <c r="F222" s="238" t="s">
        <v>4974</v>
      </c>
      <c r="G222" s="235"/>
      <c r="H222" s="239">
        <v>1017.47</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76</v>
      </c>
      <c r="AY222" s="245" t="s">
        <v>308</v>
      </c>
    </row>
    <row r="223" s="13" customFormat="1">
      <c r="A223" s="13"/>
      <c r="B223" s="234"/>
      <c r="C223" s="235"/>
      <c r="D223" s="236" t="s">
        <v>319</v>
      </c>
      <c r="E223" s="237" t="s">
        <v>19</v>
      </c>
      <c r="F223" s="238" t="s">
        <v>4975</v>
      </c>
      <c r="G223" s="235"/>
      <c r="H223" s="239">
        <v>454.13999999999999</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76</v>
      </c>
      <c r="AY223" s="245" t="s">
        <v>308</v>
      </c>
    </row>
    <row r="224" s="14" customFormat="1">
      <c r="A224" s="14"/>
      <c r="B224" s="249"/>
      <c r="C224" s="250"/>
      <c r="D224" s="236" t="s">
        <v>319</v>
      </c>
      <c r="E224" s="251" t="s">
        <v>19</v>
      </c>
      <c r="F224" s="252" t="s">
        <v>4945</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3" customFormat="1">
      <c r="A225" s="13"/>
      <c r="B225" s="234"/>
      <c r="C225" s="235"/>
      <c r="D225" s="236" t="s">
        <v>319</v>
      </c>
      <c r="E225" s="237" t="s">
        <v>19</v>
      </c>
      <c r="F225" s="238" t="s">
        <v>4980</v>
      </c>
      <c r="G225" s="235"/>
      <c r="H225" s="239">
        <v>73.579999999999998</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5" customFormat="1">
      <c r="A226" s="15"/>
      <c r="B226" s="259"/>
      <c r="C226" s="260"/>
      <c r="D226" s="236" t="s">
        <v>319</v>
      </c>
      <c r="E226" s="261" t="s">
        <v>19</v>
      </c>
      <c r="F226" s="262" t="s">
        <v>448</v>
      </c>
      <c r="G226" s="260"/>
      <c r="H226" s="263">
        <v>1869.31</v>
      </c>
      <c r="I226" s="264"/>
      <c r="J226" s="260"/>
      <c r="K226" s="260"/>
      <c r="L226" s="265"/>
      <c r="M226" s="266"/>
      <c r="N226" s="267"/>
      <c r="O226" s="267"/>
      <c r="P226" s="267"/>
      <c r="Q226" s="267"/>
      <c r="R226" s="267"/>
      <c r="S226" s="267"/>
      <c r="T226" s="268"/>
      <c r="U226" s="15"/>
      <c r="V226" s="15"/>
      <c r="W226" s="15"/>
      <c r="X226" s="15"/>
      <c r="Y226" s="15"/>
      <c r="Z226" s="15"/>
      <c r="AA226" s="15"/>
      <c r="AB226" s="15"/>
      <c r="AC226" s="15"/>
      <c r="AD226" s="15"/>
      <c r="AE226" s="15"/>
      <c r="AT226" s="269" t="s">
        <v>319</v>
      </c>
      <c r="AU226" s="269" t="s">
        <v>85</v>
      </c>
      <c r="AV226" s="15" t="s">
        <v>315</v>
      </c>
      <c r="AW226" s="15" t="s">
        <v>37</v>
      </c>
      <c r="AX226" s="15" t="s">
        <v>76</v>
      </c>
      <c r="AY226" s="269" t="s">
        <v>308</v>
      </c>
    </row>
    <row r="227" s="13" customFormat="1">
      <c r="A227" s="13"/>
      <c r="B227" s="234"/>
      <c r="C227" s="235"/>
      <c r="D227" s="236" t="s">
        <v>319</v>
      </c>
      <c r="E227" s="237" t="s">
        <v>19</v>
      </c>
      <c r="F227" s="238" t="s">
        <v>4981</v>
      </c>
      <c r="G227" s="235"/>
      <c r="H227" s="239">
        <v>341.18900000000002</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3" customFormat="1">
      <c r="A228" s="13"/>
      <c r="B228" s="234"/>
      <c r="C228" s="235"/>
      <c r="D228" s="236" t="s">
        <v>319</v>
      </c>
      <c r="E228" s="237" t="s">
        <v>19</v>
      </c>
      <c r="F228" s="238" t="s">
        <v>4982</v>
      </c>
      <c r="G228" s="235"/>
      <c r="H228" s="239">
        <v>14.715999999999999</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76</v>
      </c>
      <c r="AY228" s="245" t="s">
        <v>308</v>
      </c>
    </row>
    <row r="229" s="15" customFormat="1">
      <c r="A229" s="15"/>
      <c r="B229" s="259"/>
      <c r="C229" s="260"/>
      <c r="D229" s="236" t="s">
        <v>319</v>
      </c>
      <c r="E229" s="261" t="s">
        <v>19</v>
      </c>
      <c r="F229" s="262" t="s">
        <v>448</v>
      </c>
      <c r="G229" s="260"/>
      <c r="H229" s="263">
        <v>355.90500000000003</v>
      </c>
      <c r="I229" s="264"/>
      <c r="J229" s="260"/>
      <c r="K229" s="260"/>
      <c r="L229" s="265"/>
      <c r="M229" s="266"/>
      <c r="N229" s="267"/>
      <c r="O229" s="267"/>
      <c r="P229" s="267"/>
      <c r="Q229" s="267"/>
      <c r="R229" s="267"/>
      <c r="S229" s="267"/>
      <c r="T229" s="268"/>
      <c r="U229" s="15"/>
      <c r="V229" s="15"/>
      <c r="W229" s="15"/>
      <c r="X229" s="15"/>
      <c r="Y229" s="15"/>
      <c r="Z229" s="15"/>
      <c r="AA229" s="15"/>
      <c r="AB229" s="15"/>
      <c r="AC229" s="15"/>
      <c r="AD229" s="15"/>
      <c r="AE229" s="15"/>
      <c r="AT229" s="269" t="s">
        <v>319</v>
      </c>
      <c r="AU229" s="269" t="s">
        <v>85</v>
      </c>
      <c r="AV229" s="15" t="s">
        <v>315</v>
      </c>
      <c r="AW229" s="15" t="s">
        <v>37</v>
      </c>
      <c r="AX229" s="15" t="s">
        <v>83</v>
      </c>
      <c r="AY229" s="269" t="s">
        <v>308</v>
      </c>
    </row>
    <row r="230" s="2" customFormat="1" ht="16.5" customHeight="1">
      <c r="A230" s="41"/>
      <c r="B230" s="42"/>
      <c r="C230" s="216" t="s">
        <v>381</v>
      </c>
      <c r="D230" s="216" t="s">
        <v>310</v>
      </c>
      <c r="E230" s="217" t="s">
        <v>4983</v>
      </c>
      <c r="F230" s="218" t="s">
        <v>4984</v>
      </c>
      <c r="G230" s="219" t="s">
        <v>442</v>
      </c>
      <c r="H230" s="220">
        <v>328.97199999999998</v>
      </c>
      <c r="I230" s="221"/>
      <c r="J230" s="222">
        <f>ROUND(I230*H230,2)</f>
        <v>0</v>
      </c>
      <c r="K230" s="218" t="s">
        <v>314</v>
      </c>
      <c r="L230" s="47"/>
      <c r="M230" s="223" t="s">
        <v>19</v>
      </c>
      <c r="N230" s="224"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315</v>
      </c>
      <c r="AT230" s="227" t="s">
        <v>310</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606</v>
      </c>
    </row>
    <row r="231" s="2" customFormat="1">
      <c r="A231" s="41"/>
      <c r="B231" s="42"/>
      <c r="C231" s="43"/>
      <c r="D231" s="229" t="s">
        <v>317</v>
      </c>
      <c r="E231" s="43"/>
      <c r="F231" s="230" t="s">
        <v>4985</v>
      </c>
      <c r="G231" s="43"/>
      <c r="H231" s="43"/>
      <c r="I231" s="231"/>
      <c r="J231" s="43"/>
      <c r="K231" s="43"/>
      <c r="L231" s="47"/>
      <c r="M231" s="232"/>
      <c r="N231" s="233"/>
      <c r="O231" s="87"/>
      <c r="P231" s="87"/>
      <c r="Q231" s="87"/>
      <c r="R231" s="87"/>
      <c r="S231" s="87"/>
      <c r="T231" s="88"/>
      <c r="U231" s="41"/>
      <c r="V231" s="41"/>
      <c r="W231" s="41"/>
      <c r="X231" s="41"/>
      <c r="Y231" s="41"/>
      <c r="Z231" s="41"/>
      <c r="AA231" s="41"/>
      <c r="AB231" s="41"/>
      <c r="AC231" s="41"/>
      <c r="AD231" s="41"/>
      <c r="AE231" s="41"/>
      <c r="AT231" s="20" t="s">
        <v>317</v>
      </c>
      <c r="AU231" s="20" t="s">
        <v>85</v>
      </c>
    </row>
    <row r="232" s="14" customFormat="1">
      <c r="A232" s="14"/>
      <c r="B232" s="249"/>
      <c r="C232" s="250"/>
      <c r="D232" s="236" t="s">
        <v>319</v>
      </c>
      <c r="E232" s="251" t="s">
        <v>19</v>
      </c>
      <c r="F232" s="252" t="s">
        <v>4960</v>
      </c>
      <c r="G232" s="250"/>
      <c r="H232" s="251" t="s">
        <v>19</v>
      </c>
      <c r="I232" s="253"/>
      <c r="J232" s="250"/>
      <c r="K232" s="250"/>
      <c r="L232" s="254"/>
      <c r="M232" s="255"/>
      <c r="N232" s="256"/>
      <c r="O232" s="256"/>
      <c r="P232" s="256"/>
      <c r="Q232" s="256"/>
      <c r="R232" s="256"/>
      <c r="S232" s="256"/>
      <c r="T232" s="257"/>
      <c r="U232" s="14"/>
      <c r="V232" s="14"/>
      <c r="W232" s="14"/>
      <c r="X232" s="14"/>
      <c r="Y232" s="14"/>
      <c r="Z232" s="14"/>
      <c r="AA232" s="14"/>
      <c r="AB232" s="14"/>
      <c r="AC232" s="14"/>
      <c r="AD232" s="14"/>
      <c r="AE232" s="14"/>
      <c r="AT232" s="258" t="s">
        <v>319</v>
      </c>
      <c r="AU232" s="258" t="s">
        <v>85</v>
      </c>
      <c r="AV232" s="14" t="s">
        <v>83</v>
      </c>
      <c r="AW232" s="14" t="s">
        <v>37</v>
      </c>
      <c r="AX232" s="14" t="s">
        <v>76</v>
      </c>
      <c r="AY232" s="258" t="s">
        <v>308</v>
      </c>
    </row>
    <row r="233" s="14" customFormat="1">
      <c r="A233" s="14"/>
      <c r="B233" s="249"/>
      <c r="C233" s="250"/>
      <c r="D233" s="236" t="s">
        <v>319</v>
      </c>
      <c r="E233" s="251" t="s">
        <v>19</v>
      </c>
      <c r="F233" s="252" t="s">
        <v>4986</v>
      </c>
      <c r="G233" s="250"/>
      <c r="H233" s="251" t="s">
        <v>19</v>
      </c>
      <c r="I233" s="253"/>
      <c r="J233" s="250"/>
      <c r="K233" s="250"/>
      <c r="L233" s="254"/>
      <c r="M233" s="255"/>
      <c r="N233" s="256"/>
      <c r="O233" s="256"/>
      <c r="P233" s="256"/>
      <c r="Q233" s="256"/>
      <c r="R233" s="256"/>
      <c r="S233" s="256"/>
      <c r="T233" s="257"/>
      <c r="U233" s="14"/>
      <c r="V233" s="14"/>
      <c r="W233" s="14"/>
      <c r="X233" s="14"/>
      <c r="Y233" s="14"/>
      <c r="Z233" s="14"/>
      <c r="AA233" s="14"/>
      <c r="AB233" s="14"/>
      <c r="AC233" s="14"/>
      <c r="AD233" s="14"/>
      <c r="AE233" s="14"/>
      <c r="AT233" s="258" t="s">
        <v>319</v>
      </c>
      <c r="AU233" s="258" t="s">
        <v>85</v>
      </c>
      <c r="AV233" s="14" t="s">
        <v>83</v>
      </c>
      <c r="AW233" s="14" t="s">
        <v>37</v>
      </c>
      <c r="AX233" s="14" t="s">
        <v>76</v>
      </c>
      <c r="AY233" s="258" t="s">
        <v>308</v>
      </c>
    </row>
    <row r="234" s="13" customFormat="1">
      <c r="A234" s="13"/>
      <c r="B234" s="234"/>
      <c r="C234" s="235"/>
      <c r="D234" s="236" t="s">
        <v>319</v>
      </c>
      <c r="E234" s="237" t="s">
        <v>19</v>
      </c>
      <c r="F234" s="238" t="s">
        <v>4962</v>
      </c>
      <c r="G234" s="235"/>
      <c r="H234" s="239">
        <v>326.15300000000002</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76</v>
      </c>
      <c r="AY234" s="245" t="s">
        <v>308</v>
      </c>
    </row>
    <row r="235" s="13" customFormat="1">
      <c r="A235" s="13"/>
      <c r="B235" s="234"/>
      <c r="C235" s="235"/>
      <c r="D235" s="236" t="s">
        <v>319</v>
      </c>
      <c r="E235" s="237" t="s">
        <v>19</v>
      </c>
      <c r="F235" s="238" t="s">
        <v>4963</v>
      </c>
      <c r="G235" s="235"/>
      <c r="H235" s="239">
        <v>105.901</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76</v>
      </c>
      <c r="AY235" s="245" t="s">
        <v>308</v>
      </c>
    </row>
    <row r="236" s="13" customFormat="1">
      <c r="A236" s="13"/>
      <c r="B236" s="234"/>
      <c r="C236" s="235"/>
      <c r="D236" s="236" t="s">
        <v>319</v>
      </c>
      <c r="E236" s="237" t="s">
        <v>19</v>
      </c>
      <c r="F236" s="238" t="s">
        <v>4964</v>
      </c>
      <c r="G236" s="235"/>
      <c r="H236" s="239">
        <v>89.606999999999999</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76</v>
      </c>
      <c r="AY236" s="245" t="s">
        <v>308</v>
      </c>
    </row>
    <row r="237" s="13" customFormat="1">
      <c r="A237" s="13"/>
      <c r="B237" s="234"/>
      <c r="C237" s="235"/>
      <c r="D237" s="236" t="s">
        <v>319</v>
      </c>
      <c r="E237" s="237" t="s">
        <v>19</v>
      </c>
      <c r="F237" s="238" t="s">
        <v>4965</v>
      </c>
      <c r="G237" s="235"/>
      <c r="H237" s="239">
        <v>34.039000000000001</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76</v>
      </c>
      <c r="AY237" s="245" t="s">
        <v>308</v>
      </c>
    </row>
    <row r="238" s="13" customFormat="1">
      <c r="A238" s="13"/>
      <c r="B238" s="234"/>
      <c r="C238" s="235"/>
      <c r="D238" s="236" t="s">
        <v>319</v>
      </c>
      <c r="E238" s="237" t="s">
        <v>19</v>
      </c>
      <c r="F238" s="238" t="s">
        <v>4966</v>
      </c>
      <c r="G238" s="235"/>
      <c r="H238" s="239">
        <v>476.55700000000002</v>
      </c>
      <c r="I238" s="240"/>
      <c r="J238" s="235"/>
      <c r="K238" s="235"/>
      <c r="L238" s="241"/>
      <c r="M238" s="242"/>
      <c r="N238" s="243"/>
      <c r="O238" s="243"/>
      <c r="P238" s="243"/>
      <c r="Q238" s="243"/>
      <c r="R238" s="243"/>
      <c r="S238" s="243"/>
      <c r="T238" s="244"/>
      <c r="U238" s="13"/>
      <c r="V238" s="13"/>
      <c r="W238" s="13"/>
      <c r="X238" s="13"/>
      <c r="Y238" s="13"/>
      <c r="Z238" s="13"/>
      <c r="AA238" s="13"/>
      <c r="AB238" s="13"/>
      <c r="AC238" s="13"/>
      <c r="AD238" s="13"/>
      <c r="AE238" s="13"/>
      <c r="AT238" s="245" t="s">
        <v>319</v>
      </c>
      <c r="AU238" s="245" t="s">
        <v>85</v>
      </c>
      <c r="AV238" s="13" t="s">
        <v>85</v>
      </c>
      <c r="AW238" s="13" t="s">
        <v>37</v>
      </c>
      <c r="AX238" s="13" t="s">
        <v>76</v>
      </c>
      <c r="AY238" s="245" t="s">
        <v>308</v>
      </c>
    </row>
    <row r="239" s="13" customFormat="1">
      <c r="A239" s="13"/>
      <c r="B239" s="234"/>
      <c r="C239" s="235"/>
      <c r="D239" s="236" t="s">
        <v>319</v>
      </c>
      <c r="E239" s="237" t="s">
        <v>19</v>
      </c>
      <c r="F239" s="238" t="s">
        <v>4967</v>
      </c>
      <c r="G239" s="235"/>
      <c r="H239" s="239">
        <v>64.316999999999993</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76</v>
      </c>
      <c r="AY239" s="245" t="s">
        <v>308</v>
      </c>
    </row>
    <row r="240" s="15" customFormat="1">
      <c r="A240" s="15"/>
      <c r="B240" s="259"/>
      <c r="C240" s="260"/>
      <c r="D240" s="236" t="s">
        <v>319</v>
      </c>
      <c r="E240" s="261" t="s">
        <v>19</v>
      </c>
      <c r="F240" s="262" t="s">
        <v>448</v>
      </c>
      <c r="G240" s="260"/>
      <c r="H240" s="263">
        <v>1096.5740000000001</v>
      </c>
      <c r="I240" s="264"/>
      <c r="J240" s="260"/>
      <c r="K240" s="260"/>
      <c r="L240" s="265"/>
      <c r="M240" s="266"/>
      <c r="N240" s="267"/>
      <c r="O240" s="267"/>
      <c r="P240" s="267"/>
      <c r="Q240" s="267"/>
      <c r="R240" s="267"/>
      <c r="S240" s="267"/>
      <c r="T240" s="268"/>
      <c r="U240" s="15"/>
      <c r="V240" s="15"/>
      <c r="W240" s="15"/>
      <c r="X240" s="15"/>
      <c r="Y240" s="15"/>
      <c r="Z240" s="15"/>
      <c r="AA240" s="15"/>
      <c r="AB240" s="15"/>
      <c r="AC240" s="15"/>
      <c r="AD240" s="15"/>
      <c r="AE240" s="15"/>
      <c r="AT240" s="269" t="s">
        <v>319</v>
      </c>
      <c r="AU240" s="269" t="s">
        <v>85</v>
      </c>
      <c r="AV240" s="15" t="s">
        <v>315</v>
      </c>
      <c r="AW240" s="15" t="s">
        <v>37</v>
      </c>
      <c r="AX240" s="15" t="s">
        <v>76</v>
      </c>
      <c r="AY240" s="269" t="s">
        <v>308</v>
      </c>
    </row>
    <row r="241" s="13" customFormat="1">
      <c r="A241" s="13"/>
      <c r="B241" s="234"/>
      <c r="C241" s="235"/>
      <c r="D241" s="236" t="s">
        <v>319</v>
      </c>
      <c r="E241" s="237" t="s">
        <v>19</v>
      </c>
      <c r="F241" s="238" t="s">
        <v>4987</v>
      </c>
      <c r="G241" s="235"/>
      <c r="H241" s="239">
        <v>328.97199999999998</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5" customFormat="1">
      <c r="A242" s="15"/>
      <c r="B242" s="259"/>
      <c r="C242" s="260"/>
      <c r="D242" s="236" t="s">
        <v>319</v>
      </c>
      <c r="E242" s="261" t="s">
        <v>19</v>
      </c>
      <c r="F242" s="262" t="s">
        <v>448</v>
      </c>
      <c r="G242" s="260"/>
      <c r="H242" s="263">
        <v>328.97199999999998</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319</v>
      </c>
      <c r="AU242" s="269" t="s">
        <v>85</v>
      </c>
      <c r="AV242" s="15" t="s">
        <v>315</v>
      </c>
      <c r="AW242" s="15" t="s">
        <v>37</v>
      </c>
      <c r="AX242" s="15" t="s">
        <v>83</v>
      </c>
      <c r="AY242" s="269" t="s">
        <v>308</v>
      </c>
    </row>
    <row r="243" s="2" customFormat="1" ht="16.5" customHeight="1">
      <c r="A243" s="41"/>
      <c r="B243" s="42"/>
      <c r="C243" s="216" t="s">
        <v>386</v>
      </c>
      <c r="D243" s="216" t="s">
        <v>310</v>
      </c>
      <c r="E243" s="217" t="s">
        <v>4988</v>
      </c>
      <c r="F243" s="218" t="s">
        <v>4989</v>
      </c>
      <c r="G243" s="219" t="s">
        <v>493</v>
      </c>
      <c r="H243" s="220">
        <v>49.345999999999997</v>
      </c>
      <c r="I243" s="221"/>
      <c r="J243" s="222">
        <f>ROUND(I243*H243,2)</f>
        <v>0</v>
      </c>
      <c r="K243" s="218" t="s">
        <v>314</v>
      </c>
      <c r="L243" s="47"/>
      <c r="M243" s="223" t="s">
        <v>19</v>
      </c>
      <c r="N243" s="224" t="s">
        <v>47</v>
      </c>
      <c r="O243" s="87"/>
      <c r="P243" s="225">
        <f>O243*H243</f>
        <v>0</v>
      </c>
      <c r="Q243" s="225">
        <v>0</v>
      </c>
      <c r="R243" s="225">
        <f>Q243*H243</f>
        <v>0</v>
      </c>
      <c r="S243" s="225">
        <v>0</v>
      </c>
      <c r="T243" s="226">
        <f>S243*H243</f>
        <v>0</v>
      </c>
      <c r="U243" s="41"/>
      <c r="V243" s="41"/>
      <c r="W243" s="41"/>
      <c r="X243" s="41"/>
      <c r="Y243" s="41"/>
      <c r="Z243" s="41"/>
      <c r="AA243" s="41"/>
      <c r="AB243" s="41"/>
      <c r="AC243" s="41"/>
      <c r="AD243" s="41"/>
      <c r="AE243" s="41"/>
      <c r="AR243" s="227" t="s">
        <v>315</v>
      </c>
      <c r="AT243" s="227" t="s">
        <v>310</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611</v>
      </c>
    </row>
    <row r="244" s="2" customFormat="1">
      <c r="A244" s="41"/>
      <c r="B244" s="42"/>
      <c r="C244" s="43"/>
      <c r="D244" s="229" t="s">
        <v>317</v>
      </c>
      <c r="E244" s="43"/>
      <c r="F244" s="230" t="s">
        <v>4990</v>
      </c>
      <c r="G244" s="43"/>
      <c r="H244" s="43"/>
      <c r="I244" s="231"/>
      <c r="J244" s="43"/>
      <c r="K244" s="43"/>
      <c r="L244" s="47"/>
      <c r="M244" s="232"/>
      <c r="N244" s="233"/>
      <c r="O244" s="87"/>
      <c r="P244" s="87"/>
      <c r="Q244" s="87"/>
      <c r="R244" s="87"/>
      <c r="S244" s="87"/>
      <c r="T244" s="88"/>
      <c r="U244" s="41"/>
      <c r="V244" s="41"/>
      <c r="W244" s="41"/>
      <c r="X244" s="41"/>
      <c r="Y244" s="41"/>
      <c r="Z244" s="41"/>
      <c r="AA244" s="41"/>
      <c r="AB244" s="41"/>
      <c r="AC244" s="41"/>
      <c r="AD244" s="41"/>
      <c r="AE244" s="41"/>
      <c r="AT244" s="20" t="s">
        <v>317</v>
      </c>
      <c r="AU244" s="20" t="s">
        <v>85</v>
      </c>
    </row>
    <row r="245" s="14" customFormat="1">
      <c r="A245" s="14"/>
      <c r="B245" s="249"/>
      <c r="C245" s="250"/>
      <c r="D245" s="236" t="s">
        <v>319</v>
      </c>
      <c r="E245" s="251" t="s">
        <v>19</v>
      </c>
      <c r="F245" s="252" t="s">
        <v>4960</v>
      </c>
      <c r="G245" s="250"/>
      <c r="H245" s="251" t="s">
        <v>19</v>
      </c>
      <c r="I245" s="253"/>
      <c r="J245" s="250"/>
      <c r="K245" s="250"/>
      <c r="L245" s="254"/>
      <c r="M245" s="255"/>
      <c r="N245" s="256"/>
      <c r="O245" s="256"/>
      <c r="P245" s="256"/>
      <c r="Q245" s="256"/>
      <c r="R245" s="256"/>
      <c r="S245" s="256"/>
      <c r="T245" s="257"/>
      <c r="U245" s="14"/>
      <c r="V245" s="14"/>
      <c r="W245" s="14"/>
      <c r="X245" s="14"/>
      <c r="Y245" s="14"/>
      <c r="Z245" s="14"/>
      <c r="AA245" s="14"/>
      <c r="AB245" s="14"/>
      <c r="AC245" s="14"/>
      <c r="AD245" s="14"/>
      <c r="AE245" s="14"/>
      <c r="AT245" s="258" t="s">
        <v>319</v>
      </c>
      <c r="AU245" s="258" t="s">
        <v>85</v>
      </c>
      <c r="AV245" s="14" t="s">
        <v>83</v>
      </c>
      <c r="AW245" s="14" t="s">
        <v>37</v>
      </c>
      <c r="AX245" s="14" t="s">
        <v>76</v>
      </c>
      <c r="AY245" s="258" t="s">
        <v>308</v>
      </c>
    </row>
    <row r="246" s="14" customFormat="1">
      <c r="A246" s="14"/>
      <c r="B246" s="249"/>
      <c r="C246" s="250"/>
      <c r="D246" s="236" t="s">
        <v>319</v>
      </c>
      <c r="E246" s="251" t="s">
        <v>19</v>
      </c>
      <c r="F246" s="252" t="s">
        <v>4991</v>
      </c>
      <c r="G246" s="250"/>
      <c r="H246" s="251" t="s">
        <v>19</v>
      </c>
      <c r="I246" s="253"/>
      <c r="J246" s="250"/>
      <c r="K246" s="250"/>
      <c r="L246" s="254"/>
      <c r="M246" s="255"/>
      <c r="N246" s="256"/>
      <c r="O246" s="256"/>
      <c r="P246" s="256"/>
      <c r="Q246" s="256"/>
      <c r="R246" s="256"/>
      <c r="S246" s="256"/>
      <c r="T246" s="257"/>
      <c r="U246" s="14"/>
      <c r="V246" s="14"/>
      <c r="W246" s="14"/>
      <c r="X246" s="14"/>
      <c r="Y246" s="14"/>
      <c r="Z246" s="14"/>
      <c r="AA246" s="14"/>
      <c r="AB246" s="14"/>
      <c r="AC246" s="14"/>
      <c r="AD246" s="14"/>
      <c r="AE246" s="14"/>
      <c r="AT246" s="258" t="s">
        <v>319</v>
      </c>
      <c r="AU246" s="258" t="s">
        <v>85</v>
      </c>
      <c r="AV246" s="14" t="s">
        <v>83</v>
      </c>
      <c r="AW246" s="14" t="s">
        <v>37</v>
      </c>
      <c r="AX246" s="14" t="s">
        <v>76</v>
      </c>
      <c r="AY246" s="258" t="s">
        <v>308</v>
      </c>
    </row>
    <row r="247" s="13" customFormat="1">
      <c r="A247" s="13"/>
      <c r="B247" s="234"/>
      <c r="C247" s="235"/>
      <c r="D247" s="236" t="s">
        <v>319</v>
      </c>
      <c r="E247" s="237" t="s">
        <v>19</v>
      </c>
      <c r="F247" s="238" t="s">
        <v>4992</v>
      </c>
      <c r="G247" s="235"/>
      <c r="H247" s="239">
        <v>49.345999999999997</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37</v>
      </c>
      <c r="AX247" s="13" t="s">
        <v>76</v>
      </c>
      <c r="AY247" s="245" t="s">
        <v>308</v>
      </c>
    </row>
    <row r="248" s="15" customFormat="1">
      <c r="A248" s="15"/>
      <c r="B248" s="259"/>
      <c r="C248" s="260"/>
      <c r="D248" s="236" t="s">
        <v>319</v>
      </c>
      <c r="E248" s="261" t="s">
        <v>19</v>
      </c>
      <c r="F248" s="262" t="s">
        <v>448</v>
      </c>
      <c r="G248" s="260"/>
      <c r="H248" s="263">
        <v>49.345999999999997</v>
      </c>
      <c r="I248" s="264"/>
      <c r="J248" s="260"/>
      <c r="K248" s="260"/>
      <c r="L248" s="265"/>
      <c r="M248" s="266"/>
      <c r="N248" s="267"/>
      <c r="O248" s="267"/>
      <c r="P248" s="267"/>
      <c r="Q248" s="267"/>
      <c r="R248" s="267"/>
      <c r="S248" s="267"/>
      <c r="T248" s="268"/>
      <c r="U248" s="15"/>
      <c r="V248" s="15"/>
      <c r="W248" s="15"/>
      <c r="X248" s="15"/>
      <c r="Y248" s="15"/>
      <c r="Z248" s="15"/>
      <c r="AA248" s="15"/>
      <c r="AB248" s="15"/>
      <c r="AC248" s="15"/>
      <c r="AD248" s="15"/>
      <c r="AE248" s="15"/>
      <c r="AT248" s="269" t="s">
        <v>319</v>
      </c>
      <c r="AU248" s="269" t="s">
        <v>85</v>
      </c>
      <c r="AV248" s="15" t="s">
        <v>315</v>
      </c>
      <c r="AW248" s="15" t="s">
        <v>37</v>
      </c>
      <c r="AX248" s="15" t="s">
        <v>83</v>
      </c>
      <c r="AY248" s="269" t="s">
        <v>308</v>
      </c>
    </row>
    <row r="249" s="2" customFormat="1" ht="16.5" customHeight="1">
      <c r="A249" s="41"/>
      <c r="B249" s="42"/>
      <c r="C249" s="216" t="s">
        <v>391</v>
      </c>
      <c r="D249" s="216" t="s">
        <v>310</v>
      </c>
      <c r="E249" s="217" t="s">
        <v>4993</v>
      </c>
      <c r="F249" s="218" t="s">
        <v>4994</v>
      </c>
      <c r="G249" s="219" t="s">
        <v>493</v>
      </c>
      <c r="H249" s="220">
        <v>13.122999999999999</v>
      </c>
      <c r="I249" s="221"/>
      <c r="J249" s="222">
        <f>ROUND(I249*H249,2)</f>
        <v>0</v>
      </c>
      <c r="K249" s="218" t="s">
        <v>314</v>
      </c>
      <c r="L249" s="47"/>
      <c r="M249" s="223" t="s">
        <v>19</v>
      </c>
      <c r="N249" s="224" t="s">
        <v>47</v>
      </c>
      <c r="O249" s="87"/>
      <c r="P249" s="225">
        <f>O249*H249</f>
        <v>0</v>
      </c>
      <c r="Q249" s="225">
        <v>0</v>
      </c>
      <c r="R249" s="225">
        <f>Q249*H249</f>
        <v>0</v>
      </c>
      <c r="S249" s="225">
        <v>0</v>
      </c>
      <c r="T249" s="226">
        <f>S249*H249</f>
        <v>0</v>
      </c>
      <c r="U249" s="41"/>
      <c r="V249" s="41"/>
      <c r="W249" s="41"/>
      <c r="X249" s="41"/>
      <c r="Y249" s="41"/>
      <c r="Z249" s="41"/>
      <c r="AA249" s="41"/>
      <c r="AB249" s="41"/>
      <c r="AC249" s="41"/>
      <c r="AD249" s="41"/>
      <c r="AE249" s="41"/>
      <c r="AR249" s="227" t="s">
        <v>315</v>
      </c>
      <c r="AT249" s="227" t="s">
        <v>310</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315</v>
      </c>
      <c r="BM249" s="227" t="s">
        <v>616</v>
      </c>
    </row>
    <row r="250" s="2" customFormat="1">
      <c r="A250" s="41"/>
      <c r="B250" s="42"/>
      <c r="C250" s="43"/>
      <c r="D250" s="229" t="s">
        <v>317</v>
      </c>
      <c r="E250" s="43"/>
      <c r="F250" s="230" t="s">
        <v>4995</v>
      </c>
      <c r="G250" s="43"/>
      <c r="H250" s="43"/>
      <c r="I250" s="231"/>
      <c r="J250" s="43"/>
      <c r="K250" s="43"/>
      <c r="L250" s="47"/>
      <c r="M250" s="232"/>
      <c r="N250" s="233"/>
      <c r="O250" s="87"/>
      <c r="P250" s="87"/>
      <c r="Q250" s="87"/>
      <c r="R250" s="87"/>
      <c r="S250" s="87"/>
      <c r="T250" s="88"/>
      <c r="U250" s="41"/>
      <c r="V250" s="41"/>
      <c r="W250" s="41"/>
      <c r="X250" s="41"/>
      <c r="Y250" s="41"/>
      <c r="Z250" s="41"/>
      <c r="AA250" s="41"/>
      <c r="AB250" s="41"/>
      <c r="AC250" s="41"/>
      <c r="AD250" s="41"/>
      <c r="AE250" s="41"/>
      <c r="AT250" s="20" t="s">
        <v>317</v>
      </c>
      <c r="AU250" s="20" t="s">
        <v>85</v>
      </c>
    </row>
    <row r="251" s="14" customFormat="1">
      <c r="A251" s="14"/>
      <c r="B251" s="249"/>
      <c r="C251" s="250"/>
      <c r="D251" s="236" t="s">
        <v>319</v>
      </c>
      <c r="E251" s="251" t="s">
        <v>19</v>
      </c>
      <c r="F251" s="252" t="s">
        <v>4902</v>
      </c>
      <c r="G251" s="250"/>
      <c r="H251" s="251" t="s">
        <v>19</v>
      </c>
      <c r="I251" s="253"/>
      <c r="J251" s="250"/>
      <c r="K251" s="250"/>
      <c r="L251" s="254"/>
      <c r="M251" s="255"/>
      <c r="N251" s="256"/>
      <c r="O251" s="256"/>
      <c r="P251" s="256"/>
      <c r="Q251" s="256"/>
      <c r="R251" s="256"/>
      <c r="S251" s="256"/>
      <c r="T251" s="257"/>
      <c r="U251" s="14"/>
      <c r="V251" s="14"/>
      <c r="W251" s="14"/>
      <c r="X251" s="14"/>
      <c r="Y251" s="14"/>
      <c r="Z251" s="14"/>
      <c r="AA251" s="14"/>
      <c r="AB251" s="14"/>
      <c r="AC251" s="14"/>
      <c r="AD251" s="14"/>
      <c r="AE251" s="14"/>
      <c r="AT251" s="258" t="s">
        <v>319</v>
      </c>
      <c r="AU251" s="258" t="s">
        <v>85</v>
      </c>
      <c r="AV251" s="14" t="s">
        <v>83</v>
      </c>
      <c r="AW251" s="14" t="s">
        <v>37</v>
      </c>
      <c r="AX251" s="14" t="s">
        <v>76</v>
      </c>
      <c r="AY251" s="258" t="s">
        <v>308</v>
      </c>
    </row>
    <row r="252" s="14" customFormat="1">
      <c r="A252" s="14"/>
      <c r="B252" s="249"/>
      <c r="C252" s="250"/>
      <c r="D252" s="236" t="s">
        <v>319</v>
      </c>
      <c r="E252" s="251" t="s">
        <v>19</v>
      </c>
      <c r="F252" s="252" t="s">
        <v>4996</v>
      </c>
      <c r="G252" s="250"/>
      <c r="H252" s="251" t="s">
        <v>19</v>
      </c>
      <c r="I252" s="253"/>
      <c r="J252" s="250"/>
      <c r="K252" s="250"/>
      <c r="L252" s="254"/>
      <c r="M252" s="255"/>
      <c r="N252" s="256"/>
      <c r="O252" s="256"/>
      <c r="P252" s="256"/>
      <c r="Q252" s="256"/>
      <c r="R252" s="256"/>
      <c r="S252" s="256"/>
      <c r="T252" s="257"/>
      <c r="U252" s="14"/>
      <c r="V252" s="14"/>
      <c r="W252" s="14"/>
      <c r="X252" s="14"/>
      <c r="Y252" s="14"/>
      <c r="Z252" s="14"/>
      <c r="AA252" s="14"/>
      <c r="AB252" s="14"/>
      <c r="AC252" s="14"/>
      <c r="AD252" s="14"/>
      <c r="AE252" s="14"/>
      <c r="AT252" s="258" t="s">
        <v>319</v>
      </c>
      <c r="AU252" s="258" t="s">
        <v>85</v>
      </c>
      <c r="AV252" s="14" t="s">
        <v>83</v>
      </c>
      <c r="AW252" s="14" t="s">
        <v>37</v>
      </c>
      <c r="AX252" s="14" t="s">
        <v>76</v>
      </c>
      <c r="AY252" s="258" t="s">
        <v>308</v>
      </c>
    </row>
    <row r="253" s="13" customFormat="1">
      <c r="A253" s="13"/>
      <c r="B253" s="234"/>
      <c r="C253" s="235"/>
      <c r="D253" s="236" t="s">
        <v>319</v>
      </c>
      <c r="E253" s="237" t="s">
        <v>19</v>
      </c>
      <c r="F253" s="238" t="s">
        <v>4997</v>
      </c>
      <c r="G253" s="235"/>
      <c r="H253" s="239">
        <v>12.606</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76</v>
      </c>
      <c r="AY253" s="245" t="s">
        <v>308</v>
      </c>
    </row>
    <row r="254" s="13" customFormat="1">
      <c r="A254" s="13"/>
      <c r="B254" s="234"/>
      <c r="C254" s="235"/>
      <c r="D254" s="236" t="s">
        <v>319</v>
      </c>
      <c r="E254" s="237" t="s">
        <v>19</v>
      </c>
      <c r="F254" s="238" t="s">
        <v>4998</v>
      </c>
      <c r="G254" s="235"/>
      <c r="H254" s="239">
        <v>0.51700000000000002</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5" customFormat="1">
      <c r="A255" s="15"/>
      <c r="B255" s="259"/>
      <c r="C255" s="260"/>
      <c r="D255" s="236" t="s">
        <v>319</v>
      </c>
      <c r="E255" s="261" t="s">
        <v>19</v>
      </c>
      <c r="F255" s="262" t="s">
        <v>448</v>
      </c>
      <c r="G255" s="260"/>
      <c r="H255" s="263">
        <v>13.122999999999999</v>
      </c>
      <c r="I255" s="264"/>
      <c r="J255" s="260"/>
      <c r="K255" s="260"/>
      <c r="L255" s="265"/>
      <c r="M255" s="266"/>
      <c r="N255" s="267"/>
      <c r="O255" s="267"/>
      <c r="P255" s="267"/>
      <c r="Q255" s="267"/>
      <c r="R255" s="267"/>
      <c r="S255" s="267"/>
      <c r="T255" s="268"/>
      <c r="U255" s="15"/>
      <c r="V255" s="15"/>
      <c r="W255" s="15"/>
      <c r="X255" s="15"/>
      <c r="Y255" s="15"/>
      <c r="Z255" s="15"/>
      <c r="AA255" s="15"/>
      <c r="AB255" s="15"/>
      <c r="AC255" s="15"/>
      <c r="AD255" s="15"/>
      <c r="AE255" s="15"/>
      <c r="AT255" s="269" t="s">
        <v>319</v>
      </c>
      <c r="AU255" s="269" t="s">
        <v>85</v>
      </c>
      <c r="AV255" s="15" t="s">
        <v>315</v>
      </c>
      <c r="AW255" s="15" t="s">
        <v>37</v>
      </c>
      <c r="AX255" s="15" t="s">
        <v>83</v>
      </c>
      <c r="AY255" s="269" t="s">
        <v>308</v>
      </c>
    </row>
    <row r="256" s="2" customFormat="1" ht="16.5" customHeight="1">
      <c r="A256" s="41"/>
      <c r="B256" s="42"/>
      <c r="C256" s="216" t="s">
        <v>396</v>
      </c>
      <c r="D256" s="216" t="s">
        <v>310</v>
      </c>
      <c r="E256" s="217" t="s">
        <v>4999</v>
      </c>
      <c r="F256" s="218" t="s">
        <v>5000</v>
      </c>
      <c r="G256" s="219" t="s">
        <v>442</v>
      </c>
      <c r="H256" s="220">
        <v>27.902000000000001</v>
      </c>
      <c r="I256" s="221"/>
      <c r="J256" s="222">
        <f>ROUND(I256*H256,2)</f>
        <v>0</v>
      </c>
      <c r="K256" s="218" t="s">
        <v>314</v>
      </c>
      <c r="L256" s="47"/>
      <c r="M256" s="223" t="s">
        <v>19</v>
      </c>
      <c r="N256" s="224" t="s">
        <v>47</v>
      </c>
      <c r="O256" s="87"/>
      <c r="P256" s="225">
        <f>O256*H256</f>
        <v>0</v>
      </c>
      <c r="Q256" s="225">
        <v>0</v>
      </c>
      <c r="R256" s="225">
        <f>Q256*H256</f>
        <v>0</v>
      </c>
      <c r="S256" s="225">
        <v>0</v>
      </c>
      <c r="T256" s="226">
        <f>S256*H256</f>
        <v>0</v>
      </c>
      <c r="U256" s="41"/>
      <c r="V256" s="41"/>
      <c r="W256" s="41"/>
      <c r="X256" s="41"/>
      <c r="Y256" s="41"/>
      <c r="Z256" s="41"/>
      <c r="AA256" s="41"/>
      <c r="AB256" s="41"/>
      <c r="AC256" s="41"/>
      <c r="AD256" s="41"/>
      <c r="AE256" s="41"/>
      <c r="AR256" s="227" t="s">
        <v>315</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315</v>
      </c>
      <c r="BM256" s="227" t="s">
        <v>620</v>
      </c>
    </row>
    <row r="257" s="2" customFormat="1">
      <c r="A257" s="41"/>
      <c r="B257" s="42"/>
      <c r="C257" s="43"/>
      <c r="D257" s="229" t="s">
        <v>317</v>
      </c>
      <c r="E257" s="43"/>
      <c r="F257" s="230" t="s">
        <v>5001</v>
      </c>
      <c r="G257" s="43"/>
      <c r="H257" s="43"/>
      <c r="I257" s="231"/>
      <c r="J257" s="43"/>
      <c r="K257" s="43"/>
      <c r="L257" s="47"/>
      <c r="M257" s="232"/>
      <c r="N257" s="233"/>
      <c r="O257" s="87"/>
      <c r="P257" s="87"/>
      <c r="Q257" s="87"/>
      <c r="R257" s="87"/>
      <c r="S257" s="87"/>
      <c r="T257" s="88"/>
      <c r="U257" s="41"/>
      <c r="V257" s="41"/>
      <c r="W257" s="41"/>
      <c r="X257" s="41"/>
      <c r="Y257" s="41"/>
      <c r="Z257" s="41"/>
      <c r="AA257" s="41"/>
      <c r="AB257" s="41"/>
      <c r="AC257" s="41"/>
      <c r="AD257" s="41"/>
      <c r="AE257" s="41"/>
      <c r="AT257" s="20" t="s">
        <v>317</v>
      </c>
      <c r="AU257" s="20" t="s">
        <v>85</v>
      </c>
    </row>
    <row r="258" s="14" customFormat="1">
      <c r="A258" s="14"/>
      <c r="B258" s="249"/>
      <c r="C258" s="250"/>
      <c r="D258" s="236" t="s">
        <v>319</v>
      </c>
      <c r="E258" s="251" t="s">
        <v>19</v>
      </c>
      <c r="F258" s="252" t="s">
        <v>4908</v>
      </c>
      <c r="G258" s="250"/>
      <c r="H258" s="251" t="s">
        <v>19</v>
      </c>
      <c r="I258" s="253"/>
      <c r="J258" s="250"/>
      <c r="K258" s="250"/>
      <c r="L258" s="254"/>
      <c r="M258" s="255"/>
      <c r="N258" s="256"/>
      <c r="O258" s="256"/>
      <c r="P258" s="256"/>
      <c r="Q258" s="256"/>
      <c r="R258" s="256"/>
      <c r="S258" s="256"/>
      <c r="T258" s="257"/>
      <c r="U258" s="14"/>
      <c r="V258" s="14"/>
      <c r="W258" s="14"/>
      <c r="X258" s="14"/>
      <c r="Y258" s="14"/>
      <c r="Z258" s="14"/>
      <c r="AA258" s="14"/>
      <c r="AB258" s="14"/>
      <c r="AC258" s="14"/>
      <c r="AD258" s="14"/>
      <c r="AE258" s="14"/>
      <c r="AT258" s="258" t="s">
        <v>319</v>
      </c>
      <c r="AU258" s="258" t="s">
        <v>85</v>
      </c>
      <c r="AV258" s="14" t="s">
        <v>83</v>
      </c>
      <c r="AW258" s="14" t="s">
        <v>37</v>
      </c>
      <c r="AX258" s="14" t="s">
        <v>76</v>
      </c>
      <c r="AY258" s="258" t="s">
        <v>308</v>
      </c>
    </row>
    <row r="259" s="14" customFormat="1">
      <c r="A259" s="14"/>
      <c r="B259" s="249"/>
      <c r="C259" s="250"/>
      <c r="D259" s="236" t="s">
        <v>319</v>
      </c>
      <c r="E259" s="251" t="s">
        <v>19</v>
      </c>
      <c r="F259" s="252" t="s">
        <v>4909</v>
      </c>
      <c r="G259" s="250"/>
      <c r="H259" s="251" t="s">
        <v>19</v>
      </c>
      <c r="I259" s="253"/>
      <c r="J259" s="250"/>
      <c r="K259" s="250"/>
      <c r="L259" s="254"/>
      <c r="M259" s="255"/>
      <c r="N259" s="256"/>
      <c r="O259" s="256"/>
      <c r="P259" s="256"/>
      <c r="Q259" s="256"/>
      <c r="R259" s="256"/>
      <c r="S259" s="256"/>
      <c r="T259" s="257"/>
      <c r="U259" s="14"/>
      <c r="V259" s="14"/>
      <c r="W259" s="14"/>
      <c r="X259" s="14"/>
      <c r="Y259" s="14"/>
      <c r="Z259" s="14"/>
      <c r="AA259" s="14"/>
      <c r="AB259" s="14"/>
      <c r="AC259" s="14"/>
      <c r="AD259" s="14"/>
      <c r="AE259" s="14"/>
      <c r="AT259" s="258" t="s">
        <v>319</v>
      </c>
      <c r="AU259" s="258" t="s">
        <v>85</v>
      </c>
      <c r="AV259" s="14" t="s">
        <v>83</v>
      </c>
      <c r="AW259" s="14" t="s">
        <v>37</v>
      </c>
      <c r="AX259" s="14" t="s">
        <v>76</v>
      </c>
      <c r="AY259" s="258" t="s">
        <v>308</v>
      </c>
    </row>
    <row r="260" s="14" customFormat="1">
      <c r="A260" s="14"/>
      <c r="B260" s="249"/>
      <c r="C260" s="250"/>
      <c r="D260" s="236" t="s">
        <v>319</v>
      </c>
      <c r="E260" s="251" t="s">
        <v>19</v>
      </c>
      <c r="F260" s="252" t="s">
        <v>4910</v>
      </c>
      <c r="G260" s="250"/>
      <c r="H260" s="251" t="s">
        <v>19</v>
      </c>
      <c r="I260" s="253"/>
      <c r="J260" s="250"/>
      <c r="K260" s="250"/>
      <c r="L260" s="254"/>
      <c r="M260" s="255"/>
      <c r="N260" s="256"/>
      <c r="O260" s="256"/>
      <c r="P260" s="256"/>
      <c r="Q260" s="256"/>
      <c r="R260" s="256"/>
      <c r="S260" s="256"/>
      <c r="T260" s="257"/>
      <c r="U260" s="14"/>
      <c r="V260" s="14"/>
      <c r="W260" s="14"/>
      <c r="X260" s="14"/>
      <c r="Y260" s="14"/>
      <c r="Z260" s="14"/>
      <c r="AA260" s="14"/>
      <c r="AB260" s="14"/>
      <c r="AC260" s="14"/>
      <c r="AD260" s="14"/>
      <c r="AE260" s="14"/>
      <c r="AT260" s="258" t="s">
        <v>319</v>
      </c>
      <c r="AU260" s="258" t="s">
        <v>85</v>
      </c>
      <c r="AV260" s="14" t="s">
        <v>83</v>
      </c>
      <c r="AW260" s="14" t="s">
        <v>37</v>
      </c>
      <c r="AX260" s="14" t="s">
        <v>76</v>
      </c>
      <c r="AY260" s="258" t="s">
        <v>308</v>
      </c>
    </row>
    <row r="261" s="13" customFormat="1">
      <c r="A261" s="13"/>
      <c r="B261" s="234"/>
      <c r="C261" s="235"/>
      <c r="D261" s="236" t="s">
        <v>319</v>
      </c>
      <c r="E261" s="237" t="s">
        <v>19</v>
      </c>
      <c r="F261" s="238" t="s">
        <v>4911</v>
      </c>
      <c r="G261" s="235"/>
      <c r="H261" s="239">
        <v>17.693000000000001</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76</v>
      </c>
      <c r="AY261" s="245" t="s">
        <v>308</v>
      </c>
    </row>
    <row r="262" s="14" customFormat="1">
      <c r="A262" s="14"/>
      <c r="B262" s="249"/>
      <c r="C262" s="250"/>
      <c r="D262" s="236" t="s">
        <v>319</v>
      </c>
      <c r="E262" s="251" t="s">
        <v>19</v>
      </c>
      <c r="F262" s="252" t="s">
        <v>4912</v>
      </c>
      <c r="G262" s="250"/>
      <c r="H262" s="251" t="s">
        <v>19</v>
      </c>
      <c r="I262" s="253"/>
      <c r="J262" s="250"/>
      <c r="K262" s="250"/>
      <c r="L262" s="254"/>
      <c r="M262" s="255"/>
      <c r="N262" s="256"/>
      <c r="O262" s="256"/>
      <c r="P262" s="256"/>
      <c r="Q262" s="256"/>
      <c r="R262" s="256"/>
      <c r="S262" s="256"/>
      <c r="T262" s="257"/>
      <c r="U262" s="14"/>
      <c r="V262" s="14"/>
      <c r="W262" s="14"/>
      <c r="X262" s="14"/>
      <c r="Y262" s="14"/>
      <c r="Z262" s="14"/>
      <c r="AA262" s="14"/>
      <c r="AB262" s="14"/>
      <c r="AC262" s="14"/>
      <c r="AD262" s="14"/>
      <c r="AE262" s="14"/>
      <c r="AT262" s="258" t="s">
        <v>319</v>
      </c>
      <c r="AU262" s="258" t="s">
        <v>85</v>
      </c>
      <c r="AV262" s="14" t="s">
        <v>83</v>
      </c>
      <c r="AW262" s="14" t="s">
        <v>37</v>
      </c>
      <c r="AX262" s="14" t="s">
        <v>76</v>
      </c>
      <c r="AY262" s="258" t="s">
        <v>308</v>
      </c>
    </row>
    <row r="263" s="13" customFormat="1">
      <c r="A263" s="13"/>
      <c r="B263" s="234"/>
      <c r="C263" s="235"/>
      <c r="D263" s="236" t="s">
        <v>319</v>
      </c>
      <c r="E263" s="237" t="s">
        <v>19</v>
      </c>
      <c r="F263" s="238" t="s">
        <v>4913</v>
      </c>
      <c r="G263" s="235"/>
      <c r="H263" s="239">
        <v>2.2629999999999999</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76</v>
      </c>
      <c r="AY263" s="245" t="s">
        <v>308</v>
      </c>
    </row>
    <row r="264" s="14" customFormat="1">
      <c r="A264" s="14"/>
      <c r="B264" s="249"/>
      <c r="C264" s="250"/>
      <c r="D264" s="236" t="s">
        <v>319</v>
      </c>
      <c r="E264" s="251" t="s">
        <v>19</v>
      </c>
      <c r="F264" s="252" t="s">
        <v>4914</v>
      </c>
      <c r="G264" s="250"/>
      <c r="H264" s="251" t="s">
        <v>19</v>
      </c>
      <c r="I264" s="253"/>
      <c r="J264" s="250"/>
      <c r="K264" s="250"/>
      <c r="L264" s="254"/>
      <c r="M264" s="255"/>
      <c r="N264" s="256"/>
      <c r="O264" s="256"/>
      <c r="P264" s="256"/>
      <c r="Q264" s="256"/>
      <c r="R264" s="256"/>
      <c r="S264" s="256"/>
      <c r="T264" s="257"/>
      <c r="U264" s="14"/>
      <c r="V264" s="14"/>
      <c r="W264" s="14"/>
      <c r="X264" s="14"/>
      <c r="Y264" s="14"/>
      <c r="Z264" s="14"/>
      <c r="AA264" s="14"/>
      <c r="AB264" s="14"/>
      <c r="AC264" s="14"/>
      <c r="AD264" s="14"/>
      <c r="AE264" s="14"/>
      <c r="AT264" s="258" t="s">
        <v>319</v>
      </c>
      <c r="AU264" s="258" t="s">
        <v>85</v>
      </c>
      <c r="AV264" s="14" t="s">
        <v>83</v>
      </c>
      <c r="AW264" s="14" t="s">
        <v>37</v>
      </c>
      <c r="AX264" s="14" t="s">
        <v>76</v>
      </c>
      <c r="AY264" s="258" t="s">
        <v>308</v>
      </c>
    </row>
    <row r="265" s="14" customFormat="1">
      <c r="A265" s="14"/>
      <c r="B265" s="249"/>
      <c r="C265" s="250"/>
      <c r="D265" s="236" t="s">
        <v>319</v>
      </c>
      <c r="E265" s="251" t="s">
        <v>19</v>
      </c>
      <c r="F265" s="252" t="s">
        <v>4915</v>
      </c>
      <c r="G265" s="250"/>
      <c r="H265" s="251" t="s">
        <v>19</v>
      </c>
      <c r="I265" s="253"/>
      <c r="J265" s="250"/>
      <c r="K265" s="250"/>
      <c r="L265" s="254"/>
      <c r="M265" s="255"/>
      <c r="N265" s="256"/>
      <c r="O265" s="256"/>
      <c r="P265" s="256"/>
      <c r="Q265" s="256"/>
      <c r="R265" s="256"/>
      <c r="S265" s="256"/>
      <c r="T265" s="257"/>
      <c r="U265" s="14"/>
      <c r="V265" s="14"/>
      <c r="W265" s="14"/>
      <c r="X265" s="14"/>
      <c r="Y265" s="14"/>
      <c r="Z265" s="14"/>
      <c r="AA265" s="14"/>
      <c r="AB265" s="14"/>
      <c r="AC265" s="14"/>
      <c r="AD265" s="14"/>
      <c r="AE265" s="14"/>
      <c r="AT265" s="258" t="s">
        <v>319</v>
      </c>
      <c r="AU265" s="258" t="s">
        <v>85</v>
      </c>
      <c r="AV265" s="14" t="s">
        <v>83</v>
      </c>
      <c r="AW265" s="14" t="s">
        <v>37</v>
      </c>
      <c r="AX265" s="14" t="s">
        <v>76</v>
      </c>
      <c r="AY265" s="258" t="s">
        <v>308</v>
      </c>
    </row>
    <row r="266" s="13" customFormat="1">
      <c r="A266" s="13"/>
      <c r="B266" s="234"/>
      <c r="C266" s="235"/>
      <c r="D266" s="236" t="s">
        <v>319</v>
      </c>
      <c r="E266" s="237" t="s">
        <v>19</v>
      </c>
      <c r="F266" s="238" t="s">
        <v>5002</v>
      </c>
      <c r="G266" s="235"/>
      <c r="H266" s="239">
        <v>0.53300000000000003</v>
      </c>
      <c r="I266" s="240"/>
      <c r="J266" s="235"/>
      <c r="K266" s="235"/>
      <c r="L266" s="241"/>
      <c r="M266" s="242"/>
      <c r="N266" s="243"/>
      <c r="O266" s="243"/>
      <c r="P266" s="243"/>
      <c r="Q266" s="243"/>
      <c r="R266" s="243"/>
      <c r="S266" s="243"/>
      <c r="T266" s="244"/>
      <c r="U266" s="13"/>
      <c r="V266" s="13"/>
      <c r="W266" s="13"/>
      <c r="X266" s="13"/>
      <c r="Y266" s="13"/>
      <c r="Z266" s="13"/>
      <c r="AA266" s="13"/>
      <c r="AB266" s="13"/>
      <c r="AC266" s="13"/>
      <c r="AD266" s="13"/>
      <c r="AE266" s="13"/>
      <c r="AT266" s="245" t="s">
        <v>319</v>
      </c>
      <c r="AU266" s="245" t="s">
        <v>85</v>
      </c>
      <c r="AV266" s="13" t="s">
        <v>85</v>
      </c>
      <c r="AW266" s="13" t="s">
        <v>37</v>
      </c>
      <c r="AX266" s="13" t="s">
        <v>76</v>
      </c>
      <c r="AY266" s="245" t="s">
        <v>308</v>
      </c>
    </row>
    <row r="267" s="13" customFormat="1">
      <c r="A267" s="13"/>
      <c r="B267" s="234"/>
      <c r="C267" s="235"/>
      <c r="D267" s="236" t="s">
        <v>319</v>
      </c>
      <c r="E267" s="237" t="s">
        <v>19</v>
      </c>
      <c r="F267" s="238" t="s">
        <v>5003</v>
      </c>
      <c r="G267" s="235"/>
      <c r="H267" s="239">
        <v>0.90200000000000002</v>
      </c>
      <c r="I267" s="240"/>
      <c r="J267" s="235"/>
      <c r="K267" s="235"/>
      <c r="L267" s="241"/>
      <c r="M267" s="242"/>
      <c r="N267" s="243"/>
      <c r="O267" s="243"/>
      <c r="P267" s="243"/>
      <c r="Q267" s="243"/>
      <c r="R267" s="243"/>
      <c r="S267" s="243"/>
      <c r="T267" s="244"/>
      <c r="U267" s="13"/>
      <c r="V267" s="13"/>
      <c r="W267" s="13"/>
      <c r="X267" s="13"/>
      <c r="Y267" s="13"/>
      <c r="Z267" s="13"/>
      <c r="AA267" s="13"/>
      <c r="AB267" s="13"/>
      <c r="AC267" s="13"/>
      <c r="AD267" s="13"/>
      <c r="AE267" s="13"/>
      <c r="AT267" s="245" t="s">
        <v>319</v>
      </c>
      <c r="AU267" s="245" t="s">
        <v>85</v>
      </c>
      <c r="AV267" s="13" t="s">
        <v>85</v>
      </c>
      <c r="AW267" s="13" t="s">
        <v>37</v>
      </c>
      <c r="AX267" s="13" t="s">
        <v>76</v>
      </c>
      <c r="AY267" s="245" t="s">
        <v>308</v>
      </c>
    </row>
    <row r="268" s="13" customFormat="1">
      <c r="A268" s="13"/>
      <c r="B268" s="234"/>
      <c r="C268" s="235"/>
      <c r="D268" s="236" t="s">
        <v>319</v>
      </c>
      <c r="E268" s="237" t="s">
        <v>19</v>
      </c>
      <c r="F268" s="238" t="s">
        <v>5004</v>
      </c>
      <c r="G268" s="235"/>
      <c r="H268" s="239">
        <v>0.88400000000000001</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3" customFormat="1">
      <c r="A269" s="13"/>
      <c r="B269" s="234"/>
      <c r="C269" s="235"/>
      <c r="D269" s="236" t="s">
        <v>319</v>
      </c>
      <c r="E269" s="237" t="s">
        <v>19</v>
      </c>
      <c r="F269" s="238" t="s">
        <v>5005</v>
      </c>
      <c r="G269" s="235"/>
      <c r="H269" s="239">
        <v>2.4940000000000002</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3" customFormat="1">
      <c r="A270" s="13"/>
      <c r="B270" s="234"/>
      <c r="C270" s="235"/>
      <c r="D270" s="236" t="s">
        <v>319</v>
      </c>
      <c r="E270" s="237" t="s">
        <v>19</v>
      </c>
      <c r="F270" s="238" t="s">
        <v>5006</v>
      </c>
      <c r="G270" s="235"/>
      <c r="H270" s="239">
        <v>1.8040000000000001</v>
      </c>
      <c r="I270" s="240"/>
      <c r="J270" s="235"/>
      <c r="K270" s="235"/>
      <c r="L270" s="241"/>
      <c r="M270" s="242"/>
      <c r="N270" s="243"/>
      <c r="O270" s="243"/>
      <c r="P270" s="243"/>
      <c r="Q270" s="243"/>
      <c r="R270" s="243"/>
      <c r="S270" s="243"/>
      <c r="T270" s="244"/>
      <c r="U270" s="13"/>
      <c r="V270" s="13"/>
      <c r="W270" s="13"/>
      <c r="X270" s="13"/>
      <c r="Y270" s="13"/>
      <c r="Z270" s="13"/>
      <c r="AA270" s="13"/>
      <c r="AB270" s="13"/>
      <c r="AC270" s="13"/>
      <c r="AD270" s="13"/>
      <c r="AE270" s="13"/>
      <c r="AT270" s="245" t="s">
        <v>319</v>
      </c>
      <c r="AU270" s="245" t="s">
        <v>85</v>
      </c>
      <c r="AV270" s="13" t="s">
        <v>85</v>
      </c>
      <c r="AW270" s="13" t="s">
        <v>37</v>
      </c>
      <c r="AX270" s="13" t="s">
        <v>76</v>
      </c>
      <c r="AY270" s="245" t="s">
        <v>308</v>
      </c>
    </row>
    <row r="271" s="15" customFormat="1">
      <c r="A271" s="15"/>
      <c r="B271" s="259"/>
      <c r="C271" s="260"/>
      <c r="D271" s="236" t="s">
        <v>319</v>
      </c>
      <c r="E271" s="261" t="s">
        <v>19</v>
      </c>
      <c r="F271" s="262" t="s">
        <v>448</v>
      </c>
      <c r="G271" s="260"/>
      <c r="H271" s="263">
        <v>26.573000000000004</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319</v>
      </c>
      <c r="AU271" s="269" t="s">
        <v>85</v>
      </c>
      <c r="AV271" s="15" t="s">
        <v>315</v>
      </c>
      <c r="AW271" s="15" t="s">
        <v>37</v>
      </c>
      <c r="AX271" s="15" t="s">
        <v>76</v>
      </c>
      <c r="AY271" s="269" t="s">
        <v>308</v>
      </c>
    </row>
    <row r="272" s="13" customFormat="1">
      <c r="A272" s="13"/>
      <c r="B272" s="234"/>
      <c r="C272" s="235"/>
      <c r="D272" s="236" t="s">
        <v>319</v>
      </c>
      <c r="E272" s="237" t="s">
        <v>19</v>
      </c>
      <c r="F272" s="238" t="s">
        <v>5007</v>
      </c>
      <c r="G272" s="235"/>
      <c r="H272" s="239">
        <v>27.902000000000001</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76</v>
      </c>
      <c r="AY272" s="245" t="s">
        <v>308</v>
      </c>
    </row>
    <row r="273" s="15" customFormat="1">
      <c r="A273" s="15"/>
      <c r="B273" s="259"/>
      <c r="C273" s="260"/>
      <c r="D273" s="236" t="s">
        <v>319</v>
      </c>
      <c r="E273" s="261" t="s">
        <v>19</v>
      </c>
      <c r="F273" s="262" t="s">
        <v>448</v>
      </c>
      <c r="G273" s="260"/>
      <c r="H273" s="263">
        <v>27.902000000000001</v>
      </c>
      <c r="I273" s="264"/>
      <c r="J273" s="260"/>
      <c r="K273" s="260"/>
      <c r="L273" s="265"/>
      <c r="M273" s="266"/>
      <c r="N273" s="267"/>
      <c r="O273" s="267"/>
      <c r="P273" s="267"/>
      <c r="Q273" s="267"/>
      <c r="R273" s="267"/>
      <c r="S273" s="267"/>
      <c r="T273" s="268"/>
      <c r="U273" s="15"/>
      <c r="V273" s="15"/>
      <c r="W273" s="15"/>
      <c r="X273" s="15"/>
      <c r="Y273" s="15"/>
      <c r="Z273" s="15"/>
      <c r="AA273" s="15"/>
      <c r="AB273" s="15"/>
      <c r="AC273" s="15"/>
      <c r="AD273" s="15"/>
      <c r="AE273" s="15"/>
      <c r="AT273" s="269" t="s">
        <v>319</v>
      </c>
      <c r="AU273" s="269" t="s">
        <v>85</v>
      </c>
      <c r="AV273" s="15" t="s">
        <v>315</v>
      </c>
      <c r="AW273" s="15" t="s">
        <v>37</v>
      </c>
      <c r="AX273" s="15" t="s">
        <v>83</v>
      </c>
      <c r="AY273" s="269" t="s">
        <v>308</v>
      </c>
    </row>
    <row r="274" s="2" customFormat="1" ht="16.5" customHeight="1">
      <c r="A274" s="41"/>
      <c r="B274" s="42"/>
      <c r="C274" s="216" t="s">
        <v>401</v>
      </c>
      <c r="D274" s="216" t="s">
        <v>310</v>
      </c>
      <c r="E274" s="217" t="s">
        <v>5008</v>
      </c>
      <c r="F274" s="218" t="s">
        <v>5009</v>
      </c>
      <c r="G274" s="219" t="s">
        <v>442</v>
      </c>
      <c r="H274" s="220">
        <v>4.8300000000000001</v>
      </c>
      <c r="I274" s="221"/>
      <c r="J274" s="222">
        <f>ROUND(I274*H274,2)</f>
        <v>0</v>
      </c>
      <c r="K274" s="218" t="s">
        <v>314</v>
      </c>
      <c r="L274" s="47"/>
      <c r="M274" s="223" t="s">
        <v>19</v>
      </c>
      <c r="N274" s="224" t="s">
        <v>47</v>
      </c>
      <c r="O274" s="87"/>
      <c r="P274" s="225">
        <f>O274*H274</f>
        <v>0</v>
      </c>
      <c r="Q274" s="225">
        <v>0</v>
      </c>
      <c r="R274" s="225">
        <f>Q274*H274</f>
        <v>0</v>
      </c>
      <c r="S274" s="225">
        <v>0</v>
      </c>
      <c r="T274" s="226">
        <f>S274*H274</f>
        <v>0</v>
      </c>
      <c r="U274" s="41"/>
      <c r="V274" s="41"/>
      <c r="W274" s="41"/>
      <c r="X274" s="41"/>
      <c r="Y274" s="41"/>
      <c r="Z274" s="41"/>
      <c r="AA274" s="41"/>
      <c r="AB274" s="41"/>
      <c r="AC274" s="41"/>
      <c r="AD274" s="41"/>
      <c r="AE274" s="41"/>
      <c r="AR274" s="227" t="s">
        <v>315</v>
      </c>
      <c r="AT274" s="227" t="s">
        <v>310</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627</v>
      </c>
    </row>
    <row r="275" s="2" customFormat="1">
      <c r="A275" s="41"/>
      <c r="B275" s="42"/>
      <c r="C275" s="43"/>
      <c r="D275" s="229" t="s">
        <v>317</v>
      </c>
      <c r="E275" s="43"/>
      <c r="F275" s="230" t="s">
        <v>5010</v>
      </c>
      <c r="G275" s="43"/>
      <c r="H275" s="43"/>
      <c r="I275" s="231"/>
      <c r="J275" s="43"/>
      <c r="K275" s="43"/>
      <c r="L275" s="47"/>
      <c r="M275" s="232"/>
      <c r="N275" s="233"/>
      <c r="O275" s="87"/>
      <c r="P275" s="87"/>
      <c r="Q275" s="87"/>
      <c r="R275" s="87"/>
      <c r="S275" s="87"/>
      <c r="T275" s="88"/>
      <c r="U275" s="41"/>
      <c r="V275" s="41"/>
      <c r="W275" s="41"/>
      <c r="X275" s="41"/>
      <c r="Y275" s="41"/>
      <c r="Z275" s="41"/>
      <c r="AA275" s="41"/>
      <c r="AB275" s="41"/>
      <c r="AC275" s="41"/>
      <c r="AD275" s="41"/>
      <c r="AE275" s="41"/>
      <c r="AT275" s="20" t="s">
        <v>317</v>
      </c>
      <c r="AU275" s="20" t="s">
        <v>85</v>
      </c>
    </row>
    <row r="276" s="14" customFormat="1">
      <c r="A276" s="14"/>
      <c r="B276" s="249"/>
      <c r="C276" s="250"/>
      <c r="D276" s="236" t="s">
        <v>319</v>
      </c>
      <c r="E276" s="251" t="s">
        <v>19</v>
      </c>
      <c r="F276" s="252" t="s">
        <v>4921</v>
      </c>
      <c r="G276" s="250"/>
      <c r="H276" s="251" t="s">
        <v>19</v>
      </c>
      <c r="I276" s="253"/>
      <c r="J276" s="250"/>
      <c r="K276" s="250"/>
      <c r="L276" s="254"/>
      <c r="M276" s="255"/>
      <c r="N276" s="256"/>
      <c r="O276" s="256"/>
      <c r="P276" s="256"/>
      <c r="Q276" s="256"/>
      <c r="R276" s="256"/>
      <c r="S276" s="256"/>
      <c r="T276" s="257"/>
      <c r="U276" s="14"/>
      <c r="V276" s="14"/>
      <c r="W276" s="14"/>
      <c r="X276" s="14"/>
      <c r="Y276" s="14"/>
      <c r="Z276" s="14"/>
      <c r="AA276" s="14"/>
      <c r="AB276" s="14"/>
      <c r="AC276" s="14"/>
      <c r="AD276" s="14"/>
      <c r="AE276" s="14"/>
      <c r="AT276" s="258" t="s">
        <v>319</v>
      </c>
      <c r="AU276" s="258" t="s">
        <v>85</v>
      </c>
      <c r="AV276" s="14" t="s">
        <v>83</v>
      </c>
      <c r="AW276" s="14" t="s">
        <v>37</v>
      </c>
      <c r="AX276" s="14" t="s">
        <v>76</v>
      </c>
      <c r="AY276" s="258" t="s">
        <v>308</v>
      </c>
    </row>
    <row r="277" s="14" customFormat="1">
      <c r="A277" s="14"/>
      <c r="B277" s="249"/>
      <c r="C277" s="250"/>
      <c r="D277" s="236" t="s">
        <v>319</v>
      </c>
      <c r="E277" s="251" t="s">
        <v>19</v>
      </c>
      <c r="F277" s="252" t="s">
        <v>5011</v>
      </c>
      <c r="G277" s="250"/>
      <c r="H277" s="251" t="s">
        <v>19</v>
      </c>
      <c r="I277" s="253"/>
      <c r="J277" s="250"/>
      <c r="K277" s="250"/>
      <c r="L277" s="254"/>
      <c r="M277" s="255"/>
      <c r="N277" s="256"/>
      <c r="O277" s="256"/>
      <c r="P277" s="256"/>
      <c r="Q277" s="256"/>
      <c r="R277" s="256"/>
      <c r="S277" s="256"/>
      <c r="T277" s="257"/>
      <c r="U277" s="14"/>
      <c r="V277" s="14"/>
      <c r="W277" s="14"/>
      <c r="X277" s="14"/>
      <c r="Y277" s="14"/>
      <c r="Z277" s="14"/>
      <c r="AA277" s="14"/>
      <c r="AB277" s="14"/>
      <c r="AC277" s="14"/>
      <c r="AD277" s="14"/>
      <c r="AE277" s="14"/>
      <c r="AT277" s="258" t="s">
        <v>319</v>
      </c>
      <c r="AU277" s="258" t="s">
        <v>85</v>
      </c>
      <c r="AV277" s="14" t="s">
        <v>83</v>
      </c>
      <c r="AW277" s="14" t="s">
        <v>37</v>
      </c>
      <c r="AX277" s="14" t="s">
        <v>76</v>
      </c>
      <c r="AY277" s="258" t="s">
        <v>308</v>
      </c>
    </row>
    <row r="278" s="13" customFormat="1">
      <c r="A278" s="13"/>
      <c r="B278" s="234"/>
      <c r="C278" s="235"/>
      <c r="D278" s="236" t="s">
        <v>319</v>
      </c>
      <c r="E278" s="237" t="s">
        <v>19</v>
      </c>
      <c r="F278" s="238" t="s">
        <v>5012</v>
      </c>
      <c r="G278" s="235"/>
      <c r="H278" s="239">
        <v>1.407</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76</v>
      </c>
      <c r="AY278" s="245" t="s">
        <v>308</v>
      </c>
    </row>
    <row r="279" s="13" customFormat="1">
      <c r="A279" s="13"/>
      <c r="B279" s="234"/>
      <c r="C279" s="235"/>
      <c r="D279" s="236" t="s">
        <v>319</v>
      </c>
      <c r="E279" s="237" t="s">
        <v>19</v>
      </c>
      <c r="F279" s="238" t="s">
        <v>5013</v>
      </c>
      <c r="G279" s="235"/>
      <c r="H279" s="239">
        <v>0.17999999999999999</v>
      </c>
      <c r="I279" s="240"/>
      <c r="J279" s="235"/>
      <c r="K279" s="235"/>
      <c r="L279" s="241"/>
      <c r="M279" s="242"/>
      <c r="N279" s="243"/>
      <c r="O279" s="243"/>
      <c r="P279" s="243"/>
      <c r="Q279" s="243"/>
      <c r="R279" s="243"/>
      <c r="S279" s="243"/>
      <c r="T279" s="244"/>
      <c r="U279" s="13"/>
      <c r="V279" s="13"/>
      <c r="W279" s="13"/>
      <c r="X279" s="13"/>
      <c r="Y279" s="13"/>
      <c r="Z279" s="13"/>
      <c r="AA279" s="13"/>
      <c r="AB279" s="13"/>
      <c r="AC279" s="13"/>
      <c r="AD279" s="13"/>
      <c r="AE279" s="13"/>
      <c r="AT279" s="245" t="s">
        <v>319</v>
      </c>
      <c r="AU279" s="245" t="s">
        <v>85</v>
      </c>
      <c r="AV279" s="13" t="s">
        <v>85</v>
      </c>
      <c r="AW279" s="13" t="s">
        <v>37</v>
      </c>
      <c r="AX279" s="13" t="s">
        <v>76</v>
      </c>
      <c r="AY279" s="245" t="s">
        <v>308</v>
      </c>
    </row>
    <row r="280" s="13" customFormat="1">
      <c r="A280" s="13"/>
      <c r="B280" s="234"/>
      <c r="C280" s="235"/>
      <c r="D280" s="236" t="s">
        <v>319</v>
      </c>
      <c r="E280" s="237" t="s">
        <v>19</v>
      </c>
      <c r="F280" s="238" t="s">
        <v>5014</v>
      </c>
      <c r="G280" s="235"/>
      <c r="H280" s="239">
        <v>0.20399999999999999</v>
      </c>
      <c r="I280" s="240"/>
      <c r="J280" s="235"/>
      <c r="K280" s="235"/>
      <c r="L280" s="241"/>
      <c r="M280" s="242"/>
      <c r="N280" s="243"/>
      <c r="O280" s="243"/>
      <c r="P280" s="243"/>
      <c r="Q280" s="243"/>
      <c r="R280" s="243"/>
      <c r="S280" s="243"/>
      <c r="T280" s="244"/>
      <c r="U280" s="13"/>
      <c r="V280" s="13"/>
      <c r="W280" s="13"/>
      <c r="X280" s="13"/>
      <c r="Y280" s="13"/>
      <c r="Z280" s="13"/>
      <c r="AA280" s="13"/>
      <c r="AB280" s="13"/>
      <c r="AC280" s="13"/>
      <c r="AD280" s="13"/>
      <c r="AE280" s="13"/>
      <c r="AT280" s="245" t="s">
        <v>319</v>
      </c>
      <c r="AU280" s="245" t="s">
        <v>85</v>
      </c>
      <c r="AV280" s="13" t="s">
        <v>85</v>
      </c>
      <c r="AW280" s="13" t="s">
        <v>37</v>
      </c>
      <c r="AX280" s="13" t="s">
        <v>76</v>
      </c>
      <c r="AY280" s="245" t="s">
        <v>308</v>
      </c>
    </row>
    <row r="281" s="13" customFormat="1">
      <c r="A281" s="13"/>
      <c r="B281" s="234"/>
      <c r="C281" s="235"/>
      <c r="D281" s="236" t="s">
        <v>319</v>
      </c>
      <c r="E281" s="237" t="s">
        <v>19</v>
      </c>
      <c r="F281" s="238" t="s">
        <v>5015</v>
      </c>
      <c r="G281" s="235"/>
      <c r="H281" s="239">
        <v>0.53100000000000003</v>
      </c>
      <c r="I281" s="240"/>
      <c r="J281" s="235"/>
      <c r="K281" s="235"/>
      <c r="L281" s="241"/>
      <c r="M281" s="242"/>
      <c r="N281" s="243"/>
      <c r="O281" s="243"/>
      <c r="P281" s="243"/>
      <c r="Q281" s="243"/>
      <c r="R281" s="243"/>
      <c r="S281" s="243"/>
      <c r="T281" s="244"/>
      <c r="U281" s="13"/>
      <c r="V281" s="13"/>
      <c r="W281" s="13"/>
      <c r="X281" s="13"/>
      <c r="Y281" s="13"/>
      <c r="Z281" s="13"/>
      <c r="AA281" s="13"/>
      <c r="AB281" s="13"/>
      <c r="AC281" s="13"/>
      <c r="AD281" s="13"/>
      <c r="AE281" s="13"/>
      <c r="AT281" s="245" t="s">
        <v>319</v>
      </c>
      <c r="AU281" s="245" t="s">
        <v>85</v>
      </c>
      <c r="AV281" s="13" t="s">
        <v>85</v>
      </c>
      <c r="AW281" s="13" t="s">
        <v>37</v>
      </c>
      <c r="AX281" s="13" t="s">
        <v>76</v>
      </c>
      <c r="AY281" s="245" t="s">
        <v>308</v>
      </c>
    </row>
    <row r="282" s="13" customFormat="1">
      <c r="A282" s="13"/>
      <c r="B282" s="234"/>
      <c r="C282" s="235"/>
      <c r="D282" s="236" t="s">
        <v>319</v>
      </c>
      <c r="E282" s="237" t="s">
        <v>19</v>
      </c>
      <c r="F282" s="238" t="s">
        <v>5016</v>
      </c>
      <c r="G282" s="235"/>
      <c r="H282" s="239">
        <v>0.67500000000000004</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3" customFormat="1">
      <c r="A283" s="13"/>
      <c r="B283" s="234"/>
      <c r="C283" s="235"/>
      <c r="D283" s="236" t="s">
        <v>319</v>
      </c>
      <c r="E283" s="237" t="s">
        <v>19</v>
      </c>
      <c r="F283" s="238" t="s">
        <v>5017</v>
      </c>
      <c r="G283" s="235"/>
      <c r="H283" s="239">
        <v>0.19500000000000001</v>
      </c>
      <c r="I283" s="240"/>
      <c r="J283" s="235"/>
      <c r="K283" s="235"/>
      <c r="L283" s="241"/>
      <c r="M283" s="242"/>
      <c r="N283" s="243"/>
      <c r="O283" s="243"/>
      <c r="P283" s="243"/>
      <c r="Q283" s="243"/>
      <c r="R283" s="243"/>
      <c r="S283" s="243"/>
      <c r="T283" s="244"/>
      <c r="U283" s="13"/>
      <c r="V283" s="13"/>
      <c r="W283" s="13"/>
      <c r="X283" s="13"/>
      <c r="Y283" s="13"/>
      <c r="Z283" s="13"/>
      <c r="AA283" s="13"/>
      <c r="AB283" s="13"/>
      <c r="AC283" s="13"/>
      <c r="AD283" s="13"/>
      <c r="AE283" s="13"/>
      <c r="AT283" s="245" t="s">
        <v>319</v>
      </c>
      <c r="AU283" s="245" t="s">
        <v>85</v>
      </c>
      <c r="AV283" s="13" t="s">
        <v>85</v>
      </c>
      <c r="AW283" s="13" t="s">
        <v>37</v>
      </c>
      <c r="AX283" s="13" t="s">
        <v>76</v>
      </c>
      <c r="AY283" s="245" t="s">
        <v>308</v>
      </c>
    </row>
    <row r="284" s="13" customFormat="1">
      <c r="A284" s="13"/>
      <c r="B284" s="234"/>
      <c r="C284" s="235"/>
      <c r="D284" s="236" t="s">
        <v>319</v>
      </c>
      <c r="E284" s="237" t="s">
        <v>19</v>
      </c>
      <c r="F284" s="238" t="s">
        <v>5018</v>
      </c>
      <c r="G284" s="235"/>
      <c r="H284" s="239">
        <v>0.59999999999999998</v>
      </c>
      <c r="I284" s="240"/>
      <c r="J284" s="235"/>
      <c r="K284" s="235"/>
      <c r="L284" s="241"/>
      <c r="M284" s="242"/>
      <c r="N284" s="243"/>
      <c r="O284" s="243"/>
      <c r="P284" s="243"/>
      <c r="Q284" s="243"/>
      <c r="R284" s="243"/>
      <c r="S284" s="243"/>
      <c r="T284" s="244"/>
      <c r="U284" s="13"/>
      <c r="V284" s="13"/>
      <c r="W284" s="13"/>
      <c r="X284" s="13"/>
      <c r="Y284" s="13"/>
      <c r="Z284" s="13"/>
      <c r="AA284" s="13"/>
      <c r="AB284" s="13"/>
      <c r="AC284" s="13"/>
      <c r="AD284" s="13"/>
      <c r="AE284" s="13"/>
      <c r="AT284" s="245" t="s">
        <v>319</v>
      </c>
      <c r="AU284" s="245" t="s">
        <v>85</v>
      </c>
      <c r="AV284" s="13" t="s">
        <v>85</v>
      </c>
      <c r="AW284" s="13" t="s">
        <v>37</v>
      </c>
      <c r="AX284" s="13" t="s">
        <v>76</v>
      </c>
      <c r="AY284" s="245" t="s">
        <v>308</v>
      </c>
    </row>
    <row r="285" s="13" customFormat="1">
      <c r="A285" s="13"/>
      <c r="B285" s="234"/>
      <c r="C285" s="235"/>
      <c r="D285" s="236" t="s">
        <v>319</v>
      </c>
      <c r="E285" s="237" t="s">
        <v>19</v>
      </c>
      <c r="F285" s="238" t="s">
        <v>4930</v>
      </c>
      <c r="G285" s="235"/>
      <c r="H285" s="239">
        <v>0.80800000000000005</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76</v>
      </c>
      <c r="AY285" s="245" t="s">
        <v>308</v>
      </c>
    </row>
    <row r="286" s="15" customFormat="1">
      <c r="A286" s="15"/>
      <c r="B286" s="259"/>
      <c r="C286" s="260"/>
      <c r="D286" s="236" t="s">
        <v>319</v>
      </c>
      <c r="E286" s="261" t="s">
        <v>19</v>
      </c>
      <c r="F286" s="262" t="s">
        <v>448</v>
      </c>
      <c r="G286" s="260"/>
      <c r="H286" s="263">
        <v>4.5999999999999996</v>
      </c>
      <c r="I286" s="264"/>
      <c r="J286" s="260"/>
      <c r="K286" s="260"/>
      <c r="L286" s="265"/>
      <c r="M286" s="266"/>
      <c r="N286" s="267"/>
      <c r="O286" s="267"/>
      <c r="P286" s="267"/>
      <c r="Q286" s="267"/>
      <c r="R286" s="267"/>
      <c r="S286" s="267"/>
      <c r="T286" s="268"/>
      <c r="U286" s="15"/>
      <c r="V286" s="15"/>
      <c r="W286" s="15"/>
      <c r="X286" s="15"/>
      <c r="Y286" s="15"/>
      <c r="Z286" s="15"/>
      <c r="AA286" s="15"/>
      <c r="AB286" s="15"/>
      <c r="AC286" s="15"/>
      <c r="AD286" s="15"/>
      <c r="AE286" s="15"/>
      <c r="AT286" s="269" t="s">
        <v>319</v>
      </c>
      <c r="AU286" s="269" t="s">
        <v>85</v>
      </c>
      <c r="AV286" s="15" t="s">
        <v>315</v>
      </c>
      <c r="AW286" s="15" t="s">
        <v>37</v>
      </c>
      <c r="AX286" s="15" t="s">
        <v>76</v>
      </c>
      <c r="AY286" s="269" t="s">
        <v>308</v>
      </c>
    </row>
    <row r="287" s="13" customFormat="1">
      <c r="A287" s="13"/>
      <c r="B287" s="234"/>
      <c r="C287" s="235"/>
      <c r="D287" s="236" t="s">
        <v>319</v>
      </c>
      <c r="E287" s="237" t="s">
        <v>19</v>
      </c>
      <c r="F287" s="238" t="s">
        <v>5019</v>
      </c>
      <c r="G287" s="235"/>
      <c r="H287" s="239">
        <v>4.8300000000000001</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5" customFormat="1">
      <c r="A288" s="15"/>
      <c r="B288" s="259"/>
      <c r="C288" s="260"/>
      <c r="D288" s="236" t="s">
        <v>319</v>
      </c>
      <c r="E288" s="261" t="s">
        <v>19</v>
      </c>
      <c r="F288" s="262" t="s">
        <v>448</v>
      </c>
      <c r="G288" s="260"/>
      <c r="H288" s="263">
        <v>4.8300000000000001</v>
      </c>
      <c r="I288" s="264"/>
      <c r="J288" s="260"/>
      <c r="K288" s="260"/>
      <c r="L288" s="265"/>
      <c r="M288" s="266"/>
      <c r="N288" s="267"/>
      <c r="O288" s="267"/>
      <c r="P288" s="267"/>
      <c r="Q288" s="267"/>
      <c r="R288" s="267"/>
      <c r="S288" s="267"/>
      <c r="T288" s="268"/>
      <c r="U288" s="15"/>
      <c r="V288" s="15"/>
      <c r="W288" s="15"/>
      <c r="X288" s="15"/>
      <c r="Y288" s="15"/>
      <c r="Z288" s="15"/>
      <c r="AA288" s="15"/>
      <c r="AB288" s="15"/>
      <c r="AC288" s="15"/>
      <c r="AD288" s="15"/>
      <c r="AE288" s="15"/>
      <c r="AT288" s="269" t="s">
        <v>319</v>
      </c>
      <c r="AU288" s="269" t="s">
        <v>85</v>
      </c>
      <c r="AV288" s="15" t="s">
        <v>315</v>
      </c>
      <c r="AW288" s="15" t="s">
        <v>37</v>
      </c>
      <c r="AX288" s="15" t="s">
        <v>83</v>
      </c>
      <c r="AY288" s="269" t="s">
        <v>308</v>
      </c>
    </row>
    <row r="289" s="2" customFormat="1" ht="16.5" customHeight="1">
      <c r="A289" s="41"/>
      <c r="B289" s="42"/>
      <c r="C289" s="216" t="s">
        <v>406</v>
      </c>
      <c r="D289" s="216" t="s">
        <v>310</v>
      </c>
      <c r="E289" s="217" t="s">
        <v>5020</v>
      </c>
      <c r="F289" s="218" t="s">
        <v>5021</v>
      </c>
      <c r="G289" s="219" t="s">
        <v>442</v>
      </c>
      <c r="H289" s="220">
        <v>26.472999999999999</v>
      </c>
      <c r="I289" s="221"/>
      <c r="J289" s="222">
        <f>ROUND(I289*H289,2)</f>
        <v>0</v>
      </c>
      <c r="K289" s="218" t="s">
        <v>19</v>
      </c>
      <c r="L289" s="47"/>
      <c r="M289" s="223" t="s">
        <v>19</v>
      </c>
      <c r="N289" s="224" t="s">
        <v>47</v>
      </c>
      <c r="O289" s="87"/>
      <c r="P289" s="225">
        <f>O289*H289</f>
        <v>0</v>
      </c>
      <c r="Q289" s="225">
        <v>0</v>
      </c>
      <c r="R289" s="225">
        <f>Q289*H289</f>
        <v>0</v>
      </c>
      <c r="S289" s="225">
        <v>0</v>
      </c>
      <c r="T289" s="226">
        <f>S289*H289</f>
        <v>0</v>
      </c>
      <c r="U289" s="41"/>
      <c r="V289" s="41"/>
      <c r="W289" s="41"/>
      <c r="X289" s="41"/>
      <c r="Y289" s="41"/>
      <c r="Z289" s="41"/>
      <c r="AA289" s="41"/>
      <c r="AB289" s="41"/>
      <c r="AC289" s="41"/>
      <c r="AD289" s="41"/>
      <c r="AE289" s="41"/>
      <c r="AR289" s="227" t="s">
        <v>315</v>
      </c>
      <c r="AT289" s="227" t="s">
        <v>310</v>
      </c>
      <c r="AU289" s="227" t="s">
        <v>85</v>
      </c>
      <c r="AY289" s="20" t="s">
        <v>308</v>
      </c>
      <c r="BE289" s="228">
        <f>IF(N289="základní",J289,0)</f>
        <v>0</v>
      </c>
      <c r="BF289" s="228">
        <f>IF(N289="snížená",J289,0)</f>
        <v>0</v>
      </c>
      <c r="BG289" s="228">
        <f>IF(N289="zákl. přenesená",J289,0)</f>
        <v>0</v>
      </c>
      <c r="BH289" s="228">
        <f>IF(N289="sníž. přenesená",J289,0)</f>
        <v>0</v>
      </c>
      <c r="BI289" s="228">
        <f>IF(N289="nulová",J289,0)</f>
        <v>0</v>
      </c>
      <c r="BJ289" s="20" t="s">
        <v>83</v>
      </c>
      <c r="BK289" s="228">
        <f>ROUND(I289*H289,2)</f>
        <v>0</v>
      </c>
      <c r="BL289" s="20" t="s">
        <v>315</v>
      </c>
      <c r="BM289" s="227" t="s">
        <v>735</v>
      </c>
    </row>
    <row r="290" s="14" customFormat="1">
      <c r="A290" s="14"/>
      <c r="B290" s="249"/>
      <c r="C290" s="250"/>
      <c r="D290" s="236" t="s">
        <v>319</v>
      </c>
      <c r="E290" s="251" t="s">
        <v>19</v>
      </c>
      <c r="F290" s="252" t="s">
        <v>4921</v>
      </c>
      <c r="G290" s="250"/>
      <c r="H290" s="251" t="s">
        <v>19</v>
      </c>
      <c r="I290" s="253"/>
      <c r="J290" s="250"/>
      <c r="K290" s="250"/>
      <c r="L290" s="254"/>
      <c r="M290" s="255"/>
      <c r="N290" s="256"/>
      <c r="O290" s="256"/>
      <c r="P290" s="256"/>
      <c r="Q290" s="256"/>
      <c r="R290" s="256"/>
      <c r="S290" s="256"/>
      <c r="T290" s="257"/>
      <c r="U290" s="14"/>
      <c r="V290" s="14"/>
      <c r="W290" s="14"/>
      <c r="X290" s="14"/>
      <c r="Y290" s="14"/>
      <c r="Z290" s="14"/>
      <c r="AA290" s="14"/>
      <c r="AB290" s="14"/>
      <c r="AC290" s="14"/>
      <c r="AD290" s="14"/>
      <c r="AE290" s="14"/>
      <c r="AT290" s="258" t="s">
        <v>319</v>
      </c>
      <c r="AU290" s="258" t="s">
        <v>85</v>
      </c>
      <c r="AV290" s="14" t="s">
        <v>83</v>
      </c>
      <c r="AW290" s="14" t="s">
        <v>37</v>
      </c>
      <c r="AX290" s="14" t="s">
        <v>76</v>
      </c>
      <c r="AY290" s="258" t="s">
        <v>308</v>
      </c>
    </row>
    <row r="291" s="14" customFormat="1">
      <c r="A291" s="14"/>
      <c r="B291" s="249"/>
      <c r="C291" s="250"/>
      <c r="D291" s="236" t="s">
        <v>319</v>
      </c>
      <c r="E291" s="251" t="s">
        <v>19</v>
      </c>
      <c r="F291" s="252" t="s">
        <v>5011</v>
      </c>
      <c r="G291" s="250"/>
      <c r="H291" s="251" t="s">
        <v>19</v>
      </c>
      <c r="I291" s="253"/>
      <c r="J291" s="250"/>
      <c r="K291" s="250"/>
      <c r="L291" s="254"/>
      <c r="M291" s="255"/>
      <c r="N291" s="256"/>
      <c r="O291" s="256"/>
      <c r="P291" s="256"/>
      <c r="Q291" s="256"/>
      <c r="R291" s="256"/>
      <c r="S291" s="256"/>
      <c r="T291" s="257"/>
      <c r="U291" s="14"/>
      <c r="V291" s="14"/>
      <c r="W291" s="14"/>
      <c r="X291" s="14"/>
      <c r="Y291" s="14"/>
      <c r="Z291" s="14"/>
      <c r="AA291" s="14"/>
      <c r="AB291" s="14"/>
      <c r="AC291" s="14"/>
      <c r="AD291" s="14"/>
      <c r="AE291" s="14"/>
      <c r="AT291" s="258" t="s">
        <v>319</v>
      </c>
      <c r="AU291" s="258" t="s">
        <v>85</v>
      </c>
      <c r="AV291" s="14" t="s">
        <v>83</v>
      </c>
      <c r="AW291" s="14" t="s">
        <v>37</v>
      </c>
      <c r="AX291" s="14" t="s">
        <v>76</v>
      </c>
      <c r="AY291" s="258" t="s">
        <v>308</v>
      </c>
    </row>
    <row r="292" s="13" customFormat="1">
      <c r="A292" s="13"/>
      <c r="B292" s="234"/>
      <c r="C292" s="235"/>
      <c r="D292" s="236" t="s">
        <v>319</v>
      </c>
      <c r="E292" s="237" t="s">
        <v>19</v>
      </c>
      <c r="F292" s="238" t="s">
        <v>5022</v>
      </c>
      <c r="G292" s="235"/>
      <c r="H292" s="239">
        <v>8.4450000000000003</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85</v>
      </c>
      <c r="AV292" s="13" t="s">
        <v>85</v>
      </c>
      <c r="AW292" s="13" t="s">
        <v>37</v>
      </c>
      <c r="AX292" s="13" t="s">
        <v>76</v>
      </c>
      <c r="AY292" s="245" t="s">
        <v>308</v>
      </c>
    </row>
    <row r="293" s="13" customFormat="1">
      <c r="A293" s="13"/>
      <c r="B293" s="234"/>
      <c r="C293" s="235"/>
      <c r="D293" s="236" t="s">
        <v>319</v>
      </c>
      <c r="E293" s="237" t="s">
        <v>19</v>
      </c>
      <c r="F293" s="238" t="s">
        <v>5023</v>
      </c>
      <c r="G293" s="235"/>
      <c r="H293" s="239">
        <v>1.0780000000000001</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3" customFormat="1">
      <c r="A294" s="13"/>
      <c r="B294" s="234"/>
      <c r="C294" s="235"/>
      <c r="D294" s="236" t="s">
        <v>319</v>
      </c>
      <c r="E294" s="237" t="s">
        <v>19</v>
      </c>
      <c r="F294" s="238" t="s">
        <v>5024</v>
      </c>
      <c r="G294" s="235"/>
      <c r="H294" s="239">
        <v>1.5840000000000001</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76</v>
      </c>
      <c r="AY294" s="245" t="s">
        <v>308</v>
      </c>
    </row>
    <row r="295" s="13" customFormat="1">
      <c r="A295" s="13"/>
      <c r="B295" s="234"/>
      <c r="C295" s="235"/>
      <c r="D295" s="236" t="s">
        <v>319</v>
      </c>
      <c r="E295" s="237" t="s">
        <v>19</v>
      </c>
      <c r="F295" s="238" t="s">
        <v>5025</v>
      </c>
      <c r="G295" s="235"/>
      <c r="H295" s="239">
        <v>4.9649999999999999</v>
      </c>
      <c r="I295" s="240"/>
      <c r="J295" s="235"/>
      <c r="K295" s="235"/>
      <c r="L295" s="241"/>
      <c r="M295" s="242"/>
      <c r="N295" s="243"/>
      <c r="O295" s="243"/>
      <c r="P295" s="243"/>
      <c r="Q295" s="243"/>
      <c r="R295" s="243"/>
      <c r="S295" s="243"/>
      <c r="T295" s="244"/>
      <c r="U295" s="13"/>
      <c r="V295" s="13"/>
      <c r="W295" s="13"/>
      <c r="X295" s="13"/>
      <c r="Y295" s="13"/>
      <c r="Z295" s="13"/>
      <c r="AA295" s="13"/>
      <c r="AB295" s="13"/>
      <c r="AC295" s="13"/>
      <c r="AD295" s="13"/>
      <c r="AE295" s="13"/>
      <c r="AT295" s="245" t="s">
        <v>319</v>
      </c>
      <c r="AU295" s="245" t="s">
        <v>85</v>
      </c>
      <c r="AV295" s="13" t="s">
        <v>85</v>
      </c>
      <c r="AW295" s="13" t="s">
        <v>37</v>
      </c>
      <c r="AX295" s="13" t="s">
        <v>76</v>
      </c>
      <c r="AY295" s="245" t="s">
        <v>308</v>
      </c>
    </row>
    <row r="296" s="13" customFormat="1">
      <c r="A296" s="13"/>
      <c r="B296" s="234"/>
      <c r="C296" s="235"/>
      <c r="D296" s="236" t="s">
        <v>319</v>
      </c>
      <c r="E296" s="237" t="s">
        <v>19</v>
      </c>
      <c r="F296" s="238" t="s">
        <v>5026</v>
      </c>
      <c r="G296" s="235"/>
      <c r="H296" s="239">
        <v>2.2610000000000001</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76</v>
      </c>
      <c r="AY296" s="245" t="s">
        <v>308</v>
      </c>
    </row>
    <row r="297" s="13" customFormat="1">
      <c r="A297" s="13"/>
      <c r="B297" s="234"/>
      <c r="C297" s="235"/>
      <c r="D297" s="236" t="s">
        <v>319</v>
      </c>
      <c r="E297" s="237" t="s">
        <v>19</v>
      </c>
      <c r="F297" s="238" t="s">
        <v>5027</v>
      </c>
      <c r="G297" s="235"/>
      <c r="H297" s="239">
        <v>1.1699999999999999</v>
      </c>
      <c r="I297" s="240"/>
      <c r="J297" s="235"/>
      <c r="K297" s="235"/>
      <c r="L297" s="241"/>
      <c r="M297" s="242"/>
      <c r="N297" s="243"/>
      <c r="O297" s="243"/>
      <c r="P297" s="243"/>
      <c r="Q297" s="243"/>
      <c r="R297" s="243"/>
      <c r="S297" s="243"/>
      <c r="T297" s="244"/>
      <c r="U297" s="13"/>
      <c r="V297" s="13"/>
      <c r="W297" s="13"/>
      <c r="X297" s="13"/>
      <c r="Y297" s="13"/>
      <c r="Z297" s="13"/>
      <c r="AA297" s="13"/>
      <c r="AB297" s="13"/>
      <c r="AC297" s="13"/>
      <c r="AD297" s="13"/>
      <c r="AE297" s="13"/>
      <c r="AT297" s="245" t="s">
        <v>319</v>
      </c>
      <c r="AU297" s="245" t="s">
        <v>85</v>
      </c>
      <c r="AV297" s="13" t="s">
        <v>85</v>
      </c>
      <c r="AW297" s="13" t="s">
        <v>37</v>
      </c>
      <c r="AX297" s="13" t="s">
        <v>76</v>
      </c>
      <c r="AY297" s="245" t="s">
        <v>308</v>
      </c>
    </row>
    <row r="298" s="13" customFormat="1">
      <c r="A298" s="13"/>
      <c r="B298" s="234"/>
      <c r="C298" s="235"/>
      <c r="D298" s="236" t="s">
        <v>319</v>
      </c>
      <c r="E298" s="237" t="s">
        <v>19</v>
      </c>
      <c r="F298" s="238" t="s">
        <v>5028</v>
      </c>
      <c r="G298" s="235"/>
      <c r="H298" s="239">
        <v>3.6899999999999999</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76</v>
      </c>
      <c r="AY298" s="245" t="s">
        <v>308</v>
      </c>
    </row>
    <row r="299" s="13" customFormat="1">
      <c r="A299" s="13"/>
      <c r="B299" s="234"/>
      <c r="C299" s="235"/>
      <c r="D299" s="236" t="s">
        <v>319</v>
      </c>
      <c r="E299" s="237" t="s">
        <v>19</v>
      </c>
      <c r="F299" s="238" t="s">
        <v>5029</v>
      </c>
      <c r="G299" s="235"/>
      <c r="H299" s="239">
        <v>2.0190000000000001</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5" customFormat="1">
      <c r="A300" s="15"/>
      <c r="B300" s="259"/>
      <c r="C300" s="260"/>
      <c r="D300" s="236" t="s">
        <v>319</v>
      </c>
      <c r="E300" s="261" t="s">
        <v>19</v>
      </c>
      <c r="F300" s="262" t="s">
        <v>448</v>
      </c>
      <c r="G300" s="260"/>
      <c r="H300" s="263">
        <v>25.212000000000003</v>
      </c>
      <c r="I300" s="264"/>
      <c r="J300" s="260"/>
      <c r="K300" s="260"/>
      <c r="L300" s="265"/>
      <c r="M300" s="266"/>
      <c r="N300" s="267"/>
      <c r="O300" s="267"/>
      <c r="P300" s="267"/>
      <c r="Q300" s="267"/>
      <c r="R300" s="267"/>
      <c r="S300" s="267"/>
      <c r="T300" s="268"/>
      <c r="U300" s="15"/>
      <c r="V300" s="15"/>
      <c r="W300" s="15"/>
      <c r="X300" s="15"/>
      <c r="Y300" s="15"/>
      <c r="Z300" s="15"/>
      <c r="AA300" s="15"/>
      <c r="AB300" s="15"/>
      <c r="AC300" s="15"/>
      <c r="AD300" s="15"/>
      <c r="AE300" s="15"/>
      <c r="AT300" s="269" t="s">
        <v>319</v>
      </c>
      <c r="AU300" s="269" t="s">
        <v>85</v>
      </c>
      <c r="AV300" s="15" t="s">
        <v>315</v>
      </c>
      <c r="AW300" s="15" t="s">
        <v>37</v>
      </c>
      <c r="AX300" s="15" t="s">
        <v>76</v>
      </c>
      <c r="AY300" s="269" t="s">
        <v>308</v>
      </c>
    </row>
    <row r="301" s="13" customFormat="1">
      <c r="A301" s="13"/>
      <c r="B301" s="234"/>
      <c r="C301" s="235"/>
      <c r="D301" s="236" t="s">
        <v>319</v>
      </c>
      <c r="E301" s="237" t="s">
        <v>19</v>
      </c>
      <c r="F301" s="238" t="s">
        <v>5030</v>
      </c>
      <c r="G301" s="235"/>
      <c r="H301" s="239">
        <v>26.472999999999999</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5" customFormat="1">
      <c r="A302" s="15"/>
      <c r="B302" s="259"/>
      <c r="C302" s="260"/>
      <c r="D302" s="236" t="s">
        <v>319</v>
      </c>
      <c r="E302" s="261" t="s">
        <v>19</v>
      </c>
      <c r="F302" s="262" t="s">
        <v>448</v>
      </c>
      <c r="G302" s="260"/>
      <c r="H302" s="263">
        <v>26.472999999999999</v>
      </c>
      <c r="I302" s="264"/>
      <c r="J302" s="260"/>
      <c r="K302" s="260"/>
      <c r="L302" s="265"/>
      <c r="M302" s="266"/>
      <c r="N302" s="267"/>
      <c r="O302" s="267"/>
      <c r="P302" s="267"/>
      <c r="Q302" s="267"/>
      <c r="R302" s="267"/>
      <c r="S302" s="267"/>
      <c r="T302" s="268"/>
      <c r="U302" s="15"/>
      <c r="V302" s="15"/>
      <c r="W302" s="15"/>
      <c r="X302" s="15"/>
      <c r="Y302" s="15"/>
      <c r="Z302" s="15"/>
      <c r="AA302" s="15"/>
      <c r="AB302" s="15"/>
      <c r="AC302" s="15"/>
      <c r="AD302" s="15"/>
      <c r="AE302" s="15"/>
      <c r="AT302" s="269" t="s">
        <v>319</v>
      </c>
      <c r="AU302" s="269" t="s">
        <v>85</v>
      </c>
      <c r="AV302" s="15" t="s">
        <v>315</v>
      </c>
      <c r="AW302" s="15" t="s">
        <v>37</v>
      </c>
      <c r="AX302" s="15" t="s">
        <v>83</v>
      </c>
      <c r="AY302" s="269" t="s">
        <v>308</v>
      </c>
    </row>
    <row r="303" s="2" customFormat="1" ht="16.5" customHeight="1">
      <c r="A303" s="41"/>
      <c r="B303" s="42"/>
      <c r="C303" s="216" t="s">
        <v>411</v>
      </c>
      <c r="D303" s="216" t="s">
        <v>310</v>
      </c>
      <c r="E303" s="217" t="s">
        <v>5031</v>
      </c>
      <c r="F303" s="218" t="s">
        <v>5032</v>
      </c>
      <c r="G303" s="219" t="s">
        <v>313</v>
      </c>
      <c r="H303" s="220">
        <v>25.853999999999999</v>
      </c>
      <c r="I303" s="221"/>
      <c r="J303" s="222">
        <f>ROUND(I303*H303,2)</f>
        <v>0</v>
      </c>
      <c r="K303" s="218" t="s">
        <v>314</v>
      </c>
      <c r="L303" s="47"/>
      <c r="M303" s="223" t="s">
        <v>19</v>
      </c>
      <c r="N303" s="224" t="s">
        <v>47</v>
      </c>
      <c r="O303" s="87"/>
      <c r="P303" s="225">
        <f>O303*H303</f>
        <v>0</v>
      </c>
      <c r="Q303" s="225">
        <v>0</v>
      </c>
      <c r="R303" s="225">
        <f>Q303*H303</f>
        <v>0</v>
      </c>
      <c r="S303" s="225">
        <v>0</v>
      </c>
      <c r="T303" s="226">
        <f>S303*H303</f>
        <v>0</v>
      </c>
      <c r="U303" s="41"/>
      <c r="V303" s="41"/>
      <c r="W303" s="41"/>
      <c r="X303" s="41"/>
      <c r="Y303" s="41"/>
      <c r="Z303" s="41"/>
      <c r="AA303" s="41"/>
      <c r="AB303" s="41"/>
      <c r="AC303" s="41"/>
      <c r="AD303" s="41"/>
      <c r="AE303" s="41"/>
      <c r="AR303" s="227" t="s">
        <v>315</v>
      </c>
      <c r="AT303" s="227" t="s">
        <v>310</v>
      </c>
      <c r="AU303" s="227" t="s">
        <v>85</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315</v>
      </c>
      <c r="BM303" s="227" t="s">
        <v>740</v>
      </c>
    </row>
    <row r="304" s="2" customFormat="1">
      <c r="A304" s="41"/>
      <c r="B304" s="42"/>
      <c r="C304" s="43"/>
      <c r="D304" s="229" t="s">
        <v>317</v>
      </c>
      <c r="E304" s="43"/>
      <c r="F304" s="230" t="s">
        <v>5033</v>
      </c>
      <c r="G304" s="43"/>
      <c r="H304" s="43"/>
      <c r="I304" s="231"/>
      <c r="J304" s="43"/>
      <c r="K304" s="43"/>
      <c r="L304" s="47"/>
      <c r="M304" s="232"/>
      <c r="N304" s="233"/>
      <c r="O304" s="87"/>
      <c r="P304" s="87"/>
      <c r="Q304" s="87"/>
      <c r="R304" s="87"/>
      <c r="S304" s="87"/>
      <c r="T304" s="88"/>
      <c r="U304" s="41"/>
      <c r="V304" s="41"/>
      <c r="W304" s="41"/>
      <c r="X304" s="41"/>
      <c r="Y304" s="41"/>
      <c r="Z304" s="41"/>
      <c r="AA304" s="41"/>
      <c r="AB304" s="41"/>
      <c r="AC304" s="41"/>
      <c r="AD304" s="41"/>
      <c r="AE304" s="41"/>
      <c r="AT304" s="20" t="s">
        <v>317</v>
      </c>
      <c r="AU304" s="20" t="s">
        <v>85</v>
      </c>
    </row>
    <row r="305" s="14" customFormat="1">
      <c r="A305" s="14"/>
      <c r="B305" s="249"/>
      <c r="C305" s="250"/>
      <c r="D305" s="236" t="s">
        <v>319</v>
      </c>
      <c r="E305" s="251" t="s">
        <v>19</v>
      </c>
      <c r="F305" s="252" t="s">
        <v>5034</v>
      </c>
      <c r="G305" s="250"/>
      <c r="H305" s="251" t="s">
        <v>19</v>
      </c>
      <c r="I305" s="253"/>
      <c r="J305" s="250"/>
      <c r="K305" s="250"/>
      <c r="L305" s="254"/>
      <c r="M305" s="255"/>
      <c r="N305" s="256"/>
      <c r="O305" s="256"/>
      <c r="P305" s="256"/>
      <c r="Q305" s="256"/>
      <c r="R305" s="256"/>
      <c r="S305" s="256"/>
      <c r="T305" s="257"/>
      <c r="U305" s="14"/>
      <c r="V305" s="14"/>
      <c r="W305" s="14"/>
      <c r="X305" s="14"/>
      <c r="Y305" s="14"/>
      <c r="Z305" s="14"/>
      <c r="AA305" s="14"/>
      <c r="AB305" s="14"/>
      <c r="AC305" s="14"/>
      <c r="AD305" s="14"/>
      <c r="AE305" s="14"/>
      <c r="AT305" s="258" t="s">
        <v>319</v>
      </c>
      <c r="AU305" s="258" t="s">
        <v>85</v>
      </c>
      <c r="AV305" s="14" t="s">
        <v>83</v>
      </c>
      <c r="AW305" s="14" t="s">
        <v>37</v>
      </c>
      <c r="AX305" s="14" t="s">
        <v>76</v>
      </c>
      <c r="AY305" s="258" t="s">
        <v>308</v>
      </c>
    </row>
    <row r="306" s="13" customFormat="1">
      <c r="A306" s="13"/>
      <c r="B306" s="234"/>
      <c r="C306" s="235"/>
      <c r="D306" s="236" t="s">
        <v>319</v>
      </c>
      <c r="E306" s="237" t="s">
        <v>19</v>
      </c>
      <c r="F306" s="238" t="s">
        <v>5035</v>
      </c>
      <c r="G306" s="235"/>
      <c r="H306" s="239">
        <v>4.0890000000000004</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76</v>
      </c>
      <c r="AY306" s="245" t="s">
        <v>308</v>
      </c>
    </row>
    <row r="307" s="13" customFormat="1">
      <c r="A307" s="13"/>
      <c r="B307" s="234"/>
      <c r="C307" s="235"/>
      <c r="D307" s="236" t="s">
        <v>319</v>
      </c>
      <c r="E307" s="237" t="s">
        <v>19</v>
      </c>
      <c r="F307" s="238" t="s">
        <v>5036</v>
      </c>
      <c r="G307" s="235"/>
      <c r="H307" s="239">
        <v>4.0800000000000001</v>
      </c>
      <c r="I307" s="240"/>
      <c r="J307" s="235"/>
      <c r="K307" s="235"/>
      <c r="L307" s="241"/>
      <c r="M307" s="242"/>
      <c r="N307" s="243"/>
      <c r="O307" s="243"/>
      <c r="P307" s="243"/>
      <c r="Q307" s="243"/>
      <c r="R307" s="243"/>
      <c r="S307" s="243"/>
      <c r="T307" s="244"/>
      <c r="U307" s="13"/>
      <c r="V307" s="13"/>
      <c r="W307" s="13"/>
      <c r="X307" s="13"/>
      <c r="Y307" s="13"/>
      <c r="Z307" s="13"/>
      <c r="AA307" s="13"/>
      <c r="AB307" s="13"/>
      <c r="AC307" s="13"/>
      <c r="AD307" s="13"/>
      <c r="AE307" s="13"/>
      <c r="AT307" s="245" t="s">
        <v>319</v>
      </c>
      <c r="AU307" s="245" t="s">
        <v>85</v>
      </c>
      <c r="AV307" s="13" t="s">
        <v>85</v>
      </c>
      <c r="AW307" s="13" t="s">
        <v>37</v>
      </c>
      <c r="AX307" s="13" t="s">
        <v>76</v>
      </c>
      <c r="AY307" s="245" t="s">
        <v>308</v>
      </c>
    </row>
    <row r="308" s="13" customFormat="1">
      <c r="A308" s="13"/>
      <c r="B308" s="234"/>
      <c r="C308" s="235"/>
      <c r="D308" s="236" t="s">
        <v>319</v>
      </c>
      <c r="E308" s="237" t="s">
        <v>19</v>
      </c>
      <c r="F308" s="238" t="s">
        <v>5037</v>
      </c>
      <c r="G308" s="235"/>
      <c r="H308" s="239">
        <v>3</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5038</v>
      </c>
      <c r="G309" s="235"/>
      <c r="H309" s="239">
        <v>2.6400000000000001</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3" customFormat="1">
      <c r="A310" s="13"/>
      <c r="B310" s="234"/>
      <c r="C310" s="235"/>
      <c r="D310" s="236" t="s">
        <v>319</v>
      </c>
      <c r="E310" s="237" t="s">
        <v>19</v>
      </c>
      <c r="F310" s="238" t="s">
        <v>5039</v>
      </c>
      <c r="G310" s="235"/>
      <c r="H310" s="239">
        <v>7.2000000000000002</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76</v>
      </c>
      <c r="AY310" s="245" t="s">
        <v>308</v>
      </c>
    </row>
    <row r="311" s="13" customFormat="1">
      <c r="A311" s="13"/>
      <c r="B311" s="234"/>
      <c r="C311" s="235"/>
      <c r="D311" s="236" t="s">
        <v>319</v>
      </c>
      <c r="E311" s="237" t="s">
        <v>19</v>
      </c>
      <c r="F311" s="238" t="s">
        <v>5040</v>
      </c>
      <c r="G311" s="235"/>
      <c r="H311" s="239">
        <v>4.8449999999999998</v>
      </c>
      <c r="I311" s="240"/>
      <c r="J311" s="235"/>
      <c r="K311" s="235"/>
      <c r="L311" s="241"/>
      <c r="M311" s="242"/>
      <c r="N311" s="243"/>
      <c r="O311" s="243"/>
      <c r="P311" s="243"/>
      <c r="Q311" s="243"/>
      <c r="R311" s="243"/>
      <c r="S311" s="243"/>
      <c r="T311" s="244"/>
      <c r="U311" s="13"/>
      <c r="V311" s="13"/>
      <c r="W311" s="13"/>
      <c r="X311" s="13"/>
      <c r="Y311" s="13"/>
      <c r="Z311" s="13"/>
      <c r="AA311" s="13"/>
      <c r="AB311" s="13"/>
      <c r="AC311" s="13"/>
      <c r="AD311" s="13"/>
      <c r="AE311" s="13"/>
      <c r="AT311" s="245" t="s">
        <v>319</v>
      </c>
      <c r="AU311" s="245" t="s">
        <v>85</v>
      </c>
      <c r="AV311" s="13" t="s">
        <v>85</v>
      </c>
      <c r="AW311" s="13" t="s">
        <v>37</v>
      </c>
      <c r="AX311" s="13" t="s">
        <v>76</v>
      </c>
      <c r="AY311" s="245" t="s">
        <v>308</v>
      </c>
    </row>
    <row r="312" s="15" customFormat="1">
      <c r="A312" s="15"/>
      <c r="B312" s="259"/>
      <c r="C312" s="260"/>
      <c r="D312" s="236" t="s">
        <v>319</v>
      </c>
      <c r="E312" s="261" t="s">
        <v>19</v>
      </c>
      <c r="F312" s="262" t="s">
        <v>448</v>
      </c>
      <c r="G312" s="260"/>
      <c r="H312" s="263">
        <v>25.853999999999999</v>
      </c>
      <c r="I312" s="264"/>
      <c r="J312" s="260"/>
      <c r="K312" s="260"/>
      <c r="L312" s="265"/>
      <c r="M312" s="266"/>
      <c r="N312" s="267"/>
      <c r="O312" s="267"/>
      <c r="P312" s="267"/>
      <c r="Q312" s="267"/>
      <c r="R312" s="267"/>
      <c r="S312" s="267"/>
      <c r="T312" s="268"/>
      <c r="U312" s="15"/>
      <c r="V312" s="15"/>
      <c r="W312" s="15"/>
      <c r="X312" s="15"/>
      <c r="Y312" s="15"/>
      <c r="Z312" s="15"/>
      <c r="AA312" s="15"/>
      <c r="AB312" s="15"/>
      <c r="AC312" s="15"/>
      <c r="AD312" s="15"/>
      <c r="AE312" s="15"/>
      <c r="AT312" s="269" t="s">
        <v>319</v>
      </c>
      <c r="AU312" s="269" t="s">
        <v>85</v>
      </c>
      <c r="AV312" s="15" t="s">
        <v>315</v>
      </c>
      <c r="AW312" s="15" t="s">
        <v>37</v>
      </c>
      <c r="AX312" s="15" t="s">
        <v>83</v>
      </c>
      <c r="AY312" s="269" t="s">
        <v>308</v>
      </c>
    </row>
    <row r="313" s="2" customFormat="1" ht="16.5" customHeight="1">
      <c r="A313" s="41"/>
      <c r="B313" s="42"/>
      <c r="C313" s="216" t="s">
        <v>7</v>
      </c>
      <c r="D313" s="216" t="s">
        <v>310</v>
      </c>
      <c r="E313" s="217" t="s">
        <v>5041</v>
      </c>
      <c r="F313" s="218" t="s">
        <v>5042</v>
      </c>
      <c r="G313" s="219" t="s">
        <v>313</v>
      </c>
      <c r="H313" s="220">
        <v>25.853999999999999</v>
      </c>
      <c r="I313" s="221"/>
      <c r="J313" s="222">
        <f>ROUND(I313*H313,2)</f>
        <v>0</v>
      </c>
      <c r="K313" s="218" t="s">
        <v>314</v>
      </c>
      <c r="L313" s="47"/>
      <c r="M313" s="223" t="s">
        <v>19</v>
      </c>
      <c r="N313" s="224"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315</v>
      </c>
      <c r="AT313" s="227" t="s">
        <v>310</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746</v>
      </c>
    </row>
    <row r="314" s="2" customFormat="1">
      <c r="A314" s="41"/>
      <c r="B314" s="42"/>
      <c r="C314" s="43"/>
      <c r="D314" s="229" t="s">
        <v>317</v>
      </c>
      <c r="E314" s="43"/>
      <c r="F314" s="230" t="s">
        <v>5043</v>
      </c>
      <c r="G314" s="43"/>
      <c r="H314" s="43"/>
      <c r="I314" s="231"/>
      <c r="J314" s="43"/>
      <c r="K314" s="43"/>
      <c r="L314" s="47"/>
      <c r="M314" s="232"/>
      <c r="N314" s="233"/>
      <c r="O314" s="87"/>
      <c r="P314" s="87"/>
      <c r="Q314" s="87"/>
      <c r="R314" s="87"/>
      <c r="S314" s="87"/>
      <c r="T314" s="88"/>
      <c r="U314" s="41"/>
      <c r="V314" s="41"/>
      <c r="W314" s="41"/>
      <c r="X314" s="41"/>
      <c r="Y314" s="41"/>
      <c r="Z314" s="41"/>
      <c r="AA314" s="41"/>
      <c r="AB314" s="41"/>
      <c r="AC314" s="41"/>
      <c r="AD314" s="41"/>
      <c r="AE314" s="41"/>
      <c r="AT314" s="20" t="s">
        <v>317</v>
      </c>
      <c r="AU314" s="20" t="s">
        <v>85</v>
      </c>
    </row>
    <row r="315" s="2" customFormat="1" ht="16.5" customHeight="1">
      <c r="A315" s="41"/>
      <c r="B315" s="42"/>
      <c r="C315" s="216" t="s">
        <v>420</v>
      </c>
      <c r="D315" s="216" t="s">
        <v>310</v>
      </c>
      <c r="E315" s="217" t="s">
        <v>5044</v>
      </c>
      <c r="F315" s="218" t="s">
        <v>5045</v>
      </c>
      <c r="G315" s="219" t="s">
        <v>493</v>
      </c>
      <c r="H315" s="220">
        <v>2.5209999999999999</v>
      </c>
      <c r="I315" s="221"/>
      <c r="J315" s="222">
        <f>ROUND(I315*H315,2)</f>
        <v>0</v>
      </c>
      <c r="K315" s="218" t="s">
        <v>314</v>
      </c>
      <c r="L315" s="47"/>
      <c r="M315" s="223" t="s">
        <v>19</v>
      </c>
      <c r="N315" s="224"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315</v>
      </c>
      <c r="AT315" s="227" t="s">
        <v>310</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749</v>
      </c>
    </row>
    <row r="316" s="2" customFormat="1">
      <c r="A316" s="41"/>
      <c r="B316" s="42"/>
      <c r="C316" s="43"/>
      <c r="D316" s="229" t="s">
        <v>317</v>
      </c>
      <c r="E316" s="43"/>
      <c r="F316" s="230" t="s">
        <v>5046</v>
      </c>
      <c r="G316" s="43"/>
      <c r="H316" s="43"/>
      <c r="I316" s="231"/>
      <c r="J316" s="43"/>
      <c r="K316" s="43"/>
      <c r="L316" s="47"/>
      <c r="M316" s="232"/>
      <c r="N316" s="233"/>
      <c r="O316" s="87"/>
      <c r="P316" s="87"/>
      <c r="Q316" s="87"/>
      <c r="R316" s="87"/>
      <c r="S316" s="87"/>
      <c r="T316" s="88"/>
      <c r="U316" s="41"/>
      <c r="V316" s="41"/>
      <c r="W316" s="41"/>
      <c r="X316" s="41"/>
      <c r="Y316" s="41"/>
      <c r="Z316" s="41"/>
      <c r="AA316" s="41"/>
      <c r="AB316" s="41"/>
      <c r="AC316" s="41"/>
      <c r="AD316" s="41"/>
      <c r="AE316" s="41"/>
      <c r="AT316" s="20" t="s">
        <v>317</v>
      </c>
      <c r="AU316" s="20" t="s">
        <v>85</v>
      </c>
    </row>
    <row r="317" s="13" customFormat="1">
      <c r="A317" s="13"/>
      <c r="B317" s="234"/>
      <c r="C317" s="235"/>
      <c r="D317" s="236" t="s">
        <v>319</v>
      </c>
      <c r="E317" s="237" t="s">
        <v>19</v>
      </c>
      <c r="F317" s="238" t="s">
        <v>5047</v>
      </c>
      <c r="G317" s="235"/>
      <c r="H317" s="239">
        <v>2.5209999999999999</v>
      </c>
      <c r="I317" s="240"/>
      <c r="J317" s="235"/>
      <c r="K317" s="235"/>
      <c r="L317" s="241"/>
      <c r="M317" s="242"/>
      <c r="N317" s="243"/>
      <c r="O317" s="243"/>
      <c r="P317" s="243"/>
      <c r="Q317" s="243"/>
      <c r="R317" s="243"/>
      <c r="S317" s="243"/>
      <c r="T317" s="244"/>
      <c r="U317" s="13"/>
      <c r="V317" s="13"/>
      <c r="W317" s="13"/>
      <c r="X317" s="13"/>
      <c r="Y317" s="13"/>
      <c r="Z317" s="13"/>
      <c r="AA317" s="13"/>
      <c r="AB317" s="13"/>
      <c r="AC317" s="13"/>
      <c r="AD317" s="13"/>
      <c r="AE317" s="13"/>
      <c r="AT317" s="245" t="s">
        <v>319</v>
      </c>
      <c r="AU317" s="245" t="s">
        <v>85</v>
      </c>
      <c r="AV317" s="13" t="s">
        <v>85</v>
      </c>
      <c r="AW317" s="13" t="s">
        <v>37</v>
      </c>
      <c r="AX317" s="13" t="s">
        <v>76</v>
      </c>
      <c r="AY317" s="245" t="s">
        <v>308</v>
      </c>
    </row>
    <row r="318" s="15" customFormat="1">
      <c r="A318" s="15"/>
      <c r="B318" s="259"/>
      <c r="C318" s="260"/>
      <c r="D318" s="236" t="s">
        <v>319</v>
      </c>
      <c r="E318" s="261" t="s">
        <v>19</v>
      </c>
      <c r="F318" s="262" t="s">
        <v>448</v>
      </c>
      <c r="G318" s="260"/>
      <c r="H318" s="263">
        <v>2.5209999999999999</v>
      </c>
      <c r="I318" s="264"/>
      <c r="J318" s="260"/>
      <c r="K318" s="260"/>
      <c r="L318" s="265"/>
      <c r="M318" s="266"/>
      <c r="N318" s="267"/>
      <c r="O318" s="267"/>
      <c r="P318" s="267"/>
      <c r="Q318" s="267"/>
      <c r="R318" s="267"/>
      <c r="S318" s="267"/>
      <c r="T318" s="268"/>
      <c r="U318" s="15"/>
      <c r="V318" s="15"/>
      <c r="W318" s="15"/>
      <c r="X318" s="15"/>
      <c r="Y318" s="15"/>
      <c r="Z318" s="15"/>
      <c r="AA318" s="15"/>
      <c r="AB318" s="15"/>
      <c r="AC318" s="15"/>
      <c r="AD318" s="15"/>
      <c r="AE318" s="15"/>
      <c r="AT318" s="269" t="s">
        <v>319</v>
      </c>
      <c r="AU318" s="269" t="s">
        <v>85</v>
      </c>
      <c r="AV318" s="15" t="s">
        <v>315</v>
      </c>
      <c r="AW318" s="15" t="s">
        <v>37</v>
      </c>
      <c r="AX318" s="15" t="s">
        <v>83</v>
      </c>
      <c r="AY318" s="269" t="s">
        <v>308</v>
      </c>
    </row>
    <row r="319" s="12" customFormat="1" ht="22.8" customHeight="1">
      <c r="A319" s="12"/>
      <c r="B319" s="200"/>
      <c r="C319" s="201"/>
      <c r="D319" s="202" t="s">
        <v>75</v>
      </c>
      <c r="E319" s="214" t="s">
        <v>150</v>
      </c>
      <c r="F319" s="214" t="s">
        <v>2342</v>
      </c>
      <c r="G319" s="201"/>
      <c r="H319" s="201"/>
      <c r="I319" s="204"/>
      <c r="J319" s="215">
        <f>BK319</f>
        <v>0</v>
      </c>
      <c r="K319" s="201"/>
      <c r="L319" s="206"/>
      <c r="M319" s="207"/>
      <c r="N319" s="208"/>
      <c r="O319" s="208"/>
      <c r="P319" s="209">
        <f>SUM(P320:P401)</f>
        <v>0</v>
      </c>
      <c r="Q319" s="208"/>
      <c r="R319" s="209">
        <f>SUM(R320:R401)</f>
        <v>0</v>
      </c>
      <c r="S319" s="208"/>
      <c r="T319" s="210">
        <f>SUM(T320:T401)</f>
        <v>0</v>
      </c>
      <c r="U319" s="12"/>
      <c r="V319" s="12"/>
      <c r="W319" s="12"/>
      <c r="X319" s="12"/>
      <c r="Y319" s="12"/>
      <c r="Z319" s="12"/>
      <c r="AA319" s="12"/>
      <c r="AB319" s="12"/>
      <c r="AC319" s="12"/>
      <c r="AD319" s="12"/>
      <c r="AE319" s="12"/>
      <c r="AR319" s="211" t="s">
        <v>83</v>
      </c>
      <c r="AT319" s="212" t="s">
        <v>75</v>
      </c>
      <c r="AU319" s="212" t="s">
        <v>83</v>
      </c>
      <c r="AY319" s="211" t="s">
        <v>308</v>
      </c>
      <c r="BK319" s="213">
        <f>SUM(BK320:BK401)</f>
        <v>0</v>
      </c>
    </row>
    <row r="320" s="2" customFormat="1" ht="24.15" customHeight="1">
      <c r="A320" s="41"/>
      <c r="B320" s="42"/>
      <c r="C320" s="216" t="s">
        <v>425</v>
      </c>
      <c r="D320" s="216" t="s">
        <v>310</v>
      </c>
      <c r="E320" s="217" t="s">
        <v>5048</v>
      </c>
      <c r="F320" s="218" t="s">
        <v>5049</v>
      </c>
      <c r="G320" s="219" t="s">
        <v>313</v>
      </c>
      <c r="H320" s="220">
        <v>148.95500000000001</v>
      </c>
      <c r="I320" s="221"/>
      <c r="J320" s="222">
        <f>ROUND(I320*H320,2)</f>
        <v>0</v>
      </c>
      <c r="K320" s="218" t="s">
        <v>314</v>
      </c>
      <c r="L320" s="47"/>
      <c r="M320" s="223" t="s">
        <v>19</v>
      </c>
      <c r="N320" s="224" t="s">
        <v>47</v>
      </c>
      <c r="O320" s="87"/>
      <c r="P320" s="225">
        <f>O320*H320</f>
        <v>0</v>
      </c>
      <c r="Q320" s="225">
        <v>0</v>
      </c>
      <c r="R320" s="225">
        <f>Q320*H320</f>
        <v>0</v>
      </c>
      <c r="S320" s="225">
        <v>0</v>
      </c>
      <c r="T320" s="226">
        <f>S320*H320</f>
        <v>0</v>
      </c>
      <c r="U320" s="41"/>
      <c r="V320" s="41"/>
      <c r="W320" s="41"/>
      <c r="X320" s="41"/>
      <c r="Y320" s="41"/>
      <c r="Z320" s="41"/>
      <c r="AA320" s="41"/>
      <c r="AB320" s="41"/>
      <c r="AC320" s="41"/>
      <c r="AD320" s="41"/>
      <c r="AE320" s="41"/>
      <c r="AR320" s="227" t="s">
        <v>315</v>
      </c>
      <c r="AT320" s="227" t="s">
        <v>310</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750</v>
      </c>
    </row>
    <row r="321" s="2" customFormat="1">
      <c r="A321" s="41"/>
      <c r="B321" s="42"/>
      <c r="C321" s="43"/>
      <c r="D321" s="229" t="s">
        <v>317</v>
      </c>
      <c r="E321" s="43"/>
      <c r="F321" s="230" t="s">
        <v>5050</v>
      </c>
      <c r="G321" s="43"/>
      <c r="H321" s="43"/>
      <c r="I321" s="231"/>
      <c r="J321" s="43"/>
      <c r="K321" s="43"/>
      <c r="L321" s="47"/>
      <c r="M321" s="232"/>
      <c r="N321" s="233"/>
      <c r="O321" s="87"/>
      <c r="P321" s="87"/>
      <c r="Q321" s="87"/>
      <c r="R321" s="87"/>
      <c r="S321" s="87"/>
      <c r="T321" s="88"/>
      <c r="U321" s="41"/>
      <c r="V321" s="41"/>
      <c r="W321" s="41"/>
      <c r="X321" s="41"/>
      <c r="Y321" s="41"/>
      <c r="Z321" s="41"/>
      <c r="AA321" s="41"/>
      <c r="AB321" s="41"/>
      <c r="AC321" s="41"/>
      <c r="AD321" s="41"/>
      <c r="AE321" s="41"/>
      <c r="AT321" s="20" t="s">
        <v>317</v>
      </c>
      <c r="AU321" s="20" t="s">
        <v>85</v>
      </c>
    </row>
    <row r="322" s="14" customFormat="1">
      <c r="A322" s="14"/>
      <c r="B322" s="249"/>
      <c r="C322" s="250"/>
      <c r="D322" s="236" t="s">
        <v>319</v>
      </c>
      <c r="E322" s="251" t="s">
        <v>19</v>
      </c>
      <c r="F322" s="252" t="s">
        <v>5051</v>
      </c>
      <c r="G322" s="250"/>
      <c r="H322" s="251" t="s">
        <v>19</v>
      </c>
      <c r="I322" s="253"/>
      <c r="J322" s="250"/>
      <c r="K322" s="250"/>
      <c r="L322" s="254"/>
      <c r="M322" s="255"/>
      <c r="N322" s="256"/>
      <c r="O322" s="256"/>
      <c r="P322" s="256"/>
      <c r="Q322" s="256"/>
      <c r="R322" s="256"/>
      <c r="S322" s="256"/>
      <c r="T322" s="257"/>
      <c r="U322" s="14"/>
      <c r="V322" s="14"/>
      <c r="W322" s="14"/>
      <c r="X322" s="14"/>
      <c r="Y322" s="14"/>
      <c r="Z322" s="14"/>
      <c r="AA322" s="14"/>
      <c r="AB322" s="14"/>
      <c r="AC322" s="14"/>
      <c r="AD322" s="14"/>
      <c r="AE322" s="14"/>
      <c r="AT322" s="258" t="s">
        <v>319</v>
      </c>
      <c r="AU322" s="258" t="s">
        <v>85</v>
      </c>
      <c r="AV322" s="14" t="s">
        <v>83</v>
      </c>
      <c r="AW322" s="14" t="s">
        <v>37</v>
      </c>
      <c r="AX322" s="14" t="s">
        <v>76</v>
      </c>
      <c r="AY322" s="258" t="s">
        <v>308</v>
      </c>
    </row>
    <row r="323" s="14" customFormat="1">
      <c r="A323" s="14"/>
      <c r="B323" s="249"/>
      <c r="C323" s="250"/>
      <c r="D323" s="236" t="s">
        <v>319</v>
      </c>
      <c r="E323" s="251" t="s">
        <v>19</v>
      </c>
      <c r="F323" s="252" t="s">
        <v>5052</v>
      </c>
      <c r="G323" s="250"/>
      <c r="H323" s="251" t="s">
        <v>19</v>
      </c>
      <c r="I323" s="253"/>
      <c r="J323" s="250"/>
      <c r="K323" s="250"/>
      <c r="L323" s="254"/>
      <c r="M323" s="255"/>
      <c r="N323" s="256"/>
      <c r="O323" s="256"/>
      <c r="P323" s="256"/>
      <c r="Q323" s="256"/>
      <c r="R323" s="256"/>
      <c r="S323" s="256"/>
      <c r="T323" s="257"/>
      <c r="U323" s="14"/>
      <c r="V323" s="14"/>
      <c r="W323" s="14"/>
      <c r="X323" s="14"/>
      <c r="Y323" s="14"/>
      <c r="Z323" s="14"/>
      <c r="AA323" s="14"/>
      <c r="AB323" s="14"/>
      <c r="AC323" s="14"/>
      <c r="AD323" s="14"/>
      <c r="AE323" s="14"/>
      <c r="AT323" s="258" t="s">
        <v>319</v>
      </c>
      <c r="AU323" s="258" t="s">
        <v>85</v>
      </c>
      <c r="AV323" s="14" t="s">
        <v>83</v>
      </c>
      <c r="AW323" s="14" t="s">
        <v>37</v>
      </c>
      <c r="AX323" s="14" t="s">
        <v>76</v>
      </c>
      <c r="AY323" s="258" t="s">
        <v>308</v>
      </c>
    </row>
    <row r="324" s="14" customFormat="1">
      <c r="A324" s="14"/>
      <c r="B324" s="249"/>
      <c r="C324" s="250"/>
      <c r="D324" s="236" t="s">
        <v>319</v>
      </c>
      <c r="E324" s="251" t="s">
        <v>19</v>
      </c>
      <c r="F324" s="252" t="s">
        <v>5053</v>
      </c>
      <c r="G324" s="250"/>
      <c r="H324" s="251" t="s">
        <v>19</v>
      </c>
      <c r="I324" s="253"/>
      <c r="J324" s="250"/>
      <c r="K324" s="250"/>
      <c r="L324" s="254"/>
      <c r="M324" s="255"/>
      <c r="N324" s="256"/>
      <c r="O324" s="256"/>
      <c r="P324" s="256"/>
      <c r="Q324" s="256"/>
      <c r="R324" s="256"/>
      <c r="S324" s="256"/>
      <c r="T324" s="257"/>
      <c r="U324" s="14"/>
      <c r="V324" s="14"/>
      <c r="W324" s="14"/>
      <c r="X324" s="14"/>
      <c r="Y324" s="14"/>
      <c r="Z324" s="14"/>
      <c r="AA324" s="14"/>
      <c r="AB324" s="14"/>
      <c r="AC324" s="14"/>
      <c r="AD324" s="14"/>
      <c r="AE324" s="14"/>
      <c r="AT324" s="258" t="s">
        <v>319</v>
      </c>
      <c r="AU324" s="258" t="s">
        <v>85</v>
      </c>
      <c r="AV324" s="14" t="s">
        <v>83</v>
      </c>
      <c r="AW324" s="14" t="s">
        <v>37</v>
      </c>
      <c r="AX324" s="14" t="s">
        <v>76</v>
      </c>
      <c r="AY324" s="258" t="s">
        <v>308</v>
      </c>
    </row>
    <row r="325" s="13" customFormat="1">
      <c r="A325" s="13"/>
      <c r="B325" s="234"/>
      <c r="C325" s="235"/>
      <c r="D325" s="236" t="s">
        <v>319</v>
      </c>
      <c r="E325" s="237" t="s">
        <v>19</v>
      </c>
      <c r="F325" s="238" t="s">
        <v>5054</v>
      </c>
      <c r="G325" s="235"/>
      <c r="H325" s="239">
        <v>16.922000000000001</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76</v>
      </c>
      <c r="AY325" s="245" t="s">
        <v>308</v>
      </c>
    </row>
    <row r="326" s="14" customFormat="1">
      <c r="A326" s="14"/>
      <c r="B326" s="249"/>
      <c r="C326" s="250"/>
      <c r="D326" s="236" t="s">
        <v>319</v>
      </c>
      <c r="E326" s="251" t="s">
        <v>19</v>
      </c>
      <c r="F326" s="252" t="s">
        <v>5055</v>
      </c>
      <c r="G326" s="250"/>
      <c r="H326" s="251" t="s">
        <v>19</v>
      </c>
      <c r="I326" s="253"/>
      <c r="J326" s="250"/>
      <c r="K326" s="250"/>
      <c r="L326" s="254"/>
      <c r="M326" s="255"/>
      <c r="N326" s="256"/>
      <c r="O326" s="256"/>
      <c r="P326" s="256"/>
      <c r="Q326" s="256"/>
      <c r="R326" s="256"/>
      <c r="S326" s="256"/>
      <c r="T326" s="257"/>
      <c r="U326" s="14"/>
      <c r="V326" s="14"/>
      <c r="W326" s="14"/>
      <c r="X326" s="14"/>
      <c r="Y326" s="14"/>
      <c r="Z326" s="14"/>
      <c r="AA326" s="14"/>
      <c r="AB326" s="14"/>
      <c r="AC326" s="14"/>
      <c r="AD326" s="14"/>
      <c r="AE326" s="14"/>
      <c r="AT326" s="258" t="s">
        <v>319</v>
      </c>
      <c r="AU326" s="258" t="s">
        <v>85</v>
      </c>
      <c r="AV326" s="14" t="s">
        <v>83</v>
      </c>
      <c r="AW326" s="14" t="s">
        <v>37</v>
      </c>
      <c r="AX326" s="14" t="s">
        <v>76</v>
      </c>
      <c r="AY326" s="258" t="s">
        <v>308</v>
      </c>
    </row>
    <row r="327" s="13" customFormat="1">
      <c r="A327" s="13"/>
      <c r="B327" s="234"/>
      <c r="C327" s="235"/>
      <c r="D327" s="236" t="s">
        <v>319</v>
      </c>
      <c r="E327" s="237" t="s">
        <v>19</v>
      </c>
      <c r="F327" s="238" t="s">
        <v>5056</v>
      </c>
      <c r="G327" s="235"/>
      <c r="H327" s="239">
        <v>28.224</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4" customFormat="1">
      <c r="A328" s="14"/>
      <c r="B328" s="249"/>
      <c r="C328" s="250"/>
      <c r="D328" s="236" t="s">
        <v>319</v>
      </c>
      <c r="E328" s="251" t="s">
        <v>19</v>
      </c>
      <c r="F328" s="252" t="s">
        <v>4910</v>
      </c>
      <c r="G328" s="250"/>
      <c r="H328" s="251" t="s">
        <v>19</v>
      </c>
      <c r="I328" s="253"/>
      <c r="J328" s="250"/>
      <c r="K328" s="250"/>
      <c r="L328" s="254"/>
      <c r="M328" s="255"/>
      <c r="N328" s="256"/>
      <c r="O328" s="256"/>
      <c r="P328" s="256"/>
      <c r="Q328" s="256"/>
      <c r="R328" s="256"/>
      <c r="S328" s="256"/>
      <c r="T328" s="257"/>
      <c r="U328" s="14"/>
      <c r="V328" s="14"/>
      <c r="W328" s="14"/>
      <c r="X328" s="14"/>
      <c r="Y328" s="14"/>
      <c r="Z328" s="14"/>
      <c r="AA328" s="14"/>
      <c r="AB328" s="14"/>
      <c r="AC328" s="14"/>
      <c r="AD328" s="14"/>
      <c r="AE328" s="14"/>
      <c r="AT328" s="258" t="s">
        <v>319</v>
      </c>
      <c r="AU328" s="258" t="s">
        <v>85</v>
      </c>
      <c r="AV328" s="14" t="s">
        <v>83</v>
      </c>
      <c r="AW328" s="14" t="s">
        <v>37</v>
      </c>
      <c r="AX328" s="14" t="s">
        <v>76</v>
      </c>
      <c r="AY328" s="258" t="s">
        <v>308</v>
      </c>
    </row>
    <row r="329" s="13" customFormat="1">
      <c r="A329" s="13"/>
      <c r="B329" s="234"/>
      <c r="C329" s="235"/>
      <c r="D329" s="236" t="s">
        <v>319</v>
      </c>
      <c r="E329" s="237" t="s">
        <v>19</v>
      </c>
      <c r="F329" s="238" t="s">
        <v>5057</v>
      </c>
      <c r="G329" s="235"/>
      <c r="H329" s="239">
        <v>90.609999999999999</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4" customFormat="1">
      <c r="A330" s="14"/>
      <c r="B330" s="249"/>
      <c r="C330" s="250"/>
      <c r="D330" s="236" t="s">
        <v>319</v>
      </c>
      <c r="E330" s="251" t="s">
        <v>19</v>
      </c>
      <c r="F330" s="252" t="s">
        <v>4912</v>
      </c>
      <c r="G330" s="250"/>
      <c r="H330" s="251" t="s">
        <v>19</v>
      </c>
      <c r="I330" s="253"/>
      <c r="J330" s="250"/>
      <c r="K330" s="250"/>
      <c r="L330" s="254"/>
      <c r="M330" s="255"/>
      <c r="N330" s="256"/>
      <c r="O330" s="256"/>
      <c r="P330" s="256"/>
      <c r="Q330" s="256"/>
      <c r="R330" s="256"/>
      <c r="S330" s="256"/>
      <c r="T330" s="257"/>
      <c r="U330" s="14"/>
      <c r="V330" s="14"/>
      <c r="W330" s="14"/>
      <c r="X330" s="14"/>
      <c r="Y330" s="14"/>
      <c r="Z330" s="14"/>
      <c r="AA330" s="14"/>
      <c r="AB330" s="14"/>
      <c r="AC330" s="14"/>
      <c r="AD330" s="14"/>
      <c r="AE330" s="14"/>
      <c r="AT330" s="258" t="s">
        <v>319</v>
      </c>
      <c r="AU330" s="258" t="s">
        <v>85</v>
      </c>
      <c r="AV330" s="14" t="s">
        <v>83</v>
      </c>
      <c r="AW330" s="14" t="s">
        <v>37</v>
      </c>
      <c r="AX330" s="14" t="s">
        <v>76</v>
      </c>
      <c r="AY330" s="258" t="s">
        <v>308</v>
      </c>
    </row>
    <row r="331" s="13" customFormat="1">
      <c r="A331" s="13"/>
      <c r="B331" s="234"/>
      <c r="C331" s="235"/>
      <c r="D331" s="236" t="s">
        <v>319</v>
      </c>
      <c r="E331" s="237" t="s">
        <v>19</v>
      </c>
      <c r="F331" s="238" t="s">
        <v>5058</v>
      </c>
      <c r="G331" s="235"/>
      <c r="H331" s="239">
        <v>13.199</v>
      </c>
      <c r="I331" s="240"/>
      <c r="J331" s="235"/>
      <c r="K331" s="235"/>
      <c r="L331" s="241"/>
      <c r="M331" s="242"/>
      <c r="N331" s="243"/>
      <c r="O331" s="243"/>
      <c r="P331" s="243"/>
      <c r="Q331" s="243"/>
      <c r="R331" s="243"/>
      <c r="S331" s="243"/>
      <c r="T331" s="244"/>
      <c r="U331" s="13"/>
      <c r="V331" s="13"/>
      <c r="W331" s="13"/>
      <c r="X331" s="13"/>
      <c r="Y331" s="13"/>
      <c r="Z331" s="13"/>
      <c r="AA331" s="13"/>
      <c r="AB331" s="13"/>
      <c r="AC331" s="13"/>
      <c r="AD331" s="13"/>
      <c r="AE331" s="13"/>
      <c r="AT331" s="245" t="s">
        <v>319</v>
      </c>
      <c r="AU331" s="245" t="s">
        <v>85</v>
      </c>
      <c r="AV331" s="13" t="s">
        <v>85</v>
      </c>
      <c r="AW331" s="13" t="s">
        <v>37</v>
      </c>
      <c r="AX331" s="13" t="s">
        <v>76</v>
      </c>
      <c r="AY331" s="245" t="s">
        <v>308</v>
      </c>
    </row>
    <row r="332" s="15" customFormat="1">
      <c r="A332" s="15"/>
      <c r="B332" s="259"/>
      <c r="C332" s="260"/>
      <c r="D332" s="236" t="s">
        <v>319</v>
      </c>
      <c r="E332" s="261" t="s">
        <v>19</v>
      </c>
      <c r="F332" s="262" t="s">
        <v>448</v>
      </c>
      <c r="G332" s="260"/>
      <c r="H332" s="263">
        <v>148.95500000000001</v>
      </c>
      <c r="I332" s="264"/>
      <c r="J332" s="260"/>
      <c r="K332" s="260"/>
      <c r="L332" s="265"/>
      <c r="M332" s="266"/>
      <c r="N332" s="267"/>
      <c r="O332" s="267"/>
      <c r="P332" s="267"/>
      <c r="Q332" s="267"/>
      <c r="R332" s="267"/>
      <c r="S332" s="267"/>
      <c r="T332" s="268"/>
      <c r="U332" s="15"/>
      <c r="V332" s="15"/>
      <c r="W332" s="15"/>
      <c r="X332" s="15"/>
      <c r="Y332" s="15"/>
      <c r="Z332" s="15"/>
      <c r="AA332" s="15"/>
      <c r="AB332" s="15"/>
      <c r="AC332" s="15"/>
      <c r="AD332" s="15"/>
      <c r="AE332" s="15"/>
      <c r="AT332" s="269" t="s">
        <v>319</v>
      </c>
      <c r="AU332" s="269" t="s">
        <v>85</v>
      </c>
      <c r="AV332" s="15" t="s">
        <v>315</v>
      </c>
      <c r="AW332" s="15" t="s">
        <v>37</v>
      </c>
      <c r="AX332" s="15" t="s">
        <v>83</v>
      </c>
      <c r="AY332" s="269" t="s">
        <v>308</v>
      </c>
    </row>
    <row r="333" s="2" customFormat="1" ht="16.5" customHeight="1">
      <c r="A333" s="41"/>
      <c r="B333" s="42"/>
      <c r="C333" s="216" t="s">
        <v>430</v>
      </c>
      <c r="D333" s="216" t="s">
        <v>310</v>
      </c>
      <c r="E333" s="217" t="s">
        <v>5059</v>
      </c>
      <c r="F333" s="218" t="s">
        <v>5060</v>
      </c>
      <c r="G333" s="219" t="s">
        <v>323</v>
      </c>
      <c r="H333" s="220">
        <v>1</v>
      </c>
      <c r="I333" s="221"/>
      <c r="J333" s="222">
        <f>ROUND(I333*H333,2)</f>
        <v>0</v>
      </c>
      <c r="K333" s="218" t="s">
        <v>314</v>
      </c>
      <c r="L333" s="47"/>
      <c r="M333" s="223" t="s">
        <v>19</v>
      </c>
      <c r="N333" s="224" t="s">
        <v>47</v>
      </c>
      <c r="O333" s="87"/>
      <c r="P333" s="225">
        <f>O333*H333</f>
        <v>0</v>
      </c>
      <c r="Q333" s="225">
        <v>0</v>
      </c>
      <c r="R333" s="225">
        <f>Q333*H333</f>
        <v>0</v>
      </c>
      <c r="S333" s="225">
        <v>0</v>
      </c>
      <c r="T333" s="226">
        <f>S333*H333</f>
        <v>0</v>
      </c>
      <c r="U333" s="41"/>
      <c r="V333" s="41"/>
      <c r="W333" s="41"/>
      <c r="X333" s="41"/>
      <c r="Y333" s="41"/>
      <c r="Z333" s="41"/>
      <c r="AA333" s="41"/>
      <c r="AB333" s="41"/>
      <c r="AC333" s="41"/>
      <c r="AD333" s="41"/>
      <c r="AE333" s="41"/>
      <c r="AR333" s="227" t="s">
        <v>315</v>
      </c>
      <c r="AT333" s="227" t="s">
        <v>310</v>
      </c>
      <c r="AU333" s="227" t="s">
        <v>85</v>
      </c>
      <c r="AY333" s="20" t="s">
        <v>308</v>
      </c>
      <c r="BE333" s="228">
        <f>IF(N333="základní",J333,0)</f>
        <v>0</v>
      </c>
      <c r="BF333" s="228">
        <f>IF(N333="snížená",J333,0)</f>
        <v>0</v>
      </c>
      <c r="BG333" s="228">
        <f>IF(N333="zákl. přenesená",J333,0)</f>
        <v>0</v>
      </c>
      <c r="BH333" s="228">
        <f>IF(N333="sníž. přenesená",J333,0)</f>
        <v>0</v>
      </c>
      <c r="BI333" s="228">
        <f>IF(N333="nulová",J333,0)</f>
        <v>0</v>
      </c>
      <c r="BJ333" s="20" t="s">
        <v>83</v>
      </c>
      <c r="BK333" s="228">
        <f>ROUND(I333*H333,2)</f>
        <v>0</v>
      </c>
      <c r="BL333" s="20" t="s">
        <v>315</v>
      </c>
      <c r="BM333" s="227" t="s">
        <v>751</v>
      </c>
    </row>
    <row r="334" s="2" customFormat="1">
      <c r="A334" s="41"/>
      <c r="B334" s="42"/>
      <c r="C334" s="43"/>
      <c r="D334" s="229" t="s">
        <v>317</v>
      </c>
      <c r="E334" s="43"/>
      <c r="F334" s="230" t="s">
        <v>5061</v>
      </c>
      <c r="G334" s="43"/>
      <c r="H334" s="43"/>
      <c r="I334" s="231"/>
      <c r="J334" s="43"/>
      <c r="K334" s="43"/>
      <c r="L334" s="47"/>
      <c r="M334" s="232"/>
      <c r="N334" s="233"/>
      <c r="O334" s="87"/>
      <c r="P334" s="87"/>
      <c r="Q334" s="87"/>
      <c r="R334" s="87"/>
      <c r="S334" s="87"/>
      <c r="T334" s="88"/>
      <c r="U334" s="41"/>
      <c r="V334" s="41"/>
      <c r="W334" s="41"/>
      <c r="X334" s="41"/>
      <c r="Y334" s="41"/>
      <c r="Z334" s="41"/>
      <c r="AA334" s="41"/>
      <c r="AB334" s="41"/>
      <c r="AC334" s="41"/>
      <c r="AD334" s="41"/>
      <c r="AE334" s="41"/>
      <c r="AT334" s="20" t="s">
        <v>317</v>
      </c>
      <c r="AU334" s="20" t="s">
        <v>85</v>
      </c>
    </row>
    <row r="335" s="14" customFormat="1">
      <c r="A335" s="14"/>
      <c r="B335" s="249"/>
      <c r="C335" s="250"/>
      <c r="D335" s="236" t="s">
        <v>319</v>
      </c>
      <c r="E335" s="251" t="s">
        <v>19</v>
      </c>
      <c r="F335" s="252" t="s">
        <v>5062</v>
      </c>
      <c r="G335" s="250"/>
      <c r="H335" s="251" t="s">
        <v>19</v>
      </c>
      <c r="I335" s="253"/>
      <c r="J335" s="250"/>
      <c r="K335" s="250"/>
      <c r="L335" s="254"/>
      <c r="M335" s="255"/>
      <c r="N335" s="256"/>
      <c r="O335" s="256"/>
      <c r="P335" s="256"/>
      <c r="Q335" s="256"/>
      <c r="R335" s="256"/>
      <c r="S335" s="256"/>
      <c r="T335" s="257"/>
      <c r="U335" s="14"/>
      <c r="V335" s="14"/>
      <c r="W335" s="14"/>
      <c r="X335" s="14"/>
      <c r="Y335" s="14"/>
      <c r="Z335" s="14"/>
      <c r="AA335" s="14"/>
      <c r="AB335" s="14"/>
      <c r="AC335" s="14"/>
      <c r="AD335" s="14"/>
      <c r="AE335" s="14"/>
      <c r="AT335" s="258" t="s">
        <v>319</v>
      </c>
      <c r="AU335" s="258" t="s">
        <v>85</v>
      </c>
      <c r="AV335" s="14" t="s">
        <v>83</v>
      </c>
      <c r="AW335" s="14" t="s">
        <v>37</v>
      </c>
      <c r="AX335" s="14" t="s">
        <v>76</v>
      </c>
      <c r="AY335" s="258" t="s">
        <v>308</v>
      </c>
    </row>
    <row r="336" s="13" customFormat="1">
      <c r="A336" s="13"/>
      <c r="B336" s="234"/>
      <c r="C336" s="235"/>
      <c r="D336" s="236" t="s">
        <v>319</v>
      </c>
      <c r="E336" s="237" t="s">
        <v>19</v>
      </c>
      <c r="F336" s="238" t="s">
        <v>83</v>
      </c>
      <c r="G336" s="235"/>
      <c r="H336" s="239">
        <v>1</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5" customFormat="1">
      <c r="A337" s="15"/>
      <c r="B337" s="259"/>
      <c r="C337" s="260"/>
      <c r="D337" s="236" t="s">
        <v>319</v>
      </c>
      <c r="E337" s="261" t="s">
        <v>19</v>
      </c>
      <c r="F337" s="262" t="s">
        <v>448</v>
      </c>
      <c r="G337" s="260"/>
      <c r="H337" s="263">
        <v>1</v>
      </c>
      <c r="I337" s="264"/>
      <c r="J337" s="260"/>
      <c r="K337" s="260"/>
      <c r="L337" s="265"/>
      <c r="M337" s="266"/>
      <c r="N337" s="267"/>
      <c r="O337" s="267"/>
      <c r="P337" s="267"/>
      <c r="Q337" s="267"/>
      <c r="R337" s="267"/>
      <c r="S337" s="267"/>
      <c r="T337" s="268"/>
      <c r="U337" s="15"/>
      <c r="V337" s="15"/>
      <c r="W337" s="15"/>
      <c r="X337" s="15"/>
      <c r="Y337" s="15"/>
      <c r="Z337" s="15"/>
      <c r="AA337" s="15"/>
      <c r="AB337" s="15"/>
      <c r="AC337" s="15"/>
      <c r="AD337" s="15"/>
      <c r="AE337" s="15"/>
      <c r="AT337" s="269" t="s">
        <v>319</v>
      </c>
      <c r="AU337" s="269" t="s">
        <v>85</v>
      </c>
      <c r="AV337" s="15" t="s">
        <v>315</v>
      </c>
      <c r="AW337" s="15" t="s">
        <v>37</v>
      </c>
      <c r="AX337" s="15" t="s">
        <v>83</v>
      </c>
      <c r="AY337" s="269" t="s">
        <v>308</v>
      </c>
    </row>
    <row r="338" s="2" customFormat="1" ht="16.5" customHeight="1">
      <c r="A338" s="41"/>
      <c r="B338" s="42"/>
      <c r="C338" s="216" t="s">
        <v>753</v>
      </c>
      <c r="D338" s="216" t="s">
        <v>310</v>
      </c>
      <c r="E338" s="217" t="s">
        <v>5063</v>
      </c>
      <c r="F338" s="218" t="s">
        <v>5064</v>
      </c>
      <c r="G338" s="219" t="s">
        <v>323</v>
      </c>
      <c r="H338" s="220">
        <v>6</v>
      </c>
      <c r="I338" s="221"/>
      <c r="J338" s="222">
        <f>ROUND(I338*H338,2)</f>
        <v>0</v>
      </c>
      <c r="K338" s="218" t="s">
        <v>314</v>
      </c>
      <c r="L338" s="47"/>
      <c r="M338" s="223" t="s">
        <v>19</v>
      </c>
      <c r="N338" s="224" t="s">
        <v>47</v>
      </c>
      <c r="O338" s="87"/>
      <c r="P338" s="225">
        <f>O338*H338</f>
        <v>0</v>
      </c>
      <c r="Q338" s="225">
        <v>0</v>
      </c>
      <c r="R338" s="225">
        <f>Q338*H338</f>
        <v>0</v>
      </c>
      <c r="S338" s="225">
        <v>0</v>
      </c>
      <c r="T338" s="226">
        <f>S338*H338</f>
        <v>0</v>
      </c>
      <c r="U338" s="41"/>
      <c r="V338" s="41"/>
      <c r="W338" s="41"/>
      <c r="X338" s="41"/>
      <c r="Y338" s="41"/>
      <c r="Z338" s="41"/>
      <c r="AA338" s="41"/>
      <c r="AB338" s="41"/>
      <c r="AC338" s="41"/>
      <c r="AD338" s="41"/>
      <c r="AE338" s="41"/>
      <c r="AR338" s="227" t="s">
        <v>315</v>
      </c>
      <c r="AT338" s="227" t="s">
        <v>310</v>
      </c>
      <c r="AU338" s="227" t="s">
        <v>85</v>
      </c>
      <c r="AY338" s="20" t="s">
        <v>308</v>
      </c>
      <c r="BE338" s="228">
        <f>IF(N338="základní",J338,0)</f>
        <v>0</v>
      </c>
      <c r="BF338" s="228">
        <f>IF(N338="snížená",J338,0)</f>
        <v>0</v>
      </c>
      <c r="BG338" s="228">
        <f>IF(N338="zákl. přenesená",J338,0)</f>
        <v>0</v>
      </c>
      <c r="BH338" s="228">
        <f>IF(N338="sníž. přenesená",J338,0)</f>
        <v>0</v>
      </c>
      <c r="BI338" s="228">
        <f>IF(N338="nulová",J338,0)</f>
        <v>0</v>
      </c>
      <c r="BJ338" s="20" t="s">
        <v>83</v>
      </c>
      <c r="BK338" s="228">
        <f>ROUND(I338*H338,2)</f>
        <v>0</v>
      </c>
      <c r="BL338" s="20" t="s">
        <v>315</v>
      </c>
      <c r="BM338" s="227" t="s">
        <v>754</v>
      </c>
    </row>
    <row r="339" s="2" customFormat="1">
      <c r="A339" s="41"/>
      <c r="B339" s="42"/>
      <c r="C339" s="43"/>
      <c r="D339" s="229" t="s">
        <v>317</v>
      </c>
      <c r="E339" s="43"/>
      <c r="F339" s="230" t="s">
        <v>5065</v>
      </c>
      <c r="G339" s="43"/>
      <c r="H339" s="43"/>
      <c r="I339" s="231"/>
      <c r="J339" s="43"/>
      <c r="K339" s="43"/>
      <c r="L339" s="47"/>
      <c r="M339" s="232"/>
      <c r="N339" s="233"/>
      <c r="O339" s="87"/>
      <c r="P339" s="87"/>
      <c r="Q339" s="87"/>
      <c r="R339" s="87"/>
      <c r="S339" s="87"/>
      <c r="T339" s="88"/>
      <c r="U339" s="41"/>
      <c r="V339" s="41"/>
      <c r="W339" s="41"/>
      <c r="X339" s="41"/>
      <c r="Y339" s="41"/>
      <c r="Z339" s="41"/>
      <c r="AA339" s="41"/>
      <c r="AB339" s="41"/>
      <c r="AC339" s="41"/>
      <c r="AD339" s="41"/>
      <c r="AE339" s="41"/>
      <c r="AT339" s="20" t="s">
        <v>317</v>
      </c>
      <c r="AU339" s="20" t="s">
        <v>85</v>
      </c>
    </row>
    <row r="340" s="14" customFormat="1">
      <c r="A340" s="14"/>
      <c r="B340" s="249"/>
      <c r="C340" s="250"/>
      <c r="D340" s="236" t="s">
        <v>319</v>
      </c>
      <c r="E340" s="251" t="s">
        <v>19</v>
      </c>
      <c r="F340" s="252" t="s">
        <v>5066</v>
      </c>
      <c r="G340" s="250"/>
      <c r="H340" s="251" t="s">
        <v>19</v>
      </c>
      <c r="I340" s="253"/>
      <c r="J340" s="250"/>
      <c r="K340" s="250"/>
      <c r="L340" s="254"/>
      <c r="M340" s="255"/>
      <c r="N340" s="256"/>
      <c r="O340" s="256"/>
      <c r="P340" s="256"/>
      <c r="Q340" s="256"/>
      <c r="R340" s="256"/>
      <c r="S340" s="256"/>
      <c r="T340" s="257"/>
      <c r="U340" s="14"/>
      <c r="V340" s="14"/>
      <c r="W340" s="14"/>
      <c r="X340" s="14"/>
      <c r="Y340" s="14"/>
      <c r="Z340" s="14"/>
      <c r="AA340" s="14"/>
      <c r="AB340" s="14"/>
      <c r="AC340" s="14"/>
      <c r="AD340" s="14"/>
      <c r="AE340" s="14"/>
      <c r="AT340" s="258" t="s">
        <v>319</v>
      </c>
      <c r="AU340" s="258" t="s">
        <v>85</v>
      </c>
      <c r="AV340" s="14" t="s">
        <v>83</v>
      </c>
      <c r="AW340" s="14" t="s">
        <v>37</v>
      </c>
      <c r="AX340" s="14" t="s">
        <v>76</v>
      </c>
      <c r="AY340" s="258" t="s">
        <v>308</v>
      </c>
    </row>
    <row r="341" s="13" customFormat="1">
      <c r="A341" s="13"/>
      <c r="B341" s="234"/>
      <c r="C341" s="235"/>
      <c r="D341" s="236" t="s">
        <v>319</v>
      </c>
      <c r="E341" s="237" t="s">
        <v>19</v>
      </c>
      <c r="F341" s="238" t="s">
        <v>3550</v>
      </c>
      <c r="G341" s="235"/>
      <c r="H341" s="239">
        <v>6</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5" customFormat="1">
      <c r="A342" s="15"/>
      <c r="B342" s="259"/>
      <c r="C342" s="260"/>
      <c r="D342" s="236" t="s">
        <v>319</v>
      </c>
      <c r="E342" s="261" t="s">
        <v>19</v>
      </c>
      <c r="F342" s="262" t="s">
        <v>448</v>
      </c>
      <c r="G342" s="260"/>
      <c r="H342" s="263">
        <v>6</v>
      </c>
      <c r="I342" s="264"/>
      <c r="J342" s="260"/>
      <c r="K342" s="260"/>
      <c r="L342" s="265"/>
      <c r="M342" s="266"/>
      <c r="N342" s="267"/>
      <c r="O342" s="267"/>
      <c r="P342" s="267"/>
      <c r="Q342" s="267"/>
      <c r="R342" s="267"/>
      <c r="S342" s="267"/>
      <c r="T342" s="268"/>
      <c r="U342" s="15"/>
      <c r="V342" s="15"/>
      <c r="W342" s="15"/>
      <c r="X342" s="15"/>
      <c r="Y342" s="15"/>
      <c r="Z342" s="15"/>
      <c r="AA342" s="15"/>
      <c r="AB342" s="15"/>
      <c r="AC342" s="15"/>
      <c r="AD342" s="15"/>
      <c r="AE342" s="15"/>
      <c r="AT342" s="269" t="s">
        <v>319</v>
      </c>
      <c r="AU342" s="269" t="s">
        <v>85</v>
      </c>
      <c r="AV342" s="15" t="s">
        <v>315</v>
      </c>
      <c r="AW342" s="15" t="s">
        <v>37</v>
      </c>
      <c r="AX342" s="15" t="s">
        <v>83</v>
      </c>
      <c r="AY342" s="269" t="s">
        <v>308</v>
      </c>
    </row>
    <row r="343" s="2" customFormat="1" ht="16.5" customHeight="1">
      <c r="A343" s="41"/>
      <c r="B343" s="42"/>
      <c r="C343" s="216" t="s">
        <v>596</v>
      </c>
      <c r="D343" s="216" t="s">
        <v>310</v>
      </c>
      <c r="E343" s="217" t="s">
        <v>5067</v>
      </c>
      <c r="F343" s="218" t="s">
        <v>5068</v>
      </c>
      <c r="G343" s="219" t="s">
        <v>442</v>
      </c>
      <c r="H343" s="220">
        <v>13.077</v>
      </c>
      <c r="I343" s="221"/>
      <c r="J343" s="222">
        <f>ROUND(I343*H343,2)</f>
        <v>0</v>
      </c>
      <c r="K343" s="218" t="s">
        <v>314</v>
      </c>
      <c r="L343" s="47"/>
      <c r="M343" s="223" t="s">
        <v>19</v>
      </c>
      <c r="N343" s="224"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315</v>
      </c>
      <c r="AT343" s="227" t="s">
        <v>310</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315</v>
      </c>
      <c r="BM343" s="227" t="s">
        <v>757</v>
      </c>
    </row>
    <row r="344" s="2" customFormat="1">
      <c r="A344" s="41"/>
      <c r="B344" s="42"/>
      <c r="C344" s="43"/>
      <c r="D344" s="229" t="s">
        <v>317</v>
      </c>
      <c r="E344" s="43"/>
      <c r="F344" s="230" t="s">
        <v>5069</v>
      </c>
      <c r="G344" s="43"/>
      <c r="H344" s="43"/>
      <c r="I344" s="231"/>
      <c r="J344" s="43"/>
      <c r="K344" s="43"/>
      <c r="L344" s="47"/>
      <c r="M344" s="232"/>
      <c r="N344" s="233"/>
      <c r="O344" s="87"/>
      <c r="P344" s="87"/>
      <c r="Q344" s="87"/>
      <c r="R344" s="87"/>
      <c r="S344" s="87"/>
      <c r="T344" s="88"/>
      <c r="U344" s="41"/>
      <c r="V344" s="41"/>
      <c r="W344" s="41"/>
      <c r="X344" s="41"/>
      <c r="Y344" s="41"/>
      <c r="Z344" s="41"/>
      <c r="AA344" s="41"/>
      <c r="AB344" s="41"/>
      <c r="AC344" s="41"/>
      <c r="AD344" s="41"/>
      <c r="AE344" s="41"/>
      <c r="AT344" s="20" t="s">
        <v>317</v>
      </c>
      <c r="AU344" s="20" t="s">
        <v>85</v>
      </c>
    </row>
    <row r="345" s="14" customFormat="1">
      <c r="A345" s="14"/>
      <c r="B345" s="249"/>
      <c r="C345" s="250"/>
      <c r="D345" s="236" t="s">
        <v>319</v>
      </c>
      <c r="E345" s="251" t="s">
        <v>19</v>
      </c>
      <c r="F345" s="252" t="s">
        <v>4921</v>
      </c>
      <c r="G345" s="250"/>
      <c r="H345" s="251" t="s">
        <v>19</v>
      </c>
      <c r="I345" s="253"/>
      <c r="J345" s="250"/>
      <c r="K345" s="250"/>
      <c r="L345" s="254"/>
      <c r="M345" s="255"/>
      <c r="N345" s="256"/>
      <c r="O345" s="256"/>
      <c r="P345" s="256"/>
      <c r="Q345" s="256"/>
      <c r="R345" s="256"/>
      <c r="S345" s="256"/>
      <c r="T345" s="257"/>
      <c r="U345" s="14"/>
      <c r="V345" s="14"/>
      <c r="W345" s="14"/>
      <c r="X345" s="14"/>
      <c r="Y345" s="14"/>
      <c r="Z345" s="14"/>
      <c r="AA345" s="14"/>
      <c r="AB345" s="14"/>
      <c r="AC345" s="14"/>
      <c r="AD345" s="14"/>
      <c r="AE345" s="14"/>
      <c r="AT345" s="258" t="s">
        <v>319</v>
      </c>
      <c r="AU345" s="258" t="s">
        <v>85</v>
      </c>
      <c r="AV345" s="14" t="s">
        <v>83</v>
      </c>
      <c r="AW345" s="14" t="s">
        <v>37</v>
      </c>
      <c r="AX345" s="14" t="s">
        <v>76</v>
      </c>
      <c r="AY345" s="258" t="s">
        <v>308</v>
      </c>
    </row>
    <row r="346" s="14" customFormat="1">
      <c r="A346" s="14"/>
      <c r="B346" s="249"/>
      <c r="C346" s="250"/>
      <c r="D346" s="236" t="s">
        <v>319</v>
      </c>
      <c r="E346" s="251" t="s">
        <v>19</v>
      </c>
      <c r="F346" s="252" t="s">
        <v>4922</v>
      </c>
      <c r="G346" s="250"/>
      <c r="H346" s="251" t="s">
        <v>19</v>
      </c>
      <c r="I346" s="253"/>
      <c r="J346" s="250"/>
      <c r="K346" s="250"/>
      <c r="L346" s="254"/>
      <c r="M346" s="255"/>
      <c r="N346" s="256"/>
      <c r="O346" s="256"/>
      <c r="P346" s="256"/>
      <c r="Q346" s="256"/>
      <c r="R346" s="256"/>
      <c r="S346" s="256"/>
      <c r="T346" s="257"/>
      <c r="U346" s="14"/>
      <c r="V346" s="14"/>
      <c r="W346" s="14"/>
      <c r="X346" s="14"/>
      <c r="Y346" s="14"/>
      <c r="Z346" s="14"/>
      <c r="AA346" s="14"/>
      <c r="AB346" s="14"/>
      <c r="AC346" s="14"/>
      <c r="AD346" s="14"/>
      <c r="AE346" s="14"/>
      <c r="AT346" s="258" t="s">
        <v>319</v>
      </c>
      <c r="AU346" s="258" t="s">
        <v>85</v>
      </c>
      <c r="AV346" s="14" t="s">
        <v>83</v>
      </c>
      <c r="AW346" s="14" t="s">
        <v>37</v>
      </c>
      <c r="AX346" s="14" t="s">
        <v>76</v>
      </c>
      <c r="AY346" s="258" t="s">
        <v>308</v>
      </c>
    </row>
    <row r="347" s="13" customFormat="1">
      <c r="A347" s="13"/>
      <c r="B347" s="234"/>
      <c r="C347" s="235"/>
      <c r="D347" s="236" t="s">
        <v>319</v>
      </c>
      <c r="E347" s="237" t="s">
        <v>19</v>
      </c>
      <c r="F347" s="238" t="s">
        <v>5070</v>
      </c>
      <c r="G347" s="235"/>
      <c r="H347" s="239">
        <v>4.5039999999999996</v>
      </c>
      <c r="I347" s="240"/>
      <c r="J347" s="235"/>
      <c r="K347" s="235"/>
      <c r="L347" s="241"/>
      <c r="M347" s="242"/>
      <c r="N347" s="243"/>
      <c r="O347" s="243"/>
      <c r="P347" s="243"/>
      <c r="Q347" s="243"/>
      <c r="R347" s="243"/>
      <c r="S347" s="243"/>
      <c r="T347" s="244"/>
      <c r="U347" s="13"/>
      <c r="V347" s="13"/>
      <c r="W347" s="13"/>
      <c r="X347" s="13"/>
      <c r="Y347" s="13"/>
      <c r="Z347" s="13"/>
      <c r="AA347" s="13"/>
      <c r="AB347" s="13"/>
      <c r="AC347" s="13"/>
      <c r="AD347" s="13"/>
      <c r="AE347" s="13"/>
      <c r="AT347" s="245" t="s">
        <v>319</v>
      </c>
      <c r="AU347" s="245" t="s">
        <v>85</v>
      </c>
      <c r="AV347" s="13" t="s">
        <v>85</v>
      </c>
      <c r="AW347" s="13" t="s">
        <v>37</v>
      </c>
      <c r="AX347" s="13" t="s">
        <v>76</v>
      </c>
      <c r="AY347" s="245" t="s">
        <v>308</v>
      </c>
    </row>
    <row r="348" s="14" customFormat="1">
      <c r="A348" s="14"/>
      <c r="B348" s="249"/>
      <c r="C348" s="250"/>
      <c r="D348" s="236" t="s">
        <v>319</v>
      </c>
      <c r="E348" s="251" t="s">
        <v>19</v>
      </c>
      <c r="F348" s="252" t="s">
        <v>5071</v>
      </c>
      <c r="G348" s="250"/>
      <c r="H348" s="251" t="s">
        <v>19</v>
      </c>
      <c r="I348" s="253"/>
      <c r="J348" s="250"/>
      <c r="K348" s="250"/>
      <c r="L348" s="254"/>
      <c r="M348" s="255"/>
      <c r="N348" s="256"/>
      <c r="O348" s="256"/>
      <c r="P348" s="256"/>
      <c r="Q348" s="256"/>
      <c r="R348" s="256"/>
      <c r="S348" s="256"/>
      <c r="T348" s="257"/>
      <c r="U348" s="14"/>
      <c r="V348" s="14"/>
      <c r="W348" s="14"/>
      <c r="X348" s="14"/>
      <c r="Y348" s="14"/>
      <c r="Z348" s="14"/>
      <c r="AA348" s="14"/>
      <c r="AB348" s="14"/>
      <c r="AC348" s="14"/>
      <c r="AD348" s="14"/>
      <c r="AE348" s="14"/>
      <c r="AT348" s="258" t="s">
        <v>319</v>
      </c>
      <c r="AU348" s="258" t="s">
        <v>85</v>
      </c>
      <c r="AV348" s="14" t="s">
        <v>83</v>
      </c>
      <c r="AW348" s="14" t="s">
        <v>37</v>
      </c>
      <c r="AX348" s="14" t="s">
        <v>76</v>
      </c>
      <c r="AY348" s="258" t="s">
        <v>308</v>
      </c>
    </row>
    <row r="349" s="13" customFormat="1">
      <c r="A349" s="13"/>
      <c r="B349" s="234"/>
      <c r="C349" s="235"/>
      <c r="D349" s="236" t="s">
        <v>319</v>
      </c>
      <c r="E349" s="237" t="s">
        <v>19</v>
      </c>
      <c r="F349" s="238" t="s">
        <v>5072</v>
      </c>
      <c r="G349" s="235"/>
      <c r="H349" s="239">
        <v>8.5730000000000004</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5" customFormat="1">
      <c r="A350" s="15"/>
      <c r="B350" s="259"/>
      <c r="C350" s="260"/>
      <c r="D350" s="236" t="s">
        <v>319</v>
      </c>
      <c r="E350" s="261" t="s">
        <v>19</v>
      </c>
      <c r="F350" s="262" t="s">
        <v>448</v>
      </c>
      <c r="G350" s="260"/>
      <c r="H350" s="263">
        <v>13.077</v>
      </c>
      <c r="I350" s="264"/>
      <c r="J350" s="260"/>
      <c r="K350" s="260"/>
      <c r="L350" s="265"/>
      <c r="M350" s="266"/>
      <c r="N350" s="267"/>
      <c r="O350" s="267"/>
      <c r="P350" s="267"/>
      <c r="Q350" s="267"/>
      <c r="R350" s="267"/>
      <c r="S350" s="267"/>
      <c r="T350" s="268"/>
      <c r="U350" s="15"/>
      <c r="V350" s="15"/>
      <c r="W350" s="15"/>
      <c r="X350" s="15"/>
      <c r="Y350" s="15"/>
      <c r="Z350" s="15"/>
      <c r="AA350" s="15"/>
      <c r="AB350" s="15"/>
      <c r="AC350" s="15"/>
      <c r="AD350" s="15"/>
      <c r="AE350" s="15"/>
      <c r="AT350" s="269" t="s">
        <v>319</v>
      </c>
      <c r="AU350" s="269" t="s">
        <v>85</v>
      </c>
      <c r="AV350" s="15" t="s">
        <v>315</v>
      </c>
      <c r="AW350" s="15" t="s">
        <v>37</v>
      </c>
      <c r="AX350" s="15" t="s">
        <v>83</v>
      </c>
      <c r="AY350" s="269" t="s">
        <v>308</v>
      </c>
    </row>
    <row r="351" s="2" customFormat="1" ht="16.5" customHeight="1">
      <c r="A351" s="41"/>
      <c r="B351" s="42"/>
      <c r="C351" s="216" t="s">
        <v>759</v>
      </c>
      <c r="D351" s="216" t="s">
        <v>310</v>
      </c>
      <c r="E351" s="217" t="s">
        <v>5073</v>
      </c>
      <c r="F351" s="218" t="s">
        <v>5074</v>
      </c>
      <c r="G351" s="219" t="s">
        <v>313</v>
      </c>
      <c r="H351" s="220">
        <v>92.197000000000003</v>
      </c>
      <c r="I351" s="221"/>
      <c r="J351" s="222">
        <f>ROUND(I351*H351,2)</f>
        <v>0</v>
      </c>
      <c r="K351" s="218" t="s">
        <v>314</v>
      </c>
      <c r="L351" s="47"/>
      <c r="M351" s="223" t="s">
        <v>19</v>
      </c>
      <c r="N351" s="224" t="s">
        <v>47</v>
      </c>
      <c r="O351" s="87"/>
      <c r="P351" s="225">
        <f>O351*H351</f>
        <v>0</v>
      </c>
      <c r="Q351" s="225">
        <v>0</v>
      </c>
      <c r="R351" s="225">
        <f>Q351*H351</f>
        <v>0</v>
      </c>
      <c r="S351" s="225">
        <v>0</v>
      </c>
      <c r="T351" s="226">
        <f>S351*H351</f>
        <v>0</v>
      </c>
      <c r="U351" s="41"/>
      <c r="V351" s="41"/>
      <c r="W351" s="41"/>
      <c r="X351" s="41"/>
      <c r="Y351" s="41"/>
      <c r="Z351" s="41"/>
      <c r="AA351" s="41"/>
      <c r="AB351" s="41"/>
      <c r="AC351" s="41"/>
      <c r="AD351" s="41"/>
      <c r="AE351" s="41"/>
      <c r="AR351" s="227" t="s">
        <v>315</v>
      </c>
      <c r="AT351" s="227" t="s">
        <v>310</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760</v>
      </c>
    </row>
    <row r="352" s="2" customFormat="1">
      <c r="A352" s="41"/>
      <c r="B352" s="42"/>
      <c r="C352" s="43"/>
      <c r="D352" s="229" t="s">
        <v>317</v>
      </c>
      <c r="E352" s="43"/>
      <c r="F352" s="230" t="s">
        <v>5075</v>
      </c>
      <c r="G352" s="43"/>
      <c r="H352" s="43"/>
      <c r="I352" s="231"/>
      <c r="J352" s="43"/>
      <c r="K352" s="43"/>
      <c r="L352" s="47"/>
      <c r="M352" s="232"/>
      <c r="N352" s="233"/>
      <c r="O352" s="87"/>
      <c r="P352" s="87"/>
      <c r="Q352" s="87"/>
      <c r="R352" s="87"/>
      <c r="S352" s="87"/>
      <c r="T352" s="88"/>
      <c r="U352" s="41"/>
      <c r="V352" s="41"/>
      <c r="W352" s="41"/>
      <c r="X352" s="41"/>
      <c r="Y352" s="41"/>
      <c r="Z352" s="41"/>
      <c r="AA352" s="41"/>
      <c r="AB352" s="41"/>
      <c r="AC352" s="41"/>
      <c r="AD352" s="41"/>
      <c r="AE352" s="41"/>
      <c r="AT352" s="20" t="s">
        <v>317</v>
      </c>
      <c r="AU352" s="20" t="s">
        <v>85</v>
      </c>
    </row>
    <row r="353" s="14" customFormat="1">
      <c r="A353" s="14"/>
      <c r="B353" s="249"/>
      <c r="C353" s="250"/>
      <c r="D353" s="236" t="s">
        <v>319</v>
      </c>
      <c r="E353" s="251" t="s">
        <v>19</v>
      </c>
      <c r="F353" s="252" t="s">
        <v>4921</v>
      </c>
      <c r="G353" s="250"/>
      <c r="H353" s="251" t="s">
        <v>19</v>
      </c>
      <c r="I353" s="253"/>
      <c r="J353" s="250"/>
      <c r="K353" s="250"/>
      <c r="L353" s="254"/>
      <c r="M353" s="255"/>
      <c r="N353" s="256"/>
      <c r="O353" s="256"/>
      <c r="P353" s="256"/>
      <c r="Q353" s="256"/>
      <c r="R353" s="256"/>
      <c r="S353" s="256"/>
      <c r="T353" s="257"/>
      <c r="U353" s="14"/>
      <c r="V353" s="14"/>
      <c r="W353" s="14"/>
      <c r="X353" s="14"/>
      <c r="Y353" s="14"/>
      <c r="Z353" s="14"/>
      <c r="AA353" s="14"/>
      <c r="AB353" s="14"/>
      <c r="AC353" s="14"/>
      <c r="AD353" s="14"/>
      <c r="AE353" s="14"/>
      <c r="AT353" s="258" t="s">
        <v>319</v>
      </c>
      <c r="AU353" s="258" t="s">
        <v>85</v>
      </c>
      <c r="AV353" s="14" t="s">
        <v>83</v>
      </c>
      <c r="AW353" s="14" t="s">
        <v>37</v>
      </c>
      <c r="AX353" s="14" t="s">
        <v>76</v>
      </c>
      <c r="AY353" s="258" t="s">
        <v>308</v>
      </c>
    </row>
    <row r="354" s="14" customFormat="1">
      <c r="A354" s="14"/>
      <c r="B354" s="249"/>
      <c r="C354" s="250"/>
      <c r="D354" s="236" t="s">
        <v>319</v>
      </c>
      <c r="E354" s="251" t="s">
        <v>19</v>
      </c>
      <c r="F354" s="252" t="s">
        <v>4922</v>
      </c>
      <c r="G354" s="250"/>
      <c r="H354" s="251" t="s">
        <v>19</v>
      </c>
      <c r="I354" s="253"/>
      <c r="J354" s="250"/>
      <c r="K354" s="250"/>
      <c r="L354" s="254"/>
      <c r="M354" s="255"/>
      <c r="N354" s="256"/>
      <c r="O354" s="256"/>
      <c r="P354" s="256"/>
      <c r="Q354" s="256"/>
      <c r="R354" s="256"/>
      <c r="S354" s="256"/>
      <c r="T354" s="257"/>
      <c r="U354" s="14"/>
      <c r="V354" s="14"/>
      <c r="W354" s="14"/>
      <c r="X354" s="14"/>
      <c r="Y354" s="14"/>
      <c r="Z354" s="14"/>
      <c r="AA354" s="14"/>
      <c r="AB354" s="14"/>
      <c r="AC354" s="14"/>
      <c r="AD354" s="14"/>
      <c r="AE354" s="14"/>
      <c r="AT354" s="258" t="s">
        <v>319</v>
      </c>
      <c r="AU354" s="258" t="s">
        <v>85</v>
      </c>
      <c r="AV354" s="14" t="s">
        <v>83</v>
      </c>
      <c r="AW354" s="14" t="s">
        <v>37</v>
      </c>
      <c r="AX354" s="14" t="s">
        <v>76</v>
      </c>
      <c r="AY354" s="258" t="s">
        <v>308</v>
      </c>
    </row>
    <row r="355" s="13" customFormat="1">
      <c r="A355" s="13"/>
      <c r="B355" s="234"/>
      <c r="C355" s="235"/>
      <c r="D355" s="236" t="s">
        <v>319</v>
      </c>
      <c r="E355" s="237" t="s">
        <v>19</v>
      </c>
      <c r="F355" s="238" t="s">
        <v>5076</v>
      </c>
      <c r="G355" s="235"/>
      <c r="H355" s="239">
        <v>56.298000000000002</v>
      </c>
      <c r="I355" s="240"/>
      <c r="J355" s="235"/>
      <c r="K355" s="235"/>
      <c r="L355" s="241"/>
      <c r="M355" s="242"/>
      <c r="N355" s="243"/>
      <c r="O355" s="243"/>
      <c r="P355" s="243"/>
      <c r="Q355" s="243"/>
      <c r="R355" s="243"/>
      <c r="S355" s="243"/>
      <c r="T355" s="244"/>
      <c r="U355" s="13"/>
      <c r="V355" s="13"/>
      <c r="W355" s="13"/>
      <c r="X355" s="13"/>
      <c r="Y355" s="13"/>
      <c r="Z355" s="13"/>
      <c r="AA355" s="13"/>
      <c r="AB355" s="13"/>
      <c r="AC355" s="13"/>
      <c r="AD355" s="13"/>
      <c r="AE355" s="13"/>
      <c r="AT355" s="245" t="s">
        <v>319</v>
      </c>
      <c r="AU355" s="245" t="s">
        <v>85</v>
      </c>
      <c r="AV355" s="13" t="s">
        <v>85</v>
      </c>
      <c r="AW355" s="13" t="s">
        <v>37</v>
      </c>
      <c r="AX355" s="13" t="s">
        <v>76</v>
      </c>
      <c r="AY355" s="245" t="s">
        <v>308</v>
      </c>
    </row>
    <row r="356" s="14" customFormat="1">
      <c r="A356" s="14"/>
      <c r="B356" s="249"/>
      <c r="C356" s="250"/>
      <c r="D356" s="236" t="s">
        <v>319</v>
      </c>
      <c r="E356" s="251" t="s">
        <v>19</v>
      </c>
      <c r="F356" s="252" t="s">
        <v>5071</v>
      </c>
      <c r="G356" s="250"/>
      <c r="H356" s="251" t="s">
        <v>19</v>
      </c>
      <c r="I356" s="253"/>
      <c r="J356" s="250"/>
      <c r="K356" s="250"/>
      <c r="L356" s="254"/>
      <c r="M356" s="255"/>
      <c r="N356" s="256"/>
      <c r="O356" s="256"/>
      <c r="P356" s="256"/>
      <c r="Q356" s="256"/>
      <c r="R356" s="256"/>
      <c r="S356" s="256"/>
      <c r="T356" s="257"/>
      <c r="U356" s="14"/>
      <c r="V356" s="14"/>
      <c r="W356" s="14"/>
      <c r="X356" s="14"/>
      <c r="Y356" s="14"/>
      <c r="Z356" s="14"/>
      <c r="AA356" s="14"/>
      <c r="AB356" s="14"/>
      <c r="AC356" s="14"/>
      <c r="AD356" s="14"/>
      <c r="AE356" s="14"/>
      <c r="AT356" s="258" t="s">
        <v>319</v>
      </c>
      <c r="AU356" s="258" t="s">
        <v>85</v>
      </c>
      <c r="AV356" s="14" t="s">
        <v>83</v>
      </c>
      <c r="AW356" s="14" t="s">
        <v>37</v>
      </c>
      <c r="AX356" s="14" t="s">
        <v>76</v>
      </c>
      <c r="AY356" s="258" t="s">
        <v>308</v>
      </c>
    </row>
    <row r="357" s="13" customFormat="1">
      <c r="A357" s="13"/>
      <c r="B357" s="234"/>
      <c r="C357" s="235"/>
      <c r="D357" s="236" t="s">
        <v>319</v>
      </c>
      <c r="E357" s="237" t="s">
        <v>19</v>
      </c>
      <c r="F357" s="238" t="s">
        <v>5077</v>
      </c>
      <c r="G357" s="235"/>
      <c r="H357" s="239">
        <v>35.899000000000001</v>
      </c>
      <c r="I357" s="240"/>
      <c r="J357" s="235"/>
      <c r="K357" s="235"/>
      <c r="L357" s="241"/>
      <c r="M357" s="242"/>
      <c r="N357" s="243"/>
      <c r="O357" s="243"/>
      <c r="P357" s="243"/>
      <c r="Q357" s="243"/>
      <c r="R357" s="243"/>
      <c r="S357" s="243"/>
      <c r="T357" s="244"/>
      <c r="U357" s="13"/>
      <c r="V357" s="13"/>
      <c r="W357" s="13"/>
      <c r="X357" s="13"/>
      <c r="Y357" s="13"/>
      <c r="Z357" s="13"/>
      <c r="AA357" s="13"/>
      <c r="AB357" s="13"/>
      <c r="AC357" s="13"/>
      <c r="AD357" s="13"/>
      <c r="AE357" s="13"/>
      <c r="AT357" s="245" t="s">
        <v>319</v>
      </c>
      <c r="AU357" s="245" t="s">
        <v>85</v>
      </c>
      <c r="AV357" s="13" t="s">
        <v>85</v>
      </c>
      <c r="AW357" s="13" t="s">
        <v>37</v>
      </c>
      <c r="AX357" s="13" t="s">
        <v>76</v>
      </c>
      <c r="AY357" s="245" t="s">
        <v>308</v>
      </c>
    </row>
    <row r="358" s="15" customFormat="1">
      <c r="A358" s="15"/>
      <c r="B358" s="259"/>
      <c r="C358" s="260"/>
      <c r="D358" s="236" t="s">
        <v>319</v>
      </c>
      <c r="E358" s="261" t="s">
        <v>19</v>
      </c>
      <c r="F358" s="262" t="s">
        <v>448</v>
      </c>
      <c r="G358" s="260"/>
      <c r="H358" s="263">
        <v>92.197000000000003</v>
      </c>
      <c r="I358" s="264"/>
      <c r="J358" s="260"/>
      <c r="K358" s="260"/>
      <c r="L358" s="265"/>
      <c r="M358" s="266"/>
      <c r="N358" s="267"/>
      <c r="O358" s="267"/>
      <c r="P358" s="267"/>
      <c r="Q358" s="267"/>
      <c r="R358" s="267"/>
      <c r="S358" s="267"/>
      <c r="T358" s="268"/>
      <c r="U358" s="15"/>
      <c r="V358" s="15"/>
      <c r="W358" s="15"/>
      <c r="X358" s="15"/>
      <c r="Y358" s="15"/>
      <c r="Z358" s="15"/>
      <c r="AA358" s="15"/>
      <c r="AB358" s="15"/>
      <c r="AC358" s="15"/>
      <c r="AD358" s="15"/>
      <c r="AE358" s="15"/>
      <c r="AT358" s="269" t="s">
        <v>319</v>
      </c>
      <c r="AU358" s="269" t="s">
        <v>85</v>
      </c>
      <c r="AV358" s="15" t="s">
        <v>315</v>
      </c>
      <c r="AW358" s="15" t="s">
        <v>37</v>
      </c>
      <c r="AX358" s="15" t="s">
        <v>83</v>
      </c>
      <c r="AY358" s="269" t="s">
        <v>308</v>
      </c>
    </row>
    <row r="359" s="2" customFormat="1" ht="16.5" customHeight="1">
      <c r="A359" s="41"/>
      <c r="B359" s="42"/>
      <c r="C359" s="216" t="s">
        <v>606</v>
      </c>
      <c r="D359" s="216" t="s">
        <v>310</v>
      </c>
      <c r="E359" s="217" t="s">
        <v>5078</v>
      </c>
      <c r="F359" s="218" t="s">
        <v>5079</v>
      </c>
      <c r="G359" s="219" t="s">
        <v>313</v>
      </c>
      <c r="H359" s="220">
        <v>92.197000000000003</v>
      </c>
      <c r="I359" s="221"/>
      <c r="J359" s="222">
        <f>ROUND(I359*H359,2)</f>
        <v>0</v>
      </c>
      <c r="K359" s="218" t="s">
        <v>314</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85</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761</v>
      </c>
    </row>
    <row r="360" s="2" customFormat="1">
      <c r="A360" s="41"/>
      <c r="B360" s="42"/>
      <c r="C360" s="43"/>
      <c r="D360" s="229" t="s">
        <v>317</v>
      </c>
      <c r="E360" s="43"/>
      <c r="F360" s="230" t="s">
        <v>5080</v>
      </c>
      <c r="G360" s="43"/>
      <c r="H360" s="43"/>
      <c r="I360" s="231"/>
      <c r="J360" s="43"/>
      <c r="K360" s="43"/>
      <c r="L360" s="47"/>
      <c r="M360" s="232"/>
      <c r="N360" s="233"/>
      <c r="O360" s="87"/>
      <c r="P360" s="87"/>
      <c r="Q360" s="87"/>
      <c r="R360" s="87"/>
      <c r="S360" s="87"/>
      <c r="T360" s="88"/>
      <c r="U360" s="41"/>
      <c r="V360" s="41"/>
      <c r="W360" s="41"/>
      <c r="X360" s="41"/>
      <c r="Y360" s="41"/>
      <c r="Z360" s="41"/>
      <c r="AA360" s="41"/>
      <c r="AB360" s="41"/>
      <c r="AC360" s="41"/>
      <c r="AD360" s="41"/>
      <c r="AE360" s="41"/>
      <c r="AT360" s="20" t="s">
        <v>317</v>
      </c>
      <c r="AU360" s="20" t="s">
        <v>85</v>
      </c>
    </row>
    <row r="361" s="2" customFormat="1" ht="16.5" customHeight="1">
      <c r="A361" s="41"/>
      <c r="B361" s="42"/>
      <c r="C361" s="216" t="s">
        <v>765</v>
      </c>
      <c r="D361" s="216" t="s">
        <v>310</v>
      </c>
      <c r="E361" s="217" t="s">
        <v>5081</v>
      </c>
      <c r="F361" s="218" t="s">
        <v>5082</v>
      </c>
      <c r="G361" s="219" t="s">
        <v>493</v>
      </c>
      <c r="H361" s="220">
        <v>0.45000000000000001</v>
      </c>
      <c r="I361" s="221"/>
      <c r="J361" s="222">
        <f>ROUND(I361*H361,2)</f>
        <v>0</v>
      </c>
      <c r="K361" s="218" t="s">
        <v>314</v>
      </c>
      <c r="L361" s="47"/>
      <c r="M361" s="223" t="s">
        <v>19</v>
      </c>
      <c r="N361" s="224" t="s">
        <v>47</v>
      </c>
      <c r="O361" s="87"/>
      <c r="P361" s="225">
        <f>O361*H361</f>
        <v>0</v>
      </c>
      <c r="Q361" s="225">
        <v>0</v>
      </c>
      <c r="R361" s="225">
        <f>Q361*H361</f>
        <v>0</v>
      </c>
      <c r="S361" s="225">
        <v>0</v>
      </c>
      <c r="T361" s="226">
        <f>S361*H361</f>
        <v>0</v>
      </c>
      <c r="U361" s="41"/>
      <c r="V361" s="41"/>
      <c r="W361" s="41"/>
      <c r="X361" s="41"/>
      <c r="Y361" s="41"/>
      <c r="Z361" s="41"/>
      <c r="AA361" s="41"/>
      <c r="AB361" s="41"/>
      <c r="AC361" s="41"/>
      <c r="AD361" s="41"/>
      <c r="AE361" s="41"/>
      <c r="AR361" s="227" t="s">
        <v>315</v>
      </c>
      <c r="AT361" s="227" t="s">
        <v>310</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769</v>
      </c>
    </row>
    <row r="362" s="2" customFormat="1">
      <c r="A362" s="41"/>
      <c r="B362" s="42"/>
      <c r="C362" s="43"/>
      <c r="D362" s="229" t="s">
        <v>317</v>
      </c>
      <c r="E362" s="43"/>
      <c r="F362" s="230" t="s">
        <v>5083</v>
      </c>
      <c r="G362" s="43"/>
      <c r="H362" s="43"/>
      <c r="I362" s="231"/>
      <c r="J362" s="43"/>
      <c r="K362" s="43"/>
      <c r="L362" s="47"/>
      <c r="M362" s="232"/>
      <c r="N362" s="233"/>
      <c r="O362" s="87"/>
      <c r="P362" s="87"/>
      <c r="Q362" s="87"/>
      <c r="R362" s="87"/>
      <c r="S362" s="87"/>
      <c r="T362" s="88"/>
      <c r="U362" s="41"/>
      <c r="V362" s="41"/>
      <c r="W362" s="41"/>
      <c r="X362" s="41"/>
      <c r="Y362" s="41"/>
      <c r="Z362" s="41"/>
      <c r="AA362" s="41"/>
      <c r="AB362" s="41"/>
      <c r="AC362" s="41"/>
      <c r="AD362" s="41"/>
      <c r="AE362" s="41"/>
      <c r="AT362" s="20" t="s">
        <v>317</v>
      </c>
      <c r="AU362" s="20" t="s">
        <v>85</v>
      </c>
    </row>
    <row r="363" s="14" customFormat="1">
      <c r="A363" s="14"/>
      <c r="B363" s="249"/>
      <c r="C363" s="250"/>
      <c r="D363" s="236" t="s">
        <v>319</v>
      </c>
      <c r="E363" s="251" t="s">
        <v>19</v>
      </c>
      <c r="F363" s="252" t="s">
        <v>4921</v>
      </c>
      <c r="G363" s="250"/>
      <c r="H363" s="251" t="s">
        <v>19</v>
      </c>
      <c r="I363" s="253"/>
      <c r="J363" s="250"/>
      <c r="K363" s="250"/>
      <c r="L363" s="254"/>
      <c r="M363" s="255"/>
      <c r="N363" s="256"/>
      <c r="O363" s="256"/>
      <c r="P363" s="256"/>
      <c r="Q363" s="256"/>
      <c r="R363" s="256"/>
      <c r="S363" s="256"/>
      <c r="T363" s="257"/>
      <c r="U363" s="14"/>
      <c r="V363" s="14"/>
      <c r="W363" s="14"/>
      <c r="X363" s="14"/>
      <c r="Y363" s="14"/>
      <c r="Z363" s="14"/>
      <c r="AA363" s="14"/>
      <c r="AB363" s="14"/>
      <c r="AC363" s="14"/>
      <c r="AD363" s="14"/>
      <c r="AE363" s="14"/>
      <c r="AT363" s="258" t="s">
        <v>319</v>
      </c>
      <c r="AU363" s="258" t="s">
        <v>85</v>
      </c>
      <c r="AV363" s="14" t="s">
        <v>83</v>
      </c>
      <c r="AW363" s="14" t="s">
        <v>37</v>
      </c>
      <c r="AX363" s="14" t="s">
        <v>76</v>
      </c>
      <c r="AY363" s="258" t="s">
        <v>308</v>
      </c>
    </row>
    <row r="364" s="14" customFormat="1">
      <c r="A364" s="14"/>
      <c r="B364" s="249"/>
      <c r="C364" s="250"/>
      <c r="D364" s="236" t="s">
        <v>319</v>
      </c>
      <c r="E364" s="251" t="s">
        <v>19</v>
      </c>
      <c r="F364" s="252" t="s">
        <v>4922</v>
      </c>
      <c r="G364" s="250"/>
      <c r="H364" s="251" t="s">
        <v>19</v>
      </c>
      <c r="I364" s="253"/>
      <c r="J364" s="250"/>
      <c r="K364" s="250"/>
      <c r="L364" s="254"/>
      <c r="M364" s="255"/>
      <c r="N364" s="256"/>
      <c r="O364" s="256"/>
      <c r="P364" s="256"/>
      <c r="Q364" s="256"/>
      <c r="R364" s="256"/>
      <c r="S364" s="256"/>
      <c r="T364" s="257"/>
      <c r="U364" s="14"/>
      <c r="V364" s="14"/>
      <c r="W364" s="14"/>
      <c r="X364" s="14"/>
      <c r="Y364" s="14"/>
      <c r="Z364" s="14"/>
      <c r="AA364" s="14"/>
      <c r="AB364" s="14"/>
      <c r="AC364" s="14"/>
      <c r="AD364" s="14"/>
      <c r="AE364" s="14"/>
      <c r="AT364" s="258" t="s">
        <v>319</v>
      </c>
      <c r="AU364" s="258" t="s">
        <v>85</v>
      </c>
      <c r="AV364" s="14" t="s">
        <v>83</v>
      </c>
      <c r="AW364" s="14" t="s">
        <v>37</v>
      </c>
      <c r="AX364" s="14" t="s">
        <v>76</v>
      </c>
      <c r="AY364" s="258" t="s">
        <v>308</v>
      </c>
    </row>
    <row r="365" s="13" customFormat="1">
      <c r="A365" s="13"/>
      <c r="B365" s="234"/>
      <c r="C365" s="235"/>
      <c r="D365" s="236" t="s">
        <v>319</v>
      </c>
      <c r="E365" s="237" t="s">
        <v>19</v>
      </c>
      <c r="F365" s="238" t="s">
        <v>5084</v>
      </c>
      <c r="G365" s="235"/>
      <c r="H365" s="239">
        <v>0.45000000000000001</v>
      </c>
      <c r="I365" s="240"/>
      <c r="J365" s="235"/>
      <c r="K365" s="235"/>
      <c r="L365" s="241"/>
      <c r="M365" s="242"/>
      <c r="N365" s="243"/>
      <c r="O365" s="243"/>
      <c r="P365" s="243"/>
      <c r="Q365" s="243"/>
      <c r="R365" s="243"/>
      <c r="S365" s="243"/>
      <c r="T365" s="244"/>
      <c r="U365" s="13"/>
      <c r="V365" s="13"/>
      <c r="W365" s="13"/>
      <c r="X365" s="13"/>
      <c r="Y365" s="13"/>
      <c r="Z365" s="13"/>
      <c r="AA365" s="13"/>
      <c r="AB365" s="13"/>
      <c r="AC365" s="13"/>
      <c r="AD365" s="13"/>
      <c r="AE365" s="13"/>
      <c r="AT365" s="245" t="s">
        <v>319</v>
      </c>
      <c r="AU365" s="245" t="s">
        <v>85</v>
      </c>
      <c r="AV365" s="13" t="s">
        <v>85</v>
      </c>
      <c r="AW365" s="13" t="s">
        <v>37</v>
      </c>
      <c r="AX365" s="13" t="s">
        <v>76</v>
      </c>
      <c r="AY365" s="245" t="s">
        <v>308</v>
      </c>
    </row>
    <row r="366" s="15" customFormat="1">
      <c r="A366" s="15"/>
      <c r="B366" s="259"/>
      <c r="C366" s="260"/>
      <c r="D366" s="236" t="s">
        <v>319</v>
      </c>
      <c r="E366" s="261" t="s">
        <v>19</v>
      </c>
      <c r="F366" s="262" t="s">
        <v>448</v>
      </c>
      <c r="G366" s="260"/>
      <c r="H366" s="263">
        <v>0.45000000000000001</v>
      </c>
      <c r="I366" s="264"/>
      <c r="J366" s="260"/>
      <c r="K366" s="260"/>
      <c r="L366" s="265"/>
      <c r="M366" s="266"/>
      <c r="N366" s="267"/>
      <c r="O366" s="267"/>
      <c r="P366" s="267"/>
      <c r="Q366" s="267"/>
      <c r="R366" s="267"/>
      <c r="S366" s="267"/>
      <c r="T366" s="268"/>
      <c r="U366" s="15"/>
      <c r="V366" s="15"/>
      <c r="W366" s="15"/>
      <c r="X366" s="15"/>
      <c r="Y366" s="15"/>
      <c r="Z366" s="15"/>
      <c r="AA366" s="15"/>
      <c r="AB366" s="15"/>
      <c r="AC366" s="15"/>
      <c r="AD366" s="15"/>
      <c r="AE366" s="15"/>
      <c r="AT366" s="269" t="s">
        <v>319</v>
      </c>
      <c r="AU366" s="269" t="s">
        <v>85</v>
      </c>
      <c r="AV366" s="15" t="s">
        <v>315</v>
      </c>
      <c r="AW366" s="15" t="s">
        <v>37</v>
      </c>
      <c r="AX366" s="15" t="s">
        <v>83</v>
      </c>
      <c r="AY366" s="269" t="s">
        <v>308</v>
      </c>
    </row>
    <row r="367" s="2" customFormat="1" ht="16.5" customHeight="1">
      <c r="A367" s="41"/>
      <c r="B367" s="42"/>
      <c r="C367" s="216" t="s">
        <v>611</v>
      </c>
      <c r="D367" s="216" t="s">
        <v>310</v>
      </c>
      <c r="E367" s="217" t="s">
        <v>5085</v>
      </c>
      <c r="F367" s="218" t="s">
        <v>5086</v>
      </c>
      <c r="G367" s="219" t="s">
        <v>313</v>
      </c>
      <c r="H367" s="220">
        <v>511.46499999999998</v>
      </c>
      <c r="I367" s="221"/>
      <c r="J367" s="222">
        <f>ROUND(I367*H367,2)</f>
        <v>0</v>
      </c>
      <c r="K367" s="218" t="s">
        <v>314</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315</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315</v>
      </c>
      <c r="BM367" s="227" t="s">
        <v>773</v>
      </c>
    </row>
    <row r="368" s="2" customFormat="1">
      <c r="A368" s="41"/>
      <c r="B368" s="42"/>
      <c r="C368" s="43"/>
      <c r="D368" s="229" t="s">
        <v>317</v>
      </c>
      <c r="E368" s="43"/>
      <c r="F368" s="230" t="s">
        <v>5087</v>
      </c>
      <c r="G368" s="43"/>
      <c r="H368" s="43"/>
      <c r="I368" s="231"/>
      <c r="J368" s="43"/>
      <c r="K368" s="43"/>
      <c r="L368" s="47"/>
      <c r="M368" s="232"/>
      <c r="N368" s="233"/>
      <c r="O368" s="87"/>
      <c r="P368" s="87"/>
      <c r="Q368" s="87"/>
      <c r="R368" s="87"/>
      <c r="S368" s="87"/>
      <c r="T368" s="88"/>
      <c r="U368" s="41"/>
      <c r="V368" s="41"/>
      <c r="W368" s="41"/>
      <c r="X368" s="41"/>
      <c r="Y368" s="41"/>
      <c r="Z368" s="41"/>
      <c r="AA368" s="41"/>
      <c r="AB368" s="41"/>
      <c r="AC368" s="41"/>
      <c r="AD368" s="41"/>
      <c r="AE368" s="41"/>
      <c r="AT368" s="20" t="s">
        <v>317</v>
      </c>
      <c r="AU368" s="20" t="s">
        <v>85</v>
      </c>
    </row>
    <row r="369" s="14" customFormat="1">
      <c r="A369" s="14"/>
      <c r="B369" s="249"/>
      <c r="C369" s="250"/>
      <c r="D369" s="236" t="s">
        <v>319</v>
      </c>
      <c r="E369" s="251" t="s">
        <v>19</v>
      </c>
      <c r="F369" s="252" t="s">
        <v>5088</v>
      </c>
      <c r="G369" s="250"/>
      <c r="H369" s="251" t="s">
        <v>19</v>
      </c>
      <c r="I369" s="253"/>
      <c r="J369" s="250"/>
      <c r="K369" s="250"/>
      <c r="L369" s="254"/>
      <c r="M369" s="255"/>
      <c r="N369" s="256"/>
      <c r="O369" s="256"/>
      <c r="P369" s="256"/>
      <c r="Q369" s="256"/>
      <c r="R369" s="256"/>
      <c r="S369" s="256"/>
      <c r="T369" s="257"/>
      <c r="U369" s="14"/>
      <c r="V369" s="14"/>
      <c r="W369" s="14"/>
      <c r="X369" s="14"/>
      <c r="Y369" s="14"/>
      <c r="Z369" s="14"/>
      <c r="AA369" s="14"/>
      <c r="AB369" s="14"/>
      <c r="AC369" s="14"/>
      <c r="AD369" s="14"/>
      <c r="AE369" s="14"/>
      <c r="AT369" s="258" t="s">
        <v>319</v>
      </c>
      <c r="AU369" s="258" t="s">
        <v>85</v>
      </c>
      <c r="AV369" s="14" t="s">
        <v>83</v>
      </c>
      <c r="AW369" s="14" t="s">
        <v>37</v>
      </c>
      <c r="AX369" s="14" t="s">
        <v>76</v>
      </c>
      <c r="AY369" s="258" t="s">
        <v>308</v>
      </c>
    </row>
    <row r="370" s="13" customFormat="1">
      <c r="A370" s="13"/>
      <c r="B370" s="234"/>
      <c r="C370" s="235"/>
      <c r="D370" s="236" t="s">
        <v>319</v>
      </c>
      <c r="E370" s="237" t="s">
        <v>19</v>
      </c>
      <c r="F370" s="238" t="s">
        <v>5089</v>
      </c>
      <c r="G370" s="235"/>
      <c r="H370" s="239">
        <v>394.71100000000001</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3" customFormat="1">
      <c r="A371" s="13"/>
      <c r="B371" s="234"/>
      <c r="C371" s="235"/>
      <c r="D371" s="236" t="s">
        <v>319</v>
      </c>
      <c r="E371" s="237" t="s">
        <v>19</v>
      </c>
      <c r="F371" s="238" t="s">
        <v>5090</v>
      </c>
      <c r="G371" s="235"/>
      <c r="H371" s="239">
        <v>20.616</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3" customFormat="1">
      <c r="A372" s="13"/>
      <c r="B372" s="234"/>
      <c r="C372" s="235"/>
      <c r="D372" s="236" t="s">
        <v>319</v>
      </c>
      <c r="E372" s="237" t="s">
        <v>19</v>
      </c>
      <c r="F372" s="238" t="s">
        <v>5091</v>
      </c>
      <c r="G372" s="235"/>
      <c r="H372" s="239">
        <v>-96.484999999999999</v>
      </c>
      <c r="I372" s="240"/>
      <c r="J372" s="235"/>
      <c r="K372" s="235"/>
      <c r="L372" s="241"/>
      <c r="M372" s="242"/>
      <c r="N372" s="243"/>
      <c r="O372" s="243"/>
      <c r="P372" s="243"/>
      <c r="Q372" s="243"/>
      <c r="R372" s="243"/>
      <c r="S372" s="243"/>
      <c r="T372" s="244"/>
      <c r="U372" s="13"/>
      <c r="V372" s="13"/>
      <c r="W372" s="13"/>
      <c r="X372" s="13"/>
      <c r="Y372" s="13"/>
      <c r="Z372" s="13"/>
      <c r="AA372" s="13"/>
      <c r="AB372" s="13"/>
      <c r="AC372" s="13"/>
      <c r="AD372" s="13"/>
      <c r="AE372" s="13"/>
      <c r="AT372" s="245" t="s">
        <v>319</v>
      </c>
      <c r="AU372" s="245" t="s">
        <v>85</v>
      </c>
      <c r="AV372" s="13" t="s">
        <v>85</v>
      </c>
      <c r="AW372" s="13" t="s">
        <v>37</v>
      </c>
      <c r="AX372" s="13" t="s">
        <v>76</v>
      </c>
      <c r="AY372" s="245" t="s">
        <v>308</v>
      </c>
    </row>
    <row r="373" s="13" customFormat="1">
      <c r="A373" s="13"/>
      <c r="B373" s="234"/>
      <c r="C373" s="235"/>
      <c r="D373" s="236" t="s">
        <v>319</v>
      </c>
      <c r="E373" s="237" t="s">
        <v>19</v>
      </c>
      <c r="F373" s="238" t="s">
        <v>5092</v>
      </c>
      <c r="G373" s="235"/>
      <c r="H373" s="239">
        <v>192.62299999999999</v>
      </c>
      <c r="I373" s="240"/>
      <c r="J373" s="235"/>
      <c r="K373" s="235"/>
      <c r="L373" s="241"/>
      <c r="M373" s="242"/>
      <c r="N373" s="243"/>
      <c r="O373" s="243"/>
      <c r="P373" s="243"/>
      <c r="Q373" s="243"/>
      <c r="R373" s="243"/>
      <c r="S373" s="243"/>
      <c r="T373" s="244"/>
      <c r="U373" s="13"/>
      <c r="V373" s="13"/>
      <c r="W373" s="13"/>
      <c r="X373" s="13"/>
      <c r="Y373" s="13"/>
      <c r="Z373" s="13"/>
      <c r="AA373" s="13"/>
      <c r="AB373" s="13"/>
      <c r="AC373" s="13"/>
      <c r="AD373" s="13"/>
      <c r="AE373" s="13"/>
      <c r="AT373" s="245" t="s">
        <v>319</v>
      </c>
      <c r="AU373" s="245" t="s">
        <v>85</v>
      </c>
      <c r="AV373" s="13" t="s">
        <v>85</v>
      </c>
      <c r="AW373" s="13" t="s">
        <v>37</v>
      </c>
      <c r="AX373" s="13" t="s">
        <v>76</v>
      </c>
      <c r="AY373" s="245" t="s">
        <v>308</v>
      </c>
    </row>
    <row r="374" s="15" customFormat="1">
      <c r="A374" s="15"/>
      <c r="B374" s="259"/>
      <c r="C374" s="260"/>
      <c r="D374" s="236" t="s">
        <v>319</v>
      </c>
      <c r="E374" s="261" t="s">
        <v>19</v>
      </c>
      <c r="F374" s="262" t="s">
        <v>448</v>
      </c>
      <c r="G374" s="260"/>
      <c r="H374" s="263">
        <v>511.46499999999998</v>
      </c>
      <c r="I374" s="264"/>
      <c r="J374" s="260"/>
      <c r="K374" s="260"/>
      <c r="L374" s="265"/>
      <c r="M374" s="266"/>
      <c r="N374" s="267"/>
      <c r="O374" s="267"/>
      <c r="P374" s="267"/>
      <c r="Q374" s="267"/>
      <c r="R374" s="267"/>
      <c r="S374" s="267"/>
      <c r="T374" s="268"/>
      <c r="U374" s="15"/>
      <c r="V374" s="15"/>
      <c r="W374" s="15"/>
      <c r="X374" s="15"/>
      <c r="Y374" s="15"/>
      <c r="Z374" s="15"/>
      <c r="AA374" s="15"/>
      <c r="AB374" s="15"/>
      <c r="AC374" s="15"/>
      <c r="AD374" s="15"/>
      <c r="AE374" s="15"/>
      <c r="AT374" s="269" t="s">
        <v>319</v>
      </c>
      <c r="AU374" s="269" t="s">
        <v>85</v>
      </c>
      <c r="AV374" s="15" t="s">
        <v>315</v>
      </c>
      <c r="AW374" s="15" t="s">
        <v>37</v>
      </c>
      <c r="AX374" s="15" t="s">
        <v>83</v>
      </c>
      <c r="AY374" s="269" t="s">
        <v>308</v>
      </c>
    </row>
    <row r="375" s="2" customFormat="1" ht="16.5" customHeight="1">
      <c r="A375" s="41"/>
      <c r="B375" s="42"/>
      <c r="C375" s="280" t="s">
        <v>775</v>
      </c>
      <c r="D375" s="280" t="s">
        <v>1137</v>
      </c>
      <c r="E375" s="281" t="s">
        <v>5093</v>
      </c>
      <c r="F375" s="282" t="s">
        <v>5094</v>
      </c>
      <c r="G375" s="283" t="s">
        <v>313</v>
      </c>
      <c r="H375" s="284">
        <v>562.61199999999997</v>
      </c>
      <c r="I375" s="285"/>
      <c r="J375" s="286">
        <f>ROUND(I375*H375,2)</f>
        <v>0</v>
      </c>
      <c r="K375" s="282" t="s">
        <v>19</v>
      </c>
      <c r="L375" s="287"/>
      <c r="M375" s="288" t="s">
        <v>19</v>
      </c>
      <c r="N375" s="289" t="s">
        <v>47</v>
      </c>
      <c r="O375" s="87"/>
      <c r="P375" s="225">
        <f>O375*H375</f>
        <v>0</v>
      </c>
      <c r="Q375" s="225">
        <v>0</v>
      </c>
      <c r="R375" s="225">
        <f>Q375*H375</f>
        <v>0</v>
      </c>
      <c r="S375" s="225">
        <v>0</v>
      </c>
      <c r="T375" s="226">
        <f>S375*H375</f>
        <v>0</v>
      </c>
      <c r="U375" s="41"/>
      <c r="V375" s="41"/>
      <c r="W375" s="41"/>
      <c r="X375" s="41"/>
      <c r="Y375" s="41"/>
      <c r="Z375" s="41"/>
      <c r="AA375" s="41"/>
      <c r="AB375" s="41"/>
      <c r="AC375" s="41"/>
      <c r="AD375" s="41"/>
      <c r="AE375" s="41"/>
      <c r="AR375" s="227" t="s">
        <v>352</v>
      </c>
      <c r="AT375" s="227" t="s">
        <v>1137</v>
      </c>
      <c r="AU375" s="227" t="s">
        <v>85</v>
      </c>
      <c r="AY375" s="20" t="s">
        <v>308</v>
      </c>
      <c r="BE375" s="228">
        <f>IF(N375="základní",J375,0)</f>
        <v>0</v>
      </c>
      <c r="BF375" s="228">
        <f>IF(N375="snížená",J375,0)</f>
        <v>0</v>
      </c>
      <c r="BG375" s="228">
        <f>IF(N375="zákl. přenesená",J375,0)</f>
        <v>0</v>
      </c>
      <c r="BH375" s="228">
        <f>IF(N375="sníž. přenesená",J375,0)</f>
        <v>0</v>
      </c>
      <c r="BI375" s="228">
        <f>IF(N375="nulová",J375,0)</f>
        <v>0</v>
      </c>
      <c r="BJ375" s="20" t="s">
        <v>83</v>
      </c>
      <c r="BK375" s="228">
        <f>ROUND(I375*H375,2)</f>
        <v>0</v>
      </c>
      <c r="BL375" s="20" t="s">
        <v>315</v>
      </c>
      <c r="BM375" s="227" t="s">
        <v>778</v>
      </c>
    </row>
    <row r="376" s="13" customFormat="1">
      <c r="A376" s="13"/>
      <c r="B376" s="234"/>
      <c r="C376" s="235"/>
      <c r="D376" s="236" t="s">
        <v>319</v>
      </c>
      <c r="E376" s="237" t="s">
        <v>19</v>
      </c>
      <c r="F376" s="238" t="s">
        <v>5095</v>
      </c>
      <c r="G376" s="235"/>
      <c r="H376" s="239">
        <v>562.61199999999997</v>
      </c>
      <c r="I376" s="240"/>
      <c r="J376" s="235"/>
      <c r="K376" s="235"/>
      <c r="L376" s="241"/>
      <c r="M376" s="242"/>
      <c r="N376" s="243"/>
      <c r="O376" s="243"/>
      <c r="P376" s="243"/>
      <c r="Q376" s="243"/>
      <c r="R376" s="243"/>
      <c r="S376" s="243"/>
      <c r="T376" s="244"/>
      <c r="U376" s="13"/>
      <c r="V376" s="13"/>
      <c r="W376" s="13"/>
      <c r="X376" s="13"/>
      <c r="Y376" s="13"/>
      <c r="Z376" s="13"/>
      <c r="AA376" s="13"/>
      <c r="AB376" s="13"/>
      <c r="AC376" s="13"/>
      <c r="AD376" s="13"/>
      <c r="AE376" s="13"/>
      <c r="AT376" s="245" t="s">
        <v>319</v>
      </c>
      <c r="AU376" s="245" t="s">
        <v>85</v>
      </c>
      <c r="AV376" s="13" t="s">
        <v>85</v>
      </c>
      <c r="AW376" s="13" t="s">
        <v>37</v>
      </c>
      <c r="AX376" s="13" t="s">
        <v>76</v>
      </c>
      <c r="AY376" s="245" t="s">
        <v>308</v>
      </c>
    </row>
    <row r="377" s="15" customFormat="1">
      <c r="A377" s="15"/>
      <c r="B377" s="259"/>
      <c r="C377" s="260"/>
      <c r="D377" s="236" t="s">
        <v>319</v>
      </c>
      <c r="E377" s="261" t="s">
        <v>19</v>
      </c>
      <c r="F377" s="262" t="s">
        <v>448</v>
      </c>
      <c r="G377" s="260"/>
      <c r="H377" s="263">
        <v>562.61199999999997</v>
      </c>
      <c r="I377" s="264"/>
      <c r="J377" s="260"/>
      <c r="K377" s="260"/>
      <c r="L377" s="265"/>
      <c r="M377" s="266"/>
      <c r="N377" s="267"/>
      <c r="O377" s="267"/>
      <c r="P377" s="267"/>
      <c r="Q377" s="267"/>
      <c r="R377" s="267"/>
      <c r="S377" s="267"/>
      <c r="T377" s="268"/>
      <c r="U377" s="15"/>
      <c r="V377" s="15"/>
      <c r="W377" s="15"/>
      <c r="X377" s="15"/>
      <c r="Y377" s="15"/>
      <c r="Z377" s="15"/>
      <c r="AA377" s="15"/>
      <c r="AB377" s="15"/>
      <c r="AC377" s="15"/>
      <c r="AD377" s="15"/>
      <c r="AE377" s="15"/>
      <c r="AT377" s="269" t="s">
        <v>319</v>
      </c>
      <c r="AU377" s="269" t="s">
        <v>85</v>
      </c>
      <c r="AV377" s="15" t="s">
        <v>315</v>
      </c>
      <c r="AW377" s="15" t="s">
        <v>37</v>
      </c>
      <c r="AX377" s="15" t="s">
        <v>83</v>
      </c>
      <c r="AY377" s="269" t="s">
        <v>308</v>
      </c>
    </row>
    <row r="378" s="2" customFormat="1" ht="16.5" customHeight="1">
      <c r="A378" s="41"/>
      <c r="B378" s="42"/>
      <c r="C378" s="216" t="s">
        <v>616</v>
      </c>
      <c r="D378" s="216" t="s">
        <v>310</v>
      </c>
      <c r="E378" s="217" t="s">
        <v>5096</v>
      </c>
      <c r="F378" s="218" t="s">
        <v>5097</v>
      </c>
      <c r="G378" s="219" t="s">
        <v>768</v>
      </c>
      <c r="H378" s="220">
        <v>1</v>
      </c>
      <c r="I378" s="221"/>
      <c r="J378" s="222">
        <f>ROUND(I378*H378,2)</f>
        <v>0</v>
      </c>
      <c r="K378" s="218" t="s">
        <v>19</v>
      </c>
      <c r="L378" s="47"/>
      <c r="M378" s="223" t="s">
        <v>19</v>
      </c>
      <c r="N378" s="224" t="s">
        <v>47</v>
      </c>
      <c r="O378" s="87"/>
      <c r="P378" s="225">
        <f>O378*H378</f>
        <v>0</v>
      </c>
      <c r="Q378" s="225">
        <v>0</v>
      </c>
      <c r="R378" s="225">
        <f>Q378*H378</f>
        <v>0</v>
      </c>
      <c r="S378" s="225">
        <v>0</v>
      </c>
      <c r="T378" s="226">
        <f>S378*H378</f>
        <v>0</v>
      </c>
      <c r="U378" s="41"/>
      <c r="V378" s="41"/>
      <c r="W378" s="41"/>
      <c r="X378" s="41"/>
      <c r="Y378" s="41"/>
      <c r="Z378" s="41"/>
      <c r="AA378" s="41"/>
      <c r="AB378" s="41"/>
      <c r="AC378" s="41"/>
      <c r="AD378" s="41"/>
      <c r="AE378" s="41"/>
      <c r="AR378" s="227" t="s">
        <v>315</v>
      </c>
      <c r="AT378" s="227" t="s">
        <v>310</v>
      </c>
      <c r="AU378" s="227" t="s">
        <v>85</v>
      </c>
      <c r="AY378" s="20" t="s">
        <v>308</v>
      </c>
      <c r="BE378" s="228">
        <f>IF(N378="základní",J378,0)</f>
        <v>0</v>
      </c>
      <c r="BF378" s="228">
        <f>IF(N378="snížená",J378,0)</f>
        <v>0</v>
      </c>
      <c r="BG378" s="228">
        <f>IF(N378="zákl. přenesená",J378,0)</f>
        <v>0</v>
      </c>
      <c r="BH378" s="228">
        <f>IF(N378="sníž. přenesená",J378,0)</f>
        <v>0</v>
      </c>
      <c r="BI378" s="228">
        <f>IF(N378="nulová",J378,0)</f>
        <v>0</v>
      </c>
      <c r="BJ378" s="20" t="s">
        <v>83</v>
      </c>
      <c r="BK378" s="228">
        <f>ROUND(I378*H378,2)</f>
        <v>0</v>
      </c>
      <c r="BL378" s="20" t="s">
        <v>315</v>
      </c>
      <c r="BM378" s="227" t="s">
        <v>782</v>
      </c>
    </row>
    <row r="379" s="2" customFormat="1" ht="21.75" customHeight="1">
      <c r="A379" s="41"/>
      <c r="B379" s="42"/>
      <c r="C379" s="216" t="s">
        <v>784</v>
      </c>
      <c r="D379" s="216" t="s">
        <v>310</v>
      </c>
      <c r="E379" s="217" t="s">
        <v>5098</v>
      </c>
      <c r="F379" s="218" t="s">
        <v>5099</v>
      </c>
      <c r="G379" s="219" t="s">
        <v>313</v>
      </c>
      <c r="H379" s="220">
        <v>133.65199999999999</v>
      </c>
      <c r="I379" s="221"/>
      <c r="J379" s="222">
        <f>ROUND(I379*H379,2)</f>
        <v>0</v>
      </c>
      <c r="K379" s="218" t="s">
        <v>314</v>
      </c>
      <c r="L379" s="47"/>
      <c r="M379" s="223" t="s">
        <v>19</v>
      </c>
      <c r="N379" s="224" t="s">
        <v>47</v>
      </c>
      <c r="O379" s="87"/>
      <c r="P379" s="225">
        <f>O379*H379</f>
        <v>0</v>
      </c>
      <c r="Q379" s="225">
        <v>0</v>
      </c>
      <c r="R379" s="225">
        <f>Q379*H379</f>
        <v>0</v>
      </c>
      <c r="S379" s="225">
        <v>0</v>
      </c>
      <c r="T379" s="226">
        <f>S379*H379</f>
        <v>0</v>
      </c>
      <c r="U379" s="41"/>
      <c r="V379" s="41"/>
      <c r="W379" s="41"/>
      <c r="X379" s="41"/>
      <c r="Y379" s="41"/>
      <c r="Z379" s="41"/>
      <c r="AA379" s="41"/>
      <c r="AB379" s="41"/>
      <c r="AC379" s="41"/>
      <c r="AD379" s="41"/>
      <c r="AE379" s="41"/>
      <c r="AR379" s="227" t="s">
        <v>315</v>
      </c>
      <c r="AT379" s="227" t="s">
        <v>310</v>
      </c>
      <c r="AU379" s="227" t="s">
        <v>85</v>
      </c>
      <c r="AY379" s="20" t="s">
        <v>308</v>
      </c>
      <c r="BE379" s="228">
        <f>IF(N379="základní",J379,0)</f>
        <v>0</v>
      </c>
      <c r="BF379" s="228">
        <f>IF(N379="snížená",J379,0)</f>
        <v>0</v>
      </c>
      <c r="BG379" s="228">
        <f>IF(N379="zákl. přenesená",J379,0)</f>
        <v>0</v>
      </c>
      <c r="BH379" s="228">
        <f>IF(N379="sníž. přenesená",J379,0)</f>
        <v>0</v>
      </c>
      <c r="BI379" s="228">
        <f>IF(N379="nulová",J379,0)</f>
        <v>0</v>
      </c>
      <c r="BJ379" s="20" t="s">
        <v>83</v>
      </c>
      <c r="BK379" s="228">
        <f>ROUND(I379*H379,2)</f>
        <v>0</v>
      </c>
      <c r="BL379" s="20" t="s">
        <v>315</v>
      </c>
      <c r="BM379" s="227" t="s">
        <v>787</v>
      </c>
    </row>
    <row r="380" s="2" customFormat="1">
      <c r="A380" s="41"/>
      <c r="B380" s="42"/>
      <c r="C380" s="43"/>
      <c r="D380" s="229" t="s">
        <v>317</v>
      </c>
      <c r="E380" s="43"/>
      <c r="F380" s="230" t="s">
        <v>5100</v>
      </c>
      <c r="G380" s="43"/>
      <c r="H380" s="43"/>
      <c r="I380" s="231"/>
      <c r="J380" s="43"/>
      <c r="K380" s="43"/>
      <c r="L380" s="47"/>
      <c r="M380" s="232"/>
      <c r="N380" s="233"/>
      <c r="O380" s="87"/>
      <c r="P380" s="87"/>
      <c r="Q380" s="87"/>
      <c r="R380" s="87"/>
      <c r="S380" s="87"/>
      <c r="T380" s="88"/>
      <c r="U380" s="41"/>
      <c r="V380" s="41"/>
      <c r="W380" s="41"/>
      <c r="X380" s="41"/>
      <c r="Y380" s="41"/>
      <c r="Z380" s="41"/>
      <c r="AA380" s="41"/>
      <c r="AB380" s="41"/>
      <c r="AC380" s="41"/>
      <c r="AD380" s="41"/>
      <c r="AE380" s="41"/>
      <c r="AT380" s="20" t="s">
        <v>317</v>
      </c>
      <c r="AU380" s="20" t="s">
        <v>85</v>
      </c>
    </row>
    <row r="381" s="14" customFormat="1">
      <c r="A381" s="14"/>
      <c r="B381" s="249"/>
      <c r="C381" s="250"/>
      <c r="D381" s="236" t="s">
        <v>319</v>
      </c>
      <c r="E381" s="251" t="s">
        <v>19</v>
      </c>
      <c r="F381" s="252" t="s">
        <v>5101</v>
      </c>
      <c r="G381" s="250"/>
      <c r="H381" s="251" t="s">
        <v>19</v>
      </c>
      <c r="I381" s="253"/>
      <c r="J381" s="250"/>
      <c r="K381" s="250"/>
      <c r="L381" s="254"/>
      <c r="M381" s="255"/>
      <c r="N381" s="256"/>
      <c r="O381" s="256"/>
      <c r="P381" s="256"/>
      <c r="Q381" s="256"/>
      <c r="R381" s="256"/>
      <c r="S381" s="256"/>
      <c r="T381" s="257"/>
      <c r="U381" s="14"/>
      <c r="V381" s="14"/>
      <c r="W381" s="14"/>
      <c r="X381" s="14"/>
      <c r="Y381" s="14"/>
      <c r="Z381" s="14"/>
      <c r="AA381" s="14"/>
      <c r="AB381" s="14"/>
      <c r="AC381" s="14"/>
      <c r="AD381" s="14"/>
      <c r="AE381" s="14"/>
      <c r="AT381" s="258" t="s">
        <v>319</v>
      </c>
      <c r="AU381" s="258" t="s">
        <v>85</v>
      </c>
      <c r="AV381" s="14" t="s">
        <v>83</v>
      </c>
      <c r="AW381" s="14" t="s">
        <v>37</v>
      </c>
      <c r="AX381" s="14" t="s">
        <v>76</v>
      </c>
      <c r="AY381" s="258" t="s">
        <v>308</v>
      </c>
    </row>
    <row r="382" s="13" customFormat="1">
      <c r="A382" s="13"/>
      <c r="B382" s="234"/>
      <c r="C382" s="235"/>
      <c r="D382" s="236" t="s">
        <v>319</v>
      </c>
      <c r="E382" s="237" t="s">
        <v>19</v>
      </c>
      <c r="F382" s="238" t="s">
        <v>5102</v>
      </c>
      <c r="G382" s="235"/>
      <c r="H382" s="239">
        <v>167.17400000000001</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76</v>
      </c>
      <c r="AY382" s="245" t="s">
        <v>308</v>
      </c>
    </row>
    <row r="383" s="13" customFormat="1">
      <c r="A383" s="13"/>
      <c r="B383" s="234"/>
      <c r="C383" s="235"/>
      <c r="D383" s="236" t="s">
        <v>319</v>
      </c>
      <c r="E383" s="237" t="s">
        <v>19</v>
      </c>
      <c r="F383" s="238" t="s">
        <v>5103</v>
      </c>
      <c r="G383" s="235"/>
      <c r="H383" s="239">
        <v>-87.659999999999997</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76</v>
      </c>
      <c r="AY383" s="245" t="s">
        <v>308</v>
      </c>
    </row>
    <row r="384" s="13" customFormat="1">
      <c r="A384" s="13"/>
      <c r="B384" s="234"/>
      <c r="C384" s="235"/>
      <c r="D384" s="236" t="s">
        <v>319</v>
      </c>
      <c r="E384" s="237" t="s">
        <v>19</v>
      </c>
      <c r="F384" s="238" t="s">
        <v>5104</v>
      </c>
      <c r="G384" s="235"/>
      <c r="H384" s="239">
        <v>6.4500000000000002</v>
      </c>
      <c r="I384" s="240"/>
      <c r="J384" s="235"/>
      <c r="K384" s="235"/>
      <c r="L384" s="241"/>
      <c r="M384" s="242"/>
      <c r="N384" s="243"/>
      <c r="O384" s="243"/>
      <c r="P384" s="243"/>
      <c r="Q384" s="243"/>
      <c r="R384" s="243"/>
      <c r="S384" s="243"/>
      <c r="T384" s="244"/>
      <c r="U384" s="13"/>
      <c r="V384" s="13"/>
      <c r="W384" s="13"/>
      <c r="X384" s="13"/>
      <c r="Y384" s="13"/>
      <c r="Z384" s="13"/>
      <c r="AA384" s="13"/>
      <c r="AB384" s="13"/>
      <c r="AC384" s="13"/>
      <c r="AD384" s="13"/>
      <c r="AE384" s="13"/>
      <c r="AT384" s="245" t="s">
        <v>319</v>
      </c>
      <c r="AU384" s="245" t="s">
        <v>85</v>
      </c>
      <c r="AV384" s="13" t="s">
        <v>85</v>
      </c>
      <c r="AW384" s="13" t="s">
        <v>37</v>
      </c>
      <c r="AX384" s="13" t="s">
        <v>76</v>
      </c>
      <c r="AY384" s="245" t="s">
        <v>308</v>
      </c>
    </row>
    <row r="385" s="13" customFormat="1">
      <c r="A385" s="13"/>
      <c r="B385" s="234"/>
      <c r="C385" s="235"/>
      <c r="D385" s="236" t="s">
        <v>319</v>
      </c>
      <c r="E385" s="237" t="s">
        <v>19</v>
      </c>
      <c r="F385" s="238" t="s">
        <v>5105</v>
      </c>
      <c r="G385" s="235"/>
      <c r="H385" s="239">
        <v>55.468000000000004</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76</v>
      </c>
      <c r="AY385" s="245" t="s">
        <v>308</v>
      </c>
    </row>
    <row r="386" s="13" customFormat="1">
      <c r="A386" s="13"/>
      <c r="B386" s="234"/>
      <c r="C386" s="235"/>
      <c r="D386" s="236" t="s">
        <v>319</v>
      </c>
      <c r="E386" s="237" t="s">
        <v>19</v>
      </c>
      <c r="F386" s="238" t="s">
        <v>5106</v>
      </c>
      <c r="G386" s="235"/>
      <c r="H386" s="239">
        <v>-7.7800000000000002</v>
      </c>
      <c r="I386" s="240"/>
      <c r="J386" s="235"/>
      <c r="K386" s="235"/>
      <c r="L386" s="241"/>
      <c r="M386" s="242"/>
      <c r="N386" s="243"/>
      <c r="O386" s="243"/>
      <c r="P386" s="243"/>
      <c r="Q386" s="243"/>
      <c r="R386" s="243"/>
      <c r="S386" s="243"/>
      <c r="T386" s="244"/>
      <c r="U386" s="13"/>
      <c r="V386" s="13"/>
      <c r="W386" s="13"/>
      <c r="X386" s="13"/>
      <c r="Y386" s="13"/>
      <c r="Z386" s="13"/>
      <c r="AA386" s="13"/>
      <c r="AB386" s="13"/>
      <c r="AC386" s="13"/>
      <c r="AD386" s="13"/>
      <c r="AE386" s="13"/>
      <c r="AT386" s="245" t="s">
        <v>319</v>
      </c>
      <c r="AU386" s="245" t="s">
        <v>85</v>
      </c>
      <c r="AV386" s="13" t="s">
        <v>85</v>
      </c>
      <c r="AW386" s="13" t="s">
        <v>37</v>
      </c>
      <c r="AX386" s="13" t="s">
        <v>76</v>
      </c>
      <c r="AY386" s="245" t="s">
        <v>308</v>
      </c>
    </row>
    <row r="387" s="15" customFormat="1">
      <c r="A387" s="15"/>
      <c r="B387" s="259"/>
      <c r="C387" s="260"/>
      <c r="D387" s="236" t="s">
        <v>319</v>
      </c>
      <c r="E387" s="261" t="s">
        <v>19</v>
      </c>
      <c r="F387" s="262" t="s">
        <v>448</v>
      </c>
      <c r="G387" s="260"/>
      <c r="H387" s="263">
        <v>133.65200000000002</v>
      </c>
      <c r="I387" s="264"/>
      <c r="J387" s="260"/>
      <c r="K387" s="260"/>
      <c r="L387" s="265"/>
      <c r="M387" s="266"/>
      <c r="N387" s="267"/>
      <c r="O387" s="267"/>
      <c r="P387" s="267"/>
      <c r="Q387" s="267"/>
      <c r="R387" s="267"/>
      <c r="S387" s="267"/>
      <c r="T387" s="268"/>
      <c r="U387" s="15"/>
      <c r="V387" s="15"/>
      <c r="W387" s="15"/>
      <c r="X387" s="15"/>
      <c r="Y387" s="15"/>
      <c r="Z387" s="15"/>
      <c r="AA387" s="15"/>
      <c r="AB387" s="15"/>
      <c r="AC387" s="15"/>
      <c r="AD387" s="15"/>
      <c r="AE387" s="15"/>
      <c r="AT387" s="269" t="s">
        <v>319</v>
      </c>
      <c r="AU387" s="269" t="s">
        <v>85</v>
      </c>
      <c r="AV387" s="15" t="s">
        <v>315</v>
      </c>
      <c r="AW387" s="15" t="s">
        <v>37</v>
      </c>
      <c r="AX387" s="15" t="s">
        <v>83</v>
      </c>
      <c r="AY387" s="269" t="s">
        <v>308</v>
      </c>
    </row>
    <row r="388" s="2" customFormat="1" ht="16.5" customHeight="1">
      <c r="A388" s="41"/>
      <c r="B388" s="42"/>
      <c r="C388" s="280" t="s">
        <v>620</v>
      </c>
      <c r="D388" s="280" t="s">
        <v>1137</v>
      </c>
      <c r="E388" s="281" t="s">
        <v>5107</v>
      </c>
      <c r="F388" s="282" t="s">
        <v>5108</v>
      </c>
      <c r="G388" s="283" t="s">
        <v>313</v>
      </c>
      <c r="H388" s="284">
        <v>140.33500000000001</v>
      </c>
      <c r="I388" s="285"/>
      <c r="J388" s="286">
        <f>ROUND(I388*H388,2)</f>
        <v>0</v>
      </c>
      <c r="K388" s="282" t="s">
        <v>314</v>
      </c>
      <c r="L388" s="287"/>
      <c r="M388" s="288" t="s">
        <v>19</v>
      </c>
      <c r="N388" s="289" t="s">
        <v>47</v>
      </c>
      <c r="O388" s="87"/>
      <c r="P388" s="225">
        <f>O388*H388</f>
        <v>0</v>
      </c>
      <c r="Q388" s="225">
        <v>0</v>
      </c>
      <c r="R388" s="225">
        <f>Q388*H388</f>
        <v>0</v>
      </c>
      <c r="S388" s="225">
        <v>0</v>
      </c>
      <c r="T388" s="226">
        <f>S388*H388</f>
        <v>0</v>
      </c>
      <c r="U388" s="41"/>
      <c r="V388" s="41"/>
      <c r="W388" s="41"/>
      <c r="X388" s="41"/>
      <c r="Y388" s="41"/>
      <c r="Z388" s="41"/>
      <c r="AA388" s="41"/>
      <c r="AB388" s="41"/>
      <c r="AC388" s="41"/>
      <c r="AD388" s="41"/>
      <c r="AE388" s="41"/>
      <c r="AR388" s="227" t="s">
        <v>352</v>
      </c>
      <c r="AT388" s="227" t="s">
        <v>1137</v>
      </c>
      <c r="AU388" s="227" t="s">
        <v>85</v>
      </c>
      <c r="AY388" s="20" t="s">
        <v>308</v>
      </c>
      <c r="BE388" s="228">
        <f>IF(N388="základní",J388,0)</f>
        <v>0</v>
      </c>
      <c r="BF388" s="228">
        <f>IF(N388="snížená",J388,0)</f>
        <v>0</v>
      </c>
      <c r="BG388" s="228">
        <f>IF(N388="zákl. přenesená",J388,0)</f>
        <v>0</v>
      </c>
      <c r="BH388" s="228">
        <f>IF(N388="sníž. přenesená",J388,0)</f>
        <v>0</v>
      </c>
      <c r="BI388" s="228">
        <f>IF(N388="nulová",J388,0)</f>
        <v>0</v>
      </c>
      <c r="BJ388" s="20" t="s">
        <v>83</v>
      </c>
      <c r="BK388" s="228">
        <f>ROUND(I388*H388,2)</f>
        <v>0</v>
      </c>
      <c r="BL388" s="20" t="s">
        <v>315</v>
      </c>
      <c r="BM388" s="227" t="s">
        <v>791</v>
      </c>
    </row>
    <row r="389" s="13" customFormat="1">
      <c r="A389" s="13"/>
      <c r="B389" s="234"/>
      <c r="C389" s="235"/>
      <c r="D389" s="236" t="s">
        <v>319</v>
      </c>
      <c r="E389" s="237" t="s">
        <v>19</v>
      </c>
      <c r="F389" s="238" t="s">
        <v>5109</v>
      </c>
      <c r="G389" s="235"/>
      <c r="H389" s="239">
        <v>140.33500000000001</v>
      </c>
      <c r="I389" s="240"/>
      <c r="J389" s="235"/>
      <c r="K389" s="235"/>
      <c r="L389" s="241"/>
      <c r="M389" s="242"/>
      <c r="N389" s="243"/>
      <c r="O389" s="243"/>
      <c r="P389" s="243"/>
      <c r="Q389" s="243"/>
      <c r="R389" s="243"/>
      <c r="S389" s="243"/>
      <c r="T389" s="244"/>
      <c r="U389" s="13"/>
      <c r="V389" s="13"/>
      <c r="W389" s="13"/>
      <c r="X389" s="13"/>
      <c r="Y389" s="13"/>
      <c r="Z389" s="13"/>
      <c r="AA389" s="13"/>
      <c r="AB389" s="13"/>
      <c r="AC389" s="13"/>
      <c r="AD389" s="13"/>
      <c r="AE389" s="13"/>
      <c r="AT389" s="245" t="s">
        <v>319</v>
      </c>
      <c r="AU389" s="245" t="s">
        <v>85</v>
      </c>
      <c r="AV389" s="13" t="s">
        <v>85</v>
      </c>
      <c r="AW389" s="13" t="s">
        <v>37</v>
      </c>
      <c r="AX389" s="13" t="s">
        <v>76</v>
      </c>
      <c r="AY389" s="245" t="s">
        <v>308</v>
      </c>
    </row>
    <row r="390" s="15" customFormat="1">
      <c r="A390" s="15"/>
      <c r="B390" s="259"/>
      <c r="C390" s="260"/>
      <c r="D390" s="236" t="s">
        <v>319</v>
      </c>
      <c r="E390" s="261" t="s">
        <v>19</v>
      </c>
      <c r="F390" s="262" t="s">
        <v>448</v>
      </c>
      <c r="G390" s="260"/>
      <c r="H390" s="263">
        <v>140.33500000000001</v>
      </c>
      <c r="I390" s="264"/>
      <c r="J390" s="260"/>
      <c r="K390" s="260"/>
      <c r="L390" s="265"/>
      <c r="M390" s="266"/>
      <c r="N390" s="267"/>
      <c r="O390" s="267"/>
      <c r="P390" s="267"/>
      <c r="Q390" s="267"/>
      <c r="R390" s="267"/>
      <c r="S390" s="267"/>
      <c r="T390" s="268"/>
      <c r="U390" s="15"/>
      <c r="V390" s="15"/>
      <c r="W390" s="15"/>
      <c r="X390" s="15"/>
      <c r="Y390" s="15"/>
      <c r="Z390" s="15"/>
      <c r="AA390" s="15"/>
      <c r="AB390" s="15"/>
      <c r="AC390" s="15"/>
      <c r="AD390" s="15"/>
      <c r="AE390" s="15"/>
      <c r="AT390" s="269" t="s">
        <v>319</v>
      </c>
      <c r="AU390" s="269" t="s">
        <v>85</v>
      </c>
      <c r="AV390" s="15" t="s">
        <v>315</v>
      </c>
      <c r="AW390" s="15" t="s">
        <v>37</v>
      </c>
      <c r="AX390" s="15" t="s">
        <v>83</v>
      </c>
      <c r="AY390" s="269" t="s">
        <v>308</v>
      </c>
    </row>
    <row r="391" s="2" customFormat="1" ht="21.75" customHeight="1">
      <c r="A391" s="41"/>
      <c r="B391" s="42"/>
      <c r="C391" s="216" t="s">
        <v>794</v>
      </c>
      <c r="D391" s="216" t="s">
        <v>310</v>
      </c>
      <c r="E391" s="217" t="s">
        <v>5110</v>
      </c>
      <c r="F391" s="218" t="s">
        <v>5099</v>
      </c>
      <c r="G391" s="219" t="s">
        <v>313</v>
      </c>
      <c r="H391" s="220">
        <v>74.609999999999999</v>
      </c>
      <c r="I391" s="221"/>
      <c r="J391" s="222">
        <f>ROUND(I391*H391,2)</f>
        <v>0</v>
      </c>
      <c r="K391" s="218" t="s">
        <v>314</v>
      </c>
      <c r="L391" s="47"/>
      <c r="M391" s="223" t="s">
        <v>19</v>
      </c>
      <c r="N391" s="224" t="s">
        <v>47</v>
      </c>
      <c r="O391" s="87"/>
      <c r="P391" s="225">
        <f>O391*H391</f>
        <v>0</v>
      </c>
      <c r="Q391" s="225">
        <v>0</v>
      </c>
      <c r="R391" s="225">
        <f>Q391*H391</f>
        <v>0</v>
      </c>
      <c r="S391" s="225">
        <v>0</v>
      </c>
      <c r="T391" s="226">
        <f>S391*H391</f>
        <v>0</v>
      </c>
      <c r="U391" s="41"/>
      <c r="V391" s="41"/>
      <c r="W391" s="41"/>
      <c r="X391" s="41"/>
      <c r="Y391" s="41"/>
      <c r="Z391" s="41"/>
      <c r="AA391" s="41"/>
      <c r="AB391" s="41"/>
      <c r="AC391" s="41"/>
      <c r="AD391" s="41"/>
      <c r="AE391" s="41"/>
      <c r="AR391" s="227" t="s">
        <v>315</v>
      </c>
      <c r="AT391" s="227" t="s">
        <v>310</v>
      </c>
      <c r="AU391" s="227" t="s">
        <v>85</v>
      </c>
      <c r="AY391" s="20" t="s">
        <v>308</v>
      </c>
      <c r="BE391" s="228">
        <f>IF(N391="základní",J391,0)</f>
        <v>0</v>
      </c>
      <c r="BF391" s="228">
        <f>IF(N391="snížená",J391,0)</f>
        <v>0</v>
      </c>
      <c r="BG391" s="228">
        <f>IF(N391="zákl. přenesená",J391,0)</f>
        <v>0</v>
      </c>
      <c r="BH391" s="228">
        <f>IF(N391="sníž. přenesená",J391,0)</f>
        <v>0</v>
      </c>
      <c r="BI391" s="228">
        <f>IF(N391="nulová",J391,0)</f>
        <v>0</v>
      </c>
      <c r="BJ391" s="20" t="s">
        <v>83</v>
      </c>
      <c r="BK391" s="228">
        <f>ROUND(I391*H391,2)</f>
        <v>0</v>
      </c>
      <c r="BL391" s="20" t="s">
        <v>315</v>
      </c>
      <c r="BM391" s="227" t="s">
        <v>797</v>
      </c>
    </row>
    <row r="392" s="2" customFormat="1">
      <c r="A392" s="41"/>
      <c r="B392" s="42"/>
      <c r="C392" s="43"/>
      <c r="D392" s="229" t="s">
        <v>317</v>
      </c>
      <c r="E392" s="43"/>
      <c r="F392" s="230" t="s">
        <v>5111</v>
      </c>
      <c r="G392" s="43"/>
      <c r="H392" s="43"/>
      <c r="I392" s="231"/>
      <c r="J392" s="43"/>
      <c r="K392" s="43"/>
      <c r="L392" s="47"/>
      <c r="M392" s="232"/>
      <c r="N392" s="233"/>
      <c r="O392" s="87"/>
      <c r="P392" s="87"/>
      <c r="Q392" s="87"/>
      <c r="R392" s="87"/>
      <c r="S392" s="87"/>
      <c r="T392" s="88"/>
      <c r="U392" s="41"/>
      <c r="V392" s="41"/>
      <c r="W392" s="41"/>
      <c r="X392" s="41"/>
      <c r="Y392" s="41"/>
      <c r="Z392" s="41"/>
      <c r="AA392" s="41"/>
      <c r="AB392" s="41"/>
      <c r="AC392" s="41"/>
      <c r="AD392" s="41"/>
      <c r="AE392" s="41"/>
      <c r="AT392" s="20" t="s">
        <v>317</v>
      </c>
      <c r="AU392" s="20" t="s">
        <v>85</v>
      </c>
    </row>
    <row r="393" s="14" customFormat="1">
      <c r="A393" s="14"/>
      <c r="B393" s="249"/>
      <c r="C393" s="250"/>
      <c r="D393" s="236" t="s">
        <v>319</v>
      </c>
      <c r="E393" s="251" t="s">
        <v>19</v>
      </c>
      <c r="F393" s="252" t="s">
        <v>5051</v>
      </c>
      <c r="G393" s="250"/>
      <c r="H393" s="251" t="s">
        <v>19</v>
      </c>
      <c r="I393" s="253"/>
      <c r="J393" s="250"/>
      <c r="K393" s="250"/>
      <c r="L393" s="254"/>
      <c r="M393" s="255"/>
      <c r="N393" s="256"/>
      <c r="O393" s="256"/>
      <c r="P393" s="256"/>
      <c r="Q393" s="256"/>
      <c r="R393" s="256"/>
      <c r="S393" s="256"/>
      <c r="T393" s="257"/>
      <c r="U393" s="14"/>
      <c r="V393" s="14"/>
      <c r="W393" s="14"/>
      <c r="X393" s="14"/>
      <c r="Y393" s="14"/>
      <c r="Z393" s="14"/>
      <c r="AA393" s="14"/>
      <c r="AB393" s="14"/>
      <c r="AC393" s="14"/>
      <c r="AD393" s="14"/>
      <c r="AE393" s="14"/>
      <c r="AT393" s="258" t="s">
        <v>319</v>
      </c>
      <c r="AU393" s="258" t="s">
        <v>85</v>
      </c>
      <c r="AV393" s="14" t="s">
        <v>83</v>
      </c>
      <c r="AW393" s="14" t="s">
        <v>37</v>
      </c>
      <c r="AX393" s="14" t="s">
        <v>76</v>
      </c>
      <c r="AY393" s="258" t="s">
        <v>308</v>
      </c>
    </row>
    <row r="394" s="14" customFormat="1">
      <c r="A394" s="14"/>
      <c r="B394" s="249"/>
      <c r="C394" s="250"/>
      <c r="D394" s="236" t="s">
        <v>319</v>
      </c>
      <c r="E394" s="251" t="s">
        <v>19</v>
      </c>
      <c r="F394" s="252" t="s">
        <v>5112</v>
      </c>
      <c r="G394" s="250"/>
      <c r="H394" s="251" t="s">
        <v>19</v>
      </c>
      <c r="I394" s="253"/>
      <c r="J394" s="250"/>
      <c r="K394" s="250"/>
      <c r="L394" s="254"/>
      <c r="M394" s="255"/>
      <c r="N394" s="256"/>
      <c r="O394" s="256"/>
      <c r="P394" s="256"/>
      <c r="Q394" s="256"/>
      <c r="R394" s="256"/>
      <c r="S394" s="256"/>
      <c r="T394" s="257"/>
      <c r="U394" s="14"/>
      <c r="V394" s="14"/>
      <c r="W394" s="14"/>
      <c r="X394" s="14"/>
      <c r="Y394" s="14"/>
      <c r="Z394" s="14"/>
      <c r="AA394" s="14"/>
      <c r="AB394" s="14"/>
      <c r="AC394" s="14"/>
      <c r="AD394" s="14"/>
      <c r="AE394" s="14"/>
      <c r="AT394" s="258" t="s">
        <v>319</v>
      </c>
      <c r="AU394" s="258" t="s">
        <v>85</v>
      </c>
      <c r="AV394" s="14" t="s">
        <v>83</v>
      </c>
      <c r="AW394" s="14" t="s">
        <v>37</v>
      </c>
      <c r="AX394" s="14" t="s">
        <v>76</v>
      </c>
      <c r="AY394" s="258" t="s">
        <v>308</v>
      </c>
    </row>
    <row r="395" s="14" customFormat="1">
      <c r="A395" s="14"/>
      <c r="B395" s="249"/>
      <c r="C395" s="250"/>
      <c r="D395" s="236" t="s">
        <v>319</v>
      </c>
      <c r="E395" s="251" t="s">
        <v>19</v>
      </c>
      <c r="F395" s="252" t="s">
        <v>5113</v>
      </c>
      <c r="G395" s="250"/>
      <c r="H395" s="251" t="s">
        <v>19</v>
      </c>
      <c r="I395" s="253"/>
      <c r="J395" s="250"/>
      <c r="K395" s="250"/>
      <c r="L395" s="254"/>
      <c r="M395" s="255"/>
      <c r="N395" s="256"/>
      <c r="O395" s="256"/>
      <c r="P395" s="256"/>
      <c r="Q395" s="256"/>
      <c r="R395" s="256"/>
      <c r="S395" s="256"/>
      <c r="T395" s="257"/>
      <c r="U395" s="14"/>
      <c r="V395" s="14"/>
      <c r="W395" s="14"/>
      <c r="X395" s="14"/>
      <c r="Y395" s="14"/>
      <c r="Z395" s="14"/>
      <c r="AA395" s="14"/>
      <c r="AB395" s="14"/>
      <c r="AC395" s="14"/>
      <c r="AD395" s="14"/>
      <c r="AE395" s="14"/>
      <c r="AT395" s="258" t="s">
        <v>319</v>
      </c>
      <c r="AU395" s="258" t="s">
        <v>85</v>
      </c>
      <c r="AV395" s="14" t="s">
        <v>83</v>
      </c>
      <c r="AW395" s="14" t="s">
        <v>37</v>
      </c>
      <c r="AX395" s="14" t="s">
        <v>76</v>
      </c>
      <c r="AY395" s="258" t="s">
        <v>308</v>
      </c>
    </row>
    <row r="396" s="13" customFormat="1">
      <c r="A396" s="13"/>
      <c r="B396" s="234"/>
      <c r="C396" s="235"/>
      <c r="D396" s="236" t="s">
        <v>319</v>
      </c>
      <c r="E396" s="237" t="s">
        <v>19</v>
      </c>
      <c r="F396" s="238" t="s">
        <v>5114</v>
      </c>
      <c r="G396" s="235"/>
      <c r="H396" s="239">
        <v>100.11</v>
      </c>
      <c r="I396" s="240"/>
      <c r="J396" s="235"/>
      <c r="K396" s="235"/>
      <c r="L396" s="241"/>
      <c r="M396" s="242"/>
      <c r="N396" s="243"/>
      <c r="O396" s="243"/>
      <c r="P396" s="243"/>
      <c r="Q396" s="243"/>
      <c r="R396" s="243"/>
      <c r="S396" s="243"/>
      <c r="T396" s="244"/>
      <c r="U396" s="13"/>
      <c r="V396" s="13"/>
      <c r="W396" s="13"/>
      <c r="X396" s="13"/>
      <c r="Y396" s="13"/>
      <c r="Z396" s="13"/>
      <c r="AA396" s="13"/>
      <c r="AB396" s="13"/>
      <c r="AC396" s="13"/>
      <c r="AD396" s="13"/>
      <c r="AE396" s="13"/>
      <c r="AT396" s="245" t="s">
        <v>319</v>
      </c>
      <c r="AU396" s="245" t="s">
        <v>85</v>
      </c>
      <c r="AV396" s="13" t="s">
        <v>85</v>
      </c>
      <c r="AW396" s="13" t="s">
        <v>37</v>
      </c>
      <c r="AX396" s="13" t="s">
        <v>76</v>
      </c>
      <c r="AY396" s="245" t="s">
        <v>308</v>
      </c>
    </row>
    <row r="397" s="13" customFormat="1">
      <c r="A397" s="13"/>
      <c r="B397" s="234"/>
      <c r="C397" s="235"/>
      <c r="D397" s="236" t="s">
        <v>319</v>
      </c>
      <c r="E397" s="237" t="s">
        <v>19</v>
      </c>
      <c r="F397" s="238" t="s">
        <v>5115</v>
      </c>
      <c r="G397" s="235"/>
      <c r="H397" s="239">
        <v>-25.5</v>
      </c>
      <c r="I397" s="240"/>
      <c r="J397" s="235"/>
      <c r="K397" s="235"/>
      <c r="L397" s="241"/>
      <c r="M397" s="242"/>
      <c r="N397" s="243"/>
      <c r="O397" s="243"/>
      <c r="P397" s="243"/>
      <c r="Q397" s="243"/>
      <c r="R397" s="243"/>
      <c r="S397" s="243"/>
      <c r="T397" s="244"/>
      <c r="U397" s="13"/>
      <c r="V397" s="13"/>
      <c r="W397" s="13"/>
      <c r="X397" s="13"/>
      <c r="Y397" s="13"/>
      <c r="Z397" s="13"/>
      <c r="AA397" s="13"/>
      <c r="AB397" s="13"/>
      <c r="AC397" s="13"/>
      <c r="AD397" s="13"/>
      <c r="AE397" s="13"/>
      <c r="AT397" s="245" t="s">
        <v>319</v>
      </c>
      <c r="AU397" s="245" t="s">
        <v>85</v>
      </c>
      <c r="AV397" s="13" t="s">
        <v>85</v>
      </c>
      <c r="AW397" s="13" t="s">
        <v>37</v>
      </c>
      <c r="AX397" s="13" t="s">
        <v>76</v>
      </c>
      <c r="AY397" s="245" t="s">
        <v>308</v>
      </c>
    </row>
    <row r="398" s="15" customFormat="1">
      <c r="A398" s="15"/>
      <c r="B398" s="259"/>
      <c r="C398" s="260"/>
      <c r="D398" s="236" t="s">
        <v>319</v>
      </c>
      <c r="E398" s="261" t="s">
        <v>19</v>
      </c>
      <c r="F398" s="262" t="s">
        <v>448</v>
      </c>
      <c r="G398" s="260"/>
      <c r="H398" s="263">
        <v>74.609999999999999</v>
      </c>
      <c r="I398" s="264"/>
      <c r="J398" s="260"/>
      <c r="K398" s="260"/>
      <c r="L398" s="265"/>
      <c r="M398" s="266"/>
      <c r="N398" s="267"/>
      <c r="O398" s="267"/>
      <c r="P398" s="267"/>
      <c r="Q398" s="267"/>
      <c r="R398" s="267"/>
      <c r="S398" s="267"/>
      <c r="T398" s="268"/>
      <c r="U398" s="15"/>
      <c r="V398" s="15"/>
      <c r="W398" s="15"/>
      <c r="X398" s="15"/>
      <c r="Y398" s="15"/>
      <c r="Z398" s="15"/>
      <c r="AA398" s="15"/>
      <c r="AB398" s="15"/>
      <c r="AC398" s="15"/>
      <c r="AD398" s="15"/>
      <c r="AE398" s="15"/>
      <c r="AT398" s="269" t="s">
        <v>319</v>
      </c>
      <c r="AU398" s="269" t="s">
        <v>85</v>
      </c>
      <c r="AV398" s="15" t="s">
        <v>315</v>
      </c>
      <c r="AW398" s="15" t="s">
        <v>37</v>
      </c>
      <c r="AX398" s="15" t="s">
        <v>83</v>
      </c>
      <c r="AY398" s="269" t="s">
        <v>308</v>
      </c>
    </row>
    <row r="399" s="2" customFormat="1" ht="16.5" customHeight="1">
      <c r="A399" s="41"/>
      <c r="B399" s="42"/>
      <c r="C399" s="280" t="s">
        <v>627</v>
      </c>
      <c r="D399" s="280" t="s">
        <v>1137</v>
      </c>
      <c r="E399" s="281" t="s">
        <v>5116</v>
      </c>
      <c r="F399" s="282" t="s">
        <v>5117</v>
      </c>
      <c r="G399" s="283" t="s">
        <v>313</v>
      </c>
      <c r="H399" s="284">
        <v>78.340999999999994</v>
      </c>
      <c r="I399" s="285"/>
      <c r="J399" s="286">
        <f>ROUND(I399*H399,2)</f>
        <v>0</v>
      </c>
      <c r="K399" s="282" t="s">
        <v>314</v>
      </c>
      <c r="L399" s="287"/>
      <c r="M399" s="288" t="s">
        <v>19</v>
      </c>
      <c r="N399" s="289" t="s">
        <v>47</v>
      </c>
      <c r="O399" s="87"/>
      <c r="P399" s="225">
        <f>O399*H399</f>
        <v>0</v>
      </c>
      <c r="Q399" s="225">
        <v>0</v>
      </c>
      <c r="R399" s="225">
        <f>Q399*H399</f>
        <v>0</v>
      </c>
      <c r="S399" s="225">
        <v>0</v>
      </c>
      <c r="T399" s="226">
        <f>S399*H399</f>
        <v>0</v>
      </c>
      <c r="U399" s="41"/>
      <c r="V399" s="41"/>
      <c r="W399" s="41"/>
      <c r="X399" s="41"/>
      <c r="Y399" s="41"/>
      <c r="Z399" s="41"/>
      <c r="AA399" s="41"/>
      <c r="AB399" s="41"/>
      <c r="AC399" s="41"/>
      <c r="AD399" s="41"/>
      <c r="AE399" s="41"/>
      <c r="AR399" s="227" t="s">
        <v>352</v>
      </c>
      <c r="AT399" s="227" t="s">
        <v>1137</v>
      </c>
      <c r="AU399" s="227" t="s">
        <v>85</v>
      </c>
      <c r="AY399" s="20" t="s">
        <v>308</v>
      </c>
      <c r="BE399" s="228">
        <f>IF(N399="základní",J399,0)</f>
        <v>0</v>
      </c>
      <c r="BF399" s="228">
        <f>IF(N399="snížená",J399,0)</f>
        <v>0</v>
      </c>
      <c r="BG399" s="228">
        <f>IF(N399="zákl. přenesená",J399,0)</f>
        <v>0</v>
      </c>
      <c r="BH399" s="228">
        <f>IF(N399="sníž. přenesená",J399,0)</f>
        <v>0</v>
      </c>
      <c r="BI399" s="228">
        <f>IF(N399="nulová",J399,0)</f>
        <v>0</v>
      </c>
      <c r="BJ399" s="20" t="s">
        <v>83</v>
      </c>
      <c r="BK399" s="228">
        <f>ROUND(I399*H399,2)</f>
        <v>0</v>
      </c>
      <c r="BL399" s="20" t="s">
        <v>315</v>
      </c>
      <c r="BM399" s="227" t="s">
        <v>802</v>
      </c>
    </row>
    <row r="400" s="13" customFormat="1">
      <c r="A400" s="13"/>
      <c r="B400" s="234"/>
      <c r="C400" s="235"/>
      <c r="D400" s="236" t="s">
        <v>319</v>
      </c>
      <c r="E400" s="237" t="s">
        <v>19</v>
      </c>
      <c r="F400" s="238" t="s">
        <v>5118</v>
      </c>
      <c r="G400" s="235"/>
      <c r="H400" s="239">
        <v>78.340999999999994</v>
      </c>
      <c r="I400" s="240"/>
      <c r="J400" s="235"/>
      <c r="K400" s="235"/>
      <c r="L400" s="241"/>
      <c r="M400" s="242"/>
      <c r="N400" s="243"/>
      <c r="O400" s="243"/>
      <c r="P400" s="243"/>
      <c r="Q400" s="243"/>
      <c r="R400" s="243"/>
      <c r="S400" s="243"/>
      <c r="T400" s="244"/>
      <c r="U400" s="13"/>
      <c r="V400" s="13"/>
      <c r="W400" s="13"/>
      <c r="X400" s="13"/>
      <c r="Y400" s="13"/>
      <c r="Z400" s="13"/>
      <c r="AA400" s="13"/>
      <c r="AB400" s="13"/>
      <c r="AC400" s="13"/>
      <c r="AD400" s="13"/>
      <c r="AE400" s="13"/>
      <c r="AT400" s="245" t="s">
        <v>319</v>
      </c>
      <c r="AU400" s="245" t="s">
        <v>85</v>
      </c>
      <c r="AV400" s="13" t="s">
        <v>85</v>
      </c>
      <c r="AW400" s="13" t="s">
        <v>37</v>
      </c>
      <c r="AX400" s="13" t="s">
        <v>76</v>
      </c>
      <c r="AY400" s="245" t="s">
        <v>308</v>
      </c>
    </row>
    <row r="401" s="15" customFormat="1">
      <c r="A401" s="15"/>
      <c r="B401" s="259"/>
      <c r="C401" s="260"/>
      <c r="D401" s="236" t="s">
        <v>319</v>
      </c>
      <c r="E401" s="261" t="s">
        <v>19</v>
      </c>
      <c r="F401" s="262" t="s">
        <v>448</v>
      </c>
      <c r="G401" s="260"/>
      <c r="H401" s="263">
        <v>78.340999999999994</v>
      </c>
      <c r="I401" s="264"/>
      <c r="J401" s="260"/>
      <c r="K401" s="260"/>
      <c r="L401" s="265"/>
      <c r="M401" s="266"/>
      <c r="N401" s="267"/>
      <c r="O401" s="267"/>
      <c r="P401" s="267"/>
      <c r="Q401" s="267"/>
      <c r="R401" s="267"/>
      <c r="S401" s="267"/>
      <c r="T401" s="268"/>
      <c r="U401" s="15"/>
      <c r="V401" s="15"/>
      <c r="W401" s="15"/>
      <c r="X401" s="15"/>
      <c r="Y401" s="15"/>
      <c r="Z401" s="15"/>
      <c r="AA401" s="15"/>
      <c r="AB401" s="15"/>
      <c r="AC401" s="15"/>
      <c r="AD401" s="15"/>
      <c r="AE401" s="15"/>
      <c r="AT401" s="269" t="s">
        <v>319</v>
      </c>
      <c r="AU401" s="269" t="s">
        <v>85</v>
      </c>
      <c r="AV401" s="15" t="s">
        <v>315</v>
      </c>
      <c r="AW401" s="15" t="s">
        <v>37</v>
      </c>
      <c r="AX401" s="15" t="s">
        <v>83</v>
      </c>
      <c r="AY401" s="269" t="s">
        <v>308</v>
      </c>
    </row>
    <row r="402" s="12" customFormat="1" ht="22.8" customHeight="1">
      <c r="A402" s="12"/>
      <c r="B402" s="200"/>
      <c r="C402" s="201"/>
      <c r="D402" s="202" t="s">
        <v>75</v>
      </c>
      <c r="E402" s="214" t="s">
        <v>315</v>
      </c>
      <c r="F402" s="214" t="s">
        <v>1613</v>
      </c>
      <c r="G402" s="201"/>
      <c r="H402" s="201"/>
      <c r="I402" s="204"/>
      <c r="J402" s="215">
        <f>BK402</f>
        <v>0</v>
      </c>
      <c r="K402" s="201"/>
      <c r="L402" s="206"/>
      <c r="M402" s="207"/>
      <c r="N402" s="208"/>
      <c r="O402" s="208"/>
      <c r="P402" s="209">
        <f>SUM(P403:P413)</f>
        <v>0</v>
      </c>
      <c r="Q402" s="208"/>
      <c r="R402" s="209">
        <f>SUM(R403:R413)</f>
        <v>0</v>
      </c>
      <c r="S402" s="208"/>
      <c r="T402" s="210">
        <f>SUM(T403:T413)</f>
        <v>0</v>
      </c>
      <c r="U402" s="12"/>
      <c r="V402" s="12"/>
      <c r="W402" s="12"/>
      <c r="X402" s="12"/>
      <c r="Y402" s="12"/>
      <c r="Z402" s="12"/>
      <c r="AA402" s="12"/>
      <c r="AB402" s="12"/>
      <c r="AC402" s="12"/>
      <c r="AD402" s="12"/>
      <c r="AE402" s="12"/>
      <c r="AR402" s="211" t="s">
        <v>83</v>
      </c>
      <c r="AT402" s="212" t="s">
        <v>75</v>
      </c>
      <c r="AU402" s="212" t="s">
        <v>83</v>
      </c>
      <c r="AY402" s="211" t="s">
        <v>308</v>
      </c>
      <c r="BK402" s="213">
        <f>SUM(BK403:BK413)</f>
        <v>0</v>
      </c>
    </row>
    <row r="403" s="2" customFormat="1" ht="16.5" customHeight="1">
      <c r="A403" s="41"/>
      <c r="B403" s="42"/>
      <c r="C403" s="216" t="s">
        <v>808</v>
      </c>
      <c r="D403" s="216" t="s">
        <v>310</v>
      </c>
      <c r="E403" s="217" t="s">
        <v>5119</v>
      </c>
      <c r="F403" s="218" t="s">
        <v>5120</v>
      </c>
      <c r="G403" s="219" t="s">
        <v>313</v>
      </c>
      <c r="H403" s="220">
        <v>543.44899999999996</v>
      </c>
      <c r="I403" s="221"/>
      <c r="J403" s="222">
        <f>ROUND(I403*H403,2)</f>
        <v>0</v>
      </c>
      <c r="K403" s="218" t="s">
        <v>314</v>
      </c>
      <c r="L403" s="47"/>
      <c r="M403" s="223" t="s">
        <v>19</v>
      </c>
      <c r="N403" s="224" t="s">
        <v>47</v>
      </c>
      <c r="O403" s="87"/>
      <c r="P403" s="225">
        <f>O403*H403</f>
        <v>0</v>
      </c>
      <c r="Q403" s="225">
        <v>0</v>
      </c>
      <c r="R403" s="225">
        <f>Q403*H403</f>
        <v>0</v>
      </c>
      <c r="S403" s="225">
        <v>0</v>
      </c>
      <c r="T403" s="226">
        <f>S403*H403</f>
        <v>0</v>
      </c>
      <c r="U403" s="41"/>
      <c r="V403" s="41"/>
      <c r="W403" s="41"/>
      <c r="X403" s="41"/>
      <c r="Y403" s="41"/>
      <c r="Z403" s="41"/>
      <c r="AA403" s="41"/>
      <c r="AB403" s="41"/>
      <c r="AC403" s="41"/>
      <c r="AD403" s="41"/>
      <c r="AE403" s="41"/>
      <c r="AR403" s="227" t="s">
        <v>315</v>
      </c>
      <c r="AT403" s="227" t="s">
        <v>310</v>
      </c>
      <c r="AU403" s="227" t="s">
        <v>85</v>
      </c>
      <c r="AY403" s="20" t="s">
        <v>308</v>
      </c>
      <c r="BE403" s="228">
        <f>IF(N403="základní",J403,0)</f>
        <v>0</v>
      </c>
      <c r="BF403" s="228">
        <f>IF(N403="snížená",J403,0)</f>
        <v>0</v>
      </c>
      <c r="BG403" s="228">
        <f>IF(N403="zákl. přenesená",J403,0)</f>
        <v>0</v>
      </c>
      <c r="BH403" s="228">
        <f>IF(N403="sníž. přenesená",J403,0)</f>
        <v>0</v>
      </c>
      <c r="BI403" s="228">
        <f>IF(N403="nulová",J403,0)</f>
        <v>0</v>
      </c>
      <c r="BJ403" s="20" t="s">
        <v>83</v>
      </c>
      <c r="BK403" s="228">
        <f>ROUND(I403*H403,2)</f>
        <v>0</v>
      </c>
      <c r="BL403" s="20" t="s">
        <v>315</v>
      </c>
      <c r="BM403" s="227" t="s">
        <v>809</v>
      </c>
    </row>
    <row r="404" s="2" customFormat="1">
      <c r="A404" s="41"/>
      <c r="B404" s="42"/>
      <c r="C404" s="43"/>
      <c r="D404" s="229" t="s">
        <v>317</v>
      </c>
      <c r="E404" s="43"/>
      <c r="F404" s="230" t="s">
        <v>5121</v>
      </c>
      <c r="G404" s="43"/>
      <c r="H404" s="43"/>
      <c r="I404" s="231"/>
      <c r="J404" s="43"/>
      <c r="K404" s="43"/>
      <c r="L404" s="47"/>
      <c r="M404" s="232"/>
      <c r="N404" s="233"/>
      <c r="O404" s="87"/>
      <c r="P404" s="87"/>
      <c r="Q404" s="87"/>
      <c r="R404" s="87"/>
      <c r="S404" s="87"/>
      <c r="T404" s="88"/>
      <c r="U404" s="41"/>
      <c r="V404" s="41"/>
      <c r="W404" s="41"/>
      <c r="X404" s="41"/>
      <c r="Y404" s="41"/>
      <c r="Z404" s="41"/>
      <c r="AA404" s="41"/>
      <c r="AB404" s="41"/>
      <c r="AC404" s="41"/>
      <c r="AD404" s="41"/>
      <c r="AE404" s="41"/>
      <c r="AT404" s="20" t="s">
        <v>317</v>
      </c>
      <c r="AU404" s="20" t="s">
        <v>85</v>
      </c>
    </row>
    <row r="405" s="14" customFormat="1">
      <c r="A405" s="14"/>
      <c r="B405" s="249"/>
      <c r="C405" s="250"/>
      <c r="D405" s="236" t="s">
        <v>319</v>
      </c>
      <c r="E405" s="251" t="s">
        <v>19</v>
      </c>
      <c r="F405" s="252" t="s">
        <v>5122</v>
      </c>
      <c r="G405" s="250"/>
      <c r="H405" s="251" t="s">
        <v>19</v>
      </c>
      <c r="I405" s="253"/>
      <c r="J405" s="250"/>
      <c r="K405" s="250"/>
      <c r="L405" s="254"/>
      <c r="M405" s="255"/>
      <c r="N405" s="256"/>
      <c r="O405" s="256"/>
      <c r="P405" s="256"/>
      <c r="Q405" s="256"/>
      <c r="R405" s="256"/>
      <c r="S405" s="256"/>
      <c r="T405" s="257"/>
      <c r="U405" s="14"/>
      <c r="V405" s="14"/>
      <c r="W405" s="14"/>
      <c r="X405" s="14"/>
      <c r="Y405" s="14"/>
      <c r="Z405" s="14"/>
      <c r="AA405" s="14"/>
      <c r="AB405" s="14"/>
      <c r="AC405" s="14"/>
      <c r="AD405" s="14"/>
      <c r="AE405" s="14"/>
      <c r="AT405" s="258" t="s">
        <v>319</v>
      </c>
      <c r="AU405" s="258" t="s">
        <v>85</v>
      </c>
      <c r="AV405" s="14" t="s">
        <v>83</v>
      </c>
      <c r="AW405" s="14" t="s">
        <v>37</v>
      </c>
      <c r="AX405" s="14" t="s">
        <v>76</v>
      </c>
      <c r="AY405" s="258" t="s">
        <v>308</v>
      </c>
    </row>
    <row r="406" s="13" customFormat="1">
      <c r="A406" s="13"/>
      <c r="B406" s="234"/>
      <c r="C406" s="235"/>
      <c r="D406" s="236" t="s">
        <v>319</v>
      </c>
      <c r="E406" s="237" t="s">
        <v>19</v>
      </c>
      <c r="F406" s="238" t="s">
        <v>4962</v>
      </c>
      <c r="G406" s="235"/>
      <c r="H406" s="239">
        <v>326.15300000000002</v>
      </c>
      <c r="I406" s="240"/>
      <c r="J406" s="235"/>
      <c r="K406" s="235"/>
      <c r="L406" s="241"/>
      <c r="M406" s="242"/>
      <c r="N406" s="243"/>
      <c r="O406" s="243"/>
      <c r="P406" s="243"/>
      <c r="Q406" s="243"/>
      <c r="R406" s="243"/>
      <c r="S406" s="243"/>
      <c r="T406" s="244"/>
      <c r="U406" s="13"/>
      <c r="V406" s="13"/>
      <c r="W406" s="13"/>
      <c r="X406" s="13"/>
      <c r="Y406" s="13"/>
      <c r="Z406" s="13"/>
      <c r="AA406" s="13"/>
      <c r="AB406" s="13"/>
      <c r="AC406" s="13"/>
      <c r="AD406" s="13"/>
      <c r="AE406" s="13"/>
      <c r="AT406" s="245" t="s">
        <v>319</v>
      </c>
      <c r="AU406" s="245" t="s">
        <v>85</v>
      </c>
      <c r="AV406" s="13" t="s">
        <v>85</v>
      </c>
      <c r="AW406" s="13" t="s">
        <v>37</v>
      </c>
      <c r="AX406" s="13" t="s">
        <v>76</v>
      </c>
      <c r="AY406" s="245" t="s">
        <v>308</v>
      </c>
    </row>
    <row r="407" s="13" customFormat="1">
      <c r="A407" s="13"/>
      <c r="B407" s="234"/>
      <c r="C407" s="235"/>
      <c r="D407" s="236" t="s">
        <v>319</v>
      </c>
      <c r="E407" s="237" t="s">
        <v>19</v>
      </c>
      <c r="F407" s="238" t="s">
        <v>5123</v>
      </c>
      <c r="G407" s="235"/>
      <c r="H407" s="239">
        <v>93.650000000000006</v>
      </c>
      <c r="I407" s="240"/>
      <c r="J407" s="235"/>
      <c r="K407" s="235"/>
      <c r="L407" s="241"/>
      <c r="M407" s="242"/>
      <c r="N407" s="243"/>
      <c r="O407" s="243"/>
      <c r="P407" s="243"/>
      <c r="Q407" s="243"/>
      <c r="R407" s="243"/>
      <c r="S407" s="243"/>
      <c r="T407" s="244"/>
      <c r="U407" s="13"/>
      <c r="V407" s="13"/>
      <c r="W407" s="13"/>
      <c r="X407" s="13"/>
      <c r="Y407" s="13"/>
      <c r="Z407" s="13"/>
      <c r="AA407" s="13"/>
      <c r="AB407" s="13"/>
      <c r="AC407" s="13"/>
      <c r="AD407" s="13"/>
      <c r="AE407" s="13"/>
      <c r="AT407" s="245" t="s">
        <v>319</v>
      </c>
      <c r="AU407" s="245" t="s">
        <v>85</v>
      </c>
      <c r="AV407" s="13" t="s">
        <v>85</v>
      </c>
      <c r="AW407" s="13" t="s">
        <v>37</v>
      </c>
      <c r="AX407" s="13" t="s">
        <v>76</v>
      </c>
      <c r="AY407" s="245" t="s">
        <v>308</v>
      </c>
    </row>
    <row r="408" s="13" customFormat="1">
      <c r="A408" s="13"/>
      <c r="B408" s="234"/>
      <c r="C408" s="235"/>
      <c r="D408" s="236" t="s">
        <v>319</v>
      </c>
      <c r="E408" s="237" t="s">
        <v>19</v>
      </c>
      <c r="F408" s="238" t="s">
        <v>4964</v>
      </c>
      <c r="G408" s="235"/>
      <c r="H408" s="239">
        <v>89.606999999999999</v>
      </c>
      <c r="I408" s="240"/>
      <c r="J408" s="235"/>
      <c r="K408" s="235"/>
      <c r="L408" s="241"/>
      <c r="M408" s="242"/>
      <c r="N408" s="243"/>
      <c r="O408" s="243"/>
      <c r="P408" s="243"/>
      <c r="Q408" s="243"/>
      <c r="R408" s="243"/>
      <c r="S408" s="243"/>
      <c r="T408" s="244"/>
      <c r="U408" s="13"/>
      <c r="V408" s="13"/>
      <c r="W408" s="13"/>
      <c r="X408" s="13"/>
      <c r="Y408" s="13"/>
      <c r="Z408" s="13"/>
      <c r="AA408" s="13"/>
      <c r="AB408" s="13"/>
      <c r="AC408" s="13"/>
      <c r="AD408" s="13"/>
      <c r="AE408" s="13"/>
      <c r="AT408" s="245" t="s">
        <v>319</v>
      </c>
      <c r="AU408" s="245" t="s">
        <v>85</v>
      </c>
      <c r="AV408" s="13" t="s">
        <v>85</v>
      </c>
      <c r="AW408" s="13" t="s">
        <v>37</v>
      </c>
      <c r="AX408" s="13" t="s">
        <v>76</v>
      </c>
      <c r="AY408" s="245" t="s">
        <v>308</v>
      </c>
    </row>
    <row r="409" s="13" customFormat="1">
      <c r="A409" s="13"/>
      <c r="B409" s="234"/>
      <c r="C409" s="235"/>
      <c r="D409" s="236" t="s">
        <v>319</v>
      </c>
      <c r="E409" s="237" t="s">
        <v>19</v>
      </c>
      <c r="F409" s="238" t="s">
        <v>4965</v>
      </c>
      <c r="G409" s="235"/>
      <c r="H409" s="239">
        <v>34.039000000000001</v>
      </c>
      <c r="I409" s="240"/>
      <c r="J409" s="235"/>
      <c r="K409" s="235"/>
      <c r="L409" s="241"/>
      <c r="M409" s="242"/>
      <c r="N409" s="243"/>
      <c r="O409" s="243"/>
      <c r="P409" s="243"/>
      <c r="Q409" s="243"/>
      <c r="R409" s="243"/>
      <c r="S409" s="243"/>
      <c r="T409" s="244"/>
      <c r="U409" s="13"/>
      <c r="V409" s="13"/>
      <c r="W409" s="13"/>
      <c r="X409" s="13"/>
      <c r="Y409" s="13"/>
      <c r="Z409" s="13"/>
      <c r="AA409" s="13"/>
      <c r="AB409" s="13"/>
      <c r="AC409" s="13"/>
      <c r="AD409" s="13"/>
      <c r="AE409" s="13"/>
      <c r="AT409" s="245" t="s">
        <v>319</v>
      </c>
      <c r="AU409" s="245" t="s">
        <v>85</v>
      </c>
      <c r="AV409" s="13" t="s">
        <v>85</v>
      </c>
      <c r="AW409" s="13" t="s">
        <v>37</v>
      </c>
      <c r="AX409" s="13" t="s">
        <v>76</v>
      </c>
      <c r="AY409" s="245" t="s">
        <v>308</v>
      </c>
    </row>
    <row r="410" s="15" customFormat="1">
      <c r="A410" s="15"/>
      <c r="B410" s="259"/>
      <c r="C410" s="260"/>
      <c r="D410" s="236" t="s">
        <v>319</v>
      </c>
      <c r="E410" s="261" t="s">
        <v>19</v>
      </c>
      <c r="F410" s="262" t="s">
        <v>448</v>
      </c>
      <c r="G410" s="260"/>
      <c r="H410" s="263">
        <v>543.44899999999996</v>
      </c>
      <c r="I410" s="264"/>
      <c r="J410" s="260"/>
      <c r="K410" s="260"/>
      <c r="L410" s="265"/>
      <c r="M410" s="266"/>
      <c r="N410" s="267"/>
      <c r="O410" s="267"/>
      <c r="P410" s="267"/>
      <c r="Q410" s="267"/>
      <c r="R410" s="267"/>
      <c r="S410" s="267"/>
      <c r="T410" s="268"/>
      <c r="U410" s="15"/>
      <c r="V410" s="15"/>
      <c r="W410" s="15"/>
      <c r="X410" s="15"/>
      <c r="Y410" s="15"/>
      <c r="Z410" s="15"/>
      <c r="AA410" s="15"/>
      <c r="AB410" s="15"/>
      <c r="AC410" s="15"/>
      <c r="AD410" s="15"/>
      <c r="AE410" s="15"/>
      <c r="AT410" s="269" t="s">
        <v>319</v>
      </c>
      <c r="AU410" s="269" t="s">
        <v>85</v>
      </c>
      <c r="AV410" s="15" t="s">
        <v>315</v>
      </c>
      <c r="AW410" s="15" t="s">
        <v>37</v>
      </c>
      <c r="AX410" s="15" t="s">
        <v>83</v>
      </c>
      <c r="AY410" s="269" t="s">
        <v>308</v>
      </c>
    </row>
    <row r="411" s="2" customFormat="1" ht="16.5" customHeight="1">
      <c r="A411" s="41"/>
      <c r="B411" s="42"/>
      <c r="C411" s="280" t="s">
        <v>735</v>
      </c>
      <c r="D411" s="280" t="s">
        <v>1137</v>
      </c>
      <c r="E411" s="281" t="s">
        <v>5124</v>
      </c>
      <c r="F411" s="282" t="s">
        <v>5125</v>
      </c>
      <c r="G411" s="283" t="s">
        <v>313</v>
      </c>
      <c r="H411" s="284">
        <v>570.62099999999998</v>
      </c>
      <c r="I411" s="285"/>
      <c r="J411" s="286">
        <f>ROUND(I411*H411,2)</f>
        <v>0</v>
      </c>
      <c r="K411" s="282" t="s">
        <v>19</v>
      </c>
      <c r="L411" s="287"/>
      <c r="M411" s="288" t="s">
        <v>19</v>
      </c>
      <c r="N411" s="289" t="s">
        <v>47</v>
      </c>
      <c r="O411" s="87"/>
      <c r="P411" s="225">
        <f>O411*H411</f>
        <v>0</v>
      </c>
      <c r="Q411" s="225">
        <v>0</v>
      </c>
      <c r="R411" s="225">
        <f>Q411*H411</f>
        <v>0</v>
      </c>
      <c r="S411" s="225">
        <v>0</v>
      </c>
      <c r="T411" s="226">
        <f>S411*H411</f>
        <v>0</v>
      </c>
      <c r="U411" s="41"/>
      <c r="V411" s="41"/>
      <c r="W411" s="41"/>
      <c r="X411" s="41"/>
      <c r="Y411" s="41"/>
      <c r="Z411" s="41"/>
      <c r="AA411" s="41"/>
      <c r="AB411" s="41"/>
      <c r="AC411" s="41"/>
      <c r="AD411" s="41"/>
      <c r="AE411" s="41"/>
      <c r="AR411" s="227" t="s">
        <v>352</v>
      </c>
      <c r="AT411" s="227" t="s">
        <v>1137</v>
      </c>
      <c r="AU411" s="227" t="s">
        <v>85</v>
      </c>
      <c r="AY411" s="20" t="s">
        <v>308</v>
      </c>
      <c r="BE411" s="228">
        <f>IF(N411="základní",J411,0)</f>
        <v>0</v>
      </c>
      <c r="BF411" s="228">
        <f>IF(N411="snížená",J411,0)</f>
        <v>0</v>
      </c>
      <c r="BG411" s="228">
        <f>IF(N411="zákl. přenesená",J411,0)</f>
        <v>0</v>
      </c>
      <c r="BH411" s="228">
        <f>IF(N411="sníž. přenesená",J411,0)</f>
        <v>0</v>
      </c>
      <c r="BI411" s="228">
        <f>IF(N411="nulová",J411,0)</f>
        <v>0</v>
      </c>
      <c r="BJ411" s="20" t="s">
        <v>83</v>
      </c>
      <c r="BK411" s="228">
        <f>ROUND(I411*H411,2)</f>
        <v>0</v>
      </c>
      <c r="BL411" s="20" t="s">
        <v>315</v>
      </c>
      <c r="BM411" s="227" t="s">
        <v>812</v>
      </c>
    </row>
    <row r="412" s="13" customFormat="1">
      <c r="A412" s="13"/>
      <c r="B412" s="234"/>
      <c r="C412" s="235"/>
      <c r="D412" s="236" t="s">
        <v>319</v>
      </c>
      <c r="E412" s="237" t="s">
        <v>19</v>
      </c>
      <c r="F412" s="238" t="s">
        <v>5126</v>
      </c>
      <c r="G412" s="235"/>
      <c r="H412" s="239">
        <v>570.62099999999998</v>
      </c>
      <c r="I412" s="240"/>
      <c r="J412" s="235"/>
      <c r="K412" s="235"/>
      <c r="L412" s="241"/>
      <c r="M412" s="242"/>
      <c r="N412" s="243"/>
      <c r="O412" s="243"/>
      <c r="P412" s="243"/>
      <c r="Q412" s="243"/>
      <c r="R412" s="243"/>
      <c r="S412" s="243"/>
      <c r="T412" s="244"/>
      <c r="U412" s="13"/>
      <c r="V412" s="13"/>
      <c r="W412" s="13"/>
      <c r="X412" s="13"/>
      <c r="Y412" s="13"/>
      <c r="Z412" s="13"/>
      <c r="AA412" s="13"/>
      <c r="AB412" s="13"/>
      <c r="AC412" s="13"/>
      <c r="AD412" s="13"/>
      <c r="AE412" s="13"/>
      <c r="AT412" s="245" t="s">
        <v>319</v>
      </c>
      <c r="AU412" s="245" t="s">
        <v>85</v>
      </c>
      <c r="AV412" s="13" t="s">
        <v>85</v>
      </c>
      <c r="AW412" s="13" t="s">
        <v>37</v>
      </c>
      <c r="AX412" s="13" t="s">
        <v>76</v>
      </c>
      <c r="AY412" s="245" t="s">
        <v>308</v>
      </c>
    </row>
    <row r="413" s="15" customFormat="1">
      <c r="A413" s="15"/>
      <c r="B413" s="259"/>
      <c r="C413" s="260"/>
      <c r="D413" s="236" t="s">
        <v>319</v>
      </c>
      <c r="E413" s="261" t="s">
        <v>19</v>
      </c>
      <c r="F413" s="262" t="s">
        <v>448</v>
      </c>
      <c r="G413" s="260"/>
      <c r="H413" s="263">
        <v>570.62099999999998</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319</v>
      </c>
      <c r="AU413" s="269" t="s">
        <v>85</v>
      </c>
      <c r="AV413" s="15" t="s">
        <v>315</v>
      </c>
      <c r="AW413" s="15" t="s">
        <v>37</v>
      </c>
      <c r="AX413" s="15" t="s">
        <v>83</v>
      </c>
      <c r="AY413" s="269" t="s">
        <v>308</v>
      </c>
    </row>
    <row r="414" s="12" customFormat="1" ht="22.8" customHeight="1">
      <c r="A414" s="12"/>
      <c r="B414" s="200"/>
      <c r="C414" s="201"/>
      <c r="D414" s="202" t="s">
        <v>75</v>
      </c>
      <c r="E414" s="214" t="s">
        <v>336</v>
      </c>
      <c r="F414" s="214" t="s">
        <v>1286</v>
      </c>
      <c r="G414" s="201"/>
      <c r="H414" s="201"/>
      <c r="I414" s="204"/>
      <c r="J414" s="215">
        <f>BK414</f>
        <v>0</v>
      </c>
      <c r="K414" s="201"/>
      <c r="L414" s="206"/>
      <c r="M414" s="207"/>
      <c r="N414" s="208"/>
      <c r="O414" s="208"/>
      <c r="P414" s="209">
        <f>SUM(P415:P423)</f>
        <v>0</v>
      </c>
      <c r="Q414" s="208"/>
      <c r="R414" s="209">
        <f>SUM(R415:R423)</f>
        <v>0</v>
      </c>
      <c r="S414" s="208"/>
      <c r="T414" s="210">
        <f>SUM(T415:T423)</f>
        <v>0</v>
      </c>
      <c r="U414" s="12"/>
      <c r="V414" s="12"/>
      <c r="W414" s="12"/>
      <c r="X414" s="12"/>
      <c r="Y414" s="12"/>
      <c r="Z414" s="12"/>
      <c r="AA414" s="12"/>
      <c r="AB414" s="12"/>
      <c r="AC414" s="12"/>
      <c r="AD414" s="12"/>
      <c r="AE414" s="12"/>
      <c r="AR414" s="211" t="s">
        <v>83</v>
      </c>
      <c r="AT414" s="212" t="s">
        <v>75</v>
      </c>
      <c r="AU414" s="212" t="s">
        <v>83</v>
      </c>
      <c r="AY414" s="211" t="s">
        <v>308</v>
      </c>
      <c r="BK414" s="213">
        <f>SUM(BK415:BK423)</f>
        <v>0</v>
      </c>
    </row>
    <row r="415" s="2" customFormat="1" ht="16.5" customHeight="1">
      <c r="A415" s="41"/>
      <c r="B415" s="42"/>
      <c r="C415" s="216" t="s">
        <v>813</v>
      </c>
      <c r="D415" s="216" t="s">
        <v>310</v>
      </c>
      <c r="E415" s="217" t="s">
        <v>5127</v>
      </c>
      <c r="F415" s="218" t="s">
        <v>5128</v>
      </c>
      <c r="G415" s="219" t="s">
        <v>313</v>
      </c>
      <c r="H415" s="220">
        <v>200.72</v>
      </c>
      <c r="I415" s="221"/>
      <c r="J415" s="222">
        <f>ROUND(I415*H415,2)</f>
        <v>0</v>
      </c>
      <c r="K415" s="218" t="s">
        <v>314</v>
      </c>
      <c r="L415" s="47"/>
      <c r="M415" s="223" t="s">
        <v>19</v>
      </c>
      <c r="N415" s="224" t="s">
        <v>47</v>
      </c>
      <c r="O415" s="87"/>
      <c r="P415" s="225">
        <f>O415*H415</f>
        <v>0</v>
      </c>
      <c r="Q415" s="225">
        <v>0</v>
      </c>
      <c r="R415" s="225">
        <f>Q415*H415</f>
        <v>0</v>
      </c>
      <c r="S415" s="225">
        <v>0</v>
      </c>
      <c r="T415" s="226">
        <f>S415*H415</f>
        <v>0</v>
      </c>
      <c r="U415" s="41"/>
      <c r="V415" s="41"/>
      <c r="W415" s="41"/>
      <c r="X415" s="41"/>
      <c r="Y415" s="41"/>
      <c r="Z415" s="41"/>
      <c r="AA415" s="41"/>
      <c r="AB415" s="41"/>
      <c r="AC415" s="41"/>
      <c r="AD415" s="41"/>
      <c r="AE415" s="41"/>
      <c r="AR415" s="227" t="s">
        <v>315</v>
      </c>
      <c r="AT415" s="227" t="s">
        <v>310</v>
      </c>
      <c r="AU415" s="227" t="s">
        <v>85</v>
      </c>
      <c r="AY415" s="20" t="s">
        <v>308</v>
      </c>
      <c r="BE415" s="228">
        <f>IF(N415="základní",J415,0)</f>
        <v>0</v>
      </c>
      <c r="BF415" s="228">
        <f>IF(N415="snížená",J415,0)</f>
        <v>0</v>
      </c>
      <c r="BG415" s="228">
        <f>IF(N415="zákl. přenesená",J415,0)</f>
        <v>0</v>
      </c>
      <c r="BH415" s="228">
        <f>IF(N415="sníž. přenesená",J415,0)</f>
        <v>0</v>
      </c>
      <c r="BI415" s="228">
        <f>IF(N415="nulová",J415,0)</f>
        <v>0</v>
      </c>
      <c r="BJ415" s="20" t="s">
        <v>83</v>
      </c>
      <c r="BK415" s="228">
        <f>ROUND(I415*H415,2)</f>
        <v>0</v>
      </c>
      <c r="BL415" s="20" t="s">
        <v>315</v>
      </c>
      <c r="BM415" s="227" t="s">
        <v>816</v>
      </c>
    </row>
    <row r="416" s="2" customFormat="1">
      <c r="A416" s="41"/>
      <c r="B416" s="42"/>
      <c r="C416" s="43"/>
      <c r="D416" s="229" t="s">
        <v>317</v>
      </c>
      <c r="E416" s="43"/>
      <c r="F416" s="230" t="s">
        <v>5129</v>
      </c>
      <c r="G416" s="43"/>
      <c r="H416" s="43"/>
      <c r="I416" s="231"/>
      <c r="J416" s="43"/>
      <c r="K416" s="43"/>
      <c r="L416" s="47"/>
      <c r="M416" s="232"/>
      <c r="N416" s="233"/>
      <c r="O416" s="87"/>
      <c r="P416" s="87"/>
      <c r="Q416" s="87"/>
      <c r="R416" s="87"/>
      <c r="S416" s="87"/>
      <c r="T416" s="88"/>
      <c r="U416" s="41"/>
      <c r="V416" s="41"/>
      <c r="W416" s="41"/>
      <c r="X416" s="41"/>
      <c r="Y416" s="41"/>
      <c r="Z416" s="41"/>
      <c r="AA416" s="41"/>
      <c r="AB416" s="41"/>
      <c r="AC416" s="41"/>
      <c r="AD416" s="41"/>
      <c r="AE416" s="41"/>
      <c r="AT416" s="20" t="s">
        <v>317</v>
      </c>
      <c r="AU416" s="20" t="s">
        <v>85</v>
      </c>
    </row>
    <row r="417" s="14" customFormat="1">
      <c r="A417" s="14"/>
      <c r="B417" s="249"/>
      <c r="C417" s="250"/>
      <c r="D417" s="236" t="s">
        <v>319</v>
      </c>
      <c r="E417" s="251" t="s">
        <v>19</v>
      </c>
      <c r="F417" s="252" t="s">
        <v>4902</v>
      </c>
      <c r="G417" s="250"/>
      <c r="H417" s="251" t="s">
        <v>19</v>
      </c>
      <c r="I417" s="253"/>
      <c r="J417" s="250"/>
      <c r="K417" s="250"/>
      <c r="L417" s="254"/>
      <c r="M417" s="255"/>
      <c r="N417" s="256"/>
      <c r="O417" s="256"/>
      <c r="P417" s="256"/>
      <c r="Q417" s="256"/>
      <c r="R417" s="256"/>
      <c r="S417" s="256"/>
      <c r="T417" s="257"/>
      <c r="U417" s="14"/>
      <c r="V417" s="14"/>
      <c r="W417" s="14"/>
      <c r="X417" s="14"/>
      <c r="Y417" s="14"/>
      <c r="Z417" s="14"/>
      <c r="AA417" s="14"/>
      <c r="AB417" s="14"/>
      <c r="AC417" s="14"/>
      <c r="AD417" s="14"/>
      <c r="AE417" s="14"/>
      <c r="AT417" s="258" t="s">
        <v>319</v>
      </c>
      <c r="AU417" s="258" t="s">
        <v>85</v>
      </c>
      <c r="AV417" s="14" t="s">
        <v>83</v>
      </c>
      <c r="AW417" s="14" t="s">
        <v>37</v>
      </c>
      <c r="AX417" s="14" t="s">
        <v>76</v>
      </c>
      <c r="AY417" s="258" t="s">
        <v>308</v>
      </c>
    </row>
    <row r="418" s="14" customFormat="1">
      <c r="A418" s="14"/>
      <c r="B418" s="249"/>
      <c r="C418" s="250"/>
      <c r="D418" s="236" t="s">
        <v>319</v>
      </c>
      <c r="E418" s="251" t="s">
        <v>19</v>
      </c>
      <c r="F418" s="252" t="s">
        <v>4936</v>
      </c>
      <c r="G418" s="250"/>
      <c r="H418" s="251" t="s">
        <v>19</v>
      </c>
      <c r="I418" s="253"/>
      <c r="J418" s="250"/>
      <c r="K418" s="250"/>
      <c r="L418" s="254"/>
      <c r="M418" s="255"/>
      <c r="N418" s="256"/>
      <c r="O418" s="256"/>
      <c r="P418" s="256"/>
      <c r="Q418" s="256"/>
      <c r="R418" s="256"/>
      <c r="S418" s="256"/>
      <c r="T418" s="257"/>
      <c r="U418" s="14"/>
      <c r="V418" s="14"/>
      <c r="W418" s="14"/>
      <c r="X418" s="14"/>
      <c r="Y418" s="14"/>
      <c r="Z418" s="14"/>
      <c r="AA418" s="14"/>
      <c r="AB418" s="14"/>
      <c r="AC418" s="14"/>
      <c r="AD418" s="14"/>
      <c r="AE418" s="14"/>
      <c r="AT418" s="258" t="s">
        <v>319</v>
      </c>
      <c r="AU418" s="258" t="s">
        <v>85</v>
      </c>
      <c r="AV418" s="14" t="s">
        <v>83</v>
      </c>
      <c r="AW418" s="14" t="s">
        <v>37</v>
      </c>
      <c r="AX418" s="14" t="s">
        <v>76</v>
      </c>
      <c r="AY418" s="258" t="s">
        <v>308</v>
      </c>
    </row>
    <row r="419" s="13" customFormat="1">
      <c r="A419" s="13"/>
      <c r="B419" s="234"/>
      <c r="C419" s="235"/>
      <c r="D419" s="236" t="s">
        <v>319</v>
      </c>
      <c r="E419" s="237" t="s">
        <v>19</v>
      </c>
      <c r="F419" s="238" t="s">
        <v>4937</v>
      </c>
      <c r="G419" s="235"/>
      <c r="H419" s="239">
        <v>200.72</v>
      </c>
      <c r="I419" s="240"/>
      <c r="J419" s="235"/>
      <c r="K419" s="235"/>
      <c r="L419" s="241"/>
      <c r="M419" s="242"/>
      <c r="N419" s="243"/>
      <c r="O419" s="243"/>
      <c r="P419" s="243"/>
      <c r="Q419" s="243"/>
      <c r="R419" s="243"/>
      <c r="S419" s="243"/>
      <c r="T419" s="244"/>
      <c r="U419" s="13"/>
      <c r="V419" s="13"/>
      <c r="W419" s="13"/>
      <c r="X419" s="13"/>
      <c r="Y419" s="13"/>
      <c r="Z419" s="13"/>
      <c r="AA419" s="13"/>
      <c r="AB419" s="13"/>
      <c r="AC419" s="13"/>
      <c r="AD419" s="13"/>
      <c r="AE419" s="13"/>
      <c r="AT419" s="245" t="s">
        <v>319</v>
      </c>
      <c r="AU419" s="245" t="s">
        <v>85</v>
      </c>
      <c r="AV419" s="13" t="s">
        <v>85</v>
      </c>
      <c r="AW419" s="13" t="s">
        <v>37</v>
      </c>
      <c r="AX419" s="13" t="s">
        <v>76</v>
      </c>
      <c r="AY419" s="245" t="s">
        <v>308</v>
      </c>
    </row>
    <row r="420" s="15" customFormat="1">
      <c r="A420" s="15"/>
      <c r="B420" s="259"/>
      <c r="C420" s="260"/>
      <c r="D420" s="236" t="s">
        <v>319</v>
      </c>
      <c r="E420" s="261" t="s">
        <v>19</v>
      </c>
      <c r="F420" s="262" t="s">
        <v>448</v>
      </c>
      <c r="G420" s="260"/>
      <c r="H420" s="263">
        <v>200.72</v>
      </c>
      <c r="I420" s="264"/>
      <c r="J420" s="260"/>
      <c r="K420" s="260"/>
      <c r="L420" s="265"/>
      <c r="M420" s="266"/>
      <c r="N420" s="267"/>
      <c r="O420" s="267"/>
      <c r="P420" s="267"/>
      <c r="Q420" s="267"/>
      <c r="R420" s="267"/>
      <c r="S420" s="267"/>
      <c r="T420" s="268"/>
      <c r="U420" s="15"/>
      <c r="V420" s="15"/>
      <c r="W420" s="15"/>
      <c r="X420" s="15"/>
      <c r="Y420" s="15"/>
      <c r="Z420" s="15"/>
      <c r="AA420" s="15"/>
      <c r="AB420" s="15"/>
      <c r="AC420" s="15"/>
      <c r="AD420" s="15"/>
      <c r="AE420" s="15"/>
      <c r="AT420" s="269" t="s">
        <v>319</v>
      </c>
      <c r="AU420" s="269" t="s">
        <v>85</v>
      </c>
      <c r="AV420" s="15" t="s">
        <v>315</v>
      </c>
      <c r="AW420" s="15" t="s">
        <v>37</v>
      </c>
      <c r="AX420" s="15" t="s">
        <v>83</v>
      </c>
      <c r="AY420" s="269" t="s">
        <v>308</v>
      </c>
    </row>
    <row r="421" s="2" customFormat="1" ht="16.5" customHeight="1">
      <c r="A421" s="41"/>
      <c r="B421" s="42"/>
      <c r="C421" s="280" t="s">
        <v>740</v>
      </c>
      <c r="D421" s="280" t="s">
        <v>1137</v>
      </c>
      <c r="E421" s="281" t="s">
        <v>5130</v>
      </c>
      <c r="F421" s="282" t="s">
        <v>5131</v>
      </c>
      <c r="G421" s="283" t="s">
        <v>313</v>
      </c>
      <c r="H421" s="284">
        <v>204.73400000000001</v>
      </c>
      <c r="I421" s="285"/>
      <c r="J421" s="286">
        <f>ROUND(I421*H421,2)</f>
        <v>0</v>
      </c>
      <c r="K421" s="282" t="s">
        <v>314</v>
      </c>
      <c r="L421" s="287"/>
      <c r="M421" s="288" t="s">
        <v>19</v>
      </c>
      <c r="N421" s="289" t="s">
        <v>47</v>
      </c>
      <c r="O421" s="87"/>
      <c r="P421" s="225">
        <f>O421*H421</f>
        <v>0</v>
      </c>
      <c r="Q421" s="225">
        <v>0</v>
      </c>
      <c r="R421" s="225">
        <f>Q421*H421</f>
        <v>0</v>
      </c>
      <c r="S421" s="225">
        <v>0</v>
      </c>
      <c r="T421" s="226">
        <f>S421*H421</f>
        <v>0</v>
      </c>
      <c r="U421" s="41"/>
      <c r="V421" s="41"/>
      <c r="W421" s="41"/>
      <c r="X421" s="41"/>
      <c r="Y421" s="41"/>
      <c r="Z421" s="41"/>
      <c r="AA421" s="41"/>
      <c r="AB421" s="41"/>
      <c r="AC421" s="41"/>
      <c r="AD421" s="41"/>
      <c r="AE421" s="41"/>
      <c r="AR421" s="227" t="s">
        <v>352</v>
      </c>
      <c r="AT421" s="227" t="s">
        <v>1137</v>
      </c>
      <c r="AU421" s="227" t="s">
        <v>85</v>
      </c>
      <c r="AY421" s="20" t="s">
        <v>308</v>
      </c>
      <c r="BE421" s="228">
        <f>IF(N421="základní",J421,0)</f>
        <v>0</v>
      </c>
      <c r="BF421" s="228">
        <f>IF(N421="snížená",J421,0)</f>
        <v>0</v>
      </c>
      <c r="BG421" s="228">
        <f>IF(N421="zákl. přenesená",J421,0)</f>
        <v>0</v>
      </c>
      <c r="BH421" s="228">
        <f>IF(N421="sníž. přenesená",J421,0)</f>
        <v>0</v>
      </c>
      <c r="BI421" s="228">
        <f>IF(N421="nulová",J421,0)</f>
        <v>0</v>
      </c>
      <c r="BJ421" s="20" t="s">
        <v>83</v>
      </c>
      <c r="BK421" s="228">
        <f>ROUND(I421*H421,2)</f>
        <v>0</v>
      </c>
      <c r="BL421" s="20" t="s">
        <v>315</v>
      </c>
      <c r="BM421" s="227" t="s">
        <v>822</v>
      </c>
    </row>
    <row r="422" s="13" customFormat="1">
      <c r="A422" s="13"/>
      <c r="B422" s="234"/>
      <c r="C422" s="235"/>
      <c r="D422" s="236" t="s">
        <v>319</v>
      </c>
      <c r="E422" s="237" t="s">
        <v>19</v>
      </c>
      <c r="F422" s="238" t="s">
        <v>5132</v>
      </c>
      <c r="G422" s="235"/>
      <c r="H422" s="239">
        <v>204.73400000000001</v>
      </c>
      <c r="I422" s="240"/>
      <c r="J422" s="235"/>
      <c r="K422" s="235"/>
      <c r="L422" s="241"/>
      <c r="M422" s="242"/>
      <c r="N422" s="243"/>
      <c r="O422" s="243"/>
      <c r="P422" s="243"/>
      <c r="Q422" s="243"/>
      <c r="R422" s="243"/>
      <c r="S422" s="243"/>
      <c r="T422" s="244"/>
      <c r="U422" s="13"/>
      <c r="V422" s="13"/>
      <c r="W422" s="13"/>
      <c r="X422" s="13"/>
      <c r="Y422" s="13"/>
      <c r="Z422" s="13"/>
      <c r="AA422" s="13"/>
      <c r="AB422" s="13"/>
      <c r="AC422" s="13"/>
      <c r="AD422" s="13"/>
      <c r="AE422" s="13"/>
      <c r="AT422" s="245" t="s">
        <v>319</v>
      </c>
      <c r="AU422" s="245" t="s">
        <v>85</v>
      </c>
      <c r="AV422" s="13" t="s">
        <v>85</v>
      </c>
      <c r="AW422" s="13" t="s">
        <v>37</v>
      </c>
      <c r="AX422" s="13" t="s">
        <v>76</v>
      </c>
      <c r="AY422" s="245" t="s">
        <v>308</v>
      </c>
    </row>
    <row r="423" s="15" customFormat="1">
      <c r="A423" s="15"/>
      <c r="B423" s="259"/>
      <c r="C423" s="260"/>
      <c r="D423" s="236" t="s">
        <v>319</v>
      </c>
      <c r="E423" s="261" t="s">
        <v>19</v>
      </c>
      <c r="F423" s="262" t="s">
        <v>448</v>
      </c>
      <c r="G423" s="260"/>
      <c r="H423" s="263">
        <v>204.73400000000001</v>
      </c>
      <c r="I423" s="264"/>
      <c r="J423" s="260"/>
      <c r="K423" s="260"/>
      <c r="L423" s="265"/>
      <c r="M423" s="266"/>
      <c r="N423" s="267"/>
      <c r="O423" s="267"/>
      <c r="P423" s="267"/>
      <c r="Q423" s="267"/>
      <c r="R423" s="267"/>
      <c r="S423" s="267"/>
      <c r="T423" s="268"/>
      <c r="U423" s="15"/>
      <c r="V423" s="15"/>
      <c r="W423" s="15"/>
      <c r="X423" s="15"/>
      <c r="Y423" s="15"/>
      <c r="Z423" s="15"/>
      <c r="AA423" s="15"/>
      <c r="AB423" s="15"/>
      <c r="AC423" s="15"/>
      <c r="AD423" s="15"/>
      <c r="AE423" s="15"/>
      <c r="AT423" s="269" t="s">
        <v>319</v>
      </c>
      <c r="AU423" s="269" t="s">
        <v>85</v>
      </c>
      <c r="AV423" s="15" t="s">
        <v>315</v>
      </c>
      <c r="AW423" s="15" t="s">
        <v>37</v>
      </c>
      <c r="AX423" s="15" t="s">
        <v>83</v>
      </c>
      <c r="AY423" s="269" t="s">
        <v>308</v>
      </c>
    </row>
    <row r="424" s="12" customFormat="1" ht="22.8" customHeight="1">
      <c r="A424" s="12"/>
      <c r="B424" s="200"/>
      <c r="C424" s="201"/>
      <c r="D424" s="202" t="s">
        <v>75</v>
      </c>
      <c r="E424" s="214" t="s">
        <v>342</v>
      </c>
      <c r="F424" s="214" t="s">
        <v>5133</v>
      </c>
      <c r="G424" s="201"/>
      <c r="H424" s="201"/>
      <c r="I424" s="204"/>
      <c r="J424" s="215">
        <f>BK424</f>
        <v>0</v>
      </c>
      <c r="K424" s="201"/>
      <c r="L424" s="206"/>
      <c r="M424" s="207"/>
      <c r="N424" s="208"/>
      <c r="O424" s="208"/>
      <c r="P424" s="209">
        <f>SUM(P425:P503)</f>
        <v>0</v>
      </c>
      <c r="Q424" s="208"/>
      <c r="R424" s="209">
        <f>SUM(R425:R503)</f>
        <v>0</v>
      </c>
      <c r="S424" s="208"/>
      <c r="T424" s="210">
        <f>SUM(T425:T503)</f>
        <v>0</v>
      </c>
      <c r="U424" s="12"/>
      <c r="V424" s="12"/>
      <c r="W424" s="12"/>
      <c r="X424" s="12"/>
      <c r="Y424" s="12"/>
      <c r="Z424" s="12"/>
      <c r="AA424" s="12"/>
      <c r="AB424" s="12"/>
      <c r="AC424" s="12"/>
      <c r="AD424" s="12"/>
      <c r="AE424" s="12"/>
      <c r="AR424" s="211" t="s">
        <v>83</v>
      </c>
      <c r="AT424" s="212" t="s">
        <v>75</v>
      </c>
      <c r="AU424" s="212" t="s">
        <v>83</v>
      </c>
      <c r="AY424" s="211" t="s">
        <v>308</v>
      </c>
      <c r="BK424" s="213">
        <f>SUM(BK425:BK503)</f>
        <v>0</v>
      </c>
    </row>
    <row r="425" s="2" customFormat="1" ht="16.5" customHeight="1">
      <c r="A425" s="41"/>
      <c r="B425" s="42"/>
      <c r="C425" s="216" t="s">
        <v>826</v>
      </c>
      <c r="D425" s="216" t="s">
        <v>310</v>
      </c>
      <c r="E425" s="217" t="s">
        <v>5134</v>
      </c>
      <c r="F425" s="218" t="s">
        <v>5135</v>
      </c>
      <c r="G425" s="219" t="s">
        <v>313</v>
      </c>
      <c r="H425" s="220">
        <v>297.91000000000003</v>
      </c>
      <c r="I425" s="221"/>
      <c r="J425" s="222">
        <f>ROUND(I425*H425,2)</f>
        <v>0</v>
      </c>
      <c r="K425" s="218" t="s">
        <v>314</v>
      </c>
      <c r="L425" s="47"/>
      <c r="M425" s="223" t="s">
        <v>19</v>
      </c>
      <c r="N425" s="224" t="s">
        <v>47</v>
      </c>
      <c r="O425" s="87"/>
      <c r="P425" s="225">
        <f>O425*H425</f>
        <v>0</v>
      </c>
      <c r="Q425" s="225">
        <v>0</v>
      </c>
      <c r="R425" s="225">
        <f>Q425*H425</f>
        <v>0</v>
      </c>
      <c r="S425" s="225">
        <v>0</v>
      </c>
      <c r="T425" s="226">
        <f>S425*H425</f>
        <v>0</v>
      </c>
      <c r="U425" s="41"/>
      <c r="V425" s="41"/>
      <c r="W425" s="41"/>
      <c r="X425" s="41"/>
      <c r="Y425" s="41"/>
      <c r="Z425" s="41"/>
      <c r="AA425" s="41"/>
      <c r="AB425" s="41"/>
      <c r="AC425" s="41"/>
      <c r="AD425" s="41"/>
      <c r="AE425" s="41"/>
      <c r="AR425" s="227" t="s">
        <v>315</v>
      </c>
      <c r="AT425" s="227" t="s">
        <v>310</v>
      </c>
      <c r="AU425" s="227" t="s">
        <v>85</v>
      </c>
      <c r="AY425" s="20" t="s">
        <v>308</v>
      </c>
      <c r="BE425" s="228">
        <f>IF(N425="základní",J425,0)</f>
        <v>0</v>
      </c>
      <c r="BF425" s="228">
        <f>IF(N425="snížená",J425,0)</f>
        <v>0</v>
      </c>
      <c r="BG425" s="228">
        <f>IF(N425="zákl. přenesená",J425,0)</f>
        <v>0</v>
      </c>
      <c r="BH425" s="228">
        <f>IF(N425="sníž. přenesená",J425,0)</f>
        <v>0</v>
      </c>
      <c r="BI425" s="228">
        <f>IF(N425="nulová",J425,0)</f>
        <v>0</v>
      </c>
      <c r="BJ425" s="20" t="s">
        <v>83</v>
      </c>
      <c r="BK425" s="228">
        <f>ROUND(I425*H425,2)</f>
        <v>0</v>
      </c>
      <c r="BL425" s="20" t="s">
        <v>315</v>
      </c>
      <c r="BM425" s="227" t="s">
        <v>829</v>
      </c>
    </row>
    <row r="426" s="2" customFormat="1">
      <c r="A426" s="41"/>
      <c r="B426" s="42"/>
      <c r="C426" s="43"/>
      <c r="D426" s="229" t="s">
        <v>317</v>
      </c>
      <c r="E426" s="43"/>
      <c r="F426" s="230" t="s">
        <v>5136</v>
      </c>
      <c r="G426" s="43"/>
      <c r="H426" s="43"/>
      <c r="I426" s="231"/>
      <c r="J426" s="43"/>
      <c r="K426" s="43"/>
      <c r="L426" s="47"/>
      <c r="M426" s="232"/>
      <c r="N426" s="233"/>
      <c r="O426" s="87"/>
      <c r="P426" s="87"/>
      <c r="Q426" s="87"/>
      <c r="R426" s="87"/>
      <c r="S426" s="87"/>
      <c r="T426" s="88"/>
      <c r="U426" s="41"/>
      <c r="V426" s="41"/>
      <c r="W426" s="41"/>
      <c r="X426" s="41"/>
      <c r="Y426" s="41"/>
      <c r="Z426" s="41"/>
      <c r="AA426" s="41"/>
      <c r="AB426" s="41"/>
      <c r="AC426" s="41"/>
      <c r="AD426" s="41"/>
      <c r="AE426" s="41"/>
      <c r="AT426" s="20" t="s">
        <v>317</v>
      </c>
      <c r="AU426" s="20" t="s">
        <v>85</v>
      </c>
    </row>
    <row r="427" s="2" customFormat="1" ht="16.5" customHeight="1">
      <c r="A427" s="41"/>
      <c r="B427" s="42"/>
      <c r="C427" s="216" t="s">
        <v>746</v>
      </c>
      <c r="D427" s="216" t="s">
        <v>310</v>
      </c>
      <c r="E427" s="217" t="s">
        <v>5137</v>
      </c>
      <c r="F427" s="218" t="s">
        <v>5138</v>
      </c>
      <c r="G427" s="219" t="s">
        <v>313</v>
      </c>
      <c r="H427" s="220">
        <v>297.91000000000003</v>
      </c>
      <c r="I427" s="221"/>
      <c r="J427" s="222">
        <f>ROUND(I427*H427,2)</f>
        <v>0</v>
      </c>
      <c r="K427" s="218" t="s">
        <v>314</v>
      </c>
      <c r="L427" s="47"/>
      <c r="M427" s="223" t="s">
        <v>19</v>
      </c>
      <c r="N427" s="224" t="s">
        <v>47</v>
      </c>
      <c r="O427" s="87"/>
      <c r="P427" s="225">
        <f>O427*H427</f>
        <v>0</v>
      </c>
      <c r="Q427" s="225">
        <v>0</v>
      </c>
      <c r="R427" s="225">
        <f>Q427*H427</f>
        <v>0</v>
      </c>
      <c r="S427" s="225">
        <v>0</v>
      </c>
      <c r="T427" s="226">
        <f>S427*H427</f>
        <v>0</v>
      </c>
      <c r="U427" s="41"/>
      <c r="V427" s="41"/>
      <c r="W427" s="41"/>
      <c r="X427" s="41"/>
      <c r="Y427" s="41"/>
      <c r="Z427" s="41"/>
      <c r="AA427" s="41"/>
      <c r="AB427" s="41"/>
      <c r="AC427" s="41"/>
      <c r="AD427" s="41"/>
      <c r="AE427" s="41"/>
      <c r="AR427" s="227" t="s">
        <v>315</v>
      </c>
      <c r="AT427" s="227" t="s">
        <v>310</v>
      </c>
      <c r="AU427" s="227" t="s">
        <v>85</v>
      </c>
      <c r="AY427" s="20" t="s">
        <v>308</v>
      </c>
      <c r="BE427" s="228">
        <f>IF(N427="základní",J427,0)</f>
        <v>0</v>
      </c>
      <c r="BF427" s="228">
        <f>IF(N427="snížená",J427,0)</f>
        <v>0</v>
      </c>
      <c r="BG427" s="228">
        <f>IF(N427="zákl. přenesená",J427,0)</f>
        <v>0</v>
      </c>
      <c r="BH427" s="228">
        <f>IF(N427="sníž. přenesená",J427,0)</f>
        <v>0</v>
      </c>
      <c r="BI427" s="228">
        <f>IF(N427="nulová",J427,0)</f>
        <v>0</v>
      </c>
      <c r="BJ427" s="20" t="s">
        <v>83</v>
      </c>
      <c r="BK427" s="228">
        <f>ROUND(I427*H427,2)</f>
        <v>0</v>
      </c>
      <c r="BL427" s="20" t="s">
        <v>315</v>
      </c>
      <c r="BM427" s="227" t="s">
        <v>832</v>
      </c>
    </row>
    <row r="428" s="2" customFormat="1">
      <c r="A428" s="41"/>
      <c r="B428" s="42"/>
      <c r="C428" s="43"/>
      <c r="D428" s="229" t="s">
        <v>317</v>
      </c>
      <c r="E428" s="43"/>
      <c r="F428" s="230" t="s">
        <v>5139</v>
      </c>
      <c r="G428" s="43"/>
      <c r="H428" s="43"/>
      <c r="I428" s="231"/>
      <c r="J428" s="43"/>
      <c r="K428" s="43"/>
      <c r="L428" s="47"/>
      <c r="M428" s="232"/>
      <c r="N428" s="233"/>
      <c r="O428" s="87"/>
      <c r="P428" s="87"/>
      <c r="Q428" s="87"/>
      <c r="R428" s="87"/>
      <c r="S428" s="87"/>
      <c r="T428" s="88"/>
      <c r="U428" s="41"/>
      <c r="V428" s="41"/>
      <c r="W428" s="41"/>
      <c r="X428" s="41"/>
      <c r="Y428" s="41"/>
      <c r="Z428" s="41"/>
      <c r="AA428" s="41"/>
      <c r="AB428" s="41"/>
      <c r="AC428" s="41"/>
      <c r="AD428" s="41"/>
      <c r="AE428" s="41"/>
      <c r="AT428" s="20" t="s">
        <v>317</v>
      </c>
      <c r="AU428" s="20" t="s">
        <v>85</v>
      </c>
    </row>
    <row r="429" s="14" customFormat="1">
      <c r="A429" s="14"/>
      <c r="B429" s="249"/>
      <c r="C429" s="250"/>
      <c r="D429" s="236" t="s">
        <v>319</v>
      </c>
      <c r="E429" s="251" t="s">
        <v>19</v>
      </c>
      <c r="F429" s="252" t="s">
        <v>5051</v>
      </c>
      <c r="G429" s="250"/>
      <c r="H429" s="251" t="s">
        <v>19</v>
      </c>
      <c r="I429" s="253"/>
      <c r="J429" s="250"/>
      <c r="K429" s="250"/>
      <c r="L429" s="254"/>
      <c r="M429" s="255"/>
      <c r="N429" s="256"/>
      <c r="O429" s="256"/>
      <c r="P429" s="256"/>
      <c r="Q429" s="256"/>
      <c r="R429" s="256"/>
      <c r="S429" s="256"/>
      <c r="T429" s="257"/>
      <c r="U429" s="14"/>
      <c r="V429" s="14"/>
      <c r="W429" s="14"/>
      <c r="X429" s="14"/>
      <c r="Y429" s="14"/>
      <c r="Z429" s="14"/>
      <c r="AA429" s="14"/>
      <c r="AB429" s="14"/>
      <c r="AC429" s="14"/>
      <c r="AD429" s="14"/>
      <c r="AE429" s="14"/>
      <c r="AT429" s="258" t="s">
        <v>319</v>
      </c>
      <c r="AU429" s="258" t="s">
        <v>85</v>
      </c>
      <c r="AV429" s="14" t="s">
        <v>83</v>
      </c>
      <c r="AW429" s="14" t="s">
        <v>37</v>
      </c>
      <c r="AX429" s="14" t="s">
        <v>76</v>
      </c>
      <c r="AY429" s="258" t="s">
        <v>308</v>
      </c>
    </row>
    <row r="430" s="14" customFormat="1">
      <c r="A430" s="14"/>
      <c r="B430" s="249"/>
      <c r="C430" s="250"/>
      <c r="D430" s="236" t="s">
        <v>319</v>
      </c>
      <c r="E430" s="251" t="s">
        <v>19</v>
      </c>
      <c r="F430" s="252" t="s">
        <v>5140</v>
      </c>
      <c r="G430" s="250"/>
      <c r="H430" s="251" t="s">
        <v>19</v>
      </c>
      <c r="I430" s="253"/>
      <c r="J430" s="250"/>
      <c r="K430" s="250"/>
      <c r="L430" s="254"/>
      <c r="M430" s="255"/>
      <c r="N430" s="256"/>
      <c r="O430" s="256"/>
      <c r="P430" s="256"/>
      <c r="Q430" s="256"/>
      <c r="R430" s="256"/>
      <c r="S430" s="256"/>
      <c r="T430" s="257"/>
      <c r="U430" s="14"/>
      <c r="V430" s="14"/>
      <c r="W430" s="14"/>
      <c r="X430" s="14"/>
      <c r="Y430" s="14"/>
      <c r="Z430" s="14"/>
      <c r="AA430" s="14"/>
      <c r="AB430" s="14"/>
      <c r="AC430" s="14"/>
      <c r="AD430" s="14"/>
      <c r="AE430" s="14"/>
      <c r="AT430" s="258" t="s">
        <v>319</v>
      </c>
      <c r="AU430" s="258" t="s">
        <v>85</v>
      </c>
      <c r="AV430" s="14" t="s">
        <v>83</v>
      </c>
      <c r="AW430" s="14" t="s">
        <v>37</v>
      </c>
      <c r="AX430" s="14" t="s">
        <v>76</v>
      </c>
      <c r="AY430" s="258" t="s">
        <v>308</v>
      </c>
    </row>
    <row r="431" s="13" customFormat="1">
      <c r="A431" s="13"/>
      <c r="B431" s="234"/>
      <c r="C431" s="235"/>
      <c r="D431" s="236" t="s">
        <v>319</v>
      </c>
      <c r="E431" s="237" t="s">
        <v>19</v>
      </c>
      <c r="F431" s="238" t="s">
        <v>5141</v>
      </c>
      <c r="G431" s="235"/>
      <c r="H431" s="239">
        <v>297.91000000000003</v>
      </c>
      <c r="I431" s="240"/>
      <c r="J431" s="235"/>
      <c r="K431" s="235"/>
      <c r="L431" s="241"/>
      <c r="M431" s="242"/>
      <c r="N431" s="243"/>
      <c r="O431" s="243"/>
      <c r="P431" s="243"/>
      <c r="Q431" s="243"/>
      <c r="R431" s="243"/>
      <c r="S431" s="243"/>
      <c r="T431" s="244"/>
      <c r="U431" s="13"/>
      <c r="V431" s="13"/>
      <c r="W431" s="13"/>
      <c r="X431" s="13"/>
      <c r="Y431" s="13"/>
      <c r="Z431" s="13"/>
      <c r="AA431" s="13"/>
      <c r="AB431" s="13"/>
      <c r="AC431" s="13"/>
      <c r="AD431" s="13"/>
      <c r="AE431" s="13"/>
      <c r="AT431" s="245" t="s">
        <v>319</v>
      </c>
      <c r="AU431" s="245" t="s">
        <v>85</v>
      </c>
      <c r="AV431" s="13" t="s">
        <v>85</v>
      </c>
      <c r="AW431" s="13" t="s">
        <v>37</v>
      </c>
      <c r="AX431" s="13" t="s">
        <v>76</v>
      </c>
      <c r="AY431" s="245" t="s">
        <v>308</v>
      </c>
    </row>
    <row r="432" s="15" customFormat="1">
      <c r="A432" s="15"/>
      <c r="B432" s="259"/>
      <c r="C432" s="260"/>
      <c r="D432" s="236" t="s">
        <v>319</v>
      </c>
      <c r="E432" s="261" t="s">
        <v>19</v>
      </c>
      <c r="F432" s="262" t="s">
        <v>448</v>
      </c>
      <c r="G432" s="260"/>
      <c r="H432" s="263">
        <v>297.91000000000003</v>
      </c>
      <c r="I432" s="264"/>
      <c r="J432" s="260"/>
      <c r="K432" s="260"/>
      <c r="L432" s="265"/>
      <c r="M432" s="266"/>
      <c r="N432" s="267"/>
      <c r="O432" s="267"/>
      <c r="P432" s="267"/>
      <c r="Q432" s="267"/>
      <c r="R432" s="267"/>
      <c r="S432" s="267"/>
      <c r="T432" s="268"/>
      <c r="U432" s="15"/>
      <c r="V432" s="15"/>
      <c r="W432" s="15"/>
      <c r="X432" s="15"/>
      <c r="Y432" s="15"/>
      <c r="Z432" s="15"/>
      <c r="AA432" s="15"/>
      <c r="AB432" s="15"/>
      <c r="AC432" s="15"/>
      <c r="AD432" s="15"/>
      <c r="AE432" s="15"/>
      <c r="AT432" s="269" t="s">
        <v>319</v>
      </c>
      <c r="AU432" s="269" t="s">
        <v>85</v>
      </c>
      <c r="AV432" s="15" t="s">
        <v>315</v>
      </c>
      <c r="AW432" s="15" t="s">
        <v>37</v>
      </c>
      <c r="AX432" s="15" t="s">
        <v>83</v>
      </c>
      <c r="AY432" s="269" t="s">
        <v>308</v>
      </c>
    </row>
    <row r="433" s="2" customFormat="1" ht="21.75" customHeight="1">
      <c r="A433" s="41"/>
      <c r="B433" s="42"/>
      <c r="C433" s="216" t="s">
        <v>836</v>
      </c>
      <c r="D433" s="216" t="s">
        <v>310</v>
      </c>
      <c r="E433" s="217" t="s">
        <v>5142</v>
      </c>
      <c r="F433" s="218" t="s">
        <v>5143</v>
      </c>
      <c r="G433" s="219" t="s">
        <v>442</v>
      </c>
      <c r="H433" s="220">
        <v>47.481999999999999</v>
      </c>
      <c r="I433" s="221"/>
      <c r="J433" s="222">
        <f>ROUND(I433*H433,2)</f>
        <v>0</v>
      </c>
      <c r="K433" s="218" t="s">
        <v>314</v>
      </c>
      <c r="L433" s="47"/>
      <c r="M433" s="223" t="s">
        <v>19</v>
      </c>
      <c r="N433" s="224" t="s">
        <v>47</v>
      </c>
      <c r="O433" s="87"/>
      <c r="P433" s="225">
        <f>O433*H433</f>
        <v>0</v>
      </c>
      <c r="Q433" s="225">
        <v>0</v>
      </c>
      <c r="R433" s="225">
        <f>Q433*H433</f>
        <v>0</v>
      </c>
      <c r="S433" s="225">
        <v>0</v>
      </c>
      <c r="T433" s="226">
        <f>S433*H433</f>
        <v>0</v>
      </c>
      <c r="U433" s="41"/>
      <c r="V433" s="41"/>
      <c r="W433" s="41"/>
      <c r="X433" s="41"/>
      <c r="Y433" s="41"/>
      <c r="Z433" s="41"/>
      <c r="AA433" s="41"/>
      <c r="AB433" s="41"/>
      <c r="AC433" s="41"/>
      <c r="AD433" s="41"/>
      <c r="AE433" s="41"/>
      <c r="AR433" s="227" t="s">
        <v>315</v>
      </c>
      <c r="AT433" s="227" t="s">
        <v>310</v>
      </c>
      <c r="AU433" s="227" t="s">
        <v>85</v>
      </c>
      <c r="AY433" s="20" t="s">
        <v>308</v>
      </c>
      <c r="BE433" s="228">
        <f>IF(N433="základní",J433,0)</f>
        <v>0</v>
      </c>
      <c r="BF433" s="228">
        <f>IF(N433="snížená",J433,0)</f>
        <v>0</v>
      </c>
      <c r="BG433" s="228">
        <f>IF(N433="zákl. přenesená",J433,0)</f>
        <v>0</v>
      </c>
      <c r="BH433" s="228">
        <f>IF(N433="sníž. přenesená",J433,0)</f>
        <v>0</v>
      </c>
      <c r="BI433" s="228">
        <f>IF(N433="nulová",J433,0)</f>
        <v>0</v>
      </c>
      <c r="BJ433" s="20" t="s">
        <v>83</v>
      </c>
      <c r="BK433" s="228">
        <f>ROUND(I433*H433,2)</f>
        <v>0</v>
      </c>
      <c r="BL433" s="20" t="s">
        <v>315</v>
      </c>
      <c r="BM433" s="227" t="s">
        <v>839</v>
      </c>
    </row>
    <row r="434" s="2" customFormat="1">
      <c r="A434" s="41"/>
      <c r="B434" s="42"/>
      <c r="C434" s="43"/>
      <c r="D434" s="229" t="s">
        <v>317</v>
      </c>
      <c r="E434" s="43"/>
      <c r="F434" s="230" t="s">
        <v>5144</v>
      </c>
      <c r="G434" s="43"/>
      <c r="H434" s="43"/>
      <c r="I434" s="231"/>
      <c r="J434" s="43"/>
      <c r="K434" s="43"/>
      <c r="L434" s="47"/>
      <c r="M434" s="232"/>
      <c r="N434" s="233"/>
      <c r="O434" s="87"/>
      <c r="P434" s="87"/>
      <c r="Q434" s="87"/>
      <c r="R434" s="87"/>
      <c r="S434" s="87"/>
      <c r="T434" s="88"/>
      <c r="U434" s="41"/>
      <c r="V434" s="41"/>
      <c r="W434" s="41"/>
      <c r="X434" s="41"/>
      <c r="Y434" s="41"/>
      <c r="Z434" s="41"/>
      <c r="AA434" s="41"/>
      <c r="AB434" s="41"/>
      <c r="AC434" s="41"/>
      <c r="AD434" s="41"/>
      <c r="AE434" s="41"/>
      <c r="AT434" s="20" t="s">
        <v>317</v>
      </c>
      <c r="AU434" s="20" t="s">
        <v>85</v>
      </c>
    </row>
    <row r="435" s="14" customFormat="1">
      <c r="A435" s="14"/>
      <c r="B435" s="249"/>
      <c r="C435" s="250"/>
      <c r="D435" s="236" t="s">
        <v>319</v>
      </c>
      <c r="E435" s="251" t="s">
        <v>19</v>
      </c>
      <c r="F435" s="252" t="s">
        <v>5145</v>
      </c>
      <c r="G435" s="250"/>
      <c r="H435" s="251" t="s">
        <v>19</v>
      </c>
      <c r="I435" s="253"/>
      <c r="J435" s="250"/>
      <c r="K435" s="250"/>
      <c r="L435" s="254"/>
      <c r="M435" s="255"/>
      <c r="N435" s="256"/>
      <c r="O435" s="256"/>
      <c r="P435" s="256"/>
      <c r="Q435" s="256"/>
      <c r="R435" s="256"/>
      <c r="S435" s="256"/>
      <c r="T435" s="257"/>
      <c r="U435" s="14"/>
      <c r="V435" s="14"/>
      <c r="W435" s="14"/>
      <c r="X435" s="14"/>
      <c r="Y435" s="14"/>
      <c r="Z435" s="14"/>
      <c r="AA435" s="14"/>
      <c r="AB435" s="14"/>
      <c r="AC435" s="14"/>
      <c r="AD435" s="14"/>
      <c r="AE435" s="14"/>
      <c r="AT435" s="258" t="s">
        <v>319</v>
      </c>
      <c r="AU435" s="258" t="s">
        <v>85</v>
      </c>
      <c r="AV435" s="14" t="s">
        <v>83</v>
      </c>
      <c r="AW435" s="14" t="s">
        <v>37</v>
      </c>
      <c r="AX435" s="14" t="s">
        <v>76</v>
      </c>
      <c r="AY435" s="258" t="s">
        <v>308</v>
      </c>
    </row>
    <row r="436" s="14" customFormat="1">
      <c r="A436" s="14"/>
      <c r="B436" s="249"/>
      <c r="C436" s="250"/>
      <c r="D436" s="236" t="s">
        <v>319</v>
      </c>
      <c r="E436" s="251" t="s">
        <v>19</v>
      </c>
      <c r="F436" s="252" t="s">
        <v>5146</v>
      </c>
      <c r="G436" s="250"/>
      <c r="H436" s="251" t="s">
        <v>19</v>
      </c>
      <c r="I436" s="253"/>
      <c r="J436" s="250"/>
      <c r="K436" s="250"/>
      <c r="L436" s="254"/>
      <c r="M436" s="255"/>
      <c r="N436" s="256"/>
      <c r="O436" s="256"/>
      <c r="P436" s="256"/>
      <c r="Q436" s="256"/>
      <c r="R436" s="256"/>
      <c r="S436" s="256"/>
      <c r="T436" s="257"/>
      <c r="U436" s="14"/>
      <c r="V436" s="14"/>
      <c r="W436" s="14"/>
      <c r="X436" s="14"/>
      <c r="Y436" s="14"/>
      <c r="Z436" s="14"/>
      <c r="AA436" s="14"/>
      <c r="AB436" s="14"/>
      <c r="AC436" s="14"/>
      <c r="AD436" s="14"/>
      <c r="AE436" s="14"/>
      <c r="AT436" s="258" t="s">
        <v>319</v>
      </c>
      <c r="AU436" s="258" t="s">
        <v>85</v>
      </c>
      <c r="AV436" s="14" t="s">
        <v>83</v>
      </c>
      <c r="AW436" s="14" t="s">
        <v>37</v>
      </c>
      <c r="AX436" s="14" t="s">
        <v>76</v>
      </c>
      <c r="AY436" s="258" t="s">
        <v>308</v>
      </c>
    </row>
    <row r="437" s="13" customFormat="1">
      <c r="A437" s="13"/>
      <c r="B437" s="234"/>
      <c r="C437" s="235"/>
      <c r="D437" s="236" t="s">
        <v>319</v>
      </c>
      <c r="E437" s="237" t="s">
        <v>19</v>
      </c>
      <c r="F437" s="238" t="s">
        <v>5147</v>
      </c>
      <c r="G437" s="235"/>
      <c r="H437" s="239">
        <v>334.23000000000002</v>
      </c>
      <c r="I437" s="240"/>
      <c r="J437" s="235"/>
      <c r="K437" s="235"/>
      <c r="L437" s="241"/>
      <c r="M437" s="242"/>
      <c r="N437" s="243"/>
      <c r="O437" s="243"/>
      <c r="P437" s="243"/>
      <c r="Q437" s="243"/>
      <c r="R437" s="243"/>
      <c r="S437" s="243"/>
      <c r="T437" s="244"/>
      <c r="U437" s="13"/>
      <c r="V437" s="13"/>
      <c r="W437" s="13"/>
      <c r="X437" s="13"/>
      <c r="Y437" s="13"/>
      <c r="Z437" s="13"/>
      <c r="AA437" s="13"/>
      <c r="AB437" s="13"/>
      <c r="AC437" s="13"/>
      <c r="AD437" s="13"/>
      <c r="AE437" s="13"/>
      <c r="AT437" s="245" t="s">
        <v>319</v>
      </c>
      <c r="AU437" s="245" t="s">
        <v>85</v>
      </c>
      <c r="AV437" s="13" t="s">
        <v>85</v>
      </c>
      <c r="AW437" s="13" t="s">
        <v>37</v>
      </c>
      <c r="AX437" s="13" t="s">
        <v>76</v>
      </c>
      <c r="AY437" s="245" t="s">
        <v>308</v>
      </c>
    </row>
    <row r="438" s="13" customFormat="1">
      <c r="A438" s="13"/>
      <c r="B438" s="234"/>
      <c r="C438" s="235"/>
      <c r="D438" s="236" t="s">
        <v>319</v>
      </c>
      <c r="E438" s="237" t="s">
        <v>19</v>
      </c>
      <c r="F438" s="238" t="s">
        <v>5148</v>
      </c>
      <c r="G438" s="235"/>
      <c r="H438" s="239">
        <v>60.079999999999998</v>
      </c>
      <c r="I438" s="240"/>
      <c r="J438" s="235"/>
      <c r="K438" s="235"/>
      <c r="L438" s="241"/>
      <c r="M438" s="242"/>
      <c r="N438" s="243"/>
      <c r="O438" s="243"/>
      <c r="P438" s="243"/>
      <c r="Q438" s="243"/>
      <c r="R438" s="243"/>
      <c r="S438" s="243"/>
      <c r="T438" s="244"/>
      <c r="U438" s="13"/>
      <c r="V438" s="13"/>
      <c r="W438" s="13"/>
      <c r="X438" s="13"/>
      <c r="Y438" s="13"/>
      <c r="Z438" s="13"/>
      <c r="AA438" s="13"/>
      <c r="AB438" s="13"/>
      <c r="AC438" s="13"/>
      <c r="AD438" s="13"/>
      <c r="AE438" s="13"/>
      <c r="AT438" s="245" t="s">
        <v>319</v>
      </c>
      <c r="AU438" s="245" t="s">
        <v>85</v>
      </c>
      <c r="AV438" s="13" t="s">
        <v>85</v>
      </c>
      <c r="AW438" s="13" t="s">
        <v>37</v>
      </c>
      <c r="AX438" s="13" t="s">
        <v>76</v>
      </c>
      <c r="AY438" s="245" t="s">
        <v>308</v>
      </c>
    </row>
    <row r="439" s="13" customFormat="1">
      <c r="A439" s="13"/>
      <c r="B439" s="234"/>
      <c r="C439" s="235"/>
      <c r="D439" s="236" t="s">
        <v>319</v>
      </c>
      <c r="E439" s="237" t="s">
        <v>19</v>
      </c>
      <c r="F439" s="238" t="s">
        <v>5149</v>
      </c>
      <c r="G439" s="235"/>
      <c r="H439" s="239">
        <v>555.32000000000005</v>
      </c>
      <c r="I439" s="240"/>
      <c r="J439" s="235"/>
      <c r="K439" s="235"/>
      <c r="L439" s="241"/>
      <c r="M439" s="242"/>
      <c r="N439" s="243"/>
      <c r="O439" s="243"/>
      <c r="P439" s="243"/>
      <c r="Q439" s="243"/>
      <c r="R439" s="243"/>
      <c r="S439" s="243"/>
      <c r="T439" s="244"/>
      <c r="U439" s="13"/>
      <c r="V439" s="13"/>
      <c r="W439" s="13"/>
      <c r="X439" s="13"/>
      <c r="Y439" s="13"/>
      <c r="Z439" s="13"/>
      <c r="AA439" s="13"/>
      <c r="AB439" s="13"/>
      <c r="AC439" s="13"/>
      <c r="AD439" s="13"/>
      <c r="AE439" s="13"/>
      <c r="AT439" s="245" t="s">
        <v>319</v>
      </c>
      <c r="AU439" s="245" t="s">
        <v>85</v>
      </c>
      <c r="AV439" s="13" t="s">
        <v>85</v>
      </c>
      <c r="AW439" s="13" t="s">
        <v>37</v>
      </c>
      <c r="AX439" s="13" t="s">
        <v>76</v>
      </c>
      <c r="AY439" s="245" t="s">
        <v>308</v>
      </c>
    </row>
    <row r="440" s="15" customFormat="1">
      <c r="A440" s="15"/>
      <c r="B440" s="259"/>
      <c r="C440" s="260"/>
      <c r="D440" s="236" t="s">
        <v>319</v>
      </c>
      <c r="E440" s="261" t="s">
        <v>19</v>
      </c>
      <c r="F440" s="262" t="s">
        <v>448</v>
      </c>
      <c r="G440" s="260"/>
      <c r="H440" s="263">
        <v>949.63000000000011</v>
      </c>
      <c r="I440" s="264"/>
      <c r="J440" s="260"/>
      <c r="K440" s="260"/>
      <c r="L440" s="265"/>
      <c r="M440" s="266"/>
      <c r="N440" s="267"/>
      <c r="O440" s="267"/>
      <c r="P440" s="267"/>
      <c r="Q440" s="267"/>
      <c r="R440" s="267"/>
      <c r="S440" s="267"/>
      <c r="T440" s="268"/>
      <c r="U440" s="15"/>
      <c r="V440" s="15"/>
      <c r="W440" s="15"/>
      <c r="X440" s="15"/>
      <c r="Y440" s="15"/>
      <c r="Z440" s="15"/>
      <c r="AA440" s="15"/>
      <c r="AB440" s="15"/>
      <c r="AC440" s="15"/>
      <c r="AD440" s="15"/>
      <c r="AE440" s="15"/>
      <c r="AT440" s="269" t="s">
        <v>319</v>
      </c>
      <c r="AU440" s="269" t="s">
        <v>85</v>
      </c>
      <c r="AV440" s="15" t="s">
        <v>315</v>
      </c>
      <c r="AW440" s="15" t="s">
        <v>37</v>
      </c>
      <c r="AX440" s="15" t="s">
        <v>76</v>
      </c>
      <c r="AY440" s="269" t="s">
        <v>308</v>
      </c>
    </row>
    <row r="441" s="13" customFormat="1">
      <c r="A441" s="13"/>
      <c r="B441" s="234"/>
      <c r="C441" s="235"/>
      <c r="D441" s="236" t="s">
        <v>319</v>
      </c>
      <c r="E441" s="237" t="s">
        <v>19</v>
      </c>
      <c r="F441" s="238" t="s">
        <v>5150</v>
      </c>
      <c r="G441" s="235"/>
      <c r="H441" s="239">
        <v>47.481999999999999</v>
      </c>
      <c r="I441" s="240"/>
      <c r="J441" s="235"/>
      <c r="K441" s="235"/>
      <c r="L441" s="241"/>
      <c r="M441" s="242"/>
      <c r="N441" s="243"/>
      <c r="O441" s="243"/>
      <c r="P441" s="243"/>
      <c r="Q441" s="243"/>
      <c r="R441" s="243"/>
      <c r="S441" s="243"/>
      <c r="T441" s="244"/>
      <c r="U441" s="13"/>
      <c r="V441" s="13"/>
      <c r="W441" s="13"/>
      <c r="X441" s="13"/>
      <c r="Y441" s="13"/>
      <c r="Z441" s="13"/>
      <c r="AA441" s="13"/>
      <c r="AB441" s="13"/>
      <c r="AC441" s="13"/>
      <c r="AD441" s="13"/>
      <c r="AE441" s="13"/>
      <c r="AT441" s="245" t="s">
        <v>319</v>
      </c>
      <c r="AU441" s="245" t="s">
        <v>85</v>
      </c>
      <c r="AV441" s="13" t="s">
        <v>85</v>
      </c>
      <c r="AW441" s="13" t="s">
        <v>37</v>
      </c>
      <c r="AX441" s="13" t="s">
        <v>76</v>
      </c>
      <c r="AY441" s="245" t="s">
        <v>308</v>
      </c>
    </row>
    <row r="442" s="15" customFormat="1">
      <c r="A442" s="15"/>
      <c r="B442" s="259"/>
      <c r="C442" s="260"/>
      <c r="D442" s="236" t="s">
        <v>319</v>
      </c>
      <c r="E442" s="261" t="s">
        <v>19</v>
      </c>
      <c r="F442" s="262" t="s">
        <v>448</v>
      </c>
      <c r="G442" s="260"/>
      <c r="H442" s="263">
        <v>47.481999999999999</v>
      </c>
      <c r="I442" s="264"/>
      <c r="J442" s="260"/>
      <c r="K442" s="260"/>
      <c r="L442" s="265"/>
      <c r="M442" s="266"/>
      <c r="N442" s="267"/>
      <c r="O442" s="267"/>
      <c r="P442" s="267"/>
      <c r="Q442" s="267"/>
      <c r="R442" s="267"/>
      <c r="S442" s="267"/>
      <c r="T442" s="268"/>
      <c r="U442" s="15"/>
      <c r="V442" s="15"/>
      <c r="W442" s="15"/>
      <c r="X442" s="15"/>
      <c r="Y442" s="15"/>
      <c r="Z442" s="15"/>
      <c r="AA442" s="15"/>
      <c r="AB442" s="15"/>
      <c r="AC442" s="15"/>
      <c r="AD442" s="15"/>
      <c r="AE442" s="15"/>
      <c r="AT442" s="269" t="s">
        <v>319</v>
      </c>
      <c r="AU442" s="269" t="s">
        <v>85</v>
      </c>
      <c r="AV442" s="15" t="s">
        <v>315</v>
      </c>
      <c r="AW442" s="15" t="s">
        <v>37</v>
      </c>
      <c r="AX442" s="15" t="s">
        <v>83</v>
      </c>
      <c r="AY442" s="269" t="s">
        <v>308</v>
      </c>
    </row>
    <row r="443" s="2" customFormat="1" ht="16.5" customHeight="1">
      <c r="A443" s="41"/>
      <c r="B443" s="42"/>
      <c r="C443" s="216" t="s">
        <v>749</v>
      </c>
      <c r="D443" s="216" t="s">
        <v>310</v>
      </c>
      <c r="E443" s="217" t="s">
        <v>5151</v>
      </c>
      <c r="F443" s="218" t="s">
        <v>5152</v>
      </c>
      <c r="G443" s="219" t="s">
        <v>493</v>
      </c>
      <c r="H443" s="220">
        <v>3.7280000000000002</v>
      </c>
      <c r="I443" s="221"/>
      <c r="J443" s="222">
        <f>ROUND(I443*H443,2)</f>
        <v>0</v>
      </c>
      <c r="K443" s="218" t="s">
        <v>314</v>
      </c>
      <c r="L443" s="47"/>
      <c r="M443" s="223" t="s">
        <v>19</v>
      </c>
      <c r="N443" s="224" t="s">
        <v>47</v>
      </c>
      <c r="O443" s="87"/>
      <c r="P443" s="225">
        <f>O443*H443</f>
        <v>0</v>
      </c>
      <c r="Q443" s="225">
        <v>0</v>
      </c>
      <c r="R443" s="225">
        <f>Q443*H443</f>
        <v>0</v>
      </c>
      <c r="S443" s="225">
        <v>0</v>
      </c>
      <c r="T443" s="226">
        <f>S443*H443</f>
        <v>0</v>
      </c>
      <c r="U443" s="41"/>
      <c r="V443" s="41"/>
      <c r="W443" s="41"/>
      <c r="X443" s="41"/>
      <c r="Y443" s="41"/>
      <c r="Z443" s="41"/>
      <c r="AA443" s="41"/>
      <c r="AB443" s="41"/>
      <c r="AC443" s="41"/>
      <c r="AD443" s="41"/>
      <c r="AE443" s="41"/>
      <c r="AR443" s="227" t="s">
        <v>315</v>
      </c>
      <c r="AT443" s="227" t="s">
        <v>310</v>
      </c>
      <c r="AU443" s="227" t="s">
        <v>85</v>
      </c>
      <c r="AY443" s="20" t="s">
        <v>308</v>
      </c>
      <c r="BE443" s="228">
        <f>IF(N443="základní",J443,0)</f>
        <v>0</v>
      </c>
      <c r="BF443" s="228">
        <f>IF(N443="snížená",J443,0)</f>
        <v>0</v>
      </c>
      <c r="BG443" s="228">
        <f>IF(N443="zákl. přenesená",J443,0)</f>
        <v>0</v>
      </c>
      <c r="BH443" s="228">
        <f>IF(N443="sníž. přenesená",J443,0)</f>
        <v>0</v>
      </c>
      <c r="BI443" s="228">
        <f>IF(N443="nulová",J443,0)</f>
        <v>0</v>
      </c>
      <c r="BJ443" s="20" t="s">
        <v>83</v>
      </c>
      <c r="BK443" s="228">
        <f>ROUND(I443*H443,2)</f>
        <v>0</v>
      </c>
      <c r="BL443" s="20" t="s">
        <v>315</v>
      </c>
      <c r="BM443" s="227" t="s">
        <v>845</v>
      </c>
    </row>
    <row r="444" s="2" customFormat="1">
      <c r="A444" s="41"/>
      <c r="B444" s="42"/>
      <c r="C444" s="43"/>
      <c r="D444" s="229" t="s">
        <v>317</v>
      </c>
      <c r="E444" s="43"/>
      <c r="F444" s="230" t="s">
        <v>5153</v>
      </c>
      <c r="G444" s="43"/>
      <c r="H444" s="43"/>
      <c r="I444" s="231"/>
      <c r="J444" s="43"/>
      <c r="K444" s="43"/>
      <c r="L444" s="47"/>
      <c r="M444" s="232"/>
      <c r="N444" s="233"/>
      <c r="O444" s="87"/>
      <c r="P444" s="87"/>
      <c r="Q444" s="87"/>
      <c r="R444" s="87"/>
      <c r="S444" s="87"/>
      <c r="T444" s="88"/>
      <c r="U444" s="41"/>
      <c r="V444" s="41"/>
      <c r="W444" s="41"/>
      <c r="X444" s="41"/>
      <c r="Y444" s="41"/>
      <c r="Z444" s="41"/>
      <c r="AA444" s="41"/>
      <c r="AB444" s="41"/>
      <c r="AC444" s="41"/>
      <c r="AD444" s="41"/>
      <c r="AE444" s="41"/>
      <c r="AT444" s="20" t="s">
        <v>317</v>
      </c>
      <c r="AU444" s="20" t="s">
        <v>85</v>
      </c>
    </row>
    <row r="445" s="14" customFormat="1">
      <c r="A445" s="14"/>
      <c r="B445" s="249"/>
      <c r="C445" s="250"/>
      <c r="D445" s="236" t="s">
        <v>319</v>
      </c>
      <c r="E445" s="251" t="s">
        <v>19</v>
      </c>
      <c r="F445" s="252" t="s">
        <v>5145</v>
      </c>
      <c r="G445" s="250"/>
      <c r="H445" s="251" t="s">
        <v>19</v>
      </c>
      <c r="I445" s="253"/>
      <c r="J445" s="250"/>
      <c r="K445" s="250"/>
      <c r="L445" s="254"/>
      <c r="M445" s="255"/>
      <c r="N445" s="256"/>
      <c r="O445" s="256"/>
      <c r="P445" s="256"/>
      <c r="Q445" s="256"/>
      <c r="R445" s="256"/>
      <c r="S445" s="256"/>
      <c r="T445" s="257"/>
      <c r="U445" s="14"/>
      <c r="V445" s="14"/>
      <c r="W445" s="14"/>
      <c r="X445" s="14"/>
      <c r="Y445" s="14"/>
      <c r="Z445" s="14"/>
      <c r="AA445" s="14"/>
      <c r="AB445" s="14"/>
      <c r="AC445" s="14"/>
      <c r="AD445" s="14"/>
      <c r="AE445" s="14"/>
      <c r="AT445" s="258" t="s">
        <v>319</v>
      </c>
      <c r="AU445" s="258" t="s">
        <v>85</v>
      </c>
      <c r="AV445" s="14" t="s">
        <v>83</v>
      </c>
      <c r="AW445" s="14" t="s">
        <v>37</v>
      </c>
      <c r="AX445" s="14" t="s">
        <v>76</v>
      </c>
      <c r="AY445" s="258" t="s">
        <v>308</v>
      </c>
    </row>
    <row r="446" s="14" customFormat="1">
      <c r="A446" s="14"/>
      <c r="B446" s="249"/>
      <c r="C446" s="250"/>
      <c r="D446" s="236" t="s">
        <v>319</v>
      </c>
      <c r="E446" s="251" t="s">
        <v>19</v>
      </c>
      <c r="F446" s="252" t="s">
        <v>5154</v>
      </c>
      <c r="G446" s="250"/>
      <c r="H446" s="251" t="s">
        <v>19</v>
      </c>
      <c r="I446" s="253"/>
      <c r="J446" s="250"/>
      <c r="K446" s="250"/>
      <c r="L446" s="254"/>
      <c r="M446" s="255"/>
      <c r="N446" s="256"/>
      <c r="O446" s="256"/>
      <c r="P446" s="256"/>
      <c r="Q446" s="256"/>
      <c r="R446" s="256"/>
      <c r="S446" s="256"/>
      <c r="T446" s="257"/>
      <c r="U446" s="14"/>
      <c r="V446" s="14"/>
      <c r="W446" s="14"/>
      <c r="X446" s="14"/>
      <c r="Y446" s="14"/>
      <c r="Z446" s="14"/>
      <c r="AA446" s="14"/>
      <c r="AB446" s="14"/>
      <c r="AC446" s="14"/>
      <c r="AD446" s="14"/>
      <c r="AE446" s="14"/>
      <c r="AT446" s="258" t="s">
        <v>319</v>
      </c>
      <c r="AU446" s="258" t="s">
        <v>85</v>
      </c>
      <c r="AV446" s="14" t="s">
        <v>83</v>
      </c>
      <c r="AW446" s="14" t="s">
        <v>37</v>
      </c>
      <c r="AX446" s="14" t="s">
        <v>76</v>
      </c>
      <c r="AY446" s="258" t="s">
        <v>308</v>
      </c>
    </row>
    <row r="447" s="13" customFormat="1">
      <c r="A447" s="13"/>
      <c r="B447" s="234"/>
      <c r="C447" s="235"/>
      <c r="D447" s="236" t="s">
        <v>319</v>
      </c>
      <c r="E447" s="237" t="s">
        <v>19</v>
      </c>
      <c r="F447" s="238" t="s">
        <v>5155</v>
      </c>
      <c r="G447" s="235"/>
      <c r="H447" s="239">
        <v>3.7280000000000002</v>
      </c>
      <c r="I447" s="240"/>
      <c r="J447" s="235"/>
      <c r="K447" s="235"/>
      <c r="L447" s="241"/>
      <c r="M447" s="242"/>
      <c r="N447" s="243"/>
      <c r="O447" s="243"/>
      <c r="P447" s="243"/>
      <c r="Q447" s="243"/>
      <c r="R447" s="243"/>
      <c r="S447" s="243"/>
      <c r="T447" s="244"/>
      <c r="U447" s="13"/>
      <c r="V447" s="13"/>
      <c r="W447" s="13"/>
      <c r="X447" s="13"/>
      <c r="Y447" s="13"/>
      <c r="Z447" s="13"/>
      <c r="AA447" s="13"/>
      <c r="AB447" s="13"/>
      <c r="AC447" s="13"/>
      <c r="AD447" s="13"/>
      <c r="AE447" s="13"/>
      <c r="AT447" s="245" t="s">
        <v>319</v>
      </c>
      <c r="AU447" s="245" t="s">
        <v>85</v>
      </c>
      <c r="AV447" s="13" t="s">
        <v>85</v>
      </c>
      <c r="AW447" s="13" t="s">
        <v>37</v>
      </c>
      <c r="AX447" s="13" t="s">
        <v>76</v>
      </c>
      <c r="AY447" s="245" t="s">
        <v>308</v>
      </c>
    </row>
    <row r="448" s="15" customFormat="1">
      <c r="A448" s="15"/>
      <c r="B448" s="259"/>
      <c r="C448" s="260"/>
      <c r="D448" s="236" t="s">
        <v>319</v>
      </c>
      <c r="E448" s="261" t="s">
        <v>19</v>
      </c>
      <c r="F448" s="262" t="s">
        <v>448</v>
      </c>
      <c r="G448" s="260"/>
      <c r="H448" s="263">
        <v>3.7280000000000002</v>
      </c>
      <c r="I448" s="264"/>
      <c r="J448" s="260"/>
      <c r="K448" s="260"/>
      <c r="L448" s="265"/>
      <c r="M448" s="266"/>
      <c r="N448" s="267"/>
      <c r="O448" s="267"/>
      <c r="P448" s="267"/>
      <c r="Q448" s="267"/>
      <c r="R448" s="267"/>
      <c r="S448" s="267"/>
      <c r="T448" s="268"/>
      <c r="U448" s="15"/>
      <c r="V448" s="15"/>
      <c r="W448" s="15"/>
      <c r="X448" s="15"/>
      <c r="Y448" s="15"/>
      <c r="Z448" s="15"/>
      <c r="AA448" s="15"/>
      <c r="AB448" s="15"/>
      <c r="AC448" s="15"/>
      <c r="AD448" s="15"/>
      <c r="AE448" s="15"/>
      <c r="AT448" s="269" t="s">
        <v>319</v>
      </c>
      <c r="AU448" s="269" t="s">
        <v>85</v>
      </c>
      <c r="AV448" s="15" t="s">
        <v>315</v>
      </c>
      <c r="AW448" s="15" t="s">
        <v>37</v>
      </c>
      <c r="AX448" s="15" t="s">
        <v>83</v>
      </c>
      <c r="AY448" s="269" t="s">
        <v>308</v>
      </c>
    </row>
    <row r="449" s="2" customFormat="1" ht="16.5" customHeight="1">
      <c r="A449" s="41"/>
      <c r="B449" s="42"/>
      <c r="C449" s="216" t="s">
        <v>850</v>
      </c>
      <c r="D449" s="216" t="s">
        <v>310</v>
      </c>
      <c r="E449" s="217" t="s">
        <v>5156</v>
      </c>
      <c r="F449" s="218" t="s">
        <v>5157</v>
      </c>
      <c r="G449" s="219" t="s">
        <v>313</v>
      </c>
      <c r="H449" s="220">
        <v>949.63</v>
      </c>
      <c r="I449" s="221"/>
      <c r="J449" s="222">
        <f>ROUND(I449*H449,2)</f>
        <v>0</v>
      </c>
      <c r="K449" s="218" t="s">
        <v>314</v>
      </c>
      <c r="L449" s="47"/>
      <c r="M449" s="223" t="s">
        <v>19</v>
      </c>
      <c r="N449" s="224" t="s">
        <v>47</v>
      </c>
      <c r="O449" s="87"/>
      <c r="P449" s="225">
        <f>O449*H449</f>
        <v>0</v>
      </c>
      <c r="Q449" s="225">
        <v>0</v>
      </c>
      <c r="R449" s="225">
        <f>Q449*H449</f>
        <v>0</v>
      </c>
      <c r="S449" s="225">
        <v>0</v>
      </c>
      <c r="T449" s="226">
        <f>S449*H449</f>
        <v>0</v>
      </c>
      <c r="U449" s="41"/>
      <c r="V449" s="41"/>
      <c r="W449" s="41"/>
      <c r="X449" s="41"/>
      <c r="Y449" s="41"/>
      <c r="Z449" s="41"/>
      <c r="AA449" s="41"/>
      <c r="AB449" s="41"/>
      <c r="AC449" s="41"/>
      <c r="AD449" s="41"/>
      <c r="AE449" s="41"/>
      <c r="AR449" s="227" t="s">
        <v>315</v>
      </c>
      <c r="AT449" s="227" t="s">
        <v>310</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315</v>
      </c>
      <c r="BM449" s="227" t="s">
        <v>853</v>
      </c>
    </row>
    <row r="450" s="2" customFormat="1">
      <c r="A450" s="41"/>
      <c r="B450" s="42"/>
      <c r="C450" s="43"/>
      <c r="D450" s="229" t="s">
        <v>317</v>
      </c>
      <c r="E450" s="43"/>
      <c r="F450" s="230" t="s">
        <v>5158</v>
      </c>
      <c r="G450" s="43"/>
      <c r="H450" s="43"/>
      <c r="I450" s="231"/>
      <c r="J450" s="43"/>
      <c r="K450" s="43"/>
      <c r="L450" s="47"/>
      <c r="M450" s="232"/>
      <c r="N450" s="233"/>
      <c r="O450" s="87"/>
      <c r="P450" s="87"/>
      <c r="Q450" s="87"/>
      <c r="R450" s="87"/>
      <c r="S450" s="87"/>
      <c r="T450" s="88"/>
      <c r="U450" s="41"/>
      <c r="V450" s="41"/>
      <c r="W450" s="41"/>
      <c r="X450" s="41"/>
      <c r="Y450" s="41"/>
      <c r="Z450" s="41"/>
      <c r="AA450" s="41"/>
      <c r="AB450" s="41"/>
      <c r="AC450" s="41"/>
      <c r="AD450" s="41"/>
      <c r="AE450" s="41"/>
      <c r="AT450" s="20" t="s">
        <v>317</v>
      </c>
      <c r="AU450" s="20" t="s">
        <v>85</v>
      </c>
    </row>
    <row r="451" s="2" customFormat="1" ht="24.15" customHeight="1">
      <c r="A451" s="41"/>
      <c r="B451" s="42"/>
      <c r="C451" s="216" t="s">
        <v>750</v>
      </c>
      <c r="D451" s="216" t="s">
        <v>310</v>
      </c>
      <c r="E451" s="217" t="s">
        <v>5159</v>
      </c>
      <c r="F451" s="218" t="s">
        <v>5160</v>
      </c>
      <c r="G451" s="219" t="s">
        <v>474</v>
      </c>
      <c r="H451" s="220">
        <v>593.58000000000004</v>
      </c>
      <c r="I451" s="221"/>
      <c r="J451" s="222">
        <f>ROUND(I451*H451,2)</f>
        <v>0</v>
      </c>
      <c r="K451" s="218" t="s">
        <v>314</v>
      </c>
      <c r="L451" s="47"/>
      <c r="M451" s="223" t="s">
        <v>19</v>
      </c>
      <c r="N451" s="224" t="s">
        <v>47</v>
      </c>
      <c r="O451" s="87"/>
      <c r="P451" s="225">
        <f>O451*H451</f>
        <v>0</v>
      </c>
      <c r="Q451" s="225">
        <v>0</v>
      </c>
      <c r="R451" s="225">
        <f>Q451*H451</f>
        <v>0</v>
      </c>
      <c r="S451" s="225">
        <v>0</v>
      </c>
      <c r="T451" s="226">
        <f>S451*H451</f>
        <v>0</v>
      </c>
      <c r="U451" s="41"/>
      <c r="V451" s="41"/>
      <c r="W451" s="41"/>
      <c r="X451" s="41"/>
      <c r="Y451" s="41"/>
      <c r="Z451" s="41"/>
      <c r="AA451" s="41"/>
      <c r="AB451" s="41"/>
      <c r="AC451" s="41"/>
      <c r="AD451" s="41"/>
      <c r="AE451" s="41"/>
      <c r="AR451" s="227" t="s">
        <v>315</v>
      </c>
      <c r="AT451" s="227" t="s">
        <v>310</v>
      </c>
      <c r="AU451" s="227" t="s">
        <v>85</v>
      </c>
      <c r="AY451" s="20" t="s">
        <v>308</v>
      </c>
      <c r="BE451" s="228">
        <f>IF(N451="základní",J451,0)</f>
        <v>0</v>
      </c>
      <c r="BF451" s="228">
        <f>IF(N451="snížená",J451,0)</f>
        <v>0</v>
      </c>
      <c r="BG451" s="228">
        <f>IF(N451="zákl. přenesená",J451,0)</f>
        <v>0</v>
      </c>
      <c r="BH451" s="228">
        <f>IF(N451="sníž. přenesená",J451,0)</f>
        <v>0</v>
      </c>
      <c r="BI451" s="228">
        <f>IF(N451="nulová",J451,0)</f>
        <v>0</v>
      </c>
      <c r="BJ451" s="20" t="s">
        <v>83</v>
      </c>
      <c r="BK451" s="228">
        <f>ROUND(I451*H451,2)</f>
        <v>0</v>
      </c>
      <c r="BL451" s="20" t="s">
        <v>315</v>
      </c>
      <c r="BM451" s="227" t="s">
        <v>862</v>
      </c>
    </row>
    <row r="452" s="2" customFormat="1">
      <c r="A452" s="41"/>
      <c r="B452" s="42"/>
      <c r="C452" s="43"/>
      <c r="D452" s="229" t="s">
        <v>317</v>
      </c>
      <c r="E452" s="43"/>
      <c r="F452" s="230" t="s">
        <v>5161</v>
      </c>
      <c r="G452" s="43"/>
      <c r="H452" s="43"/>
      <c r="I452" s="231"/>
      <c r="J452" s="43"/>
      <c r="K452" s="43"/>
      <c r="L452" s="47"/>
      <c r="M452" s="232"/>
      <c r="N452" s="233"/>
      <c r="O452" s="87"/>
      <c r="P452" s="87"/>
      <c r="Q452" s="87"/>
      <c r="R452" s="87"/>
      <c r="S452" s="87"/>
      <c r="T452" s="88"/>
      <c r="U452" s="41"/>
      <c r="V452" s="41"/>
      <c r="W452" s="41"/>
      <c r="X452" s="41"/>
      <c r="Y452" s="41"/>
      <c r="Z452" s="41"/>
      <c r="AA452" s="41"/>
      <c r="AB452" s="41"/>
      <c r="AC452" s="41"/>
      <c r="AD452" s="41"/>
      <c r="AE452" s="41"/>
      <c r="AT452" s="20" t="s">
        <v>317</v>
      </c>
      <c r="AU452" s="20" t="s">
        <v>85</v>
      </c>
    </row>
    <row r="453" s="14" customFormat="1">
      <c r="A453" s="14"/>
      <c r="B453" s="249"/>
      <c r="C453" s="250"/>
      <c r="D453" s="236" t="s">
        <v>319</v>
      </c>
      <c r="E453" s="251" t="s">
        <v>19</v>
      </c>
      <c r="F453" s="252" t="s">
        <v>5162</v>
      </c>
      <c r="G453" s="250"/>
      <c r="H453" s="251" t="s">
        <v>19</v>
      </c>
      <c r="I453" s="253"/>
      <c r="J453" s="250"/>
      <c r="K453" s="250"/>
      <c r="L453" s="254"/>
      <c r="M453" s="255"/>
      <c r="N453" s="256"/>
      <c r="O453" s="256"/>
      <c r="P453" s="256"/>
      <c r="Q453" s="256"/>
      <c r="R453" s="256"/>
      <c r="S453" s="256"/>
      <c r="T453" s="257"/>
      <c r="U453" s="14"/>
      <c r="V453" s="14"/>
      <c r="W453" s="14"/>
      <c r="X453" s="14"/>
      <c r="Y453" s="14"/>
      <c r="Z453" s="14"/>
      <c r="AA453" s="14"/>
      <c r="AB453" s="14"/>
      <c r="AC453" s="14"/>
      <c r="AD453" s="14"/>
      <c r="AE453" s="14"/>
      <c r="AT453" s="258" t="s">
        <v>319</v>
      </c>
      <c r="AU453" s="258" t="s">
        <v>85</v>
      </c>
      <c r="AV453" s="14" t="s">
        <v>83</v>
      </c>
      <c r="AW453" s="14" t="s">
        <v>37</v>
      </c>
      <c r="AX453" s="14" t="s">
        <v>76</v>
      </c>
      <c r="AY453" s="258" t="s">
        <v>308</v>
      </c>
    </row>
    <row r="454" s="13" customFormat="1">
      <c r="A454" s="13"/>
      <c r="B454" s="234"/>
      <c r="C454" s="235"/>
      <c r="D454" s="236" t="s">
        <v>319</v>
      </c>
      <c r="E454" s="237" t="s">
        <v>19</v>
      </c>
      <c r="F454" s="238" t="s">
        <v>5163</v>
      </c>
      <c r="G454" s="235"/>
      <c r="H454" s="239">
        <v>32.43</v>
      </c>
      <c r="I454" s="240"/>
      <c r="J454" s="235"/>
      <c r="K454" s="235"/>
      <c r="L454" s="241"/>
      <c r="M454" s="242"/>
      <c r="N454" s="243"/>
      <c r="O454" s="243"/>
      <c r="P454" s="243"/>
      <c r="Q454" s="243"/>
      <c r="R454" s="243"/>
      <c r="S454" s="243"/>
      <c r="T454" s="244"/>
      <c r="U454" s="13"/>
      <c r="V454" s="13"/>
      <c r="W454" s="13"/>
      <c r="X454" s="13"/>
      <c r="Y454" s="13"/>
      <c r="Z454" s="13"/>
      <c r="AA454" s="13"/>
      <c r="AB454" s="13"/>
      <c r="AC454" s="13"/>
      <c r="AD454" s="13"/>
      <c r="AE454" s="13"/>
      <c r="AT454" s="245" t="s">
        <v>319</v>
      </c>
      <c r="AU454" s="245" t="s">
        <v>85</v>
      </c>
      <c r="AV454" s="13" t="s">
        <v>85</v>
      </c>
      <c r="AW454" s="13" t="s">
        <v>37</v>
      </c>
      <c r="AX454" s="13" t="s">
        <v>76</v>
      </c>
      <c r="AY454" s="245" t="s">
        <v>308</v>
      </c>
    </row>
    <row r="455" s="13" customFormat="1">
      <c r="A455" s="13"/>
      <c r="B455" s="234"/>
      <c r="C455" s="235"/>
      <c r="D455" s="236" t="s">
        <v>319</v>
      </c>
      <c r="E455" s="237" t="s">
        <v>19</v>
      </c>
      <c r="F455" s="238" t="s">
        <v>5164</v>
      </c>
      <c r="G455" s="235"/>
      <c r="H455" s="239">
        <v>7.5</v>
      </c>
      <c r="I455" s="240"/>
      <c r="J455" s="235"/>
      <c r="K455" s="235"/>
      <c r="L455" s="241"/>
      <c r="M455" s="242"/>
      <c r="N455" s="243"/>
      <c r="O455" s="243"/>
      <c r="P455" s="243"/>
      <c r="Q455" s="243"/>
      <c r="R455" s="243"/>
      <c r="S455" s="243"/>
      <c r="T455" s="244"/>
      <c r="U455" s="13"/>
      <c r="V455" s="13"/>
      <c r="W455" s="13"/>
      <c r="X455" s="13"/>
      <c r="Y455" s="13"/>
      <c r="Z455" s="13"/>
      <c r="AA455" s="13"/>
      <c r="AB455" s="13"/>
      <c r="AC455" s="13"/>
      <c r="AD455" s="13"/>
      <c r="AE455" s="13"/>
      <c r="AT455" s="245" t="s">
        <v>319</v>
      </c>
      <c r="AU455" s="245" t="s">
        <v>85</v>
      </c>
      <c r="AV455" s="13" t="s">
        <v>85</v>
      </c>
      <c r="AW455" s="13" t="s">
        <v>37</v>
      </c>
      <c r="AX455" s="13" t="s">
        <v>76</v>
      </c>
      <c r="AY455" s="245" t="s">
        <v>308</v>
      </c>
    </row>
    <row r="456" s="13" customFormat="1">
      <c r="A456" s="13"/>
      <c r="B456" s="234"/>
      <c r="C456" s="235"/>
      <c r="D456" s="236" t="s">
        <v>319</v>
      </c>
      <c r="E456" s="237" t="s">
        <v>19</v>
      </c>
      <c r="F456" s="238" t="s">
        <v>5165</v>
      </c>
      <c r="G456" s="235"/>
      <c r="H456" s="239">
        <v>5.5</v>
      </c>
      <c r="I456" s="240"/>
      <c r="J456" s="235"/>
      <c r="K456" s="235"/>
      <c r="L456" s="241"/>
      <c r="M456" s="242"/>
      <c r="N456" s="243"/>
      <c r="O456" s="243"/>
      <c r="P456" s="243"/>
      <c r="Q456" s="243"/>
      <c r="R456" s="243"/>
      <c r="S456" s="243"/>
      <c r="T456" s="244"/>
      <c r="U456" s="13"/>
      <c r="V456" s="13"/>
      <c r="W456" s="13"/>
      <c r="X456" s="13"/>
      <c r="Y456" s="13"/>
      <c r="Z456" s="13"/>
      <c r="AA456" s="13"/>
      <c r="AB456" s="13"/>
      <c r="AC456" s="13"/>
      <c r="AD456" s="13"/>
      <c r="AE456" s="13"/>
      <c r="AT456" s="245" t="s">
        <v>319</v>
      </c>
      <c r="AU456" s="245" t="s">
        <v>85</v>
      </c>
      <c r="AV456" s="13" t="s">
        <v>85</v>
      </c>
      <c r="AW456" s="13" t="s">
        <v>37</v>
      </c>
      <c r="AX456" s="13" t="s">
        <v>76</v>
      </c>
      <c r="AY456" s="245" t="s">
        <v>308</v>
      </c>
    </row>
    <row r="457" s="13" customFormat="1">
      <c r="A457" s="13"/>
      <c r="B457" s="234"/>
      <c r="C457" s="235"/>
      <c r="D457" s="236" t="s">
        <v>319</v>
      </c>
      <c r="E457" s="237" t="s">
        <v>19</v>
      </c>
      <c r="F457" s="238" t="s">
        <v>5166</v>
      </c>
      <c r="G457" s="235"/>
      <c r="H457" s="239">
        <v>44.100000000000001</v>
      </c>
      <c r="I457" s="240"/>
      <c r="J457" s="235"/>
      <c r="K457" s="235"/>
      <c r="L457" s="241"/>
      <c r="M457" s="242"/>
      <c r="N457" s="243"/>
      <c r="O457" s="243"/>
      <c r="P457" s="243"/>
      <c r="Q457" s="243"/>
      <c r="R457" s="243"/>
      <c r="S457" s="243"/>
      <c r="T457" s="244"/>
      <c r="U457" s="13"/>
      <c r="V457" s="13"/>
      <c r="W457" s="13"/>
      <c r="X457" s="13"/>
      <c r="Y457" s="13"/>
      <c r="Z457" s="13"/>
      <c r="AA457" s="13"/>
      <c r="AB457" s="13"/>
      <c r="AC457" s="13"/>
      <c r="AD457" s="13"/>
      <c r="AE457" s="13"/>
      <c r="AT457" s="245" t="s">
        <v>319</v>
      </c>
      <c r="AU457" s="245" t="s">
        <v>85</v>
      </c>
      <c r="AV457" s="13" t="s">
        <v>85</v>
      </c>
      <c r="AW457" s="13" t="s">
        <v>37</v>
      </c>
      <c r="AX457" s="13" t="s">
        <v>76</v>
      </c>
      <c r="AY457" s="245" t="s">
        <v>308</v>
      </c>
    </row>
    <row r="458" s="13" customFormat="1">
      <c r="A458" s="13"/>
      <c r="B458" s="234"/>
      <c r="C458" s="235"/>
      <c r="D458" s="236" t="s">
        <v>319</v>
      </c>
      <c r="E458" s="237" t="s">
        <v>19</v>
      </c>
      <c r="F458" s="238" t="s">
        <v>5167</v>
      </c>
      <c r="G458" s="235"/>
      <c r="H458" s="239">
        <v>10</v>
      </c>
      <c r="I458" s="240"/>
      <c r="J458" s="235"/>
      <c r="K458" s="235"/>
      <c r="L458" s="241"/>
      <c r="M458" s="242"/>
      <c r="N458" s="243"/>
      <c r="O458" s="243"/>
      <c r="P458" s="243"/>
      <c r="Q458" s="243"/>
      <c r="R458" s="243"/>
      <c r="S458" s="243"/>
      <c r="T458" s="244"/>
      <c r="U458" s="13"/>
      <c r="V458" s="13"/>
      <c r="W458" s="13"/>
      <c r="X458" s="13"/>
      <c r="Y458" s="13"/>
      <c r="Z458" s="13"/>
      <c r="AA458" s="13"/>
      <c r="AB458" s="13"/>
      <c r="AC458" s="13"/>
      <c r="AD458" s="13"/>
      <c r="AE458" s="13"/>
      <c r="AT458" s="245" t="s">
        <v>319</v>
      </c>
      <c r="AU458" s="245" t="s">
        <v>85</v>
      </c>
      <c r="AV458" s="13" t="s">
        <v>85</v>
      </c>
      <c r="AW458" s="13" t="s">
        <v>37</v>
      </c>
      <c r="AX458" s="13" t="s">
        <v>76</v>
      </c>
      <c r="AY458" s="245" t="s">
        <v>308</v>
      </c>
    </row>
    <row r="459" s="13" customFormat="1">
      <c r="A459" s="13"/>
      <c r="B459" s="234"/>
      <c r="C459" s="235"/>
      <c r="D459" s="236" t="s">
        <v>319</v>
      </c>
      <c r="E459" s="237" t="s">
        <v>19</v>
      </c>
      <c r="F459" s="238" t="s">
        <v>5168</v>
      </c>
      <c r="G459" s="235"/>
      <c r="H459" s="239">
        <v>7.2000000000000002</v>
      </c>
      <c r="I459" s="240"/>
      <c r="J459" s="235"/>
      <c r="K459" s="235"/>
      <c r="L459" s="241"/>
      <c r="M459" s="242"/>
      <c r="N459" s="243"/>
      <c r="O459" s="243"/>
      <c r="P459" s="243"/>
      <c r="Q459" s="243"/>
      <c r="R459" s="243"/>
      <c r="S459" s="243"/>
      <c r="T459" s="244"/>
      <c r="U459" s="13"/>
      <c r="V459" s="13"/>
      <c r="W459" s="13"/>
      <c r="X459" s="13"/>
      <c r="Y459" s="13"/>
      <c r="Z459" s="13"/>
      <c r="AA459" s="13"/>
      <c r="AB459" s="13"/>
      <c r="AC459" s="13"/>
      <c r="AD459" s="13"/>
      <c r="AE459" s="13"/>
      <c r="AT459" s="245" t="s">
        <v>319</v>
      </c>
      <c r="AU459" s="245" t="s">
        <v>85</v>
      </c>
      <c r="AV459" s="13" t="s">
        <v>85</v>
      </c>
      <c r="AW459" s="13" t="s">
        <v>37</v>
      </c>
      <c r="AX459" s="13" t="s">
        <v>76</v>
      </c>
      <c r="AY459" s="245" t="s">
        <v>308</v>
      </c>
    </row>
    <row r="460" s="13" customFormat="1">
      <c r="A460" s="13"/>
      <c r="B460" s="234"/>
      <c r="C460" s="235"/>
      <c r="D460" s="236" t="s">
        <v>319</v>
      </c>
      <c r="E460" s="237" t="s">
        <v>19</v>
      </c>
      <c r="F460" s="238" t="s">
        <v>5169</v>
      </c>
      <c r="G460" s="235"/>
      <c r="H460" s="239">
        <v>5.0999999999999996</v>
      </c>
      <c r="I460" s="240"/>
      <c r="J460" s="235"/>
      <c r="K460" s="235"/>
      <c r="L460" s="241"/>
      <c r="M460" s="242"/>
      <c r="N460" s="243"/>
      <c r="O460" s="243"/>
      <c r="P460" s="243"/>
      <c r="Q460" s="243"/>
      <c r="R460" s="243"/>
      <c r="S460" s="243"/>
      <c r="T460" s="244"/>
      <c r="U460" s="13"/>
      <c r="V460" s="13"/>
      <c r="W460" s="13"/>
      <c r="X460" s="13"/>
      <c r="Y460" s="13"/>
      <c r="Z460" s="13"/>
      <c r="AA460" s="13"/>
      <c r="AB460" s="13"/>
      <c r="AC460" s="13"/>
      <c r="AD460" s="13"/>
      <c r="AE460" s="13"/>
      <c r="AT460" s="245" t="s">
        <v>319</v>
      </c>
      <c r="AU460" s="245" t="s">
        <v>85</v>
      </c>
      <c r="AV460" s="13" t="s">
        <v>85</v>
      </c>
      <c r="AW460" s="13" t="s">
        <v>37</v>
      </c>
      <c r="AX460" s="13" t="s">
        <v>76</v>
      </c>
      <c r="AY460" s="245" t="s">
        <v>308</v>
      </c>
    </row>
    <row r="461" s="13" customFormat="1">
      <c r="A461" s="13"/>
      <c r="B461" s="234"/>
      <c r="C461" s="235"/>
      <c r="D461" s="236" t="s">
        <v>319</v>
      </c>
      <c r="E461" s="237" t="s">
        <v>19</v>
      </c>
      <c r="F461" s="238" t="s">
        <v>5170</v>
      </c>
      <c r="G461" s="235"/>
      <c r="H461" s="239">
        <v>12.5</v>
      </c>
      <c r="I461" s="240"/>
      <c r="J461" s="235"/>
      <c r="K461" s="235"/>
      <c r="L461" s="241"/>
      <c r="M461" s="242"/>
      <c r="N461" s="243"/>
      <c r="O461" s="243"/>
      <c r="P461" s="243"/>
      <c r="Q461" s="243"/>
      <c r="R461" s="243"/>
      <c r="S461" s="243"/>
      <c r="T461" s="244"/>
      <c r="U461" s="13"/>
      <c r="V461" s="13"/>
      <c r="W461" s="13"/>
      <c r="X461" s="13"/>
      <c r="Y461" s="13"/>
      <c r="Z461" s="13"/>
      <c r="AA461" s="13"/>
      <c r="AB461" s="13"/>
      <c r="AC461" s="13"/>
      <c r="AD461" s="13"/>
      <c r="AE461" s="13"/>
      <c r="AT461" s="245" t="s">
        <v>319</v>
      </c>
      <c r="AU461" s="245" t="s">
        <v>85</v>
      </c>
      <c r="AV461" s="13" t="s">
        <v>85</v>
      </c>
      <c r="AW461" s="13" t="s">
        <v>37</v>
      </c>
      <c r="AX461" s="13" t="s">
        <v>76</v>
      </c>
      <c r="AY461" s="245" t="s">
        <v>308</v>
      </c>
    </row>
    <row r="462" s="13" customFormat="1">
      <c r="A462" s="13"/>
      <c r="B462" s="234"/>
      <c r="C462" s="235"/>
      <c r="D462" s="236" t="s">
        <v>319</v>
      </c>
      <c r="E462" s="237" t="s">
        <v>19</v>
      </c>
      <c r="F462" s="238" t="s">
        <v>5171</v>
      </c>
      <c r="G462" s="235"/>
      <c r="H462" s="239">
        <v>5.7999999999999998</v>
      </c>
      <c r="I462" s="240"/>
      <c r="J462" s="235"/>
      <c r="K462" s="235"/>
      <c r="L462" s="241"/>
      <c r="M462" s="242"/>
      <c r="N462" s="243"/>
      <c r="O462" s="243"/>
      <c r="P462" s="243"/>
      <c r="Q462" s="243"/>
      <c r="R462" s="243"/>
      <c r="S462" s="243"/>
      <c r="T462" s="244"/>
      <c r="U462" s="13"/>
      <c r="V462" s="13"/>
      <c r="W462" s="13"/>
      <c r="X462" s="13"/>
      <c r="Y462" s="13"/>
      <c r="Z462" s="13"/>
      <c r="AA462" s="13"/>
      <c r="AB462" s="13"/>
      <c r="AC462" s="13"/>
      <c r="AD462" s="13"/>
      <c r="AE462" s="13"/>
      <c r="AT462" s="245" t="s">
        <v>319</v>
      </c>
      <c r="AU462" s="245" t="s">
        <v>85</v>
      </c>
      <c r="AV462" s="13" t="s">
        <v>85</v>
      </c>
      <c r="AW462" s="13" t="s">
        <v>37</v>
      </c>
      <c r="AX462" s="13" t="s">
        <v>76</v>
      </c>
      <c r="AY462" s="245" t="s">
        <v>308</v>
      </c>
    </row>
    <row r="463" s="13" customFormat="1">
      <c r="A463" s="13"/>
      <c r="B463" s="234"/>
      <c r="C463" s="235"/>
      <c r="D463" s="236" t="s">
        <v>319</v>
      </c>
      <c r="E463" s="237" t="s">
        <v>19</v>
      </c>
      <c r="F463" s="238" t="s">
        <v>5172</v>
      </c>
      <c r="G463" s="235"/>
      <c r="H463" s="239">
        <v>5</v>
      </c>
      <c r="I463" s="240"/>
      <c r="J463" s="235"/>
      <c r="K463" s="235"/>
      <c r="L463" s="241"/>
      <c r="M463" s="242"/>
      <c r="N463" s="243"/>
      <c r="O463" s="243"/>
      <c r="P463" s="243"/>
      <c r="Q463" s="243"/>
      <c r="R463" s="243"/>
      <c r="S463" s="243"/>
      <c r="T463" s="244"/>
      <c r="U463" s="13"/>
      <c r="V463" s="13"/>
      <c r="W463" s="13"/>
      <c r="X463" s="13"/>
      <c r="Y463" s="13"/>
      <c r="Z463" s="13"/>
      <c r="AA463" s="13"/>
      <c r="AB463" s="13"/>
      <c r="AC463" s="13"/>
      <c r="AD463" s="13"/>
      <c r="AE463" s="13"/>
      <c r="AT463" s="245" t="s">
        <v>319</v>
      </c>
      <c r="AU463" s="245" t="s">
        <v>85</v>
      </c>
      <c r="AV463" s="13" t="s">
        <v>85</v>
      </c>
      <c r="AW463" s="13" t="s">
        <v>37</v>
      </c>
      <c r="AX463" s="13" t="s">
        <v>76</v>
      </c>
      <c r="AY463" s="245" t="s">
        <v>308</v>
      </c>
    </row>
    <row r="464" s="13" customFormat="1">
      <c r="A464" s="13"/>
      <c r="B464" s="234"/>
      <c r="C464" s="235"/>
      <c r="D464" s="236" t="s">
        <v>319</v>
      </c>
      <c r="E464" s="237" t="s">
        <v>19</v>
      </c>
      <c r="F464" s="238" t="s">
        <v>5173</v>
      </c>
      <c r="G464" s="235"/>
      <c r="H464" s="239">
        <v>8.9000000000000004</v>
      </c>
      <c r="I464" s="240"/>
      <c r="J464" s="235"/>
      <c r="K464" s="235"/>
      <c r="L464" s="241"/>
      <c r="M464" s="242"/>
      <c r="N464" s="243"/>
      <c r="O464" s="243"/>
      <c r="P464" s="243"/>
      <c r="Q464" s="243"/>
      <c r="R464" s="243"/>
      <c r="S464" s="243"/>
      <c r="T464" s="244"/>
      <c r="U464" s="13"/>
      <c r="V464" s="13"/>
      <c r="W464" s="13"/>
      <c r="X464" s="13"/>
      <c r="Y464" s="13"/>
      <c r="Z464" s="13"/>
      <c r="AA464" s="13"/>
      <c r="AB464" s="13"/>
      <c r="AC464" s="13"/>
      <c r="AD464" s="13"/>
      <c r="AE464" s="13"/>
      <c r="AT464" s="245" t="s">
        <v>319</v>
      </c>
      <c r="AU464" s="245" t="s">
        <v>85</v>
      </c>
      <c r="AV464" s="13" t="s">
        <v>85</v>
      </c>
      <c r="AW464" s="13" t="s">
        <v>37</v>
      </c>
      <c r="AX464" s="13" t="s">
        <v>76</v>
      </c>
      <c r="AY464" s="245" t="s">
        <v>308</v>
      </c>
    </row>
    <row r="465" s="13" customFormat="1">
      <c r="A465" s="13"/>
      <c r="B465" s="234"/>
      <c r="C465" s="235"/>
      <c r="D465" s="236" t="s">
        <v>319</v>
      </c>
      <c r="E465" s="237" t="s">
        <v>19</v>
      </c>
      <c r="F465" s="238" t="s">
        <v>5174</v>
      </c>
      <c r="G465" s="235"/>
      <c r="H465" s="239">
        <v>51.649999999999999</v>
      </c>
      <c r="I465" s="240"/>
      <c r="J465" s="235"/>
      <c r="K465" s="235"/>
      <c r="L465" s="241"/>
      <c r="M465" s="242"/>
      <c r="N465" s="243"/>
      <c r="O465" s="243"/>
      <c r="P465" s="243"/>
      <c r="Q465" s="243"/>
      <c r="R465" s="243"/>
      <c r="S465" s="243"/>
      <c r="T465" s="244"/>
      <c r="U465" s="13"/>
      <c r="V465" s="13"/>
      <c r="W465" s="13"/>
      <c r="X465" s="13"/>
      <c r="Y465" s="13"/>
      <c r="Z465" s="13"/>
      <c r="AA465" s="13"/>
      <c r="AB465" s="13"/>
      <c r="AC465" s="13"/>
      <c r="AD465" s="13"/>
      <c r="AE465" s="13"/>
      <c r="AT465" s="245" t="s">
        <v>319</v>
      </c>
      <c r="AU465" s="245" t="s">
        <v>85</v>
      </c>
      <c r="AV465" s="13" t="s">
        <v>85</v>
      </c>
      <c r="AW465" s="13" t="s">
        <v>37</v>
      </c>
      <c r="AX465" s="13" t="s">
        <v>76</v>
      </c>
      <c r="AY465" s="245" t="s">
        <v>308</v>
      </c>
    </row>
    <row r="466" s="13" customFormat="1">
      <c r="A466" s="13"/>
      <c r="B466" s="234"/>
      <c r="C466" s="235"/>
      <c r="D466" s="236" t="s">
        <v>319</v>
      </c>
      <c r="E466" s="237" t="s">
        <v>19</v>
      </c>
      <c r="F466" s="238" t="s">
        <v>5175</v>
      </c>
      <c r="G466" s="235"/>
      <c r="H466" s="239">
        <v>7.9299999999999997</v>
      </c>
      <c r="I466" s="240"/>
      <c r="J466" s="235"/>
      <c r="K466" s="235"/>
      <c r="L466" s="241"/>
      <c r="M466" s="242"/>
      <c r="N466" s="243"/>
      <c r="O466" s="243"/>
      <c r="P466" s="243"/>
      <c r="Q466" s="243"/>
      <c r="R466" s="243"/>
      <c r="S466" s="243"/>
      <c r="T466" s="244"/>
      <c r="U466" s="13"/>
      <c r="V466" s="13"/>
      <c r="W466" s="13"/>
      <c r="X466" s="13"/>
      <c r="Y466" s="13"/>
      <c r="Z466" s="13"/>
      <c r="AA466" s="13"/>
      <c r="AB466" s="13"/>
      <c r="AC466" s="13"/>
      <c r="AD466" s="13"/>
      <c r="AE466" s="13"/>
      <c r="AT466" s="245" t="s">
        <v>319</v>
      </c>
      <c r="AU466" s="245" t="s">
        <v>85</v>
      </c>
      <c r="AV466" s="13" t="s">
        <v>85</v>
      </c>
      <c r="AW466" s="13" t="s">
        <v>37</v>
      </c>
      <c r="AX466" s="13" t="s">
        <v>76</v>
      </c>
      <c r="AY466" s="245" t="s">
        <v>308</v>
      </c>
    </row>
    <row r="467" s="13" customFormat="1">
      <c r="A467" s="13"/>
      <c r="B467" s="234"/>
      <c r="C467" s="235"/>
      <c r="D467" s="236" t="s">
        <v>319</v>
      </c>
      <c r="E467" s="237" t="s">
        <v>19</v>
      </c>
      <c r="F467" s="238" t="s">
        <v>5176</v>
      </c>
      <c r="G467" s="235"/>
      <c r="H467" s="239">
        <v>6.9299999999999997</v>
      </c>
      <c r="I467" s="240"/>
      <c r="J467" s="235"/>
      <c r="K467" s="235"/>
      <c r="L467" s="241"/>
      <c r="M467" s="242"/>
      <c r="N467" s="243"/>
      <c r="O467" s="243"/>
      <c r="P467" s="243"/>
      <c r="Q467" s="243"/>
      <c r="R467" s="243"/>
      <c r="S467" s="243"/>
      <c r="T467" s="244"/>
      <c r="U467" s="13"/>
      <c r="V467" s="13"/>
      <c r="W467" s="13"/>
      <c r="X467" s="13"/>
      <c r="Y467" s="13"/>
      <c r="Z467" s="13"/>
      <c r="AA467" s="13"/>
      <c r="AB467" s="13"/>
      <c r="AC467" s="13"/>
      <c r="AD467" s="13"/>
      <c r="AE467" s="13"/>
      <c r="AT467" s="245" t="s">
        <v>319</v>
      </c>
      <c r="AU467" s="245" t="s">
        <v>85</v>
      </c>
      <c r="AV467" s="13" t="s">
        <v>85</v>
      </c>
      <c r="AW467" s="13" t="s">
        <v>37</v>
      </c>
      <c r="AX467" s="13" t="s">
        <v>76</v>
      </c>
      <c r="AY467" s="245" t="s">
        <v>308</v>
      </c>
    </row>
    <row r="468" s="13" customFormat="1">
      <c r="A468" s="13"/>
      <c r="B468" s="234"/>
      <c r="C468" s="235"/>
      <c r="D468" s="236" t="s">
        <v>319</v>
      </c>
      <c r="E468" s="237" t="s">
        <v>19</v>
      </c>
      <c r="F468" s="238" t="s">
        <v>5177</v>
      </c>
      <c r="G468" s="235"/>
      <c r="H468" s="239">
        <v>5.2300000000000004</v>
      </c>
      <c r="I468" s="240"/>
      <c r="J468" s="235"/>
      <c r="K468" s="235"/>
      <c r="L468" s="241"/>
      <c r="M468" s="242"/>
      <c r="N468" s="243"/>
      <c r="O468" s="243"/>
      <c r="P468" s="243"/>
      <c r="Q468" s="243"/>
      <c r="R468" s="243"/>
      <c r="S468" s="243"/>
      <c r="T468" s="244"/>
      <c r="U468" s="13"/>
      <c r="V468" s="13"/>
      <c r="W468" s="13"/>
      <c r="X468" s="13"/>
      <c r="Y468" s="13"/>
      <c r="Z468" s="13"/>
      <c r="AA468" s="13"/>
      <c r="AB468" s="13"/>
      <c r="AC468" s="13"/>
      <c r="AD468" s="13"/>
      <c r="AE468" s="13"/>
      <c r="AT468" s="245" t="s">
        <v>319</v>
      </c>
      <c r="AU468" s="245" t="s">
        <v>85</v>
      </c>
      <c r="AV468" s="13" t="s">
        <v>85</v>
      </c>
      <c r="AW468" s="13" t="s">
        <v>37</v>
      </c>
      <c r="AX468" s="13" t="s">
        <v>76</v>
      </c>
      <c r="AY468" s="245" t="s">
        <v>308</v>
      </c>
    </row>
    <row r="469" s="13" customFormat="1">
      <c r="A469" s="13"/>
      <c r="B469" s="234"/>
      <c r="C469" s="235"/>
      <c r="D469" s="236" t="s">
        <v>319</v>
      </c>
      <c r="E469" s="237" t="s">
        <v>19</v>
      </c>
      <c r="F469" s="238" t="s">
        <v>5178</v>
      </c>
      <c r="G469" s="235"/>
      <c r="H469" s="239">
        <v>20.949999999999999</v>
      </c>
      <c r="I469" s="240"/>
      <c r="J469" s="235"/>
      <c r="K469" s="235"/>
      <c r="L469" s="241"/>
      <c r="M469" s="242"/>
      <c r="N469" s="243"/>
      <c r="O469" s="243"/>
      <c r="P469" s="243"/>
      <c r="Q469" s="243"/>
      <c r="R469" s="243"/>
      <c r="S469" s="243"/>
      <c r="T469" s="244"/>
      <c r="U469" s="13"/>
      <c r="V469" s="13"/>
      <c r="W469" s="13"/>
      <c r="X469" s="13"/>
      <c r="Y469" s="13"/>
      <c r="Z469" s="13"/>
      <c r="AA469" s="13"/>
      <c r="AB469" s="13"/>
      <c r="AC469" s="13"/>
      <c r="AD469" s="13"/>
      <c r="AE469" s="13"/>
      <c r="AT469" s="245" t="s">
        <v>319</v>
      </c>
      <c r="AU469" s="245" t="s">
        <v>85</v>
      </c>
      <c r="AV469" s="13" t="s">
        <v>85</v>
      </c>
      <c r="AW469" s="13" t="s">
        <v>37</v>
      </c>
      <c r="AX469" s="13" t="s">
        <v>76</v>
      </c>
      <c r="AY469" s="245" t="s">
        <v>308</v>
      </c>
    </row>
    <row r="470" s="13" customFormat="1">
      <c r="A470" s="13"/>
      <c r="B470" s="234"/>
      <c r="C470" s="235"/>
      <c r="D470" s="236" t="s">
        <v>319</v>
      </c>
      <c r="E470" s="237" t="s">
        <v>19</v>
      </c>
      <c r="F470" s="238" t="s">
        <v>5179</v>
      </c>
      <c r="G470" s="235"/>
      <c r="H470" s="239">
        <v>15.029999999999999</v>
      </c>
      <c r="I470" s="240"/>
      <c r="J470" s="235"/>
      <c r="K470" s="235"/>
      <c r="L470" s="241"/>
      <c r="M470" s="242"/>
      <c r="N470" s="243"/>
      <c r="O470" s="243"/>
      <c r="P470" s="243"/>
      <c r="Q470" s="243"/>
      <c r="R470" s="243"/>
      <c r="S470" s="243"/>
      <c r="T470" s="244"/>
      <c r="U470" s="13"/>
      <c r="V470" s="13"/>
      <c r="W470" s="13"/>
      <c r="X470" s="13"/>
      <c r="Y470" s="13"/>
      <c r="Z470" s="13"/>
      <c r="AA470" s="13"/>
      <c r="AB470" s="13"/>
      <c r="AC470" s="13"/>
      <c r="AD470" s="13"/>
      <c r="AE470" s="13"/>
      <c r="AT470" s="245" t="s">
        <v>319</v>
      </c>
      <c r="AU470" s="245" t="s">
        <v>85</v>
      </c>
      <c r="AV470" s="13" t="s">
        <v>85</v>
      </c>
      <c r="AW470" s="13" t="s">
        <v>37</v>
      </c>
      <c r="AX470" s="13" t="s">
        <v>76</v>
      </c>
      <c r="AY470" s="245" t="s">
        <v>308</v>
      </c>
    </row>
    <row r="471" s="13" customFormat="1">
      <c r="A471" s="13"/>
      <c r="B471" s="234"/>
      <c r="C471" s="235"/>
      <c r="D471" s="236" t="s">
        <v>319</v>
      </c>
      <c r="E471" s="237" t="s">
        <v>19</v>
      </c>
      <c r="F471" s="238" t="s">
        <v>5180</v>
      </c>
      <c r="G471" s="235"/>
      <c r="H471" s="239">
        <v>8.5600000000000005</v>
      </c>
      <c r="I471" s="240"/>
      <c r="J471" s="235"/>
      <c r="K471" s="235"/>
      <c r="L471" s="241"/>
      <c r="M471" s="242"/>
      <c r="N471" s="243"/>
      <c r="O471" s="243"/>
      <c r="P471" s="243"/>
      <c r="Q471" s="243"/>
      <c r="R471" s="243"/>
      <c r="S471" s="243"/>
      <c r="T471" s="244"/>
      <c r="U471" s="13"/>
      <c r="V471" s="13"/>
      <c r="W471" s="13"/>
      <c r="X471" s="13"/>
      <c r="Y471" s="13"/>
      <c r="Z471" s="13"/>
      <c r="AA471" s="13"/>
      <c r="AB471" s="13"/>
      <c r="AC471" s="13"/>
      <c r="AD471" s="13"/>
      <c r="AE471" s="13"/>
      <c r="AT471" s="245" t="s">
        <v>319</v>
      </c>
      <c r="AU471" s="245" t="s">
        <v>85</v>
      </c>
      <c r="AV471" s="13" t="s">
        <v>85</v>
      </c>
      <c r="AW471" s="13" t="s">
        <v>37</v>
      </c>
      <c r="AX471" s="13" t="s">
        <v>76</v>
      </c>
      <c r="AY471" s="245" t="s">
        <v>308</v>
      </c>
    </row>
    <row r="472" s="13" customFormat="1">
      <c r="A472" s="13"/>
      <c r="B472" s="234"/>
      <c r="C472" s="235"/>
      <c r="D472" s="236" t="s">
        <v>319</v>
      </c>
      <c r="E472" s="237" t="s">
        <v>19</v>
      </c>
      <c r="F472" s="238" t="s">
        <v>5181</v>
      </c>
      <c r="G472" s="235"/>
      <c r="H472" s="239">
        <v>5.7300000000000004</v>
      </c>
      <c r="I472" s="240"/>
      <c r="J472" s="235"/>
      <c r="K472" s="235"/>
      <c r="L472" s="241"/>
      <c r="M472" s="242"/>
      <c r="N472" s="243"/>
      <c r="O472" s="243"/>
      <c r="P472" s="243"/>
      <c r="Q472" s="243"/>
      <c r="R472" s="243"/>
      <c r="S472" s="243"/>
      <c r="T472" s="244"/>
      <c r="U472" s="13"/>
      <c r="V472" s="13"/>
      <c r="W472" s="13"/>
      <c r="X472" s="13"/>
      <c r="Y472" s="13"/>
      <c r="Z472" s="13"/>
      <c r="AA472" s="13"/>
      <c r="AB472" s="13"/>
      <c r="AC472" s="13"/>
      <c r="AD472" s="13"/>
      <c r="AE472" s="13"/>
      <c r="AT472" s="245" t="s">
        <v>319</v>
      </c>
      <c r="AU472" s="245" t="s">
        <v>85</v>
      </c>
      <c r="AV472" s="13" t="s">
        <v>85</v>
      </c>
      <c r="AW472" s="13" t="s">
        <v>37</v>
      </c>
      <c r="AX472" s="13" t="s">
        <v>76</v>
      </c>
      <c r="AY472" s="245" t="s">
        <v>308</v>
      </c>
    </row>
    <row r="473" s="13" customFormat="1">
      <c r="A473" s="13"/>
      <c r="B473" s="234"/>
      <c r="C473" s="235"/>
      <c r="D473" s="236" t="s">
        <v>319</v>
      </c>
      <c r="E473" s="237" t="s">
        <v>19</v>
      </c>
      <c r="F473" s="238" t="s">
        <v>5182</v>
      </c>
      <c r="G473" s="235"/>
      <c r="H473" s="239">
        <v>7.1600000000000001</v>
      </c>
      <c r="I473" s="240"/>
      <c r="J473" s="235"/>
      <c r="K473" s="235"/>
      <c r="L473" s="241"/>
      <c r="M473" s="242"/>
      <c r="N473" s="243"/>
      <c r="O473" s="243"/>
      <c r="P473" s="243"/>
      <c r="Q473" s="243"/>
      <c r="R473" s="243"/>
      <c r="S473" s="243"/>
      <c r="T473" s="244"/>
      <c r="U473" s="13"/>
      <c r="V473" s="13"/>
      <c r="W473" s="13"/>
      <c r="X473" s="13"/>
      <c r="Y473" s="13"/>
      <c r="Z473" s="13"/>
      <c r="AA473" s="13"/>
      <c r="AB473" s="13"/>
      <c r="AC473" s="13"/>
      <c r="AD473" s="13"/>
      <c r="AE473" s="13"/>
      <c r="AT473" s="245" t="s">
        <v>319</v>
      </c>
      <c r="AU473" s="245" t="s">
        <v>85</v>
      </c>
      <c r="AV473" s="13" t="s">
        <v>85</v>
      </c>
      <c r="AW473" s="13" t="s">
        <v>37</v>
      </c>
      <c r="AX473" s="13" t="s">
        <v>76</v>
      </c>
      <c r="AY473" s="245" t="s">
        <v>308</v>
      </c>
    </row>
    <row r="474" s="13" customFormat="1">
      <c r="A474" s="13"/>
      <c r="B474" s="234"/>
      <c r="C474" s="235"/>
      <c r="D474" s="236" t="s">
        <v>319</v>
      </c>
      <c r="E474" s="237" t="s">
        <v>19</v>
      </c>
      <c r="F474" s="238" t="s">
        <v>5183</v>
      </c>
      <c r="G474" s="235"/>
      <c r="H474" s="239">
        <v>9.7599999999999998</v>
      </c>
      <c r="I474" s="240"/>
      <c r="J474" s="235"/>
      <c r="K474" s="235"/>
      <c r="L474" s="241"/>
      <c r="M474" s="242"/>
      <c r="N474" s="243"/>
      <c r="O474" s="243"/>
      <c r="P474" s="243"/>
      <c r="Q474" s="243"/>
      <c r="R474" s="243"/>
      <c r="S474" s="243"/>
      <c r="T474" s="244"/>
      <c r="U474" s="13"/>
      <c r="V474" s="13"/>
      <c r="W474" s="13"/>
      <c r="X474" s="13"/>
      <c r="Y474" s="13"/>
      <c r="Z474" s="13"/>
      <c r="AA474" s="13"/>
      <c r="AB474" s="13"/>
      <c r="AC474" s="13"/>
      <c r="AD474" s="13"/>
      <c r="AE474" s="13"/>
      <c r="AT474" s="245" t="s">
        <v>319</v>
      </c>
      <c r="AU474" s="245" t="s">
        <v>85</v>
      </c>
      <c r="AV474" s="13" t="s">
        <v>85</v>
      </c>
      <c r="AW474" s="13" t="s">
        <v>37</v>
      </c>
      <c r="AX474" s="13" t="s">
        <v>76</v>
      </c>
      <c r="AY474" s="245" t="s">
        <v>308</v>
      </c>
    </row>
    <row r="475" s="13" customFormat="1">
      <c r="A475" s="13"/>
      <c r="B475" s="234"/>
      <c r="C475" s="235"/>
      <c r="D475" s="236" t="s">
        <v>319</v>
      </c>
      <c r="E475" s="237" t="s">
        <v>19</v>
      </c>
      <c r="F475" s="238" t="s">
        <v>5184</v>
      </c>
      <c r="G475" s="235"/>
      <c r="H475" s="239">
        <v>7.3600000000000003</v>
      </c>
      <c r="I475" s="240"/>
      <c r="J475" s="235"/>
      <c r="K475" s="235"/>
      <c r="L475" s="241"/>
      <c r="M475" s="242"/>
      <c r="N475" s="243"/>
      <c r="O475" s="243"/>
      <c r="P475" s="243"/>
      <c r="Q475" s="243"/>
      <c r="R475" s="243"/>
      <c r="S475" s="243"/>
      <c r="T475" s="244"/>
      <c r="U475" s="13"/>
      <c r="V475" s="13"/>
      <c r="W475" s="13"/>
      <c r="X475" s="13"/>
      <c r="Y475" s="13"/>
      <c r="Z475" s="13"/>
      <c r="AA475" s="13"/>
      <c r="AB475" s="13"/>
      <c r="AC475" s="13"/>
      <c r="AD475" s="13"/>
      <c r="AE475" s="13"/>
      <c r="AT475" s="245" t="s">
        <v>319</v>
      </c>
      <c r="AU475" s="245" t="s">
        <v>85</v>
      </c>
      <c r="AV475" s="13" t="s">
        <v>85</v>
      </c>
      <c r="AW475" s="13" t="s">
        <v>37</v>
      </c>
      <c r="AX475" s="13" t="s">
        <v>76</v>
      </c>
      <c r="AY475" s="245" t="s">
        <v>308</v>
      </c>
    </row>
    <row r="476" s="13" customFormat="1">
      <c r="A476" s="13"/>
      <c r="B476" s="234"/>
      <c r="C476" s="235"/>
      <c r="D476" s="236" t="s">
        <v>319</v>
      </c>
      <c r="E476" s="237" t="s">
        <v>19</v>
      </c>
      <c r="F476" s="238" t="s">
        <v>5185</v>
      </c>
      <c r="G476" s="235"/>
      <c r="H476" s="239">
        <v>7.4000000000000004</v>
      </c>
      <c r="I476" s="240"/>
      <c r="J476" s="235"/>
      <c r="K476" s="235"/>
      <c r="L476" s="241"/>
      <c r="M476" s="242"/>
      <c r="N476" s="243"/>
      <c r="O476" s="243"/>
      <c r="P476" s="243"/>
      <c r="Q476" s="243"/>
      <c r="R476" s="243"/>
      <c r="S476" s="243"/>
      <c r="T476" s="244"/>
      <c r="U476" s="13"/>
      <c r="V476" s="13"/>
      <c r="W476" s="13"/>
      <c r="X476" s="13"/>
      <c r="Y476" s="13"/>
      <c r="Z476" s="13"/>
      <c r="AA476" s="13"/>
      <c r="AB476" s="13"/>
      <c r="AC476" s="13"/>
      <c r="AD476" s="13"/>
      <c r="AE476" s="13"/>
      <c r="AT476" s="245" t="s">
        <v>319</v>
      </c>
      <c r="AU476" s="245" t="s">
        <v>85</v>
      </c>
      <c r="AV476" s="13" t="s">
        <v>85</v>
      </c>
      <c r="AW476" s="13" t="s">
        <v>37</v>
      </c>
      <c r="AX476" s="13" t="s">
        <v>76</v>
      </c>
      <c r="AY476" s="245" t="s">
        <v>308</v>
      </c>
    </row>
    <row r="477" s="13" customFormat="1">
      <c r="A477" s="13"/>
      <c r="B477" s="234"/>
      <c r="C477" s="235"/>
      <c r="D477" s="236" t="s">
        <v>319</v>
      </c>
      <c r="E477" s="237" t="s">
        <v>19</v>
      </c>
      <c r="F477" s="238" t="s">
        <v>5186</v>
      </c>
      <c r="G477" s="235"/>
      <c r="H477" s="239">
        <v>14.67</v>
      </c>
      <c r="I477" s="240"/>
      <c r="J477" s="235"/>
      <c r="K477" s="235"/>
      <c r="L477" s="241"/>
      <c r="M477" s="242"/>
      <c r="N477" s="243"/>
      <c r="O477" s="243"/>
      <c r="P477" s="243"/>
      <c r="Q477" s="243"/>
      <c r="R477" s="243"/>
      <c r="S477" s="243"/>
      <c r="T477" s="244"/>
      <c r="U477" s="13"/>
      <c r="V477" s="13"/>
      <c r="W477" s="13"/>
      <c r="X477" s="13"/>
      <c r="Y477" s="13"/>
      <c r="Z477" s="13"/>
      <c r="AA477" s="13"/>
      <c r="AB477" s="13"/>
      <c r="AC477" s="13"/>
      <c r="AD477" s="13"/>
      <c r="AE477" s="13"/>
      <c r="AT477" s="245" t="s">
        <v>319</v>
      </c>
      <c r="AU477" s="245" t="s">
        <v>85</v>
      </c>
      <c r="AV477" s="13" t="s">
        <v>85</v>
      </c>
      <c r="AW477" s="13" t="s">
        <v>37</v>
      </c>
      <c r="AX477" s="13" t="s">
        <v>76</v>
      </c>
      <c r="AY477" s="245" t="s">
        <v>308</v>
      </c>
    </row>
    <row r="478" s="13" customFormat="1">
      <c r="A478" s="13"/>
      <c r="B478" s="234"/>
      <c r="C478" s="235"/>
      <c r="D478" s="236" t="s">
        <v>319</v>
      </c>
      <c r="E478" s="237" t="s">
        <v>19</v>
      </c>
      <c r="F478" s="238" t="s">
        <v>5187</v>
      </c>
      <c r="G478" s="235"/>
      <c r="H478" s="239">
        <v>8.4199999999999999</v>
      </c>
      <c r="I478" s="240"/>
      <c r="J478" s="235"/>
      <c r="K478" s="235"/>
      <c r="L478" s="241"/>
      <c r="M478" s="242"/>
      <c r="N478" s="243"/>
      <c r="O478" s="243"/>
      <c r="P478" s="243"/>
      <c r="Q478" s="243"/>
      <c r="R478" s="243"/>
      <c r="S478" s="243"/>
      <c r="T478" s="244"/>
      <c r="U478" s="13"/>
      <c r="V478" s="13"/>
      <c r="W478" s="13"/>
      <c r="X478" s="13"/>
      <c r="Y478" s="13"/>
      <c r="Z478" s="13"/>
      <c r="AA478" s="13"/>
      <c r="AB478" s="13"/>
      <c r="AC478" s="13"/>
      <c r="AD478" s="13"/>
      <c r="AE478" s="13"/>
      <c r="AT478" s="245" t="s">
        <v>319</v>
      </c>
      <c r="AU478" s="245" t="s">
        <v>85</v>
      </c>
      <c r="AV478" s="13" t="s">
        <v>85</v>
      </c>
      <c r="AW478" s="13" t="s">
        <v>37</v>
      </c>
      <c r="AX478" s="13" t="s">
        <v>76</v>
      </c>
      <c r="AY478" s="245" t="s">
        <v>308</v>
      </c>
    </row>
    <row r="479" s="13" customFormat="1">
      <c r="A479" s="13"/>
      <c r="B479" s="234"/>
      <c r="C479" s="235"/>
      <c r="D479" s="236" t="s">
        <v>319</v>
      </c>
      <c r="E479" s="237" t="s">
        <v>19</v>
      </c>
      <c r="F479" s="238" t="s">
        <v>5188</v>
      </c>
      <c r="G479" s="235"/>
      <c r="H479" s="239">
        <v>8.4000000000000004</v>
      </c>
      <c r="I479" s="240"/>
      <c r="J479" s="235"/>
      <c r="K479" s="235"/>
      <c r="L479" s="241"/>
      <c r="M479" s="242"/>
      <c r="N479" s="243"/>
      <c r="O479" s="243"/>
      <c r="P479" s="243"/>
      <c r="Q479" s="243"/>
      <c r="R479" s="243"/>
      <c r="S479" s="243"/>
      <c r="T479" s="244"/>
      <c r="U479" s="13"/>
      <c r="V479" s="13"/>
      <c r="W479" s="13"/>
      <c r="X479" s="13"/>
      <c r="Y479" s="13"/>
      <c r="Z479" s="13"/>
      <c r="AA479" s="13"/>
      <c r="AB479" s="13"/>
      <c r="AC479" s="13"/>
      <c r="AD479" s="13"/>
      <c r="AE479" s="13"/>
      <c r="AT479" s="245" t="s">
        <v>319</v>
      </c>
      <c r="AU479" s="245" t="s">
        <v>85</v>
      </c>
      <c r="AV479" s="13" t="s">
        <v>85</v>
      </c>
      <c r="AW479" s="13" t="s">
        <v>37</v>
      </c>
      <c r="AX479" s="13" t="s">
        <v>76</v>
      </c>
      <c r="AY479" s="245" t="s">
        <v>308</v>
      </c>
    </row>
    <row r="480" s="13" customFormat="1">
      <c r="A480" s="13"/>
      <c r="B480" s="234"/>
      <c r="C480" s="235"/>
      <c r="D480" s="236" t="s">
        <v>319</v>
      </c>
      <c r="E480" s="237" t="s">
        <v>19</v>
      </c>
      <c r="F480" s="238" t="s">
        <v>5189</v>
      </c>
      <c r="G480" s="235"/>
      <c r="H480" s="239">
        <v>8.6999999999999993</v>
      </c>
      <c r="I480" s="240"/>
      <c r="J480" s="235"/>
      <c r="K480" s="235"/>
      <c r="L480" s="241"/>
      <c r="M480" s="242"/>
      <c r="N480" s="243"/>
      <c r="O480" s="243"/>
      <c r="P480" s="243"/>
      <c r="Q480" s="243"/>
      <c r="R480" s="243"/>
      <c r="S480" s="243"/>
      <c r="T480" s="244"/>
      <c r="U480" s="13"/>
      <c r="V480" s="13"/>
      <c r="W480" s="13"/>
      <c r="X480" s="13"/>
      <c r="Y480" s="13"/>
      <c r="Z480" s="13"/>
      <c r="AA480" s="13"/>
      <c r="AB480" s="13"/>
      <c r="AC480" s="13"/>
      <c r="AD480" s="13"/>
      <c r="AE480" s="13"/>
      <c r="AT480" s="245" t="s">
        <v>319</v>
      </c>
      <c r="AU480" s="245" t="s">
        <v>85</v>
      </c>
      <c r="AV480" s="13" t="s">
        <v>85</v>
      </c>
      <c r="AW480" s="13" t="s">
        <v>37</v>
      </c>
      <c r="AX480" s="13" t="s">
        <v>76</v>
      </c>
      <c r="AY480" s="245" t="s">
        <v>308</v>
      </c>
    </row>
    <row r="481" s="13" customFormat="1">
      <c r="A481" s="13"/>
      <c r="B481" s="234"/>
      <c r="C481" s="235"/>
      <c r="D481" s="236" t="s">
        <v>319</v>
      </c>
      <c r="E481" s="237" t="s">
        <v>19</v>
      </c>
      <c r="F481" s="238" t="s">
        <v>5190</v>
      </c>
      <c r="G481" s="235"/>
      <c r="H481" s="239">
        <v>10.859999999999999</v>
      </c>
      <c r="I481" s="240"/>
      <c r="J481" s="235"/>
      <c r="K481" s="235"/>
      <c r="L481" s="241"/>
      <c r="M481" s="242"/>
      <c r="N481" s="243"/>
      <c r="O481" s="243"/>
      <c r="P481" s="243"/>
      <c r="Q481" s="243"/>
      <c r="R481" s="243"/>
      <c r="S481" s="243"/>
      <c r="T481" s="244"/>
      <c r="U481" s="13"/>
      <c r="V481" s="13"/>
      <c r="W481" s="13"/>
      <c r="X481" s="13"/>
      <c r="Y481" s="13"/>
      <c r="Z481" s="13"/>
      <c r="AA481" s="13"/>
      <c r="AB481" s="13"/>
      <c r="AC481" s="13"/>
      <c r="AD481" s="13"/>
      <c r="AE481" s="13"/>
      <c r="AT481" s="245" t="s">
        <v>319</v>
      </c>
      <c r="AU481" s="245" t="s">
        <v>85</v>
      </c>
      <c r="AV481" s="13" t="s">
        <v>85</v>
      </c>
      <c r="AW481" s="13" t="s">
        <v>37</v>
      </c>
      <c r="AX481" s="13" t="s">
        <v>76</v>
      </c>
      <c r="AY481" s="245" t="s">
        <v>308</v>
      </c>
    </row>
    <row r="482" s="13" customFormat="1">
      <c r="A482" s="13"/>
      <c r="B482" s="234"/>
      <c r="C482" s="235"/>
      <c r="D482" s="236" t="s">
        <v>319</v>
      </c>
      <c r="E482" s="237" t="s">
        <v>19</v>
      </c>
      <c r="F482" s="238" t="s">
        <v>5191</v>
      </c>
      <c r="G482" s="235"/>
      <c r="H482" s="239">
        <v>4.8600000000000003</v>
      </c>
      <c r="I482" s="240"/>
      <c r="J482" s="235"/>
      <c r="K482" s="235"/>
      <c r="L482" s="241"/>
      <c r="M482" s="242"/>
      <c r="N482" s="243"/>
      <c r="O482" s="243"/>
      <c r="P482" s="243"/>
      <c r="Q482" s="243"/>
      <c r="R482" s="243"/>
      <c r="S482" s="243"/>
      <c r="T482" s="244"/>
      <c r="U482" s="13"/>
      <c r="V482" s="13"/>
      <c r="W482" s="13"/>
      <c r="X482" s="13"/>
      <c r="Y482" s="13"/>
      <c r="Z482" s="13"/>
      <c r="AA482" s="13"/>
      <c r="AB482" s="13"/>
      <c r="AC482" s="13"/>
      <c r="AD482" s="13"/>
      <c r="AE482" s="13"/>
      <c r="AT482" s="245" t="s">
        <v>319</v>
      </c>
      <c r="AU482" s="245" t="s">
        <v>85</v>
      </c>
      <c r="AV482" s="13" t="s">
        <v>85</v>
      </c>
      <c r="AW482" s="13" t="s">
        <v>37</v>
      </c>
      <c r="AX482" s="13" t="s">
        <v>76</v>
      </c>
      <c r="AY482" s="245" t="s">
        <v>308</v>
      </c>
    </row>
    <row r="483" s="13" customFormat="1">
      <c r="A483" s="13"/>
      <c r="B483" s="234"/>
      <c r="C483" s="235"/>
      <c r="D483" s="236" t="s">
        <v>319</v>
      </c>
      <c r="E483" s="237" t="s">
        <v>19</v>
      </c>
      <c r="F483" s="238" t="s">
        <v>5192</v>
      </c>
      <c r="G483" s="235"/>
      <c r="H483" s="239">
        <v>12.19</v>
      </c>
      <c r="I483" s="240"/>
      <c r="J483" s="235"/>
      <c r="K483" s="235"/>
      <c r="L483" s="241"/>
      <c r="M483" s="242"/>
      <c r="N483" s="243"/>
      <c r="O483" s="243"/>
      <c r="P483" s="243"/>
      <c r="Q483" s="243"/>
      <c r="R483" s="243"/>
      <c r="S483" s="243"/>
      <c r="T483" s="244"/>
      <c r="U483" s="13"/>
      <c r="V483" s="13"/>
      <c r="W483" s="13"/>
      <c r="X483" s="13"/>
      <c r="Y483" s="13"/>
      <c r="Z483" s="13"/>
      <c r="AA483" s="13"/>
      <c r="AB483" s="13"/>
      <c r="AC483" s="13"/>
      <c r="AD483" s="13"/>
      <c r="AE483" s="13"/>
      <c r="AT483" s="245" t="s">
        <v>319</v>
      </c>
      <c r="AU483" s="245" t="s">
        <v>85</v>
      </c>
      <c r="AV483" s="13" t="s">
        <v>85</v>
      </c>
      <c r="AW483" s="13" t="s">
        <v>37</v>
      </c>
      <c r="AX483" s="13" t="s">
        <v>76</v>
      </c>
      <c r="AY483" s="245" t="s">
        <v>308</v>
      </c>
    </row>
    <row r="484" s="13" customFormat="1">
      <c r="A484" s="13"/>
      <c r="B484" s="234"/>
      <c r="C484" s="235"/>
      <c r="D484" s="236" t="s">
        <v>319</v>
      </c>
      <c r="E484" s="237" t="s">
        <v>19</v>
      </c>
      <c r="F484" s="238" t="s">
        <v>5193</v>
      </c>
      <c r="G484" s="235"/>
      <c r="H484" s="239">
        <v>5.1799999999999997</v>
      </c>
      <c r="I484" s="240"/>
      <c r="J484" s="235"/>
      <c r="K484" s="235"/>
      <c r="L484" s="241"/>
      <c r="M484" s="242"/>
      <c r="N484" s="243"/>
      <c r="O484" s="243"/>
      <c r="P484" s="243"/>
      <c r="Q484" s="243"/>
      <c r="R484" s="243"/>
      <c r="S484" s="243"/>
      <c r="T484" s="244"/>
      <c r="U484" s="13"/>
      <c r="V484" s="13"/>
      <c r="W484" s="13"/>
      <c r="X484" s="13"/>
      <c r="Y484" s="13"/>
      <c r="Z484" s="13"/>
      <c r="AA484" s="13"/>
      <c r="AB484" s="13"/>
      <c r="AC484" s="13"/>
      <c r="AD484" s="13"/>
      <c r="AE484" s="13"/>
      <c r="AT484" s="245" t="s">
        <v>319</v>
      </c>
      <c r="AU484" s="245" t="s">
        <v>85</v>
      </c>
      <c r="AV484" s="13" t="s">
        <v>85</v>
      </c>
      <c r="AW484" s="13" t="s">
        <v>37</v>
      </c>
      <c r="AX484" s="13" t="s">
        <v>76</v>
      </c>
      <c r="AY484" s="245" t="s">
        <v>308</v>
      </c>
    </row>
    <row r="485" s="13" customFormat="1">
      <c r="A485" s="13"/>
      <c r="B485" s="234"/>
      <c r="C485" s="235"/>
      <c r="D485" s="236" t="s">
        <v>319</v>
      </c>
      <c r="E485" s="237" t="s">
        <v>19</v>
      </c>
      <c r="F485" s="238" t="s">
        <v>5194</v>
      </c>
      <c r="G485" s="235"/>
      <c r="H485" s="239">
        <v>5.0800000000000001</v>
      </c>
      <c r="I485" s="240"/>
      <c r="J485" s="235"/>
      <c r="K485" s="235"/>
      <c r="L485" s="241"/>
      <c r="M485" s="242"/>
      <c r="N485" s="243"/>
      <c r="O485" s="243"/>
      <c r="P485" s="243"/>
      <c r="Q485" s="243"/>
      <c r="R485" s="243"/>
      <c r="S485" s="243"/>
      <c r="T485" s="244"/>
      <c r="U485" s="13"/>
      <c r="V485" s="13"/>
      <c r="W485" s="13"/>
      <c r="X485" s="13"/>
      <c r="Y485" s="13"/>
      <c r="Z485" s="13"/>
      <c r="AA485" s="13"/>
      <c r="AB485" s="13"/>
      <c r="AC485" s="13"/>
      <c r="AD485" s="13"/>
      <c r="AE485" s="13"/>
      <c r="AT485" s="245" t="s">
        <v>319</v>
      </c>
      <c r="AU485" s="245" t="s">
        <v>85</v>
      </c>
      <c r="AV485" s="13" t="s">
        <v>85</v>
      </c>
      <c r="AW485" s="13" t="s">
        <v>37</v>
      </c>
      <c r="AX485" s="13" t="s">
        <v>76</v>
      </c>
      <c r="AY485" s="245" t="s">
        <v>308</v>
      </c>
    </row>
    <row r="486" s="13" customFormat="1">
      <c r="A486" s="13"/>
      <c r="B486" s="234"/>
      <c r="C486" s="235"/>
      <c r="D486" s="236" t="s">
        <v>319</v>
      </c>
      <c r="E486" s="237" t="s">
        <v>19</v>
      </c>
      <c r="F486" s="238" t="s">
        <v>5195</v>
      </c>
      <c r="G486" s="235"/>
      <c r="H486" s="239">
        <v>5.1799999999999997</v>
      </c>
      <c r="I486" s="240"/>
      <c r="J486" s="235"/>
      <c r="K486" s="235"/>
      <c r="L486" s="241"/>
      <c r="M486" s="242"/>
      <c r="N486" s="243"/>
      <c r="O486" s="243"/>
      <c r="P486" s="243"/>
      <c r="Q486" s="243"/>
      <c r="R486" s="243"/>
      <c r="S486" s="243"/>
      <c r="T486" s="244"/>
      <c r="U486" s="13"/>
      <c r="V486" s="13"/>
      <c r="W486" s="13"/>
      <c r="X486" s="13"/>
      <c r="Y486" s="13"/>
      <c r="Z486" s="13"/>
      <c r="AA486" s="13"/>
      <c r="AB486" s="13"/>
      <c r="AC486" s="13"/>
      <c r="AD486" s="13"/>
      <c r="AE486" s="13"/>
      <c r="AT486" s="245" t="s">
        <v>319</v>
      </c>
      <c r="AU486" s="245" t="s">
        <v>85</v>
      </c>
      <c r="AV486" s="13" t="s">
        <v>85</v>
      </c>
      <c r="AW486" s="13" t="s">
        <v>37</v>
      </c>
      <c r="AX486" s="13" t="s">
        <v>76</v>
      </c>
      <c r="AY486" s="245" t="s">
        <v>308</v>
      </c>
    </row>
    <row r="487" s="13" customFormat="1">
      <c r="A487" s="13"/>
      <c r="B487" s="234"/>
      <c r="C487" s="235"/>
      <c r="D487" s="236" t="s">
        <v>319</v>
      </c>
      <c r="E487" s="237" t="s">
        <v>19</v>
      </c>
      <c r="F487" s="238" t="s">
        <v>5196</v>
      </c>
      <c r="G487" s="235"/>
      <c r="H487" s="239">
        <v>8.0999999999999996</v>
      </c>
      <c r="I487" s="240"/>
      <c r="J487" s="235"/>
      <c r="K487" s="235"/>
      <c r="L487" s="241"/>
      <c r="M487" s="242"/>
      <c r="N487" s="243"/>
      <c r="O487" s="243"/>
      <c r="P487" s="243"/>
      <c r="Q487" s="243"/>
      <c r="R487" s="243"/>
      <c r="S487" s="243"/>
      <c r="T487" s="244"/>
      <c r="U487" s="13"/>
      <c r="V487" s="13"/>
      <c r="W487" s="13"/>
      <c r="X487" s="13"/>
      <c r="Y487" s="13"/>
      <c r="Z487" s="13"/>
      <c r="AA487" s="13"/>
      <c r="AB487" s="13"/>
      <c r="AC487" s="13"/>
      <c r="AD487" s="13"/>
      <c r="AE487" s="13"/>
      <c r="AT487" s="245" t="s">
        <v>319</v>
      </c>
      <c r="AU487" s="245" t="s">
        <v>85</v>
      </c>
      <c r="AV487" s="13" t="s">
        <v>85</v>
      </c>
      <c r="AW487" s="13" t="s">
        <v>37</v>
      </c>
      <c r="AX487" s="13" t="s">
        <v>76</v>
      </c>
      <c r="AY487" s="245" t="s">
        <v>308</v>
      </c>
    </row>
    <row r="488" s="13" customFormat="1">
      <c r="A488" s="13"/>
      <c r="B488" s="234"/>
      <c r="C488" s="235"/>
      <c r="D488" s="236" t="s">
        <v>319</v>
      </c>
      <c r="E488" s="237" t="s">
        <v>19</v>
      </c>
      <c r="F488" s="238" t="s">
        <v>5197</v>
      </c>
      <c r="G488" s="235"/>
      <c r="H488" s="239">
        <v>8.1099999999999994</v>
      </c>
      <c r="I488" s="240"/>
      <c r="J488" s="235"/>
      <c r="K488" s="235"/>
      <c r="L488" s="241"/>
      <c r="M488" s="242"/>
      <c r="N488" s="243"/>
      <c r="O488" s="243"/>
      <c r="P488" s="243"/>
      <c r="Q488" s="243"/>
      <c r="R488" s="243"/>
      <c r="S488" s="243"/>
      <c r="T488" s="244"/>
      <c r="U488" s="13"/>
      <c r="V488" s="13"/>
      <c r="W488" s="13"/>
      <c r="X488" s="13"/>
      <c r="Y488" s="13"/>
      <c r="Z488" s="13"/>
      <c r="AA488" s="13"/>
      <c r="AB488" s="13"/>
      <c r="AC488" s="13"/>
      <c r="AD488" s="13"/>
      <c r="AE488" s="13"/>
      <c r="AT488" s="245" t="s">
        <v>319</v>
      </c>
      <c r="AU488" s="245" t="s">
        <v>85</v>
      </c>
      <c r="AV488" s="13" t="s">
        <v>85</v>
      </c>
      <c r="AW488" s="13" t="s">
        <v>37</v>
      </c>
      <c r="AX488" s="13" t="s">
        <v>76</v>
      </c>
      <c r="AY488" s="245" t="s">
        <v>308</v>
      </c>
    </row>
    <row r="489" s="13" customFormat="1">
      <c r="A489" s="13"/>
      <c r="B489" s="234"/>
      <c r="C489" s="235"/>
      <c r="D489" s="236" t="s">
        <v>319</v>
      </c>
      <c r="E489" s="237" t="s">
        <v>19</v>
      </c>
      <c r="F489" s="238" t="s">
        <v>5198</v>
      </c>
      <c r="G489" s="235"/>
      <c r="H489" s="239">
        <v>133.05000000000001</v>
      </c>
      <c r="I489" s="240"/>
      <c r="J489" s="235"/>
      <c r="K489" s="235"/>
      <c r="L489" s="241"/>
      <c r="M489" s="242"/>
      <c r="N489" s="243"/>
      <c r="O489" s="243"/>
      <c r="P489" s="243"/>
      <c r="Q489" s="243"/>
      <c r="R489" s="243"/>
      <c r="S489" s="243"/>
      <c r="T489" s="244"/>
      <c r="U489" s="13"/>
      <c r="V489" s="13"/>
      <c r="W489" s="13"/>
      <c r="X489" s="13"/>
      <c r="Y489" s="13"/>
      <c r="Z489" s="13"/>
      <c r="AA489" s="13"/>
      <c r="AB489" s="13"/>
      <c r="AC489" s="13"/>
      <c r="AD489" s="13"/>
      <c r="AE489" s="13"/>
      <c r="AT489" s="245" t="s">
        <v>319</v>
      </c>
      <c r="AU489" s="245" t="s">
        <v>85</v>
      </c>
      <c r="AV489" s="13" t="s">
        <v>85</v>
      </c>
      <c r="AW489" s="13" t="s">
        <v>37</v>
      </c>
      <c r="AX489" s="13" t="s">
        <v>76</v>
      </c>
      <c r="AY489" s="245" t="s">
        <v>308</v>
      </c>
    </row>
    <row r="490" s="13" customFormat="1">
      <c r="A490" s="13"/>
      <c r="B490" s="234"/>
      <c r="C490" s="235"/>
      <c r="D490" s="236" t="s">
        <v>319</v>
      </c>
      <c r="E490" s="237" t="s">
        <v>19</v>
      </c>
      <c r="F490" s="238" t="s">
        <v>5199</v>
      </c>
      <c r="G490" s="235"/>
      <c r="H490" s="239">
        <v>27.760000000000002</v>
      </c>
      <c r="I490" s="240"/>
      <c r="J490" s="235"/>
      <c r="K490" s="235"/>
      <c r="L490" s="241"/>
      <c r="M490" s="242"/>
      <c r="N490" s="243"/>
      <c r="O490" s="243"/>
      <c r="P490" s="243"/>
      <c r="Q490" s="243"/>
      <c r="R490" s="243"/>
      <c r="S490" s="243"/>
      <c r="T490" s="244"/>
      <c r="U490" s="13"/>
      <c r="V490" s="13"/>
      <c r="W490" s="13"/>
      <c r="X490" s="13"/>
      <c r="Y490" s="13"/>
      <c r="Z490" s="13"/>
      <c r="AA490" s="13"/>
      <c r="AB490" s="13"/>
      <c r="AC490" s="13"/>
      <c r="AD490" s="13"/>
      <c r="AE490" s="13"/>
      <c r="AT490" s="245" t="s">
        <v>319</v>
      </c>
      <c r="AU490" s="245" t="s">
        <v>85</v>
      </c>
      <c r="AV490" s="13" t="s">
        <v>85</v>
      </c>
      <c r="AW490" s="13" t="s">
        <v>37</v>
      </c>
      <c r="AX490" s="13" t="s">
        <v>76</v>
      </c>
      <c r="AY490" s="245" t="s">
        <v>308</v>
      </c>
    </row>
    <row r="491" s="13" customFormat="1">
      <c r="A491" s="13"/>
      <c r="B491" s="234"/>
      <c r="C491" s="235"/>
      <c r="D491" s="236" t="s">
        <v>319</v>
      </c>
      <c r="E491" s="237" t="s">
        <v>19</v>
      </c>
      <c r="F491" s="238" t="s">
        <v>5200</v>
      </c>
      <c r="G491" s="235"/>
      <c r="H491" s="239">
        <v>5.9100000000000001</v>
      </c>
      <c r="I491" s="240"/>
      <c r="J491" s="235"/>
      <c r="K491" s="235"/>
      <c r="L491" s="241"/>
      <c r="M491" s="242"/>
      <c r="N491" s="243"/>
      <c r="O491" s="243"/>
      <c r="P491" s="243"/>
      <c r="Q491" s="243"/>
      <c r="R491" s="243"/>
      <c r="S491" s="243"/>
      <c r="T491" s="244"/>
      <c r="U491" s="13"/>
      <c r="V491" s="13"/>
      <c r="W491" s="13"/>
      <c r="X491" s="13"/>
      <c r="Y491" s="13"/>
      <c r="Z491" s="13"/>
      <c r="AA491" s="13"/>
      <c r="AB491" s="13"/>
      <c r="AC491" s="13"/>
      <c r="AD491" s="13"/>
      <c r="AE491" s="13"/>
      <c r="AT491" s="245" t="s">
        <v>319</v>
      </c>
      <c r="AU491" s="245" t="s">
        <v>85</v>
      </c>
      <c r="AV491" s="13" t="s">
        <v>85</v>
      </c>
      <c r="AW491" s="13" t="s">
        <v>37</v>
      </c>
      <c r="AX491" s="13" t="s">
        <v>76</v>
      </c>
      <c r="AY491" s="245" t="s">
        <v>308</v>
      </c>
    </row>
    <row r="492" s="13" customFormat="1">
      <c r="A492" s="13"/>
      <c r="B492" s="234"/>
      <c r="C492" s="235"/>
      <c r="D492" s="236" t="s">
        <v>319</v>
      </c>
      <c r="E492" s="237" t="s">
        <v>19</v>
      </c>
      <c r="F492" s="238" t="s">
        <v>5201</v>
      </c>
      <c r="G492" s="235"/>
      <c r="H492" s="239">
        <v>18.190000000000001</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76</v>
      </c>
      <c r="AY492" s="245" t="s">
        <v>308</v>
      </c>
    </row>
    <row r="493" s="13" customFormat="1">
      <c r="A493" s="13"/>
      <c r="B493" s="234"/>
      <c r="C493" s="235"/>
      <c r="D493" s="236" t="s">
        <v>319</v>
      </c>
      <c r="E493" s="237" t="s">
        <v>19</v>
      </c>
      <c r="F493" s="238" t="s">
        <v>5202</v>
      </c>
      <c r="G493" s="235"/>
      <c r="H493" s="239">
        <v>11.199999999999999</v>
      </c>
      <c r="I493" s="240"/>
      <c r="J493" s="235"/>
      <c r="K493" s="235"/>
      <c r="L493" s="241"/>
      <c r="M493" s="242"/>
      <c r="N493" s="243"/>
      <c r="O493" s="243"/>
      <c r="P493" s="243"/>
      <c r="Q493" s="243"/>
      <c r="R493" s="243"/>
      <c r="S493" s="243"/>
      <c r="T493" s="244"/>
      <c r="U493" s="13"/>
      <c r="V493" s="13"/>
      <c r="W493" s="13"/>
      <c r="X493" s="13"/>
      <c r="Y493" s="13"/>
      <c r="Z493" s="13"/>
      <c r="AA493" s="13"/>
      <c r="AB493" s="13"/>
      <c r="AC493" s="13"/>
      <c r="AD493" s="13"/>
      <c r="AE493" s="13"/>
      <c r="AT493" s="245" t="s">
        <v>319</v>
      </c>
      <c r="AU493" s="245" t="s">
        <v>85</v>
      </c>
      <c r="AV493" s="13" t="s">
        <v>85</v>
      </c>
      <c r="AW493" s="13" t="s">
        <v>37</v>
      </c>
      <c r="AX493" s="13" t="s">
        <v>76</v>
      </c>
      <c r="AY493" s="245" t="s">
        <v>308</v>
      </c>
    </row>
    <row r="494" s="15" customFormat="1">
      <c r="A494" s="15"/>
      <c r="B494" s="259"/>
      <c r="C494" s="260"/>
      <c r="D494" s="236" t="s">
        <v>319</v>
      </c>
      <c r="E494" s="261" t="s">
        <v>19</v>
      </c>
      <c r="F494" s="262" t="s">
        <v>448</v>
      </c>
      <c r="G494" s="260"/>
      <c r="H494" s="263">
        <v>593.58000000000015</v>
      </c>
      <c r="I494" s="264"/>
      <c r="J494" s="260"/>
      <c r="K494" s="260"/>
      <c r="L494" s="265"/>
      <c r="M494" s="266"/>
      <c r="N494" s="267"/>
      <c r="O494" s="267"/>
      <c r="P494" s="267"/>
      <c r="Q494" s="267"/>
      <c r="R494" s="267"/>
      <c r="S494" s="267"/>
      <c r="T494" s="268"/>
      <c r="U494" s="15"/>
      <c r="V494" s="15"/>
      <c r="W494" s="15"/>
      <c r="X494" s="15"/>
      <c r="Y494" s="15"/>
      <c r="Z494" s="15"/>
      <c r="AA494" s="15"/>
      <c r="AB494" s="15"/>
      <c r="AC494" s="15"/>
      <c r="AD494" s="15"/>
      <c r="AE494" s="15"/>
      <c r="AT494" s="269" t="s">
        <v>319</v>
      </c>
      <c r="AU494" s="269" t="s">
        <v>85</v>
      </c>
      <c r="AV494" s="15" t="s">
        <v>315</v>
      </c>
      <c r="AW494" s="15" t="s">
        <v>37</v>
      </c>
      <c r="AX494" s="15" t="s">
        <v>83</v>
      </c>
      <c r="AY494" s="269" t="s">
        <v>308</v>
      </c>
    </row>
    <row r="495" s="2" customFormat="1" ht="16.5" customHeight="1">
      <c r="A495" s="41"/>
      <c r="B495" s="42"/>
      <c r="C495" s="216" t="s">
        <v>867</v>
      </c>
      <c r="D495" s="216" t="s">
        <v>310</v>
      </c>
      <c r="E495" s="217" t="s">
        <v>5203</v>
      </c>
      <c r="F495" s="218" t="s">
        <v>5204</v>
      </c>
      <c r="G495" s="219" t="s">
        <v>323</v>
      </c>
      <c r="H495" s="220">
        <v>27</v>
      </c>
      <c r="I495" s="221"/>
      <c r="J495" s="222">
        <f>ROUND(I495*H495,2)</f>
        <v>0</v>
      </c>
      <c r="K495" s="218" t="s">
        <v>314</v>
      </c>
      <c r="L495" s="47"/>
      <c r="M495" s="223" t="s">
        <v>19</v>
      </c>
      <c r="N495" s="224" t="s">
        <v>47</v>
      </c>
      <c r="O495" s="87"/>
      <c r="P495" s="225">
        <f>O495*H495</f>
        <v>0</v>
      </c>
      <c r="Q495" s="225">
        <v>0</v>
      </c>
      <c r="R495" s="225">
        <f>Q495*H495</f>
        <v>0</v>
      </c>
      <c r="S495" s="225">
        <v>0</v>
      </c>
      <c r="T495" s="226">
        <f>S495*H495</f>
        <v>0</v>
      </c>
      <c r="U495" s="41"/>
      <c r="V495" s="41"/>
      <c r="W495" s="41"/>
      <c r="X495" s="41"/>
      <c r="Y495" s="41"/>
      <c r="Z495" s="41"/>
      <c r="AA495" s="41"/>
      <c r="AB495" s="41"/>
      <c r="AC495" s="41"/>
      <c r="AD495" s="41"/>
      <c r="AE495" s="41"/>
      <c r="AR495" s="227" t="s">
        <v>315</v>
      </c>
      <c r="AT495" s="227" t="s">
        <v>310</v>
      </c>
      <c r="AU495" s="227" t="s">
        <v>85</v>
      </c>
      <c r="AY495" s="20" t="s">
        <v>308</v>
      </c>
      <c r="BE495" s="228">
        <f>IF(N495="základní",J495,0)</f>
        <v>0</v>
      </c>
      <c r="BF495" s="228">
        <f>IF(N495="snížená",J495,0)</f>
        <v>0</v>
      </c>
      <c r="BG495" s="228">
        <f>IF(N495="zákl. přenesená",J495,0)</f>
        <v>0</v>
      </c>
      <c r="BH495" s="228">
        <f>IF(N495="sníž. přenesená",J495,0)</f>
        <v>0</v>
      </c>
      <c r="BI495" s="228">
        <f>IF(N495="nulová",J495,0)</f>
        <v>0</v>
      </c>
      <c r="BJ495" s="20" t="s">
        <v>83</v>
      </c>
      <c r="BK495" s="228">
        <f>ROUND(I495*H495,2)</f>
        <v>0</v>
      </c>
      <c r="BL495" s="20" t="s">
        <v>315</v>
      </c>
      <c r="BM495" s="227" t="s">
        <v>870</v>
      </c>
    </row>
    <row r="496" s="2" customFormat="1">
      <c r="A496" s="41"/>
      <c r="B496" s="42"/>
      <c r="C496" s="43"/>
      <c r="D496" s="229" t="s">
        <v>317</v>
      </c>
      <c r="E496" s="43"/>
      <c r="F496" s="230" t="s">
        <v>5205</v>
      </c>
      <c r="G496" s="43"/>
      <c r="H496" s="43"/>
      <c r="I496" s="231"/>
      <c r="J496" s="43"/>
      <c r="K496" s="43"/>
      <c r="L496" s="47"/>
      <c r="M496" s="232"/>
      <c r="N496" s="233"/>
      <c r="O496" s="87"/>
      <c r="P496" s="87"/>
      <c r="Q496" s="87"/>
      <c r="R496" s="87"/>
      <c r="S496" s="87"/>
      <c r="T496" s="88"/>
      <c r="U496" s="41"/>
      <c r="V496" s="41"/>
      <c r="W496" s="41"/>
      <c r="X496" s="41"/>
      <c r="Y496" s="41"/>
      <c r="Z496" s="41"/>
      <c r="AA496" s="41"/>
      <c r="AB496" s="41"/>
      <c r="AC496" s="41"/>
      <c r="AD496" s="41"/>
      <c r="AE496" s="41"/>
      <c r="AT496" s="20" t="s">
        <v>317</v>
      </c>
      <c r="AU496" s="20" t="s">
        <v>85</v>
      </c>
    </row>
    <row r="497" s="14" customFormat="1">
      <c r="A497" s="14"/>
      <c r="B497" s="249"/>
      <c r="C497" s="250"/>
      <c r="D497" s="236" t="s">
        <v>319</v>
      </c>
      <c r="E497" s="251" t="s">
        <v>19</v>
      </c>
      <c r="F497" s="252" t="s">
        <v>5206</v>
      </c>
      <c r="G497" s="250"/>
      <c r="H497" s="251" t="s">
        <v>19</v>
      </c>
      <c r="I497" s="253"/>
      <c r="J497" s="250"/>
      <c r="K497" s="250"/>
      <c r="L497" s="254"/>
      <c r="M497" s="255"/>
      <c r="N497" s="256"/>
      <c r="O497" s="256"/>
      <c r="P497" s="256"/>
      <c r="Q497" s="256"/>
      <c r="R497" s="256"/>
      <c r="S497" s="256"/>
      <c r="T497" s="257"/>
      <c r="U497" s="14"/>
      <c r="V497" s="14"/>
      <c r="W497" s="14"/>
      <c r="X497" s="14"/>
      <c r="Y497" s="14"/>
      <c r="Z497" s="14"/>
      <c r="AA497" s="14"/>
      <c r="AB497" s="14"/>
      <c r="AC497" s="14"/>
      <c r="AD497" s="14"/>
      <c r="AE497" s="14"/>
      <c r="AT497" s="258" t="s">
        <v>319</v>
      </c>
      <c r="AU497" s="258" t="s">
        <v>85</v>
      </c>
      <c r="AV497" s="14" t="s">
        <v>83</v>
      </c>
      <c r="AW497" s="14" t="s">
        <v>37</v>
      </c>
      <c r="AX497" s="14" t="s">
        <v>76</v>
      </c>
      <c r="AY497" s="258" t="s">
        <v>308</v>
      </c>
    </row>
    <row r="498" s="14" customFormat="1">
      <c r="A498" s="14"/>
      <c r="B498" s="249"/>
      <c r="C498" s="250"/>
      <c r="D498" s="236" t="s">
        <v>319</v>
      </c>
      <c r="E498" s="251" t="s">
        <v>19</v>
      </c>
      <c r="F498" s="252" t="s">
        <v>5207</v>
      </c>
      <c r="G498" s="250"/>
      <c r="H498" s="251" t="s">
        <v>19</v>
      </c>
      <c r="I498" s="253"/>
      <c r="J498" s="250"/>
      <c r="K498" s="250"/>
      <c r="L498" s="254"/>
      <c r="M498" s="255"/>
      <c r="N498" s="256"/>
      <c r="O498" s="256"/>
      <c r="P498" s="256"/>
      <c r="Q498" s="256"/>
      <c r="R498" s="256"/>
      <c r="S498" s="256"/>
      <c r="T498" s="257"/>
      <c r="U498" s="14"/>
      <c r="V498" s="14"/>
      <c r="W498" s="14"/>
      <c r="X498" s="14"/>
      <c r="Y498" s="14"/>
      <c r="Z498" s="14"/>
      <c r="AA498" s="14"/>
      <c r="AB498" s="14"/>
      <c r="AC498" s="14"/>
      <c r="AD498" s="14"/>
      <c r="AE498" s="14"/>
      <c r="AT498" s="258" t="s">
        <v>319</v>
      </c>
      <c r="AU498" s="258" t="s">
        <v>85</v>
      </c>
      <c r="AV498" s="14" t="s">
        <v>83</v>
      </c>
      <c r="AW498" s="14" t="s">
        <v>37</v>
      </c>
      <c r="AX498" s="14" t="s">
        <v>76</v>
      </c>
      <c r="AY498" s="258" t="s">
        <v>308</v>
      </c>
    </row>
    <row r="499" s="13" customFormat="1">
      <c r="A499" s="13"/>
      <c r="B499" s="234"/>
      <c r="C499" s="235"/>
      <c r="D499" s="236" t="s">
        <v>319</v>
      </c>
      <c r="E499" s="237" t="s">
        <v>19</v>
      </c>
      <c r="F499" s="238" t="s">
        <v>5208</v>
      </c>
      <c r="G499" s="235"/>
      <c r="H499" s="239">
        <v>27</v>
      </c>
      <c r="I499" s="240"/>
      <c r="J499" s="235"/>
      <c r="K499" s="235"/>
      <c r="L499" s="241"/>
      <c r="M499" s="242"/>
      <c r="N499" s="243"/>
      <c r="O499" s="243"/>
      <c r="P499" s="243"/>
      <c r="Q499" s="243"/>
      <c r="R499" s="243"/>
      <c r="S499" s="243"/>
      <c r="T499" s="244"/>
      <c r="U499" s="13"/>
      <c r="V499" s="13"/>
      <c r="W499" s="13"/>
      <c r="X499" s="13"/>
      <c r="Y499" s="13"/>
      <c r="Z499" s="13"/>
      <c r="AA499" s="13"/>
      <c r="AB499" s="13"/>
      <c r="AC499" s="13"/>
      <c r="AD499" s="13"/>
      <c r="AE499" s="13"/>
      <c r="AT499" s="245" t="s">
        <v>319</v>
      </c>
      <c r="AU499" s="245" t="s">
        <v>85</v>
      </c>
      <c r="AV499" s="13" t="s">
        <v>85</v>
      </c>
      <c r="AW499" s="13" t="s">
        <v>37</v>
      </c>
      <c r="AX499" s="13" t="s">
        <v>76</v>
      </c>
      <c r="AY499" s="245" t="s">
        <v>308</v>
      </c>
    </row>
    <row r="500" s="15" customFormat="1">
      <c r="A500" s="15"/>
      <c r="B500" s="259"/>
      <c r="C500" s="260"/>
      <c r="D500" s="236" t="s">
        <v>319</v>
      </c>
      <c r="E500" s="261" t="s">
        <v>19</v>
      </c>
      <c r="F500" s="262" t="s">
        <v>448</v>
      </c>
      <c r="G500" s="260"/>
      <c r="H500" s="263">
        <v>27</v>
      </c>
      <c r="I500" s="264"/>
      <c r="J500" s="260"/>
      <c r="K500" s="260"/>
      <c r="L500" s="265"/>
      <c r="M500" s="266"/>
      <c r="N500" s="267"/>
      <c r="O500" s="267"/>
      <c r="P500" s="267"/>
      <c r="Q500" s="267"/>
      <c r="R500" s="267"/>
      <c r="S500" s="267"/>
      <c r="T500" s="268"/>
      <c r="U500" s="15"/>
      <c r="V500" s="15"/>
      <c r="W500" s="15"/>
      <c r="X500" s="15"/>
      <c r="Y500" s="15"/>
      <c r="Z500" s="15"/>
      <c r="AA500" s="15"/>
      <c r="AB500" s="15"/>
      <c r="AC500" s="15"/>
      <c r="AD500" s="15"/>
      <c r="AE500" s="15"/>
      <c r="AT500" s="269" t="s">
        <v>319</v>
      </c>
      <c r="AU500" s="269" t="s">
        <v>85</v>
      </c>
      <c r="AV500" s="15" t="s">
        <v>315</v>
      </c>
      <c r="AW500" s="15" t="s">
        <v>37</v>
      </c>
      <c r="AX500" s="15" t="s">
        <v>83</v>
      </c>
      <c r="AY500" s="269" t="s">
        <v>308</v>
      </c>
    </row>
    <row r="501" s="2" customFormat="1" ht="16.5" customHeight="1">
      <c r="A501" s="41"/>
      <c r="B501" s="42"/>
      <c r="C501" s="280" t="s">
        <v>751</v>
      </c>
      <c r="D501" s="280" t="s">
        <v>1137</v>
      </c>
      <c r="E501" s="281" t="s">
        <v>5209</v>
      </c>
      <c r="F501" s="282" t="s">
        <v>5210</v>
      </c>
      <c r="G501" s="283" t="s">
        <v>323</v>
      </c>
      <c r="H501" s="284">
        <v>9</v>
      </c>
      <c r="I501" s="285"/>
      <c r="J501" s="286">
        <f>ROUND(I501*H501,2)</f>
        <v>0</v>
      </c>
      <c r="K501" s="282" t="s">
        <v>314</v>
      </c>
      <c r="L501" s="287"/>
      <c r="M501" s="288" t="s">
        <v>19</v>
      </c>
      <c r="N501" s="289" t="s">
        <v>47</v>
      </c>
      <c r="O501" s="87"/>
      <c r="P501" s="225">
        <f>O501*H501</f>
        <v>0</v>
      </c>
      <c r="Q501" s="225">
        <v>0</v>
      </c>
      <c r="R501" s="225">
        <f>Q501*H501</f>
        <v>0</v>
      </c>
      <c r="S501" s="225">
        <v>0</v>
      </c>
      <c r="T501" s="226">
        <f>S501*H501</f>
        <v>0</v>
      </c>
      <c r="U501" s="41"/>
      <c r="V501" s="41"/>
      <c r="W501" s="41"/>
      <c r="X501" s="41"/>
      <c r="Y501" s="41"/>
      <c r="Z501" s="41"/>
      <c r="AA501" s="41"/>
      <c r="AB501" s="41"/>
      <c r="AC501" s="41"/>
      <c r="AD501" s="41"/>
      <c r="AE501" s="41"/>
      <c r="AR501" s="227" t="s">
        <v>352</v>
      </c>
      <c r="AT501" s="227" t="s">
        <v>1137</v>
      </c>
      <c r="AU501" s="227" t="s">
        <v>85</v>
      </c>
      <c r="AY501" s="20" t="s">
        <v>308</v>
      </c>
      <c r="BE501" s="228">
        <f>IF(N501="základní",J501,0)</f>
        <v>0</v>
      </c>
      <c r="BF501" s="228">
        <f>IF(N501="snížená",J501,0)</f>
        <v>0</v>
      </c>
      <c r="BG501" s="228">
        <f>IF(N501="zákl. přenesená",J501,0)</f>
        <v>0</v>
      </c>
      <c r="BH501" s="228">
        <f>IF(N501="sníž. přenesená",J501,0)</f>
        <v>0</v>
      </c>
      <c r="BI501" s="228">
        <f>IF(N501="nulová",J501,0)</f>
        <v>0</v>
      </c>
      <c r="BJ501" s="20" t="s">
        <v>83</v>
      </c>
      <c r="BK501" s="228">
        <f>ROUND(I501*H501,2)</f>
        <v>0</v>
      </c>
      <c r="BL501" s="20" t="s">
        <v>315</v>
      </c>
      <c r="BM501" s="227" t="s">
        <v>883</v>
      </c>
    </row>
    <row r="502" s="2" customFormat="1" ht="16.5" customHeight="1">
      <c r="A502" s="41"/>
      <c r="B502" s="42"/>
      <c r="C502" s="280" t="s">
        <v>1402</v>
      </c>
      <c r="D502" s="280" t="s">
        <v>1137</v>
      </c>
      <c r="E502" s="281" t="s">
        <v>5211</v>
      </c>
      <c r="F502" s="282" t="s">
        <v>5212</v>
      </c>
      <c r="G502" s="283" t="s">
        <v>323</v>
      </c>
      <c r="H502" s="284">
        <v>13</v>
      </c>
      <c r="I502" s="285"/>
      <c r="J502" s="286">
        <f>ROUND(I502*H502,2)</f>
        <v>0</v>
      </c>
      <c r="K502" s="282" t="s">
        <v>314</v>
      </c>
      <c r="L502" s="287"/>
      <c r="M502" s="288" t="s">
        <v>19</v>
      </c>
      <c r="N502" s="289" t="s">
        <v>47</v>
      </c>
      <c r="O502" s="87"/>
      <c r="P502" s="225">
        <f>O502*H502</f>
        <v>0</v>
      </c>
      <c r="Q502" s="225">
        <v>0</v>
      </c>
      <c r="R502" s="225">
        <f>Q502*H502</f>
        <v>0</v>
      </c>
      <c r="S502" s="225">
        <v>0</v>
      </c>
      <c r="T502" s="226">
        <f>S502*H502</f>
        <v>0</v>
      </c>
      <c r="U502" s="41"/>
      <c r="V502" s="41"/>
      <c r="W502" s="41"/>
      <c r="X502" s="41"/>
      <c r="Y502" s="41"/>
      <c r="Z502" s="41"/>
      <c r="AA502" s="41"/>
      <c r="AB502" s="41"/>
      <c r="AC502" s="41"/>
      <c r="AD502" s="41"/>
      <c r="AE502" s="41"/>
      <c r="AR502" s="227" t="s">
        <v>352</v>
      </c>
      <c r="AT502" s="227" t="s">
        <v>1137</v>
      </c>
      <c r="AU502" s="227" t="s">
        <v>85</v>
      </c>
      <c r="AY502" s="20" t="s">
        <v>308</v>
      </c>
      <c r="BE502" s="228">
        <f>IF(N502="základní",J502,0)</f>
        <v>0</v>
      </c>
      <c r="BF502" s="228">
        <f>IF(N502="snížená",J502,0)</f>
        <v>0</v>
      </c>
      <c r="BG502" s="228">
        <f>IF(N502="zákl. přenesená",J502,0)</f>
        <v>0</v>
      </c>
      <c r="BH502" s="228">
        <f>IF(N502="sníž. přenesená",J502,0)</f>
        <v>0</v>
      </c>
      <c r="BI502" s="228">
        <f>IF(N502="nulová",J502,0)</f>
        <v>0</v>
      </c>
      <c r="BJ502" s="20" t="s">
        <v>83</v>
      </c>
      <c r="BK502" s="228">
        <f>ROUND(I502*H502,2)</f>
        <v>0</v>
      </c>
      <c r="BL502" s="20" t="s">
        <v>315</v>
      </c>
      <c r="BM502" s="227" t="s">
        <v>3523</v>
      </c>
    </row>
    <row r="503" s="2" customFormat="1" ht="16.5" customHeight="1">
      <c r="A503" s="41"/>
      <c r="B503" s="42"/>
      <c r="C503" s="280" t="s">
        <v>754</v>
      </c>
      <c r="D503" s="280" t="s">
        <v>1137</v>
      </c>
      <c r="E503" s="281" t="s">
        <v>5213</v>
      </c>
      <c r="F503" s="282" t="s">
        <v>5214</v>
      </c>
      <c r="G503" s="283" t="s">
        <v>323</v>
      </c>
      <c r="H503" s="284">
        <v>5</v>
      </c>
      <c r="I503" s="285"/>
      <c r="J503" s="286">
        <f>ROUND(I503*H503,2)</f>
        <v>0</v>
      </c>
      <c r="K503" s="282" t="s">
        <v>314</v>
      </c>
      <c r="L503" s="287"/>
      <c r="M503" s="288" t="s">
        <v>19</v>
      </c>
      <c r="N503" s="289" t="s">
        <v>47</v>
      </c>
      <c r="O503" s="87"/>
      <c r="P503" s="225">
        <f>O503*H503</f>
        <v>0</v>
      </c>
      <c r="Q503" s="225">
        <v>0</v>
      </c>
      <c r="R503" s="225">
        <f>Q503*H503</f>
        <v>0</v>
      </c>
      <c r="S503" s="225">
        <v>0</v>
      </c>
      <c r="T503" s="226">
        <f>S503*H503</f>
        <v>0</v>
      </c>
      <c r="U503" s="41"/>
      <c r="V503" s="41"/>
      <c r="W503" s="41"/>
      <c r="X503" s="41"/>
      <c r="Y503" s="41"/>
      <c r="Z503" s="41"/>
      <c r="AA503" s="41"/>
      <c r="AB503" s="41"/>
      <c r="AC503" s="41"/>
      <c r="AD503" s="41"/>
      <c r="AE503" s="41"/>
      <c r="AR503" s="227" t="s">
        <v>352</v>
      </c>
      <c r="AT503" s="227" t="s">
        <v>1137</v>
      </c>
      <c r="AU503" s="227" t="s">
        <v>85</v>
      </c>
      <c r="AY503" s="20" t="s">
        <v>308</v>
      </c>
      <c r="BE503" s="228">
        <f>IF(N503="základní",J503,0)</f>
        <v>0</v>
      </c>
      <c r="BF503" s="228">
        <f>IF(N503="snížená",J503,0)</f>
        <v>0</v>
      </c>
      <c r="BG503" s="228">
        <f>IF(N503="zákl. přenesená",J503,0)</f>
        <v>0</v>
      </c>
      <c r="BH503" s="228">
        <f>IF(N503="sníž. přenesená",J503,0)</f>
        <v>0</v>
      </c>
      <c r="BI503" s="228">
        <f>IF(N503="nulová",J503,0)</f>
        <v>0</v>
      </c>
      <c r="BJ503" s="20" t="s">
        <v>83</v>
      </c>
      <c r="BK503" s="228">
        <f>ROUND(I503*H503,2)</f>
        <v>0</v>
      </c>
      <c r="BL503" s="20" t="s">
        <v>315</v>
      </c>
      <c r="BM503" s="227" t="s">
        <v>3535</v>
      </c>
    </row>
    <row r="504" s="12" customFormat="1" ht="22.8" customHeight="1">
      <c r="A504" s="12"/>
      <c r="B504" s="200"/>
      <c r="C504" s="201"/>
      <c r="D504" s="202" t="s">
        <v>75</v>
      </c>
      <c r="E504" s="214" t="s">
        <v>357</v>
      </c>
      <c r="F504" s="214" t="s">
        <v>542</v>
      </c>
      <c r="G504" s="201"/>
      <c r="H504" s="201"/>
      <c r="I504" s="204"/>
      <c r="J504" s="215">
        <f>BK504</f>
        <v>0</v>
      </c>
      <c r="K504" s="201"/>
      <c r="L504" s="206"/>
      <c r="M504" s="207"/>
      <c r="N504" s="208"/>
      <c r="O504" s="208"/>
      <c r="P504" s="209">
        <f>SUM(P505:P595)</f>
        <v>0</v>
      </c>
      <c r="Q504" s="208"/>
      <c r="R504" s="209">
        <f>SUM(R505:R595)</f>
        <v>0</v>
      </c>
      <c r="S504" s="208"/>
      <c r="T504" s="210">
        <f>SUM(T505:T595)</f>
        <v>0</v>
      </c>
      <c r="U504" s="12"/>
      <c r="V504" s="12"/>
      <c r="W504" s="12"/>
      <c r="X504" s="12"/>
      <c r="Y504" s="12"/>
      <c r="Z504" s="12"/>
      <c r="AA504" s="12"/>
      <c r="AB504" s="12"/>
      <c r="AC504" s="12"/>
      <c r="AD504" s="12"/>
      <c r="AE504" s="12"/>
      <c r="AR504" s="211" t="s">
        <v>83</v>
      </c>
      <c r="AT504" s="212" t="s">
        <v>75</v>
      </c>
      <c r="AU504" s="212" t="s">
        <v>83</v>
      </c>
      <c r="AY504" s="211" t="s">
        <v>308</v>
      </c>
      <c r="BK504" s="213">
        <f>SUM(BK505:BK595)</f>
        <v>0</v>
      </c>
    </row>
    <row r="505" s="2" customFormat="1" ht="16.5" customHeight="1">
      <c r="A505" s="41"/>
      <c r="B505" s="42"/>
      <c r="C505" s="216" t="s">
        <v>1414</v>
      </c>
      <c r="D505" s="216" t="s">
        <v>310</v>
      </c>
      <c r="E505" s="217" t="s">
        <v>5215</v>
      </c>
      <c r="F505" s="218" t="s">
        <v>5216</v>
      </c>
      <c r="G505" s="219" t="s">
        <v>768</v>
      </c>
      <c r="H505" s="220">
        <v>1</v>
      </c>
      <c r="I505" s="221"/>
      <c r="J505" s="222">
        <f>ROUND(I505*H505,2)</f>
        <v>0</v>
      </c>
      <c r="K505" s="218" t="s">
        <v>19</v>
      </c>
      <c r="L505" s="47"/>
      <c r="M505" s="223" t="s">
        <v>19</v>
      </c>
      <c r="N505" s="224" t="s">
        <v>47</v>
      </c>
      <c r="O505" s="87"/>
      <c r="P505" s="225">
        <f>O505*H505</f>
        <v>0</v>
      </c>
      <c r="Q505" s="225">
        <v>0</v>
      </c>
      <c r="R505" s="225">
        <f>Q505*H505</f>
        <v>0</v>
      </c>
      <c r="S505" s="225">
        <v>0</v>
      </c>
      <c r="T505" s="226">
        <f>S505*H505</f>
        <v>0</v>
      </c>
      <c r="U505" s="41"/>
      <c r="V505" s="41"/>
      <c r="W505" s="41"/>
      <c r="X505" s="41"/>
      <c r="Y505" s="41"/>
      <c r="Z505" s="41"/>
      <c r="AA505" s="41"/>
      <c r="AB505" s="41"/>
      <c r="AC505" s="41"/>
      <c r="AD505" s="41"/>
      <c r="AE505" s="41"/>
      <c r="AR505" s="227" t="s">
        <v>315</v>
      </c>
      <c r="AT505" s="227" t="s">
        <v>310</v>
      </c>
      <c r="AU505" s="227" t="s">
        <v>85</v>
      </c>
      <c r="AY505" s="20" t="s">
        <v>308</v>
      </c>
      <c r="BE505" s="228">
        <f>IF(N505="základní",J505,0)</f>
        <v>0</v>
      </c>
      <c r="BF505" s="228">
        <f>IF(N505="snížená",J505,0)</f>
        <v>0</v>
      </c>
      <c r="BG505" s="228">
        <f>IF(N505="zákl. přenesená",J505,0)</f>
        <v>0</v>
      </c>
      <c r="BH505" s="228">
        <f>IF(N505="sníž. přenesená",J505,0)</f>
        <v>0</v>
      </c>
      <c r="BI505" s="228">
        <f>IF(N505="nulová",J505,0)</f>
        <v>0</v>
      </c>
      <c r="BJ505" s="20" t="s">
        <v>83</v>
      </c>
      <c r="BK505" s="228">
        <f>ROUND(I505*H505,2)</f>
        <v>0</v>
      </c>
      <c r="BL505" s="20" t="s">
        <v>315</v>
      </c>
      <c r="BM505" s="227" t="s">
        <v>3551</v>
      </c>
    </row>
    <row r="506" s="2" customFormat="1" ht="21.75" customHeight="1">
      <c r="A506" s="41"/>
      <c r="B506" s="42"/>
      <c r="C506" s="216" t="s">
        <v>757</v>
      </c>
      <c r="D506" s="216" t="s">
        <v>310</v>
      </c>
      <c r="E506" s="217" t="s">
        <v>5217</v>
      </c>
      <c r="F506" s="218" t="s">
        <v>5218</v>
      </c>
      <c r="G506" s="219" t="s">
        <v>313</v>
      </c>
      <c r="H506" s="220">
        <v>2920</v>
      </c>
      <c r="I506" s="221"/>
      <c r="J506" s="222">
        <f>ROUND(I506*H506,2)</f>
        <v>0</v>
      </c>
      <c r="K506" s="218" t="s">
        <v>314</v>
      </c>
      <c r="L506" s="47"/>
      <c r="M506" s="223" t="s">
        <v>19</v>
      </c>
      <c r="N506" s="224" t="s">
        <v>47</v>
      </c>
      <c r="O506" s="87"/>
      <c r="P506" s="225">
        <f>O506*H506</f>
        <v>0</v>
      </c>
      <c r="Q506" s="225">
        <v>0</v>
      </c>
      <c r="R506" s="225">
        <f>Q506*H506</f>
        <v>0</v>
      </c>
      <c r="S506" s="225">
        <v>0</v>
      </c>
      <c r="T506" s="226">
        <f>S506*H506</f>
        <v>0</v>
      </c>
      <c r="U506" s="41"/>
      <c r="V506" s="41"/>
      <c r="W506" s="41"/>
      <c r="X506" s="41"/>
      <c r="Y506" s="41"/>
      <c r="Z506" s="41"/>
      <c r="AA506" s="41"/>
      <c r="AB506" s="41"/>
      <c r="AC506" s="41"/>
      <c r="AD506" s="41"/>
      <c r="AE506" s="41"/>
      <c r="AR506" s="227" t="s">
        <v>315</v>
      </c>
      <c r="AT506" s="227" t="s">
        <v>310</v>
      </c>
      <c r="AU506" s="227" t="s">
        <v>85</v>
      </c>
      <c r="AY506" s="20" t="s">
        <v>308</v>
      </c>
      <c r="BE506" s="228">
        <f>IF(N506="základní",J506,0)</f>
        <v>0</v>
      </c>
      <c r="BF506" s="228">
        <f>IF(N506="snížená",J506,0)</f>
        <v>0</v>
      </c>
      <c r="BG506" s="228">
        <f>IF(N506="zákl. přenesená",J506,0)</f>
        <v>0</v>
      </c>
      <c r="BH506" s="228">
        <f>IF(N506="sníž. přenesená",J506,0)</f>
        <v>0</v>
      </c>
      <c r="BI506" s="228">
        <f>IF(N506="nulová",J506,0)</f>
        <v>0</v>
      </c>
      <c r="BJ506" s="20" t="s">
        <v>83</v>
      </c>
      <c r="BK506" s="228">
        <f>ROUND(I506*H506,2)</f>
        <v>0</v>
      </c>
      <c r="BL506" s="20" t="s">
        <v>315</v>
      </c>
      <c r="BM506" s="227" t="s">
        <v>3562</v>
      </c>
    </row>
    <row r="507" s="2" customFormat="1">
      <c r="A507" s="41"/>
      <c r="B507" s="42"/>
      <c r="C507" s="43"/>
      <c r="D507" s="229" t="s">
        <v>317</v>
      </c>
      <c r="E507" s="43"/>
      <c r="F507" s="230" t="s">
        <v>5219</v>
      </c>
      <c r="G507" s="43"/>
      <c r="H507" s="43"/>
      <c r="I507" s="231"/>
      <c r="J507" s="43"/>
      <c r="K507" s="43"/>
      <c r="L507" s="47"/>
      <c r="M507" s="232"/>
      <c r="N507" s="233"/>
      <c r="O507" s="87"/>
      <c r="P507" s="87"/>
      <c r="Q507" s="87"/>
      <c r="R507" s="87"/>
      <c r="S507" s="87"/>
      <c r="T507" s="88"/>
      <c r="U507" s="41"/>
      <c r="V507" s="41"/>
      <c r="W507" s="41"/>
      <c r="X507" s="41"/>
      <c r="Y507" s="41"/>
      <c r="Z507" s="41"/>
      <c r="AA507" s="41"/>
      <c r="AB507" s="41"/>
      <c r="AC507" s="41"/>
      <c r="AD507" s="41"/>
      <c r="AE507" s="41"/>
      <c r="AT507" s="20" t="s">
        <v>317</v>
      </c>
      <c r="AU507" s="20" t="s">
        <v>85</v>
      </c>
    </row>
    <row r="508" s="2" customFormat="1" ht="16.5" customHeight="1">
      <c r="A508" s="41"/>
      <c r="B508" s="42"/>
      <c r="C508" s="216" t="s">
        <v>1425</v>
      </c>
      <c r="D508" s="216" t="s">
        <v>310</v>
      </c>
      <c r="E508" s="217" t="s">
        <v>5220</v>
      </c>
      <c r="F508" s="218" t="s">
        <v>5221</v>
      </c>
      <c r="G508" s="219" t="s">
        <v>313</v>
      </c>
      <c r="H508" s="220">
        <v>1000</v>
      </c>
      <c r="I508" s="221"/>
      <c r="J508" s="222">
        <f>ROUND(I508*H508,2)</f>
        <v>0</v>
      </c>
      <c r="K508" s="218" t="s">
        <v>314</v>
      </c>
      <c r="L508" s="47"/>
      <c r="M508" s="223" t="s">
        <v>19</v>
      </c>
      <c r="N508" s="224" t="s">
        <v>47</v>
      </c>
      <c r="O508" s="87"/>
      <c r="P508" s="225">
        <f>O508*H508</f>
        <v>0</v>
      </c>
      <c r="Q508" s="225">
        <v>0</v>
      </c>
      <c r="R508" s="225">
        <f>Q508*H508</f>
        <v>0</v>
      </c>
      <c r="S508" s="225">
        <v>0</v>
      </c>
      <c r="T508" s="226">
        <f>S508*H508</f>
        <v>0</v>
      </c>
      <c r="U508" s="41"/>
      <c r="V508" s="41"/>
      <c r="W508" s="41"/>
      <c r="X508" s="41"/>
      <c r="Y508" s="41"/>
      <c r="Z508" s="41"/>
      <c r="AA508" s="41"/>
      <c r="AB508" s="41"/>
      <c r="AC508" s="41"/>
      <c r="AD508" s="41"/>
      <c r="AE508" s="41"/>
      <c r="AR508" s="227" t="s">
        <v>315</v>
      </c>
      <c r="AT508" s="227" t="s">
        <v>310</v>
      </c>
      <c r="AU508" s="227" t="s">
        <v>85</v>
      </c>
      <c r="AY508" s="20" t="s">
        <v>308</v>
      </c>
      <c r="BE508" s="228">
        <f>IF(N508="základní",J508,0)</f>
        <v>0</v>
      </c>
      <c r="BF508" s="228">
        <f>IF(N508="snížená",J508,0)</f>
        <v>0</v>
      </c>
      <c r="BG508" s="228">
        <f>IF(N508="zákl. přenesená",J508,0)</f>
        <v>0</v>
      </c>
      <c r="BH508" s="228">
        <f>IF(N508="sníž. přenesená",J508,0)</f>
        <v>0</v>
      </c>
      <c r="BI508" s="228">
        <f>IF(N508="nulová",J508,0)</f>
        <v>0</v>
      </c>
      <c r="BJ508" s="20" t="s">
        <v>83</v>
      </c>
      <c r="BK508" s="228">
        <f>ROUND(I508*H508,2)</f>
        <v>0</v>
      </c>
      <c r="BL508" s="20" t="s">
        <v>315</v>
      </c>
      <c r="BM508" s="227" t="s">
        <v>3573</v>
      </c>
    </row>
    <row r="509" s="2" customFormat="1">
      <c r="A509" s="41"/>
      <c r="B509" s="42"/>
      <c r="C509" s="43"/>
      <c r="D509" s="229" t="s">
        <v>317</v>
      </c>
      <c r="E509" s="43"/>
      <c r="F509" s="230" t="s">
        <v>5222</v>
      </c>
      <c r="G509" s="43"/>
      <c r="H509" s="43"/>
      <c r="I509" s="231"/>
      <c r="J509" s="43"/>
      <c r="K509" s="43"/>
      <c r="L509" s="47"/>
      <c r="M509" s="232"/>
      <c r="N509" s="233"/>
      <c r="O509" s="87"/>
      <c r="P509" s="87"/>
      <c r="Q509" s="87"/>
      <c r="R509" s="87"/>
      <c r="S509" s="87"/>
      <c r="T509" s="88"/>
      <c r="U509" s="41"/>
      <c r="V509" s="41"/>
      <c r="W509" s="41"/>
      <c r="X509" s="41"/>
      <c r="Y509" s="41"/>
      <c r="Z509" s="41"/>
      <c r="AA509" s="41"/>
      <c r="AB509" s="41"/>
      <c r="AC509" s="41"/>
      <c r="AD509" s="41"/>
      <c r="AE509" s="41"/>
      <c r="AT509" s="20" t="s">
        <v>317</v>
      </c>
      <c r="AU509" s="20" t="s">
        <v>85</v>
      </c>
    </row>
    <row r="510" s="14" customFormat="1">
      <c r="A510" s="14"/>
      <c r="B510" s="249"/>
      <c r="C510" s="250"/>
      <c r="D510" s="236" t="s">
        <v>319</v>
      </c>
      <c r="E510" s="251" t="s">
        <v>19</v>
      </c>
      <c r="F510" s="252" t="s">
        <v>679</v>
      </c>
      <c r="G510" s="250"/>
      <c r="H510" s="251" t="s">
        <v>19</v>
      </c>
      <c r="I510" s="253"/>
      <c r="J510" s="250"/>
      <c r="K510" s="250"/>
      <c r="L510" s="254"/>
      <c r="M510" s="255"/>
      <c r="N510" s="256"/>
      <c r="O510" s="256"/>
      <c r="P510" s="256"/>
      <c r="Q510" s="256"/>
      <c r="R510" s="256"/>
      <c r="S510" s="256"/>
      <c r="T510" s="257"/>
      <c r="U510" s="14"/>
      <c r="V510" s="14"/>
      <c r="W510" s="14"/>
      <c r="X510" s="14"/>
      <c r="Y510" s="14"/>
      <c r="Z510" s="14"/>
      <c r="AA510" s="14"/>
      <c r="AB510" s="14"/>
      <c r="AC510" s="14"/>
      <c r="AD510" s="14"/>
      <c r="AE510" s="14"/>
      <c r="AT510" s="258" t="s">
        <v>319</v>
      </c>
      <c r="AU510" s="258" t="s">
        <v>85</v>
      </c>
      <c r="AV510" s="14" t="s">
        <v>83</v>
      </c>
      <c r="AW510" s="14" t="s">
        <v>37</v>
      </c>
      <c r="AX510" s="14" t="s">
        <v>76</v>
      </c>
      <c r="AY510" s="258" t="s">
        <v>308</v>
      </c>
    </row>
    <row r="511" s="13" customFormat="1">
      <c r="A511" s="13"/>
      <c r="B511" s="234"/>
      <c r="C511" s="235"/>
      <c r="D511" s="236" t="s">
        <v>319</v>
      </c>
      <c r="E511" s="237" t="s">
        <v>19</v>
      </c>
      <c r="F511" s="238" t="s">
        <v>5223</v>
      </c>
      <c r="G511" s="235"/>
      <c r="H511" s="239">
        <v>1000</v>
      </c>
      <c r="I511" s="240"/>
      <c r="J511" s="235"/>
      <c r="K511" s="235"/>
      <c r="L511" s="241"/>
      <c r="M511" s="242"/>
      <c r="N511" s="243"/>
      <c r="O511" s="243"/>
      <c r="P511" s="243"/>
      <c r="Q511" s="243"/>
      <c r="R511" s="243"/>
      <c r="S511" s="243"/>
      <c r="T511" s="244"/>
      <c r="U511" s="13"/>
      <c r="V511" s="13"/>
      <c r="W511" s="13"/>
      <c r="X511" s="13"/>
      <c r="Y511" s="13"/>
      <c r="Z511" s="13"/>
      <c r="AA511" s="13"/>
      <c r="AB511" s="13"/>
      <c r="AC511" s="13"/>
      <c r="AD511" s="13"/>
      <c r="AE511" s="13"/>
      <c r="AT511" s="245" t="s">
        <v>319</v>
      </c>
      <c r="AU511" s="245" t="s">
        <v>85</v>
      </c>
      <c r="AV511" s="13" t="s">
        <v>85</v>
      </c>
      <c r="AW511" s="13" t="s">
        <v>37</v>
      </c>
      <c r="AX511" s="13" t="s">
        <v>76</v>
      </c>
      <c r="AY511" s="245" t="s">
        <v>308</v>
      </c>
    </row>
    <row r="512" s="15" customFormat="1">
      <c r="A512" s="15"/>
      <c r="B512" s="259"/>
      <c r="C512" s="260"/>
      <c r="D512" s="236" t="s">
        <v>319</v>
      </c>
      <c r="E512" s="261" t="s">
        <v>19</v>
      </c>
      <c r="F512" s="262" t="s">
        <v>448</v>
      </c>
      <c r="G512" s="260"/>
      <c r="H512" s="263">
        <v>1000</v>
      </c>
      <c r="I512" s="264"/>
      <c r="J512" s="260"/>
      <c r="K512" s="260"/>
      <c r="L512" s="265"/>
      <c r="M512" s="266"/>
      <c r="N512" s="267"/>
      <c r="O512" s="267"/>
      <c r="P512" s="267"/>
      <c r="Q512" s="267"/>
      <c r="R512" s="267"/>
      <c r="S512" s="267"/>
      <c r="T512" s="268"/>
      <c r="U512" s="15"/>
      <c r="V512" s="15"/>
      <c r="W512" s="15"/>
      <c r="X512" s="15"/>
      <c r="Y512" s="15"/>
      <c r="Z512" s="15"/>
      <c r="AA512" s="15"/>
      <c r="AB512" s="15"/>
      <c r="AC512" s="15"/>
      <c r="AD512" s="15"/>
      <c r="AE512" s="15"/>
      <c r="AT512" s="269" t="s">
        <v>319</v>
      </c>
      <c r="AU512" s="269" t="s">
        <v>85</v>
      </c>
      <c r="AV512" s="15" t="s">
        <v>315</v>
      </c>
      <c r="AW512" s="15" t="s">
        <v>37</v>
      </c>
      <c r="AX512" s="15" t="s">
        <v>83</v>
      </c>
      <c r="AY512" s="269" t="s">
        <v>308</v>
      </c>
    </row>
    <row r="513" s="2" customFormat="1" ht="16.5" customHeight="1">
      <c r="A513" s="41"/>
      <c r="B513" s="42"/>
      <c r="C513" s="216" t="s">
        <v>760</v>
      </c>
      <c r="D513" s="216" t="s">
        <v>310</v>
      </c>
      <c r="E513" s="217" t="s">
        <v>5224</v>
      </c>
      <c r="F513" s="218" t="s">
        <v>5225</v>
      </c>
      <c r="G513" s="219" t="s">
        <v>323</v>
      </c>
      <c r="H513" s="220">
        <v>5</v>
      </c>
      <c r="I513" s="221"/>
      <c r="J513" s="222">
        <f>ROUND(I513*H513,2)</f>
        <v>0</v>
      </c>
      <c r="K513" s="218" t="s">
        <v>314</v>
      </c>
      <c r="L513" s="47"/>
      <c r="M513" s="223" t="s">
        <v>19</v>
      </c>
      <c r="N513" s="224" t="s">
        <v>47</v>
      </c>
      <c r="O513" s="87"/>
      <c r="P513" s="225">
        <f>O513*H513</f>
        <v>0</v>
      </c>
      <c r="Q513" s="225">
        <v>0</v>
      </c>
      <c r="R513" s="225">
        <f>Q513*H513</f>
        <v>0</v>
      </c>
      <c r="S513" s="225">
        <v>0</v>
      </c>
      <c r="T513" s="226">
        <f>S513*H513</f>
        <v>0</v>
      </c>
      <c r="U513" s="41"/>
      <c r="V513" s="41"/>
      <c r="W513" s="41"/>
      <c r="X513" s="41"/>
      <c r="Y513" s="41"/>
      <c r="Z513" s="41"/>
      <c r="AA513" s="41"/>
      <c r="AB513" s="41"/>
      <c r="AC513" s="41"/>
      <c r="AD513" s="41"/>
      <c r="AE513" s="41"/>
      <c r="AR513" s="227" t="s">
        <v>315</v>
      </c>
      <c r="AT513" s="227" t="s">
        <v>310</v>
      </c>
      <c r="AU513" s="227" t="s">
        <v>85</v>
      </c>
      <c r="AY513" s="20" t="s">
        <v>308</v>
      </c>
      <c r="BE513" s="228">
        <f>IF(N513="základní",J513,0)</f>
        <v>0</v>
      </c>
      <c r="BF513" s="228">
        <f>IF(N513="snížená",J513,0)</f>
        <v>0</v>
      </c>
      <c r="BG513" s="228">
        <f>IF(N513="zákl. přenesená",J513,0)</f>
        <v>0</v>
      </c>
      <c r="BH513" s="228">
        <f>IF(N513="sníž. přenesená",J513,0)</f>
        <v>0</v>
      </c>
      <c r="BI513" s="228">
        <f>IF(N513="nulová",J513,0)</f>
        <v>0</v>
      </c>
      <c r="BJ513" s="20" t="s">
        <v>83</v>
      </c>
      <c r="BK513" s="228">
        <f>ROUND(I513*H513,2)</f>
        <v>0</v>
      </c>
      <c r="BL513" s="20" t="s">
        <v>315</v>
      </c>
      <c r="BM513" s="227" t="s">
        <v>3584</v>
      </c>
    </row>
    <row r="514" s="2" customFormat="1">
      <c r="A514" s="41"/>
      <c r="B514" s="42"/>
      <c r="C514" s="43"/>
      <c r="D514" s="229" t="s">
        <v>317</v>
      </c>
      <c r="E514" s="43"/>
      <c r="F514" s="230" t="s">
        <v>5226</v>
      </c>
      <c r="G514" s="43"/>
      <c r="H514" s="43"/>
      <c r="I514" s="231"/>
      <c r="J514" s="43"/>
      <c r="K514" s="43"/>
      <c r="L514" s="47"/>
      <c r="M514" s="232"/>
      <c r="N514" s="233"/>
      <c r="O514" s="87"/>
      <c r="P514" s="87"/>
      <c r="Q514" s="87"/>
      <c r="R514" s="87"/>
      <c r="S514" s="87"/>
      <c r="T514" s="88"/>
      <c r="U514" s="41"/>
      <c r="V514" s="41"/>
      <c r="W514" s="41"/>
      <c r="X514" s="41"/>
      <c r="Y514" s="41"/>
      <c r="Z514" s="41"/>
      <c r="AA514" s="41"/>
      <c r="AB514" s="41"/>
      <c r="AC514" s="41"/>
      <c r="AD514" s="41"/>
      <c r="AE514" s="41"/>
      <c r="AT514" s="20" t="s">
        <v>317</v>
      </c>
      <c r="AU514" s="20" t="s">
        <v>85</v>
      </c>
    </row>
    <row r="515" s="14" customFormat="1">
      <c r="A515" s="14"/>
      <c r="B515" s="249"/>
      <c r="C515" s="250"/>
      <c r="D515" s="236" t="s">
        <v>319</v>
      </c>
      <c r="E515" s="251" t="s">
        <v>19</v>
      </c>
      <c r="F515" s="252" t="s">
        <v>5227</v>
      </c>
      <c r="G515" s="250"/>
      <c r="H515" s="251" t="s">
        <v>19</v>
      </c>
      <c r="I515" s="253"/>
      <c r="J515" s="250"/>
      <c r="K515" s="250"/>
      <c r="L515" s="254"/>
      <c r="M515" s="255"/>
      <c r="N515" s="256"/>
      <c r="O515" s="256"/>
      <c r="P515" s="256"/>
      <c r="Q515" s="256"/>
      <c r="R515" s="256"/>
      <c r="S515" s="256"/>
      <c r="T515" s="257"/>
      <c r="U515" s="14"/>
      <c r="V515" s="14"/>
      <c r="W515" s="14"/>
      <c r="X515" s="14"/>
      <c r="Y515" s="14"/>
      <c r="Z515" s="14"/>
      <c r="AA515" s="14"/>
      <c r="AB515" s="14"/>
      <c r="AC515" s="14"/>
      <c r="AD515" s="14"/>
      <c r="AE515" s="14"/>
      <c r="AT515" s="258" t="s">
        <v>319</v>
      </c>
      <c r="AU515" s="258" t="s">
        <v>85</v>
      </c>
      <c r="AV515" s="14" t="s">
        <v>83</v>
      </c>
      <c r="AW515" s="14" t="s">
        <v>37</v>
      </c>
      <c r="AX515" s="14" t="s">
        <v>76</v>
      </c>
      <c r="AY515" s="258" t="s">
        <v>308</v>
      </c>
    </row>
    <row r="516" s="13" customFormat="1">
      <c r="A516" s="13"/>
      <c r="B516" s="234"/>
      <c r="C516" s="235"/>
      <c r="D516" s="236" t="s">
        <v>319</v>
      </c>
      <c r="E516" s="237" t="s">
        <v>19</v>
      </c>
      <c r="F516" s="238" t="s">
        <v>336</v>
      </c>
      <c r="G516" s="235"/>
      <c r="H516" s="239">
        <v>5</v>
      </c>
      <c r="I516" s="240"/>
      <c r="J516" s="235"/>
      <c r="K516" s="235"/>
      <c r="L516" s="241"/>
      <c r="M516" s="242"/>
      <c r="N516" s="243"/>
      <c r="O516" s="243"/>
      <c r="P516" s="243"/>
      <c r="Q516" s="243"/>
      <c r="R516" s="243"/>
      <c r="S516" s="243"/>
      <c r="T516" s="244"/>
      <c r="U516" s="13"/>
      <c r="V516" s="13"/>
      <c r="W516" s="13"/>
      <c r="X516" s="13"/>
      <c r="Y516" s="13"/>
      <c r="Z516" s="13"/>
      <c r="AA516" s="13"/>
      <c r="AB516" s="13"/>
      <c r="AC516" s="13"/>
      <c r="AD516" s="13"/>
      <c r="AE516" s="13"/>
      <c r="AT516" s="245" t="s">
        <v>319</v>
      </c>
      <c r="AU516" s="245" t="s">
        <v>85</v>
      </c>
      <c r="AV516" s="13" t="s">
        <v>85</v>
      </c>
      <c r="AW516" s="13" t="s">
        <v>37</v>
      </c>
      <c r="AX516" s="13" t="s">
        <v>76</v>
      </c>
      <c r="AY516" s="245" t="s">
        <v>308</v>
      </c>
    </row>
    <row r="517" s="15" customFormat="1">
      <c r="A517" s="15"/>
      <c r="B517" s="259"/>
      <c r="C517" s="260"/>
      <c r="D517" s="236" t="s">
        <v>319</v>
      </c>
      <c r="E517" s="261" t="s">
        <v>19</v>
      </c>
      <c r="F517" s="262" t="s">
        <v>448</v>
      </c>
      <c r="G517" s="260"/>
      <c r="H517" s="263">
        <v>5</v>
      </c>
      <c r="I517" s="264"/>
      <c r="J517" s="260"/>
      <c r="K517" s="260"/>
      <c r="L517" s="265"/>
      <c r="M517" s="266"/>
      <c r="N517" s="267"/>
      <c r="O517" s="267"/>
      <c r="P517" s="267"/>
      <c r="Q517" s="267"/>
      <c r="R517" s="267"/>
      <c r="S517" s="267"/>
      <c r="T517" s="268"/>
      <c r="U517" s="15"/>
      <c r="V517" s="15"/>
      <c r="W517" s="15"/>
      <c r="X517" s="15"/>
      <c r="Y517" s="15"/>
      <c r="Z517" s="15"/>
      <c r="AA517" s="15"/>
      <c r="AB517" s="15"/>
      <c r="AC517" s="15"/>
      <c r="AD517" s="15"/>
      <c r="AE517" s="15"/>
      <c r="AT517" s="269" t="s">
        <v>319</v>
      </c>
      <c r="AU517" s="269" t="s">
        <v>85</v>
      </c>
      <c r="AV517" s="15" t="s">
        <v>315</v>
      </c>
      <c r="AW517" s="15" t="s">
        <v>37</v>
      </c>
      <c r="AX517" s="15" t="s">
        <v>83</v>
      </c>
      <c r="AY517" s="269" t="s">
        <v>308</v>
      </c>
    </row>
    <row r="518" s="2" customFormat="1" ht="16.5" customHeight="1">
      <c r="A518" s="41"/>
      <c r="B518" s="42"/>
      <c r="C518" s="280" t="s">
        <v>1434</v>
      </c>
      <c r="D518" s="280" t="s">
        <v>1137</v>
      </c>
      <c r="E518" s="281" t="s">
        <v>5228</v>
      </c>
      <c r="F518" s="282" t="s">
        <v>5229</v>
      </c>
      <c r="G518" s="283" t="s">
        <v>323</v>
      </c>
      <c r="H518" s="284">
        <v>5</v>
      </c>
      <c r="I518" s="285"/>
      <c r="J518" s="286">
        <f>ROUND(I518*H518,2)</f>
        <v>0</v>
      </c>
      <c r="K518" s="282" t="s">
        <v>19</v>
      </c>
      <c r="L518" s="287"/>
      <c r="M518" s="288" t="s">
        <v>19</v>
      </c>
      <c r="N518" s="289" t="s">
        <v>47</v>
      </c>
      <c r="O518" s="87"/>
      <c r="P518" s="225">
        <f>O518*H518</f>
        <v>0</v>
      </c>
      <c r="Q518" s="225">
        <v>0</v>
      </c>
      <c r="R518" s="225">
        <f>Q518*H518</f>
        <v>0</v>
      </c>
      <c r="S518" s="225">
        <v>0</v>
      </c>
      <c r="T518" s="226">
        <f>S518*H518</f>
        <v>0</v>
      </c>
      <c r="U518" s="41"/>
      <c r="V518" s="41"/>
      <c r="W518" s="41"/>
      <c r="X518" s="41"/>
      <c r="Y518" s="41"/>
      <c r="Z518" s="41"/>
      <c r="AA518" s="41"/>
      <c r="AB518" s="41"/>
      <c r="AC518" s="41"/>
      <c r="AD518" s="41"/>
      <c r="AE518" s="41"/>
      <c r="AR518" s="227" t="s">
        <v>352</v>
      </c>
      <c r="AT518" s="227" t="s">
        <v>1137</v>
      </c>
      <c r="AU518" s="227" t="s">
        <v>85</v>
      </c>
      <c r="AY518" s="20" t="s">
        <v>308</v>
      </c>
      <c r="BE518" s="228">
        <f>IF(N518="základní",J518,0)</f>
        <v>0</v>
      </c>
      <c r="BF518" s="228">
        <f>IF(N518="snížená",J518,0)</f>
        <v>0</v>
      </c>
      <c r="BG518" s="228">
        <f>IF(N518="zákl. přenesená",J518,0)</f>
        <v>0</v>
      </c>
      <c r="BH518" s="228">
        <f>IF(N518="sníž. přenesená",J518,0)</f>
        <v>0</v>
      </c>
      <c r="BI518" s="228">
        <f>IF(N518="nulová",J518,0)</f>
        <v>0</v>
      </c>
      <c r="BJ518" s="20" t="s">
        <v>83</v>
      </c>
      <c r="BK518" s="228">
        <f>ROUND(I518*H518,2)</f>
        <v>0</v>
      </c>
      <c r="BL518" s="20" t="s">
        <v>315</v>
      </c>
      <c r="BM518" s="227" t="s">
        <v>3594</v>
      </c>
    </row>
    <row r="519" s="2" customFormat="1" ht="16.5" customHeight="1">
      <c r="A519" s="41"/>
      <c r="B519" s="42"/>
      <c r="C519" s="216" t="s">
        <v>761</v>
      </c>
      <c r="D519" s="216" t="s">
        <v>310</v>
      </c>
      <c r="E519" s="217" t="s">
        <v>5230</v>
      </c>
      <c r="F519" s="218" t="s">
        <v>5231</v>
      </c>
      <c r="G519" s="219" t="s">
        <v>313</v>
      </c>
      <c r="H519" s="220">
        <v>1441.6980000000001</v>
      </c>
      <c r="I519" s="221"/>
      <c r="J519" s="222">
        <f>ROUND(I519*H519,2)</f>
        <v>0</v>
      </c>
      <c r="K519" s="218" t="s">
        <v>314</v>
      </c>
      <c r="L519" s="47"/>
      <c r="M519" s="223" t="s">
        <v>19</v>
      </c>
      <c r="N519" s="224" t="s">
        <v>47</v>
      </c>
      <c r="O519" s="87"/>
      <c r="P519" s="225">
        <f>O519*H519</f>
        <v>0</v>
      </c>
      <c r="Q519" s="225">
        <v>0</v>
      </c>
      <c r="R519" s="225">
        <f>Q519*H519</f>
        <v>0</v>
      </c>
      <c r="S519" s="225">
        <v>0</v>
      </c>
      <c r="T519" s="226">
        <f>S519*H519</f>
        <v>0</v>
      </c>
      <c r="U519" s="41"/>
      <c r="V519" s="41"/>
      <c r="W519" s="41"/>
      <c r="X519" s="41"/>
      <c r="Y519" s="41"/>
      <c r="Z519" s="41"/>
      <c r="AA519" s="41"/>
      <c r="AB519" s="41"/>
      <c r="AC519" s="41"/>
      <c r="AD519" s="41"/>
      <c r="AE519" s="41"/>
      <c r="AR519" s="227" t="s">
        <v>315</v>
      </c>
      <c r="AT519" s="227" t="s">
        <v>310</v>
      </c>
      <c r="AU519" s="227" t="s">
        <v>85</v>
      </c>
      <c r="AY519" s="20" t="s">
        <v>308</v>
      </c>
      <c r="BE519" s="228">
        <f>IF(N519="základní",J519,0)</f>
        <v>0</v>
      </c>
      <c r="BF519" s="228">
        <f>IF(N519="snížená",J519,0)</f>
        <v>0</v>
      </c>
      <c r="BG519" s="228">
        <f>IF(N519="zákl. přenesená",J519,0)</f>
        <v>0</v>
      </c>
      <c r="BH519" s="228">
        <f>IF(N519="sníž. přenesená",J519,0)</f>
        <v>0</v>
      </c>
      <c r="BI519" s="228">
        <f>IF(N519="nulová",J519,0)</f>
        <v>0</v>
      </c>
      <c r="BJ519" s="20" t="s">
        <v>83</v>
      </c>
      <c r="BK519" s="228">
        <f>ROUND(I519*H519,2)</f>
        <v>0</v>
      </c>
      <c r="BL519" s="20" t="s">
        <v>315</v>
      </c>
      <c r="BM519" s="227" t="s">
        <v>3603</v>
      </c>
    </row>
    <row r="520" s="2" customFormat="1">
      <c r="A520" s="41"/>
      <c r="B520" s="42"/>
      <c r="C520" s="43"/>
      <c r="D520" s="229" t="s">
        <v>317</v>
      </c>
      <c r="E520" s="43"/>
      <c r="F520" s="230" t="s">
        <v>5232</v>
      </c>
      <c r="G520" s="43"/>
      <c r="H520" s="43"/>
      <c r="I520" s="231"/>
      <c r="J520" s="43"/>
      <c r="K520" s="43"/>
      <c r="L520" s="47"/>
      <c r="M520" s="232"/>
      <c r="N520" s="233"/>
      <c r="O520" s="87"/>
      <c r="P520" s="87"/>
      <c r="Q520" s="87"/>
      <c r="R520" s="87"/>
      <c r="S520" s="87"/>
      <c r="T520" s="88"/>
      <c r="U520" s="41"/>
      <c r="V520" s="41"/>
      <c r="W520" s="41"/>
      <c r="X520" s="41"/>
      <c r="Y520" s="41"/>
      <c r="Z520" s="41"/>
      <c r="AA520" s="41"/>
      <c r="AB520" s="41"/>
      <c r="AC520" s="41"/>
      <c r="AD520" s="41"/>
      <c r="AE520" s="41"/>
      <c r="AT520" s="20" t="s">
        <v>317</v>
      </c>
      <c r="AU520" s="20" t="s">
        <v>85</v>
      </c>
    </row>
    <row r="521" s="14" customFormat="1">
      <c r="A521" s="14"/>
      <c r="B521" s="249"/>
      <c r="C521" s="250"/>
      <c r="D521" s="236" t="s">
        <v>319</v>
      </c>
      <c r="E521" s="251" t="s">
        <v>19</v>
      </c>
      <c r="F521" s="252" t="s">
        <v>4902</v>
      </c>
      <c r="G521" s="250"/>
      <c r="H521" s="251" t="s">
        <v>19</v>
      </c>
      <c r="I521" s="253"/>
      <c r="J521" s="250"/>
      <c r="K521" s="250"/>
      <c r="L521" s="254"/>
      <c r="M521" s="255"/>
      <c r="N521" s="256"/>
      <c r="O521" s="256"/>
      <c r="P521" s="256"/>
      <c r="Q521" s="256"/>
      <c r="R521" s="256"/>
      <c r="S521" s="256"/>
      <c r="T521" s="257"/>
      <c r="U521" s="14"/>
      <c r="V521" s="14"/>
      <c r="W521" s="14"/>
      <c r="X521" s="14"/>
      <c r="Y521" s="14"/>
      <c r="Z521" s="14"/>
      <c r="AA521" s="14"/>
      <c r="AB521" s="14"/>
      <c r="AC521" s="14"/>
      <c r="AD521" s="14"/>
      <c r="AE521" s="14"/>
      <c r="AT521" s="258" t="s">
        <v>319</v>
      </c>
      <c r="AU521" s="258" t="s">
        <v>85</v>
      </c>
      <c r="AV521" s="14" t="s">
        <v>83</v>
      </c>
      <c r="AW521" s="14" t="s">
        <v>37</v>
      </c>
      <c r="AX521" s="14" t="s">
        <v>76</v>
      </c>
      <c r="AY521" s="258" t="s">
        <v>308</v>
      </c>
    </row>
    <row r="522" s="14" customFormat="1">
      <c r="A522" s="14"/>
      <c r="B522" s="249"/>
      <c r="C522" s="250"/>
      <c r="D522" s="236" t="s">
        <v>319</v>
      </c>
      <c r="E522" s="251" t="s">
        <v>19</v>
      </c>
      <c r="F522" s="252" t="s">
        <v>5233</v>
      </c>
      <c r="G522" s="250"/>
      <c r="H522" s="251" t="s">
        <v>19</v>
      </c>
      <c r="I522" s="253"/>
      <c r="J522" s="250"/>
      <c r="K522" s="250"/>
      <c r="L522" s="254"/>
      <c r="M522" s="255"/>
      <c r="N522" s="256"/>
      <c r="O522" s="256"/>
      <c r="P522" s="256"/>
      <c r="Q522" s="256"/>
      <c r="R522" s="256"/>
      <c r="S522" s="256"/>
      <c r="T522" s="257"/>
      <c r="U522" s="14"/>
      <c r="V522" s="14"/>
      <c r="W522" s="14"/>
      <c r="X522" s="14"/>
      <c r="Y522" s="14"/>
      <c r="Z522" s="14"/>
      <c r="AA522" s="14"/>
      <c r="AB522" s="14"/>
      <c r="AC522" s="14"/>
      <c r="AD522" s="14"/>
      <c r="AE522" s="14"/>
      <c r="AT522" s="258" t="s">
        <v>319</v>
      </c>
      <c r="AU522" s="258" t="s">
        <v>85</v>
      </c>
      <c r="AV522" s="14" t="s">
        <v>83</v>
      </c>
      <c r="AW522" s="14" t="s">
        <v>37</v>
      </c>
      <c r="AX522" s="14" t="s">
        <v>76</v>
      </c>
      <c r="AY522" s="258" t="s">
        <v>308</v>
      </c>
    </row>
    <row r="523" s="13" customFormat="1">
      <c r="A523" s="13"/>
      <c r="B523" s="234"/>
      <c r="C523" s="235"/>
      <c r="D523" s="236" t="s">
        <v>319</v>
      </c>
      <c r="E523" s="237" t="s">
        <v>19</v>
      </c>
      <c r="F523" s="238" t="s">
        <v>5234</v>
      </c>
      <c r="G523" s="235"/>
      <c r="H523" s="239">
        <v>1057.05</v>
      </c>
      <c r="I523" s="240"/>
      <c r="J523" s="235"/>
      <c r="K523" s="235"/>
      <c r="L523" s="241"/>
      <c r="M523" s="242"/>
      <c r="N523" s="243"/>
      <c r="O523" s="243"/>
      <c r="P523" s="243"/>
      <c r="Q523" s="243"/>
      <c r="R523" s="243"/>
      <c r="S523" s="243"/>
      <c r="T523" s="244"/>
      <c r="U523" s="13"/>
      <c r="V523" s="13"/>
      <c r="W523" s="13"/>
      <c r="X523" s="13"/>
      <c r="Y523" s="13"/>
      <c r="Z523" s="13"/>
      <c r="AA523" s="13"/>
      <c r="AB523" s="13"/>
      <c r="AC523" s="13"/>
      <c r="AD523" s="13"/>
      <c r="AE523" s="13"/>
      <c r="AT523" s="245" t="s">
        <v>319</v>
      </c>
      <c r="AU523" s="245" t="s">
        <v>85</v>
      </c>
      <c r="AV523" s="13" t="s">
        <v>85</v>
      </c>
      <c r="AW523" s="13" t="s">
        <v>37</v>
      </c>
      <c r="AX523" s="13" t="s">
        <v>76</v>
      </c>
      <c r="AY523" s="245" t="s">
        <v>308</v>
      </c>
    </row>
    <row r="524" s="14" customFormat="1">
      <c r="A524" s="14"/>
      <c r="B524" s="249"/>
      <c r="C524" s="250"/>
      <c r="D524" s="236" t="s">
        <v>319</v>
      </c>
      <c r="E524" s="251" t="s">
        <v>19</v>
      </c>
      <c r="F524" s="252" t="s">
        <v>5235</v>
      </c>
      <c r="G524" s="250"/>
      <c r="H524" s="251" t="s">
        <v>19</v>
      </c>
      <c r="I524" s="253"/>
      <c r="J524" s="250"/>
      <c r="K524" s="250"/>
      <c r="L524" s="254"/>
      <c r="M524" s="255"/>
      <c r="N524" s="256"/>
      <c r="O524" s="256"/>
      <c r="P524" s="256"/>
      <c r="Q524" s="256"/>
      <c r="R524" s="256"/>
      <c r="S524" s="256"/>
      <c r="T524" s="257"/>
      <c r="U524" s="14"/>
      <c r="V524" s="14"/>
      <c r="W524" s="14"/>
      <c r="X524" s="14"/>
      <c r="Y524" s="14"/>
      <c r="Z524" s="14"/>
      <c r="AA524" s="14"/>
      <c r="AB524" s="14"/>
      <c r="AC524" s="14"/>
      <c r="AD524" s="14"/>
      <c r="AE524" s="14"/>
      <c r="AT524" s="258" t="s">
        <v>319</v>
      </c>
      <c r="AU524" s="258" t="s">
        <v>85</v>
      </c>
      <c r="AV524" s="14" t="s">
        <v>83</v>
      </c>
      <c r="AW524" s="14" t="s">
        <v>37</v>
      </c>
      <c r="AX524" s="14" t="s">
        <v>76</v>
      </c>
      <c r="AY524" s="258" t="s">
        <v>308</v>
      </c>
    </row>
    <row r="525" s="13" customFormat="1">
      <c r="A525" s="13"/>
      <c r="B525" s="234"/>
      <c r="C525" s="235"/>
      <c r="D525" s="236" t="s">
        <v>319</v>
      </c>
      <c r="E525" s="237" t="s">
        <v>19</v>
      </c>
      <c r="F525" s="238" t="s">
        <v>5236</v>
      </c>
      <c r="G525" s="235"/>
      <c r="H525" s="239">
        <v>384.64800000000002</v>
      </c>
      <c r="I525" s="240"/>
      <c r="J525" s="235"/>
      <c r="K525" s="235"/>
      <c r="L525" s="241"/>
      <c r="M525" s="242"/>
      <c r="N525" s="243"/>
      <c r="O525" s="243"/>
      <c r="P525" s="243"/>
      <c r="Q525" s="243"/>
      <c r="R525" s="243"/>
      <c r="S525" s="243"/>
      <c r="T525" s="244"/>
      <c r="U525" s="13"/>
      <c r="V525" s="13"/>
      <c r="W525" s="13"/>
      <c r="X525" s="13"/>
      <c r="Y525" s="13"/>
      <c r="Z525" s="13"/>
      <c r="AA525" s="13"/>
      <c r="AB525" s="13"/>
      <c r="AC525" s="13"/>
      <c r="AD525" s="13"/>
      <c r="AE525" s="13"/>
      <c r="AT525" s="245" t="s">
        <v>319</v>
      </c>
      <c r="AU525" s="245" t="s">
        <v>85</v>
      </c>
      <c r="AV525" s="13" t="s">
        <v>85</v>
      </c>
      <c r="AW525" s="13" t="s">
        <v>37</v>
      </c>
      <c r="AX525" s="13" t="s">
        <v>76</v>
      </c>
      <c r="AY525" s="245" t="s">
        <v>308</v>
      </c>
    </row>
    <row r="526" s="15" customFormat="1">
      <c r="A526" s="15"/>
      <c r="B526" s="259"/>
      <c r="C526" s="260"/>
      <c r="D526" s="236" t="s">
        <v>319</v>
      </c>
      <c r="E526" s="261" t="s">
        <v>19</v>
      </c>
      <c r="F526" s="262" t="s">
        <v>448</v>
      </c>
      <c r="G526" s="260"/>
      <c r="H526" s="263">
        <v>1441.6979999999999</v>
      </c>
      <c r="I526" s="264"/>
      <c r="J526" s="260"/>
      <c r="K526" s="260"/>
      <c r="L526" s="265"/>
      <c r="M526" s="266"/>
      <c r="N526" s="267"/>
      <c r="O526" s="267"/>
      <c r="P526" s="267"/>
      <c r="Q526" s="267"/>
      <c r="R526" s="267"/>
      <c r="S526" s="267"/>
      <c r="T526" s="268"/>
      <c r="U526" s="15"/>
      <c r="V526" s="15"/>
      <c r="W526" s="15"/>
      <c r="X526" s="15"/>
      <c r="Y526" s="15"/>
      <c r="Z526" s="15"/>
      <c r="AA526" s="15"/>
      <c r="AB526" s="15"/>
      <c r="AC526" s="15"/>
      <c r="AD526" s="15"/>
      <c r="AE526" s="15"/>
      <c r="AT526" s="269" t="s">
        <v>319</v>
      </c>
      <c r="AU526" s="269" t="s">
        <v>85</v>
      </c>
      <c r="AV526" s="15" t="s">
        <v>315</v>
      </c>
      <c r="AW526" s="15" t="s">
        <v>37</v>
      </c>
      <c r="AX526" s="15" t="s">
        <v>83</v>
      </c>
      <c r="AY526" s="269" t="s">
        <v>308</v>
      </c>
    </row>
    <row r="527" s="2" customFormat="1" ht="16.5" customHeight="1">
      <c r="A527" s="41"/>
      <c r="B527" s="42"/>
      <c r="C527" s="216" t="s">
        <v>1448</v>
      </c>
      <c r="D527" s="216" t="s">
        <v>310</v>
      </c>
      <c r="E527" s="217" t="s">
        <v>5237</v>
      </c>
      <c r="F527" s="218" t="s">
        <v>5238</v>
      </c>
      <c r="G527" s="219" t="s">
        <v>313</v>
      </c>
      <c r="H527" s="220">
        <v>368.98599999999999</v>
      </c>
      <c r="I527" s="221"/>
      <c r="J527" s="222">
        <f>ROUND(I527*H527,2)</f>
        <v>0</v>
      </c>
      <c r="K527" s="218" t="s">
        <v>314</v>
      </c>
      <c r="L527" s="47"/>
      <c r="M527" s="223" t="s">
        <v>19</v>
      </c>
      <c r="N527" s="224" t="s">
        <v>47</v>
      </c>
      <c r="O527" s="87"/>
      <c r="P527" s="225">
        <f>O527*H527</f>
        <v>0</v>
      </c>
      <c r="Q527" s="225">
        <v>0</v>
      </c>
      <c r="R527" s="225">
        <f>Q527*H527</f>
        <v>0</v>
      </c>
      <c r="S527" s="225">
        <v>0</v>
      </c>
      <c r="T527" s="226">
        <f>S527*H527</f>
        <v>0</v>
      </c>
      <c r="U527" s="41"/>
      <c r="V527" s="41"/>
      <c r="W527" s="41"/>
      <c r="X527" s="41"/>
      <c r="Y527" s="41"/>
      <c r="Z527" s="41"/>
      <c r="AA527" s="41"/>
      <c r="AB527" s="41"/>
      <c r="AC527" s="41"/>
      <c r="AD527" s="41"/>
      <c r="AE527" s="41"/>
      <c r="AR527" s="227" t="s">
        <v>315</v>
      </c>
      <c r="AT527" s="227" t="s">
        <v>310</v>
      </c>
      <c r="AU527" s="227" t="s">
        <v>85</v>
      </c>
      <c r="AY527" s="20" t="s">
        <v>308</v>
      </c>
      <c r="BE527" s="228">
        <f>IF(N527="základní",J527,0)</f>
        <v>0</v>
      </c>
      <c r="BF527" s="228">
        <f>IF(N527="snížená",J527,0)</f>
        <v>0</v>
      </c>
      <c r="BG527" s="228">
        <f>IF(N527="zákl. přenesená",J527,0)</f>
        <v>0</v>
      </c>
      <c r="BH527" s="228">
        <f>IF(N527="sníž. přenesená",J527,0)</f>
        <v>0</v>
      </c>
      <c r="BI527" s="228">
        <f>IF(N527="nulová",J527,0)</f>
        <v>0</v>
      </c>
      <c r="BJ527" s="20" t="s">
        <v>83</v>
      </c>
      <c r="BK527" s="228">
        <f>ROUND(I527*H527,2)</f>
        <v>0</v>
      </c>
      <c r="BL527" s="20" t="s">
        <v>315</v>
      </c>
      <c r="BM527" s="227" t="s">
        <v>3616</v>
      </c>
    </row>
    <row r="528" s="2" customFormat="1">
      <c r="A528" s="41"/>
      <c r="B528" s="42"/>
      <c r="C528" s="43"/>
      <c r="D528" s="229" t="s">
        <v>317</v>
      </c>
      <c r="E528" s="43"/>
      <c r="F528" s="230" t="s">
        <v>5239</v>
      </c>
      <c r="G528" s="43"/>
      <c r="H528" s="43"/>
      <c r="I528" s="231"/>
      <c r="J528" s="43"/>
      <c r="K528" s="43"/>
      <c r="L528" s="47"/>
      <c r="M528" s="232"/>
      <c r="N528" s="233"/>
      <c r="O528" s="87"/>
      <c r="P528" s="87"/>
      <c r="Q528" s="87"/>
      <c r="R528" s="87"/>
      <c r="S528" s="87"/>
      <c r="T528" s="88"/>
      <c r="U528" s="41"/>
      <c r="V528" s="41"/>
      <c r="W528" s="41"/>
      <c r="X528" s="41"/>
      <c r="Y528" s="41"/>
      <c r="Z528" s="41"/>
      <c r="AA528" s="41"/>
      <c r="AB528" s="41"/>
      <c r="AC528" s="41"/>
      <c r="AD528" s="41"/>
      <c r="AE528" s="41"/>
      <c r="AT528" s="20" t="s">
        <v>317</v>
      </c>
      <c r="AU528" s="20" t="s">
        <v>85</v>
      </c>
    </row>
    <row r="529" s="14" customFormat="1">
      <c r="A529" s="14"/>
      <c r="B529" s="249"/>
      <c r="C529" s="250"/>
      <c r="D529" s="236" t="s">
        <v>319</v>
      </c>
      <c r="E529" s="251" t="s">
        <v>19</v>
      </c>
      <c r="F529" s="252" t="s">
        <v>4902</v>
      </c>
      <c r="G529" s="250"/>
      <c r="H529" s="251" t="s">
        <v>19</v>
      </c>
      <c r="I529" s="253"/>
      <c r="J529" s="250"/>
      <c r="K529" s="250"/>
      <c r="L529" s="254"/>
      <c r="M529" s="255"/>
      <c r="N529" s="256"/>
      <c r="O529" s="256"/>
      <c r="P529" s="256"/>
      <c r="Q529" s="256"/>
      <c r="R529" s="256"/>
      <c r="S529" s="256"/>
      <c r="T529" s="257"/>
      <c r="U529" s="14"/>
      <c r="V529" s="14"/>
      <c r="W529" s="14"/>
      <c r="X529" s="14"/>
      <c r="Y529" s="14"/>
      <c r="Z529" s="14"/>
      <c r="AA529" s="14"/>
      <c r="AB529" s="14"/>
      <c r="AC529" s="14"/>
      <c r="AD529" s="14"/>
      <c r="AE529" s="14"/>
      <c r="AT529" s="258" t="s">
        <v>319</v>
      </c>
      <c r="AU529" s="258" t="s">
        <v>85</v>
      </c>
      <c r="AV529" s="14" t="s">
        <v>83</v>
      </c>
      <c r="AW529" s="14" t="s">
        <v>37</v>
      </c>
      <c r="AX529" s="14" t="s">
        <v>76</v>
      </c>
      <c r="AY529" s="258" t="s">
        <v>308</v>
      </c>
    </row>
    <row r="530" s="14" customFormat="1">
      <c r="A530" s="14"/>
      <c r="B530" s="249"/>
      <c r="C530" s="250"/>
      <c r="D530" s="236" t="s">
        <v>319</v>
      </c>
      <c r="E530" s="251" t="s">
        <v>19</v>
      </c>
      <c r="F530" s="252" t="s">
        <v>5240</v>
      </c>
      <c r="G530" s="250"/>
      <c r="H530" s="251" t="s">
        <v>19</v>
      </c>
      <c r="I530" s="253"/>
      <c r="J530" s="250"/>
      <c r="K530" s="250"/>
      <c r="L530" s="254"/>
      <c r="M530" s="255"/>
      <c r="N530" s="256"/>
      <c r="O530" s="256"/>
      <c r="P530" s="256"/>
      <c r="Q530" s="256"/>
      <c r="R530" s="256"/>
      <c r="S530" s="256"/>
      <c r="T530" s="257"/>
      <c r="U530" s="14"/>
      <c r="V530" s="14"/>
      <c r="W530" s="14"/>
      <c r="X530" s="14"/>
      <c r="Y530" s="14"/>
      <c r="Z530" s="14"/>
      <c r="AA530" s="14"/>
      <c r="AB530" s="14"/>
      <c r="AC530" s="14"/>
      <c r="AD530" s="14"/>
      <c r="AE530" s="14"/>
      <c r="AT530" s="258" t="s">
        <v>319</v>
      </c>
      <c r="AU530" s="258" t="s">
        <v>85</v>
      </c>
      <c r="AV530" s="14" t="s">
        <v>83</v>
      </c>
      <c r="AW530" s="14" t="s">
        <v>37</v>
      </c>
      <c r="AX530" s="14" t="s">
        <v>76</v>
      </c>
      <c r="AY530" s="258" t="s">
        <v>308</v>
      </c>
    </row>
    <row r="531" s="13" customFormat="1">
      <c r="A531" s="13"/>
      <c r="B531" s="234"/>
      <c r="C531" s="235"/>
      <c r="D531" s="236" t="s">
        <v>319</v>
      </c>
      <c r="E531" s="237" t="s">
        <v>19</v>
      </c>
      <c r="F531" s="238" t="s">
        <v>5241</v>
      </c>
      <c r="G531" s="235"/>
      <c r="H531" s="239">
        <v>368.98599999999999</v>
      </c>
      <c r="I531" s="240"/>
      <c r="J531" s="235"/>
      <c r="K531" s="235"/>
      <c r="L531" s="241"/>
      <c r="M531" s="242"/>
      <c r="N531" s="243"/>
      <c r="O531" s="243"/>
      <c r="P531" s="243"/>
      <c r="Q531" s="243"/>
      <c r="R531" s="243"/>
      <c r="S531" s="243"/>
      <c r="T531" s="244"/>
      <c r="U531" s="13"/>
      <c r="V531" s="13"/>
      <c r="W531" s="13"/>
      <c r="X531" s="13"/>
      <c r="Y531" s="13"/>
      <c r="Z531" s="13"/>
      <c r="AA531" s="13"/>
      <c r="AB531" s="13"/>
      <c r="AC531" s="13"/>
      <c r="AD531" s="13"/>
      <c r="AE531" s="13"/>
      <c r="AT531" s="245" t="s">
        <v>319</v>
      </c>
      <c r="AU531" s="245" t="s">
        <v>85</v>
      </c>
      <c r="AV531" s="13" t="s">
        <v>85</v>
      </c>
      <c r="AW531" s="13" t="s">
        <v>37</v>
      </c>
      <c r="AX531" s="13" t="s">
        <v>76</v>
      </c>
      <c r="AY531" s="245" t="s">
        <v>308</v>
      </c>
    </row>
    <row r="532" s="15" customFormat="1">
      <c r="A532" s="15"/>
      <c r="B532" s="259"/>
      <c r="C532" s="260"/>
      <c r="D532" s="236" t="s">
        <v>319</v>
      </c>
      <c r="E532" s="261" t="s">
        <v>19</v>
      </c>
      <c r="F532" s="262" t="s">
        <v>448</v>
      </c>
      <c r="G532" s="260"/>
      <c r="H532" s="263">
        <v>368.98599999999999</v>
      </c>
      <c r="I532" s="264"/>
      <c r="J532" s="260"/>
      <c r="K532" s="260"/>
      <c r="L532" s="265"/>
      <c r="M532" s="266"/>
      <c r="N532" s="267"/>
      <c r="O532" s="267"/>
      <c r="P532" s="267"/>
      <c r="Q532" s="267"/>
      <c r="R532" s="267"/>
      <c r="S532" s="267"/>
      <c r="T532" s="268"/>
      <c r="U532" s="15"/>
      <c r="V532" s="15"/>
      <c r="W532" s="15"/>
      <c r="X532" s="15"/>
      <c r="Y532" s="15"/>
      <c r="Z532" s="15"/>
      <c r="AA532" s="15"/>
      <c r="AB532" s="15"/>
      <c r="AC532" s="15"/>
      <c r="AD532" s="15"/>
      <c r="AE532" s="15"/>
      <c r="AT532" s="269" t="s">
        <v>319</v>
      </c>
      <c r="AU532" s="269" t="s">
        <v>85</v>
      </c>
      <c r="AV532" s="15" t="s">
        <v>315</v>
      </c>
      <c r="AW532" s="15" t="s">
        <v>37</v>
      </c>
      <c r="AX532" s="15" t="s">
        <v>83</v>
      </c>
      <c r="AY532" s="269" t="s">
        <v>308</v>
      </c>
    </row>
    <row r="533" s="2" customFormat="1" ht="16.5" customHeight="1">
      <c r="A533" s="41"/>
      <c r="B533" s="42"/>
      <c r="C533" s="216" t="s">
        <v>769</v>
      </c>
      <c r="D533" s="216" t="s">
        <v>310</v>
      </c>
      <c r="E533" s="217" t="s">
        <v>5242</v>
      </c>
      <c r="F533" s="218" t="s">
        <v>5243</v>
      </c>
      <c r="G533" s="219" t="s">
        <v>313</v>
      </c>
      <c r="H533" s="220">
        <v>753.63400000000001</v>
      </c>
      <c r="I533" s="221"/>
      <c r="J533" s="222">
        <f>ROUND(I533*H533,2)</f>
        <v>0</v>
      </c>
      <c r="K533" s="218" t="s">
        <v>314</v>
      </c>
      <c r="L533" s="47"/>
      <c r="M533" s="223" t="s">
        <v>19</v>
      </c>
      <c r="N533" s="224" t="s">
        <v>47</v>
      </c>
      <c r="O533" s="87"/>
      <c r="P533" s="225">
        <f>O533*H533</f>
        <v>0</v>
      </c>
      <c r="Q533" s="225">
        <v>0</v>
      </c>
      <c r="R533" s="225">
        <f>Q533*H533</f>
        <v>0</v>
      </c>
      <c r="S533" s="225">
        <v>0</v>
      </c>
      <c r="T533" s="226">
        <f>S533*H533</f>
        <v>0</v>
      </c>
      <c r="U533" s="41"/>
      <c r="V533" s="41"/>
      <c r="W533" s="41"/>
      <c r="X533" s="41"/>
      <c r="Y533" s="41"/>
      <c r="Z533" s="41"/>
      <c r="AA533" s="41"/>
      <c r="AB533" s="41"/>
      <c r="AC533" s="41"/>
      <c r="AD533" s="41"/>
      <c r="AE533" s="41"/>
      <c r="AR533" s="227" t="s">
        <v>315</v>
      </c>
      <c r="AT533" s="227" t="s">
        <v>310</v>
      </c>
      <c r="AU533" s="227" t="s">
        <v>85</v>
      </c>
      <c r="AY533" s="20" t="s">
        <v>308</v>
      </c>
      <c r="BE533" s="228">
        <f>IF(N533="základní",J533,0)</f>
        <v>0</v>
      </c>
      <c r="BF533" s="228">
        <f>IF(N533="snížená",J533,0)</f>
        <v>0</v>
      </c>
      <c r="BG533" s="228">
        <f>IF(N533="zákl. přenesená",J533,0)</f>
        <v>0</v>
      </c>
      <c r="BH533" s="228">
        <f>IF(N533="sníž. přenesená",J533,0)</f>
        <v>0</v>
      </c>
      <c r="BI533" s="228">
        <f>IF(N533="nulová",J533,0)</f>
        <v>0</v>
      </c>
      <c r="BJ533" s="20" t="s">
        <v>83</v>
      </c>
      <c r="BK533" s="228">
        <f>ROUND(I533*H533,2)</f>
        <v>0</v>
      </c>
      <c r="BL533" s="20" t="s">
        <v>315</v>
      </c>
      <c r="BM533" s="227" t="s">
        <v>3626</v>
      </c>
    </row>
    <row r="534" s="2" customFormat="1">
      <c r="A534" s="41"/>
      <c r="B534" s="42"/>
      <c r="C534" s="43"/>
      <c r="D534" s="229" t="s">
        <v>317</v>
      </c>
      <c r="E534" s="43"/>
      <c r="F534" s="230" t="s">
        <v>5244</v>
      </c>
      <c r="G534" s="43"/>
      <c r="H534" s="43"/>
      <c r="I534" s="231"/>
      <c r="J534" s="43"/>
      <c r="K534" s="43"/>
      <c r="L534" s="47"/>
      <c r="M534" s="232"/>
      <c r="N534" s="233"/>
      <c r="O534" s="87"/>
      <c r="P534" s="87"/>
      <c r="Q534" s="87"/>
      <c r="R534" s="87"/>
      <c r="S534" s="87"/>
      <c r="T534" s="88"/>
      <c r="U534" s="41"/>
      <c r="V534" s="41"/>
      <c r="W534" s="41"/>
      <c r="X534" s="41"/>
      <c r="Y534" s="41"/>
      <c r="Z534" s="41"/>
      <c r="AA534" s="41"/>
      <c r="AB534" s="41"/>
      <c r="AC534" s="41"/>
      <c r="AD534" s="41"/>
      <c r="AE534" s="41"/>
      <c r="AT534" s="20" t="s">
        <v>317</v>
      </c>
      <c r="AU534" s="20" t="s">
        <v>85</v>
      </c>
    </row>
    <row r="535" s="14" customFormat="1">
      <c r="A535" s="14"/>
      <c r="B535" s="249"/>
      <c r="C535" s="250"/>
      <c r="D535" s="236" t="s">
        <v>319</v>
      </c>
      <c r="E535" s="251" t="s">
        <v>19</v>
      </c>
      <c r="F535" s="252" t="s">
        <v>4902</v>
      </c>
      <c r="G535" s="250"/>
      <c r="H535" s="251" t="s">
        <v>19</v>
      </c>
      <c r="I535" s="253"/>
      <c r="J535" s="250"/>
      <c r="K535" s="250"/>
      <c r="L535" s="254"/>
      <c r="M535" s="255"/>
      <c r="N535" s="256"/>
      <c r="O535" s="256"/>
      <c r="P535" s="256"/>
      <c r="Q535" s="256"/>
      <c r="R535" s="256"/>
      <c r="S535" s="256"/>
      <c r="T535" s="257"/>
      <c r="U535" s="14"/>
      <c r="V535" s="14"/>
      <c r="W535" s="14"/>
      <c r="X535" s="14"/>
      <c r="Y535" s="14"/>
      <c r="Z535" s="14"/>
      <c r="AA535" s="14"/>
      <c r="AB535" s="14"/>
      <c r="AC535" s="14"/>
      <c r="AD535" s="14"/>
      <c r="AE535" s="14"/>
      <c r="AT535" s="258" t="s">
        <v>319</v>
      </c>
      <c r="AU535" s="258" t="s">
        <v>85</v>
      </c>
      <c r="AV535" s="14" t="s">
        <v>83</v>
      </c>
      <c r="AW535" s="14" t="s">
        <v>37</v>
      </c>
      <c r="AX535" s="14" t="s">
        <v>76</v>
      </c>
      <c r="AY535" s="258" t="s">
        <v>308</v>
      </c>
    </row>
    <row r="536" s="14" customFormat="1">
      <c r="A536" s="14"/>
      <c r="B536" s="249"/>
      <c r="C536" s="250"/>
      <c r="D536" s="236" t="s">
        <v>319</v>
      </c>
      <c r="E536" s="251" t="s">
        <v>19</v>
      </c>
      <c r="F536" s="252" t="s">
        <v>5245</v>
      </c>
      <c r="G536" s="250"/>
      <c r="H536" s="251" t="s">
        <v>19</v>
      </c>
      <c r="I536" s="253"/>
      <c r="J536" s="250"/>
      <c r="K536" s="250"/>
      <c r="L536" s="254"/>
      <c r="M536" s="255"/>
      <c r="N536" s="256"/>
      <c r="O536" s="256"/>
      <c r="P536" s="256"/>
      <c r="Q536" s="256"/>
      <c r="R536" s="256"/>
      <c r="S536" s="256"/>
      <c r="T536" s="257"/>
      <c r="U536" s="14"/>
      <c r="V536" s="14"/>
      <c r="W536" s="14"/>
      <c r="X536" s="14"/>
      <c r="Y536" s="14"/>
      <c r="Z536" s="14"/>
      <c r="AA536" s="14"/>
      <c r="AB536" s="14"/>
      <c r="AC536" s="14"/>
      <c r="AD536" s="14"/>
      <c r="AE536" s="14"/>
      <c r="AT536" s="258" t="s">
        <v>319</v>
      </c>
      <c r="AU536" s="258" t="s">
        <v>85</v>
      </c>
      <c r="AV536" s="14" t="s">
        <v>83</v>
      </c>
      <c r="AW536" s="14" t="s">
        <v>37</v>
      </c>
      <c r="AX536" s="14" t="s">
        <v>76</v>
      </c>
      <c r="AY536" s="258" t="s">
        <v>308</v>
      </c>
    </row>
    <row r="537" s="13" customFormat="1">
      <c r="A537" s="13"/>
      <c r="B537" s="234"/>
      <c r="C537" s="235"/>
      <c r="D537" s="236" t="s">
        <v>319</v>
      </c>
      <c r="E537" s="237" t="s">
        <v>19</v>
      </c>
      <c r="F537" s="238" t="s">
        <v>5236</v>
      </c>
      <c r="G537" s="235"/>
      <c r="H537" s="239">
        <v>384.64800000000002</v>
      </c>
      <c r="I537" s="240"/>
      <c r="J537" s="235"/>
      <c r="K537" s="235"/>
      <c r="L537" s="241"/>
      <c r="M537" s="242"/>
      <c r="N537" s="243"/>
      <c r="O537" s="243"/>
      <c r="P537" s="243"/>
      <c r="Q537" s="243"/>
      <c r="R537" s="243"/>
      <c r="S537" s="243"/>
      <c r="T537" s="244"/>
      <c r="U537" s="13"/>
      <c r="V537" s="13"/>
      <c r="W537" s="13"/>
      <c r="X537" s="13"/>
      <c r="Y537" s="13"/>
      <c r="Z537" s="13"/>
      <c r="AA537" s="13"/>
      <c r="AB537" s="13"/>
      <c r="AC537" s="13"/>
      <c r="AD537" s="13"/>
      <c r="AE537" s="13"/>
      <c r="AT537" s="245" t="s">
        <v>319</v>
      </c>
      <c r="AU537" s="245" t="s">
        <v>85</v>
      </c>
      <c r="AV537" s="13" t="s">
        <v>85</v>
      </c>
      <c r="AW537" s="13" t="s">
        <v>37</v>
      </c>
      <c r="AX537" s="13" t="s">
        <v>76</v>
      </c>
      <c r="AY537" s="245" t="s">
        <v>308</v>
      </c>
    </row>
    <row r="538" s="14" customFormat="1">
      <c r="A538" s="14"/>
      <c r="B538" s="249"/>
      <c r="C538" s="250"/>
      <c r="D538" s="236" t="s">
        <v>319</v>
      </c>
      <c r="E538" s="251" t="s">
        <v>19</v>
      </c>
      <c r="F538" s="252" t="s">
        <v>5246</v>
      </c>
      <c r="G538" s="250"/>
      <c r="H538" s="251" t="s">
        <v>19</v>
      </c>
      <c r="I538" s="253"/>
      <c r="J538" s="250"/>
      <c r="K538" s="250"/>
      <c r="L538" s="254"/>
      <c r="M538" s="255"/>
      <c r="N538" s="256"/>
      <c r="O538" s="256"/>
      <c r="P538" s="256"/>
      <c r="Q538" s="256"/>
      <c r="R538" s="256"/>
      <c r="S538" s="256"/>
      <c r="T538" s="257"/>
      <c r="U538" s="14"/>
      <c r="V538" s="14"/>
      <c r="W538" s="14"/>
      <c r="X538" s="14"/>
      <c r="Y538" s="14"/>
      <c r="Z538" s="14"/>
      <c r="AA538" s="14"/>
      <c r="AB538" s="14"/>
      <c r="AC538" s="14"/>
      <c r="AD538" s="14"/>
      <c r="AE538" s="14"/>
      <c r="AT538" s="258" t="s">
        <v>319</v>
      </c>
      <c r="AU538" s="258" t="s">
        <v>85</v>
      </c>
      <c r="AV538" s="14" t="s">
        <v>83</v>
      </c>
      <c r="AW538" s="14" t="s">
        <v>37</v>
      </c>
      <c r="AX538" s="14" t="s">
        <v>76</v>
      </c>
      <c r="AY538" s="258" t="s">
        <v>308</v>
      </c>
    </row>
    <row r="539" s="13" customFormat="1">
      <c r="A539" s="13"/>
      <c r="B539" s="234"/>
      <c r="C539" s="235"/>
      <c r="D539" s="236" t="s">
        <v>319</v>
      </c>
      <c r="E539" s="237" t="s">
        <v>19</v>
      </c>
      <c r="F539" s="238" t="s">
        <v>5241</v>
      </c>
      <c r="G539" s="235"/>
      <c r="H539" s="239">
        <v>368.98599999999999</v>
      </c>
      <c r="I539" s="240"/>
      <c r="J539" s="235"/>
      <c r="K539" s="235"/>
      <c r="L539" s="241"/>
      <c r="M539" s="242"/>
      <c r="N539" s="243"/>
      <c r="O539" s="243"/>
      <c r="P539" s="243"/>
      <c r="Q539" s="243"/>
      <c r="R539" s="243"/>
      <c r="S539" s="243"/>
      <c r="T539" s="244"/>
      <c r="U539" s="13"/>
      <c r="V539" s="13"/>
      <c r="W539" s="13"/>
      <c r="X539" s="13"/>
      <c r="Y539" s="13"/>
      <c r="Z539" s="13"/>
      <c r="AA539" s="13"/>
      <c r="AB539" s="13"/>
      <c r="AC539" s="13"/>
      <c r="AD539" s="13"/>
      <c r="AE539" s="13"/>
      <c r="AT539" s="245" t="s">
        <v>319</v>
      </c>
      <c r="AU539" s="245" t="s">
        <v>85</v>
      </c>
      <c r="AV539" s="13" t="s">
        <v>85</v>
      </c>
      <c r="AW539" s="13" t="s">
        <v>37</v>
      </c>
      <c r="AX539" s="13" t="s">
        <v>76</v>
      </c>
      <c r="AY539" s="245" t="s">
        <v>308</v>
      </c>
    </row>
    <row r="540" s="15" customFormat="1">
      <c r="A540" s="15"/>
      <c r="B540" s="259"/>
      <c r="C540" s="260"/>
      <c r="D540" s="236" t="s">
        <v>319</v>
      </c>
      <c r="E540" s="261" t="s">
        <v>19</v>
      </c>
      <c r="F540" s="262" t="s">
        <v>448</v>
      </c>
      <c r="G540" s="260"/>
      <c r="H540" s="263">
        <v>753.63400000000001</v>
      </c>
      <c r="I540" s="264"/>
      <c r="J540" s="260"/>
      <c r="K540" s="260"/>
      <c r="L540" s="265"/>
      <c r="M540" s="266"/>
      <c r="N540" s="267"/>
      <c r="O540" s="267"/>
      <c r="P540" s="267"/>
      <c r="Q540" s="267"/>
      <c r="R540" s="267"/>
      <c r="S540" s="267"/>
      <c r="T540" s="268"/>
      <c r="U540" s="15"/>
      <c r="V540" s="15"/>
      <c r="W540" s="15"/>
      <c r="X540" s="15"/>
      <c r="Y540" s="15"/>
      <c r="Z540" s="15"/>
      <c r="AA540" s="15"/>
      <c r="AB540" s="15"/>
      <c r="AC540" s="15"/>
      <c r="AD540" s="15"/>
      <c r="AE540" s="15"/>
      <c r="AT540" s="269" t="s">
        <v>319</v>
      </c>
      <c r="AU540" s="269" t="s">
        <v>85</v>
      </c>
      <c r="AV540" s="15" t="s">
        <v>315</v>
      </c>
      <c r="AW540" s="15" t="s">
        <v>37</v>
      </c>
      <c r="AX540" s="15" t="s">
        <v>83</v>
      </c>
      <c r="AY540" s="269" t="s">
        <v>308</v>
      </c>
    </row>
    <row r="541" s="2" customFormat="1" ht="16.5" customHeight="1">
      <c r="A541" s="41"/>
      <c r="B541" s="42"/>
      <c r="C541" s="216" t="s">
        <v>1459</v>
      </c>
      <c r="D541" s="216" t="s">
        <v>310</v>
      </c>
      <c r="E541" s="217" t="s">
        <v>5247</v>
      </c>
      <c r="F541" s="218" t="s">
        <v>5248</v>
      </c>
      <c r="G541" s="219" t="s">
        <v>313</v>
      </c>
      <c r="H541" s="220">
        <v>368.98599999999999</v>
      </c>
      <c r="I541" s="221"/>
      <c r="J541" s="222">
        <f>ROUND(I541*H541,2)</f>
        <v>0</v>
      </c>
      <c r="K541" s="218" t="s">
        <v>314</v>
      </c>
      <c r="L541" s="47"/>
      <c r="M541" s="223" t="s">
        <v>19</v>
      </c>
      <c r="N541" s="224" t="s">
        <v>47</v>
      </c>
      <c r="O541" s="87"/>
      <c r="P541" s="225">
        <f>O541*H541</f>
        <v>0</v>
      </c>
      <c r="Q541" s="225">
        <v>0</v>
      </c>
      <c r="R541" s="225">
        <f>Q541*H541</f>
        <v>0</v>
      </c>
      <c r="S541" s="225">
        <v>0</v>
      </c>
      <c r="T541" s="226">
        <f>S541*H541</f>
        <v>0</v>
      </c>
      <c r="U541" s="41"/>
      <c r="V541" s="41"/>
      <c r="W541" s="41"/>
      <c r="X541" s="41"/>
      <c r="Y541" s="41"/>
      <c r="Z541" s="41"/>
      <c r="AA541" s="41"/>
      <c r="AB541" s="41"/>
      <c r="AC541" s="41"/>
      <c r="AD541" s="41"/>
      <c r="AE541" s="41"/>
      <c r="AR541" s="227" t="s">
        <v>315</v>
      </c>
      <c r="AT541" s="227" t="s">
        <v>310</v>
      </c>
      <c r="AU541" s="227" t="s">
        <v>85</v>
      </c>
      <c r="AY541" s="20" t="s">
        <v>308</v>
      </c>
      <c r="BE541" s="228">
        <f>IF(N541="základní",J541,0)</f>
        <v>0</v>
      </c>
      <c r="BF541" s="228">
        <f>IF(N541="snížená",J541,0)</f>
        <v>0</v>
      </c>
      <c r="BG541" s="228">
        <f>IF(N541="zákl. přenesená",J541,0)</f>
        <v>0</v>
      </c>
      <c r="BH541" s="228">
        <f>IF(N541="sníž. přenesená",J541,0)</f>
        <v>0</v>
      </c>
      <c r="BI541" s="228">
        <f>IF(N541="nulová",J541,0)</f>
        <v>0</v>
      </c>
      <c r="BJ541" s="20" t="s">
        <v>83</v>
      </c>
      <c r="BK541" s="228">
        <f>ROUND(I541*H541,2)</f>
        <v>0</v>
      </c>
      <c r="BL541" s="20" t="s">
        <v>315</v>
      </c>
      <c r="BM541" s="227" t="s">
        <v>3639</v>
      </c>
    </row>
    <row r="542" s="2" customFormat="1">
      <c r="A542" s="41"/>
      <c r="B542" s="42"/>
      <c r="C542" s="43"/>
      <c r="D542" s="229" t="s">
        <v>317</v>
      </c>
      <c r="E542" s="43"/>
      <c r="F542" s="230" t="s">
        <v>5249</v>
      </c>
      <c r="G542" s="43"/>
      <c r="H542" s="43"/>
      <c r="I542" s="231"/>
      <c r="J542" s="43"/>
      <c r="K542" s="43"/>
      <c r="L542" s="47"/>
      <c r="M542" s="232"/>
      <c r="N542" s="233"/>
      <c r="O542" s="87"/>
      <c r="P542" s="87"/>
      <c r="Q542" s="87"/>
      <c r="R542" s="87"/>
      <c r="S542" s="87"/>
      <c r="T542" s="88"/>
      <c r="U542" s="41"/>
      <c r="V542" s="41"/>
      <c r="W542" s="41"/>
      <c r="X542" s="41"/>
      <c r="Y542" s="41"/>
      <c r="Z542" s="41"/>
      <c r="AA542" s="41"/>
      <c r="AB542" s="41"/>
      <c r="AC542" s="41"/>
      <c r="AD542" s="41"/>
      <c r="AE542" s="41"/>
      <c r="AT542" s="20" t="s">
        <v>317</v>
      </c>
      <c r="AU542" s="20" t="s">
        <v>85</v>
      </c>
    </row>
    <row r="543" s="14" customFormat="1">
      <c r="A543" s="14"/>
      <c r="B543" s="249"/>
      <c r="C543" s="250"/>
      <c r="D543" s="236" t="s">
        <v>319</v>
      </c>
      <c r="E543" s="251" t="s">
        <v>19</v>
      </c>
      <c r="F543" s="252" t="s">
        <v>4902</v>
      </c>
      <c r="G543" s="250"/>
      <c r="H543" s="251" t="s">
        <v>19</v>
      </c>
      <c r="I543" s="253"/>
      <c r="J543" s="250"/>
      <c r="K543" s="250"/>
      <c r="L543" s="254"/>
      <c r="M543" s="255"/>
      <c r="N543" s="256"/>
      <c r="O543" s="256"/>
      <c r="P543" s="256"/>
      <c r="Q543" s="256"/>
      <c r="R543" s="256"/>
      <c r="S543" s="256"/>
      <c r="T543" s="257"/>
      <c r="U543" s="14"/>
      <c r="V543" s="14"/>
      <c r="W543" s="14"/>
      <c r="X543" s="14"/>
      <c r="Y543" s="14"/>
      <c r="Z543" s="14"/>
      <c r="AA543" s="14"/>
      <c r="AB543" s="14"/>
      <c r="AC543" s="14"/>
      <c r="AD543" s="14"/>
      <c r="AE543" s="14"/>
      <c r="AT543" s="258" t="s">
        <v>319</v>
      </c>
      <c r="AU543" s="258" t="s">
        <v>85</v>
      </c>
      <c r="AV543" s="14" t="s">
        <v>83</v>
      </c>
      <c r="AW543" s="14" t="s">
        <v>37</v>
      </c>
      <c r="AX543" s="14" t="s">
        <v>76</v>
      </c>
      <c r="AY543" s="258" t="s">
        <v>308</v>
      </c>
    </row>
    <row r="544" s="14" customFormat="1">
      <c r="A544" s="14"/>
      <c r="B544" s="249"/>
      <c r="C544" s="250"/>
      <c r="D544" s="236" t="s">
        <v>319</v>
      </c>
      <c r="E544" s="251" t="s">
        <v>19</v>
      </c>
      <c r="F544" s="252" t="s">
        <v>5250</v>
      </c>
      <c r="G544" s="250"/>
      <c r="H544" s="251" t="s">
        <v>19</v>
      </c>
      <c r="I544" s="253"/>
      <c r="J544" s="250"/>
      <c r="K544" s="250"/>
      <c r="L544" s="254"/>
      <c r="M544" s="255"/>
      <c r="N544" s="256"/>
      <c r="O544" s="256"/>
      <c r="P544" s="256"/>
      <c r="Q544" s="256"/>
      <c r="R544" s="256"/>
      <c r="S544" s="256"/>
      <c r="T544" s="257"/>
      <c r="U544" s="14"/>
      <c r="V544" s="14"/>
      <c r="W544" s="14"/>
      <c r="X544" s="14"/>
      <c r="Y544" s="14"/>
      <c r="Z544" s="14"/>
      <c r="AA544" s="14"/>
      <c r="AB544" s="14"/>
      <c r="AC544" s="14"/>
      <c r="AD544" s="14"/>
      <c r="AE544" s="14"/>
      <c r="AT544" s="258" t="s">
        <v>319</v>
      </c>
      <c r="AU544" s="258" t="s">
        <v>85</v>
      </c>
      <c r="AV544" s="14" t="s">
        <v>83</v>
      </c>
      <c r="AW544" s="14" t="s">
        <v>37</v>
      </c>
      <c r="AX544" s="14" t="s">
        <v>76</v>
      </c>
      <c r="AY544" s="258" t="s">
        <v>308</v>
      </c>
    </row>
    <row r="545" s="13" customFormat="1">
      <c r="A545" s="13"/>
      <c r="B545" s="234"/>
      <c r="C545" s="235"/>
      <c r="D545" s="236" t="s">
        <v>319</v>
      </c>
      <c r="E545" s="237" t="s">
        <v>19</v>
      </c>
      <c r="F545" s="238" t="s">
        <v>5241</v>
      </c>
      <c r="G545" s="235"/>
      <c r="H545" s="239">
        <v>368.98599999999999</v>
      </c>
      <c r="I545" s="240"/>
      <c r="J545" s="235"/>
      <c r="K545" s="235"/>
      <c r="L545" s="241"/>
      <c r="M545" s="242"/>
      <c r="N545" s="243"/>
      <c r="O545" s="243"/>
      <c r="P545" s="243"/>
      <c r="Q545" s="243"/>
      <c r="R545" s="243"/>
      <c r="S545" s="243"/>
      <c r="T545" s="244"/>
      <c r="U545" s="13"/>
      <c r="V545" s="13"/>
      <c r="W545" s="13"/>
      <c r="X545" s="13"/>
      <c r="Y545" s="13"/>
      <c r="Z545" s="13"/>
      <c r="AA545" s="13"/>
      <c r="AB545" s="13"/>
      <c r="AC545" s="13"/>
      <c r="AD545" s="13"/>
      <c r="AE545" s="13"/>
      <c r="AT545" s="245" t="s">
        <v>319</v>
      </c>
      <c r="AU545" s="245" t="s">
        <v>85</v>
      </c>
      <c r="AV545" s="13" t="s">
        <v>85</v>
      </c>
      <c r="AW545" s="13" t="s">
        <v>37</v>
      </c>
      <c r="AX545" s="13" t="s">
        <v>76</v>
      </c>
      <c r="AY545" s="245" t="s">
        <v>308</v>
      </c>
    </row>
    <row r="546" s="15" customFormat="1">
      <c r="A546" s="15"/>
      <c r="B546" s="259"/>
      <c r="C546" s="260"/>
      <c r="D546" s="236" t="s">
        <v>319</v>
      </c>
      <c r="E546" s="261" t="s">
        <v>19</v>
      </c>
      <c r="F546" s="262" t="s">
        <v>448</v>
      </c>
      <c r="G546" s="260"/>
      <c r="H546" s="263">
        <v>368.98599999999999</v>
      </c>
      <c r="I546" s="264"/>
      <c r="J546" s="260"/>
      <c r="K546" s="260"/>
      <c r="L546" s="265"/>
      <c r="M546" s="266"/>
      <c r="N546" s="267"/>
      <c r="O546" s="267"/>
      <c r="P546" s="267"/>
      <c r="Q546" s="267"/>
      <c r="R546" s="267"/>
      <c r="S546" s="267"/>
      <c r="T546" s="268"/>
      <c r="U546" s="15"/>
      <c r="V546" s="15"/>
      <c r="W546" s="15"/>
      <c r="X546" s="15"/>
      <c r="Y546" s="15"/>
      <c r="Z546" s="15"/>
      <c r="AA546" s="15"/>
      <c r="AB546" s="15"/>
      <c r="AC546" s="15"/>
      <c r="AD546" s="15"/>
      <c r="AE546" s="15"/>
      <c r="AT546" s="269" t="s">
        <v>319</v>
      </c>
      <c r="AU546" s="269" t="s">
        <v>85</v>
      </c>
      <c r="AV546" s="15" t="s">
        <v>315</v>
      </c>
      <c r="AW546" s="15" t="s">
        <v>37</v>
      </c>
      <c r="AX546" s="15" t="s">
        <v>83</v>
      </c>
      <c r="AY546" s="269" t="s">
        <v>308</v>
      </c>
    </row>
    <row r="547" s="2" customFormat="1" ht="16.5" customHeight="1">
      <c r="A547" s="41"/>
      <c r="B547" s="42"/>
      <c r="C547" s="216" t="s">
        <v>773</v>
      </c>
      <c r="D547" s="216" t="s">
        <v>310</v>
      </c>
      <c r="E547" s="217" t="s">
        <v>5251</v>
      </c>
      <c r="F547" s="218" t="s">
        <v>5252</v>
      </c>
      <c r="G547" s="219" t="s">
        <v>313</v>
      </c>
      <c r="H547" s="220">
        <v>384.64800000000002</v>
      </c>
      <c r="I547" s="221"/>
      <c r="J547" s="222">
        <f>ROUND(I547*H547,2)</f>
        <v>0</v>
      </c>
      <c r="K547" s="218" t="s">
        <v>314</v>
      </c>
      <c r="L547" s="47"/>
      <c r="M547" s="223" t="s">
        <v>19</v>
      </c>
      <c r="N547" s="224" t="s">
        <v>47</v>
      </c>
      <c r="O547" s="87"/>
      <c r="P547" s="225">
        <f>O547*H547</f>
        <v>0</v>
      </c>
      <c r="Q547" s="225">
        <v>0</v>
      </c>
      <c r="R547" s="225">
        <f>Q547*H547</f>
        <v>0</v>
      </c>
      <c r="S547" s="225">
        <v>0</v>
      </c>
      <c r="T547" s="226">
        <f>S547*H547</f>
        <v>0</v>
      </c>
      <c r="U547" s="41"/>
      <c r="V547" s="41"/>
      <c r="W547" s="41"/>
      <c r="X547" s="41"/>
      <c r="Y547" s="41"/>
      <c r="Z547" s="41"/>
      <c r="AA547" s="41"/>
      <c r="AB547" s="41"/>
      <c r="AC547" s="41"/>
      <c r="AD547" s="41"/>
      <c r="AE547" s="41"/>
      <c r="AR547" s="227" t="s">
        <v>315</v>
      </c>
      <c r="AT547" s="227" t="s">
        <v>310</v>
      </c>
      <c r="AU547" s="227" t="s">
        <v>85</v>
      </c>
      <c r="AY547" s="20" t="s">
        <v>308</v>
      </c>
      <c r="BE547" s="228">
        <f>IF(N547="základní",J547,0)</f>
        <v>0</v>
      </c>
      <c r="BF547" s="228">
        <f>IF(N547="snížená",J547,0)</f>
        <v>0</v>
      </c>
      <c r="BG547" s="228">
        <f>IF(N547="zákl. přenesená",J547,0)</f>
        <v>0</v>
      </c>
      <c r="BH547" s="228">
        <f>IF(N547="sníž. přenesená",J547,0)</f>
        <v>0</v>
      </c>
      <c r="BI547" s="228">
        <f>IF(N547="nulová",J547,0)</f>
        <v>0</v>
      </c>
      <c r="BJ547" s="20" t="s">
        <v>83</v>
      </c>
      <c r="BK547" s="228">
        <f>ROUND(I547*H547,2)</f>
        <v>0</v>
      </c>
      <c r="BL547" s="20" t="s">
        <v>315</v>
      </c>
      <c r="BM547" s="227" t="s">
        <v>3652</v>
      </c>
    </row>
    <row r="548" s="2" customFormat="1">
      <c r="A548" s="41"/>
      <c r="B548" s="42"/>
      <c r="C548" s="43"/>
      <c r="D548" s="229" t="s">
        <v>317</v>
      </c>
      <c r="E548" s="43"/>
      <c r="F548" s="230" t="s">
        <v>5253</v>
      </c>
      <c r="G548" s="43"/>
      <c r="H548" s="43"/>
      <c r="I548" s="231"/>
      <c r="J548" s="43"/>
      <c r="K548" s="43"/>
      <c r="L548" s="47"/>
      <c r="M548" s="232"/>
      <c r="N548" s="233"/>
      <c r="O548" s="87"/>
      <c r="P548" s="87"/>
      <c r="Q548" s="87"/>
      <c r="R548" s="87"/>
      <c r="S548" s="87"/>
      <c r="T548" s="88"/>
      <c r="U548" s="41"/>
      <c r="V548" s="41"/>
      <c r="W548" s="41"/>
      <c r="X548" s="41"/>
      <c r="Y548" s="41"/>
      <c r="Z548" s="41"/>
      <c r="AA548" s="41"/>
      <c r="AB548" s="41"/>
      <c r="AC548" s="41"/>
      <c r="AD548" s="41"/>
      <c r="AE548" s="41"/>
      <c r="AT548" s="20" t="s">
        <v>317</v>
      </c>
      <c r="AU548" s="20" t="s">
        <v>85</v>
      </c>
    </row>
    <row r="549" s="14" customFormat="1">
      <c r="A549" s="14"/>
      <c r="B549" s="249"/>
      <c r="C549" s="250"/>
      <c r="D549" s="236" t="s">
        <v>319</v>
      </c>
      <c r="E549" s="251" t="s">
        <v>19</v>
      </c>
      <c r="F549" s="252" t="s">
        <v>4902</v>
      </c>
      <c r="G549" s="250"/>
      <c r="H549" s="251" t="s">
        <v>19</v>
      </c>
      <c r="I549" s="253"/>
      <c r="J549" s="250"/>
      <c r="K549" s="250"/>
      <c r="L549" s="254"/>
      <c r="M549" s="255"/>
      <c r="N549" s="256"/>
      <c r="O549" s="256"/>
      <c r="P549" s="256"/>
      <c r="Q549" s="256"/>
      <c r="R549" s="256"/>
      <c r="S549" s="256"/>
      <c r="T549" s="257"/>
      <c r="U549" s="14"/>
      <c r="V549" s="14"/>
      <c r="W549" s="14"/>
      <c r="X549" s="14"/>
      <c r="Y549" s="14"/>
      <c r="Z549" s="14"/>
      <c r="AA549" s="14"/>
      <c r="AB549" s="14"/>
      <c r="AC549" s="14"/>
      <c r="AD549" s="14"/>
      <c r="AE549" s="14"/>
      <c r="AT549" s="258" t="s">
        <v>319</v>
      </c>
      <c r="AU549" s="258" t="s">
        <v>85</v>
      </c>
      <c r="AV549" s="14" t="s">
        <v>83</v>
      </c>
      <c r="AW549" s="14" t="s">
        <v>37</v>
      </c>
      <c r="AX549" s="14" t="s">
        <v>76</v>
      </c>
      <c r="AY549" s="258" t="s">
        <v>308</v>
      </c>
    </row>
    <row r="550" s="14" customFormat="1">
      <c r="A550" s="14"/>
      <c r="B550" s="249"/>
      <c r="C550" s="250"/>
      <c r="D550" s="236" t="s">
        <v>319</v>
      </c>
      <c r="E550" s="251" t="s">
        <v>19</v>
      </c>
      <c r="F550" s="252" t="s">
        <v>5254</v>
      </c>
      <c r="G550" s="250"/>
      <c r="H550" s="251" t="s">
        <v>19</v>
      </c>
      <c r="I550" s="253"/>
      <c r="J550" s="250"/>
      <c r="K550" s="250"/>
      <c r="L550" s="254"/>
      <c r="M550" s="255"/>
      <c r="N550" s="256"/>
      <c r="O550" s="256"/>
      <c r="P550" s="256"/>
      <c r="Q550" s="256"/>
      <c r="R550" s="256"/>
      <c r="S550" s="256"/>
      <c r="T550" s="257"/>
      <c r="U550" s="14"/>
      <c r="V550" s="14"/>
      <c r="W550" s="14"/>
      <c r="X550" s="14"/>
      <c r="Y550" s="14"/>
      <c r="Z550" s="14"/>
      <c r="AA550" s="14"/>
      <c r="AB550" s="14"/>
      <c r="AC550" s="14"/>
      <c r="AD550" s="14"/>
      <c r="AE550" s="14"/>
      <c r="AT550" s="258" t="s">
        <v>319</v>
      </c>
      <c r="AU550" s="258" t="s">
        <v>85</v>
      </c>
      <c r="AV550" s="14" t="s">
        <v>83</v>
      </c>
      <c r="AW550" s="14" t="s">
        <v>37</v>
      </c>
      <c r="AX550" s="14" t="s">
        <v>76</v>
      </c>
      <c r="AY550" s="258" t="s">
        <v>308</v>
      </c>
    </row>
    <row r="551" s="13" customFormat="1">
      <c r="A551" s="13"/>
      <c r="B551" s="234"/>
      <c r="C551" s="235"/>
      <c r="D551" s="236" t="s">
        <v>319</v>
      </c>
      <c r="E551" s="237" t="s">
        <v>19</v>
      </c>
      <c r="F551" s="238" t="s">
        <v>5236</v>
      </c>
      <c r="G551" s="235"/>
      <c r="H551" s="239">
        <v>384.64800000000002</v>
      </c>
      <c r="I551" s="240"/>
      <c r="J551" s="235"/>
      <c r="K551" s="235"/>
      <c r="L551" s="241"/>
      <c r="M551" s="242"/>
      <c r="N551" s="243"/>
      <c r="O551" s="243"/>
      <c r="P551" s="243"/>
      <c r="Q551" s="243"/>
      <c r="R551" s="243"/>
      <c r="S551" s="243"/>
      <c r="T551" s="244"/>
      <c r="U551" s="13"/>
      <c r="V551" s="13"/>
      <c r="W551" s="13"/>
      <c r="X551" s="13"/>
      <c r="Y551" s="13"/>
      <c r="Z551" s="13"/>
      <c r="AA551" s="13"/>
      <c r="AB551" s="13"/>
      <c r="AC551" s="13"/>
      <c r="AD551" s="13"/>
      <c r="AE551" s="13"/>
      <c r="AT551" s="245" t="s">
        <v>319</v>
      </c>
      <c r="AU551" s="245" t="s">
        <v>85</v>
      </c>
      <c r="AV551" s="13" t="s">
        <v>85</v>
      </c>
      <c r="AW551" s="13" t="s">
        <v>37</v>
      </c>
      <c r="AX551" s="13" t="s">
        <v>76</v>
      </c>
      <c r="AY551" s="245" t="s">
        <v>308</v>
      </c>
    </row>
    <row r="552" s="15" customFormat="1">
      <c r="A552" s="15"/>
      <c r="B552" s="259"/>
      <c r="C552" s="260"/>
      <c r="D552" s="236" t="s">
        <v>319</v>
      </c>
      <c r="E552" s="261" t="s">
        <v>19</v>
      </c>
      <c r="F552" s="262" t="s">
        <v>448</v>
      </c>
      <c r="G552" s="260"/>
      <c r="H552" s="263">
        <v>384.64800000000002</v>
      </c>
      <c r="I552" s="264"/>
      <c r="J552" s="260"/>
      <c r="K552" s="260"/>
      <c r="L552" s="265"/>
      <c r="M552" s="266"/>
      <c r="N552" s="267"/>
      <c r="O552" s="267"/>
      <c r="P552" s="267"/>
      <c r="Q552" s="267"/>
      <c r="R552" s="267"/>
      <c r="S552" s="267"/>
      <c r="T552" s="268"/>
      <c r="U552" s="15"/>
      <c r="V552" s="15"/>
      <c r="W552" s="15"/>
      <c r="X552" s="15"/>
      <c r="Y552" s="15"/>
      <c r="Z552" s="15"/>
      <c r="AA552" s="15"/>
      <c r="AB552" s="15"/>
      <c r="AC552" s="15"/>
      <c r="AD552" s="15"/>
      <c r="AE552" s="15"/>
      <c r="AT552" s="269" t="s">
        <v>319</v>
      </c>
      <c r="AU552" s="269" t="s">
        <v>85</v>
      </c>
      <c r="AV552" s="15" t="s">
        <v>315</v>
      </c>
      <c r="AW552" s="15" t="s">
        <v>37</v>
      </c>
      <c r="AX552" s="15" t="s">
        <v>83</v>
      </c>
      <c r="AY552" s="269" t="s">
        <v>308</v>
      </c>
    </row>
    <row r="553" s="2" customFormat="1" ht="16.5" customHeight="1">
      <c r="A553" s="41"/>
      <c r="B553" s="42"/>
      <c r="C553" s="216" t="s">
        <v>1473</v>
      </c>
      <c r="D553" s="216" t="s">
        <v>310</v>
      </c>
      <c r="E553" s="217" t="s">
        <v>5255</v>
      </c>
      <c r="F553" s="218" t="s">
        <v>5256</v>
      </c>
      <c r="G553" s="219" t="s">
        <v>313</v>
      </c>
      <c r="H553" s="220">
        <v>3936.6950000000002</v>
      </c>
      <c r="I553" s="221"/>
      <c r="J553" s="222">
        <f>ROUND(I553*H553,2)</f>
        <v>0</v>
      </c>
      <c r="K553" s="218" t="s">
        <v>314</v>
      </c>
      <c r="L553" s="47"/>
      <c r="M553" s="223" t="s">
        <v>19</v>
      </c>
      <c r="N553" s="224" t="s">
        <v>47</v>
      </c>
      <c r="O553" s="87"/>
      <c r="P553" s="225">
        <f>O553*H553</f>
        <v>0</v>
      </c>
      <c r="Q553" s="225">
        <v>0</v>
      </c>
      <c r="R553" s="225">
        <f>Q553*H553</f>
        <v>0</v>
      </c>
      <c r="S553" s="225">
        <v>0</v>
      </c>
      <c r="T553" s="226">
        <f>S553*H553</f>
        <v>0</v>
      </c>
      <c r="U553" s="41"/>
      <c r="V553" s="41"/>
      <c r="W553" s="41"/>
      <c r="X553" s="41"/>
      <c r="Y553" s="41"/>
      <c r="Z553" s="41"/>
      <c r="AA553" s="41"/>
      <c r="AB553" s="41"/>
      <c r="AC553" s="41"/>
      <c r="AD553" s="41"/>
      <c r="AE553" s="41"/>
      <c r="AR553" s="227" t="s">
        <v>315</v>
      </c>
      <c r="AT553" s="227" t="s">
        <v>310</v>
      </c>
      <c r="AU553" s="227" t="s">
        <v>85</v>
      </c>
      <c r="AY553" s="20" t="s">
        <v>308</v>
      </c>
      <c r="BE553" s="228">
        <f>IF(N553="základní",J553,0)</f>
        <v>0</v>
      </c>
      <c r="BF553" s="228">
        <f>IF(N553="snížená",J553,0)</f>
        <v>0</v>
      </c>
      <c r="BG553" s="228">
        <f>IF(N553="zákl. přenesená",J553,0)</f>
        <v>0</v>
      </c>
      <c r="BH553" s="228">
        <f>IF(N553="sníž. přenesená",J553,0)</f>
        <v>0</v>
      </c>
      <c r="BI553" s="228">
        <f>IF(N553="nulová",J553,0)</f>
        <v>0</v>
      </c>
      <c r="BJ553" s="20" t="s">
        <v>83</v>
      </c>
      <c r="BK553" s="228">
        <f>ROUND(I553*H553,2)</f>
        <v>0</v>
      </c>
      <c r="BL553" s="20" t="s">
        <v>315</v>
      </c>
      <c r="BM553" s="227" t="s">
        <v>3661</v>
      </c>
    </row>
    <row r="554" s="2" customFormat="1">
      <c r="A554" s="41"/>
      <c r="B554" s="42"/>
      <c r="C554" s="43"/>
      <c r="D554" s="229" t="s">
        <v>317</v>
      </c>
      <c r="E554" s="43"/>
      <c r="F554" s="230" t="s">
        <v>5257</v>
      </c>
      <c r="G554" s="43"/>
      <c r="H554" s="43"/>
      <c r="I554" s="231"/>
      <c r="J554" s="43"/>
      <c r="K554" s="43"/>
      <c r="L554" s="47"/>
      <c r="M554" s="232"/>
      <c r="N554" s="233"/>
      <c r="O554" s="87"/>
      <c r="P554" s="87"/>
      <c r="Q554" s="87"/>
      <c r="R554" s="87"/>
      <c r="S554" s="87"/>
      <c r="T554" s="88"/>
      <c r="U554" s="41"/>
      <c r="V554" s="41"/>
      <c r="W554" s="41"/>
      <c r="X554" s="41"/>
      <c r="Y554" s="41"/>
      <c r="Z554" s="41"/>
      <c r="AA554" s="41"/>
      <c r="AB554" s="41"/>
      <c r="AC554" s="41"/>
      <c r="AD554" s="41"/>
      <c r="AE554" s="41"/>
      <c r="AT554" s="20" t="s">
        <v>317</v>
      </c>
      <c r="AU554" s="20" t="s">
        <v>85</v>
      </c>
    </row>
    <row r="555" s="14" customFormat="1">
      <c r="A555" s="14"/>
      <c r="B555" s="249"/>
      <c r="C555" s="250"/>
      <c r="D555" s="236" t="s">
        <v>319</v>
      </c>
      <c r="E555" s="251" t="s">
        <v>19</v>
      </c>
      <c r="F555" s="252" t="s">
        <v>5258</v>
      </c>
      <c r="G555" s="250"/>
      <c r="H555" s="251" t="s">
        <v>19</v>
      </c>
      <c r="I555" s="253"/>
      <c r="J555" s="250"/>
      <c r="K555" s="250"/>
      <c r="L555" s="254"/>
      <c r="M555" s="255"/>
      <c r="N555" s="256"/>
      <c r="O555" s="256"/>
      <c r="P555" s="256"/>
      <c r="Q555" s="256"/>
      <c r="R555" s="256"/>
      <c r="S555" s="256"/>
      <c r="T555" s="257"/>
      <c r="U555" s="14"/>
      <c r="V555" s="14"/>
      <c r="W555" s="14"/>
      <c r="X555" s="14"/>
      <c r="Y555" s="14"/>
      <c r="Z555" s="14"/>
      <c r="AA555" s="14"/>
      <c r="AB555" s="14"/>
      <c r="AC555" s="14"/>
      <c r="AD555" s="14"/>
      <c r="AE555" s="14"/>
      <c r="AT555" s="258" t="s">
        <v>319</v>
      </c>
      <c r="AU555" s="258" t="s">
        <v>85</v>
      </c>
      <c r="AV555" s="14" t="s">
        <v>83</v>
      </c>
      <c r="AW555" s="14" t="s">
        <v>37</v>
      </c>
      <c r="AX555" s="14" t="s">
        <v>76</v>
      </c>
      <c r="AY555" s="258" t="s">
        <v>308</v>
      </c>
    </row>
    <row r="556" s="14" customFormat="1">
      <c r="A556" s="14"/>
      <c r="B556" s="249"/>
      <c r="C556" s="250"/>
      <c r="D556" s="236" t="s">
        <v>319</v>
      </c>
      <c r="E556" s="251" t="s">
        <v>19</v>
      </c>
      <c r="F556" s="252" t="s">
        <v>5259</v>
      </c>
      <c r="G556" s="250"/>
      <c r="H556" s="251" t="s">
        <v>19</v>
      </c>
      <c r="I556" s="253"/>
      <c r="J556" s="250"/>
      <c r="K556" s="250"/>
      <c r="L556" s="254"/>
      <c r="M556" s="255"/>
      <c r="N556" s="256"/>
      <c r="O556" s="256"/>
      <c r="P556" s="256"/>
      <c r="Q556" s="256"/>
      <c r="R556" s="256"/>
      <c r="S556" s="256"/>
      <c r="T556" s="257"/>
      <c r="U556" s="14"/>
      <c r="V556" s="14"/>
      <c r="W556" s="14"/>
      <c r="X556" s="14"/>
      <c r="Y556" s="14"/>
      <c r="Z556" s="14"/>
      <c r="AA556" s="14"/>
      <c r="AB556" s="14"/>
      <c r="AC556" s="14"/>
      <c r="AD556" s="14"/>
      <c r="AE556" s="14"/>
      <c r="AT556" s="258" t="s">
        <v>319</v>
      </c>
      <c r="AU556" s="258" t="s">
        <v>85</v>
      </c>
      <c r="AV556" s="14" t="s">
        <v>83</v>
      </c>
      <c r="AW556" s="14" t="s">
        <v>37</v>
      </c>
      <c r="AX556" s="14" t="s">
        <v>76</v>
      </c>
      <c r="AY556" s="258" t="s">
        <v>308</v>
      </c>
    </row>
    <row r="557" s="13" customFormat="1">
      <c r="A557" s="13"/>
      <c r="B557" s="234"/>
      <c r="C557" s="235"/>
      <c r="D557" s="236" t="s">
        <v>319</v>
      </c>
      <c r="E557" s="237" t="s">
        <v>19</v>
      </c>
      <c r="F557" s="238" t="s">
        <v>5260</v>
      </c>
      <c r="G557" s="235"/>
      <c r="H557" s="239">
        <v>3269.3000000000002</v>
      </c>
      <c r="I557" s="240"/>
      <c r="J557" s="235"/>
      <c r="K557" s="235"/>
      <c r="L557" s="241"/>
      <c r="M557" s="242"/>
      <c r="N557" s="243"/>
      <c r="O557" s="243"/>
      <c r="P557" s="243"/>
      <c r="Q557" s="243"/>
      <c r="R557" s="243"/>
      <c r="S557" s="243"/>
      <c r="T557" s="244"/>
      <c r="U557" s="13"/>
      <c r="V557" s="13"/>
      <c r="W557" s="13"/>
      <c r="X557" s="13"/>
      <c r="Y557" s="13"/>
      <c r="Z557" s="13"/>
      <c r="AA557" s="13"/>
      <c r="AB557" s="13"/>
      <c r="AC557" s="13"/>
      <c r="AD557" s="13"/>
      <c r="AE557" s="13"/>
      <c r="AT557" s="245" t="s">
        <v>319</v>
      </c>
      <c r="AU557" s="245" t="s">
        <v>85</v>
      </c>
      <c r="AV557" s="13" t="s">
        <v>85</v>
      </c>
      <c r="AW557" s="13" t="s">
        <v>37</v>
      </c>
      <c r="AX557" s="13" t="s">
        <v>76</v>
      </c>
      <c r="AY557" s="245" t="s">
        <v>308</v>
      </c>
    </row>
    <row r="558" s="13" customFormat="1">
      <c r="A558" s="13"/>
      <c r="B558" s="234"/>
      <c r="C558" s="235"/>
      <c r="D558" s="236" t="s">
        <v>319</v>
      </c>
      <c r="E558" s="237" t="s">
        <v>19</v>
      </c>
      <c r="F558" s="238" t="s">
        <v>5261</v>
      </c>
      <c r="G558" s="235"/>
      <c r="H558" s="239">
        <v>667.39499999999998</v>
      </c>
      <c r="I558" s="240"/>
      <c r="J558" s="235"/>
      <c r="K558" s="235"/>
      <c r="L558" s="241"/>
      <c r="M558" s="242"/>
      <c r="N558" s="243"/>
      <c r="O558" s="243"/>
      <c r="P558" s="243"/>
      <c r="Q558" s="243"/>
      <c r="R558" s="243"/>
      <c r="S558" s="243"/>
      <c r="T558" s="244"/>
      <c r="U558" s="13"/>
      <c r="V558" s="13"/>
      <c r="W558" s="13"/>
      <c r="X558" s="13"/>
      <c r="Y558" s="13"/>
      <c r="Z558" s="13"/>
      <c r="AA558" s="13"/>
      <c r="AB558" s="13"/>
      <c r="AC558" s="13"/>
      <c r="AD558" s="13"/>
      <c r="AE558" s="13"/>
      <c r="AT558" s="245" t="s">
        <v>319</v>
      </c>
      <c r="AU558" s="245" t="s">
        <v>85</v>
      </c>
      <c r="AV558" s="13" t="s">
        <v>85</v>
      </c>
      <c r="AW558" s="13" t="s">
        <v>37</v>
      </c>
      <c r="AX558" s="13" t="s">
        <v>76</v>
      </c>
      <c r="AY558" s="245" t="s">
        <v>308</v>
      </c>
    </row>
    <row r="559" s="15" customFormat="1">
      <c r="A559" s="15"/>
      <c r="B559" s="259"/>
      <c r="C559" s="260"/>
      <c r="D559" s="236" t="s">
        <v>319</v>
      </c>
      <c r="E559" s="261" t="s">
        <v>19</v>
      </c>
      <c r="F559" s="262" t="s">
        <v>448</v>
      </c>
      <c r="G559" s="260"/>
      <c r="H559" s="263">
        <v>3936.6950000000002</v>
      </c>
      <c r="I559" s="264"/>
      <c r="J559" s="260"/>
      <c r="K559" s="260"/>
      <c r="L559" s="265"/>
      <c r="M559" s="266"/>
      <c r="N559" s="267"/>
      <c r="O559" s="267"/>
      <c r="P559" s="267"/>
      <c r="Q559" s="267"/>
      <c r="R559" s="267"/>
      <c r="S559" s="267"/>
      <c r="T559" s="268"/>
      <c r="U559" s="15"/>
      <c r="V559" s="15"/>
      <c r="W559" s="15"/>
      <c r="X559" s="15"/>
      <c r="Y559" s="15"/>
      <c r="Z559" s="15"/>
      <c r="AA559" s="15"/>
      <c r="AB559" s="15"/>
      <c r="AC559" s="15"/>
      <c r="AD559" s="15"/>
      <c r="AE559" s="15"/>
      <c r="AT559" s="269" t="s">
        <v>319</v>
      </c>
      <c r="AU559" s="269" t="s">
        <v>85</v>
      </c>
      <c r="AV559" s="15" t="s">
        <v>315</v>
      </c>
      <c r="AW559" s="15" t="s">
        <v>37</v>
      </c>
      <c r="AX559" s="15" t="s">
        <v>83</v>
      </c>
      <c r="AY559" s="269" t="s">
        <v>308</v>
      </c>
    </row>
    <row r="560" s="2" customFormat="1" ht="16.5" customHeight="1">
      <c r="A560" s="41"/>
      <c r="B560" s="42"/>
      <c r="C560" s="216" t="s">
        <v>778</v>
      </c>
      <c r="D560" s="216" t="s">
        <v>310</v>
      </c>
      <c r="E560" s="217" t="s">
        <v>5262</v>
      </c>
      <c r="F560" s="218" t="s">
        <v>5263</v>
      </c>
      <c r="G560" s="219" t="s">
        <v>313</v>
      </c>
      <c r="H560" s="220">
        <v>753.63400000000001</v>
      </c>
      <c r="I560" s="221"/>
      <c r="J560" s="222">
        <f>ROUND(I560*H560,2)</f>
        <v>0</v>
      </c>
      <c r="K560" s="218" t="s">
        <v>314</v>
      </c>
      <c r="L560" s="47"/>
      <c r="M560" s="223" t="s">
        <v>19</v>
      </c>
      <c r="N560" s="224" t="s">
        <v>47</v>
      </c>
      <c r="O560" s="87"/>
      <c r="P560" s="225">
        <f>O560*H560</f>
        <v>0</v>
      </c>
      <c r="Q560" s="225">
        <v>0</v>
      </c>
      <c r="R560" s="225">
        <f>Q560*H560</f>
        <v>0</v>
      </c>
      <c r="S560" s="225">
        <v>0</v>
      </c>
      <c r="T560" s="226">
        <f>S560*H560</f>
        <v>0</v>
      </c>
      <c r="U560" s="41"/>
      <c r="V560" s="41"/>
      <c r="W560" s="41"/>
      <c r="X560" s="41"/>
      <c r="Y560" s="41"/>
      <c r="Z560" s="41"/>
      <c r="AA560" s="41"/>
      <c r="AB560" s="41"/>
      <c r="AC560" s="41"/>
      <c r="AD560" s="41"/>
      <c r="AE560" s="41"/>
      <c r="AR560" s="227" t="s">
        <v>315</v>
      </c>
      <c r="AT560" s="227" t="s">
        <v>310</v>
      </c>
      <c r="AU560" s="227" t="s">
        <v>85</v>
      </c>
      <c r="AY560" s="20" t="s">
        <v>308</v>
      </c>
      <c r="BE560" s="228">
        <f>IF(N560="základní",J560,0)</f>
        <v>0</v>
      </c>
      <c r="BF560" s="228">
        <f>IF(N560="snížená",J560,0)</f>
        <v>0</v>
      </c>
      <c r="BG560" s="228">
        <f>IF(N560="zákl. přenesená",J560,0)</f>
        <v>0</v>
      </c>
      <c r="BH560" s="228">
        <f>IF(N560="sníž. přenesená",J560,0)</f>
        <v>0</v>
      </c>
      <c r="BI560" s="228">
        <f>IF(N560="nulová",J560,0)</f>
        <v>0</v>
      </c>
      <c r="BJ560" s="20" t="s">
        <v>83</v>
      </c>
      <c r="BK560" s="228">
        <f>ROUND(I560*H560,2)</f>
        <v>0</v>
      </c>
      <c r="BL560" s="20" t="s">
        <v>315</v>
      </c>
      <c r="BM560" s="227" t="s">
        <v>3674</v>
      </c>
    </row>
    <row r="561" s="2" customFormat="1">
      <c r="A561" s="41"/>
      <c r="B561" s="42"/>
      <c r="C561" s="43"/>
      <c r="D561" s="229" t="s">
        <v>317</v>
      </c>
      <c r="E561" s="43"/>
      <c r="F561" s="230" t="s">
        <v>5264</v>
      </c>
      <c r="G561" s="43"/>
      <c r="H561" s="43"/>
      <c r="I561" s="231"/>
      <c r="J561" s="43"/>
      <c r="K561" s="43"/>
      <c r="L561" s="47"/>
      <c r="M561" s="232"/>
      <c r="N561" s="233"/>
      <c r="O561" s="87"/>
      <c r="P561" s="87"/>
      <c r="Q561" s="87"/>
      <c r="R561" s="87"/>
      <c r="S561" s="87"/>
      <c r="T561" s="88"/>
      <c r="U561" s="41"/>
      <c r="V561" s="41"/>
      <c r="W561" s="41"/>
      <c r="X561" s="41"/>
      <c r="Y561" s="41"/>
      <c r="Z561" s="41"/>
      <c r="AA561" s="41"/>
      <c r="AB561" s="41"/>
      <c r="AC561" s="41"/>
      <c r="AD561" s="41"/>
      <c r="AE561" s="41"/>
      <c r="AT561" s="20" t="s">
        <v>317</v>
      </c>
      <c r="AU561" s="20" t="s">
        <v>85</v>
      </c>
    </row>
    <row r="562" s="14" customFormat="1">
      <c r="A562" s="14"/>
      <c r="B562" s="249"/>
      <c r="C562" s="250"/>
      <c r="D562" s="236" t="s">
        <v>319</v>
      </c>
      <c r="E562" s="251" t="s">
        <v>19</v>
      </c>
      <c r="F562" s="252" t="s">
        <v>4902</v>
      </c>
      <c r="G562" s="250"/>
      <c r="H562" s="251" t="s">
        <v>19</v>
      </c>
      <c r="I562" s="253"/>
      <c r="J562" s="250"/>
      <c r="K562" s="250"/>
      <c r="L562" s="254"/>
      <c r="M562" s="255"/>
      <c r="N562" s="256"/>
      <c r="O562" s="256"/>
      <c r="P562" s="256"/>
      <c r="Q562" s="256"/>
      <c r="R562" s="256"/>
      <c r="S562" s="256"/>
      <c r="T562" s="257"/>
      <c r="U562" s="14"/>
      <c r="V562" s="14"/>
      <c r="W562" s="14"/>
      <c r="X562" s="14"/>
      <c r="Y562" s="14"/>
      <c r="Z562" s="14"/>
      <c r="AA562" s="14"/>
      <c r="AB562" s="14"/>
      <c r="AC562" s="14"/>
      <c r="AD562" s="14"/>
      <c r="AE562" s="14"/>
      <c r="AT562" s="258" t="s">
        <v>319</v>
      </c>
      <c r="AU562" s="258" t="s">
        <v>85</v>
      </c>
      <c r="AV562" s="14" t="s">
        <v>83</v>
      </c>
      <c r="AW562" s="14" t="s">
        <v>37</v>
      </c>
      <c r="AX562" s="14" t="s">
        <v>76</v>
      </c>
      <c r="AY562" s="258" t="s">
        <v>308</v>
      </c>
    </row>
    <row r="563" s="14" customFormat="1">
      <c r="A563" s="14"/>
      <c r="B563" s="249"/>
      <c r="C563" s="250"/>
      <c r="D563" s="236" t="s">
        <v>319</v>
      </c>
      <c r="E563" s="251" t="s">
        <v>19</v>
      </c>
      <c r="F563" s="252" t="s">
        <v>5265</v>
      </c>
      <c r="G563" s="250"/>
      <c r="H563" s="251" t="s">
        <v>19</v>
      </c>
      <c r="I563" s="253"/>
      <c r="J563" s="250"/>
      <c r="K563" s="250"/>
      <c r="L563" s="254"/>
      <c r="M563" s="255"/>
      <c r="N563" s="256"/>
      <c r="O563" s="256"/>
      <c r="P563" s="256"/>
      <c r="Q563" s="256"/>
      <c r="R563" s="256"/>
      <c r="S563" s="256"/>
      <c r="T563" s="257"/>
      <c r="U563" s="14"/>
      <c r="V563" s="14"/>
      <c r="W563" s="14"/>
      <c r="X563" s="14"/>
      <c r="Y563" s="14"/>
      <c r="Z563" s="14"/>
      <c r="AA563" s="14"/>
      <c r="AB563" s="14"/>
      <c r="AC563" s="14"/>
      <c r="AD563" s="14"/>
      <c r="AE563" s="14"/>
      <c r="AT563" s="258" t="s">
        <v>319</v>
      </c>
      <c r="AU563" s="258" t="s">
        <v>85</v>
      </c>
      <c r="AV563" s="14" t="s">
        <v>83</v>
      </c>
      <c r="AW563" s="14" t="s">
        <v>37</v>
      </c>
      <c r="AX563" s="14" t="s">
        <v>76</v>
      </c>
      <c r="AY563" s="258" t="s">
        <v>308</v>
      </c>
    </row>
    <row r="564" s="13" customFormat="1">
      <c r="A564" s="13"/>
      <c r="B564" s="234"/>
      <c r="C564" s="235"/>
      <c r="D564" s="236" t="s">
        <v>319</v>
      </c>
      <c r="E564" s="237" t="s">
        <v>19</v>
      </c>
      <c r="F564" s="238" t="s">
        <v>5241</v>
      </c>
      <c r="G564" s="235"/>
      <c r="H564" s="239">
        <v>368.98599999999999</v>
      </c>
      <c r="I564" s="240"/>
      <c r="J564" s="235"/>
      <c r="K564" s="235"/>
      <c r="L564" s="241"/>
      <c r="M564" s="242"/>
      <c r="N564" s="243"/>
      <c r="O564" s="243"/>
      <c r="P564" s="243"/>
      <c r="Q564" s="243"/>
      <c r="R564" s="243"/>
      <c r="S564" s="243"/>
      <c r="T564" s="244"/>
      <c r="U564" s="13"/>
      <c r="V564" s="13"/>
      <c r="W564" s="13"/>
      <c r="X564" s="13"/>
      <c r="Y564" s="13"/>
      <c r="Z564" s="13"/>
      <c r="AA564" s="13"/>
      <c r="AB564" s="13"/>
      <c r="AC564" s="13"/>
      <c r="AD564" s="13"/>
      <c r="AE564" s="13"/>
      <c r="AT564" s="245" t="s">
        <v>319</v>
      </c>
      <c r="AU564" s="245" t="s">
        <v>85</v>
      </c>
      <c r="AV564" s="13" t="s">
        <v>85</v>
      </c>
      <c r="AW564" s="13" t="s">
        <v>37</v>
      </c>
      <c r="AX564" s="13" t="s">
        <v>76</v>
      </c>
      <c r="AY564" s="245" t="s">
        <v>308</v>
      </c>
    </row>
    <row r="565" s="14" customFormat="1">
      <c r="A565" s="14"/>
      <c r="B565" s="249"/>
      <c r="C565" s="250"/>
      <c r="D565" s="236" t="s">
        <v>319</v>
      </c>
      <c r="E565" s="251" t="s">
        <v>19</v>
      </c>
      <c r="F565" s="252" t="s">
        <v>5254</v>
      </c>
      <c r="G565" s="250"/>
      <c r="H565" s="251" t="s">
        <v>19</v>
      </c>
      <c r="I565" s="253"/>
      <c r="J565" s="250"/>
      <c r="K565" s="250"/>
      <c r="L565" s="254"/>
      <c r="M565" s="255"/>
      <c r="N565" s="256"/>
      <c r="O565" s="256"/>
      <c r="P565" s="256"/>
      <c r="Q565" s="256"/>
      <c r="R565" s="256"/>
      <c r="S565" s="256"/>
      <c r="T565" s="257"/>
      <c r="U565" s="14"/>
      <c r="V565" s="14"/>
      <c r="W565" s="14"/>
      <c r="X565" s="14"/>
      <c r="Y565" s="14"/>
      <c r="Z565" s="14"/>
      <c r="AA565" s="14"/>
      <c r="AB565" s="14"/>
      <c r="AC565" s="14"/>
      <c r="AD565" s="14"/>
      <c r="AE565" s="14"/>
      <c r="AT565" s="258" t="s">
        <v>319</v>
      </c>
      <c r="AU565" s="258" t="s">
        <v>85</v>
      </c>
      <c r="AV565" s="14" t="s">
        <v>83</v>
      </c>
      <c r="AW565" s="14" t="s">
        <v>37</v>
      </c>
      <c r="AX565" s="14" t="s">
        <v>76</v>
      </c>
      <c r="AY565" s="258" t="s">
        <v>308</v>
      </c>
    </row>
    <row r="566" s="13" customFormat="1">
      <c r="A566" s="13"/>
      <c r="B566" s="234"/>
      <c r="C566" s="235"/>
      <c r="D566" s="236" t="s">
        <v>319</v>
      </c>
      <c r="E566" s="237" t="s">
        <v>19</v>
      </c>
      <c r="F566" s="238" t="s">
        <v>5236</v>
      </c>
      <c r="G566" s="235"/>
      <c r="H566" s="239">
        <v>384.64800000000002</v>
      </c>
      <c r="I566" s="240"/>
      <c r="J566" s="235"/>
      <c r="K566" s="235"/>
      <c r="L566" s="241"/>
      <c r="M566" s="242"/>
      <c r="N566" s="243"/>
      <c r="O566" s="243"/>
      <c r="P566" s="243"/>
      <c r="Q566" s="243"/>
      <c r="R566" s="243"/>
      <c r="S566" s="243"/>
      <c r="T566" s="244"/>
      <c r="U566" s="13"/>
      <c r="V566" s="13"/>
      <c r="W566" s="13"/>
      <c r="X566" s="13"/>
      <c r="Y566" s="13"/>
      <c r="Z566" s="13"/>
      <c r="AA566" s="13"/>
      <c r="AB566" s="13"/>
      <c r="AC566" s="13"/>
      <c r="AD566" s="13"/>
      <c r="AE566" s="13"/>
      <c r="AT566" s="245" t="s">
        <v>319</v>
      </c>
      <c r="AU566" s="245" t="s">
        <v>85</v>
      </c>
      <c r="AV566" s="13" t="s">
        <v>85</v>
      </c>
      <c r="AW566" s="13" t="s">
        <v>37</v>
      </c>
      <c r="AX566" s="13" t="s">
        <v>76</v>
      </c>
      <c r="AY566" s="245" t="s">
        <v>308</v>
      </c>
    </row>
    <row r="567" s="15" customFormat="1">
      <c r="A567" s="15"/>
      <c r="B567" s="259"/>
      <c r="C567" s="260"/>
      <c r="D567" s="236" t="s">
        <v>319</v>
      </c>
      <c r="E567" s="261" t="s">
        <v>19</v>
      </c>
      <c r="F567" s="262" t="s">
        <v>448</v>
      </c>
      <c r="G567" s="260"/>
      <c r="H567" s="263">
        <v>753.63400000000001</v>
      </c>
      <c r="I567" s="264"/>
      <c r="J567" s="260"/>
      <c r="K567" s="260"/>
      <c r="L567" s="265"/>
      <c r="M567" s="266"/>
      <c r="N567" s="267"/>
      <c r="O567" s="267"/>
      <c r="P567" s="267"/>
      <c r="Q567" s="267"/>
      <c r="R567" s="267"/>
      <c r="S567" s="267"/>
      <c r="T567" s="268"/>
      <c r="U567" s="15"/>
      <c r="V567" s="15"/>
      <c r="W567" s="15"/>
      <c r="X567" s="15"/>
      <c r="Y567" s="15"/>
      <c r="Z567" s="15"/>
      <c r="AA567" s="15"/>
      <c r="AB567" s="15"/>
      <c r="AC567" s="15"/>
      <c r="AD567" s="15"/>
      <c r="AE567" s="15"/>
      <c r="AT567" s="269" t="s">
        <v>319</v>
      </c>
      <c r="AU567" s="269" t="s">
        <v>85</v>
      </c>
      <c r="AV567" s="15" t="s">
        <v>315</v>
      </c>
      <c r="AW567" s="15" t="s">
        <v>37</v>
      </c>
      <c r="AX567" s="15" t="s">
        <v>83</v>
      </c>
      <c r="AY567" s="269" t="s">
        <v>308</v>
      </c>
    </row>
    <row r="568" s="2" customFormat="1" ht="16.5" customHeight="1">
      <c r="A568" s="41"/>
      <c r="B568" s="42"/>
      <c r="C568" s="216" t="s">
        <v>1486</v>
      </c>
      <c r="D568" s="216" t="s">
        <v>310</v>
      </c>
      <c r="E568" s="217" t="s">
        <v>5266</v>
      </c>
      <c r="F568" s="218" t="s">
        <v>5267</v>
      </c>
      <c r="G568" s="219" t="s">
        <v>313</v>
      </c>
      <c r="H568" s="220">
        <v>300</v>
      </c>
      <c r="I568" s="221"/>
      <c r="J568" s="222">
        <f>ROUND(I568*H568,2)</f>
        <v>0</v>
      </c>
      <c r="K568" s="218" t="s">
        <v>314</v>
      </c>
      <c r="L568" s="47"/>
      <c r="M568" s="223" t="s">
        <v>19</v>
      </c>
      <c r="N568" s="224" t="s">
        <v>47</v>
      </c>
      <c r="O568" s="87"/>
      <c r="P568" s="225">
        <f>O568*H568</f>
        <v>0</v>
      </c>
      <c r="Q568" s="225">
        <v>0</v>
      </c>
      <c r="R568" s="225">
        <f>Q568*H568</f>
        <v>0</v>
      </c>
      <c r="S568" s="225">
        <v>0</v>
      </c>
      <c r="T568" s="226">
        <f>S568*H568</f>
        <v>0</v>
      </c>
      <c r="U568" s="41"/>
      <c r="V568" s="41"/>
      <c r="W568" s="41"/>
      <c r="X568" s="41"/>
      <c r="Y568" s="41"/>
      <c r="Z568" s="41"/>
      <c r="AA568" s="41"/>
      <c r="AB568" s="41"/>
      <c r="AC568" s="41"/>
      <c r="AD568" s="41"/>
      <c r="AE568" s="41"/>
      <c r="AR568" s="227" t="s">
        <v>315</v>
      </c>
      <c r="AT568" s="227" t="s">
        <v>310</v>
      </c>
      <c r="AU568" s="227" t="s">
        <v>85</v>
      </c>
      <c r="AY568" s="20" t="s">
        <v>308</v>
      </c>
      <c r="BE568" s="228">
        <f>IF(N568="základní",J568,0)</f>
        <v>0</v>
      </c>
      <c r="BF568" s="228">
        <f>IF(N568="snížená",J568,0)</f>
        <v>0</v>
      </c>
      <c r="BG568" s="228">
        <f>IF(N568="zákl. přenesená",J568,0)</f>
        <v>0</v>
      </c>
      <c r="BH568" s="228">
        <f>IF(N568="sníž. přenesená",J568,0)</f>
        <v>0</v>
      </c>
      <c r="BI568" s="228">
        <f>IF(N568="nulová",J568,0)</f>
        <v>0</v>
      </c>
      <c r="BJ568" s="20" t="s">
        <v>83</v>
      </c>
      <c r="BK568" s="228">
        <f>ROUND(I568*H568,2)</f>
        <v>0</v>
      </c>
      <c r="BL568" s="20" t="s">
        <v>315</v>
      </c>
      <c r="BM568" s="227" t="s">
        <v>3689</v>
      </c>
    </row>
    <row r="569" s="2" customFormat="1">
      <c r="A569" s="41"/>
      <c r="B569" s="42"/>
      <c r="C569" s="43"/>
      <c r="D569" s="229" t="s">
        <v>317</v>
      </c>
      <c r="E569" s="43"/>
      <c r="F569" s="230" t="s">
        <v>5268</v>
      </c>
      <c r="G569" s="43"/>
      <c r="H569" s="43"/>
      <c r="I569" s="231"/>
      <c r="J569" s="43"/>
      <c r="K569" s="43"/>
      <c r="L569" s="47"/>
      <c r="M569" s="232"/>
      <c r="N569" s="233"/>
      <c r="O569" s="87"/>
      <c r="P569" s="87"/>
      <c r="Q569" s="87"/>
      <c r="R569" s="87"/>
      <c r="S569" s="87"/>
      <c r="T569" s="88"/>
      <c r="U569" s="41"/>
      <c r="V569" s="41"/>
      <c r="W569" s="41"/>
      <c r="X569" s="41"/>
      <c r="Y569" s="41"/>
      <c r="Z569" s="41"/>
      <c r="AA569" s="41"/>
      <c r="AB569" s="41"/>
      <c r="AC569" s="41"/>
      <c r="AD569" s="41"/>
      <c r="AE569" s="41"/>
      <c r="AT569" s="20" t="s">
        <v>317</v>
      </c>
      <c r="AU569" s="20" t="s">
        <v>85</v>
      </c>
    </row>
    <row r="570" s="14" customFormat="1">
      <c r="A570" s="14"/>
      <c r="B570" s="249"/>
      <c r="C570" s="250"/>
      <c r="D570" s="236" t="s">
        <v>319</v>
      </c>
      <c r="E570" s="251" t="s">
        <v>19</v>
      </c>
      <c r="F570" s="252" t="s">
        <v>5258</v>
      </c>
      <c r="G570" s="250"/>
      <c r="H570" s="251" t="s">
        <v>19</v>
      </c>
      <c r="I570" s="253"/>
      <c r="J570" s="250"/>
      <c r="K570" s="250"/>
      <c r="L570" s="254"/>
      <c r="M570" s="255"/>
      <c r="N570" s="256"/>
      <c r="O570" s="256"/>
      <c r="P570" s="256"/>
      <c r="Q570" s="256"/>
      <c r="R570" s="256"/>
      <c r="S570" s="256"/>
      <c r="T570" s="257"/>
      <c r="U570" s="14"/>
      <c r="V570" s="14"/>
      <c r="W570" s="14"/>
      <c r="X570" s="14"/>
      <c r="Y570" s="14"/>
      <c r="Z570" s="14"/>
      <c r="AA570" s="14"/>
      <c r="AB570" s="14"/>
      <c r="AC570" s="14"/>
      <c r="AD570" s="14"/>
      <c r="AE570" s="14"/>
      <c r="AT570" s="258" t="s">
        <v>319</v>
      </c>
      <c r="AU570" s="258" t="s">
        <v>85</v>
      </c>
      <c r="AV570" s="14" t="s">
        <v>83</v>
      </c>
      <c r="AW570" s="14" t="s">
        <v>37</v>
      </c>
      <c r="AX570" s="14" t="s">
        <v>76</v>
      </c>
      <c r="AY570" s="258" t="s">
        <v>308</v>
      </c>
    </row>
    <row r="571" s="14" customFormat="1">
      <c r="A571" s="14"/>
      <c r="B571" s="249"/>
      <c r="C571" s="250"/>
      <c r="D571" s="236" t="s">
        <v>319</v>
      </c>
      <c r="E571" s="251" t="s">
        <v>19</v>
      </c>
      <c r="F571" s="252" t="s">
        <v>5269</v>
      </c>
      <c r="G571" s="250"/>
      <c r="H571" s="251" t="s">
        <v>19</v>
      </c>
      <c r="I571" s="253"/>
      <c r="J571" s="250"/>
      <c r="K571" s="250"/>
      <c r="L571" s="254"/>
      <c r="M571" s="255"/>
      <c r="N571" s="256"/>
      <c r="O571" s="256"/>
      <c r="P571" s="256"/>
      <c r="Q571" s="256"/>
      <c r="R571" s="256"/>
      <c r="S571" s="256"/>
      <c r="T571" s="257"/>
      <c r="U571" s="14"/>
      <c r="V571" s="14"/>
      <c r="W571" s="14"/>
      <c r="X571" s="14"/>
      <c r="Y571" s="14"/>
      <c r="Z571" s="14"/>
      <c r="AA571" s="14"/>
      <c r="AB571" s="14"/>
      <c r="AC571" s="14"/>
      <c r="AD571" s="14"/>
      <c r="AE571" s="14"/>
      <c r="AT571" s="258" t="s">
        <v>319</v>
      </c>
      <c r="AU571" s="258" t="s">
        <v>85</v>
      </c>
      <c r="AV571" s="14" t="s">
        <v>83</v>
      </c>
      <c r="AW571" s="14" t="s">
        <v>37</v>
      </c>
      <c r="AX571" s="14" t="s">
        <v>76</v>
      </c>
      <c r="AY571" s="258" t="s">
        <v>308</v>
      </c>
    </row>
    <row r="572" s="14" customFormat="1">
      <c r="A572" s="14"/>
      <c r="B572" s="249"/>
      <c r="C572" s="250"/>
      <c r="D572" s="236" t="s">
        <v>319</v>
      </c>
      <c r="E572" s="251" t="s">
        <v>19</v>
      </c>
      <c r="F572" s="252" t="s">
        <v>5270</v>
      </c>
      <c r="G572" s="250"/>
      <c r="H572" s="251" t="s">
        <v>19</v>
      </c>
      <c r="I572" s="253"/>
      <c r="J572" s="250"/>
      <c r="K572" s="250"/>
      <c r="L572" s="254"/>
      <c r="M572" s="255"/>
      <c r="N572" s="256"/>
      <c r="O572" s="256"/>
      <c r="P572" s="256"/>
      <c r="Q572" s="256"/>
      <c r="R572" s="256"/>
      <c r="S572" s="256"/>
      <c r="T572" s="257"/>
      <c r="U572" s="14"/>
      <c r="V572" s="14"/>
      <c r="W572" s="14"/>
      <c r="X572" s="14"/>
      <c r="Y572" s="14"/>
      <c r="Z572" s="14"/>
      <c r="AA572" s="14"/>
      <c r="AB572" s="14"/>
      <c r="AC572" s="14"/>
      <c r="AD572" s="14"/>
      <c r="AE572" s="14"/>
      <c r="AT572" s="258" t="s">
        <v>319</v>
      </c>
      <c r="AU572" s="258" t="s">
        <v>85</v>
      </c>
      <c r="AV572" s="14" t="s">
        <v>83</v>
      </c>
      <c r="AW572" s="14" t="s">
        <v>37</v>
      </c>
      <c r="AX572" s="14" t="s">
        <v>76</v>
      </c>
      <c r="AY572" s="258" t="s">
        <v>308</v>
      </c>
    </row>
    <row r="573" s="13" customFormat="1">
      <c r="A573" s="13"/>
      <c r="B573" s="234"/>
      <c r="C573" s="235"/>
      <c r="D573" s="236" t="s">
        <v>319</v>
      </c>
      <c r="E573" s="237" t="s">
        <v>19</v>
      </c>
      <c r="F573" s="238" t="s">
        <v>5271</v>
      </c>
      <c r="G573" s="235"/>
      <c r="H573" s="239">
        <v>300</v>
      </c>
      <c r="I573" s="240"/>
      <c r="J573" s="235"/>
      <c r="K573" s="235"/>
      <c r="L573" s="241"/>
      <c r="M573" s="242"/>
      <c r="N573" s="243"/>
      <c r="O573" s="243"/>
      <c r="P573" s="243"/>
      <c r="Q573" s="243"/>
      <c r="R573" s="243"/>
      <c r="S573" s="243"/>
      <c r="T573" s="244"/>
      <c r="U573" s="13"/>
      <c r="V573" s="13"/>
      <c r="W573" s="13"/>
      <c r="X573" s="13"/>
      <c r="Y573" s="13"/>
      <c r="Z573" s="13"/>
      <c r="AA573" s="13"/>
      <c r="AB573" s="13"/>
      <c r="AC573" s="13"/>
      <c r="AD573" s="13"/>
      <c r="AE573" s="13"/>
      <c r="AT573" s="245" t="s">
        <v>319</v>
      </c>
      <c r="AU573" s="245" t="s">
        <v>85</v>
      </c>
      <c r="AV573" s="13" t="s">
        <v>85</v>
      </c>
      <c r="AW573" s="13" t="s">
        <v>37</v>
      </c>
      <c r="AX573" s="13" t="s">
        <v>76</v>
      </c>
      <c r="AY573" s="245" t="s">
        <v>308</v>
      </c>
    </row>
    <row r="574" s="15" customFormat="1">
      <c r="A574" s="15"/>
      <c r="B574" s="259"/>
      <c r="C574" s="260"/>
      <c r="D574" s="236" t="s">
        <v>319</v>
      </c>
      <c r="E574" s="261" t="s">
        <v>19</v>
      </c>
      <c r="F574" s="262" t="s">
        <v>448</v>
      </c>
      <c r="G574" s="260"/>
      <c r="H574" s="263">
        <v>300</v>
      </c>
      <c r="I574" s="264"/>
      <c r="J574" s="260"/>
      <c r="K574" s="260"/>
      <c r="L574" s="265"/>
      <c r="M574" s="266"/>
      <c r="N574" s="267"/>
      <c r="O574" s="267"/>
      <c r="P574" s="267"/>
      <c r="Q574" s="267"/>
      <c r="R574" s="267"/>
      <c r="S574" s="267"/>
      <c r="T574" s="268"/>
      <c r="U574" s="15"/>
      <c r="V574" s="15"/>
      <c r="W574" s="15"/>
      <c r="X574" s="15"/>
      <c r="Y574" s="15"/>
      <c r="Z574" s="15"/>
      <c r="AA574" s="15"/>
      <c r="AB574" s="15"/>
      <c r="AC574" s="15"/>
      <c r="AD574" s="15"/>
      <c r="AE574" s="15"/>
      <c r="AT574" s="269" t="s">
        <v>319</v>
      </c>
      <c r="AU574" s="269" t="s">
        <v>85</v>
      </c>
      <c r="AV574" s="15" t="s">
        <v>315</v>
      </c>
      <c r="AW574" s="15" t="s">
        <v>37</v>
      </c>
      <c r="AX574" s="15" t="s">
        <v>83</v>
      </c>
      <c r="AY574" s="269" t="s">
        <v>308</v>
      </c>
    </row>
    <row r="575" s="2" customFormat="1" ht="16.5" customHeight="1">
      <c r="A575" s="41"/>
      <c r="B575" s="42"/>
      <c r="C575" s="216" t="s">
        <v>782</v>
      </c>
      <c r="D575" s="216" t="s">
        <v>310</v>
      </c>
      <c r="E575" s="217" t="s">
        <v>5272</v>
      </c>
      <c r="F575" s="218" t="s">
        <v>5273</v>
      </c>
      <c r="G575" s="219" t="s">
        <v>313</v>
      </c>
      <c r="H575" s="220">
        <v>984.17399999999998</v>
      </c>
      <c r="I575" s="221"/>
      <c r="J575" s="222">
        <f>ROUND(I575*H575,2)</f>
        <v>0</v>
      </c>
      <c r="K575" s="218" t="s">
        <v>314</v>
      </c>
      <c r="L575" s="47"/>
      <c r="M575" s="223" t="s">
        <v>19</v>
      </c>
      <c r="N575" s="224" t="s">
        <v>47</v>
      </c>
      <c r="O575" s="87"/>
      <c r="P575" s="225">
        <f>O575*H575</f>
        <v>0</v>
      </c>
      <c r="Q575" s="225">
        <v>0</v>
      </c>
      <c r="R575" s="225">
        <f>Q575*H575</f>
        <v>0</v>
      </c>
      <c r="S575" s="225">
        <v>0</v>
      </c>
      <c r="T575" s="226">
        <f>S575*H575</f>
        <v>0</v>
      </c>
      <c r="U575" s="41"/>
      <c r="V575" s="41"/>
      <c r="W575" s="41"/>
      <c r="X575" s="41"/>
      <c r="Y575" s="41"/>
      <c r="Z575" s="41"/>
      <c r="AA575" s="41"/>
      <c r="AB575" s="41"/>
      <c r="AC575" s="41"/>
      <c r="AD575" s="41"/>
      <c r="AE575" s="41"/>
      <c r="AR575" s="227" t="s">
        <v>315</v>
      </c>
      <c r="AT575" s="227" t="s">
        <v>310</v>
      </c>
      <c r="AU575" s="227" t="s">
        <v>85</v>
      </c>
      <c r="AY575" s="20" t="s">
        <v>308</v>
      </c>
      <c r="BE575" s="228">
        <f>IF(N575="základní",J575,0)</f>
        <v>0</v>
      </c>
      <c r="BF575" s="228">
        <f>IF(N575="snížená",J575,0)</f>
        <v>0</v>
      </c>
      <c r="BG575" s="228">
        <f>IF(N575="zákl. přenesená",J575,0)</f>
        <v>0</v>
      </c>
      <c r="BH575" s="228">
        <f>IF(N575="sníž. přenesená",J575,0)</f>
        <v>0</v>
      </c>
      <c r="BI575" s="228">
        <f>IF(N575="nulová",J575,0)</f>
        <v>0</v>
      </c>
      <c r="BJ575" s="20" t="s">
        <v>83</v>
      </c>
      <c r="BK575" s="228">
        <f>ROUND(I575*H575,2)</f>
        <v>0</v>
      </c>
      <c r="BL575" s="20" t="s">
        <v>315</v>
      </c>
      <c r="BM575" s="227" t="s">
        <v>3700</v>
      </c>
    </row>
    <row r="576" s="2" customFormat="1">
      <c r="A576" s="41"/>
      <c r="B576" s="42"/>
      <c r="C576" s="43"/>
      <c r="D576" s="229" t="s">
        <v>317</v>
      </c>
      <c r="E576" s="43"/>
      <c r="F576" s="230" t="s">
        <v>5274</v>
      </c>
      <c r="G576" s="43"/>
      <c r="H576" s="43"/>
      <c r="I576" s="231"/>
      <c r="J576" s="43"/>
      <c r="K576" s="43"/>
      <c r="L576" s="47"/>
      <c r="M576" s="232"/>
      <c r="N576" s="233"/>
      <c r="O576" s="87"/>
      <c r="P576" s="87"/>
      <c r="Q576" s="87"/>
      <c r="R576" s="87"/>
      <c r="S576" s="87"/>
      <c r="T576" s="88"/>
      <c r="U576" s="41"/>
      <c r="V576" s="41"/>
      <c r="W576" s="41"/>
      <c r="X576" s="41"/>
      <c r="Y576" s="41"/>
      <c r="Z576" s="41"/>
      <c r="AA576" s="41"/>
      <c r="AB576" s="41"/>
      <c r="AC576" s="41"/>
      <c r="AD576" s="41"/>
      <c r="AE576" s="41"/>
      <c r="AT576" s="20" t="s">
        <v>317</v>
      </c>
      <c r="AU576" s="20" t="s">
        <v>85</v>
      </c>
    </row>
    <row r="577" s="14" customFormat="1">
      <c r="A577" s="14"/>
      <c r="B577" s="249"/>
      <c r="C577" s="250"/>
      <c r="D577" s="236" t="s">
        <v>319</v>
      </c>
      <c r="E577" s="251" t="s">
        <v>19</v>
      </c>
      <c r="F577" s="252" t="s">
        <v>5258</v>
      </c>
      <c r="G577" s="250"/>
      <c r="H577" s="251" t="s">
        <v>19</v>
      </c>
      <c r="I577" s="253"/>
      <c r="J577" s="250"/>
      <c r="K577" s="250"/>
      <c r="L577" s="254"/>
      <c r="M577" s="255"/>
      <c r="N577" s="256"/>
      <c r="O577" s="256"/>
      <c r="P577" s="256"/>
      <c r="Q577" s="256"/>
      <c r="R577" s="256"/>
      <c r="S577" s="256"/>
      <c r="T577" s="257"/>
      <c r="U577" s="14"/>
      <c r="V577" s="14"/>
      <c r="W577" s="14"/>
      <c r="X577" s="14"/>
      <c r="Y577" s="14"/>
      <c r="Z577" s="14"/>
      <c r="AA577" s="14"/>
      <c r="AB577" s="14"/>
      <c r="AC577" s="14"/>
      <c r="AD577" s="14"/>
      <c r="AE577" s="14"/>
      <c r="AT577" s="258" t="s">
        <v>319</v>
      </c>
      <c r="AU577" s="258" t="s">
        <v>85</v>
      </c>
      <c r="AV577" s="14" t="s">
        <v>83</v>
      </c>
      <c r="AW577" s="14" t="s">
        <v>37</v>
      </c>
      <c r="AX577" s="14" t="s">
        <v>76</v>
      </c>
      <c r="AY577" s="258" t="s">
        <v>308</v>
      </c>
    </row>
    <row r="578" s="14" customFormat="1">
      <c r="A578" s="14"/>
      <c r="B578" s="249"/>
      <c r="C578" s="250"/>
      <c r="D578" s="236" t="s">
        <v>319</v>
      </c>
      <c r="E578" s="251" t="s">
        <v>19</v>
      </c>
      <c r="F578" s="252" t="s">
        <v>5259</v>
      </c>
      <c r="G578" s="250"/>
      <c r="H578" s="251" t="s">
        <v>19</v>
      </c>
      <c r="I578" s="253"/>
      <c r="J578" s="250"/>
      <c r="K578" s="250"/>
      <c r="L578" s="254"/>
      <c r="M578" s="255"/>
      <c r="N578" s="256"/>
      <c r="O578" s="256"/>
      <c r="P578" s="256"/>
      <c r="Q578" s="256"/>
      <c r="R578" s="256"/>
      <c r="S578" s="256"/>
      <c r="T578" s="257"/>
      <c r="U578" s="14"/>
      <c r="V578" s="14"/>
      <c r="W578" s="14"/>
      <c r="X578" s="14"/>
      <c r="Y578" s="14"/>
      <c r="Z578" s="14"/>
      <c r="AA578" s="14"/>
      <c r="AB578" s="14"/>
      <c r="AC578" s="14"/>
      <c r="AD578" s="14"/>
      <c r="AE578" s="14"/>
      <c r="AT578" s="258" t="s">
        <v>319</v>
      </c>
      <c r="AU578" s="258" t="s">
        <v>85</v>
      </c>
      <c r="AV578" s="14" t="s">
        <v>83</v>
      </c>
      <c r="AW578" s="14" t="s">
        <v>37</v>
      </c>
      <c r="AX578" s="14" t="s">
        <v>76</v>
      </c>
      <c r="AY578" s="258" t="s">
        <v>308</v>
      </c>
    </row>
    <row r="579" s="13" customFormat="1">
      <c r="A579" s="13"/>
      <c r="B579" s="234"/>
      <c r="C579" s="235"/>
      <c r="D579" s="236" t="s">
        <v>319</v>
      </c>
      <c r="E579" s="237" t="s">
        <v>19</v>
      </c>
      <c r="F579" s="238" t="s">
        <v>5260</v>
      </c>
      <c r="G579" s="235"/>
      <c r="H579" s="239">
        <v>3269.3000000000002</v>
      </c>
      <c r="I579" s="240"/>
      <c r="J579" s="235"/>
      <c r="K579" s="235"/>
      <c r="L579" s="241"/>
      <c r="M579" s="242"/>
      <c r="N579" s="243"/>
      <c r="O579" s="243"/>
      <c r="P579" s="243"/>
      <c r="Q579" s="243"/>
      <c r="R579" s="243"/>
      <c r="S579" s="243"/>
      <c r="T579" s="244"/>
      <c r="U579" s="13"/>
      <c r="V579" s="13"/>
      <c r="W579" s="13"/>
      <c r="X579" s="13"/>
      <c r="Y579" s="13"/>
      <c r="Z579" s="13"/>
      <c r="AA579" s="13"/>
      <c r="AB579" s="13"/>
      <c r="AC579" s="13"/>
      <c r="AD579" s="13"/>
      <c r="AE579" s="13"/>
      <c r="AT579" s="245" t="s">
        <v>319</v>
      </c>
      <c r="AU579" s="245" t="s">
        <v>85</v>
      </c>
      <c r="AV579" s="13" t="s">
        <v>85</v>
      </c>
      <c r="AW579" s="13" t="s">
        <v>37</v>
      </c>
      <c r="AX579" s="13" t="s">
        <v>76</v>
      </c>
      <c r="AY579" s="245" t="s">
        <v>308</v>
      </c>
    </row>
    <row r="580" s="13" customFormat="1">
      <c r="A580" s="13"/>
      <c r="B580" s="234"/>
      <c r="C580" s="235"/>
      <c r="D580" s="236" t="s">
        <v>319</v>
      </c>
      <c r="E580" s="237" t="s">
        <v>19</v>
      </c>
      <c r="F580" s="238" t="s">
        <v>5261</v>
      </c>
      <c r="G580" s="235"/>
      <c r="H580" s="239">
        <v>667.39499999999998</v>
      </c>
      <c r="I580" s="240"/>
      <c r="J580" s="235"/>
      <c r="K580" s="235"/>
      <c r="L580" s="241"/>
      <c r="M580" s="242"/>
      <c r="N580" s="243"/>
      <c r="O580" s="243"/>
      <c r="P580" s="243"/>
      <c r="Q580" s="243"/>
      <c r="R580" s="243"/>
      <c r="S580" s="243"/>
      <c r="T580" s="244"/>
      <c r="U580" s="13"/>
      <c r="V580" s="13"/>
      <c r="W580" s="13"/>
      <c r="X580" s="13"/>
      <c r="Y580" s="13"/>
      <c r="Z580" s="13"/>
      <c r="AA580" s="13"/>
      <c r="AB580" s="13"/>
      <c r="AC580" s="13"/>
      <c r="AD580" s="13"/>
      <c r="AE580" s="13"/>
      <c r="AT580" s="245" t="s">
        <v>319</v>
      </c>
      <c r="AU580" s="245" t="s">
        <v>85</v>
      </c>
      <c r="AV580" s="13" t="s">
        <v>85</v>
      </c>
      <c r="AW580" s="13" t="s">
        <v>37</v>
      </c>
      <c r="AX580" s="13" t="s">
        <v>76</v>
      </c>
      <c r="AY580" s="245" t="s">
        <v>308</v>
      </c>
    </row>
    <row r="581" s="15" customFormat="1">
      <c r="A581" s="15"/>
      <c r="B581" s="259"/>
      <c r="C581" s="260"/>
      <c r="D581" s="236" t="s">
        <v>319</v>
      </c>
      <c r="E581" s="261" t="s">
        <v>19</v>
      </c>
      <c r="F581" s="262" t="s">
        <v>448</v>
      </c>
      <c r="G581" s="260"/>
      <c r="H581" s="263">
        <v>3936.6950000000002</v>
      </c>
      <c r="I581" s="264"/>
      <c r="J581" s="260"/>
      <c r="K581" s="260"/>
      <c r="L581" s="265"/>
      <c r="M581" s="266"/>
      <c r="N581" s="267"/>
      <c r="O581" s="267"/>
      <c r="P581" s="267"/>
      <c r="Q581" s="267"/>
      <c r="R581" s="267"/>
      <c r="S581" s="267"/>
      <c r="T581" s="268"/>
      <c r="U581" s="15"/>
      <c r="V581" s="15"/>
      <c r="W581" s="15"/>
      <c r="X581" s="15"/>
      <c r="Y581" s="15"/>
      <c r="Z581" s="15"/>
      <c r="AA581" s="15"/>
      <c r="AB581" s="15"/>
      <c r="AC581" s="15"/>
      <c r="AD581" s="15"/>
      <c r="AE581" s="15"/>
      <c r="AT581" s="269" t="s">
        <v>319</v>
      </c>
      <c r="AU581" s="269" t="s">
        <v>85</v>
      </c>
      <c r="AV581" s="15" t="s">
        <v>315</v>
      </c>
      <c r="AW581" s="15" t="s">
        <v>37</v>
      </c>
      <c r="AX581" s="15" t="s">
        <v>76</v>
      </c>
      <c r="AY581" s="269" t="s">
        <v>308</v>
      </c>
    </row>
    <row r="582" s="14" customFormat="1">
      <c r="A582" s="14"/>
      <c r="B582" s="249"/>
      <c r="C582" s="250"/>
      <c r="D582" s="236" t="s">
        <v>319</v>
      </c>
      <c r="E582" s="251" t="s">
        <v>19</v>
      </c>
      <c r="F582" s="252" t="s">
        <v>5275</v>
      </c>
      <c r="G582" s="250"/>
      <c r="H582" s="251" t="s">
        <v>19</v>
      </c>
      <c r="I582" s="253"/>
      <c r="J582" s="250"/>
      <c r="K582" s="250"/>
      <c r="L582" s="254"/>
      <c r="M582" s="255"/>
      <c r="N582" s="256"/>
      <c r="O582" s="256"/>
      <c r="P582" s="256"/>
      <c r="Q582" s="256"/>
      <c r="R582" s="256"/>
      <c r="S582" s="256"/>
      <c r="T582" s="257"/>
      <c r="U582" s="14"/>
      <c r="V582" s="14"/>
      <c r="W582" s="14"/>
      <c r="X582" s="14"/>
      <c r="Y582" s="14"/>
      <c r="Z582" s="14"/>
      <c r="AA582" s="14"/>
      <c r="AB582" s="14"/>
      <c r="AC582" s="14"/>
      <c r="AD582" s="14"/>
      <c r="AE582" s="14"/>
      <c r="AT582" s="258" t="s">
        <v>319</v>
      </c>
      <c r="AU582" s="258" t="s">
        <v>85</v>
      </c>
      <c r="AV582" s="14" t="s">
        <v>83</v>
      </c>
      <c r="AW582" s="14" t="s">
        <v>37</v>
      </c>
      <c r="AX582" s="14" t="s">
        <v>76</v>
      </c>
      <c r="AY582" s="258" t="s">
        <v>308</v>
      </c>
    </row>
    <row r="583" s="13" customFormat="1">
      <c r="A583" s="13"/>
      <c r="B583" s="234"/>
      <c r="C583" s="235"/>
      <c r="D583" s="236" t="s">
        <v>319</v>
      </c>
      <c r="E583" s="237" t="s">
        <v>19</v>
      </c>
      <c r="F583" s="238" t="s">
        <v>5276</v>
      </c>
      <c r="G583" s="235"/>
      <c r="H583" s="239">
        <v>984.17399999999998</v>
      </c>
      <c r="I583" s="240"/>
      <c r="J583" s="235"/>
      <c r="K583" s="235"/>
      <c r="L583" s="241"/>
      <c r="M583" s="242"/>
      <c r="N583" s="243"/>
      <c r="O583" s="243"/>
      <c r="P583" s="243"/>
      <c r="Q583" s="243"/>
      <c r="R583" s="243"/>
      <c r="S583" s="243"/>
      <c r="T583" s="244"/>
      <c r="U583" s="13"/>
      <c r="V583" s="13"/>
      <c r="W583" s="13"/>
      <c r="X583" s="13"/>
      <c r="Y583" s="13"/>
      <c r="Z583" s="13"/>
      <c r="AA583" s="13"/>
      <c r="AB583" s="13"/>
      <c r="AC583" s="13"/>
      <c r="AD583" s="13"/>
      <c r="AE583" s="13"/>
      <c r="AT583" s="245" t="s">
        <v>319</v>
      </c>
      <c r="AU583" s="245" t="s">
        <v>85</v>
      </c>
      <c r="AV583" s="13" t="s">
        <v>85</v>
      </c>
      <c r="AW583" s="13" t="s">
        <v>37</v>
      </c>
      <c r="AX583" s="13" t="s">
        <v>76</v>
      </c>
      <c r="AY583" s="245" t="s">
        <v>308</v>
      </c>
    </row>
    <row r="584" s="15" customFormat="1">
      <c r="A584" s="15"/>
      <c r="B584" s="259"/>
      <c r="C584" s="260"/>
      <c r="D584" s="236" t="s">
        <v>319</v>
      </c>
      <c r="E584" s="261" t="s">
        <v>19</v>
      </c>
      <c r="F584" s="262" t="s">
        <v>448</v>
      </c>
      <c r="G584" s="260"/>
      <c r="H584" s="263">
        <v>984.17399999999998</v>
      </c>
      <c r="I584" s="264"/>
      <c r="J584" s="260"/>
      <c r="K584" s="260"/>
      <c r="L584" s="265"/>
      <c r="M584" s="266"/>
      <c r="N584" s="267"/>
      <c r="O584" s="267"/>
      <c r="P584" s="267"/>
      <c r="Q584" s="267"/>
      <c r="R584" s="267"/>
      <c r="S584" s="267"/>
      <c r="T584" s="268"/>
      <c r="U584" s="15"/>
      <c r="V584" s="15"/>
      <c r="W584" s="15"/>
      <c r="X584" s="15"/>
      <c r="Y584" s="15"/>
      <c r="Z584" s="15"/>
      <c r="AA584" s="15"/>
      <c r="AB584" s="15"/>
      <c r="AC584" s="15"/>
      <c r="AD584" s="15"/>
      <c r="AE584" s="15"/>
      <c r="AT584" s="269" t="s">
        <v>319</v>
      </c>
      <c r="AU584" s="269" t="s">
        <v>85</v>
      </c>
      <c r="AV584" s="15" t="s">
        <v>315</v>
      </c>
      <c r="AW584" s="15" t="s">
        <v>37</v>
      </c>
      <c r="AX584" s="15" t="s">
        <v>83</v>
      </c>
      <c r="AY584" s="269" t="s">
        <v>308</v>
      </c>
    </row>
    <row r="585" s="2" customFormat="1" ht="16.5" customHeight="1">
      <c r="A585" s="41"/>
      <c r="B585" s="42"/>
      <c r="C585" s="216" t="s">
        <v>1491</v>
      </c>
      <c r="D585" s="216" t="s">
        <v>310</v>
      </c>
      <c r="E585" s="217" t="s">
        <v>5277</v>
      </c>
      <c r="F585" s="218" t="s">
        <v>5278</v>
      </c>
      <c r="G585" s="219" t="s">
        <v>313</v>
      </c>
      <c r="H585" s="220">
        <v>1276.2349999999999</v>
      </c>
      <c r="I585" s="221"/>
      <c r="J585" s="222">
        <f>ROUND(I585*H585,2)</f>
        <v>0</v>
      </c>
      <c r="K585" s="218" t="s">
        <v>19</v>
      </c>
      <c r="L585" s="47"/>
      <c r="M585" s="223" t="s">
        <v>19</v>
      </c>
      <c r="N585" s="224" t="s">
        <v>47</v>
      </c>
      <c r="O585" s="87"/>
      <c r="P585" s="225">
        <f>O585*H585</f>
        <v>0</v>
      </c>
      <c r="Q585" s="225">
        <v>0</v>
      </c>
      <c r="R585" s="225">
        <f>Q585*H585</f>
        <v>0</v>
      </c>
      <c r="S585" s="225">
        <v>0</v>
      </c>
      <c r="T585" s="226">
        <f>S585*H585</f>
        <v>0</v>
      </c>
      <c r="U585" s="41"/>
      <c r="V585" s="41"/>
      <c r="W585" s="41"/>
      <c r="X585" s="41"/>
      <c r="Y585" s="41"/>
      <c r="Z585" s="41"/>
      <c r="AA585" s="41"/>
      <c r="AB585" s="41"/>
      <c r="AC585" s="41"/>
      <c r="AD585" s="41"/>
      <c r="AE585" s="41"/>
      <c r="AR585" s="227" t="s">
        <v>315</v>
      </c>
      <c r="AT585" s="227" t="s">
        <v>310</v>
      </c>
      <c r="AU585" s="227" t="s">
        <v>85</v>
      </c>
      <c r="AY585" s="20" t="s">
        <v>308</v>
      </c>
      <c r="BE585" s="228">
        <f>IF(N585="základní",J585,0)</f>
        <v>0</v>
      </c>
      <c r="BF585" s="228">
        <f>IF(N585="snížená",J585,0)</f>
        <v>0</v>
      </c>
      <c r="BG585" s="228">
        <f>IF(N585="zákl. přenesená",J585,0)</f>
        <v>0</v>
      </c>
      <c r="BH585" s="228">
        <f>IF(N585="sníž. přenesená",J585,0)</f>
        <v>0</v>
      </c>
      <c r="BI585" s="228">
        <f>IF(N585="nulová",J585,0)</f>
        <v>0</v>
      </c>
      <c r="BJ585" s="20" t="s">
        <v>83</v>
      </c>
      <c r="BK585" s="228">
        <f>ROUND(I585*H585,2)</f>
        <v>0</v>
      </c>
      <c r="BL585" s="20" t="s">
        <v>315</v>
      </c>
      <c r="BM585" s="227" t="s">
        <v>3350</v>
      </c>
    </row>
    <row r="586" s="14" customFormat="1">
      <c r="A586" s="14"/>
      <c r="B586" s="249"/>
      <c r="C586" s="250"/>
      <c r="D586" s="236" t="s">
        <v>319</v>
      </c>
      <c r="E586" s="251" t="s">
        <v>19</v>
      </c>
      <c r="F586" s="252" t="s">
        <v>5258</v>
      </c>
      <c r="G586" s="250"/>
      <c r="H586" s="251" t="s">
        <v>19</v>
      </c>
      <c r="I586" s="253"/>
      <c r="J586" s="250"/>
      <c r="K586" s="250"/>
      <c r="L586" s="254"/>
      <c r="M586" s="255"/>
      <c r="N586" s="256"/>
      <c r="O586" s="256"/>
      <c r="P586" s="256"/>
      <c r="Q586" s="256"/>
      <c r="R586" s="256"/>
      <c r="S586" s="256"/>
      <c r="T586" s="257"/>
      <c r="U586" s="14"/>
      <c r="V586" s="14"/>
      <c r="W586" s="14"/>
      <c r="X586" s="14"/>
      <c r="Y586" s="14"/>
      <c r="Z586" s="14"/>
      <c r="AA586" s="14"/>
      <c r="AB586" s="14"/>
      <c r="AC586" s="14"/>
      <c r="AD586" s="14"/>
      <c r="AE586" s="14"/>
      <c r="AT586" s="258" t="s">
        <v>319</v>
      </c>
      <c r="AU586" s="258" t="s">
        <v>85</v>
      </c>
      <c r="AV586" s="14" t="s">
        <v>83</v>
      </c>
      <c r="AW586" s="14" t="s">
        <v>37</v>
      </c>
      <c r="AX586" s="14" t="s">
        <v>76</v>
      </c>
      <c r="AY586" s="258" t="s">
        <v>308</v>
      </c>
    </row>
    <row r="587" s="14" customFormat="1">
      <c r="A587" s="14"/>
      <c r="B587" s="249"/>
      <c r="C587" s="250"/>
      <c r="D587" s="236" t="s">
        <v>319</v>
      </c>
      <c r="E587" s="251" t="s">
        <v>19</v>
      </c>
      <c r="F587" s="252" t="s">
        <v>5279</v>
      </c>
      <c r="G587" s="250"/>
      <c r="H587" s="251" t="s">
        <v>19</v>
      </c>
      <c r="I587" s="253"/>
      <c r="J587" s="250"/>
      <c r="K587" s="250"/>
      <c r="L587" s="254"/>
      <c r="M587" s="255"/>
      <c r="N587" s="256"/>
      <c r="O587" s="256"/>
      <c r="P587" s="256"/>
      <c r="Q587" s="256"/>
      <c r="R587" s="256"/>
      <c r="S587" s="256"/>
      <c r="T587" s="257"/>
      <c r="U587" s="14"/>
      <c r="V587" s="14"/>
      <c r="W587" s="14"/>
      <c r="X587" s="14"/>
      <c r="Y587" s="14"/>
      <c r="Z587" s="14"/>
      <c r="AA587" s="14"/>
      <c r="AB587" s="14"/>
      <c r="AC587" s="14"/>
      <c r="AD587" s="14"/>
      <c r="AE587" s="14"/>
      <c r="AT587" s="258" t="s">
        <v>319</v>
      </c>
      <c r="AU587" s="258" t="s">
        <v>85</v>
      </c>
      <c r="AV587" s="14" t="s">
        <v>83</v>
      </c>
      <c r="AW587" s="14" t="s">
        <v>37</v>
      </c>
      <c r="AX587" s="14" t="s">
        <v>76</v>
      </c>
      <c r="AY587" s="258" t="s">
        <v>308</v>
      </c>
    </row>
    <row r="588" s="13" customFormat="1">
      <c r="A588" s="13"/>
      <c r="B588" s="234"/>
      <c r="C588" s="235"/>
      <c r="D588" s="236" t="s">
        <v>319</v>
      </c>
      <c r="E588" s="237" t="s">
        <v>19</v>
      </c>
      <c r="F588" s="238" t="s">
        <v>5280</v>
      </c>
      <c r="G588" s="235"/>
      <c r="H588" s="239">
        <v>608.84000000000003</v>
      </c>
      <c r="I588" s="240"/>
      <c r="J588" s="235"/>
      <c r="K588" s="235"/>
      <c r="L588" s="241"/>
      <c r="M588" s="242"/>
      <c r="N588" s="243"/>
      <c r="O588" s="243"/>
      <c r="P588" s="243"/>
      <c r="Q588" s="243"/>
      <c r="R588" s="243"/>
      <c r="S588" s="243"/>
      <c r="T588" s="244"/>
      <c r="U588" s="13"/>
      <c r="V588" s="13"/>
      <c r="W588" s="13"/>
      <c r="X588" s="13"/>
      <c r="Y588" s="13"/>
      <c r="Z588" s="13"/>
      <c r="AA588" s="13"/>
      <c r="AB588" s="13"/>
      <c r="AC588" s="13"/>
      <c r="AD588" s="13"/>
      <c r="AE588" s="13"/>
      <c r="AT588" s="245" t="s">
        <v>319</v>
      </c>
      <c r="AU588" s="245" t="s">
        <v>85</v>
      </c>
      <c r="AV588" s="13" t="s">
        <v>85</v>
      </c>
      <c r="AW588" s="13" t="s">
        <v>37</v>
      </c>
      <c r="AX588" s="13" t="s">
        <v>76</v>
      </c>
      <c r="AY588" s="245" t="s">
        <v>308</v>
      </c>
    </row>
    <row r="589" s="13" customFormat="1">
      <c r="A589" s="13"/>
      <c r="B589" s="234"/>
      <c r="C589" s="235"/>
      <c r="D589" s="236" t="s">
        <v>319</v>
      </c>
      <c r="E589" s="237" t="s">
        <v>19</v>
      </c>
      <c r="F589" s="238" t="s">
        <v>5261</v>
      </c>
      <c r="G589" s="235"/>
      <c r="H589" s="239">
        <v>667.39499999999998</v>
      </c>
      <c r="I589" s="240"/>
      <c r="J589" s="235"/>
      <c r="K589" s="235"/>
      <c r="L589" s="241"/>
      <c r="M589" s="242"/>
      <c r="N589" s="243"/>
      <c r="O589" s="243"/>
      <c r="P589" s="243"/>
      <c r="Q589" s="243"/>
      <c r="R589" s="243"/>
      <c r="S589" s="243"/>
      <c r="T589" s="244"/>
      <c r="U589" s="13"/>
      <c r="V589" s="13"/>
      <c r="W589" s="13"/>
      <c r="X589" s="13"/>
      <c r="Y589" s="13"/>
      <c r="Z589" s="13"/>
      <c r="AA589" s="13"/>
      <c r="AB589" s="13"/>
      <c r="AC589" s="13"/>
      <c r="AD589" s="13"/>
      <c r="AE589" s="13"/>
      <c r="AT589" s="245" t="s">
        <v>319</v>
      </c>
      <c r="AU589" s="245" t="s">
        <v>85</v>
      </c>
      <c r="AV589" s="13" t="s">
        <v>85</v>
      </c>
      <c r="AW589" s="13" t="s">
        <v>37</v>
      </c>
      <c r="AX589" s="13" t="s">
        <v>76</v>
      </c>
      <c r="AY589" s="245" t="s">
        <v>308</v>
      </c>
    </row>
    <row r="590" s="15" customFormat="1">
      <c r="A590" s="15"/>
      <c r="B590" s="259"/>
      <c r="C590" s="260"/>
      <c r="D590" s="236" t="s">
        <v>319</v>
      </c>
      <c r="E590" s="261" t="s">
        <v>19</v>
      </c>
      <c r="F590" s="262" t="s">
        <v>448</v>
      </c>
      <c r="G590" s="260"/>
      <c r="H590" s="263">
        <v>1276.2350000000001</v>
      </c>
      <c r="I590" s="264"/>
      <c r="J590" s="260"/>
      <c r="K590" s="260"/>
      <c r="L590" s="265"/>
      <c r="M590" s="266"/>
      <c r="N590" s="267"/>
      <c r="O590" s="267"/>
      <c r="P590" s="267"/>
      <c r="Q590" s="267"/>
      <c r="R590" s="267"/>
      <c r="S590" s="267"/>
      <c r="T590" s="268"/>
      <c r="U590" s="15"/>
      <c r="V590" s="15"/>
      <c r="W590" s="15"/>
      <c r="X590" s="15"/>
      <c r="Y590" s="15"/>
      <c r="Z590" s="15"/>
      <c r="AA590" s="15"/>
      <c r="AB590" s="15"/>
      <c r="AC590" s="15"/>
      <c r="AD590" s="15"/>
      <c r="AE590" s="15"/>
      <c r="AT590" s="269" t="s">
        <v>319</v>
      </c>
      <c r="AU590" s="269" t="s">
        <v>85</v>
      </c>
      <c r="AV590" s="15" t="s">
        <v>315</v>
      </c>
      <c r="AW590" s="15" t="s">
        <v>37</v>
      </c>
      <c r="AX590" s="15" t="s">
        <v>83</v>
      </c>
      <c r="AY590" s="269" t="s">
        <v>308</v>
      </c>
    </row>
    <row r="591" s="2" customFormat="1" ht="16.5" customHeight="1">
      <c r="A591" s="41"/>
      <c r="B591" s="42"/>
      <c r="C591" s="216" t="s">
        <v>787</v>
      </c>
      <c r="D591" s="216" t="s">
        <v>310</v>
      </c>
      <c r="E591" s="217" t="s">
        <v>5281</v>
      </c>
      <c r="F591" s="218" t="s">
        <v>5282</v>
      </c>
      <c r="G591" s="219" t="s">
        <v>313</v>
      </c>
      <c r="H591" s="220">
        <v>60</v>
      </c>
      <c r="I591" s="221"/>
      <c r="J591" s="222">
        <f>ROUND(I591*H591,2)</f>
        <v>0</v>
      </c>
      <c r="K591" s="218" t="s">
        <v>314</v>
      </c>
      <c r="L591" s="47"/>
      <c r="M591" s="223" t="s">
        <v>19</v>
      </c>
      <c r="N591" s="224" t="s">
        <v>47</v>
      </c>
      <c r="O591" s="87"/>
      <c r="P591" s="225">
        <f>O591*H591</f>
        <v>0</v>
      </c>
      <c r="Q591" s="225">
        <v>0</v>
      </c>
      <c r="R591" s="225">
        <f>Q591*H591</f>
        <v>0</v>
      </c>
      <c r="S591" s="225">
        <v>0</v>
      </c>
      <c r="T591" s="226">
        <f>S591*H591</f>
        <v>0</v>
      </c>
      <c r="U591" s="41"/>
      <c r="V591" s="41"/>
      <c r="W591" s="41"/>
      <c r="X591" s="41"/>
      <c r="Y591" s="41"/>
      <c r="Z591" s="41"/>
      <c r="AA591" s="41"/>
      <c r="AB591" s="41"/>
      <c r="AC591" s="41"/>
      <c r="AD591" s="41"/>
      <c r="AE591" s="41"/>
      <c r="AR591" s="227" t="s">
        <v>315</v>
      </c>
      <c r="AT591" s="227" t="s">
        <v>310</v>
      </c>
      <c r="AU591" s="227" t="s">
        <v>85</v>
      </c>
      <c r="AY591" s="20" t="s">
        <v>308</v>
      </c>
      <c r="BE591" s="228">
        <f>IF(N591="základní",J591,0)</f>
        <v>0</v>
      </c>
      <c r="BF591" s="228">
        <f>IF(N591="snížená",J591,0)</f>
        <v>0</v>
      </c>
      <c r="BG591" s="228">
        <f>IF(N591="zákl. přenesená",J591,0)</f>
        <v>0</v>
      </c>
      <c r="BH591" s="228">
        <f>IF(N591="sníž. přenesená",J591,0)</f>
        <v>0</v>
      </c>
      <c r="BI591" s="228">
        <f>IF(N591="nulová",J591,0)</f>
        <v>0</v>
      </c>
      <c r="BJ591" s="20" t="s">
        <v>83</v>
      </c>
      <c r="BK591" s="228">
        <f>ROUND(I591*H591,2)</f>
        <v>0</v>
      </c>
      <c r="BL591" s="20" t="s">
        <v>315</v>
      </c>
      <c r="BM591" s="227" t="s">
        <v>3722</v>
      </c>
    </row>
    <row r="592" s="2" customFormat="1">
      <c r="A592" s="41"/>
      <c r="B592" s="42"/>
      <c r="C592" s="43"/>
      <c r="D592" s="229" t="s">
        <v>317</v>
      </c>
      <c r="E592" s="43"/>
      <c r="F592" s="230" t="s">
        <v>5283</v>
      </c>
      <c r="G592" s="43"/>
      <c r="H592" s="43"/>
      <c r="I592" s="231"/>
      <c r="J592" s="43"/>
      <c r="K592" s="43"/>
      <c r="L592" s="47"/>
      <c r="M592" s="232"/>
      <c r="N592" s="233"/>
      <c r="O592" s="87"/>
      <c r="P592" s="87"/>
      <c r="Q592" s="87"/>
      <c r="R592" s="87"/>
      <c r="S592" s="87"/>
      <c r="T592" s="88"/>
      <c r="U592" s="41"/>
      <c r="V592" s="41"/>
      <c r="W592" s="41"/>
      <c r="X592" s="41"/>
      <c r="Y592" s="41"/>
      <c r="Z592" s="41"/>
      <c r="AA592" s="41"/>
      <c r="AB592" s="41"/>
      <c r="AC592" s="41"/>
      <c r="AD592" s="41"/>
      <c r="AE592" s="41"/>
      <c r="AT592" s="20" t="s">
        <v>317</v>
      </c>
      <c r="AU592" s="20" t="s">
        <v>85</v>
      </c>
    </row>
    <row r="593" s="14" customFormat="1">
      <c r="A593" s="14"/>
      <c r="B593" s="249"/>
      <c r="C593" s="250"/>
      <c r="D593" s="236" t="s">
        <v>319</v>
      </c>
      <c r="E593" s="251" t="s">
        <v>19</v>
      </c>
      <c r="F593" s="252" t="s">
        <v>5284</v>
      </c>
      <c r="G593" s="250"/>
      <c r="H593" s="251" t="s">
        <v>19</v>
      </c>
      <c r="I593" s="253"/>
      <c r="J593" s="250"/>
      <c r="K593" s="250"/>
      <c r="L593" s="254"/>
      <c r="M593" s="255"/>
      <c r="N593" s="256"/>
      <c r="O593" s="256"/>
      <c r="P593" s="256"/>
      <c r="Q593" s="256"/>
      <c r="R593" s="256"/>
      <c r="S593" s="256"/>
      <c r="T593" s="257"/>
      <c r="U593" s="14"/>
      <c r="V593" s="14"/>
      <c r="W593" s="14"/>
      <c r="X593" s="14"/>
      <c r="Y593" s="14"/>
      <c r="Z593" s="14"/>
      <c r="AA593" s="14"/>
      <c r="AB593" s="14"/>
      <c r="AC593" s="14"/>
      <c r="AD593" s="14"/>
      <c r="AE593" s="14"/>
      <c r="AT593" s="258" t="s">
        <v>319</v>
      </c>
      <c r="AU593" s="258" t="s">
        <v>85</v>
      </c>
      <c r="AV593" s="14" t="s">
        <v>83</v>
      </c>
      <c r="AW593" s="14" t="s">
        <v>37</v>
      </c>
      <c r="AX593" s="14" t="s">
        <v>76</v>
      </c>
      <c r="AY593" s="258" t="s">
        <v>308</v>
      </c>
    </row>
    <row r="594" s="13" customFormat="1">
      <c r="A594" s="13"/>
      <c r="B594" s="234"/>
      <c r="C594" s="235"/>
      <c r="D594" s="236" t="s">
        <v>319</v>
      </c>
      <c r="E594" s="237" t="s">
        <v>19</v>
      </c>
      <c r="F594" s="238" t="s">
        <v>5285</v>
      </c>
      <c r="G594" s="235"/>
      <c r="H594" s="239">
        <v>60</v>
      </c>
      <c r="I594" s="240"/>
      <c r="J594" s="235"/>
      <c r="K594" s="235"/>
      <c r="L594" s="241"/>
      <c r="M594" s="242"/>
      <c r="N594" s="243"/>
      <c r="O594" s="243"/>
      <c r="P594" s="243"/>
      <c r="Q594" s="243"/>
      <c r="R594" s="243"/>
      <c r="S594" s="243"/>
      <c r="T594" s="244"/>
      <c r="U594" s="13"/>
      <c r="V594" s="13"/>
      <c r="W594" s="13"/>
      <c r="X594" s="13"/>
      <c r="Y594" s="13"/>
      <c r="Z594" s="13"/>
      <c r="AA594" s="13"/>
      <c r="AB594" s="13"/>
      <c r="AC594" s="13"/>
      <c r="AD594" s="13"/>
      <c r="AE594" s="13"/>
      <c r="AT594" s="245" t="s">
        <v>319</v>
      </c>
      <c r="AU594" s="245" t="s">
        <v>85</v>
      </c>
      <c r="AV594" s="13" t="s">
        <v>85</v>
      </c>
      <c r="AW594" s="13" t="s">
        <v>37</v>
      </c>
      <c r="AX594" s="13" t="s">
        <v>76</v>
      </c>
      <c r="AY594" s="245" t="s">
        <v>308</v>
      </c>
    </row>
    <row r="595" s="15" customFormat="1">
      <c r="A595" s="15"/>
      <c r="B595" s="259"/>
      <c r="C595" s="260"/>
      <c r="D595" s="236" t="s">
        <v>319</v>
      </c>
      <c r="E595" s="261" t="s">
        <v>19</v>
      </c>
      <c r="F595" s="262" t="s">
        <v>448</v>
      </c>
      <c r="G595" s="260"/>
      <c r="H595" s="263">
        <v>60</v>
      </c>
      <c r="I595" s="264"/>
      <c r="J595" s="260"/>
      <c r="K595" s="260"/>
      <c r="L595" s="265"/>
      <c r="M595" s="266"/>
      <c r="N595" s="267"/>
      <c r="O595" s="267"/>
      <c r="P595" s="267"/>
      <c r="Q595" s="267"/>
      <c r="R595" s="267"/>
      <c r="S595" s="267"/>
      <c r="T595" s="268"/>
      <c r="U595" s="15"/>
      <c r="V595" s="15"/>
      <c r="W595" s="15"/>
      <c r="X595" s="15"/>
      <c r="Y595" s="15"/>
      <c r="Z595" s="15"/>
      <c r="AA595" s="15"/>
      <c r="AB595" s="15"/>
      <c r="AC595" s="15"/>
      <c r="AD595" s="15"/>
      <c r="AE595" s="15"/>
      <c r="AT595" s="269" t="s">
        <v>319</v>
      </c>
      <c r="AU595" s="269" t="s">
        <v>85</v>
      </c>
      <c r="AV595" s="15" t="s">
        <v>315</v>
      </c>
      <c r="AW595" s="15" t="s">
        <v>37</v>
      </c>
      <c r="AX595" s="15" t="s">
        <v>83</v>
      </c>
      <c r="AY595" s="269" t="s">
        <v>308</v>
      </c>
    </row>
    <row r="596" s="12" customFormat="1" ht="22.8" customHeight="1">
      <c r="A596" s="12"/>
      <c r="B596" s="200"/>
      <c r="C596" s="201"/>
      <c r="D596" s="202" t="s">
        <v>75</v>
      </c>
      <c r="E596" s="214" t="s">
        <v>518</v>
      </c>
      <c r="F596" s="214" t="s">
        <v>519</v>
      </c>
      <c r="G596" s="201"/>
      <c r="H596" s="201"/>
      <c r="I596" s="204"/>
      <c r="J596" s="215">
        <f>BK596</f>
        <v>0</v>
      </c>
      <c r="K596" s="201"/>
      <c r="L596" s="206"/>
      <c r="M596" s="207"/>
      <c r="N596" s="208"/>
      <c r="O596" s="208"/>
      <c r="P596" s="209">
        <f>SUM(P597:P598)</f>
        <v>0</v>
      </c>
      <c r="Q596" s="208"/>
      <c r="R596" s="209">
        <f>SUM(R597:R598)</f>
        <v>0</v>
      </c>
      <c r="S596" s="208"/>
      <c r="T596" s="210">
        <f>SUM(T597:T598)</f>
        <v>0</v>
      </c>
      <c r="U596" s="12"/>
      <c r="V596" s="12"/>
      <c r="W596" s="12"/>
      <c r="X596" s="12"/>
      <c r="Y596" s="12"/>
      <c r="Z596" s="12"/>
      <c r="AA596" s="12"/>
      <c r="AB596" s="12"/>
      <c r="AC596" s="12"/>
      <c r="AD596" s="12"/>
      <c r="AE596" s="12"/>
      <c r="AR596" s="211" t="s">
        <v>83</v>
      </c>
      <c r="AT596" s="212" t="s">
        <v>75</v>
      </c>
      <c r="AU596" s="212" t="s">
        <v>83</v>
      </c>
      <c r="AY596" s="211" t="s">
        <v>308</v>
      </c>
      <c r="BK596" s="213">
        <f>SUM(BK597:BK598)</f>
        <v>0</v>
      </c>
    </row>
    <row r="597" s="2" customFormat="1" ht="16.5" customHeight="1">
      <c r="A597" s="41"/>
      <c r="B597" s="42"/>
      <c r="C597" s="216" t="s">
        <v>1500</v>
      </c>
      <c r="D597" s="216" t="s">
        <v>310</v>
      </c>
      <c r="E597" s="217" t="s">
        <v>5286</v>
      </c>
      <c r="F597" s="218" t="s">
        <v>5287</v>
      </c>
      <c r="G597" s="219" t="s">
        <v>493</v>
      </c>
      <c r="H597" s="220">
        <v>4573.7809999999999</v>
      </c>
      <c r="I597" s="221"/>
      <c r="J597" s="222">
        <f>ROUND(I597*H597,2)</f>
        <v>0</v>
      </c>
      <c r="K597" s="218" t="s">
        <v>314</v>
      </c>
      <c r="L597" s="47"/>
      <c r="M597" s="223" t="s">
        <v>19</v>
      </c>
      <c r="N597" s="224" t="s">
        <v>47</v>
      </c>
      <c r="O597" s="87"/>
      <c r="P597" s="225">
        <f>O597*H597</f>
        <v>0</v>
      </c>
      <c r="Q597" s="225">
        <v>0</v>
      </c>
      <c r="R597" s="225">
        <f>Q597*H597</f>
        <v>0</v>
      </c>
      <c r="S597" s="225">
        <v>0</v>
      </c>
      <c r="T597" s="226">
        <f>S597*H597</f>
        <v>0</v>
      </c>
      <c r="U597" s="41"/>
      <c r="V597" s="41"/>
      <c r="W597" s="41"/>
      <c r="X597" s="41"/>
      <c r="Y597" s="41"/>
      <c r="Z597" s="41"/>
      <c r="AA597" s="41"/>
      <c r="AB597" s="41"/>
      <c r="AC597" s="41"/>
      <c r="AD597" s="41"/>
      <c r="AE597" s="41"/>
      <c r="AR597" s="227" t="s">
        <v>315</v>
      </c>
      <c r="AT597" s="227" t="s">
        <v>310</v>
      </c>
      <c r="AU597" s="227" t="s">
        <v>85</v>
      </c>
      <c r="AY597" s="20" t="s">
        <v>308</v>
      </c>
      <c r="BE597" s="228">
        <f>IF(N597="základní",J597,0)</f>
        <v>0</v>
      </c>
      <c r="BF597" s="228">
        <f>IF(N597="snížená",J597,0)</f>
        <v>0</v>
      </c>
      <c r="BG597" s="228">
        <f>IF(N597="zákl. přenesená",J597,0)</f>
        <v>0</v>
      </c>
      <c r="BH597" s="228">
        <f>IF(N597="sníž. přenesená",J597,0)</f>
        <v>0</v>
      </c>
      <c r="BI597" s="228">
        <f>IF(N597="nulová",J597,0)</f>
        <v>0</v>
      </c>
      <c r="BJ597" s="20" t="s">
        <v>83</v>
      </c>
      <c r="BK597" s="228">
        <f>ROUND(I597*H597,2)</f>
        <v>0</v>
      </c>
      <c r="BL597" s="20" t="s">
        <v>315</v>
      </c>
      <c r="BM597" s="227" t="s">
        <v>3737</v>
      </c>
    </row>
    <row r="598" s="2" customFormat="1">
      <c r="A598" s="41"/>
      <c r="B598" s="42"/>
      <c r="C598" s="43"/>
      <c r="D598" s="229" t="s">
        <v>317</v>
      </c>
      <c r="E598" s="43"/>
      <c r="F598" s="230" t="s">
        <v>5288</v>
      </c>
      <c r="G598" s="43"/>
      <c r="H598" s="43"/>
      <c r="I598" s="231"/>
      <c r="J598" s="43"/>
      <c r="K598" s="43"/>
      <c r="L598" s="47"/>
      <c r="M598" s="232"/>
      <c r="N598" s="233"/>
      <c r="O598" s="87"/>
      <c r="P598" s="87"/>
      <c r="Q598" s="87"/>
      <c r="R598" s="87"/>
      <c r="S598" s="87"/>
      <c r="T598" s="88"/>
      <c r="U598" s="41"/>
      <c r="V598" s="41"/>
      <c r="W598" s="41"/>
      <c r="X598" s="41"/>
      <c r="Y598" s="41"/>
      <c r="Z598" s="41"/>
      <c r="AA598" s="41"/>
      <c r="AB598" s="41"/>
      <c r="AC598" s="41"/>
      <c r="AD598" s="41"/>
      <c r="AE598" s="41"/>
      <c r="AT598" s="20" t="s">
        <v>317</v>
      </c>
      <c r="AU598" s="20" t="s">
        <v>85</v>
      </c>
    </row>
    <row r="599" s="12" customFormat="1" ht="25.92" customHeight="1">
      <c r="A599" s="12"/>
      <c r="B599" s="200"/>
      <c r="C599" s="201"/>
      <c r="D599" s="202" t="s">
        <v>75</v>
      </c>
      <c r="E599" s="203" t="s">
        <v>590</v>
      </c>
      <c r="F599" s="203" t="s">
        <v>591</v>
      </c>
      <c r="G599" s="201"/>
      <c r="H599" s="201"/>
      <c r="I599" s="204"/>
      <c r="J599" s="205">
        <f>BK599</f>
        <v>0</v>
      </c>
      <c r="K599" s="201"/>
      <c r="L599" s="206"/>
      <c r="M599" s="207"/>
      <c r="N599" s="208"/>
      <c r="O599" s="208"/>
      <c r="P599" s="209">
        <f>P600+P643+P657+P668+P757+P775+P844+P946+P993+P1028+P1037+P1047</f>
        <v>0</v>
      </c>
      <c r="Q599" s="208"/>
      <c r="R599" s="209">
        <f>R600+R643+R657+R668+R757+R775+R844+R946+R993+R1028+R1037+R1047</f>
        <v>0</v>
      </c>
      <c r="S599" s="208"/>
      <c r="T599" s="210">
        <f>T600+T643+T657+T668+T757+T775+T844+T946+T993+T1028+T1037+T1047</f>
        <v>0</v>
      </c>
      <c r="U599" s="12"/>
      <c r="V599" s="12"/>
      <c r="W599" s="12"/>
      <c r="X599" s="12"/>
      <c r="Y599" s="12"/>
      <c r="Z599" s="12"/>
      <c r="AA599" s="12"/>
      <c r="AB599" s="12"/>
      <c r="AC599" s="12"/>
      <c r="AD599" s="12"/>
      <c r="AE599" s="12"/>
      <c r="AR599" s="211" t="s">
        <v>85</v>
      </c>
      <c r="AT599" s="212" t="s">
        <v>75</v>
      </c>
      <c r="AU599" s="212" t="s">
        <v>76</v>
      </c>
      <c r="AY599" s="211" t="s">
        <v>308</v>
      </c>
      <c r="BK599" s="213">
        <f>BK600+BK643+BK657+BK668+BK757+BK775+BK844+BK946+BK993+BK1028+BK1037+BK1047</f>
        <v>0</v>
      </c>
    </row>
    <row r="600" s="12" customFormat="1" ht="22.8" customHeight="1">
      <c r="A600" s="12"/>
      <c r="B600" s="200"/>
      <c r="C600" s="201"/>
      <c r="D600" s="202" t="s">
        <v>75</v>
      </c>
      <c r="E600" s="214" t="s">
        <v>964</v>
      </c>
      <c r="F600" s="214" t="s">
        <v>965</v>
      </c>
      <c r="G600" s="201"/>
      <c r="H600" s="201"/>
      <c r="I600" s="204"/>
      <c r="J600" s="215">
        <f>BK600</f>
        <v>0</v>
      </c>
      <c r="K600" s="201"/>
      <c r="L600" s="206"/>
      <c r="M600" s="207"/>
      <c r="N600" s="208"/>
      <c r="O600" s="208"/>
      <c r="P600" s="209">
        <f>SUM(P601:P642)</f>
        <v>0</v>
      </c>
      <c r="Q600" s="208"/>
      <c r="R600" s="209">
        <f>SUM(R601:R642)</f>
        <v>0</v>
      </c>
      <c r="S600" s="208"/>
      <c r="T600" s="210">
        <f>SUM(T601:T642)</f>
        <v>0</v>
      </c>
      <c r="U600" s="12"/>
      <c r="V600" s="12"/>
      <c r="W600" s="12"/>
      <c r="X600" s="12"/>
      <c r="Y600" s="12"/>
      <c r="Z600" s="12"/>
      <c r="AA600" s="12"/>
      <c r="AB600" s="12"/>
      <c r="AC600" s="12"/>
      <c r="AD600" s="12"/>
      <c r="AE600" s="12"/>
      <c r="AR600" s="211" t="s">
        <v>85</v>
      </c>
      <c r="AT600" s="212" t="s">
        <v>75</v>
      </c>
      <c r="AU600" s="212" t="s">
        <v>83</v>
      </c>
      <c r="AY600" s="211" t="s">
        <v>308</v>
      </c>
      <c r="BK600" s="213">
        <f>SUM(BK601:BK642)</f>
        <v>0</v>
      </c>
    </row>
    <row r="601" s="2" customFormat="1" ht="16.5" customHeight="1">
      <c r="A601" s="41"/>
      <c r="B601" s="42"/>
      <c r="C601" s="216" t="s">
        <v>791</v>
      </c>
      <c r="D601" s="216" t="s">
        <v>310</v>
      </c>
      <c r="E601" s="217" t="s">
        <v>5289</v>
      </c>
      <c r="F601" s="218" t="s">
        <v>5290</v>
      </c>
      <c r="G601" s="219" t="s">
        <v>313</v>
      </c>
      <c r="H601" s="220">
        <v>2926.9319999999998</v>
      </c>
      <c r="I601" s="221"/>
      <c r="J601" s="222">
        <f>ROUND(I601*H601,2)</f>
        <v>0</v>
      </c>
      <c r="K601" s="218" t="s">
        <v>314</v>
      </c>
      <c r="L601" s="47"/>
      <c r="M601" s="223" t="s">
        <v>19</v>
      </c>
      <c r="N601" s="224" t="s">
        <v>47</v>
      </c>
      <c r="O601" s="87"/>
      <c r="P601" s="225">
        <f>O601*H601</f>
        <v>0</v>
      </c>
      <c r="Q601" s="225">
        <v>0</v>
      </c>
      <c r="R601" s="225">
        <f>Q601*H601</f>
        <v>0</v>
      </c>
      <c r="S601" s="225">
        <v>0</v>
      </c>
      <c r="T601" s="226">
        <f>S601*H601</f>
        <v>0</v>
      </c>
      <c r="U601" s="41"/>
      <c r="V601" s="41"/>
      <c r="W601" s="41"/>
      <c r="X601" s="41"/>
      <c r="Y601" s="41"/>
      <c r="Z601" s="41"/>
      <c r="AA601" s="41"/>
      <c r="AB601" s="41"/>
      <c r="AC601" s="41"/>
      <c r="AD601" s="41"/>
      <c r="AE601" s="41"/>
      <c r="AR601" s="227" t="s">
        <v>391</v>
      </c>
      <c r="AT601" s="227" t="s">
        <v>310</v>
      </c>
      <c r="AU601" s="227" t="s">
        <v>85</v>
      </c>
      <c r="AY601" s="20" t="s">
        <v>308</v>
      </c>
      <c r="BE601" s="228">
        <f>IF(N601="základní",J601,0)</f>
        <v>0</v>
      </c>
      <c r="BF601" s="228">
        <f>IF(N601="snížená",J601,0)</f>
        <v>0</v>
      </c>
      <c r="BG601" s="228">
        <f>IF(N601="zákl. přenesená",J601,0)</f>
        <v>0</v>
      </c>
      <c r="BH601" s="228">
        <f>IF(N601="sníž. přenesená",J601,0)</f>
        <v>0</v>
      </c>
      <c r="BI601" s="228">
        <f>IF(N601="nulová",J601,0)</f>
        <v>0</v>
      </c>
      <c r="BJ601" s="20" t="s">
        <v>83</v>
      </c>
      <c r="BK601" s="228">
        <f>ROUND(I601*H601,2)</f>
        <v>0</v>
      </c>
      <c r="BL601" s="20" t="s">
        <v>391</v>
      </c>
      <c r="BM601" s="227" t="s">
        <v>3748</v>
      </c>
    </row>
    <row r="602" s="2" customFormat="1">
      <c r="A602" s="41"/>
      <c r="B602" s="42"/>
      <c r="C602" s="43"/>
      <c r="D602" s="229" t="s">
        <v>317</v>
      </c>
      <c r="E602" s="43"/>
      <c r="F602" s="230" t="s">
        <v>5291</v>
      </c>
      <c r="G602" s="43"/>
      <c r="H602" s="43"/>
      <c r="I602" s="231"/>
      <c r="J602" s="43"/>
      <c r="K602" s="43"/>
      <c r="L602" s="47"/>
      <c r="M602" s="232"/>
      <c r="N602" s="233"/>
      <c r="O602" s="87"/>
      <c r="P602" s="87"/>
      <c r="Q602" s="87"/>
      <c r="R602" s="87"/>
      <c r="S602" s="87"/>
      <c r="T602" s="88"/>
      <c r="U602" s="41"/>
      <c r="V602" s="41"/>
      <c r="W602" s="41"/>
      <c r="X602" s="41"/>
      <c r="Y602" s="41"/>
      <c r="Z602" s="41"/>
      <c r="AA602" s="41"/>
      <c r="AB602" s="41"/>
      <c r="AC602" s="41"/>
      <c r="AD602" s="41"/>
      <c r="AE602" s="41"/>
      <c r="AT602" s="20" t="s">
        <v>317</v>
      </c>
      <c r="AU602" s="20" t="s">
        <v>85</v>
      </c>
    </row>
    <row r="603" s="2" customFormat="1" ht="16.5" customHeight="1">
      <c r="A603" s="41"/>
      <c r="B603" s="42"/>
      <c r="C603" s="216" t="s">
        <v>1507</v>
      </c>
      <c r="D603" s="216" t="s">
        <v>310</v>
      </c>
      <c r="E603" s="217" t="s">
        <v>5292</v>
      </c>
      <c r="F603" s="218" t="s">
        <v>5293</v>
      </c>
      <c r="G603" s="219" t="s">
        <v>313</v>
      </c>
      <c r="H603" s="220">
        <v>108.187</v>
      </c>
      <c r="I603" s="221"/>
      <c r="J603" s="222">
        <f>ROUND(I603*H603,2)</f>
        <v>0</v>
      </c>
      <c r="K603" s="218" t="s">
        <v>314</v>
      </c>
      <c r="L603" s="47"/>
      <c r="M603" s="223" t="s">
        <v>19</v>
      </c>
      <c r="N603" s="224" t="s">
        <v>47</v>
      </c>
      <c r="O603" s="87"/>
      <c r="P603" s="225">
        <f>O603*H603</f>
        <v>0</v>
      </c>
      <c r="Q603" s="225">
        <v>0</v>
      </c>
      <c r="R603" s="225">
        <f>Q603*H603</f>
        <v>0</v>
      </c>
      <c r="S603" s="225">
        <v>0</v>
      </c>
      <c r="T603" s="226">
        <f>S603*H603</f>
        <v>0</v>
      </c>
      <c r="U603" s="41"/>
      <c r="V603" s="41"/>
      <c r="W603" s="41"/>
      <c r="X603" s="41"/>
      <c r="Y603" s="41"/>
      <c r="Z603" s="41"/>
      <c r="AA603" s="41"/>
      <c r="AB603" s="41"/>
      <c r="AC603" s="41"/>
      <c r="AD603" s="41"/>
      <c r="AE603" s="41"/>
      <c r="AR603" s="227" t="s">
        <v>391</v>
      </c>
      <c r="AT603" s="227" t="s">
        <v>310</v>
      </c>
      <c r="AU603" s="227" t="s">
        <v>85</v>
      </c>
      <c r="AY603" s="20" t="s">
        <v>308</v>
      </c>
      <c r="BE603" s="228">
        <f>IF(N603="základní",J603,0)</f>
        <v>0</v>
      </c>
      <c r="BF603" s="228">
        <f>IF(N603="snížená",J603,0)</f>
        <v>0</v>
      </c>
      <c r="BG603" s="228">
        <f>IF(N603="zákl. přenesená",J603,0)</f>
        <v>0</v>
      </c>
      <c r="BH603" s="228">
        <f>IF(N603="sníž. přenesená",J603,0)</f>
        <v>0</v>
      </c>
      <c r="BI603" s="228">
        <f>IF(N603="nulová",J603,0)</f>
        <v>0</v>
      </c>
      <c r="BJ603" s="20" t="s">
        <v>83</v>
      </c>
      <c r="BK603" s="228">
        <f>ROUND(I603*H603,2)</f>
        <v>0</v>
      </c>
      <c r="BL603" s="20" t="s">
        <v>391</v>
      </c>
      <c r="BM603" s="227" t="s">
        <v>3759</v>
      </c>
    </row>
    <row r="604" s="2" customFormat="1">
      <c r="A604" s="41"/>
      <c r="B604" s="42"/>
      <c r="C604" s="43"/>
      <c r="D604" s="229" t="s">
        <v>317</v>
      </c>
      <c r="E604" s="43"/>
      <c r="F604" s="230" t="s">
        <v>5294</v>
      </c>
      <c r="G604" s="43"/>
      <c r="H604" s="43"/>
      <c r="I604" s="231"/>
      <c r="J604" s="43"/>
      <c r="K604" s="43"/>
      <c r="L604" s="47"/>
      <c r="M604" s="232"/>
      <c r="N604" s="233"/>
      <c r="O604" s="87"/>
      <c r="P604" s="87"/>
      <c r="Q604" s="87"/>
      <c r="R604" s="87"/>
      <c r="S604" s="87"/>
      <c r="T604" s="88"/>
      <c r="U604" s="41"/>
      <c r="V604" s="41"/>
      <c r="W604" s="41"/>
      <c r="X604" s="41"/>
      <c r="Y604" s="41"/>
      <c r="Z604" s="41"/>
      <c r="AA604" s="41"/>
      <c r="AB604" s="41"/>
      <c r="AC604" s="41"/>
      <c r="AD604" s="41"/>
      <c r="AE604" s="41"/>
      <c r="AT604" s="20" t="s">
        <v>317</v>
      </c>
      <c r="AU604" s="20" t="s">
        <v>85</v>
      </c>
    </row>
    <row r="605" s="2" customFormat="1" ht="16.5" customHeight="1">
      <c r="A605" s="41"/>
      <c r="B605" s="42"/>
      <c r="C605" s="280" t="s">
        <v>797</v>
      </c>
      <c r="D605" s="280" t="s">
        <v>1137</v>
      </c>
      <c r="E605" s="281" t="s">
        <v>2797</v>
      </c>
      <c r="F605" s="282" t="s">
        <v>2798</v>
      </c>
      <c r="G605" s="283" t="s">
        <v>493</v>
      </c>
      <c r="H605" s="284">
        <v>1.0620000000000001</v>
      </c>
      <c r="I605" s="285"/>
      <c r="J605" s="286">
        <f>ROUND(I605*H605,2)</f>
        <v>0</v>
      </c>
      <c r="K605" s="282" t="s">
        <v>314</v>
      </c>
      <c r="L605" s="287"/>
      <c r="M605" s="288" t="s">
        <v>19</v>
      </c>
      <c r="N605" s="289" t="s">
        <v>47</v>
      </c>
      <c r="O605" s="87"/>
      <c r="P605" s="225">
        <f>O605*H605</f>
        <v>0</v>
      </c>
      <c r="Q605" s="225">
        <v>0</v>
      </c>
      <c r="R605" s="225">
        <f>Q605*H605</f>
        <v>0</v>
      </c>
      <c r="S605" s="225">
        <v>0</v>
      </c>
      <c r="T605" s="226">
        <f>S605*H605</f>
        <v>0</v>
      </c>
      <c r="U605" s="41"/>
      <c r="V605" s="41"/>
      <c r="W605" s="41"/>
      <c r="X605" s="41"/>
      <c r="Y605" s="41"/>
      <c r="Z605" s="41"/>
      <c r="AA605" s="41"/>
      <c r="AB605" s="41"/>
      <c r="AC605" s="41"/>
      <c r="AD605" s="41"/>
      <c r="AE605" s="41"/>
      <c r="AR605" s="227" t="s">
        <v>616</v>
      </c>
      <c r="AT605" s="227" t="s">
        <v>1137</v>
      </c>
      <c r="AU605" s="227" t="s">
        <v>85</v>
      </c>
      <c r="AY605" s="20" t="s">
        <v>308</v>
      </c>
      <c r="BE605" s="228">
        <f>IF(N605="základní",J605,0)</f>
        <v>0</v>
      </c>
      <c r="BF605" s="228">
        <f>IF(N605="snížená",J605,0)</f>
        <v>0</v>
      </c>
      <c r="BG605" s="228">
        <f>IF(N605="zákl. přenesená",J605,0)</f>
        <v>0</v>
      </c>
      <c r="BH605" s="228">
        <f>IF(N605="sníž. přenesená",J605,0)</f>
        <v>0</v>
      </c>
      <c r="BI605" s="228">
        <f>IF(N605="nulová",J605,0)</f>
        <v>0</v>
      </c>
      <c r="BJ605" s="20" t="s">
        <v>83</v>
      </c>
      <c r="BK605" s="228">
        <f>ROUND(I605*H605,2)</f>
        <v>0</v>
      </c>
      <c r="BL605" s="20" t="s">
        <v>391</v>
      </c>
      <c r="BM605" s="227" t="s">
        <v>3770</v>
      </c>
    </row>
    <row r="606" s="13" customFormat="1">
      <c r="A606" s="13"/>
      <c r="B606" s="234"/>
      <c r="C606" s="235"/>
      <c r="D606" s="236" t="s">
        <v>319</v>
      </c>
      <c r="E606" s="237" t="s">
        <v>19</v>
      </c>
      <c r="F606" s="238" t="s">
        <v>5295</v>
      </c>
      <c r="G606" s="235"/>
      <c r="H606" s="239">
        <v>1.0620000000000001</v>
      </c>
      <c r="I606" s="240"/>
      <c r="J606" s="235"/>
      <c r="K606" s="235"/>
      <c r="L606" s="241"/>
      <c r="M606" s="242"/>
      <c r="N606" s="243"/>
      <c r="O606" s="243"/>
      <c r="P606" s="243"/>
      <c r="Q606" s="243"/>
      <c r="R606" s="243"/>
      <c r="S606" s="243"/>
      <c r="T606" s="244"/>
      <c r="U606" s="13"/>
      <c r="V606" s="13"/>
      <c r="W606" s="13"/>
      <c r="X606" s="13"/>
      <c r="Y606" s="13"/>
      <c r="Z606" s="13"/>
      <c r="AA606" s="13"/>
      <c r="AB606" s="13"/>
      <c r="AC606" s="13"/>
      <c r="AD606" s="13"/>
      <c r="AE606" s="13"/>
      <c r="AT606" s="245" t="s">
        <v>319</v>
      </c>
      <c r="AU606" s="245" t="s">
        <v>85</v>
      </c>
      <c r="AV606" s="13" t="s">
        <v>85</v>
      </c>
      <c r="AW606" s="13" t="s">
        <v>37</v>
      </c>
      <c r="AX606" s="13" t="s">
        <v>76</v>
      </c>
      <c r="AY606" s="245" t="s">
        <v>308</v>
      </c>
    </row>
    <row r="607" s="15" customFormat="1">
      <c r="A607" s="15"/>
      <c r="B607" s="259"/>
      <c r="C607" s="260"/>
      <c r="D607" s="236" t="s">
        <v>319</v>
      </c>
      <c r="E607" s="261" t="s">
        <v>19</v>
      </c>
      <c r="F607" s="262" t="s">
        <v>448</v>
      </c>
      <c r="G607" s="260"/>
      <c r="H607" s="263">
        <v>1.0620000000000001</v>
      </c>
      <c r="I607" s="264"/>
      <c r="J607" s="260"/>
      <c r="K607" s="260"/>
      <c r="L607" s="265"/>
      <c r="M607" s="266"/>
      <c r="N607" s="267"/>
      <c r="O607" s="267"/>
      <c r="P607" s="267"/>
      <c r="Q607" s="267"/>
      <c r="R607" s="267"/>
      <c r="S607" s="267"/>
      <c r="T607" s="268"/>
      <c r="U607" s="15"/>
      <c r="V607" s="15"/>
      <c r="W607" s="15"/>
      <c r="X607" s="15"/>
      <c r="Y607" s="15"/>
      <c r="Z607" s="15"/>
      <c r="AA607" s="15"/>
      <c r="AB607" s="15"/>
      <c r="AC607" s="15"/>
      <c r="AD607" s="15"/>
      <c r="AE607" s="15"/>
      <c r="AT607" s="269" t="s">
        <v>319</v>
      </c>
      <c r="AU607" s="269" t="s">
        <v>85</v>
      </c>
      <c r="AV607" s="15" t="s">
        <v>315</v>
      </c>
      <c r="AW607" s="15" t="s">
        <v>37</v>
      </c>
      <c r="AX607" s="15" t="s">
        <v>83</v>
      </c>
      <c r="AY607" s="269" t="s">
        <v>308</v>
      </c>
    </row>
    <row r="608" s="2" customFormat="1" ht="16.5" customHeight="1">
      <c r="A608" s="41"/>
      <c r="B608" s="42"/>
      <c r="C608" s="216" t="s">
        <v>1510</v>
      </c>
      <c r="D608" s="216" t="s">
        <v>310</v>
      </c>
      <c r="E608" s="217" t="s">
        <v>5296</v>
      </c>
      <c r="F608" s="218" t="s">
        <v>5297</v>
      </c>
      <c r="G608" s="219" t="s">
        <v>313</v>
      </c>
      <c r="H608" s="220">
        <v>5853.8639999999996</v>
      </c>
      <c r="I608" s="221"/>
      <c r="J608" s="222">
        <f>ROUND(I608*H608,2)</f>
        <v>0</v>
      </c>
      <c r="K608" s="218" t="s">
        <v>314</v>
      </c>
      <c r="L608" s="47"/>
      <c r="M608" s="223" t="s">
        <v>19</v>
      </c>
      <c r="N608" s="224" t="s">
        <v>47</v>
      </c>
      <c r="O608" s="87"/>
      <c r="P608" s="225">
        <f>O608*H608</f>
        <v>0</v>
      </c>
      <c r="Q608" s="225">
        <v>0</v>
      </c>
      <c r="R608" s="225">
        <f>Q608*H608</f>
        <v>0</v>
      </c>
      <c r="S608" s="225">
        <v>0</v>
      </c>
      <c r="T608" s="226">
        <f>S608*H608</f>
        <v>0</v>
      </c>
      <c r="U608" s="41"/>
      <c r="V608" s="41"/>
      <c r="W608" s="41"/>
      <c r="X608" s="41"/>
      <c r="Y608" s="41"/>
      <c r="Z608" s="41"/>
      <c r="AA608" s="41"/>
      <c r="AB608" s="41"/>
      <c r="AC608" s="41"/>
      <c r="AD608" s="41"/>
      <c r="AE608" s="41"/>
      <c r="AR608" s="227" t="s">
        <v>391</v>
      </c>
      <c r="AT608" s="227" t="s">
        <v>310</v>
      </c>
      <c r="AU608" s="227" t="s">
        <v>85</v>
      </c>
      <c r="AY608" s="20" t="s">
        <v>308</v>
      </c>
      <c r="BE608" s="228">
        <f>IF(N608="základní",J608,0)</f>
        <v>0</v>
      </c>
      <c r="BF608" s="228">
        <f>IF(N608="snížená",J608,0)</f>
        <v>0</v>
      </c>
      <c r="BG608" s="228">
        <f>IF(N608="zákl. přenesená",J608,0)</f>
        <v>0</v>
      </c>
      <c r="BH608" s="228">
        <f>IF(N608="sníž. přenesená",J608,0)</f>
        <v>0</v>
      </c>
      <c r="BI608" s="228">
        <f>IF(N608="nulová",J608,0)</f>
        <v>0</v>
      </c>
      <c r="BJ608" s="20" t="s">
        <v>83</v>
      </c>
      <c r="BK608" s="228">
        <f>ROUND(I608*H608,2)</f>
        <v>0</v>
      </c>
      <c r="BL608" s="20" t="s">
        <v>391</v>
      </c>
      <c r="BM608" s="227" t="s">
        <v>3780</v>
      </c>
    </row>
    <row r="609" s="2" customFormat="1">
      <c r="A609" s="41"/>
      <c r="B609" s="42"/>
      <c r="C609" s="43"/>
      <c r="D609" s="229" t="s">
        <v>317</v>
      </c>
      <c r="E609" s="43"/>
      <c r="F609" s="230" t="s">
        <v>5298</v>
      </c>
      <c r="G609" s="43"/>
      <c r="H609" s="43"/>
      <c r="I609" s="231"/>
      <c r="J609" s="43"/>
      <c r="K609" s="43"/>
      <c r="L609" s="47"/>
      <c r="M609" s="232"/>
      <c r="N609" s="233"/>
      <c r="O609" s="87"/>
      <c r="P609" s="87"/>
      <c r="Q609" s="87"/>
      <c r="R609" s="87"/>
      <c r="S609" s="87"/>
      <c r="T609" s="88"/>
      <c r="U609" s="41"/>
      <c r="V609" s="41"/>
      <c r="W609" s="41"/>
      <c r="X609" s="41"/>
      <c r="Y609" s="41"/>
      <c r="Z609" s="41"/>
      <c r="AA609" s="41"/>
      <c r="AB609" s="41"/>
      <c r="AC609" s="41"/>
      <c r="AD609" s="41"/>
      <c r="AE609" s="41"/>
      <c r="AT609" s="20" t="s">
        <v>317</v>
      </c>
      <c r="AU609" s="20" t="s">
        <v>85</v>
      </c>
    </row>
    <row r="610" s="14" customFormat="1">
      <c r="A610" s="14"/>
      <c r="B610" s="249"/>
      <c r="C610" s="250"/>
      <c r="D610" s="236" t="s">
        <v>319</v>
      </c>
      <c r="E610" s="251" t="s">
        <v>19</v>
      </c>
      <c r="F610" s="252" t="s">
        <v>5299</v>
      </c>
      <c r="G610" s="250"/>
      <c r="H610" s="251" t="s">
        <v>19</v>
      </c>
      <c r="I610" s="253"/>
      <c r="J610" s="250"/>
      <c r="K610" s="250"/>
      <c r="L610" s="254"/>
      <c r="M610" s="255"/>
      <c r="N610" s="256"/>
      <c r="O610" s="256"/>
      <c r="P610" s="256"/>
      <c r="Q610" s="256"/>
      <c r="R610" s="256"/>
      <c r="S610" s="256"/>
      <c r="T610" s="257"/>
      <c r="U610" s="14"/>
      <c r="V610" s="14"/>
      <c r="W610" s="14"/>
      <c r="X610" s="14"/>
      <c r="Y610" s="14"/>
      <c r="Z610" s="14"/>
      <c r="AA610" s="14"/>
      <c r="AB610" s="14"/>
      <c r="AC610" s="14"/>
      <c r="AD610" s="14"/>
      <c r="AE610" s="14"/>
      <c r="AT610" s="258" t="s">
        <v>319</v>
      </c>
      <c r="AU610" s="258" t="s">
        <v>85</v>
      </c>
      <c r="AV610" s="14" t="s">
        <v>83</v>
      </c>
      <c r="AW610" s="14" t="s">
        <v>37</v>
      </c>
      <c r="AX610" s="14" t="s">
        <v>76</v>
      </c>
      <c r="AY610" s="258" t="s">
        <v>308</v>
      </c>
    </row>
    <row r="611" s="14" customFormat="1">
      <c r="A611" s="14"/>
      <c r="B611" s="249"/>
      <c r="C611" s="250"/>
      <c r="D611" s="236" t="s">
        <v>319</v>
      </c>
      <c r="E611" s="251" t="s">
        <v>19</v>
      </c>
      <c r="F611" s="252" t="s">
        <v>5300</v>
      </c>
      <c r="G611" s="250"/>
      <c r="H611" s="251" t="s">
        <v>19</v>
      </c>
      <c r="I611" s="253"/>
      <c r="J611" s="250"/>
      <c r="K611" s="250"/>
      <c r="L611" s="254"/>
      <c r="M611" s="255"/>
      <c r="N611" s="256"/>
      <c r="O611" s="256"/>
      <c r="P611" s="256"/>
      <c r="Q611" s="256"/>
      <c r="R611" s="256"/>
      <c r="S611" s="256"/>
      <c r="T611" s="257"/>
      <c r="U611" s="14"/>
      <c r="V611" s="14"/>
      <c r="W611" s="14"/>
      <c r="X611" s="14"/>
      <c r="Y611" s="14"/>
      <c r="Z611" s="14"/>
      <c r="AA611" s="14"/>
      <c r="AB611" s="14"/>
      <c r="AC611" s="14"/>
      <c r="AD611" s="14"/>
      <c r="AE611" s="14"/>
      <c r="AT611" s="258" t="s">
        <v>319</v>
      </c>
      <c r="AU611" s="258" t="s">
        <v>85</v>
      </c>
      <c r="AV611" s="14" t="s">
        <v>83</v>
      </c>
      <c r="AW611" s="14" t="s">
        <v>37</v>
      </c>
      <c r="AX611" s="14" t="s">
        <v>76</v>
      </c>
      <c r="AY611" s="258" t="s">
        <v>308</v>
      </c>
    </row>
    <row r="612" s="13" customFormat="1">
      <c r="A612" s="13"/>
      <c r="B612" s="234"/>
      <c r="C612" s="235"/>
      <c r="D612" s="236" t="s">
        <v>319</v>
      </c>
      <c r="E612" s="237" t="s">
        <v>19</v>
      </c>
      <c r="F612" s="238" t="s">
        <v>4962</v>
      </c>
      <c r="G612" s="235"/>
      <c r="H612" s="239">
        <v>326.15300000000002</v>
      </c>
      <c r="I612" s="240"/>
      <c r="J612" s="235"/>
      <c r="K612" s="235"/>
      <c r="L612" s="241"/>
      <c r="M612" s="242"/>
      <c r="N612" s="243"/>
      <c r="O612" s="243"/>
      <c r="P612" s="243"/>
      <c r="Q612" s="243"/>
      <c r="R612" s="243"/>
      <c r="S612" s="243"/>
      <c r="T612" s="244"/>
      <c r="U612" s="13"/>
      <c r="V612" s="13"/>
      <c r="W612" s="13"/>
      <c r="X612" s="13"/>
      <c r="Y612" s="13"/>
      <c r="Z612" s="13"/>
      <c r="AA612" s="13"/>
      <c r="AB612" s="13"/>
      <c r="AC612" s="13"/>
      <c r="AD612" s="13"/>
      <c r="AE612" s="13"/>
      <c r="AT612" s="245" t="s">
        <v>319</v>
      </c>
      <c r="AU612" s="245" t="s">
        <v>85</v>
      </c>
      <c r="AV612" s="13" t="s">
        <v>85</v>
      </c>
      <c r="AW612" s="13" t="s">
        <v>37</v>
      </c>
      <c r="AX612" s="13" t="s">
        <v>76</v>
      </c>
      <c r="AY612" s="245" t="s">
        <v>308</v>
      </c>
    </row>
    <row r="613" s="13" customFormat="1">
      <c r="A613" s="13"/>
      <c r="B613" s="234"/>
      <c r="C613" s="235"/>
      <c r="D613" s="236" t="s">
        <v>319</v>
      </c>
      <c r="E613" s="237" t="s">
        <v>19</v>
      </c>
      <c r="F613" s="238" t="s">
        <v>4963</v>
      </c>
      <c r="G613" s="235"/>
      <c r="H613" s="239">
        <v>105.901</v>
      </c>
      <c r="I613" s="240"/>
      <c r="J613" s="235"/>
      <c r="K613" s="235"/>
      <c r="L613" s="241"/>
      <c r="M613" s="242"/>
      <c r="N613" s="243"/>
      <c r="O613" s="243"/>
      <c r="P613" s="243"/>
      <c r="Q613" s="243"/>
      <c r="R613" s="243"/>
      <c r="S613" s="243"/>
      <c r="T613" s="244"/>
      <c r="U613" s="13"/>
      <c r="V613" s="13"/>
      <c r="W613" s="13"/>
      <c r="X613" s="13"/>
      <c r="Y613" s="13"/>
      <c r="Z613" s="13"/>
      <c r="AA613" s="13"/>
      <c r="AB613" s="13"/>
      <c r="AC613" s="13"/>
      <c r="AD613" s="13"/>
      <c r="AE613" s="13"/>
      <c r="AT613" s="245" t="s">
        <v>319</v>
      </c>
      <c r="AU613" s="245" t="s">
        <v>85</v>
      </c>
      <c r="AV613" s="13" t="s">
        <v>85</v>
      </c>
      <c r="AW613" s="13" t="s">
        <v>37</v>
      </c>
      <c r="AX613" s="13" t="s">
        <v>76</v>
      </c>
      <c r="AY613" s="245" t="s">
        <v>308</v>
      </c>
    </row>
    <row r="614" s="13" customFormat="1">
      <c r="A614" s="13"/>
      <c r="B614" s="234"/>
      <c r="C614" s="235"/>
      <c r="D614" s="236" t="s">
        <v>319</v>
      </c>
      <c r="E614" s="237" t="s">
        <v>19</v>
      </c>
      <c r="F614" s="238" t="s">
        <v>4964</v>
      </c>
      <c r="G614" s="235"/>
      <c r="H614" s="239">
        <v>89.606999999999999</v>
      </c>
      <c r="I614" s="240"/>
      <c r="J614" s="235"/>
      <c r="K614" s="235"/>
      <c r="L614" s="241"/>
      <c r="M614" s="242"/>
      <c r="N614" s="243"/>
      <c r="O614" s="243"/>
      <c r="P614" s="243"/>
      <c r="Q614" s="243"/>
      <c r="R614" s="243"/>
      <c r="S614" s="243"/>
      <c r="T614" s="244"/>
      <c r="U614" s="13"/>
      <c r="V614" s="13"/>
      <c r="W614" s="13"/>
      <c r="X614" s="13"/>
      <c r="Y614" s="13"/>
      <c r="Z614" s="13"/>
      <c r="AA614" s="13"/>
      <c r="AB614" s="13"/>
      <c r="AC614" s="13"/>
      <c r="AD614" s="13"/>
      <c r="AE614" s="13"/>
      <c r="AT614" s="245" t="s">
        <v>319</v>
      </c>
      <c r="AU614" s="245" t="s">
        <v>85</v>
      </c>
      <c r="AV614" s="13" t="s">
        <v>85</v>
      </c>
      <c r="AW614" s="13" t="s">
        <v>37</v>
      </c>
      <c r="AX614" s="13" t="s">
        <v>76</v>
      </c>
      <c r="AY614" s="245" t="s">
        <v>308</v>
      </c>
    </row>
    <row r="615" s="13" customFormat="1">
      <c r="A615" s="13"/>
      <c r="B615" s="234"/>
      <c r="C615" s="235"/>
      <c r="D615" s="236" t="s">
        <v>319</v>
      </c>
      <c r="E615" s="237" t="s">
        <v>19</v>
      </c>
      <c r="F615" s="238" t="s">
        <v>4965</v>
      </c>
      <c r="G615" s="235"/>
      <c r="H615" s="239">
        <v>34.039000000000001</v>
      </c>
      <c r="I615" s="240"/>
      <c r="J615" s="235"/>
      <c r="K615" s="235"/>
      <c r="L615" s="241"/>
      <c r="M615" s="242"/>
      <c r="N615" s="243"/>
      <c r="O615" s="243"/>
      <c r="P615" s="243"/>
      <c r="Q615" s="243"/>
      <c r="R615" s="243"/>
      <c r="S615" s="243"/>
      <c r="T615" s="244"/>
      <c r="U615" s="13"/>
      <c r="V615" s="13"/>
      <c r="W615" s="13"/>
      <c r="X615" s="13"/>
      <c r="Y615" s="13"/>
      <c r="Z615" s="13"/>
      <c r="AA615" s="13"/>
      <c r="AB615" s="13"/>
      <c r="AC615" s="13"/>
      <c r="AD615" s="13"/>
      <c r="AE615" s="13"/>
      <c r="AT615" s="245" t="s">
        <v>319</v>
      </c>
      <c r="AU615" s="245" t="s">
        <v>85</v>
      </c>
      <c r="AV615" s="13" t="s">
        <v>85</v>
      </c>
      <c r="AW615" s="13" t="s">
        <v>37</v>
      </c>
      <c r="AX615" s="13" t="s">
        <v>76</v>
      </c>
      <c r="AY615" s="245" t="s">
        <v>308</v>
      </c>
    </row>
    <row r="616" s="13" customFormat="1">
      <c r="A616" s="13"/>
      <c r="B616" s="234"/>
      <c r="C616" s="235"/>
      <c r="D616" s="236" t="s">
        <v>319</v>
      </c>
      <c r="E616" s="237" t="s">
        <v>19</v>
      </c>
      <c r="F616" s="238" t="s">
        <v>4966</v>
      </c>
      <c r="G616" s="235"/>
      <c r="H616" s="239">
        <v>476.55700000000002</v>
      </c>
      <c r="I616" s="240"/>
      <c r="J616" s="235"/>
      <c r="K616" s="235"/>
      <c r="L616" s="241"/>
      <c r="M616" s="242"/>
      <c r="N616" s="243"/>
      <c r="O616" s="243"/>
      <c r="P616" s="243"/>
      <c r="Q616" s="243"/>
      <c r="R616" s="243"/>
      <c r="S616" s="243"/>
      <c r="T616" s="244"/>
      <c r="U616" s="13"/>
      <c r="V616" s="13"/>
      <c r="W616" s="13"/>
      <c r="X616" s="13"/>
      <c r="Y616" s="13"/>
      <c r="Z616" s="13"/>
      <c r="AA616" s="13"/>
      <c r="AB616" s="13"/>
      <c r="AC616" s="13"/>
      <c r="AD616" s="13"/>
      <c r="AE616" s="13"/>
      <c r="AT616" s="245" t="s">
        <v>319</v>
      </c>
      <c r="AU616" s="245" t="s">
        <v>85</v>
      </c>
      <c r="AV616" s="13" t="s">
        <v>85</v>
      </c>
      <c r="AW616" s="13" t="s">
        <v>37</v>
      </c>
      <c r="AX616" s="13" t="s">
        <v>76</v>
      </c>
      <c r="AY616" s="245" t="s">
        <v>308</v>
      </c>
    </row>
    <row r="617" s="13" customFormat="1">
      <c r="A617" s="13"/>
      <c r="B617" s="234"/>
      <c r="C617" s="235"/>
      <c r="D617" s="236" t="s">
        <v>319</v>
      </c>
      <c r="E617" s="237" t="s">
        <v>19</v>
      </c>
      <c r="F617" s="238" t="s">
        <v>4967</v>
      </c>
      <c r="G617" s="235"/>
      <c r="H617" s="239">
        <v>64.316999999999993</v>
      </c>
      <c r="I617" s="240"/>
      <c r="J617" s="235"/>
      <c r="K617" s="235"/>
      <c r="L617" s="241"/>
      <c r="M617" s="242"/>
      <c r="N617" s="243"/>
      <c r="O617" s="243"/>
      <c r="P617" s="243"/>
      <c r="Q617" s="243"/>
      <c r="R617" s="243"/>
      <c r="S617" s="243"/>
      <c r="T617" s="244"/>
      <c r="U617" s="13"/>
      <c r="V617" s="13"/>
      <c r="W617" s="13"/>
      <c r="X617" s="13"/>
      <c r="Y617" s="13"/>
      <c r="Z617" s="13"/>
      <c r="AA617" s="13"/>
      <c r="AB617" s="13"/>
      <c r="AC617" s="13"/>
      <c r="AD617" s="13"/>
      <c r="AE617" s="13"/>
      <c r="AT617" s="245" t="s">
        <v>319</v>
      </c>
      <c r="AU617" s="245" t="s">
        <v>85</v>
      </c>
      <c r="AV617" s="13" t="s">
        <v>85</v>
      </c>
      <c r="AW617" s="13" t="s">
        <v>37</v>
      </c>
      <c r="AX617" s="13" t="s">
        <v>76</v>
      </c>
      <c r="AY617" s="245" t="s">
        <v>308</v>
      </c>
    </row>
    <row r="618" s="16" customFormat="1">
      <c r="A618" s="16"/>
      <c r="B618" s="299"/>
      <c r="C618" s="300"/>
      <c r="D618" s="236" t="s">
        <v>319</v>
      </c>
      <c r="E618" s="301" t="s">
        <v>19</v>
      </c>
      <c r="F618" s="302" t="s">
        <v>5301</v>
      </c>
      <c r="G618" s="300"/>
      <c r="H618" s="303">
        <v>1096.5740000000001</v>
      </c>
      <c r="I618" s="304"/>
      <c r="J618" s="300"/>
      <c r="K618" s="300"/>
      <c r="L618" s="305"/>
      <c r="M618" s="306"/>
      <c r="N618" s="307"/>
      <c r="O618" s="307"/>
      <c r="P618" s="307"/>
      <c r="Q618" s="307"/>
      <c r="R618" s="307"/>
      <c r="S618" s="307"/>
      <c r="T618" s="308"/>
      <c r="U618" s="16"/>
      <c r="V618" s="16"/>
      <c r="W618" s="16"/>
      <c r="X618" s="16"/>
      <c r="Y618" s="16"/>
      <c r="Z618" s="16"/>
      <c r="AA618" s="16"/>
      <c r="AB618" s="16"/>
      <c r="AC618" s="16"/>
      <c r="AD618" s="16"/>
      <c r="AE618" s="16"/>
      <c r="AT618" s="309" t="s">
        <v>319</v>
      </c>
      <c r="AU618" s="309" t="s">
        <v>85</v>
      </c>
      <c r="AV618" s="16" t="s">
        <v>150</v>
      </c>
      <c r="AW618" s="16" t="s">
        <v>37</v>
      </c>
      <c r="AX618" s="16" t="s">
        <v>76</v>
      </c>
      <c r="AY618" s="309" t="s">
        <v>308</v>
      </c>
    </row>
    <row r="619" s="14" customFormat="1">
      <c r="A619" s="14"/>
      <c r="B619" s="249"/>
      <c r="C619" s="250"/>
      <c r="D619" s="236" t="s">
        <v>319</v>
      </c>
      <c r="E619" s="251" t="s">
        <v>19</v>
      </c>
      <c r="F619" s="252" t="s">
        <v>5302</v>
      </c>
      <c r="G619" s="250"/>
      <c r="H619" s="251" t="s">
        <v>19</v>
      </c>
      <c r="I619" s="253"/>
      <c r="J619" s="250"/>
      <c r="K619" s="250"/>
      <c r="L619" s="254"/>
      <c r="M619" s="255"/>
      <c r="N619" s="256"/>
      <c r="O619" s="256"/>
      <c r="P619" s="256"/>
      <c r="Q619" s="256"/>
      <c r="R619" s="256"/>
      <c r="S619" s="256"/>
      <c r="T619" s="257"/>
      <c r="U619" s="14"/>
      <c r="V619" s="14"/>
      <c r="W619" s="14"/>
      <c r="X619" s="14"/>
      <c r="Y619" s="14"/>
      <c r="Z619" s="14"/>
      <c r="AA619" s="14"/>
      <c r="AB619" s="14"/>
      <c r="AC619" s="14"/>
      <c r="AD619" s="14"/>
      <c r="AE619" s="14"/>
      <c r="AT619" s="258" t="s">
        <v>319</v>
      </c>
      <c r="AU619" s="258" t="s">
        <v>85</v>
      </c>
      <c r="AV619" s="14" t="s">
        <v>83</v>
      </c>
      <c r="AW619" s="14" t="s">
        <v>37</v>
      </c>
      <c r="AX619" s="14" t="s">
        <v>76</v>
      </c>
      <c r="AY619" s="258" t="s">
        <v>308</v>
      </c>
    </row>
    <row r="620" s="13" customFormat="1">
      <c r="A620" s="13"/>
      <c r="B620" s="234"/>
      <c r="C620" s="235"/>
      <c r="D620" s="236" t="s">
        <v>319</v>
      </c>
      <c r="E620" s="237" t="s">
        <v>19</v>
      </c>
      <c r="F620" s="238" t="s">
        <v>5303</v>
      </c>
      <c r="G620" s="235"/>
      <c r="H620" s="239">
        <v>1795.73</v>
      </c>
      <c r="I620" s="240"/>
      <c r="J620" s="235"/>
      <c r="K620" s="235"/>
      <c r="L620" s="241"/>
      <c r="M620" s="242"/>
      <c r="N620" s="243"/>
      <c r="O620" s="243"/>
      <c r="P620" s="243"/>
      <c r="Q620" s="243"/>
      <c r="R620" s="243"/>
      <c r="S620" s="243"/>
      <c r="T620" s="244"/>
      <c r="U620" s="13"/>
      <c r="V620" s="13"/>
      <c r="W620" s="13"/>
      <c r="X620" s="13"/>
      <c r="Y620" s="13"/>
      <c r="Z620" s="13"/>
      <c r="AA620" s="13"/>
      <c r="AB620" s="13"/>
      <c r="AC620" s="13"/>
      <c r="AD620" s="13"/>
      <c r="AE620" s="13"/>
      <c r="AT620" s="245" t="s">
        <v>319</v>
      </c>
      <c r="AU620" s="245" t="s">
        <v>85</v>
      </c>
      <c r="AV620" s="13" t="s">
        <v>85</v>
      </c>
      <c r="AW620" s="13" t="s">
        <v>37</v>
      </c>
      <c r="AX620" s="13" t="s">
        <v>76</v>
      </c>
      <c r="AY620" s="245" t="s">
        <v>308</v>
      </c>
    </row>
    <row r="621" s="14" customFormat="1">
      <c r="A621" s="14"/>
      <c r="B621" s="249"/>
      <c r="C621" s="250"/>
      <c r="D621" s="236" t="s">
        <v>319</v>
      </c>
      <c r="E621" s="251" t="s">
        <v>19</v>
      </c>
      <c r="F621" s="252" t="s">
        <v>5304</v>
      </c>
      <c r="G621" s="250"/>
      <c r="H621" s="251" t="s">
        <v>19</v>
      </c>
      <c r="I621" s="253"/>
      <c r="J621" s="250"/>
      <c r="K621" s="250"/>
      <c r="L621" s="254"/>
      <c r="M621" s="255"/>
      <c r="N621" s="256"/>
      <c r="O621" s="256"/>
      <c r="P621" s="256"/>
      <c r="Q621" s="256"/>
      <c r="R621" s="256"/>
      <c r="S621" s="256"/>
      <c r="T621" s="257"/>
      <c r="U621" s="14"/>
      <c r="V621" s="14"/>
      <c r="W621" s="14"/>
      <c r="X621" s="14"/>
      <c r="Y621" s="14"/>
      <c r="Z621" s="14"/>
      <c r="AA621" s="14"/>
      <c r="AB621" s="14"/>
      <c r="AC621" s="14"/>
      <c r="AD621" s="14"/>
      <c r="AE621" s="14"/>
      <c r="AT621" s="258" t="s">
        <v>319</v>
      </c>
      <c r="AU621" s="258" t="s">
        <v>85</v>
      </c>
      <c r="AV621" s="14" t="s">
        <v>83</v>
      </c>
      <c r="AW621" s="14" t="s">
        <v>37</v>
      </c>
      <c r="AX621" s="14" t="s">
        <v>76</v>
      </c>
      <c r="AY621" s="258" t="s">
        <v>308</v>
      </c>
    </row>
    <row r="622" s="13" customFormat="1">
      <c r="A622" s="13"/>
      <c r="B622" s="234"/>
      <c r="C622" s="235"/>
      <c r="D622" s="236" t="s">
        <v>319</v>
      </c>
      <c r="E622" s="237" t="s">
        <v>19</v>
      </c>
      <c r="F622" s="238" t="s">
        <v>5305</v>
      </c>
      <c r="G622" s="235"/>
      <c r="H622" s="239">
        <v>32.533000000000001</v>
      </c>
      <c r="I622" s="240"/>
      <c r="J622" s="235"/>
      <c r="K622" s="235"/>
      <c r="L622" s="241"/>
      <c r="M622" s="242"/>
      <c r="N622" s="243"/>
      <c r="O622" s="243"/>
      <c r="P622" s="243"/>
      <c r="Q622" s="243"/>
      <c r="R622" s="243"/>
      <c r="S622" s="243"/>
      <c r="T622" s="244"/>
      <c r="U622" s="13"/>
      <c r="V622" s="13"/>
      <c r="W622" s="13"/>
      <c r="X622" s="13"/>
      <c r="Y622" s="13"/>
      <c r="Z622" s="13"/>
      <c r="AA622" s="13"/>
      <c r="AB622" s="13"/>
      <c r="AC622" s="13"/>
      <c r="AD622" s="13"/>
      <c r="AE622" s="13"/>
      <c r="AT622" s="245" t="s">
        <v>319</v>
      </c>
      <c r="AU622" s="245" t="s">
        <v>85</v>
      </c>
      <c r="AV622" s="13" t="s">
        <v>85</v>
      </c>
      <c r="AW622" s="13" t="s">
        <v>37</v>
      </c>
      <c r="AX622" s="13" t="s">
        <v>76</v>
      </c>
      <c r="AY622" s="245" t="s">
        <v>308</v>
      </c>
    </row>
    <row r="623" s="13" customFormat="1">
      <c r="A623" s="13"/>
      <c r="B623" s="234"/>
      <c r="C623" s="235"/>
      <c r="D623" s="236" t="s">
        <v>319</v>
      </c>
      <c r="E623" s="237" t="s">
        <v>19</v>
      </c>
      <c r="F623" s="238" t="s">
        <v>5306</v>
      </c>
      <c r="G623" s="235"/>
      <c r="H623" s="239">
        <v>2.0950000000000002</v>
      </c>
      <c r="I623" s="240"/>
      <c r="J623" s="235"/>
      <c r="K623" s="235"/>
      <c r="L623" s="241"/>
      <c r="M623" s="242"/>
      <c r="N623" s="243"/>
      <c r="O623" s="243"/>
      <c r="P623" s="243"/>
      <c r="Q623" s="243"/>
      <c r="R623" s="243"/>
      <c r="S623" s="243"/>
      <c r="T623" s="244"/>
      <c r="U623" s="13"/>
      <c r="V623" s="13"/>
      <c r="W623" s="13"/>
      <c r="X623" s="13"/>
      <c r="Y623" s="13"/>
      <c r="Z623" s="13"/>
      <c r="AA623" s="13"/>
      <c r="AB623" s="13"/>
      <c r="AC623" s="13"/>
      <c r="AD623" s="13"/>
      <c r="AE623" s="13"/>
      <c r="AT623" s="245" t="s">
        <v>319</v>
      </c>
      <c r="AU623" s="245" t="s">
        <v>85</v>
      </c>
      <c r="AV623" s="13" t="s">
        <v>85</v>
      </c>
      <c r="AW623" s="13" t="s">
        <v>37</v>
      </c>
      <c r="AX623" s="13" t="s">
        <v>76</v>
      </c>
      <c r="AY623" s="245" t="s">
        <v>308</v>
      </c>
    </row>
    <row r="624" s="15" customFormat="1">
      <c r="A624" s="15"/>
      <c r="B624" s="259"/>
      <c r="C624" s="260"/>
      <c r="D624" s="236" t="s">
        <v>319</v>
      </c>
      <c r="E624" s="261" t="s">
        <v>19</v>
      </c>
      <c r="F624" s="262" t="s">
        <v>448</v>
      </c>
      <c r="G624" s="260"/>
      <c r="H624" s="263">
        <v>2926.9319999999998</v>
      </c>
      <c r="I624" s="264"/>
      <c r="J624" s="260"/>
      <c r="K624" s="260"/>
      <c r="L624" s="265"/>
      <c r="M624" s="266"/>
      <c r="N624" s="267"/>
      <c r="O624" s="267"/>
      <c r="P624" s="267"/>
      <c r="Q624" s="267"/>
      <c r="R624" s="267"/>
      <c r="S624" s="267"/>
      <c r="T624" s="268"/>
      <c r="U624" s="15"/>
      <c r="V624" s="15"/>
      <c r="W624" s="15"/>
      <c r="X624" s="15"/>
      <c r="Y624" s="15"/>
      <c r="Z624" s="15"/>
      <c r="AA624" s="15"/>
      <c r="AB624" s="15"/>
      <c r="AC624" s="15"/>
      <c r="AD624" s="15"/>
      <c r="AE624" s="15"/>
      <c r="AT624" s="269" t="s">
        <v>319</v>
      </c>
      <c r="AU624" s="269" t="s">
        <v>85</v>
      </c>
      <c r="AV624" s="15" t="s">
        <v>315</v>
      </c>
      <c r="AW624" s="15" t="s">
        <v>37</v>
      </c>
      <c r="AX624" s="15" t="s">
        <v>76</v>
      </c>
      <c r="AY624" s="269" t="s">
        <v>308</v>
      </c>
    </row>
    <row r="625" s="14" customFormat="1">
      <c r="A625" s="14"/>
      <c r="B625" s="249"/>
      <c r="C625" s="250"/>
      <c r="D625" s="236" t="s">
        <v>319</v>
      </c>
      <c r="E625" s="251" t="s">
        <v>19</v>
      </c>
      <c r="F625" s="252" t="s">
        <v>5307</v>
      </c>
      <c r="G625" s="250"/>
      <c r="H625" s="251" t="s">
        <v>19</v>
      </c>
      <c r="I625" s="253"/>
      <c r="J625" s="250"/>
      <c r="K625" s="250"/>
      <c r="L625" s="254"/>
      <c r="M625" s="255"/>
      <c r="N625" s="256"/>
      <c r="O625" s="256"/>
      <c r="P625" s="256"/>
      <c r="Q625" s="256"/>
      <c r="R625" s="256"/>
      <c r="S625" s="256"/>
      <c r="T625" s="257"/>
      <c r="U625" s="14"/>
      <c r="V625" s="14"/>
      <c r="W625" s="14"/>
      <c r="X625" s="14"/>
      <c r="Y625" s="14"/>
      <c r="Z625" s="14"/>
      <c r="AA625" s="14"/>
      <c r="AB625" s="14"/>
      <c r="AC625" s="14"/>
      <c r="AD625" s="14"/>
      <c r="AE625" s="14"/>
      <c r="AT625" s="258" t="s">
        <v>319</v>
      </c>
      <c r="AU625" s="258" t="s">
        <v>85</v>
      </c>
      <c r="AV625" s="14" t="s">
        <v>83</v>
      </c>
      <c r="AW625" s="14" t="s">
        <v>37</v>
      </c>
      <c r="AX625" s="14" t="s">
        <v>76</v>
      </c>
      <c r="AY625" s="258" t="s">
        <v>308</v>
      </c>
    </row>
    <row r="626" s="13" customFormat="1">
      <c r="A626" s="13"/>
      <c r="B626" s="234"/>
      <c r="C626" s="235"/>
      <c r="D626" s="236" t="s">
        <v>319</v>
      </c>
      <c r="E626" s="237" t="s">
        <v>19</v>
      </c>
      <c r="F626" s="238" t="s">
        <v>5308</v>
      </c>
      <c r="G626" s="235"/>
      <c r="H626" s="239">
        <v>5853.8639999999996</v>
      </c>
      <c r="I626" s="240"/>
      <c r="J626" s="235"/>
      <c r="K626" s="235"/>
      <c r="L626" s="241"/>
      <c r="M626" s="242"/>
      <c r="N626" s="243"/>
      <c r="O626" s="243"/>
      <c r="P626" s="243"/>
      <c r="Q626" s="243"/>
      <c r="R626" s="243"/>
      <c r="S626" s="243"/>
      <c r="T626" s="244"/>
      <c r="U626" s="13"/>
      <c r="V626" s="13"/>
      <c r="W626" s="13"/>
      <c r="X626" s="13"/>
      <c r="Y626" s="13"/>
      <c r="Z626" s="13"/>
      <c r="AA626" s="13"/>
      <c r="AB626" s="13"/>
      <c r="AC626" s="13"/>
      <c r="AD626" s="13"/>
      <c r="AE626" s="13"/>
      <c r="AT626" s="245" t="s">
        <v>319</v>
      </c>
      <c r="AU626" s="245" t="s">
        <v>85</v>
      </c>
      <c r="AV626" s="13" t="s">
        <v>85</v>
      </c>
      <c r="AW626" s="13" t="s">
        <v>37</v>
      </c>
      <c r="AX626" s="13" t="s">
        <v>76</v>
      </c>
      <c r="AY626" s="245" t="s">
        <v>308</v>
      </c>
    </row>
    <row r="627" s="15" customFormat="1">
      <c r="A627" s="15"/>
      <c r="B627" s="259"/>
      <c r="C627" s="260"/>
      <c r="D627" s="236" t="s">
        <v>319</v>
      </c>
      <c r="E627" s="261" t="s">
        <v>19</v>
      </c>
      <c r="F627" s="262" t="s">
        <v>448</v>
      </c>
      <c r="G627" s="260"/>
      <c r="H627" s="263">
        <v>5853.8639999999996</v>
      </c>
      <c r="I627" s="264"/>
      <c r="J627" s="260"/>
      <c r="K627" s="260"/>
      <c r="L627" s="265"/>
      <c r="M627" s="266"/>
      <c r="N627" s="267"/>
      <c r="O627" s="267"/>
      <c r="P627" s="267"/>
      <c r="Q627" s="267"/>
      <c r="R627" s="267"/>
      <c r="S627" s="267"/>
      <c r="T627" s="268"/>
      <c r="U627" s="15"/>
      <c r="V627" s="15"/>
      <c r="W627" s="15"/>
      <c r="X627" s="15"/>
      <c r="Y627" s="15"/>
      <c r="Z627" s="15"/>
      <c r="AA627" s="15"/>
      <c r="AB627" s="15"/>
      <c r="AC627" s="15"/>
      <c r="AD627" s="15"/>
      <c r="AE627" s="15"/>
      <c r="AT627" s="269" t="s">
        <v>319</v>
      </c>
      <c r="AU627" s="269" t="s">
        <v>85</v>
      </c>
      <c r="AV627" s="15" t="s">
        <v>315</v>
      </c>
      <c r="AW627" s="15" t="s">
        <v>37</v>
      </c>
      <c r="AX627" s="15" t="s">
        <v>83</v>
      </c>
      <c r="AY627" s="269" t="s">
        <v>308</v>
      </c>
    </row>
    <row r="628" s="2" customFormat="1" ht="16.5" customHeight="1">
      <c r="A628" s="41"/>
      <c r="B628" s="42"/>
      <c r="C628" s="216" t="s">
        <v>802</v>
      </c>
      <c r="D628" s="216" t="s">
        <v>310</v>
      </c>
      <c r="E628" s="217" t="s">
        <v>5309</v>
      </c>
      <c r="F628" s="218" t="s">
        <v>5310</v>
      </c>
      <c r="G628" s="219" t="s">
        <v>313</v>
      </c>
      <c r="H628" s="220">
        <v>216.374</v>
      </c>
      <c r="I628" s="221"/>
      <c r="J628" s="222">
        <f>ROUND(I628*H628,2)</f>
        <v>0</v>
      </c>
      <c r="K628" s="218" t="s">
        <v>314</v>
      </c>
      <c r="L628" s="47"/>
      <c r="M628" s="223" t="s">
        <v>19</v>
      </c>
      <c r="N628" s="224" t="s">
        <v>47</v>
      </c>
      <c r="O628" s="87"/>
      <c r="P628" s="225">
        <f>O628*H628</f>
        <v>0</v>
      </c>
      <c r="Q628" s="225">
        <v>0</v>
      </c>
      <c r="R628" s="225">
        <f>Q628*H628</f>
        <v>0</v>
      </c>
      <c r="S628" s="225">
        <v>0</v>
      </c>
      <c r="T628" s="226">
        <f>S628*H628</f>
        <v>0</v>
      </c>
      <c r="U628" s="41"/>
      <c r="V628" s="41"/>
      <c r="W628" s="41"/>
      <c r="X628" s="41"/>
      <c r="Y628" s="41"/>
      <c r="Z628" s="41"/>
      <c r="AA628" s="41"/>
      <c r="AB628" s="41"/>
      <c r="AC628" s="41"/>
      <c r="AD628" s="41"/>
      <c r="AE628" s="41"/>
      <c r="AR628" s="227" t="s">
        <v>391</v>
      </c>
      <c r="AT628" s="227" t="s">
        <v>310</v>
      </c>
      <c r="AU628" s="227" t="s">
        <v>85</v>
      </c>
      <c r="AY628" s="20" t="s">
        <v>308</v>
      </c>
      <c r="BE628" s="228">
        <f>IF(N628="základní",J628,0)</f>
        <v>0</v>
      </c>
      <c r="BF628" s="228">
        <f>IF(N628="snížená",J628,0)</f>
        <v>0</v>
      </c>
      <c r="BG628" s="228">
        <f>IF(N628="zákl. přenesená",J628,0)</f>
        <v>0</v>
      </c>
      <c r="BH628" s="228">
        <f>IF(N628="sníž. přenesená",J628,0)</f>
        <v>0</v>
      </c>
      <c r="BI628" s="228">
        <f>IF(N628="nulová",J628,0)</f>
        <v>0</v>
      </c>
      <c r="BJ628" s="20" t="s">
        <v>83</v>
      </c>
      <c r="BK628" s="228">
        <f>ROUND(I628*H628,2)</f>
        <v>0</v>
      </c>
      <c r="BL628" s="20" t="s">
        <v>391</v>
      </c>
      <c r="BM628" s="227" t="s">
        <v>3792</v>
      </c>
    </row>
    <row r="629" s="2" customFormat="1">
      <c r="A629" s="41"/>
      <c r="B629" s="42"/>
      <c r="C629" s="43"/>
      <c r="D629" s="229" t="s">
        <v>317</v>
      </c>
      <c r="E629" s="43"/>
      <c r="F629" s="230" t="s">
        <v>5311</v>
      </c>
      <c r="G629" s="43"/>
      <c r="H629" s="43"/>
      <c r="I629" s="231"/>
      <c r="J629" s="43"/>
      <c r="K629" s="43"/>
      <c r="L629" s="47"/>
      <c r="M629" s="232"/>
      <c r="N629" s="233"/>
      <c r="O629" s="87"/>
      <c r="P629" s="87"/>
      <c r="Q629" s="87"/>
      <c r="R629" s="87"/>
      <c r="S629" s="87"/>
      <c r="T629" s="88"/>
      <c r="U629" s="41"/>
      <c r="V629" s="41"/>
      <c r="W629" s="41"/>
      <c r="X629" s="41"/>
      <c r="Y629" s="41"/>
      <c r="Z629" s="41"/>
      <c r="AA629" s="41"/>
      <c r="AB629" s="41"/>
      <c r="AC629" s="41"/>
      <c r="AD629" s="41"/>
      <c r="AE629" s="41"/>
      <c r="AT629" s="20" t="s">
        <v>317</v>
      </c>
      <c r="AU629" s="20" t="s">
        <v>85</v>
      </c>
    </row>
    <row r="630" s="14" customFormat="1">
      <c r="A630" s="14"/>
      <c r="B630" s="249"/>
      <c r="C630" s="250"/>
      <c r="D630" s="236" t="s">
        <v>319</v>
      </c>
      <c r="E630" s="251" t="s">
        <v>19</v>
      </c>
      <c r="F630" s="252" t="s">
        <v>5312</v>
      </c>
      <c r="G630" s="250"/>
      <c r="H630" s="251" t="s">
        <v>19</v>
      </c>
      <c r="I630" s="253"/>
      <c r="J630" s="250"/>
      <c r="K630" s="250"/>
      <c r="L630" s="254"/>
      <c r="M630" s="255"/>
      <c r="N630" s="256"/>
      <c r="O630" s="256"/>
      <c r="P630" s="256"/>
      <c r="Q630" s="256"/>
      <c r="R630" s="256"/>
      <c r="S630" s="256"/>
      <c r="T630" s="257"/>
      <c r="U630" s="14"/>
      <c r="V630" s="14"/>
      <c r="W630" s="14"/>
      <c r="X630" s="14"/>
      <c r="Y630" s="14"/>
      <c r="Z630" s="14"/>
      <c r="AA630" s="14"/>
      <c r="AB630" s="14"/>
      <c r="AC630" s="14"/>
      <c r="AD630" s="14"/>
      <c r="AE630" s="14"/>
      <c r="AT630" s="258" t="s">
        <v>319</v>
      </c>
      <c r="AU630" s="258" t="s">
        <v>85</v>
      </c>
      <c r="AV630" s="14" t="s">
        <v>83</v>
      </c>
      <c r="AW630" s="14" t="s">
        <v>37</v>
      </c>
      <c r="AX630" s="14" t="s">
        <v>76</v>
      </c>
      <c r="AY630" s="258" t="s">
        <v>308</v>
      </c>
    </row>
    <row r="631" s="13" customFormat="1">
      <c r="A631" s="13"/>
      <c r="B631" s="234"/>
      <c r="C631" s="235"/>
      <c r="D631" s="236" t="s">
        <v>319</v>
      </c>
      <c r="E631" s="237" t="s">
        <v>19</v>
      </c>
      <c r="F631" s="238" t="s">
        <v>5313</v>
      </c>
      <c r="G631" s="235"/>
      <c r="H631" s="239">
        <v>352.35000000000002</v>
      </c>
      <c r="I631" s="240"/>
      <c r="J631" s="235"/>
      <c r="K631" s="235"/>
      <c r="L631" s="241"/>
      <c r="M631" s="242"/>
      <c r="N631" s="243"/>
      <c r="O631" s="243"/>
      <c r="P631" s="243"/>
      <c r="Q631" s="243"/>
      <c r="R631" s="243"/>
      <c r="S631" s="243"/>
      <c r="T631" s="244"/>
      <c r="U631" s="13"/>
      <c r="V631" s="13"/>
      <c r="W631" s="13"/>
      <c r="X631" s="13"/>
      <c r="Y631" s="13"/>
      <c r="Z631" s="13"/>
      <c r="AA631" s="13"/>
      <c r="AB631" s="13"/>
      <c r="AC631" s="13"/>
      <c r="AD631" s="13"/>
      <c r="AE631" s="13"/>
      <c r="AT631" s="245" t="s">
        <v>319</v>
      </c>
      <c r="AU631" s="245" t="s">
        <v>85</v>
      </c>
      <c r="AV631" s="13" t="s">
        <v>85</v>
      </c>
      <c r="AW631" s="13" t="s">
        <v>37</v>
      </c>
      <c r="AX631" s="13" t="s">
        <v>76</v>
      </c>
      <c r="AY631" s="245" t="s">
        <v>308</v>
      </c>
    </row>
    <row r="632" s="13" customFormat="1">
      <c r="A632" s="13"/>
      <c r="B632" s="234"/>
      <c r="C632" s="235"/>
      <c r="D632" s="236" t="s">
        <v>319</v>
      </c>
      <c r="E632" s="237" t="s">
        <v>19</v>
      </c>
      <c r="F632" s="238" t="s">
        <v>5314</v>
      </c>
      <c r="G632" s="235"/>
      <c r="H632" s="239">
        <v>125.31</v>
      </c>
      <c r="I632" s="240"/>
      <c r="J632" s="235"/>
      <c r="K632" s="235"/>
      <c r="L632" s="241"/>
      <c r="M632" s="242"/>
      <c r="N632" s="243"/>
      <c r="O632" s="243"/>
      <c r="P632" s="243"/>
      <c r="Q632" s="243"/>
      <c r="R632" s="243"/>
      <c r="S632" s="243"/>
      <c r="T632" s="244"/>
      <c r="U632" s="13"/>
      <c r="V632" s="13"/>
      <c r="W632" s="13"/>
      <c r="X632" s="13"/>
      <c r="Y632" s="13"/>
      <c r="Z632" s="13"/>
      <c r="AA632" s="13"/>
      <c r="AB632" s="13"/>
      <c r="AC632" s="13"/>
      <c r="AD632" s="13"/>
      <c r="AE632" s="13"/>
      <c r="AT632" s="245" t="s">
        <v>319</v>
      </c>
      <c r="AU632" s="245" t="s">
        <v>85</v>
      </c>
      <c r="AV632" s="13" t="s">
        <v>85</v>
      </c>
      <c r="AW632" s="13" t="s">
        <v>37</v>
      </c>
      <c r="AX632" s="13" t="s">
        <v>76</v>
      </c>
      <c r="AY632" s="245" t="s">
        <v>308</v>
      </c>
    </row>
    <row r="633" s="13" customFormat="1">
      <c r="A633" s="13"/>
      <c r="B633" s="234"/>
      <c r="C633" s="235"/>
      <c r="D633" s="236" t="s">
        <v>319</v>
      </c>
      <c r="E633" s="237" t="s">
        <v>19</v>
      </c>
      <c r="F633" s="238" t="s">
        <v>5315</v>
      </c>
      <c r="G633" s="235"/>
      <c r="H633" s="239">
        <v>63.274999999999999</v>
      </c>
      <c r="I633" s="240"/>
      <c r="J633" s="235"/>
      <c r="K633" s="235"/>
      <c r="L633" s="241"/>
      <c r="M633" s="242"/>
      <c r="N633" s="243"/>
      <c r="O633" s="243"/>
      <c r="P633" s="243"/>
      <c r="Q633" s="243"/>
      <c r="R633" s="243"/>
      <c r="S633" s="243"/>
      <c r="T633" s="244"/>
      <c r="U633" s="13"/>
      <c r="V633" s="13"/>
      <c r="W633" s="13"/>
      <c r="X633" s="13"/>
      <c r="Y633" s="13"/>
      <c r="Z633" s="13"/>
      <c r="AA633" s="13"/>
      <c r="AB633" s="13"/>
      <c r="AC633" s="13"/>
      <c r="AD633" s="13"/>
      <c r="AE633" s="13"/>
      <c r="AT633" s="245" t="s">
        <v>319</v>
      </c>
      <c r="AU633" s="245" t="s">
        <v>85</v>
      </c>
      <c r="AV633" s="13" t="s">
        <v>85</v>
      </c>
      <c r="AW633" s="13" t="s">
        <v>37</v>
      </c>
      <c r="AX633" s="13" t="s">
        <v>76</v>
      </c>
      <c r="AY633" s="245" t="s">
        <v>308</v>
      </c>
    </row>
    <row r="634" s="15" customFormat="1">
      <c r="A634" s="15"/>
      <c r="B634" s="259"/>
      <c r="C634" s="260"/>
      <c r="D634" s="236" t="s">
        <v>319</v>
      </c>
      <c r="E634" s="261" t="s">
        <v>19</v>
      </c>
      <c r="F634" s="262" t="s">
        <v>448</v>
      </c>
      <c r="G634" s="260"/>
      <c r="H634" s="263">
        <v>540.93500000000006</v>
      </c>
      <c r="I634" s="264"/>
      <c r="J634" s="260"/>
      <c r="K634" s="260"/>
      <c r="L634" s="265"/>
      <c r="M634" s="266"/>
      <c r="N634" s="267"/>
      <c r="O634" s="267"/>
      <c r="P634" s="267"/>
      <c r="Q634" s="267"/>
      <c r="R634" s="267"/>
      <c r="S634" s="267"/>
      <c r="T634" s="268"/>
      <c r="U634" s="15"/>
      <c r="V634" s="15"/>
      <c r="W634" s="15"/>
      <c r="X634" s="15"/>
      <c r="Y634" s="15"/>
      <c r="Z634" s="15"/>
      <c r="AA634" s="15"/>
      <c r="AB634" s="15"/>
      <c r="AC634" s="15"/>
      <c r="AD634" s="15"/>
      <c r="AE634" s="15"/>
      <c r="AT634" s="269" t="s">
        <v>319</v>
      </c>
      <c r="AU634" s="269" t="s">
        <v>85</v>
      </c>
      <c r="AV634" s="15" t="s">
        <v>315</v>
      </c>
      <c r="AW634" s="15" t="s">
        <v>37</v>
      </c>
      <c r="AX634" s="15" t="s">
        <v>76</v>
      </c>
      <c r="AY634" s="269" t="s">
        <v>308</v>
      </c>
    </row>
    <row r="635" s="13" customFormat="1">
      <c r="A635" s="13"/>
      <c r="B635" s="234"/>
      <c r="C635" s="235"/>
      <c r="D635" s="236" t="s">
        <v>319</v>
      </c>
      <c r="E635" s="237" t="s">
        <v>19</v>
      </c>
      <c r="F635" s="238" t="s">
        <v>5316</v>
      </c>
      <c r="G635" s="235"/>
      <c r="H635" s="239">
        <v>216.374</v>
      </c>
      <c r="I635" s="240"/>
      <c r="J635" s="235"/>
      <c r="K635" s="235"/>
      <c r="L635" s="241"/>
      <c r="M635" s="242"/>
      <c r="N635" s="243"/>
      <c r="O635" s="243"/>
      <c r="P635" s="243"/>
      <c r="Q635" s="243"/>
      <c r="R635" s="243"/>
      <c r="S635" s="243"/>
      <c r="T635" s="244"/>
      <c r="U635" s="13"/>
      <c r="V635" s="13"/>
      <c r="W635" s="13"/>
      <c r="X635" s="13"/>
      <c r="Y635" s="13"/>
      <c r="Z635" s="13"/>
      <c r="AA635" s="13"/>
      <c r="AB635" s="13"/>
      <c r="AC635" s="13"/>
      <c r="AD635" s="13"/>
      <c r="AE635" s="13"/>
      <c r="AT635" s="245" t="s">
        <v>319</v>
      </c>
      <c r="AU635" s="245" t="s">
        <v>85</v>
      </c>
      <c r="AV635" s="13" t="s">
        <v>85</v>
      </c>
      <c r="AW635" s="13" t="s">
        <v>37</v>
      </c>
      <c r="AX635" s="13" t="s">
        <v>76</v>
      </c>
      <c r="AY635" s="245" t="s">
        <v>308</v>
      </c>
    </row>
    <row r="636" s="15" customFormat="1">
      <c r="A636" s="15"/>
      <c r="B636" s="259"/>
      <c r="C636" s="260"/>
      <c r="D636" s="236" t="s">
        <v>319</v>
      </c>
      <c r="E636" s="261" t="s">
        <v>19</v>
      </c>
      <c r="F636" s="262" t="s">
        <v>448</v>
      </c>
      <c r="G636" s="260"/>
      <c r="H636" s="263">
        <v>216.374</v>
      </c>
      <c r="I636" s="264"/>
      <c r="J636" s="260"/>
      <c r="K636" s="260"/>
      <c r="L636" s="265"/>
      <c r="M636" s="266"/>
      <c r="N636" s="267"/>
      <c r="O636" s="267"/>
      <c r="P636" s="267"/>
      <c r="Q636" s="267"/>
      <c r="R636" s="267"/>
      <c r="S636" s="267"/>
      <c r="T636" s="268"/>
      <c r="U636" s="15"/>
      <c r="V636" s="15"/>
      <c r="W636" s="15"/>
      <c r="X636" s="15"/>
      <c r="Y636" s="15"/>
      <c r="Z636" s="15"/>
      <c r="AA636" s="15"/>
      <c r="AB636" s="15"/>
      <c r="AC636" s="15"/>
      <c r="AD636" s="15"/>
      <c r="AE636" s="15"/>
      <c r="AT636" s="269" t="s">
        <v>319</v>
      </c>
      <c r="AU636" s="269" t="s">
        <v>85</v>
      </c>
      <c r="AV636" s="15" t="s">
        <v>315</v>
      </c>
      <c r="AW636" s="15" t="s">
        <v>37</v>
      </c>
      <c r="AX636" s="15" t="s">
        <v>83</v>
      </c>
      <c r="AY636" s="269" t="s">
        <v>308</v>
      </c>
    </row>
    <row r="637" s="2" customFormat="1" ht="24.15" customHeight="1">
      <c r="A637" s="41"/>
      <c r="B637" s="42"/>
      <c r="C637" s="280" t="s">
        <v>1743</v>
      </c>
      <c r="D637" s="280" t="s">
        <v>1137</v>
      </c>
      <c r="E637" s="281" t="s">
        <v>5317</v>
      </c>
      <c r="F637" s="282" t="s">
        <v>5318</v>
      </c>
      <c r="G637" s="283" t="s">
        <v>313</v>
      </c>
      <c r="H637" s="284">
        <v>7086.8710000000001</v>
      </c>
      <c r="I637" s="285"/>
      <c r="J637" s="286">
        <f>ROUND(I637*H637,2)</f>
        <v>0</v>
      </c>
      <c r="K637" s="282" t="s">
        <v>314</v>
      </c>
      <c r="L637" s="287"/>
      <c r="M637" s="288" t="s">
        <v>19</v>
      </c>
      <c r="N637" s="289" t="s">
        <v>47</v>
      </c>
      <c r="O637" s="87"/>
      <c r="P637" s="225">
        <f>O637*H637</f>
        <v>0</v>
      </c>
      <c r="Q637" s="225">
        <v>0</v>
      </c>
      <c r="R637" s="225">
        <f>Q637*H637</f>
        <v>0</v>
      </c>
      <c r="S637" s="225">
        <v>0</v>
      </c>
      <c r="T637" s="226">
        <f>S637*H637</f>
        <v>0</v>
      </c>
      <c r="U637" s="41"/>
      <c r="V637" s="41"/>
      <c r="W637" s="41"/>
      <c r="X637" s="41"/>
      <c r="Y637" s="41"/>
      <c r="Z637" s="41"/>
      <c r="AA637" s="41"/>
      <c r="AB637" s="41"/>
      <c r="AC637" s="41"/>
      <c r="AD637" s="41"/>
      <c r="AE637" s="41"/>
      <c r="AR637" s="227" t="s">
        <v>616</v>
      </c>
      <c r="AT637" s="227" t="s">
        <v>1137</v>
      </c>
      <c r="AU637" s="227" t="s">
        <v>85</v>
      </c>
      <c r="AY637" s="20" t="s">
        <v>308</v>
      </c>
      <c r="BE637" s="228">
        <f>IF(N637="základní",J637,0)</f>
        <v>0</v>
      </c>
      <c r="BF637" s="228">
        <f>IF(N637="snížená",J637,0)</f>
        <v>0</v>
      </c>
      <c r="BG637" s="228">
        <f>IF(N637="zákl. přenesená",J637,0)</f>
        <v>0</v>
      </c>
      <c r="BH637" s="228">
        <f>IF(N637="sníž. přenesená",J637,0)</f>
        <v>0</v>
      </c>
      <c r="BI637" s="228">
        <f>IF(N637="nulová",J637,0)</f>
        <v>0</v>
      </c>
      <c r="BJ637" s="20" t="s">
        <v>83</v>
      </c>
      <c r="BK637" s="228">
        <f>ROUND(I637*H637,2)</f>
        <v>0</v>
      </c>
      <c r="BL637" s="20" t="s">
        <v>391</v>
      </c>
      <c r="BM637" s="227" t="s">
        <v>3802</v>
      </c>
    </row>
    <row r="638" s="13" customFormat="1">
      <c r="A638" s="13"/>
      <c r="B638" s="234"/>
      <c r="C638" s="235"/>
      <c r="D638" s="236" t="s">
        <v>319</v>
      </c>
      <c r="E638" s="237" t="s">
        <v>19</v>
      </c>
      <c r="F638" s="238" t="s">
        <v>5319</v>
      </c>
      <c r="G638" s="235"/>
      <c r="H638" s="239">
        <v>6822.6779999999999</v>
      </c>
      <c r="I638" s="240"/>
      <c r="J638" s="235"/>
      <c r="K638" s="235"/>
      <c r="L638" s="241"/>
      <c r="M638" s="242"/>
      <c r="N638" s="243"/>
      <c r="O638" s="243"/>
      <c r="P638" s="243"/>
      <c r="Q638" s="243"/>
      <c r="R638" s="243"/>
      <c r="S638" s="243"/>
      <c r="T638" s="244"/>
      <c r="U638" s="13"/>
      <c r="V638" s="13"/>
      <c r="W638" s="13"/>
      <c r="X638" s="13"/>
      <c r="Y638" s="13"/>
      <c r="Z638" s="13"/>
      <c r="AA638" s="13"/>
      <c r="AB638" s="13"/>
      <c r="AC638" s="13"/>
      <c r="AD638" s="13"/>
      <c r="AE638" s="13"/>
      <c r="AT638" s="245" t="s">
        <v>319</v>
      </c>
      <c r="AU638" s="245" t="s">
        <v>85</v>
      </c>
      <c r="AV638" s="13" t="s">
        <v>85</v>
      </c>
      <c r="AW638" s="13" t="s">
        <v>37</v>
      </c>
      <c r="AX638" s="13" t="s">
        <v>76</v>
      </c>
      <c r="AY638" s="245" t="s">
        <v>308</v>
      </c>
    </row>
    <row r="639" s="13" customFormat="1">
      <c r="A639" s="13"/>
      <c r="B639" s="234"/>
      <c r="C639" s="235"/>
      <c r="D639" s="236" t="s">
        <v>319</v>
      </c>
      <c r="E639" s="237" t="s">
        <v>19</v>
      </c>
      <c r="F639" s="238" t="s">
        <v>5320</v>
      </c>
      <c r="G639" s="235"/>
      <c r="H639" s="239">
        <v>264.19299999999998</v>
      </c>
      <c r="I639" s="240"/>
      <c r="J639" s="235"/>
      <c r="K639" s="235"/>
      <c r="L639" s="241"/>
      <c r="M639" s="242"/>
      <c r="N639" s="243"/>
      <c r="O639" s="243"/>
      <c r="P639" s="243"/>
      <c r="Q639" s="243"/>
      <c r="R639" s="243"/>
      <c r="S639" s="243"/>
      <c r="T639" s="244"/>
      <c r="U639" s="13"/>
      <c r="V639" s="13"/>
      <c r="W639" s="13"/>
      <c r="X639" s="13"/>
      <c r="Y639" s="13"/>
      <c r="Z639" s="13"/>
      <c r="AA639" s="13"/>
      <c r="AB639" s="13"/>
      <c r="AC639" s="13"/>
      <c r="AD639" s="13"/>
      <c r="AE639" s="13"/>
      <c r="AT639" s="245" t="s">
        <v>319</v>
      </c>
      <c r="AU639" s="245" t="s">
        <v>85</v>
      </c>
      <c r="AV639" s="13" t="s">
        <v>85</v>
      </c>
      <c r="AW639" s="13" t="s">
        <v>37</v>
      </c>
      <c r="AX639" s="13" t="s">
        <v>76</v>
      </c>
      <c r="AY639" s="245" t="s">
        <v>308</v>
      </c>
    </row>
    <row r="640" s="15" customFormat="1">
      <c r="A640" s="15"/>
      <c r="B640" s="259"/>
      <c r="C640" s="260"/>
      <c r="D640" s="236" t="s">
        <v>319</v>
      </c>
      <c r="E640" s="261" t="s">
        <v>19</v>
      </c>
      <c r="F640" s="262" t="s">
        <v>448</v>
      </c>
      <c r="G640" s="260"/>
      <c r="H640" s="263">
        <v>7086.8710000000001</v>
      </c>
      <c r="I640" s="264"/>
      <c r="J640" s="260"/>
      <c r="K640" s="260"/>
      <c r="L640" s="265"/>
      <c r="M640" s="266"/>
      <c r="N640" s="267"/>
      <c r="O640" s="267"/>
      <c r="P640" s="267"/>
      <c r="Q640" s="267"/>
      <c r="R640" s="267"/>
      <c r="S640" s="267"/>
      <c r="T640" s="268"/>
      <c r="U640" s="15"/>
      <c r="V640" s="15"/>
      <c r="W640" s="15"/>
      <c r="X640" s="15"/>
      <c r="Y640" s="15"/>
      <c r="Z640" s="15"/>
      <c r="AA640" s="15"/>
      <c r="AB640" s="15"/>
      <c r="AC640" s="15"/>
      <c r="AD640" s="15"/>
      <c r="AE640" s="15"/>
      <c r="AT640" s="269" t="s">
        <v>319</v>
      </c>
      <c r="AU640" s="269" t="s">
        <v>85</v>
      </c>
      <c r="AV640" s="15" t="s">
        <v>315</v>
      </c>
      <c r="AW640" s="15" t="s">
        <v>37</v>
      </c>
      <c r="AX640" s="15" t="s">
        <v>83</v>
      </c>
      <c r="AY640" s="269" t="s">
        <v>308</v>
      </c>
    </row>
    <row r="641" s="2" customFormat="1" ht="24.15" customHeight="1">
      <c r="A641" s="41"/>
      <c r="B641" s="42"/>
      <c r="C641" s="216" t="s">
        <v>809</v>
      </c>
      <c r="D641" s="216" t="s">
        <v>310</v>
      </c>
      <c r="E641" s="217" t="s">
        <v>5321</v>
      </c>
      <c r="F641" s="218" t="s">
        <v>5322</v>
      </c>
      <c r="G641" s="219" t="s">
        <v>1891</v>
      </c>
      <c r="H641" s="290"/>
      <c r="I641" s="221"/>
      <c r="J641" s="222">
        <f>ROUND(I641*H641,2)</f>
        <v>0</v>
      </c>
      <c r="K641" s="218" t="s">
        <v>314</v>
      </c>
      <c r="L641" s="47"/>
      <c r="M641" s="223" t="s">
        <v>19</v>
      </c>
      <c r="N641" s="224" t="s">
        <v>47</v>
      </c>
      <c r="O641" s="87"/>
      <c r="P641" s="225">
        <f>O641*H641</f>
        <v>0</v>
      </c>
      <c r="Q641" s="225">
        <v>0</v>
      </c>
      <c r="R641" s="225">
        <f>Q641*H641</f>
        <v>0</v>
      </c>
      <c r="S641" s="225">
        <v>0</v>
      </c>
      <c r="T641" s="226">
        <f>S641*H641</f>
        <v>0</v>
      </c>
      <c r="U641" s="41"/>
      <c r="V641" s="41"/>
      <c r="W641" s="41"/>
      <c r="X641" s="41"/>
      <c r="Y641" s="41"/>
      <c r="Z641" s="41"/>
      <c r="AA641" s="41"/>
      <c r="AB641" s="41"/>
      <c r="AC641" s="41"/>
      <c r="AD641" s="41"/>
      <c r="AE641" s="41"/>
      <c r="AR641" s="227" t="s">
        <v>391</v>
      </c>
      <c r="AT641" s="227" t="s">
        <v>310</v>
      </c>
      <c r="AU641" s="227" t="s">
        <v>85</v>
      </c>
      <c r="AY641" s="20" t="s">
        <v>308</v>
      </c>
      <c r="BE641" s="228">
        <f>IF(N641="základní",J641,0)</f>
        <v>0</v>
      </c>
      <c r="BF641" s="228">
        <f>IF(N641="snížená",J641,0)</f>
        <v>0</v>
      </c>
      <c r="BG641" s="228">
        <f>IF(N641="zákl. přenesená",J641,0)</f>
        <v>0</v>
      </c>
      <c r="BH641" s="228">
        <f>IF(N641="sníž. přenesená",J641,0)</f>
        <v>0</v>
      </c>
      <c r="BI641" s="228">
        <f>IF(N641="nulová",J641,0)</f>
        <v>0</v>
      </c>
      <c r="BJ641" s="20" t="s">
        <v>83</v>
      </c>
      <c r="BK641" s="228">
        <f>ROUND(I641*H641,2)</f>
        <v>0</v>
      </c>
      <c r="BL641" s="20" t="s">
        <v>391</v>
      </c>
      <c r="BM641" s="227" t="s">
        <v>3813</v>
      </c>
    </row>
    <row r="642" s="2" customFormat="1">
      <c r="A642" s="41"/>
      <c r="B642" s="42"/>
      <c r="C642" s="43"/>
      <c r="D642" s="229" t="s">
        <v>317</v>
      </c>
      <c r="E642" s="43"/>
      <c r="F642" s="230" t="s">
        <v>5323</v>
      </c>
      <c r="G642" s="43"/>
      <c r="H642" s="43"/>
      <c r="I642" s="231"/>
      <c r="J642" s="43"/>
      <c r="K642" s="43"/>
      <c r="L642" s="47"/>
      <c r="M642" s="232"/>
      <c r="N642" s="233"/>
      <c r="O642" s="87"/>
      <c r="P642" s="87"/>
      <c r="Q642" s="87"/>
      <c r="R642" s="87"/>
      <c r="S642" s="87"/>
      <c r="T642" s="88"/>
      <c r="U642" s="41"/>
      <c r="V642" s="41"/>
      <c r="W642" s="41"/>
      <c r="X642" s="41"/>
      <c r="Y642" s="41"/>
      <c r="Z642" s="41"/>
      <c r="AA642" s="41"/>
      <c r="AB642" s="41"/>
      <c r="AC642" s="41"/>
      <c r="AD642" s="41"/>
      <c r="AE642" s="41"/>
      <c r="AT642" s="20" t="s">
        <v>317</v>
      </c>
      <c r="AU642" s="20" t="s">
        <v>85</v>
      </c>
    </row>
    <row r="643" s="12" customFormat="1" ht="22.8" customHeight="1">
      <c r="A643" s="12"/>
      <c r="B643" s="200"/>
      <c r="C643" s="201"/>
      <c r="D643" s="202" t="s">
        <v>75</v>
      </c>
      <c r="E643" s="214" t="s">
        <v>5324</v>
      </c>
      <c r="F643" s="214" t="s">
        <v>5325</v>
      </c>
      <c r="G643" s="201"/>
      <c r="H643" s="201"/>
      <c r="I643" s="204"/>
      <c r="J643" s="215">
        <f>BK643</f>
        <v>0</v>
      </c>
      <c r="K643" s="201"/>
      <c r="L643" s="206"/>
      <c r="M643" s="207"/>
      <c r="N643" s="208"/>
      <c r="O643" s="208"/>
      <c r="P643" s="209">
        <f>SUM(P644:P656)</f>
        <v>0</v>
      </c>
      <c r="Q643" s="208"/>
      <c r="R643" s="209">
        <f>SUM(R644:R656)</f>
        <v>0</v>
      </c>
      <c r="S643" s="208"/>
      <c r="T643" s="210">
        <f>SUM(T644:T656)</f>
        <v>0</v>
      </c>
      <c r="U643" s="12"/>
      <c r="V643" s="12"/>
      <c r="W643" s="12"/>
      <c r="X643" s="12"/>
      <c r="Y643" s="12"/>
      <c r="Z643" s="12"/>
      <c r="AA643" s="12"/>
      <c r="AB643" s="12"/>
      <c r="AC643" s="12"/>
      <c r="AD643" s="12"/>
      <c r="AE643" s="12"/>
      <c r="AR643" s="211" t="s">
        <v>85</v>
      </c>
      <c r="AT643" s="212" t="s">
        <v>75</v>
      </c>
      <c r="AU643" s="212" t="s">
        <v>83</v>
      </c>
      <c r="AY643" s="211" t="s">
        <v>308</v>
      </c>
      <c r="BK643" s="213">
        <f>SUM(BK644:BK656)</f>
        <v>0</v>
      </c>
    </row>
    <row r="644" s="2" customFormat="1" ht="16.5" customHeight="1">
      <c r="A644" s="41"/>
      <c r="B644" s="42"/>
      <c r="C644" s="216" t="s">
        <v>1746</v>
      </c>
      <c r="D644" s="216" t="s">
        <v>310</v>
      </c>
      <c r="E644" s="217" t="s">
        <v>5326</v>
      </c>
      <c r="F644" s="218" t="s">
        <v>5327</v>
      </c>
      <c r="G644" s="219" t="s">
        <v>313</v>
      </c>
      <c r="H644" s="220">
        <v>949.63</v>
      </c>
      <c r="I644" s="221"/>
      <c r="J644" s="222">
        <f>ROUND(I644*H644,2)</f>
        <v>0</v>
      </c>
      <c r="K644" s="218" t="s">
        <v>314</v>
      </c>
      <c r="L644" s="47"/>
      <c r="M644" s="223" t="s">
        <v>19</v>
      </c>
      <c r="N644" s="224" t="s">
        <v>47</v>
      </c>
      <c r="O644" s="87"/>
      <c r="P644" s="225">
        <f>O644*H644</f>
        <v>0</v>
      </c>
      <c r="Q644" s="225">
        <v>0</v>
      </c>
      <c r="R644" s="225">
        <f>Q644*H644</f>
        <v>0</v>
      </c>
      <c r="S644" s="225">
        <v>0</v>
      </c>
      <c r="T644" s="226">
        <f>S644*H644</f>
        <v>0</v>
      </c>
      <c r="U644" s="41"/>
      <c r="V644" s="41"/>
      <c r="W644" s="41"/>
      <c r="X644" s="41"/>
      <c r="Y644" s="41"/>
      <c r="Z644" s="41"/>
      <c r="AA644" s="41"/>
      <c r="AB644" s="41"/>
      <c r="AC644" s="41"/>
      <c r="AD644" s="41"/>
      <c r="AE644" s="41"/>
      <c r="AR644" s="227" t="s">
        <v>391</v>
      </c>
      <c r="AT644" s="227" t="s">
        <v>310</v>
      </c>
      <c r="AU644" s="227" t="s">
        <v>85</v>
      </c>
      <c r="AY644" s="20" t="s">
        <v>308</v>
      </c>
      <c r="BE644" s="228">
        <f>IF(N644="základní",J644,0)</f>
        <v>0</v>
      </c>
      <c r="BF644" s="228">
        <f>IF(N644="snížená",J644,0)</f>
        <v>0</v>
      </c>
      <c r="BG644" s="228">
        <f>IF(N644="zákl. přenesená",J644,0)</f>
        <v>0</v>
      </c>
      <c r="BH644" s="228">
        <f>IF(N644="sníž. přenesená",J644,0)</f>
        <v>0</v>
      </c>
      <c r="BI644" s="228">
        <f>IF(N644="nulová",J644,0)</f>
        <v>0</v>
      </c>
      <c r="BJ644" s="20" t="s">
        <v>83</v>
      </c>
      <c r="BK644" s="228">
        <f>ROUND(I644*H644,2)</f>
        <v>0</v>
      </c>
      <c r="BL644" s="20" t="s">
        <v>391</v>
      </c>
      <c r="BM644" s="227" t="s">
        <v>3826</v>
      </c>
    </row>
    <row r="645" s="2" customFormat="1">
      <c r="A645" s="41"/>
      <c r="B645" s="42"/>
      <c r="C645" s="43"/>
      <c r="D645" s="229" t="s">
        <v>317</v>
      </c>
      <c r="E645" s="43"/>
      <c r="F645" s="230" t="s">
        <v>5328</v>
      </c>
      <c r="G645" s="43"/>
      <c r="H645" s="43"/>
      <c r="I645" s="231"/>
      <c r="J645" s="43"/>
      <c r="K645" s="43"/>
      <c r="L645" s="47"/>
      <c r="M645" s="232"/>
      <c r="N645" s="233"/>
      <c r="O645" s="87"/>
      <c r="P645" s="87"/>
      <c r="Q645" s="87"/>
      <c r="R645" s="87"/>
      <c r="S645" s="87"/>
      <c r="T645" s="88"/>
      <c r="U645" s="41"/>
      <c r="V645" s="41"/>
      <c r="W645" s="41"/>
      <c r="X645" s="41"/>
      <c r="Y645" s="41"/>
      <c r="Z645" s="41"/>
      <c r="AA645" s="41"/>
      <c r="AB645" s="41"/>
      <c r="AC645" s="41"/>
      <c r="AD645" s="41"/>
      <c r="AE645" s="41"/>
      <c r="AT645" s="20" t="s">
        <v>317</v>
      </c>
      <c r="AU645" s="20" t="s">
        <v>85</v>
      </c>
    </row>
    <row r="646" s="14" customFormat="1">
      <c r="A646" s="14"/>
      <c r="B646" s="249"/>
      <c r="C646" s="250"/>
      <c r="D646" s="236" t="s">
        <v>319</v>
      </c>
      <c r="E646" s="251" t="s">
        <v>19</v>
      </c>
      <c r="F646" s="252" t="s">
        <v>5145</v>
      </c>
      <c r="G646" s="250"/>
      <c r="H646" s="251" t="s">
        <v>19</v>
      </c>
      <c r="I646" s="253"/>
      <c r="J646" s="250"/>
      <c r="K646" s="250"/>
      <c r="L646" s="254"/>
      <c r="M646" s="255"/>
      <c r="N646" s="256"/>
      <c r="O646" s="256"/>
      <c r="P646" s="256"/>
      <c r="Q646" s="256"/>
      <c r="R646" s="256"/>
      <c r="S646" s="256"/>
      <c r="T646" s="257"/>
      <c r="U646" s="14"/>
      <c r="V646" s="14"/>
      <c r="W646" s="14"/>
      <c r="X646" s="14"/>
      <c r="Y646" s="14"/>
      <c r="Z646" s="14"/>
      <c r="AA646" s="14"/>
      <c r="AB646" s="14"/>
      <c r="AC646" s="14"/>
      <c r="AD646" s="14"/>
      <c r="AE646" s="14"/>
      <c r="AT646" s="258" t="s">
        <v>319</v>
      </c>
      <c r="AU646" s="258" t="s">
        <v>85</v>
      </c>
      <c r="AV646" s="14" t="s">
        <v>83</v>
      </c>
      <c r="AW646" s="14" t="s">
        <v>37</v>
      </c>
      <c r="AX646" s="14" t="s">
        <v>76</v>
      </c>
      <c r="AY646" s="258" t="s">
        <v>308</v>
      </c>
    </row>
    <row r="647" s="14" customFormat="1">
      <c r="A647" s="14"/>
      <c r="B647" s="249"/>
      <c r="C647" s="250"/>
      <c r="D647" s="236" t="s">
        <v>319</v>
      </c>
      <c r="E647" s="251" t="s">
        <v>19</v>
      </c>
      <c r="F647" s="252" t="s">
        <v>679</v>
      </c>
      <c r="G647" s="250"/>
      <c r="H647" s="251" t="s">
        <v>19</v>
      </c>
      <c r="I647" s="253"/>
      <c r="J647" s="250"/>
      <c r="K647" s="250"/>
      <c r="L647" s="254"/>
      <c r="M647" s="255"/>
      <c r="N647" s="256"/>
      <c r="O647" s="256"/>
      <c r="P647" s="256"/>
      <c r="Q647" s="256"/>
      <c r="R647" s="256"/>
      <c r="S647" s="256"/>
      <c r="T647" s="257"/>
      <c r="U647" s="14"/>
      <c r="V647" s="14"/>
      <c r="W647" s="14"/>
      <c r="X647" s="14"/>
      <c r="Y647" s="14"/>
      <c r="Z647" s="14"/>
      <c r="AA647" s="14"/>
      <c r="AB647" s="14"/>
      <c r="AC647" s="14"/>
      <c r="AD647" s="14"/>
      <c r="AE647" s="14"/>
      <c r="AT647" s="258" t="s">
        <v>319</v>
      </c>
      <c r="AU647" s="258" t="s">
        <v>85</v>
      </c>
      <c r="AV647" s="14" t="s">
        <v>83</v>
      </c>
      <c r="AW647" s="14" t="s">
        <v>37</v>
      </c>
      <c r="AX647" s="14" t="s">
        <v>76</v>
      </c>
      <c r="AY647" s="258" t="s">
        <v>308</v>
      </c>
    </row>
    <row r="648" s="13" customFormat="1">
      <c r="A648" s="13"/>
      <c r="B648" s="234"/>
      <c r="C648" s="235"/>
      <c r="D648" s="236" t="s">
        <v>319</v>
      </c>
      <c r="E648" s="237" t="s">
        <v>19</v>
      </c>
      <c r="F648" s="238" t="s">
        <v>5147</v>
      </c>
      <c r="G648" s="235"/>
      <c r="H648" s="239">
        <v>334.23000000000002</v>
      </c>
      <c r="I648" s="240"/>
      <c r="J648" s="235"/>
      <c r="K648" s="235"/>
      <c r="L648" s="241"/>
      <c r="M648" s="242"/>
      <c r="N648" s="243"/>
      <c r="O648" s="243"/>
      <c r="P648" s="243"/>
      <c r="Q648" s="243"/>
      <c r="R648" s="243"/>
      <c r="S648" s="243"/>
      <c r="T648" s="244"/>
      <c r="U648" s="13"/>
      <c r="V648" s="13"/>
      <c r="W648" s="13"/>
      <c r="X648" s="13"/>
      <c r="Y648" s="13"/>
      <c r="Z648" s="13"/>
      <c r="AA648" s="13"/>
      <c r="AB648" s="13"/>
      <c r="AC648" s="13"/>
      <c r="AD648" s="13"/>
      <c r="AE648" s="13"/>
      <c r="AT648" s="245" t="s">
        <v>319</v>
      </c>
      <c r="AU648" s="245" t="s">
        <v>85</v>
      </c>
      <c r="AV648" s="13" t="s">
        <v>85</v>
      </c>
      <c r="AW648" s="13" t="s">
        <v>37</v>
      </c>
      <c r="AX648" s="13" t="s">
        <v>76</v>
      </c>
      <c r="AY648" s="245" t="s">
        <v>308</v>
      </c>
    </row>
    <row r="649" s="13" customFormat="1">
      <c r="A649" s="13"/>
      <c r="B649" s="234"/>
      <c r="C649" s="235"/>
      <c r="D649" s="236" t="s">
        <v>319</v>
      </c>
      <c r="E649" s="237" t="s">
        <v>19</v>
      </c>
      <c r="F649" s="238" t="s">
        <v>5148</v>
      </c>
      <c r="G649" s="235"/>
      <c r="H649" s="239">
        <v>60.079999999999998</v>
      </c>
      <c r="I649" s="240"/>
      <c r="J649" s="235"/>
      <c r="K649" s="235"/>
      <c r="L649" s="241"/>
      <c r="M649" s="242"/>
      <c r="N649" s="243"/>
      <c r="O649" s="243"/>
      <c r="P649" s="243"/>
      <c r="Q649" s="243"/>
      <c r="R649" s="243"/>
      <c r="S649" s="243"/>
      <c r="T649" s="244"/>
      <c r="U649" s="13"/>
      <c r="V649" s="13"/>
      <c r="W649" s="13"/>
      <c r="X649" s="13"/>
      <c r="Y649" s="13"/>
      <c r="Z649" s="13"/>
      <c r="AA649" s="13"/>
      <c r="AB649" s="13"/>
      <c r="AC649" s="13"/>
      <c r="AD649" s="13"/>
      <c r="AE649" s="13"/>
      <c r="AT649" s="245" t="s">
        <v>319</v>
      </c>
      <c r="AU649" s="245" t="s">
        <v>85</v>
      </c>
      <c r="AV649" s="13" t="s">
        <v>85</v>
      </c>
      <c r="AW649" s="13" t="s">
        <v>37</v>
      </c>
      <c r="AX649" s="13" t="s">
        <v>76</v>
      </c>
      <c r="AY649" s="245" t="s">
        <v>308</v>
      </c>
    </row>
    <row r="650" s="13" customFormat="1">
      <c r="A650" s="13"/>
      <c r="B650" s="234"/>
      <c r="C650" s="235"/>
      <c r="D650" s="236" t="s">
        <v>319</v>
      </c>
      <c r="E650" s="237" t="s">
        <v>19</v>
      </c>
      <c r="F650" s="238" t="s">
        <v>5149</v>
      </c>
      <c r="G650" s="235"/>
      <c r="H650" s="239">
        <v>555.32000000000005</v>
      </c>
      <c r="I650" s="240"/>
      <c r="J650" s="235"/>
      <c r="K650" s="235"/>
      <c r="L650" s="241"/>
      <c r="M650" s="242"/>
      <c r="N650" s="243"/>
      <c r="O650" s="243"/>
      <c r="P650" s="243"/>
      <c r="Q650" s="243"/>
      <c r="R650" s="243"/>
      <c r="S650" s="243"/>
      <c r="T650" s="244"/>
      <c r="U650" s="13"/>
      <c r="V650" s="13"/>
      <c r="W650" s="13"/>
      <c r="X650" s="13"/>
      <c r="Y650" s="13"/>
      <c r="Z650" s="13"/>
      <c r="AA650" s="13"/>
      <c r="AB650" s="13"/>
      <c r="AC650" s="13"/>
      <c r="AD650" s="13"/>
      <c r="AE650" s="13"/>
      <c r="AT650" s="245" t="s">
        <v>319</v>
      </c>
      <c r="AU650" s="245" t="s">
        <v>85</v>
      </c>
      <c r="AV650" s="13" t="s">
        <v>85</v>
      </c>
      <c r="AW650" s="13" t="s">
        <v>37</v>
      </c>
      <c r="AX650" s="13" t="s">
        <v>76</v>
      </c>
      <c r="AY650" s="245" t="s">
        <v>308</v>
      </c>
    </row>
    <row r="651" s="15" customFormat="1">
      <c r="A651" s="15"/>
      <c r="B651" s="259"/>
      <c r="C651" s="260"/>
      <c r="D651" s="236" t="s">
        <v>319</v>
      </c>
      <c r="E651" s="261" t="s">
        <v>19</v>
      </c>
      <c r="F651" s="262" t="s">
        <v>448</v>
      </c>
      <c r="G651" s="260"/>
      <c r="H651" s="263">
        <v>949.63000000000011</v>
      </c>
      <c r="I651" s="264"/>
      <c r="J651" s="260"/>
      <c r="K651" s="260"/>
      <c r="L651" s="265"/>
      <c r="M651" s="266"/>
      <c r="N651" s="267"/>
      <c r="O651" s="267"/>
      <c r="P651" s="267"/>
      <c r="Q651" s="267"/>
      <c r="R651" s="267"/>
      <c r="S651" s="267"/>
      <c r="T651" s="268"/>
      <c r="U651" s="15"/>
      <c r="V651" s="15"/>
      <c r="W651" s="15"/>
      <c r="X651" s="15"/>
      <c r="Y651" s="15"/>
      <c r="Z651" s="15"/>
      <c r="AA651" s="15"/>
      <c r="AB651" s="15"/>
      <c r="AC651" s="15"/>
      <c r="AD651" s="15"/>
      <c r="AE651" s="15"/>
      <c r="AT651" s="269" t="s">
        <v>319</v>
      </c>
      <c r="AU651" s="269" t="s">
        <v>85</v>
      </c>
      <c r="AV651" s="15" t="s">
        <v>315</v>
      </c>
      <c r="AW651" s="15" t="s">
        <v>37</v>
      </c>
      <c r="AX651" s="15" t="s">
        <v>83</v>
      </c>
      <c r="AY651" s="269" t="s">
        <v>308</v>
      </c>
    </row>
    <row r="652" s="2" customFormat="1" ht="16.5" customHeight="1">
      <c r="A652" s="41"/>
      <c r="B652" s="42"/>
      <c r="C652" s="280" t="s">
        <v>812</v>
      </c>
      <c r="D652" s="280" t="s">
        <v>1137</v>
      </c>
      <c r="E652" s="281" t="s">
        <v>5329</v>
      </c>
      <c r="F652" s="282" t="s">
        <v>5330</v>
      </c>
      <c r="G652" s="283" t="s">
        <v>313</v>
      </c>
      <c r="H652" s="284">
        <v>997.11199999999997</v>
      </c>
      <c r="I652" s="285"/>
      <c r="J652" s="286">
        <f>ROUND(I652*H652,2)</f>
        <v>0</v>
      </c>
      <c r="K652" s="282" t="s">
        <v>314</v>
      </c>
      <c r="L652" s="287"/>
      <c r="M652" s="288" t="s">
        <v>19</v>
      </c>
      <c r="N652" s="289" t="s">
        <v>47</v>
      </c>
      <c r="O652" s="87"/>
      <c r="P652" s="225">
        <f>O652*H652</f>
        <v>0</v>
      </c>
      <c r="Q652" s="225">
        <v>0</v>
      </c>
      <c r="R652" s="225">
        <f>Q652*H652</f>
        <v>0</v>
      </c>
      <c r="S652" s="225">
        <v>0</v>
      </c>
      <c r="T652" s="226">
        <f>S652*H652</f>
        <v>0</v>
      </c>
      <c r="U652" s="41"/>
      <c r="V652" s="41"/>
      <c r="W652" s="41"/>
      <c r="X652" s="41"/>
      <c r="Y652" s="41"/>
      <c r="Z652" s="41"/>
      <c r="AA652" s="41"/>
      <c r="AB652" s="41"/>
      <c r="AC652" s="41"/>
      <c r="AD652" s="41"/>
      <c r="AE652" s="41"/>
      <c r="AR652" s="227" t="s">
        <v>616</v>
      </c>
      <c r="AT652" s="227" t="s">
        <v>1137</v>
      </c>
      <c r="AU652" s="227" t="s">
        <v>85</v>
      </c>
      <c r="AY652" s="20" t="s">
        <v>308</v>
      </c>
      <c r="BE652" s="228">
        <f>IF(N652="základní",J652,0)</f>
        <v>0</v>
      </c>
      <c r="BF652" s="228">
        <f>IF(N652="snížená",J652,0)</f>
        <v>0</v>
      </c>
      <c r="BG652" s="228">
        <f>IF(N652="zákl. přenesená",J652,0)</f>
        <v>0</v>
      </c>
      <c r="BH652" s="228">
        <f>IF(N652="sníž. přenesená",J652,0)</f>
        <v>0</v>
      </c>
      <c r="BI652" s="228">
        <f>IF(N652="nulová",J652,0)</f>
        <v>0</v>
      </c>
      <c r="BJ652" s="20" t="s">
        <v>83</v>
      </c>
      <c r="BK652" s="228">
        <f>ROUND(I652*H652,2)</f>
        <v>0</v>
      </c>
      <c r="BL652" s="20" t="s">
        <v>391</v>
      </c>
      <c r="BM652" s="227" t="s">
        <v>3838</v>
      </c>
    </row>
    <row r="653" s="13" customFormat="1">
      <c r="A653" s="13"/>
      <c r="B653" s="234"/>
      <c r="C653" s="235"/>
      <c r="D653" s="236" t="s">
        <v>319</v>
      </c>
      <c r="E653" s="237" t="s">
        <v>19</v>
      </c>
      <c r="F653" s="238" t="s">
        <v>5331</v>
      </c>
      <c r="G653" s="235"/>
      <c r="H653" s="239">
        <v>997.11199999999997</v>
      </c>
      <c r="I653" s="240"/>
      <c r="J653" s="235"/>
      <c r="K653" s="235"/>
      <c r="L653" s="241"/>
      <c r="M653" s="242"/>
      <c r="N653" s="243"/>
      <c r="O653" s="243"/>
      <c r="P653" s="243"/>
      <c r="Q653" s="243"/>
      <c r="R653" s="243"/>
      <c r="S653" s="243"/>
      <c r="T653" s="244"/>
      <c r="U653" s="13"/>
      <c r="V653" s="13"/>
      <c r="W653" s="13"/>
      <c r="X653" s="13"/>
      <c r="Y653" s="13"/>
      <c r="Z653" s="13"/>
      <c r="AA653" s="13"/>
      <c r="AB653" s="13"/>
      <c r="AC653" s="13"/>
      <c r="AD653" s="13"/>
      <c r="AE653" s="13"/>
      <c r="AT653" s="245" t="s">
        <v>319</v>
      </c>
      <c r="AU653" s="245" t="s">
        <v>85</v>
      </c>
      <c r="AV653" s="13" t="s">
        <v>85</v>
      </c>
      <c r="AW653" s="13" t="s">
        <v>37</v>
      </c>
      <c r="AX653" s="13" t="s">
        <v>76</v>
      </c>
      <c r="AY653" s="245" t="s">
        <v>308</v>
      </c>
    </row>
    <row r="654" s="15" customFormat="1">
      <c r="A654" s="15"/>
      <c r="B654" s="259"/>
      <c r="C654" s="260"/>
      <c r="D654" s="236" t="s">
        <v>319</v>
      </c>
      <c r="E654" s="261" t="s">
        <v>19</v>
      </c>
      <c r="F654" s="262" t="s">
        <v>448</v>
      </c>
      <c r="G654" s="260"/>
      <c r="H654" s="263">
        <v>997.11199999999997</v>
      </c>
      <c r="I654" s="264"/>
      <c r="J654" s="260"/>
      <c r="K654" s="260"/>
      <c r="L654" s="265"/>
      <c r="M654" s="266"/>
      <c r="N654" s="267"/>
      <c r="O654" s="267"/>
      <c r="P654" s="267"/>
      <c r="Q654" s="267"/>
      <c r="R654" s="267"/>
      <c r="S654" s="267"/>
      <c r="T654" s="268"/>
      <c r="U654" s="15"/>
      <c r="V654" s="15"/>
      <c r="W654" s="15"/>
      <c r="X654" s="15"/>
      <c r="Y654" s="15"/>
      <c r="Z654" s="15"/>
      <c r="AA654" s="15"/>
      <c r="AB654" s="15"/>
      <c r="AC654" s="15"/>
      <c r="AD654" s="15"/>
      <c r="AE654" s="15"/>
      <c r="AT654" s="269" t="s">
        <v>319</v>
      </c>
      <c r="AU654" s="269" t="s">
        <v>85</v>
      </c>
      <c r="AV654" s="15" t="s">
        <v>315</v>
      </c>
      <c r="AW654" s="15" t="s">
        <v>37</v>
      </c>
      <c r="AX654" s="15" t="s">
        <v>83</v>
      </c>
      <c r="AY654" s="269" t="s">
        <v>308</v>
      </c>
    </row>
    <row r="655" s="2" customFormat="1" ht="16.5" customHeight="1">
      <c r="A655" s="41"/>
      <c r="B655" s="42"/>
      <c r="C655" s="216" t="s">
        <v>1754</v>
      </c>
      <c r="D655" s="216" t="s">
        <v>310</v>
      </c>
      <c r="E655" s="217" t="s">
        <v>5332</v>
      </c>
      <c r="F655" s="218" t="s">
        <v>5333</v>
      </c>
      <c r="G655" s="219" t="s">
        <v>1891</v>
      </c>
      <c r="H655" s="290"/>
      <c r="I655" s="221"/>
      <c r="J655" s="222">
        <f>ROUND(I655*H655,2)</f>
        <v>0</v>
      </c>
      <c r="K655" s="218" t="s">
        <v>314</v>
      </c>
      <c r="L655" s="47"/>
      <c r="M655" s="223" t="s">
        <v>19</v>
      </c>
      <c r="N655" s="224" t="s">
        <v>47</v>
      </c>
      <c r="O655" s="87"/>
      <c r="P655" s="225">
        <f>O655*H655</f>
        <v>0</v>
      </c>
      <c r="Q655" s="225">
        <v>0</v>
      </c>
      <c r="R655" s="225">
        <f>Q655*H655</f>
        <v>0</v>
      </c>
      <c r="S655" s="225">
        <v>0</v>
      </c>
      <c r="T655" s="226">
        <f>S655*H655</f>
        <v>0</v>
      </c>
      <c r="U655" s="41"/>
      <c r="V655" s="41"/>
      <c r="W655" s="41"/>
      <c r="X655" s="41"/>
      <c r="Y655" s="41"/>
      <c r="Z655" s="41"/>
      <c r="AA655" s="41"/>
      <c r="AB655" s="41"/>
      <c r="AC655" s="41"/>
      <c r="AD655" s="41"/>
      <c r="AE655" s="41"/>
      <c r="AR655" s="227" t="s">
        <v>391</v>
      </c>
      <c r="AT655" s="227" t="s">
        <v>310</v>
      </c>
      <c r="AU655" s="227" t="s">
        <v>85</v>
      </c>
      <c r="AY655" s="20" t="s">
        <v>308</v>
      </c>
      <c r="BE655" s="228">
        <f>IF(N655="základní",J655,0)</f>
        <v>0</v>
      </c>
      <c r="BF655" s="228">
        <f>IF(N655="snížená",J655,0)</f>
        <v>0</v>
      </c>
      <c r="BG655" s="228">
        <f>IF(N655="zákl. přenesená",J655,0)</f>
        <v>0</v>
      </c>
      <c r="BH655" s="228">
        <f>IF(N655="sníž. přenesená",J655,0)</f>
        <v>0</v>
      </c>
      <c r="BI655" s="228">
        <f>IF(N655="nulová",J655,0)</f>
        <v>0</v>
      </c>
      <c r="BJ655" s="20" t="s">
        <v>83</v>
      </c>
      <c r="BK655" s="228">
        <f>ROUND(I655*H655,2)</f>
        <v>0</v>
      </c>
      <c r="BL655" s="20" t="s">
        <v>391</v>
      </c>
      <c r="BM655" s="227" t="s">
        <v>3850</v>
      </c>
    </row>
    <row r="656" s="2" customFormat="1">
      <c r="A656" s="41"/>
      <c r="B656" s="42"/>
      <c r="C656" s="43"/>
      <c r="D656" s="229" t="s">
        <v>317</v>
      </c>
      <c r="E656" s="43"/>
      <c r="F656" s="230" t="s">
        <v>5334</v>
      </c>
      <c r="G656" s="43"/>
      <c r="H656" s="43"/>
      <c r="I656" s="231"/>
      <c r="J656" s="43"/>
      <c r="K656" s="43"/>
      <c r="L656" s="47"/>
      <c r="M656" s="232"/>
      <c r="N656" s="233"/>
      <c r="O656" s="87"/>
      <c r="P656" s="87"/>
      <c r="Q656" s="87"/>
      <c r="R656" s="87"/>
      <c r="S656" s="87"/>
      <c r="T656" s="88"/>
      <c r="U656" s="41"/>
      <c r="V656" s="41"/>
      <c r="W656" s="41"/>
      <c r="X656" s="41"/>
      <c r="Y656" s="41"/>
      <c r="Z656" s="41"/>
      <c r="AA656" s="41"/>
      <c r="AB656" s="41"/>
      <c r="AC656" s="41"/>
      <c r="AD656" s="41"/>
      <c r="AE656" s="41"/>
      <c r="AT656" s="20" t="s">
        <v>317</v>
      </c>
      <c r="AU656" s="20" t="s">
        <v>85</v>
      </c>
    </row>
    <row r="657" s="12" customFormat="1" ht="22.8" customHeight="1">
      <c r="A657" s="12"/>
      <c r="B657" s="200"/>
      <c r="C657" s="201"/>
      <c r="D657" s="202" t="s">
        <v>75</v>
      </c>
      <c r="E657" s="214" t="s">
        <v>5335</v>
      </c>
      <c r="F657" s="214" t="s">
        <v>5336</v>
      </c>
      <c r="G657" s="201"/>
      <c r="H657" s="201"/>
      <c r="I657" s="204"/>
      <c r="J657" s="215">
        <f>BK657</f>
        <v>0</v>
      </c>
      <c r="K657" s="201"/>
      <c r="L657" s="206"/>
      <c r="M657" s="207"/>
      <c r="N657" s="208"/>
      <c r="O657" s="208"/>
      <c r="P657" s="209">
        <f>SUM(P658:P667)</f>
        <v>0</v>
      </c>
      <c r="Q657" s="208"/>
      <c r="R657" s="209">
        <f>SUM(R658:R667)</f>
        <v>0</v>
      </c>
      <c r="S657" s="208"/>
      <c r="T657" s="210">
        <f>SUM(T658:T667)</f>
        <v>0</v>
      </c>
      <c r="U657" s="12"/>
      <c r="V657" s="12"/>
      <c r="W657" s="12"/>
      <c r="X657" s="12"/>
      <c r="Y657" s="12"/>
      <c r="Z657" s="12"/>
      <c r="AA657" s="12"/>
      <c r="AB657" s="12"/>
      <c r="AC657" s="12"/>
      <c r="AD657" s="12"/>
      <c r="AE657" s="12"/>
      <c r="AR657" s="211" t="s">
        <v>85</v>
      </c>
      <c r="AT657" s="212" t="s">
        <v>75</v>
      </c>
      <c r="AU657" s="212" t="s">
        <v>83</v>
      </c>
      <c r="AY657" s="211" t="s">
        <v>308</v>
      </c>
      <c r="BK657" s="213">
        <f>SUM(BK658:BK667)</f>
        <v>0</v>
      </c>
    </row>
    <row r="658" s="2" customFormat="1" ht="16.5" customHeight="1">
      <c r="A658" s="41"/>
      <c r="B658" s="42"/>
      <c r="C658" s="216" t="s">
        <v>816</v>
      </c>
      <c r="D658" s="216" t="s">
        <v>310</v>
      </c>
      <c r="E658" s="217" t="s">
        <v>5337</v>
      </c>
      <c r="F658" s="218" t="s">
        <v>5338</v>
      </c>
      <c r="G658" s="219" t="s">
        <v>313</v>
      </c>
      <c r="H658" s="220">
        <v>73.579999999999998</v>
      </c>
      <c r="I658" s="221"/>
      <c r="J658" s="222">
        <f>ROUND(I658*H658,2)</f>
        <v>0</v>
      </c>
      <c r="K658" s="218" t="s">
        <v>19</v>
      </c>
      <c r="L658" s="47"/>
      <c r="M658" s="223" t="s">
        <v>19</v>
      </c>
      <c r="N658" s="224" t="s">
        <v>47</v>
      </c>
      <c r="O658" s="87"/>
      <c r="P658" s="225">
        <f>O658*H658</f>
        <v>0</v>
      </c>
      <c r="Q658" s="225">
        <v>0</v>
      </c>
      <c r="R658" s="225">
        <f>Q658*H658</f>
        <v>0</v>
      </c>
      <c r="S658" s="225">
        <v>0</v>
      </c>
      <c r="T658" s="226">
        <f>S658*H658</f>
        <v>0</v>
      </c>
      <c r="U658" s="41"/>
      <c r="V658" s="41"/>
      <c r="W658" s="41"/>
      <c r="X658" s="41"/>
      <c r="Y658" s="41"/>
      <c r="Z658" s="41"/>
      <c r="AA658" s="41"/>
      <c r="AB658" s="41"/>
      <c r="AC658" s="41"/>
      <c r="AD658" s="41"/>
      <c r="AE658" s="41"/>
      <c r="AR658" s="227" t="s">
        <v>391</v>
      </c>
      <c r="AT658" s="227" t="s">
        <v>310</v>
      </c>
      <c r="AU658" s="227" t="s">
        <v>85</v>
      </c>
      <c r="AY658" s="20" t="s">
        <v>308</v>
      </c>
      <c r="BE658" s="228">
        <f>IF(N658="základní",J658,0)</f>
        <v>0</v>
      </c>
      <c r="BF658" s="228">
        <f>IF(N658="snížená",J658,0)</f>
        <v>0</v>
      </c>
      <c r="BG658" s="228">
        <f>IF(N658="zákl. přenesená",J658,0)</f>
        <v>0</v>
      </c>
      <c r="BH658" s="228">
        <f>IF(N658="sníž. přenesená",J658,0)</f>
        <v>0</v>
      </c>
      <c r="BI658" s="228">
        <f>IF(N658="nulová",J658,0)</f>
        <v>0</v>
      </c>
      <c r="BJ658" s="20" t="s">
        <v>83</v>
      </c>
      <c r="BK658" s="228">
        <f>ROUND(I658*H658,2)</f>
        <v>0</v>
      </c>
      <c r="BL658" s="20" t="s">
        <v>391</v>
      </c>
      <c r="BM658" s="227" t="s">
        <v>3875</v>
      </c>
    </row>
    <row r="659" s="14" customFormat="1">
      <c r="A659" s="14"/>
      <c r="B659" s="249"/>
      <c r="C659" s="250"/>
      <c r="D659" s="236" t="s">
        <v>319</v>
      </c>
      <c r="E659" s="251" t="s">
        <v>19</v>
      </c>
      <c r="F659" s="252" t="s">
        <v>4902</v>
      </c>
      <c r="G659" s="250"/>
      <c r="H659" s="251" t="s">
        <v>19</v>
      </c>
      <c r="I659" s="253"/>
      <c r="J659" s="250"/>
      <c r="K659" s="250"/>
      <c r="L659" s="254"/>
      <c r="M659" s="255"/>
      <c r="N659" s="256"/>
      <c r="O659" s="256"/>
      <c r="P659" s="256"/>
      <c r="Q659" s="256"/>
      <c r="R659" s="256"/>
      <c r="S659" s="256"/>
      <c r="T659" s="257"/>
      <c r="U659" s="14"/>
      <c r="V659" s="14"/>
      <c r="W659" s="14"/>
      <c r="X659" s="14"/>
      <c r="Y659" s="14"/>
      <c r="Z659" s="14"/>
      <c r="AA659" s="14"/>
      <c r="AB659" s="14"/>
      <c r="AC659" s="14"/>
      <c r="AD659" s="14"/>
      <c r="AE659" s="14"/>
      <c r="AT659" s="258" t="s">
        <v>319</v>
      </c>
      <c r="AU659" s="258" t="s">
        <v>85</v>
      </c>
      <c r="AV659" s="14" t="s">
        <v>83</v>
      </c>
      <c r="AW659" s="14" t="s">
        <v>37</v>
      </c>
      <c r="AX659" s="14" t="s">
        <v>76</v>
      </c>
      <c r="AY659" s="258" t="s">
        <v>308</v>
      </c>
    </row>
    <row r="660" s="14" customFormat="1">
      <c r="A660" s="14"/>
      <c r="B660" s="249"/>
      <c r="C660" s="250"/>
      <c r="D660" s="236" t="s">
        <v>319</v>
      </c>
      <c r="E660" s="251" t="s">
        <v>19</v>
      </c>
      <c r="F660" s="252" t="s">
        <v>4945</v>
      </c>
      <c r="G660" s="250"/>
      <c r="H660" s="251" t="s">
        <v>19</v>
      </c>
      <c r="I660" s="253"/>
      <c r="J660" s="250"/>
      <c r="K660" s="250"/>
      <c r="L660" s="254"/>
      <c r="M660" s="255"/>
      <c r="N660" s="256"/>
      <c r="O660" s="256"/>
      <c r="P660" s="256"/>
      <c r="Q660" s="256"/>
      <c r="R660" s="256"/>
      <c r="S660" s="256"/>
      <c r="T660" s="257"/>
      <c r="U660" s="14"/>
      <c r="V660" s="14"/>
      <c r="W660" s="14"/>
      <c r="X660" s="14"/>
      <c r="Y660" s="14"/>
      <c r="Z660" s="14"/>
      <c r="AA660" s="14"/>
      <c r="AB660" s="14"/>
      <c r="AC660" s="14"/>
      <c r="AD660" s="14"/>
      <c r="AE660" s="14"/>
      <c r="AT660" s="258" t="s">
        <v>319</v>
      </c>
      <c r="AU660" s="258" t="s">
        <v>85</v>
      </c>
      <c r="AV660" s="14" t="s">
        <v>83</v>
      </c>
      <c r="AW660" s="14" t="s">
        <v>37</v>
      </c>
      <c r="AX660" s="14" t="s">
        <v>76</v>
      </c>
      <c r="AY660" s="258" t="s">
        <v>308</v>
      </c>
    </row>
    <row r="661" s="14" customFormat="1">
      <c r="A661" s="14"/>
      <c r="B661" s="249"/>
      <c r="C661" s="250"/>
      <c r="D661" s="236" t="s">
        <v>319</v>
      </c>
      <c r="E661" s="251" t="s">
        <v>19</v>
      </c>
      <c r="F661" s="252" t="s">
        <v>5339</v>
      </c>
      <c r="G661" s="250"/>
      <c r="H661" s="251" t="s">
        <v>19</v>
      </c>
      <c r="I661" s="253"/>
      <c r="J661" s="250"/>
      <c r="K661" s="250"/>
      <c r="L661" s="254"/>
      <c r="M661" s="255"/>
      <c r="N661" s="256"/>
      <c r="O661" s="256"/>
      <c r="P661" s="256"/>
      <c r="Q661" s="256"/>
      <c r="R661" s="256"/>
      <c r="S661" s="256"/>
      <c r="T661" s="257"/>
      <c r="U661" s="14"/>
      <c r="V661" s="14"/>
      <c r="W661" s="14"/>
      <c r="X661" s="14"/>
      <c r="Y661" s="14"/>
      <c r="Z661" s="14"/>
      <c r="AA661" s="14"/>
      <c r="AB661" s="14"/>
      <c r="AC661" s="14"/>
      <c r="AD661" s="14"/>
      <c r="AE661" s="14"/>
      <c r="AT661" s="258" t="s">
        <v>319</v>
      </c>
      <c r="AU661" s="258" t="s">
        <v>85</v>
      </c>
      <c r="AV661" s="14" t="s">
        <v>83</v>
      </c>
      <c r="AW661" s="14" t="s">
        <v>37</v>
      </c>
      <c r="AX661" s="14" t="s">
        <v>76</v>
      </c>
      <c r="AY661" s="258" t="s">
        <v>308</v>
      </c>
    </row>
    <row r="662" s="13" customFormat="1">
      <c r="A662" s="13"/>
      <c r="B662" s="234"/>
      <c r="C662" s="235"/>
      <c r="D662" s="236" t="s">
        <v>319</v>
      </c>
      <c r="E662" s="237" t="s">
        <v>19</v>
      </c>
      <c r="F662" s="238" t="s">
        <v>4980</v>
      </c>
      <c r="G662" s="235"/>
      <c r="H662" s="239">
        <v>73.579999999999998</v>
      </c>
      <c r="I662" s="240"/>
      <c r="J662" s="235"/>
      <c r="K662" s="235"/>
      <c r="L662" s="241"/>
      <c r="M662" s="242"/>
      <c r="N662" s="243"/>
      <c r="O662" s="243"/>
      <c r="P662" s="243"/>
      <c r="Q662" s="243"/>
      <c r="R662" s="243"/>
      <c r="S662" s="243"/>
      <c r="T662" s="244"/>
      <c r="U662" s="13"/>
      <c r="V662" s="13"/>
      <c r="W662" s="13"/>
      <c r="X662" s="13"/>
      <c r="Y662" s="13"/>
      <c r="Z662" s="13"/>
      <c r="AA662" s="13"/>
      <c r="AB662" s="13"/>
      <c r="AC662" s="13"/>
      <c r="AD662" s="13"/>
      <c r="AE662" s="13"/>
      <c r="AT662" s="245" t="s">
        <v>319</v>
      </c>
      <c r="AU662" s="245" t="s">
        <v>85</v>
      </c>
      <c r="AV662" s="13" t="s">
        <v>85</v>
      </c>
      <c r="AW662" s="13" t="s">
        <v>37</v>
      </c>
      <c r="AX662" s="13" t="s">
        <v>76</v>
      </c>
      <c r="AY662" s="245" t="s">
        <v>308</v>
      </c>
    </row>
    <row r="663" s="15" customFormat="1">
      <c r="A663" s="15"/>
      <c r="B663" s="259"/>
      <c r="C663" s="260"/>
      <c r="D663" s="236" t="s">
        <v>319</v>
      </c>
      <c r="E663" s="261" t="s">
        <v>19</v>
      </c>
      <c r="F663" s="262" t="s">
        <v>448</v>
      </c>
      <c r="G663" s="260"/>
      <c r="H663" s="263">
        <v>73.579999999999998</v>
      </c>
      <c r="I663" s="264"/>
      <c r="J663" s="260"/>
      <c r="K663" s="260"/>
      <c r="L663" s="265"/>
      <c r="M663" s="266"/>
      <c r="N663" s="267"/>
      <c r="O663" s="267"/>
      <c r="P663" s="267"/>
      <c r="Q663" s="267"/>
      <c r="R663" s="267"/>
      <c r="S663" s="267"/>
      <c r="T663" s="268"/>
      <c r="U663" s="15"/>
      <c r="V663" s="15"/>
      <c r="W663" s="15"/>
      <c r="X663" s="15"/>
      <c r="Y663" s="15"/>
      <c r="Z663" s="15"/>
      <c r="AA663" s="15"/>
      <c r="AB663" s="15"/>
      <c r="AC663" s="15"/>
      <c r="AD663" s="15"/>
      <c r="AE663" s="15"/>
      <c r="AT663" s="269" t="s">
        <v>319</v>
      </c>
      <c r="AU663" s="269" t="s">
        <v>85</v>
      </c>
      <c r="AV663" s="15" t="s">
        <v>315</v>
      </c>
      <c r="AW663" s="15" t="s">
        <v>37</v>
      </c>
      <c r="AX663" s="15" t="s">
        <v>83</v>
      </c>
      <c r="AY663" s="269" t="s">
        <v>308</v>
      </c>
    </row>
    <row r="664" s="2" customFormat="1" ht="16.5" customHeight="1">
      <c r="A664" s="41"/>
      <c r="B664" s="42"/>
      <c r="C664" s="216" t="s">
        <v>1762</v>
      </c>
      <c r="D664" s="216" t="s">
        <v>310</v>
      </c>
      <c r="E664" s="217" t="s">
        <v>5340</v>
      </c>
      <c r="F664" s="218" t="s">
        <v>5341</v>
      </c>
      <c r="G664" s="219" t="s">
        <v>1891</v>
      </c>
      <c r="H664" s="290"/>
      <c r="I664" s="221"/>
      <c r="J664" s="222">
        <f>ROUND(I664*H664,2)</f>
        <v>0</v>
      </c>
      <c r="K664" s="218" t="s">
        <v>314</v>
      </c>
      <c r="L664" s="47"/>
      <c r="M664" s="223" t="s">
        <v>19</v>
      </c>
      <c r="N664" s="224" t="s">
        <v>47</v>
      </c>
      <c r="O664" s="87"/>
      <c r="P664" s="225">
        <f>O664*H664</f>
        <v>0</v>
      </c>
      <c r="Q664" s="225">
        <v>0</v>
      </c>
      <c r="R664" s="225">
        <f>Q664*H664</f>
        <v>0</v>
      </c>
      <c r="S664" s="225">
        <v>0</v>
      </c>
      <c r="T664" s="226">
        <f>S664*H664</f>
        <v>0</v>
      </c>
      <c r="U664" s="41"/>
      <c r="V664" s="41"/>
      <c r="W664" s="41"/>
      <c r="X664" s="41"/>
      <c r="Y664" s="41"/>
      <c r="Z664" s="41"/>
      <c r="AA664" s="41"/>
      <c r="AB664" s="41"/>
      <c r="AC664" s="41"/>
      <c r="AD664" s="41"/>
      <c r="AE664" s="41"/>
      <c r="AR664" s="227" t="s">
        <v>391</v>
      </c>
      <c r="AT664" s="227" t="s">
        <v>310</v>
      </c>
      <c r="AU664" s="227" t="s">
        <v>85</v>
      </c>
      <c r="AY664" s="20" t="s">
        <v>308</v>
      </c>
      <c r="BE664" s="228">
        <f>IF(N664="základní",J664,0)</f>
        <v>0</v>
      </c>
      <c r="BF664" s="228">
        <f>IF(N664="snížená",J664,0)</f>
        <v>0</v>
      </c>
      <c r="BG664" s="228">
        <f>IF(N664="zákl. přenesená",J664,0)</f>
        <v>0</v>
      </c>
      <c r="BH664" s="228">
        <f>IF(N664="sníž. přenesená",J664,0)</f>
        <v>0</v>
      </c>
      <c r="BI664" s="228">
        <f>IF(N664="nulová",J664,0)</f>
        <v>0</v>
      </c>
      <c r="BJ664" s="20" t="s">
        <v>83</v>
      </c>
      <c r="BK664" s="228">
        <f>ROUND(I664*H664,2)</f>
        <v>0</v>
      </c>
      <c r="BL664" s="20" t="s">
        <v>391</v>
      </c>
      <c r="BM664" s="227" t="s">
        <v>3886</v>
      </c>
    </row>
    <row r="665" s="2" customFormat="1">
      <c r="A665" s="41"/>
      <c r="B665" s="42"/>
      <c r="C665" s="43"/>
      <c r="D665" s="229" t="s">
        <v>317</v>
      </c>
      <c r="E665" s="43"/>
      <c r="F665" s="230" t="s">
        <v>5342</v>
      </c>
      <c r="G665" s="43"/>
      <c r="H665" s="43"/>
      <c r="I665" s="231"/>
      <c r="J665" s="43"/>
      <c r="K665" s="43"/>
      <c r="L665" s="47"/>
      <c r="M665" s="232"/>
      <c r="N665" s="233"/>
      <c r="O665" s="87"/>
      <c r="P665" s="87"/>
      <c r="Q665" s="87"/>
      <c r="R665" s="87"/>
      <c r="S665" s="87"/>
      <c r="T665" s="88"/>
      <c r="U665" s="41"/>
      <c r="V665" s="41"/>
      <c r="W665" s="41"/>
      <c r="X665" s="41"/>
      <c r="Y665" s="41"/>
      <c r="Z665" s="41"/>
      <c r="AA665" s="41"/>
      <c r="AB665" s="41"/>
      <c r="AC665" s="41"/>
      <c r="AD665" s="41"/>
      <c r="AE665" s="41"/>
      <c r="AT665" s="20" t="s">
        <v>317</v>
      </c>
      <c r="AU665" s="20" t="s">
        <v>85</v>
      </c>
    </row>
    <row r="666" s="2" customFormat="1" ht="16.5" customHeight="1">
      <c r="A666" s="41"/>
      <c r="B666" s="42"/>
      <c r="C666" s="216" t="s">
        <v>822</v>
      </c>
      <c r="D666" s="216" t="s">
        <v>310</v>
      </c>
      <c r="E666" s="217" t="s">
        <v>5343</v>
      </c>
      <c r="F666" s="218" t="s">
        <v>5344</v>
      </c>
      <c r="G666" s="219" t="s">
        <v>1891</v>
      </c>
      <c r="H666" s="290"/>
      <c r="I666" s="221"/>
      <c r="J666" s="222">
        <f>ROUND(I666*H666,2)</f>
        <v>0</v>
      </c>
      <c r="K666" s="218" t="s">
        <v>314</v>
      </c>
      <c r="L666" s="47"/>
      <c r="M666" s="223" t="s">
        <v>19</v>
      </c>
      <c r="N666" s="224" t="s">
        <v>47</v>
      </c>
      <c r="O666" s="87"/>
      <c r="P666" s="225">
        <f>O666*H666</f>
        <v>0</v>
      </c>
      <c r="Q666" s="225">
        <v>0</v>
      </c>
      <c r="R666" s="225">
        <f>Q666*H666</f>
        <v>0</v>
      </c>
      <c r="S666" s="225">
        <v>0</v>
      </c>
      <c r="T666" s="226">
        <f>S666*H666</f>
        <v>0</v>
      </c>
      <c r="U666" s="41"/>
      <c r="V666" s="41"/>
      <c r="W666" s="41"/>
      <c r="X666" s="41"/>
      <c r="Y666" s="41"/>
      <c r="Z666" s="41"/>
      <c r="AA666" s="41"/>
      <c r="AB666" s="41"/>
      <c r="AC666" s="41"/>
      <c r="AD666" s="41"/>
      <c r="AE666" s="41"/>
      <c r="AR666" s="227" t="s">
        <v>391</v>
      </c>
      <c r="AT666" s="227" t="s">
        <v>310</v>
      </c>
      <c r="AU666" s="227" t="s">
        <v>85</v>
      </c>
      <c r="AY666" s="20" t="s">
        <v>308</v>
      </c>
      <c r="BE666" s="228">
        <f>IF(N666="základní",J666,0)</f>
        <v>0</v>
      </c>
      <c r="BF666" s="228">
        <f>IF(N666="snížená",J666,0)</f>
        <v>0</v>
      </c>
      <c r="BG666" s="228">
        <f>IF(N666="zákl. přenesená",J666,0)</f>
        <v>0</v>
      </c>
      <c r="BH666" s="228">
        <f>IF(N666="sníž. přenesená",J666,0)</f>
        <v>0</v>
      </c>
      <c r="BI666" s="228">
        <f>IF(N666="nulová",J666,0)</f>
        <v>0</v>
      </c>
      <c r="BJ666" s="20" t="s">
        <v>83</v>
      </c>
      <c r="BK666" s="228">
        <f>ROUND(I666*H666,2)</f>
        <v>0</v>
      </c>
      <c r="BL666" s="20" t="s">
        <v>391</v>
      </c>
      <c r="BM666" s="227" t="s">
        <v>3897</v>
      </c>
    </row>
    <row r="667" s="2" customFormat="1">
      <c r="A667" s="41"/>
      <c r="B667" s="42"/>
      <c r="C667" s="43"/>
      <c r="D667" s="229" t="s">
        <v>317</v>
      </c>
      <c r="E667" s="43"/>
      <c r="F667" s="230" t="s">
        <v>5345</v>
      </c>
      <c r="G667" s="43"/>
      <c r="H667" s="43"/>
      <c r="I667" s="231"/>
      <c r="J667" s="43"/>
      <c r="K667" s="43"/>
      <c r="L667" s="47"/>
      <c r="M667" s="232"/>
      <c r="N667" s="233"/>
      <c r="O667" s="87"/>
      <c r="P667" s="87"/>
      <c r="Q667" s="87"/>
      <c r="R667" s="87"/>
      <c r="S667" s="87"/>
      <c r="T667" s="88"/>
      <c r="U667" s="41"/>
      <c r="V667" s="41"/>
      <c r="W667" s="41"/>
      <c r="X667" s="41"/>
      <c r="Y667" s="41"/>
      <c r="Z667" s="41"/>
      <c r="AA667" s="41"/>
      <c r="AB667" s="41"/>
      <c r="AC667" s="41"/>
      <c r="AD667" s="41"/>
      <c r="AE667" s="41"/>
      <c r="AT667" s="20" t="s">
        <v>317</v>
      </c>
      <c r="AU667" s="20" t="s">
        <v>85</v>
      </c>
    </row>
    <row r="668" s="12" customFormat="1" ht="22.8" customHeight="1">
      <c r="A668" s="12"/>
      <c r="B668" s="200"/>
      <c r="C668" s="201"/>
      <c r="D668" s="202" t="s">
        <v>75</v>
      </c>
      <c r="E668" s="214" t="s">
        <v>5346</v>
      </c>
      <c r="F668" s="214" t="s">
        <v>5347</v>
      </c>
      <c r="G668" s="201"/>
      <c r="H668" s="201"/>
      <c r="I668" s="204"/>
      <c r="J668" s="215">
        <f>BK668</f>
        <v>0</v>
      </c>
      <c r="K668" s="201"/>
      <c r="L668" s="206"/>
      <c r="M668" s="207"/>
      <c r="N668" s="208"/>
      <c r="O668" s="208"/>
      <c r="P668" s="209">
        <f>SUM(P669:P756)</f>
        <v>0</v>
      </c>
      <c r="Q668" s="208"/>
      <c r="R668" s="209">
        <f>SUM(R669:R756)</f>
        <v>0</v>
      </c>
      <c r="S668" s="208"/>
      <c r="T668" s="210">
        <f>SUM(T669:T756)</f>
        <v>0</v>
      </c>
      <c r="U668" s="12"/>
      <c r="V668" s="12"/>
      <c r="W668" s="12"/>
      <c r="X668" s="12"/>
      <c r="Y668" s="12"/>
      <c r="Z668" s="12"/>
      <c r="AA668" s="12"/>
      <c r="AB668" s="12"/>
      <c r="AC668" s="12"/>
      <c r="AD668" s="12"/>
      <c r="AE668" s="12"/>
      <c r="AR668" s="211" t="s">
        <v>85</v>
      </c>
      <c r="AT668" s="212" t="s">
        <v>75</v>
      </c>
      <c r="AU668" s="212" t="s">
        <v>83</v>
      </c>
      <c r="AY668" s="211" t="s">
        <v>308</v>
      </c>
      <c r="BK668" s="213">
        <f>SUM(BK669:BK756)</f>
        <v>0</v>
      </c>
    </row>
    <row r="669" s="2" customFormat="1" ht="16.5" customHeight="1">
      <c r="A669" s="41"/>
      <c r="B669" s="42"/>
      <c r="C669" s="216" t="s">
        <v>1765</v>
      </c>
      <c r="D669" s="216" t="s">
        <v>310</v>
      </c>
      <c r="E669" s="217" t="s">
        <v>5348</v>
      </c>
      <c r="F669" s="218" t="s">
        <v>5349</v>
      </c>
      <c r="G669" s="219" t="s">
        <v>313</v>
      </c>
      <c r="H669" s="220">
        <v>390.255</v>
      </c>
      <c r="I669" s="221"/>
      <c r="J669" s="222">
        <f>ROUND(I669*H669,2)</f>
        <v>0</v>
      </c>
      <c r="K669" s="218" t="s">
        <v>314</v>
      </c>
      <c r="L669" s="47"/>
      <c r="M669" s="223" t="s">
        <v>19</v>
      </c>
      <c r="N669" s="224" t="s">
        <v>47</v>
      </c>
      <c r="O669" s="87"/>
      <c r="P669" s="225">
        <f>O669*H669</f>
        <v>0</v>
      </c>
      <c r="Q669" s="225">
        <v>0</v>
      </c>
      <c r="R669" s="225">
        <f>Q669*H669</f>
        <v>0</v>
      </c>
      <c r="S669" s="225">
        <v>0</v>
      </c>
      <c r="T669" s="226">
        <f>S669*H669</f>
        <v>0</v>
      </c>
      <c r="U669" s="41"/>
      <c r="V669" s="41"/>
      <c r="W669" s="41"/>
      <c r="X669" s="41"/>
      <c r="Y669" s="41"/>
      <c r="Z669" s="41"/>
      <c r="AA669" s="41"/>
      <c r="AB669" s="41"/>
      <c r="AC669" s="41"/>
      <c r="AD669" s="41"/>
      <c r="AE669" s="41"/>
      <c r="AR669" s="227" t="s">
        <v>391</v>
      </c>
      <c r="AT669" s="227" t="s">
        <v>310</v>
      </c>
      <c r="AU669" s="227" t="s">
        <v>85</v>
      </c>
      <c r="AY669" s="20" t="s">
        <v>308</v>
      </c>
      <c r="BE669" s="228">
        <f>IF(N669="základní",J669,0)</f>
        <v>0</v>
      </c>
      <c r="BF669" s="228">
        <f>IF(N669="snížená",J669,0)</f>
        <v>0</v>
      </c>
      <c r="BG669" s="228">
        <f>IF(N669="zákl. přenesená",J669,0)</f>
        <v>0</v>
      </c>
      <c r="BH669" s="228">
        <f>IF(N669="sníž. přenesená",J669,0)</f>
        <v>0</v>
      </c>
      <c r="BI669" s="228">
        <f>IF(N669="nulová",J669,0)</f>
        <v>0</v>
      </c>
      <c r="BJ669" s="20" t="s">
        <v>83</v>
      </c>
      <c r="BK669" s="228">
        <f>ROUND(I669*H669,2)</f>
        <v>0</v>
      </c>
      <c r="BL669" s="20" t="s">
        <v>391</v>
      </c>
      <c r="BM669" s="227" t="s">
        <v>3914</v>
      </c>
    </row>
    <row r="670" s="2" customFormat="1">
      <c r="A670" s="41"/>
      <c r="B670" s="42"/>
      <c r="C670" s="43"/>
      <c r="D670" s="229" t="s">
        <v>317</v>
      </c>
      <c r="E670" s="43"/>
      <c r="F670" s="230" t="s">
        <v>5350</v>
      </c>
      <c r="G670" s="43"/>
      <c r="H670" s="43"/>
      <c r="I670" s="231"/>
      <c r="J670" s="43"/>
      <c r="K670" s="43"/>
      <c r="L670" s="47"/>
      <c r="M670" s="232"/>
      <c r="N670" s="233"/>
      <c r="O670" s="87"/>
      <c r="P670" s="87"/>
      <c r="Q670" s="87"/>
      <c r="R670" s="87"/>
      <c r="S670" s="87"/>
      <c r="T670" s="88"/>
      <c r="U670" s="41"/>
      <c r="V670" s="41"/>
      <c r="W670" s="41"/>
      <c r="X670" s="41"/>
      <c r="Y670" s="41"/>
      <c r="Z670" s="41"/>
      <c r="AA670" s="41"/>
      <c r="AB670" s="41"/>
      <c r="AC670" s="41"/>
      <c r="AD670" s="41"/>
      <c r="AE670" s="41"/>
      <c r="AT670" s="20" t="s">
        <v>317</v>
      </c>
      <c r="AU670" s="20" t="s">
        <v>85</v>
      </c>
    </row>
    <row r="671" s="14" customFormat="1">
      <c r="A671" s="14"/>
      <c r="B671" s="249"/>
      <c r="C671" s="250"/>
      <c r="D671" s="236" t="s">
        <v>319</v>
      </c>
      <c r="E671" s="251" t="s">
        <v>19</v>
      </c>
      <c r="F671" s="252" t="s">
        <v>5162</v>
      </c>
      <c r="G671" s="250"/>
      <c r="H671" s="251" t="s">
        <v>19</v>
      </c>
      <c r="I671" s="253"/>
      <c r="J671" s="250"/>
      <c r="K671" s="250"/>
      <c r="L671" s="254"/>
      <c r="M671" s="255"/>
      <c r="N671" s="256"/>
      <c r="O671" s="256"/>
      <c r="P671" s="256"/>
      <c r="Q671" s="256"/>
      <c r="R671" s="256"/>
      <c r="S671" s="256"/>
      <c r="T671" s="257"/>
      <c r="U671" s="14"/>
      <c r="V671" s="14"/>
      <c r="W671" s="14"/>
      <c r="X671" s="14"/>
      <c r="Y671" s="14"/>
      <c r="Z671" s="14"/>
      <c r="AA671" s="14"/>
      <c r="AB671" s="14"/>
      <c r="AC671" s="14"/>
      <c r="AD671" s="14"/>
      <c r="AE671" s="14"/>
      <c r="AT671" s="258" t="s">
        <v>319</v>
      </c>
      <c r="AU671" s="258" t="s">
        <v>85</v>
      </c>
      <c r="AV671" s="14" t="s">
        <v>83</v>
      </c>
      <c r="AW671" s="14" t="s">
        <v>37</v>
      </c>
      <c r="AX671" s="14" t="s">
        <v>76</v>
      </c>
      <c r="AY671" s="258" t="s">
        <v>308</v>
      </c>
    </row>
    <row r="672" s="14" customFormat="1">
      <c r="A672" s="14"/>
      <c r="B672" s="249"/>
      <c r="C672" s="250"/>
      <c r="D672" s="236" t="s">
        <v>319</v>
      </c>
      <c r="E672" s="251" t="s">
        <v>19</v>
      </c>
      <c r="F672" s="252" t="s">
        <v>5351</v>
      </c>
      <c r="G672" s="250"/>
      <c r="H672" s="251" t="s">
        <v>19</v>
      </c>
      <c r="I672" s="253"/>
      <c r="J672" s="250"/>
      <c r="K672" s="250"/>
      <c r="L672" s="254"/>
      <c r="M672" s="255"/>
      <c r="N672" s="256"/>
      <c r="O672" s="256"/>
      <c r="P672" s="256"/>
      <c r="Q672" s="256"/>
      <c r="R672" s="256"/>
      <c r="S672" s="256"/>
      <c r="T672" s="257"/>
      <c r="U672" s="14"/>
      <c r="V672" s="14"/>
      <c r="W672" s="14"/>
      <c r="X672" s="14"/>
      <c r="Y672" s="14"/>
      <c r="Z672" s="14"/>
      <c r="AA672" s="14"/>
      <c r="AB672" s="14"/>
      <c r="AC672" s="14"/>
      <c r="AD672" s="14"/>
      <c r="AE672" s="14"/>
      <c r="AT672" s="258" t="s">
        <v>319</v>
      </c>
      <c r="AU672" s="258" t="s">
        <v>85</v>
      </c>
      <c r="AV672" s="14" t="s">
        <v>83</v>
      </c>
      <c r="AW672" s="14" t="s">
        <v>37</v>
      </c>
      <c r="AX672" s="14" t="s">
        <v>76</v>
      </c>
      <c r="AY672" s="258" t="s">
        <v>308</v>
      </c>
    </row>
    <row r="673" s="13" customFormat="1">
      <c r="A673" s="13"/>
      <c r="B673" s="234"/>
      <c r="C673" s="235"/>
      <c r="D673" s="236" t="s">
        <v>319</v>
      </c>
      <c r="E673" s="237" t="s">
        <v>19</v>
      </c>
      <c r="F673" s="238" t="s">
        <v>5352</v>
      </c>
      <c r="G673" s="235"/>
      <c r="H673" s="239">
        <v>182.06999999999999</v>
      </c>
      <c r="I673" s="240"/>
      <c r="J673" s="235"/>
      <c r="K673" s="235"/>
      <c r="L673" s="241"/>
      <c r="M673" s="242"/>
      <c r="N673" s="243"/>
      <c r="O673" s="243"/>
      <c r="P673" s="243"/>
      <c r="Q673" s="243"/>
      <c r="R673" s="243"/>
      <c r="S673" s="243"/>
      <c r="T673" s="244"/>
      <c r="U673" s="13"/>
      <c r="V673" s="13"/>
      <c r="W673" s="13"/>
      <c r="X673" s="13"/>
      <c r="Y673" s="13"/>
      <c r="Z673" s="13"/>
      <c r="AA673" s="13"/>
      <c r="AB673" s="13"/>
      <c r="AC673" s="13"/>
      <c r="AD673" s="13"/>
      <c r="AE673" s="13"/>
      <c r="AT673" s="245" t="s">
        <v>319</v>
      </c>
      <c r="AU673" s="245" t="s">
        <v>85</v>
      </c>
      <c r="AV673" s="13" t="s">
        <v>85</v>
      </c>
      <c r="AW673" s="13" t="s">
        <v>37</v>
      </c>
      <c r="AX673" s="13" t="s">
        <v>76</v>
      </c>
      <c r="AY673" s="245" t="s">
        <v>308</v>
      </c>
    </row>
    <row r="674" s="13" customFormat="1">
      <c r="A674" s="13"/>
      <c r="B674" s="234"/>
      <c r="C674" s="235"/>
      <c r="D674" s="236" t="s">
        <v>319</v>
      </c>
      <c r="E674" s="237" t="s">
        <v>19</v>
      </c>
      <c r="F674" s="238" t="s">
        <v>5353</v>
      </c>
      <c r="G674" s="235"/>
      <c r="H674" s="239">
        <v>-6.5999999999999996</v>
      </c>
      <c r="I674" s="240"/>
      <c r="J674" s="235"/>
      <c r="K674" s="235"/>
      <c r="L674" s="241"/>
      <c r="M674" s="242"/>
      <c r="N674" s="243"/>
      <c r="O674" s="243"/>
      <c r="P674" s="243"/>
      <c r="Q674" s="243"/>
      <c r="R674" s="243"/>
      <c r="S674" s="243"/>
      <c r="T674" s="244"/>
      <c r="U674" s="13"/>
      <c r="V674" s="13"/>
      <c r="W674" s="13"/>
      <c r="X674" s="13"/>
      <c r="Y674" s="13"/>
      <c r="Z674" s="13"/>
      <c r="AA674" s="13"/>
      <c r="AB674" s="13"/>
      <c r="AC674" s="13"/>
      <c r="AD674" s="13"/>
      <c r="AE674" s="13"/>
      <c r="AT674" s="245" t="s">
        <v>319</v>
      </c>
      <c r="AU674" s="245" t="s">
        <v>85</v>
      </c>
      <c r="AV674" s="13" t="s">
        <v>85</v>
      </c>
      <c r="AW674" s="13" t="s">
        <v>37</v>
      </c>
      <c r="AX674" s="13" t="s">
        <v>76</v>
      </c>
      <c r="AY674" s="245" t="s">
        <v>308</v>
      </c>
    </row>
    <row r="675" s="16" customFormat="1">
      <c r="A675" s="16"/>
      <c r="B675" s="299"/>
      <c r="C675" s="300"/>
      <c r="D675" s="236" t="s">
        <v>319</v>
      </c>
      <c r="E675" s="301" t="s">
        <v>19</v>
      </c>
      <c r="F675" s="302" t="s">
        <v>5301</v>
      </c>
      <c r="G675" s="300"/>
      <c r="H675" s="303">
        <v>175.47</v>
      </c>
      <c r="I675" s="304"/>
      <c r="J675" s="300"/>
      <c r="K675" s="300"/>
      <c r="L675" s="305"/>
      <c r="M675" s="306"/>
      <c r="N675" s="307"/>
      <c r="O675" s="307"/>
      <c r="P675" s="307"/>
      <c r="Q675" s="307"/>
      <c r="R675" s="307"/>
      <c r="S675" s="307"/>
      <c r="T675" s="308"/>
      <c r="U675" s="16"/>
      <c r="V675" s="16"/>
      <c r="W675" s="16"/>
      <c r="X675" s="16"/>
      <c r="Y675" s="16"/>
      <c r="Z675" s="16"/>
      <c r="AA675" s="16"/>
      <c r="AB675" s="16"/>
      <c r="AC675" s="16"/>
      <c r="AD675" s="16"/>
      <c r="AE675" s="16"/>
      <c r="AT675" s="309" t="s">
        <v>319</v>
      </c>
      <c r="AU675" s="309" t="s">
        <v>85</v>
      </c>
      <c r="AV675" s="16" t="s">
        <v>150</v>
      </c>
      <c r="AW675" s="16" t="s">
        <v>37</v>
      </c>
      <c r="AX675" s="16" t="s">
        <v>76</v>
      </c>
      <c r="AY675" s="309" t="s">
        <v>308</v>
      </c>
    </row>
    <row r="676" s="14" customFormat="1">
      <c r="A676" s="14"/>
      <c r="B676" s="249"/>
      <c r="C676" s="250"/>
      <c r="D676" s="236" t="s">
        <v>319</v>
      </c>
      <c r="E676" s="251" t="s">
        <v>19</v>
      </c>
      <c r="F676" s="252" t="s">
        <v>5354</v>
      </c>
      <c r="G676" s="250"/>
      <c r="H676" s="251" t="s">
        <v>19</v>
      </c>
      <c r="I676" s="253"/>
      <c r="J676" s="250"/>
      <c r="K676" s="250"/>
      <c r="L676" s="254"/>
      <c r="M676" s="255"/>
      <c r="N676" s="256"/>
      <c r="O676" s="256"/>
      <c r="P676" s="256"/>
      <c r="Q676" s="256"/>
      <c r="R676" s="256"/>
      <c r="S676" s="256"/>
      <c r="T676" s="257"/>
      <c r="U676" s="14"/>
      <c r="V676" s="14"/>
      <c r="W676" s="14"/>
      <c r="X676" s="14"/>
      <c r="Y676" s="14"/>
      <c r="Z676" s="14"/>
      <c r="AA676" s="14"/>
      <c r="AB676" s="14"/>
      <c r="AC676" s="14"/>
      <c r="AD676" s="14"/>
      <c r="AE676" s="14"/>
      <c r="AT676" s="258" t="s">
        <v>319</v>
      </c>
      <c r="AU676" s="258" t="s">
        <v>85</v>
      </c>
      <c r="AV676" s="14" t="s">
        <v>83</v>
      </c>
      <c r="AW676" s="14" t="s">
        <v>37</v>
      </c>
      <c r="AX676" s="14" t="s">
        <v>76</v>
      </c>
      <c r="AY676" s="258" t="s">
        <v>308</v>
      </c>
    </row>
    <row r="677" s="13" customFormat="1">
      <c r="A677" s="13"/>
      <c r="B677" s="234"/>
      <c r="C677" s="235"/>
      <c r="D677" s="236" t="s">
        <v>319</v>
      </c>
      <c r="E677" s="237" t="s">
        <v>19</v>
      </c>
      <c r="F677" s="238" t="s">
        <v>5355</v>
      </c>
      <c r="G677" s="235"/>
      <c r="H677" s="239">
        <v>18.420000000000002</v>
      </c>
      <c r="I677" s="240"/>
      <c r="J677" s="235"/>
      <c r="K677" s="235"/>
      <c r="L677" s="241"/>
      <c r="M677" s="242"/>
      <c r="N677" s="243"/>
      <c r="O677" s="243"/>
      <c r="P677" s="243"/>
      <c r="Q677" s="243"/>
      <c r="R677" s="243"/>
      <c r="S677" s="243"/>
      <c r="T677" s="244"/>
      <c r="U677" s="13"/>
      <c r="V677" s="13"/>
      <c r="W677" s="13"/>
      <c r="X677" s="13"/>
      <c r="Y677" s="13"/>
      <c r="Z677" s="13"/>
      <c r="AA677" s="13"/>
      <c r="AB677" s="13"/>
      <c r="AC677" s="13"/>
      <c r="AD677" s="13"/>
      <c r="AE677" s="13"/>
      <c r="AT677" s="245" t="s">
        <v>319</v>
      </c>
      <c r="AU677" s="245" t="s">
        <v>85</v>
      </c>
      <c r="AV677" s="13" t="s">
        <v>85</v>
      </c>
      <c r="AW677" s="13" t="s">
        <v>37</v>
      </c>
      <c r="AX677" s="13" t="s">
        <v>76</v>
      </c>
      <c r="AY677" s="245" t="s">
        <v>308</v>
      </c>
    </row>
    <row r="678" s="13" customFormat="1">
      <c r="A678" s="13"/>
      <c r="B678" s="234"/>
      <c r="C678" s="235"/>
      <c r="D678" s="236" t="s">
        <v>319</v>
      </c>
      <c r="E678" s="237" t="s">
        <v>19</v>
      </c>
      <c r="F678" s="238" t="s">
        <v>5356</v>
      </c>
      <c r="G678" s="235"/>
      <c r="H678" s="239">
        <v>8.2799999999999994</v>
      </c>
      <c r="I678" s="240"/>
      <c r="J678" s="235"/>
      <c r="K678" s="235"/>
      <c r="L678" s="241"/>
      <c r="M678" s="242"/>
      <c r="N678" s="243"/>
      <c r="O678" s="243"/>
      <c r="P678" s="243"/>
      <c r="Q678" s="243"/>
      <c r="R678" s="243"/>
      <c r="S678" s="243"/>
      <c r="T678" s="244"/>
      <c r="U678" s="13"/>
      <c r="V678" s="13"/>
      <c r="W678" s="13"/>
      <c r="X678" s="13"/>
      <c r="Y678" s="13"/>
      <c r="Z678" s="13"/>
      <c r="AA678" s="13"/>
      <c r="AB678" s="13"/>
      <c r="AC678" s="13"/>
      <c r="AD678" s="13"/>
      <c r="AE678" s="13"/>
      <c r="AT678" s="245" t="s">
        <v>319</v>
      </c>
      <c r="AU678" s="245" t="s">
        <v>85</v>
      </c>
      <c r="AV678" s="13" t="s">
        <v>85</v>
      </c>
      <c r="AW678" s="13" t="s">
        <v>37</v>
      </c>
      <c r="AX678" s="13" t="s">
        <v>76</v>
      </c>
      <c r="AY678" s="245" t="s">
        <v>308</v>
      </c>
    </row>
    <row r="679" s="13" customFormat="1">
      <c r="A679" s="13"/>
      <c r="B679" s="234"/>
      <c r="C679" s="235"/>
      <c r="D679" s="236" t="s">
        <v>319</v>
      </c>
      <c r="E679" s="237" t="s">
        <v>19</v>
      </c>
      <c r="F679" s="238" t="s">
        <v>5357</v>
      </c>
      <c r="G679" s="235"/>
      <c r="H679" s="239">
        <v>34.75</v>
      </c>
      <c r="I679" s="240"/>
      <c r="J679" s="235"/>
      <c r="K679" s="235"/>
      <c r="L679" s="241"/>
      <c r="M679" s="242"/>
      <c r="N679" s="243"/>
      <c r="O679" s="243"/>
      <c r="P679" s="243"/>
      <c r="Q679" s="243"/>
      <c r="R679" s="243"/>
      <c r="S679" s="243"/>
      <c r="T679" s="244"/>
      <c r="U679" s="13"/>
      <c r="V679" s="13"/>
      <c r="W679" s="13"/>
      <c r="X679" s="13"/>
      <c r="Y679" s="13"/>
      <c r="Z679" s="13"/>
      <c r="AA679" s="13"/>
      <c r="AB679" s="13"/>
      <c r="AC679" s="13"/>
      <c r="AD679" s="13"/>
      <c r="AE679" s="13"/>
      <c r="AT679" s="245" t="s">
        <v>319</v>
      </c>
      <c r="AU679" s="245" t="s">
        <v>85</v>
      </c>
      <c r="AV679" s="13" t="s">
        <v>85</v>
      </c>
      <c r="AW679" s="13" t="s">
        <v>37</v>
      </c>
      <c r="AX679" s="13" t="s">
        <v>76</v>
      </c>
      <c r="AY679" s="245" t="s">
        <v>308</v>
      </c>
    </row>
    <row r="680" s="13" customFormat="1">
      <c r="A680" s="13"/>
      <c r="B680" s="234"/>
      <c r="C680" s="235"/>
      <c r="D680" s="236" t="s">
        <v>319</v>
      </c>
      <c r="E680" s="237" t="s">
        <v>19</v>
      </c>
      <c r="F680" s="238" t="s">
        <v>5358</v>
      </c>
      <c r="G680" s="235"/>
      <c r="H680" s="239">
        <v>7.6900000000000004</v>
      </c>
      <c r="I680" s="240"/>
      <c r="J680" s="235"/>
      <c r="K680" s="235"/>
      <c r="L680" s="241"/>
      <c r="M680" s="242"/>
      <c r="N680" s="243"/>
      <c r="O680" s="243"/>
      <c r="P680" s="243"/>
      <c r="Q680" s="243"/>
      <c r="R680" s="243"/>
      <c r="S680" s="243"/>
      <c r="T680" s="244"/>
      <c r="U680" s="13"/>
      <c r="V680" s="13"/>
      <c r="W680" s="13"/>
      <c r="X680" s="13"/>
      <c r="Y680" s="13"/>
      <c r="Z680" s="13"/>
      <c r="AA680" s="13"/>
      <c r="AB680" s="13"/>
      <c r="AC680" s="13"/>
      <c r="AD680" s="13"/>
      <c r="AE680" s="13"/>
      <c r="AT680" s="245" t="s">
        <v>319</v>
      </c>
      <c r="AU680" s="245" t="s">
        <v>85</v>
      </c>
      <c r="AV680" s="13" t="s">
        <v>85</v>
      </c>
      <c r="AW680" s="13" t="s">
        <v>37</v>
      </c>
      <c r="AX680" s="13" t="s">
        <v>76</v>
      </c>
      <c r="AY680" s="245" t="s">
        <v>308</v>
      </c>
    </row>
    <row r="681" s="13" customFormat="1">
      <c r="A681" s="13"/>
      <c r="B681" s="234"/>
      <c r="C681" s="235"/>
      <c r="D681" s="236" t="s">
        <v>319</v>
      </c>
      <c r="E681" s="237" t="s">
        <v>19</v>
      </c>
      <c r="F681" s="238" t="s">
        <v>5359</v>
      </c>
      <c r="G681" s="235"/>
      <c r="H681" s="239">
        <v>14.424</v>
      </c>
      <c r="I681" s="240"/>
      <c r="J681" s="235"/>
      <c r="K681" s="235"/>
      <c r="L681" s="241"/>
      <c r="M681" s="242"/>
      <c r="N681" s="243"/>
      <c r="O681" s="243"/>
      <c r="P681" s="243"/>
      <c r="Q681" s="243"/>
      <c r="R681" s="243"/>
      <c r="S681" s="243"/>
      <c r="T681" s="244"/>
      <c r="U681" s="13"/>
      <c r="V681" s="13"/>
      <c r="W681" s="13"/>
      <c r="X681" s="13"/>
      <c r="Y681" s="13"/>
      <c r="Z681" s="13"/>
      <c r="AA681" s="13"/>
      <c r="AB681" s="13"/>
      <c r="AC681" s="13"/>
      <c r="AD681" s="13"/>
      <c r="AE681" s="13"/>
      <c r="AT681" s="245" t="s">
        <v>319</v>
      </c>
      <c r="AU681" s="245" t="s">
        <v>85</v>
      </c>
      <c r="AV681" s="13" t="s">
        <v>85</v>
      </c>
      <c r="AW681" s="13" t="s">
        <v>37</v>
      </c>
      <c r="AX681" s="13" t="s">
        <v>76</v>
      </c>
      <c r="AY681" s="245" t="s">
        <v>308</v>
      </c>
    </row>
    <row r="682" s="13" customFormat="1">
      <c r="A682" s="13"/>
      <c r="B682" s="234"/>
      <c r="C682" s="235"/>
      <c r="D682" s="236" t="s">
        <v>319</v>
      </c>
      <c r="E682" s="237" t="s">
        <v>19</v>
      </c>
      <c r="F682" s="238" t="s">
        <v>5360</v>
      </c>
      <c r="G682" s="235"/>
      <c r="H682" s="239">
        <v>14.888999999999999</v>
      </c>
      <c r="I682" s="240"/>
      <c r="J682" s="235"/>
      <c r="K682" s="235"/>
      <c r="L682" s="241"/>
      <c r="M682" s="242"/>
      <c r="N682" s="243"/>
      <c r="O682" s="243"/>
      <c r="P682" s="243"/>
      <c r="Q682" s="243"/>
      <c r="R682" s="243"/>
      <c r="S682" s="243"/>
      <c r="T682" s="244"/>
      <c r="U682" s="13"/>
      <c r="V682" s="13"/>
      <c r="W682" s="13"/>
      <c r="X682" s="13"/>
      <c r="Y682" s="13"/>
      <c r="Z682" s="13"/>
      <c r="AA682" s="13"/>
      <c r="AB682" s="13"/>
      <c r="AC682" s="13"/>
      <c r="AD682" s="13"/>
      <c r="AE682" s="13"/>
      <c r="AT682" s="245" t="s">
        <v>319</v>
      </c>
      <c r="AU682" s="245" t="s">
        <v>85</v>
      </c>
      <c r="AV682" s="13" t="s">
        <v>85</v>
      </c>
      <c r="AW682" s="13" t="s">
        <v>37</v>
      </c>
      <c r="AX682" s="13" t="s">
        <v>76</v>
      </c>
      <c r="AY682" s="245" t="s">
        <v>308</v>
      </c>
    </row>
    <row r="683" s="13" customFormat="1">
      <c r="A683" s="13"/>
      <c r="B683" s="234"/>
      <c r="C683" s="235"/>
      <c r="D683" s="236" t="s">
        <v>319</v>
      </c>
      <c r="E683" s="237" t="s">
        <v>19</v>
      </c>
      <c r="F683" s="238" t="s">
        <v>5361</v>
      </c>
      <c r="G683" s="235"/>
      <c r="H683" s="239">
        <v>76.966999999999999</v>
      </c>
      <c r="I683" s="240"/>
      <c r="J683" s="235"/>
      <c r="K683" s="235"/>
      <c r="L683" s="241"/>
      <c r="M683" s="242"/>
      <c r="N683" s="243"/>
      <c r="O683" s="243"/>
      <c r="P683" s="243"/>
      <c r="Q683" s="243"/>
      <c r="R683" s="243"/>
      <c r="S683" s="243"/>
      <c r="T683" s="244"/>
      <c r="U683" s="13"/>
      <c r="V683" s="13"/>
      <c r="W683" s="13"/>
      <c r="X683" s="13"/>
      <c r="Y683" s="13"/>
      <c r="Z683" s="13"/>
      <c r="AA683" s="13"/>
      <c r="AB683" s="13"/>
      <c r="AC683" s="13"/>
      <c r="AD683" s="13"/>
      <c r="AE683" s="13"/>
      <c r="AT683" s="245" t="s">
        <v>319</v>
      </c>
      <c r="AU683" s="245" t="s">
        <v>85</v>
      </c>
      <c r="AV683" s="13" t="s">
        <v>85</v>
      </c>
      <c r="AW683" s="13" t="s">
        <v>37</v>
      </c>
      <c r="AX683" s="13" t="s">
        <v>76</v>
      </c>
      <c r="AY683" s="245" t="s">
        <v>308</v>
      </c>
    </row>
    <row r="684" s="13" customFormat="1">
      <c r="A684" s="13"/>
      <c r="B684" s="234"/>
      <c r="C684" s="235"/>
      <c r="D684" s="236" t="s">
        <v>319</v>
      </c>
      <c r="E684" s="237" t="s">
        <v>19</v>
      </c>
      <c r="F684" s="238" t="s">
        <v>5362</v>
      </c>
      <c r="G684" s="235"/>
      <c r="H684" s="239">
        <v>39.365000000000002</v>
      </c>
      <c r="I684" s="240"/>
      <c r="J684" s="235"/>
      <c r="K684" s="235"/>
      <c r="L684" s="241"/>
      <c r="M684" s="242"/>
      <c r="N684" s="243"/>
      <c r="O684" s="243"/>
      <c r="P684" s="243"/>
      <c r="Q684" s="243"/>
      <c r="R684" s="243"/>
      <c r="S684" s="243"/>
      <c r="T684" s="244"/>
      <c r="U684" s="13"/>
      <c r="V684" s="13"/>
      <c r="W684" s="13"/>
      <c r="X684" s="13"/>
      <c r="Y684" s="13"/>
      <c r="Z684" s="13"/>
      <c r="AA684" s="13"/>
      <c r="AB684" s="13"/>
      <c r="AC684" s="13"/>
      <c r="AD684" s="13"/>
      <c r="AE684" s="13"/>
      <c r="AT684" s="245" t="s">
        <v>319</v>
      </c>
      <c r="AU684" s="245" t="s">
        <v>85</v>
      </c>
      <c r="AV684" s="13" t="s">
        <v>85</v>
      </c>
      <c r="AW684" s="13" t="s">
        <v>37</v>
      </c>
      <c r="AX684" s="13" t="s">
        <v>76</v>
      </c>
      <c r="AY684" s="245" t="s">
        <v>308</v>
      </c>
    </row>
    <row r="685" s="16" customFormat="1">
      <c r="A685" s="16"/>
      <c r="B685" s="299"/>
      <c r="C685" s="300"/>
      <c r="D685" s="236" t="s">
        <v>319</v>
      </c>
      <c r="E685" s="301" t="s">
        <v>19</v>
      </c>
      <c r="F685" s="302" t="s">
        <v>5301</v>
      </c>
      <c r="G685" s="300"/>
      <c r="H685" s="303">
        <v>214.785</v>
      </c>
      <c r="I685" s="304"/>
      <c r="J685" s="300"/>
      <c r="K685" s="300"/>
      <c r="L685" s="305"/>
      <c r="M685" s="306"/>
      <c r="N685" s="307"/>
      <c r="O685" s="307"/>
      <c r="P685" s="307"/>
      <c r="Q685" s="307"/>
      <c r="R685" s="307"/>
      <c r="S685" s="307"/>
      <c r="T685" s="308"/>
      <c r="U685" s="16"/>
      <c r="V685" s="16"/>
      <c r="W685" s="16"/>
      <c r="X685" s="16"/>
      <c r="Y685" s="16"/>
      <c r="Z685" s="16"/>
      <c r="AA685" s="16"/>
      <c r="AB685" s="16"/>
      <c r="AC685" s="16"/>
      <c r="AD685" s="16"/>
      <c r="AE685" s="16"/>
      <c r="AT685" s="309" t="s">
        <v>319</v>
      </c>
      <c r="AU685" s="309" t="s">
        <v>85</v>
      </c>
      <c r="AV685" s="16" t="s">
        <v>150</v>
      </c>
      <c r="AW685" s="16" t="s">
        <v>37</v>
      </c>
      <c r="AX685" s="16" t="s">
        <v>76</v>
      </c>
      <c r="AY685" s="309" t="s">
        <v>308</v>
      </c>
    </row>
    <row r="686" s="15" customFormat="1">
      <c r="A686" s="15"/>
      <c r="B686" s="259"/>
      <c r="C686" s="260"/>
      <c r="D686" s="236" t="s">
        <v>319</v>
      </c>
      <c r="E686" s="261" t="s">
        <v>19</v>
      </c>
      <c r="F686" s="262" t="s">
        <v>448</v>
      </c>
      <c r="G686" s="260"/>
      <c r="H686" s="263">
        <v>390.255</v>
      </c>
      <c r="I686" s="264"/>
      <c r="J686" s="260"/>
      <c r="K686" s="260"/>
      <c r="L686" s="265"/>
      <c r="M686" s="266"/>
      <c r="N686" s="267"/>
      <c r="O686" s="267"/>
      <c r="P686" s="267"/>
      <c r="Q686" s="267"/>
      <c r="R686" s="267"/>
      <c r="S686" s="267"/>
      <c r="T686" s="268"/>
      <c r="U686" s="15"/>
      <c r="V686" s="15"/>
      <c r="W686" s="15"/>
      <c r="X686" s="15"/>
      <c r="Y686" s="15"/>
      <c r="Z686" s="15"/>
      <c r="AA686" s="15"/>
      <c r="AB686" s="15"/>
      <c r="AC686" s="15"/>
      <c r="AD686" s="15"/>
      <c r="AE686" s="15"/>
      <c r="AT686" s="269" t="s">
        <v>319</v>
      </c>
      <c r="AU686" s="269" t="s">
        <v>85</v>
      </c>
      <c r="AV686" s="15" t="s">
        <v>315</v>
      </c>
      <c r="AW686" s="15" t="s">
        <v>37</v>
      </c>
      <c r="AX686" s="15" t="s">
        <v>83</v>
      </c>
      <c r="AY686" s="269" t="s">
        <v>308</v>
      </c>
    </row>
    <row r="687" s="2" customFormat="1" ht="21.75" customHeight="1">
      <c r="A687" s="41"/>
      <c r="B687" s="42"/>
      <c r="C687" s="216" t="s">
        <v>829</v>
      </c>
      <c r="D687" s="216" t="s">
        <v>310</v>
      </c>
      <c r="E687" s="217" t="s">
        <v>5363</v>
      </c>
      <c r="F687" s="218" t="s">
        <v>5364</v>
      </c>
      <c r="G687" s="219" t="s">
        <v>313</v>
      </c>
      <c r="H687" s="220">
        <v>62.448999999999998</v>
      </c>
      <c r="I687" s="221"/>
      <c r="J687" s="222">
        <f>ROUND(I687*H687,2)</f>
        <v>0</v>
      </c>
      <c r="K687" s="218" t="s">
        <v>314</v>
      </c>
      <c r="L687" s="47"/>
      <c r="M687" s="223" t="s">
        <v>19</v>
      </c>
      <c r="N687" s="224" t="s">
        <v>47</v>
      </c>
      <c r="O687" s="87"/>
      <c r="P687" s="225">
        <f>O687*H687</f>
        <v>0</v>
      </c>
      <c r="Q687" s="225">
        <v>0</v>
      </c>
      <c r="R687" s="225">
        <f>Q687*H687</f>
        <v>0</v>
      </c>
      <c r="S687" s="225">
        <v>0</v>
      </c>
      <c r="T687" s="226">
        <f>S687*H687</f>
        <v>0</v>
      </c>
      <c r="U687" s="41"/>
      <c r="V687" s="41"/>
      <c r="W687" s="41"/>
      <c r="X687" s="41"/>
      <c r="Y687" s="41"/>
      <c r="Z687" s="41"/>
      <c r="AA687" s="41"/>
      <c r="AB687" s="41"/>
      <c r="AC687" s="41"/>
      <c r="AD687" s="41"/>
      <c r="AE687" s="41"/>
      <c r="AR687" s="227" t="s">
        <v>391</v>
      </c>
      <c r="AT687" s="227" t="s">
        <v>310</v>
      </c>
      <c r="AU687" s="227" t="s">
        <v>85</v>
      </c>
      <c r="AY687" s="20" t="s">
        <v>308</v>
      </c>
      <c r="BE687" s="228">
        <f>IF(N687="základní",J687,0)</f>
        <v>0</v>
      </c>
      <c r="BF687" s="228">
        <f>IF(N687="snížená",J687,0)</f>
        <v>0</v>
      </c>
      <c r="BG687" s="228">
        <f>IF(N687="zákl. přenesená",J687,0)</f>
        <v>0</v>
      </c>
      <c r="BH687" s="228">
        <f>IF(N687="sníž. přenesená",J687,0)</f>
        <v>0</v>
      </c>
      <c r="BI687" s="228">
        <f>IF(N687="nulová",J687,0)</f>
        <v>0</v>
      </c>
      <c r="BJ687" s="20" t="s">
        <v>83</v>
      </c>
      <c r="BK687" s="228">
        <f>ROUND(I687*H687,2)</f>
        <v>0</v>
      </c>
      <c r="BL687" s="20" t="s">
        <v>391</v>
      </c>
      <c r="BM687" s="227" t="s">
        <v>3921</v>
      </c>
    </row>
    <row r="688" s="2" customFormat="1">
      <c r="A688" s="41"/>
      <c r="B688" s="42"/>
      <c r="C688" s="43"/>
      <c r="D688" s="229" t="s">
        <v>317</v>
      </c>
      <c r="E688" s="43"/>
      <c r="F688" s="230" t="s">
        <v>5365</v>
      </c>
      <c r="G688" s="43"/>
      <c r="H688" s="43"/>
      <c r="I688" s="231"/>
      <c r="J688" s="43"/>
      <c r="K688" s="43"/>
      <c r="L688" s="47"/>
      <c r="M688" s="232"/>
      <c r="N688" s="233"/>
      <c r="O688" s="87"/>
      <c r="P688" s="87"/>
      <c r="Q688" s="87"/>
      <c r="R688" s="87"/>
      <c r="S688" s="87"/>
      <c r="T688" s="88"/>
      <c r="U688" s="41"/>
      <c r="V688" s="41"/>
      <c r="W688" s="41"/>
      <c r="X688" s="41"/>
      <c r="Y688" s="41"/>
      <c r="Z688" s="41"/>
      <c r="AA688" s="41"/>
      <c r="AB688" s="41"/>
      <c r="AC688" s="41"/>
      <c r="AD688" s="41"/>
      <c r="AE688" s="41"/>
      <c r="AT688" s="20" t="s">
        <v>317</v>
      </c>
      <c r="AU688" s="20" t="s">
        <v>85</v>
      </c>
    </row>
    <row r="689" s="14" customFormat="1">
      <c r="A689" s="14"/>
      <c r="B689" s="249"/>
      <c r="C689" s="250"/>
      <c r="D689" s="236" t="s">
        <v>319</v>
      </c>
      <c r="E689" s="251" t="s">
        <v>19</v>
      </c>
      <c r="F689" s="252" t="s">
        <v>5162</v>
      </c>
      <c r="G689" s="250"/>
      <c r="H689" s="251" t="s">
        <v>19</v>
      </c>
      <c r="I689" s="253"/>
      <c r="J689" s="250"/>
      <c r="K689" s="250"/>
      <c r="L689" s="254"/>
      <c r="M689" s="255"/>
      <c r="N689" s="256"/>
      <c r="O689" s="256"/>
      <c r="P689" s="256"/>
      <c r="Q689" s="256"/>
      <c r="R689" s="256"/>
      <c r="S689" s="256"/>
      <c r="T689" s="257"/>
      <c r="U689" s="14"/>
      <c r="V689" s="14"/>
      <c r="W689" s="14"/>
      <c r="X689" s="14"/>
      <c r="Y689" s="14"/>
      <c r="Z689" s="14"/>
      <c r="AA689" s="14"/>
      <c r="AB689" s="14"/>
      <c r="AC689" s="14"/>
      <c r="AD689" s="14"/>
      <c r="AE689" s="14"/>
      <c r="AT689" s="258" t="s">
        <v>319</v>
      </c>
      <c r="AU689" s="258" t="s">
        <v>85</v>
      </c>
      <c r="AV689" s="14" t="s">
        <v>83</v>
      </c>
      <c r="AW689" s="14" t="s">
        <v>37</v>
      </c>
      <c r="AX689" s="14" t="s">
        <v>76</v>
      </c>
      <c r="AY689" s="258" t="s">
        <v>308</v>
      </c>
    </row>
    <row r="690" s="14" customFormat="1">
      <c r="A690" s="14"/>
      <c r="B690" s="249"/>
      <c r="C690" s="250"/>
      <c r="D690" s="236" t="s">
        <v>319</v>
      </c>
      <c r="E690" s="251" t="s">
        <v>19</v>
      </c>
      <c r="F690" s="252" t="s">
        <v>5366</v>
      </c>
      <c r="G690" s="250"/>
      <c r="H690" s="251" t="s">
        <v>19</v>
      </c>
      <c r="I690" s="253"/>
      <c r="J690" s="250"/>
      <c r="K690" s="250"/>
      <c r="L690" s="254"/>
      <c r="M690" s="255"/>
      <c r="N690" s="256"/>
      <c r="O690" s="256"/>
      <c r="P690" s="256"/>
      <c r="Q690" s="256"/>
      <c r="R690" s="256"/>
      <c r="S690" s="256"/>
      <c r="T690" s="257"/>
      <c r="U690" s="14"/>
      <c r="V690" s="14"/>
      <c r="W690" s="14"/>
      <c r="X690" s="14"/>
      <c r="Y690" s="14"/>
      <c r="Z690" s="14"/>
      <c r="AA690" s="14"/>
      <c r="AB690" s="14"/>
      <c r="AC690" s="14"/>
      <c r="AD690" s="14"/>
      <c r="AE690" s="14"/>
      <c r="AT690" s="258" t="s">
        <v>319</v>
      </c>
      <c r="AU690" s="258" t="s">
        <v>85</v>
      </c>
      <c r="AV690" s="14" t="s">
        <v>83</v>
      </c>
      <c r="AW690" s="14" t="s">
        <v>37</v>
      </c>
      <c r="AX690" s="14" t="s">
        <v>76</v>
      </c>
      <c r="AY690" s="258" t="s">
        <v>308</v>
      </c>
    </row>
    <row r="691" s="13" customFormat="1">
      <c r="A691" s="13"/>
      <c r="B691" s="234"/>
      <c r="C691" s="235"/>
      <c r="D691" s="236" t="s">
        <v>319</v>
      </c>
      <c r="E691" s="237" t="s">
        <v>19</v>
      </c>
      <c r="F691" s="238" t="s">
        <v>5367</v>
      </c>
      <c r="G691" s="235"/>
      <c r="H691" s="239">
        <v>51.281999999999996</v>
      </c>
      <c r="I691" s="240"/>
      <c r="J691" s="235"/>
      <c r="K691" s="235"/>
      <c r="L691" s="241"/>
      <c r="M691" s="242"/>
      <c r="N691" s="243"/>
      <c r="O691" s="243"/>
      <c r="P691" s="243"/>
      <c r="Q691" s="243"/>
      <c r="R691" s="243"/>
      <c r="S691" s="243"/>
      <c r="T691" s="244"/>
      <c r="U691" s="13"/>
      <c r="V691" s="13"/>
      <c r="W691" s="13"/>
      <c r="X691" s="13"/>
      <c r="Y691" s="13"/>
      <c r="Z691" s="13"/>
      <c r="AA691" s="13"/>
      <c r="AB691" s="13"/>
      <c r="AC691" s="13"/>
      <c r="AD691" s="13"/>
      <c r="AE691" s="13"/>
      <c r="AT691" s="245" t="s">
        <v>319</v>
      </c>
      <c r="AU691" s="245" t="s">
        <v>85</v>
      </c>
      <c r="AV691" s="13" t="s">
        <v>85</v>
      </c>
      <c r="AW691" s="13" t="s">
        <v>37</v>
      </c>
      <c r="AX691" s="13" t="s">
        <v>76</v>
      </c>
      <c r="AY691" s="245" t="s">
        <v>308</v>
      </c>
    </row>
    <row r="692" s="14" customFormat="1">
      <c r="A692" s="14"/>
      <c r="B692" s="249"/>
      <c r="C692" s="250"/>
      <c r="D692" s="236" t="s">
        <v>319</v>
      </c>
      <c r="E692" s="251" t="s">
        <v>19</v>
      </c>
      <c r="F692" s="252" t="s">
        <v>5368</v>
      </c>
      <c r="G692" s="250"/>
      <c r="H692" s="251" t="s">
        <v>19</v>
      </c>
      <c r="I692" s="253"/>
      <c r="J692" s="250"/>
      <c r="K692" s="250"/>
      <c r="L692" s="254"/>
      <c r="M692" s="255"/>
      <c r="N692" s="256"/>
      <c r="O692" s="256"/>
      <c r="P692" s="256"/>
      <c r="Q692" s="256"/>
      <c r="R692" s="256"/>
      <c r="S692" s="256"/>
      <c r="T692" s="257"/>
      <c r="U692" s="14"/>
      <c r="V692" s="14"/>
      <c r="W692" s="14"/>
      <c r="X692" s="14"/>
      <c r="Y692" s="14"/>
      <c r="Z692" s="14"/>
      <c r="AA692" s="14"/>
      <c r="AB692" s="14"/>
      <c r="AC692" s="14"/>
      <c r="AD692" s="14"/>
      <c r="AE692" s="14"/>
      <c r="AT692" s="258" t="s">
        <v>319</v>
      </c>
      <c r="AU692" s="258" t="s">
        <v>85</v>
      </c>
      <c r="AV692" s="14" t="s">
        <v>83</v>
      </c>
      <c r="AW692" s="14" t="s">
        <v>37</v>
      </c>
      <c r="AX692" s="14" t="s">
        <v>76</v>
      </c>
      <c r="AY692" s="258" t="s">
        <v>308</v>
      </c>
    </row>
    <row r="693" s="13" customFormat="1">
      <c r="A693" s="13"/>
      <c r="B693" s="234"/>
      <c r="C693" s="235"/>
      <c r="D693" s="236" t="s">
        <v>319</v>
      </c>
      <c r="E693" s="237" t="s">
        <v>19</v>
      </c>
      <c r="F693" s="238" t="s">
        <v>5369</v>
      </c>
      <c r="G693" s="235"/>
      <c r="H693" s="239">
        <v>11.167</v>
      </c>
      <c r="I693" s="240"/>
      <c r="J693" s="235"/>
      <c r="K693" s="235"/>
      <c r="L693" s="241"/>
      <c r="M693" s="242"/>
      <c r="N693" s="243"/>
      <c r="O693" s="243"/>
      <c r="P693" s="243"/>
      <c r="Q693" s="243"/>
      <c r="R693" s="243"/>
      <c r="S693" s="243"/>
      <c r="T693" s="244"/>
      <c r="U693" s="13"/>
      <c r="V693" s="13"/>
      <c r="W693" s="13"/>
      <c r="X693" s="13"/>
      <c r="Y693" s="13"/>
      <c r="Z693" s="13"/>
      <c r="AA693" s="13"/>
      <c r="AB693" s="13"/>
      <c r="AC693" s="13"/>
      <c r="AD693" s="13"/>
      <c r="AE693" s="13"/>
      <c r="AT693" s="245" t="s">
        <v>319</v>
      </c>
      <c r="AU693" s="245" t="s">
        <v>85</v>
      </c>
      <c r="AV693" s="13" t="s">
        <v>85</v>
      </c>
      <c r="AW693" s="13" t="s">
        <v>37</v>
      </c>
      <c r="AX693" s="13" t="s">
        <v>76</v>
      </c>
      <c r="AY693" s="245" t="s">
        <v>308</v>
      </c>
    </row>
    <row r="694" s="15" customFormat="1">
      <c r="A694" s="15"/>
      <c r="B694" s="259"/>
      <c r="C694" s="260"/>
      <c r="D694" s="236" t="s">
        <v>319</v>
      </c>
      <c r="E694" s="261" t="s">
        <v>19</v>
      </c>
      <c r="F694" s="262" t="s">
        <v>448</v>
      </c>
      <c r="G694" s="260"/>
      <c r="H694" s="263">
        <v>62.448999999999998</v>
      </c>
      <c r="I694" s="264"/>
      <c r="J694" s="260"/>
      <c r="K694" s="260"/>
      <c r="L694" s="265"/>
      <c r="M694" s="266"/>
      <c r="N694" s="267"/>
      <c r="O694" s="267"/>
      <c r="P694" s="267"/>
      <c r="Q694" s="267"/>
      <c r="R694" s="267"/>
      <c r="S694" s="267"/>
      <c r="T694" s="268"/>
      <c r="U694" s="15"/>
      <c r="V694" s="15"/>
      <c r="W694" s="15"/>
      <c r="X694" s="15"/>
      <c r="Y694" s="15"/>
      <c r="Z694" s="15"/>
      <c r="AA694" s="15"/>
      <c r="AB694" s="15"/>
      <c r="AC694" s="15"/>
      <c r="AD694" s="15"/>
      <c r="AE694" s="15"/>
      <c r="AT694" s="269" t="s">
        <v>319</v>
      </c>
      <c r="AU694" s="269" t="s">
        <v>85</v>
      </c>
      <c r="AV694" s="15" t="s">
        <v>315</v>
      </c>
      <c r="AW694" s="15" t="s">
        <v>37</v>
      </c>
      <c r="AX694" s="15" t="s">
        <v>83</v>
      </c>
      <c r="AY694" s="269" t="s">
        <v>308</v>
      </c>
    </row>
    <row r="695" s="2" customFormat="1" ht="16.5" customHeight="1">
      <c r="A695" s="41"/>
      <c r="B695" s="42"/>
      <c r="C695" s="216" t="s">
        <v>1772</v>
      </c>
      <c r="D695" s="216" t="s">
        <v>310</v>
      </c>
      <c r="E695" s="217" t="s">
        <v>5370</v>
      </c>
      <c r="F695" s="218" t="s">
        <v>5371</v>
      </c>
      <c r="G695" s="219" t="s">
        <v>313</v>
      </c>
      <c r="H695" s="220">
        <v>107.64</v>
      </c>
      <c r="I695" s="221"/>
      <c r="J695" s="222">
        <f>ROUND(I695*H695,2)</f>
        <v>0</v>
      </c>
      <c r="K695" s="218" t="s">
        <v>19</v>
      </c>
      <c r="L695" s="47"/>
      <c r="M695" s="223" t="s">
        <v>19</v>
      </c>
      <c r="N695" s="224" t="s">
        <v>47</v>
      </c>
      <c r="O695" s="87"/>
      <c r="P695" s="225">
        <f>O695*H695</f>
        <v>0</v>
      </c>
      <c r="Q695" s="225">
        <v>0</v>
      </c>
      <c r="R695" s="225">
        <f>Q695*H695</f>
        <v>0</v>
      </c>
      <c r="S695" s="225">
        <v>0</v>
      </c>
      <c r="T695" s="226">
        <f>S695*H695</f>
        <v>0</v>
      </c>
      <c r="U695" s="41"/>
      <c r="V695" s="41"/>
      <c r="W695" s="41"/>
      <c r="X695" s="41"/>
      <c r="Y695" s="41"/>
      <c r="Z695" s="41"/>
      <c r="AA695" s="41"/>
      <c r="AB695" s="41"/>
      <c r="AC695" s="41"/>
      <c r="AD695" s="41"/>
      <c r="AE695" s="41"/>
      <c r="AR695" s="227" t="s">
        <v>391</v>
      </c>
      <c r="AT695" s="227" t="s">
        <v>310</v>
      </c>
      <c r="AU695" s="227" t="s">
        <v>85</v>
      </c>
      <c r="AY695" s="20" t="s">
        <v>308</v>
      </c>
      <c r="BE695" s="228">
        <f>IF(N695="základní",J695,0)</f>
        <v>0</v>
      </c>
      <c r="BF695" s="228">
        <f>IF(N695="snížená",J695,0)</f>
        <v>0</v>
      </c>
      <c r="BG695" s="228">
        <f>IF(N695="zákl. přenesená",J695,0)</f>
        <v>0</v>
      </c>
      <c r="BH695" s="228">
        <f>IF(N695="sníž. přenesená",J695,0)</f>
        <v>0</v>
      </c>
      <c r="BI695" s="228">
        <f>IF(N695="nulová",J695,0)</f>
        <v>0</v>
      </c>
      <c r="BJ695" s="20" t="s">
        <v>83</v>
      </c>
      <c r="BK695" s="228">
        <f>ROUND(I695*H695,2)</f>
        <v>0</v>
      </c>
      <c r="BL695" s="20" t="s">
        <v>391</v>
      </c>
      <c r="BM695" s="227" t="s">
        <v>3926</v>
      </c>
    </row>
    <row r="696" s="14" customFormat="1">
      <c r="A696" s="14"/>
      <c r="B696" s="249"/>
      <c r="C696" s="250"/>
      <c r="D696" s="236" t="s">
        <v>319</v>
      </c>
      <c r="E696" s="251" t="s">
        <v>19</v>
      </c>
      <c r="F696" s="252" t="s">
        <v>5162</v>
      </c>
      <c r="G696" s="250"/>
      <c r="H696" s="251" t="s">
        <v>19</v>
      </c>
      <c r="I696" s="253"/>
      <c r="J696" s="250"/>
      <c r="K696" s="250"/>
      <c r="L696" s="254"/>
      <c r="M696" s="255"/>
      <c r="N696" s="256"/>
      <c r="O696" s="256"/>
      <c r="P696" s="256"/>
      <c r="Q696" s="256"/>
      <c r="R696" s="256"/>
      <c r="S696" s="256"/>
      <c r="T696" s="257"/>
      <c r="U696" s="14"/>
      <c r="V696" s="14"/>
      <c r="W696" s="14"/>
      <c r="X696" s="14"/>
      <c r="Y696" s="14"/>
      <c r="Z696" s="14"/>
      <c r="AA696" s="14"/>
      <c r="AB696" s="14"/>
      <c r="AC696" s="14"/>
      <c r="AD696" s="14"/>
      <c r="AE696" s="14"/>
      <c r="AT696" s="258" t="s">
        <v>319</v>
      </c>
      <c r="AU696" s="258" t="s">
        <v>85</v>
      </c>
      <c r="AV696" s="14" t="s">
        <v>83</v>
      </c>
      <c r="AW696" s="14" t="s">
        <v>37</v>
      </c>
      <c r="AX696" s="14" t="s">
        <v>76</v>
      </c>
      <c r="AY696" s="258" t="s">
        <v>308</v>
      </c>
    </row>
    <row r="697" s="14" customFormat="1">
      <c r="A697" s="14"/>
      <c r="B697" s="249"/>
      <c r="C697" s="250"/>
      <c r="D697" s="236" t="s">
        <v>319</v>
      </c>
      <c r="E697" s="251" t="s">
        <v>19</v>
      </c>
      <c r="F697" s="252" t="s">
        <v>5372</v>
      </c>
      <c r="G697" s="250"/>
      <c r="H697" s="251" t="s">
        <v>19</v>
      </c>
      <c r="I697" s="253"/>
      <c r="J697" s="250"/>
      <c r="K697" s="250"/>
      <c r="L697" s="254"/>
      <c r="M697" s="255"/>
      <c r="N697" s="256"/>
      <c r="O697" s="256"/>
      <c r="P697" s="256"/>
      <c r="Q697" s="256"/>
      <c r="R697" s="256"/>
      <c r="S697" s="256"/>
      <c r="T697" s="257"/>
      <c r="U697" s="14"/>
      <c r="V697" s="14"/>
      <c r="W697" s="14"/>
      <c r="X697" s="14"/>
      <c r="Y697" s="14"/>
      <c r="Z697" s="14"/>
      <c r="AA697" s="14"/>
      <c r="AB697" s="14"/>
      <c r="AC697" s="14"/>
      <c r="AD697" s="14"/>
      <c r="AE697" s="14"/>
      <c r="AT697" s="258" t="s">
        <v>319</v>
      </c>
      <c r="AU697" s="258" t="s">
        <v>85</v>
      </c>
      <c r="AV697" s="14" t="s">
        <v>83</v>
      </c>
      <c r="AW697" s="14" t="s">
        <v>37</v>
      </c>
      <c r="AX697" s="14" t="s">
        <v>76</v>
      </c>
      <c r="AY697" s="258" t="s">
        <v>308</v>
      </c>
    </row>
    <row r="698" s="13" customFormat="1">
      <c r="A698" s="13"/>
      <c r="B698" s="234"/>
      <c r="C698" s="235"/>
      <c r="D698" s="236" t="s">
        <v>319</v>
      </c>
      <c r="E698" s="237" t="s">
        <v>19</v>
      </c>
      <c r="F698" s="238" t="s">
        <v>5373</v>
      </c>
      <c r="G698" s="235"/>
      <c r="H698" s="239">
        <v>107.64</v>
      </c>
      <c r="I698" s="240"/>
      <c r="J698" s="235"/>
      <c r="K698" s="235"/>
      <c r="L698" s="241"/>
      <c r="M698" s="242"/>
      <c r="N698" s="243"/>
      <c r="O698" s="243"/>
      <c r="P698" s="243"/>
      <c r="Q698" s="243"/>
      <c r="R698" s="243"/>
      <c r="S698" s="243"/>
      <c r="T698" s="244"/>
      <c r="U698" s="13"/>
      <c r="V698" s="13"/>
      <c r="W698" s="13"/>
      <c r="X698" s="13"/>
      <c r="Y698" s="13"/>
      <c r="Z698" s="13"/>
      <c r="AA698" s="13"/>
      <c r="AB698" s="13"/>
      <c r="AC698" s="13"/>
      <c r="AD698" s="13"/>
      <c r="AE698" s="13"/>
      <c r="AT698" s="245" t="s">
        <v>319</v>
      </c>
      <c r="AU698" s="245" t="s">
        <v>85</v>
      </c>
      <c r="AV698" s="13" t="s">
        <v>85</v>
      </c>
      <c r="AW698" s="13" t="s">
        <v>37</v>
      </c>
      <c r="AX698" s="13" t="s">
        <v>76</v>
      </c>
      <c r="AY698" s="245" t="s">
        <v>308</v>
      </c>
    </row>
    <row r="699" s="15" customFormat="1">
      <c r="A699" s="15"/>
      <c r="B699" s="259"/>
      <c r="C699" s="260"/>
      <c r="D699" s="236" t="s">
        <v>319</v>
      </c>
      <c r="E699" s="261" t="s">
        <v>19</v>
      </c>
      <c r="F699" s="262" t="s">
        <v>448</v>
      </c>
      <c r="G699" s="260"/>
      <c r="H699" s="263">
        <v>107.64</v>
      </c>
      <c r="I699" s="264"/>
      <c r="J699" s="260"/>
      <c r="K699" s="260"/>
      <c r="L699" s="265"/>
      <c r="M699" s="266"/>
      <c r="N699" s="267"/>
      <c r="O699" s="267"/>
      <c r="P699" s="267"/>
      <c r="Q699" s="267"/>
      <c r="R699" s="267"/>
      <c r="S699" s="267"/>
      <c r="T699" s="268"/>
      <c r="U699" s="15"/>
      <c r="V699" s="15"/>
      <c r="W699" s="15"/>
      <c r="X699" s="15"/>
      <c r="Y699" s="15"/>
      <c r="Z699" s="15"/>
      <c r="AA699" s="15"/>
      <c r="AB699" s="15"/>
      <c r="AC699" s="15"/>
      <c r="AD699" s="15"/>
      <c r="AE699" s="15"/>
      <c r="AT699" s="269" t="s">
        <v>319</v>
      </c>
      <c r="AU699" s="269" t="s">
        <v>85</v>
      </c>
      <c r="AV699" s="15" t="s">
        <v>315</v>
      </c>
      <c r="AW699" s="15" t="s">
        <v>37</v>
      </c>
      <c r="AX699" s="15" t="s">
        <v>83</v>
      </c>
      <c r="AY699" s="269" t="s">
        <v>308</v>
      </c>
    </row>
    <row r="700" s="2" customFormat="1" ht="16.5" customHeight="1">
      <c r="A700" s="41"/>
      <c r="B700" s="42"/>
      <c r="C700" s="216" t="s">
        <v>832</v>
      </c>
      <c r="D700" s="216" t="s">
        <v>310</v>
      </c>
      <c r="E700" s="217" t="s">
        <v>5374</v>
      </c>
      <c r="F700" s="218" t="s">
        <v>5375</v>
      </c>
      <c r="G700" s="219" t="s">
        <v>313</v>
      </c>
      <c r="H700" s="220">
        <v>365.97000000000003</v>
      </c>
      <c r="I700" s="221"/>
      <c r="J700" s="222">
        <f>ROUND(I700*H700,2)</f>
        <v>0</v>
      </c>
      <c r="K700" s="218" t="s">
        <v>19</v>
      </c>
      <c r="L700" s="47"/>
      <c r="M700" s="223" t="s">
        <v>19</v>
      </c>
      <c r="N700" s="224" t="s">
        <v>47</v>
      </c>
      <c r="O700" s="87"/>
      <c r="P700" s="225">
        <f>O700*H700</f>
        <v>0</v>
      </c>
      <c r="Q700" s="225">
        <v>0</v>
      </c>
      <c r="R700" s="225">
        <f>Q700*H700</f>
        <v>0</v>
      </c>
      <c r="S700" s="225">
        <v>0</v>
      </c>
      <c r="T700" s="226">
        <f>S700*H700</f>
        <v>0</v>
      </c>
      <c r="U700" s="41"/>
      <c r="V700" s="41"/>
      <c r="W700" s="41"/>
      <c r="X700" s="41"/>
      <c r="Y700" s="41"/>
      <c r="Z700" s="41"/>
      <c r="AA700" s="41"/>
      <c r="AB700" s="41"/>
      <c r="AC700" s="41"/>
      <c r="AD700" s="41"/>
      <c r="AE700" s="41"/>
      <c r="AR700" s="227" t="s">
        <v>391</v>
      </c>
      <c r="AT700" s="227" t="s">
        <v>310</v>
      </c>
      <c r="AU700" s="227" t="s">
        <v>85</v>
      </c>
      <c r="AY700" s="20" t="s">
        <v>308</v>
      </c>
      <c r="BE700" s="228">
        <f>IF(N700="základní",J700,0)</f>
        <v>0</v>
      </c>
      <c r="BF700" s="228">
        <f>IF(N700="snížená",J700,0)</f>
        <v>0</v>
      </c>
      <c r="BG700" s="228">
        <f>IF(N700="zákl. přenesená",J700,0)</f>
        <v>0</v>
      </c>
      <c r="BH700" s="228">
        <f>IF(N700="sníž. přenesená",J700,0)</f>
        <v>0</v>
      </c>
      <c r="BI700" s="228">
        <f>IF(N700="nulová",J700,0)</f>
        <v>0</v>
      </c>
      <c r="BJ700" s="20" t="s">
        <v>83</v>
      </c>
      <c r="BK700" s="228">
        <f>ROUND(I700*H700,2)</f>
        <v>0</v>
      </c>
      <c r="BL700" s="20" t="s">
        <v>391</v>
      </c>
      <c r="BM700" s="227" t="s">
        <v>3933</v>
      </c>
    </row>
    <row r="701" s="14" customFormat="1">
      <c r="A701" s="14"/>
      <c r="B701" s="249"/>
      <c r="C701" s="250"/>
      <c r="D701" s="236" t="s">
        <v>319</v>
      </c>
      <c r="E701" s="251" t="s">
        <v>19</v>
      </c>
      <c r="F701" s="252" t="s">
        <v>5162</v>
      </c>
      <c r="G701" s="250"/>
      <c r="H701" s="251" t="s">
        <v>19</v>
      </c>
      <c r="I701" s="253"/>
      <c r="J701" s="250"/>
      <c r="K701" s="250"/>
      <c r="L701" s="254"/>
      <c r="M701" s="255"/>
      <c r="N701" s="256"/>
      <c r="O701" s="256"/>
      <c r="P701" s="256"/>
      <c r="Q701" s="256"/>
      <c r="R701" s="256"/>
      <c r="S701" s="256"/>
      <c r="T701" s="257"/>
      <c r="U701" s="14"/>
      <c r="V701" s="14"/>
      <c r="W701" s="14"/>
      <c r="X701" s="14"/>
      <c r="Y701" s="14"/>
      <c r="Z701" s="14"/>
      <c r="AA701" s="14"/>
      <c r="AB701" s="14"/>
      <c r="AC701" s="14"/>
      <c r="AD701" s="14"/>
      <c r="AE701" s="14"/>
      <c r="AT701" s="258" t="s">
        <v>319</v>
      </c>
      <c r="AU701" s="258" t="s">
        <v>85</v>
      </c>
      <c r="AV701" s="14" t="s">
        <v>83</v>
      </c>
      <c r="AW701" s="14" t="s">
        <v>37</v>
      </c>
      <c r="AX701" s="14" t="s">
        <v>76</v>
      </c>
      <c r="AY701" s="258" t="s">
        <v>308</v>
      </c>
    </row>
    <row r="702" s="14" customFormat="1">
      <c r="A702" s="14"/>
      <c r="B702" s="249"/>
      <c r="C702" s="250"/>
      <c r="D702" s="236" t="s">
        <v>319</v>
      </c>
      <c r="E702" s="251" t="s">
        <v>19</v>
      </c>
      <c r="F702" s="252" t="s">
        <v>5376</v>
      </c>
      <c r="G702" s="250"/>
      <c r="H702" s="251" t="s">
        <v>19</v>
      </c>
      <c r="I702" s="253"/>
      <c r="J702" s="250"/>
      <c r="K702" s="250"/>
      <c r="L702" s="254"/>
      <c r="M702" s="255"/>
      <c r="N702" s="256"/>
      <c r="O702" s="256"/>
      <c r="P702" s="256"/>
      <c r="Q702" s="256"/>
      <c r="R702" s="256"/>
      <c r="S702" s="256"/>
      <c r="T702" s="257"/>
      <c r="U702" s="14"/>
      <c r="V702" s="14"/>
      <c r="W702" s="14"/>
      <c r="X702" s="14"/>
      <c r="Y702" s="14"/>
      <c r="Z702" s="14"/>
      <c r="AA702" s="14"/>
      <c r="AB702" s="14"/>
      <c r="AC702" s="14"/>
      <c r="AD702" s="14"/>
      <c r="AE702" s="14"/>
      <c r="AT702" s="258" t="s">
        <v>319</v>
      </c>
      <c r="AU702" s="258" t="s">
        <v>85</v>
      </c>
      <c r="AV702" s="14" t="s">
        <v>83</v>
      </c>
      <c r="AW702" s="14" t="s">
        <v>37</v>
      </c>
      <c r="AX702" s="14" t="s">
        <v>76</v>
      </c>
      <c r="AY702" s="258" t="s">
        <v>308</v>
      </c>
    </row>
    <row r="703" s="13" customFormat="1">
      <c r="A703" s="13"/>
      <c r="B703" s="234"/>
      <c r="C703" s="235"/>
      <c r="D703" s="236" t="s">
        <v>319</v>
      </c>
      <c r="E703" s="237" t="s">
        <v>19</v>
      </c>
      <c r="F703" s="238" t="s">
        <v>5377</v>
      </c>
      <c r="G703" s="235"/>
      <c r="H703" s="239">
        <v>313.709</v>
      </c>
      <c r="I703" s="240"/>
      <c r="J703" s="235"/>
      <c r="K703" s="235"/>
      <c r="L703" s="241"/>
      <c r="M703" s="242"/>
      <c r="N703" s="243"/>
      <c r="O703" s="243"/>
      <c r="P703" s="243"/>
      <c r="Q703" s="243"/>
      <c r="R703" s="243"/>
      <c r="S703" s="243"/>
      <c r="T703" s="244"/>
      <c r="U703" s="13"/>
      <c r="V703" s="13"/>
      <c r="W703" s="13"/>
      <c r="X703" s="13"/>
      <c r="Y703" s="13"/>
      <c r="Z703" s="13"/>
      <c r="AA703" s="13"/>
      <c r="AB703" s="13"/>
      <c r="AC703" s="13"/>
      <c r="AD703" s="13"/>
      <c r="AE703" s="13"/>
      <c r="AT703" s="245" t="s">
        <v>319</v>
      </c>
      <c r="AU703" s="245" t="s">
        <v>85</v>
      </c>
      <c r="AV703" s="13" t="s">
        <v>85</v>
      </c>
      <c r="AW703" s="13" t="s">
        <v>37</v>
      </c>
      <c r="AX703" s="13" t="s">
        <v>76</v>
      </c>
      <c r="AY703" s="245" t="s">
        <v>308</v>
      </c>
    </row>
    <row r="704" s="13" customFormat="1">
      <c r="A704" s="13"/>
      <c r="B704" s="234"/>
      <c r="C704" s="235"/>
      <c r="D704" s="236" t="s">
        <v>319</v>
      </c>
      <c r="E704" s="237" t="s">
        <v>19</v>
      </c>
      <c r="F704" s="238" t="s">
        <v>5378</v>
      </c>
      <c r="G704" s="235"/>
      <c r="H704" s="239">
        <v>133.481</v>
      </c>
      <c r="I704" s="240"/>
      <c r="J704" s="235"/>
      <c r="K704" s="235"/>
      <c r="L704" s="241"/>
      <c r="M704" s="242"/>
      <c r="N704" s="243"/>
      <c r="O704" s="243"/>
      <c r="P704" s="243"/>
      <c r="Q704" s="243"/>
      <c r="R704" s="243"/>
      <c r="S704" s="243"/>
      <c r="T704" s="244"/>
      <c r="U704" s="13"/>
      <c r="V704" s="13"/>
      <c r="W704" s="13"/>
      <c r="X704" s="13"/>
      <c r="Y704" s="13"/>
      <c r="Z704" s="13"/>
      <c r="AA704" s="13"/>
      <c r="AB704" s="13"/>
      <c r="AC704" s="13"/>
      <c r="AD704" s="13"/>
      <c r="AE704" s="13"/>
      <c r="AT704" s="245" t="s">
        <v>319</v>
      </c>
      <c r="AU704" s="245" t="s">
        <v>85</v>
      </c>
      <c r="AV704" s="13" t="s">
        <v>85</v>
      </c>
      <c r="AW704" s="13" t="s">
        <v>37</v>
      </c>
      <c r="AX704" s="13" t="s">
        <v>76</v>
      </c>
      <c r="AY704" s="245" t="s">
        <v>308</v>
      </c>
    </row>
    <row r="705" s="13" customFormat="1">
      <c r="A705" s="13"/>
      <c r="B705" s="234"/>
      <c r="C705" s="235"/>
      <c r="D705" s="236" t="s">
        <v>319</v>
      </c>
      <c r="E705" s="237" t="s">
        <v>19</v>
      </c>
      <c r="F705" s="238" t="s">
        <v>5379</v>
      </c>
      <c r="G705" s="235"/>
      <c r="H705" s="239">
        <v>-5.6200000000000001</v>
      </c>
      <c r="I705" s="240"/>
      <c r="J705" s="235"/>
      <c r="K705" s="235"/>
      <c r="L705" s="241"/>
      <c r="M705" s="242"/>
      <c r="N705" s="243"/>
      <c r="O705" s="243"/>
      <c r="P705" s="243"/>
      <c r="Q705" s="243"/>
      <c r="R705" s="243"/>
      <c r="S705" s="243"/>
      <c r="T705" s="244"/>
      <c r="U705" s="13"/>
      <c r="V705" s="13"/>
      <c r="W705" s="13"/>
      <c r="X705" s="13"/>
      <c r="Y705" s="13"/>
      <c r="Z705" s="13"/>
      <c r="AA705" s="13"/>
      <c r="AB705" s="13"/>
      <c r="AC705" s="13"/>
      <c r="AD705" s="13"/>
      <c r="AE705" s="13"/>
      <c r="AT705" s="245" t="s">
        <v>319</v>
      </c>
      <c r="AU705" s="245" t="s">
        <v>85</v>
      </c>
      <c r="AV705" s="13" t="s">
        <v>85</v>
      </c>
      <c r="AW705" s="13" t="s">
        <v>37</v>
      </c>
      <c r="AX705" s="13" t="s">
        <v>76</v>
      </c>
      <c r="AY705" s="245" t="s">
        <v>308</v>
      </c>
    </row>
    <row r="706" s="13" customFormat="1">
      <c r="A706" s="13"/>
      <c r="B706" s="234"/>
      <c r="C706" s="235"/>
      <c r="D706" s="236" t="s">
        <v>319</v>
      </c>
      <c r="E706" s="237" t="s">
        <v>19</v>
      </c>
      <c r="F706" s="238" t="s">
        <v>5380</v>
      </c>
      <c r="G706" s="235"/>
      <c r="H706" s="239">
        <v>-75.599999999999994</v>
      </c>
      <c r="I706" s="240"/>
      <c r="J706" s="235"/>
      <c r="K706" s="235"/>
      <c r="L706" s="241"/>
      <c r="M706" s="242"/>
      <c r="N706" s="243"/>
      <c r="O706" s="243"/>
      <c r="P706" s="243"/>
      <c r="Q706" s="243"/>
      <c r="R706" s="243"/>
      <c r="S706" s="243"/>
      <c r="T706" s="244"/>
      <c r="U706" s="13"/>
      <c r="V706" s="13"/>
      <c r="W706" s="13"/>
      <c r="X706" s="13"/>
      <c r="Y706" s="13"/>
      <c r="Z706" s="13"/>
      <c r="AA706" s="13"/>
      <c r="AB706" s="13"/>
      <c r="AC706" s="13"/>
      <c r="AD706" s="13"/>
      <c r="AE706" s="13"/>
      <c r="AT706" s="245" t="s">
        <v>319</v>
      </c>
      <c r="AU706" s="245" t="s">
        <v>85</v>
      </c>
      <c r="AV706" s="13" t="s">
        <v>85</v>
      </c>
      <c r="AW706" s="13" t="s">
        <v>37</v>
      </c>
      <c r="AX706" s="13" t="s">
        <v>76</v>
      </c>
      <c r="AY706" s="245" t="s">
        <v>308</v>
      </c>
    </row>
    <row r="707" s="15" customFormat="1">
      <c r="A707" s="15"/>
      <c r="B707" s="259"/>
      <c r="C707" s="260"/>
      <c r="D707" s="236" t="s">
        <v>319</v>
      </c>
      <c r="E707" s="261" t="s">
        <v>19</v>
      </c>
      <c r="F707" s="262" t="s">
        <v>448</v>
      </c>
      <c r="G707" s="260"/>
      <c r="H707" s="263">
        <v>365.97000000000003</v>
      </c>
      <c r="I707" s="264"/>
      <c r="J707" s="260"/>
      <c r="K707" s="260"/>
      <c r="L707" s="265"/>
      <c r="M707" s="266"/>
      <c r="N707" s="267"/>
      <c r="O707" s="267"/>
      <c r="P707" s="267"/>
      <c r="Q707" s="267"/>
      <c r="R707" s="267"/>
      <c r="S707" s="267"/>
      <c r="T707" s="268"/>
      <c r="U707" s="15"/>
      <c r="V707" s="15"/>
      <c r="W707" s="15"/>
      <c r="X707" s="15"/>
      <c r="Y707" s="15"/>
      <c r="Z707" s="15"/>
      <c r="AA707" s="15"/>
      <c r="AB707" s="15"/>
      <c r="AC707" s="15"/>
      <c r="AD707" s="15"/>
      <c r="AE707" s="15"/>
      <c r="AT707" s="269" t="s">
        <v>319</v>
      </c>
      <c r="AU707" s="269" t="s">
        <v>85</v>
      </c>
      <c r="AV707" s="15" t="s">
        <v>315</v>
      </c>
      <c r="AW707" s="15" t="s">
        <v>37</v>
      </c>
      <c r="AX707" s="15" t="s">
        <v>83</v>
      </c>
      <c r="AY707" s="269" t="s">
        <v>308</v>
      </c>
    </row>
    <row r="708" s="2" customFormat="1" ht="16.5" customHeight="1">
      <c r="A708" s="41"/>
      <c r="B708" s="42"/>
      <c r="C708" s="216" t="s">
        <v>1790</v>
      </c>
      <c r="D708" s="216" t="s">
        <v>310</v>
      </c>
      <c r="E708" s="217" t="s">
        <v>5381</v>
      </c>
      <c r="F708" s="218" t="s">
        <v>5382</v>
      </c>
      <c r="G708" s="219" t="s">
        <v>313</v>
      </c>
      <c r="H708" s="220">
        <v>60.197000000000003</v>
      </c>
      <c r="I708" s="221"/>
      <c r="J708" s="222">
        <f>ROUND(I708*H708,2)</f>
        <v>0</v>
      </c>
      <c r="K708" s="218" t="s">
        <v>19</v>
      </c>
      <c r="L708" s="47"/>
      <c r="M708" s="223" t="s">
        <v>19</v>
      </c>
      <c r="N708" s="224" t="s">
        <v>47</v>
      </c>
      <c r="O708" s="87"/>
      <c r="P708" s="225">
        <f>O708*H708</f>
        <v>0</v>
      </c>
      <c r="Q708" s="225">
        <v>0</v>
      </c>
      <c r="R708" s="225">
        <f>Q708*H708</f>
        <v>0</v>
      </c>
      <c r="S708" s="225">
        <v>0</v>
      </c>
      <c r="T708" s="226">
        <f>S708*H708</f>
        <v>0</v>
      </c>
      <c r="U708" s="41"/>
      <c r="V708" s="41"/>
      <c r="W708" s="41"/>
      <c r="X708" s="41"/>
      <c r="Y708" s="41"/>
      <c r="Z708" s="41"/>
      <c r="AA708" s="41"/>
      <c r="AB708" s="41"/>
      <c r="AC708" s="41"/>
      <c r="AD708" s="41"/>
      <c r="AE708" s="41"/>
      <c r="AR708" s="227" t="s">
        <v>391</v>
      </c>
      <c r="AT708" s="227" t="s">
        <v>310</v>
      </c>
      <c r="AU708" s="227" t="s">
        <v>85</v>
      </c>
      <c r="AY708" s="20" t="s">
        <v>308</v>
      </c>
      <c r="BE708" s="228">
        <f>IF(N708="základní",J708,0)</f>
        <v>0</v>
      </c>
      <c r="BF708" s="228">
        <f>IF(N708="snížená",J708,0)</f>
        <v>0</v>
      </c>
      <c r="BG708" s="228">
        <f>IF(N708="zákl. přenesená",J708,0)</f>
        <v>0</v>
      </c>
      <c r="BH708" s="228">
        <f>IF(N708="sníž. přenesená",J708,0)</f>
        <v>0</v>
      </c>
      <c r="BI708" s="228">
        <f>IF(N708="nulová",J708,0)</f>
        <v>0</v>
      </c>
      <c r="BJ708" s="20" t="s">
        <v>83</v>
      </c>
      <c r="BK708" s="228">
        <f>ROUND(I708*H708,2)</f>
        <v>0</v>
      </c>
      <c r="BL708" s="20" t="s">
        <v>391</v>
      </c>
      <c r="BM708" s="227" t="s">
        <v>3943</v>
      </c>
    </row>
    <row r="709" s="14" customFormat="1">
      <c r="A709" s="14"/>
      <c r="B709" s="249"/>
      <c r="C709" s="250"/>
      <c r="D709" s="236" t="s">
        <v>319</v>
      </c>
      <c r="E709" s="251" t="s">
        <v>19</v>
      </c>
      <c r="F709" s="252" t="s">
        <v>5162</v>
      </c>
      <c r="G709" s="250"/>
      <c r="H709" s="251" t="s">
        <v>19</v>
      </c>
      <c r="I709" s="253"/>
      <c r="J709" s="250"/>
      <c r="K709" s="250"/>
      <c r="L709" s="254"/>
      <c r="M709" s="255"/>
      <c r="N709" s="256"/>
      <c r="O709" s="256"/>
      <c r="P709" s="256"/>
      <c r="Q709" s="256"/>
      <c r="R709" s="256"/>
      <c r="S709" s="256"/>
      <c r="T709" s="257"/>
      <c r="U709" s="14"/>
      <c r="V709" s="14"/>
      <c r="W709" s="14"/>
      <c r="X709" s="14"/>
      <c r="Y709" s="14"/>
      <c r="Z709" s="14"/>
      <c r="AA709" s="14"/>
      <c r="AB709" s="14"/>
      <c r="AC709" s="14"/>
      <c r="AD709" s="14"/>
      <c r="AE709" s="14"/>
      <c r="AT709" s="258" t="s">
        <v>319</v>
      </c>
      <c r="AU709" s="258" t="s">
        <v>85</v>
      </c>
      <c r="AV709" s="14" t="s">
        <v>83</v>
      </c>
      <c r="AW709" s="14" t="s">
        <v>37</v>
      </c>
      <c r="AX709" s="14" t="s">
        <v>76</v>
      </c>
      <c r="AY709" s="258" t="s">
        <v>308</v>
      </c>
    </row>
    <row r="710" s="14" customFormat="1">
      <c r="A710" s="14"/>
      <c r="B710" s="249"/>
      <c r="C710" s="250"/>
      <c r="D710" s="236" t="s">
        <v>319</v>
      </c>
      <c r="E710" s="251" t="s">
        <v>19</v>
      </c>
      <c r="F710" s="252" t="s">
        <v>5383</v>
      </c>
      <c r="G710" s="250"/>
      <c r="H710" s="251" t="s">
        <v>19</v>
      </c>
      <c r="I710" s="253"/>
      <c r="J710" s="250"/>
      <c r="K710" s="250"/>
      <c r="L710" s="254"/>
      <c r="M710" s="255"/>
      <c r="N710" s="256"/>
      <c r="O710" s="256"/>
      <c r="P710" s="256"/>
      <c r="Q710" s="256"/>
      <c r="R710" s="256"/>
      <c r="S710" s="256"/>
      <c r="T710" s="257"/>
      <c r="U710" s="14"/>
      <c r="V710" s="14"/>
      <c r="W710" s="14"/>
      <c r="X710" s="14"/>
      <c r="Y710" s="14"/>
      <c r="Z710" s="14"/>
      <c r="AA710" s="14"/>
      <c r="AB710" s="14"/>
      <c r="AC710" s="14"/>
      <c r="AD710" s="14"/>
      <c r="AE710" s="14"/>
      <c r="AT710" s="258" t="s">
        <v>319</v>
      </c>
      <c r="AU710" s="258" t="s">
        <v>85</v>
      </c>
      <c r="AV710" s="14" t="s">
        <v>83</v>
      </c>
      <c r="AW710" s="14" t="s">
        <v>37</v>
      </c>
      <c r="AX710" s="14" t="s">
        <v>76</v>
      </c>
      <c r="AY710" s="258" t="s">
        <v>308</v>
      </c>
    </row>
    <row r="711" s="13" customFormat="1">
      <c r="A711" s="13"/>
      <c r="B711" s="234"/>
      <c r="C711" s="235"/>
      <c r="D711" s="236" t="s">
        <v>319</v>
      </c>
      <c r="E711" s="237" t="s">
        <v>19</v>
      </c>
      <c r="F711" s="238" t="s">
        <v>5384</v>
      </c>
      <c r="G711" s="235"/>
      <c r="H711" s="239">
        <v>5.6699999999999999</v>
      </c>
      <c r="I711" s="240"/>
      <c r="J711" s="235"/>
      <c r="K711" s="235"/>
      <c r="L711" s="241"/>
      <c r="M711" s="242"/>
      <c r="N711" s="243"/>
      <c r="O711" s="243"/>
      <c r="P711" s="243"/>
      <c r="Q711" s="243"/>
      <c r="R711" s="243"/>
      <c r="S711" s="243"/>
      <c r="T711" s="244"/>
      <c r="U711" s="13"/>
      <c r="V711" s="13"/>
      <c r="W711" s="13"/>
      <c r="X711" s="13"/>
      <c r="Y711" s="13"/>
      <c r="Z711" s="13"/>
      <c r="AA711" s="13"/>
      <c r="AB711" s="13"/>
      <c r="AC711" s="13"/>
      <c r="AD711" s="13"/>
      <c r="AE711" s="13"/>
      <c r="AT711" s="245" t="s">
        <v>319</v>
      </c>
      <c r="AU711" s="245" t="s">
        <v>85</v>
      </c>
      <c r="AV711" s="13" t="s">
        <v>85</v>
      </c>
      <c r="AW711" s="13" t="s">
        <v>37</v>
      </c>
      <c r="AX711" s="13" t="s">
        <v>76</v>
      </c>
      <c r="AY711" s="245" t="s">
        <v>308</v>
      </c>
    </row>
    <row r="712" s="14" customFormat="1">
      <c r="A712" s="14"/>
      <c r="B712" s="249"/>
      <c r="C712" s="250"/>
      <c r="D712" s="236" t="s">
        <v>319</v>
      </c>
      <c r="E712" s="251" t="s">
        <v>19</v>
      </c>
      <c r="F712" s="252" t="s">
        <v>5385</v>
      </c>
      <c r="G712" s="250"/>
      <c r="H712" s="251" t="s">
        <v>19</v>
      </c>
      <c r="I712" s="253"/>
      <c r="J712" s="250"/>
      <c r="K712" s="250"/>
      <c r="L712" s="254"/>
      <c r="M712" s="255"/>
      <c r="N712" s="256"/>
      <c r="O712" s="256"/>
      <c r="P712" s="256"/>
      <c r="Q712" s="256"/>
      <c r="R712" s="256"/>
      <c r="S712" s="256"/>
      <c r="T712" s="257"/>
      <c r="U712" s="14"/>
      <c r="V712" s="14"/>
      <c r="W712" s="14"/>
      <c r="X712" s="14"/>
      <c r="Y712" s="14"/>
      <c r="Z712" s="14"/>
      <c r="AA712" s="14"/>
      <c r="AB712" s="14"/>
      <c r="AC712" s="14"/>
      <c r="AD712" s="14"/>
      <c r="AE712" s="14"/>
      <c r="AT712" s="258" t="s">
        <v>319</v>
      </c>
      <c r="AU712" s="258" t="s">
        <v>85</v>
      </c>
      <c r="AV712" s="14" t="s">
        <v>83</v>
      </c>
      <c r="AW712" s="14" t="s">
        <v>37</v>
      </c>
      <c r="AX712" s="14" t="s">
        <v>76</v>
      </c>
      <c r="AY712" s="258" t="s">
        <v>308</v>
      </c>
    </row>
    <row r="713" s="13" customFormat="1">
      <c r="A713" s="13"/>
      <c r="B713" s="234"/>
      <c r="C713" s="235"/>
      <c r="D713" s="236" t="s">
        <v>319</v>
      </c>
      <c r="E713" s="237" t="s">
        <v>19</v>
      </c>
      <c r="F713" s="238" t="s">
        <v>5386</v>
      </c>
      <c r="G713" s="235"/>
      <c r="H713" s="239">
        <v>25.672999999999998</v>
      </c>
      <c r="I713" s="240"/>
      <c r="J713" s="235"/>
      <c r="K713" s="235"/>
      <c r="L713" s="241"/>
      <c r="M713" s="242"/>
      <c r="N713" s="243"/>
      <c r="O713" s="243"/>
      <c r="P713" s="243"/>
      <c r="Q713" s="243"/>
      <c r="R713" s="243"/>
      <c r="S713" s="243"/>
      <c r="T713" s="244"/>
      <c r="U713" s="13"/>
      <c r="V713" s="13"/>
      <c r="W713" s="13"/>
      <c r="X713" s="13"/>
      <c r="Y713" s="13"/>
      <c r="Z713" s="13"/>
      <c r="AA713" s="13"/>
      <c r="AB713" s="13"/>
      <c r="AC713" s="13"/>
      <c r="AD713" s="13"/>
      <c r="AE713" s="13"/>
      <c r="AT713" s="245" t="s">
        <v>319</v>
      </c>
      <c r="AU713" s="245" t="s">
        <v>85</v>
      </c>
      <c r="AV713" s="13" t="s">
        <v>85</v>
      </c>
      <c r="AW713" s="13" t="s">
        <v>37</v>
      </c>
      <c r="AX713" s="13" t="s">
        <v>76</v>
      </c>
      <c r="AY713" s="245" t="s">
        <v>308</v>
      </c>
    </row>
    <row r="714" s="14" customFormat="1">
      <c r="A714" s="14"/>
      <c r="B714" s="249"/>
      <c r="C714" s="250"/>
      <c r="D714" s="236" t="s">
        <v>319</v>
      </c>
      <c r="E714" s="251" t="s">
        <v>19</v>
      </c>
      <c r="F714" s="252" t="s">
        <v>5387</v>
      </c>
      <c r="G714" s="250"/>
      <c r="H714" s="251" t="s">
        <v>19</v>
      </c>
      <c r="I714" s="253"/>
      <c r="J714" s="250"/>
      <c r="K714" s="250"/>
      <c r="L714" s="254"/>
      <c r="M714" s="255"/>
      <c r="N714" s="256"/>
      <c r="O714" s="256"/>
      <c r="P714" s="256"/>
      <c r="Q714" s="256"/>
      <c r="R714" s="256"/>
      <c r="S714" s="256"/>
      <c r="T714" s="257"/>
      <c r="U714" s="14"/>
      <c r="V714" s="14"/>
      <c r="W714" s="14"/>
      <c r="X714" s="14"/>
      <c r="Y714" s="14"/>
      <c r="Z714" s="14"/>
      <c r="AA714" s="14"/>
      <c r="AB714" s="14"/>
      <c r="AC714" s="14"/>
      <c r="AD714" s="14"/>
      <c r="AE714" s="14"/>
      <c r="AT714" s="258" t="s">
        <v>319</v>
      </c>
      <c r="AU714" s="258" t="s">
        <v>85</v>
      </c>
      <c r="AV714" s="14" t="s">
        <v>83</v>
      </c>
      <c r="AW714" s="14" t="s">
        <v>37</v>
      </c>
      <c r="AX714" s="14" t="s">
        <v>76</v>
      </c>
      <c r="AY714" s="258" t="s">
        <v>308</v>
      </c>
    </row>
    <row r="715" s="13" customFormat="1">
      <c r="A715" s="13"/>
      <c r="B715" s="234"/>
      <c r="C715" s="235"/>
      <c r="D715" s="236" t="s">
        <v>319</v>
      </c>
      <c r="E715" s="237" t="s">
        <v>19</v>
      </c>
      <c r="F715" s="238" t="s">
        <v>5388</v>
      </c>
      <c r="G715" s="235"/>
      <c r="H715" s="239">
        <v>28.853999999999999</v>
      </c>
      <c r="I715" s="240"/>
      <c r="J715" s="235"/>
      <c r="K715" s="235"/>
      <c r="L715" s="241"/>
      <c r="M715" s="242"/>
      <c r="N715" s="243"/>
      <c r="O715" s="243"/>
      <c r="P715" s="243"/>
      <c r="Q715" s="243"/>
      <c r="R715" s="243"/>
      <c r="S715" s="243"/>
      <c r="T715" s="244"/>
      <c r="U715" s="13"/>
      <c r="V715" s="13"/>
      <c r="W715" s="13"/>
      <c r="X715" s="13"/>
      <c r="Y715" s="13"/>
      <c r="Z715" s="13"/>
      <c r="AA715" s="13"/>
      <c r="AB715" s="13"/>
      <c r="AC715" s="13"/>
      <c r="AD715" s="13"/>
      <c r="AE715" s="13"/>
      <c r="AT715" s="245" t="s">
        <v>319</v>
      </c>
      <c r="AU715" s="245" t="s">
        <v>85</v>
      </c>
      <c r="AV715" s="13" t="s">
        <v>85</v>
      </c>
      <c r="AW715" s="13" t="s">
        <v>37</v>
      </c>
      <c r="AX715" s="13" t="s">
        <v>76</v>
      </c>
      <c r="AY715" s="245" t="s">
        <v>308</v>
      </c>
    </row>
    <row r="716" s="15" customFormat="1">
      <c r="A716" s="15"/>
      <c r="B716" s="259"/>
      <c r="C716" s="260"/>
      <c r="D716" s="236" t="s">
        <v>319</v>
      </c>
      <c r="E716" s="261" t="s">
        <v>19</v>
      </c>
      <c r="F716" s="262" t="s">
        <v>448</v>
      </c>
      <c r="G716" s="260"/>
      <c r="H716" s="263">
        <v>60.196999999999996</v>
      </c>
      <c r="I716" s="264"/>
      <c r="J716" s="260"/>
      <c r="K716" s="260"/>
      <c r="L716" s="265"/>
      <c r="M716" s="266"/>
      <c r="N716" s="267"/>
      <c r="O716" s="267"/>
      <c r="P716" s="267"/>
      <c r="Q716" s="267"/>
      <c r="R716" s="267"/>
      <c r="S716" s="267"/>
      <c r="T716" s="268"/>
      <c r="U716" s="15"/>
      <c r="V716" s="15"/>
      <c r="W716" s="15"/>
      <c r="X716" s="15"/>
      <c r="Y716" s="15"/>
      <c r="Z716" s="15"/>
      <c r="AA716" s="15"/>
      <c r="AB716" s="15"/>
      <c r="AC716" s="15"/>
      <c r="AD716" s="15"/>
      <c r="AE716" s="15"/>
      <c r="AT716" s="269" t="s">
        <v>319</v>
      </c>
      <c r="AU716" s="269" t="s">
        <v>85</v>
      </c>
      <c r="AV716" s="15" t="s">
        <v>315</v>
      </c>
      <c r="AW716" s="15" t="s">
        <v>37</v>
      </c>
      <c r="AX716" s="15" t="s">
        <v>83</v>
      </c>
      <c r="AY716" s="269" t="s">
        <v>308</v>
      </c>
    </row>
    <row r="717" s="2" customFormat="1" ht="16.5" customHeight="1">
      <c r="A717" s="41"/>
      <c r="B717" s="42"/>
      <c r="C717" s="216" t="s">
        <v>839</v>
      </c>
      <c r="D717" s="216" t="s">
        <v>310</v>
      </c>
      <c r="E717" s="217" t="s">
        <v>5389</v>
      </c>
      <c r="F717" s="218" t="s">
        <v>5390</v>
      </c>
      <c r="G717" s="219" t="s">
        <v>313</v>
      </c>
      <c r="H717" s="220">
        <v>69.140000000000001</v>
      </c>
      <c r="I717" s="221"/>
      <c r="J717" s="222">
        <f>ROUND(I717*H717,2)</f>
        <v>0</v>
      </c>
      <c r="K717" s="218" t="s">
        <v>314</v>
      </c>
      <c r="L717" s="47"/>
      <c r="M717" s="223" t="s">
        <v>19</v>
      </c>
      <c r="N717" s="224" t="s">
        <v>47</v>
      </c>
      <c r="O717" s="87"/>
      <c r="P717" s="225">
        <f>O717*H717</f>
        <v>0</v>
      </c>
      <c r="Q717" s="225">
        <v>0</v>
      </c>
      <c r="R717" s="225">
        <f>Q717*H717</f>
        <v>0</v>
      </c>
      <c r="S717" s="225">
        <v>0</v>
      </c>
      <c r="T717" s="226">
        <f>S717*H717</f>
        <v>0</v>
      </c>
      <c r="U717" s="41"/>
      <c r="V717" s="41"/>
      <c r="W717" s="41"/>
      <c r="X717" s="41"/>
      <c r="Y717" s="41"/>
      <c r="Z717" s="41"/>
      <c r="AA717" s="41"/>
      <c r="AB717" s="41"/>
      <c r="AC717" s="41"/>
      <c r="AD717" s="41"/>
      <c r="AE717" s="41"/>
      <c r="AR717" s="227" t="s">
        <v>391</v>
      </c>
      <c r="AT717" s="227" t="s">
        <v>310</v>
      </c>
      <c r="AU717" s="227" t="s">
        <v>85</v>
      </c>
      <c r="AY717" s="20" t="s">
        <v>308</v>
      </c>
      <c r="BE717" s="228">
        <f>IF(N717="základní",J717,0)</f>
        <v>0</v>
      </c>
      <c r="BF717" s="228">
        <f>IF(N717="snížená",J717,0)</f>
        <v>0</v>
      </c>
      <c r="BG717" s="228">
        <f>IF(N717="zákl. přenesená",J717,0)</f>
        <v>0</v>
      </c>
      <c r="BH717" s="228">
        <f>IF(N717="sníž. přenesená",J717,0)</f>
        <v>0</v>
      </c>
      <c r="BI717" s="228">
        <f>IF(N717="nulová",J717,0)</f>
        <v>0</v>
      </c>
      <c r="BJ717" s="20" t="s">
        <v>83</v>
      </c>
      <c r="BK717" s="228">
        <f>ROUND(I717*H717,2)</f>
        <v>0</v>
      </c>
      <c r="BL717" s="20" t="s">
        <v>391</v>
      </c>
      <c r="BM717" s="227" t="s">
        <v>3949</v>
      </c>
    </row>
    <row r="718" s="2" customFormat="1">
      <c r="A718" s="41"/>
      <c r="B718" s="42"/>
      <c r="C718" s="43"/>
      <c r="D718" s="229" t="s">
        <v>317</v>
      </c>
      <c r="E718" s="43"/>
      <c r="F718" s="230" t="s">
        <v>5391</v>
      </c>
      <c r="G718" s="43"/>
      <c r="H718" s="43"/>
      <c r="I718" s="231"/>
      <c r="J718" s="43"/>
      <c r="K718" s="43"/>
      <c r="L718" s="47"/>
      <c r="M718" s="232"/>
      <c r="N718" s="233"/>
      <c r="O718" s="87"/>
      <c r="P718" s="87"/>
      <c r="Q718" s="87"/>
      <c r="R718" s="87"/>
      <c r="S718" s="87"/>
      <c r="T718" s="88"/>
      <c r="U718" s="41"/>
      <c r="V718" s="41"/>
      <c r="W718" s="41"/>
      <c r="X718" s="41"/>
      <c r="Y718" s="41"/>
      <c r="Z718" s="41"/>
      <c r="AA718" s="41"/>
      <c r="AB718" s="41"/>
      <c r="AC718" s="41"/>
      <c r="AD718" s="41"/>
      <c r="AE718" s="41"/>
      <c r="AT718" s="20" t="s">
        <v>317</v>
      </c>
      <c r="AU718" s="20" t="s">
        <v>85</v>
      </c>
    </row>
    <row r="719" s="14" customFormat="1">
      <c r="A719" s="14"/>
      <c r="B719" s="249"/>
      <c r="C719" s="250"/>
      <c r="D719" s="236" t="s">
        <v>319</v>
      </c>
      <c r="E719" s="251" t="s">
        <v>19</v>
      </c>
      <c r="F719" s="252" t="s">
        <v>5162</v>
      </c>
      <c r="G719" s="250"/>
      <c r="H719" s="251" t="s">
        <v>19</v>
      </c>
      <c r="I719" s="253"/>
      <c r="J719" s="250"/>
      <c r="K719" s="250"/>
      <c r="L719" s="254"/>
      <c r="M719" s="255"/>
      <c r="N719" s="256"/>
      <c r="O719" s="256"/>
      <c r="P719" s="256"/>
      <c r="Q719" s="256"/>
      <c r="R719" s="256"/>
      <c r="S719" s="256"/>
      <c r="T719" s="257"/>
      <c r="U719" s="14"/>
      <c r="V719" s="14"/>
      <c r="W719" s="14"/>
      <c r="X719" s="14"/>
      <c r="Y719" s="14"/>
      <c r="Z719" s="14"/>
      <c r="AA719" s="14"/>
      <c r="AB719" s="14"/>
      <c r="AC719" s="14"/>
      <c r="AD719" s="14"/>
      <c r="AE719" s="14"/>
      <c r="AT719" s="258" t="s">
        <v>319</v>
      </c>
      <c r="AU719" s="258" t="s">
        <v>85</v>
      </c>
      <c r="AV719" s="14" t="s">
        <v>83</v>
      </c>
      <c r="AW719" s="14" t="s">
        <v>37</v>
      </c>
      <c r="AX719" s="14" t="s">
        <v>76</v>
      </c>
      <c r="AY719" s="258" t="s">
        <v>308</v>
      </c>
    </row>
    <row r="720" s="14" customFormat="1">
      <c r="A720" s="14"/>
      <c r="B720" s="249"/>
      <c r="C720" s="250"/>
      <c r="D720" s="236" t="s">
        <v>319</v>
      </c>
      <c r="E720" s="251" t="s">
        <v>19</v>
      </c>
      <c r="F720" s="252" t="s">
        <v>679</v>
      </c>
      <c r="G720" s="250"/>
      <c r="H720" s="251" t="s">
        <v>19</v>
      </c>
      <c r="I720" s="253"/>
      <c r="J720" s="250"/>
      <c r="K720" s="250"/>
      <c r="L720" s="254"/>
      <c r="M720" s="255"/>
      <c r="N720" s="256"/>
      <c r="O720" s="256"/>
      <c r="P720" s="256"/>
      <c r="Q720" s="256"/>
      <c r="R720" s="256"/>
      <c r="S720" s="256"/>
      <c r="T720" s="257"/>
      <c r="U720" s="14"/>
      <c r="V720" s="14"/>
      <c r="W720" s="14"/>
      <c r="X720" s="14"/>
      <c r="Y720" s="14"/>
      <c r="Z720" s="14"/>
      <c r="AA720" s="14"/>
      <c r="AB720" s="14"/>
      <c r="AC720" s="14"/>
      <c r="AD720" s="14"/>
      <c r="AE720" s="14"/>
      <c r="AT720" s="258" t="s">
        <v>319</v>
      </c>
      <c r="AU720" s="258" t="s">
        <v>85</v>
      </c>
      <c r="AV720" s="14" t="s">
        <v>83</v>
      </c>
      <c r="AW720" s="14" t="s">
        <v>37</v>
      </c>
      <c r="AX720" s="14" t="s">
        <v>76</v>
      </c>
      <c r="AY720" s="258" t="s">
        <v>308</v>
      </c>
    </row>
    <row r="721" s="13" customFormat="1">
      <c r="A721" s="13"/>
      <c r="B721" s="234"/>
      <c r="C721" s="235"/>
      <c r="D721" s="236" t="s">
        <v>319</v>
      </c>
      <c r="E721" s="237" t="s">
        <v>19</v>
      </c>
      <c r="F721" s="238" t="s">
        <v>5392</v>
      </c>
      <c r="G721" s="235"/>
      <c r="H721" s="239">
        <v>69.140000000000001</v>
      </c>
      <c r="I721" s="240"/>
      <c r="J721" s="235"/>
      <c r="K721" s="235"/>
      <c r="L721" s="241"/>
      <c r="M721" s="242"/>
      <c r="N721" s="243"/>
      <c r="O721" s="243"/>
      <c r="P721" s="243"/>
      <c r="Q721" s="243"/>
      <c r="R721" s="243"/>
      <c r="S721" s="243"/>
      <c r="T721" s="244"/>
      <c r="U721" s="13"/>
      <c r="V721" s="13"/>
      <c r="W721" s="13"/>
      <c r="X721" s="13"/>
      <c r="Y721" s="13"/>
      <c r="Z721" s="13"/>
      <c r="AA721" s="13"/>
      <c r="AB721" s="13"/>
      <c r="AC721" s="13"/>
      <c r="AD721" s="13"/>
      <c r="AE721" s="13"/>
      <c r="AT721" s="245" t="s">
        <v>319</v>
      </c>
      <c r="AU721" s="245" t="s">
        <v>85</v>
      </c>
      <c r="AV721" s="13" t="s">
        <v>85</v>
      </c>
      <c r="AW721" s="13" t="s">
        <v>37</v>
      </c>
      <c r="AX721" s="13" t="s">
        <v>76</v>
      </c>
      <c r="AY721" s="245" t="s">
        <v>308</v>
      </c>
    </row>
    <row r="722" s="15" customFormat="1">
      <c r="A722" s="15"/>
      <c r="B722" s="259"/>
      <c r="C722" s="260"/>
      <c r="D722" s="236" t="s">
        <v>319</v>
      </c>
      <c r="E722" s="261" t="s">
        <v>19</v>
      </c>
      <c r="F722" s="262" t="s">
        <v>448</v>
      </c>
      <c r="G722" s="260"/>
      <c r="H722" s="263">
        <v>69.140000000000001</v>
      </c>
      <c r="I722" s="264"/>
      <c r="J722" s="260"/>
      <c r="K722" s="260"/>
      <c r="L722" s="265"/>
      <c r="M722" s="266"/>
      <c r="N722" s="267"/>
      <c r="O722" s="267"/>
      <c r="P722" s="267"/>
      <c r="Q722" s="267"/>
      <c r="R722" s="267"/>
      <c r="S722" s="267"/>
      <c r="T722" s="268"/>
      <c r="U722" s="15"/>
      <c r="V722" s="15"/>
      <c r="W722" s="15"/>
      <c r="X722" s="15"/>
      <c r="Y722" s="15"/>
      <c r="Z722" s="15"/>
      <c r="AA722" s="15"/>
      <c r="AB722" s="15"/>
      <c r="AC722" s="15"/>
      <c r="AD722" s="15"/>
      <c r="AE722" s="15"/>
      <c r="AT722" s="269" t="s">
        <v>319</v>
      </c>
      <c r="AU722" s="269" t="s">
        <v>85</v>
      </c>
      <c r="AV722" s="15" t="s">
        <v>315</v>
      </c>
      <c r="AW722" s="15" t="s">
        <v>37</v>
      </c>
      <c r="AX722" s="15" t="s">
        <v>83</v>
      </c>
      <c r="AY722" s="269" t="s">
        <v>308</v>
      </c>
    </row>
    <row r="723" s="2" customFormat="1" ht="16.5" customHeight="1">
      <c r="A723" s="41"/>
      <c r="B723" s="42"/>
      <c r="C723" s="216" t="s">
        <v>1800</v>
      </c>
      <c r="D723" s="216" t="s">
        <v>310</v>
      </c>
      <c r="E723" s="217" t="s">
        <v>5393</v>
      </c>
      <c r="F723" s="218" t="s">
        <v>5394</v>
      </c>
      <c r="G723" s="219" t="s">
        <v>313</v>
      </c>
      <c r="H723" s="220">
        <v>41.414000000000001</v>
      </c>
      <c r="I723" s="221"/>
      <c r="J723" s="222">
        <f>ROUND(I723*H723,2)</f>
        <v>0</v>
      </c>
      <c r="K723" s="218" t="s">
        <v>314</v>
      </c>
      <c r="L723" s="47"/>
      <c r="M723" s="223" t="s">
        <v>19</v>
      </c>
      <c r="N723" s="224" t="s">
        <v>47</v>
      </c>
      <c r="O723" s="87"/>
      <c r="P723" s="225">
        <f>O723*H723</f>
        <v>0</v>
      </c>
      <c r="Q723" s="225">
        <v>0</v>
      </c>
      <c r="R723" s="225">
        <f>Q723*H723</f>
        <v>0</v>
      </c>
      <c r="S723" s="225">
        <v>0</v>
      </c>
      <c r="T723" s="226">
        <f>S723*H723</f>
        <v>0</v>
      </c>
      <c r="U723" s="41"/>
      <c r="V723" s="41"/>
      <c r="W723" s="41"/>
      <c r="X723" s="41"/>
      <c r="Y723" s="41"/>
      <c r="Z723" s="41"/>
      <c r="AA723" s="41"/>
      <c r="AB723" s="41"/>
      <c r="AC723" s="41"/>
      <c r="AD723" s="41"/>
      <c r="AE723" s="41"/>
      <c r="AR723" s="227" t="s">
        <v>391</v>
      </c>
      <c r="AT723" s="227" t="s">
        <v>310</v>
      </c>
      <c r="AU723" s="227" t="s">
        <v>85</v>
      </c>
      <c r="AY723" s="20" t="s">
        <v>308</v>
      </c>
      <c r="BE723" s="228">
        <f>IF(N723="základní",J723,0)</f>
        <v>0</v>
      </c>
      <c r="BF723" s="228">
        <f>IF(N723="snížená",J723,0)</f>
        <v>0</v>
      </c>
      <c r="BG723" s="228">
        <f>IF(N723="zákl. přenesená",J723,0)</f>
        <v>0</v>
      </c>
      <c r="BH723" s="228">
        <f>IF(N723="sníž. přenesená",J723,0)</f>
        <v>0</v>
      </c>
      <c r="BI723" s="228">
        <f>IF(N723="nulová",J723,0)</f>
        <v>0</v>
      </c>
      <c r="BJ723" s="20" t="s">
        <v>83</v>
      </c>
      <c r="BK723" s="228">
        <f>ROUND(I723*H723,2)</f>
        <v>0</v>
      </c>
      <c r="BL723" s="20" t="s">
        <v>391</v>
      </c>
      <c r="BM723" s="227" t="s">
        <v>3954</v>
      </c>
    </row>
    <row r="724" s="2" customFormat="1">
      <c r="A724" s="41"/>
      <c r="B724" s="42"/>
      <c r="C724" s="43"/>
      <c r="D724" s="229" t="s">
        <v>317</v>
      </c>
      <c r="E724" s="43"/>
      <c r="F724" s="230" t="s">
        <v>5395</v>
      </c>
      <c r="G724" s="43"/>
      <c r="H724" s="43"/>
      <c r="I724" s="231"/>
      <c r="J724" s="43"/>
      <c r="K724" s="43"/>
      <c r="L724" s="47"/>
      <c r="M724" s="232"/>
      <c r="N724" s="233"/>
      <c r="O724" s="87"/>
      <c r="P724" s="87"/>
      <c r="Q724" s="87"/>
      <c r="R724" s="87"/>
      <c r="S724" s="87"/>
      <c r="T724" s="88"/>
      <c r="U724" s="41"/>
      <c r="V724" s="41"/>
      <c r="W724" s="41"/>
      <c r="X724" s="41"/>
      <c r="Y724" s="41"/>
      <c r="Z724" s="41"/>
      <c r="AA724" s="41"/>
      <c r="AB724" s="41"/>
      <c r="AC724" s="41"/>
      <c r="AD724" s="41"/>
      <c r="AE724" s="41"/>
      <c r="AT724" s="20" t="s">
        <v>317</v>
      </c>
      <c r="AU724" s="20" t="s">
        <v>85</v>
      </c>
    </row>
    <row r="725" s="14" customFormat="1">
      <c r="A725" s="14"/>
      <c r="B725" s="249"/>
      <c r="C725" s="250"/>
      <c r="D725" s="236" t="s">
        <v>319</v>
      </c>
      <c r="E725" s="251" t="s">
        <v>19</v>
      </c>
      <c r="F725" s="252" t="s">
        <v>5162</v>
      </c>
      <c r="G725" s="250"/>
      <c r="H725" s="251" t="s">
        <v>19</v>
      </c>
      <c r="I725" s="253"/>
      <c r="J725" s="250"/>
      <c r="K725" s="250"/>
      <c r="L725" s="254"/>
      <c r="M725" s="255"/>
      <c r="N725" s="256"/>
      <c r="O725" s="256"/>
      <c r="P725" s="256"/>
      <c r="Q725" s="256"/>
      <c r="R725" s="256"/>
      <c r="S725" s="256"/>
      <c r="T725" s="257"/>
      <c r="U725" s="14"/>
      <c r="V725" s="14"/>
      <c r="W725" s="14"/>
      <c r="X725" s="14"/>
      <c r="Y725" s="14"/>
      <c r="Z725" s="14"/>
      <c r="AA725" s="14"/>
      <c r="AB725" s="14"/>
      <c r="AC725" s="14"/>
      <c r="AD725" s="14"/>
      <c r="AE725" s="14"/>
      <c r="AT725" s="258" t="s">
        <v>319</v>
      </c>
      <c r="AU725" s="258" t="s">
        <v>85</v>
      </c>
      <c r="AV725" s="14" t="s">
        <v>83</v>
      </c>
      <c r="AW725" s="14" t="s">
        <v>37</v>
      </c>
      <c r="AX725" s="14" t="s">
        <v>76</v>
      </c>
      <c r="AY725" s="258" t="s">
        <v>308</v>
      </c>
    </row>
    <row r="726" s="14" customFormat="1">
      <c r="A726" s="14"/>
      <c r="B726" s="249"/>
      <c r="C726" s="250"/>
      <c r="D726" s="236" t="s">
        <v>319</v>
      </c>
      <c r="E726" s="251" t="s">
        <v>19</v>
      </c>
      <c r="F726" s="252" t="s">
        <v>5396</v>
      </c>
      <c r="G726" s="250"/>
      <c r="H726" s="251" t="s">
        <v>19</v>
      </c>
      <c r="I726" s="253"/>
      <c r="J726" s="250"/>
      <c r="K726" s="250"/>
      <c r="L726" s="254"/>
      <c r="M726" s="255"/>
      <c r="N726" s="256"/>
      <c r="O726" s="256"/>
      <c r="P726" s="256"/>
      <c r="Q726" s="256"/>
      <c r="R726" s="256"/>
      <c r="S726" s="256"/>
      <c r="T726" s="257"/>
      <c r="U726" s="14"/>
      <c r="V726" s="14"/>
      <c r="W726" s="14"/>
      <c r="X726" s="14"/>
      <c r="Y726" s="14"/>
      <c r="Z726" s="14"/>
      <c r="AA726" s="14"/>
      <c r="AB726" s="14"/>
      <c r="AC726" s="14"/>
      <c r="AD726" s="14"/>
      <c r="AE726" s="14"/>
      <c r="AT726" s="258" t="s">
        <v>319</v>
      </c>
      <c r="AU726" s="258" t="s">
        <v>85</v>
      </c>
      <c r="AV726" s="14" t="s">
        <v>83</v>
      </c>
      <c r="AW726" s="14" t="s">
        <v>37</v>
      </c>
      <c r="AX726" s="14" t="s">
        <v>76</v>
      </c>
      <c r="AY726" s="258" t="s">
        <v>308</v>
      </c>
    </row>
    <row r="727" s="13" customFormat="1">
      <c r="A727" s="13"/>
      <c r="B727" s="234"/>
      <c r="C727" s="235"/>
      <c r="D727" s="236" t="s">
        <v>319</v>
      </c>
      <c r="E727" s="237" t="s">
        <v>19</v>
      </c>
      <c r="F727" s="238" t="s">
        <v>5397</v>
      </c>
      <c r="G727" s="235"/>
      <c r="H727" s="239">
        <v>28.93</v>
      </c>
      <c r="I727" s="240"/>
      <c r="J727" s="235"/>
      <c r="K727" s="235"/>
      <c r="L727" s="241"/>
      <c r="M727" s="242"/>
      <c r="N727" s="243"/>
      <c r="O727" s="243"/>
      <c r="P727" s="243"/>
      <c r="Q727" s="243"/>
      <c r="R727" s="243"/>
      <c r="S727" s="243"/>
      <c r="T727" s="244"/>
      <c r="U727" s="13"/>
      <c r="V727" s="13"/>
      <c r="W727" s="13"/>
      <c r="X727" s="13"/>
      <c r="Y727" s="13"/>
      <c r="Z727" s="13"/>
      <c r="AA727" s="13"/>
      <c r="AB727" s="13"/>
      <c r="AC727" s="13"/>
      <c r="AD727" s="13"/>
      <c r="AE727" s="13"/>
      <c r="AT727" s="245" t="s">
        <v>319</v>
      </c>
      <c r="AU727" s="245" t="s">
        <v>85</v>
      </c>
      <c r="AV727" s="13" t="s">
        <v>85</v>
      </c>
      <c r="AW727" s="13" t="s">
        <v>37</v>
      </c>
      <c r="AX727" s="13" t="s">
        <v>76</v>
      </c>
      <c r="AY727" s="245" t="s">
        <v>308</v>
      </c>
    </row>
    <row r="728" s="13" customFormat="1">
      <c r="A728" s="13"/>
      <c r="B728" s="234"/>
      <c r="C728" s="235"/>
      <c r="D728" s="236" t="s">
        <v>319</v>
      </c>
      <c r="E728" s="237" t="s">
        <v>19</v>
      </c>
      <c r="F728" s="238" t="s">
        <v>5398</v>
      </c>
      <c r="G728" s="235"/>
      <c r="H728" s="239">
        <v>12.484</v>
      </c>
      <c r="I728" s="240"/>
      <c r="J728" s="235"/>
      <c r="K728" s="235"/>
      <c r="L728" s="241"/>
      <c r="M728" s="242"/>
      <c r="N728" s="243"/>
      <c r="O728" s="243"/>
      <c r="P728" s="243"/>
      <c r="Q728" s="243"/>
      <c r="R728" s="243"/>
      <c r="S728" s="243"/>
      <c r="T728" s="244"/>
      <c r="U728" s="13"/>
      <c r="V728" s="13"/>
      <c r="W728" s="13"/>
      <c r="X728" s="13"/>
      <c r="Y728" s="13"/>
      <c r="Z728" s="13"/>
      <c r="AA728" s="13"/>
      <c r="AB728" s="13"/>
      <c r="AC728" s="13"/>
      <c r="AD728" s="13"/>
      <c r="AE728" s="13"/>
      <c r="AT728" s="245" t="s">
        <v>319</v>
      </c>
      <c r="AU728" s="245" t="s">
        <v>85</v>
      </c>
      <c r="AV728" s="13" t="s">
        <v>85</v>
      </c>
      <c r="AW728" s="13" t="s">
        <v>37</v>
      </c>
      <c r="AX728" s="13" t="s">
        <v>76</v>
      </c>
      <c r="AY728" s="245" t="s">
        <v>308</v>
      </c>
    </row>
    <row r="729" s="15" customFormat="1">
      <c r="A729" s="15"/>
      <c r="B729" s="259"/>
      <c r="C729" s="260"/>
      <c r="D729" s="236" t="s">
        <v>319</v>
      </c>
      <c r="E729" s="261" t="s">
        <v>19</v>
      </c>
      <c r="F729" s="262" t="s">
        <v>448</v>
      </c>
      <c r="G729" s="260"/>
      <c r="H729" s="263">
        <v>41.414000000000001</v>
      </c>
      <c r="I729" s="264"/>
      <c r="J729" s="260"/>
      <c r="K729" s="260"/>
      <c r="L729" s="265"/>
      <c r="M729" s="266"/>
      <c r="N729" s="267"/>
      <c r="O729" s="267"/>
      <c r="P729" s="267"/>
      <c r="Q729" s="267"/>
      <c r="R729" s="267"/>
      <c r="S729" s="267"/>
      <c r="T729" s="268"/>
      <c r="U729" s="15"/>
      <c r="V729" s="15"/>
      <c r="W729" s="15"/>
      <c r="X729" s="15"/>
      <c r="Y729" s="15"/>
      <c r="Z729" s="15"/>
      <c r="AA729" s="15"/>
      <c r="AB729" s="15"/>
      <c r="AC729" s="15"/>
      <c r="AD729" s="15"/>
      <c r="AE729" s="15"/>
      <c r="AT729" s="269" t="s">
        <v>319</v>
      </c>
      <c r="AU729" s="269" t="s">
        <v>85</v>
      </c>
      <c r="AV729" s="15" t="s">
        <v>315</v>
      </c>
      <c r="AW729" s="15" t="s">
        <v>37</v>
      </c>
      <c r="AX729" s="15" t="s">
        <v>83</v>
      </c>
      <c r="AY729" s="269" t="s">
        <v>308</v>
      </c>
    </row>
    <row r="730" s="2" customFormat="1" ht="16.5" customHeight="1">
      <c r="A730" s="41"/>
      <c r="B730" s="42"/>
      <c r="C730" s="216" t="s">
        <v>845</v>
      </c>
      <c r="D730" s="216" t="s">
        <v>310</v>
      </c>
      <c r="E730" s="217" t="s">
        <v>5399</v>
      </c>
      <c r="F730" s="218" t="s">
        <v>5400</v>
      </c>
      <c r="G730" s="219" t="s">
        <v>313</v>
      </c>
      <c r="H730" s="220">
        <v>407.38400000000001</v>
      </c>
      <c r="I730" s="221"/>
      <c r="J730" s="222">
        <f>ROUND(I730*H730,2)</f>
        <v>0</v>
      </c>
      <c r="K730" s="218" t="s">
        <v>314</v>
      </c>
      <c r="L730" s="47"/>
      <c r="M730" s="223" t="s">
        <v>19</v>
      </c>
      <c r="N730" s="224" t="s">
        <v>47</v>
      </c>
      <c r="O730" s="87"/>
      <c r="P730" s="225">
        <f>O730*H730</f>
        <v>0</v>
      </c>
      <c r="Q730" s="225">
        <v>0</v>
      </c>
      <c r="R730" s="225">
        <f>Q730*H730</f>
        <v>0</v>
      </c>
      <c r="S730" s="225">
        <v>0</v>
      </c>
      <c r="T730" s="226">
        <f>S730*H730</f>
        <v>0</v>
      </c>
      <c r="U730" s="41"/>
      <c r="V730" s="41"/>
      <c r="W730" s="41"/>
      <c r="X730" s="41"/>
      <c r="Y730" s="41"/>
      <c r="Z730" s="41"/>
      <c r="AA730" s="41"/>
      <c r="AB730" s="41"/>
      <c r="AC730" s="41"/>
      <c r="AD730" s="41"/>
      <c r="AE730" s="41"/>
      <c r="AR730" s="227" t="s">
        <v>391</v>
      </c>
      <c r="AT730" s="227" t="s">
        <v>310</v>
      </c>
      <c r="AU730" s="227" t="s">
        <v>85</v>
      </c>
      <c r="AY730" s="20" t="s">
        <v>308</v>
      </c>
      <c r="BE730" s="228">
        <f>IF(N730="základní",J730,0)</f>
        <v>0</v>
      </c>
      <c r="BF730" s="228">
        <f>IF(N730="snížená",J730,0)</f>
        <v>0</v>
      </c>
      <c r="BG730" s="228">
        <f>IF(N730="zákl. přenesená",J730,0)</f>
        <v>0</v>
      </c>
      <c r="BH730" s="228">
        <f>IF(N730="sníž. přenesená",J730,0)</f>
        <v>0</v>
      </c>
      <c r="BI730" s="228">
        <f>IF(N730="nulová",J730,0)</f>
        <v>0</v>
      </c>
      <c r="BJ730" s="20" t="s">
        <v>83</v>
      </c>
      <c r="BK730" s="228">
        <f>ROUND(I730*H730,2)</f>
        <v>0</v>
      </c>
      <c r="BL730" s="20" t="s">
        <v>391</v>
      </c>
      <c r="BM730" s="227" t="s">
        <v>3961</v>
      </c>
    </row>
    <row r="731" s="2" customFormat="1">
      <c r="A731" s="41"/>
      <c r="B731" s="42"/>
      <c r="C731" s="43"/>
      <c r="D731" s="229" t="s">
        <v>317</v>
      </c>
      <c r="E731" s="43"/>
      <c r="F731" s="230" t="s">
        <v>5401</v>
      </c>
      <c r="G731" s="43"/>
      <c r="H731" s="43"/>
      <c r="I731" s="231"/>
      <c r="J731" s="43"/>
      <c r="K731" s="43"/>
      <c r="L731" s="47"/>
      <c r="M731" s="232"/>
      <c r="N731" s="233"/>
      <c r="O731" s="87"/>
      <c r="P731" s="87"/>
      <c r="Q731" s="87"/>
      <c r="R731" s="87"/>
      <c r="S731" s="87"/>
      <c r="T731" s="88"/>
      <c r="U731" s="41"/>
      <c r="V731" s="41"/>
      <c r="W731" s="41"/>
      <c r="X731" s="41"/>
      <c r="Y731" s="41"/>
      <c r="Z731" s="41"/>
      <c r="AA731" s="41"/>
      <c r="AB731" s="41"/>
      <c r="AC731" s="41"/>
      <c r="AD731" s="41"/>
      <c r="AE731" s="41"/>
      <c r="AT731" s="20" t="s">
        <v>317</v>
      </c>
      <c r="AU731" s="20" t="s">
        <v>85</v>
      </c>
    </row>
    <row r="732" s="14" customFormat="1">
      <c r="A732" s="14"/>
      <c r="B732" s="249"/>
      <c r="C732" s="250"/>
      <c r="D732" s="236" t="s">
        <v>319</v>
      </c>
      <c r="E732" s="251" t="s">
        <v>19</v>
      </c>
      <c r="F732" s="252" t="s">
        <v>5162</v>
      </c>
      <c r="G732" s="250"/>
      <c r="H732" s="251" t="s">
        <v>19</v>
      </c>
      <c r="I732" s="253"/>
      <c r="J732" s="250"/>
      <c r="K732" s="250"/>
      <c r="L732" s="254"/>
      <c r="M732" s="255"/>
      <c r="N732" s="256"/>
      <c r="O732" s="256"/>
      <c r="P732" s="256"/>
      <c r="Q732" s="256"/>
      <c r="R732" s="256"/>
      <c r="S732" s="256"/>
      <c r="T732" s="257"/>
      <c r="U732" s="14"/>
      <c r="V732" s="14"/>
      <c r="W732" s="14"/>
      <c r="X732" s="14"/>
      <c r="Y732" s="14"/>
      <c r="Z732" s="14"/>
      <c r="AA732" s="14"/>
      <c r="AB732" s="14"/>
      <c r="AC732" s="14"/>
      <c r="AD732" s="14"/>
      <c r="AE732" s="14"/>
      <c r="AT732" s="258" t="s">
        <v>319</v>
      </c>
      <c r="AU732" s="258" t="s">
        <v>85</v>
      </c>
      <c r="AV732" s="14" t="s">
        <v>83</v>
      </c>
      <c r="AW732" s="14" t="s">
        <v>37</v>
      </c>
      <c r="AX732" s="14" t="s">
        <v>76</v>
      </c>
      <c r="AY732" s="258" t="s">
        <v>308</v>
      </c>
    </row>
    <row r="733" s="14" customFormat="1">
      <c r="A733" s="14"/>
      <c r="B733" s="249"/>
      <c r="C733" s="250"/>
      <c r="D733" s="236" t="s">
        <v>319</v>
      </c>
      <c r="E733" s="251" t="s">
        <v>19</v>
      </c>
      <c r="F733" s="252" t="s">
        <v>5376</v>
      </c>
      <c r="G733" s="250"/>
      <c r="H733" s="251" t="s">
        <v>19</v>
      </c>
      <c r="I733" s="253"/>
      <c r="J733" s="250"/>
      <c r="K733" s="250"/>
      <c r="L733" s="254"/>
      <c r="M733" s="255"/>
      <c r="N733" s="256"/>
      <c r="O733" s="256"/>
      <c r="P733" s="256"/>
      <c r="Q733" s="256"/>
      <c r="R733" s="256"/>
      <c r="S733" s="256"/>
      <c r="T733" s="257"/>
      <c r="U733" s="14"/>
      <c r="V733" s="14"/>
      <c r="W733" s="14"/>
      <c r="X733" s="14"/>
      <c r="Y733" s="14"/>
      <c r="Z733" s="14"/>
      <c r="AA733" s="14"/>
      <c r="AB733" s="14"/>
      <c r="AC733" s="14"/>
      <c r="AD733" s="14"/>
      <c r="AE733" s="14"/>
      <c r="AT733" s="258" t="s">
        <v>319</v>
      </c>
      <c r="AU733" s="258" t="s">
        <v>85</v>
      </c>
      <c r="AV733" s="14" t="s">
        <v>83</v>
      </c>
      <c r="AW733" s="14" t="s">
        <v>37</v>
      </c>
      <c r="AX733" s="14" t="s">
        <v>76</v>
      </c>
      <c r="AY733" s="258" t="s">
        <v>308</v>
      </c>
    </row>
    <row r="734" s="13" customFormat="1">
      <c r="A734" s="13"/>
      <c r="B734" s="234"/>
      <c r="C734" s="235"/>
      <c r="D734" s="236" t="s">
        <v>319</v>
      </c>
      <c r="E734" s="237" t="s">
        <v>19</v>
      </c>
      <c r="F734" s="238" t="s">
        <v>5377</v>
      </c>
      <c r="G734" s="235"/>
      <c r="H734" s="239">
        <v>313.709</v>
      </c>
      <c r="I734" s="240"/>
      <c r="J734" s="235"/>
      <c r="K734" s="235"/>
      <c r="L734" s="241"/>
      <c r="M734" s="242"/>
      <c r="N734" s="243"/>
      <c r="O734" s="243"/>
      <c r="P734" s="243"/>
      <c r="Q734" s="243"/>
      <c r="R734" s="243"/>
      <c r="S734" s="243"/>
      <c r="T734" s="244"/>
      <c r="U734" s="13"/>
      <c r="V734" s="13"/>
      <c r="W734" s="13"/>
      <c r="X734" s="13"/>
      <c r="Y734" s="13"/>
      <c r="Z734" s="13"/>
      <c r="AA734" s="13"/>
      <c r="AB734" s="13"/>
      <c r="AC734" s="13"/>
      <c r="AD734" s="13"/>
      <c r="AE734" s="13"/>
      <c r="AT734" s="245" t="s">
        <v>319</v>
      </c>
      <c r="AU734" s="245" t="s">
        <v>85</v>
      </c>
      <c r="AV734" s="13" t="s">
        <v>85</v>
      </c>
      <c r="AW734" s="13" t="s">
        <v>37</v>
      </c>
      <c r="AX734" s="13" t="s">
        <v>76</v>
      </c>
      <c r="AY734" s="245" t="s">
        <v>308</v>
      </c>
    </row>
    <row r="735" s="13" customFormat="1">
      <c r="A735" s="13"/>
      <c r="B735" s="234"/>
      <c r="C735" s="235"/>
      <c r="D735" s="236" t="s">
        <v>319</v>
      </c>
      <c r="E735" s="237" t="s">
        <v>19</v>
      </c>
      <c r="F735" s="238" t="s">
        <v>5378</v>
      </c>
      <c r="G735" s="235"/>
      <c r="H735" s="239">
        <v>133.481</v>
      </c>
      <c r="I735" s="240"/>
      <c r="J735" s="235"/>
      <c r="K735" s="235"/>
      <c r="L735" s="241"/>
      <c r="M735" s="242"/>
      <c r="N735" s="243"/>
      <c r="O735" s="243"/>
      <c r="P735" s="243"/>
      <c r="Q735" s="243"/>
      <c r="R735" s="243"/>
      <c r="S735" s="243"/>
      <c r="T735" s="244"/>
      <c r="U735" s="13"/>
      <c r="V735" s="13"/>
      <c r="W735" s="13"/>
      <c r="X735" s="13"/>
      <c r="Y735" s="13"/>
      <c r="Z735" s="13"/>
      <c r="AA735" s="13"/>
      <c r="AB735" s="13"/>
      <c r="AC735" s="13"/>
      <c r="AD735" s="13"/>
      <c r="AE735" s="13"/>
      <c r="AT735" s="245" t="s">
        <v>319</v>
      </c>
      <c r="AU735" s="245" t="s">
        <v>85</v>
      </c>
      <c r="AV735" s="13" t="s">
        <v>85</v>
      </c>
      <c r="AW735" s="13" t="s">
        <v>37</v>
      </c>
      <c r="AX735" s="13" t="s">
        <v>76</v>
      </c>
      <c r="AY735" s="245" t="s">
        <v>308</v>
      </c>
    </row>
    <row r="736" s="13" customFormat="1">
      <c r="A736" s="13"/>
      <c r="B736" s="234"/>
      <c r="C736" s="235"/>
      <c r="D736" s="236" t="s">
        <v>319</v>
      </c>
      <c r="E736" s="237" t="s">
        <v>19</v>
      </c>
      <c r="F736" s="238" t="s">
        <v>5379</v>
      </c>
      <c r="G736" s="235"/>
      <c r="H736" s="239">
        <v>-5.6200000000000001</v>
      </c>
      <c r="I736" s="240"/>
      <c r="J736" s="235"/>
      <c r="K736" s="235"/>
      <c r="L736" s="241"/>
      <c r="M736" s="242"/>
      <c r="N736" s="243"/>
      <c r="O736" s="243"/>
      <c r="P736" s="243"/>
      <c r="Q736" s="243"/>
      <c r="R736" s="243"/>
      <c r="S736" s="243"/>
      <c r="T736" s="244"/>
      <c r="U736" s="13"/>
      <c r="V736" s="13"/>
      <c r="W736" s="13"/>
      <c r="X736" s="13"/>
      <c r="Y736" s="13"/>
      <c r="Z736" s="13"/>
      <c r="AA736" s="13"/>
      <c r="AB736" s="13"/>
      <c r="AC736" s="13"/>
      <c r="AD736" s="13"/>
      <c r="AE736" s="13"/>
      <c r="AT736" s="245" t="s">
        <v>319</v>
      </c>
      <c r="AU736" s="245" t="s">
        <v>85</v>
      </c>
      <c r="AV736" s="13" t="s">
        <v>85</v>
      </c>
      <c r="AW736" s="13" t="s">
        <v>37</v>
      </c>
      <c r="AX736" s="13" t="s">
        <v>76</v>
      </c>
      <c r="AY736" s="245" t="s">
        <v>308</v>
      </c>
    </row>
    <row r="737" s="13" customFormat="1">
      <c r="A737" s="13"/>
      <c r="B737" s="234"/>
      <c r="C737" s="235"/>
      <c r="D737" s="236" t="s">
        <v>319</v>
      </c>
      <c r="E737" s="237" t="s">
        <v>19</v>
      </c>
      <c r="F737" s="238" t="s">
        <v>5380</v>
      </c>
      <c r="G737" s="235"/>
      <c r="H737" s="239">
        <v>-75.599999999999994</v>
      </c>
      <c r="I737" s="240"/>
      <c r="J737" s="235"/>
      <c r="K737" s="235"/>
      <c r="L737" s="241"/>
      <c r="M737" s="242"/>
      <c r="N737" s="243"/>
      <c r="O737" s="243"/>
      <c r="P737" s="243"/>
      <c r="Q737" s="243"/>
      <c r="R737" s="243"/>
      <c r="S737" s="243"/>
      <c r="T737" s="244"/>
      <c r="U737" s="13"/>
      <c r="V737" s="13"/>
      <c r="W737" s="13"/>
      <c r="X737" s="13"/>
      <c r="Y737" s="13"/>
      <c r="Z737" s="13"/>
      <c r="AA737" s="13"/>
      <c r="AB737" s="13"/>
      <c r="AC737" s="13"/>
      <c r="AD737" s="13"/>
      <c r="AE737" s="13"/>
      <c r="AT737" s="245" t="s">
        <v>319</v>
      </c>
      <c r="AU737" s="245" t="s">
        <v>85</v>
      </c>
      <c r="AV737" s="13" t="s">
        <v>85</v>
      </c>
      <c r="AW737" s="13" t="s">
        <v>37</v>
      </c>
      <c r="AX737" s="13" t="s">
        <v>76</v>
      </c>
      <c r="AY737" s="245" t="s">
        <v>308</v>
      </c>
    </row>
    <row r="738" s="14" customFormat="1">
      <c r="A738" s="14"/>
      <c r="B738" s="249"/>
      <c r="C738" s="250"/>
      <c r="D738" s="236" t="s">
        <v>319</v>
      </c>
      <c r="E738" s="251" t="s">
        <v>19</v>
      </c>
      <c r="F738" s="252" t="s">
        <v>5396</v>
      </c>
      <c r="G738" s="250"/>
      <c r="H738" s="251" t="s">
        <v>19</v>
      </c>
      <c r="I738" s="253"/>
      <c r="J738" s="250"/>
      <c r="K738" s="250"/>
      <c r="L738" s="254"/>
      <c r="M738" s="255"/>
      <c r="N738" s="256"/>
      <c r="O738" s="256"/>
      <c r="P738" s="256"/>
      <c r="Q738" s="256"/>
      <c r="R738" s="256"/>
      <c r="S738" s="256"/>
      <c r="T738" s="257"/>
      <c r="U738" s="14"/>
      <c r="V738" s="14"/>
      <c r="W738" s="14"/>
      <c r="X738" s="14"/>
      <c r="Y738" s="14"/>
      <c r="Z738" s="14"/>
      <c r="AA738" s="14"/>
      <c r="AB738" s="14"/>
      <c r="AC738" s="14"/>
      <c r="AD738" s="14"/>
      <c r="AE738" s="14"/>
      <c r="AT738" s="258" t="s">
        <v>319</v>
      </c>
      <c r="AU738" s="258" t="s">
        <v>85</v>
      </c>
      <c r="AV738" s="14" t="s">
        <v>83</v>
      </c>
      <c r="AW738" s="14" t="s">
        <v>37</v>
      </c>
      <c r="AX738" s="14" t="s">
        <v>76</v>
      </c>
      <c r="AY738" s="258" t="s">
        <v>308</v>
      </c>
    </row>
    <row r="739" s="13" customFormat="1">
      <c r="A739" s="13"/>
      <c r="B739" s="234"/>
      <c r="C739" s="235"/>
      <c r="D739" s="236" t="s">
        <v>319</v>
      </c>
      <c r="E739" s="237" t="s">
        <v>19</v>
      </c>
      <c r="F739" s="238" t="s">
        <v>5397</v>
      </c>
      <c r="G739" s="235"/>
      <c r="H739" s="239">
        <v>28.93</v>
      </c>
      <c r="I739" s="240"/>
      <c r="J739" s="235"/>
      <c r="K739" s="235"/>
      <c r="L739" s="241"/>
      <c r="M739" s="242"/>
      <c r="N739" s="243"/>
      <c r="O739" s="243"/>
      <c r="P739" s="243"/>
      <c r="Q739" s="243"/>
      <c r="R739" s="243"/>
      <c r="S739" s="243"/>
      <c r="T739" s="244"/>
      <c r="U739" s="13"/>
      <c r="V739" s="13"/>
      <c r="W739" s="13"/>
      <c r="X739" s="13"/>
      <c r="Y739" s="13"/>
      <c r="Z739" s="13"/>
      <c r="AA739" s="13"/>
      <c r="AB739" s="13"/>
      <c r="AC739" s="13"/>
      <c r="AD739" s="13"/>
      <c r="AE739" s="13"/>
      <c r="AT739" s="245" t="s">
        <v>319</v>
      </c>
      <c r="AU739" s="245" t="s">
        <v>85</v>
      </c>
      <c r="AV739" s="13" t="s">
        <v>85</v>
      </c>
      <c r="AW739" s="13" t="s">
        <v>37</v>
      </c>
      <c r="AX739" s="13" t="s">
        <v>76</v>
      </c>
      <c r="AY739" s="245" t="s">
        <v>308</v>
      </c>
    </row>
    <row r="740" s="13" customFormat="1">
      <c r="A740" s="13"/>
      <c r="B740" s="234"/>
      <c r="C740" s="235"/>
      <c r="D740" s="236" t="s">
        <v>319</v>
      </c>
      <c r="E740" s="237" t="s">
        <v>19</v>
      </c>
      <c r="F740" s="238" t="s">
        <v>5398</v>
      </c>
      <c r="G740" s="235"/>
      <c r="H740" s="239">
        <v>12.484</v>
      </c>
      <c r="I740" s="240"/>
      <c r="J740" s="235"/>
      <c r="K740" s="235"/>
      <c r="L740" s="241"/>
      <c r="M740" s="242"/>
      <c r="N740" s="243"/>
      <c r="O740" s="243"/>
      <c r="P740" s="243"/>
      <c r="Q740" s="243"/>
      <c r="R740" s="243"/>
      <c r="S740" s="243"/>
      <c r="T740" s="244"/>
      <c r="U740" s="13"/>
      <c r="V740" s="13"/>
      <c r="W740" s="13"/>
      <c r="X740" s="13"/>
      <c r="Y740" s="13"/>
      <c r="Z740" s="13"/>
      <c r="AA740" s="13"/>
      <c r="AB740" s="13"/>
      <c r="AC740" s="13"/>
      <c r="AD740" s="13"/>
      <c r="AE740" s="13"/>
      <c r="AT740" s="245" t="s">
        <v>319</v>
      </c>
      <c r="AU740" s="245" t="s">
        <v>85</v>
      </c>
      <c r="AV740" s="13" t="s">
        <v>85</v>
      </c>
      <c r="AW740" s="13" t="s">
        <v>37</v>
      </c>
      <c r="AX740" s="13" t="s">
        <v>76</v>
      </c>
      <c r="AY740" s="245" t="s">
        <v>308</v>
      </c>
    </row>
    <row r="741" s="15" customFormat="1">
      <c r="A741" s="15"/>
      <c r="B741" s="259"/>
      <c r="C741" s="260"/>
      <c r="D741" s="236" t="s">
        <v>319</v>
      </c>
      <c r="E741" s="261" t="s">
        <v>19</v>
      </c>
      <c r="F741" s="262" t="s">
        <v>448</v>
      </c>
      <c r="G741" s="260"/>
      <c r="H741" s="263">
        <v>407.38400000000001</v>
      </c>
      <c r="I741" s="264"/>
      <c r="J741" s="260"/>
      <c r="K741" s="260"/>
      <c r="L741" s="265"/>
      <c r="M741" s="266"/>
      <c r="N741" s="267"/>
      <c r="O741" s="267"/>
      <c r="P741" s="267"/>
      <c r="Q741" s="267"/>
      <c r="R741" s="267"/>
      <c r="S741" s="267"/>
      <c r="T741" s="268"/>
      <c r="U741" s="15"/>
      <c r="V741" s="15"/>
      <c r="W741" s="15"/>
      <c r="X741" s="15"/>
      <c r="Y741" s="15"/>
      <c r="Z741" s="15"/>
      <c r="AA741" s="15"/>
      <c r="AB741" s="15"/>
      <c r="AC741" s="15"/>
      <c r="AD741" s="15"/>
      <c r="AE741" s="15"/>
      <c r="AT741" s="269" t="s">
        <v>319</v>
      </c>
      <c r="AU741" s="269" t="s">
        <v>85</v>
      </c>
      <c r="AV741" s="15" t="s">
        <v>315</v>
      </c>
      <c r="AW741" s="15" t="s">
        <v>37</v>
      </c>
      <c r="AX741" s="15" t="s">
        <v>83</v>
      </c>
      <c r="AY741" s="269" t="s">
        <v>308</v>
      </c>
    </row>
    <row r="742" s="2" customFormat="1" ht="16.5" customHeight="1">
      <c r="A742" s="41"/>
      <c r="B742" s="42"/>
      <c r="C742" s="280" t="s">
        <v>3477</v>
      </c>
      <c r="D742" s="280" t="s">
        <v>1137</v>
      </c>
      <c r="E742" s="281" t="s">
        <v>5402</v>
      </c>
      <c r="F742" s="282" t="s">
        <v>5403</v>
      </c>
      <c r="G742" s="283" t="s">
        <v>313</v>
      </c>
      <c r="H742" s="284">
        <v>457.69600000000003</v>
      </c>
      <c r="I742" s="285"/>
      <c r="J742" s="286">
        <f>ROUND(I742*H742,2)</f>
        <v>0</v>
      </c>
      <c r="K742" s="282" t="s">
        <v>314</v>
      </c>
      <c r="L742" s="287"/>
      <c r="M742" s="288" t="s">
        <v>19</v>
      </c>
      <c r="N742" s="289" t="s">
        <v>47</v>
      </c>
      <c r="O742" s="87"/>
      <c r="P742" s="225">
        <f>O742*H742</f>
        <v>0</v>
      </c>
      <c r="Q742" s="225">
        <v>0</v>
      </c>
      <c r="R742" s="225">
        <f>Q742*H742</f>
        <v>0</v>
      </c>
      <c r="S742" s="225">
        <v>0</v>
      </c>
      <c r="T742" s="226">
        <f>S742*H742</f>
        <v>0</v>
      </c>
      <c r="U742" s="41"/>
      <c r="V742" s="41"/>
      <c r="W742" s="41"/>
      <c r="X742" s="41"/>
      <c r="Y742" s="41"/>
      <c r="Z742" s="41"/>
      <c r="AA742" s="41"/>
      <c r="AB742" s="41"/>
      <c r="AC742" s="41"/>
      <c r="AD742" s="41"/>
      <c r="AE742" s="41"/>
      <c r="AR742" s="227" t="s">
        <v>616</v>
      </c>
      <c r="AT742" s="227" t="s">
        <v>1137</v>
      </c>
      <c r="AU742" s="227" t="s">
        <v>85</v>
      </c>
      <c r="AY742" s="20" t="s">
        <v>308</v>
      </c>
      <c r="BE742" s="228">
        <f>IF(N742="základní",J742,0)</f>
        <v>0</v>
      </c>
      <c r="BF742" s="228">
        <f>IF(N742="snížená",J742,0)</f>
        <v>0</v>
      </c>
      <c r="BG742" s="228">
        <f>IF(N742="zákl. přenesená",J742,0)</f>
        <v>0</v>
      </c>
      <c r="BH742" s="228">
        <f>IF(N742="sníž. přenesená",J742,0)</f>
        <v>0</v>
      </c>
      <c r="BI742" s="228">
        <f>IF(N742="nulová",J742,0)</f>
        <v>0</v>
      </c>
      <c r="BJ742" s="20" t="s">
        <v>83</v>
      </c>
      <c r="BK742" s="228">
        <f>ROUND(I742*H742,2)</f>
        <v>0</v>
      </c>
      <c r="BL742" s="20" t="s">
        <v>391</v>
      </c>
      <c r="BM742" s="227" t="s">
        <v>3971</v>
      </c>
    </row>
    <row r="743" s="13" customFormat="1">
      <c r="A743" s="13"/>
      <c r="B743" s="234"/>
      <c r="C743" s="235"/>
      <c r="D743" s="236" t="s">
        <v>319</v>
      </c>
      <c r="E743" s="237" t="s">
        <v>19</v>
      </c>
      <c r="F743" s="238" t="s">
        <v>5404</v>
      </c>
      <c r="G743" s="235"/>
      <c r="H743" s="239">
        <v>457.69600000000003</v>
      </c>
      <c r="I743" s="240"/>
      <c r="J743" s="235"/>
      <c r="K743" s="235"/>
      <c r="L743" s="241"/>
      <c r="M743" s="242"/>
      <c r="N743" s="243"/>
      <c r="O743" s="243"/>
      <c r="P743" s="243"/>
      <c r="Q743" s="243"/>
      <c r="R743" s="243"/>
      <c r="S743" s="243"/>
      <c r="T743" s="244"/>
      <c r="U743" s="13"/>
      <c r="V743" s="13"/>
      <c r="W743" s="13"/>
      <c r="X743" s="13"/>
      <c r="Y743" s="13"/>
      <c r="Z743" s="13"/>
      <c r="AA743" s="13"/>
      <c r="AB743" s="13"/>
      <c r="AC743" s="13"/>
      <c r="AD743" s="13"/>
      <c r="AE743" s="13"/>
      <c r="AT743" s="245" t="s">
        <v>319</v>
      </c>
      <c r="AU743" s="245" t="s">
        <v>85</v>
      </c>
      <c r="AV743" s="13" t="s">
        <v>85</v>
      </c>
      <c r="AW743" s="13" t="s">
        <v>37</v>
      </c>
      <c r="AX743" s="13" t="s">
        <v>76</v>
      </c>
      <c r="AY743" s="245" t="s">
        <v>308</v>
      </c>
    </row>
    <row r="744" s="15" customFormat="1">
      <c r="A744" s="15"/>
      <c r="B744" s="259"/>
      <c r="C744" s="260"/>
      <c r="D744" s="236" t="s">
        <v>319</v>
      </c>
      <c r="E744" s="261" t="s">
        <v>19</v>
      </c>
      <c r="F744" s="262" t="s">
        <v>448</v>
      </c>
      <c r="G744" s="260"/>
      <c r="H744" s="263">
        <v>457.69600000000003</v>
      </c>
      <c r="I744" s="264"/>
      <c r="J744" s="260"/>
      <c r="K744" s="260"/>
      <c r="L744" s="265"/>
      <c r="M744" s="266"/>
      <c r="N744" s="267"/>
      <c r="O744" s="267"/>
      <c r="P744" s="267"/>
      <c r="Q744" s="267"/>
      <c r="R744" s="267"/>
      <c r="S744" s="267"/>
      <c r="T744" s="268"/>
      <c r="U744" s="15"/>
      <c r="V744" s="15"/>
      <c r="W744" s="15"/>
      <c r="X744" s="15"/>
      <c r="Y744" s="15"/>
      <c r="Z744" s="15"/>
      <c r="AA744" s="15"/>
      <c r="AB744" s="15"/>
      <c r="AC744" s="15"/>
      <c r="AD744" s="15"/>
      <c r="AE744" s="15"/>
      <c r="AT744" s="269" t="s">
        <v>319</v>
      </c>
      <c r="AU744" s="269" t="s">
        <v>85</v>
      </c>
      <c r="AV744" s="15" t="s">
        <v>315</v>
      </c>
      <c r="AW744" s="15" t="s">
        <v>37</v>
      </c>
      <c r="AX744" s="15" t="s">
        <v>83</v>
      </c>
      <c r="AY744" s="269" t="s">
        <v>308</v>
      </c>
    </row>
    <row r="745" s="2" customFormat="1" ht="16.5" customHeight="1">
      <c r="A745" s="41"/>
      <c r="B745" s="42"/>
      <c r="C745" s="216" t="s">
        <v>853</v>
      </c>
      <c r="D745" s="216" t="s">
        <v>310</v>
      </c>
      <c r="E745" s="217" t="s">
        <v>5405</v>
      </c>
      <c r="F745" s="218" t="s">
        <v>5406</v>
      </c>
      <c r="G745" s="219" t="s">
        <v>313</v>
      </c>
      <c r="H745" s="220">
        <v>41.414000000000001</v>
      </c>
      <c r="I745" s="221"/>
      <c r="J745" s="222">
        <f>ROUND(I745*H745,2)</f>
        <v>0</v>
      </c>
      <c r="K745" s="218" t="s">
        <v>314</v>
      </c>
      <c r="L745" s="47"/>
      <c r="M745" s="223" t="s">
        <v>19</v>
      </c>
      <c r="N745" s="224" t="s">
        <v>47</v>
      </c>
      <c r="O745" s="87"/>
      <c r="P745" s="225">
        <f>O745*H745</f>
        <v>0</v>
      </c>
      <c r="Q745" s="225">
        <v>0</v>
      </c>
      <c r="R745" s="225">
        <f>Q745*H745</f>
        <v>0</v>
      </c>
      <c r="S745" s="225">
        <v>0</v>
      </c>
      <c r="T745" s="226">
        <f>S745*H745</f>
        <v>0</v>
      </c>
      <c r="U745" s="41"/>
      <c r="V745" s="41"/>
      <c r="W745" s="41"/>
      <c r="X745" s="41"/>
      <c r="Y745" s="41"/>
      <c r="Z745" s="41"/>
      <c r="AA745" s="41"/>
      <c r="AB745" s="41"/>
      <c r="AC745" s="41"/>
      <c r="AD745" s="41"/>
      <c r="AE745" s="41"/>
      <c r="AR745" s="227" t="s">
        <v>391</v>
      </c>
      <c r="AT745" s="227" t="s">
        <v>310</v>
      </c>
      <c r="AU745" s="227" t="s">
        <v>85</v>
      </c>
      <c r="AY745" s="20" t="s">
        <v>308</v>
      </c>
      <c r="BE745" s="228">
        <f>IF(N745="základní",J745,0)</f>
        <v>0</v>
      </c>
      <c r="BF745" s="228">
        <f>IF(N745="snížená",J745,0)</f>
        <v>0</v>
      </c>
      <c r="BG745" s="228">
        <f>IF(N745="zákl. přenesená",J745,0)</f>
        <v>0</v>
      </c>
      <c r="BH745" s="228">
        <f>IF(N745="sníž. přenesená",J745,0)</f>
        <v>0</v>
      </c>
      <c r="BI745" s="228">
        <f>IF(N745="nulová",J745,0)</f>
        <v>0</v>
      </c>
      <c r="BJ745" s="20" t="s">
        <v>83</v>
      </c>
      <c r="BK745" s="228">
        <f>ROUND(I745*H745,2)</f>
        <v>0</v>
      </c>
      <c r="BL745" s="20" t="s">
        <v>391</v>
      </c>
      <c r="BM745" s="227" t="s">
        <v>3980</v>
      </c>
    </row>
    <row r="746" s="2" customFormat="1">
      <c r="A746" s="41"/>
      <c r="B746" s="42"/>
      <c r="C746" s="43"/>
      <c r="D746" s="229" t="s">
        <v>317</v>
      </c>
      <c r="E746" s="43"/>
      <c r="F746" s="230" t="s">
        <v>5407</v>
      </c>
      <c r="G746" s="43"/>
      <c r="H746" s="43"/>
      <c r="I746" s="231"/>
      <c r="J746" s="43"/>
      <c r="K746" s="43"/>
      <c r="L746" s="47"/>
      <c r="M746" s="232"/>
      <c r="N746" s="233"/>
      <c r="O746" s="87"/>
      <c r="P746" s="87"/>
      <c r="Q746" s="87"/>
      <c r="R746" s="87"/>
      <c r="S746" s="87"/>
      <c r="T746" s="88"/>
      <c r="U746" s="41"/>
      <c r="V746" s="41"/>
      <c r="W746" s="41"/>
      <c r="X746" s="41"/>
      <c r="Y746" s="41"/>
      <c r="Z746" s="41"/>
      <c r="AA746" s="41"/>
      <c r="AB746" s="41"/>
      <c r="AC746" s="41"/>
      <c r="AD746" s="41"/>
      <c r="AE746" s="41"/>
      <c r="AT746" s="20" t="s">
        <v>317</v>
      </c>
      <c r="AU746" s="20" t="s">
        <v>85</v>
      </c>
    </row>
    <row r="747" s="14" customFormat="1">
      <c r="A747" s="14"/>
      <c r="B747" s="249"/>
      <c r="C747" s="250"/>
      <c r="D747" s="236" t="s">
        <v>319</v>
      </c>
      <c r="E747" s="251" t="s">
        <v>19</v>
      </c>
      <c r="F747" s="252" t="s">
        <v>5162</v>
      </c>
      <c r="G747" s="250"/>
      <c r="H747" s="251" t="s">
        <v>19</v>
      </c>
      <c r="I747" s="253"/>
      <c r="J747" s="250"/>
      <c r="K747" s="250"/>
      <c r="L747" s="254"/>
      <c r="M747" s="255"/>
      <c r="N747" s="256"/>
      <c r="O747" s="256"/>
      <c r="P747" s="256"/>
      <c r="Q747" s="256"/>
      <c r="R747" s="256"/>
      <c r="S747" s="256"/>
      <c r="T747" s="257"/>
      <c r="U747" s="14"/>
      <c r="V747" s="14"/>
      <c r="W747" s="14"/>
      <c r="X747" s="14"/>
      <c r="Y747" s="14"/>
      <c r="Z747" s="14"/>
      <c r="AA747" s="14"/>
      <c r="AB747" s="14"/>
      <c r="AC747" s="14"/>
      <c r="AD747" s="14"/>
      <c r="AE747" s="14"/>
      <c r="AT747" s="258" t="s">
        <v>319</v>
      </c>
      <c r="AU747" s="258" t="s">
        <v>85</v>
      </c>
      <c r="AV747" s="14" t="s">
        <v>83</v>
      </c>
      <c r="AW747" s="14" t="s">
        <v>37</v>
      </c>
      <c r="AX747" s="14" t="s">
        <v>76</v>
      </c>
      <c r="AY747" s="258" t="s">
        <v>308</v>
      </c>
    </row>
    <row r="748" s="14" customFormat="1">
      <c r="A748" s="14"/>
      <c r="B748" s="249"/>
      <c r="C748" s="250"/>
      <c r="D748" s="236" t="s">
        <v>319</v>
      </c>
      <c r="E748" s="251" t="s">
        <v>19</v>
      </c>
      <c r="F748" s="252" t="s">
        <v>5396</v>
      </c>
      <c r="G748" s="250"/>
      <c r="H748" s="251" t="s">
        <v>19</v>
      </c>
      <c r="I748" s="253"/>
      <c r="J748" s="250"/>
      <c r="K748" s="250"/>
      <c r="L748" s="254"/>
      <c r="M748" s="255"/>
      <c r="N748" s="256"/>
      <c r="O748" s="256"/>
      <c r="P748" s="256"/>
      <c r="Q748" s="256"/>
      <c r="R748" s="256"/>
      <c r="S748" s="256"/>
      <c r="T748" s="257"/>
      <c r="U748" s="14"/>
      <c r="V748" s="14"/>
      <c r="W748" s="14"/>
      <c r="X748" s="14"/>
      <c r="Y748" s="14"/>
      <c r="Z748" s="14"/>
      <c r="AA748" s="14"/>
      <c r="AB748" s="14"/>
      <c r="AC748" s="14"/>
      <c r="AD748" s="14"/>
      <c r="AE748" s="14"/>
      <c r="AT748" s="258" t="s">
        <v>319</v>
      </c>
      <c r="AU748" s="258" t="s">
        <v>85</v>
      </c>
      <c r="AV748" s="14" t="s">
        <v>83</v>
      </c>
      <c r="AW748" s="14" t="s">
        <v>37</v>
      </c>
      <c r="AX748" s="14" t="s">
        <v>76</v>
      </c>
      <c r="AY748" s="258" t="s">
        <v>308</v>
      </c>
    </row>
    <row r="749" s="13" customFormat="1">
      <c r="A749" s="13"/>
      <c r="B749" s="234"/>
      <c r="C749" s="235"/>
      <c r="D749" s="236" t="s">
        <v>319</v>
      </c>
      <c r="E749" s="237" t="s">
        <v>19</v>
      </c>
      <c r="F749" s="238" t="s">
        <v>5397</v>
      </c>
      <c r="G749" s="235"/>
      <c r="H749" s="239">
        <v>28.93</v>
      </c>
      <c r="I749" s="240"/>
      <c r="J749" s="235"/>
      <c r="K749" s="235"/>
      <c r="L749" s="241"/>
      <c r="M749" s="242"/>
      <c r="N749" s="243"/>
      <c r="O749" s="243"/>
      <c r="P749" s="243"/>
      <c r="Q749" s="243"/>
      <c r="R749" s="243"/>
      <c r="S749" s="243"/>
      <c r="T749" s="244"/>
      <c r="U749" s="13"/>
      <c r="V749" s="13"/>
      <c r="W749" s="13"/>
      <c r="X749" s="13"/>
      <c r="Y749" s="13"/>
      <c r="Z749" s="13"/>
      <c r="AA749" s="13"/>
      <c r="AB749" s="13"/>
      <c r="AC749" s="13"/>
      <c r="AD749" s="13"/>
      <c r="AE749" s="13"/>
      <c r="AT749" s="245" t="s">
        <v>319</v>
      </c>
      <c r="AU749" s="245" t="s">
        <v>85</v>
      </c>
      <c r="AV749" s="13" t="s">
        <v>85</v>
      </c>
      <c r="AW749" s="13" t="s">
        <v>37</v>
      </c>
      <c r="AX749" s="13" t="s">
        <v>76</v>
      </c>
      <c r="AY749" s="245" t="s">
        <v>308</v>
      </c>
    </row>
    <row r="750" s="13" customFormat="1">
      <c r="A750" s="13"/>
      <c r="B750" s="234"/>
      <c r="C750" s="235"/>
      <c r="D750" s="236" t="s">
        <v>319</v>
      </c>
      <c r="E750" s="237" t="s">
        <v>19</v>
      </c>
      <c r="F750" s="238" t="s">
        <v>5398</v>
      </c>
      <c r="G750" s="235"/>
      <c r="H750" s="239">
        <v>12.484</v>
      </c>
      <c r="I750" s="240"/>
      <c r="J750" s="235"/>
      <c r="K750" s="235"/>
      <c r="L750" s="241"/>
      <c r="M750" s="242"/>
      <c r="N750" s="243"/>
      <c r="O750" s="243"/>
      <c r="P750" s="243"/>
      <c r="Q750" s="243"/>
      <c r="R750" s="243"/>
      <c r="S750" s="243"/>
      <c r="T750" s="244"/>
      <c r="U750" s="13"/>
      <c r="V750" s="13"/>
      <c r="W750" s="13"/>
      <c r="X750" s="13"/>
      <c r="Y750" s="13"/>
      <c r="Z750" s="13"/>
      <c r="AA750" s="13"/>
      <c r="AB750" s="13"/>
      <c r="AC750" s="13"/>
      <c r="AD750" s="13"/>
      <c r="AE750" s="13"/>
      <c r="AT750" s="245" t="s">
        <v>319</v>
      </c>
      <c r="AU750" s="245" t="s">
        <v>85</v>
      </c>
      <c r="AV750" s="13" t="s">
        <v>85</v>
      </c>
      <c r="AW750" s="13" t="s">
        <v>37</v>
      </c>
      <c r="AX750" s="13" t="s">
        <v>76</v>
      </c>
      <c r="AY750" s="245" t="s">
        <v>308</v>
      </c>
    </row>
    <row r="751" s="15" customFormat="1">
      <c r="A751" s="15"/>
      <c r="B751" s="259"/>
      <c r="C751" s="260"/>
      <c r="D751" s="236" t="s">
        <v>319</v>
      </c>
      <c r="E751" s="261" t="s">
        <v>19</v>
      </c>
      <c r="F751" s="262" t="s">
        <v>448</v>
      </c>
      <c r="G751" s="260"/>
      <c r="H751" s="263">
        <v>41.414000000000001</v>
      </c>
      <c r="I751" s="264"/>
      <c r="J751" s="260"/>
      <c r="K751" s="260"/>
      <c r="L751" s="265"/>
      <c r="M751" s="266"/>
      <c r="N751" s="267"/>
      <c r="O751" s="267"/>
      <c r="P751" s="267"/>
      <c r="Q751" s="267"/>
      <c r="R751" s="267"/>
      <c r="S751" s="267"/>
      <c r="T751" s="268"/>
      <c r="U751" s="15"/>
      <c r="V751" s="15"/>
      <c r="W751" s="15"/>
      <c r="X751" s="15"/>
      <c r="Y751" s="15"/>
      <c r="Z751" s="15"/>
      <c r="AA751" s="15"/>
      <c r="AB751" s="15"/>
      <c r="AC751" s="15"/>
      <c r="AD751" s="15"/>
      <c r="AE751" s="15"/>
      <c r="AT751" s="269" t="s">
        <v>319</v>
      </c>
      <c r="AU751" s="269" t="s">
        <v>85</v>
      </c>
      <c r="AV751" s="15" t="s">
        <v>315</v>
      </c>
      <c r="AW751" s="15" t="s">
        <v>37</v>
      </c>
      <c r="AX751" s="15" t="s">
        <v>83</v>
      </c>
      <c r="AY751" s="269" t="s">
        <v>308</v>
      </c>
    </row>
    <row r="752" s="2" customFormat="1" ht="16.5" customHeight="1">
      <c r="A752" s="41"/>
      <c r="B752" s="42"/>
      <c r="C752" s="280" t="s">
        <v>3487</v>
      </c>
      <c r="D752" s="280" t="s">
        <v>1137</v>
      </c>
      <c r="E752" s="281" t="s">
        <v>5408</v>
      </c>
      <c r="F752" s="282" t="s">
        <v>5409</v>
      </c>
      <c r="G752" s="283" t="s">
        <v>313</v>
      </c>
      <c r="H752" s="284">
        <v>42.241999999999997</v>
      </c>
      <c r="I752" s="285"/>
      <c r="J752" s="286">
        <f>ROUND(I752*H752,2)</f>
        <v>0</v>
      </c>
      <c r="K752" s="282" t="s">
        <v>314</v>
      </c>
      <c r="L752" s="287"/>
      <c r="M752" s="288" t="s">
        <v>19</v>
      </c>
      <c r="N752" s="289" t="s">
        <v>47</v>
      </c>
      <c r="O752" s="87"/>
      <c r="P752" s="225">
        <f>O752*H752</f>
        <v>0</v>
      </c>
      <c r="Q752" s="225">
        <v>0</v>
      </c>
      <c r="R752" s="225">
        <f>Q752*H752</f>
        <v>0</v>
      </c>
      <c r="S752" s="225">
        <v>0</v>
      </c>
      <c r="T752" s="226">
        <f>S752*H752</f>
        <v>0</v>
      </c>
      <c r="U752" s="41"/>
      <c r="V752" s="41"/>
      <c r="W752" s="41"/>
      <c r="X752" s="41"/>
      <c r="Y752" s="41"/>
      <c r="Z752" s="41"/>
      <c r="AA752" s="41"/>
      <c r="AB752" s="41"/>
      <c r="AC752" s="41"/>
      <c r="AD752" s="41"/>
      <c r="AE752" s="41"/>
      <c r="AR752" s="227" t="s">
        <v>616</v>
      </c>
      <c r="AT752" s="227" t="s">
        <v>1137</v>
      </c>
      <c r="AU752" s="227" t="s">
        <v>85</v>
      </c>
      <c r="AY752" s="20" t="s">
        <v>308</v>
      </c>
      <c r="BE752" s="228">
        <f>IF(N752="základní",J752,0)</f>
        <v>0</v>
      </c>
      <c r="BF752" s="228">
        <f>IF(N752="snížená",J752,0)</f>
        <v>0</v>
      </c>
      <c r="BG752" s="228">
        <f>IF(N752="zákl. přenesená",J752,0)</f>
        <v>0</v>
      </c>
      <c r="BH752" s="228">
        <f>IF(N752="sníž. přenesená",J752,0)</f>
        <v>0</v>
      </c>
      <c r="BI752" s="228">
        <f>IF(N752="nulová",J752,0)</f>
        <v>0</v>
      </c>
      <c r="BJ752" s="20" t="s">
        <v>83</v>
      </c>
      <c r="BK752" s="228">
        <f>ROUND(I752*H752,2)</f>
        <v>0</v>
      </c>
      <c r="BL752" s="20" t="s">
        <v>391</v>
      </c>
      <c r="BM752" s="227" t="s">
        <v>3989</v>
      </c>
    </row>
    <row r="753" s="13" customFormat="1">
      <c r="A753" s="13"/>
      <c r="B753" s="234"/>
      <c r="C753" s="235"/>
      <c r="D753" s="236" t="s">
        <v>319</v>
      </c>
      <c r="E753" s="237" t="s">
        <v>19</v>
      </c>
      <c r="F753" s="238" t="s">
        <v>5410</v>
      </c>
      <c r="G753" s="235"/>
      <c r="H753" s="239">
        <v>42.241999999999997</v>
      </c>
      <c r="I753" s="240"/>
      <c r="J753" s="235"/>
      <c r="K753" s="235"/>
      <c r="L753" s="241"/>
      <c r="M753" s="242"/>
      <c r="N753" s="243"/>
      <c r="O753" s="243"/>
      <c r="P753" s="243"/>
      <c r="Q753" s="243"/>
      <c r="R753" s="243"/>
      <c r="S753" s="243"/>
      <c r="T753" s="244"/>
      <c r="U753" s="13"/>
      <c r="V753" s="13"/>
      <c r="W753" s="13"/>
      <c r="X753" s="13"/>
      <c r="Y753" s="13"/>
      <c r="Z753" s="13"/>
      <c r="AA753" s="13"/>
      <c r="AB753" s="13"/>
      <c r="AC753" s="13"/>
      <c r="AD753" s="13"/>
      <c r="AE753" s="13"/>
      <c r="AT753" s="245" t="s">
        <v>319</v>
      </c>
      <c r="AU753" s="245" t="s">
        <v>85</v>
      </c>
      <c r="AV753" s="13" t="s">
        <v>85</v>
      </c>
      <c r="AW753" s="13" t="s">
        <v>37</v>
      </c>
      <c r="AX753" s="13" t="s">
        <v>76</v>
      </c>
      <c r="AY753" s="245" t="s">
        <v>308</v>
      </c>
    </row>
    <row r="754" s="15" customFormat="1">
      <c r="A754" s="15"/>
      <c r="B754" s="259"/>
      <c r="C754" s="260"/>
      <c r="D754" s="236" t="s">
        <v>319</v>
      </c>
      <c r="E754" s="261" t="s">
        <v>19</v>
      </c>
      <c r="F754" s="262" t="s">
        <v>448</v>
      </c>
      <c r="G754" s="260"/>
      <c r="H754" s="263">
        <v>42.241999999999997</v>
      </c>
      <c r="I754" s="264"/>
      <c r="J754" s="260"/>
      <c r="K754" s="260"/>
      <c r="L754" s="265"/>
      <c r="M754" s="266"/>
      <c r="N754" s="267"/>
      <c r="O754" s="267"/>
      <c r="P754" s="267"/>
      <c r="Q754" s="267"/>
      <c r="R754" s="267"/>
      <c r="S754" s="267"/>
      <c r="T754" s="268"/>
      <c r="U754" s="15"/>
      <c r="V754" s="15"/>
      <c r="W754" s="15"/>
      <c r="X754" s="15"/>
      <c r="Y754" s="15"/>
      <c r="Z754" s="15"/>
      <c r="AA754" s="15"/>
      <c r="AB754" s="15"/>
      <c r="AC754" s="15"/>
      <c r="AD754" s="15"/>
      <c r="AE754" s="15"/>
      <c r="AT754" s="269" t="s">
        <v>319</v>
      </c>
      <c r="AU754" s="269" t="s">
        <v>85</v>
      </c>
      <c r="AV754" s="15" t="s">
        <v>315</v>
      </c>
      <c r="AW754" s="15" t="s">
        <v>37</v>
      </c>
      <c r="AX754" s="15" t="s">
        <v>83</v>
      </c>
      <c r="AY754" s="269" t="s">
        <v>308</v>
      </c>
    </row>
    <row r="755" s="2" customFormat="1" ht="21.75" customHeight="1">
      <c r="A755" s="41"/>
      <c r="B755" s="42"/>
      <c r="C755" s="216" t="s">
        <v>862</v>
      </c>
      <c r="D755" s="216" t="s">
        <v>310</v>
      </c>
      <c r="E755" s="217" t="s">
        <v>5411</v>
      </c>
      <c r="F755" s="218" t="s">
        <v>5412</v>
      </c>
      <c r="G755" s="219" t="s">
        <v>1891</v>
      </c>
      <c r="H755" s="290"/>
      <c r="I755" s="221"/>
      <c r="J755" s="222">
        <f>ROUND(I755*H755,2)</f>
        <v>0</v>
      </c>
      <c r="K755" s="218" t="s">
        <v>314</v>
      </c>
      <c r="L755" s="47"/>
      <c r="M755" s="223" t="s">
        <v>19</v>
      </c>
      <c r="N755" s="224" t="s">
        <v>47</v>
      </c>
      <c r="O755" s="87"/>
      <c r="P755" s="225">
        <f>O755*H755</f>
        <v>0</v>
      </c>
      <c r="Q755" s="225">
        <v>0</v>
      </c>
      <c r="R755" s="225">
        <f>Q755*H755</f>
        <v>0</v>
      </c>
      <c r="S755" s="225">
        <v>0</v>
      </c>
      <c r="T755" s="226">
        <f>S755*H755</f>
        <v>0</v>
      </c>
      <c r="U755" s="41"/>
      <c r="V755" s="41"/>
      <c r="W755" s="41"/>
      <c r="X755" s="41"/>
      <c r="Y755" s="41"/>
      <c r="Z755" s="41"/>
      <c r="AA755" s="41"/>
      <c r="AB755" s="41"/>
      <c r="AC755" s="41"/>
      <c r="AD755" s="41"/>
      <c r="AE755" s="41"/>
      <c r="AR755" s="227" t="s">
        <v>391</v>
      </c>
      <c r="AT755" s="227" t="s">
        <v>310</v>
      </c>
      <c r="AU755" s="227" t="s">
        <v>85</v>
      </c>
      <c r="AY755" s="20" t="s">
        <v>308</v>
      </c>
      <c r="BE755" s="228">
        <f>IF(N755="základní",J755,0)</f>
        <v>0</v>
      </c>
      <c r="BF755" s="228">
        <f>IF(N755="snížená",J755,0)</f>
        <v>0</v>
      </c>
      <c r="BG755" s="228">
        <f>IF(N755="zákl. přenesená",J755,0)</f>
        <v>0</v>
      </c>
      <c r="BH755" s="228">
        <f>IF(N755="sníž. přenesená",J755,0)</f>
        <v>0</v>
      </c>
      <c r="BI755" s="228">
        <f>IF(N755="nulová",J755,0)</f>
        <v>0</v>
      </c>
      <c r="BJ755" s="20" t="s">
        <v>83</v>
      </c>
      <c r="BK755" s="228">
        <f>ROUND(I755*H755,2)</f>
        <v>0</v>
      </c>
      <c r="BL755" s="20" t="s">
        <v>391</v>
      </c>
      <c r="BM755" s="227" t="s">
        <v>3998</v>
      </c>
    </row>
    <row r="756" s="2" customFormat="1">
      <c r="A756" s="41"/>
      <c r="B756" s="42"/>
      <c r="C756" s="43"/>
      <c r="D756" s="229" t="s">
        <v>317</v>
      </c>
      <c r="E756" s="43"/>
      <c r="F756" s="230" t="s">
        <v>5413</v>
      </c>
      <c r="G756" s="43"/>
      <c r="H756" s="43"/>
      <c r="I756" s="231"/>
      <c r="J756" s="43"/>
      <c r="K756" s="43"/>
      <c r="L756" s="47"/>
      <c r="M756" s="232"/>
      <c r="N756" s="233"/>
      <c r="O756" s="87"/>
      <c r="P756" s="87"/>
      <c r="Q756" s="87"/>
      <c r="R756" s="87"/>
      <c r="S756" s="87"/>
      <c r="T756" s="88"/>
      <c r="U756" s="41"/>
      <c r="V756" s="41"/>
      <c r="W756" s="41"/>
      <c r="X756" s="41"/>
      <c r="Y756" s="41"/>
      <c r="Z756" s="41"/>
      <c r="AA756" s="41"/>
      <c r="AB756" s="41"/>
      <c r="AC756" s="41"/>
      <c r="AD756" s="41"/>
      <c r="AE756" s="41"/>
      <c r="AT756" s="20" t="s">
        <v>317</v>
      </c>
      <c r="AU756" s="20" t="s">
        <v>85</v>
      </c>
    </row>
    <row r="757" s="12" customFormat="1" ht="22.8" customHeight="1">
      <c r="A757" s="12"/>
      <c r="B757" s="200"/>
      <c r="C757" s="201"/>
      <c r="D757" s="202" t="s">
        <v>75</v>
      </c>
      <c r="E757" s="214" t="s">
        <v>1011</v>
      </c>
      <c r="F757" s="214" t="s">
        <v>1012</v>
      </c>
      <c r="G757" s="201"/>
      <c r="H757" s="201"/>
      <c r="I757" s="204"/>
      <c r="J757" s="215">
        <f>BK757</f>
        <v>0</v>
      </c>
      <c r="K757" s="201"/>
      <c r="L757" s="206"/>
      <c r="M757" s="207"/>
      <c r="N757" s="208"/>
      <c r="O757" s="208"/>
      <c r="P757" s="209">
        <f>SUM(P758:P774)</f>
        <v>0</v>
      </c>
      <c r="Q757" s="208"/>
      <c r="R757" s="209">
        <f>SUM(R758:R774)</f>
        <v>0</v>
      </c>
      <c r="S757" s="208"/>
      <c r="T757" s="210">
        <f>SUM(T758:T774)</f>
        <v>0</v>
      </c>
      <c r="U757" s="12"/>
      <c r="V757" s="12"/>
      <c r="W757" s="12"/>
      <c r="X757" s="12"/>
      <c r="Y757" s="12"/>
      <c r="Z757" s="12"/>
      <c r="AA757" s="12"/>
      <c r="AB757" s="12"/>
      <c r="AC757" s="12"/>
      <c r="AD757" s="12"/>
      <c r="AE757" s="12"/>
      <c r="AR757" s="211" t="s">
        <v>85</v>
      </c>
      <c r="AT757" s="212" t="s">
        <v>75</v>
      </c>
      <c r="AU757" s="212" t="s">
        <v>83</v>
      </c>
      <c r="AY757" s="211" t="s">
        <v>308</v>
      </c>
      <c r="BK757" s="213">
        <f>SUM(BK758:BK774)</f>
        <v>0</v>
      </c>
    </row>
    <row r="758" s="2" customFormat="1" ht="21.75" customHeight="1">
      <c r="A758" s="41"/>
      <c r="B758" s="42"/>
      <c r="C758" s="216" t="s">
        <v>3499</v>
      </c>
      <c r="D758" s="216" t="s">
        <v>310</v>
      </c>
      <c r="E758" s="217" t="s">
        <v>5414</v>
      </c>
      <c r="F758" s="218" t="s">
        <v>5415</v>
      </c>
      <c r="G758" s="219" t="s">
        <v>323</v>
      </c>
      <c r="H758" s="220">
        <v>5</v>
      </c>
      <c r="I758" s="221"/>
      <c r="J758" s="222">
        <f>ROUND(I758*H758,2)</f>
        <v>0</v>
      </c>
      <c r="K758" s="218" t="s">
        <v>19</v>
      </c>
      <c r="L758" s="47"/>
      <c r="M758" s="223" t="s">
        <v>19</v>
      </c>
      <c r="N758" s="224" t="s">
        <v>47</v>
      </c>
      <c r="O758" s="87"/>
      <c r="P758" s="225">
        <f>O758*H758</f>
        <v>0</v>
      </c>
      <c r="Q758" s="225">
        <v>0</v>
      </c>
      <c r="R758" s="225">
        <f>Q758*H758</f>
        <v>0</v>
      </c>
      <c r="S758" s="225">
        <v>0</v>
      </c>
      <c r="T758" s="226">
        <f>S758*H758</f>
        <v>0</v>
      </c>
      <c r="U758" s="41"/>
      <c r="V758" s="41"/>
      <c r="W758" s="41"/>
      <c r="X758" s="41"/>
      <c r="Y758" s="41"/>
      <c r="Z758" s="41"/>
      <c r="AA758" s="41"/>
      <c r="AB758" s="41"/>
      <c r="AC758" s="41"/>
      <c r="AD758" s="41"/>
      <c r="AE758" s="41"/>
      <c r="AR758" s="227" t="s">
        <v>391</v>
      </c>
      <c r="AT758" s="227" t="s">
        <v>310</v>
      </c>
      <c r="AU758" s="227" t="s">
        <v>85</v>
      </c>
      <c r="AY758" s="20" t="s">
        <v>308</v>
      </c>
      <c r="BE758" s="228">
        <f>IF(N758="základní",J758,0)</f>
        <v>0</v>
      </c>
      <c r="BF758" s="228">
        <f>IF(N758="snížená",J758,0)</f>
        <v>0</v>
      </c>
      <c r="BG758" s="228">
        <f>IF(N758="zákl. přenesená",J758,0)</f>
        <v>0</v>
      </c>
      <c r="BH758" s="228">
        <f>IF(N758="sníž. přenesená",J758,0)</f>
        <v>0</v>
      </c>
      <c r="BI758" s="228">
        <f>IF(N758="nulová",J758,0)</f>
        <v>0</v>
      </c>
      <c r="BJ758" s="20" t="s">
        <v>83</v>
      </c>
      <c r="BK758" s="228">
        <f>ROUND(I758*H758,2)</f>
        <v>0</v>
      </c>
      <c r="BL758" s="20" t="s">
        <v>391</v>
      </c>
      <c r="BM758" s="227" t="s">
        <v>4006</v>
      </c>
    </row>
    <row r="759" s="14" customFormat="1">
      <c r="A759" s="14"/>
      <c r="B759" s="249"/>
      <c r="C759" s="250"/>
      <c r="D759" s="236" t="s">
        <v>319</v>
      </c>
      <c r="E759" s="251" t="s">
        <v>19</v>
      </c>
      <c r="F759" s="252" t="s">
        <v>5206</v>
      </c>
      <c r="G759" s="250"/>
      <c r="H759" s="251" t="s">
        <v>19</v>
      </c>
      <c r="I759" s="253"/>
      <c r="J759" s="250"/>
      <c r="K759" s="250"/>
      <c r="L759" s="254"/>
      <c r="M759" s="255"/>
      <c r="N759" s="256"/>
      <c r="O759" s="256"/>
      <c r="P759" s="256"/>
      <c r="Q759" s="256"/>
      <c r="R759" s="256"/>
      <c r="S759" s="256"/>
      <c r="T759" s="257"/>
      <c r="U759" s="14"/>
      <c r="V759" s="14"/>
      <c r="W759" s="14"/>
      <c r="X759" s="14"/>
      <c r="Y759" s="14"/>
      <c r="Z759" s="14"/>
      <c r="AA759" s="14"/>
      <c r="AB759" s="14"/>
      <c r="AC759" s="14"/>
      <c r="AD759" s="14"/>
      <c r="AE759" s="14"/>
      <c r="AT759" s="258" t="s">
        <v>319</v>
      </c>
      <c r="AU759" s="258" t="s">
        <v>85</v>
      </c>
      <c r="AV759" s="14" t="s">
        <v>83</v>
      </c>
      <c r="AW759" s="14" t="s">
        <v>37</v>
      </c>
      <c r="AX759" s="14" t="s">
        <v>76</v>
      </c>
      <c r="AY759" s="258" t="s">
        <v>308</v>
      </c>
    </row>
    <row r="760" s="13" customFormat="1">
      <c r="A760" s="13"/>
      <c r="B760" s="234"/>
      <c r="C760" s="235"/>
      <c r="D760" s="236" t="s">
        <v>319</v>
      </c>
      <c r="E760" s="237" t="s">
        <v>19</v>
      </c>
      <c r="F760" s="238" t="s">
        <v>5416</v>
      </c>
      <c r="G760" s="235"/>
      <c r="H760" s="239">
        <v>1</v>
      </c>
      <c r="I760" s="240"/>
      <c r="J760" s="235"/>
      <c r="K760" s="235"/>
      <c r="L760" s="241"/>
      <c r="M760" s="242"/>
      <c r="N760" s="243"/>
      <c r="O760" s="243"/>
      <c r="P760" s="243"/>
      <c r="Q760" s="243"/>
      <c r="R760" s="243"/>
      <c r="S760" s="243"/>
      <c r="T760" s="244"/>
      <c r="U760" s="13"/>
      <c r="V760" s="13"/>
      <c r="W760" s="13"/>
      <c r="X760" s="13"/>
      <c r="Y760" s="13"/>
      <c r="Z760" s="13"/>
      <c r="AA760" s="13"/>
      <c r="AB760" s="13"/>
      <c r="AC760" s="13"/>
      <c r="AD760" s="13"/>
      <c r="AE760" s="13"/>
      <c r="AT760" s="245" t="s">
        <v>319</v>
      </c>
      <c r="AU760" s="245" t="s">
        <v>85</v>
      </c>
      <c r="AV760" s="13" t="s">
        <v>85</v>
      </c>
      <c r="AW760" s="13" t="s">
        <v>37</v>
      </c>
      <c r="AX760" s="13" t="s">
        <v>76</v>
      </c>
      <c r="AY760" s="245" t="s">
        <v>308</v>
      </c>
    </row>
    <row r="761" s="13" customFormat="1">
      <c r="A761" s="13"/>
      <c r="B761" s="234"/>
      <c r="C761" s="235"/>
      <c r="D761" s="236" t="s">
        <v>319</v>
      </c>
      <c r="E761" s="237" t="s">
        <v>19</v>
      </c>
      <c r="F761" s="238" t="s">
        <v>5417</v>
      </c>
      <c r="G761" s="235"/>
      <c r="H761" s="239">
        <v>4</v>
      </c>
      <c r="I761" s="240"/>
      <c r="J761" s="235"/>
      <c r="K761" s="235"/>
      <c r="L761" s="241"/>
      <c r="M761" s="242"/>
      <c r="N761" s="243"/>
      <c r="O761" s="243"/>
      <c r="P761" s="243"/>
      <c r="Q761" s="243"/>
      <c r="R761" s="243"/>
      <c r="S761" s="243"/>
      <c r="T761" s="244"/>
      <c r="U761" s="13"/>
      <c r="V761" s="13"/>
      <c r="W761" s="13"/>
      <c r="X761" s="13"/>
      <c r="Y761" s="13"/>
      <c r="Z761" s="13"/>
      <c r="AA761" s="13"/>
      <c r="AB761" s="13"/>
      <c r="AC761" s="13"/>
      <c r="AD761" s="13"/>
      <c r="AE761" s="13"/>
      <c r="AT761" s="245" t="s">
        <v>319</v>
      </c>
      <c r="AU761" s="245" t="s">
        <v>85</v>
      </c>
      <c r="AV761" s="13" t="s">
        <v>85</v>
      </c>
      <c r="AW761" s="13" t="s">
        <v>37</v>
      </c>
      <c r="AX761" s="13" t="s">
        <v>76</v>
      </c>
      <c r="AY761" s="245" t="s">
        <v>308</v>
      </c>
    </row>
    <row r="762" s="15" customFormat="1">
      <c r="A762" s="15"/>
      <c r="B762" s="259"/>
      <c r="C762" s="260"/>
      <c r="D762" s="236" t="s">
        <v>319</v>
      </c>
      <c r="E762" s="261" t="s">
        <v>19</v>
      </c>
      <c r="F762" s="262" t="s">
        <v>448</v>
      </c>
      <c r="G762" s="260"/>
      <c r="H762" s="263">
        <v>5</v>
      </c>
      <c r="I762" s="264"/>
      <c r="J762" s="260"/>
      <c r="K762" s="260"/>
      <c r="L762" s="265"/>
      <c r="M762" s="266"/>
      <c r="N762" s="267"/>
      <c r="O762" s="267"/>
      <c r="P762" s="267"/>
      <c r="Q762" s="267"/>
      <c r="R762" s="267"/>
      <c r="S762" s="267"/>
      <c r="T762" s="268"/>
      <c r="U762" s="15"/>
      <c r="V762" s="15"/>
      <c r="W762" s="15"/>
      <c r="X762" s="15"/>
      <c r="Y762" s="15"/>
      <c r="Z762" s="15"/>
      <c r="AA762" s="15"/>
      <c r="AB762" s="15"/>
      <c r="AC762" s="15"/>
      <c r="AD762" s="15"/>
      <c r="AE762" s="15"/>
      <c r="AT762" s="269" t="s">
        <v>319</v>
      </c>
      <c r="AU762" s="269" t="s">
        <v>85</v>
      </c>
      <c r="AV762" s="15" t="s">
        <v>315</v>
      </c>
      <c r="AW762" s="15" t="s">
        <v>37</v>
      </c>
      <c r="AX762" s="15" t="s">
        <v>83</v>
      </c>
      <c r="AY762" s="269" t="s">
        <v>308</v>
      </c>
    </row>
    <row r="763" s="2" customFormat="1" ht="21.75" customHeight="1">
      <c r="A763" s="41"/>
      <c r="B763" s="42"/>
      <c r="C763" s="216" t="s">
        <v>870</v>
      </c>
      <c r="D763" s="216" t="s">
        <v>310</v>
      </c>
      <c r="E763" s="217" t="s">
        <v>5418</v>
      </c>
      <c r="F763" s="218" t="s">
        <v>5419</v>
      </c>
      <c r="G763" s="219" t="s">
        <v>323</v>
      </c>
      <c r="H763" s="220">
        <v>13</v>
      </c>
      <c r="I763" s="221"/>
      <c r="J763" s="222">
        <f>ROUND(I763*H763,2)</f>
        <v>0</v>
      </c>
      <c r="K763" s="218" t="s">
        <v>19</v>
      </c>
      <c r="L763" s="47"/>
      <c r="M763" s="223" t="s">
        <v>19</v>
      </c>
      <c r="N763" s="224" t="s">
        <v>47</v>
      </c>
      <c r="O763" s="87"/>
      <c r="P763" s="225">
        <f>O763*H763</f>
        <v>0</v>
      </c>
      <c r="Q763" s="225">
        <v>0</v>
      </c>
      <c r="R763" s="225">
        <f>Q763*H763</f>
        <v>0</v>
      </c>
      <c r="S763" s="225">
        <v>0</v>
      </c>
      <c r="T763" s="226">
        <f>S763*H763</f>
        <v>0</v>
      </c>
      <c r="U763" s="41"/>
      <c r="V763" s="41"/>
      <c r="W763" s="41"/>
      <c r="X763" s="41"/>
      <c r="Y763" s="41"/>
      <c r="Z763" s="41"/>
      <c r="AA763" s="41"/>
      <c r="AB763" s="41"/>
      <c r="AC763" s="41"/>
      <c r="AD763" s="41"/>
      <c r="AE763" s="41"/>
      <c r="AR763" s="227" t="s">
        <v>391</v>
      </c>
      <c r="AT763" s="227" t="s">
        <v>310</v>
      </c>
      <c r="AU763" s="227" t="s">
        <v>85</v>
      </c>
      <c r="AY763" s="20" t="s">
        <v>308</v>
      </c>
      <c r="BE763" s="228">
        <f>IF(N763="základní",J763,0)</f>
        <v>0</v>
      </c>
      <c r="BF763" s="228">
        <f>IF(N763="snížená",J763,0)</f>
        <v>0</v>
      </c>
      <c r="BG763" s="228">
        <f>IF(N763="zákl. přenesená",J763,0)</f>
        <v>0</v>
      </c>
      <c r="BH763" s="228">
        <f>IF(N763="sníž. přenesená",J763,0)</f>
        <v>0</v>
      </c>
      <c r="BI763" s="228">
        <f>IF(N763="nulová",J763,0)</f>
        <v>0</v>
      </c>
      <c r="BJ763" s="20" t="s">
        <v>83</v>
      </c>
      <c r="BK763" s="228">
        <f>ROUND(I763*H763,2)</f>
        <v>0</v>
      </c>
      <c r="BL763" s="20" t="s">
        <v>391</v>
      </c>
      <c r="BM763" s="227" t="s">
        <v>4015</v>
      </c>
    </row>
    <row r="764" s="14" customFormat="1">
      <c r="A764" s="14"/>
      <c r="B764" s="249"/>
      <c r="C764" s="250"/>
      <c r="D764" s="236" t="s">
        <v>319</v>
      </c>
      <c r="E764" s="251" t="s">
        <v>19</v>
      </c>
      <c r="F764" s="252" t="s">
        <v>5206</v>
      </c>
      <c r="G764" s="250"/>
      <c r="H764" s="251" t="s">
        <v>19</v>
      </c>
      <c r="I764" s="253"/>
      <c r="J764" s="250"/>
      <c r="K764" s="250"/>
      <c r="L764" s="254"/>
      <c r="M764" s="255"/>
      <c r="N764" s="256"/>
      <c r="O764" s="256"/>
      <c r="P764" s="256"/>
      <c r="Q764" s="256"/>
      <c r="R764" s="256"/>
      <c r="S764" s="256"/>
      <c r="T764" s="257"/>
      <c r="U764" s="14"/>
      <c r="V764" s="14"/>
      <c r="W764" s="14"/>
      <c r="X764" s="14"/>
      <c r="Y764" s="14"/>
      <c r="Z764" s="14"/>
      <c r="AA764" s="14"/>
      <c r="AB764" s="14"/>
      <c r="AC764" s="14"/>
      <c r="AD764" s="14"/>
      <c r="AE764" s="14"/>
      <c r="AT764" s="258" t="s">
        <v>319</v>
      </c>
      <c r="AU764" s="258" t="s">
        <v>85</v>
      </c>
      <c r="AV764" s="14" t="s">
        <v>83</v>
      </c>
      <c r="AW764" s="14" t="s">
        <v>37</v>
      </c>
      <c r="AX764" s="14" t="s">
        <v>76</v>
      </c>
      <c r="AY764" s="258" t="s">
        <v>308</v>
      </c>
    </row>
    <row r="765" s="13" customFormat="1">
      <c r="A765" s="13"/>
      <c r="B765" s="234"/>
      <c r="C765" s="235"/>
      <c r="D765" s="236" t="s">
        <v>319</v>
      </c>
      <c r="E765" s="237" t="s">
        <v>19</v>
      </c>
      <c r="F765" s="238" t="s">
        <v>5420</v>
      </c>
      <c r="G765" s="235"/>
      <c r="H765" s="239">
        <v>7</v>
      </c>
      <c r="I765" s="240"/>
      <c r="J765" s="235"/>
      <c r="K765" s="235"/>
      <c r="L765" s="241"/>
      <c r="M765" s="242"/>
      <c r="N765" s="243"/>
      <c r="O765" s="243"/>
      <c r="P765" s="243"/>
      <c r="Q765" s="243"/>
      <c r="R765" s="243"/>
      <c r="S765" s="243"/>
      <c r="T765" s="244"/>
      <c r="U765" s="13"/>
      <c r="V765" s="13"/>
      <c r="W765" s="13"/>
      <c r="X765" s="13"/>
      <c r="Y765" s="13"/>
      <c r="Z765" s="13"/>
      <c r="AA765" s="13"/>
      <c r="AB765" s="13"/>
      <c r="AC765" s="13"/>
      <c r="AD765" s="13"/>
      <c r="AE765" s="13"/>
      <c r="AT765" s="245" t="s">
        <v>319</v>
      </c>
      <c r="AU765" s="245" t="s">
        <v>85</v>
      </c>
      <c r="AV765" s="13" t="s">
        <v>85</v>
      </c>
      <c r="AW765" s="13" t="s">
        <v>37</v>
      </c>
      <c r="AX765" s="13" t="s">
        <v>76</v>
      </c>
      <c r="AY765" s="245" t="s">
        <v>308</v>
      </c>
    </row>
    <row r="766" s="13" customFormat="1">
      <c r="A766" s="13"/>
      <c r="B766" s="234"/>
      <c r="C766" s="235"/>
      <c r="D766" s="236" t="s">
        <v>319</v>
      </c>
      <c r="E766" s="237" t="s">
        <v>19</v>
      </c>
      <c r="F766" s="238" t="s">
        <v>5421</v>
      </c>
      <c r="G766" s="235"/>
      <c r="H766" s="239">
        <v>6</v>
      </c>
      <c r="I766" s="240"/>
      <c r="J766" s="235"/>
      <c r="K766" s="235"/>
      <c r="L766" s="241"/>
      <c r="M766" s="242"/>
      <c r="N766" s="243"/>
      <c r="O766" s="243"/>
      <c r="P766" s="243"/>
      <c r="Q766" s="243"/>
      <c r="R766" s="243"/>
      <c r="S766" s="243"/>
      <c r="T766" s="244"/>
      <c r="U766" s="13"/>
      <c r="V766" s="13"/>
      <c r="W766" s="13"/>
      <c r="X766" s="13"/>
      <c r="Y766" s="13"/>
      <c r="Z766" s="13"/>
      <c r="AA766" s="13"/>
      <c r="AB766" s="13"/>
      <c r="AC766" s="13"/>
      <c r="AD766" s="13"/>
      <c r="AE766" s="13"/>
      <c r="AT766" s="245" t="s">
        <v>319</v>
      </c>
      <c r="AU766" s="245" t="s">
        <v>85</v>
      </c>
      <c r="AV766" s="13" t="s">
        <v>85</v>
      </c>
      <c r="AW766" s="13" t="s">
        <v>37</v>
      </c>
      <c r="AX766" s="13" t="s">
        <v>76</v>
      </c>
      <c r="AY766" s="245" t="s">
        <v>308</v>
      </c>
    </row>
    <row r="767" s="15" customFormat="1">
      <c r="A767" s="15"/>
      <c r="B767" s="259"/>
      <c r="C767" s="260"/>
      <c r="D767" s="236" t="s">
        <v>319</v>
      </c>
      <c r="E767" s="261" t="s">
        <v>19</v>
      </c>
      <c r="F767" s="262" t="s">
        <v>448</v>
      </c>
      <c r="G767" s="260"/>
      <c r="H767" s="263">
        <v>13</v>
      </c>
      <c r="I767" s="264"/>
      <c r="J767" s="260"/>
      <c r="K767" s="260"/>
      <c r="L767" s="265"/>
      <c r="M767" s="266"/>
      <c r="N767" s="267"/>
      <c r="O767" s="267"/>
      <c r="P767" s="267"/>
      <c r="Q767" s="267"/>
      <c r="R767" s="267"/>
      <c r="S767" s="267"/>
      <c r="T767" s="268"/>
      <c r="U767" s="15"/>
      <c r="V767" s="15"/>
      <c r="W767" s="15"/>
      <c r="X767" s="15"/>
      <c r="Y767" s="15"/>
      <c r="Z767" s="15"/>
      <c r="AA767" s="15"/>
      <c r="AB767" s="15"/>
      <c r="AC767" s="15"/>
      <c r="AD767" s="15"/>
      <c r="AE767" s="15"/>
      <c r="AT767" s="269" t="s">
        <v>319</v>
      </c>
      <c r="AU767" s="269" t="s">
        <v>85</v>
      </c>
      <c r="AV767" s="15" t="s">
        <v>315</v>
      </c>
      <c r="AW767" s="15" t="s">
        <v>37</v>
      </c>
      <c r="AX767" s="15" t="s">
        <v>83</v>
      </c>
      <c r="AY767" s="269" t="s">
        <v>308</v>
      </c>
    </row>
    <row r="768" s="2" customFormat="1" ht="21.75" customHeight="1">
      <c r="A768" s="41"/>
      <c r="B768" s="42"/>
      <c r="C768" s="216" t="s">
        <v>3509</v>
      </c>
      <c r="D768" s="216" t="s">
        <v>310</v>
      </c>
      <c r="E768" s="217" t="s">
        <v>5422</v>
      </c>
      <c r="F768" s="218" t="s">
        <v>5423</v>
      </c>
      <c r="G768" s="219" t="s">
        <v>323</v>
      </c>
      <c r="H768" s="220">
        <v>9</v>
      </c>
      <c r="I768" s="221"/>
      <c r="J768" s="222">
        <f>ROUND(I768*H768,2)</f>
        <v>0</v>
      </c>
      <c r="K768" s="218" t="s">
        <v>19</v>
      </c>
      <c r="L768" s="47"/>
      <c r="M768" s="223" t="s">
        <v>19</v>
      </c>
      <c r="N768" s="224" t="s">
        <v>47</v>
      </c>
      <c r="O768" s="87"/>
      <c r="P768" s="225">
        <f>O768*H768</f>
        <v>0</v>
      </c>
      <c r="Q768" s="225">
        <v>0</v>
      </c>
      <c r="R768" s="225">
        <f>Q768*H768</f>
        <v>0</v>
      </c>
      <c r="S768" s="225">
        <v>0</v>
      </c>
      <c r="T768" s="226">
        <f>S768*H768</f>
        <v>0</v>
      </c>
      <c r="U768" s="41"/>
      <c r="V768" s="41"/>
      <c r="W768" s="41"/>
      <c r="X768" s="41"/>
      <c r="Y768" s="41"/>
      <c r="Z768" s="41"/>
      <c r="AA768" s="41"/>
      <c r="AB768" s="41"/>
      <c r="AC768" s="41"/>
      <c r="AD768" s="41"/>
      <c r="AE768" s="41"/>
      <c r="AR768" s="227" t="s">
        <v>391</v>
      </c>
      <c r="AT768" s="227" t="s">
        <v>310</v>
      </c>
      <c r="AU768" s="227" t="s">
        <v>85</v>
      </c>
      <c r="AY768" s="20" t="s">
        <v>308</v>
      </c>
      <c r="BE768" s="228">
        <f>IF(N768="základní",J768,0)</f>
        <v>0</v>
      </c>
      <c r="BF768" s="228">
        <f>IF(N768="snížená",J768,0)</f>
        <v>0</v>
      </c>
      <c r="BG768" s="228">
        <f>IF(N768="zákl. přenesená",J768,0)</f>
        <v>0</v>
      </c>
      <c r="BH768" s="228">
        <f>IF(N768="sníž. přenesená",J768,0)</f>
        <v>0</v>
      </c>
      <c r="BI768" s="228">
        <f>IF(N768="nulová",J768,0)</f>
        <v>0</v>
      </c>
      <c r="BJ768" s="20" t="s">
        <v>83</v>
      </c>
      <c r="BK768" s="228">
        <f>ROUND(I768*H768,2)</f>
        <v>0</v>
      </c>
      <c r="BL768" s="20" t="s">
        <v>391</v>
      </c>
      <c r="BM768" s="227" t="s">
        <v>4027</v>
      </c>
    </row>
    <row r="769" s="14" customFormat="1">
      <c r="A769" s="14"/>
      <c r="B769" s="249"/>
      <c r="C769" s="250"/>
      <c r="D769" s="236" t="s">
        <v>319</v>
      </c>
      <c r="E769" s="251" t="s">
        <v>19</v>
      </c>
      <c r="F769" s="252" t="s">
        <v>5206</v>
      </c>
      <c r="G769" s="250"/>
      <c r="H769" s="251" t="s">
        <v>19</v>
      </c>
      <c r="I769" s="253"/>
      <c r="J769" s="250"/>
      <c r="K769" s="250"/>
      <c r="L769" s="254"/>
      <c r="M769" s="255"/>
      <c r="N769" s="256"/>
      <c r="O769" s="256"/>
      <c r="P769" s="256"/>
      <c r="Q769" s="256"/>
      <c r="R769" s="256"/>
      <c r="S769" s="256"/>
      <c r="T769" s="257"/>
      <c r="U769" s="14"/>
      <c r="V769" s="14"/>
      <c r="W769" s="14"/>
      <c r="X769" s="14"/>
      <c r="Y769" s="14"/>
      <c r="Z769" s="14"/>
      <c r="AA769" s="14"/>
      <c r="AB769" s="14"/>
      <c r="AC769" s="14"/>
      <c r="AD769" s="14"/>
      <c r="AE769" s="14"/>
      <c r="AT769" s="258" t="s">
        <v>319</v>
      </c>
      <c r="AU769" s="258" t="s">
        <v>85</v>
      </c>
      <c r="AV769" s="14" t="s">
        <v>83</v>
      </c>
      <c r="AW769" s="14" t="s">
        <v>37</v>
      </c>
      <c r="AX769" s="14" t="s">
        <v>76</v>
      </c>
      <c r="AY769" s="258" t="s">
        <v>308</v>
      </c>
    </row>
    <row r="770" s="13" customFormat="1">
      <c r="A770" s="13"/>
      <c r="B770" s="234"/>
      <c r="C770" s="235"/>
      <c r="D770" s="236" t="s">
        <v>319</v>
      </c>
      <c r="E770" s="237" t="s">
        <v>19</v>
      </c>
      <c r="F770" s="238" t="s">
        <v>5424</v>
      </c>
      <c r="G770" s="235"/>
      <c r="H770" s="239">
        <v>6</v>
      </c>
      <c r="I770" s="240"/>
      <c r="J770" s="235"/>
      <c r="K770" s="235"/>
      <c r="L770" s="241"/>
      <c r="M770" s="242"/>
      <c r="N770" s="243"/>
      <c r="O770" s="243"/>
      <c r="P770" s="243"/>
      <c r="Q770" s="243"/>
      <c r="R770" s="243"/>
      <c r="S770" s="243"/>
      <c r="T770" s="244"/>
      <c r="U770" s="13"/>
      <c r="V770" s="13"/>
      <c r="W770" s="13"/>
      <c r="X770" s="13"/>
      <c r="Y770" s="13"/>
      <c r="Z770" s="13"/>
      <c r="AA770" s="13"/>
      <c r="AB770" s="13"/>
      <c r="AC770" s="13"/>
      <c r="AD770" s="13"/>
      <c r="AE770" s="13"/>
      <c r="AT770" s="245" t="s">
        <v>319</v>
      </c>
      <c r="AU770" s="245" t="s">
        <v>85</v>
      </c>
      <c r="AV770" s="13" t="s">
        <v>85</v>
      </c>
      <c r="AW770" s="13" t="s">
        <v>37</v>
      </c>
      <c r="AX770" s="13" t="s">
        <v>76</v>
      </c>
      <c r="AY770" s="245" t="s">
        <v>308</v>
      </c>
    </row>
    <row r="771" s="13" customFormat="1">
      <c r="A771" s="13"/>
      <c r="B771" s="234"/>
      <c r="C771" s="235"/>
      <c r="D771" s="236" t="s">
        <v>319</v>
      </c>
      <c r="E771" s="237" t="s">
        <v>19</v>
      </c>
      <c r="F771" s="238" t="s">
        <v>5425</v>
      </c>
      <c r="G771" s="235"/>
      <c r="H771" s="239">
        <v>3</v>
      </c>
      <c r="I771" s="240"/>
      <c r="J771" s="235"/>
      <c r="K771" s="235"/>
      <c r="L771" s="241"/>
      <c r="M771" s="242"/>
      <c r="N771" s="243"/>
      <c r="O771" s="243"/>
      <c r="P771" s="243"/>
      <c r="Q771" s="243"/>
      <c r="R771" s="243"/>
      <c r="S771" s="243"/>
      <c r="T771" s="244"/>
      <c r="U771" s="13"/>
      <c r="V771" s="13"/>
      <c r="W771" s="13"/>
      <c r="X771" s="13"/>
      <c r="Y771" s="13"/>
      <c r="Z771" s="13"/>
      <c r="AA771" s="13"/>
      <c r="AB771" s="13"/>
      <c r="AC771" s="13"/>
      <c r="AD771" s="13"/>
      <c r="AE771" s="13"/>
      <c r="AT771" s="245" t="s">
        <v>319</v>
      </c>
      <c r="AU771" s="245" t="s">
        <v>85</v>
      </c>
      <c r="AV771" s="13" t="s">
        <v>85</v>
      </c>
      <c r="AW771" s="13" t="s">
        <v>37</v>
      </c>
      <c r="AX771" s="13" t="s">
        <v>76</v>
      </c>
      <c r="AY771" s="245" t="s">
        <v>308</v>
      </c>
    </row>
    <row r="772" s="15" customFormat="1">
      <c r="A772" s="15"/>
      <c r="B772" s="259"/>
      <c r="C772" s="260"/>
      <c r="D772" s="236" t="s">
        <v>319</v>
      </c>
      <c r="E772" s="261" t="s">
        <v>19</v>
      </c>
      <c r="F772" s="262" t="s">
        <v>448</v>
      </c>
      <c r="G772" s="260"/>
      <c r="H772" s="263">
        <v>9</v>
      </c>
      <c r="I772" s="264"/>
      <c r="J772" s="260"/>
      <c r="K772" s="260"/>
      <c r="L772" s="265"/>
      <c r="M772" s="266"/>
      <c r="N772" s="267"/>
      <c r="O772" s="267"/>
      <c r="P772" s="267"/>
      <c r="Q772" s="267"/>
      <c r="R772" s="267"/>
      <c r="S772" s="267"/>
      <c r="T772" s="268"/>
      <c r="U772" s="15"/>
      <c r="V772" s="15"/>
      <c r="W772" s="15"/>
      <c r="X772" s="15"/>
      <c r="Y772" s="15"/>
      <c r="Z772" s="15"/>
      <c r="AA772" s="15"/>
      <c r="AB772" s="15"/>
      <c r="AC772" s="15"/>
      <c r="AD772" s="15"/>
      <c r="AE772" s="15"/>
      <c r="AT772" s="269" t="s">
        <v>319</v>
      </c>
      <c r="AU772" s="269" t="s">
        <v>85</v>
      </c>
      <c r="AV772" s="15" t="s">
        <v>315</v>
      </c>
      <c r="AW772" s="15" t="s">
        <v>37</v>
      </c>
      <c r="AX772" s="15" t="s">
        <v>83</v>
      </c>
      <c r="AY772" s="269" t="s">
        <v>308</v>
      </c>
    </row>
    <row r="773" s="2" customFormat="1" ht="16.5" customHeight="1">
      <c r="A773" s="41"/>
      <c r="B773" s="42"/>
      <c r="C773" s="216" t="s">
        <v>883</v>
      </c>
      <c r="D773" s="216" t="s">
        <v>310</v>
      </c>
      <c r="E773" s="217" t="s">
        <v>5426</v>
      </c>
      <c r="F773" s="218" t="s">
        <v>5427</v>
      </c>
      <c r="G773" s="219" t="s">
        <v>1891</v>
      </c>
      <c r="H773" s="290"/>
      <c r="I773" s="221"/>
      <c r="J773" s="222">
        <f>ROUND(I773*H773,2)</f>
        <v>0</v>
      </c>
      <c r="K773" s="218" t="s">
        <v>314</v>
      </c>
      <c r="L773" s="47"/>
      <c r="M773" s="223" t="s">
        <v>19</v>
      </c>
      <c r="N773" s="224" t="s">
        <v>47</v>
      </c>
      <c r="O773" s="87"/>
      <c r="P773" s="225">
        <f>O773*H773</f>
        <v>0</v>
      </c>
      <c r="Q773" s="225">
        <v>0</v>
      </c>
      <c r="R773" s="225">
        <f>Q773*H773</f>
        <v>0</v>
      </c>
      <c r="S773" s="225">
        <v>0</v>
      </c>
      <c r="T773" s="226">
        <f>S773*H773</f>
        <v>0</v>
      </c>
      <c r="U773" s="41"/>
      <c r="V773" s="41"/>
      <c r="W773" s="41"/>
      <c r="X773" s="41"/>
      <c r="Y773" s="41"/>
      <c r="Z773" s="41"/>
      <c r="AA773" s="41"/>
      <c r="AB773" s="41"/>
      <c r="AC773" s="41"/>
      <c r="AD773" s="41"/>
      <c r="AE773" s="41"/>
      <c r="AR773" s="227" t="s">
        <v>391</v>
      </c>
      <c r="AT773" s="227" t="s">
        <v>310</v>
      </c>
      <c r="AU773" s="227" t="s">
        <v>85</v>
      </c>
      <c r="AY773" s="20" t="s">
        <v>308</v>
      </c>
      <c r="BE773" s="228">
        <f>IF(N773="základní",J773,0)</f>
        <v>0</v>
      </c>
      <c r="BF773" s="228">
        <f>IF(N773="snížená",J773,0)</f>
        <v>0</v>
      </c>
      <c r="BG773" s="228">
        <f>IF(N773="zákl. přenesená",J773,0)</f>
        <v>0</v>
      </c>
      <c r="BH773" s="228">
        <f>IF(N773="sníž. přenesená",J773,0)</f>
        <v>0</v>
      </c>
      <c r="BI773" s="228">
        <f>IF(N773="nulová",J773,0)</f>
        <v>0</v>
      </c>
      <c r="BJ773" s="20" t="s">
        <v>83</v>
      </c>
      <c r="BK773" s="228">
        <f>ROUND(I773*H773,2)</f>
        <v>0</v>
      </c>
      <c r="BL773" s="20" t="s">
        <v>391</v>
      </c>
      <c r="BM773" s="227" t="s">
        <v>4039</v>
      </c>
    </row>
    <row r="774" s="2" customFormat="1">
      <c r="A774" s="41"/>
      <c r="B774" s="42"/>
      <c r="C774" s="43"/>
      <c r="D774" s="229" t="s">
        <v>317</v>
      </c>
      <c r="E774" s="43"/>
      <c r="F774" s="230" t="s">
        <v>5428</v>
      </c>
      <c r="G774" s="43"/>
      <c r="H774" s="43"/>
      <c r="I774" s="231"/>
      <c r="J774" s="43"/>
      <c r="K774" s="43"/>
      <c r="L774" s="47"/>
      <c r="M774" s="232"/>
      <c r="N774" s="233"/>
      <c r="O774" s="87"/>
      <c r="P774" s="87"/>
      <c r="Q774" s="87"/>
      <c r="R774" s="87"/>
      <c r="S774" s="87"/>
      <c r="T774" s="88"/>
      <c r="U774" s="41"/>
      <c r="V774" s="41"/>
      <c r="W774" s="41"/>
      <c r="X774" s="41"/>
      <c r="Y774" s="41"/>
      <c r="Z774" s="41"/>
      <c r="AA774" s="41"/>
      <c r="AB774" s="41"/>
      <c r="AC774" s="41"/>
      <c r="AD774" s="41"/>
      <c r="AE774" s="41"/>
      <c r="AT774" s="20" t="s">
        <v>317</v>
      </c>
      <c r="AU774" s="20" t="s">
        <v>85</v>
      </c>
    </row>
    <row r="775" s="12" customFormat="1" ht="22.8" customHeight="1">
      <c r="A775" s="12"/>
      <c r="B775" s="200"/>
      <c r="C775" s="201"/>
      <c r="D775" s="202" t="s">
        <v>75</v>
      </c>
      <c r="E775" s="214" t="s">
        <v>602</v>
      </c>
      <c r="F775" s="214" t="s">
        <v>603</v>
      </c>
      <c r="G775" s="201"/>
      <c r="H775" s="201"/>
      <c r="I775" s="204"/>
      <c r="J775" s="215">
        <f>BK775</f>
        <v>0</v>
      </c>
      <c r="K775" s="201"/>
      <c r="L775" s="206"/>
      <c r="M775" s="207"/>
      <c r="N775" s="208"/>
      <c r="O775" s="208"/>
      <c r="P775" s="209">
        <f>SUM(P776:P843)</f>
        <v>0</v>
      </c>
      <c r="Q775" s="208"/>
      <c r="R775" s="209">
        <f>SUM(R776:R843)</f>
        <v>0</v>
      </c>
      <c r="S775" s="208"/>
      <c r="T775" s="210">
        <f>SUM(T776:T843)</f>
        <v>0</v>
      </c>
      <c r="U775" s="12"/>
      <c r="V775" s="12"/>
      <c r="W775" s="12"/>
      <c r="X775" s="12"/>
      <c r="Y775" s="12"/>
      <c r="Z775" s="12"/>
      <c r="AA775" s="12"/>
      <c r="AB775" s="12"/>
      <c r="AC775" s="12"/>
      <c r="AD775" s="12"/>
      <c r="AE775" s="12"/>
      <c r="AR775" s="211" t="s">
        <v>85</v>
      </c>
      <c r="AT775" s="212" t="s">
        <v>75</v>
      </c>
      <c r="AU775" s="212" t="s">
        <v>83</v>
      </c>
      <c r="AY775" s="211" t="s">
        <v>308</v>
      </c>
      <c r="BK775" s="213">
        <f>SUM(BK776:BK843)</f>
        <v>0</v>
      </c>
    </row>
    <row r="776" s="2" customFormat="1" ht="16.5" customHeight="1">
      <c r="A776" s="41"/>
      <c r="B776" s="42"/>
      <c r="C776" s="216" t="s">
        <v>3519</v>
      </c>
      <c r="D776" s="216" t="s">
        <v>310</v>
      </c>
      <c r="E776" s="217" t="s">
        <v>5429</v>
      </c>
      <c r="F776" s="218" t="s">
        <v>5430</v>
      </c>
      <c r="G776" s="219" t="s">
        <v>626</v>
      </c>
      <c r="H776" s="220">
        <v>41756.900000000001</v>
      </c>
      <c r="I776" s="221"/>
      <c r="J776" s="222">
        <f>ROUND(I776*H776,2)</f>
        <v>0</v>
      </c>
      <c r="K776" s="218" t="s">
        <v>19</v>
      </c>
      <c r="L776" s="47"/>
      <c r="M776" s="223" t="s">
        <v>19</v>
      </c>
      <c r="N776" s="224" t="s">
        <v>47</v>
      </c>
      <c r="O776" s="87"/>
      <c r="P776" s="225">
        <f>O776*H776</f>
        <v>0</v>
      </c>
      <c r="Q776" s="225">
        <v>0</v>
      </c>
      <c r="R776" s="225">
        <f>Q776*H776</f>
        <v>0</v>
      </c>
      <c r="S776" s="225">
        <v>0</v>
      </c>
      <c r="T776" s="226">
        <f>S776*H776</f>
        <v>0</v>
      </c>
      <c r="U776" s="41"/>
      <c r="V776" s="41"/>
      <c r="W776" s="41"/>
      <c r="X776" s="41"/>
      <c r="Y776" s="41"/>
      <c r="Z776" s="41"/>
      <c r="AA776" s="41"/>
      <c r="AB776" s="41"/>
      <c r="AC776" s="41"/>
      <c r="AD776" s="41"/>
      <c r="AE776" s="41"/>
      <c r="AR776" s="227" t="s">
        <v>391</v>
      </c>
      <c r="AT776" s="227" t="s">
        <v>310</v>
      </c>
      <c r="AU776" s="227" t="s">
        <v>85</v>
      </c>
      <c r="AY776" s="20" t="s">
        <v>308</v>
      </c>
      <c r="BE776" s="228">
        <f>IF(N776="základní",J776,0)</f>
        <v>0</v>
      </c>
      <c r="BF776" s="228">
        <f>IF(N776="snížená",J776,0)</f>
        <v>0</v>
      </c>
      <c r="BG776" s="228">
        <f>IF(N776="zákl. přenesená",J776,0)</f>
        <v>0</v>
      </c>
      <c r="BH776" s="228">
        <f>IF(N776="sníž. přenesená",J776,0)</f>
        <v>0</v>
      </c>
      <c r="BI776" s="228">
        <f>IF(N776="nulová",J776,0)</f>
        <v>0</v>
      </c>
      <c r="BJ776" s="20" t="s">
        <v>83</v>
      </c>
      <c r="BK776" s="228">
        <f>ROUND(I776*H776,2)</f>
        <v>0</v>
      </c>
      <c r="BL776" s="20" t="s">
        <v>391</v>
      </c>
      <c r="BM776" s="227" t="s">
        <v>4046</v>
      </c>
    </row>
    <row r="777" s="14" customFormat="1">
      <c r="A777" s="14"/>
      <c r="B777" s="249"/>
      <c r="C777" s="250"/>
      <c r="D777" s="236" t="s">
        <v>319</v>
      </c>
      <c r="E777" s="251" t="s">
        <v>19</v>
      </c>
      <c r="F777" s="252" t="s">
        <v>5431</v>
      </c>
      <c r="G777" s="250"/>
      <c r="H777" s="251" t="s">
        <v>19</v>
      </c>
      <c r="I777" s="253"/>
      <c r="J777" s="250"/>
      <c r="K777" s="250"/>
      <c r="L777" s="254"/>
      <c r="M777" s="255"/>
      <c r="N777" s="256"/>
      <c r="O777" s="256"/>
      <c r="P777" s="256"/>
      <c r="Q777" s="256"/>
      <c r="R777" s="256"/>
      <c r="S777" s="256"/>
      <c r="T777" s="257"/>
      <c r="U777" s="14"/>
      <c r="V777" s="14"/>
      <c r="W777" s="14"/>
      <c r="X777" s="14"/>
      <c r="Y777" s="14"/>
      <c r="Z777" s="14"/>
      <c r="AA777" s="14"/>
      <c r="AB777" s="14"/>
      <c r="AC777" s="14"/>
      <c r="AD777" s="14"/>
      <c r="AE777" s="14"/>
      <c r="AT777" s="258" t="s">
        <v>319</v>
      </c>
      <c r="AU777" s="258" t="s">
        <v>85</v>
      </c>
      <c r="AV777" s="14" t="s">
        <v>83</v>
      </c>
      <c r="AW777" s="14" t="s">
        <v>37</v>
      </c>
      <c r="AX777" s="14" t="s">
        <v>76</v>
      </c>
      <c r="AY777" s="258" t="s">
        <v>308</v>
      </c>
    </row>
    <row r="778" s="14" customFormat="1">
      <c r="A778" s="14"/>
      <c r="B778" s="249"/>
      <c r="C778" s="250"/>
      <c r="D778" s="236" t="s">
        <v>319</v>
      </c>
      <c r="E778" s="251" t="s">
        <v>19</v>
      </c>
      <c r="F778" s="252" t="s">
        <v>5432</v>
      </c>
      <c r="G778" s="250"/>
      <c r="H778" s="251" t="s">
        <v>19</v>
      </c>
      <c r="I778" s="253"/>
      <c r="J778" s="250"/>
      <c r="K778" s="250"/>
      <c r="L778" s="254"/>
      <c r="M778" s="255"/>
      <c r="N778" s="256"/>
      <c r="O778" s="256"/>
      <c r="P778" s="256"/>
      <c r="Q778" s="256"/>
      <c r="R778" s="256"/>
      <c r="S778" s="256"/>
      <c r="T778" s="257"/>
      <c r="U778" s="14"/>
      <c r="V778" s="14"/>
      <c r="W778" s="14"/>
      <c r="X778" s="14"/>
      <c r="Y778" s="14"/>
      <c r="Z778" s="14"/>
      <c r="AA778" s="14"/>
      <c r="AB778" s="14"/>
      <c r="AC778" s="14"/>
      <c r="AD778" s="14"/>
      <c r="AE778" s="14"/>
      <c r="AT778" s="258" t="s">
        <v>319</v>
      </c>
      <c r="AU778" s="258" t="s">
        <v>85</v>
      </c>
      <c r="AV778" s="14" t="s">
        <v>83</v>
      </c>
      <c r="AW778" s="14" t="s">
        <v>37</v>
      </c>
      <c r="AX778" s="14" t="s">
        <v>76</v>
      </c>
      <c r="AY778" s="258" t="s">
        <v>308</v>
      </c>
    </row>
    <row r="779" s="13" customFormat="1">
      <c r="A779" s="13"/>
      <c r="B779" s="234"/>
      <c r="C779" s="235"/>
      <c r="D779" s="236" t="s">
        <v>319</v>
      </c>
      <c r="E779" s="237" t="s">
        <v>19</v>
      </c>
      <c r="F779" s="238" t="s">
        <v>5433</v>
      </c>
      <c r="G779" s="235"/>
      <c r="H779" s="239">
        <v>41756.900000000001</v>
      </c>
      <c r="I779" s="240"/>
      <c r="J779" s="235"/>
      <c r="K779" s="235"/>
      <c r="L779" s="241"/>
      <c r="M779" s="242"/>
      <c r="N779" s="243"/>
      <c r="O779" s="243"/>
      <c r="P779" s="243"/>
      <c r="Q779" s="243"/>
      <c r="R779" s="243"/>
      <c r="S779" s="243"/>
      <c r="T779" s="244"/>
      <c r="U779" s="13"/>
      <c r="V779" s="13"/>
      <c r="W779" s="13"/>
      <c r="X779" s="13"/>
      <c r="Y779" s="13"/>
      <c r="Z779" s="13"/>
      <c r="AA779" s="13"/>
      <c r="AB779" s="13"/>
      <c r="AC779" s="13"/>
      <c r="AD779" s="13"/>
      <c r="AE779" s="13"/>
      <c r="AT779" s="245" t="s">
        <v>319</v>
      </c>
      <c r="AU779" s="245" t="s">
        <v>85</v>
      </c>
      <c r="AV779" s="13" t="s">
        <v>85</v>
      </c>
      <c r="AW779" s="13" t="s">
        <v>37</v>
      </c>
      <c r="AX779" s="13" t="s">
        <v>76</v>
      </c>
      <c r="AY779" s="245" t="s">
        <v>308</v>
      </c>
    </row>
    <row r="780" s="15" customFormat="1">
      <c r="A780" s="15"/>
      <c r="B780" s="259"/>
      <c r="C780" s="260"/>
      <c r="D780" s="236" t="s">
        <v>319</v>
      </c>
      <c r="E780" s="261" t="s">
        <v>19</v>
      </c>
      <c r="F780" s="262" t="s">
        <v>448</v>
      </c>
      <c r="G780" s="260"/>
      <c r="H780" s="263">
        <v>41756.900000000001</v>
      </c>
      <c r="I780" s="264"/>
      <c r="J780" s="260"/>
      <c r="K780" s="260"/>
      <c r="L780" s="265"/>
      <c r="M780" s="266"/>
      <c r="N780" s="267"/>
      <c r="O780" s="267"/>
      <c r="P780" s="267"/>
      <c r="Q780" s="267"/>
      <c r="R780" s="267"/>
      <c r="S780" s="267"/>
      <c r="T780" s="268"/>
      <c r="U780" s="15"/>
      <c r="V780" s="15"/>
      <c r="W780" s="15"/>
      <c r="X780" s="15"/>
      <c r="Y780" s="15"/>
      <c r="Z780" s="15"/>
      <c r="AA780" s="15"/>
      <c r="AB780" s="15"/>
      <c r="AC780" s="15"/>
      <c r="AD780" s="15"/>
      <c r="AE780" s="15"/>
      <c r="AT780" s="269" t="s">
        <v>319</v>
      </c>
      <c r="AU780" s="269" t="s">
        <v>85</v>
      </c>
      <c r="AV780" s="15" t="s">
        <v>315</v>
      </c>
      <c r="AW780" s="15" t="s">
        <v>37</v>
      </c>
      <c r="AX780" s="15" t="s">
        <v>83</v>
      </c>
      <c r="AY780" s="269" t="s">
        <v>308</v>
      </c>
    </row>
    <row r="781" s="2" customFormat="1" ht="16.5" customHeight="1">
      <c r="A781" s="41"/>
      <c r="B781" s="42"/>
      <c r="C781" s="216" t="s">
        <v>3523</v>
      </c>
      <c r="D781" s="216" t="s">
        <v>310</v>
      </c>
      <c r="E781" s="217" t="s">
        <v>5434</v>
      </c>
      <c r="F781" s="218" t="s">
        <v>5435</v>
      </c>
      <c r="G781" s="219" t="s">
        <v>323</v>
      </c>
      <c r="H781" s="220">
        <v>1</v>
      </c>
      <c r="I781" s="221"/>
      <c r="J781" s="222">
        <f>ROUND(I781*H781,2)</f>
        <v>0</v>
      </c>
      <c r="K781" s="218" t="s">
        <v>19</v>
      </c>
      <c r="L781" s="47"/>
      <c r="M781" s="223" t="s">
        <v>19</v>
      </c>
      <c r="N781" s="224" t="s">
        <v>47</v>
      </c>
      <c r="O781" s="87"/>
      <c r="P781" s="225">
        <f>O781*H781</f>
        <v>0</v>
      </c>
      <c r="Q781" s="225">
        <v>0</v>
      </c>
      <c r="R781" s="225">
        <f>Q781*H781</f>
        <v>0</v>
      </c>
      <c r="S781" s="225">
        <v>0</v>
      </c>
      <c r="T781" s="226">
        <f>S781*H781</f>
        <v>0</v>
      </c>
      <c r="U781" s="41"/>
      <c r="V781" s="41"/>
      <c r="W781" s="41"/>
      <c r="X781" s="41"/>
      <c r="Y781" s="41"/>
      <c r="Z781" s="41"/>
      <c r="AA781" s="41"/>
      <c r="AB781" s="41"/>
      <c r="AC781" s="41"/>
      <c r="AD781" s="41"/>
      <c r="AE781" s="41"/>
      <c r="AR781" s="227" t="s">
        <v>391</v>
      </c>
      <c r="AT781" s="227" t="s">
        <v>310</v>
      </c>
      <c r="AU781" s="227" t="s">
        <v>85</v>
      </c>
      <c r="AY781" s="20" t="s">
        <v>308</v>
      </c>
      <c r="BE781" s="228">
        <f>IF(N781="základní",J781,0)</f>
        <v>0</v>
      </c>
      <c r="BF781" s="228">
        <f>IF(N781="snížená",J781,0)</f>
        <v>0</v>
      </c>
      <c r="BG781" s="228">
        <f>IF(N781="zákl. přenesená",J781,0)</f>
        <v>0</v>
      </c>
      <c r="BH781" s="228">
        <f>IF(N781="sníž. přenesená",J781,0)</f>
        <v>0</v>
      </c>
      <c r="BI781" s="228">
        <f>IF(N781="nulová",J781,0)</f>
        <v>0</v>
      </c>
      <c r="BJ781" s="20" t="s">
        <v>83</v>
      </c>
      <c r="BK781" s="228">
        <f>ROUND(I781*H781,2)</f>
        <v>0</v>
      </c>
      <c r="BL781" s="20" t="s">
        <v>391</v>
      </c>
      <c r="BM781" s="227" t="s">
        <v>4054</v>
      </c>
    </row>
    <row r="782" s="2" customFormat="1" ht="16.5" customHeight="1">
      <c r="A782" s="41"/>
      <c r="B782" s="42"/>
      <c r="C782" s="216" t="s">
        <v>3529</v>
      </c>
      <c r="D782" s="216" t="s">
        <v>310</v>
      </c>
      <c r="E782" s="217" t="s">
        <v>5436</v>
      </c>
      <c r="F782" s="218" t="s">
        <v>5437</v>
      </c>
      <c r="G782" s="219" t="s">
        <v>323</v>
      </c>
      <c r="H782" s="220">
        <v>1</v>
      </c>
      <c r="I782" s="221"/>
      <c r="J782" s="222">
        <f>ROUND(I782*H782,2)</f>
        <v>0</v>
      </c>
      <c r="K782" s="218" t="s">
        <v>19</v>
      </c>
      <c r="L782" s="47"/>
      <c r="M782" s="223" t="s">
        <v>19</v>
      </c>
      <c r="N782" s="224" t="s">
        <v>47</v>
      </c>
      <c r="O782" s="87"/>
      <c r="P782" s="225">
        <f>O782*H782</f>
        <v>0</v>
      </c>
      <c r="Q782" s="225">
        <v>0</v>
      </c>
      <c r="R782" s="225">
        <f>Q782*H782</f>
        <v>0</v>
      </c>
      <c r="S782" s="225">
        <v>0</v>
      </c>
      <c r="T782" s="226">
        <f>S782*H782</f>
        <v>0</v>
      </c>
      <c r="U782" s="41"/>
      <c r="V782" s="41"/>
      <c r="W782" s="41"/>
      <c r="X782" s="41"/>
      <c r="Y782" s="41"/>
      <c r="Z782" s="41"/>
      <c r="AA782" s="41"/>
      <c r="AB782" s="41"/>
      <c r="AC782" s="41"/>
      <c r="AD782" s="41"/>
      <c r="AE782" s="41"/>
      <c r="AR782" s="227" t="s">
        <v>391</v>
      </c>
      <c r="AT782" s="227" t="s">
        <v>310</v>
      </c>
      <c r="AU782" s="227" t="s">
        <v>85</v>
      </c>
      <c r="AY782" s="20" t="s">
        <v>308</v>
      </c>
      <c r="BE782" s="228">
        <f>IF(N782="základní",J782,0)</f>
        <v>0</v>
      </c>
      <c r="BF782" s="228">
        <f>IF(N782="snížená",J782,0)</f>
        <v>0</v>
      </c>
      <c r="BG782" s="228">
        <f>IF(N782="zákl. přenesená",J782,0)</f>
        <v>0</v>
      </c>
      <c r="BH782" s="228">
        <f>IF(N782="sníž. přenesená",J782,0)</f>
        <v>0</v>
      </c>
      <c r="BI782" s="228">
        <f>IF(N782="nulová",J782,0)</f>
        <v>0</v>
      </c>
      <c r="BJ782" s="20" t="s">
        <v>83</v>
      </c>
      <c r="BK782" s="228">
        <f>ROUND(I782*H782,2)</f>
        <v>0</v>
      </c>
      <c r="BL782" s="20" t="s">
        <v>391</v>
      </c>
      <c r="BM782" s="227" t="s">
        <v>886</v>
      </c>
    </row>
    <row r="783" s="2" customFormat="1" ht="16.5" customHeight="1">
      <c r="A783" s="41"/>
      <c r="B783" s="42"/>
      <c r="C783" s="216" t="s">
        <v>3535</v>
      </c>
      <c r="D783" s="216" t="s">
        <v>310</v>
      </c>
      <c r="E783" s="217" t="s">
        <v>5438</v>
      </c>
      <c r="F783" s="218" t="s">
        <v>5439</v>
      </c>
      <c r="G783" s="219" t="s">
        <v>323</v>
      </c>
      <c r="H783" s="220">
        <v>4</v>
      </c>
      <c r="I783" s="221"/>
      <c r="J783" s="222">
        <f>ROUND(I783*H783,2)</f>
        <v>0</v>
      </c>
      <c r="K783" s="218" t="s">
        <v>19</v>
      </c>
      <c r="L783" s="47"/>
      <c r="M783" s="223" t="s">
        <v>19</v>
      </c>
      <c r="N783" s="224" t="s">
        <v>47</v>
      </c>
      <c r="O783" s="87"/>
      <c r="P783" s="225">
        <f>O783*H783</f>
        <v>0</v>
      </c>
      <c r="Q783" s="225">
        <v>0</v>
      </c>
      <c r="R783" s="225">
        <f>Q783*H783</f>
        <v>0</v>
      </c>
      <c r="S783" s="225">
        <v>0</v>
      </c>
      <c r="T783" s="226">
        <f>S783*H783</f>
        <v>0</v>
      </c>
      <c r="U783" s="41"/>
      <c r="V783" s="41"/>
      <c r="W783" s="41"/>
      <c r="X783" s="41"/>
      <c r="Y783" s="41"/>
      <c r="Z783" s="41"/>
      <c r="AA783" s="41"/>
      <c r="AB783" s="41"/>
      <c r="AC783" s="41"/>
      <c r="AD783" s="41"/>
      <c r="AE783" s="41"/>
      <c r="AR783" s="227" t="s">
        <v>391</v>
      </c>
      <c r="AT783" s="227" t="s">
        <v>310</v>
      </c>
      <c r="AU783" s="227" t="s">
        <v>85</v>
      </c>
      <c r="AY783" s="20" t="s">
        <v>308</v>
      </c>
      <c r="BE783" s="228">
        <f>IF(N783="základní",J783,0)</f>
        <v>0</v>
      </c>
      <c r="BF783" s="228">
        <f>IF(N783="snížená",J783,0)</f>
        <v>0</v>
      </c>
      <c r="BG783" s="228">
        <f>IF(N783="zákl. přenesená",J783,0)</f>
        <v>0</v>
      </c>
      <c r="BH783" s="228">
        <f>IF(N783="sníž. přenesená",J783,0)</f>
        <v>0</v>
      </c>
      <c r="BI783" s="228">
        <f>IF(N783="nulová",J783,0)</f>
        <v>0</v>
      </c>
      <c r="BJ783" s="20" t="s">
        <v>83</v>
      </c>
      <c r="BK783" s="228">
        <f>ROUND(I783*H783,2)</f>
        <v>0</v>
      </c>
      <c r="BL783" s="20" t="s">
        <v>391</v>
      </c>
      <c r="BM783" s="227" t="s">
        <v>4086</v>
      </c>
    </row>
    <row r="784" s="14" customFormat="1">
      <c r="A784" s="14"/>
      <c r="B784" s="249"/>
      <c r="C784" s="250"/>
      <c r="D784" s="236" t="s">
        <v>319</v>
      </c>
      <c r="E784" s="251" t="s">
        <v>19</v>
      </c>
      <c r="F784" s="252" t="s">
        <v>5206</v>
      </c>
      <c r="G784" s="250"/>
      <c r="H784" s="251" t="s">
        <v>19</v>
      </c>
      <c r="I784" s="253"/>
      <c r="J784" s="250"/>
      <c r="K784" s="250"/>
      <c r="L784" s="254"/>
      <c r="M784" s="255"/>
      <c r="N784" s="256"/>
      <c r="O784" s="256"/>
      <c r="P784" s="256"/>
      <c r="Q784" s="256"/>
      <c r="R784" s="256"/>
      <c r="S784" s="256"/>
      <c r="T784" s="257"/>
      <c r="U784" s="14"/>
      <c r="V784" s="14"/>
      <c r="W784" s="14"/>
      <c r="X784" s="14"/>
      <c r="Y784" s="14"/>
      <c r="Z784" s="14"/>
      <c r="AA784" s="14"/>
      <c r="AB784" s="14"/>
      <c r="AC784" s="14"/>
      <c r="AD784" s="14"/>
      <c r="AE784" s="14"/>
      <c r="AT784" s="258" t="s">
        <v>319</v>
      </c>
      <c r="AU784" s="258" t="s">
        <v>85</v>
      </c>
      <c r="AV784" s="14" t="s">
        <v>83</v>
      </c>
      <c r="AW784" s="14" t="s">
        <v>37</v>
      </c>
      <c r="AX784" s="14" t="s">
        <v>76</v>
      </c>
      <c r="AY784" s="258" t="s">
        <v>308</v>
      </c>
    </row>
    <row r="785" s="13" customFormat="1">
      <c r="A785" s="13"/>
      <c r="B785" s="234"/>
      <c r="C785" s="235"/>
      <c r="D785" s="236" t="s">
        <v>319</v>
      </c>
      <c r="E785" s="237" t="s">
        <v>19</v>
      </c>
      <c r="F785" s="238" t="s">
        <v>5440</v>
      </c>
      <c r="G785" s="235"/>
      <c r="H785" s="239">
        <v>3</v>
      </c>
      <c r="I785" s="240"/>
      <c r="J785" s="235"/>
      <c r="K785" s="235"/>
      <c r="L785" s="241"/>
      <c r="M785" s="242"/>
      <c r="N785" s="243"/>
      <c r="O785" s="243"/>
      <c r="P785" s="243"/>
      <c r="Q785" s="243"/>
      <c r="R785" s="243"/>
      <c r="S785" s="243"/>
      <c r="T785" s="244"/>
      <c r="U785" s="13"/>
      <c r="V785" s="13"/>
      <c r="W785" s="13"/>
      <c r="X785" s="13"/>
      <c r="Y785" s="13"/>
      <c r="Z785" s="13"/>
      <c r="AA785" s="13"/>
      <c r="AB785" s="13"/>
      <c r="AC785" s="13"/>
      <c r="AD785" s="13"/>
      <c r="AE785" s="13"/>
      <c r="AT785" s="245" t="s">
        <v>319</v>
      </c>
      <c r="AU785" s="245" t="s">
        <v>85</v>
      </c>
      <c r="AV785" s="13" t="s">
        <v>85</v>
      </c>
      <c r="AW785" s="13" t="s">
        <v>37</v>
      </c>
      <c r="AX785" s="13" t="s">
        <v>76</v>
      </c>
      <c r="AY785" s="245" t="s">
        <v>308</v>
      </c>
    </row>
    <row r="786" s="13" customFormat="1">
      <c r="A786" s="13"/>
      <c r="B786" s="234"/>
      <c r="C786" s="235"/>
      <c r="D786" s="236" t="s">
        <v>319</v>
      </c>
      <c r="E786" s="237" t="s">
        <v>19</v>
      </c>
      <c r="F786" s="238" t="s">
        <v>5441</v>
      </c>
      <c r="G786" s="235"/>
      <c r="H786" s="239">
        <v>1</v>
      </c>
      <c r="I786" s="240"/>
      <c r="J786" s="235"/>
      <c r="K786" s="235"/>
      <c r="L786" s="241"/>
      <c r="M786" s="242"/>
      <c r="N786" s="243"/>
      <c r="O786" s="243"/>
      <c r="P786" s="243"/>
      <c r="Q786" s="243"/>
      <c r="R786" s="243"/>
      <c r="S786" s="243"/>
      <c r="T786" s="244"/>
      <c r="U786" s="13"/>
      <c r="V786" s="13"/>
      <c r="W786" s="13"/>
      <c r="X786" s="13"/>
      <c r="Y786" s="13"/>
      <c r="Z786" s="13"/>
      <c r="AA786" s="13"/>
      <c r="AB786" s="13"/>
      <c r="AC786" s="13"/>
      <c r="AD786" s="13"/>
      <c r="AE786" s="13"/>
      <c r="AT786" s="245" t="s">
        <v>319</v>
      </c>
      <c r="AU786" s="245" t="s">
        <v>85</v>
      </c>
      <c r="AV786" s="13" t="s">
        <v>85</v>
      </c>
      <c r="AW786" s="13" t="s">
        <v>37</v>
      </c>
      <c r="AX786" s="13" t="s">
        <v>76</v>
      </c>
      <c r="AY786" s="245" t="s">
        <v>308</v>
      </c>
    </row>
    <row r="787" s="15" customFormat="1">
      <c r="A787" s="15"/>
      <c r="B787" s="259"/>
      <c r="C787" s="260"/>
      <c r="D787" s="236" t="s">
        <v>319</v>
      </c>
      <c r="E787" s="261" t="s">
        <v>19</v>
      </c>
      <c r="F787" s="262" t="s">
        <v>448</v>
      </c>
      <c r="G787" s="260"/>
      <c r="H787" s="263">
        <v>4</v>
      </c>
      <c r="I787" s="264"/>
      <c r="J787" s="260"/>
      <c r="K787" s="260"/>
      <c r="L787" s="265"/>
      <c r="M787" s="266"/>
      <c r="N787" s="267"/>
      <c r="O787" s="267"/>
      <c r="P787" s="267"/>
      <c r="Q787" s="267"/>
      <c r="R787" s="267"/>
      <c r="S787" s="267"/>
      <c r="T787" s="268"/>
      <c r="U787" s="15"/>
      <c r="V787" s="15"/>
      <c r="W787" s="15"/>
      <c r="X787" s="15"/>
      <c r="Y787" s="15"/>
      <c r="Z787" s="15"/>
      <c r="AA787" s="15"/>
      <c r="AB787" s="15"/>
      <c r="AC787" s="15"/>
      <c r="AD787" s="15"/>
      <c r="AE787" s="15"/>
      <c r="AT787" s="269" t="s">
        <v>319</v>
      </c>
      <c r="AU787" s="269" t="s">
        <v>85</v>
      </c>
      <c r="AV787" s="15" t="s">
        <v>315</v>
      </c>
      <c r="AW787" s="15" t="s">
        <v>37</v>
      </c>
      <c r="AX787" s="15" t="s">
        <v>83</v>
      </c>
      <c r="AY787" s="269" t="s">
        <v>308</v>
      </c>
    </row>
    <row r="788" s="2" customFormat="1" ht="24.15" customHeight="1">
      <c r="A788" s="41"/>
      <c r="B788" s="42"/>
      <c r="C788" s="216" t="s">
        <v>3544</v>
      </c>
      <c r="D788" s="216" t="s">
        <v>310</v>
      </c>
      <c r="E788" s="217" t="s">
        <v>5442</v>
      </c>
      <c r="F788" s="218" t="s">
        <v>5443</v>
      </c>
      <c r="G788" s="219" t="s">
        <v>323</v>
      </c>
      <c r="H788" s="220">
        <v>1</v>
      </c>
      <c r="I788" s="221"/>
      <c r="J788" s="222">
        <f>ROUND(I788*H788,2)</f>
        <v>0</v>
      </c>
      <c r="K788" s="218" t="s">
        <v>19</v>
      </c>
      <c r="L788" s="47"/>
      <c r="M788" s="223" t="s">
        <v>19</v>
      </c>
      <c r="N788" s="224" t="s">
        <v>47</v>
      </c>
      <c r="O788" s="87"/>
      <c r="P788" s="225">
        <f>O788*H788</f>
        <v>0</v>
      </c>
      <c r="Q788" s="225">
        <v>0</v>
      </c>
      <c r="R788" s="225">
        <f>Q788*H788</f>
        <v>0</v>
      </c>
      <c r="S788" s="225">
        <v>0</v>
      </c>
      <c r="T788" s="226">
        <f>S788*H788</f>
        <v>0</v>
      </c>
      <c r="U788" s="41"/>
      <c r="V788" s="41"/>
      <c r="W788" s="41"/>
      <c r="X788" s="41"/>
      <c r="Y788" s="41"/>
      <c r="Z788" s="41"/>
      <c r="AA788" s="41"/>
      <c r="AB788" s="41"/>
      <c r="AC788" s="41"/>
      <c r="AD788" s="41"/>
      <c r="AE788" s="41"/>
      <c r="AR788" s="227" t="s">
        <v>391</v>
      </c>
      <c r="AT788" s="227" t="s">
        <v>310</v>
      </c>
      <c r="AU788" s="227" t="s">
        <v>85</v>
      </c>
      <c r="AY788" s="20" t="s">
        <v>308</v>
      </c>
      <c r="BE788" s="228">
        <f>IF(N788="základní",J788,0)</f>
        <v>0</v>
      </c>
      <c r="BF788" s="228">
        <f>IF(N788="snížená",J788,0)</f>
        <v>0</v>
      </c>
      <c r="BG788" s="228">
        <f>IF(N788="zákl. přenesená",J788,0)</f>
        <v>0</v>
      </c>
      <c r="BH788" s="228">
        <f>IF(N788="sníž. přenesená",J788,0)</f>
        <v>0</v>
      </c>
      <c r="BI788" s="228">
        <f>IF(N788="nulová",J788,0)</f>
        <v>0</v>
      </c>
      <c r="BJ788" s="20" t="s">
        <v>83</v>
      </c>
      <c r="BK788" s="228">
        <f>ROUND(I788*H788,2)</f>
        <v>0</v>
      </c>
      <c r="BL788" s="20" t="s">
        <v>391</v>
      </c>
      <c r="BM788" s="227" t="s">
        <v>4098</v>
      </c>
    </row>
    <row r="789" s="2" customFormat="1" ht="24.15" customHeight="1">
      <c r="A789" s="41"/>
      <c r="B789" s="42"/>
      <c r="C789" s="216" t="s">
        <v>3551</v>
      </c>
      <c r="D789" s="216" t="s">
        <v>310</v>
      </c>
      <c r="E789" s="217" t="s">
        <v>5444</v>
      </c>
      <c r="F789" s="218" t="s">
        <v>5445</v>
      </c>
      <c r="G789" s="219" t="s">
        <v>323</v>
      </c>
      <c r="H789" s="220">
        <v>1</v>
      </c>
      <c r="I789" s="221"/>
      <c r="J789" s="222">
        <f>ROUND(I789*H789,2)</f>
        <v>0</v>
      </c>
      <c r="K789" s="218" t="s">
        <v>19</v>
      </c>
      <c r="L789" s="47"/>
      <c r="M789" s="223" t="s">
        <v>19</v>
      </c>
      <c r="N789" s="224" t="s">
        <v>47</v>
      </c>
      <c r="O789" s="87"/>
      <c r="P789" s="225">
        <f>O789*H789</f>
        <v>0</v>
      </c>
      <c r="Q789" s="225">
        <v>0</v>
      </c>
      <c r="R789" s="225">
        <f>Q789*H789</f>
        <v>0</v>
      </c>
      <c r="S789" s="225">
        <v>0</v>
      </c>
      <c r="T789" s="226">
        <f>S789*H789</f>
        <v>0</v>
      </c>
      <c r="U789" s="41"/>
      <c r="V789" s="41"/>
      <c r="W789" s="41"/>
      <c r="X789" s="41"/>
      <c r="Y789" s="41"/>
      <c r="Z789" s="41"/>
      <c r="AA789" s="41"/>
      <c r="AB789" s="41"/>
      <c r="AC789" s="41"/>
      <c r="AD789" s="41"/>
      <c r="AE789" s="41"/>
      <c r="AR789" s="227" t="s">
        <v>391</v>
      </c>
      <c r="AT789" s="227" t="s">
        <v>310</v>
      </c>
      <c r="AU789" s="227" t="s">
        <v>85</v>
      </c>
      <c r="AY789" s="20" t="s">
        <v>308</v>
      </c>
      <c r="BE789" s="228">
        <f>IF(N789="základní",J789,0)</f>
        <v>0</v>
      </c>
      <c r="BF789" s="228">
        <f>IF(N789="snížená",J789,0)</f>
        <v>0</v>
      </c>
      <c r="BG789" s="228">
        <f>IF(N789="zákl. přenesená",J789,0)</f>
        <v>0</v>
      </c>
      <c r="BH789" s="228">
        <f>IF(N789="sníž. přenesená",J789,0)</f>
        <v>0</v>
      </c>
      <c r="BI789" s="228">
        <f>IF(N789="nulová",J789,0)</f>
        <v>0</v>
      </c>
      <c r="BJ789" s="20" t="s">
        <v>83</v>
      </c>
      <c r="BK789" s="228">
        <f>ROUND(I789*H789,2)</f>
        <v>0</v>
      </c>
      <c r="BL789" s="20" t="s">
        <v>391</v>
      </c>
      <c r="BM789" s="227" t="s">
        <v>4111</v>
      </c>
    </row>
    <row r="790" s="2" customFormat="1" ht="24.15" customHeight="1">
      <c r="A790" s="41"/>
      <c r="B790" s="42"/>
      <c r="C790" s="216" t="s">
        <v>3556</v>
      </c>
      <c r="D790" s="216" t="s">
        <v>310</v>
      </c>
      <c r="E790" s="217" t="s">
        <v>5446</v>
      </c>
      <c r="F790" s="218" t="s">
        <v>5447</v>
      </c>
      <c r="G790" s="219" t="s">
        <v>323</v>
      </c>
      <c r="H790" s="220">
        <v>1</v>
      </c>
      <c r="I790" s="221"/>
      <c r="J790" s="222">
        <f>ROUND(I790*H790,2)</f>
        <v>0</v>
      </c>
      <c r="K790" s="218" t="s">
        <v>19</v>
      </c>
      <c r="L790" s="47"/>
      <c r="M790" s="223" t="s">
        <v>19</v>
      </c>
      <c r="N790" s="224" t="s">
        <v>47</v>
      </c>
      <c r="O790" s="87"/>
      <c r="P790" s="225">
        <f>O790*H790</f>
        <v>0</v>
      </c>
      <c r="Q790" s="225">
        <v>0</v>
      </c>
      <c r="R790" s="225">
        <f>Q790*H790</f>
        <v>0</v>
      </c>
      <c r="S790" s="225">
        <v>0</v>
      </c>
      <c r="T790" s="226">
        <f>S790*H790</f>
        <v>0</v>
      </c>
      <c r="U790" s="41"/>
      <c r="V790" s="41"/>
      <c r="W790" s="41"/>
      <c r="X790" s="41"/>
      <c r="Y790" s="41"/>
      <c r="Z790" s="41"/>
      <c r="AA790" s="41"/>
      <c r="AB790" s="41"/>
      <c r="AC790" s="41"/>
      <c r="AD790" s="41"/>
      <c r="AE790" s="41"/>
      <c r="AR790" s="227" t="s">
        <v>391</v>
      </c>
      <c r="AT790" s="227" t="s">
        <v>310</v>
      </c>
      <c r="AU790" s="227" t="s">
        <v>85</v>
      </c>
      <c r="AY790" s="20" t="s">
        <v>308</v>
      </c>
      <c r="BE790" s="228">
        <f>IF(N790="základní",J790,0)</f>
        <v>0</v>
      </c>
      <c r="BF790" s="228">
        <f>IF(N790="snížená",J790,0)</f>
        <v>0</v>
      </c>
      <c r="BG790" s="228">
        <f>IF(N790="zákl. přenesená",J790,0)</f>
        <v>0</v>
      </c>
      <c r="BH790" s="228">
        <f>IF(N790="sníž. přenesená",J790,0)</f>
        <v>0</v>
      </c>
      <c r="BI790" s="228">
        <f>IF(N790="nulová",J790,0)</f>
        <v>0</v>
      </c>
      <c r="BJ790" s="20" t="s">
        <v>83</v>
      </c>
      <c r="BK790" s="228">
        <f>ROUND(I790*H790,2)</f>
        <v>0</v>
      </c>
      <c r="BL790" s="20" t="s">
        <v>391</v>
      </c>
      <c r="BM790" s="227" t="s">
        <v>4121</v>
      </c>
    </row>
    <row r="791" s="2" customFormat="1" ht="16.5" customHeight="1">
      <c r="A791" s="41"/>
      <c r="B791" s="42"/>
      <c r="C791" s="216" t="s">
        <v>3562</v>
      </c>
      <c r="D791" s="216" t="s">
        <v>310</v>
      </c>
      <c r="E791" s="217" t="s">
        <v>5448</v>
      </c>
      <c r="F791" s="218" t="s">
        <v>5449</v>
      </c>
      <c r="G791" s="219" t="s">
        <v>323</v>
      </c>
      <c r="H791" s="220">
        <v>1</v>
      </c>
      <c r="I791" s="221"/>
      <c r="J791" s="222">
        <f>ROUND(I791*H791,2)</f>
        <v>0</v>
      </c>
      <c r="K791" s="218" t="s">
        <v>19</v>
      </c>
      <c r="L791" s="47"/>
      <c r="M791" s="223" t="s">
        <v>19</v>
      </c>
      <c r="N791" s="224" t="s">
        <v>47</v>
      </c>
      <c r="O791" s="87"/>
      <c r="P791" s="225">
        <f>O791*H791</f>
        <v>0</v>
      </c>
      <c r="Q791" s="225">
        <v>0</v>
      </c>
      <c r="R791" s="225">
        <f>Q791*H791</f>
        <v>0</v>
      </c>
      <c r="S791" s="225">
        <v>0</v>
      </c>
      <c r="T791" s="226">
        <f>S791*H791</f>
        <v>0</v>
      </c>
      <c r="U791" s="41"/>
      <c r="V791" s="41"/>
      <c r="W791" s="41"/>
      <c r="X791" s="41"/>
      <c r="Y791" s="41"/>
      <c r="Z791" s="41"/>
      <c r="AA791" s="41"/>
      <c r="AB791" s="41"/>
      <c r="AC791" s="41"/>
      <c r="AD791" s="41"/>
      <c r="AE791" s="41"/>
      <c r="AR791" s="227" t="s">
        <v>391</v>
      </c>
      <c r="AT791" s="227" t="s">
        <v>310</v>
      </c>
      <c r="AU791" s="227" t="s">
        <v>85</v>
      </c>
      <c r="AY791" s="20" t="s">
        <v>308</v>
      </c>
      <c r="BE791" s="228">
        <f>IF(N791="základní",J791,0)</f>
        <v>0</v>
      </c>
      <c r="BF791" s="228">
        <f>IF(N791="snížená",J791,0)</f>
        <v>0</v>
      </c>
      <c r="BG791" s="228">
        <f>IF(N791="zákl. přenesená",J791,0)</f>
        <v>0</v>
      </c>
      <c r="BH791" s="228">
        <f>IF(N791="sníž. přenesená",J791,0)</f>
        <v>0</v>
      </c>
      <c r="BI791" s="228">
        <f>IF(N791="nulová",J791,0)</f>
        <v>0</v>
      </c>
      <c r="BJ791" s="20" t="s">
        <v>83</v>
      </c>
      <c r="BK791" s="228">
        <f>ROUND(I791*H791,2)</f>
        <v>0</v>
      </c>
      <c r="BL791" s="20" t="s">
        <v>391</v>
      </c>
      <c r="BM791" s="227" t="s">
        <v>4132</v>
      </c>
    </row>
    <row r="792" s="2" customFormat="1" ht="16.5" customHeight="1">
      <c r="A792" s="41"/>
      <c r="B792" s="42"/>
      <c r="C792" s="216" t="s">
        <v>3567</v>
      </c>
      <c r="D792" s="216" t="s">
        <v>310</v>
      </c>
      <c r="E792" s="217" t="s">
        <v>5450</v>
      </c>
      <c r="F792" s="218" t="s">
        <v>5451</v>
      </c>
      <c r="G792" s="219" t="s">
        <v>323</v>
      </c>
      <c r="H792" s="220">
        <v>1</v>
      </c>
      <c r="I792" s="221"/>
      <c r="J792" s="222">
        <f>ROUND(I792*H792,2)</f>
        <v>0</v>
      </c>
      <c r="K792" s="218" t="s">
        <v>19</v>
      </c>
      <c r="L792" s="47"/>
      <c r="M792" s="223" t="s">
        <v>19</v>
      </c>
      <c r="N792" s="224" t="s">
        <v>47</v>
      </c>
      <c r="O792" s="87"/>
      <c r="P792" s="225">
        <f>O792*H792</f>
        <v>0</v>
      </c>
      <c r="Q792" s="225">
        <v>0</v>
      </c>
      <c r="R792" s="225">
        <f>Q792*H792</f>
        <v>0</v>
      </c>
      <c r="S792" s="225">
        <v>0</v>
      </c>
      <c r="T792" s="226">
        <f>S792*H792</f>
        <v>0</v>
      </c>
      <c r="U792" s="41"/>
      <c r="V792" s="41"/>
      <c r="W792" s="41"/>
      <c r="X792" s="41"/>
      <c r="Y792" s="41"/>
      <c r="Z792" s="41"/>
      <c r="AA792" s="41"/>
      <c r="AB792" s="41"/>
      <c r="AC792" s="41"/>
      <c r="AD792" s="41"/>
      <c r="AE792" s="41"/>
      <c r="AR792" s="227" t="s">
        <v>391</v>
      </c>
      <c r="AT792" s="227" t="s">
        <v>310</v>
      </c>
      <c r="AU792" s="227" t="s">
        <v>85</v>
      </c>
      <c r="AY792" s="20" t="s">
        <v>308</v>
      </c>
      <c r="BE792" s="228">
        <f>IF(N792="základní",J792,0)</f>
        <v>0</v>
      </c>
      <c r="BF792" s="228">
        <f>IF(N792="snížená",J792,0)</f>
        <v>0</v>
      </c>
      <c r="BG792" s="228">
        <f>IF(N792="zákl. přenesená",J792,0)</f>
        <v>0</v>
      </c>
      <c r="BH792" s="228">
        <f>IF(N792="sníž. přenesená",J792,0)</f>
        <v>0</v>
      </c>
      <c r="BI792" s="228">
        <f>IF(N792="nulová",J792,0)</f>
        <v>0</v>
      </c>
      <c r="BJ792" s="20" t="s">
        <v>83</v>
      </c>
      <c r="BK792" s="228">
        <f>ROUND(I792*H792,2)</f>
        <v>0</v>
      </c>
      <c r="BL792" s="20" t="s">
        <v>391</v>
      </c>
      <c r="BM792" s="227" t="s">
        <v>4143</v>
      </c>
    </row>
    <row r="793" s="2" customFormat="1" ht="16.5" customHeight="1">
      <c r="A793" s="41"/>
      <c r="B793" s="42"/>
      <c r="C793" s="216" t="s">
        <v>3573</v>
      </c>
      <c r="D793" s="216" t="s">
        <v>310</v>
      </c>
      <c r="E793" s="217" t="s">
        <v>5452</v>
      </c>
      <c r="F793" s="218" t="s">
        <v>5453</v>
      </c>
      <c r="G793" s="219" t="s">
        <v>323</v>
      </c>
      <c r="H793" s="220">
        <v>1</v>
      </c>
      <c r="I793" s="221"/>
      <c r="J793" s="222">
        <f>ROUND(I793*H793,2)</f>
        <v>0</v>
      </c>
      <c r="K793" s="218" t="s">
        <v>19</v>
      </c>
      <c r="L793" s="47"/>
      <c r="M793" s="223" t="s">
        <v>19</v>
      </c>
      <c r="N793" s="224" t="s">
        <v>47</v>
      </c>
      <c r="O793" s="87"/>
      <c r="P793" s="225">
        <f>O793*H793</f>
        <v>0</v>
      </c>
      <c r="Q793" s="225">
        <v>0</v>
      </c>
      <c r="R793" s="225">
        <f>Q793*H793</f>
        <v>0</v>
      </c>
      <c r="S793" s="225">
        <v>0</v>
      </c>
      <c r="T793" s="226">
        <f>S793*H793</f>
        <v>0</v>
      </c>
      <c r="U793" s="41"/>
      <c r="V793" s="41"/>
      <c r="W793" s="41"/>
      <c r="X793" s="41"/>
      <c r="Y793" s="41"/>
      <c r="Z793" s="41"/>
      <c r="AA793" s="41"/>
      <c r="AB793" s="41"/>
      <c r="AC793" s="41"/>
      <c r="AD793" s="41"/>
      <c r="AE793" s="41"/>
      <c r="AR793" s="227" t="s">
        <v>391</v>
      </c>
      <c r="AT793" s="227" t="s">
        <v>310</v>
      </c>
      <c r="AU793" s="227" t="s">
        <v>85</v>
      </c>
      <c r="AY793" s="20" t="s">
        <v>308</v>
      </c>
      <c r="BE793" s="228">
        <f>IF(N793="základní",J793,0)</f>
        <v>0</v>
      </c>
      <c r="BF793" s="228">
        <f>IF(N793="snížená",J793,0)</f>
        <v>0</v>
      </c>
      <c r="BG793" s="228">
        <f>IF(N793="zákl. přenesená",J793,0)</f>
        <v>0</v>
      </c>
      <c r="BH793" s="228">
        <f>IF(N793="sníž. přenesená",J793,0)</f>
        <v>0</v>
      </c>
      <c r="BI793" s="228">
        <f>IF(N793="nulová",J793,0)</f>
        <v>0</v>
      </c>
      <c r="BJ793" s="20" t="s">
        <v>83</v>
      </c>
      <c r="BK793" s="228">
        <f>ROUND(I793*H793,2)</f>
        <v>0</v>
      </c>
      <c r="BL793" s="20" t="s">
        <v>391</v>
      </c>
      <c r="BM793" s="227" t="s">
        <v>4155</v>
      </c>
    </row>
    <row r="794" s="2" customFormat="1" ht="16.5" customHeight="1">
      <c r="A794" s="41"/>
      <c r="B794" s="42"/>
      <c r="C794" s="216" t="s">
        <v>3575</v>
      </c>
      <c r="D794" s="216" t="s">
        <v>310</v>
      </c>
      <c r="E794" s="217" t="s">
        <v>5454</v>
      </c>
      <c r="F794" s="218" t="s">
        <v>5455</v>
      </c>
      <c r="G794" s="219" t="s">
        <v>323</v>
      </c>
      <c r="H794" s="220">
        <v>1</v>
      </c>
      <c r="I794" s="221"/>
      <c r="J794" s="222">
        <f>ROUND(I794*H794,2)</f>
        <v>0</v>
      </c>
      <c r="K794" s="218" t="s">
        <v>19</v>
      </c>
      <c r="L794" s="47"/>
      <c r="M794" s="223" t="s">
        <v>19</v>
      </c>
      <c r="N794" s="224" t="s">
        <v>47</v>
      </c>
      <c r="O794" s="87"/>
      <c r="P794" s="225">
        <f>O794*H794</f>
        <v>0</v>
      </c>
      <c r="Q794" s="225">
        <v>0</v>
      </c>
      <c r="R794" s="225">
        <f>Q794*H794</f>
        <v>0</v>
      </c>
      <c r="S794" s="225">
        <v>0</v>
      </c>
      <c r="T794" s="226">
        <f>S794*H794</f>
        <v>0</v>
      </c>
      <c r="U794" s="41"/>
      <c r="V794" s="41"/>
      <c r="W794" s="41"/>
      <c r="X794" s="41"/>
      <c r="Y794" s="41"/>
      <c r="Z794" s="41"/>
      <c r="AA794" s="41"/>
      <c r="AB794" s="41"/>
      <c r="AC794" s="41"/>
      <c r="AD794" s="41"/>
      <c r="AE794" s="41"/>
      <c r="AR794" s="227" t="s">
        <v>391</v>
      </c>
      <c r="AT794" s="227" t="s">
        <v>310</v>
      </c>
      <c r="AU794" s="227" t="s">
        <v>85</v>
      </c>
      <c r="AY794" s="20" t="s">
        <v>308</v>
      </c>
      <c r="BE794" s="228">
        <f>IF(N794="základní",J794,0)</f>
        <v>0</v>
      </c>
      <c r="BF794" s="228">
        <f>IF(N794="snížená",J794,0)</f>
        <v>0</v>
      </c>
      <c r="BG794" s="228">
        <f>IF(N794="zákl. přenesená",J794,0)</f>
        <v>0</v>
      </c>
      <c r="BH794" s="228">
        <f>IF(N794="sníž. přenesená",J794,0)</f>
        <v>0</v>
      </c>
      <c r="BI794" s="228">
        <f>IF(N794="nulová",J794,0)</f>
        <v>0</v>
      </c>
      <c r="BJ794" s="20" t="s">
        <v>83</v>
      </c>
      <c r="BK794" s="228">
        <f>ROUND(I794*H794,2)</f>
        <v>0</v>
      </c>
      <c r="BL794" s="20" t="s">
        <v>391</v>
      </c>
      <c r="BM794" s="227" t="s">
        <v>4165</v>
      </c>
    </row>
    <row r="795" s="2" customFormat="1" ht="16.5" customHeight="1">
      <c r="A795" s="41"/>
      <c r="B795" s="42"/>
      <c r="C795" s="216" t="s">
        <v>3584</v>
      </c>
      <c r="D795" s="216" t="s">
        <v>310</v>
      </c>
      <c r="E795" s="217" t="s">
        <v>5456</v>
      </c>
      <c r="F795" s="218" t="s">
        <v>5457</v>
      </c>
      <c r="G795" s="219" t="s">
        <v>323</v>
      </c>
      <c r="H795" s="220">
        <v>2</v>
      </c>
      <c r="I795" s="221"/>
      <c r="J795" s="222">
        <f>ROUND(I795*H795,2)</f>
        <v>0</v>
      </c>
      <c r="K795" s="218" t="s">
        <v>19</v>
      </c>
      <c r="L795" s="47"/>
      <c r="M795" s="223" t="s">
        <v>19</v>
      </c>
      <c r="N795" s="224" t="s">
        <v>47</v>
      </c>
      <c r="O795" s="87"/>
      <c r="P795" s="225">
        <f>O795*H795</f>
        <v>0</v>
      </c>
      <c r="Q795" s="225">
        <v>0</v>
      </c>
      <c r="R795" s="225">
        <f>Q795*H795</f>
        <v>0</v>
      </c>
      <c r="S795" s="225">
        <v>0</v>
      </c>
      <c r="T795" s="226">
        <f>S795*H795</f>
        <v>0</v>
      </c>
      <c r="U795" s="41"/>
      <c r="V795" s="41"/>
      <c r="W795" s="41"/>
      <c r="X795" s="41"/>
      <c r="Y795" s="41"/>
      <c r="Z795" s="41"/>
      <c r="AA795" s="41"/>
      <c r="AB795" s="41"/>
      <c r="AC795" s="41"/>
      <c r="AD795" s="41"/>
      <c r="AE795" s="41"/>
      <c r="AR795" s="227" t="s">
        <v>391</v>
      </c>
      <c r="AT795" s="227" t="s">
        <v>310</v>
      </c>
      <c r="AU795" s="227" t="s">
        <v>85</v>
      </c>
      <c r="AY795" s="20" t="s">
        <v>308</v>
      </c>
      <c r="BE795" s="228">
        <f>IF(N795="základní",J795,0)</f>
        <v>0</v>
      </c>
      <c r="BF795" s="228">
        <f>IF(N795="snížená",J795,0)</f>
        <v>0</v>
      </c>
      <c r="BG795" s="228">
        <f>IF(N795="zákl. přenesená",J795,0)</f>
        <v>0</v>
      </c>
      <c r="BH795" s="228">
        <f>IF(N795="sníž. přenesená",J795,0)</f>
        <v>0</v>
      </c>
      <c r="BI795" s="228">
        <f>IF(N795="nulová",J795,0)</f>
        <v>0</v>
      </c>
      <c r="BJ795" s="20" t="s">
        <v>83</v>
      </c>
      <c r="BK795" s="228">
        <f>ROUND(I795*H795,2)</f>
        <v>0</v>
      </c>
      <c r="BL795" s="20" t="s">
        <v>391</v>
      </c>
      <c r="BM795" s="227" t="s">
        <v>4177</v>
      </c>
    </row>
    <row r="796" s="2" customFormat="1" ht="16.5" customHeight="1">
      <c r="A796" s="41"/>
      <c r="B796" s="42"/>
      <c r="C796" s="216" t="s">
        <v>3590</v>
      </c>
      <c r="D796" s="216" t="s">
        <v>310</v>
      </c>
      <c r="E796" s="217" t="s">
        <v>5458</v>
      </c>
      <c r="F796" s="218" t="s">
        <v>5459</v>
      </c>
      <c r="G796" s="219" t="s">
        <v>323</v>
      </c>
      <c r="H796" s="220">
        <v>1</v>
      </c>
      <c r="I796" s="221"/>
      <c r="J796" s="222">
        <f>ROUND(I796*H796,2)</f>
        <v>0</v>
      </c>
      <c r="K796" s="218" t="s">
        <v>19</v>
      </c>
      <c r="L796" s="47"/>
      <c r="M796" s="223" t="s">
        <v>19</v>
      </c>
      <c r="N796" s="224" t="s">
        <v>47</v>
      </c>
      <c r="O796" s="87"/>
      <c r="P796" s="225">
        <f>O796*H796</f>
        <v>0</v>
      </c>
      <c r="Q796" s="225">
        <v>0</v>
      </c>
      <c r="R796" s="225">
        <f>Q796*H796</f>
        <v>0</v>
      </c>
      <c r="S796" s="225">
        <v>0</v>
      </c>
      <c r="T796" s="226">
        <f>S796*H796</f>
        <v>0</v>
      </c>
      <c r="U796" s="41"/>
      <c r="V796" s="41"/>
      <c r="W796" s="41"/>
      <c r="X796" s="41"/>
      <c r="Y796" s="41"/>
      <c r="Z796" s="41"/>
      <c r="AA796" s="41"/>
      <c r="AB796" s="41"/>
      <c r="AC796" s="41"/>
      <c r="AD796" s="41"/>
      <c r="AE796" s="41"/>
      <c r="AR796" s="227" t="s">
        <v>391</v>
      </c>
      <c r="AT796" s="227" t="s">
        <v>310</v>
      </c>
      <c r="AU796" s="227" t="s">
        <v>85</v>
      </c>
      <c r="AY796" s="20" t="s">
        <v>308</v>
      </c>
      <c r="BE796" s="228">
        <f>IF(N796="základní",J796,0)</f>
        <v>0</v>
      </c>
      <c r="BF796" s="228">
        <f>IF(N796="snížená",J796,0)</f>
        <v>0</v>
      </c>
      <c r="BG796" s="228">
        <f>IF(N796="zákl. přenesená",J796,0)</f>
        <v>0</v>
      </c>
      <c r="BH796" s="228">
        <f>IF(N796="sníž. přenesená",J796,0)</f>
        <v>0</v>
      </c>
      <c r="BI796" s="228">
        <f>IF(N796="nulová",J796,0)</f>
        <v>0</v>
      </c>
      <c r="BJ796" s="20" t="s">
        <v>83</v>
      </c>
      <c r="BK796" s="228">
        <f>ROUND(I796*H796,2)</f>
        <v>0</v>
      </c>
      <c r="BL796" s="20" t="s">
        <v>391</v>
      </c>
      <c r="BM796" s="227" t="s">
        <v>4191</v>
      </c>
    </row>
    <row r="797" s="2" customFormat="1" ht="16.5" customHeight="1">
      <c r="A797" s="41"/>
      <c r="B797" s="42"/>
      <c r="C797" s="216" t="s">
        <v>3594</v>
      </c>
      <c r="D797" s="216" t="s">
        <v>310</v>
      </c>
      <c r="E797" s="217" t="s">
        <v>5460</v>
      </c>
      <c r="F797" s="218" t="s">
        <v>5461</v>
      </c>
      <c r="G797" s="219" t="s">
        <v>323</v>
      </c>
      <c r="H797" s="220">
        <v>3</v>
      </c>
      <c r="I797" s="221"/>
      <c r="J797" s="222">
        <f>ROUND(I797*H797,2)</f>
        <v>0</v>
      </c>
      <c r="K797" s="218" t="s">
        <v>19</v>
      </c>
      <c r="L797" s="47"/>
      <c r="M797" s="223" t="s">
        <v>19</v>
      </c>
      <c r="N797" s="224" t="s">
        <v>47</v>
      </c>
      <c r="O797" s="87"/>
      <c r="P797" s="225">
        <f>O797*H797</f>
        <v>0</v>
      </c>
      <c r="Q797" s="225">
        <v>0</v>
      </c>
      <c r="R797" s="225">
        <f>Q797*H797</f>
        <v>0</v>
      </c>
      <c r="S797" s="225">
        <v>0</v>
      </c>
      <c r="T797" s="226">
        <f>S797*H797</f>
        <v>0</v>
      </c>
      <c r="U797" s="41"/>
      <c r="V797" s="41"/>
      <c r="W797" s="41"/>
      <c r="X797" s="41"/>
      <c r="Y797" s="41"/>
      <c r="Z797" s="41"/>
      <c r="AA797" s="41"/>
      <c r="AB797" s="41"/>
      <c r="AC797" s="41"/>
      <c r="AD797" s="41"/>
      <c r="AE797" s="41"/>
      <c r="AR797" s="227" t="s">
        <v>391</v>
      </c>
      <c r="AT797" s="227" t="s">
        <v>310</v>
      </c>
      <c r="AU797" s="227" t="s">
        <v>85</v>
      </c>
      <c r="AY797" s="20" t="s">
        <v>308</v>
      </c>
      <c r="BE797" s="228">
        <f>IF(N797="základní",J797,0)</f>
        <v>0</v>
      </c>
      <c r="BF797" s="228">
        <f>IF(N797="snížená",J797,0)</f>
        <v>0</v>
      </c>
      <c r="BG797" s="228">
        <f>IF(N797="zákl. přenesená",J797,0)</f>
        <v>0</v>
      </c>
      <c r="BH797" s="228">
        <f>IF(N797="sníž. přenesená",J797,0)</f>
        <v>0</v>
      </c>
      <c r="BI797" s="228">
        <f>IF(N797="nulová",J797,0)</f>
        <v>0</v>
      </c>
      <c r="BJ797" s="20" t="s">
        <v>83</v>
      </c>
      <c r="BK797" s="228">
        <f>ROUND(I797*H797,2)</f>
        <v>0</v>
      </c>
      <c r="BL797" s="20" t="s">
        <v>391</v>
      </c>
      <c r="BM797" s="227" t="s">
        <v>4208</v>
      </c>
    </row>
    <row r="798" s="2" customFormat="1" ht="24.15" customHeight="1">
      <c r="A798" s="41"/>
      <c r="B798" s="42"/>
      <c r="C798" s="216" t="s">
        <v>3599</v>
      </c>
      <c r="D798" s="216" t="s">
        <v>310</v>
      </c>
      <c r="E798" s="217" t="s">
        <v>5462</v>
      </c>
      <c r="F798" s="218" t="s">
        <v>5463</v>
      </c>
      <c r="G798" s="219" t="s">
        <v>626</v>
      </c>
      <c r="H798" s="220">
        <v>91.299999999999997</v>
      </c>
      <c r="I798" s="221"/>
      <c r="J798" s="222">
        <f>ROUND(I798*H798,2)</f>
        <v>0</v>
      </c>
      <c r="K798" s="218" t="s">
        <v>19</v>
      </c>
      <c r="L798" s="47"/>
      <c r="M798" s="223" t="s">
        <v>19</v>
      </c>
      <c r="N798" s="224" t="s">
        <v>47</v>
      </c>
      <c r="O798" s="87"/>
      <c r="P798" s="225">
        <f>O798*H798</f>
        <v>0</v>
      </c>
      <c r="Q798" s="225">
        <v>0</v>
      </c>
      <c r="R798" s="225">
        <f>Q798*H798</f>
        <v>0</v>
      </c>
      <c r="S798" s="225">
        <v>0</v>
      </c>
      <c r="T798" s="226">
        <f>S798*H798</f>
        <v>0</v>
      </c>
      <c r="U798" s="41"/>
      <c r="V798" s="41"/>
      <c r="W798" s="41"/>
      <c r="X798" s="41"/>
      <c r="Y798" s="41"/>
      <c r="Z798" s="41"/>
      <c r="AA798" s="41"/>
      <c r="AB798" s="41"/>
      <c r="AC798" s="41"/>
      <c r="AD798" s="41"/>
      <c r="AE798" s="41"/>
      <c r="AR798" s="227" t="s">
        <v>391</v>
      </c>
      <c r="AT798" s="227" t="s">
        <v>310</v>
      </c>
      <c r="AU798" s="227" t="s">
        <v>85</v>
      </c>
      <c r="AY798" s="20" t="s">
        <v>308</v>
      </c>
      <c r="BE798" s="228">
        <f>IF(N798="základní",J798,0)</f>
        <v>0</v>
      </c>
      <c r="BF798" s="228">
        <f>IF(N798="snížená",J798,0)</f>
        <v>0</v>
      </c>
      <c r="BG798" s="228">
        <f>IF(N798="zákl. přenesená",J798,0)</f>
        <v>0</v>
      </c>
      <c r="BH798" s="228">
        <f>IF(N798="sníž. přenesená",J798,0)</f>
        <v>0</v>
      </c>
      <c r="BI798" s="228">
        <f>IF(N798="nulová",J798,0)</f>
        <v>0</v>
      </c>
      <c r="BJ798" s="20" t="s">
        <v>83</v>
      </c>
      <c r="BK798" s="228">
        <f>ROUND(I798*H798,2)</f>
        <v>0</v>
      </c>
      <c r="BL798" s="20" t="s">
        <v>391</v>
      </c>
      <c r="BM798" s="227" t="s">
        <v>4219</v>
      </c>
    </row>
    <row r="799" s="2" customFormat="1" ht="24.15" customHeight="1">
      <c r="A799" s="41"/>
      <c r="B799" s="42"/>
      <c r="C799" s="216" t="s">
        <v>3603</v>
      </c>
      <c r="D799" s="216" t="s">
        <v>310</v>
      </c>
      <c r="E799" s="217" t="s">
        <v>5464</v>
      </c>
      <c r="F799" s="218" t="s">
        <v>5465</v>
      </c>
      <c r="G799" s="219" t="s">
        <v>626</v>
      </c>
      <c r="H799" s="220">
        <v>426.19999999999999</v>
      </c>
      <c r="I799" s="221"/>
      <c r="J799" s="222">
        <f>ROUND(I799*H799,2)</f>
        <v>0</v>
      </c>
      <c r="K799" s="218" t="s">
        <v>19</v>
      </c>
      <c r="L799" s="47"/>
      <c r="M799" s="223" t="s">
        <v>19</v>
      </c>
      <c r="N799" s="224" t="s">
        <v>47</v>
      </c>
      <c r="O799" s="87"/>
      <c r="P799" s="225">
        <f>O799*H799</f>
        <v>0</v>
      </c>
      <c r="Q799" s="225">
        <v>0</v>
      </c>
      <c r="R799" s="225">
        <f>Q799*H799</f>
        <v>0</v>
      </c>
      <c r="S799" s="225">
        <v>0</v>
      </c>
      <c r="T799" s="226">
        <f>S799*H799</f>
        <v>0</v>
      </c>
      <c r="U799" s="41"/>
      <c r="V799" s="41"/>
      <c r="W799" s="41"/>
      <c r="X799" s="41"/>
      <c r="Y799" s="41"/>
      <c r="Z799" s="41"/>
      <c r="AA799" s="41"/>
      <c r="AB799" s="41"/>
      <c r="AC799" s="41"/>
      <c r="AD799" s="41"/>
      <c r="AE799" s="41"/>
      <c r="AR799" s="227" t="s">
        <v>391</v>
      </c>
      <c r="AT799" s="227" t="s">
        <v>310</v>
      </c>
      <c r="AU799" s="227" t="s">
        <v>85</v>
      </c>
      <c r="AY799" s="20" t="s">
        <v>308</v>
      </c>
      <c r="BE799" s="228">
        <f>IF(N799="základní",J799,0)</f>
        <v>0</v>
      </c>
      <c r="BF799" s="228">
        <f>IF(N799="snížená",J799,0)</f>
        <v>0</v>
      </c>
      <c r="BG799" s="228">
        <f>IF(N799="zákl. přenesená",J799,0)</f>
        <v>0</v>
      </c>
      <c r="BH799" s="228">
        <f>IF(N799="sníž. přenesená",J799,0)</f>
        <v>0</v>
      </c>
      <c r="BI799" s="228">
        <f>IF(N799="nulová",J799,0)</f>
        <v>0</v>
      </c>
      <c r="BJ799" s="20" t="s">
        <v>83</v>
      </c>
      <c r="BK799" s="228">
        <f>ROUND(I799*H799,2)</f>
        <v>0</v>
      </c>
      <c r="BL799" s="20" t="s">
        <v>391</v>
      </c>
      <c r="BM799" s="227" t="s">
        <v>4228</v>
      </c>
    </row>
    <row r="800" s="2" customFormat="1" ht="24.15" customHeight="1">
      <c r="A800" s="41"/>
      <c r="B800" s="42"/>
      <c r="C800" s="216" t="s">
        <v>3611</v>
      </c>
      <c r="D800" s="216" t="s">
        <v>310</v>
      </c>
      <c r="E800" s="217" t="s">
        <v>5466</v>
      </c>
      <c r="F800" s="218" t="s">
        <v>5467</v>
      </c>
      <c r="G800" s="219" t="s">
        <v>626</v>
      </c>
      <c r="H800" s="220">
        <v>171.09999999999999</v>
      </c>
      <c r="I800" s="221"/>
      <c r="J800" s="222">
        <f>ROUND(I800*H800,2)</f>
        <v>0</v>
      </c>
      <c r="K800" s="218" t="s">
        <v>19</v>
      </c>
      <c r="L800" s="47"/>
      <c r="M800" s="223" t="s">
        <v>19</v>
      </c>
      <c r="N800" s="224" t="s">
        <v>47</v>
      </c>
      <c r="O800" s="87"/>
      <c r="P800" s="225">
        <f>O800*H800</f>
        <v>0</v>
      </c>
      <c r="Q800" s="225">
        <v>0</v>
      </c>
      <c r="R800" s="225">
        <f>Q800*H800</f>
        <v>0</v>
      </c>
      <c r="S800" s="225">
        <v>0</v>
      </c>
      <c r="T800" s="226">
        <f>S800*H800</f>
        <v>0</v>
      </c>
      <c r="U800" s="41"/>
      <c r="V800" s="41"/>
      <c r="W800" s="41"/>
      <c r="X800" s="41"/>
      <c r="Y800" s="41"/>
      <c r="Z800" s="41"/>
      <c r="AA800" s="41"/>
      <c r="AB800" s="41"/>
      <c r="AC800" s="41"/>
      <c r="AD800" s="41"/>
      <c r="AE800" s="41"/>
      <c r="AR800" s="227" t="s">
        <v>391</v>
      </c>
      <c r="AT800" s="227" t="s">
        <v>310</v>
      </c>
      <c r="AU800" s="227" t="s">
        <v>85</v>
      </c>
      <c r="AY800" s="20" t="s">
        <v>308</v>
      </c>
      <c r="BE800" s="228">
        <f>IF(N800="základní",J800,0)</f>
        <v>0</v>
      </c>
      <c r="BF800" s="228">
        <f>IF(N800="snížená",J800,0)</f>
        <v>0</v>
      </c>
      <c r="BG800" s="228">
        <f>IF(N800="zákl. přenesená",J800,0)</f>
        <v>0</v>
      </c>
      <c r="BH800" s="228">
        <f>IF(N800="sníž. přenesená",J800,0)</f>
        <v>0</v>
      </c>
      <c r="BI800" s="228">
        <f>IF(N800="nulová",J800,0)</f>
        <v>0</v>
      </c>
      <c r="BJ800" s="20" t="s">
        <v>83</v>
      </c>
      <c r="BK800" s="228">
        <f>ROUND(I800*H800,2)</f>
        <v>0</v>
      </c>
      <c r="BL800" s="20" t="s">
        <v>391</v>
      </c>
      <c r="BM800" s="227" t="s">
        <v>4238</v>
      </c>
    </row>
    <row r="801" s="2" customFormat="1" ht="24.15" customHeight="1">
      <c r="A801" s="41"/>
      <c r="B801" s="42"/>
      <c r="C801" s="216" t="s">
        <v>3616</v>
      </c>
      <c r="D801" s="216" t="s">
        <v>310</v>
      </c>
      <c r="E801" s="217" t="s">
        <v>5468</v>
      </c>
      <c r="F801" s="218" t="s">
        <v>5469</v>
      </c>
      <c r="G801" s="219" t="s">
        <v>626</v>
      </c>
      <c r="H801" s="220">
        <v>75.900000000000006</v>
      </c>
      <c r="I801" s="221"/>
      <c r="J801" s="222">
        <f>ROUND(I801*H801,2)</f>
        <v>0</v>
      </c>
      <c r="K801" s="218" t="s">
        <v>19</v>
      </c>
      <c r="L801" s="47"/>
      <c r="M801" s="223" t="s">
        <v>19</v>
      </c>
      <c r="N801" s="224" t="s">
        <v>47</v>
      </c>
      <c r="O801" s="87"/>
      <c r="P801" s="225">
        <f>O801*H801</f>
        <v>0</v>
      </c>
      <c r="Q801" s="225">
        <v>0</v>
      </c>
      <c r="R801" s="225">
        <f>Q801*H801</f>
        <v>0</v>
      </c>
      <c r="S801" s="225">
        <v>0</v>
      </c>
      <c r="T801" s="226">
        <f>S801*H801</f>
        <v>0</v>
      </c>
      <c r="U801" s="41"/>
      <c r="V801" s="41"/>
      <c r="W801" s="41"/>
      <c r="X801" s="41"/>
      <c r="Y801" s="41"/>
      <c r="Z801" s="41"/>
      <c r="AA801" s="41"/>
      <c r="AB801" s="41"/>
      <c r="AC801" s="41"/>
      <c r="AD801" s="41"/>
      <c r="AE801" s="41"/>
      <c r="AR801" s="227" t="s">
        <v>391</v>
      </c>
      <c r="AT801" s="227" t="s">
        <v>310</v>
      </c>
      <c r="AU801" s="227" t="s">
        <v>85</v>
      </c>
      <c r="AY801" s="20" t="s">
        <v>308</v>
      </c>
      <c r="BE801" s="228">
        <f>IF(N801="základní",J801,0)</f>
        <v>0</v>
      </c>
      <c r="BF801" s="228">
        <f>IF(N801="snížená",J801,0)</f>
        <v>0</v>
      </c>
      <c r="BG801" s="228">
        <f>IF(N801="zákl. přenesená",J801,0)</f>
        <v>0</v>
      </c>
      <c r="BH801" s="228">
        <f>IF(N801="sníž. přenesená",J801,0)</f>
        <v>0</v>
      </c>
      <c r="BI801" s="228">
        <f>IF(N801="nulová",J801,0)</f>
        <v>0</v>
      </c>
      <c r="BJ801" s="20" t="s">
        <v>83</v>
      </c>
      <c r="BK801" s="228">
        <f>ROUND(I801*H801,2)</f>
        <v>0</v>
      </c>
      <c r="BL801" s="20" t="s">
        <v>391</v>
      </c>
      <c r="BM801" s="227" t="s">
        <v>4251</v>
      </c>
    </row>
    <row r="802" s="2" customFormat="1" ht="24.15" customHeight="1">
      <c r="A802" s="41"/>
      <c r="B802" s="42"/>
      <c r="C802" s="216" t="s">
        <v>3622</v>
      </c>
      <c r="D802" s="216" t="s">
        <v>310</v>
      </c>
      <c r="E802" s="217" t="s">
        <v>5470</v>
      </c>
      <c r="F802" s="218" t="s">
        <v>5471</v>
      </c>
      <c r="G802" s="219" t="s">
        <v>626</v>
      </c>
      <c r="H802" s="220">
        <v>311.10000000000002</v>
      </c>
      <c r="I802" s="221"/>
      <c r="J802" s="222">
        <f>ROUND(I802*H802,2)</f>
        <v>0</v>
      </c>
      <c r="K802" s="218" t="s">
        <v>19</v>
      </c>
      <c r="L802" s="47"/>
      <c r="M802" s="223" t="s">
        <v>19</v>
      </c>
      <c r="N802" s="224" t="s">
        <v>47</v>
      </c>
      <c r="O802" s="87"/>
      <c r="P802" s="225">
        <f>O802*H802</f>
        <v>0</v>
      </c>
      <c r="Q802" s="225">
        <v>0</v>
      </c>
      <c r="R802" s="225">
        <f>Q802*H802</f>
        <v>0</v>
      </c>
      <c r="S802" s="225">
        <v>0</v>
      </c>
      <c r="T802" s="226">
        <f>S802*H802</f>
        <v>0</v>
      </c>
      <c r="U802" s="41"/>
      <c r="V802" s="41"/>
      <c r="W802" s="41"/>
      <c r="X802" s="41"/>
      <c r="Y802" s="41"/>
      <c r="Z802" s="41"/>
      <c r="AA802" s="41"/>
      <c r="AB802" s="41"/>
      <c r="AC802" s="41"/>
      <c r="AD802" s="41"/>
      <c r="AE802" s="41"/>
      <c r="AR802" s="227" t="s">
        <v>391</v>
      </c>
      <c r="AT802" s="227" t="s">
        <v>310</v>
      </c>
      <c r="AU802" s="227" t="s">
        <v>85</v>
      </c>
      <c r="AY802" s="20" t="s">
        <v>308</v>
      </c>
      <c r="BE802" s="228">
        <f>IF(N802="základní",J802,0)</f>
        <v>0</v>
      </c>
      <c r="BF802" s="228">
        <f>IF(N802="snížená",J802,0)</f>
        <v>0</v>
      </c>
      <c r="BG802" s="228">
        <f>IF(N802="zákl. přenesená",J802,0)</f>
        <v>0</v>
      </c>
      <c r="BH802" s="228">
        <f>IF(N802="sníž. přenesená",J802,0)</f>
        <v>0</v>
      </c>
      <c r="BI802" s="228">
        <f>IF(N802="nulová",J802,0)</f>
        <v>0</v>
      </c>
      <c r="BJ802" s="20" t="s">
        <v>83</v>
      </c>
      <c r="BK802" s="228">
        <f>ROUND(I802*H802,2)</f>
        <v>0</v>
      </c>
      <c r="BL802" s="20" t="s">
        <v>391</v>
      </c>
      <c r="BM802" s="227" t="s">
        <v>5472</v>
      </c>
    </row>
    <row r="803" s="2" customFormat="1" ht="24.15" customHeight="1">
      <c r="A803" s="41"/>
      <c r="B803" s="42"/>
      <c r="C803" s="216" t="s">
        <v>3626</v>
      </c>
      <c r="D803" s="216" t="s">
        <v>310</v>
      </c>
      <c r="E803" s="217" t="s">
        <v>5473</v>
      </c>
      <c r="F803" s="218" t="s">
        <v>5474</v>
      </c>
      <c r="G803" s="219" t="s">
        <v>626</v>
      </c>
      <c r="H803" s="220">
        <v>159.30000000000001</v>
      </c>
      <c r="I803" s="221"/>
      <c r="J803" s="222">
        <f>ROUND(I803*H803,2)</f>
        <v>0</v>
      </c>
      <c r="K803" s="218" t="s">
        <v>19</v>
      </c>
      <c r="L803" s="47"/>
      <c r="M803" s="223" t="s">
        <v>19</v>
      </c>
      <c r="N803" s="224" t="s">
        <v>47</v>
      </c>
      <c r="O803" s="87"/>
      <c r="P803" s="225">
        <f>O803*H803</f>
        <v>0</v>
      </c>
      <c r="Q803" s="225">
        <v>0</v>
      </c>
      <c r="R803" s="225">
        <f>Q803*H803</f>
        <v>0</v>
      </c>
      <c r="S803" s="225">
        <v>0</v>
      </c>
      <c r="T803" s="226">
        <f>S803*H803</f>
        <v>0</v>
      </c>
      <c r="U803" s="41"/>
      <c r="V803" s="41"/>
      <c r="W803" s="41"/>
      <c r="X803" s="41"/>
      <c r="Y803" s="41"/>
      <c r="Z803" s="41"/>
      <c r="AA803" s="41"/>
      <c r="AB803" s="41"/>
      <c r="AC803" s="41"/>
      <c r="AD803" s="41"/>
      <c r="AE803" s="41"/>
      <c r="AR803" s="227" t="s">
        <v>391</v>
      </c>
      <c r="AT803" s="227" t="s">
        <v>310</v>
      </c>
      <c r="AU803" s="227" t="s">
        <v>85</v>
      </c>
      <c r="AY803" s="20" t="s">
        <v>308</v>
      </c>
      <c r="BE803" s="228">
        <f>IF(N803="základní",J803,0)</f>
        <v>0</v>
      </c>
      <c r="BF803" s="228">
        <f>IF(N803="snížená",J803,0)</f>
        <v>0</v>
      </c>
      <c r="BG803" s="228">
        <f>IF(N803="zákl. přenesená",J803,0)</f>
        <v>0</v>
      </c>
      <c r="BH803" s="228">
        <f>IF(N803="sníž. přenesená",J803,0)</f>
        <v>0</v>
      </c>
      <c r="BI803" s="228">
        <f>IF(N803="nulová",J803,0)</f>
        <v>0</v>
      </c>
      <c r="BJ803" s="20" t="s">
        <v>83</v>
      </c>
      <c r="BK803" s="228">
        <f>ROUND(I803*H803,2)</f>
        <v>0</v>
      </c>
      <c r="BL803" s="20" t="s">
        <v>391</v>
      </c>
      <c r="BM803" s="227" t="s">
        <v>5475</v>
      </c>
    </row>
    <row r="804" s="2" customFormat="1" ht="24.15" customHeight="1">
      <c r="A804" s="41"/>
      <c r="B804" s="42"/>
      <c r="C804" s="216" t="s">
        <v>3634</v>
      </c>
      <c r="D804" s="216" t="s">
        <v>310</v>
      </c>
      <c r="E804" s="217" t="s">
        <v>5476</v>
      </c>
      <c r="F804" s="218" t="s">
        <v>5477</v>
      </c>
      <c r="G804" s="219" t="s">
        <v>626</v>
      </c>
      <c r="H804" s="220">
        <v>356.30000000000001</v>
      </c>
      <c r="I804" s="221"/>
      <c r="J804" s="222">
        <f>ROUND(I804*H804,2)</f>
        <v>0</v>
      </c>
      <c r="K804" s="218" t="s">
        <v>19</v>
      </c>
      <c r="L804" s="47"/>
      <c r="M804" s="223" t="s">
        <v>19</v>
      </c>
      <c r="N804" s="224" t="s">
        <v>47</v>
      </c>
      <c r="O804" s="87"/>
      <c r="P804" s="225">
        <f>O804*H804</f>
        <v>0</v>
      </c>
      <c r="Q804" s="225">
        <v>0</v>
      </c>
      <c r="R804" s="225">
        <f>Q804*H804</f>
        <v>0</v>
      </c>
      <c r="S804" s="225">
        <v>0</v>
      </c>
      <c r="T804" s="226">
        <f>S804*H804</f>
        <v>0</v>
      </c>
      <c r="U804" s="41"/>
      <c r="V804" s="41"/>
      <c r="W804" s="41"/>
      <c r="X804" s="41"/>
      <c r="Y804" s="41"/>
      <c r="Z804" s="41"/>
      <c r="AA804" s="41"/>
      <c r="AB804" s="41"/>
      <c r="AC804" s="41"/>
      <c r="AD804" s="41"/>
      <c r="AE804" s="41"/>
      <c r="AR804" s="227" t="s">
        <v>391</v>
      </c>
      <c r="AT804" s="227" t="s">
        <v>310</v>
      </c>
      <c r="AU804" s="227" t="s">
        <v>85</v>
      </c>
      <c r="AY804" s="20" t="s">
        <v>308</v>
      </c>
      <c r="BE804" s="228">
        <f>IF(N804="základní",J804,0)</f>
        <v>0</v>
      </c>
      <c r="BF804" s="228">
        <f>IF(N804="snížená",J804,0)</f>
        <v>0</v>
      </c>
      <c r="BG804" s="228">
        <f>IF(N804="zákl. přenesená",J804,0)</f>
        <v>0</v>
      </c>
      <c r="BH804" s="228">
        <f>IF(N804="sníž. přenesená",J804,0)</f>
        <v>0</v>
      </c>
      <c r="BI804" s="228">
        <f>IF(N804="nulová",J804,0)</f>
        <v>0</v>
      </c>
      <c r="BJ804" s="20" t="s">
        <v>83</v>
      </c>
      <c r="BK804" s="228">
        <f>ROUND(I804*H804,2)</f>
        <v>0</v>
      </c>
      <c r="BL804" s="20" t="s">
        <v>391</v>
      </c>
      <c r="BM804" s="227" t="s">
        <v>5478</v>
      </c>
    </row>
    <row r="805" s="2" customFormat="1" ht="24.15" customHeight="1">
      <c r="A805" s="41"/>
      <c r="B805" s="42"/>
      <c r="C805" s="216" t="s">
        <v>3639</v>
      </c>
      <c r="D805" s="216" t="s">
        <v>310</v>
      </c>
      <c r="E805" s="217" t="s">
        <v>5479</v>
      </c>
      <c r="F805" s="218" t="s">
        <v>5480</v>
      </c>
      <c r="G805" s="219" t="s">
        <v>626</v>
      </c>
      <c r="H805" s="220">
        <v>106.2</v>
      </c>
      <c r="I805" s="221"/>
      <c r="J805" s="222">
        <f>ROUND(I805*H805,2)</f>
        <v>0</v>
      </c>
      <c r="K805" s="218" t="s">
        <v>19</v>
      </c>
      <c r="L805" s="47"/>
      <c r="M805" s="223" t="s">
        <v>19</v>
      </c>
      <c r="N805" s="224" t="s">
        <v>47</v>
      </c>
      <c r="O805" s="87"/>
      <c r="P805" s="225">
        <f>O805*H805</f>
        <v>0</v>
      </c>
      <c r="Q805" s="225">
        <v>0</v>
      </c>
      <c r="R805" s="225">
        <f>Q805*H805</f>
        <v>0</v>
      </c>
      <c r="S805" s="225">
        <v>0</v>
      </c>
      <c r="T805" s="226">
        <f>S805*H805</f>
        <v>0</v>
      </c>
      <c r="U805" s="41"/>
      <c r="V805" s="41"/>
      <c r="W805" s="41"/>
      <c r="X805" s="41"/>
      <c r="Y805" s="41"/>
      <c r="Z805" s="41"/>
      <c r="AA805" s="41"/>
      <c r="AB805" s="41"/>
      <c r="AC805" s="41"/>
      <c r="AD805" s="41"/>
      <c r="AE805" s="41"/>
      <c r="AR805" s="227" t="s">
        <v>391</v>
      </c>
      <c r="AT805" s="227" t="s">
        <v>310</v>
      </c>
      <c r="AU805" s="227" t="s">
        <v>85</v>
      </c>
      <c r="AY805" s="20" t="s">
        <v>308</v>
      </c>
      <c r="BE805" s="228">
        <f>IF(N805="základní",J805,0)</f>
        <v>0</v>
      </c>
      <c r="BF805" s="228">
        <f>IF(N805="snížená",J805,0)</f>
        <v>0</v>
      </c>
      <c r="BG805" s="228">
        <f>IF(N805="zákl. přenesená",J805,0)</f>
        <v>0</v>
      </c>
      <c r="BH805" s="228">
        <f>IF(N805="sníž. přenesená",J805,0)</f>
        <v>0</v>
      </c>
      <c r="BI805" s="228">
        <f>IF(N805="nulová",J805,0)</f>
        <v>0</v>
      </c>
      <c r="BJ805" s="20" t="s">
        <v>83</v>
      </c>
      <c r="BK805" s="228">
        <f>ROUND(I805*H805,2)</f>
        <v>0</v>
      </c>
      <c r="BL805" s="20" t="s">
        <v>391</v>
      </c>
      <c r="BM805" s="227" t="s">
        <v>5481</v>
      </c>
    </row>
    <row r="806" s="2" customFormat="1" ht="24.15" customHeight="1">
      <c r="A806" s="41"/>
      <c r="B806" s="42"/>
      <c r="C806" s="216" t="s">
        <v>3647</v>
      </c>
      <c r="D806" s="216" t="s">
        <v>310</v>
      </c>
      <c r="E806" s="217" t="s">
        <v>5482</v>
      </c>
      <c r="F806" s="218" t="s">
        <v>5483</v>
      </c>
      <c r="G806" s="219" t="s">
        <v>626</v>
      </c>
      <c r="H806" s="220">
        <v>82.099999999999994</v>
      </c>
      <c r="I806" s="221"/>
      <c r="J806" s="222">
        <f>ROUND(I806*H806,2)</f>
        <v>0</v>
      </c>
      <c r="K806" s="218" t="s">
        <v>19</v>
      </c>
      <c r="L806" s="47"/>
      <c r="M806" s="223" t="s">
        <v>19</v>
      </c>
      <c r="N806" s="224" t="s">
        <v>47</v>
      </c>
      <c r="O806" s="87"/>
      <c r="P806" s="225">
        <f>O806*H806</f>
        <v>0</v>
      </c>
      <c r="Q806" s="225">
        <v>0</v>
      </c>
      <c r="R806" s="225">
        <f>Q806*H806</f>
        <v>0</v>
      </c>
      <c r="S806" s="225">
        <v>0</v>
      </c>
      <c r="T806" s="226">
        <f>S806*H806</f>
        <v>0</v>
      </c>
      <c r="U806" s="41"/>
      <c r="V806" s="41"/>
      <c r="W806" s="41"/>
      <c r="X806" s="41"/>
      <c r="Y806" s="41"/>
      <c r="Z806" s="41"/>
      <c r="AA806" s="41"/>
      <c r="AB806" s="41"/>
      <c r="AC806" s="41"/>
      <c r="AD806" s="41"/>
      <c r="AE806" s="41"/>
      <c r="AR806" s="227" t="s">
        <v>391</v>
      </c>
      <c r="AT806" s="227" t="s">
        <v>310</v>
      </c>
      <c r="AU806" s="227" t="s">
        <v>85</v>
      </c>
      <c r="AY806" s="20" t="s">
        <v>308</v>
      </c>
      <c r="BE806" s="228">
        <f>IF(N806="základní",J806,0)</f>
        <v>0</v>
      </c>
      <c r="BF806" s="228">
        <f>IF(N806="snížená",J806,0)</f>
        <v>0</v>
      </c>
      <c r="BG806" s="228">
        <f>IF(N806="zákl. přenesená",J806,0)</f>
        <v>0</v>
      </c>
      <c r="BH806" s="228">
        <f>IF(N806="sníž. přenesená",J806,0)</f>
        <v>0</v>
      </c>
      <c r="BI806" s="228">
        <f>IF(N806="nulová",J806,0)</f>
        <v>0</v>
      </c>
      <c r="BJ806" s="20" t="s">
        <v>83</v>
      </c>
      <c r="BK806" s="228">
        <f>ROUND(I806*H806,2)</f>
        <v>0</v>
      </c>
      <c r="BL806" s="20" t="s">
        <v>391</v>
      </c>
      <c r="BM806" s="227" t="s">
        <v>5484</v>
      </c>
    </row>
    <row r="807" s="2" customFormat="1" ht="24.15" customHeight="1">
      <c r="A807" s="41"/>
      <c r="B807" s="42"/>
      <c r="C807" s="216" t="s">
        <v>3652</v>
      </c>
      <c r="D807" s="216" t="s">
        <v>310</v>
      </c>
      <c r="E807" s="217" t="s">
        <v>5485</v>
      </c>
      <c r="F807" s="218" t="s">
        <v>5486</v>
      </c>
      <c r="G807" s="219" t="s">
        <v>626</v>
      </c>
      <c r="H807" s="220">
        <v>104.7</v>
      </c>
      <c r="I807" s="221"/>
      <c r="J807" s="222">
        <f>ROUND(I807*H807,2)</f>
        <v>0</v>
      </c>
      <c r="K807" s="218" t="s">
        <v>19</v>
      </c>
      <c r="L807" s="47"/>
      <c r="M807" s="223" t="s">
        <v>19</v>
      </c>
      <c r="N807" s="224" t="s">
        <v>47</v>
      </c>
      <c r="O807" s="87"/>
      <c r="P807" s="225">
        <f>O807*H807</f>
        <v>0</v>
      </c>
      <c r="Q807" s="225">
        <v>0</v>
      </c>
      <c r="R807" s="225">
        <f>Q807*H807</f>
        <v>0</v>
      </c>
      <c r="S807" s="225">
        <v>0</v>
      </c>
      <c r="T807" s="226">
        <f>S807*H807</f>
        <v>0</v>
      </c>
      <c r="U807" s="41"/>
      <c r="V807" s="41"/>
      <c r="W807" s="41"/>
      <c r="X807" s="41"/>
      <c r="Y807" s="41"/>
      <c r="Z807" s="41"/>
      <c r="AA807" s="41"/>
      <c r="AB807" s="41"/>
      <c r="AC807" s="41"/>
      <c r="AD807" s="41"/>
      <c r="AE807" s="41"/>
      <c r="AR807" s="227" t="s">
        <v>391</v>
      </c>
      <c r="AT807" s="227" t="s">
        <v>310</v>
      </c>
      <c r="AU807" s="227" t="s">
        <v>85</v>
      </c>
      <c r="AY807" s="20" t="s">
        <v>308</v>
      </c>
      <c r="BE807" s="228">
        <f>IF(N807="základní",J807,0)</f>
        <v>0</v>
      </c>
      <c r="BF807" s="228">
        <f>IF(N807="snížená",J807,0)</f>
        <v>0</v>
      </c>
      <c r="BG807" s="228">
        <f>IF(N807="zákl. přenesená",J807,0)</f>
        <v>0</v>
      </c>
      <c r="BH807" s="228">
        <f>IF(N807="sníž. přenesená",J807,0)</f>
        <v>0</v>
      </c>
      <c r="BI807" s="228">
        <f>IF(N807="nulová",J807,0)</f>
        <v>0</v>
      </c>
      <c r="BJ807" s="20" t="s">
        <v>83</v>
      </c>
      <c r="BK807" s="228">
        <f>ROUND(I807*H807,2)</f>
        <v>0</v>
      </c>
      <c r="BL807" s="20" t="s">
        <v>391</v>
      </c>
      <c r="BM807" s="227" t="s">
        <v>5487</v>
      </c>
    </row>
    <row r="808" s="2" customFormat="1" ht="24.15" customHeight="1">
      <c r="A808" s="41"/>
      <c r="B808" s="42"/>
      <c r="C808" s="216" t="s">
        <v>3656</v>
      </c>
      <c r="D808" s="216" t="s">
        <v>310</v>
      </c>
      <c r="E808" s="217" t="s">
        <v>5488</v>
      </c>
      <c r="F808" s="218" t="s">
        <v>5489</v>
      </c>
      <c r="G808" s="219" t="s">
        <v>626</v>
      </c>
      <c r="H808" s="220">
        <v>94.5</v>
      </c>
      <c r="I808" s="221"/>
      <c r="J808" s="222">
        <f>ROUND(I808*H808,2)</f>
        <v>0</v>
      </c>
      <c r="K808" s="218" t="s">
        <v>19</v>
      </c>
      <c r="L808" s="47"/>
      <c r="M808" s="223" t="s">
        <v>19</v>
      </c>
      <c r="N808" s="224" t="s">
        <v>47</v>
      </c>
      <c r="O808" s="87"/>
      <c r="P808" s="225">
        <f>O808*H808</f>
        <v>0</v>
      </c>
      <c r="Q808" s="225">
        <v>0</v>
      </c>
      <c r="R808" s="225">
        <f>Q808*H808</f>
        <v>0</v>
      </c>
      <c r="S808" s="225">
        <v>0</v>
      </c>
      <c r="T808" s="226">
        <f>S808*H808</f>
        <v>0</v>
      </c>
      <c r="U808" s="41"/>
      <c r="V808" s="41"/>
      <c r="W808" s="41"/>
      <c r="X808" s="41"/>
      <c r="Y808" s="41"/>
      <c r="Z808" s="41"/>
      <c r="AA808" s="41"/>
      <c r="AB808" s="41"/>
      <c r="AC808" s="41"/>
      <c r="AD808" s="41"/>
      <c r="AE808" s="41"/>
      <c r="AR808" s="227" t="s">
        <v>391</v>
      </c>
      <c r="AT808" s="227" t="s">
        <v>310</v>
      </c>
      <c r="AU808" s="227" t="s">
        <v>85</v>
      </c>
      <c r="AY808" s="20" t="s">
        <v>308</v>
      </c>
      <c r="BE808" s="228">
        <f>IF(N808="základní",J808,0)</f>
        <v>0</v>
      </c>
      <c r="BF808" s="228">
        <f>IF(N808="snížená",J808,0)</f>
        <v>0</v>
      </c>
      <c r="BG808" s="228">
        <f>IF(N808="zákl. přenesená",J808,0)</f>
        <v>0</v>
      </c>
      <c r="BH808" s="228">
        <f>IF(N808="sníž. přenesená",J808,0)</f>
        <v>0</v>
      </c>
      <c r="BI808" s="228">
        <f>IF(N808="nulová",J808,0)</f>
        <v>0</v>
      </c>
      <c r="BJ808" s="20" t="s">
        <v>83</v>
      </c>
      <c r="BK808" s="228">
        <f>ROUND(I808*H808,2)</f>
        <v>0</v>
      </c>
      <c r="BL808" s="20" t="s">
        <v>391</v>
      </c>
      <c r="BM808" s="227" t="s">
        <v>5490</v>
      </c>
    </row>
    <row r="809" s="2" customFormat="1" ht="24.15" customHeight="1">
      <c r="A809" s="41"/>
      <c r="B809" s="42"/>
      <c r="C809" s="216" t="s">
        <v>3661</v>
      </c>
      <c r="D809" s="216" t="s">
        <v>310</v>
      </c>
      <c r="E809" s="217" t="s">
        <v>5491</v>
      </c>
      <c r="F809" s="218" t="s">
        <v>5492</v>
      </c>
      <c r="G809" s="219" t="s">
        <v>626</v>
      </c>
      <c r="H809" s="220">
        <v>3865.5</v>
      </c>
      <c r="I809" s="221"/>
      <c r="J809" s="222">
        <f>ROUND(I809*H809,2)</f>
        <v>0</v>
      </c>
      <c r="K809" s="218" t="s">
        <v>19</v>
      </c>
      <c r="L809" s="47"/>
      <c r="M809" s="223" t="s">
        <v>19</v>
      </c>
      <c r="N809" s="224" t="s">
        <v>47</v>
      </c>
      <c r="O809" s="87"/>
      <c r="P809" s="225">
        <f>O809*H809</f>
        <v>0</v>
      </c>
      <c r="Q809" s="225">
        <v>0</v>
      </c>
      <c r="R809" s="225">
        <f>Q809*H809</f>
        <v>0</v>
      </c>
      <c r="S809" s="225">
        <v>0</v>
      </c>
      <c r="T809" s="226">
        <f>S809*H809</f>
        <v>0</v>
      </c>
      <c r="U809" s="41"/>
      <c r="V809" s="41"/>
      <c r="W809" s="41"/>
      <c r="X809" s="41"/>
      <c r="Y809" s="41"/>
      <c r="Z809" s="41"/>
      <c r="AA809" s="41"/>
      <c r="AB809" s="41"/>
      <c r="AC809" s="41"/>
      <c r="AD809" s="41"/>
      <c r="AE809" s="41"/>
      <c r="AR809" s="227" t="s">
        <v>391</v>
      </c>
      <c r="AT809" s="227" t="s">
        <v>310</v>
      </c>
      <c r="AU809" s="227" t="s">
        <v>85</v>
      </c>
      <c r="AY809" s="20" t="s">
        <v>308</v>
      </c>
      <c r="BE809" s="228">
        <f>IF(N809="základní",J809,0)</f>
        <v>0</v>
      </c>
      <c r="BF809" s="228">
        <f>IF(N809="snížená",J809,0)</f>
        <v>0</v>
      </c>
      <c r="BG809" s="228">
        <f>IF(N809="zákl. přenesená",J809,0)</f>
        <v>0</v>
      </c>
      <c r="BH809" s="228">
        <f>IF(N809="sníž. přenesená",J809,0)</f>
        <v>0</v>
      </c>
      <c r="BI809" s="228">
        <f>IF(N809="nulová",J809,0)</f>
        <v>0</v>
      </c>
      <c r="BJ809" s="20" t="s">
        <v>83</v>
      </c>
      <c r="BK809" s="228">
        <f>ROUND(I809*H809,2)</f>
        <v>0</v>
      </c>
      <c r="BL809" s="20" t="s">
        <v>391</v>
      </c>
      <c r="BM809" s="227" t="s">
        <v>5493</v>
      </c>
    </row>
    <row r="810" s="2" customFormat="1" ht="21.75" customHeight="1">
      <c r="A810" s="41"/>
      <c r="B810" s="42"/>
      <c r="C810" s="216" t="s">
        <v>3668</v>
      </c>
      <c r="D810" s="216" t="s">
        <v>310</v>
      </c>
      <c r="E810" s="217" t="s">
        <v>5494</v>
      </c>
      <c r="F810" s="218" t="s">
        <v>5495</v>
      </c>
      <c r="G810" s="219" t="s">
        <v>313</v>
      </c>
      <c r="H810" s="220">
        <v>1196.1500000000001</v>
      </c>
      <c r="I810" s="221"/>
      <c r="J810" s="222">
        <f>ROUND(I810*H810,2)</f>
        <v>0</v>
      </c>
      <c r="K810" s="218" t="s">
        <v>19</v>
      </c>
      <c r="L810" s="47"/>
      <c r="M810" s="223" t="s">
        <v>19</v>
      </c>
      <c r="N810" s="224" t="s">
        <v>47</v>
      </c>
      <c r="O810" s="87"/>
      <c r="P810" s="225">
        <f>O810*H810</f>
        <v>0</v>
      </c>
      <c r="Q810" s="225">
        <v>0</v>
      </c>
      <c r="R810" s="225">
        <f>Q810*H810</f>
        <v>0</v>
      </c>
      <c r="S810" s="225">
        <v>0</v>
      </c>
      <c r="T810" s="226">
        <f>S810*H810</f>
        <v>0</v>
      </c>
      <c r="U810" s="41"/>
      <c r="V810" s="41"/>
      <c r="W810" s="41"/>
      <c r="X810" s="41"/>
      <c r="Y810" s="41"/>
      <c r="Z810" s="41"/>
      <c r="AA810" s="41"/>
      <c r="AB810" s="41"/>
      <c r="AC810" s="41"/>
      <c r="AD810" s="41"/>
      <c r="AE810" s="41"/>
      <c r="AR810" s="227" t="s">
        <v>391</v>
      </c>
      <c r="AT810" s="227" t="s">
        <v>310</v>
      </c>
      <c r="AU810" s="227" t="s">
        <v>85</v>
      </c>
      <c r="AY810" s="20" t="s">
        <v>308</v>
      </c>
      <c r="BE810" s="228">
        <f>IF(N810="základní",J810,0)</f>
        <v>0</v>
      </c>
      <c r="BF810" s="228">
        <f>IF(N810="snížená",J810,0)</f>
        <v>0</v>
      </c>
      <c r="BG810" s="228">
        <f>IF(N810="zákl. přenesená",J810,0)</f>
        <v>0</v>
      </c>
      <c r="BH810" s="228">
        <f>IF(N810="sníž. přenesená",J810,0)</f>
        <v>0</v>
      </c>
      <c r="BI810" s="228">
        <f>IF(N810="nulová",J810,0)</f>
        <v>0</v>
      </c>
      <c r="BJ810" s="20" t="s">
        <v>83</v>
      </c>
      <c r="BK810" s="228">
        <f>ROUND(I810*H810,2)</f>
        <v>0</v>
      </c>
      <c r="BL810" s="20" t="s">
        <v>391</v>
      </c>
      <c r="BM810" s="227" t="s">
        <v>5496</v>
      </c>
    </row>
    <row r="811" s="14" customFormat="1">
      <c r="A811" s="14"/>
      <c r="B811" s="249"/>
      <c r="C811" s="250"/>
      <c r="D811" s="236" t="s">
        <v>319</v>
      </c>
      <c r="E811" s="251" t="s">
        <v>19</v>
      </c>
      <c r="F811" s="252" t="s">
        <v>5258</v>
      </c>
      <c r="G811" s="250"/>
      <c r="H811" s="251" t="s">
        <v>19</v>
      </c>
      <c r="I811" s="253"/>
      <c r="J811" s="250"/>
      <c r="K811" s="250"/>
      <c r="L811" s="254"/>
      <c r="M811" s="255"/>
      <c r="N811" s="256"/>
      <c r="O811" s="256"/>
      <c r="P811" s="256"/>
      <c r="Q811" s="256"/>
      <c r="R811" s="256"/>
      <c r="S811" s="256"/>
      <c r="T811" s="257"/>
      <c r="U811" s="14"/>
      <c r="V811" s="14"/>
      <c r="W811" s="14"/>
      <c r="X811" s="14"/>
      <c r="Y811" s="14"/>
      <c r="Z811" s="14"/>
      <c r="AA811" s="14"/>
      <c r="AB811" s="14"/>
      <c r="AC811" s="14"/>
      <c r="AD811" s="14"/>
      <c r="AE811" s="14"/>
      <c r="AT811" s="258" t="s">
        <v>319</v>
      </c>
      <c r="AU811" s="258" t="s">
        <v>85</v>
      </c>
      <c r="AV811" s="14" t="s">
        <v>83</v>
      </c>
      <c r="AW811" s="14" t="s">
        <v>37</v>
      </c>
      <c r="AX811" s="14" t="s">
        <v>76</v>
      </c>
      <c r="AY811" s="258" t="s">
        <v>308</v>
      </c>
    </row>
    <row r="812" s="14" customFormat="1">
      <c r="A812" s="14"/>
      <c r="B812" s="249"/>
      <c r="C812" s="250"/>
      <c r="D812" s="236" t="s">
        <v>319</v>
      </c>
      <c r="E812" s="251" t="s">
        <v>19</v>
      </c>
      <c r="F812" s="252" t="s">
        <v>5497</v>
      </c>
      <c r="G812" s="250"/>
      <c r="H812" s="251" t="s">
        <v>19</v>
      </c>
      <c r="I812" s="253"/>
      <c r="J812" s="250"/>
      <c r="K812" s="250"/>
      <c r="L812" s="254"/>
      <c r="M812" s="255"/>
      <c r="N812" s="256"/>
      <c r="O812" s="256"/>
      <c r="P812" s="256"/>
      <c r="Q812" s="256"/>
      <c r="R812" s="256"/>
      <c r="S812" s="256"/>
      <c r="T812" s="257"/>
      <c r="U812" s="14"/>
      <c r="V812" s="14"/>
      <c r="W812" s="14"/>
      <c r="X812" s="14"/>
      <c r="Y812" s="14"/>
      <c r="Z812" s="14"/>
      <c r="AA812" s="14"/>
      <c r="AB812" s="14"/>
      <c r="AC812" s="14"/>
      <c r="AD812" s="14"/>
      <c r="AE812" s="14"/>
      <c r="AT812" s="258" t="s">
        <v>319</v>
      </c>
      <c r="AU812" s="258" t="s">
        <v>85</v>
      </c>
      <c r="AV812" s="14" t="s">
        <v>83</v>
      </c>
      <c r="AW812" s="14" t="s">
        <v>37</v>
      </c>
      <c r="AX812" s="14" t="s">
        <v>76</v>
      </c>
      <c r="AY812" s="258" t="s">
        <v>308</v>
      </c>
    </row>
    <row r="813" s="14" customFormat="1">
      <c r="A813" s="14"/>
      <c r="B813" s="249"/>
      <c r="C813" s="250"/>
      <c r="D813" s="236" t="s">
        <v>319</v>
      </c>
      <c r="E813" s="251" t="s">
        <v>19</v>
      </c>
      <c r="F813" s="252" t="s">
        <v>5498</v>
      </c>
      <c r="G813" s="250"/>
      <c r="H813" s="251" t="s">
        <v>19</v>
      </c>
      <c r="I813" s="253"/>
      <c r="J813" s="250"/>
      <c r="K813" s="250"/>
      <c r="L813" s="254"/>
      <c r="M813" s="255"/>
      <c r="N813" s="256"/>
      <c r="O813" s="256"/>
      <c r="P813" s="256"/>
      <c r="Q813" s="256"/>
      <c r="R813" s="256"/>
      <c r="S813" s="256"/>
      <c r="T813" s="257"/>
      <c r="U813" s="14"/>
      <c r="V813" s="14"/>
      <c r="W813" s="14"/>
      <c r="X813" s="14"/>
      <c r="Y813" s="14"/>
      <c r="Z813" s="14"/>
      <c r="AA813" s="14"/>
      <c r="AB813" s="14"/>
      <c r="AC813" s="14"/>
      <c r="AD813" s="14"/>
      <c r="AE813" s="14"/>
      <c r="AT813" s="258" t="s">
        <v>319</v>
      </c>
      <c r="AU813" s="258" t="s">
        <v>85</v>
      </c>
      <c r="AV813" s="14" t="s">
        <v>83</v>
      </c>
      <c r="AW813" s="14" t="s">
        <v>37</v>
      </c>
      <c r="AX813" s="14" t="s">
        <v>76</v>
      </c>
      <c r="AY813" s="258" t="s">
        <v>308</v>
      </c>
    </row>
    <row r="814" s="13" customFormat="1">
      <c r="A814" s="13"/>
      <c r="B814" s="234"/>
      <c r="C814" s="235"/>
      <c r="D814" s="236" t="s">
        <v>319</v>
      </c>
      <c r="E814" s="237" t="s">
        <v>19</v>
      </c>
      <c r="F814" s="238" t="s">
        <v>5499</v>
      </c>
      <c r="G814" s="235"/>
      <c r="H814" s="239">
        <v>171.63</v>
      </c>
      <c r="I814" s="240"/>
      <c r="J814" s="235"/>
      <c r="K814" s="235"/>
      <c r="L814" s="241"/>
      <c r="M814" s="242"/>
      <c r="N814" s="243"/>
      <c r="O814" s="243"/>
      <c r="P814" s="243"/>
      <c r="Q814" s="243"/>
      <c r="R814" s="243"/>
      <c r="S814" s="243"/>
      <c r="T814" s="244"/>
      <c r="U814" s="13"/>
      <c r="V814" s="13"/>
      <c r="W814" s="13"/>
      <c r="X814" s="13"/>
      <c r="Y814" s="13"/>
      <c r="Z814" s="13"/>
      <c r="AA814" s="13"/>
      <c r="AB814" s="13"/>
      <c r="AC814" s="13"/>
      <c r="AD814" s="13"/>
      <c r="AE814" s="13"/>
      <c r="AT814" s="245" t="s">
        <v>319</v>
      </c>
      <c r="AU814" s="245" t="s">
        <v>85</v>
      </c>
      <c r="AV814" s="13" t="s">
        <v>85</v>
      </c>
      <c r="AW814" s="13" t="s">
        <v>37</v>
      </c>
      <c r="AX814" s="13" t="s">
        <v>76</v>
      </c>
      <c r="AY814" s="245" t="s">
        <v>308</v>
      </c>
    </row>
    <row r="815" s="14" customFormat="1">
      <c r="A815" s="14"/>
      <c r="B815" s="249"/>
      <c r="C815" s="250"/>
      <c r="D815" s="236" t="s">
        <v>319</v>
      </c>
      <c r="E815" s="251" t="s">
        <v>19</v>
      </c>
      <c r="F815" s="252" t="s">
        <v>5500</v>
      </c>
      <c r="G815" s="250"/>
      <c r="H815" s="251" t="s">
        <v>19</v>
      </c>
      <c r="I815" s="253"/>
      <c r="J815" s="250"/>
      <c r="K815" s="250"/>
      <c r="L815" s="254"/>
      <c r="M815" s="255"/>
      <c r="N815" s="256"/>
      <c r="O815" s="256"/>
      <c r="P815" s="256"/>
      <c r="Q815" s="256"/>
      <c r="R815" s="256"/>
      <c r="S815" s="256"/>
      <c r="T815" s="257"/>
      <c r="U815" s="14"/>
      <c r="V815" s="14"/>
      <c r="W815" s="14"/>
      <c r="X815" s="14"/>
      <c r="Y815" s="14"/>
      <c r="Z815" s="14"/>
      <c r="AA815" s="14"/>
      <c r="AB815" s="14"/>
      <c r="AC815" s="14"/>
      <c r="AD815" s="14"/>
      <c r="AE815" s="14"/>
      <c r="AT815" s="258" t="s">
        <v>319</v>
      </c>
      <c r="AU815" s="258" t="s">
        <v>85</v>
      </c>
      <c r="AV815" s="14" t="s">
        <v>83</v>
      </c>
      <c r="AW815" s="14" t="s">
        <v>37</v>
      </c>
      <c r="AX815" s="14" t="s">
        <v>76</v>
      </c>
      <c r="AY815" s="258" t="s">
        <v>308</v>
      </c>
    </row>
    <row r="816" s="13" customFormat="1">
      <c r="A816" s="13"/>
      <c r="B816" s="234"/>
      <c r="C816" s="235"/>
      <c r="D816" s="236" t="s">
        <v>319</v>
      </c>
      <c r="E816" s="237" t="s">
        <v>19</v>
      </c>
      <c r="F816" s="238" t="s">
        <v>5501</v>
      </c>
      <c r="G816" s="235"/>
      <c r="H816" s="239">
        <v>858.60000000000002</v>
      </c>
      <c r="I816" s="240"/>
      <c r="J816" s="235"/>
      <c r="K816" s="235"/>
      <c r="L816" s="241"/>
      <c r="M816" s="242"/>
      <c r="N816" s="243"/>
      <c r="O816" s="243"/>
      <c r="P816" s="243"/>
      <c r="Q816" s="243"/>
      <c r="R816" s="243"/>
      <c r="S816" s="243"/>
      <c r="T816" s="244"/>
      <c r="U816" s="13"/>
      <c r="V816" s="13"/>
      <c r="W816" s="13"/>
      <c r="X816" s="13"/>
      <c r="Y816" s="13"/>
      <c r="Z816" s="13"/>
      <c r="AA816" s="13"/>
      <c r="AB816" s="13"/>
      <c r="AC816" s="13"/>
      <c r="AD816" s="13"/>
      <c r="AE816" s="13"/>
      <c r="AT816" s="245" t="s">
        <v>319</v>
      </c>
      <c r="AU816" s="245" t="s">
        <v>85</v>
      </c>
      <c r="AV816" s="13" t="s">
        <v>85</v>
      </c>
      <c r="AW816" s="13" t="s">
        <v>37</v>
      </c>
      <c r="AX816" s="13" t="s">
        <v>76</v>
      </c>
      <c r="AY816" s="245" t="s">
        <v>308</v>
      </c>
    </row>
    <row r="817" s="14" customFormat="1">
      <c r="A817" s="14"/>
      <c r="B817" s="249"/>
      <c r="C817" s="250"/>
      <c r="D817" s="236" t="s">
        <v>319</v>
      </c>
      <c r="E817" s="251" t="s">
        <v>19</v>
      </c>
      <c r="F817" s="252" t="s">
        <v>5502</v>
      </c>
      <c r="G817" s="250"/>
      <c r="H817" s="251" t="s">
        <v>19</v>
      </c>
      <c r="I817" s="253"/>
      <c r="J817" s="250"/>
      <c r="K817" s="250"/>
      <c r="L817" s="254"/>
      <c r="M817" s="255"/>
      <c r="N817" s="256"/>
      <c r="O817" s="256"/>
      <c r="P817" s="256"/>
      <c r="Q817" s="256"/>
      <c r="R817" s="256"/>
      <c r="S817" s="256"/>
      <c r="T817" s="257"/>
      <c r="U817" s="14"/>
      <c r="V817" s="14"/>
      <c r="W817" s="14"/>
      <c r="X817" s="14"/>
      <c r="Y817" s="14"/>
      <c r="Z817" s="14"/>
      <c r="AA817" s="14"/>
      <c r="AB817" s="14"/>
      <c r="AC817" s="14"/>
      <c r="AD817" s="14"/>
      <c r="AE817" s="14"/>
      <c r="AT817" s="258" t="s">
        <v>319</v>
      </c>
      <c r="AU817" s="258" t="s">
        <v>85</v>
      </c>
      <c r="AV817" s="14" t="s">
        <v>83</v>
      </c>
      <c r="AW817" s="14" t="s">
        <v>37</v>
      </c>
      <c r="AX817" s="14" t="s">
        <v>76</v>
      </c>
      <c r="AY817" s="258" t="s">
        <v>308</v>
      </c>
    </row>
    <row r="818" s="13" customFormat="1">
      <c r="A818" s="13"/>
      <c r="B818" s="234"/>
      <c r="C818" s="235"/>
      <c r="D818" s="236" t="s">
        <v>319</v>
      </c>
      <c r="E818" s="237" t="s">
        <v>19</v>
      </c>
      <c r="F818" s="238" t="s">
        <v>5503</v>
      </c>
      <c r="G818" s="235"/>
      <c r="H818" s="239">
        <v>165.91999999999999</v>
      </c>
      <c r="I818" s="240"/>
      <c r="J818" s="235"/>
      <c r="K818" s="235"/>
      <c r="L818" s="241"/>
      <c r="M818" s="242"/>
      <c r="N818" s="243"/>
      <c r="O818" s="243"/>
      <c r="P818" s="243"/>
      <c r="Q818" s="243"/>
      <c r="R818" s="243"/>
      <c r="S818" s="243"/>
      <c r="T818" s="244"/>
      <c r="U818" s="13"/>
      <c r="V818" s="13"/>
      <c r="W818" s="13"/>
      <c r="X818" s="13"/>
      <c r="Y818" s="13"/>
      <c r="Z818" s="13"/>
      <c r="AA818" s="13"/>
      <c r="AB818" s="13"/>
      <c r="AC818" s="13"/>
      <c r="AD818" s="13"/>
      <c r="AE818" s="13"/>
      <c r="AT818" s="245" t="s">
        <v>319</v>
      </c>
      <c r="AU818" s="245" t="s">
        <v>85</v>
      </c>
      <c r="AV818" s="13" t="s">
        <v>85</v>
      </c>
      <c r="AW818" s="13" t="s">
        <v>37</v>
      </c>
      <c r="AX818" s="13" t="s">
        <v>76</v>
      </c>
      <c r="AY818" s="245" t="s">
        <v>308</v>
      </c>
    </row>
    <row r="819" s="15" customFormat="1">
      <c r="A819" s="15"/>
      <c r="B819" s="259"/>
      <c r="C819" s="260"/>
      <c r="D819" s="236" t="s">
        <v>319</v>
      </c>
      <c r="E819" s="261" t="s">
        <v>19</v>
      </c>
      <c r="F819" s="262" t="s">
        <v>448</v>
      </c>
      <c r="G819" s="260"/>
      <c r="H819" s="263">
        <v>1196.1500000000001</v>
      </c>
      <c r="I819" s="264"/>
      <c r="J819" s="260"/>
      <c r="K819" s="260"/>
      <c r="L819" s="265"/>
      <c r="M819" s="266"/>
      <c r="N819" s="267"/>
      <c r="O819" s="267"/>
      <c r="P819" s="267"/>
      <c r="Q819" s="267"/>
      <c r="R819" s="267"/>
      <c r="S819" s="267"/>
      <c r="T819" s="268"/>
      <c r="U819" s="15"/>
      <c r="V819" s="15"/>
      <c r="W819" s="15"/>
      <c r="X819" s="15"/>
      <c r="Y819" s="15"/>
      <c r="Z819" s="15"/>
      <c r="AA819" s="15"/>
      <c r="AB819" s="15"/>
      <c r="AC819" s="15"/>
      <c r="AD819" s="15"/>
      <c r="AE819" s="15"/>
      <c r="AT819" s="269" t="s">
        <v>319</v>
      </c>
      <c r="AU819" s="269" t="s">
        <v>85</v>
      </c>
      <c r="AV819" s="15" t="s">
        <v>315</v>
      </c>
      <c r="AW819" s="15" t="s">
        <v>37</v>
      </c>
      <c r="AX819" s="15" t="s">
        <v>83</v>
      </c>
      <c r="AY819" s="269" t="s">
        <v>308</v>
      </c>
    </row>
    <row r="820" s="2" customFormat="1" ht="16.5" customHeight="1">
      <c r="A820" s="41"/>
      <c r="B820" s="42"/>
      <c r="C820" s="216" t="s">
        <v>3674</v>
      </c>
      <c r="D820" s="216" t="s">
        <v>310</v>
      </c>
      <c r="E820" s="217" t="s">
        <v>5504</v>
      </c>
      <c r="F820" s="218" t="s">
        <v>5505</v>
      </c>
      <c r="G820" s="219" t="s">
        <v>323</v>
      </c>
      <c r="H820" s="220">
        <v>19</v>
      </c>
      <c r="I820" s="221"/>
      <c r="J820" s="222">
        <f>ROUND(I820*H820,2)</f>
        <v>0</v>
      </c>
      <c r="K820" s="218" t="s">
        <v>19</v>
      </c>
      <c r="L820" s="47"/>
      <c r="M820" s="223" t="s">
        <v>19</v>
      </c>
      <c r="N820" s="224" t="s">
        <v>47</v>
      </c>
      <c r="O820" s="87"/>
      <c r="P820" s="225">
        <f>O820*H820</f>
        <v>0</v>
      </c>
      <c r="Q820" s="225">
        <v>0</v>
      </c>
      <c r="R820" s="225">
        <f>Q820*H820</f>
        <v>0</v>
      </c>
      <c r="S820" s="225">
        <v>0</v>
      </c>
      <c r="T820" s="226">
        <f>S820*H820</f>
        <v>0</v>
      </c>
      <c r="U820" s="41"/>
      <c r="V820" s="41"/>
      <c r="W820" s="41"/>
      <c r="X820" s="41"/>
      <c r="Y820" s="41"/>
      <c r="Z820" s="41"/>
      <c r="AA820" s="41"/>
      <c r="AB820" s="41"/>
      <c r="AC820" s="41"/>
      <c r="AD820" s="41"/>
      <c r="AE820" s="41"/>
      <c r="AR820" s="227" t="s">
        <v>391</v>
      </c>
      <c r="AT820" s="227" t="s">
        <v>310</v>
      </c>
      <c r="AU820" s="227" t="s">
        <v>85</v>
      </c>
      <c r="AY820" s="20" t="s">
        <v>308</v>
      </c>
      <c r="BE820" s="228">
        <f>IF(N820="základní",J820,0)</f>
        <v>0</v>
      </c>
      <c r="BF820" s="228">
        <f>IF(N820="snížená",J820,0)</f>
        <v>0</v>
      </c>
      <c r="BG820" s="228">
        <f>IF(N820="zákl. přenesená",J820,0)</f>
        <v>0</v>
      </c>
      <c r="BH820" s="228">
        <f>IF(N820="sníž. přenesená",J820,0)</f>
        <v>0</v>
      </c>
      <c r="BI820" s="228">
        <f>IF(N820="nulová",J820,0)</f>
        <v>0</v>
      </c>
      <c r="BJ820" s="20" t="s">
        <v>83</v>
      </c>
      <c r="BK820" s="228">
        <f>ROUND(I820*H820,2)</f>
        <v>0</v>
      </c>
      <c r="BL820" s="20" t="s">
        <v>391</v>
      </c>
      <c r="BM820" s="227" t="s">
        <v>5506</v>
      </c>
    </row>
    <row r="821" s="14" customFormat="1">
      <c r="A821" s="14"/>
      <c r="B821" s="249"/>
      <c r="C821" s="250"/>
      <c r="D821" s="236" t="s">
        <v>319</v>
      </c>
      <c r="E821" s="251" t="s">
        <v>19</v>
      </c>
      <c r="F821" s="252" t="s">
        <v>5507</v>
      </c>
      <c r="G821" s="250"/>
      <c r="H821" s="251" t="s">
        <v>19</v>
      </c>
      <c r="I821" s="253"/>
      <c r="J821" s="250"/>
      <c r="K821" s="250"/>
      <c r="L821" s="254"/>
      <c r="M821" s="255"/>
      <c r="N821" s="256"/>
      <c r="O821" s="256"/>
      <c r="P821" s="256"/>
      <c r="Q821" s="256"/>
      <c r="R821" s="256"/>
      <c r="S821" s="256"/>
      <c r="T821" s="257"/>
      <c r="U821" s="14"/>
      <c r="V821" s="14"/>
      <c r="W821" s="14"/>
      <c r="X821" s="14"/>
      <c r="Y821" s="14"/>
      <c r="Z821" s="14"/>
      <c r="AA821" s="14"/>
      <c r="AB821" s="14"/>
      <c r="AC821" s="14"/>
      <c r="AD821" s="14"/>
      <c r="AE821" s="14"/>
      <c r="AT821" s="258" t="s">
        <v>319</v>
      </c>
      <c r="AU821" s="258" t="s">
        <v>85</v>
      </c>
      <c r="AV821" s="14" t="s">
        <v>83</v>
      </c>
      <c r="AW821" s="14" t="s">
        <v>37</v>
      </c>
      <c r="AX821" s="14" t="s">
        <v>76</v>
      </c>
      <c r="AY821" s="258" t="s">
        <v>308</v>
      </c>
    </row>
    <row r="822" s="13" customFormat="1">
      <c r="A822" s="13"/>
      <c r="B822" s="234"/>
      <c r="C822" s="235"/>
      <c r="D822" s="236" t="s">
        <v>319</v>
      </c>
      <c r="E822" s="237" t="s">
        <v>19</v>
      </c>
      <c r="F822" s="238" t="s">
        <v>406</v>
      </c>
      <c r="G822" s="235"/>
      <c r="H822" s="239">
        <v>19</v>
      </c>
      <c r="I822" s="240"/>
      <c r="J822" s="235"/>
      <c r="K822" s="235"/>
      <c r="L822" s="241"/>
      <c r="M822" s="242"/>
      <c r="N822" s="243"/>
      <c r="O822" s="243"/>
      <c r="P822" s="243"/>
      <c r="Q822" s="243"/>
      <c r="R822" s="243"/>
      <c r="S822" s="243"/>
      <c r="T822" s="244"/>
      <c r="U822" s="13"/>
      <c r="V822" s="13"/>
      <c r="W822" s="13"/>
      <c r="X822" s="13"/>
      <c r="Y822" s="13"/>
      <c r="Z822" s="13"/>
      <c r="AA822" s="13"/>
      <c r="AB822" s="13"/>
      <c r="AC822" s="13"/>
      <c r="AD822" s="13"/>
      <c r="AE822" s="13"/>
      <c r="AT822" s="245" t="s">
        <v>319</v>
      </c>
      <c r="AU822" s="245" t="s">
        <v>85</v>
      </c>
      <c r="AV822" s="13" t="s">
        <v>85</v>
      </c>
      <c r="AW822" s="13" t="s">
        <v>37</v>
      </c>
      <c r="AX822" s="13" t="s">
        <v>76</v>
      </c>
      <c r="AY822" s="245" t="s">
        <v>308</v>
      </c>
    </row>
    <row r="823" s="15" customFormat="1">
      <c r="A823" s="15"/>
      <c r="B823" s="259"/>
      <c r="C823" s="260"/>
      <c r="D823" s="236" t="s">
        <v>319</v>
      </c>
      <c r="E823" s="261" t="s">
        <v>19</v>
      </c>
      <c r="F823" s="262" t="s">
        <v>448</v>
      </c>
      <c r="G823" s="260"/>
      <c r="H823" s="263">
        <v>19</v>
      </c>
      <c r="I823" s="264"/>
      <c r="J823" s="260"/>
      <c r="K823" s="260"/>
      <c r="L823" s="265"/>
      <c r="M823" s="266"/>
      <c r="N823" s="267"/>
      <c r="O823" s="267"/>
      <c r="P823" s="267"/>
      <c r="Q823" s="267"/>
      <c r="R823" s="267"/>
      <c r="S823" s="267"/>
      <c r="T823" s="268"/>
      <c r="U823" s="15"/>
      <c r="V823" s="15"/>
      <c r="W823" s="15"/>
      <c r="X823" s="15"/>
      <c r="Y823" s="15"/>
      <c r="Z823" s="15"/>
      <c r="AA823" s="15"/>
      <c r="AB823" s="15"/>
      <c r="AC823" s="15"/>
      <c r="AD823" s="15"/>
      <c r="AE823" s="15"/>
      <c r="AT823" s="269" t="s">
        <v>319</v>
      </c>
      <c r="AU823" s="269" t="s">
        <v>85</v>
      </c>
      <c r="AV823" s="15" t="s">
        <v>315</v>
      </c>
      <c r="AW823" s="15" t="s">
        <v>37</v>
      </c>
      <c r="AX823" s="15" t="s">
        <v>83</v>
      </c>
      <c r="AY823" s="269" t="s">
        <v>308</v>
      </c>
    </row>
    <row r="824" s="2" customFormat="1" ht="16.5" customHeight="1">
      <c r="A824" s="41"/>
      <c r="B824" s="42"/>
      <c r="C824" s="216" t="s">
        <v>3682</v>
      </c>
      <c r="D824" s="216" t="s">
        <v>310</v>
      </c>
      <c r="E824" s="217" t="s">
        <v>5508</v>
      </c>
      <c r="F824" s="218" t="s">
        <v>5509</v>
      </c>
      <c r="G824" s="219" t="s">
        <v>626</v>
      </c>
      <c r="H824" s="220">
        <v>1800</v>
      </c>
      <c r="I824" s="221"/>
      <c r="J824" s="222">
        <f>ROUND(I824*H824,2)</f>
        <v>0</v>
      </c>
      <c r="K824" s="218" t="s">
        <v>19</v>
      </c>
      <c r="L824" s="47"/>
      <c r="M824" s="223" t="s">
        <v>19</v>
      </c>
      <c r="N824" s="224" t="s">
        <v>47</v>
      </c>
      <c r="O824" s="87"/>
      <c r="P824" s="225">
        <f>O824*H824</f>
        <v>0</v>
      </c>
      <c r="Q824" s="225">
        <v>0</v>
      </c>
      <c r="R824" s="225">
        <f>Q824*H824</f>
        <v>0</v>
      </c>
      <c r="S824" s="225">
        <v>0</v>
      </c>
      <c r="T824" s="226">
        <f>S824*H824</f>
        <v>0</v>
      </c>
      <c r="U824" s="41"/>
      <c r="V824" s="41"/>
      <c r="W824" s="41"/>
      <c r="X824" s="41"/>
      <c r="Y824" s="41"/>
      <c r="Z824" s="41"/>
      <c r="AA824" s="41"/>
      <c r="AB824" s="41"/>
      <c r="AC824" s="41"/>
      <c r="AD824" s="41"/>
      <c r="AE824" s="41"/>
      <c r="AR824" s="227" t="s">
        <v>391</v>
      </c>
      <c r="AT824" s="227" t="s">
        <v>310</v>
      </c>
      <c r="AU824" s="227" t="s">
        <v>85</v>
      </c>
      <c r="AY824" s="20" t="s">
        <v>308</v>
      </c>
      <c r="BE824" s="228">
        <f>IF(N824="základní",J824,0)</f>
        <v>0</v>
      </c>
      <c r="BF824" s="228">
        <f>IF(N824="snížená",J824,0)</f>
        <v>0</v>
      </c>
      <c r="BG824" s="228">
        <f>IF(N824="zákl. přenesená",J824,0)</f>
        <v>0</v>
      </c>
      <c r="BH824" s="228">
        <f>IF(N824="sníž. přenesená",J824,0)</f>
        <v>0</v>
      </c>
      <c r="BI824" s="228">
        <f>IF(N824="nulová",J824,0)</f>
        <v>0</v>
      </c>
      <c r="BJ824" s="20" t="s">
        <v>83</v>
      </c>
      <c r="BK824" s="228">
        <f>ROUND(I824*H824,2)</f>
        <v>0</v>
      </c>
      <c r="BL824" s="20" t="s">
        <v>391</v>
      </c>
      <c r="BM824" s="227" t="s">
        <v>5510</v>
      </c>
    </row>
    <row r="825" s="14" customFormat="1">
      <c r="A825" s="14"/>
      <c r="B825" s="249"/>
      <c r="C825" s="250"/>
      <c r="D825" s="236" t="s">
        <v>319</v>
      </c>
      <c r="E825" s="251" t="s">
        <v>19</v>
      </c>
      <c r="F825" s="252" t="s">
        <v>5507</v>
      </c>
      <c r="G825" s="250"/>
      <c r="H825" s="251" t="s">
        <v>19</v>
      </c>
      <c r="I825" s="253"/>
      <c r="J825" s="250"/>
      <c r="K825" s="250"/>
      <c r="L825" s="254"/>
      <c r="M825" s="255"/>
      <c r="N825" s="256"/>
      <c r="O825" s="256"/>
      <c r="P825" s="256"/>
      <c r="Q825" s="256"/>
      <c r="R825" s="256"/>
      <c r="S825" s="256"/>
      <c r="T825" s="257"/>
      <c r="U825" s="14"/>
      <c r="V825" s="14"/>
      <c r="W825" s="14"/>
      <c r="X825" s="14"/>
      <c r="Y825" s="14"/>
      <c r="Z825" s="14"/>
      <c r="AA825" s="14"/>
      <c r="AB825" s="14"/>
      <c r="AC825" s="14"/>
      <c r="AD825" s="14"/>
      <c r="AE825" s="14"/>
      <c r="AT825" s="258" t="s">
        <v>319</v>
      </c>
      <c r="AU825" s="258" t="s">
        <v>85</v>
      </c>
      <c r="AV825" s="14" t="s">
        <v>83</v>
      </c>
      <c r="AW825" s="14" t="s">
        <v>37</v>
      </c>
      <c r="AX825" s="14" t="s">
        <v>76</v>
      </c>
      <c r="AY825" s="258" t="s">
        <v>308</v>
      </c>
    </row>
    <row r="826" s="13" customFormat="1">
      <c r="A826" s="13"/>
      <c r="B826" s="234"/>
      <c r="C826" s="235"/>
      <c r="D826" s="236" t="s">
        <v>319</v>
      </c>
      <c r="E826" s="237" t="s">
        <v>19</v>
      </c>
      <c r="F826" s="238" t="s">
        <v>5511</v>
      </c>
      <c r="G826" s="235"/>
      <c r="H826" s="239">
        <v>1800</v>
      </c>
      <c r="I826" s="240"/>
      <c r="J826" s="235"/>
      <c r="K826" s="235"/>
      <c r="L826" s="241"/>
      <c r="M826" s="242"/>
      <c r="N826" s="243"/>
      <c r="O826" s="243"/>
      <c r="P826" s="243"/>
      <c r="Q826" s="243"/>
      <c r="R826" s="243"/>
      <c r="S826" s="243"/>
      <c r="T826" s="244"/>
      <c r="U826" s="13"/>
      <c r="V826" s="13"/>
      <c r="W826" s="13"/>
      <c r="X826" s="13"/>
      <c r="Y826" s="13"/>
      <c r="Z826" s="13"/>
      <c r="AA826" s="13"/>
      <c r="AB826" s="13"/>
      <c r="AC826" s="13"/>
      <c r="AD826" s="13"/>
      <c r="AE826" s="13"/>
      <c r="AT826" s="245" t="s">
        <v>319</v>
      </c>
      <c r="AU826" s="245" t="s">
        <v>85</v>
      </c>
      <c r="AV826" s="13" t="s">
        <v>85</v>
      </c>
      <c r="AW826" s="13" t="s">
        <v>37</v>
      </c>
      <c r="AX826" s="13" t="s">
        <v>76</v>
      </c>
      <c r="AY826" s="245" t="s">
        <v>308</v>
      </c>
    </row>
    <row r="827" s="15" customFormat="1">
      <c r="A827" s="15"/>
      <c r="B827" s="259"/>
      <c r="C827" s="260"/>
      <c r="D827" s="236" t="s">
        <v>319</v>
      </c>
      <c r="E827" s="261" t="s">
        <v>19</v>
      </c>
      <c r="F827" s="262" t="s">
        <v>448</v>
      </c>
      <c r="G827" s="260"/>
      <c r="H827" s="263">
        <v>1800</v>
      </c>
      <c r="I827" s="264"/>
      <c r="J827" s="260"/>
      <c r="K827" s="260"/>
      <c r="L827" s="265"/>
      <c r="M827" s="266"/>
      <c r="N827" s="267"/>
      <c r="O827" s="267"/>
      <c r="P827" s="267"/>
      <c r="Q827" s="267"/>
      <c r="R827" s="267"/>
      <c r="S827" s="267"/>
      <c r="T827" s="268"/>
      <c r="U827" s="15"/>
      <c r="V827" s="15"/>
      <c r="W827" s="15"/>
      <c r="X827" s="15"/>
      <c r="Y827" s="15"/>
      <c r="Z827" s="15"/>
      <c r="AA827" s="15"/>
      <c r="AB827" s="15"/>
      <c r="AC827" s="15"/>
      <c r="AD827" s="15"/>
      <c r="AE827" s="15"/>
      <c r="AT827" s="269" t="s">
        <v>319</v>
      </c>
      <c r="AU827" s="269" t="s">
        <v>85</v>
      </c>
      <c r="AV827" s="15" t="s">
        <v>315</v>
      </c>
      <c r="AW827" s="15" t="s">
        <v>37</v>
      </c>
      <c r="AX827" s="15" t="s">
        <v>83</v>
      </c>
      <c r="AY827" s="269" t="s">
        <v>308</v>
      </c>
    </row>
    <row r="828" s="2" customFormat="1" ht="16.5" customHeight="1">
      <c r="A828" s="41"/>
      <c r="B828" s="42"/>
      <c r="C828" s="216" t="s">
        <v>3689</v>
      </c>
      <c r="D828" s="216" t="s">
        <v>310</v>
      </c>
      <c r="E828" s="217" t="s">
        <v>5512</v>
      </c>
      <c r="F828" s="218" t="s">
        <v>5513</v>
      </c>
      <c r="G828" s="219" t="s">
        <v>323</v>
      </c>
      <c r="H828" s="220">
        <v>5</v>
      </c>
      <c r="I828" s="221"/>
      <c r="J828" s="222">
        <f>ROUND(I828*H828,2)</f>
        <v>0</v>
      </c>
      <c r="K828" s="218" t="s">
        <v>19</v>
      </c>
      <c r="L828" s="47"/>
      <c r="M828" s="223" t="s">
        <v>19</v>
      </c>
      <c r="N828" s="224" t="s">
        <v>47</v>
      </c>
      <c r="O828" s="87"/>
      <c r="P828" s="225">
        <f>O828*H828</f>
        <v>0</v>
      </c>
      <c r="Q828" s="225">
        <v>0</v>
      </c>
      <c r="R828" s="225">
        <f>Q828*H828</f>
        <v>0</v>
      </c>
      <c r="S828" s="225">
        <v>0</v>
      </c>
      <c r="T828" s="226">
        <f>S828*H828</f>
        <v>0</v>
      </c>
      <c r="U828" s="41"/>
      <c r="V828" s="41"/>
      <c r="W828" s="41"/>
      <c r="X828" s="41"/>
      <c r="Y828" s="41"/>
      <c r="Z828" s="41"/>
      <c r="AA828" s="41"/>
      <c r="AB828" s="41"/>
      <c r="AC828" s="41"/>
      <c r="AD828" s="41"/>
      <c r="AE828" s="41"/>
      <c r="AR828" s="227" t="s">
        <v>391</v>
      </c>
      <c r="AT828" s="227" t="s">
        <v>310</v>
      </c>
      <c r="AU828" s="227" t="s">
        <v>85</v>
      </c>
      <c r="AY828" s="20" t="s">
        <v>308</v>
      </c>
      <c r="BE828" s="228">
        <f>IF(N828="základní",J828,0)</f>
        <v>0</v>
      </c>
      <c r="BF828" s="228">
        <f>IF(N828="snížená",J828,0)</f>
        <v>0</v>
      </c>
      <c r="BG828" s="228">
        <f>IF(N828="zákl. přenesená",J828,0)</f>
        <v>0</v>
      </c>
      <c r="BH828" s="228">
        <f>IF(N828="sníž. přenesená",J828,0)</f>
        <v>0</v>
      </c>
      <c r="BI828" s="228">
        <f>IF(N828="nulová",J828,0)</f>
        <v>0</v>
      </c>
      <c r="BJ828" s="20" t="s">
        <v>83</v>
      </c>
      <c r="BK828" s="228">
        <f>ROUND(I828*H828,2)</f>
        <v>0</v>
      </c>
      <c r="BL828" s="20" t="s">
        <v>391</v>
      </c>
      <c r="BM828" s="227" t="s">
        <v>5514</v>
      </c>
    </row>
    <row r="829" s="14" customFormat="1">
      <c r="A829" s="14"/>
      <c r="B829" s="249"/>
      <c r="C829" s="250"/>
      <c r="D829" s="236" t="s">
        <v>319</v>
      </c>
      <c r="E829" s="251" t="s">
        <v>19</v>
      </c>
      <c r="F829" s="252" t="s">
        <v>5507</v>
      </c>
      <c r="G829" s="250"/>
      <c r="H829" s="251" t="s">
        <v>19</v>
      </c>
      <c r="I829" s="253"/>
      <c r="J829" s="250"/>
      <c r="K829" s="250"/>
      <c r="L829" s="254"/>
      <c r="M829" s="255"/>
      <c r="N829" s="256"/>
      <c r="O829" s="256"/>
      <c r="P829" s="256"/>
      <c r="Q829" s="256"/>
      <c r="R829" s="256"/>
      <c r="S829" s="256"/>
      <c r="T829" s="257"/>
      <c r="U829" s="14"/>
      <c r="V829" s="14"/>
      <c r="W829" s="14"/>
      <c r="X829" s="14"/>
      <c r="Y829" s="14"/>
      <c r="Z829" s="14"/>
      <c r="AA829" s="14"/>
      <c r="AB829" s="14"/>
      <c r="AC829" s="14"/>
      <c r="AD829" s="14"/>
      <c r="AE829" s="14"/>
      <c r="AT829" s="258" t="s">
        <v>319</v>
      </c>
      <c r="AU829" s="258" t="s">
        <v>85</v>
      </c>
      <c r="AV829" s="14" t="s">
        <v>83</v>
      </c>
      <c r="AW829" s="14" t="s">
        <v>37</v>
      </c>
      <c r="AX829" s="14" t="s">
        <v>76</v>
      </c>
      <c r="AY829" s="258" t="s">
        <v>308</v>
      </c>
    </row>
    <row r="830" s="13" customFormat="1">
      <c r="A830" s="13"/>
      <c r="B830" s="234"/>
      <c r="C830" s="235"/>
      <c r="D830" s="236" t="s">
        <v>319</v>
      </c>
      <c r="E830" s="237" t="s">
        <v>19</v>
      </c>
      <c r="F830" s="238" t="s">
        <v>5515</v>
      </c>
      <c r="G830" s="235"/>
      <c r="H830" s="239">
        <v>5</v>
      </c>
      <c r="I830" s="240"/>
      <c r="J830" s="235"/>
      <c r="K830" s="235"/>
      <c r="L830" s="241"/>
      <c r="M830" s="242"/>
      <c r="N830" s="243"/>
      <c r="O830" s="243"/>
      <c r="P830" s="243"/>
      <c r="Q830" s="243"/>
      <c r="R830" s="243"/>
      <c r="S830" s="243"/>
      <c r="T830" s="244"/>
      <c r="U830" s="13"/>
      <c r="V830" s="13"/>
      <c r="W830" s="13"/>
      <c r="X830" s="13"/>
      <c r="Y830" s="13"/>
      <c r="Z830" s="13"/>
      <c r="AA830" s="13"/>
      <c r="AB830" s="13"/>
      <c r="AC830" s="13"/>
      <c r="AD830" s="13"/>
      <c r="AE830" s="13"/>
      <c r="AT830" s="245" t="s">
        <v>319</v>
      </c>
      <c r="AU830" s="245" t="s">
        <v>85</v>
      </c>
      <c r="AV830" s="13" t="s">
        <v>85</v>
      </c>
      <c r="AW830" s="13" t="s">
        <v>37</v>
      </c>
      <c r="AX830" s="13" t="s">
        <v>76</v>
      </c>
      <c r="AY830" s="245" t="s">
        <v>308</v>
      </c>
    </row>
    <row r="831" s="15" customFormat="1">
      <c r="A831" s="15"/>
      <c r="B831" s="259"/>
      <c r="C831" s="260"/>
      <c r="D831" s="236" t="s">
        <v>319</v>
      </c>
      <c r="E831" s="261" t="s">
        <v>19</v>
      </c>
      <c r="F831" s="262" t="s">
        <v>448</v>
      </c>
      <c r="G831" s="260"/>
      <c r="H831" s="263">
        <v>5</v>
      </c>
      <c r="I831" s="264"/>
      <c r="J831" s="260"/>
      <c r="K831" s="260"/>
      <c r="L831" s="265"/>
      <c r="M831" s="266"/>
      <c r="N831" s="267"/>
      <c r="O831" s="267"/>
      <c r="P831" s="267"/>
      <c r="Q831" s="267"/>
      <c r="R831" s="267"/>
      <c r="S831" s="267"/>
      <c r="T831" s="268"/>
      <c r="U831" s="15"/>
      <c r="V831" s="15"/>
      <c r="W831" s="15"/>
      <c r="X831" s="15"/>
      <c r="Y831" s="15"/>
      <c r="Z831" s="15"/>
      <c r="AA831" s="15"/>
      <c r="AB831" s="15"/>
      <c r="AC831" s="15"/>
      <c r="AD831" s="15"/>
      <c r="AE831" s="15"/>
      <c r="AT831" s="269" t="s">
        <v>319</v>
      </c>
      <c r="AU831" s="269" t="s">
        <v>85</v>
      </c>
      <c r="AV831" s="15" t="s">
        <v>315</v>
      </c>
      <c r="AW831" s="15" t="s">
        <v>37</v>
      </c>
      <c r="AX831" s="15" t="s">
        <v>83</v>
      </c>
      <c r="AY831" s="269" t="s">
        <v>308</v>
      </c>
    </row>
    <row r="832" s="2" customFormat="1" ht="16.5" customHeight="1">
      <c r="A832" s="41"/>
      <c r="B832" s="42"/>
      <c r="C832" s="216" t="s">
        <v>3698</v>
      </c>
      <c r="D832" s="216" t="s">
        <v>310</v>
      </c>
      <c r="E832" s="217" t="s">
        <v>5516</v>
      </c>
      <c r="F832" s="218" t="s">
        <v>5517</v>
      </c>
      <c r="G832" s="219" t="s">
        <v>626</v>
      </c>
      <c r="H832" s="220">
        <v>650</v>
      </c>
      <c r="I832" s="221"/>
      <c r="J832" s="222">
        <f>ROUND(I832*H832,2)</f>
        <v>0</v>
      </c>
      <c r="K832" s="218" t="s">
        <v>19</v>
      </c>
      <c r="L832" s="47"/>
      <c r="M832" s="223" t="s">
        <v>19</v>
      </c>
      <c r="N832" s="224" t="s">
        <v>47</v>
      </c>
      <c r="O832" s="87"/>
      <c r="P832" s="225">
        <f>O832*H832</f>
        <v>0</v>
      </c>
      <c r="Q832" s="225">
        <v>0</v>
      </c>
      <c r="R832" s="225">
        <f>Q832*H832</f>
        <v>0</v>
      </c>
      <c r="S832" s="225">
        <v>0</v>
      </c>
      <c r="T832" s="226">
        <f>S832*H832</f>
        <v>0</v>
      </c>
      <c r="U832" s="41"/>
      <c r="V832" s="41"/>
      <c r="W832" s="41"/>
      <c r="X832" s="41"/>
      <c r="Y832" s="41"/>
      <c r="Z832" s="41"/>
      <c r="AA832" s="41"/>
      <c r="AB832" s="41"/>
      <c r="AC832" s="41"/>
      <c r="AD832" s="41"/>
      <c r="AE832" s="41"/>
      <c r="AR832" s="227" t="s">
        <v>391</v>
      </c>
      <c r="AT832" s="227" t="s">
        <v>310</v>
      </c>
      <c r="AU832" s="227" t="s">
        <v>85</v>
      </c>
      <c r="AY832" s="20" t="s">
        <v>308</v>
      </c>
      <c r="BE832" s="228">
        <f>IF(N832="základní",J832,0)</f>
        <v>0</v>
      </c>
      <c r="BF832" s="228">
        <f>IF(N832="snížená",J832,0)</f>
        <v>0</v>
      </c>
      <c r="BG832" s="228">
        <f>IF(N832="zákl. přenesená",J832,0)</f>
        <v>0</v>
      </c>
      <c r="BH832" s="228">
        <f>IF(N832="sníž. přenesená",J832,0)</f>
        <v>0</v>
      </c>
      <c r="BI832" s="228">
        <f>IF(N832="nulová",J832,0)</f>
        <v>0</v>
      </c>
      <c r="BJ832" s="20" t="s">
        <v>83</v>
      </c>
      <c r="BK832" s="228">
        <f>ROUND(I832*H832,2)</f>
        <v>0</v>
      </c>
      <c r="BL832" s="20" t="s">
        <v>391</v>
      </c>
      <c r="BM832" s="227" t="s">
        <v>3255</v>
      </c>
    </row>
    <row r="833" s="14" customFormat="1">
      <c r="A833" s="14"/>
      <c r="B833" s="249"/>
      <c r="C833" s="250"/>
      <c r="D833" s="236" t="s">
        <v>319</v>
      </c>
      <c r="E833" s="251" t="s">
        <v>19</v>
      </c>
      <c r="F833" s="252" t="s">
        <v>5518</v>
      </c>
      <c r="G833" s="250"/>
      <c r="H833" s="251" t="s">
        <v>19</v>
      </c>
      <c r="I833" s="253"/>
      <c r="J833" s="250"/>
      <c r="K833" s="250"/>
      <c r="L833" s="254"/>
      <c r="M833" s="255"/>
      <c r="N833" s="256"/>
      <c r="O833" s="256"/>
      <c r="P833" s="256"/>
      <c r="Q833" s="256"/>
      <c r="R833" s="256"/>
      <c r="S833" s="256"/>
      <c r="T833" s="257"/>
      <c r="U833" s="14"/>
      <c r="V833" s="14"/>
      <c r="W833" s="14"/>
      <c r="X833" s="14"/>
      <c r="Y833" s="14"/>
      <c r="Z833" s="14"/>
      <c r="AA833" s="14"/>
      <c r="AB833" s="14"/>
      <c r="AC833" s="14"/>
      <c r="AD833" s="14"/>
      <c r="AE833" s="14"/>
      <c r="AT833" s="258" t="s">
        <v>319</v>
      </c>
      <c r="AU833" s="258" t="s">
        <v>85</v>
      </c>
      <c r="AV833" s="14" t="s">
        <v>83</v>
      </c>
      <c r="AW833" s="14" t="s">
        <v>37</v>
      </c>
      <c r="AX833" s="14" t="s">
        <v>76</v>
      </c>
      <c r="AY833" s="258" t="s">
        <v>308</v>
      </c>
    </row>
    <row r="834" s="13" customFormat="1">
      <c r="A834" s="13"/>
      <c r="B834" s="234"/>
      <c r="C834" s="235"/>
      <c r="D834" s="236" t="s">
        <v>319</v>
      </c>
      <c r="E834" s="237" t="s">
        <v>19</v>
      </c>
      <c r="F834" s="238" t="s">
        <v>5519</v>
      </c>
      <c r="G834" s="235"/>
      <c r="H834" s="239">
        <v>650</v>
      </c>
      <c r="I834" s="240"/>
      <c r="J834" s="235"/>
      <c r="K834" s="235"/>
      <c r="L834" s="241"/>
      <c r="M834" s="242"/>
      <c r="N834" s="243"/>
      <c r="O834" s="243"/>
      <c r="P834" s="243"/>
      <c r="Q834" s="243"/>
      <c r="R834" s="243"/>
      <c r="S834" s="243"/>
      <c r="T834" s="244"/>
      <c r="U834" s="13"/>
      <c r="V834" s="13"/>
      <c r="W834" s="13"/>
      <c r="X834" s="13"/>
      <c r="Y834" s="13"/>
      <c r="Z834" s="13"/>
      <c r="AA834" s="13"/>
      <c r="AB834" s="13"/>
      <c r="AC834" s="13"/>
      <c r="AD834" s="13"/>
      <c r="AE834" s="13"/>
      <c r="AT834" s="245" t="s">
        <v>319</v>
      </c>
      <c r="AU834" s="245" t="s">
        <v>85</v>
      </c>
      <c r="AV834" s="13" t="s">
        <v>85</v>
      </c>
      <c r="AW834" s="13" t="s">
        <v>37</v>
      </c>
      <c r="AX834" s="13" t="s">
        <v>76</v>
      </c>
      <c r="AY834" s="245" t="s">
        <v>308</v>
      </c>
    </row>
    <row r="835" s="15" customFormat="1">
      <c r="A835" s="15"/>
      <c r="B835" s="259"/>
      <c r="C835" s="260"/>
      <c r="D835" s="236" t="s">
        <v>319</v>
      </c>
      <c r="E835" s="261" t="s">
        <v>19</v>
      </c>
      <c r="F835" s="262" t="s">
        <v>448</v>
      </c>
      <c r="G835" s="260"/>
      <c r="H835" s="263">
        <v>650</v>
      </c>
      <c r="I835" s="264"/>
      <c r="J835" s="260"/>
      <c r="K835" s="260"/>
      <c r="L835" s="265"/>
      <c r="M835" s="266"/>
      <c r="N835" s="267"/>
      <c r="O835" s="267"/>
      <c r="P835" s="267"/>
      <c r="Q835" s="267"/>
      <c r="R835" s="267"/>
      <c r="S835" s="267"/>
      <c r="T835" s="268"/>
      <c r="U835" s="15"/>
      <c r="V835" s="15"/>
      <c r="W835" s="15"/>
      <c r="X835" s="15"/>
      <c r="Y835" s="15"/>
      <c r="Z835" s="15"/>
      <c r="AA835" s="15"/>
      <c r="AB835" s="15"/>
      <c r="AC835" s="15"/>
      <c r="AD835" s="15"/>
      <c r="AE835" s="15"/>
      <c r="AT835" s="269" t="s">
        <v>319</v>
      </c>
      <c r="AU835" s="269" t="s">
        <v>85</v>
      </c>
      <c r="AV835" s="15" t="s">
        <v>315</v>
      </c>
      <c r="AW835" s="15" t="s">
        <v>37</v>
      </c>
      <c r="AX835" s="15" t="s">
        <v>83</v>
      </c>
      <c r="AY835" s="269" t="s">
        <v>308</v>
      </c>
    </row>
    <row r="836" s="2" customFormat="1" ht="16.5" customHeight="1">
      <c r="A836" s="41"/>
      <c r="B836" s="42"/>
      <c r="C836" s="216" t="s">
        <v>3700</v>
      </c>
      <c r="D836" s="216" t="s">
        <v>310</v>
      </c>
      <c r="E836" s="217" t="s">
        <v>5520</v>
      </c>
      <c r="F836" s="218" t="s">
        <v>5521</v>
      </c>
      <c r="G836" s="219" t="s">
        <v>474</v>
      </c>
      <c r="H836" s="220">
        <v>250</v>
      </c>
      <c r="I836" s="221"/>
      <c r="J836" s="222">
        <f>ROUND(I836*H836,2)</f>
        <v>0</v>
      </c>
      <c r="K836" s="218" t="s">
        <v>19</v>
      </c>
      <c r="L836" s="47"/>
      <c r="M836" s="223" t="s">
        <v>19</v>
      </c>
      <c r="N836" s="224" t="s">
        <v>47</v>
      </c>
      <c r="O836" s="87"/>
      <c r="P836" s="225">
        <f>O836*H836</f>
        <v>0</v>
      </c>
      <c r="Q836" s="225">
        <v>0</v>
      </c>
      <c r="R836" s="225">
        <f>Q836*H836</f>
        <v>0</v>
      </c>
      <c r="S836" s="225">
        <v>0</v>
      </c>
      <c r="T836" s="226">
        <f>S836*H836</f>
        <v>0</v>
      </c>
      <c r="U836" s="41"/>
      <c r="V836" s="41"/>
      <c r="W836" s="41"/>
      <c r="X836" s="41"/>
      <c r="Y836" s="41"/>
      <c r="Z836" s="41"/>
      <c r="AA836" s="41"/>
      <c r="AB836" s="41"/>
      <c r="AC836" s="41"/>
      <c r="AD836" s="41"/>
      <c r="AE836" s="41"/>
      <c r="AR836" s="227" t="s">
        <v>391</v>
      </c>
      <c r="AT836" s="227" t="s">
        <v>310</v>
      </c>
      <c r="AU836" s="227" t="s">
        <v>85</v>
      </c>
      <c r="AY836" s="20" t="s">
        <v>308</v>
      </c>
      <c r="BE836" s="228">
        <f>IF(N836="základní",J836,0)</f>
        <v>0</v>
      </c>
      <c r="BF836" s="228">
        <f>IF(N836="snížená",J836,0)</f>
        <v>0</v>
      </c>
      <c r="BG836" s="228">
        <f>IF(N836="zákl. přenesená",J836,0)</f>
        <v>0</v>
      </c>
      <c r="BH836" s="228">
        <f>IF(N836="sníž. přenesená",J836,0)</f>
        <v>0</v>
      </c>
      <c r="BI836" s="228">
        <f>IF(N836="nulová",J836,0)</f>
        <v>0</v>
      </c>
      <c r="BJ836" s="20" t="s">
        <v>83</v>
      </c>
      <c r="BK836" s="228">
        <f>ROUND(I836*H836,2)</f>
        <v>0</v>
      </c>
      <c r="BL836" s="20" t="s">
        <v>391</v>
      </c>
      <c r="BM836" s="227" t="s">
        <v>5522</v>
      </c>
    </row>
    <row r="837" s="2" customFormat="1" ht="16.5" customHeight="1">
      <c r="A837" s="41"/>
      <c r="B837" s="42"/>
      <c r="C837" s="216" t="s">
        <v>3705</v>
      </c>
      <c r="D837" s="216" t="s">
        <v>310</v>
      </c>
      <c r="E837" s="217" t="s">
        <v>5523</v>
      </c>
      <c r="F837" s="218" t="s">
        <v>5524</v>
      </c>
      <c r="G837" s="219" t="s">
        <v>313</v>
      </c>
      <c r="H837" s="220">
        <v>19.957999999999998</v>
      </c>
      <c r="I837" s="221"/>
      <c r="J837" s="222">
        <f>ROUND(I837*H837,2)</f>
        <v>0</v>
      </c>
      <c r="K837" s="218" t="s">
        <v>19</v>
      </c>
      <c r="L837" s="47"/>
      <c r="M837" s="223" t="s">
        <v>19</v>
      </c>
      <c r="N837" s="224" t="s">
        <v>47</v>
      </c>
      <c r="O837" s="87"/>
      <c r="P837" s="225">
        <f>O837*H837</f>
        <v>0</v>
      </c>
      <c r="Q837" s="225">
        <v>0</v>
      </c>
      <c r="R837" s="225">
        <f>Q837*H837</f>
        <v>0</v>
      </c>
      <c r="S837" s="225">
        <v>0</v>
      </c>
      <c r="T837" s="226">
        <f>S837*H837</f>
        <v>0</v>
      </c>
      <c r="U837" s="41"/>
      <c r="V837" s="41"/>
      <c r="W837" s="41"/>
      <c r="X837" s="41"/>
      <c r="Y837" s="41"/>
      <c r="Z837" s="41"/>
      <c r="AA837" s="41"/>
      <c r="AB837" s="41"/>
      <c r="AC837" s="41"/>
      <c r="AD837" s="41"/>
      <c r="AE837" s="41"/>
      <c r="AR837" s="227" t="s">
        <v>391</v>
      </c>
      <c r="AT837" s="227" t="s">
        <v>310</v>
      </c>
      <c r="AU837" s="227" t="s">
        <v>85</v>
      </c>
      <c r="AY837" s="20" t="s">
        <v>308</v>
      </c>
      <c r="BE837" s="228">
        <f>IF(N837="základní",J837,0)</f>
        <v>0</v>
      </c>
      <c r="BF837" s="228">
        <f>IF(N837="snížená",J837,0)</f>
        <v>0</v>
      </c>
      <c r="BG837" s="228">
        <f>IF(N837="zákl. přenesená",J837,0)</f>
        <v>0</v>
      </c>
      <c r="BH837" s="228">
        <f>IF(N837="sníž. přenesená",J837,0)</f>
        <v>0</v>
      </c>
      <c r="BI837" s="228">
        <f>IF(N837="nulová",J837,0)</f>
        <v>0</v>
      </c>
      <c r="BJ837" s="20" t="s">
        <v>83</v>
      </c>
      <c r="BK837" s="228">
        <f>ROUND(I837*H837,2)</f>
        <v>0</v>
      </c>
      <c r="BL837" s="20" t="s">
        <v>391</v>
      </c>
      <c r="BM837" s="227" t="s">
        <v>5525</v>
      </c>
    </row>
    <row r="838" s="14" customFormat="1">
      <c r="A838" s="14"/>
      <c r="B838" s="249"/>
      <c r="C838" s="250"/>
      <c r="D838" s="236" t="s">
        <v>319</v>
      </c>
      <c r="E838" s="251" t="s">
        <v>19</v>
      </c>
      <c r="F838" s="252" t="s">
        <v>5526</v>
      </c>
      <c r="G838" s="250"/>
      <c r="H838" s="251" t="s">
        <v>19</v>
      </c>
      <c r="I838" s="253"/>
      <c r="J838" s="250"/>
      <c r="K838" s="250"/>
      <c r="L838" s="254"/>
      <c r="M838" s="255"/>
      <c r="N838" s="256"/>
      <c r="O838" s="256"/>
      <c r="P838" s="256"/>
      <c r="Q838" s="256"/>
      <c r="R838" s="256"/>
      <c r="S838" s="256"/>
      <c r="T838" s="257"/>
      <c r="U838" s="14"/>
      <c r="V838" s="14"/>
      <c r="W838" s="14"/>
      <c r="X838" s="14"/>
      <c r="Y838" s="14"/>
      <c r="Z838" s="14"/>
      <c r="AA838" s="14"/>
      <c r="AB838" s="14"/>
      <c r="AC838" s="14"/>
      <c r="AD838" s="14"/>
      <c r="AE838" s="14"/>
      <c r="AT838" s="258" t="s">
        <v>319</v>
      </c>
      <c r="AU838" s="258" t="s">
        <v>85</v>
      </c>
      <c r="AV838" s="14" t="s">
        <v>83</v>
      </c>
      <c r="AW838" s="14" t="s">
        <v>37</v>
      </c>
      <c r="AX838" s="14" t="s">
        <v>76</v>
      </c>
      <c r="AY838" s="258" t="s">
        <v>308</v>
      </c>
    </row>
    <row r="839" s="14" customFormat="1">
      <c r="A839" s="14"/>
      <c r="B839" s="249"/>
      <c r="C839" s="250"/>
      <c r="D839" s="236" t="s">
        <v>319</v>
      </c>
      <c r="E839" s="251" t="s">
        <v>19</v>
      </c>
      <c r="F839" s="252" t="s">
        <v>5527</v>
      </c>
      <c r="G839" s="250"/>
      <c r="H839" s="251" t="s">
        <v>19</v>
      </c>
      <c r="I839" s="253"/>
      <c r="J839" s="250"/>
      <c r="K839" s="250"/>
      <c r="L839" s="254"/>
      <c r="M839" s="255"/>
      <c r="N839" s="256"/>
      <c r="O839" s="256"/>
      <c r="P839" s="256"/>
      <c r="Q839" s="256"/>
      <c r="R839" s="256"/>
      <c r="S839" s="256"/>
      <c r="T839" s="257"/>
      <c r="U839" s="14"/>
      <c r="V839" s="14"/>
      <c r="W839" s="14"/>
      <c r="X839" s="14"/>
      <c r="Y839" s="14"/>
      <c r="Z839" s="14"/>
      <c r="AA839" s="14"/>
      <c r="AB839" s="14"/>
      <c r="AC839" s="14"/>
      <c r="AD839" s="14"/>
      <c r="AE839" s="14"/>
      <c r="AT839" s="258" t="s">
        <v>319</v>
      </c>
      <c r="AU839" s="258" t="s">
        <v>85</v>
      </c>
      <c r="AV839" s="14" t="s">
        <v>83</v>
      </c>
      <c r="AW839" s="14" t="s">
        <v>37</v>
      </c>
      <c r="AX839" s="14" t="s">
        <v>76</v>
      </c>
      <c r="AY839" s="258" t="s">
        <v>308</v>
      </c>
    </row>
    <row r="840" s="13" customFormat="1">
      <c r="A840" s="13"/>
      <c r="B840" s="234"/>
      <c r="C840" s="235"/>
      <c r="D840" s="236" t="s">
        <v>319</v>
      </c>
      <c r="E840" s="237" t="s">
        <v>19</v>
      </c>
      <c r="F840" s="238" t="s">
        <v>5528</v>
      </c>
      <c r="G840" s="235"/>
      <c r="H840" s="239">
        <v>19.957999999999998</v>
      </c>
      <c r="I840" s="240"/>
      <c r="J840" s="235"/>
      <c r="K840" s="235"/>
      <c r="L840" s="241"/>
      <c r="M840" s="242"/>
      <c r="N840" s="243"/>
      <c r="O840" s="243"/>
      <c r="P840" s="243"/>
      <c r="Q840" s="243"/>
      <c r="R840" s="243"/>
      <c r="S840" s="243"/>
      <c r="T840" s="244"/>
      <c r="U840" s="13"/>
      <c r="V840" s="13"/>
      <c r="W840" s="13"/>
      <c r="X840" s="13"/>
      <c r="Y840" s="13"/>
      <c r="Z840" s="13"/>
      <c r="AA840" s="13"/>
      <c r="AB840" s="13"/>
      <c r="AC840" s="13"/>
      <c r="AD840" s="13"/>
      <c r="AE840" s="13"/>
      <c r="AT840" s="245" t="s">
        <v>319</v>
      </c>
      <c r="AU840" s="245" t="s">
        <v>85</v>
      </c>
      <c r="AV840" s="13" t="s">
        <v>85</v>
      </c>
      <c r="AW840" s="13" t="s">
        <v>37</v>
      </c>
      <c r="AX840" s="13" t="s">
        <v>76</v>
      </c>
      <c r="AY840" s="245" t="s">
        <v>308</v>
      </c>
    </row>
    <row r="841" s="15" customFormat="1">
      <c r="A841" s="15"/>
      <c r="B841" s="259"/>
      <c r="C841" s="260"/>
      <c r="D841" s="236" t="s">
        <v>319</v>
      </c>
      <c r="E841" s="261" t="s">
        <v>19</v>
      </c>
      <c r="F841" s="262" t="s">
        <v>448</v>
      </c>
      <c r="G841" s="260"/>
      <c r="H841" s="263">
        <v>19.957999999999998</v>
      </c>
      <c r="I841" s="264"/>
      <c r="J841" s="260"/>
      <c r="K841" s="260"/>
      <c r="L841" s="265"/>
      <c r="M841" s="266"/>
      <c r="N841" s="267"/>
      <c r="O841" s="267"/>
      <c r="P841" s="267"/>
      <c r="Q841" s="267"/>
      <c r="R841" s="267"/>
      <c r="S841" s="267"/>
      <c r="T841" s="268"/>
      <c r="U841" s="15"/>
      <c r="V841" s="15"/>
      <c r="W841" s="15"/>
      <c r="X841" s="15"/>
      <c r="Y841" s="15"/>
      <c r="Z841" s="15"/>
      <c r="AA841" s="15"/>
      <c r="AB841" s="15"/>
      <c r="AC841" s="15"/>
      <c r="AD841" s="15"/>
      <c r="AE841" s="15"/>
      <c r="AT841" s="269" t="s">
        <v>319</v>
      </c>
      <c r="AU841" s="269" t="s">
        <v>85</v>
      </c>
      <c r="AV841" s="15" t="s">
        <v>315</v>
      </c>
      <c r="AW841" s="15" t="s">
        <v>37</v>
      </c>
      <c r="AX841" s="15" t="s">
        <v>83</v>
      </c>
      <c r="AY841" s="269" t="s">
        <v>308</v>
      </c>
    </row>
    <row r="842" s="2" customFormat="1" ht="21.75" customHeight="1">
      <c r="A842" s="41"/>
      <c r="B842" s="42"/>
      <c r="C842" s="216" t="s">
        <v>3350</v>
      </c>
      <c r="D842" s="216" t="s">
        <v>310</v>
      </c>
      <c r="E842" s="217" t="s">
        <v>5529</v>
      </c>
      <c r="F842" s="218" t="s">
        <v>5530</v>
      </c>
      <c r="G842" s="219" t="s">
        <v>1891</v>
      </c>
      <c r="H842" s="290"/>
      <c r="I842" s="221"/>
      <c r="J842" s="222">
        <f>ROUND(I842*H842,2)</f>
        <v>0</v>
      </c>
      <c r="K842" s="218" t="s">
        <v>314</v>
      </c>
      <c r="L842" s="47"/>
      <c r="M842" s="223" t="s">
        <v>19</v>
      </c>
      <c r="N842" s="224" t="s">
        <v>47</v>
      </c>
      <c r="O842" s="87"/>
      <c r="P842" s="225">
        <f>O842*H842</f>
        <v>0</v>
      </c>
      <c r="Q842" s="225">
        <v>0</v>
      </c>
      <c r="R842" s="225">
        <f>Q842*H842</f>
        <v>0</v>
      </c>
      <c r="S842" s="225">
        <v>0</v>
      </c>
      <c r="T842" s="226">
        <f>S842*H842</f>
        <v>0</v>
      </c>
      <c r="U842" s="41"/>
      <c r="V842" s="41"/>
      <c r="W842" s="41"/>
      <c r="X842" s="41"/>
      <c r="Y842" s="41"/>
      <c r="Z842" s="41"/>
      <c r="AA842" s="41"/>
      <c r="AB842" s="41"/>
      <c r="AC842" s="41"/>
      <c r="AD842" s="41"/>
      <c r="AE842" s="41"/>
      <c r="AR842" s="227" t="s">
        <v>391</v>
      </c>
      <c r="AT842" s="227" t="s">
        <v>310</v>
      </c>
      <c r="AU842" s="227" t="s">
        <v>85</v>
      </c>
      <c r="AY842" s="20" t="s">
        <v>308</v>
      </c>
      <c r="BE842" s="228">
        <f>IF(N842="základní",J842,0)</f>
        <v>0</v>
      </c>
      <c r="BF842" s="228">
        <f>IF(N842="snížená",J842,0)</f>
        <v>0</v>
      </c>
      <c r="BG842" s="228">
        <f>IF(N842="zákl. přenesená",J842,0)</f>
        <v>0</v>
      </c>
      <c r="BH842" s="228">
        <f>IF(N842="sníž. přenesená",J842,0)</f>
        <v>0</v>
      </c>
      <c r="BI842" s="228">
        <f>IF(N842="nulová",J842,0)</f>
        <v>0</v>
      </c>
      <c r="BJ842" s="20" t="s">
        <v>83</v>
      </c>
      <c r="BK842" s="228">
        <f>ROUND(I842*H842,2)</f>
        <v>0</v>
      </c>
      <c r="BL842" s="20" t="s">
        <v>391</v>
      </c>
      <c r="BM842" s="227" t="s">
        <v>5531</v>
      </c>
    </row>
    <row r="843" s="2" customFormat="1">
      <c r="A843" s="41"/>
      <c r="B843" s="42"/>
      <c r="C843" s="43"/>
      <c r="D843" s="229" t="s">
        <v>317</v>
      </c>
      <c r="E843" s="43"/>
      <c r="F843" s="230" t="s">
        <v>5532</v>
      </c>
      <c r="G843" s="43"/>
      <c r="H843" s="43"/>
      <c r="I843" s="231"/>
      <c r="J843" s="43"/>
      <c r="K843" s="43"/>
      <c r="L843" s="47"/>
      <c r="M843" s="232"/>
      <c r="N843" s="233"/>
      <c r="O843" s="87"/>
      <c r="P843" s="87"/>
      <c r="Q843" s="87"/>
      <c r="R843" s="87"/>
      <c r="S843" s="87"/>
      <c r="T843" s="88"/>
      <c r="U843" s="41"/>
      <c r="V843" s="41"/>
      <c r="W843" s="41"/>
      <c r="X843" s="41"/>
      <c r="Y843" s="41"/>
      <c r="Z843" s="41"/>
      <c r="AA843" s="41"/>
      <c r="AB843" s="41"/>
      <c r="AC843" s="41"/>
      <c r="AD843" s="41"/>
      <c r="AE843" s="41"/>
      <c r="AT843" s="20" t="s">
        <v>317</v>
      </c>
      <c r="AU843" s="20" t="s">
        <v>85</v>
      </c>
    </row>
    <row r="844" s="12" customFormat="1" ht="22.8" customHeight="1">
      <c r="A844" s="12"/>
      <c r="B844" s="200"/>
      <c r="C844" s="201"/>
      <c r="D844" s="202" t="s">
        <v>75</v>
      </c>
      <c r="E844" s="214" t="s">
        <v>5533</v>
      </c>
      <c r="F844" s="214" t="s">
        <v>5534</v>
      </c>
      <c r="G844" s="201"/>
      <c r="H844" s="201"/>
      <c r="I844" s="204"/>
      <c r="J844" s="215">
        <f>BK844</f>
        <v>0</v>
      </c>
      <c r="K844" s="201"/>
      <c r="L844" s="206"/>
      <c r="M844" s="207"/>
      <c r="N844" s="208"/>
      <c r="O844" s="208"/>
      <c r="P844" s="209">
        <f>SUM(P845:P945)</f>
        <v>0</v>
      </c>
      <c r="Q844" s="208"/>
      <c r="R844" s="209">
        <f>SUM(R845:R945)</f>
        <v>0</v>
      </c>
      <c r="S844" s="208"/>
      <c r="T844" s="210">
        <f>SUM(T845:T945)</f>
        <v>0</v>
      </c>
      <c r="U844" s="12"/>
      <c r="V844" s="12"/>
      <c r="W844" s="12"/>
      <c r="X844" s="12"/>
      <c r="Y844" s="12"/>
      <c r="Z844" s="12"/>
      <c r="AA844" s="12"/>
      <c r="AB844" s="12"/>
      <c r="AC844" s="12"/>
      <c r="AD844" s="12"/>
      <c r="AE844" s="12"/>
      <c r="AR844" s="211" t="s">
        <v>85</v>
      </c>
      <c r="AT844" s="212" t="s">
        <v>75</v>
      </c>
      <c r="AU844" s="212" t="s">
        <v>83</v>
      </c>
      <c r="AY844" s="211" t="s">
        <v>308</v>
      </c>
      <c r="BK844" s="213">
        <f>SUM(BK845:BK945)</f>
        <v>0</v>
      </c>
    </row>
    <row r="845" s="2" customFormat="1" ht="16.5" customHeight="1">
      <c r="A845" s="41"/>
      <c r="B845" s="42"/>
      <c r="C845" s="216" t="s">
        <v>3716</v>
      </c>
      <c r="D845" s="216" t="s">
        <v>310</v>
      </c>
      <c r="E845" s="217" t="s">
        <v>5535</v>
      </c>
      <c r="F845" s="218" t="s">
        <v>5536</v>
      </c>
      <c r="G845" s="219" t="s">
        <v>313</v>
      </c>
      <c r="H845" s="220">
        <v>987.32600000000002</v>
      </c>
      <c r="I845" s="221"/>
      <c r="J845" s="222">
        <f>ROUND(I845*H845,2)</f>
        <v>0</v>
      </c>
      <c r="K845" s="218" t="s">
        <v>314</v>
      </c>
      <c r="L845" s="47"/>
      <c r="M845" s="223" t="s">
        <v>19</v>
      </c>
      <c r="N845" s="224" t="s">
        <v>47</v>
      </c>
      <c r="O845" s="87"/>
      <c r="P845" s="225">
        <f>O845*H845</f>
        <v>0</v>
      </c>
      <c r="Q845" s="225">
        <v>0</v>
      </c>
      <c r="R845" s="225">
        <f>Q845*H845</f>
        <v>0</v>
      </c>
      <c r="S845" s="225">
        <v>0</v>
      </c>
      <c r="T845" s="226">
        <f>S845*H845</f>
        <v>0</v>
      </c>
      <c r="U845" s="41"/>
      <c r="V845" s="41"/>
      <c r="W845" s="41"/>
      <c r="X845" s="41"/>
      <c r="Y845" s="41"/>
      <c r="Z845" s="41"/>
      <c r="AA845" s="41"/>
      <c r="AB845" s="41"/>
      <c r="AC845" s="41"/>
      <c r="AD845" s="41"/>
      <c r="AE845" s="41"/>
      <c r="AR845" s="227" t="s">
        <v>391</v>
      </c>
      <c r="AT845" s="227" t="s">
        <v>310</v>
      </c>
      <c r="AU845" s="227" t="s">
        <v>85</v>
      </c>
      <c r="AY845" s="20" t="s">
        <v>308</v>
      </c>
      <c r="BE845" s="228">
        <f>IF(N845="základní",J845,0)</f>
        <v>0</v>
      </c>
      <c r="BF845" s="228">
        <f>IF(N845="snížená",J845,0)</f>
        <v>0</v>
      </c>
      <c r="BG845" s="228">
        <f>IF(N845="zákl. přenesená",J845,0)</f>
        <v>0</v>
      </c>
      <c r="BH845" s="228">
        <f>IF(N845="sníž. přenesená",J845,0)</f>
        <v>0</v>
      </c>
      <c r="BI845" s="228">
        <f>IF(N845="nulová",J845,0)</f>
        <v>0</v>
      </c>
      <c r="BJ845" s="20" t="s">
        <v>83</v>
      </c>
      <c r="BK845" s="228">
        <f>ROUND(I845*H845,2)</f>
        <v>0</v>
      </c>
      <c r="BL845" s="20" t="s">
        <v>391</v>
      </c>
      <c r="BM845" s="227" t="s">
        <v>5537</v>
      </c>
    </row>
    <row r="846" s="2" customFormat="1">
      <c r="A846" s="41"/>
      <c r="B846" s="42"/>
      <c r="C846" s="43"/>
      <c r="D846" s="229" t="s">
        <v>317</v>
      </c>
      <c r="E846" s="43"/>
      <c r="F846" s="230" t="s">
        <v>5538</v>
      </c>
      <c r="G846" s="43"/>
      <c r="H846" s="43"/>
      <c r="I846" s="231"/>
      <c r="J846" s="43"/>
      <c r="K846" s="43"/>
      <c r="L846" s="47"/>
      <c r="M846" s="232"/>
      <c r="N846" s="233"/>
      <c r="O846" s="87"/>
      <c r="P846" s="87"/>
      <c r="Q846" s="87"/>
      <c r="R846" s="87"/>
      <c r="S846" s="87"/>
      <c r="T846" s="88"/>
      <c r="U846" s="41"/>
      <c r="V846" s="41"/>
      <c r="W846" s="41"/>
      <c r="X846" s="41"/>
      <c r="Y846" s="41"/>
      <c r="Z846" s="41"/>
      <c r="AA846" s="41"/>
      <c r="AB846" s="41"/>
      <c r="AC846" s="41"/>
      <c r="AD846" s="41"/>
      <c r="AE846" s="41"/>
      <c r="AT846" s="20" t="s">
        <v>317</v>
      </c>
      <c r="AU846" s="20" t="s">
        <v>85</v>
      </c>
    </row>
    <row r="847" s="13" customFormat="1">
      <c r="A847" s="13"/>
      <c r="B847" s="234"/>
      <c r="C847" s="235"/>
      <c r="D847" s="236" t="s">
        <v>319</v>
      </c>
      <c r="E847" s="237" t="s">
        <v>19</v>
      </c>
      <c r="F847" s="238" t="s">
        <v>5539</v>
      </c>
      <c r="G847" s="235"/>
      <c r="H847" s="239">
        <v>987.32600000000002</v>
      </c>
      <c r="I847" s="240"/>
      <c r="J847" s="235"/>
      <c r="K847" s="235"/>
      <c r="L847" s="241"/>
      <c r="M847" s="242"/>
      <c r="N847" s="243"/>
      <c r="O847" s="243"/>
      <c r="P847" s="243"/>
      <c r="Q847" s="243"/>
      <c r="R847" s="243"/>
      <c r="S847" s="243"/>
      <c r="T847" s="244"/>
      <c r="U847" s="13"/>
      <c r="V847" s="13"/>
      <c r="W847" s="13"/>
      <c r="X847" s="13"/>
      <c r="Y847" s="13"/>
      <c r="Z847" s="13"/>
      <c r="AA847" s="13"/>
      <c r="AB847" s="13"/>
      <c r="AC847" s="13"/>
      <c r="AD847" s="13"/>
      <c r="AE847" s="13"/>
      <c r="AT847" s="245" t="s">
        <v>319</v>
      </c>
      <c r="AU847" s="245" t="s">
        <v>85</v>
      </c>
      <c r="AV847" s="13" t="s">
        <v>85</v>
      </c>
      <c r="AW847" s="13" t="s">
        <v>37</v>
      </c>
      <c r="AX847" s="13" t="s">
        <v>76</v>
      </c>
      <c r="AY847" s="245" t="s">
        <v>308</v>
      </c>
    </row>
    <row r="848" s="15" customFormat="1">
      <c r="A848" s="15"/>
      <c r="B848" s="259"/>
      <c r="C848" s="260"/>
      <c r="D848" s="236" t="s">
        <v>319</v>
      </c>
      <c r="E848" s="261" t="s">
        <v>19</v>
      </c>
      <c r="F848" s="262" t="s">
        <v>448</v>
      </c>
      <c r="G848" s="260"/>
      <c r="H848" s="263">
        <v>987.32600000000002</v>
      </c>
      <c r="I848" s="264"/>
      <c r="J848" s="260"/>
      <c r="K848" s="260"/>
      <c r="L848" s="265"/>
      <c r="M848" s="266"/>
      <c r="N848" s="267"/>
      <c r="O848" s="267"/>
      <c r="P848" s="267"/>
      <c r="Q848" s="267"/>
      <c r="R848" s="267"/>
      <c r="S848" s="267"/>
      <c r="T848" s="268"/>
      <c r="U848" s="15"/>
      <c r="V848" s="15"/>
      <c r="W848" s="15"/>
      <c r="X848" s="15"/>
      <c r="Y848" s="15"/>
      <c r="Z848" s="15"/>
      <c r="AA848" s="15"/>
      <c r="AB848" s="15"/>
      <c r="AC848" s="15"/>
      <c r="AD848" s="15"/>
      <c r="AE848" s="15"/>
      <c r="AT848" s="269" t="s">
        <v>319</v>
      </c>
      <c r="AU848" s="269" t="s">
        <v>85</v>
      </c>
      <c r="AV848" s="15" t="s">
        <v>315</v>
      </c>
      <c r="AW848" s="15" t="s">
        <v>37</v>
      </c>
      <c r="AX848" s="15" t="s">
        <v>83</v>
      </c>
      <c r="AY848" s="269" t="s">
        <v>308</v>
      </c>
    </row>
    <row r="849" s="2" customFormat="1" ht="16.5" customHeight="1">
      <c r="A849" s="41"/>
      <c r="B849" s="42"/>
      <c r="C849" s="216" t="s">
        <v>3722</v>
      </c>
      <c r="D849" s="216" t="s">
        <v>310</v>
      </c>
      <c r="E849" s="217" t="s">
        <v>5540</v>
      </c>
      <c r="F849" s="218" t="s">
        <v>5541</v>
      </c>
      <c r="G849" s="219" t="s">
        <v>313</v>
      </c>
      <c r="H849" s="220">
        <v>949.63</v>
      </c>
      <c r="I849" s="221"/>
      <c r="J849" s="222">
        <f>ROUND(I849*H849,2)</f>
        <v>0</v>
      </c>
      <c r="K849" s="218" t="s">
        <v>314</v>
      </c>
      <c r="L849" s="47"/>
      <c r="M849" s="223" t="s">
        <v>19</v>
      </c>
      <c r="N849" s="224" t="s">
        <v>47</v>
      </c>
      <c r="O849" s="87"/>
      <c r="P849" s="225">
        <f>O849*H849</f>
        <v>0</v>
      </c>
      <c r="Q849" s="225">
        <v>0</v>
      </c>
      <c r="R849" s="225">
        <f>Q849*H849</f>
        <v>0</v>
      </c>
      <c r="S849" s="225">
        <v>0</v>
      </c>
      <c r="T849" s="226">
        <f>S849*H849</f>
        <v>0</v>
      </c>
      <c r="U849" s="41"/>
      <c r="V849" s="41"/>
      <c r="W849" s="41"/>
      <c r="X849" s="41"/>
      <c r="Y849" s="41"/>
      <c r="Z849" s="41"/>
      <c r="AA849" s="41"/>
      <c r="AB849" s="41"/>
      <c r="AC849" s="41"/>
      <c r="AD849" s="41"/>
      <c r="AE849" s="41"/>
      <c r="AR849" s="227" t="s">
        <v>391</v>
      </c>
      <c r="AT849" s="227" t="s">
        <v>310</v>
      </c>
      <c r="AU849" s="227" t="s">
        <v>85</v>
      </c>
      <c r="AY849" s="20" t="s">
        <v>308</v>
      </c>
      <c r="BE849" s="228">
        <f>IF(N849="základní",J849,0)</f>
        <v>0</v>
      </c>
      <c r="BF849" s="228">
        <f>IF(N849="snížená",J849,0)</f>
        <v>0</v>
      </c>
      <c r="BG849" s="228">
        <f>IF(N849="zákl. přenesená",J849,0)</f>
        <v>0</v>
      </c>
      <c r="BH849" s="228">
        <f>IF(N849="sníž. přenesená",J849,0)</f>
        <v>0</v>
      </c>
      <c r="BI849" s="228">
        <f>IF(N849="nulová",J849,0)</f>
        <v>0</v>
      </c>
      <c r="BJ849" s="20" t="s">
        <v>83</v>
      </c>
      <c r="BK849" s="228">
        <f>ROUND(I849*H849,2)</f>
        <v>0</v>
      </c>
      <c r="BL849" s="20" t="s">
        <v>391</v>
      </c>
      <c r="BM849" s="227" t="s">
        <v>5542</v>
      </c>
    </row>
    <row r="850" s="2" customFormat="1">
      <c r="A850" s="41"/>
      <c r="B850" s="42"/>
      <c r="C850" s="43"/>
      <c r="D850" s="229" t="s">
        <v>317</v>
      </c>
      <c r="E850" s="43"/>
      <c r="F850" s="230" t="s">
        <v>5543</v>
      </c>
      <c r="G850" s="43"/>
      <c r="H850" s="43"/>
      <c r="I850" s="231"/>
      <c r="J850" s="43"/>
      <c r="K850" s="43"/>
      <c r="L850" s="47"/>
      <c r="M850" s="232"/>
      <c r="N850" s="233"/>
      <c r="O850" s="87"/>
      <c r="P850" s="87"/>
      <c r="Q850" s="87"/>
      <c r="R850" s="87"/>
      <c r="S850" s="87"/>
      <c r="T850" s="88"/>
      <c r="U850" s="41"/>
      <c r="V850" s="41"/>
      <c r="W850" s="41"/>
      <c r="X850" s="41"/>
      <c r="Y850" s="41"/>
      <c r="Z850" s="41"/>
      <c r="AA850" s="41"/>
      <c r="AB850" s="41"/>
      <c r="AC850" s="41"/>
      <c r="AD850" s="41"/>
      <c r="AE850" s="41"/>
      <c r="AT850" s="20" t="s">
        <v>317</v>
      </c>
      <c r="AU850" s="20" t="s">
        <v>85</v>
      </c>
    </row>
    <row r="851" s="2" customFormat="1" ht="21.75" customHeight="1">
      <c r="A851" s="41"/>
      <c r="B851" s="42"/>
      <c r="C851" s="216" t="s">
        <v>3730</v>
      </c>
      <c r="D851" s="216" t="s">
        <v>310</v>
      </c>
      <c r="E851" s="217" t="s">
        <v>5544</v>
      </c>
      <c r="F851" s="218" t="s">
        <v>5545</v>
      </c>
      <c r="G851" s="219" t="s">
        <v>474</v>
      </c>
      <c r="H851" s="220">
        <v>376.95999999999998</v>
      </c>
      <c r="I851" s="221"/>
      <c r="J851" s="222">
        <f>ROUND(I851*H851,2)</f>
        <v>0</v>
      </c>
      <c r="K851" s="218" t="s">
        <v>314</v>
      </c>
      <c r="L851" s="47"/>
      <c r="M851" s="223" t="s">
        <v>19</v>
      </c>
      <c r="N851" s="224" t="s">
        <v>47</v>
      </c>
      <c r="O851" s="87"/>
      <c r="P851" s="225">
        <f>O851*H851</f>
        <v>0</v>
      </c>
      <c r="Q851" s="225">
        <v>0</v>
      </c>
      <c r="R851" s="225">
        <f>Q851*H851</f>
        <v>0</v>
      </c>
      <c r="S851" s="225">
        <v>0</v>
      </c>
      <c r="T851" s="226">
        <f>S851*H851</f>
        <v>0</v>
      </c>
      <c r="U851" s="41"/>
      <c r="V851" s="41"/>
      <c r="W851" s="41"/>
      <c r="X851" s="41"/>
      <c r="Y851" s="41"/>
      <c r="Z851" s="41"/>
      <c r="AA851" s="41"/>
      <c r="AB851" s="41"/>
      <c r="AC851" s="41"/>
      <c r="AD851" s="41"/>
      <c r="AE851" s="41"/>
      <c r="AR851" s="227" t="s">
        <v>391</v>
      </c>
      <c r="AT851" s="227" t="s">
        <v>310</v>
      </c>
      <c r="AU851" s="227" t="s">
        <v>85</v>
      </c>
      <c r="AY851" s="20" t="s">
        <v>308</v>
      </c>
      <c r="BE851" s="228">
        <f>IF(N851="základní",J851,0)</f>
        <v>0</v>
      </c>
      <c r="BF851" s="228">
        <f>IF(N851="snížená",J851,0)</f>
        <v>0</v>
      </c>
      <c r="BG851" s="228">
        <f>IF(N851="zákl. přenesená",J851,0)</f>
        <v>0</v>
      </c>
      <c r="BH851" s="228">
        <f>IF(N851="sníž. přenesená",J851,0)</f>
        <v>0</v>
      </c>
      <c r="BI851" s="228">
        <f>IF(N851="nulová",J851,0)</f>
        <v>0</v>
      </c>
      <c r="BJ851" s="20" t="s">
        <v>83</v>
      </c>
      <c r="BK851" s="228">
        <f>ROUND(I851*H851,2)</f>
        <v>0</v>
      </c>
      <c r="BL851" s="20" t="s">
        <v>391</v>
      </c>
      <c r="BM851" s="227" t="s">
        <v>5546</v>
      </c>
    </row>
    <row r="852" s="2" customFormat="1">
      <c r="A852" s="41"/>
      <c r="B852" s="42"/>
      <c r="C852" s="43"/>
      <c r="D852" s="229" t="s">
        <v>317</v>
      </c>
      <c r="E852" s="43"/>
      <c r="F852" s="230" t="s">
        <v>5547</v>
      </c>
      <c r="G852" s="43"/>
      <c r="H852" s="43"/>
      <c r="I852" s="231"/>
      <c r="J852" s="43"/>
      <c r="K852" s="43"/>
      <c r="L852" s="47"/>
      <c r="M852" s="232"/>
      <c r="N852" s="233"/>
      <c r="O852" s="87"/>
      <c r="P852" s="87"/>
      <c r="Q852" s="87"/>
      <c r="R852" s="87"/>
      <c r="S852" s="87"/>
      <c r="T852" s="88"/>
      <c r="U852" s="41"/>
      <c r="V852" s="41"/>
      <c r="W852" s="41"/>
      <c r="X852" s="41"/>
      <c r="Y852" s="41"/>
      <c r="Z852" s="41"/>
      <c r="AA852" s="41"/>
      <c r="AB852" s="41"/>
      <c r="AC852" s="41"/>
      <c r="AD852" s="41"/>
      <c r="AE852" s="41"/>
      <c r="AT852" s="20" t="s">
        <v>317</v>
      </c>
      <c r="AU852" s="20" t="s">
        <v>85</v>
      </c>
    </row>
    <row r="853" s="14" customFormat="1">
      <c r="A853" s="14"/>
      <c r="B853" s="249"/>
      <c r="C853" s="250"/>
      <c r="D853" s="236" t="s">
        <v>319</v>
      </c>
      <c r="E853" s="251" t="s">
        <v>19</v>
      </c>
      <c r="F853" s="252" t="s">
        <v>5162</v>
      </c>
      <c r="G853" s="250"/>
      <c r="H853" s="251" t="s">
        <v>19</v>
      </c>
      <c r="I853" s="253"/>
      <c r="J853" s="250"/>
      <c r="K853" s="250"/>
      <c r="L853" s="254"/>
      <c r="M853" s="255"/>
      <c r="N853" s="256"/>
      <c r="O853" s="256"/>
      <c r="P853" s="256"/>
      <c r="Q853" s="256"/>
      <c r="R853" s="256"/>
      <c r="S853" s="256"/>
      <c r="T853" s="257"/>
      <c r="U853" s="14"/>
      <c r="V853" s="14"/>
      <c r="W853" s="14"/>
      <c r="X853" s="14"/>
      <c r="Y853" s="14"/>
      <c r="Z853" s="14"/>
      <c r="AA853" s="14"/>
      <c r="AB853" s="14"/>
      <c r="AC853" s="14"/>
      <c r="AD853" s="14"/>
      <c r="AE853" s="14"/>
      <c r="AT853" s="258" t="s">
        <v>319</v>
      </c>
      <c r="AU853" s="258" t="s">
        <v>85</v>
      </c>
      <c r="AV853" s="14" t="s">
        <v>83</v>
      </c>
      <c r="AW853" s="14" t="s">
        <v>37</v>
      </c>
      <c r="AX853" s="14" t="s">
        <v>76</v>
      </c>
      <c r="AY853" s="258" t="s">
        <v>308</v>
      </c>
    </row>
    <row r="854" s="13" customFormat="1">
      <c r="A854" s="13"/>
      <c r="B854" s="234"/>
      <c r="C854" s="235"/>
      <c r="D854" s="236" t="s">
        <v>319</v>
      </c>
      <c r="E854" s="237" t="s">
        <v>19</v>
      </c>
      <c r="F854" s="238" t="s">
        <v>5548</v>
      </c>
      <c r="G854" s="235"/>
      <c r="H854" s="239">
        <v>17.379999999999999</v>
      </c>
      <c r="I854" s="240"/>
      <c r="J854" s="235"/>
      <c r="K854" s="235"/>
      <c r="L854" s="241"/>
      <c r="M854" s="242"/>
      <c r="N854" s="243"/>
      <c r="O854" s="243"/>
      <c r="P854" s="243"/>
      <c r="Q854" s="243"/>
      <c r="R854" s="243"/>
      <c r="S854" s="243"/>
      <c r="T854" s="244"/>
      <c r="U854" s="13"/>
      <c r="V854" s="13"/>
      <c r="W854" s="13"/>
      <c r="X854" s="13"/>
      <c r="Y854" s="13"/>
      <c r="Z854" s="13"/>
      <c r="AA854" s="13"/>
      <c r="AB854" s="13"/>
      <c r="AC854" s="13"/>
      <c r="AD854" s="13"/>
      <c r="AE854" s="13"/>
      <c r="AT854" s="245" t="s">
        <v>319</v>
      </c>
      <c r="AU854" s="245" t="s">
        <v>85</v>
      </c>
      <c r="AV854" s="13" t="s">
        <v>85</v>
      </c>
      <c r="AW854" s="13" t="s">
        <v>37</v>
      </c>
      <c r="AX854" s="13" t="s">
        <v>76</v>
      </c>
      <c r="AY854" s="245" t="s">
        <v>308</v>
      </c>
    </row>
    <row r="855" s="13" customFormat="1">
      <c r="A855" s="13"/>
      <c r="B855" s="234"/>
      <c r="C855" s="235"/>
      <c r="D855" s="236" t="s">
        <v>319</v>
      </c>
      <c r="E855" s="237" t="s">
        <v>19</v>
      </c>
      <c r="F855" s="238" t="s">
        <v>5549</v>
      </c>
      <c r="G855" s="235"/>
      <c r="H855" s="239">
        <v>28.5</v>
      </c>
      <c r="I855" s="240"/>
      <c r="J855" s="235"/>
      <c r="K855" s="235"/>
      <c r="L855" s="241"/>
      <c r="M855" s="242"/>
      <c r="N855" s="243"/>
      <c r="O855" s="243"/>
      <c r="P855" s="243"/>
      <c r="Q855" s="243"/>
      <c r="R855" s="243"/>
      <c r="S855" s="243"/>
      <c r="T855" s="244"/>
      <c r="U855" s="13"/>
      <c r="V855" s="13"/>
      <c r="W855" s="13"/>
      <c r="X855" s="13"/>
      <c r="Y855" s="13"/>
      <c r="Z855" s="13"/>
      <c r="AA855" s="13"/>
      <c r="AB855" s="13"/>
      <c r="AC855" s="13"/>
      <c r="AD855" s="13"/>
      <c r="AE855" s="13"/>
      <c r="AT855" s="245" t="s">
        <v>319</v>
      </c>
      <c r="AU855" s="245" t="s">
        <v>85</v>
      </c>
      <c r="AV855" s="13" t="s">
        <v>85</v>
      </c>
      <c r="AW855" s="13" t="s">
        <v>37</v>
      </c>
      <c r="AX855" s="13" t="s">
        <v>76</v>
      </c>
      <c r="AY855" s="245" t="s">
        <v>308</v>
      </c>
    </row>
    <row r="856" s="13" customFormat="1">
      <c r="A856" s="13"/>
      <c r="B856" s="234"/>
      <c r="C856" s="235"/>
      <c r="D856" s="236" t="s">
        <v>319</v>
      </c>
      <c r="E856" s="237" t="s">
        <v>19</v>
      </c>
      <c r="F856" s="238" t="s">
        <v>5550</v>
      </c>
      <c r="G856" s="235"/>
      <c r="H856" s="239">
        <v>8.4000000000000004</v>
      </c>
      <c r="I856" s="240"/>
      <c r="J856" s="235"/>
      <c r="K856" s="235"/>
      <c r="L856" s="241"/>
      <c r="M856" s="242"/>
      <c r="N856" s="243"/>
      <c r="O856" s="243"/>
      <c r="P856" s="243"/>
      <c r="Q856" s="243"/>
      <c r="R856" s="243"/>
      <c r="S856" s="243"/>
      <c r="T856" s="244"/>
      <c r="U856" s="13"/>
      <c r="V856" s="13"/>
      <c r="W856" s="13"/>
      <c r="X856" s="13"/>
      <c r="Y856" s="13"/>
      <c r="Z856" s="13"/>
      <c r="AA856" s="13"/>
      <c r="AB856" s="13"/>
      <c r="AC856" s="13"/>
      <c r="AD856" s="13"/>
      <c r="AE856" s="13"/>
      <c r="AT856" s="245" t="s">
        <v>319</v>
      </c>
      <c r="AU856" s="245" t="s">
        <v>85</v>
      </c>
      <c r="AV856" s="13" t="s">
        <v>85</v>
      </c>
      <c r="AW856" s="13" t="s">
        <v>37</v>
      </c>
      <c r="AX856" s="13" t="s">
        <v>76</v>
      </c>
      <c r="AY856" s="245" t="s">
        <v>308</v>
      </c>
    </row>
    <row r="857" s="13" customFormat="1">
      <c r="A857" s="13"/>
      <c r="B857" s="234"/>
      <c r="C857" s="235"/>
      <c r="D857" s="236" t="s">
        <v>319</v>
      </c>
      <c r="E857" s="237" t="s">
        <v>19</v>
      </c>
      <c r="F857" s="238" t="s">
        <v>5551</v>
      </c>
      <c r="G857" s="235"/>
      <c r="H857" s="239">
        <v>11.699999999999999</v>
      </c>
      <c r="I857" s="240"/>
      <c r="J857" s="235"/>
      <c r="K857" s="235"/>
      <c r="L857" s="241"/>
      <c r="M857" s="242"/>
      <c r="N857" s="243"/>
      <c r="O857" s="243"/>
      <c r="P857" s="243"/>
      <c r="Q857" s="243"/>
      <c r="R857" s="243"/>
      <c r="S857" s="243"/>
      <c r="T857" s="244"/>
      <c r="U857" s="13"/>
      <c r="V857" s="13"/>
      <c r="W857" s="13"/>
      <c r="X857" s="13"/>
      <c r="Y857" s="13"/>
      <c r="Z857" s="13"/>
      <c r="AA857" s="13"/>
      <c r="AB857" s="13"/>
      <c r="AC857" s="13"/>
      <c r="AD857" s="13"/>
      <c r="AE857" s="13"/>
      <c r="AT857" s="245" t="s">
        <v>319</v>
      </c>
      <c r="AU857" s="245" t="s">
        <v>85</v>
      </c>
      <c r="AV857" s="13" t="s">
        <v>85</v>
      </c>
      <c r="AW857" s="13" t="s">
        <v>37</v>
      </c>
      <c r="AX857" s="13" t="s">
        <v>76</v>
      </c>
      <c r="AY857" s="245" t="s">
        <v>308</v>
      </c>
    </row>
    <row r="858" s="13" customFormat="1">
      <c r="A858" s="13"/>
      <c r="B858" s="234"/>
      <c r="C858" s="235"/>
      <c r="D858" s="236" t="s">
        <v>319</v>
      </c>
      <c r="E858" s="237" t="s">
        <v>19</v>
      </c>
      <c r="F858" s="238" t="s">
        <v>5552</v>
      </c>
      <c r="G858" s="235"/>
      <c r="H858" s="239">
        <v>51.090000000000003</v>
      </c>
      <c r="I858" s="240"/>
      <c r="J858" s="235"/>
      <c r="K858" s="235"/>
      <c r="L858" s="241"/>
      <c r="M858" s="242"/>
      <c r="N858" s="243"/>
      <c r="O858" s="243"/>
      <c r="P858" s="243"/>
      <c r="Q858" s="243"/>
      <c r="R858" s="243"/>
      <c r="S858" s="243"/>
      <c r="T858" s="244"/>
      <c r="U858" s="13"/>
      <c r="V858" s="13"/>
      <c r="W858" s="13"/>
      <c r="X858" s="13"/>
      <c r="Y858" s="13"/>
      <c r="Z858" s="13"/>
      <c r="AA858" s="13"/>
      <c r="AB858" s="13"/>
      <c r="AC858" s="13"/>
      <c r="AD858" s="13"/>
      <c r="AE858" s="13"/>
      <c r="AT858" s="245" t="s">
        <v>319</v>
      </c>
      <c r="AU858" s="245" t="s">
        <v>85</v>
      </c>
      <c r="AV858" s="13" t="s">
        <v>85</v>
      </c>
      <c r="AW858" s="13" t="s">
        <v>37</v>
      </c>
      <c r="AX858" s="13" t="s">
        <v>76</v>
      </c>
      <c r="AY858" s="245" t="s">
        <v>308</v>
      </c>
    </row>
    <row r="859" s="13" customFormat="1">
      <c r="A859" s="13"/>
      <c r="B859" s="234"/>
      <c r="C859" s="235"/>
      <c r="D859" s="236" t="s">
        <v>319</v>
      </c>
      <c r="E859" s="237" t="s">
        <v>19</v>
      </c>
      <c r="F859" s="238" t="s">
        <v>5553</v>
      </c>
      <c r="G859" s="235"/>
      <c r="H859" s="239">
        <v>6.4299999999999997</v>
      </c>
      <c r="I859" s="240"/>
      <c r="J859" s="235"/>
      <c r="K859" s="235"/>
      <c r="L859" s="241"/>
      <c r="M859" s="242"/>
      <c r="N859" s="243"/>
      <c r="O859" s="243"/>
      <c r="P859" s="243"/>
      <c r="Q859" s="243"/>
      <c r="R859" s="243"/>
      <c r="S859" s="243"/>
      <c r="T859" s="244"/>
      <c r="U859" s="13"/>
      <c r="V859" s="13"/>
      <c r="W859" s="13"/>
      <c r="X859" s="13"/>
      <c r="Y859" s="13"/>
      <c r="Z859" s="13"/>
      <c r="AA859" s="13"/>
      <c r="AB859" s="13"/>
      <c r="AC859" s="13"/>
      <c r="AD859" s="13"/>
      <c r="AE859" s="13"/>
      <c r="AT859" s="245" t="s">
        <v>319</v>
      </c>
      <c r="AU859" s="245" t="s">
        <v>85</v>
      </c>
      <c r="AV859" s="13" t="s">
        <v>85</v>
      </c>
      <c r="AW859" s="13" t="s">
        <v>37</v>
      </c>
      <c r="AX859" s="13" t="s">
        <v>76</v>
      </c>
      <c r="AY859" s="245" t="s">
        <v>308</v>
      </c>
    </row>
    <row r="860" s="13" customFormat="1">
      <c r="A860" s="13"/>
      <c r="B860" s="234"/>
      <c r="C860" s="235"/>
      <c r="D860" s="236" t="s">
        <v>319</v>
      </c>
      <c r="E860" s="237" t="s">
        <v>19</v>
      </c>
      <c r="F860" s="238" t="s">
        <v>5554</v>
      </c>
      <c r="G860" s="235"/>
      <c r="H860" s="239">
        <v>16.75</v>
      </c>
      <c r="I860" s="240"/>
      <c r="J860" s="235"/>
      <c r="K860" s="235"/>
      <c r="L860" s="241"/>
      <c r="M860" s="242"/>
      <c r="N860" s="243"/>
      <c r="O860" s="243"/>
      <c r="P860" s="243"/>
      <c r="Q860" s="243"/>
      <c r="R860" s="243"/>
      <c r="S860" s="243"/>
      <c r="T860" s="244"/>
      <c r="U860" s="13"/>
      <c r="V860" s="13"/>
      <c r="W860" s="13"/>
      <c r="X860" s="13"/>
      <c r="Y860" s="13"/>
      <c r="Z860" s="13"/>
      <c r="AA860" s="13"/>
      <c r="AB860" s="13"/>
      <c r="AC860" s="13"/>
      <c r="AD860" s="13"/>
      <c r="AE860" s="13"/>
      <c r="AT860" s="245" t="s">
        <v>319</v>
      </c>
      <c r="AU860" s="245" t="s">
        <v>85</v>
      </c>
      <c r="AV860" s="13" t="s">
        <v>85</v>
      </c>
      <c r="AW860" s="13" t="s">
        <v>37</v>
      </c>
      <c r="AX860" s="13" t="s">
        <v>76</v>
      </c>
      <c r="AY860" s="245" t="s">
        <v>308</v>
      </c>
    </row>
    <row r="861" s="13" customFormat="1">
      <c r="A861" s="13"/>
      <c r="B861" s="234"/>
      <c r="C861" s="235"/>
      <c r="D861" s="236" t="s">
        <v>319</v>
      </c>
      <c r="E861" s="237" t="s">
        <v>19</v>
      </c>
      <c r="F861" s="238" t="s">
        <v>5555</v>
      </c>
      <c r="G861" s="235"/>
      <c r="H861" s="239">
        <v>11.73</v>
      </c>
      <c r="I861" s="240"/>
      <c r="J861" s="235"/>
      <c r="K861" s="235"/>
      <c r="L861" s="241"/>
      <c r="M861" s="242"/>
      <c r="N861" s="243"/>
      <c r="O861" s="243"/>
      <c r="P861" s="243"/>
      <c r="Q861" s="243"/>
      <c r="R861" s="243"/>
      <c r="S861" s="243"/>
      <c r="T861" s="244"/>
      <c r="U861" s="13"/>
      <c r="V861" s="13"/>
      <c r="W861" s="13"/>
      <c r="X861" s="13"/>
      <c r="Y861" s="13"/>
      <c r="Z861" s="13"/>
      <c r="AA861" s="13"/>
      <c r="AB861" s="13"/>
      <c r="AC861" s="13"/>
      <c r="AD861" s="13"/>
      <c r="AE861" s="13"/>
      <c r="AT861" s="245" t="s">
        <v>319</v>
      </c>
      <c r="AU861" s="245" t="s">
        <v>85</v>
      </c>
      <c r="AV861" s="13" t="s">
        <v>85</v>
      </c>
      <c r="AW861" s="13" t="s">
        <v>37</v>
      </c>
      <c r="AX861" s="13" t="s">
        <v>76</v>
      </c>
      <c r="AY861" s="245" t="s">
        <v>308</v>
      </c>
    </row>
    <row r="862" s="13" customFormat="1">
      <c r="A862" s="13"/>
      <c r="B862" s="234"/>
      <c r="C862" s="235"/>
      <c r="D862" s="236" t="s">
        <v>319</v>
      </c>
      <c r="E862" s="237" t="s">
        <v>19</v>
      </c>
      <c r="F862" s="238" t="s">
        <v>5556</v>
      </c>
      <c r="G862" s="235"/>
      <c r="H862" s="239">
        <v>4.8600000000000003</v>
      </c>
      <c r="I862" s="240"/>
      <c r="J862" s="235"/>
      <c r="K862" s="235"/>
      <c r="L862" s="241"/>
      <c r="M862" s="242"/>
      <c r="N862" s="243"/>
      <c r="O862" s="243"/>
      <c r="P862" s="243"/>
      <c r="Q862" s="243"/>
      <c r="R862" s="243"/>
      <c r="S862" s="243"/>
      <c r="T862" s="244"/>
      <c r="U862" s="13"/>
      <c r="V862" s="13"/>
      <c r="W862" s="13"/>
      <c r="X862" s="13"/>
      <c r="Y862" s="13"/>
      <c r="Z862" s="13"/>
      <c r="AA862" s="13"/>
      <c r="AB862" s="13"/>
      <c r="AC862" s="13"/>
      <c r="AD862" s="13"/>
      <c r="AE862" s="13"/>
      <c r="AT862" s="245" t="s">
        <v>319</v>
      </c>
      <c r="AU862" s="245" t="s">
        <v>85</v>
      </c>
      <c r="AV862" s="13" t="s">
        <v>85</v>
      </c>
      <c r="AW862" s="13" t="s">
        <v>37</v>
      </c>
      <c r="AX862" s="13" t="s">
        <v>76</v>
      </c>
      <c r="AY862" s="245" t="s">
        <v>308</v>
      </c>
    </row>
    <row r="863" s="13" customFormat="1">
      <c r="A863" s="13"/>
      <c r="B863" s="234"/>
      <c r="C863" s="235"/>
      <c r="D863" s="236" t="s">
        <v>319</v>
      </c>
      <c r="E863" s="237" t="s">
        <v>19</v>
      </c>
      <c r="F863" s="238" t="s">
        <v>5557</v>
      </c>
      <c r="G863" s="235"/>
      <c r="H863" s="239">
        <v>9.0600000000000005</v>
      </c>
      <c r="I863" s="240"/>
      <c r="J863" s="235"/>
      <c r="K863" s="235"/>
      <c r="L863" s="241"/>
      <c r="M863" s="242"/>
      <c r="N863" s="243"/>
      <c r="O863" s="243"/>
      <c r="P863" s="243"/>
      <c r="Q863" s="243"/>
      <c r="R863" s="243"/>
      <c r="S863" s="243"/>
      <c r="T863" s="244"/>
      <c r="U863" s="13"/>
      <c r="V863" s="13"/>
      <c r="W863" s="13"/>
      <c r="X863" s="13"/>
      <c r="Y863" s="13"/>
      <c r="Z863" s="13"/>
      <c r="AA863" s="13"/>
      <c r="AB863" s="13"/>
      <c r="AC863" s="13"/>
      <c r="AD863" s="13"/>
      <c r="AE863" s="13"/>
      <c r="AT863" s="245" t="s">
        <v>319</v>
      </c>
      <c r="AU863" s="245" t="s">
        <v>85</v>
      </c>
      <c r="AV863" s="13" t="s">
        <v>85</v>
      </c>
      <c r="AW863" s="13" t="s">
        <v>37</v>
      </c>
      <c r="AX863" s="13" t="s">
        <v>76</v>
      </c>
      <c r="AY863" s="245" t="s">
        <v>308</v>
      </c>
    </row>
    <row r="864" s="13" customFormat="1">
      <c r="A864" s="13"/>
      <c r="B864" s="234"/>
      <c r="C864" s="235"/>
      <c r="D864" s="236" t="s">
        <v>319</v>
      </c>
      <c r="E864" s="237" t="s">
        <v>19</v>
      </c>
      <c r="F864" s="238" t="s">
        <v>5558</v>
      </c>
      <c r="G864" s="235"/>
      <c r="H864" s="239">
        <v>5.96</v>
      </c>
      <c r="I864" s="240"/>
      <c r="J864" s="235"/>
      <c r="K864" s="235"/>
      <c r="L864" s="241"/>
      <c r="M864" s="242"/>
      <c r="N864" s="243"/>
      <c r="O864" s="243"/>
      <c r="P864" s="243"/>
      <c r="Q864" s="243"/>
      <c r="R864" s="243"/>
      <c r="S864" s="243"/>
      <c r="T864" s="244"/>
      <c r="U864" s="13"/>
      <c r="V864" s="13"/>
      <c r="W864" s="13"/>
      <c r="X864" s="13"/>
      <c r="Y864" s="13"/>
      <c r="Z864" s="13"/>
      <c r="AA864" s="13"/>
      <c r="AB864" s="13"/>
      <c r="AC864" s="13"/>
      <c r="AD864" s="13"/>
      <c r="AE864" s="13"/>
      <c r="AT864" s="245" t="s">
        <v>319</v>
      </c>
      <c r="AU864" s="245" t="s">
        <v>85</v>
      </c>
      <c r="AV864" s="13" t="s">
        <v>85</v>
      </c>
      <c r="AW864" s="13" t="s">
        <v>37</v>
      </c>
      <c r="AX864" s="13" t="s">
        <v>76</v>
      </c>
      <c r="AY864" s="245" t="s">
        <v>308</v>
      </c>
    </row>
    <row r="865" s="13" customFormat="1">
      <c r="A865" s="13"/>
      <c r="B865" s="234"/>
      <c r="C865" s="235"/>
      <c r="D865" s="236" t="s">
        <v>319</v>
      </c>
      <c r="E865" s="237" t="s">
        <v>19</v>
      </c>
      <c r="F865" s="238" t="s">
        <v>5559</v>
      </c>
      <c r="G865" s="235"/>
      <c r="H865" s="239">
        <v>8.5700000000000003</v>
      </c>
      <c r="I865" s="240"/>
      <c r="J865" s="235"/>
      <c r="K865" s="235"/>
      <c r="L865" s="241"/>
      <c r="M865" s="242"/>
      <c r="N865" s="243"/>
      <c r="O865" s="243"/>
      <c r="P865" s="243"/>
      <c r="Q865" s="243"/>
      <c r="R865" s="243"/>
      <c r="S865" s="243"/>
      <c r="T865" s="244"/>
      <c r="U865" s="13"/>
      <c r="V865" s="13"/>
      <c r="W865" s="13"/>
      <c r="X865" s="13"/>
      <c r="Y865" s="13"/>
      <c r="Z865" s="13"/>
      <c r="AA865" s="13"/>
      <c r="AB865" s="13"/>
      <c r="AC865" s="13"/>
      <c r="AD865" s="13"/>
      <c r="AE865" s="13"/>
      <c r="AT865" s="245" t="s">
        <v>319</v>
      </c>
      <c r="AU865" s="245" t="s">
        <v>85</v>
      </c>
      <c r="AV865" s="13" t="s">
        <v>85</v>
      </c>
      <c r="AW865" s="13" t="s">
        <v>37</v>
      </c>
      <c r="AX865" s="13" t="s">
        <v>76</v>
      </c>
      <c r="AY865" s="245" t="s">
        <v>308</v>
      </c>
    </row>
    <row r="866" s="13" customFormat="1">
      <c r="A866" s="13"/>
      <c r="B866" s="234"/>
      <c r="C866" s="235"/>
      <c r="D866" s="236" t="s">
        <v>319</v>
      </c>
      <c r="E866" s="237" t="s">
        <v>19</v>
      </c>
      <c r="F866" s="238" t="s">
        <v>5560</v>
      </c>
      <c r="G866" s="235"/>
      <c r="H866" s="239">
        <v>6.8200000000000003</v>
      </c>
      <c r="I866" s="240"/>
      <c r="J866" s="235"/>
      <c r="K866" s="235"/>
      <c r="L866" s="241"/>
      <c r="M866" s="242"/>
      <c r="N866" s="243"/>
      <c r="O866" s="243"/>
      <c r="P866" s="243"/>
      <c r="Q866" s="243"/>
      <c r="R866" s="243"/>
      <c r="S866" s="243"/>
      <c r="T866" s="244"/>
      <c r="U866" s="13"/>
      <c r="V866" s="13"/>
      <c r="W866" s="13"/>
      <c r="X866" s="13"/>
      <c r="Y866" s="13"/>
      <c r="Z866" s="13"/>
      <c r="AA866" s="13"/>
      <c r="AB866" s="13"/>
      <c r="AC866" s="13"/>
      <c r="AD866" s="13"/>
      <c r="AE866" s="13"/>
      <c r="AT866" s="245" t="s">
        <v>319</v>
      </c>
      <c r="AU866" s="245" t="s">
        <v>85</v>
      </c>
      <c r="AV866" s="13" t="s">
        <v>85</v>
      </c>
      <c r="AW866" s="13" t="s">
        <v>37</v>
      </c>
      <c r="AX866" s="13" t="s">
        <v>76</v>
      </c>
      <c r="AY866" s="245" t="s">
        <v>308</v>
      </c>
    </row>
    <row r="867" s="13" customFormat="1">
      <c r="A867" s="13"/>
      <c r="B867" s="234"/>
      <c r="C867" s="235"/>
      <c r="D867" s="236" t="s">
        <v>319</v>
      </c>
      <c r="E867" s="237" t="s">
        <v>19</v>
      </c>
      <c r="F867" s="238" t="s">
        <v>5561</v>
      </c>
      <c r="G867" s="235"/>
      <c r="H867" s="239">
        <v>7.5999999999999996</v>
      </c>
      <c r="I867" s="240"/>
      <c r="J867" s="235"/>
      <c r="K867" s="235"/>
      <c r="L867" s="241"/>
      <c r="M867" s="242"/>
      <c r="N867" s="243"/>
      <c r="O867" s="243"/>
      <c r="P867" s="243"/>
      <c r="Q867" s="243"/>
      <c r="R867" s="243"/>
      <c r="S867" s="243"/>
      <c r="T867" s="244"/>
      <c r="U867" s="13"/>
      <c r="V867" s="13"/>
      <c r="W867" s="13"/>
      <c r="X867" s="13"/>
      <c r="Y867" s="13"/>
      <c r="Z867" s="13"/>
      <c r="AA867" s="13"/>
      <c r="AB867" s="13"/>
      <c r="AC867" s="13"/>
      <c r="AD867" s="13"/>
      <c r="AE867" s="13"/>
      <c r="AT867" s="245" t="s">
        <v>319</v>
      </c>
      <c r="AU867" s="245" t="s">
        <v>85</v>
      </c>
      <c r="AV867" s="13" t="s">
        <v>85</v>
      </c>
      <c r="AW867" s="13" t="s">
        <v>37</v>
      </c>
      <c r="AX867" s="13" t="s">
        <v>76</v>
      </c>
      <c r="AY867" s="245" t="s">
        <v>308</v>
      </c>
    </row>
    <row r="868" s="13" customFormat="1">
      <c r="A868" s="13"/>
      <c r="B868" s="234"/>
      <c r="C868" s="235"/>
      <c r="D868" s="236" t="s">
        <v>319</v>
      </c>
      <c r="E868" s="237" t="s">
        <v>19</v>
      </c>
      <c r="F868" s="238" t="s">
        <v>5562</v>
      </c>
      <c r="G868" s="235"/>
      <c r="H868" s="239">
        <v>125.55</v>
      </c>
      <c r="I868" s="240"/>
      <c r="J868" s="235"/>
      <c r="K868" s="235"/>
      <c r="L868" s="241"/>
      <c r="M868" s="242"/>
      <c r="N868" s="243"/>
      <c r="O868" s="243"/>
      <c r="P868" s="243"/>
      <c r="Q868" s="243"/>
      <c r="R868" s="243"/>
      <c r="S868" s="243"/>
      <c r="T868" s="244"/>
      <c r="U868" s="13"/>
      <c r="V868" s="13"/>
      <c r="W868" s="13"/>
      <c r="X868" s="13"/>
      <c r="Y868" s="13"/>
      <c r="Z868" s="13"/>
      <c r="AA868" s="13"/>
      <c r="AB868" s="13"/>
      <c r="AC868" s="13"/>
      <c r="AD868" s="13"/>
      <c r="AE868" s="13"/>
      <c r="AT868" s="245" t="s">
        <v>319</v>
      </c>
      <c r="AU868" s="245" t="s">
        <v>85</v>
      </c>
      <c r="AV868" s="13" t="s">
        <v>85</v>
      </c>
      <c r="AW868" s="13" t="s">
        <v>37</v>
      </c>
      <c r="AX868" s="13" t="s">
        <v>76</v>
      </c>
      <c r="AY868" s="245" t="s">
        <v>308</v>
      </c>
    </row>
    <row r="869" s="13" customFormat="1">
      <c r="A869" s="13"/>
      <c r="B869" s="234"/>
      <c r="C869" s="235"/>
      <c r="D869" s="236" t="s">
        <v>319</v>
      </c>
      <c r="E869" s="237" t="s">
        <v>19</v>
      </c>
      <c r="F869" s="238" t="s">
        <v>5563</v>
      </c>
      <c r="G869" s="235"/>
      <c r="H869" s="239">
        <v>25.460000000000001</v>
      </c>
      <c r="I869" s="240"/>
      <c r="J869" s="235"/>
      <c r="K869" s="235"/>
      <c r="L869" s="241"/>
      <c r="M869" s="242"/>
      <c r="N869" s="243"/>
      <c r="O869" s="243"/>
      <c r="P869" s="243"/>
      <c r="Q869" s="243"/>
      <c r="R869" s="243"/>
      <c r="S869" s="243"/>
      <c r="T869" s="244"/>
      <c r="U869" s="13"/>
      <c r="V869" s="13"/>
      <c r="W869" s="13"/>
      <c r="X869" s="13"/>
      <c r="Y869" s="13"/>
      <c r="Z869" s="13"/>
      <c r="AA869" s="13"/>
      <c r="AB869" s="13"/>
      <c r="AC869" s="13"/>
      <c r="AD869" s="13"/>
      <c r="AE869" s="13"/>
      <c r="AT869" s="245" t="s">
        <v>319</v>
      </c>
      <c r="AU869" s="245" t="s">
        <v>85</v>
      </c>
      <c r="AV869" s="13" t="s">
        <v>85</v>
      </c>
      <c r="AW869" s="13" t="s">
        <v>37</v>
      </c>
      <c r="AX869" s="13" t="s">
        <v>76</v>
      </c>
      <c r="AY869" s="245" t="s">
        <v>308</v>
      </c>
    </row>
    <row r="870" s="13" customFormat="1">
      <c r="A870" s="13"/>
      <c r="B870" s="234"/>
      <c r="C870" s="235"/>
      <c r="D870" s="236" t="s">
        <v>319</v>
      </c>
      <c r="E870" s="237" t="s">
        <v>19</v>
      </c>
      <c r="F870" s="238" t="s">
        <v>5564</v>
      </c>
      <c r="G870" s="235"/>
      <c r="H870" s="239">
        <v>5.1100000000000003</v>
      </c>
      <c r="I870" s="240"/>
      <c r="J870" s="235"/>
      <c r="K870" s="235"/>
      <c r="L870" s="241"/>
      <c r="M870" s="242"/>
      <c r="N870" s="243"/>
      <c r="O870" s="243"/>
      <c r="P870" s="243"/>
      <c r="Q870" s="243"/>
      <c r="R870" s="243"/>
      <c r="S870" s="243"/>
      <c r="T870" s="244"/>
      <c r="U870" s="13"/>
      <c r="V870" s="13"/>
      <c r="W870" s="13"/>
      <c r="X870" s="13"/>
      <c r="Y870" s="13"/>
      <c r="Z870" s="13"/>
      <c r="AA870" s="13"/>
      <c r="AB870" s="13"/>
      <c r="AC870" s="13"/>
      <c r="AD870" s="13"/>
      <c r="AE870" s="13"/>
      <c r="AT870" s="245" t="s">
        <v>319</v>
      </c>
      <c r="AU870" s="245" t="s">
        <v>85</v>
      </c>
      <c r="AV870" s="13" t="s">
        <v>85</v>
      </c>
      <c r="AW870" s="13" t="s">
        <v>37</v>
      </c>
      <c r="AX870" s="13" t="s">
        <v>76</v>
      </c>
      <c r="AY870" s="245" t="s">
        <v>308</v>
      </c>
    </row>
    <row r="871" s="13" customFormat="1">
      <c r="A871" s="13"/>
      <c r="B871" s="234"/>
      <c r="C871" s="235"/>
      <c r="D871" s="236" t="s">
        <v>319</v>
      </c>
      <c r="E871" s="237" t="s">
        <v>19</v>
      </c>
      <c r="F871" s="238" t="s">
        <v>5565</v>
      </c>
      <c r="G871" s="235"/>
      <c r="H871" s="239">
        <v>15.69</v>
      </c>
      <c r="I871" s="240"/>
      <c r="J871" s="235"/>
      <c r="K871" s="235"/>
      <c r="L871" s="241"/>
      <c r="M871" s="242"/>
      <c r="N871" s="243"/>
      <c r="O871" s="243"/>
      <c r="P871" s="243"/>
      <c r="Q871" s="243"/>
      <c r="R871" s="243"/>
      <c r="S871" s="243"/>
      <c r="T871" s="244"/>
      <c r="U871" s="13"/>
      <c r="V871" s="13"/>
      <c r="W871" s="13"/>
      <c r="X871" s="13"/>
      <c r="Y871" s="13"/>
      <c r="Z871" s="13"/>
      <c r="AA871" s="13"/>
      <c r="AB871" s="13"/>
      <c r="AC871" s="13"/>
      <c r="AD871" s="13"/>
      <c r="AE871" s="13"/>
      <c r="AT871" s="245" t="s">
        <v>319</v>
      </c>
      <c r="AU871" s="245" t="s">
        <v>85</v>
      </c>
      <c r="AV871" s="13" t="s">
        <v>85</v>
      </c>
      <c r="AW871" s="13" t="s">
        <v>37</v>
      </c>
      <c r="AX871" s="13" t="s">
        <v>76</v>
      </c>
      <c r="AY871" s="245" t="s">
        <v>308</v>
      </c>
    </row>
    <row r="872" s="13" customFormat="1">
      <c r="A872" s="13"/>
      <c r="B872" s="234"/>
      <c r="C872" s="235"/>
      <c r="D872" s="236" t="s">
        <v>319</v>
      </c>
      <c r="E872" s="237" t="s">
        <v>19</v>
      </c>
      <c r="F872" s="238" t="s">
        <v>5566</v>
      </c>
      <c r="G872" s="235"/>
      <c r="H872" s="239">
        <v>10.300000000000001</v>
      </c>
      <c r="I872" s="240"/>
      <c r="J872" s="235"/>
      <c r="K872" s="235"/>
      <c r="L872" s="241"/>
      <c r="M872" s="242"/>
      <c r="N872" s="243"/>
      <c r="O872" s="243"/>
      <c r="P872" s="243"/>
      <c r="Q872" s="243"/>
      <c r="R872" s="243"/>
      <c r="S872" s="243"/>
      <c r="T872" s="244"/>
      <c r="U872" s="13"/>
      <c r="V872" s="13"/>
      <c r="W872" s="13"/>
      <c r="X872" s="13"/>
      <c r="Y872" s="13"/>
      <c r="Z872" s="13"/>
      <c r="AA872" s="13"/>
      <c r="AB872" s="13"/>
      <c r="AC872" s="13"/>
      <c r="AD872" s="13"/>
      <c r="AE872" s="13"/>
      <c r="AT872" s="245" t="s">
        <v>319</v>
      </c>
      <c r="AU872" s="245" t="s">
        <v>85</v>
      </c>
      <c r="AV872" s="13" t="s">
        <v>85</v>
      </c>
      <c r="AW872" s="13" t="s">
        <v>37</v>
      </c>
      <c r="AX872" s="13" t="s">
        <v>76</v>
      </c>
      <c r="AY872" s="245" t="s">
        <v>308</v>
      </c>
    </row>
    <row r="873" s="15" customFormat="1">
      <c r="A873" s="15"/>
      <c r="B873" s="259"/>
      <c r="C873" s="260"/>
      <c r="D873" s="236" t="s">
        <v>319</v>
      </c>
      <c r="E873" s="261" t="s">
        <v>19</v>
      </c>
      <c r="F873" s="262" t="s">
        <v>448</v>
      </c>
      <c r="G873" s="260"/>
      <c r="H873" s="263">
        <v>376.95999999999998</v>
      </c>
      <c r="I873" s="264"/>
      <c r="J873" s="260"/>
      <c r="K873" s="260"/>
      <c r="L873" s="265"/>
      <c r="M873" s="266"/>
      <c r="N873" s="267"/>
      <c r="O873" s="267"/>
      <c r="P873" s="267"/>
      <c r="Q873" s="267"/>
      <c r="R873" s="267"/>
      <c r="S873" s="267"/>
      <c r="T873" s="268"/>
      <c r="U873" s="15"/>
      <c r="V873" s="15"/>
      <c r="W873" s="15"/>
      <c r="X873" s="15"/>
      <c r="Y873" s="15"/>
      <c r="Z873" s="15"/>
      <c r="AA873" s="15"/>
      <c r="AB873" s="15"/>
      <c r="AC873" s="15"/>
      <c r="AD873" s="15"/>
      <c r="AE873" s="15"/>
      <c r="AT873" s="269" t="s">
        <v>319</v>
      </c>
      <c r="AU873" s="269" t="s">
        <v>85</v>
      </c>
      <c r="AV873" s="15" t="s">
        <v>315</v>
      </c>
      <c r="AW873" s="15" t="s">
        <v>37</v>
      </c>
      <c r="AX873" s="15" t="s">
        <v>83</v>
      </c>
      <c r="AY873" s="269" t="s">
        <v>308</v>
      </c>
    </row>
    <row r="874" s="2" customFormat="1" ht="16.5" customHeight="1">
      <c r="A874" s="41"/>
      <c r="B874" s="42"/>
      <c r="C874" s="280" t="s">
        <v>3737</v>
      </c>
      <c r="D874" s="280" t="s">
        <v>1137</v>
      </c>
      <c r="E874" s="281" t="s">
        <v>5567</v>
      </c>
      <c r="F874" s="282" t="s">
        <v>5568</v>
      </c>
      <c r="G874" s="283" t="s">
        <v>474</v>
      </c>
      <c r="H874" s="284">
        <v>414.65600000000001</v>
      </c>
      <c r="I874" s="285"/>
      <c r="J874" s="286">
        <f>ROUND(I874*H874,2)</f>
        <v>0</v>
      </c>
      <c r="K874" s="282" t="s">
        <v>314</v>
      </c>
      <c r="L874" s="287"/>
      <c r="M874" s="288" t="s">
        <v>19</v>
      </c>
      <c r="N874" s="289" t="s">
        <v>47</v>
      </c>
      <c r="O874" s="87"/>
      <c r="P874" s="225">
        <f>O874*H874</f>
        <v>0</v>
      </c>
      <c r="Q874" s="225">
        <v>0</v>
      </c>
      <c r="R874" s="225">
        <f>Q874*H874</f>
        <v>0</v>
      </c>
      <c r="S874" s="225">
        <v>0</v>
      </c>
      <c r="T874" s="226">
        <f>S874*H874</f>
        <v>0</v>
      </c>
      <c r="U874" s="41"/>
      <c r="V874" s="41"/>
      <c r="W874" s="41"/>
      <c r="X874" s="41"/>
      <c r="Y874" s="41"/>
      <c r="Z874" s="41"/>
      <c r="AA874" s="41"/>
      <c r="AB874" s="41"/>
      <c r="AC874" s="41"/>
      <c r="AD874" s="41"/>
      <c r="AE874" s="41"/>
      <c r="AR874" s="227" t="s">
        <v>616</v>
      </c>
      <c r="AT874" s="227" t="s">
        <v>1137</v>
      </c>
      <c r="AU874" s="227" t="s">
        <v>85</v>
      </c>
      <c r="AY874" s="20" t="s">
        <v>308</v>
      </c>
      <c r="BE874" s="228">
        <f>IF(N874="základní",J874,0)</f>
        <v>0</v>
      </c>
      <c r="BF874" s="228">
        <f>IF(N874="snížená",J874,0)</f>
        <v>0</v>
      </c>
      <c r="BG874" s="228">
        <f>IF(N874="zákl. přenesená",J874,0)</f>
        <v>0</v>
      </c>
      <c r="BH874" s="228">
        <f>IF(N874="sníž. přenesená",J874,0)</f>
        <v>0</v>
      </c>
      <c r="BI874" s="228">
        <f>IF(N874="nulová",J874,0)</f>
        <v>0</v>
      </c>
      <c r="BJ874" s="20" t="s">
        <v>83</v>
      </c>
      <c r="BK874" s="228">
        <f>ROUND(I874*H874,2)</f>
        <v>0</v>
      </c>
      <c r="BL874" s="20" t="s">
        <v>391</v>
      </c>
      <c r="BM874" s="227" t="s">
        <v>5569</v>
      </c>
    </row>
    <row r="875" s="13" customFormat="1">
      <c r="A875" s="13"/>
      <c r="B875" s="234"/>
      <c r="C875" s="235"/>
      <c r="D875" s="236" t="s">
        <v>319</v>
      </c>
      <c r="E875" s="237" t="s">
        <v>19</v>
      </c>
      <c r="F875" s="238" t="s">
        <v>5570</v>
      </c>
      <c r="G875" s="235"/>
      <c r="H875" s="239">
        <v>414.65600000000001</v>
      </c>
      <c r="I875" s="240"/>
      <c r="J875" s="235"/>
      <c r="K875" s="235"/>
      <c r="L875" s="241"/>
      <c r="M875" s="242"/>
      <c r="N875" s="243"/>
      <c r="O875" s="243"/>
      <c r="P875" s="243"/>
      <c r="Q875" s="243"/>
      <c r="R875" s="243"/>
      <c r="S875" s="243"/>
      <c r="T875" s="244"/>
      <c r="U875" s="13"/>
      <c r="V875" s="13"/>
      <c r="W875" s="13"/>
      <c r="X875" s="13"/>
      <c r="Y875" s="13"/>
      <c r="Z875" s="13"/>
      <c r="AA875" s="13"/>
      <c r="AB875" s="13"/>
      <c r="AC875" s="13"/>
      <c r="AD875" s="13"/>
      <c r="AE875" s="13"/>
      <c r="AT875" s="245" t="s">
        <v>319</v>
      </c>
      <c r="AU875" s="245" t="s">
        <v>85</v>
      </c>
      <c r="AV875" s="13" t="s">
        <v>85</v>
      </c>
      <c r="AW875" s="13" t="s">
        <v>37</v>
      </c>
      <c r="AX875" s="13" t="s">
        <v>76</v>
      </c>
      <c r="AY875" s="245" t="s">
        <v>308</v>
      </c>
    </row>
    <row r="876" s="15" customFormat="1">
      <c r="A876" s="15"/>
      <c r="B876" s="259"/>
      <c r="C876" s="260"/>
      <c r="D876" s="236" t="s">
        <v>319</v>
      </c>
      <c r="E876" s="261" t="s">
        <v>19</v>
      </c>
      <c r="F876" s="262" t="s">
        <v>448</v>
      </c>
      <c r="G876" s="260"/>
      <c r="H876" s="263">
        <v>414.65600000000001</v>
      </c>
      <c r="I876" s="264"/>
      <c r="J876" s="260"/>
      <c r="K876" s="260"/>
      <c r="L876" s="265"/>
      <c r="M876" s="266"/>
      <c r="N876" s="267"/>
      <c r="O876" s="267"/>
      <c r="P876" s="267"/>
      <c r="Q876" s="267"/>
      <c r="R876" s="267"/>
      <c r="S876" s="267"/>
      <c r="T876" s="268"/>
      <c r="U876" s="15"/>
      <c r="V876" s="15"/>
      <c r="W876" s="15"/>
      <c r="X876" s="15"/>
      <c r="Y876" s="15"/>
      <c r="Z876" s="15"/>
      <c r="AA876" s="15"/>
      <c r="AB876" s="15"/>
      <c r="AC876" s="15"/>
      <c r="AD876" s="15"/>
      <c r="AE876" s="15"/>
      <c r="AT876" s="269" t="s">
        <v>319</v>
      </c>
      <c r="AU876" s="269" t="s">
        <v>85</v>
      </c>
      <c r="AV876" s="15" t="s">
        <v>315</v>
      </c>
      <c r="AW876" s="15" t="s">
        <v>37</v>
      </c>
      <c r="AX876" s="15" t="s">
        <v>83</v>
      </c>
      <c r="AY876" s="269" t="s">
        <v>308</v>
      </c>
    </row>
    <row r="877" s="2" customFormat="1" ht="24.15" customHeight="1">
      <c r="A877" s="41"/>
      <c r="B877" s="42"/>
      <c r="C877" s="216" t="s">
        <v>3743</v>
      </c>
      <c r="D877" s="216" t="s">
        <v>310</v>
      </c>
      <c r="E877" s="217" t="s">
        <v>5571</v>
      </c>
      <c r="F877" s="218" t="s">
        <v>5572</v>
      </c>
      <c r="G877" s="219" t="s">
        <v>313</v>
      </c>
      <c r="H877" s="220">
        <v>949.63</v>
      </c>
      <c r="I877" s="221"/>
      <c r="J877" s="222">
        <f>ROUND(I877*H877,2)</f>
        <v>0</v>
      </c>
      <c r="K877" s="218" t="s">
        <v>314</v>
      </c>
      <c r="L877" s="47"/>
      <c r="M877" s="223" t="s">
        <v>19</v>
      </c>
      <c r="N877" s="224" t="s">
        <v>47</v>
      </c>
      <c r="O877" s="87"/>
      <c r="P877" s="225">
        <f>O877*H877</f>
        <v>0</v>
      </c>
      <c r="Q877" s="225">
        <v>0</v>
      </c>
      <c r="R877" s="225">
        <f>Q877*H877</f>
        <v>0</v>
      </c>
      <c r="S877" s="225">
        <v>0</v>
      </c>
      <c r="T877" s="226">
        <f>S877*H877</f>
        <v>0</v>
      </c>
      <c r="U877" s="41"/>
      <c r="V877" s="41"/>
      <c r="W877" s="41"/>
      <c r="X877" s="41"/>
      <c r="Y877" s="41"/>
      <c r="Z877" s="41"/>
      <c r="AA877" s="41"/>
      <c r="AB877" s="41"/>
      <c r="AC877" s="41"/>
      <c r="AD877" s="41"/>
      <c r="AE877" s="41"/>
      <c r="AR877" s="227" t="s">
        <v>391</v>
      </c>
      <c r="AT877" s="227" t="s">
        <v>310</v>
      </c>
      <c r="AU877" s="227" t="s">
        <v>85</v>
      </c>
      <c r="AY877" s="20" t="s">
        <v>308</v>
      </c>
      <c r="BE877" s="228">
        <f>IF(N877="základní",J877,0)</f>
        <v>0</v>
      </c>
      <c r="BF877" s="228">
        <f>IF(N877="snížená",J877,0)</f>
        <v>0</v>
      </c>
      <c r="BG877" s="228">
        <f>IF(N877="zákl. přenesená",J877,0)</f>
        <v>0</v>
      </c>
      <c r="BH877" s="228">
        <f>IF(N877="sníž. přenesená",J877,0)</f>
        <v>0</v>
      </c>
      <c r="BI877" s="228">
        <f>IF(N877="nulová",J877,0)</f>
        <v>0</v>
      </c>
      <c r="BJ877" s="20" t="s">
        <v>83</v>
      </c>
      <c r="BK877" s="228">
        <f>ROUND(I877*H877,2)</f>
        <v>0</v>
      </c>
      <c r="BL877" s="20" t="s">
        <v>391</v>
      </c>
      <c r="BM877" s="227" t="s">
        <v>5573</v>
      </c>
    </row>
    <row r="878" s="2" customFormat="1">
      <c r="A878" s="41"/>
      <c r="B878" s="42"/>
      <c r="C878" s="43"/>
      <c r="D878" s="229" t="s">
        <v>317</v>
      </c>
      <c r="E878" s="43"/>
      <c r="F878" s="230" t="s">
        <v>5574</v>
      </c>
      <c r="G878" s="43"/>
      <c r="H878" s="43"/>
      <c r="I878" s="231"/>
      <c r="J878" s="43"/>
      <c r="K878" s="43"/>
      <c r="L878" s="47"/>
      <c r="M878" s="232"/>
      <c r="N878" s="233"/>
      <c r="O878" s="87"/>
      <c r="P878" s="87"/>
      <c r="Q878" s="87"/>
      <c r="R878" s="87"/>
      <c r="S878" s="87"/>
      <c r="T878" s="88"/>
      <c r="U878" s="41"/>
      <c r="V878" s="41"/>
      <c r="W878" s="41"/>
      <c r="X878" s="41"/>
      <c r="Y878" s="41"/>
      <c r="Z878" s="41"/>
      <c r="AA878" s="41"/>
      <c r="AB878" s="41"/>
      <c r="AC878" s="41"/>
      <c r="AD878" s="41"/>
      <c r="AE878" s="41"/>
      <c r="AT878" s="20" t="s">
        <v>317</v>
      </c>
      <c r="AU878" s="20" t="s">
        <v>85</v>
      </c>
    </row>
    <row r="879" s="14" customFormat="1">
      <c r="A879" s="14"/>
      <c r="B879" s="249"/>
      <c r="C879" s="250"/>
      <c r="D879" s="236" t="s">
        <v>319</v>
      </c>
      <c r="E879" s="251" t="s">
        <v>19</v>
      </c>
      <c r="F879" s="252" t="s">
        <v>5145</v>
      </c>
      <c r="G879" s="250"/>
      <c r="H879" s="251" t="s">
        <v>19</v>
      </c>
      <c r="I879" s="253"/>
      <c r="J879" s="250"/>
      <c r="K879" s="250"/>
      <c r="L879" s="254"/>
      <c r="M879" s="255"/>
      <c r="N879" s="256"/>
      <c r="O879" s="256"/>
      <c r="P879" s="256"/>
      <c r="Q879" s="256"/>
      <c r="R879" s="256"/>
      <c r="S879" s="256"/>
      <c r="T879" s="257"/>
      <c r="U879" s="14"/>
      <c r="V879" s="14"/>
      <c r="W879" s="14"/>
      <c r="X879" s="14"/>
      <c r="Y879" s="14"/>
      <c r="Z879" s="14"/>
      <c r="AA879" s="14"/>
      <c r="AB879" s="14"/>
      <c r="AC879" s="14"/>
      <c r="AD879" s="14"/>
      <c r="AE879" s="14"/>
      <c r="AT879" s="258" t="s">
        <v>319</v>
      </c>
      <c r="AU879" s="258" t="s">
        <v>85</v>
      </c>
      <c r="AV879" s="14" t="s">
        <v>83</v>
      </c>
      <c r="AW879" s="14" t="s">
        <v>37</v>
      </c>
      <c r="AX879" s="14" t="s">
        <v>76</v>
      </c>
      <c r="AY879" s="258" t="s">
        <v>308</v>
      </c>
    </row>
    <row r="880" s="14" customFormat="1">
      <c r="A880" s="14"/>
      <c r="B880" s="249"/>
      <c r="C880" s="250"/>
      <c r="D880" s="236" t="s">
        <v>319</v>
      </c>
      <c r="E880" s="251" t="s">
        <v>19</v>
      </c>
      <c r="F880" s="252" t="s">
        <v>679</v>
      </c>
      <c r="G880" s="250"/>
      <c r="H880" s="251" t="s">
        <v>19</v>
      </c>
      <c r="I880" s="253"/>
      <c r="J880" s="250"/>
      <c r="K880" s="250"/>
      <c r="L880" s="254"/>
      <c r="M880" s="255"/>
      <c r="N880" s="256"/>
      <c r="O880" s="256"/>
      <c r="P880" s="256"/>
      <c r="Q880" s="256"/>
      <c r="R880" s="256"/>
      <c r="S880" s="256"/>
      <c r="T880" s="257"/>
      <c r="U880" s="14"/>
      <c r="V880" s="14"/>
      <c r="W880" s="14"/>
      <c r="X880" s="14"/>
      <c r="Y880" s="14"/>
      <c r="Z880" s="14"/>
      <c r="AA880" s="14"/>
      <c r="AB880" s="14"/>
      <c r="AC880" s="14"/>
      <c r="AD880" s="14"/>
      <c r="AE880" s="14"/>
      <c r="AT880" s="258" t="s">
        <v>319</v>
      </c>
      <c r="AU880" s="258" t="s">
        <v>85</v>
      </c>
      <c r="AV880" s="14" t="s">
        <v>83</v>
      </c>
      <c r="AW880" s="14" t="s">
        <v>37</v>
      </c>
      <c r="AX880" s="14" t="s">
        <v>76</v>
      </c>
      <c r="AY880" s="258" t="s">
        <v>308</v>
      </c>
    </row>
    <row r="881" s="13" customFormat="1">
      <c r="A881" s="13"/>
      <c r="B881" s="234"/>
      <c r="C881" s="235"/>
      <c r="D881" s="236" t="s">
        <v>319</v>
      </c>
      <c r="E881" s="237" t="s">
        <v>19</v>
      </c>
      <c r="F881" s="238" t="s">
        <v>5147</v>
      </c>
      <c r="G881" s="235"/>
      <c r="H881" s="239">
        <v>334.23000000000002</v>
      </c>
      <c r="I881" s="240"/>
      <c r="J881" s="235"/>
      <c r="K881" s="235"/>
      <c r="L881" s="241"/>
      <c r="M881" s="242"/>
      <c r="N881" s="243"/>
      <c r="O881" s="243"/>
      <c r="P881" s="243"/>
      <c r="Q881" s="243"/>
      <c r="R881" s="243"/>
      <c r="S881" s="243"/>
      <c r="T881" s="244"/>
      <c r="U881" s="13"/>
      <c r="V881" s="13"/>
      <c r="W881" s="13"/>
      <c r="X881" s="13"/>
      <c r="Y881" s="13"/>
      <c r="Z881" s="13"/>
      <c r="AA881" s="13"/>
      <c r="AB881" s="13"/>
      <c r="AC881" s="13"/>
      <c r="AD881" s="13"/>
      <c r="AE881" s="13"/>
      <c r="AT881" s="245" t="s">
        <v>319</v>
      </c>
      <c r="AU881" s="245" t="s">
        <v>85</v>
      </c>
      <c r="AV881" s="13" t="s">
        <v>85</v>
      </c>
      <c r="AW881" s="13" t="s">
        <v>37</v>
      </c>
      <c r="AX881" s="13" t="s">
        <v>76</v>
      </c>
      <c r="AY881" s="245" t="s">
        <v>308</v>
      </c>
    </row>
    <row r="882" s="13" customFormat="1">
      <c r="A882" s="13"/>
      <c r="B882" s="234"/>
      <c r="C882" s="235"/>
      <c r="D882" s="236" t="s">
        <v>319</v>
      </c>
      <c r="E882" s="237" t="s">
        <v>19</v>
      </c>
      <c r="F882" s="238" t="s">
        <v>5148</v>
      </c>
      <c r="G882" s="235"/>
      <c r="H882" s="239">
        <v>60.079999999999998</v>
      </c>
      <c r="I882" s="240"/>
      <c r="J882" s="235"/>
      <c r="K882" s="235"/>
      <c r="L882" s="241"/>
      <c r="M882" s="242"/>
      <c r="N882" s="243"/>
      <c r="O882" s="243"/>
      <c r="P882" s="243"/>
      <c r="Q882" s="243"/>
      <c r="R882" s="243"/>
      <c r="S882" s="243"/>
      <c r="T882" s="244"/>
      <c r="U882" s="13"/>
      <c r="V882" s="13"/>
      <c r="W882" s="13"/>
      <c r="X882" s="13"/>
      <c r="Y882" s="13"/>
      <c r="Z882" s="13"/>
      <c r="AA882" s="13"/>
      <c r="AB882" s="13"/>
      <c r="AC882" s="13"/>
      <c r="AD882" s="13"/>
      <c r="AE882" s="13"/>
      <c r="AT882" s="245" t="s">
        <v>319</v>
      </c>
      <c r="AU882" s="245" t="s">
        <v>85</v>
      </c>
      <c r="AV882" s="13" t="s">
        <v>85</v>
      </c>
      <c r="AW882" s="13" t="s">
        <v>37</v>
      </c>
      <c r="AX882" s="13" t="s">
        <v>76</v>
      </c>
      <c r="AY882" s="245" t="s">
        <v>308</v>
      </c>
    </row>
    <row r="883" s="13" customFormat="1">
      <c r="A883" s="13"/>
      <c r="B883" s="234"/>
      <c r="C883" s="235"/>
      <c r="D883" s="236" t="s">
        <v>319</v>
      </c>
      <c r="E883" s="237" t="s">
        <v>19</v>
      </c>
      <c r="F883" s="238" t="s">
        <v>5149</v>
      </c>
      <c r="G883" s="235"/>
      <c r="H883" s="239">
        <v>555.32000000000005</v>
      </c>
      <c r="I883" s="240"/>
      <c r="J883" s="235"/>
      <c r="K883" s="235"/>
      <c r="L883" s="241"/>
      <c r="M883" s="242"/>
      <c r="N883" s="243"/>
      <c r="O883" s="243"/>
      <c r="P883" s="243"/>
      <c r="Q883" s="243"/>
      <c r="R883" s="243"/>
      <c r="S883" s="243"/>
      <c r="T883" s="244"/>
      <c r="U883" s="13"/>
      <c r="V883" s="13"/>
      <c r="W883" s="13"/>
      <c r="X883" s="13"/>
      <c r="Y883" s="13"/>
      <c r="Z883" s="13"/>
      <c r="AA883" s="13"/>
      <c r="AB883" s="13"/>
      <c r="AC883" s="13"/>
      <c r="AD883" s="13"/>
      <c r="AE883" s="13"/>
      <c r="AT883" s="245" t="s">
        <v>319</v>
      </c>
      <c r="AU883" s="245" t="s">
        <v>85</v>
      </c>
      <c r="AV883" s="13" t="s">
        <v>85</v>
      </c>
      <c r="AW883" s="13" t="s">
        <v>37</v>
      </c>
      <c r="AX883" s="13" t="s">
        <v>76</v>
      </c>
      <c r="AY883" s="245" t="s">
        <v>308</v>
      </c>
    </row>
    <row r="884" s="15" customFormat="1">
      <c r="A884" s="15"/>
      <c r="B884" s="259"/>
      <c r="C884" s="260"/>
      <c r="D884" s="236" t="s">
        <v>319</v>
      </c>
      <c r="E884" s="261" t="s">
        <v>19</v>
      </c>
      <c r="F884" s="262" t="s">
        <v>448</v>
      </c>
      <c r="G884" s="260"/>
      <c r="H884" s="263">
        <v>949.63000000000011</v>
      </c>
      <c r="I884" s="264"/>
      <c r="J884" s="260"/>
      <c r="K884" s="260"/>
      <c r="L884" s="265"/>
      <c r="M884" s="266"/>
      <c r="N884" s="267"/>
      <c r="O884" s="267"/>
      <c r="P884" s="267"/>
      <c r="Q884" s="267"/>
      <c r="R884" s="267"/>
      <c r="S884" s="267"/>
      <c r="T884" s="268"/>
      <c r="U884" s="15"/>
      <c r="V884" s="15"/>
      <c r="W884" s="15"/>
      <c r="X884" s="15"/>
      <c r="Y884" s="15"/>
      <c r="Z884" s="15"/>
      <c r="AA884" s="15"/>
      <c r="AB884" s="15"/>
      <c r="AC884" s="15"/>
      <c r="AD884" s="15"/>
      <c r="AE884" s="15"/>
      <c r="AT884" s="269" t="s">
        <v>319</v>
      </c>
      <c r="AU884" s="269" t="s">
        <v>85</v>
      </c>
      <c r="AV884" s="15" t="s">
        <v>315</v>
      </c>
      <c r="AW884" s="15" t="s">
        <v>37</v>
      </c>
      <c r="AX884" s="15" t="s">
        <v>83</v>
      </c>
      <c r="AY884" s="269" t="s">
        <v>308</v>
      </c>
    </row>
    <row r="885" s="2" customFormat="1" ht="16.5" customHeight="1">
      <c r="A885" s="41"/>
      <c r="B885" s="42"/>
      <c r="C885" s="280" t="s">
        <v>3748</v>
      </c>
      <c r="D885" s="280" t="s">
        <v>1137</v>
      </c>
      <c r="E885" s="281" t="s">
        <v>5575</v>
      </c>
      <c r="F885" s="282" t="s">
        <v>5576</v>
      </c>
      <c r="G885" s="283" t="s">
        <v>313</v>
      </c>
      <c r="H885" s="284">
        <v>1092.0750000000001</v>
      </c>
      <c r="I885" s="285"/>
      <c r="J885" s="286">
        <f>ROUND(I885*H885,2)</f>
        <v>0</v>
      </c>
      <c r="K885" s="282" t="s">
        <v>314</v>
      </c>
      <c r="L885" s="287"/>
      <c r="M885" s="288" t="s">
        <v>19</v>
      </c>
      <c r="N885" s="289" t="s">
        <v>47</v>
      </c>
      <c r="O885" s="87"/>
      <c r="P885" s="225">
        <f>O885*H885</f>
        <v>0</v>
      </c>
      <c r="Q885" s="225">
        <v>0</v>
      </c>
      <c r="R885" s="225">
        <f>Q885*H885</f>
        <v>0</v>
      </c>
      <c r="S885" s="225">
        <v>0</v>
      </c>
      <c r="T885" s="226">
        <f>S885*H885</f>
        <v>0</v>
      </c>
      <c r="U885" s="41"/>
      <c r="V885" s="41"/>
      <c r="W885" s="41"/>
      <c r="X885" s="41"/>
      <c r="Y885" s="41"/>
      <c r="Z885" s="41"/>
      <c r="AA885" s="41"/>
      <c r="AB885" s="41"/>
      <c r="AC885" s="41"/>
      <c r="AD885" s="41"/>
      <c r="AE885" s="41"/>
      <c r="AR885" s="227" t="s">
        <v>616</v>
      </c>
      <c r="AT885" s="227" t="s">
        <v>1137</v>
      </c>
      <c r="AU885" s="227" t="s">
        <v>85</v>
      </c>
      <c r="AY885" s="20" t="s">
        <v>308</v>
      </c>
      <c r="BE885" s="228">
        <f>IF(N885="základní",J885,0)</f>
        <v>0</v>
      </c>
      <c r="BF885" s="228">
        <f>IF(N885="snížená",J885,0)</f>
        <v>0</v>
      </c>
      <c r="BG885" s="228">
        <f>IF(N885="zákl. přenesená",J885,0)</f>
        <v>0</v>
      </c>
      <c r="BH885" s="228">
        <f>IF(N885="sníž. přenesená",J885,0)</f>
        <v>0</v>
      </c>
      <c r="BI885" s="228">
        <f>IF(N885="nulová",J885,0)</f>
        <v>0</v>
      </c>
      <c r="BJ885" s="20" t="s">
        <v>83</v>
      </c>
      <c r="BK885" s="228">
        <f>ROUND(I885*H885,2)</f>
        <v>0</v>
      </c>
      <c r="BL885" s="20" t="s">
        <v>391</v>
      </c>
      <c r="BM885" s="227" t="s">
        <v>5577</v>
      </c>
    </row>
    <row r="886" s="13" customFormat="1">
      <c r="A886" s="13"/>
      <c r="B886" s="234"/>
      <c r="C886" s="235"/>
      <c r="D886" s="236" t="s">
        <v>319</v>
      </c>
      <c r="E886" s="237" t="s">
        <v>19</v>
      </c>
      <c r="F886" s="238" t="s">
        <v>5578</v>
      </c>
      <c r="G886" s="235"/>
      <c r="H886" s="239">
        <v>1092.0750000000001</v>
      </c>
      <c r="I886" s="240"/>
      <c r="J886" s="235"/>
      <c r="K886" s="235"/>
      <c r="L886" s="241"/>
      <c r="M886" s="242"/>
      <c r="N886" s="243"/>
      <c r="O886" s="243"/>
      <c r="P886" s="243"/>
      <c r="Q886" s="243"/>
      <c r="R886" s="243"/>
      <c r="S886" s="243"/>
      <c r="T886" s="244"/>
      <c r="U886" s="13"/>
      <c r="V886" s="13"/>
      <c r="W886" s="13"/>
      <c r="X886" s="13"/>
      <c r="Y886" s="13"/>
      <c r="Z886" s="13"/>
      <c r="AA886" s="13"/>
      <c r="AB886" s="13"/>
      <c r="AC886" s="13"/>
      <c r="AD886" s="13"/>
      <c r="AE886" s="13"/>
      <c r="AT886" s="245" t="s">
        <v>319</v>
      </c>
      <c r="AU886" s="245" t="s">
        <v>85</v>
      </c>
      <c r="AV886" s="13" t="s">
        <v>85</v>
      </c>
      <c r="AW886" s="13" t="s">
        <v>37</v>
      </c>
      <c r="AX886" s="13" t="s">
        <v>76</v>
      </c>
      <c r="AY886" s="245" t="s">
        <v>308</v>
      </c>
    </row>
    <row r="887" s="15" customFormat="1">
      <c r="A887" s="15"/>
      <c r="B887" s="259"/>
      <c r="C887" s="260"/>
      <c r="D887" s="236" t="s">
        <v>319</v>
      </c>
      <c r="E887" s="261" t="s">
        <v>19</v>
      </c>
      <c r="F887" s="262" t="s">
        <v>448</v>
      </c>
      <c r="G887" s="260"/>
      <c r="H887" s="263">
        <v>1092.0750000000001</v>
      </c>
      <c r="I887" s="264"/>
      <c r="J887" s="260"/>
      <c r="K887" s="260"/>
      <c r="L887" s="265"/>
      <c r="M887" s="266"/>
      <c r="N887" s="267"/>
      <c r="O887" s="267"/>
      <c r="P887" s="267"/>
      <c r="Q887" s="267"/>
      <c r="R887" s="267"/>
      <c r="S887" s="267"/>
      <c r="T887" s="268"/>
      <c r="U887" s="15"/>
      <c r="V887" s="15"/>
      <c r="W887" s="15"/>
      <c r="X887" s="15"/>
      <c r="Y887" s="15"/>
      <c r="Z887" s="15"/>
      <c r="AA887" s="15"/>
      <c r="AB887" s="15"/>
      <c r="AC887" s="15"/>
      <c r="AD887" s="15"/>
      <c r="AE887" s="15"/>
      <c r="AT887" s="269" t="s">
        <v>319</v>
      </c>
      <c r="AU887" s="269" t="s">
        <v>85</v>
      </c>
      <c r="AV887" s="15" t="s">
        <v>315</v>
      </c>
      <c r="AW887" s="15" t="s">
        <v>37</v>
      </c>
      <c r="AX887" s="15" t="s">
        <v>83</v>
      </c>
      <c r="AY887" s="269" t="s">
        <v>308</v>
      </c>
    </row>
    <row r="888" s="2" customFormat="1" ht="16.5" customHeight="1">
      <c r="A888" s="41"/>
      <c r="B888" s="42"/>
      <c r="C888" s="216" t="s">
        <v>3754</v>
      </c>
      <c r="D888" s="216" t="s">
        <v>310</v>
      </c>
      <c r="E888" s="217" t="s">
        <v>5579</v>
      </c>
      <c r="F888" s="218" t="s">
        <v>5580</v>
      </c>
      <c r="G888" s="219" t="s">
        <v>313</v>
      </c>
      <c r="H888" s="220">
        <v>97.372</v>
      </c>
      <c r="I888" s="221"/>
      <c r="J888" s="222">
        <f>ROUND(I888*H888,2)</f>
        <v>0</v>
      </c>
      <c r="K888" s="218" t="s">
        <v>314</v>
      </c>
      <c r="L888" s="47"/>
      <c r="M888" s="223" t="s">
        <v>19</v>
      </c>
      <c r="N888" s="224" t="s">
        <v>47</v>
      </c>
      <c r="O888" s="87"/>
      <c r="P888" s="225">
        <f>O888*H888</f>
        <v>0</v>
      </c>
      <c r="Q888" s="225">
        <v>0</v>
      </c>
      <c r="R888" s="225">
        <f>Q888*H888</f>
        <v>0</v>
      </c>
      <c r="S888" s="225">
        <v>0</v>
      </c>
      <c r="T888" s="226">
        <f>S888*H888</f>
        <v>0</v>
      </c>
      <c r="U888" s="41"/>
      <c r="V888" s="41"/>
      <c r="W888" s="41"/>
      <c r="X888" s="41"/>
      <c r="Y888" s="41"/>
      <c r="Z888" s="41"/>
      <c r="AA888" s="41"/>
      <c r="AB888" s="41"/>
      <c r="AC888" s="41"/>
      <c r="AD888" s="41"/>
      <c r="AE888" s="41"/>
      <c r="AR888" s="227" t="s">
        <v>391</v>
      </c>
      <c r="AT888" s="227" t="s">
        <v>310</v>
      </c>
      <c r="AU888" s="227" t="s">
        <v>85</v>
      </c>
      <c r="AY888" s="20" t="s">
        <v>308</v>
      </c>
      <c r="BE888" s="228">
        <f>IF(N888="základní",J888,0)</f>
        <v>0</v>
      </c>
      <c r="BF888" s="228">
        <f>IF(N888="snížená",J888,0)</f>
        <v>0</v>
      </c>
      <c r="BG888" s="228">
        <f>IF(N888="zákl. přenesená",J888,0)</f>
        <v>0</v>
      </c>
      <c r="BH888" s="228">
        <f>IF(N888="sníž. přenesená",J888,0)</f>
        <v>0</v>
      </c>
      <c r="BI888" s="228">
        <f>IF(N888="nulová",J888,0)</f>
        <v>0</v>
      </c>
      <c r="BJ888" s="20" t="s">
        <v>83</v>
      </c>
      <c r="BK888" s="228">
        <f>ROUND(I888*H888,2)</f>
        <v>0</v>
      </c>
      <c r="BL888" s="20" t="s">
        <v>391</v>
      </c>
      <c r="BM888" s="227" t="s">
        <v>5581</v>
      </c>
    </row>
    <row r="889" s="2" customFormat="1">
      <c r="A889" s="41"/>
      <c r="B889" s="42"/>
      <c r="C889" s="43"/>
      <c r="D889" s="229" t="s">
        <v>317</v>
      </c>
      <c r="E889" s="43"/>
      <c r="F889" s="230" t="s">
        <v>5582</v>
      </c>
      <c r="G889" s="43"/>
      <c r="H889" s="43"/>
      <c r="I889" s="231"/>
      <c r="J889" s="43"/>
      <c r="K889" s="43"/>
      <c r="L889" s="47"/>
      <c r="M889" s="232"/>
      <c r="N889" s="233"/>
      <c r="O889" s="87"/>
      <c r="P889" s="87"/>
      <c r="Q889" s="87"/>
      <c r="R889" s="87"/>
      <c r="S889" s="87"/>
      <c r="T889" s="88"/>
      <c r="U889" s="41"/>
      <c r="V889" s="41"/>
      <c r="W889" s="41"/>
      <c r="X889" s="41"/>
      <c r="Y889" s="41"/>
      <c r="Z889" s="41"/>
      <c r="AA889" s="41"/>
      <c r="AB889" s="41"/>
      <c r="AC889" s="41"/>
      <c r="AD889" s="41"/>
      <c r="AE889" s="41"/>
      <c r="AT889" s="20" t="s">
        <v>317</v>
      </c>
      <c r="AU889" s="20" t="s">
        <v>85</v>
      </c>
    </row>
    <row r="890" s="14" customFormat="1">
      <c r="A890" s="14"/>
      <c r="B890" s="249"/>
      <c r="C890" s="250"/>
      <c r="D890" s="236" t="s">
        <v>319</v>
      </c>
      <c r="E890" s="251" t="s">
        <v>19</v>
      </c>
      <c r="F890" s="252" t="s">
        <v>5162</v>
      </c>
      <c r="G890" s="250"/>
      <c r="H890" s="251" t="s">
        <v>19</v>
      </c>
      <c r="I890" s="253"/>
      <c r="J890" s="250"/>
      <c r="K890" s="250"/>
      <c r="L890" s="254"/>
      <c r="M890" s="255"/>
      <c r="N890" s="256"/>
      <c r="O890" s="256"/>
      <c r="P890" s="256"/>
      <c r="Q890" s="256"/>
      <c r="R890" s="256"/>
      <c r="S890" s="256"/>
      <c r="T890" s="257"/>
      <c r="U890" s="14"/>
      <c r="V890" s="14"/>
      <c r="W890" s="14"/>
      <c r="X890" s="14"/>
      <c r="Y890" s="14"/>
      <c r="Z890" s="14"/>
      <c r="AA890" s="14"/>
      <c r="AB890" s="14"/>
      <c r="AC890" s="14"/>
      <c r="AD890" s="14"/>
      <c r="AE890" s="14"/>
      <c r="AT890" s="258" t="s">
        <v>319</v>
      </c>
      <c r="AU890" s="258" t="s">
        <v>85</v>
      </c>
      <c r="AV890" s="14" t="s">
        <v>83</v>
      </c>
      <c r="AW890" s="14" t="s">
        <v>37</v>
      </c>
      <c r="AX890" s="14" t="s">
        <v>76</v>
      </c>
      <c r="AY890" s="258" t="s">
        <v>308</v>
      </c>
    </row>
    <row r="891" s="14" customFormat="1">
      <c r="A891" s="14"/>
      <c r="B891" s="249"/>
      <c r="C891" s="250"/>
      <c r="D891" s="236" t="s">
        <v>319</v>
      </c>
      <c r="E891" s="251" t="s">
        <v>19</v>
      </c>
      <c r="F891" s="252" t="s">
        <v>5583</v>
      </c>
      <c r="G891" s="250"/>
      <c r="H891" s="251" t="s">
        <v>19</v>
      </c>
      <c r="I891" s="253"/>
      <c r="J891" s="250"/>
      <c r="K891" s="250"/>
      <c r="L891" s="254"/>
      <c r="M891" s="255"/>
      <c r="N891" s="256"/>
      <c r="O891" s="256"/>
      <c r="P891" s="256"/>
      <c r="Q891" s="256"/>
      <c r="R891" s="256"/>
      <c r="S891" s="256"/>
      <c r="T891" s="257"/>
      <c r="U891" s="14"/>
      <c r="V891" s="14"/>
      <c r="W891" s="14"/>
      <c r="X891" s="14"/>
      <c r="Y891" s="14"/>
      <c r="Z891" s="14"/>
      <c r="AA891" s="14"/>
      <c r="AB891" s="14"/>
      <c r="AC891" s="14"/>
      <c r="AD891" s="14"/>
      <c r="AE891" s="14"/>
      <c r="AT891" s="258" t="s">
        <v>319</v>
      </c>
      <c r="AU891" s="258" t="s">
        <v>85</v>
      </c>
      <c r="AV891" s="14" t="s">
        <v>83</v>
      </c>
      <c r="AW891" s="14" t="s">
        <v>37</v>
      </c>
      <c r="AX891" s="14" t="s">
        <v>76</v>
      </c>
      <c r="AY891" s="258" t="s">
        <v>308</v>
      </c>
    </row>
    <row r="892" s="13" customFormat="1">
      <c r="A892" s="13"/>
      <c r="B892" s="234"/>
      <c r="C892" s="235"/>
      <c r="D892" s="236" t="s">
        <v>319</v>
      </c>
      <c r="E892" s="237" t="s">
        <v>19</v>
      </c>
      <c r="F892" s="238" t="s">
        <v>5584</v>
      </c>
      <c r="G892" s="235"/>
      <c r="H892" s="239">
        <v>34.090000000000003</v>
      </c>
      <c r="I892" s="240"/>
      <c r="J892" s="235"/>
      <c r="K892" s="235"/>
      <c r="L892" s="241"/>
      <c r="M892" s="242"/>
      <c r="N892" s="243"/>
      <c r="O892" s="243"/>
      <c r="P892" s="243"/>
      <c r="Q892" s="243"/>
      <c r="R892" s="243"/>
      <c r="S892" s="243"/>
      <c r="T892" s="244"/>
      <c r="U892" s="13"/>
      <c r="V892" s="13"/>
      <c r="W892" s="13"/>
      <c r="X892" s="13"/>
      <c r="Y892" s="13"/>
      <c r="Z892" s="13"/>
      <c r="AA892" s="13"/>
      <c r="AB892" s="13"/>
      <c r="AC892" s="13"/>
      <c r="AD892" s="13"/>
      <c r="AE892" s="13"/>
      <c r="AT892" s="245" t="s">
        <v>319</v>
      </c>
      <c r="AU892" s="245" t="s">
        <v>85</v>
      </c>
      <c r="AV892" s="13" t="s">
        <v>85</v>
      </c>
      <c r="AW892" s="13" t="s">
        <v>37</v>
      </c>
      <c r="AX892" s="13" t="s">
        <v>76</v>
      </c>
      <c r="AY892" s="245" t="s">
        <v>308</v>
      </c>
    </row>
    <row r="893" s="13" customFormat="1">
      <c r="A893" s="13"/>
      <c r="B893" s="234"/>
      <c r="C893" s="235"/>
      <c r="D893" s="236" t="s">
        <v>319</v>
      </c>
      <c r="E893" s="237" t="s">
        <v>19</v>
      </c>
      <c r="F893" s="238" t="s">
        <v>5585</v>
      </c>
      <c r="G893" s="235"/>
      <c r="H893" s="239">
        <v>33.859999999999999</v>
      </c>
      <c r="I893" s="240"/>
      <c r="J893" s="235"/>
      <c r="K893" s="235"/>
      <c r="L893" s="241"/>
      <c r="M893" s="242"/>
      <c r="N893" s="243"/>
      <c r="O893" s="243"/>
      <c r="P893" s="243"/>
      <c r="Q893" s="243"/>
      <c r="R893" s="243"/>
      <c r="S893" s="243"/>
      <c r="T893" s="244"/>
      <c r="U893" s="13"/>
      <c r="V893" s="13"/>
      <c r="W893" s="13"/>
      <c r="X893" s="13"/>
      <c r="Y893" s="13"/>
      <c r="Z893" s="13"/>
      <c r="AA893" s="13"/>
      <c r="AB893" s="13"/>
      <c r="AC893" s="13"/>
      <c r="AD893" s="13"/>
      <c r="AE893" s="13"/>
      <c r="AT893" s="245" t="s">
        <v>319</v>
      </c>
      <c r="AU893" s="245" t="s">
        <v>85</v>
      </c>
      <c r="AV893" s="13" t="s">
        <v>85</v>
      </c>
      <c r="AW893" s="13" t="s">
        <v>37</v>
      </c>
      <c r="AX893" s="13" t="s">
        <v>76</v>
      </c>
      <c r="AY893" s="245" t="s">
        <v>308</v>
      </c>
    </row>
    <row r="894" s="14" customFormat="1">
      <c r="A894" s="14"/>
      <c r="B894" s="249"/>
      <c r="C894" s="250"/>
      <c r="D894" s="236" t="s">
        <v>319</v>
      </c>
      <c r="E894" s="251" t="s">
        <v>19</v>
      </c>
      <c r="F894" s="252" t="s">
        <v>5312</v>
      </c>
      <c r="G894" s="250"/>
      <c r="H894" s="251" t="s">
        <v>19</v>
      </c>
      <c r="I894" s="253"/>
      <c r="J894" s="250"/>
      <c r="K894" s="250"/>
      <c r="L894" s="254"/>
      <c r="M894" s="255"/>
      <c r="N894" s="256"/>
      <c r="O894" s="256"/>
      <c r="P894" s="256"/>
      <c r="Q894" s="256"/>
      <c r="R894" s="256"/>
      <c r="S894" s="256"/>
      <c r="T894" s="257"/>
      <c r="U894" s="14"/>
      <c r="V894" s="14"/>
      <c r="W894" s="14"/>
      <c r="X894" s="14"/>
      <c r="Y894" s="14"/>
      <c r="Z894" s="14"/>
      <c r="AA894" s="14"/>
      <c r="AB894" s="14"/>
      <c r="AC894" s="14"/>
      <c r="AD894" s="14"/>
      <c r="AE894" s="14"/>
      <c r="AT894" s="258" t="s">
        <v>319</v>
      </c>
      <c r="AU894" s="258" t="s">
        <v>85</v>
      </c>
      <c r="AV894" s="14" t="s">
        <v>83</v>
      </c>
      <c r="AW894" s="14" t="s">
        <v>37</v>
      </c>
      <c r="AX894" s="14" t="s">
        <v>76</v>
      </c>
      <c r="AY894" s="258" t="s">
        <v>308</v>
      </c>
    </row>
    <row r="895" s="13" customFormat="1">
      <c r="A895" s="13"/>
      <c r="B895" s="234"/>
      <c r="C895" s="235"/>
      <c r="D895" s="236" t="s">
        <v>319</v>
      </c>
      <c r="E895" s="237" t="s">
        <v>19</v>
      </c>
      <c r="F895" s="238" t="s">
        <v>5586</v>
      </c>
      <c r="G895" s="235"/>
      <c r="H895" s="239">
        <v>1.5</v>
      </c>
      <c r="I895" s="240"/>
      <c r="J895" s="235"/>
      <c r="K895" s="235"/>
      <c r="L895" s="241"/>
      <c r="M895" s="242"/>
      <c r="N895" s="243"/>
      <c r="O895" s="243"/>
      <c r="P895" s="243"/>
      <c r="Q895" s="243"/>
      <c r="R895" s="243"/>
      <c r="S895" s="243"/>
      <c r="T895" s="244"/>
      <c r="U895" s="13"/>
      <c r="V895" s="13"/>
      <c r="W895" s="13"/>
      <c r="X895" s="13"/>
      <c r="Y895" s="13"/>
      <c r="Z895" s="13"/>
      <c r="AA895" s="13"/>
      <c r="AB895" s="13"/>
      <c r="AC895" s="13"/>
      <c r="AD895" s="13"/>
      <c r="AE895" s="13"/>
      <c r="AT895" s="245" t="s">
        <v>319</v>
      </c>
      <c r="AU895" s="245" t="s">
        <v>85</v>
      </c>
      <c r="AV895" s="13" t="s">
        <v>85</v>
      </c>
      <c r="AW895" s="13" t="s">
        <v>37</v>
      </c>
      <c r="AX895" s="13" t="s">
        <v>76</v>
      </c>
      <c r="AY895" s="245" t="s">
        <v>308</v>
      </c>
    </row>
    <row r="896" s="13" customFormat="1">
      <c r="A896" s="13"/>
      <c r="B896" s="234"/>
      <c r="C896" s="235"/>
      <c r="D896" s="236" t="s">
        <v>319</v>
      </c>
      <c r="E896" s="237" t="s">
        <v>19</v>
      </c>
      <c r="F896" s="238" t="s">
        <v>5587</v>
      </c>
      <c r="G896" s="235"/>
      <c r="H896" s="239">
        <v>1.1000000000000001</v>
      </c>
      <c r="I896" s="240"/>
      <c r="J896" s="235"/>
      <c r="K896" s="235"/>
      <c r="L896" s="241"/>
      <c r="M896" s="242"/>
      <c r="N896" s="243"/>
      <c r="O896" s="243"/>
      <c r="P896" s="243"/>
      <c r="Q896" s="243"/>
      <c r="R896" s="243"/>
      <c r="S896" s="243"/>
      <c r="T896" s="244"/>
      <c r="U896" s="13"/>
      <c r="V896" s="13"/>
      <c r="W896" s="13"/>
      <c r="X896" s="13"/>
      <c r="Y896" s="13"/>
      <c r="Z896" s="13"/>
      <c r="AA896" s="13"/>
      <c r="AB896" s="13"/>
      <c r="AC896" s="13"/>
      <c r="AD896" s="13"/>
      <c r="AE896" s="13"/>
      <c r="AT896" s="245" t="s">
        <v>319</v>
      </c>
      <c r="AU896" s="245" t="s">
        <v>85</v>
      </c>
      <c r="AV896" s="13" t="s">
        <v>85</v>
      </c>
      <c r="AW896" s="13" t="s">
        <v>37</v>
      </c>
      <c r="AX896" s="13" t="s">
        <v>76</v>
      </c>
      <c r="AY896" s="245" t="s">
        <v>308</v>
      </c>
    </row>
    <row r="897" s="13" customFormat="1">
      <c r="A897" s="13"/>
      <c r="B897" s="234"/>
      <c r="C897" s="235"/>
      <c r="D897" s="236" t="s">
        <v>319</v>
      </c>
      <c r="E897" s="237" t="s">
        <v>19</v>
      </c>
      <c r="F897" s="238" t="s">
        <v>5588</v>
      </c>
      <c r="G897" s="235"/>
      <c r="H897" s="239">
        <v>1.44</v>
      </c>
      <c r="I897" s="240"/>
      <c r="J897" s="235"/>
      <c r="K897" s="235"/>
      <c r="L897" s="241"/>
      <c r="M897" s="242"/>
      <c r="N897" s="243"/>
      <c r="O897" s="243"/>
      <c r="P897" s="243"/>
      <c r="Q897" s="243"/>
      <c r="R897" s="243"/>
      <c r="S897" s="243"/>
      <c r="T897" s="244"/>
      <c r="U897" s="13"/>
      <c r="V897" s="13"/>
      <c r="W897" s="13"/>
      <c r="X897" s="13"/>
      <c r="Y897" s="13"/>
      <c r="Z897" s="13"/>
      <c r="AA897" s="13"/>
      <c r="AB897" s="13"/>
      <c r="AC897" s="13"/>
      <c r="AD897" s="13"/>
      <c r="AE897" s="13"/>
      <c r="AT897" s="245" t="s">
        <v>319</v>
      </c>
      <c r="AU897" s="245" t="s">
        <v>85</v>
      </c>
      <c r="AV897" s="13" t="s">
        <v>85</v>
      </c>
      <c r="AW897" s="13" t="s">
        <v>37</v>
      </c>
      <c r="AX897" s="13" t="s">
        <v>76</v>
      </c>
      <c r="AY897" s="245" t="s">
        <v>308</v>
      </c>
    </row>
    <row r="898" s="13" customFormat="1">
      <c r="A898" s="13"/>
      <c r="B898" s="234"/>
      <c r="C898" s="235"/>
      <c r="D898" s="236" t="s">
        <v>319</v>
      </c>
      <c r="E898" s="237" t="s">
        <v>19</v>
      </c>
      <c r="F898" s="238" t="s">
        <v>5589</v>
      </c>
      <c r="G898" s="235"/>
      <c r="H898" s="239">
        <v>1.02</v>
      </c>
      <c r="I898" s="240"/>
      <c r="J898" s="235"/>
      <c r="K898" s="235"/>
      <c r="L898" s="241"/>
      <c r="M898" s="242"/>
      <c r="N898" s="243"/>
      <c r="O898" s="243"/>
      <c r="P898" s="243"/>
      <c r="Q898" s="243"/>
      <c r="R898" s="243"/>
      <c r="S898" s="243"/>
      <c r="T898" s="244"/>
      <c r="U898" s="13"/>
      <c r="V898" s="13"/>
      <c r="W898" s="13"/>
      <c r="X898" s="13"/>
      <c r="Y898" s="13"/>
      <c r="Z898" s="13"/>
      <c r="AA898" s="13"/>
      <c r="AB898" s="13"/>
      <c r="AC898" s="13"/>
      <c r="AD898" s="13"/>
      <c r="AE898" s="13"/>
      <c r="AT898" s="245" t="s">
        <v>319</v>
      </c>
      <c r="AU898" s="245" t="s">
        <v>85</v>
      </c>
      <c r="AV898" s="13" t="s">
        <v>85</v>
      </c>
      <c r="AW898" s="13" t="s">
        <v>37</v>
      </c>
      <c r="AX898" s="13" t="s">
        <v>76</v>
      </c>
      <c r="AY898" s="245" t="s">
        <v>308</v>
      </c>
    </row>
    <row r="899" s="13" customFormat="1">
      <c r="A899" s="13"/>
      <c r="B899" s="234"/>
      <c r="C899" s="235"/>
      <c r="D899" s="236" t="s">
        <v>319</v>
      </c>
      <c r="E899" s="237" t="s">
        <v>19</v>
      </c>
      <c r="F899" s="238" t="s">
        <v>5590</v>
      </c>
      <c r="G899" s="235"/>
      <c r="H899" s="239">
        <v>1.1599999999999999</v>
      </c>
      <c r="I899" s="240"/>
      <c r="J899" s="235"/>
      <c r="K899" s="235"/>
      <c r="L899" s="241"/>
      <c r="M899" s="242"/>
      <c r="N899" s="243"/>
      <c r="O899" s="243"/>
      <c r="P899" s="243"/>
      <c r="Q899" s="243"/>
      <c r="R899" s="243"/>
      <c r="S899" s="243"/>
      <c r="T899" s="244"/>
      <c r="U899" s="13"/>
      <c r="V899" s="13"/>
      <c r="W899" s="13"/>
      <c r="X899" s="13"/>
      <c r="Y899" s="13"/>
      <c r="Z899" s="13"/>
      <c r="AA899" s="13"/>
      <c r="AB899" s="13"/>
      <c r="AC899" s="13"/>
      <c r="AD899" s="13"/>
      <c r="AE899" s="13"/>
      <c r="AT899" s="245" t="s">
        <v>319</v>
      </c>
      <c r="AU899" s="245" t="s">
        <v>85</v>
      </c>
      <c r="AV899" s="13" t="s">
        <v>85</v>
      </c>
      <c r="AW899" s="13" t="s">
        <v>37</v>
      </c>
      <c r="AX899" s="13" t="s">
        <v>76</v>
      </c>
      <c r="AY899" s="245" t="s">
        <v>308</v>
      </c>
    </row>
    <row r="900" s="13" customFormat="1">
      <c r="A900" s="13"/>
      <c r="B900" s="234"/>
      <c r="C900" s="235"/>
      <c r="D900" s="236" t="s">
        <v>319</v>
      </c>
      <c r="E900" s="237" t="s">
        <v>19</v>
      </c>
      <c r="F900" s="238" t="s">
        <v>5591</v>
      </c>
      <c r="G900" s="235"/>
      <c r="H900" s="239">
        <v>1</v>
      </c>
      <c r="I900" s="240"/>
      <c r="J900" s="235"/>
      <c r="K900" s="235"/>
      <c r="L900" s="241"/>
      <c r="M900" s="242"/>
      <c r="N900" s="243"/>
      <c r="O900" s="243"/>
      <c r="P900" s="243"/>
      <c r="Q900" s="243"/>
      <c r="R900" s="243"/>
      <c r="S900" s="243"/>
      <c r="T900" s="244"/>
      <c r="U900" s="13"/>
      <c r="V900" s="13"/>
      <c r="W900" s="13"/>
      <c r="X900" s="13"/>
      <c r="Y900" s="13"/>
      <c r="Z900" s="13"/>
      <c r="AA900" s="13"/>
      <c r="AB900" s="13"/>
      <c r="AC900" s="13"/>
      <c r="AD900" s="13"/>
      <c r="AE900" s="13"/>
      <c r="AT900" s="245" t="s">
        <v>319</v>
      </c>
      <c r="AU900" s="245" t="s">
        <v>85</v>
      </c>
      <c r="AV900" s="13" t="s">
        <v>85</v>
      </c>
      <c r="AW900" s="13" t="s">
        <v>37</v>
      </c>
      <c r="AX900" s="13" t="s">
        <v>76</v>
      </c>
      <c r="AY900" s="245" t="s">
        <v>308</v>
      </c>
    </row>
    <row r="901" s="13" customFormat="1">
      <c r="A901" s="13"/>
      <c r="B901" s="234"/>
      <c r="C901" s="235"/>
      <c r="D901" s="236" t="s">
        <v>319</v>
      </c>
      <c r="E901" s="237" t="s">
        <v>19</v>
      </c>
      <c r="F901" s="238" t="s">
        <v>5592</v>
      </c>
      <c r="G901" s="235"/>
      <c r="H901" s="239">
        <v>1.78</v>
      </c>
      <c r="I901" s="240"/>
      <c r="J901" s="235"/>
      <c r="K901" s="235"/>
      <c r="L901" s="241"/>
      <c r="M901" s="242"/>
      <c r="N901" s="243"/>
      <c r="O901" s="243"/>
      <c r="P901" s="243"/>
      <c r="Q901" s="243"/>
      <c r="R901" s="243"/>
      <c r="S901" s="243"/>
      <c r="T901" s="244"/>
      <c r="U901" s="13"/>
      <c r="V901" s="13"/>
      <c r="W901" s="13"/>
      <c r="X901" s="13"/>
      <c r="Y901" s="13"/>
      <c r="Z901" s="13"/>
      <c r="AA901" s="13"/>
      <c r="AB901" s="13"/>
      <c r="AC901" s="13"/>
      <c r="AD901" s="13"/>
      <c r="AE901" s="13"/>
      <c r="AT901" s="245" t="s">
        <v>319</v>
      </c>
      <c r="AU901" s="245" t="s">
        <v>85</v>
      </c>
      <c r="AV901" s="13" t="s">
        <v>85</v>
      </c>
      <c r="AW901" s="13" t="s">
        <v>37</v>
      </c>
      <c r="AX901" s="13" t="s">
        <v>76</v>
      </c>
      <c r="AY901" s="245" t="s">
        <v>308</v>
      </c>
    </row>
    <row r="902" s="13" customFormat="1">
      <c r="A902" s="13"/>
      <c r="B902" s="234"/>
      <c r="C902" s="235"/>
      <c r="D902" s="236" t="s">
        <v>319</v>
      </c>
      <c r="E902" s="237" t="s">
        <v>19</v>
      </c>
      <c r="F902" s="238" t="s">
        <v>5593</v>
      </c>
      <c r="G902" s="235"/>
      <c r="H902" s="239">
        <v>1.3859999999999999</v>
      </c>
      <c r="I902" s="240"/>
      <c r="J902" s="235"/>
      <c r="K902" s="235"/>
      <c r="L902" s="241"/>
      <c r="M902" s="242"/>
      <c r="N902" s="243"/>
      <c r="O902" s="243"/>
      <c r="P902" s="243"/>
      <c r="Q902" s="243"/>
      <c r="R902" s="243"/>
      <c r="S902" s="243"/>
      <c r="T902" s="244"/>
      <c r="U902" s="13"/>
      <c r="V902" s="13"/>
      <c r="W902" s="13"/>
      <c r="X902" s="13"/>
      <c r="Y902" s="13"/>
      <c r="Z902" s="13"/>
      <c r="AA902" s="13"/>
      <c r="AB902" s="13"/>
      <c r="AC902" s="13"/>
      <c r="AD902" s="13"/>
      <c r="AE902" s="13"/>
      <c r="AT902" s="245" t="s">
        <v>319</v>
      </c>
      <c r="AU902" s="245" t="s">
        <v>85</v>
      </c>
      <c r="AV902" s="13" t="s">
        <v>85</v>
      </c>
      <c r="AW902" s="13" t="s">
        <v>37</v>
      </c>
      <c r="AX902" s="13" t="s">
        <v>76</v>
      </c>
      <c r="AY902" s="245" t="s">
        <v>308</v>
      </c>
    </row>
    <row r="903" s="13" customFormat="1">
      <c r="A903" s="13"/>
      <c r="B903" s="234"/>
      <c r="C903" s="235"/>
      <c r="D903" s="236" t="s">
        <v>319</v>
      </c>
      <c r="E903" s="237" t="s">
        <v>19</v>
      </c>
      <c r="F903" s="238" t="s">
        <v>5594</v>
      </c>
      <c r="G903" s="235"/>
      <c r="H903" s="239">
        <v>1.046</v>
      </c>
      <c r="I903" s="240"/>
      <c r="J903" s="235"/>
      <c r="K903" s="235"/>
      <c r="L903" s="241"/>
      <c r="M903" s="242"/>
      <c r="N903" s="243"/>
      <c r="O903" s="243"/>
      <c r="P903" s="243"/>
      <c r="Q903" s="243"/>
      <c r="R903" s="243"/>
      <c r="S903" s="243"/>
      <c r="T903" s="244"/>
      <c r="U903" s="13"/>
      <c r="V903" s="13"/>
      <c r="W903" s="13"/>
      <c r="X903" s="13"/>
      <c r="Y903" s="13"/>
      <c r="Z903" s="13"/>
      <c r="AA903" s="13"/>
      <c r="AB903" s="13"/>
      <c r="AC903" s="13"/>
      <c r="AD903" s="13"/>
      <c r="AE903" s="13"/>
      <c r="AT903" s="245" t="s">
        <v>319</v>
      </c>
      <c r="AU903" s="245" t="s">
        <v>85</v>
      </c>
      <c r="AV903" s="13" t="s">
        <v>85</v>
      </c>
      <c r="AW903" s="13" t="s">
        <v>37</v>
      </c>
      <c r="AX903" s="13" t="s">
        <v>76</v>
      </c>
      <c r="AY903" s="245" t="s">
        <v>308</v>
      </c>
    </row>
    <row r="904" s="13" customFormat="1">
      <c r="A904" s="13"/>
      <c r="B904" s="234"/>
      <c r="C904" s="235"/>
      <c r="D904" s="236" t="s">
        <v>319</v>
      </c>
      <c r="E904" s="237" t="s">
        <v>19</v>
      </c>
      <c r="F904" s="238" t="s">
        <v>5595</v>
      </c>
      <c r="G904" s="235"/>
      <c r="H904" s="239">
        <v>1.712</v>
      </c>
      <c r="I904" s="240"/>
      <c r="J904" s="235"/>
      <c r="K904" s="235"/>
      <c r="L904" s="241"/>
      <c r="M904" s="242"/>
      <c r="N904" s="243"/>
      <c r="O904" s="243"/>
      <c r="P904" s="243"/>
      <c r="Q904" s="243"/>
      <c r="R904" s="243"/>
      <c r="S904" s="243"/>
      <c r="T904" s="244"/>
      <c r="U904" s="13"/>
      <c r="V904" s="13"/>
      <c r="W904" s="13"/>
      <c r="X904" s="13"/>
      <c r="Y904" s="13"/>
      <c r="Z904" s="13"/>
      <c r="AA904" s="13"/>
      <c r="AB904" s="13"/>
      <c r="AC904" s="13"/>
      <c r="AD904" s="13"/>
      <c r="AE904" s="13"/>
      <c r="AT904" s="245" t="s">
        <v>319</v>
      </c>
      <c r="AU904" s="245" t="s">
        <v>85</v>
      </c>
      <c r="AV904" s="13" t="s">
        <v>85</v>
      </c>
      <c r="AW904" s="13" t="s">
        <v>37</v>
      </c>
      <c r="AX904" s="13" t="s">
        <v>76</v>
      </c>
      <c r="AY904" s="245" t="s">
        <v>308</v>
      </c>
    </row>
    <row r="905" s="13" customFormat="1">
      <c r="A905" s="13"/>
      <c r="B905" s="234"/>
      <c r="C905" s="235"/>
      <c r="D905" s="236" t="s">
        <v>319</v>
      </c>
      <c r="E905" s="237" t="s">
        <v>19</v>
      </c>
      <c r="F905" s="238" t="s">
        <v>5596</v>
      </c>
      <c r="G905" s="235"/>
      <c r="H905" s="239">
        <v>1.1459999999999999</v>
      </c>
      <c r="I905" s="240"/>
      <c r="J905" s="235"/>
      <c r="K905" s="235"/>
      <c r="L905" s="241"/>
      <c r="M905" s="242"/>
      <c r="N905" s="243"/>
      <c r="O905" s="243"/>
      <c r="P905" s="243"/>
      <c r="Q905" s="243"/>
      <c r="R905" s="243"/>
      <c r="S905" s="243"/>
      <c r="T905" s="244"/>
      <c r="U905" s="13"/>
      <c r="V905" s="13"/>
      <c r="W905" s="13"/>
      <c r="X905" s="13"/>
      <c r="Y905" s="13"/>
      <c r="Z905" s="13"/>
      <c r="AA905" s="13"/>
      <c r="AB905" s="13"/>
      <c r="AC905" s="13"/>
      <c r="AD905" s="13"/>
      <c r="AE905" s="13"/>
      <c r="AT905" s="245" t="s">
        <v>319</v>
      </c>
      <c r="AU905" s="245" t="s">
        <v>85</v>
      </c>
      <c r="AV905" s="13" t="s">
        <v>85</v>
      </c>
      <c r="AW905" s="13" t="s">
        <v>37</v>
      </c>
      <c r="AX905" s="13" t="s">
        <v>76</v>
      </c>
      <c r="AY905" s="245" t="s">
        <v>308</v>
      </c>
    </row>
    <row r="906" s="13" customFormat="1">
      <c r="A906" s="13"/>
      <c r="B906" s="234"/>
      <c r="C906" s="235"/>
      <c r="D906" s="236" t="s">
        <v>319</v>
      </c>
      <c r="E906" s="237" t="s">
        <v>19</v>
      </c>
      <c r="F906" s="238" t="s">
        <v>5597</v>
      </c>
      <c r="G906" s="235"/>
      <c r="H906" s="239">
        <v>1.48</v>
      </c>
      <c r="I906" s="240"/>
      <c r="J906" s="235"/>
      <c r="K906" s="235"/>
      <c r="L906" s="241"/>
      <c r="M906" s="242"/>
      <c r="N906" s="243"/>
      <c r="O906" s="243"/>
      <c r="P906" s="243"/>
      <c r="Q906" s="243"/>
      <c r="R906" s="243"/>
      <c r="S906" s="243"/>
      <c r="T906" s="244"/>
      <c r="U906" s="13"/>
      <c r="V906" s="13"/>
      <c r="W906" s="13"/>
      <c r="X906" s="13"/>
      <c r="Y906" s="13"/>
      <c r="Z906" s="13"/>
      <c r="AA906" s="13"/>
      <c r="AB906" s="13"/>
      <c r="AC906" s="13"/>
      <c r="AD906" s="13"/>
      <c r="AE906" s="13"/>
      <c r="AT906" s="245" t="s">
        <v>319</v>
      </c>
      <c r="AU906" s="245" t="s">
        <v>85</v>
      </c>
      <c r="AV906" s="13" t="s">
        <v>85</v>
      </c>
      <c r="AW906" s="13" t="s">
        <v>37</v>
      </c>
      <c r="AX906" s="13" t="s">
        <v>76</v>
      </c>
      <c r="AY906" s="245" t="s">
        <v>308</v>
      </c>
    </row>
    <row r="907" s="13" customFormat="1">
      <c r="A907" s="13"/>
      <c r="B907" s="234"/>
      <c r="C907" s="235"/>
      <c r="D907" s="236" t="s">
        <v>319</v>
      </c>
      <c r="E907" s="237" t="s">
        <v>19</v>
      </c>
      <c r="F907" s="238" t="s">
        <v>5598</v>
      </c>
      <c r="G907" s="235"/>
      <c r="H907" s="239">
        <v>1.74</v>
      </c>
      <c r="I907" s="240"/>
      <c r="J907" s="235"/>
      <c r="K907" s="235"/>
      <c r="L907" s="241"/>
      <c r="M907" s="242"/>
      <c r="N907" s="243"/>
      <c r="O907" s="243"/>
      <c r="P907" s="243"/>
      <c r="Q907" s="243"/>
      <c r="R907" s="243"/>
      <c r="S907" s="243"/>
      <c r="T907" s="244"/>
      <c r="U907" s="13"/>
      <c r="V907" s="13"/>
      <c r="W907" s="13"/>
      <c r="X907" s="13"/>
      <c r="Y907" s="13"/>
      <c r="Z907" s="13"/>
      <c r="AA907" s="13"/>
      <c r="AB907" s="13"/>
      <c r="AC907" s="13"/>
      <c r="AD907" s="13"/>
      <c r="AE907" s="13"/>
      <c r="AT907" s="245" t="s">
        <v>319</v>
      </c>
      <c r="AU907" s="245" t="s">
        <v>85</v>
      </c>
      <c r="AV907" s="13" t="s">
        <v>85</v>
      </c>
      <c r="AW907" s="13" t="s">
        <v>37</v>
      </c>
      <c r="AX907" s="13" t="s">
        <v>76</v>
      </c>
      <c r="AY907" s="245" t="s">
        <v>308</v>
      </c>
    </row>
    <row r="908" s="13" customFormat="1">
      <c r="A908" s="13"/>
      <c r="B908" s="234"/>
      <c r="C908" s="235"/>
      <c r="D908" s="236" t="s">
        <v>319</v>
      </c>
      <c r="E908" s="237" t="s">
        <v>19</v>
      </c>
      <c r="F908" s="238" t="s">
        <v>5599</v>
      </c>
      <c r="G908" s="235"/>
      <c r="H908" s="239">
        <v>2.1720000000000002</v>
      </c>
      <c r="I908" s="240"/>
      <c r="J908" s="235"/>
      <c r="K908" s="235"/>
      <c r="L908" s="241"/>
      <c r="M908" s="242"/>
      <c r="N908" s="243"/>
      <c r="O908" s="243"/>
      <c r="P908" s="243"/>
      <c r="Q908" s="243"/>
      <c r="R908" s="243"/>
      <c r="S908" s="243"/>
      <c r="T908" s="244"/>
      <c r="U908" s="13"/>
      <c r="V908" s="13"/>
      <c r="W908" s="13"/>
      <c r="X908" s="13"/>
      <c r="Y908" s="13"/>
      <c r="Z908" s="13"/>
      <c r="AA908" s="13"/>
      <c r="AB908" s="13"/>
      <c r="AC908" s="13"/>
      <c r="AD908" s="13"/>
      <c r="AE908" s="13"/>
      <c r="AT908" s="245" t="s">
        <v>319</v>
      </c>
      <c r="AU908" s="245" t="s">
        <v>85</v>
      </c>
      <c r="AV908" s="13" t="s">
        <v>85</v>
      </c>
      <c r="AW908" s="13" t="s">
        <v>37</v>
      </c>
      <c r="AX908" s="13" t="s">
        <v>76</v>
      </c>
      <c r="AY908" s="245" t="s">
        <v>308</v>
      </c>
    </row>
    <row r="909" s="13" customFormat="1">
      <c r="A909" s="13"/>
      <c r="B909" s="234"/>
      <c r="C909" s="235"/>
      <c r="D909" s="236" t="s">
        <v>319</v>
      </c>
      <c r="E909" s="237" t="s">
        <v>19</v>
      </c>
      <c r="F909" s="238" t="s">
        <v>5600</v>
      </c>
      <c r="G909" s="235"/>
      <c r="H909" s="239">
        <v>0.97199999999999998</v>
      </c>
      <c r="I909" s="240"/>
      <c r="J909" s="235"/>
      <c r="K909" s="235"/>
      <c r="L909" s="241"/>
      <c r="M909" s="242"/>
      <c r="N909" s="243"/>
      <c r="O909" s="243"/>
      <c r="P909" s="243"/>
      <c r="Q909" s="243"/>
      <c r="R909" s="243"/>
      <c r="S909" s="243"/>
      <c r="T909" s="244"/>
      <c r="U909" s="13"/>
      <c r="V909" s="13"/>
      <c r="W909" s="13"/>
      <c r="X909" s="13"/>
      <c r="Y909" s="13"/>
      <c r="Z909" s="13"/>
      <c r="AA909" s="13"/>
      <c r="AB909" s="13"/>
      <c r="AC909" s="13"/>
      <c r="AD909" s="13"/>
      <c r="AE909" s="13"/>
      <c r="AT909" s="245" t="s">
        <v>319</v>
      </c>
      <c r="AU909" s="245" t="s">
        <v>85</v>
      </c>
      <c r="AV909" s="13" t="s">
        <v>85</v>
      </c>
      <c r="AW909" s="13" t="s">
        <v>37</v>
      </c>
      <c r="AX909" s="13" t="s">
        <v>76</v>
      </c>
      <c r="AY909" s="245" t="s">
        <v>308</v>
      </c>
    </row>
    <row r="910" s="13" customFormat="1">
      <c r="A910" s="13"/>
      <c r="B910" s="234"/>
      <c r="C910" s="235"/>
      <c r="D910" s="236" t="s">
        <v>319</v>
      </c>
      <c r="E910" s="237" t="s">
        <v>19</v>
      </c>
      <c r="F910" s="238" t="s">
        <v>5601</v>
      </c>
      <c r="G910" s="235"/>
      <c r="H910" s="239">
        <v>2.4380000000000002</v>
      </c>
      <c r="I910" s="240"/>
      <c r="J910" s="235"/>
      <c r="K910" s="235"/>
      <c r="L910" s="241"/>
      <c r="M910" s="242"/>
      <c r="N910" s="243"/>
      <c r="O910" s="243"/>
      <c r="P910" s="243"/>
      <c r="Q910" s="243"/>
      <c r="R910" s="243"/>
      <c r="S910" s="243"/>
      <c r="T910" s="244"/>
      <c r="U910" s="13"/>
      <c r="V910" s="13"/>
      <c r="W910" s="13"/>
      <c r="X910" s="13"/>
      <c r="Y910" s="13"/>
      <c r="Z910" s="13"/>
      <c r="AA910" s="13"/>
      <c r="AB910" s="13"/>
      <c r="AC910" s="13"/>
      <c r="AD910" s="13"/>
      <c r="AE910" s="13"/>
      <c r="AT910" s="245" t="s">
        <v>319</v>
      </c>
      <c r="AU910" s="245" t="s">
        <v>85</v>
      </c>
      <c r="AV910" s="13" t="s">
        <v>85</v>
      </c>
      <c r="AW910" s="13" t="s">
        <v>37</v>
      </c>
      <c r="AX910" s="13" t="s">
        <v>76</v>
      </c>
      <c r="AY910" s="245" t="s">
        <v>308</v>
      </c>
    </row>
    <row r="911" s="13" customFormat="1">
      <c r="A911" s="13"/>
      <c r="B911" s="234"/>
      <c r="C911" s="235"/>
      <c r="D911" s="236" t="s">
        <v>319</v>
      </c>
      <c r="E911" s="237" t="s">
        <v>19</v>
      </c>
      <c r="F911" s="238" t="s">
        <v>5602</v>
      </c>
      <c r="G911" s="235"/>
      <c r="H911" s="239">
        <v>1.036</v>
      </c>
      <c r="I911" s="240"/>
      <c r="J911" s="235"/>
      <c r="K911" s="235"/>
      <c r="L911" s="241"/>
      <c r="M911" s="242"/>
      <c r="N911" s="243"/>
      <c r="O911" s="243"/>
      <c r="P911" s="243"/>
      <c r="Q911" s="243"/>
      <c r="R911" s="243"/>
      <c r="S911" s="243"/>
      <c r="T911" s="244"/>
      <c r="U911" s="13"/>
      <c r="V911" s="13"/>
      <c r="W911" s="13"/>
      <c r="X911" s="13"/>
      <c r="Y911" s="13"/>
      <c r="Z911" s="13"/>
      <c r="AA911" s="13"/>
      <c r="AB911" s="13"/>
      <c r="AC911" s="13"/>
      <c r="AD911" s="13"/>
      <c r="AE911" s="13"/>
      <c r="AT911" s="245" t="s">
        <v>319</v>
      </c>
      <c r="AU911" s="245" t="s">
        <v>85</v>
      </c>
      <c r="AV911" s="13" t="s">
        <v>85</v>
      </c>
      <c r="AW911" s="13" t="s">
        <v>37</v>
      </c>
      <c r="AX911" s="13" t="s">
        <v>76</v>
      </c>
      <c r="AY911" s="245" t="s">
        <v>308</v>
      </c>
    </row>
    <row r="912" s="13" customFormat="1">
      <c r="A912" s="13"/>
      <c r="B912" s="234"/>
      <c r="C912" s="235"/>
      <c r="D912" s="236" t="s">
        <v>319</v>
      </c>
      <c r="E912" s="237" t="s">
        <v>19</v>
      </c>
      <c r="F912" s="238" t="s">
        <v>5603</v>
      </c>
      <c r="G912" s="235"/>
      <c r="H912" s="239">
        <v>1.016</v>
      </c>
      <c r="I912" s="240"/>
      <c r="J912" s="235"/>
      <c r="K912" s="235"/>
      <c r="L912" s="241"/>
      <c r="M912" s="242"/>
      <c r="N912" s="243"/>
      <c r="O912" s="243"/>
      <c r="P912" s="243"/>
      <c r="Q912" s="243"/>
      <c r="R912" s="243"/>
      <c r="S912" s="243"/>
      <c r="T912" s="244"/>
      <c r="U912" s="13"/>
      <c r="V912" s="13"/>
      <c r="W912" s="13"/>
      <c r="X912" s="13"/>
      <c r="Y912" s="13"/>
      <c r="Z912" s="13"/>
      <c r="AA912" s="13"/>
      <c r="AB912" s="13"/>
      <c r="AC912" s="13"/>
      <c r="AD912" s="13"/>
      <c r="AE912" s="13"/>
      <c r="AT912" s="245" t="s">
        <v>319</v>
      </c>
      <c r="AU912" s="245" t="s">
        <v>85</v>
      </c>
      <c r="AV912" s="13" t="s">
        <v>85</v>
      </c>
      <c r="AW912" s="13" t="s">
        <v>37</v>
      </c>
      <c r="AX912" s="13" t="s">
        <v>76</v>
      </c>
      <c r="AY912" s="245" t="s">
        <v>308</v>
      </c>
    </row>
    <row r="913" s="13" customFormat="1">
      <c r="A913" s="13"/>
      <c r="B913" s="234"/>
      <c r="C913" s="235"/>
      <c r="D913" s="236" t="s">
        <v>319</v>
      </c>
      <c r="E913" s="237" t="s">
        <v>19</v>
      </c>
      <c r="F913" s="238" t="s">
        <v>5604</v>
      </c>
      <c r="G913" s="235"/>
      <c r="H913" s="239">
        <v>1.036</v>
      </c>
      <c r="I913" s="240"/>
      <c r="J913" s="235"/>
      <c r="K913" s="235"/>
      <c r="L913" s="241"/>
      <c r="M913" s="242"/>
      <c r="N913" s="243"/>
      <c r="O913" s="243"/>
      <c r="P913" s="243"/>
      <c r="Q913" s="243"/>
      <c r="R913" s="243"/>
      <c r="S913" s="243"/>
      <c r="T913" s="244"/>
      <c r="U913" s="13"/>
      <c r="V913" s="13"/>
      <c r="W913" s="13"/>
      <c r="X913" s="13"/>
      <c r="Y913" s="13"/>
      <c r="Z913" s="13"/>
      <c r="AA913" s="13"/>
      <c r="AB913" s="13"/>
      <c r="AC913" s="13"/>
      <c r="AD913" s="13"/>
      <c r="AE913" s="13"/>
      <c r="AT913" s="245" t="s">
        <v>319</v>
      </c>
      <c r="AU913" s="245" t="s">
        <v>85</v>
      </c>
      <c r="AV913" s="13" t="s">
        <v>85</v>
      </c>
      <c r="AW913" s="13" t="s">
        <v>37</v>
      </c>
      <c r="AX913" s="13" t="s">
        <v>76</v>
      </c>
      <c r="AY913" s="245" t="s">
        <v>308</v>
      </c>
    </row>
    <row r="914" s="13" customFormat="1">
      <c r="A914" s="13"/>
      <c r="B914" s="234"/>
      <c r="C914" s="235"/>
      <c r="D914" s="236" t="s">
        <v>319</v>
      </c>
      <c r="E914" s="237" t="s">
        <v>19</v>
      </c>
      <c r="F914" s="238" t="s">
        <v>5605</v>
      </c>
      <c r="G914" s="235"/>
      <c r="H914" s="239">
        <v>1.6200000000000001</v>
      </c>
      <c r="I914" s="240"/>
      <c r="J914" s="235"/>
      <c r="K914" s="235"/>
      <c r="L914" s="241"/>
      <c r="M914" s="242"/>
      <c r="N914" s="243"/>
      <c r="O914" s="243"/>
      <c r="P914" s="243"/>
      <c r="Q914" s="243"/>
      <c r="R914" s="243"/>
      <c r="S914" s="243"/>
      <c r="T914" s="244"/>
      <c r="U914" s="13"/>
      <c r="V914" s="13"/>
      <c r="W914" s="13"/>
      <c r="X914" s="13"/>
      <c r="Y914" s="13"/>
      <c r="Z914" s="13"/>
      <c r="AA914" s="13"/>
      <c r="AB914" s="13"/>
      <c r="AC914" s="13"/>
      <c r="AD914" s="13"/>
      <c r="AE914" s="13"/>
      <c r="AT914" s="245" t="s">
        <v>319</v>
      </c>
      <c r="AU914" s="245" t="s">
        <v>85</v>
      </c>
      <c r="AV914" s="13" t="s">
        <v>85</v>
      </c>
      <c r="AW914" s="13" t="s">
        <v>37</v>
      </c>
      <c r="AX914" s="13" t="s">
        <v>76</v>
      </c>
      <c r="AY914" s="245" t="s">
        <v>308</v>
      </c>
    </row>
    <row r="915" s="13" customFormat="1">
      <c r="A915" s="13"/>
      <c r="B915" s="234"/>
      <c r="C915" s="235"/>
      <c r="D915" s="236" t="s">
        <v>319</v>
      </c>
      <c r="E915" s="237" t="s">
        <v>19</v>
      </c>
      <c r="F915" s="238" t="s">
        <v>5606</v>
      </c>
      <c r="G915" s="235"/>
      <c r="H915" s="239">
        <v>1.6220000000000001</v>
      </c>
      <c r="I915" s="240"/>
      <c r="J915" s="235"/>
      <c r="K915" s="235"/>
      <c r="L915" s="241"/>
      <c r="M915" s="242"/>
      <c r="N915" s="243"/>
      <c r="O915" s="243"/>
      <c r="P915" s="243"/>
      <c r="Q915" s="243"/>
      <c r="R915" s="243"/>
      <c r="S915" s="243"/>
      <c r="T915" s="244"/>
      <c r="U915" s="13"/>
      <c r="V915" s="13"/>
      <c r="W915" s="13"/>
      <c r="X915" s="13"/>
      <c r="Y915" s="13"/>
      <c r="Z915" s="13"/>
      <c r="AA915" s="13"/>
      <c r="AB915" s="13"/>
      <c r="AC915" s="13"/>
      <c r="AD915" s="13"/>
      <c r="AE915" s="13"/>
      <c r="AT915" s="245" t="s">
        <v>319</v>
      </c>
      <c r="AU915" s="245" t="s">
        <v>85</v>
      </c>
      <c r="AV915" s="13" t="s">
        <v>85</v>
      </c>
      <c r="AW915" s="13" t="s">
        <v>37</v>
      </c>
      <c r="AX915" s="13" t="s">
        <v>76</v>
      </c>
      <c r="AY915" s="245" t="s">
        <v>308</v>
      </c>
    </row>
    <row r="916" s="15" customFormat="1">
      <c r="A916" s="15"/>
      <c r="B916" s="259"/>
      <c r="C916" s="260"/>
      <c r="D916" s="236" t="s">
        <v>319</v>
      </c>
      <c r="E916" s="261" t="s">
        <v>19</v>
      </c>
      <c r="F916" s="262" t="s">
        <v>448</v>
      </c>
      <c r="G916" s="260"/>
      <c r="H916" s="263">
        <v>97.372</v>
      </c>
      <c r="I916" s="264"/>
      <c r="J916" s="260"/>
      <c r="K916" s="260"/>
      <c r="L916" s="265"/>
      <c r="M916" s="266"/>
      <c r="N916" s="267"/>
      <c r="O916" s="267"/>
      <c r="P916" s="267"/>
      <c r="Q916" s="267"/>
      <c r="R916" s="267"/>
      <c r="S916" s="267"/>
      <c r="T916" s="268"/>
      <c r="U916" s="15"/>
      <c r="V916" s="15"/>
      <c r="W916" s="15"/>
      <c r="X916" s="15"/>
      <c r="Y916" s="15"/>
      <c r="Z916" s="15"/>
      <c r="AA916" s="15"/>
      <c r="AB916" s="15"/>
      <c r="AC916" s="15"/>
      <c r="AD916" s="15"/>
      <c r="AE916" s="15"/>
      <c r="AT916" s="269" t="s">
        <v>319</v>
      </c>
      <c r="AU916" s="269" t="s">
        <v>85</v>
      </c>
      <c r="AV916" s="15" t="s">
        <v>315</v>
      </c>
      <c r="AW916" s="15" t="s">
        <v>37</v>
      </c>
      <c r="AX916" s="15" t="s">
        <v>83</v>
      </c>
      <c r="AY916" s="269" t="s">
        <v>308</v>
      </c>
    </row>
    <row r="917" s="2" customFormat="1" ht="16.5" customHeight="1">
      <c r="A917" s="41"/>
      <c r="B917" s="42"/>
      <c r="C917" s="216" t="s">
        <v>3759</v>
      </c>
      <c r="D917" s="216" t="s">
        <v>310</v>
      </c>
      <c r="E917" s="217" t="s">
        <v>5607</v>
      </c>
      <c r="F917" s="218" t="s">
        <v>5608</v>
      </c>
      <c r="G917" s="219" t="s">
        <v>474</v>
      </c>
      <c r="H917" s="220">
        <v>147.11000000000001</v>
      </c>
      <c r="I917" s="221"/>
      <c r="J917" s="222">
        <f>ROUND(I917*H917,2)</f>
        <v>0</v>
      </c>
      <c r="K917" s="218" t="s">
        <v>314</v>
      </c>
      <c r="L917" s="47"/>
      <c r="M917" s="223" t="s">
        <v>19</v>
      </c>
      <c r="N917" s="224" t="s">
        <v>47</v>
      </c>
      <c r="O917" s="87"/>
      <c r="P917" s="225">
        <f>O917*H917</f>
        <v>0</v>
      </c>
      <c r="Q917" s="225">
        <v>0</v>
      </c>
      <c r="R917" s="225">
        <f>Q917*H917</f>
        <v>0</v>
      </c>
      <c r="S917" s="225">
        <v>0</v>
      </c>
      <c r="T917" s="226">
        <f>S917*H917</f>
        <v>0</v>
      </c>
      <c r="U917" s="41"/>
      <c r="V917" s="41"/>
      <c r="W917" s="41"/>
      <c r="X917" s="41"/>
      <c r="Y917" s="41"/>
      <c r="Z917" s="41"/>
      <c r="AA917" s="41"/>
      <c r="AB917" s="41"/>
      <c r="AC917" s="41"/>
      <c r="AD917" s="41"/>
      <c r="AE917" s="41"/>
      <c r="AR917" s="227" t="s">
        <v>391</v>
      </c>
      <c r="AT917" s="227" t="s">
        <v>310</v>
      </c>
      <c r="AU917" s="227" t="s">
        <v>85</v>
      </c>
      <c r="AY917" s="20" t="s">
        <v>308</v>
      </c>
      <c r="BE917" s="228">
        <f>IF(N917="základní",J917,0)</f>
        <v>0</v>
      </c>
      <c r="BF917" s="228">
        <f>IF(N917="snížená",J917,0)</f>
        <v>0</v>
      </c>
      <c r="BG917" s="228">
        <f>IF(N917="zákl. přenesená",J917,0)</f>
        <v>0</v>
      </c>
      <c r="BH917" s="228">
        <f>IF(N917="sníž. přenesená",J917,0)</f>
        <v>0</v>
      </c>
      <c r="BI917" s="228">
        <f>IF(N917="nulová",J917,0)</f>
        <v>0</v>
      </c>
      <c r="BJ917" s="20" t="s">
        <v>83</v>
      </c>
      <c r="BK917" s="228">
        <f>ROUND(I917*H917,2)</f>
        <v>0</v>
      </c>
      <c r="BL917" s="20" t="s">
        <v>391</v>
      </c>
      <c r="BM917" s="227" t="s">
        <v>5609</v>
      </c>
    </row>
    <row r="918" s="2" customFormat="1">
      <c r="A918" s="41"/>
      <c r="B918" s="42"/>
      <c r="C918" s="43"/>
      <c r="D918" s="229" t="s">
        <v>317</v>
      </c>
      <c r="E918" s="43"/>
      <c r="F918" s="230" t="s">
        <v>5610</v>
      </c>
      <c r="G918" s="43"/>
      <c r="H918" s="43"/>
      <c r="I918" s="231"/>
      <c r="J918" s="43"/>
      <c r="K918" s="43"/>
      <c r="L918" s="47"/>
      <c r="M918" s="232"/>
      <c r="N918" s="233"/>
      <c r="O918" s="87"/>
      <c r="P918" s="87"/>
      <c r="Q918" s="87"/>
      <c r="R918" s="87"/>
      <c r="S918" s="87"/>
      <c r="T918" s="88"/>
      <c r="U918" s="41"/>
      <c r="V918" s="41"/>
      <c r="W918" s="41"/>
      <c r="X918" s="41"/>
      <c r="Y918" s="41"/>
      <c r="Z918" s="41"/>
      <c r="AA918" s="41"/>
      <c r="AB918" s="41"/>
      <c r="AC918" s="41"/>
      <c r="AD918" s="41"/>
      <c r="AE918" s="41"/>
      <c r="AT918" s="20" t="s">
        <v>317</v>
      </c>
      <c r="AU918" s="20" t="s">
        <v>85</v>
      </c>
    </row>
    <row r="919" s="14" customFormat="1">
      <c r="A919" s="14"/>
      <c r="B919" s="249"/>
      <c r="C919" s="250"/>
      <c r="D919" s="236" t="s">
        <v>319</v>
      </c>
      <c r="E919" s="251" t="s">
        <v>19</v>
      </c>
      <c r="F919" s="252" t="s">
        <v>5162</v>
      </c>
      <c r="G919" s="250"/>
      <c r="H919" s="251" t="s">
        <v>19</v>
      </c>
      <c r="I919" s="253"/>
      <c r="J919" s="250"/>
      <c r="K919" s="250"/>
      <c r="L919" s="254"/>
      <c r="M919" s="255"/>
      <c r="N919" s="256"/>
      <c r="O919" s="256"/>
      <c r="P919" s="256"/>
      <c r="Q919" s="256"/>
      <c r="R919" s="256"/>
      <c r="S919" s="256"/>
      <c r="T919" s="257"/>
      <c r="U919" s="14"/>
      <c r="V919" s="14"/>
      <c r="W919" s="14"/>
      <c r="X919" s="14"/>
      <c r="Y919" s="14"/>
      <c r="Z919" s="14"/>
      <c r="AA919" s="14"/>
      <c r="AB919" s="14"/>
      <c r="AC919" s="14"/>
      <c r="AD919" s="14"/>
      <c r="AE919" s="14"/>
      <c r="AT919" s="258" t="s">
        <v>319</v>
      </c>
      <c r="AU919" s="258" t="s">
        <v>85</v>
      </c>
      <c r="AV919" s="14" t="s">
        <v>83</v>
      </c>
      <c r="AW919" s="14" t="s">
        <v>37</v>
      </c>
      <c r="AX919" s="14" t="s">
        <v>76</v>
      </c>
      <c r="AY919" s="258" t="s">
        <v>308</v>
      </c>
    </row>
    <row r="920" s="13" customFormat="1">
      <c r="A920" s="13"/>
      <c r="B920" s="234"/>
      <c r="C920" s="235"/>
      <c r="D920" s="236" t="s">
        <v>319</v>
      </c>
      <c r="E920" s="237" t="s">
        <v>19</v>
      </c>
      <c r="F920" s="238" t="s">
        <v>5611</v>
      </c>
      <c r="G920" s="235"/>
      <c r="H920" s="239">
        <v>7.5</v>
      </c>
      <c r="I920" s="240"/>
      <c r="J920" s="235"/>
      <c r="K920" s="235"/>
      <c r="L920" s="241"/>
      <c r="M920" s="242"/>
      <c r="N920" s="243"/>
      <c r="O920" s="243"/>
      <c r="P920" s="243"/>
      <c r="Q920" s="243"/>
      <c r="R920" s="243"/>
      <c r="S920" s="243"/>
      <c r="T920" s="244"/>
      <c r="U920" s="13"/>
      <c r="V920" s="13"/>
      <c r="W920" s="13"/>
      <c r="X920" s="13"/>
      <c r="Y920" s="13"/>
      <c r="Z920" s="13"/>
      <c r="AA920" s="13"/>
      <c r="AB920" s="13"/>
      <c r="AC920" s="13"/>
      <c r="AD920" s="13"/>
      <c r="AE920" s="13"/>
      <c r="AT920" s="245" t="s">
        <v>319</v>
      </c>
      <c r="AU920" s="245" t="s">
        <v>85</v>
      </c>
      <c r="AV920" s="13" t="s">
        <v>85</v>
      </c>
      <c r="AW920" s="13" t="s">
        <v>37</v>
      </c>
      <c r="AX920" s="13" t="s">
        <v>76</v>
      </c>
      <c r="AY920" s="245" t="s">
        <v>308</v>
      </c>
    </row>
    <row r="921" s="13" customFormat="1">
      <c r="A921" s="13"/>
      <c r="B921" s="234"/>
      <c r="C921" s="235"/>
      <c r="D921" s="236" t="s">
        <v>319</v>
      </c>
      <c r="E921" s="237" t="s">
        <v>19</v>
      </c>
      <c r="F921" s="238" t="s">
        <v>5612</v>
      </c>
      <c r="G921" s="235"/>
      <c r="H921" s="239">
        <v>5.5</v>
      </c>
      <c r="I921" s="240"/>
      <c r="J921" s="235"/>
      <c r="K921" s="235"/>
      <c r="L921" s="241"/>
      <c r="M921" s="242"/>
      <c r="N921" s="243"/>
      <c r="O921" s="243"/>
      <c r="P921" s="243"/>
      <c r="Q921" s="243"/>
      <c r="R921" s="243"/>
      <c r="S921" s="243"/>
      <c r="T921" s="244"/>
      <c r="U921" s="13"/>
      <c r="V921" s="13"/>
      <c r="W921" s="13"/>
      <c r="X921" s="13"/>
      <c r="Y921" s="13"/>
      <c r="Z921" s="13"/>
      <c r="AA921" s="13"/>
      <c r="AB921" s="13"/>
      <c r="AC921" s="13"/>
      <c r="AD921" s="13"/>
      <c r="AE921" s="13"/>
      <c r="AT921" s="245" t="s">
        <v>319</v>
      </c>
      <c r="AU921" s="245" t="s">
        <v>85</v>
      </c>
      <c r="AV921" s="13" t="s">
        <v>85</v>
      </c>
      <c r="AW921" s="13" t="s">
        <v>37</v>
      </c>
      <c r="AX921" s="13" t="s">
        <v>76</v>
      </c>
      <c r="AY921" s="245" t="s">
        <v>308</v>
      </c>
    </row>
    <row r="922" s="13" customFormat="1">
      <c r="A922" s="13"/>
      <c r="B922" s="234"/>
      <c r="C922" s="235"/>
      <c r="D922" s="236" t="s">
        <v>319</v>
      </c>
      <c r="E922" s="237" t="s">
        <v>19</v>
      </c>
      <c r="F922" s="238" t="s">
        <v>5613</v>
      </c>
      <c r="G922" s="235"/>
      <c r="H922" s="239">
        <v>7.2000000000000002</v>
      </c>
      <c r="I922" s="240"/>
      <c r="J922" s="235"/>
      <c r="K922" s="235"/>
      <c r="L922" s="241"/>
      <c r="M922" s="242"/>
      <c r="N922" s="243"/>
      <c r="O922" s="243"/>
      <c r="P922" s="243"/>
      <c r="Q922" s="243"/>
      <c r="R922" s="243"/>
      <c r="S922" s="243"/>
      <c r="T922" s="244"/>
      <c r="U922" s="13"/>
      <c r="V922" s="13"/>
      <c r="W922" s="13"/>
      <c r="X922" s="13"/>
      <c r="Y922" s="13"/>
      <c r="Z922" s="13"/>
      <c r="AA922" s="13"/>
      <c r="AB922" s="13"/>
      <c r="AC922" s="13"/>
      <c r="AD922" s="13"/>
      <c r="AE922" s="13"/>
      <c r="AT922" s="245" t="s">
        <v>319</v>
      </c>
      <c r="AU922" s="245" t="s">
        <v>85</v>
      </c>
      <c r="AV922" s="13" t="s">
        <v>85</v>
      </c>
      <c r="AW922" s="13" t="s">
        <v>37</v>
      </c>
      <c r="AX922" s="13" t="s">
        <v>76</v>
      </c>
      <c r="AY922" s="245" t="s">
        <v>308</v>
      </c>
    </row>
    <row r="923" s="13" customFormat="1">
      <c r="A923" s="13"/>
      <c r="B923" s="234"/>
      <c r="C923" s="235"/>
      <c r="D923" s="236" t="s">
        <v>319</v>
      </c>
      <c r="E923" s="237" t="s">
        <v>19</v>
      </c>
      <c r="F923" s="238" t="s">
        <v>5614</v>
      </c>
      <c r="G923" s="235"/>
      <c r="H923" s="239">
        <v>5.0999999999999996</v>
      </c>
      <c r="I923" s="240"/>
      <c r="J923" s="235"/>
      <c r="K923" s="235"/>
      <c r="L923" s="241"/>
      <c r="M923" s="242"/>
      <c r="N923" s="243"/>
      <c r="O923" s="243"/>
      <c r="P923" s="243"/>
      <c r="Q923" s="243"/>
      <c r="R923" s="243"/>
      <c r="S923" s="243"/>
      <c r="T923" s="244"/>
      <c r="U923" s="13"/>
      <c r="V923" s="13"/>
      <c r="W923" s="13"/>
      <c r="X923" s="13"/>
      <c r="Y923" s="13"/>
      <c r="Z923" s="13"/>
      <c r="AA923" s="13"/>
      <c r="AB923" s="13"/>
      <c r="AC923" s="13"/>
      <c r="AD923" s="13"/>
      <c r="AE923" s="13"/>
      <c r="AT923" s="245" t="s">
        <v>319</v>
      </c>
      <c r="AU923" s="245" t="s">
        <v>85</v>
      </c>
      <c r="AV923" s="13" t="s">
        <v>85</v>
      </c>
      <c r="AW923" s="13" t="s">
        <v>37</v>
      </c>
      <c r="AX923" s="13" t="s">
        <v>76</v>
      </c>
      <c r="AY923" s="245" t="s">
        <v>308</v>
      </c>
    </row>
    <row r="924" s="13" customFormat="1">
      <c r="A924" s="13"/>
      <c r="B924" s="234"/>
      <c r="C924" s="235"/>
      <c r="D924" s="236" t="s">
        <v>319</v>
      </c>
      <c r="E924" s="237" t="s">
        <v>19</v>
      </c>
      <c r="F924" s="238" t="s">
        <v>5615</v>
      </c>
      <c r="G924" s="235"/>
      <c r="H924" s="239">
        <v>5.7999999999999998</v>
      </c>
      <c r="I924" s="240"/>
      <c r="J924" s="235"/>
      <c r="K924" s="235"/>
      <c r="L924" s="241"/>
      <c r="M924" s="242"/>
      <c r="N924" s="243"/>
      <c r="O924" s="243"/>
      <c r="P924" s="243"/>
      <c r="Q924" s="243"/>
      <c r="R924" s="243"/>
      <c r="S924" s="243"/>
      <c r="T924" s="244"/>
      <c r="U924" s="13"/>
      <c r="V924" s="13"/>
      <c r="W924" s="13"/>
      <c r="X924" s="13"/>
      <c r="Y924" s="13"/>
      <c r="Z924" s="13"/>
      <c r="AA924" s="13"/>
      <c r="AB924" s="13"/>
      <c r="AC924" s="13"/>
      <c r="AD924" s="13"/>
      <c r="AE924" s="13"/>
      <c r="AT924" s="245" t="s">
        <v>319</v>
      </c>
      <c r="AU924" s="245" t="s">
        <v>85</v>
      </c>
      <c r="AV924" s="13" t="s">
        <v>85</v>
      </c>
      <c r="AW924" s="13" t="s">
        <v>37</v>
      </c>
      <c r="AX924" s="13" t="s">
        <v>76</v>
      </c>
      <c r="AY924" s="245" t="s">
        <v>308</v>
      </c>
    </row>
    <row r="925" s="13" customFormat="1">
      <c r="A925" s="13"/>
      <c r="B925" s="234"/>
      <c r="C925" s="235"/>
      <c r="D925" s="236" t="s">
        <v>319</v>
      </c>
      <c r="E925" s="237" t="s">
        <v>19</v>
      </c>
      <c r="F925" s="238" t="s">
        <v>5616</v>
      </c>
      <c r="G925" s="235"/>
      <c r="H925" s="239">
        <v>5</v>
      </c>
      <c r="I925" s="240"/>
      <c r="J925" s="235"/>
      <c r="K925" s="235"/>
      <c r="L925" s="241"/>
      <c r="M925" s="242"/>
      <c r="N925" s="243"/>
      <c r="O925" s="243"/>
      <c r="P925" s="243"/>
      <c r="Q925" s="243"/>
      <c r="R925" s="243"/>
      <c r="S925" s="243"/>
      <c r="T925" s="244"/>
      <c r="U925" s="13"/>
      <c r="V925" s="13"/>
      <c r="W925" s="13"/>
      <c r="X925" s="13"/>
      <c r="Y925" s="13"/>
      <c r="Z925" s="13"/>
      <c r="AA925" s="13"/>
      <c r="AB925" s="13"/>
      <c r="AC925" s="13"/>
      <c r="AD925" s="13"/>
      <c r="AE925" s="13"/>
      <c r="AT925" s="245" t="s">
        <v>319</v>
      </c>
      <c r="AU925" s="245" t="s">
        <v>85</v>
      </c>
      <c r="AV925" s="13" t="s">
        <v>85</v>
      </c>
      <c r="AW925" s="13" t="s">
        <v>37</v>
      </c>
      <c r="AX925" s="13" t="s">
        <v>76</v>
      </c>
      <c r="AY925" s="245" t="s">
        <v>308</v>
      </c>
    </row>
    <row r="926" s="13" customFormat="1">
      <c r="A926" s="13"/>
      <c r="B926" s="234"/>
      <c r="C926" s="235"/>
      <c r="D926" s="236" t="s">
        <v>319</v>
      </c>
      <c r="E926" s="237" t="s">
        <v>19</v>
      </c>
      <c r="F926" s="238" t="s">
        <v>5617</v>
      </c>
      <c r="G926" s="235"/>
      <c r="H926" s="239">
        <v>8.9000000000000004</v>
      </c>
      <c r="I926" s="240"/>
      <c r="J926" s="235"/>
      <c r="K926" s="235"/>
      <c r="L926" s="241"/>
      <c r="M926" s="242"/>
      <c r="N926" s="243"/>
      <c r="O926" s="243"/>
      <c r="P926" s="243"/>
      <c r="Q926" s="243"/>
      <c r="R926" s="243"/>
      <c r="S926" s="243"/>
      <c r="T926" s="244"/>
      <c r="U926" s="13"/>
      <c r="V926" s="13"/>
      <c r="W926" s="13"/>
      <c r="X926" s="13"/>
      <c r="Y926" s="13"/>
      <c r="Z926" s="13"/>
      <c r="AA926" s="13"/>
      <c r="AB926" s="13"/>
      <c r="AC926" s="13"/>
      <c r="AD926" s="13"/>
      <c r="AE926" s="13"/>
      <c r="AT926" s="245" t="s">
        <v>319</v>
      </c>
      <c r="AU926" s="245" t="s">
        <v>85</v>
      </c>
      <c r="AV926" s="13" t="s">
        <v>85</v>
      </c>
      <c r="AW926" s="13" t="s">
        <v>37</v>
      </c>
      <c r="AX926" s="13" t="s">
        <v>76</v>
      </c>
      <c r="AY926" s="245" t="s">
        <v>308</v>
      </c>
    </row>
    <row r="927" s="13" customFormat="1">
      <c r="A927" s="13"/>
      <c r="B927" s="234"/>
      <c r="C927" s="235"/>
      <c r="D927" s="236" t="s">
        <v>319</v>
      </c>
      <c r="E927" s="237" t="s">
        <v>19</v>
      </c>
      <c r="F927" s="238" t="s">
        <v>5618</v>
      </c>
      <c r="G927" s="235"/>
      <c r="H927" s="239">
        <v>6.9299999999999997</v>
      </c>
      <c r="I927" s="240"/>
      <c r="J927" s="235"/>
      <c r="K927" s="235"/>
      <c r="L927" s="241"/>
      <c r="M927" s="242"/>
      <c r="N927" s="243"/>
      <c r="O927" s="243"/>
      <c r="P927" s="243"/>
      <c r="Q927" s="243"/>
      <c r="R927" s="243"/>
      <c r="S927" s="243"/>
      <c r="T927" s="244"/>
      <c r="U927" s="13"/>
      <c r="V927" s="13"/>
      <c r="W927" s="13"/>
      <c r="X927" s="13"/>
      <c r="Y927" s="13"/>
      <c r="Z927" s="13"/>
      <c r="AA927" s="13"/>
      <c r="AB927" s="13"/>
      <c r="AC927" s="13"/>
      <c r="AD927" s="13"/>
      <c r="AE927" s="13"/>
      <c r="AT927" s="245" t="s">
        <v>319</v>
      </c>
      <c r="AU927" s="245" t="s">
        <v>85</v>
      </c>
      <c r="AV927" s="13" t="s">
        <v>85</v>
      </c>
      <c r="AW927" s="13" t="s">
        <v>37</v>
      </c>
      <c r="AX927" s="13" t="s">
        <v>76</v>
      </c>
      <c r="AY927" s="245" t="s">
        <v>308</v>
      </c>
    </row>
    <row r="928" s="13" customFormat="1">
      <c r="A928" s="13"/>
      <c r="B928" s="234"/>
      <c r="C928" s="235"/>
      <c r="D928" s="236" t="s">
        <v>319</v>
      </c>
      <c r="E928" s="237" t="s">
        <v>19</v>
      </c>
      <c r="F928" s="238" t="s">
        <v>5619</v>
      </c>
      <c r="G928" s="235"/>
      <c r="H928" s="239">
        <v>5.2300000000000004</v>
      </c>
      <c r="I928" s="240"/>
      <c r="J928" s="235"/>
      <c r="K928" s="235"/>
      <c r="L928" s="241"/>
      <c r="M928" s="242"/>
      <c r="N928" s="243"/>
      <c r="O928" s="243"/>
      <c r="P928" s="243"/>
      <c r="Q928" s="243"/>
      <c r="R928" s="243"/>
      <c r="S928" s="243"/>
      <c r="T928" s="244"/>
      <c r="U928" s="13"/>
      <c r="V928" s="13"/>
      <c r="W928" s="13"/>
      <c r="X928" s="13"/>
      <c r="Y928" s="13"/>
      <c r="Z928" s="13"/>
      <c r="AA928" s="13"/>
      <c r="AB928" s="13"/>
      <c r="AC928" s="13"/>
      <c r="AD928" s="13"/>
      <c r="AE928" s="13"/>
      <c r="AT928" s="245" t="s">
        <v>319</v>
      </c>
      <c r="AU928" s="245" t="s">
        <v>85</v>
      </c>
      <c r="AV928" s="13" t="s">
        <v>85</v>
      </c>
      <c r="AW928" s="13" t="s">
        <v>37</v>
      </c>
      <c r="AX928" s="13" t="s">
        <v>76</v>
      </c>
      <c r="AY928" s="245" t="s">
        <v>308</v>
      </c>
    </row>
    <row r="929" s="13" customFormat="1">
      <c r="A929" s="13"/>
      <c r="B929" s="234"/>
      <c r="C929" s="235"/>
      <c r="D929" s="236" t="s">
        <v>319</v>
      </c>
      <c r="E929" s="237" t="s">
        <v>19</v>
      </c>
      <c r="F929" s="238" t="s">
        <v>5620</v>
      </c>
      <c r="G929" s="235"/>
      <c r="H929" s="239">
        <v>8.5600000000000005</v>
      </c>
      <c r="I929" s="240"/>
      <c r="J929" s="235"/>
      <c r="K929" s="235"/>
      <c r="L929" s="241"/>
      <c r="M929" s="242"/>
      <c r="N929" s="243"/>
      <c r="O929" s="243"/>
      <c r="P929" s="243"/>
      <c r="Q929" s="243"/>
      <c r="R929" s="243"/>
      <c r="S929" s="243"/>
      <c r="T929" s="244"/>
      <c r="U929" s="13"/>
      <c r="V929" s="13"/>
      <c r="W929" s="13"/>
      <c r="X929" s="13"/>
      <c r="Y929" s="13"/>
      <c r="Z929" s="13"/>
      <c r="AA929" s="13"/>
      <c r="AB929" s="13"/>
      <c r="AC929" s="13"/>
      <c r="AD929" s="13"/>
      <c r="AE929" s="13"/>
      <c r="AT929" s="245" t="s">
        <v>319</v>
      </c>
      <c r="AU929" s="245" t="s">
        <v>85</v>
      </c>
      <c r="AV929" s="13" t="s">
        <v>85</v>
      </c>
      <c r="AW929" s="13" t="s">
        <v>37</v>
      </c>
      <c r="AX929" s="13" t="s">
        <v>76</v>
      </c>
      <c r="AY929" s="245" t="s">
        <v>308</v>
      </c>
    </row>
    <row r="930" s="13" customFormat="1">
      <c r="A930" s="13"/>
      <c r="B930" s="234"/>
      <c r="C930" s="235"/>
      <c r="D930" s="236" t="s">
        <v>319</v>
      </c>
      <c r="E930" s="237" t="s">
        <v>19</v>
      </c>
      <c r="F930" s="238" t="s">
        <v>5621</v>
      </c>
      <c r="G930" s="235"/>
      <c r="H930" s="239">
        <v>5.7300000000000004</v>
      </c>
      <c r="I930" s="240"/>
      <c r="J930" s="235"/>
      <c r="K930" s="235"/>
      <c r="L930" s="241"/>
      <c r="M930" s="242"/>
      <c r="N930" s="243"/>
      <c r="O930" s="243"/>
      <c r="P930" s="243"/>
      <c r="Q930" s="243"/>
      <c r="R930" s="243"/>
      <c r="S930" s="243"/>
      <c r="T930" s="244"/>
      <c r="U930" s="13"/>
      <c r="V930" s="13"/>
      <c r="W930" s="13"/>
      <c r="X930" s="13"/>
      <c r="Y930" s="13"/>
      <c r="Z930" s="13"/>
      <c r="AA930" s="13"/>
      <c r="AB930" s="13"/>
      <c r="AC930" s="13"/>
      <c r="AD930" s="13"/>
      <c r="AE930" s="13"/>
      <c r="AT930" s="245" t="s">
        <v>319</v>
      </c>
      <c r="AU930" s="245" t="s">
        <v>85</v>
      </c>
      <c r="AV930" s="13" t="s">
        <v>85</v>
      </c>
      <c r="AW930" s="13" t="s">
        <v>37</v>
      </c>
      <c r="AX930" s="13" t="s">
        <v>76</v>
      </c>
      <c r="AY930" s="245" t="s">
        <v>308</v>
      </c>
    </row>
    <row r="931" s="13" customFormat="1">
      <c r="A931" s="13"/>
      <c r="B931" s="234"/>
      <c r="C931" s="235"/>
      <c r="D931" s="236" t="s">
        <v>319</v>
      </c>
      <c r="E931" s="237" t="s">
        <v>19</v>
      </c>
      <c r="F931" s="238" t="s">
        <v>5622</v>
      </c>
      <c r="G931" s="235"/>
      <c r="H931" s="239">
        <v>7.4000000000000004</v>
      </c>
      <c r="I931" s="240"/>
      <c r="J931" s="235"/>
      <c r="K931" s="235"/>
      <c r="L931" s="241"/>
      <c r="M931" s="242"/>
      <c r="N931" s="243"/>
      <c r="O931" s="243"/>
      <c r="P931" s="243"/>
      <c r="Q931" s="243"/>
      <c r="R931" s="243"/>
      <c r="S931" s="243"/>
      <c r="T931" s="244"/>
      <c r="U931" s="13"/>
      <c r="V931" s="13"/>
      <c r="W931" s="13"/>
      <c r="X931" s="13"/>
      <c r="Y931" s="13"/>
      <c r="Z931" s="13"/>
      <c r="AA931" s="13"/>
      <c r="AB931" s="13"/>
      <c r="AC931" s="13"/>
      <c r="AD931" s="13"/>
      <c r="AE931" s="13"/>
      <c r="AT931" s="245" t="s">
        <v>319</v>
      </c>
      <c r="AU931" s="245" t="s">
        <v>85</v>
      </c>
      <c r="AV931" s="13" t="s">
        <v>85</v>
      </c>
      <c r="AW931" s="13" t="s">
        <v>37</v>
      </c>
      <c r="AX931" s="13" t="s">
        <v>76</v>
      </c>
      <c r="AY931" s="245" t="s">
        <v>308</v>
      </c>
    </row>
    <row r="932" s="13" customFormat="1">
      <c r="A932" s="13"/>
      <c r="B932" s="234"/>
      <c r="C932" s="235"/>
      <c r="D932" s="236" t="s">
        <v>319</v>
      </c>
      <c r="E932" s="237" t="s">
        <v>19</v>
      </c>
      <c r="F932" s="238" t="s">
        <v>5623</v>
      </c>
      <c r="G932" s="235"/>
      <c r="H932" s="239">
        <v>8.6999999999999993</v>
      </c>
      <c r="I932" s="240"/>
      <c r="J932" s="235"/>
      <c r="K932" s="235"/>
      <c r="L932" s="241"/>
      <c r="M932" s="242"/>
      <c r="N932" s="243"/>
      <c r="O932" s="243"/>
      <c r="P932" s="243"/>
      <c r="Q932" s="243"/>
      <c r="R932" s="243"/>
      <c r="S932" s="243"/>
      <c r="T932" s="244"/>
      <c r="U932" s="13"/>
      <c r="V932" s="13"/>
      <c r="W932" s="13"/>
      <c r="X932" s="13"/>
      <c r="Y932" s="13"/>
      <c r="Z932" s="13"/>
      <c r="AA932" s="13"/>
      <c r="AB932" s="13"/>
      <c r="AC932" s="13"/>
      <c r="AD932" s="13"/>
      <c r="AE932" s="13"/>
      <c r="AT932" s="245" t="s">
        <v>319</v>
      </c>
      <c r="AU932" s="245" t="s">
        <v>85</v>
      </c>
      <c r="AV932" s="13" t="s">
        <v>85</v>
      </c>
      <c r="AW932" s="13" t="s">
        <v>37</v>
      </c>
      <c r="AX932" s="13" t="s">
        <v>76</v>
      </c>
      <c r="AY932" s="245" t="s">
        <v>308</v>
      </c>
    </row>
    <row r="933" s="13" customFormat="1">
      <c r="A933" s="13"/>
      <c r="B933" s="234"/>
      <c r="C933" s="235"/>
      <c r="D933" s="236" t="s">
        <v>319</v>
      </c>
      <c r="E933" s="237" t="s">
        <v>19</v>
      </c>
      <c r="F933" s="238" t="s">
        <v>5624</v>
      </c>
      <c r="G933" s="235"/>
      <c r="H933" s="239">
        <v>10.859999999999999</v>
      </c>
      <c r="I933" s="240"/>
      <c r="J933" s="235"/>
      <c r="K933" s="235"/>
      <c r="L933" s="241"/>
      <c r="M933" s="242"/>
      <c r="N933" s="243"/>
      <c r="O933" s="243"/>
      <c r="P933" s="243"/>
      <c r="Q933" s="243"/>
      <c r="R933" s="243"/>
      <c r="S933" s="243"/>
      <c r="T933" s="244"/>
      <c r="U933" s="13"/>
      <c r="V933" s="13"/>
      <c r="W933" s="13"/>
      <c r="X933" s="13"/>
      <c r="Y933" s="13"/>
      <c r="Z933" s="13"/>
      <c r="AA933" s="13"/>
      <c r="AB933" s="13"/>
      <c r="AC933" s="13"/>
      <c r="AD933" s="13"/>
      <c r="AE933" s="13"/>
      <c r="AT933" s="245" t="s">
        <v>319</v>
      </c>
      <c r="AU933" s="245" t="s">
        <v>85</v>
      </c>
      <c r="AV933" s="13" t="s">
        <v>85</v>
      </c>
      <c r="AW933" s="13" t="s">
        <v>37</v>
      </c>
      <c r="AX933" s="13" t="s">
        <v>76</v>
      </c>
      <c r="AY933" s="245" t="s">
        <v>308</v>
      </c>
    </row>
    <row r="934" s="13" customFormat="1">
      <c r="A934" s="13"/>
      <c r="B934" s="234"/>
      <c r="C934" s="235"/>
      <c r="D934" s="236" t="s">
        <v>319</v>
      </c>
      <c r="E934" s="237" t="s">
        <v>19</v>
      </c>
      <c r="F934" s="238" t="s">
        <v>5625</v>
      </c>
      <c r="G934" s="235"/>
      <c r="H934" s="239">
        <v>4.8600000000000003</v>
      </c>
      <c r="I934" s="240"/>
      <c r="J934" s="235"/>
      <c r="K934" s="235"/>
      <c r="L934" s="241"/>
      <c r="M934" s="242"/>
      <c r="N934" s="243"/>
      <c r="O934" s="243"/>
      <c r="P934" s="243"/>
      <c r="Q934" s="243"/>
      <c r="R934" s="243"/>
      <c r="S934" s="243"/>
      <c r="T934" s="244"/>
      <c r="U934" s="13"/>
      <c r="V934" s="13"/>
      <c r="W934" s="13"/>
      <c r="X934" s="13"/>
      <c r="Y934" s="13"/>
      <c r="Z934" s="13"/>
      <c r="AA934" s="13"/>
      <c r="AB934" s="13"/>
      <c r="AC934" s="13"/>
      <c r="AD934" s="13"/>
      <c r="AE934" s="13"/>
      <c r="AT934" s="245" t="s">
        <v>319</v>
      </c>
      <c r="AU934" s="245" t="s">
        <v>85</v>
      </c>
      <c r="AV934" s="13" t="s">
        <v>85</v>
      </c>
      <c r="AW934" s="13" t="s">
        <v>37</v>
      </c>
      <c r="AX934" s="13" t="s">
        <v>76</v>
      </c>
      <c r="AY934" s="245" t="s">
        <v>308</v>
      </c>
    </row>
    <row r="935" s="13" customFormat="1">
      <c r="A935" s="13"/>
      <c r="B935" s="234"/>
      <c r="C935" s="235"/>
      <c r="D935" s="236" t="s">
        <v>319</v>
      </c>
      <c r="E935" s="237" t="s">
        <v>19</v>
      </c>
      <c r="F935" s="238" t="s">
        <v>5626</v>
      </c>
      <c r="G935" s="235"/>
      <c r="H935" s="239">
        <v>12.19</v>
      </c>
      <c r="I935" s="240"/>
      <c r="J935" s="235"/>
      <c r="K935" s="235"/>
      <c r="L935" s="241"/>
      <c r="M935" s="242"/>
      <c r="N935" s="243"/>
      <c r="O935" s="243"/>
      <c r="P935" s="243"/>
      <c r="Q935" s="243"/>
      <c r="R935" s="243"/>
      <c r="S935" s="243"/>
      <c r="T935" s="244"/>
      <c r="U935" s="13"/>
      <c r="V935" s="13"/>
      <c r="W935" s="13"/>
      <c r="X935" s="13"/>
      <c r="Y935" s="13"/>
      <c r="Z935" s="13"/>
      <c r="AA935" s="13"/>
      <c r="AB935" s="13"/>
      <c r="AC935" s="13"/>
      <c r="AD935" s="13"/>
      <c r="AE935" s="13"/>
      <c r="AT935" s="245" t="s">
        <v>319</v>
      </c>
      <c r="AU935" s="245" t="s">
        <v>85</v>
      </c>
      <c r="AV935" s="13" t="s">
        <v>85</v>
      </c>
      <c r="AW935" s="13" t="s">
        <v>37</v>
      </c>
      <c r="AX935" s="13" t="s">
        <v>76</v>
      </c>
      <c r="AY935" s="245" t="s">
        <v>308</v>
      </c>
    </row>
    <row r="936" s="13" customFormat="1">
      <c r="A936" s="13"/>
      <c r="B936" s="234"/>
      <c r="C936" s="235"/>
      <c r="D936" s="236" t="s">
        <v>319</v>
      </c>
      <c r="E936" s="237" t="s">
        <v>19</v>
      </c>
      <c r="F936" s="238" t="s">
        <v>5627</v>
      </c>
      <c r="G936" s="235"/>
      <c r="H936" s="239">
        <v>5.1799999999999997</v>
      </c>
      <c r="I936" s="240"/>
      <c r="J936" s="235"/>
      <c r="K936" s="235"/>
      <c r="L936" s="241"/>
      <c r="M936" s="242"/>
      <c r="N936" s="243"/>
      <c r="O936" s="243"/>
      <c r="P936" s="243"/>
      <c r="Q936" s="243"/>
      <c r="R936" s="243"/>
      <c r="S936" s="243"/>
      <c r="T936" s="244"/>
      <c r="U936" s="13"/>
      <c r="V936" s="13"/>
      <c r="W936" s="13"/>
      <c r="X936" s="13"/>
      <c r="Y936" s="13"/>
      <c r="Z936" s="13"/>
      <c r="AA936" s="13"/>
      <c r="AB936" s="13"/>
      <c r="AC936" s="13"/>
      <c r="AD936" s="13"/>
      <c r="AE936" s="13"/>
      <c r="AT936" s="245" t="s">
        <v>319</v>
      </c>
      <c r="AU936" s="245" t="s">
        <v>85</v>
      </c>
      <c r="AV936" s="13" t="s">
        <v>85</v>
      </c>
      <c r="AW936" s="13" t="s">
        <v>37</v>
      </c>
      <c r="AX936" s="13" t="s">
        <v>76</v>
      </c>
      <c r="AY936" s="245" t="s">
        <v>308</v>
      </c>
    </row>
    <row r="937" s="13" customFormat="1">
      <c r="A937" s="13"/>
      <c r="B937" s="234"/>
      <c r="C937" s="235"/>
      <c r="D937" s="236" t="s">
        <v>319</v>
      </c>
      <c r="E937" s="237" t="s">
        <v>19</v>
      </c>
      <c r="F937" s="238" t="s">
        <v>5628</v>
      </c>
      <c r="G937" s="235"/>
      <c r="H937" s="239">
        <v>5.0800000000000001</v>
      </c>
      <c r="I937" s="240"/>
      <c r="J937" s="235"/>
      <c r="K937" s="235"/>
      <c r="L937" s="241"/>
      <c r="M937" s="242"/>
      <c r="N937" s="243"/>
      <c r="O937" s="243"/>
      <c r="P937" s="243"/>
      <c r="Q937" s="243"/>
      <c r="R937" s="243"/>
      <c r="S937" s="243"/>
      <c r="T937" s="244"/>
      <c r="U937" s="13"/>
      <c r="V937" s="13"/>
      <c r="W937" s="13"/>
      <c r="X937" s="13"/>
      <c r="Y937" s="13"/>
      <c r="Z937" s="13"/>
      <c r="AA937" s="13"/>
      <c r="AB937" s="13"/>
      <c r="AC937" s="13"/>
      <c r="AD937" s="13"/>
      <c r="AE937" s="13"/>
      <c r="AT937" s="245" t="s">
        <v>319</v>
      </c>
      <c r="AU937" s="245" t="s">
        <v>85</v>
      </c>
      <c r="AV937" s="13" t="s">
        <v>85</v>
      </c>
      <c r="AW937" s="13" t="s">
        <v>37</v>
      </c>
      <c r="AX937" s="13" t="s">
        <v>76</v>
      </c>
      <c r="AY937" s="245" t="s">
        <v>308</v>
      </c>
    </row>
    <row r="938" s="13" customFormat="1">
      <c r="A938" s="13"/>
      <c r="B938" s="234"/>
      <c r="C938" s="235"/>
      <c r="D938" s="236" t="s">
        <v>319</v>
      </c>
      <c r="E938" s="237" t="s">
        <v>19</v>
      </c>
      <c r="F938" s="238" t="s">
        <v>5629</v>
      </c>
      <c r="G938" s="235"/>
      <c r="H938" s="239">
        <v>5.1799999999999997</v>
      </c>
      <c r="I938" s="240"/>
      <c r="J938" s="235"/>
      <c r="K938" s="235"/>
      <c r="L938" s="241"/>
      <c r="M938" s="242"/>
      <c r="N938" s="243"/>
      <c r="O938" s="243"/>
      <c r="P938" s="243"/>
      <c r="Q938" s="243"/>
      <c r="R938" s="243"/>
      <c r="S938" s="243"/>
      <c r="T938" s="244"/>
      <c r="U938" s="13"/>
      <c r="V938" s="13"/>
      <c r="W938" s="13"/>
      <c r="X938" s="13"/>
      <c r="Y938" s="13"/>
      <c r="Z938" s="13"/>
      <c r="AA938" s="13"/>
      <c r="AB938" s="13"/>
      <c r="AC938" s="13"/>
      <c r="AD938" s="13"/>
      <c r="AE938" s="13"/>
      <c r="AT938" s="245" t="s">
        <v>319</v>
      </c>
      <c r="AU938" s="245" t="s">
        <v>85</v>
      </c>
      <c r="AV938" s="13" t="s">
        <v>85</v>
      </c>
      <c r="AW938" s="13" t="s">
        <v>37</v>
      </c>
      <c r="AX938" s="13" t="s">
        <v>76</v>
      </c>
      <c r="AY938" s="245" t="s">
        <v>308</v>
      </c>
    </row>
    <row r="939" s="13" customFormat="1">
      <c r="A939" s="13"/>
      <c r="B939" s="234"/>
      <c r="C939" s="235"/>
      <c r="D939" s="236" t="s">
        <v>319</v>
      </c>
      <c r="E939" s="237" t="s">
        <v>19</v>
      </c>
      <c r="F939" s="238" t="s">
        <v>5630</v>
      </c>
      <c r="G939" s="235"/>
      <c r="H939" s="239">
        <v>8.0999999999999996</v>
      </c>
      <c r="I939" s="240"/>
      <c r="J939" s="235"/>
      <c r="K939" s="235"/>
      <c r="L939" s="241"/>
      <c r="M939" s="242"/>
      <c r="N939" s="243"/>
      <c r="O939" s="243"/>
      <c r="P939" s="243"/>
      <c r="Q939" s="243"/>
      <c r="R939" s="243"/>
      <c r="S939" s="243"/>
      <c r="T939" s="244"/>
      <c r="U939" s="13"/>
      <c r="V939" s="13"/>
      <c r="W939" s="13"/>
      <c r="X939" s="13"/>
      <c r="Y939" s="13"/>
      <c r="Z939" s="13"/>
      <c r="AA939" s="13"/>
      <c r="AB939" s="13"/>
      <c r="AC939" s="13"/>
      <c r="AD939" s="13"/>
      <c r="AE939" s="13"/>
      <c r="AT939" s="245" t="s">
        <v>319</v>
      </c>
      <c r="AU939" s="245" t="s">
        <v>85</v>
      </c>
      <c r="AV939" s="13" t="s">
        <v>85</v>
      </c>
      <c r="AW939" s="13" t="s">
        <v>37</v>
      </c>
      <c r="AX939" s="13" t="s">
        <v>76</v>
      </c>
      <c r="AY939" s="245" t="s">
        <v>308</v>
      </c>
    </row>
    <row r="940" s="13" customFormat="1">
      <c r="A940" s="13"/>
      <c r="B940" s="234"/>
      <c r="C940" s="235"/>
      <c r="D940" s="236" t="s">
        <v>319</v>
      </c>
      <c r="E940" s="237" t="s">
        <v>19</v>
      </c>
      <c r="F940" s="238" t="s">
        <v>5631</v>
      </c>
      <c r="G940" s="235"/>
      <c r="H940" s="239">
        <v>8.1099999999999994</v>
      </c>
      <c r="I940" s="240"/>
      <c r="J940" s="235"/>
      <c r="K940" s="235"/>
      <c r="L940" s="241"/>
      <c r="M940" s="242"/>
      <c r="N940" s="243"/>
      <c r="O940" s="243"/>
      <c r="P940" s="243"/>
      <c r="Q940" s="243"/>
      <c r="R940" s="243"/>
      <c r="S940" s="243"/>
      <c r="T940" s="244"/>
      <c r="U940" s="13"/>
      <c r="V940" s="13"/>
      <c r="W940" s="13"/>
      <c r="X940" s="13"/>
      <c r="Y940" s="13"/>
      <c r="Z940" s="13"/>
      <c r="AA940" s="13"/>
      <c r="AB940" s="13"/>
      <c r="AC940" s="13"/>
      <c r="AD940" s="13"/>
      <c r="AE940" s="13"/>
      <c r="AT940" s="245" t="s">
        <v>319</v>
      </c>
      <c r="AU940" s="245" t="s">
        <v>85</v>
      </c>
      <c r="AV940" s="13" t="s">
        <v>85</v>
      </c>
      <c r="AW940" s="13" t="s">
        <v>37</v>
      </c>
      <c r="AX940" s="13" t="s">
        <v>76</v>
      </c>
      <c r="AY940" s="245" t="s">
        <v>308</v>
      </c>
    </row>
    <row r="941" s="15" customFormat="1">
      <c r="A941" s="15"/>
      <c r="B941" s="259"/>
      <c r="C941" s="260"/>
      <c r="D941" s="236" t="s">
        <v>319</v>
      </c>
      <c r="E941" s="261" t="s">
        <v>19</v>
      </c>
      <c r="F941" s="262" t="s">
        <v>448</v>
      </c>
      <c r="G941" s="260"/>
      <c r="H941" s="263">
        <v>147.11000000000001</v>
      </c>
      <c r="I941" s="264"/>
      <c r="J941" s="260"/>
      <c r="K941" s="260"/>
      <c r="L941" s="265"/>
      <c r="M941" s="266"/>
      <c r="N941" s="267"/>
      <c r="O941" s="267"/>
      <c r="P941" s="267"/>
      <c r="Q941" s="267"/>
      <c r="R941" s="267"/>
      <c r="S941" s="267"/>
      <c r="T941" s="268"/>
      <c r="U941" s="15"/>
      <c r="V941" s="15"/>
      <c r="W941" s="15"/>
      <c r="X941" s="15"/>
      <c r="Y941" s="15"/>
      <c r="Z941" s="15"/>
      <c r="AA941" s="15"/>
      <c r="AB941" s="15"/>
      <c r="AC941" s="15"/>
      <c r="AD941" s="15"/>
      <c r="AE941" s="15"/>
      <c r="AT941" s="269" t="s">
        <v>319</v>
      </c>
      <c r="AU941" s="269" t="s">
        <v>85</v>
      </c>
      <c r="AV941" s="15" t="s">
        <v>315</v>
      </c>
      <c r="AW941" s="15" t="s">
        <v>37</v>
      </c>
      <c r="AX941" s="15" t="s">
        <v>83</v>
      </c>
      <c r="AY941" s="269" t="s">
        <v>308</v>
      </c>
    </row>
    <row r="942" s="2" customFormat="1" ht="16.5" customHeight="1">
      <c r="A942" s="41"/>
      <c r="B942" s="42"/>
      <c r="C942" s="216" t="s">
        <v>3765</v>
      </c>
      <c r="D942" s="216" t="s">
        <v>310</v>
      </c>
      <c r="E942" s="217" t="s">
        <v>5632</v>
      </c>
      <c r="F942" s="218" t="s">
        <v>5633</v>
      </c>
      <c r="G942" s="219" t="s">
        <v>313</v>
      </c>
      <c r="H942" s="220">
        <v>987.32600000000002</v>
      </c>
      <c r="I942" s="221"/>
      <c r="J942" s="222">
        <f>ROUND(I942*H942,2)</f>
        <v>0</v>
      </c>
      <c r="K942" s="218" t="s">
        <v>314</v>
      </c>
      <c r="L942" s="47"/>
      <c r="M942" s="223" t="s">
        <v>19</v>
      </c>
      <c r="N942" s="224" t="s">
        <v>47</v>
      </c>
      <c r="O942" s="87"/>
      <c r="P942" s="225">
        <f>O942*H942</f>
        <v>0</v>
      </c>
      <c r="Q942" s="225">
        <v>0</v>
      </c>
      <c r="R942" s="225">
        <f>Q942*H942</f>
        <v>0</v>
      </c>
      <c r="S942" s="225">
        <v>0</v>
      </c>
      <c r="T942" s="226">
        <f>S942*H942</f>
        <v>0</v>
      </c>
      <c r="U942" s="41"/>
      <c r="V942" s="41"/>
      <c r="W942" s="41"/>
      <c r="X942" s="41"/>
      <c r="Y942" s="41"/>
      <c r="Z942" s="41"/>
      <c r="AA942" s="41"/>
      <c r="AB942" s="41"/>
      <c r="AC942" s="41"/>
      <c r="AD942" s="41"/>
      <c r="AE942" s="41"/>
      <c r="AR942" s="227" t="s">
        <v>391</v>
      </c>
      <c r="AT942" s="227" t="s">
        <v>310</v>
      </c>
      <c r="AU942" s="227" t="s">
        <v>85</v>
      </c>
      <c r="AY942" s="20" t="s">
        <v>308</v>
      </c>
      <c r="BE942" s="228">
        <f>IF(N942="základní",J942,0)</f>
        <v>0</v>
      </c>
      <c r="BF942" s="228">
        <f>IF(N942="snížená",J942,0)</f>
        <v>0</v>
      </c>
      <c r="BG942" s="228">
        <f>IF(N942="zákl. přenesená",J942,0)</f>
        <v>0</v>
      </c>
      <c r="BH942" s="228">
        <f>IF(N942="sníž. přenesená",J942,0)</f>
        <v>0</v>
      </c>
      <c r="BI942" s="228">
        <f>IF(N942="nulová",J942,0)</f>
        <v>0</v>
      </c>
      <c r="BJ942" s="20" t="s">
        <v>83</v>
      </c>
      <c r="BK942" s="228">
        <f>ROUND(I942*H942,2)</f>
        <v>0</v>
      </c>
      <c r="BL942" s="20" t="s">
        <v>391</v>
      </c>
      <c r="BM942" s="227" t="s">
        <v>5634</v>
      </c>
    </row>
    <row r="943" s="2" customFormat="1">
      <c r="A943" s="41"/>
      <c r="B943" s="42"/>
      <c r="C943" s="43"/>
      <c r="D943" s="229" t="s">
        <v>317</v>
      </c>
      <c r="E943" s="43"/>
      <c r="F943" s="230" t="s">
        <v>5635</v>
      </c>
      <c r="G943" s="43"/>
      <c r="H943" s="43"/>
      <c r="I943" s="231"/>
      <c r="J943" s="43"/>
      <c r="K943" s="43"/>
      <c r="L943" s="47"/>
      <c r="M943" s="232"/>
      <c r="N943" s="233"/>
      <c r="O943" s="87"/>
      <c r="P943" s="87"/>
      <c r="Q943" s="87"/>
      <c r="R943" s="87"/>
      <c r="S943" s="87"/>
      <c r="T943" s="88"/>
      <c r="U943" s="41"/>
      <c r="V943" s="41"/>
      <c r="W943" s="41"/>
      <c r="X943" s="41"/>
      <c r="Y943" s="41"/>
      <c r="Z943" s="41"/>
      <c r="AA943" s="41"/>
      <c r="AB943" s="41"/>
      <c r="AC943" s="41"/>
      <c r="AD943" s="41"/>
      <c r="AE943" s="41"/>
      <c r="AT943" s="20" t="s">
        <v>317</v>
      </c>
      <c r="AU943" s="20" t="s">
        <v>85</v>
      </c>
    </row>
    <row r="944" s="2" customFormat="1" ht="16.5" customHeight="1">
      <c r="A944" s="41"/>
      <c r="B944" s="42"/>
      <c r="C944" s="216" t="s">
        <v>3770</v>
      </c>
      <c r="D944" s="216" t="s">
        <v>310</v>
      </c>
      <c r="E944" s="217" t="s">
        <v>5636</v>
      </c>
      <c r="F944" s="218" t="s">
        <v>5637</v>
      </c>
      <c r="G944" s="219" t="s">
        <v>1891</v>
      </c>
      <c r="H944" s="290"/>
      <c r="I944" s="221"/>
      <c r="J944" s="222">
        <f>ROUND(I944*H944,2)</f>
        <v>0</v>
      </c>
      <c r="K944" s="218" t="s">
        <v>314</v>
      </c>
      <c r="L944" s="47"/>
      <c r="M944" s="223" t="s">
        <v>19</v>
      </c>
      <c r="N944" s="224" t="s">
        <v>47</v>
      </c>
      <c r="O944" s="87"/>
      <c r="P944" s="225">
        <f>O944*H944</f>
        <v>0</v>
      </c>
      <c r="Q944" s="225">
        <v>0</v>
      </c>
      <c r="R944" s="225">
        <f>Q944*H944</f>
        <v>0</v>
      </c>
      <c r="S944" s="225">
        <v>0</v>
      </c>
      <c r="T944" s="226">
        <f>S944*H944</f>
        <v>0</v>
      </c>
      <c r="U944" s="41"/>
      <c r="V944" s="41"/>
      <c r="W944" s="41"/>
      <c r="X944" s="41"/>
      <c r="Y944" s="41"/>
      <c r="Z944" s="41"/>
      <c r="AA944" s="41"/>
      <c r="AB944" s="41"/>
      <c r="AC944" s="41"/>
      <c r="AD944" s="41"/>
      <c r="AE944" s="41"/>
      <c r="AR944" s="227" t="s">
        <v>391</v>
      </c>
      <c r="AT944" s="227" t="s">
        <v>310</v>
      </c>
      <c r="AU944" s="227" t="s">
        <v>85</v>
      </c>
      <c r="AY944" s="20" t="s">
        <v>308</v>
      </c>
      <c r="BE944" s="228">
        <f>IF(N944="základní",J944,0)</f>
        <v>0</v>
      </c>
      <c r="BF944" s="228">
        <f>IF(N944="snížená",J944,0)</f>
        <v>0</v>
      </c>
      <c r="BG944" s="228">
        <f>IF(N944="zákl. přenesená",J944,0)</f>
        <v>0</v>
      </c>
      <c r="BH944" s="228">
        <f>IF(N944="sníž. přenesená",J944,0)</f>
        <v>0</v>
      </c>
      <c r="BI944" s="228">
        <f>IF(N944="nulová",J944,0)</f>
        <v>0</v>
      </c>
      <c r="BJ944" s="20" t="s">
        <v>83</v>
      </c>
      <c r="BK944" s="228">
        <f>ROUND(I944*H944,2)</f>
        <v>0</v>
      </c>
      <c r="BL944" s="20" t="s">
        <v>391</v>
      </c>
      <c r="BM944" s="227" t="s">
        <v>5638</v>
      </c>
    </row>
    <row r="945" s="2" customFormat="1">
      <c r="A945" s="41"/>
      <c r="B945" s="42"/>
      <c r="C945" s="43"/>
      <c r="D945" s="229" t="s">
        <v>317</v>
      </c>
      <c r="E945" s="43"/>
      <c r="F945" s="230" t="s">
        <v>5639</v>
      </c>
      <c r="G945" s="43"/>
      <c r="H945" s="43"/>
      <c r="I945" s="231"/>
      <c r="J945" s="43"/>
      <c r="K945" s="43"/>
      <c r="L945" s="47"/>
      <c r="M945" s="232"/>
      <c r="N945" s="233"/>
      <c r="O945" s="87"/>
      <c r="P945" s="87"/>
      <c r="Q945" s="87"/>
      <c r="R945" s="87"/>
      <c r="S945" s="87"/>
      <c r="T945" s="88"/>
      <c r="U945" s="41"/>
      <c r="V945" s="41"/>
      <c r="W945" s="41"/>
      <c r="X945" s="41"/>
      <c r="Y945" s="41"/>
      <c r="Z945" s="41"/>
      <c r="AA945" s="41"/>
      <c r="AB945" s="41"/>
      <c r="AC945" s="41"/>
      <c r="AD945" s="41"/>
      <c r="AE945" s="41"/>
      <c r="AT945" s="20" t="s">
        <v>317</v>
      </c>
      <c r="AU945" s="20" t="s">
        <v>85</v>
      </c>
    </row>
    <row r="946" s="12" customFormat="1" ht="22.8" customHeight="1">
      <c r="A946" s="12"/>
      <c r="B946" s="200"/>
      <c r="C946" s="201"/>
      <c r="D946" s="202" t="s">
        <v>75</v>
      </c>
      <c r="E946" s="214" t="s">
        <v>834</v>
      </c>
      <c r="F946" s="214" t="s">
        <v>835</v>
      </c>
      <c r="G946" s="201"/>
      <c r="H946" s="201"/>
      <c r="I946" s="204"/>
      <c r="J946" s="215">
        <f>BK946</f>
        <v>0</v>
      </c>
      <c r="K946" s="201"/>
      <c r="L946" s="206"/>
      <c r="M946" s="207"/>
      <c r="N946" s="208"/>
      <c r="O946" s="208"/>
      <c r="P946" s="209">
        <f>SUM(P947:P992)</f>
        <v>0</v>
      </c>
      <c r="Q946" s="208"/>
      <c r="R946" s="209">
        <f>SUM(R947:R992)</f>
        <v>0</v>
      </c>
      <c r="S946" s="208"/>
      <c r="T946" s="210">
        <f>SUM(T947:T992)</f>
        <v>0</v>
      </c>
      <c r="U946" s="12"/>
      <c r="V946" s="12"/>
      <c r="W946" s="12"/>
      <c r="X946" s="12"/>
      <c r="Y946" s="12"/>
      <c r="Z946" s="12"/>
      <c r="AA946" s="12"/>
      <c r="AB946" s="12"/>
      <c r="AC946" s="12"/>
      <c r="AD946" s="12"/>
      <c r="AE946" s="12"/>
      <c r="AR946" s="211" t="s">
        <v>85</v>
      </c>
      <c r="AT946" s="212" t="s">
        <v>75</v>
      </c>
      <c r="AU946" s="212" t="s">
        <v>83</v>
      </c>
      <c r="AY946" s="211" t="s">
        <v>308</v>
      </c>
      <c r="BK946" s="213">
        <f>SUM(BK947:BK992)</f>
        <v>0</v>
      </c>
    </row>
    <row r="947" s="2" customFormat="1" ht="16.5" customHeight="1">
      <c r="A947" s="41"/>
      <c r="B947" s="42"/>
      <c r="C947" s="216" t="s">
        <v>3774</v>
      </c>
      <c r="D947" s="216" t="s">
        <v>310</v>
      </c>
      <c r="E947" s="217" t="s">
        <v>5640</v>
      </c>
      <c r="F947" s="218" t="s">
        <v>5641</v>
      </c>
      <c r="G947" s="219" t="s">
        <v>474</v>
      </c>
      <c r="H947" s="220">
        <v>203.46000000000001</v>
      </c>
      <c r="I947" s="221"/>
      <c r="J947" s="222">
        <f>ROUND(I947*H947,2)</f>
        <v>0</v>
      </c>
      <c r="K947" s="218" t="s">
        <v>314</v>
      </c>
      <c r="L947" s="47"/>
      <c r="M947" s="223" t="s">
        <v>19</v>
      </c>
      <c r="N947" s="224" t="s">
        <v>47</v>
      </c>
      <c r="O947" s="87"/>
      <c r="P947" s="225">
        <f>O947*H947</f>
        <v>0</v>
      </c>
      <c r="Q947" s="225">
        <v>0</v>
      </c>
      <c r="R947" s="225">
        <f>Q947*H947</f>
        <v>0</v>
      </c>
      <c r="S947" s="225">
        <v>0</v>
      </c>
      <c r="T947" s="226">
        <f>S947*H947</f>
        <v>0</v>
      </c>
      <c r="U947" s="41"/>
      <c r="V947" s="41"/>
      <c r="W947" s="41"/>
      <c r="X947" s="41"/>
      <c r="Y947" s="41"/>
      <c r="Z947" s="41"/>
      <c r="AA947" s="41"/>
      <c r="AB947" s="41"/>
      <c r="AC947" s="41"/>
      <c r="AD947" s="41"/>
      <c r="AE947" s="41"/>
      <c r="AR947" s="227" t="s">
        <v>391</v>
      </c>
      <c r="AT947" s="227" t="s">
        <v>310</v>
      </c>
      <c r="AU947" s="227" t="s">
        <v>85</v>
      </c>
      <c r="AY947" s="20" t="s">
        <v>308</v>
      </c>
      <c r="BE947" s="228">
        <f>IF(N947="základní",J947,0)</f>
        <v>0</v>
      </c>
      <c r="BF947" s="228">
        <f>IF(N947="snížená",J947,0)</f>
        <v>0</v>
      </c>
      <c r="BG947" s="228">
        <f>IF(N947="zákl. přenesená",J947,0)</f>
        <v>0</v>
      </c>
      <c r="BH947" s="228">
        <f>IF(N947="sníž. přenesená",J947,0)</f>
        <v>0</v>
      </c>
      <c r="BI947" s="228">
        <f>IF(N947="nulová",J947,0)</f>
        <v>0</v>
      </c>
      <c r="BJ947" s="20" t="s">
        <v>83</v>
      </c>
      <c r="BK947" s="228">
        <f>ROUND(I947*H947,2)</f>
        <v>0</v>
      </c>
      <c r="BL947" s="20" t="s">
        <v>391</v>
      </c>
      <c r="BM947" s="227" t="s">
        <v>5642</v>
      </c>
    </row>
    <row r="948" s="2" customFormat="1">
      <c r="A948" s="41"/>
      <c r="B948" s="42"/>
      <c r="C948" s="43"/>
      <c r="D948" s="229" t="s">
        <v>317</v>
      </c>
      <c r="E948" s="43"/>
      <c r="F948" s="230" t="s">
        <v>5643</v>
      </c>
      <c r="G948" s="43"/>
      <c r="H948" s="43"/>
      <c r="I948" s="231"/>
      <c r="J948" s="43"/>
      <c r="K948" s="43"/>
      <c r="L948" s="47"/>
      <c r="M948" s="232"/>
      <c r="N948" s="233"/>
      <c r="O948" s="87"/>
      <c r="P948" s="87"/>
      <c r="Q948" s="87"/>
      <c r="R948" s="87"/>
      <c r="S948" s="87"/>
      <c r="T948" s="88"/>
      <c r="U948" s="41"/>
      <c r="V948" s="41"/>
      <c r="W948" s="41"/>
      <c r="X948" s="41"/>
      <c r="Y948" s="41"/>
      <c r="Z948" s="41"/>
      <c r="AA948" s="41"/>
      <c r="AB948" s="41"/>
      <c r="AC948" s="41"/>
      <c r="AD948" s="41"/>
      <c r="AE948" s="41"/>
      <c r="AT948" s="20" t="s">
        <v>317</v>
      </c>
      <c r="AU948" s="20" t="s">
        <v>85</v>
      </c>
    </row>
    <row r="949" s="14" customFormat="1">
      <c r="A949" s="14"/>
      <c r="B949" s="249"/>
      <c r="C949" s="250"/>
      <c r="D949" s="236" t="s">
        <v>319</v>
      </c>
      <c r="E949" s="251" t="s">
        <v>19</v>
      </c>
      <c r="F949" s="252" t="s">
        <v>4902</v>
      </c>
      <c r="G949" s="250"/>
      <c r="H949" s="251" t="s">
        <v>19</v>
      </c>
      <c r="I949" s="253"/>
      <c r="J949" s="250"/>
      <c r="K949" s="250"/>
      <c r="L949" s="254"/>
      <c r="M949" s="255"/>
      <c r="N949" s="256"/>
      <c r="O949" s="256"/>
      <c r="P949" s="256"/>
      <c r="Q949" s="256"/>
      <c r="R949" s="256"/>
      <c r="S949" s="256"/>
      <c r="T949" s="257"/>
      <c r="U949" s="14"/>
      <c r="V949" s="14"/>
      <c r="W949" s="14"/>
      <c r="X949" s="14"/>
      <c r="Y949" s="14"/>
      <c r="Z949" s="14"/>
      <c r="AA949" s="14"/>
      <c r="AB949" s="14"/>
      <c r="AC949" s="14"/>
      <c r="AD949" s="14"/>
      <c r="AE949" s="14"/>
      <c r="AT949" s="258" t="s">
        <v>319</v>
      </c>
      <c r="AU949" s="258" t="s">
        <v>85</v>
      </c>
      <c r="AV949" s="14" t="s">
        <v>83</v>
      </c>
      <c r="AW949" s="14" t="s">
        <v>37</v>
      </c>
      <c r="AX949" s="14" t="s">
        <v>76</v>
      </c>
      <c r="AY949" s="258" t="s">
        <v>308</v>
      </c>
    </row>
    <row r="950" s="14" customFormat="1">
      <c r="A950" s="14"/>
      <c r="B950" s="249"/>
      <c r="C950" s="250"/>
      <c r="D950" s="236" t="s">
        <v>319</v>
      </c>
      <c r="E950" s="251" t="s">
        <v>19</v>
      </c>
      <c r="F950" s="252" t="s">
        <v>5644</v>
      </c>
      <c r="G950" s="250"/>
      <c r="H950" s="251" t="s">
        <v>19</v>
      </c>
      <c r="I950" s="253"/>
      <c r="J950" s="250"/>
      <c r="K950" s="250"/>
      <c r="L950" s="254"/>
      <c r="M950" s="255"/>
      <c r="N950" s="256"/>
      <c r="O950" s="256"/>
      <c r="P950" s="256"/>
      <c r="Q950" s="256"/>
      <c r="R950" s="256"/>
      <c r="S950" s="256"/>
      <c r="T950" s="257"/>
      <c r="U950" s="14"/>
      <c r="V950" s="14"/>
      <c r="W950" s="14"/>
      <c r="X950" s="14"/>
      <c r="Y950" s="14"/>
      <c r="Z950" s="14"/>
      <c r="AA950" s="14"/>
      <c r="AB950" s="14"/>
      <c r="AC950" s="14"/>
      <c r="AD950" s="14"/>
      <c r="AE950" s="14"/>
      <c r="AT950" s="258" t="s">
        <v>319</v>
      </c>
      <c r="AU950" s="258" t="s">
        <v>85</v>
      </c>
      <c r="AV950" s="14" t="s">
        <v>83</v>
      </c>
      <c r="AW950" s="14" t="s">
        <v>37</v>
      </c>
      <c r="AX950" s="14" t="s">
        <v>76</v>
      </c>
      <c r="AY950" s="258" t="s">
        <v>308</v>
      </c>
    </row>
    <row r="951" s="13" customFormat="1">
      <c r="A951" s="13"/>
      <c r="B951" s="234"/>
      <c r="C951" s="235"/>
      <c r="D951" s="236" t="s">
        <v>319</v>
      </c>
      <c r="E951" s="237" t="s">
        <v>19</v>
      </c>
      <c r="F951" s="238" t="s">
        <v>5645</v>
      </c>
      <c r="G951" s="235"/>
      <c r="H951" s="239">
        <v>105.12000000000001</v>
      </c>
      <c r="I951" s="240"/>
      <c r="J951" s="235"/>
      <c r="K951" s="235"/>
      <c r="L951" s="241"/>
      <c r="M951" s="242"/>
      <c r="N951" s="243"/>
      <c r="O951" s="243"/>
      <c r="P951" s="243"/>
      <c r="Q951" s="243"/>
      <c r="R951" s="243"/>
      <c r="S951" s="243"/>
      <c r="T951" s="244"/>
      <c r="U951" s="13"/>
      <c r="V951" s="13"/>
      <c r="W951" s="13"/>
      <c r="X951" s="13"/>
      <c r="Y951" s="13"/>
      <c r="Z951" s="13"/>
      <c r="AA951" s="13"/>
      <c r="AB951" s="13"/>
      <c r="AC951" s="13"/>
      <c r="AD951" s="13"/>
      <c r="AE951" s="13"/>
      <c r="AT951" s="245" t="s">
        <v>319</v>
      </c>
      <c r="AU951" s="245" t="s">
        <v>85</v>
      </c>
      <c r="AV951" s="13" t="s">
        <v>85</v>
      </c>
      <c r="AW951" s="13" t="s">
        <v>37</v>
      </c>
      <c r="AX951" s="13" t="s">
        <v>76</v>
      </c>
      <c r="AY951" s="245" t="s">
        <v>308</v>
      </c>
    </row>
    <row r="952" s="14" customFormat="1">
      <c r="A952" s="14"/>
      <c r="B952" s="249"/>
      <c r="C952" s="250"/>
      <c r="D952" s="236" t="s">
        <v>319</v>
      </c>
      <c r="E952" s="251" t="s">
        <v>19</v>
      </c>
      <c r="F952" s="252" t="s">
        <v>5646</v>
      </c>
      <c r="G952" s="250"/>
      <c r="H952" s="251" t="s">
        <v>19</v>
      </c>
      <c r="I952" s="253"/>
      <c r="J952" s="250"/>
      <c r="K952" s="250"/>
      <c r="L952" s="254"/>
      <c r="M952" s="255"/>
      <c r="N952" s="256"/>
      <c r="O952" s="256"/>
      <c r="P952" s="256"/>
      <c r="Q952" s="256"/>
      <c r="R952" s="256"/>
      <c r="S952" s="256"/>
      <c r="T952" s="257"/>
      <c r="U952" s="14"/>
      <c r="V952" s="14"/>
      <c r="W952" s="14"/>
      <c r="X952" s="14"/>
      <c r="Y952" s="14"/>
      <c r="Z952" s="14"/>
      <c r="AA952" s="14"/>
      <c r="AB952" s="14"/>
      <c r="AC952" s="14"/>
      <c r="AD952" s="14"/>
      <c r="AE952" s="14"/>
      <c r="AT952" s="258" t="s">
        <v>319</v>
      </c>
      <c r="AU952" s="258" t="s">
        <v>85</v>
      </c>
      <c r="AV952" s="14" t="s">
        <v>83</v>
      </c>
      <c r="AW952" s="14" t="s">
        <v>37</v>
      </c>
      <c r="AX952" s="14" t="s">
        <v>76</v>
      </c>
      <c r="AY952" s="258" t="s">
        <v>308</v>
      </c>
    </row>
    <row r="953" s="13" customFormat="1">
      <c r="A953" s="13"/>
      <c r="B953" s="234"/>
      <c r="C953" s="235"/>
      <c r="D953" s="236" t="s">
        <v>319</v>
      </c>
      <c r="E953" s="237" t="s">
        <v>19</v>
      </c>
      <c r="F953" s="238" t="s">
        <v>5647</v>
      </c>
      <c r="G953" s="235"/>
      <c r="H953" s="239">
        <v>98.340000000000003</v>
      </c>
      <c r="I953" s="240"/>
      <c r="J953" s="235"/>
      <c r="K953" s="235"/>
      <c r="L953" s="241"/>
      <c r="M953" s="242"/>
      <c r="N953" s="243"/>
      <c r="O953" s="243"/>
      <c r="P953" s="243"/>
      <c r="Q953" s="243"/>
      <c r="R953" s="243"/>
      <c r="S953" s="243"/>
      <c r="T953" s="244"/>
      <c r="U953" s="13"/>
      <c r="V953" s="13"/>
      <c r="W953" s="13"/>
      <c r="X953" s="13"/>
      <c r="Y953" s="13"/>
      <c r="Z953" s="13"/>
      <c r="AA953" s="13"/>
      <c r="AB953" s="13"/>
      <c r="AC953" s="13"/>
      <c r="AD953" s="13"/>
      <c r="AE953" s="13"/>
      <c r="AT953" s="245" t="s">
        <v>319</v>
      </c>
      <c r="AU953" s="245" t="s">
        <v>85</v>
      </c>
      <c r="AV953" s="13" t="s">
        <v>85</v>
      </c>
      <c r="AW953" s="13" t="s">
        <v>37</v>
      </c>
      <c r="AX953" s="13" t="s">
        <v>76</v>
      </c>
      <c r="AY953" s="245" t="s">
        <v>308</v>
      </c>
    </row>
    <row r="954" s="15" customFormat="1">
      <c r="A954" s="15"/>
      <c r="B954" s="259"/>
      <c r="C954" s="260"/>
      <c r="D954" s="236" t="s">
        <v>319</v>
      </c>
      <c r="E954" s="261" t="s">
        <v>19</v>
      </c>
      <c r="F954" s="262" t="s">
        <v>448</v>
      </c>
      <c r="G954" s="260"/>
      <c r="H954" s="263">
        <v>203.46000000000001</v>
      </c>
      <c r="I954" s="264"/>
      <c r="J954" s="260"/>
      <c r="K954" s="260"/>
      <c r="L954" s="265"/>
      <c r="M954" s="266"/>
      <c r="N954" s="267"/>
      <c r="O954" s="267"/>
      <c r="P954" s="267"/>
      <c r="Q954" s="267"/>
      <c r="R954" s="267"/>
      <c r="S954" s="267"/>
      <c r="T954" s="268"/>
      <c r="U954" s="15"/>
      <c r="V954" s="15"/>
      <c r="W954" s="15"/>
      <c r="X954" s="15"/>
      <c r="Y954" s="15"/>
      <c r="Z954" s="15"/>
      <c r="AA954" s="15"/>
      <c r="AB954" s="15"/>
      <c r="AC954" s="15"/>
      <c r="AD954" s="15"/>
      <c r="AE954" s="15"/>
      <c r="AT954" s="269" t="s">
        <v>319</v>
      </c>
      <c r="AU954" s="269" t="s">
        <v>85</v>
      </c>
      <c r="AV954" s="15" t="s">
        <v>315</v>
      </c>
      <c r="AW954" s="15" t="s">
        <v>37</v>
      </c>
      <c r="AX954" s="15" t="s">
        <v>83</v>
      </c>
      <c r="AY954" s="269" t="s">
        <v>308</v>
      </c>
    </row>
    <row r="955" s="2" customFormat="1" ht="16.5" customHeight="1">
      <c r="A955" s="41"/>
      <c r="B955" s="42"/>
      <c r="C955" s="280" t="s">
        <v>3780</v>
      </c>
      <c r="D955" s="280" t="s">
        <v>1137</v>
      </c>
      <c r="E955" s="281" t="s">
        <v>5648</v>
      </c>
      <c r="F955" s="282" t="s">
        <v>5649</v>
      </c>
      <c r="G955" s="283" t="s">
        <v>313</v>
      </c>
      <c r="H955" s="284">
        <v>63.479999999999997</v>
      </c>
      <c r="I955" s="285"/>
      <c r="J955" s="286">
        <f>ROUND(I955*H955,2)</f>
        <v>0</v>
      </c>
      <c r="K955" s="282" t="s">
        <v>314</v>
      </c>
      <c r="L955" s="287"/>
      <c r="M955" s="288" t="s">
        <v>19</v>
      </c>
      <c r="N955" s="289" t="s">
        <v>47</v>
      </c>
      <c r="O955" s="87"/>
      <c r="P955" s="225">
        <f>O955*H955</f>
        <v>0</v>
      </c>
      <c r="Q955" s="225">
        <v>0</v>
      </c>
      <c r="R955" s="225">
        <f>Q955*H955</f>
        <v>0</v>
      </c>
      <c r="S955" s="225">
        <v>0</v>
      </c>
      <c r="T955" s="226">
        <f>S955*H955</f>
        <v>0</v>
      </c>
      <c r="U955" s="41"/>
      <c r="V955" s="41"/>
      <c r="W955" s="41"/>
      <c r="X955" s="41"/>
      <c r="Y955" s="41"/>
      <c r="Z955" s="41"/>
      <c r="AA955" s="41"/>
      <c r="AB955" s="41"/>
      <c r="AC955" s="41"/>
      <c r="AD955" s="41"/>
      <c r="AE955" s="41"/>
      <c r="AR955" s="227" t="s">
        <v>616</v>
      </c>
      <c r="AT955" s="227" t="s">
        <v>1137</v>
      </c>
      <c r="AU955" s="227" t="s">
        <v>85</v>
      </c>
      <c r="AY955" s="20" t="s">
        <v>308</v>
      </c>
      <c r="BE955" s="228">
        <f>IF(N955="základní",J955,0)</f>
        <v>0</v>
      </c>
      <c r="BF955" s="228">
        <f>IF(N955="snížená",J955,0)</f>
        <v>0</v>
      </c>
      <c r="BG955" s="228">
        <f>IF(N955="zákl. přenesená",J955,0)</f>
        <v>0</v>
      </c>
      <c r="BH955" s="228">
        <f>IF(N955="sníž. přenesená",J955,0)</f>
        <v>0</v>
      </c>
      <c r="BI955" s="228">
        <f>IF(N955="nulová",J955,0)</f>
        <v>0</v>
      </c>
      <c r="BJ955" s="20" t="s">
        <v>83</v>
      </c>
      <c r="BK955" s="228">
        <f>ROUND(I955*H955,2)</f>
        <v>0</v>
      </c>
      <c r="BL955" s="20" t="s">
        <v>391</v>
      </c>
      <c r="BM955" s="227" t="s">
        <v>5650</v>
      </c>
    </row>
    <row r="956" s="2" customFormat="1" ht="21.75" customHeight="1">
      <c r="A956" s="41"/>
      <c r="B956" s="42"/>
      <c r="C956" s="216" t="s">
        <v>3786</v>
      </c>
      <c r="D956" s="216" t="s">
        <v>310</v>
      </c>
      <c r="E956" s="217" t="s">
        <v>5651</v>
      </c>
      <c r="F956" s="218" t="s">
        <v>5652</v>
      </c>
      <c r="G956" s="219" t="s">
        <v>474</v>
      </c>
      <c r="H956" s="220">
        <v>203.46000000000001</v>
      </c>
      <c r="I956" s="221"/>
      <c r="J956" s="222">
        <f>ROUND(I956*H956,2)</f>
        <v>0</v>
      </c>
      <c r="K956" s="218" t="s">
        <v>314</v>
      </c>
      <c r="L956" s="47"/>
      <c r="M956" s="223" t="s">
        <v>19</v>
      </c>
      <c r="N956" s="224" t="s">
        <v>47</v>
      </c>
      <c r="O956" s="87"/>
      <c r="P956" s="225">
        <f>O956*H956</f>
        <v>0</v>
      </c>
      <c r="Q956" s="225">
        <v>0</v>
      </c>
      <c r="R956" s="225">
        <f>Q956*H956</f>
        <v>0</v>
      </c>
      <c r="S956" s="225">
        <v>0</v>
      </c>
      <c r="T956" s="226">
        <f>S956*H956</f>
        <v>0</v>
      </c>
      <c r="U956" s="41"/>
      <c r="V956" s="41"/>
      <c r="W956" s="41"/>
      <c r="X956" s="41"/>
      <c r="Y956" s="41"/>
      <c r="Z956" s="41"/>
      <c r="AA956" s="41"/>
      <c r="AB956" s="41"/>
      <c r="AC956" s="41"/>
      <c r="AD956" s="41"/>
      <c r="AE956" s="41"/>
      <c r="AR956" s="227" t="s">
        <v>391</v>
      </c>
      <c r="AT956" s="227" t="s">
        <v>310</v>
      </c>
      <c r="AU956" s="227" t="s">
        <v>85</v>
      </c>
      <c r="AY956" s="20" t="s">
        <v>308</v>
      </c>
      <c r="BE956" s="228">
        <f>IF(N956="základní",J956,0)</f>
        <v>0</v>
      </c>
      <c r="BF956" s="228">
        <f>IF(N956="snížená",J956,0)</f>
        <v>0</v>
      </c>
      <c r="BG956" s="228">
        <f>IF(N956="zákl. přenesená",J956,0)</f>
        <v>0</v>
      </c>
      <c r="BH956" s="228">
        <f>IF(N956="sníž. přenesená",J956,0)</f>
        <v>0</v>
      </c>
      <c r="BI956" s="228">
        <f>IF(N956="nulová",J956,0)</f>
        <v>0</v>
      </c>
      <c r="BJ956" s="20" t="s">
        <v>83</v>
      </c>
      <c r="BK956" s="228">
        <f>ROUND(I956*H956,2)</f>
        <v>0</v>
      </c>
      <c r="BL956" s="20" t="s">
        <v>391</v>
      </c>
      <c r="BM956" s="227" t="s">
        <v>5653</v>
      </c>
    </row>
    <row r="957" s="2" customFormat="1">
      <c r="A957" s="41"/>
      <c r="B957" s="42"/>
      <c r="C957" s="43"/>
      <c r="D957" s="229" t="s">
        <v>317</v>
      </c>
      <c r="E957" s="43"/>
      <c r="F957" s="230" t="s">
        <v>5654</v>
      </c>
      <c r="G957" s="43"/>
      <c r="H957" s="43"/>
      <c r="I957" s="231"/>
      <c r="J957" s="43"/>
      <c r="K957" s="43"/>
      <c r="L957" s="47"/>
      <c r="M957" s="232"/>
      <c r="N957" s="233"/>
      <c r="O957" s="87"/>
      <c r="P957" s="87"/>
      <c r="Q957" s="87"/>
      <c r="R957" s="87"/>
      <c r="S957" s="87"/>
      <c r="T957" s="88"/>
      <c r="U957" s="41"/>
      <c r="V957" s="41"/>
      <c r="W957" s="41"/>
      <c r="X957" s="41"/>
      <c r="Y957" s="41"/>
      <c r="Z957" s="41"/>
      <c r="AA957" s="41"/>
      <c r="AB957" s="41"/>
      <c r="AC957" s="41"/>
      <c r="AD957" s="41"/>
      <c r="AE957" s="41"/>
      <c r="AT957" s="20" t="s">
        <v>317</v>
      </c>
      <c r="AU957" s="20" t="s">
        <v>85</v>
      </c>
    </row>
    <row r="958" s="2" customFormat="1" ht="16.5" customHeight="1">
      <c r="A958" s="41"/>
      <c r="B958" s="42"/>
      <c r="C958" s="280" t="s">
        <v>3792</v>
      </c>
      <c r="D958" s="280" t="s">
        <v>1137</v>
      </c>
      <c r="E958" s="281" t="s">
        <v>5655</v>
      </c>
      <c r="F958" s="282" t="s">
        <v>5656</v>
      </c>
      <c r="G958" s="283" t="s">
        <v>474</v>
      </c>
      <c r="H958" s="284">
        <v>211.59800000000001</v>
      </c>
      <c r="I958" s="285"/>
      <c r="J958" s="286">
        <f>ROUND(I958*H958,2)</f>
        <v>0</v>
      </c>
      <c r="K958" s="282" t="s">
        <v>314</v>
      </c>
      <c r="L958" s="287"/>
      <c r="M958" s="288" t="s">
        <v>19</v>
      </c>
      <c r="N958" s="289" t="s">
        <v>47</v>
      </c>
      <c r="O958" s="87"/>
      <c r="P958" s="225">
        <f>O958*H958</f>
        <v>0</v>
      </c>
      <c r="Q958" s="225">
        <v>0</v>
      </c>
      <c r="R958" s="225">
        <f>Q958*H958</f>
        <v>0</v>
      </c>
      <c r="S958" s="225">
        <v>0</v>
      </c>
      <c r="T958" s="226">
        <f>S958*H958</f>
        <v>0</v>
      </c>
      <c r="U958" s="41"/>
      <c r="V958" s="41"/>
      <c r="W958" s="41"/>
      <c r="X958" s="41"/>
      <c r="Y958" s="41"/>
      <c r="Z958" s="41"/>
      <c r="AA958" s="41"/>
      <c r="AB958" s="41"/>
      <c r="AC958" s="41"/>
      <c r="AD958" s="41"/>
      <c r="AE958" s="41"/>
      <c r="AR958" s="227" t="s">
        <v>616</v>
      </c>
      <c r="AT958" s="227" t="s">
        <v>1137</v>
      </c>
      <c r="AU958" s="227" t="s">
        <v>85</v>
      </c>
      <c r="AY958" s="20" t="s">
        <v>308</v>
      </c>
      <c r="BE958" s="228">
        <f>IF(N958="základní",J958,0)</f>
        <v>0</v>
      </c>
      <c r="BF958" s="228">
        <f>IF(N958="snížená",J958,0)</f>
        <v>0</v>
      </c>
      <c r="BG958" s="228">
        <f>IF(N958="zákl. přenesená",J958,0)</f>
        <v>0</v>
      </c>
      <c r="BH958" s="228">
        <f>IF(N958="sníž. přenesená",J958,0)</f>
        <v>0</v>
      </c>
      <c r="BI958" s="228">
        <f>IF(N958="nulová",J958,0)</f>
        <v>0</v>
      </c>
      <c r="BJ958" s="20" t="s">
        <v>83</v>
      </c>
      <c r="BK958" s="228">
        <f>ROUND(I958*H958,2)</f>
        <v>0</v>
      </c>
      <c r="BL958" s="20" t="s">
        <v>391</v>
      </c>
      <c r="BM958" s="227" t="s">
        <v>5657</v>
      </c>
    </row>
    <row r="959" s="13" customFormat="1">
      <c r="A959" s="13"/>
      <c r="B959" s="234"/>
      <c r="C959" s="235"/>
      <c r="D959" s="236" t="s">
        <v>319</v>
      </c>
      <c r="E959" s="237" t="s">
        <v>19</v>
      </c>
      <c r="F959" s="238" t="s">
        <v>5658</v>
      </c>
      <c r="G959" s="235"/>
      <c r="H959" s="239">
        <v>211.59800000000001</v>
      </c>
      <c r="I959" s="240"/>
      <c r="J959" s="235"/>
      <c r="K959" s="235"/>
      <c r="L959" s="241"/>
      <c r="M959" s="242"/>
      <c r="N959" s="243"/>
      <c r="O959" s="243"/>
      <c r="P959" s="243"/>
      <c r="Q959" s="243"/>
      <c r="R959" s="243"/>
      <c r="S959" s="243"/>
      <c r="T959" s="244"/>
      <c r="U959" s="13"/>
      <c r="V959" s="13"/>
      <c r="W959" s="13"/>
      <c r="X959" s="13"/>
      <c r="Y959" s="13"/>
      <c r="Z959" s="13"/>
      <c r="AA959" s="13"/>
      <c r="AB959" s="13"/>
      <c r="AC959" s="13"/>
      <c r="AD959" s="13"/>
      <c r="AE959" s="13"/>
      <c r="AT959" s="245" t="s">
        <v>319</v>
      </c>
      <c r="AU959" s="245" t="s">
        <v>85</v>
      </c>
      <c r="AV959" s="13" t="s">
        <v>85</v>
      </c>
      <c r="AW959" s="13" t="s">
        <v>37</v>
      </c>
      <c r="AX959" s="13" t="s">
        <v>76</v>
      </c>
      <c r="AY959" s="245" t="s">
        <v>308</v>
      </c>
    </row>
    <row r="960" s="15" customFormat="1">
      <c r="A960" s="15"/>
      <c r="B960" s="259"/>
      <c r="C960" s="260"/>
      <c r="D960" s="236" t="s">
        <v>319</v>
      </c>
      <c r="E960" s="261" t="s">
        <v>19</v>
      </c>
      <c r="F960" s="262" t="s">
        <v>448</v>
      </c>
      <c r="G960" s="260"/>
      <c r="H960" s="263">
        <v>211.59800000000001</v>
      </c>
      <c r="I960" s="264"/>
      <c r="J960" s="260"/>
      <c r="K960" s="260"/>
      <c r="L960" s="265"/>
      <c r="M960" s="266"/>
      <c r="N960" s="267"/>
      <c r="O960" s="267"/>
      <c r="P960" s="267"/>
      <c r="Q960" s="267"/>
      <c r="R960" s="267"/>
      <c r="S960" s="267"/>
      <c r="T960" s="268"/>
      <c r="U960" s="15"/>
      <c r="V960" s="15"/>
      <c r="W960" s="15"/>
      <c r="X960" s="15"/>
      <c r="Y960" s="15"/>
      <c r="Z960" s="15"/>
      <c r="AA960" s="15"/>
      <c r="AB960" s="15"/>
      <c r="AC960" s="15"/>
      <c r="AD960" s="15"/>
      <c r="AE960" s="15"/>
      <c r="AT960" s="269" t="s">
        <v>319</v>
      </c>
      <c r="AU960" s="269" t="s">
        <v>85</v>
      </c>
      <c r="AV960" s="15" t="s">
        <v>315</v>
      </c>
      <c r="AW960" s="15" t="s">
        <v>37</v>
      </c>
      <c r="AX960" s="15" t="s">
        <v>83</v>
      </c>
      <c r="AY960" s="269" t="s">
        <v>308</v>
      </c>
    </row>
    <row r="961" s="2" customFormat="1" ht="16.5" customHeight="1">
      <c r="A961" s="41"/>
      <c r="B961" s="42"/>
      <c r="C961" s="216" t="s">
        <v>3423</v>
      </c>
      <c r="D961" s="216" t="s">
        <v>310</v>
      </c>
      <c r="E961" s="217" t="s">
        <v>5659</v>
      </c>
      <c r="F961" s="218" t="s">
        <v>5660</v>
      </c>
      <c r="G961" s="219" t="s">
        <v>474</v>
      </c>
      <c r="H961" s="220">
        <v>396.35500000000002</v>
      </c>
      <c r="I961" s="221"/>
      <c r="J961" s="222">
        <f>ROUND(I961*H961,2)</f>
        <v>0</v>
      </c>
      <c r="K961" s="218" t="s">
        <v>314</v>
      </c>
      <c r="L961" s="47"/>
      <c r="M961" s="223" t="s">
        <v>19</v>
      </c>
      <c r="N961" s="224" t="s">
        <v>47</v>
      </c>
      <c r="O961" s="87"/>
      <c r="P961" s="225">
        <f>O961*H961</f>
        <v>0</v>
      </c>
      <c r="Q961" s="225">
        <v>0</v>
      </c>
      <c r="R961" s="225">
        <f>Q961*H961</f>
        <v>0</v>
      </c>
      <c r="S961" s="225">
        <v>0</v>
      </c>
      <c r="T961" s="226">
        <f>S961*H961</f>
        <v>0</v>
      </c>
      <c r="U961" s="41"/>
      <c r="V961" s="41"/>
      <c r="W961" s="41"/>
      <c r="X961" s="41"/>
      <c r="Y961" s="41"/>
      <c r="Z961" s="41"/>
      <c r="AA961" s="41"/>
      <c r="AB961" s="41"/>
      <c r="AC961" s="41"/>
      <c r="AD961" s="41"/>
      <c r="AE961" s="41"/>
      <c r="AR961" s="227" t="s">
        <v>391</v>
      </c>
      <c r="AT961" s="227" t="s">
        <v>310</v>
      </c>
      <c r="AU961" s="227" t="s">
        <v>85</v>
      </c>
      <c r="AY961" s="20" t="s">
        <v>308</v>
      </c>
      <c r="BE961" s="228">
        <f>IF(N961="základní",J961,0)</f>
        <v>0</v>
      </c>
      <c r="BF961" s="228">
        <f>IF(N961="snížená",J961,0)</f>
        <v>0</v>
      </c>
      <c r="BG961" s="228">
        <f>IF(N961="zákl. přenesená",J961,0)</f>
        <v>0</v>
      </c>
      <c r="BH961" s="228">
        <f>IF(N961="sníž. přenesená",J961,0)</f>
        <v>0</v>
      </c>
      <c r="BI961" s="228">
        <f>IF(N961="nulová",J961,0)</f>
        <v>0</v>
      </c>
      <c r="BJ961" s="20" t="s">
        <v>83</v>
      </c>
      <c r="BK961" s="228">
        <f>ROUND(I961*H961,2)</f>
        <v>0</v>
      </c>
      <c r="BL961" s="20" t="s">
        <v>391</v>
      </c>
      <c r="BM961" s="227" t="s">
        <v>5661</v>
      </c>
    </row>
    <row r="962" s="2" customFormat="1">
      <c r="A962" s="41"/>
      <c r="B962" s="42"/>
      <c r="C962" s="43"/>
      <c r="D962" s="229" t="s">
        <v>317</v>
      </c>
      <c r="E962" s="43"/>
      <c r="F962" s="230" t="s">
        <v>5662</v>
      </c>
      <c r="G962" s="43"/>
      <c r="H962" s="43"/>
      <c r="I962" s="231"/>
      <c r="J962" s="43"/>
      <c r="K962" s="43"/>
      <c r="L962" s="47"/>
      <c r="M962" s="232"/>
      <c r="N962" s="233"/>
      <c r="O962" s="87"/>
      <c r="P962" s="87"/>
      <c r="Q962" s="87"/>
      <c r="R962" s="87"/>
      <c r="S962" s="87"/>
      <c r="T962" s="88"/>
      <c r="U962" s="41"/>
      <c r="V962" s="41"/>
      <c r="W962" s="41"/>
      <c r="X962" s="41"/>
      <c r="Y962" s="41"/>
      <c r="Z962" s="41"/>
      <c r="AA962" s="41"/>
      <c r="AB962" s="41"/>
      <c r="AC962" s="41"/>
      <c r="AD962" s="41"/>
      <c r="AE962" s="41"/>
      <c r="AT962" s="20" t="s">
        <v>317</v>
      </c>
      <c r="AU962" s="20" t="s">
        <v>85</v>
      </c>
    </row>
    <row r="963" s="14" customFormat="1">
      <c r="A963" s="14"/>
      <c r="B963" s="249"/>
      <c r="C963" s="250"/>
      <c r="D963" s="236" t="s">
        <v>319</v>
      </c>
      <c r="E963" s="251" t="s">
        <v>19</v>
      </c>
      <c r="F963" s="252" t="s">
        <v>4902</v>
      </c>
      <c r="G963" s="250"/>
      <c r="H963" s="251" t="s">
        <v>19</v>
      </c>
      <c r="I963" s="253"/>
      <c r="J963" s="250"/>
      <c r="K963" s="250"/>
      <c r="L963" s="254"/>
      <c r="M963" s="255"/>
      <c r="N963" s="256"/>
      <c r="O963" s="256"/>
      <c r="P963" s="256"/>
      <c r="Q963" s="256"/>
      <c r="R963" s="256"/>
      <c r="S963" s="256"/>
      <c r="T963" s="257"/>
      <c r="U963" s="14"/>
      <c r="V963" s="14"/>
      <c r="W963" s="14"/>
      <c r="X963" s="14"/>
      <c r="Y963" s="14"/>
      <c r="Z963" s="14"/>
      <c r="AA963" s="14"/>
      <c r="AB963" s="14"/>
      <c r="AC963" s="14"/>
      <c r="AD963" s="14"/>
      <c r="AE963" s="14"/>
      <c r="AT963" s="258" t="s">
        <v>319</v>
      </c>
      <c r="AU963" s="258" t="s">
        <v>85</v>
      </c>
      <c r="AV963" s="14" t="s">
        <v>83</v>
      </c>
      <c r="AW963" s="14" t="s">
        <v>37</v>
      </c>
      <c r="AX963" s="14" t="s">
        <v>76</v>
      </c>
      <c r="AY963" s="258" t="s">
        <v>308</v>
      </c>
    </row>
    <row r="964" s="14" customFormat="1">
      <c r="A964" s="14"/>
      <c r="B964" s="249"/>
      <c r="C964" s="250"/>
      <c r="D964" s="236" t="s">
        <v>319</v>
      </c>
      <c r="E964" s="251" t="s">
        <v>19</v>
      </c>
      <c r="F964" s="252" t="s">
        <v>5663</v>
      </c>
      <c r="G964" s="250"/>
      <c r="H964" s="251" t="s">
        <v>19</v>
      </c>
      <c r="I964" s="253"/>
      <c r="J964" s="250"/>
      <c r="K964" s="250"/>
      <c r="L964" s="254"/>
      <c r="M964" s="255"/>
      <c r="N964" s="256"/>
      <c r="O964" s="256"/>
      <c r="P964" s="256"/>
      <c r="Q964" s="256"/>
      <c r="R964" s="256"/>
      <c r="S964" s="256"/>
      <c r="T964" s="257"/>
      <c r="U964" s="14"/>
      <c r="V964" s="14"/>
      <c r="W964" s="14"/>
      <c r="X964" s="14"/>
      <c r="Y964" s="14"/>
      <c r="Z964" s="14"/>
      <c r="AA964" s="14"/>
      <c r="AB964" s="14"/>
      <c r="AC964" s="14"/>
      <c r="AD964" s="14"/>
      <c r="AE964" s="14"/>
      <c r="AT964" s="258" t="s">
        <v>319</v>
      </c>
      <c r="AU964" s="258" t="s">
        <v>85</v>
      </c>
      <c r="AV964" s="14" t="s">
        <v>83</v>
      </c>
      <c r="AW964" s="14" t="s">
        <v>37</v>
      </c>
      <c r="AX964" s="14" t="s">
        <v>76</v>
      </c>
      <c r="AY964" s="258" t="s">
        <v>308</v>
      </c>
    </row>
    <row r="965" s="13" customFormat="1">
      <c r="A965" s="13"/>
      <c r="B965" s="234"/>
      <c r="C965" s="235"/>
      <c r="D965" s="236" t="s">
        <v>319</v>
      </c>
      <c r="E965" s="237" t="s">
        <v>19</v>
      </c>
      <c r="F965" s="238" t="s">
        <v>5313</v>
      </c>
      <c r="G965" s="235"/>
      <c r="H965" s="239">
        <v>352.35000000000002</v>
      </c>
      <c r="I965" s="240"/>
      <c r="J965" s="235"/>
      <c r="K965" s="235"/>
      <c r="L965" s="241"/>
      <c r="M965" s="242"/>
      <c r="N965" s="243"/>
      <c r="O965" s="243"/>
      <c r="P965" s="243"/>
      <c r="Q965" s="243"/>
      <c r="R965" s="243"/>
      <c r="S965" s="243"/>
      <c r="T965" s="244"/>
      <c r="U965" s="13"/>
      <c r="V965" s="13"/>
      <c r="W965" s="13"/>
      <c r="X965" s="13"/>
      <c r="Y965" s="13"/>
      <c r="Z965" s="13"/>
      <c r="AA965" s="13"/>
      <c r="AB965" s="13"/>
      <c r="AC965" s="13"/>
      <c r="AD965" s="13"/>
      <c r="AE965" s="13"/>
      <c r="AT965" s="245" t="s">
        <v>319</v>
      </c>
      <c r="AU965" s="245" t="s">
        <v>85</v>
      </c>
      <c r="AV965" s="13" t="s">
        <v>85</v>
      </c>
      <c r="AW965" s="13" t="s">
        <v>37</v>
      </c>
      <c r="AX965" s="13" t="s">
        <v>76</v>
      </c>
      <c r="AY965" s="245" t="s">
        <v>308</v>
      </c>
    </row>
    <row r="966" s="14" customFormat="1">
      <c r="A966" s="14"/>
      <c r="B966" s="249"/>
      <c r="C966" s="250"/>
      <c r="D966" s="236" t="s">
        <v>319</v>
      </c>
      <c r="E966" s="251" t="s">
        <v>19</v>
      </c>
      <c r="F966" s="252" t="s">
        <v>5664</v>
      </c>
      <c r="G966" s="250"/>
      <c r="H966" s="251" t="s">
        <v>19</v>
      </c>
      <c r="I966" s="253"/>
      <c r="J966" s="250"/>
      <c r="K966" s="250"/>
      <c r="L966" s="254"/>
      <c r="M966" s="255"/>
      <c r="N966" s="256"/>
      <c r="O966" s="256"/>
      <c r="P966" s="256"/>
      <c r="Q966" s="256"/>
      <c r="R966" s="256"/>
      <c r="S966" s="256"/>
      <c r="T966" s="257"/>
      <c r="U966" s="14"/>
      <c r="V966" s="14"/>
      <c r="W966" s="14"/>
      <c r="X966" s="14"/>
      <c r="Y966" s="14"/>
      <c r="Z966" s="14"/>
      <c r="AA966" s="14"/>
      <c r="AB966" s="14"/>
      <c r="AC966" s="14"/>
      <c r="AD966" s="14"/>
      <c r="AE966" s="14"/>
      <c r="AT966" s="258" t="s">
        <v>319</v>
      </c>
      <c r="AU966" s="258" t="s">
        <v>85</v>
      </c>
      <c r="AV966" s="14" t="s">
        <v>83</v>
      </c>
      <c r="AW966" s="14" t="s">
        <v>37</v>
      </c>
      <c r="AX966" s="14" t="s">
        <v>76</v>
      </c>
      <c r="AY966" s="258" t="s">
        <v>308</v>
      </c>
    </row>
    <row r="967" s="13" customFormat="1">
      <c r="A967" s="13"/>
      <c r="B967" s="234"/>
      <c r="C967" s="235"/>
      <c r="D967" s="236" t="s">
        <v>319</v>
      </c>
      <c r="E967" s="237" t="s">
        <v>19</v>
      </c>
      <c r="F967" s="238" t="s">
        <v>5665</v>
      </c>
      <c r="G967" s="235"/>
      <c r="H967" s="239">
        <v>85.944999999999993</v>
      </c>
      <c r="I967" s="240"/>
      <c r="J967" s="235"/>
      <c r="K967" s="235"/>
      <c r="L967" s="241"/>
      <c r="M967" s="242"/>
      <c r="N967" s="243"/>
      <c r="O967" s="243"/>
      <c r="P967" s="243"/>
      <c r="Q967" s="243"/>
      <c r="R967" s="243"/>
      <c r="S967" s="243"/>
      <c r="T967" s="244"/>
      <c r="U967" s="13"/>
      <c r="V967" s="13"/>
      <c r="W967" s="13"/>
      <c r="X967" s="13"/>
      <c r="Y967" s="13"/>
      <c r="Z967" s="13"/>
      <c r="AA967" s="13"/>
      <c r="AB967" s="13"/>
      <c r="AC967" s="13"/>
      <c r="AD967" s="13"/>
      <c r="AE967" s="13"/>
      <c r="AT967" s="245" t="s">
        <v>319</v>
      </c>
      <c r="AU967" s="245" t="s">
        <v>85</v>
      </c>
      <c r="AV967" s="13" t="s">
        <v>85</v>
      </c>
      <c r="AW967" s="13" t="s">
        <v>37</v>
      </c>
      <c r="AX967" s="13" t="s">
        <v>76</v>
      </c>
      <c r="AY967" s="245" t="s">
        <v>308</v>
      </c>
    </row>
    <row r="968" s="13" customFormat="1">
      <c r="A968" s="13"/>
      <c r="B968" s="234"/>
      <c r="C968" s="235"/>
      <c r="D968" s="236" t="s">
        <v>319</v>
      </c>
      <c r="E968" s="237" t="s">
        <v>19</v>
      </c>
      <c r="F968" s="238" t="s">
        <v>5666</v>
      </c>
      <c r="G968" s="235"/>
      <c r="H968" s="239">
        <v>-41.939999999999998</v>
      </c>
      <c r="I968" s="240"/>
      <c r="J968" s="235"/>
      <c r="K968" s="235"/>
      <c r="L968" s="241"/>
      <c r="M968" s="242"/>
      <c r="N968" s="243"/>
      <c r="O968" s="243"/>
      <c r="P968" s="243"/>
      <c r="Q968" s="243"/>
      <c r="R968" s="243"/>
      <c r="S968" s="243"/>
      <c r="T968" s="244"/>
      <c r="U968" s="13"/>
      <c r="V968" s="13"/>
      <c r="W968" s="13"/>
      <c r="X968" s="13"/>
      <c r="Y968" s="13"/>
      <c r="Z968" s="13"/>
      <c r="AA968" s="13"/>
      <c r="AB968" s="13"/>
      <c r="AC968" s="13"/>
      <c r="AD968" s="13"/>
      <c r="AE968" s="13"/>
      <c r="AT968" s="245" t="s">
        <v>319</v>
      </c>
      <c r="AU968" s="245" t="s">
        <v>85</v>
      </c>
      <c r="AV968" s="13" t="s">
        <v>85</v>
      </c>
      <c r="AW968" s="13" t="s">
        <v>37</v>
      </c>
      <c r="AX968" s="13" t="s">
        <v>76</v>
      </c>
      <c r="AY968" s="245" t="s">
        <v>308</v>
      </c>
    </row>
    <row r="969" s="15" customFormat="1">
      <c r="A969" s="15"/>
      <c r="B969" s="259"/>
      <c r="C969" s="260"/>
      <c r="D969" s="236" t="s">
        <v>319</v>
      </c>
      <c r="E969" s="261" t="s">
        <v>19</v>
      </c>
      <c r="F969" s="262" t="s">
        <v>448</v>
      </c>
      <c r="G969" s="260"/>
      <c r="H969" s="263">
        <v>396.35500000000002</v>
      </c>
      <c r="I969" s="264"/>
      <c r="J969" s="260"/>
      <c r="K969" s="260"/>
      <c r="L969" s="265"/>
      <c r="M969" s="266"/>
      <c r="N969" s="267"/>
      <c r="O969" s="267"/>
      <c r="P969" s="267"/>
      <c r="Q969" s="267"/>
      <c r="R969" s="267"/>
      <c r="S969" s="267"/>
      <c r="T969" s="268"/>
      <c r="U969" s="15"/>
      <c r="V969" s="15"/>
      <c r="W969" s="15"/>
      <c r="X969" s="15"/>
      <c r="Y969" s="15"/>
      <c r="Z969" s="15"/>
      <c r="AA969" s="15"/>
      <c r="AB969" s="15"/>
      <c r="AC969" s="15"/>
      <c r="AD969" s="15"/>
      <c r="AE969" s="15"/>
      <c r="AT969" s="269" t="s">
        <v>319</v>
      </c>
      <c r="AU969" s="269" t="s">
        <v>85</v>
      </c>
      <c r="AV969" s="15" t="s">
        <v>315</v>
      </c>
      <c r="AW969" s="15" t="s">
        <v>37</v>
      </c>
      <c r="AX969" s="15" t="s">
        <v>83</v>
      </c>
      <c r="AY969" s="269" t="s">
        <v>308</v>
      </c>
    </row>
    <row r="970" s="2" customFormat="1" ht="16.5" customHeight="1">
      <c r="A970" s="41"/>
      <c r="B970" s="42"/>
      <c r="C970" s="280" t="s">
        <v>3802</v>
      </c>
      <c r="D970" s="280" t="s">
        <v>1137</v>
      </c>
      <c r="E970" s="281" t="s">
        <v>5667</v>
      </c>
      <c r="F970" s="282" t="s">
        <v>5668</v>
      </c>
      <c r="G970" s="283" t="s">
        <v>313</v>
      </c>
      <c r="H970" s="284">
        <v>82.441999999999993</v>
      </c>
      <c r="I970" s="285"/>
      <c r="J970" s="286">
        <f>ROUND(I970*H970,2)</f>
        <v>0</v>
      </c>
      <c r="K970" s="282" t="s">
        <v>314</v>
      </c>
      <c r="L970" s="287"/>
      <c r="M970" s="288" t="s">
        <v>19</v>
      </c>
      <c r="N970" s="289" t="s">
        <v>47</v>
      </c>
      <c r="O970" s="87"/>
      <c r="P970" s="225">
        <f>O970*H970</f>
        <v>0</v>
      </c>
      <c r="Q970" s="225">
        <v>0</v>
      </c>
      <c r="R970" s="225">
        <f>Q970*H970</f>
        <v>0</v>
      </c>
      <c r="S970" s="225">
        <v>0</v>
      </c>
      <c r="T970" s="226">
        <f>S970*H970</f>
        <v>0</v>
      </c>
      <c r="U970" s="41"/>
      <c r="V970" s="41"/>
      <c r="W970" s="41"/>
      <c r="X970" s="41"/>
      <c r="Y970" s="41"/>
      <c r="Z970" s="41"/>
      <c r="AA970" s="41"/>
      <c r="AB970" s="41"/>
      <c r="AC970" s="41"/>
      <c r="AD970" s="41"/>
      <c r="AE970" s="41"/>
      <c r="AR970" s="227" t="s">
        <v>616</v>
      </c>
      <c r="AT970" s="227" t="s">
        <v>1137</v>
      </c>
      <c r="AU970" s="227" t="s">
        <v>85</v>
      </c>
      <c r="AY970" s="20" t="s">
        <v>308</v>
      </c>
      <c r="BE970" s="228">
        <f>IF(N970="základní",J970,0)</f>
        <v>0</v>
      </c>
      <c r="BF970" s="228">
        <f>IF(N970="snížená",J970,0)</f>
        <v>0</v>
      </c>
      <c r="BG970" s="228">
        <f>IF(N970="zákl. přenesená",J970,0)</f>
        <v>0</v>
      </c>
      <c r="BH970" s="228">
        <f>IF(N970="sníž. přenesená",J970,0)</f>
        <v>0</v>
      </c>
      <c r="BI970" s="228">
        <f>IF(N970="nulová",J970,0)</f>
        <v>0</v>
      </c>
      <c r="BJ970" s="20" t="s">
        <v>83</v>
      </c>
      <c r="BK970" s="228">
        <f>ROUND(I970*H970,2)</f>
        <v>0</v>
      </c>
      <c r="BL970" s="20" t="s">
        <v>391</v>
      </c>
      <c r="BM970" s="227" t="s">
        <v>5669</v>
      </c>
    </row>
    <row r="971" s="2" customFormat="1" ht="16.5" customHeight="1">
      <c r="A971" s="41"/>
      <c r="B971" s="42"/>
      <c r="C971" s="216" t="s">
        <v>3807</v>
      </c>
      <c r="D971" s="216" t="s">
        <v>310</v>
      </c>
      <c r="E971" s="217" t="s">
        <v>5670</v>
      </c>
      <c r="F971" s="218" t="s">
        <v>5671</v>
      </c>
      <c r="G971" s="219" t="s">
        <v>313</v>
      </c>
      <c r="H971" s="220">
        <v>1805.819</v>
      </c>
      <c r="I971" s="221"/>
      <c r="J971" s="222">
        <f>ROUND(I971*H971,2)</f>
        <v>0</v>
      </c>
      <c r="K971" s="218" t="s">
        <v>314</v>
      </c>
      <c r="L971" s="47"/>
      <c r="M971" s="223" t="s">
        <v>19</v>
      </c>
      <c r="N971" s="224" t="s">
        <v>47</v>
      </c>
      <c r="O971" s="87"/>
      <c r="P971" s="225">
        <f>O971*H971</f>
        <v>0</v>
      </c>
      <c r="Q971" s="225">
        <v>0</v>
      </c>
      <c r="R971" s="225">
        <f>Q971*H971</f>
        <v>0</v>
      </c>
      <c r="S971" s="225">
        <v>0</v>
      </c>
      <c r="T971" s="226">
        <f>S971*H971</f>
        <v>0</v>
      </c>
      <c r="U971" s="41"/>
      <c r="V971" s="41"/>
      <c r="W971" s="41"/>
      <c r="X971" s="41"/>
      <c r="Y971" s="41"/>
      <c r="Z971" s="41"/>
      <c r="AA971" s="41"/>
      <c r="AB971" s="41"/>
      <c r="AC971" s="41"/>
      <c r="AD971" s="41"/>
      <c r="AE971" s="41"/>
      <c r="AR971" s="227" t="s">
        <v>391</v>
      </c>
      <c r="AT971" s="227" t="s">
        <v>310</v>
      </c>
      <c r="AU971" s="227" t="s">
        <v>85</v>
      </c>
      <c r="AY971" s="20" t="s">
        <v>308</v>
      </c>
      <c r="BE971" s="228">
        <f>IF(N971="základní",J971,0)</f>
        <v>0</v>
      </c>
      <c r="BF971" s="228">
        <f>IF(N971="snížená",J971,0)</f>
        <v>0</v>
      </c>
      <c r="BG971" s="228">
        <f>IF(N971="zákl. přenesená",J971,0)</f>
        <v>0</v>
      </c>
      <c r="BH971" s="228">
        <f>IF(N971="sníž. přenesená",J971,0)</f>
        <v>0</v>
      </c>
      <c r="BI971" s="228">
        <f>IF(N971="nulová",J971,0)</f>
        <v>0</v>
      </c>
      <c r="BJ971" s="20" t="s">
        <v>83</v>
      </c>
      <c r="BK971" s="228">
        <f>ROUND(I971*H971,2)</f>
        <v>0</v>
      </c>
      <c r="BL971" s="20" t="s">
        <v>391</v>
      </c>
      <c r="BM971" s="227" t="s">
        <v>5672</v>
      </c>
    </row>
    <row r="972" s="2" customFormat="1">
      <c r="A972" s="41"/>
      <c r="B972" s="42"/>
      <c r="C972" s="43"/>
      <c r="D972" s="229" t="s">
        <v>317</v>
      </c>
      <c r="E972" s="43"/>
      <c r="F972" s="230" t="s">
        <v>5673</v>
      </c>
      <c r="G972" s="43"/>
      <c r="H972" s="43"/>
      <c r="I972" s="231"/>
      <c r="J972" s="43"/>
      <c r="K972" s="43"/>
      <c r="L972" s="47"/>
      <c r="M972" s="232"/>
      <c r="N972" s="233"/>
      <c r="O972" s="87"/>
      <c r="P972" s="87"/>
      <c r="Q972" s="87"/>
      <c r="R972" s="87"/>
      <c r="S972" s="87"/>
      <c r="T972" s="88"/>
      <c r="U972" s="41"/>
      <c r="V972" s="41"/>
      <c r="W972" s="41"/>
      <c r="X972" s="41"/>
      <c r="Y972" s="41"/>
      <c r="Z972" s="41"/>
      <c r="AA972" s="41"/>
      <c r="AB972" s="41"/>
      <c r="AC972" s="41"/>
      <c r="AD972" s="41"/>
      <c r="AE972" s="41"/>
      <c r="AT972" s="20" t="s">
        <v>317</v>
      </c>
      <c r="AU972" s="20" t="s">
        <v>85</v>
      </c>
    </row>
    <row r="973" s="14" customFormat="1">
      <c r="A973" s="14"/>
      <c r="B973" s="249"/>
      <c r="C973" s="250"/>
      <c r="D973" s="236" t="s">
        <v>319</v>
      </c>
      <c r="E973" s="251" t="s">
        <v>19</v>
      </c>
      <c r="F973" s="252" t="s">
        <v>4902</v>
      </c>
      <c r="G973" s="250"/>
      <c r="H973" s="251" t="s">
        <v>19</v>
      </c>
      <c r="I973" s="253"/>
      <c r="J973" s="250"/>
      <c r="K973" s="250"/>
      <c r="L973" s="254"/>
      <c r="M973" s="255"/>
      <c r="N973" s="256"/>
      <c r="O973" s="256"/>
      <c r="P973" s="256"/>
      <c r="Q973" s="256"/>
      <c r="R973" s="256"/>
      <c r="S973" s="256"/>
      <c r="T973" s="257"/>
      <c r="U973" s="14"/>
      <c r="V973" s="14"/>
      <c r="W973" s="14"/>
      <c r="X973" s="14"/>
      <c r="Y973" s="14"/>
      <c r="Z973" s="14"/>
      <c r="AA973" s="14"/>
      <c r="AB973" s="14"/>
      <c r="AC973" s="14"/>
      <c r="AD973" s="14"/>
      <c r="AE973" s="14"/>
      <c r="AT973" s="258" t="s">
        <v>319</v>
      </c>
      <c r="AU973" s="258" t="s">
        <v>85</v>
      </c>
      <c r="AV973" s="14" t="s">
        <v>83</v>
      </c>
      <c r="AW973" s="14" t="s">
        <v>37</v>
      </c>
      <c r="AX973" s="14" t="s">
        <v>76</v>
      </c>
      <c r="AY973" s="258" t="s">
        <v>308</v>
      </c>
    </row>
    <row r="974" s="14" customFormat="1">
      <c r="A974" s="14"/>
      <c r="B974" s="249"/>
      <c r="C974" s="250"/>
      <c r="D974" s="236" t="s">
        <v>319</v>
      </c>
      <c r="E974" s="251" t="s">
        <v>19</v>
      </c>
      <c r="F974" s="252" t="s">
        <v>4943</v>
      </c>
      <c r="G974" s="250"/>
      <c r="H974" s="251" t="s">
        <v>19</v>
      </c>
      <c r="I974" s="253"/>
      <c r="J974" s="250"/>
      <c r="K974" s="250"/>
      <c r="L974" s="254"/>
      <c r="M974" s="255"/>
      <c r="N974" s="256"/>
      <c r="O974" s="256"/>
      <c r="P974" s="256"/>
      <c r="Q974" s="256"/>
      <c r="R974" s="256"/>
      <c r="S974" s="256"/>
      <c r="T974" s="257"/>
      <c r="U974" s="14"/>
      <c r="V974" s="14"/>
      <c r="W974" s="14"/>
      <c r="X974" s="14"/>
      <c r="Y974" s="14"/>
      <c r="Z974" s="14"/>
      <c r="AA974" s="14"/>
      <c r="AB974" s="14"/>
      <c r="AC974" s="14"/>
      <c r="AD974" s="14"/>
      <c r="AE974" s="14"/>
      <c r="AT974" s="258" t="s">
        <v>319</v>
      </c>
      <c r="AU974" s="258" t="s">
        <v>85</v>
      </c>
      <c r="AV974" s="14" t="s">
        <v>83</v>
      </c>
      <c r="AW974" s="14" t="s">
        <v>37</v>
      </c>
      <c r="AX974" s="14" t="s">
        <v>76</v>
      </c>
      <c r="AY974" s="258" t="s">
        <v>308</v>
      </c>
    </row>
    <row r="975" s="13" customFormat="1">
      <c r="A975" s="13"/>
      <c r="B975" s="234"/>
      <c r="C975" s="235"/>
      <c r="D975" s="236" t="s">
        <v>319</v>
      </c>
      <c r="E975" s="237" t="s">
        <v>19</v>
      </c>
      <c r="F975" s="238" t="s">
        <v>4973</v>
      </c>
      <c r="G975" s="235"/>
      <c r="H975" s="239">
        <v>324.12</v>
      </c>
      <c r="I975" s="240"/>
      <c r="J975" s="235"/>
      <c r="K975" s="235"/>
      <c r="L975" s="241"/>
      <c r="M975" s="242"/>
      <c r="N975" s="243"/>
      <c r="O975" s="243"/>
      <c r="P975" s="243"/>
      <c r="Q975" s="243"/>
      <c r="R975" s="243"/>
      <c r="S975" s="243"/>
      <c r="T975" s="244"/>
      <c r="U975" s="13"/>
      <c r="V975" s="13"/>
      <c r="W975" s="13"/>
      <c r="X975" s="13"/>
      <c r="Y975" s="13"/>
      <c r="Z975" s="13"/>
      <c r="AA975" s="13"/>
      <c r="AB975" s="13"/>
      <c r="AC975" s="13"/>
      <c r="AD975" s="13"/>
      <c r="AE975" s="13"/>
      <c r="AT975" s="245" t="s">
        <v>319</v>
      </c>
      <c r="AU975" s="245" t="s">
        <v>85</v>
      </c>
      <c r="AV975" s="13" t="s">
        <v>85</v>
      </c>
      <c r="AW975" s="13" t="s">
        <v>37</v>
      </c>
      <c r="AX975" s="13" t="s">
        <v>76</v>
      </c>
      <c r="AY975" s="245" t="s">
        <v>308</v>
      </c>
    </row>
    <row r="976" s="13" customFormat="1">
      <c r="A976" s="13"/>
      <c r="B976" s="234"/>
      <c r="C976" s="235"/>
      <c r="D976" s="236" t="s">
        <v>319</v>
      </c>
      <c r="E976" s="237" t="s">
        <v>19</v>
      </c>
      <c r="F976" s="238" t="s">
        <v>4974</v>
      </c>
      <c r="G976" s="235"/>
      <c r="H976" s="239">
        <v>1017.47</v>
      </c>
      <c r="I976" s="240"/>
      <c r="J976" s="235"/>
      <c r="K976" s="235"/>
      <c r="L976" s="241"/>
      <c r="M976" s="242"/>
      <c r="N976" s="243"/>
      <c r="O976" s="243"/>
      <c r="P976" s="243"/>
      <c r="Q976" s="243"/>
      <c r="R976" s="243"/>
      <c r="S976" s="243"/>
      <c r="T976" s="244"/>
      <c r="U976" s="13"/>
      <c r="V976" s="13"/>
      <c r="W976" s="13"/>
      <c r="X976" s="13"/>
      <c r="Y976" s="13"/>
      <c r="Z976" s="13"/>
      <c r="AA976" s="13"/>
      <c r="AB976" s="13"/>
      <c r="AC976" s="13"/>
      <c r="AD976" s="13"/>
      <c r="AE976" s="13"/>
      <c r="AT976" s="245" t="s">
        <v>319</v>
      </c>
      <c r="AU976" s="245" t="s">
        <v>85</v>
      </c>
      <c r="AV976" s="13" t="s">
        <v>85</v>
      </c>
      <c r="AW976" s="13" t="s">
        <v>37</v>
      </c>
      <c r="AX976" s="13" t="s">
        <v>76</v>
      </c>
      <c r="AY976" s="245" t="s">
        <v>308</v>
      </c>
    </row>
    <row r="977" s="13" customFormat="1">
      <c r="A977" s="13"/>
      <c r="B977" s="234"/>
      <c r="C977" s="235"/>
      <c r="D977" s="236" t="s">
        <v>319</v>
      </c>
      <c r="E977" s="237" t="s">
        <v>19</v>
      </c>
      <c r="F977" s="238" t="s">
        <v>4975</v>
      </c>
      <c r="G977" s="235"/>
      <c r="H977" s="239">
        <v>454.13999999999999</v>
      </c>
      <c r="I977" s="240"/>
      <c r="J977" s="235"/>
      <c r="K977" s="235"/>
      <c r="L977" s="241"/>
      <c r="M977" s="242"/>
      <c r="N977" s="243"/>
      <c r="O977" s="243"/>
      <c r="P977" s="243"/>
      <c r="Q977" s="243"/>
      <c r="R977" s="243"/>
      <c r="S977" s="243"/>
      <c r="T977" s="244"/>
      <c r="U977" s="13"/>
      <c r="V977" s="13"/>
      <c r="W977" s="13"/>
      <c r="X977" s="13"/>
      <c r="Y977" s="13"/>
      <c r="Z977" s="13"/>
      <c r="AA977" s="13"/>
      <c r="AB977" s="13"/>
      <c r="AC977" s="13"/>
      <c r="AD977" s="13"/>
      <c r="AE977" s="13"/>
      <c r="AT977" s="245" t="s">
        <v>319</v>
      </c>
      <c r="AU977" s="245" t="s">
        <v>85</v>
      </c>
      <c r="AV977" s="13" t="s">
        <v>85</v>
      </c>
      <c r="AW977" s="13" t="s">
        <v>37</v>
      </c>
      <c r="AX977" s="13" t="s">
        <v>76</v>
      </c>
      <c r="AY977" s="245" t="s">
        <v>308</v>
      </c>
    </row>
    <row r="978" s="16" customFormat="1">
      <c r="A978" s="16"/>
      <c r="B978" s="299"/>
      <c r="C978" s="300"/>
      <c r="D978" s="236" t="s">
        <v>319</v>
      </c>
      <c r="E978" s="301" t="s">
        <v>19</v>
      </c>
      <c r="F978" s="302" t="s">
        <v>5301</v>
      </c>
      <c r="G978" s="300"/>
      <c r="H978" s="303">
        <v>1795.73</v>
      </c>
      <c r="I978" s="304"/>
      <c r="J978" s="300"/>
      <c r="K978" s="300"/>
      <c r="L978" s="305"/>
      <c r="M978" s="306"/>
      <c r="N978" s="307"/>
      <c r="O978" s="307"/>
      <c r="P978" s="307"/>
      <c r="Q978" s="307"/>
      <c r="R978" s="307"/>
      <c r="S978" s="307"/>
      <c r="T978" s="308"/>
      <c r="U978" s="16"/>
      <c r="V978" s="16"/>
      <c r="W978" s="16"/>
      <c r="X978" s="16"/>
      <c r="Y978" s="16"/>
      <c r="Z978" s="16"/>
      <c r="AA978" s="16"/>
      <c r="AB978" s="16"/>
      <c r="AC978" s="16"/>
      <c r="AD978" s="16"/>
      <c r="AE978" s="16"/>
      <c r="AT978" s="309" t="s">
        <v>319</v>
      </c>
      <c r="AU978" s="309" t="s">
        <v>85</v>
      </c>
      <c r="AV978" s="16" t="s">
        <v>150</v>
      </c>
      <c r="AW978" s="16" t="s">
        <v>37</v>
      </c>
      <c r="AX978" s="16" t="s">
        <v>76</v>
      </c>
      <c r="AY978" s="309" t="s">
        <v>308</v>
      </c>
    </row>
    <row r="979" s="14" customFormat="1">
      <c r="A979" s="14"/>
      <c r="B979" s="249"/>
      <c r="C979" s="250"/>
      <c r="D979" s="236" t="s">
        <v>319</v>
      </c>
      <c r="E979" s="251" t="s">
        <v>19</v>
      </c>
      <c r="F979" s="252" t="s">
        <v>5674</v>
      </c>
      <c r="G979" s="250"/>
      <c r="H979" s="251" t="s">
        <v>19</v>
      </c>
      <c r="I979" s="253"/>
      <c r="J979" s="250"/>
      <c r="K979" s="250"/>
      <c r="L979" s="254"/>
      <c r="M979" s="255"/>
      <c r="N979" s="256"/>
      <c r="O979" s="256"/>
      <c r="P979" s="256"/>
      <c r="Q979" s="256"/>
      <c r="R979" s="256"/>
      <c r="S979" s="256"/>
      <c r="T979" s="257"/>
      <c r="U979" s="14"/>
      <c r="V979" s="14"/>
      <c r="W979" s="14"/>
      <c r="X979" s="14"/>
      <c r="Y979" s="14"/>
      <c r="Z979" s="14"/>
      <c r="AA979" s="14"/>
      <c r="AB979" s="14"/>
      <c r="AC979" s="14"/>
      <c r="AD979" s="14"/>
      <c r="AE979" s="14"/>
      <c r="AT979" s="258" t="s">
        <v>319</v>
      </c>
      <c r="AU979" s="258" t="s">
        <v>85</v>
      </c>
      <c r="AV979" s="14" t="s">
        <v>83</v>
      </c>
      <c r="AW979" s="14" t="s">
        <v>37</v>
      </c>
      <c r="AX979" s="14" t="s">
        <v>76</v>
      </c>
      <c r="AY979" s="258" t="s">
        <v>308</v>
      </c>
    </row>
    <row r="980" s="13" customFormat="1">
      <c r="A980" s="13"/>
      <c r="B980" s="234"/>
      <c r="C980" s="235"/>
      <c r="D980" s="236" t="s">
        <v>319</v>
      </c>
      <c r="E980" s="237" t="s">
        <v>19</v>
      </c>
      <c r="F980" s="238" t="s">
        <v>5675</v>
      </c>
      <c r="G980" s="235"/>
      <c r="H980" s="239">
        <v>10.089</v>
      </c>
      <c r="I980" s="240"/>
      <c r="J980" s="235"/>
      <c r="K980" s="235"/>
      <c r="L980" s="241"/>
      <c r="M980" s="242"/>
      <c r="N980" s="243"/>
      <c r="O980" s="243"/>
      <c r="P980" s="243"/>
      <c r="Q980" s="243"/>
      <c r="R980" s="243"/>
      <c r="S980" s="243"/>
      <c r="T980" s="244"/>
      <c r="U980" s="13"/>
      <c r="V980" s="13"/>
      <c r="W980" s="13"/>
      <c r="X980" s="13"/>
      <c r="Y980" s="13"/>
      <c r="Z980" s="13"/>
      <c r="AA980" s="13"/>
      <c r="AB980" s="13"/>
      <c r="AC980" s="13"/>
      <c r="AD980" s="13"/>
      <c r="AE980" s="13"/>
      <c r="AT980" s="245" t="s">
        <v>319</v>
      </c>
      <c r="AU980" s="245" t="s">
        <v>85</v>
      </c>
      <c r="AV980" s="13" t="s">
        <v>85</v>
      </c>
      <c r="AW980" s="13" t="s">
        <v>37</v>
      </c>
      <c r="AX980" s="13" t="s">
        <v>76</v>
      </c>
      <c r="AY980" s="245" t="s">
        <v>308</v>
      </c>
    </row>
    <row r="981" s="15" customFormat="1">
      <c r="A981" s="15"/>
      <c r="B981" s="259"/>
      <c r="C981" s="260"/>
      <c r="D981" s="236" t="s">
        <v>319</v>
      </c>
      <c r="E981" s="261" t="s">
        <v>19</v>
      </c>
      <c r="F981" s="262" t="s">
        <v>448</v>
      </c>
      <c r="G981" s="260"/>
      <c r="H981" s="263">
        <v>1805.819</v>
      </c>
      <c r="I981" s="264"/>
      <c r="J981" s="260"/>
      <c r="K981" s="260"/>
      <c r="L981" s="265"/>
      <c r="M981" s="266"/>
      <c r="N981" s="267"/>
      <c r="O981" s="267"/>
      <c r="P981" s="267"/>
      <c r="Q981" s="267"/>
      <c r="R981" s="267"/>
      <c r="S981" s="267"/>
      <c r="T981" s="268"/>
      <c r="U981" s="15"/>
      <c r="V981" s="15"/>
      <c r="W981" s="15"/>
      <c r="X981" s="15"/>
      <c r="Y981" s="15"/>
      <c r="Z981" s="15"/>
      <c r="AA981" s="15"/>
      <c r="AB981" s="15"/>
      <c r="AC981" s="15"/>
      <c r="AD981" s="15"/>
      <c r="AE981" s="15"/>
      <c r="AT981" s="269" t="s">
        <v>319</v>
      </c>
      <c r="AU981" s="269" t="s">
        <v>85</v>
      </c>
      <c r="AV981" s="15" t="s">
        <v>315</v>
      </c>
      <c r="AW981" s="15" t="s">
        <v>37</v>
      </c>
      <c r="AX981" s="15" t="s">
        <v>83</v>
      </c>
      <c r="AY981" s="269" t="s">
        <v>308</v>
      </c>
    </row>
    <row r="982" s="2" customFormat="1" ht="16.5" customHeight="1">
      <c r="A982" s="41"/>
      <c r="B982" s="42"/>
      <c r="C982" s="280" t="s">
        <v>3813</v>
      </c>
      <c r="D982" s="280" t="s">
        <v>1137</v>
      </c>
      <c r="E982" s="281" t="s">
        <v>5130</v>
      </c>
      <c r="F982" s="282" t="s">
        <v>5131</v>
      </c>
      <c r="G982" s="283" t="s">
        <v>313</v>
      </c>
      <c r="H982" s="284">
        <v>1878.0519999999999</v>
      </c>
      <c r="I982" s="285"/>
      <c r="J982" s="286">
        <f>ROUND(I982*H982,2)</f>
        <v>0</v>
      </c>
      <c r="K982" s="282" t="s">
        <v>314</v>
      </c>
      <c r="L982" s="287"/>
      <c r="M982" s="288" t="s">
        <v>19</v>
      </c>
      <c r="N982" s="289" t="s">
        <v>47</v>
      </c>
      <c r="O982" s="87"/>
      <c r="P982" s="225">
        <f>O982*H982</f>
        <v>0</v>
      </c>
      <c r="Q982" s="225">
        <v>0</v>
      </c>
      <c r="R982" s="225">
        <f>Q982*H982</f>
        <v>0</v>
      </c>
      <c r="S982" s="225">
        <v>0</v>
      </c>
      <c r="T982" s="226">
        <f>S982*H982</f>
        <v>0</v>
      </c>
      <c r="U982" s="41"/>
      <c r="V982" s="41"/>
      <c r="W982" s="41"/>
      <c r="X982" s="41"/>
      <c r="Y982" s="41"/>
      <c r="Z982" s="41"/>
      <c r="AA982" s="41"/>
      <c r="AB982" s="41"/>
      <c r="AC982" s="41"/>
      <c r="AD982" s="41"/>
      <c r="AE982" s="41"/>
      <c r="AR982" s="227" t="s">
        <v>616</v>
      </c>
      <c r="AT982" s="227" t="s">
        <v>1137</v>
      </c>
      <c r="AU982" s="227" t="s">
        <v>85</v>
      </c>
      <c r="AY982" s="20" t="s">
        <v>308</v>
      </c>
      <c r="BE982" s="228">
        <f>IF(N982="základní",J982,0)</f>
        <v>0</v>
      </c>
      <c r="BF982" s="228">
        <f>IF(N982="snížená",J982,0)</f>
        <v>0</v>
      </c>
      <c r="BG982" s="228">
        <f>IF(N982="zákl. přenesená",J982,0)</f>
        <v>0</v>
      </c>
      <c r="BH982" s="228">
        <f>IF(N982="sníž. přenesená",J982,0)</f>
        <v>0</v>
      </c>
      <c r="BI982" s="228">
        <f>IF(N982="nulová",J982,0)</f>
        <v>0</v>
      </c>
      <c r="BJ982" s="20" t="s">
        <v>83</v>
      </c>
      <c r="BK982" s="228">
        <f>ROUND(I982*H982,2)</f>
        <v>0</v>
      </c>
      <c r="BL982" s="20" t="s">
        <v>391</v>
      </c>
      <c r="BM982" s="227" t="s">
        <v>5676</v>
      </c>
    </row>
    <row r="983" s="13" customFormat="1">
      <c r="A983" s="13"/>
      <c r="B983" s="234"/>
      <c r="C983" s="235"/>
      <c r="D983" s="236" t="s">
        <v>319</v>
      </c>
      <c r="E983" s="237" t="s">
        <v>19</v>
      </c>
      <c r="F983" s="238" t="s">
        <v>5677</v>
      </c>
      <c r="G983" s="235"/>
      <c r="H983" s="239">
        <v>1878.0519999999999</v>
      </c>
      <c r="I983" s="240"/>
      <c r="J983" s="235"/>
      <c r="K983" s="235"/>
      <c r="L983" s="241"/>
      <c r="M983" s="242"/>
      <c r="N983" s="243"/>
      <c r="O983" s="243"/>
      <c r="P983" s="243"/>
      <c r="Q983" s="243"/>
      <c r="R983" s="243"/>
      <c r="S983" s="243"/>
      <c r="T983" s="244"/>
      <c r="U983" s="13"/>
      <c r="V983" s="13"/>
      <c r="W983" s="13"/>
      <c r="X983" s="13"/>
      <c r="Y983" s="13"/>
      <c r="Z983" s="13"/>
      <c r="AA983" s="13"/>
      <c r="AB983" s="13"/>
      <c r="AC983" s="13"/>
      <c r="AD983" s="13"/>
      <c r="AE983" s="13"/>
      <c r="AT983" s="245" t="s">
        <v>319</v>
      </c>
      <c r="AU983" s="245" t="s">
        <v>85</v>
      </c>
      <c r="AV983" s="13" t="s">
        <v>85</v>
      </c>
      <c r="AW983" s="13" t="s">
        <v>37</v>
      </c>
      <c r="AX983" s="13" t="s">
        <v>76</v>
      </c>
      <c r="AY983" s="245" t="s">
        <v>308</v>
      </c>
    </row>
    <row r="984" s="15" customFormat="1">
      <c r="A984" s="15"/>
      <c r="B984" s="259"/>
      <c r="C984" s="260"/>
      <c r="D984" s="236" t="s">
        <v>319</v>
      </c>
      <c r="E984" s="261" t="s">
        <v>19</v>
      </c>
      <c r="F984" s="262" t="s">
        <v>448</v>
      </c>
      <c r="G984" s="260"/>
      <c r="H984" s="263">
        <v>1878.0519999999999</v>
      </c>
      <c r="I984" s="264"/>
      <c r="J984" s="260"/>
      <c r="K984" s="260"/>
      <c r="L984" s="265"/>
      <c r="M984" s="266"/>
      <c r="N984" s="267"/>
      <c r="O984" s="267"/>
      <c r="P984" s="267"/>
      <c r="Q984" s="267"/>
      <c r="R984" s="267"/>
      <c r="S984" s="267"/>
      <c r="T984" s="268"/>
      <c r="U984" s="15"/>
      <c r="V984" s="15"/>
      <c r="W984" s="15"/>
      <c r="X984" s="15"/>
      <c r="Y984" s="15"/>
      <c r="Z984" s="15"/>
      <c r="AA984" s="15"/>
      <c r="AB984" s="15"/>
      <c r="AC984" s="15"/>
      <c r="AD984" s="15"/>
      <c r="AE984" s="15"/>
      <c r="AT984" s="269" t="s">
        <v>319</v>
      </c>
      <c r="AU984" s="269" t="s">
        <v>85</v>
      </c>
      <c r="AV984" s="15" t="s">
        <v>315</v>
      </c>
      <c r="AW984" s="15" t="s">
        <v>37</v>
      </c>
      <c r="AX984" s="15" t="s">
        <v>83</v>
      </c>
      <c r="AY984" s="269" t="s">
        <v>308</v>
      </c>
    </row>
    <row r="985" s="2" customFormat="1" ht="16.5" customHeight="1">
      <c r="A985" s="41"/>
      <c r="B985" s="42"/>
      <c r="C985" s="216" t="s">
        <v>3820</v>
      </c>
      <c r="D985" s="216" t="s">
        <v>310</v>
      </c>
      <c r="E985" s="217" t="s">
        <v>5678</v>
      </c>
      <c r="F985" s="218" t="s">
        <v>5679</v>
      </c>
      <c r="G985" s="219" t="s">
        <v>313</v>
      </c>
      <c r="H985" s="220">
        <v>2172.0250000000001</v>
      </c>
      <c r="I985" s="221"/>
      <c r="J985" s="222">
        <f>ROUND(I985*H985,2)</f>
        <v>0</v>
      </c>
      <c r="K985" s="218" t="s">
        <v>314</v>
      </c>
      <c r="L985" s="47"/>
      <c r="M985" s="223" t="s">
        <v>19</v>
      </c>
      <c r="N985" s="224" t="s">
        <v>47</v>
      </c>
      <c r="O985" s="87"/>
      <c r="P985" s="225">
        <f>O985*H985</f>
        <v>0</v>
      </c>
      <c r="Q985" s="225">
        <v>0</v>
      </c>
      <c r="R985" s="225">
        <f>Q985*H985</f>
        <v>0</v>
      </c>
      <c r="S985" s="225">
        <v>0</v>
      </c>
      <c r="T985" s="226">
        <f>S985*H985</f>
        <v>0</v>
      </c>
      <c r="U985" s="41"/>
      <c r="V985" s="41"/>
      <c r="W985" s="41"/>
      <c r="X985" s="41"/>
      <c r="Y985" s="41"/>
      <c r="Z985" s="41"/>
      <c r="AA985" s="41"/>
      <c r="AB985" s="41"/>
      <c r="AC985" s="41"/>
      <c r="AD985" s="41"/>
      <c r="AE985" s="41"/>
      <c r="AR985" s="227" t="s">
        <v>391</v>
      </c>
      <c r="AT985" s="227" t="s">
        <v>310</v>
      </c>
      <c r="AU985" s="227" t="s">
        <v>85</v>
      </c>
      <c r="AY985" s="20" t="s">
        <v>308</v>
      </c>
      <c r="BE985" s="228">
        <f>IF(N985="základní",J985,0)</f>
        <v>0</v>
      </c>
      <c r="BF985" s="228">
        <f>IF(N985="snížená",J985,0)</f>
        <v>0</v>
      </c>
      <c r="BG985" s="228">
        <f>IF(N985="zákl. přenesená",J985,0)</f>
        <v>0</v>
      </c>
      <c r="BH985" s="228">
        <f>IF(N985="sníž. přenesená",J985,0)</f>
        <v>0</v>
      </c>
      <c r="BI985" s="228">
        <f>IF(N985="nulová",J985,0)</f>
        <v>0</v>
      </c>
      <c r="BJ985" s="20" t="s">
        <v>83</v>
      </c>
      <c r="BK985" s="228">
        <f>ROUND(I985*H985,2)</f>
        <v>0</v>
      </c>
      <c r="BL985" s="20" t="s">
        <v>391</v>
      </c>
      <c r="BM985" s="227" t="s">
        <v>5271</v>
      </c>
    </row>
    <row r="986" s="2" customFormat="1">
      <c r="A986" s="41"/>
      <c r="B986" s="42"/>
      <c r="C986" s="43"/>
      <c r="D986" s="229" t="s">
        <v>317</v>
      </c>
      <c r="E986" s="43"/>
      <c r="F986" s="230" t="s">
        <v>5680</v>
      </c>
      <c r="G986" s="43"/>
      <c r="H986" s="43"/>
      <c r="I986" s="231"/>
      <c r="J986" s="43"/>
      <c r="K986" s="43"/>
      <c r="L986" s="47"/>
      <c r="M986" s="232"/>
      <c r="N986" s="233"/>
      <c r="O986" s="87"/>
      <c r="P986" s="87"/>
      <c r="Q986" s="87"/>
      <c r="R986" s="87"/>
      <c r="S986" s="87"/>
      <c r="T986" s="88"/>
      <c r="U986" s="41"/>
      <c r="V986" s="41"/>
      <c r="W986" s="41"/>
      <c r="X986" s="41"/>
      <c r="Y986" s="41"/>
      <c r="Z986" s="41"/>
      <c r="AA986" s="41"/>
      <c r="AB986" s="41"/>
      <c r="AC986" s="41"/>
      <c r="AD986" s="41"/>
      <c r="AE986" s="41"/>
      <c r="AT986" s="20" t="s">
        <v>317</v>
      </c>
      <c r="AU986" s="20" t="s">
        <v>85</v>
      </c>
    </row>
    <row r="987" s="13" customFormat="1">
      <c r="A987" s="13"/>
      <c r="B987" s="234"/>
      <c r="C987" s="235"/>
      <c r="D987" s="236" t="s">
        <v>319</v>
      </c>
      <c r="E987" s="237" t="s">
        <v>19</v>
      </c>
      <c r="F987" s="238" t="s">
        <v>5681</v>
      </c>
      <c r="G987" s="235"/>
      <c r="H987" s="239">
        <v>95.016000000000005</v>
      </c>
      <c r="I987" s="240"/>
      <c r="J987" s="235"/>
      <c r="K987" s="235"/>
      <c r="L987" s="241"/>
      <c r="M987" s="242"/>
      <c r="N987" s="243"/>
      <c r="O987" s="243"/>
      <c r="P987" s="243"/>
      <c r="Q987" s="243"/>
      <c r="R987" s="243"/>
      <c r="S987" s="243"/>
      <c r="T987" s="244"/>
      <c r="U987" s="13"/>
      <c r="V987" s="13"/>
      <c r="W987" s="13"/>
      <c r="X987" s="13"/>
      <c r="Y987" s="13"/>
      <c r="Z987" s="13"/>
      <c r="AA987" s="13"/>
      <c r="AB987" s="13"/>
      <c r="AC987" s="13"/>
      <c r="AD987" s="13"/>
      <c r="AE987" s="13"/>
      <c r="AT987" s="245" t="s">
        <v>319</v>
      </c>
      <c r="AU987" s="245" t="s">
        <v>85</v>
      </c>
      <c r="AV987" s="13" t="s">
        <v>85</v>
      </c>
      <c r="AW987" s="13" t="s">
        <v>37</v>
      </c>
      <c r="AX987" s="13" t="s">
        <v>76</v>
      </c>
      <c r="AY987" s="245" t="s">
        <v>308</v>
      </c>
    </row>
    <row r="988" s="13" customFormat="1">
      <c r="A988" s="13"/>
      <c r="B988" s="234"/>
      <c r="C988" s="235"/>
      <c r="D988" s="236" t="s">
        <v>319</v>
      </c>
      <c r="E988" s="237" t="s">
        <v>19</v>
      </c>
      <c r="F988" s="238" t="s">
        <v>5682</v>
      </c>
      <c r="G988" s="235"/>
      <c r="H988" s="239">
        <v>1876.289</v>
      </c>
      <c r="I988" s="240"/>
      <c r="J988" s="235"/>
      <c r="K988" s="235"/>
      <c r="L988" s="241"/>
      <c r="M988" s="242"/>
      <c r="N988" s="243"/>
      <c r="O988" s="243"/>
      <c r="P988" s="243"/>
      <c r="Q988" s="243"/>
      <c r="R988" s="243"/>
      <c r="S988" s="243"/>
      <c r="T988" s="244"/>
      <c r="U988" s="13"/>
      <c r="V988" s="13"/>
      <c r="W988" s="13"/>
      <c r="X988" s="13"/>
      <c r="Y988" s="13"/>
      <c r="Z988" s="13"/>
      <c r="AA988" s="13"/>
      <c r="AB988" s="13"/>
      <c r="AC988" s="13"/>
      <c r="AD988" s="13"/>
      <c r="AE988" s="13"/>
      <c r="AT988" s="245" t="s">
        <v>319</v>
      </c>
      <c r="AU988" s="245" t="s">
        <v>85</v>
      </c>
      <c r="AV988" s="13" t="s">
        <v>85</v>
      </c>
      <c r="AW988" s="13" t="s">
        <v>37</v>
      </c>
      <c r="AX988" s="13" t="s">
        <v>76</v>
      </c>
      <c r="AY988" s="245" t="s">
        <v>308</v>
      </c>
    </row>
    <row r="989" s="13" customFormat="1">
      <c r="A989" s="13"/>
      <c r="B989" s="234"/>
      <c r="C989" s="235"/>
      <c r="D989" s="236" t="s">
        <v>319</v>
      </c>
      <c r="E989" s="237" t="s">
        <v>19</v>
      </c>
      <c r="F989" s="238" t="s">
        <v>4937</v>
      </c>
      <c r="G989" s="235"/>
      <c r="H989" s="239">
        <v>200.72</v>
      </c>
      <c r="I989" s="240"/>
      <c r="J989" s="235"/>
      <c r="K989" s="235"/>
      <c r="L989" s="241"/>
      <c r="M989" s="242"/>
      <c r="N989" s="243"/>
      <c r="O989" s="243"/>
      <c r="P989" s="243"/>
      <c r="Q989" s="243"/>
      <c r="R989" s="243"/>
      <c r="S989" s="243"/>
      <c r="T989" s="244"/>
      <c r="U989" s="13"/>
      <c r="V989" s="13"/>
      <c r="W989" s="13"/>
      <c r="X989" s="13"/>
      <c r="Y989" s="13"/>
      <c r="Z989" s="13"/>
      <c r="AA989" s="13"/>
      <c r="AB989" s="13"/>
      <c r="AC989" s="13"/>
      <c r="AD989" s="13"/>
      <c r="AE989" s="13"/>
      <c r="AT989" s="245" t="s">
        <v>319</v>
      </c>
      <c r="AU989" s="245" t="s">
        <v>85</v>
      </c>
      <c r="AV989" s="13" t="s">
        <v>85</v>
      </c>
      <c r="AW989" s="13" t="s">
        <v>37</v>
      </c>
      <c r="AX989" s="13" t="s">
        <v>76</v>
      </c>
      <c r="AY989" s="245" t="s">
        <v>308</v>
      </c>
    </row>
    <row r="990" s="15" customFormat="1">
      <c r="A990" s="15"/>
      <c r="B990" s="259"/>
      <c r="C990" s="260"/>
      <c r="D990" s="236" t="s">
        <v>319</v>
      </c>
      <c r="E990" s="261" t="s">
        <v>19</v>
      </c>
      <c r="F990" s="262" t="s">
        <v>448</v>
      </c>
      <c r="G990" s="260"/>
      <c r="H990" s="263">
        <v>2172.0250000000001</v>
      </c>
      <c r="I990" s="264"/>
      <c r="J990" s="260"/>
      <c r="K990" s="260"/>
      <c r="L990" s="265"/>
      <c r="M990" s="266"/>
      <c r="N990" s="267"/>
      <c r="O990" s="267"/>
      <c r="P990" s="267"/>
      <c r="Q990" s="267"/>
      <c r="R990" s="267"/>
      <c r="S990" s="267"/>
      <c r="T990" s="268"/>
      <c r="U990" s="15"/>
      <c r="V990" s="15"/>
      <c r="W990" s="15"/>
      <c r="X990" s="15"/>
      <c r="Y990" s="15"/>
      <c r="Z990" s="15"/>
      <c r="AA990" s="15"/>
      <c r="AB990" s="15"/>
      <c r="AC990" s="15"/>
      <c r="AD990" s="15"/>
      <c r="AE990" s="15"/>
      <c r="AT990" s="269" t="s">
        <v>319</v>
      </c>
      <c r="AU990" s="269" t="s">
        <v>85</v>
      </c>
      <c r="AV990" s="15" t="s">
        <v>315</v>
      </c>
      <c r="AW990" s="15" t="s">
        <v>37</v>
      </c>
      <c r="AX990" s="15" t="s">
        <v>83</v>
      </c>
      <c r="AY990" s="269" t="s">
        <v>308</v>
      </c>
    </row>
    <row r="991" s="2" customFormat="1" ht="16.5" customHeight="1">
      <c r="A991" s="41"/>
      <c r="B991" s="42"/>
      <c r="C991" s="216" t="s">
        <v>3826</v>
      </c>
      <c r="D991" s="216" t="s">
        <v>310</v>
      </c>
      <c r="E991" s="217" t="s">
        <v>5683</v>
      </c>
      <c r="F991" s="218" t="s">
        <v>5684</v>
      </c>
      <c r="G991" s="219" t="s">
        <v>1891</v>
      </c>
      <c r="H991" s="290"/>
      <c r="I991" s="221"/>
      <c r="J991" s="222">
        <f>ROUND(I991*H991,2)</f>
        <v>0</v>
      </c>
      <c r="K991" s="218" t="s">
        <v>314</v>
      </c>
      <c r="L991" s="47"/>
      <c r="M991" s="223" t="s">
        <v>19</v>
      </c>
      <c r="N991" s="224" t="s">
        <v>47</v>
      </c>
      <c r="O991" s="87"/>
      <c r="P991" s="225">
        <f>O991*H991</f>
        <v>0</v>
      </c>
      <c r="Q991" s="225">
        <v>0</v>
      </c>
      <c r="R991" s="225">
        <f>Q991*H991</f>
        <v>0</v>
      </c>
      <c r="S991" s="225">
        <v>0</v>
      </c>
      <c r="T991" s="226">
        <f>S991*H991</f>
        <v>0</v>
      </c>
      <c r="U991" s="41"/>
      <c r="V991" s="41"/>
      <c r="W991" s="41"/>
      <c r="X991" s="41"/>
      <c r="Y991" s="41"/>
      <c r="Z991" s="41"/>
      <c r="AA991" s="41"/>
      <c r="AB991" s="41"/>
      <c r="AC991" s="41"/>
      <c r="AD991" s="41"/>
      <c r="AE991" s="41"/>
      <c r="AR991" s="227" t="s">
        <v>391</v>
      </c>
      <c r="AT991" s="227" t="s">
        <v>310</v>
      </c>
      <c r="AU991" s="227" t="s">
        <v>85</v>
      </c>
      <c r="AY991" s="20" t="s">
        <v>308</v>
      </c>
      <c r="BE991" s="228">
        <f>IF(N991="základní",J991,0)</f>
        <v>0</v>
      </c>
      <c r="BF991" s="228">
        <f>IF(N991="snížená",J991,0)</f>
        <v>0</v>
      </c>
      <c r="BG991" s="228">
        <f>IF(N991="zákl. přenesená",J991,0)</f>
        <v>0</v>
      </c>
      <c r="BH991" s="228">
        <f>IF(N991="sníž. přenesená",J991,0)</f>
        <v>0</v>
      </c>
      <c r="BI991" s="228">
        <f>IF(N991="nulová",J991,0)</f>
        <v>0</v>
      </c>
      <c r="BJ991" s="20" t="s">
        <v>83</v>
      </c>
      <c r="BK991" s="228">
        <f>ROUND(I991*H991,2)</f>
        <v>0</v>
      </c>
      <c r="BL991" s="20" t="s">
        <v>391</v>
      </c>
      <c r="BM991" s="227" t="s">
        <v>5685</v>
      </c>
    </row>
    <row r="992" s="2" customFormat="1">
      <c r="A992" s="41"/>
      <c r="B992" s="42"/>
      <c r="C992" s="43"/>
      <c r="D992" s="229" t="s">
        <v>317</v>
      </c>
      <c r="E992" s="43"/>
      <c r="F992" s="230" t="s">
        <v>5686</v>
      </c>
      <c r="G992" s="43"/>
      <c r="H992" s="43"/>
      <c r="I992" s="231"/>
      <c r="J992" s="43"/>
      <c r="K992" s="43"/>
      <c r="L992" s="47"/>
      <c r="M992" s="232"/>
      <c r="N992" s="233"/>
      <c r="O992" s="87"/>
      <c r="P992" s="87"/>
      <c r="Q992" s="87"/>
      <c r="R992" s="87"/>
      <c r="S992" s="87"/>
      <c r="T992" s="88"/>
      <c r="U992" s="41"/>
      <c r="V992" s="41"/>
      <c r="W992" s="41"/>
      <c r="X992" s="41"/>
      <c r="Y992" s="41"/>
      <c r="Z992" s="41"/>
      <c r="AA992" s="41"/>
      <c r="AB992" s="41"/>
      <c r="AC992" s="41"/>
      <c r="AD992" s="41"/>
      <c r="AE992" s="41"/>
      <c r="AT992" s="20" t="s">
        <v>317</v>
      </c>
      <c r="AU992" s="20" t="s">
        <v>85</v>
      </c>
    </row>
    <row r="993" s="12" customFormat="1" ht="22.8" customHeight="1">
      <c r="A993" s="12"/>
      <c r="B993" s="200"/>
      <c r="C993" s="201"/>
      <c r="D993" s="202" t="s">
        <v>75</v>
      </c>
      <c r="E993" s="214" t="s">
        <v>1018</v>
      </c>
      <c r="F993" s="214" t="s">
        <v>1019</v>
      </c>
      <c r="G993" s="201"/>
      <c r="H993" s="201"/>
      <c r="I993" s="204"/>
      <c r="J993" s="215">
        <f>BK993</f>
        <v>0</v>
      </c>
      <c r="K993" s="201"/>
      <c r="L993" s="206"/>
      <c r="M993" s="207"/>
      <c r="N993" s="208"/>
      <c r="O993" s="208"/>
      <c r="P993" s="209">
        <f>SUM(P994:P1027)</f>
        <v>0</v>
      </c>
      <c r="Q993" s="208"/>
      <c r="R993" s="209">
        <f>SUM(R994:R1027)</f>
        <v>0</v>
      </c>
      <c r="S993" s="208"/>
      <c r="T993" s="210">
        <f>SUM(T994:T1027)</f>
        <v>0</v>
      </c>
      <c r="U993" s="12"/>
      <c r="V993" s="12"/>
      <c r="W993" s="12"/>
      <c r="X993" s="12"/>
      <c r="Y993" s="12"/>
      <c r="Z993" s="12"/>
      <c r="AA993" s="12"/>
      <c r="AB993" s="12"/>
      <c r="AC993" s="12"/>
      <c r="AD993" s="12"/>
      <c r="AE993" s="12"/>
      <c r="AR993" s="211" t="s">
        <v>85</v>
      </c>
      <c r="AT993" s="212" t="s">
        <v>75</v>
      </c>
      <c r="AU993" s="212" t="s">
        <v>83</v>
      </c>
      <c r="AY993" s="211" t="s">
        <v>308</v>
      </c>
      <c r="BK993" s="213">
        <f>SUM(BK994:BK1027)</f>
        <v>0</v>
      </c>
    </row>
    <row r="994" s="2" customFormat="1" ht="16.5" customHeight="1">
      <c r="A994" s="41"/>
      <c r="B994" s="42"/>
      <c r="C994" s="216" t="s">
        <v>3832</v>
      </c>
      <c r="D994" s="216" t="s">
        <v>310</v>
      </c>
      <c r="E994" s="217" t="s">
        <v>5687</v>
      </c>
      <c r="F994" s="218" t="s">
        <v>5688</v>
      </c>
      <c r="G994" s="219" t="s">
        <v>313</v>
      </c>
      <c r="H994" s="220">
        <v>331.67599999999999</v>
      </c>
      <c r="I994" s="221"/>
      <c r="J994" s="222">
        <f>ROUND(I994*H994,2)</f>
        <v>0</v>
      </c>
      <c r="K994" s="218" t="s">
        <v>314</v>
      </c>
      <c r="L994" s="47"/>
      <c r="M994" s="223" t="s">
        <v>19</v>
      </c>
      <c r="N994" s="224" t="s">
        <v>47</v>
      </c>
      <c r="O994" s="87"/>
      <c r="P994" s="225">
        <f>O994*H994</f>
        <v>0</v>
      </c>
      <c r="Q994" s="225">
        <v>0</v>
      </c>
      <c r="R994" s="225">
        <f>Q994*H994</f>
        <v>0</v>
      </c>
      <c r="S994" s="225">
        <v>0</v>
      </c>
      <c r="T994" s="226">
        <f>S994*H994</f>
        <v>0</v>
      </c>
      <c r="U994" s="41"/>
      <c r="V994" s="41"/>
      <c r="W994" s="41"/>
      <c r="X994" s="41"/>
      <c r="Y994" s="41"/>
      <c r="Z994" s="41"/>
      <c r="AA994" s="41"/>
      <c r="AB994" s="41"/>
      <c r="AC994" s="41"/>
      <c r="AD994" s="41"/>
      <c r="AE994" s="41"/>
      <c r="AR994" s="227" t="s">
        <v>391</v>
      </c>
      <c r="AT994" s="227" t="s">
        <v>310</v>
      </c>
      <c r="AU994" s="227" t="s">
        <v>85</v>
      </c>
      <c r="AY994" s="20" t="s">
        <v>308</v>
      </c>
      <c r="BE994" s="228">
        <f>IF(N994="základní",J994,0)</f>
        <v>0</v>
      </c>
      <c r="BF994" s="228">
        <f>IF(N994="snížená",J994,0)</f>
        <v>0</v>
      </c>
      <c r="BG994" s="228">
        <f>IF(N994="zákl. přenesená",J994,0)</f>
        <v>0</v>
      </c>
      <c r="BH994" s="228">
        <f>IF(N994="sníž. přenesená",J994,0)</f>
        <v>0</v>
      </c>
      <c r="BI994" s="228">
        <f>IF(N994="nulová",J994,0)</f>
        <v>0</v>
      </c>
      <c r="BJ994" s="20" t="s">
        <v>83</v>
      </c>
      <c r="BK994" s="228">
        <f>ROUND(I994*H994,2)</f>
        <v>0</v>
      </c>
      <c r="BL994" s="20" t="s">
        <v>391</v>
      </c>
      <c r="BM994" s="227" t="s">
        <v>5689</v>
      </c>
    </row>
    <row r="995" s="2" customFormat="1">
      <c r="A995" s="41"/>
      <c r="B995" s="42"/>
      <c r="C995" s="43"/>
      <c r="D995" s="229" t="s">
        <v>317</v>
      </c>
      <c r="E995" s="43"/>
      <c r="F995" s="230" t="s">
        <v>5690</v>
      </c>
      <c r="G995" s="43"/>
      <c r="H995" s="43"/>
      <c r="I995" s="231"/>
      <c r="J995" s="43"/>
      <c r="K995" s="43"/>
      <c r="L995" s="47"/>
      <c r="M995" s="232"/>
      <c r="N995" s="233"/>
      <c r="O995" s="87"/>
      <c r="P995" s="87"/>
      <c r="Q995" s="87"/>
      <c r="R995" s="87"/>
      <c r="S995" s="87"/>
      <c r="T995" s="88"/>
      <c r="U995" s="41"/>
      <c r="V995" s="41"/>
      <c r="W995" s="41"/>
      <c r="X995" s="41"/>
      <c r="Y995" s="41"/>
      <c r="Z995" s="41"/>
      <c r="AA995" s="41"/>
      <c r="AB995" s="41"/>
      <c r="AC995" s="41"/>
      <c r="AD995" s="41"/>
      <c r="AE995" s="41"/>
      <c r="AT995" s="20" t="s">
        <v>317</v>
      </c>
      <c r="AU995" s="20" t="s">
        <v>85</v>
      </c>
    </row>
    <row r="996" s="2" customFormat="1" ht="21.75" customHeight="1">
      <c r="A996" s="41"/>
      <c r="B996" s="42"/>
      <c r="C996" s="216" t="s">
        <v>3838</v>
      </c>
      <c r="D996" s="216" t="s">
        <v>310</v>
      </c>
      <c r="E996" s="217" t="s">
        <v>5691</v>
      </c>
      <c r="F996" s="218" t="s">
        <v>5692</v>
      </c>
      <c r="G996" s="219" t="s">
        <v>313</v>
      </c>
      <c r="H996" s="220">
        <v>331.67599999999999</v>
      </c>
      <c r="I996" s="221"/>
      <c r="J996" s="222">
        <f>ROUND(I996*H996,2)</f>
        <v>0</v>
      </c>
      <c r="K996" s="218" t="s">
        <v>314</v>
      </c>
      <c r="L996" s="47"/>
      <c r="M996" s="223" t="s">
        <v>19</v>
      </c>
      <c r="N996" s="224" t="s">
        <v>47</v>
      </c>
      <c r="O996" s="87"/>
      <c r="P996" s="225">
        <f>O996*H996</f>
        <v>0</v>
      </c>
      <c r="Q996" s="225">
        <v>0</v>
      </c>
      <c r="R996" s="225">
        <f>Q996*H996</f>
        <v>0</v>
      </c>
      <c r="S996" s="225">
        <v>0</v>
      </c>
      <c r="T996" s="226">
        <f>S996*H996</f>
        <v>0</v>
      </c>
      <c r="U996" s="41"/>
      <c r="V996" s="41"/>
      <c r="W996" s="41"/>
      <c r="X996" s="41"/>
      <c r="Y996" s="41"/>
      <c r="Z996" s="41"/>
      <c r="AA996" s="41"/>
      <c r="AB996" s="41"/>
      <c r="AC996" s="41"/>
      <c r="AD996" s="41"/>
      <c r="AE996" s="41"/>
      <c r="AR996" s="227" t="s">
        <v>391</v>
      </c>
      <c r="AT996" s="227" t="s">
        <v>310</v>
      </c>
      <c r="AU996" s="227" t="s">
        <v>85</v>
      </c>
      <c r="AY996" s="20" t="s">
        <v>308</v>
      </c>
      <c r="BE996" s="228">
        <f>IF(N996="základní",J996,0)</f>
        <v>0</v>
      </c>
      <c r="BF996" s="228">
        <f>IF(N996="snížená",J996,0)</f>
        <v>0</v>
      </c>
      <c r="BG996" s="228">
        <f>IF(N996="zákl. přenesená",J996,0)</f>
        <v>0</v>
      </c>
      <c r="BH996" s="228">
        <f>IF(N996="sníž. přenesená",J996,0)</f>
        <v>0</v>
      </c>
      <c r="BI996" s="228">
        <f>IF(N996="nulová",J996,0)</f>
        <v>0</v>
      </c>
      <c r="BJ996" s="20" t="s">
        <v>83</v>
      </c>
      <c r="BK996" s="228">
        <f>ROUND(I996*H996,2)</f>
        <v>0</v>
      </c>
      <c r="BL996" s="20" t="s">
        <v>391</v>
      </c>
      <c r="BM996" s="227" t="s">
        <v>5693</v>
      </c>
    </row>
    <row r="997" s="2" customFormat="1">
      <c r="A997" s="41"/>
      <c r="B997" s="42"/>
      <c r="C997" s="43"/>
      <c r="D997" s="229" t="s">
        <v>317</v>
      </c>
      <c r="E997" s="43"/>
      <c r="F997" s="230" t="s">
        <v>5694</v>
      </c>
      <c r="G997" s="43"/>
      <c r="H997" s="43"/>
      <c r="I997" s="231"/>
      <c r="J997" s="43"/>
      <c r="K997" s="43"/>
      <c r="L997" s="47"/>
      <c r="M997" s="232"/>
      <c r="N997" s="233"/>
      <c r="O997" s="87"/>
      <c r="P997" s="87"/>
      <c r="Q997" s="87"/>
      <c r="R997" s="87"/>
      <c r="S997" s="87"/>
      <c r="T997" s="88"/>
      <c r="U997" s="41"/>
      <c r="V997" s="41"/>
      <c r="W997" s="41"/>
      <c r="X997" s="41"/>
      <c r="Y997" s="41"/>
      <c r="Z997" s="41"/>
      <c r="AA997" s="41"/>
      <c r="AB997" s="41"/>
      <c r="AC997" s="41"/>
      <c r="AD997" s="41"/>
      <c r="AE997" s="41"/>
      <c r="AT997" s="20" t="s">
        <v>317</v>
      </c>
      <c r="AU997" s="20" t="s">
        <v>85</v>
      </c>
    </row>
    <row r="998" s="14" customFormat="1">
      <c r="A998" s="14"/>
      <c r="B998" s="249"/>
      <c r="C998" s="250"/>
      <c r="D998" s="236" t="s">
        <v>319</v>
      </c>
      <c r="E998" s="251" t="s">
        <v>19</v>
      </c>
      <c r="F998" s="252" t="s">
        <v>5162</v>
      </c>
      <c r="G998" s="250"/>
      <c r="H998" s="251" t="s">
        <v>19</v>
      </c>
      <c r="I998" s="253"/>
      <c r="J998" s="250"/>
      <c r="K998" s="250"/>
      <c r="L998" s="254"/>
      <c r="M998" s="255"/>
      <c r="N998" s="256"/>
      <c r="O998" s="256"/>
      <c r="P998" s="256"/>
      <c r="Q998" s="256"/>
      <c r="R998" s="256"/>
      <c r="S998" s="256"/>
      <c r="T998" s="257"/>
      <c r="U998" s="14"/>
      <c r="V998" s="14"/>
      <c r="W998" s="14"/>
      <c r="X998" s="14"/>
      <c r="Y998" s="14"/>
      <c r="Z998" s="14"/>
      <c r="AA998" s="14"/>
      <c r="AB998" s="14"/>
      <c r="AC998" s="14"/>
      <c r="AD998" s="14"/>
      <c r="AE998" s="14"/>
      <c r="AT998" s="258" t="s">
        <v>319</v>
      </c>
      <c r="AU998" s="258" t="s">
        <v>85</v>
      </c>
      <c r="AV998" s="14" t="s">
        <v>83</v>
      </c>
      <c r="AW998" s="14" t="s">
        <v>37</v>
      </c>
      <c r="AX998" s="14" t="s">
        <v>76</v>
      </c>
      <c r="AY998" s="258" t="s">
        <v>308</v>
      </c>
    </row>
    <row r="999" s="13" customFormat="1">
      <c r="A999" s="13"/>
      <c r="B999" s="234"/>
      <c r="C999" s="235"/>
      <c r="D999" s="236" t="s">
        <v>319</v>
      </c>
      <c r="E999" s="237" t="s">
        <v>19</v>
      </c>
      <c r="F999" s="238" t="s">
        <v>5695</v>
      </c>
      <c r="G999" s="235"/>
      <c r="H999" s="239">
        <v>15.75</v>
      </c>
      <c r="I999" s="240"/>
      <c r="J999" s="235"/>
      <c r="K999" s="235"/>
      <c r="L999" s="241"/>
      <c r="M999" s="242"/>
      <c r="N999" s="243"/>
      <c r="O999" s="243"/>
      <c r="P999" s="243"/>
      <c r="Q999" s="243"/>
      <c r="R999" s="243"/>
      <c r="S999" s="243"/>
      <c r="T999" s="244"/>
      <c r="U999" s="13"/>
      <c r="V999" s="13"/>
      <c r="W999" s="13"/>
      <c r="X999" s="13"/>
      <c r="Y999" s="13"/>
      <c r="Z999" s="13"/>
      <c r="AA999" s="13"/>
      <c r="AB999" s="13"/>
      <c r="AC999" s="13"/>
      <c r="AD999" s="13"/>
      <c r="AE999" s="13"/>
      <c r="AT999" s="245" t="s">
        <v>319</v>
      </c>
      <c r="AU999" s="245" t="s">
        <v>85</v>
      </c>
      <c r="AV999" s="13" t="s">
        <v>85</v>
      </c>
      <c r="AW999" s="13" t="s">
        <v>37</v>
      </c>
      <c r="AX999" s="13" t="s">
        <v>76</v>
      </c>
      <c r="AY999" s="245" t="s">
        <v>308</v>
      </c>
    </row>
    <row r="1000" s="13" customFormat="1">
      <c r="A1000" s="13"/>
      <c r="B1000" s="234"/>
      <c r="C1000" s="235"/>
      <c r="D1000" s="236" t="s">
        <v>319</v>
      </c>
      <c r="E1000" s="237" t="s">
        <v>19</v>
      </c>
      <c r="F1000" s="238" t="s">
        <v>5696</v>
      </c>
      <c r="G1000" s="235"/>
      <c r="H1000" s="239">
        <v>12.35</v>
      </c>
      <c r="I1000" s="240"/>
      <c r="J1000" s="235"/>
      <c r="K1000" s="235"/>
      <c r="L1000" s="241"/>
      <c r="M1000" s="242"/>
      <c r="N1000" s="243"/>
      <c r="O1000" s="243"/>
      <c r="P1000" s="243"/>
      <c r="Q1000" s="243"/>
      <c r="R1000" s="243"/>
      <c r="S1000" s="243"/>
      <c r="T1000" s="244"/>
      <c r="U1000" s="13"/>
      <c r="V1000" s="13"/>
      <c r="W1000" s="13"/>
      <c r="X1000" s="13"/>
      <c r="Y1000" s="13"/>
      <c r="Z1000" s="13"/>
      <c r="AA1000" s="13"/>
      <c r="AB1000" s="13"/>
      <c r="AC1000" s="13"/>
      <c r="AD1000" s="13"/>
      <c r="AE1000" s="13"/>
      <c r="AT1000" s="245" t="s">
        <v>319</v>
      </c>
      <c r="AU1000" s="245" t="s">
        <v>85</v>
      </c>
      <c r="AV1000" s="13" t="s">
        <v>85</v>
      </c>
      <c r="AW1000" s="13" t="s">
        <v>37</v>
      </c>
      <c r="AX1000" s="13" t="s">
        <v>76</v>
      </c>
      <c r="AY1000" s="245" t="s">
        <v>308</v>
      </c>
    </row>
    <row r="1001" s="13" customFormat="1">
      <c r="A1001" s="13"/>
      <c r="B1001" s="234"/>
      <c r="C1001" s="235"/>
      <c r="D1001" s="236" t="s">
        <v>319</v>
      </c>
      <c r="E1001" s="237" t="s">
        <v>19</v>
      </c>
      <c r="F1001" s="238" t="s">
        <v>5697</v>
      </c>
      <c r="G1001" s="235"/>
      <c r="H1001" s="239">
        <v>17.216000000000001</v>
      </c>
      <c r="I1001" s="240"/>
      <c r="J1001" s="235"/>
      <c r="K1001" s="235"/>
      <c r="L1001" s="241"/>
      <c r="M1001" s="242"/>
      <c r="N1001" s="243"/>
      <c r="O1001" s="243"/>
      <c r="P1001" s="243"/>
      <c r="Q1001" s="243"/>
      <c r="R1001" s="243"/>
      <c r="S1001" s="243"/>
      <c r="T1001" s="244"/>
      <c r="U1001" s="13"/>
      <c r="V1001" s="13"/>
      <c r="W1001" s="13"/>
      <c r="X1001" s="13"/>
      <c r="Y1001" s="13"/>
      <c r="Z1001" s="13"/>
      <c r="AA1001" s="13"/>
      <c r="AB1001" s="13"/>
      <c r="AC1001" s="13"/>
      <c r="AD1001" s="13"/>
      <c r="AE1001" s="13"/>
      <c r="AT1001" s="245" t="s">
        <v>319</v>
      </c>
      <c r="AU1001" s="245" t="s">
        <v>85</v>
      </c>
      <c r="AV1001" s="13" t="s">
        <v>85</v>
      </c>
      <c r="AW1001" s="13" t="s">
        <v>37</v>
      </c>
      <c r="AX1001" s="13" t="s">
        <v>76</v>
      </c>
      <c r="AY1001" s="245" t="s">
        <v>308</v>
      </c>
    </row>
    <row r="1002" s="13" customFormat="1">
      <c r="A1002" s="13"/>
      <c r="B1002" s="234"/>
      <c r="C1002" s="235"/>
      <c r="D1002" s="236" t="s">
        <v>319</v>
      </c>
      <c r="E1002" s="237" t="s">
        <v>19</v>
      </c>
      <c r="F1002" s="238" t="s">
        <v>5698</v>
      </c>
      <c r="G1002" s="235"/>
      <c r="H1002" s="239">
        <v>12.778000000000001</v>
      </c>
      <c r="I1002" s="240"/>
      <c r="J1002" s="235"/>
      <c r="K1002" s="235"/>
      <c r="L1002" s="241"/>
      <c r="M1002" s="242"/>
      <c r="N1002" s="243"/>
      <c r="O1002" s="243"/>
      <c r="P1002" s="243"/>
      <c r="Q1002" s="243"/>
      <c r="R1002" s="243"/>
      <c r="S1002" s="243"/>
      <c r="T1002" s="244"/>
      <c r="U1002" s="13"/>
      <c r="V1002" s="13"/>
      <c r="W1002" s="13"/>
      <c r="X1002" s="13"/>
      <c r="Y1002" s="13"/>
      <c r="Z1002" s="13"/>
      <c r="AA1002" s="13"/>
      <c r="AB1002" s="13"/>
      <c r="AC1002" s="13"/>
      <c r="AD1002" s="13"/>
      <c r="AE1002" s="13"/>
      <c r="AT1002" s="245" t="s">
        <v>319</v>
      </c>
      <c r="AU1002" s="245" t="s">
        <v>85</v>
      </c>
      <c r="AV1002" s="13" t="s">
        <v>85</v>
      </c>
      <c r="AW1002" s="13" t="s">
        <v>37</v>
      </c>
      <c r="AX1002" s="13" t="s">
        <v>76</v>
      </c>
      <c r="AY1002" s="245" t="s">
        <v>308</v>
      </c>
    </row>
    <row r="1003" s="13" customFormat="1">
      <c r="A1003" s="13"/>
      <c r="B1003" s="234"/>
      <c r="C1003" s="235"/>
      <c r="D1003" s="236" t="s">
        <v>319</v>
      </c>
      <c r="E1003" s="237" t="s">
        <v>19</v>
      </c>
      <c r="F1003" s="238" t="s">
        <v>5699</v>
      </c>
      <c r="G1003" s="235"/>
      <c r="H1003" s="239">
        <v>11.300000000000001</v>
      </c>
      <c r="I1003" s="240"/>
      <c r="J1003" s="235"/>
      <c r="K1003" s="235"/>
      <c r="L1003" s="241"/>
      <c r="M1003" s="242"/>
      <c r="N1003" s="243"/>
      <c r="O1003" s="243"/>
      <c r="P1003" s="243"/>
      <c r="Q1003" s="243"/>
      <c r="R1003" s="243"/>
      <c r="S1003" s="243"/>
      <c r="T1003" s="244"/>
      <c r="U1003" s="13"/>
      <c r="V1003" s="13"/>
      <c r="W1003" s="13"/>
      <c r="X1003" s="13"/>
      <c r="Y1003" s="13"/>
      <c r="Z1003" s="13"/>
      <c r="AA1003" s="13"/>
      <c r="AB1003" s="13"/>
      <c r="AC1003" s="13"/>
      <c r="AD1003" s="13"/>
      <c r="AE1003" s="13"/>
      <c r="AT1003" s="245" t="s">
        <v>319</v>
      </c>
      <c r="AU1003" s="245" t="s">
        <v>85</v>
      </c>
      <c r="AV1003" s="13" t="s">
        <v>85</v>
      </c>
      <c r="AW1003" s="13" t="s">
        <v>37</v>
      </c>
      <c r="AX1003" s="13" t="s">
        <v>76</v>
      </c>
      <c r="AY1003" s="245" t="s">
        <v>308</v>
      </c>
    </row>
    <row r="1004" s="13" customFormat="1">
      <c r="A1004" s="13"/>
      <c r="B1004" s="234"/>
      <c r="C1004" s="235"/>
      <c r="D1004" s="236" t="s">
        <v>319</v>
      </c>
      <c r="E1004" s="237" t="s">
        <v>19</v>
      </c>
      <c r="F1004" s="238" t="s">
        <v>5700</v>
      </c>
      <c r="G1004" s="235"/>
      <c r="H1004" s="239">
        <v>10.9</v>
      </c>
      <c r="I1004" s="240"/>
      <c r="J1004" s="235"/>
      <c r="K1004" s="235"/>
      <c r="L1004" s="241"/>
      <c r="M1004" s="242"/>
      <c r="N1004" s="243"/>
      <c r="O1004" s="243"/>
      <c r="P1004" s="243"/>
      <c r="Q1004" s="243"/>
      <c r="R1004" s="243"/>
      <c r="S1004" s="243"/>
      <c r="T1004" s="244"/>
      <c r="U1004" s="13"/>
      <c r="V1004" s="13"/>
      <c r="W1004" s="13"/>
      <c r="X1004" s="13"/>
      <c r="Y1004" s="13"/>
      <c r="Z1004" s="13"/>
      <c r="AA1004" s="13"/>
      <c r="AB1004" s="13"/>
      <c r="AC1004" s="13"/>
      <c r="AD1004" s="13"/>
      <c r="AE1004" s="13"/>
      <c r="AT1004" s="245" t="s">
        <v>319</v>
      </c>
      <c r="AU1004" s="245" t="s">
        <v>85</v>
      </c>
      <c r="AV1004" s="13" t="s">
        <v>85</v>
      </c>
      <c r="AW1004" s="13" t="s">
        <v>37</v>
      </c>
      <c r="AX1004" s="13" t="s">
        <v>76</v>
      </c>
      <c r="AY1004" s="245" t="s">
        <v>308</v>
      </c>
    </row>
    <row r="1005" s="13" customFormat="1">
      <c r="A1005" s="13"/>
      <c r="B1005" s="234"/>
      <c r="C1005" s="235"/>
      <c r="D1005" s="236" t="s">
        <v>319</v>
      </c>
      <c r="E1005" s="237" t="s">
        <v>19</v>
      </c>
      <c r="F1005" s="238" t="s">
        <v>5701</v>
      </c>
      <c r="G1005" s="235"/>
      <c r="H1005" s="239">
        <v>20.449999999999999</v>
      </c>
      <c r="I1005" s="240"/>
      <c r="J1005" s="235"/>
      <c r="K1005" s="235"/>
      <c r="L1005" s="241"/>
      <c r="M1005" s="242"/>
      <c r="N1005" s="243"/>
      <c r="O1005" s="243"/>
      <c r="P1005" s="243"/>
      <c r="Q1005" s="243"/>
      <c r="R1005" s="243"/>
      <c r="S1005" s="243"/>
      <c r="T1005" s="244"/>
      <c r="U1005" s="13"/>
      <c r="V1005" s="13"/>
      <c r="W1005" s="13"/>
      <c r="X1005" s="13"/>
      <c r="Y1005" s="13"/>
      <c r="Z1005" s="13"/>
      <c r="AA1005" s="13"/>
      <c r="AB1005" s="13"/>
      <c r="AC1005" s="13"/>
      <c r="AD1005" s="13"/>
      <c r="AE1005" s="13"/>
      <c r="AT1005" s="245" t="s">
        <v>319</v>
      </c>
      <c r="AU1005" s="245" t="s">
        <v>85</v>
      </c>
      <c r="AV1005" s="13" t="s">
        <v>85</v>
      </c>
      <c r="AW1005" s="13" t="s">
        <v>37</v>
      </c>
      <c r="AX1005" s="13" t="s">
        <v>76</v>
      </c>
      <c r="AY1005" s="245" t="s">
        <v>308</v>
      </c>
    </row>
    <row r="1006" s="13" customFormat="1">
      <c r="A1006" s="13"/>
      <c r="B1006" s="234"/>
      <c r="C1006" s="235"/>
      <c r="D1006" s="236" t="s">
        <v>319</v>
      </c>
      <c r="E1006" s="237" t="s">
        <v>19</v>
      </c>
      <c r="F1006" s="238" t="s">
        <v>5702</v>
      </c>
      <c r="G1006" s="235"/>
      <c r="H1006" s="239">
        <v>16.465</v>
      </c>
      <c r="I1006" s="240"/>
      <c r="J1006" s="235"/>
      <c r="K1006" s="235"/>
      <c r="L1006" s="241"/>
      <c r="M1006" s="242"/>
      <c r="N1006" s="243"/>
      <c r="O1006" s="243"/>
      <c r="P1006" s="243"/>
      <c r="Q1006" s="243"/>
      <c r="R1006" s="243"/>
      <c r="S1006" s="243"/>
      <c r="T1006" s="244"/>
      <c r="U1006" s="13"/>
      <c r="V1006" s="13"/>
      <c r="W1006" s="13"/>
      <c r="X1006" s="13"/>
      <c r="Y1006" s="13"/>
      <c r="Z1006" s="13"/>
      <c r="AA1006" s="13"/>
      <c r="AB1006" s="13"/>
      <c r="AC1006" s="13"/>
      <c r="AD1006" s="13"/>
      <c r="AE1006" s="13"/>
      <c r="AT1006" s="245" t="s">
        <v>319</v>
      </c>
      <c r="AU1006" s="245" t="s">
        <v>85</v>
      </c>
      <c r="AV1006" s="13" t="s">
        <v>85</v>
      </c>
      <c r="AW1006" s="13" t="s">
        <v>37</v>
      </c>
      <c r="AX1006" s="13" t="s">
        <v>76</v>
      </c>
      <c r="AY1006" s="245" t="s">
        <v>308</v>
      </c>
    </row>
    <row r="1007" s="13" customFormat="1">
      <c r="A1007" s="13"/>
      <c r="B1007" s="234"/>
      <c r="C1007" s="235"/>
      <c r="D1007" s="236" t="s">
        <v>319</v>
      </c>
      <c r="E1007" s="237" t="s">
        <v>19</v>
      </c>
      <c r="F1007" s="238" t="s">
        <v>5703</v>
      </c>
      <c r="G1007" s="235"/>
      <c r="H1007" s="239">
        <v>13.138999999999999</v>
      </c>
      <c r="I1007" s="240"/>
      <c r="J1007" s="235"/>
      <c r="K1007" s="235"/>
      <c r="L1007" s="241"/>
      <c r="M1007" s="242"/>
      <c r="N1007" s="243"/>
      <c r="O1007" s="243"/>
      <c r="P1007" s="243"/>
      <c r="Q1007" s="243"/>
      <c r="R1007" s="243"/>
      <c r="S1007" s="243"/>
      <c r="T1007" s="244"/>
      <c r="U1007" s="13"/>
      <c r="V1007" s="13"/>
      <c r="W1007" s="13"/>
      <c r="X1007" s="13"/>
      <c r="Y1007" s="13"/>
      <c r="Z1007" s="13"/>
      <c r="AA1007" s="13"/>
      <c r="AB1007" s="13"/>
      <c r="AC1007" s="13"/>
      <c r="AD1007" s="13"/>
      <c r="AE1007" s="13"/>
      <c r="AT1007" s="245" t="s">
        <v>319</v>
      </c>
      <c r="AU1007" s="245" t="s">
        <v>85</v>
      </c>
      <c r="AV1007" s="13" t="s">
        <v>85</v>
      </c>
      <c r="AW1007" s="13" t="s">
        <v>37</v>
      </c>
      <c r="AX1007" s="13" t="s">
        <v>76</v>
      </c>
      <c r="AY1007" s="245" t="s">
        <v>308</v>
      </c>
    </row>
    <row r="1008" s="13" customFormat="1">
      <c r="A1008" s="13"/>
      <c r="B1008" s="234"/>
      <c r="C1008" s="235"/>
      <c r="D1008" s="236" t="s">
        <v>319</v>
      </c>
      <c r="E1008" s="237" t="s">
        <v>19</v>
      </c>
      <c r="F1008" s="238" t="s">
        <v>5704</v>
      </c>
      <c r="G1008" s="235"/>
      <c r="H1008" s="239">
        <v>20.597000000000001</v>
      </c>
      <c r="I1008" s="240"/>
      <c r="J1008" s="235"/>
      <c r="K1008" s="235"/>
      <c r="L1008" s="241"/>
      <c r="M1008" s="242"/>
      <c r="N1008" s="243"/>
      <c r="O1008" s="243"/>
      <c r="P1008" s="243"/>
      <c r="Q1008" s="243"/>
      <c r="R1008" s="243"/>
      <c r="S1008" s="243"/>
      <c r="T1008" s="244"/>
      <c r="U1008" s="13"/>
      <c r="V1008" s="13"/>
      <c r="W1008" s="13"/>
      <c r="X1008" s="13"/>
      <c r="Y1008" s="13"/>
      <c r="Z1008" s="13"/>
      <c r="AA1008" s="13"/>
      <c r="AB1008" s="13"/>
      <c r="AC1008" s="13"/>
      <c r="AD1008" s="13"/>
      <c r="AE1008" s="13"/>
      <c r="AT1008" s="245" t="s">
        <v>319</v>
      </c>
      <c r="AU1008" s="245" t="s">
        <v>85</v>
      </c>
      <c r="AV1008" s="13" t="s">
        <v>85</v>
      </c>
      <c r="AW1008" s="13" t="s">
        <v>37</v>
      </c>
      <c r="AX1008" s="13" t="s">
        <v>76</v>
      </c>
      <c r="AY1008" s="245" t="s">
        <v>308</v>
      </c>
    </row>
    <row r="1009" s="13" customFormat="1">
      <c r="A1009" s="13"/>
      <c r="B1009" s="234"/>
      <c r="C1009" s="235"/>
      <c r="D1009" s="236" t="s">
        <v>319</v>
      </c>
      <c r="E1009" s="237" t="s">
        <v>19</v>
      </c>
      <c r="F1009" s="238" t="s">
        <v>5705</v>
      </c>
      <c r="G1009" s="235"/>
      <c r="H1009" s="239">
        <v>14.529</v>
      </c>
      <c r="I1009" s="240"/>
      <c r="J1009" s="235"/>
      <c r="K1009" s="235"/>
      <c r="L1009" s="241"/>
      <c r="M1009" s="242"/>
      <c r="N1009" s="243"/>
      <c r="O1009" s="243"/>
      <c r="P1009" s="243"/>
      <c r="Q1009" s="243"/>
      <c r="R1009" s="243"/>
      <c r="S1009" s="243"/>
      <c r="T1009" s="244"/>
      <c r="U1009" s="13"/>
      <c r="V1009" s="13"/>
      <c r="W1009" s="13"/>
      <c r="X1009" s="13"/>
      <c r="Y1009" s="13"/>
      <c r="Z1009" s="13"/>
      <c r="AA1009" s="13"/>
      <c r="AB1009" s="13"/>
      <c r="AC1009" s="13"/>
      <c r="AD1009" s="13"/>
      <c r="AE1009" s="13"/>
      <c r="AT1009" s="245" t="s">
        <v>319</v>
      </c>
      <c r="AU1009" s="245" t="s">
        <v>85</v>
      </c>
      <c r="AV1009" s="13" t="s">
        <v>85</v>
      </c>
      <c r="AW1009" s="13" t="s">
        <v>37</v>
      </c>
      <c r="AX1009" s="13" t="s">
        <v>76</v>
      </c>
      <c r="AY1009" s="245" t="s">
        <v>308</v>
      </c>
    </row>
    <row r="1010" s="13" customFormat="1">
      <c r="A1010" s="13"/>
      <c r="B1010" s="234"/>
      <c r="C1010" s="235"/>
      <c r="D1010" s="236" t="s">
        <v>319</v>
      </c>
      <c r="E1010" s="237" t="s">
        <v>19</v>
      </c>
      <c r="F1010" s="238" t="s">
        <v>5706</v>
      </c>
      <c r="G1010" s="235"/>
      <c r="H1010" s="239">
        <v>19.172000000000001</v>
      </c>
      <c r="I1010" s="240"/>
      <c r="J1010" s="235"/>
      <c r="K1010" s="235"/>
      <c r="L1010" s="241"/>
      <c r="M1010" s="242"/>
      <c r="N1010" s="243"/>
      <c r="O1010" s="243"/>
      <c r="P1010" s="243"/>
      <c r="Q1010" s="243"/>
      <c r="R1010" s="243"/>
      <c r="S1010" s="243"/>
      <c r="T1010" s="244"/>
      <c r="U1010" s="13"/>
      <c r="V1010" s="13"/>
      <c r="W1010" s="13"/>
      <c r="X1010" s="13"/>
      <c r="Y1010" s="13"/>
      <c r="Z1010" s="13"/>
      <c r="AA1010" s="13"/>
      <c r="AB1010" s="13"/>
      <c r="AC1010" s="13"/>
      <c r="AD1010" s="13"/>
      <c r="AE1010" s="13"/>
      <c r="AT1010" s="245" t="s">
        <v>319</v>
      </c>
      <c r="AU1010" s="245" t="s">
        <v>85</v>
      </c>
      <c r="AV1010" s="13" t="s">
        <v>85</v>
      </c>
      <c r="AW1010" s="13" t="s">
        <v>37</v>
      </c>
      <c r="AX1010" s="13" t="s">
        <v>76</v>
      </c>
      <c r="AY1010" s="245" t="s">
        <v>308</v>
      </c>
    </row>
    <row r="1011" s="13" customFormat="1">
      <c r="A1011" s="13"/>
      <c r="B1011" s="234"/>
      <c r="C1011" s="235"/>
      <c r="D1011" s="236" t="s">
        <v>319</v>
      </c>
      <c r="E1011" s="237" t="s">
        <v>19</v>
      </c>
      <c r="F1011" s="238" t="s">
        <v>5707</v>
      </c>
      <c r="G1011" s="235"/>
      <c r="H1011" s="239">
        <v>18.530000000000001</v>
      </c>
      <c r="I1011" s="240"/>
      <c r="J1011" s="235"/>
      <c r="K1011" s="235"/>
      <c r="L1011" s="241"/>
      <c r="M1011" s="242"/>
      <c r="N1011" s="243"/>
      <c r="O1011" s="243"/>
      <c r="P1011" s="243"/>
      <c r="Q1011" s="243"/>
      <c r="R1011" s="243"/>
      <c r="S1011" s="243"/>
      <c r="T1011" s="244"/>
      <c r="U1011" s="13"/>
      <c r="V1011" s="13"/>
      <c r="W1011" s="13"/>
      <c r="X1011" s="13"/>
      <c r="Y1011" s="13"/>
      <c r="Z1011" s="13"/>
      <c r="AA1011" s="13"/>
      <c r="AB1011" s="13"/>
      <c r="AC1011" s="13"/>
      <c r="AD1011" s="13"/>
      <c r="AE1011" s="13"/>
      <c r="AT1011" s="245" t="s">
        <v>319</v>
      </c>
      <c r="AU1011" s="245" t="s">
        <v>85</v>
      </c>
      <c r="AV1011" s="13" t="s">
        <v>85</v>
      </c>
      <c r="AW1011" s="13" t="s">
        <v>37</v>
      </c>
      <c r="AX1011" s="13" t="s">
        <v>76</v>
      </c>
      <c r="AY1011" s="245" t="s">
        <v>308</v>
      </c>
    </row>
    <row r="1012" s="13" customFormat="1">
      <c r="A1012" s="13"/>
      <c r="B1012" s="234"/>
      <c r="C1012" s="235"/>
      <c r="D1012" s="236" t="s">
        <v>319</v>
      </c>
      <c r="E1012" s="237" t="s">
        <v>19</v>
      </c>
      <c r="F1012" s="238" t="s">
        <v>5708</v>
      </c>
      <c r="G1012" s="235"/>
      <c r="H1012" s="239">
        <v>23.149999999999999</v>
      </c>
      <c r="I1012" s="240"/>
      <c r="J1012" s="235"/>
      <c r="K1012" s="235"/>
      <c r="L1012" s="241"/>
      <c r="M1012" s="242"/>
      <c r="N1012" s="243"/>
      <c r="O1012" s="243"/>
      <c r="P1012" s="243"/>
      <c r="Q1012" s="243"/>
      <c r="R1012" s="243"/>
      <c r="S1012" s="243"/>
      <c r="T1012" s="244"/>
      <c r="U1012" s="13"/>
      <c r="V1012" s="13"/>
      <c r="W1012" s="13"/>
      <c r="X1012" s="13"/>
      <c r="Y1012" s="13"/>
      <c r="Z1012" s="13"/>
      <c r="AA1012" s="13"/>
      <c r="AB1012" s="13"/>
      <c r="AC1012" s="13"/>
      <c r="AD1012" s="13"/>
      <c r="AE1012" s="13"/>
      <c r="AT1012" s="245" t="s">
        <v>319</v>
      </c>
      <c r="AU1012" s="245" t="s">
        <v>85</v>
      </c>
      <c r="AV1012" s="13" t="s">
        <v>85</v>
      </c>
      <c r="AW1012" s="13" t="s">
        <v>37</v>
      </c>
      <c r="AX1012" s="13" t="s">
        <v>76</v>
      </c>
      <c r="AY1012" s="245" t="s">
        <v>308</v>
      </c>
    </row>
    <row r="1013" s="13" customFormat="1">
      <c r="A1013" s="13"/>
      <c r="B1013" s="234"/>
      <c r="C1013" s="235"/>
      <c r="D1013" s="236" t="s">
        <v>319</v>
      </c>
      <c r="E1013" s="237" t="s">
        <v>19</v>
      </c>
      <c r="F1013" s="238" t="s">
        <v>5709</v>
      </c>
      <c r="G1013" s="235"/>
      <c r="H1013" s="239">
        <v>10.550000000000001</v>
      </c>
      <c r="I1013" s="240"/>
      <c r="J1013" s="235"/>
      <c r="K1013" s="235"/>
      <c r="L1013" s="241"/>
      <c r="M1013" s="242"/>
      <c r="N1013" s="243"/>
      <c r="O1013" s="243"/>
      <c r="P1013" s="243"/>
      <c r="Q1013" s="243"/>
      <c r="R1013" s="243"/>
      <c r="S1013" s="243"/>
      <c r="T1013" s="244"/>
      <c r="U1013" s="13"/>
      <c r="V1013" s="13"/>
      <c r="W1013" s="13"/>
      <c r="X1013" s="13"/>
      <c r="Y1013" s="13"/>
      <c r="Z1013" s="13"/>
      <c r="AA1013" s="13"/>
      <c r="AB1013" s="13"/>
      <c r="AC1013" s="13"/>
      <c r="AD1013" s="13"/>
      <c r="AE1013" s="13"/>
      <c r="AT1013" s="245" t="s">
        <v>319</v>
      </c>
      <c r="AU1013" s="245" t="s">
        <v>85</v>
      </c>
      <c r="AV1013" s="13" t="s">
        <v>85</v>
      </c>
      <c r="AW1013" s="13" t="s">
        <v>37</v>
      </c>
      <c r="AX1013" s="13" t="s">
        <v>76</v>
      </c>
      <c r="AY1013" s="245" t="s">
        <v>308</v>
      </c>
    </row>
    <row r="1014" s="13" customFormat="1">
      <c r="A1014" s="13"/>
      <c r="B1014" s="234"/>
      <c r="C1014" s="235"/>
      <c r="D1014" s="236" t="s">
        <v>319</v>
      </c>
      <c r="E1014" s="237" t="s">
        <v>19</v>
      </c>
      <c r="F1014" s="238" t="s">
        <v>5710</v>
      </c>
      <c r="G1014" s="235"/>
      <c r="H1014" s="239">
        <v>24.074999999999999</v>
      </c>
      <c r="I1014" s="240"/>
      <c r="J1014" s="235"/>
      <c r="K1014" s="235"/>
      <c r="L1014" s="241"/>
      <c r="M1014" s="242"/>
      <c r="N1014" s="243"/>
      <c r="O1014" s="243"/>
      <c r="P1014" s="243"/>
      <c r="Q1014" s="243"/>
      <c r="R1014" s="243"/>
      <c r="S1014" s="243"/>
      <c r="T1014" s="244"/>
      <c r="U1014" s="13"/>
      <c r="V1014" s="13"/>
      <c r="W1014" s="13"/>
      <c r="X1014" s="13"/>
      <c r="Y1014" s="13"/>
      <c r="Z1014" s="13"/>
      <c r="AA1014" s="13"/>
      <c r="AB1014" s="13"/>
      <c r="AC1014" s="13"/>
      <c r="AD1014" s="13"/>
      <c r="AE1014" s="13"/>
      <c r="AT1014" s="245" t="s">
        <v>319</v>
      </c>
      <c r="AU1014" s="245" t="s">
        <v>85</v>
      </c>
      <c r="AV1014" s="13" t="s">
        <v>85</v>
      </c>
      <c r="AW1014" s="13" t="s">
        <v>37</v>
      </c>
      <c r="AX1014" s="13" t="s">
        <v>76</v>
      </c>
      <c r="AY1014" s="245" t="s">
        <v>308</v>
      </c>
    </row>
    <row r="1015" s="13" customFormat="1">
      <c r="A1015" s="13"/>
      <c r="B1015" s="234"/>
      <c r="C1015" s="235"/>
      <c r="D1015" s="236" t="s">
        <v>319</v>
      </c>
      <c r="E1015" s="237" t="s">
        <v>19</v>
      </c>
      <c r="F1015" s="238" t="s">
        <v>5711</v>
      </c>
      <c r="G1015" s="235"/>
      <c r="H1015" s="239">
        <v>11.35</v>
      </c>
      <c r="I1015" s="240"/>
      <c r="J1015" s="235"/>
      <c r="K1015" s="235"/>
      <c r="L1015" s="241"/>
      <c r="M1015" s="242"/>
      <c r="N1015" s="243"/>
      <c r="O1015" s="243"/>
      <c r="P1015" s="243"/>
      <c r="Q1015" s="243"/>
      <c r="R1015" s="243"/>
      <c r="S1015" s="243"/>
      <c r="T1015" s="244"/>
      <c r="U1015" s="13"/>
      <c r="V1015" s="13"/>
      <c r="W1015" s="13"/>
      <c r="X1015" s="13"/>
      <c r="Y1015" s="13"/>
      <c r="Z1015" s="13"/>
      <c r="AA1015" s="13"/>
      <c r="AB1015" s="13"/>
      <c r="AC1015" s="13"/>
      <c r="AD1015" s="13"/>
      <c r="AE1015" s="13"/>
      <c r="AT1015" s="245" t="s">
        <v>319</v>
      </c>
      <c r="AU1015" s="245" t="s">
        <v>85</v>
      </c>
      <c r="AV1015" s="13" t="s">
        <v>85</v>
      </c>
      <c r="AW1015" s="13" t="s">
        <v>37</v>
      </c>
      <c r="AX1015" s="13" t="s">
        <v>76</v>
      </c>
      <c r="AY1015" s="245" t="s">
        <v>308</v>
      </c>
    </row>
    <row r="1016" s="13" customFormat="1">
      <c r="A1016" s="13"/>
      <c r="B1016" s="234"/>
      <c r="C1016" s="235"/>
      <c r="D1016" s="236" t="s">
        <v>319</v>
      </c>
      <c r="E1016" s="237" t="s">
        <v>19</v>
      </c>
      <c r="F1016" s="238" t="s">
        <v>5712</v>
      </c>
      <c r="G1016" s="235"/>
      <c r="H1016" s="239">
        <v>11.1</v>
      </c>
      <c r="I1016" s="240"/>
      <c r="J1016" s="235"/>
      <c r="K1016" s="235"/>
      <c r="L1016" s="241"/>
      <c r="M1016" s="242"/>
      <c r="N1016" s="243"/>
      <c r="O1016" s="243"/>
      <c r="P1016" s="243"/>
      <c r="Q1016" s="243"/>
      <c r="R1016" s="243"/>
      <c r="S1016" s="243"/>
      <c r="T1016" s="244"/>
      <c r="U1016" s="13"/>
      <c r="V1016" s="13"/>
      <c r="W1016" s="13"/>
      <c r="X1016" s="13"/>
      <c r="Y1016" s="13"/>
      <c r="Z1016" s="13"/>
      <c r="AA1016" s="13"/>
      <c r="AB1016" s="13"/>
      <c r="AC1016" s="13"/>
      <c r="AD1016" s="13"/>
      <c r="AE1016" s="13"/>
      <c r="AT1016" s="245" t="s">
        <v>319</v>
      </c>
      <c r="AU1016" s="245" t="s">
        <v>85</v>
      </c>
      <c r="AV1016" s="13" t="s">
        <v>85</v>
      </c>
      <c r="AW1016" s="13" t="s">
        <v>37</v>
      </c>
      <c r="AX1016" s="13" t="s">
        <v>76</v>
      </c>
      <c r="AY1016" s="245" t="s">
        <v>308</v>
      </c>
    </row>
    <row r="1017" s="13" customFormat="1">
      <c r="A1017" s="13"/>
      <c r="B1017" s="234"/>
      <c r="C1017" s="235"/>
      <c r="D1017" s="236" t="s">
        <v>319</v>
      </c>
      <c r="E1017" s="237" t="s">
        <v>19</v>
      </c>
      <c r="F1017" s="238" t="s">
        <v>5713</v>
      </c>
      <c r="G1017" s="235"/>
      <c r="H1017" s="239">
        <v>11.35</v>
      </c>
      <c r="I1017" s="240"/>
      <c r="J1017" s="235"/>
      <c r="K1017" s="235"/>
      <c r="L1017" s="241"/>
      <c r="M1017" s="242"/>
      <c r="N1017" s="243"/>
      <c r="O1017" s="243"/>
      <c r="P1017" s="243"/>
      <c r="Q1017" s="243"/>
      <c r="R1017" s="243"/>
      <c r="S1017" s="243"/>
      <c r="T1017" s="244"/>
      <c r="U1017" s="13"/>
      <c r="V1017" s="13"/>
      <c r="W1017" s="13"/>
      <c r="X1017" s="13"/>
      <c r="Y1017" s="13"/>
      <c r="Z1017" s="13"/>
      <c r="AA1017" s="13"/>
      <c r="AB1017" s="13"/>
      <c r="AC1017" s="13"/>
      <c r="AD1017" s="13"/>
      <c r="AE1017" s="13"/>
      <c r="AT1017" s="245" t="s">
        <v>319</v>
      </c>
      <c r="AU1017" s="245" t="s">
        <v>85</v>
      </c>
      <c r="AV1017" s="13" t="s">
        <v>85</v>
      </c>
      <c r="AW1017" s="13" t="s">
        <v>37</v>
      </c>
      <c r="AX1017" s="13" t="s">
        <v>76</v>
      </c>
      <c r="AY1017" s="245" t="s">
        <v>308</v>
      </c>
    </row>
    <row r="1018" s="13" customFormat="1">
      <c r="A1018" s="13"/>
      <c r="B1018" s="234"/>
      <c r="C1018" s="235"/>
      <c r="D1018" s="236" t="s">
        <v>319</v>
      </c>
      <c r="E1018" s="237" t="s">
        <v>19</v>
      </c>
      <c r="F1018" s="238" t="s">
        <v>5714</v>
      </c>
      <c r="G1018" s="235"/>
      <c r="H1018" s="239">
        <v>18.449999999999999</v>
      </c>
      <c r="I1018" s="240"/>
      <c r="J1018" s="235"/>
      <c r="K1018" s="235"/>
      <c r="L1018" s="241"/>
      <c r="M1018" s="242"/>
      <c r="N1018" s="243"/>
      <c r="O1018" s="243"/>
      <c r="P1018" s="243"/>
      <c r="Q1018" s="243"/>
      <c r="R1018" s="243"/>
      <c r="S1018" s="243"/>
      <c r="T1018" s="244"/>
      <c r="U1018" s="13"/>
      <c r="V1018" s="13"/>
      <c r="W1018" s="13"/>
      <c r="X1018" s="13"/>
      <c r="Y1018" s="13"/>
      <c r="Z1018" s="13"/>
      <c r="AA1018" s="13"/>
      <c r="AB1018" s="13"/>
      <c r="AC1018" s="13"/>
      <c r="AD1018" s="13"/>
      <c r="AE1018" s="13"/>
      <c r="AT1018" s="245" t="s">
        <v>319</v>
      </c>
      <c r="AU1018" s="245" t="s">
        <v>85</v>
      </c>
      <c r="AV1018" s="13" t="s">
        <v>85</v>
      </c>
      <c r="AW1018" s="13" t="s">
        <v>37</v>
      </c>
      <c r="AX1018" s="13" t="s">
        <v>76</v>
      </c>
      <c r="AY1018" s="245" t="s">
        <v>308</v>
      </c>
    </row>
    <row r="1019" s="13" customFormat="1">
      <c r="A1019" s="13"/>
      <c r="B1019" s="234"/>
      <c r="C1019" s="235"/>
      <c r="D1019" s="236" t="s">
        <v>319</v>
      </c>
      <c r="E1019" s="237" t="s">
        <v>19</v>
      </c>
      <c r="F1019" s="238" t="s">
        <v>5715</v>
      </c>
      <c r="G1019" s="235"/>
      <c r="H1019" s="239">
        <v>18.475000000000001</v>
      </c>
      <c r="I1019" s="240"/>
      <c r="J1019" s="235"/>
      <c r="K1019" s="235"/>
      <c r="L1019" s="241"/>
      <c r="M1019" s="242"/>
      <c r="N1019" s="243"/>
      <c r="O1019" s="243"/>
      <c r="P1019" s="243"/>
      <c r="Q1019" s="243"/>
      <c r="R1019" s="243"/>
      <c r="S1019" s="243"/>
      <c r="T1019" s="244"/>
      <c r="U1019" s="13"/>
      <c r="V1019" s="13"/>
      <c r="W1019" s="13"/>
      <c r="X1019" s="13"/>
      <c r="Y1019" s="13"/>
      <c r="Z1019" s="13"/>
      <c r="AA1019" s="13"/>
      <c r="AB1019" s="13"/>
      <c r="AC1019" s="13"/>
      <c r="AD1019" s="13"/>
      <c r="AE1019" s="13"/>
      <c r="AT1019" s="245" t="s">
        <v>319</v>
      </c>
      <c r="AU1019" s="245" t="s">
        <v>85</v>
      </c>
      <c r="AV1019" s="13" t="s">
        <v>85</v>
      </c>
      <c r="AW1019" s="13" t="s">
        <v>37</v>
      </c>
      <c r="AX1019" s="13" t="s">
        <v>76</v>
      </c>
      <c r="AY1019" s="245" t="s">
        <v>308</v>
      </c>
    </row>
    <row r="1020" s="15" customFormat="1">
      <c r="A1020" s="15"/>
      <c r="B1020" s="259"/>
      <c r="C1020" s="260"/>
      <c r="D1020" s="236" t="s">
        <v>319</v>
      </c>
      <c r="E1020" s="261" t="s">
        <v>19</v>
      </c>
      <c r="F1020" s="262" t="s">
        <v>448</v>
      </c>
      <c r="G1020" s="260"/>
      <c r="H1020" s="263">
        <v>331.6760000000001</v>
      </c>
      <c r="I1020" s="264"/>
      <c r="J1020" s="260"/>
      <c r="K1020" s="260"/>
      <c r="L1020" s="265"/>
      <c r="M1020" s="266"/>
      <c r="N1020" s="267"/>
      <c r="O1020" s="267"/>
      <c r="P1020" s="267"/>
      <c r="Q1020" s="267"/>
      <c r="R1020" s="267"/>
      <c r="S1020" s="267"/>
      <c r="T1020" s="268"/>
      <c r="U1020" s="15"/>
      <c r="V1020" s="15"/>
      <c r="W1020" s="15"/>
      <c r="X1020" s="15"/>
      <c r="Y1020" s="15"/>
      <c r="Z1020" s="15"/>
      <c r="AA1020" s="15"/>
      <c r="AB1020" s="15"/>
      <c r="AC1020" s="15"/>
      <c r="AD1020" s="15"/>
      <c r="AE1020" s="15"/>
      <c r="AT1020" s="269" t="s">
        <v>319</v>
      </c>
      <c r="AU1020" s="269" t="s">
        <v>85</v>
      </c>
      <c r="AV1020" s="15" t="s">
        <v>315</v>
      </c>
      <c r="AW1020" s="15" t="s">
        <v>37</v>
      </c>
      <c r="AX1020" s="15" t="s">
        <v>83</v>
      </c>
      <c r="AY1020" s="269" t="s">
        <v>308</v>
      </c>
    </row>
    <row r="1021" s="2" customFormat="1" ht="16.5" customHeight="1">
      <c r="A1021" s="41"/>
      <c r="B1021" s="42"/>
      <c r="C1021" s="280" t="s">
        <v>3844</v>
      </c>
      <c r="D1021" s="280" t="s">
        <v>1137</v>
      </c>
      <c r="E1021" s="281" t="s">
        <v>5716</v>
      </c>
      <c r="F1021" s="282" t="s">
        <v>5717</v>
      </c>
      <c r="G1021" s="283" t="s">
        <v>313</v>
      </c>
      <c r="H1021" s="284">
        <v>381.42700000000002</v>
      </c>
      <c r="I1021" s="285"/>
      <c r="J1021" s="286">
        <f>ROUND(I1021*H1021,2)</f>
        <v>0</v>
      </c>
      <c r="K1021" s="282" t="s">
        <v>314</v>
      </c>
      <c r="L1021" s="287"/>
      <c r="M1021" s="288" t="s">
        <v>19</v>
      </c>
      <c r="N1021" s="289" t="s">
        <v>47</v>
      </c>
      <c r="O1021" s="87"/>
      <c r="P1021" s="225">
        <f>O1021*H1021</f>
        <v>0</v>
      </c>
      <c r="Q1021" s="225">
        <v>0</v>
      </c>
      <c r="R1021" s="225">
        <f>Q1021*H1021</f>
        <v>0</v>
      </c>
      <c r="S1021" s="225">
        <v>0</v>
      </c>
      <c r="T1021" s="226">
        <f>S1021*H1021</f>
        <v>0</v>
      </c>
      <c r="U1021" s="41"/>
      <c r="V1021" s="41"/>
      <c r="W1021" s="41"/>
      <c r="X1021" s="41"/>
      <c r="Y1021" s="41"/>
      <c r="Z1021" s="41"/>
      <c r="AA1021" s="41"/>
      <c r="AB1021" s="41"/>
      <c r="AC1021" s="41"/>
      <c r="AD1021" s="41"/>
      <c r="AE1021" s="41"/>
      <c r="AR1021" s="227" t="s">
        <v>616</v>
      </c>
      <c r="AT1021" s="227" t="s">
        <v>1137</v>
      </c>
      <c r="AU1021" s="227" t="s">
        <v>85</v>
      </c>
      <c r="AY1021" s="20" t="s">
        <v>308</v>
      </c>
      <c r="BE1021" s="228">
        <f>IF(N1021="základní",J1021,0)</f>
        <v>0</v>
      </c>
      <c r="BF1021" s="228">
        <f>IF(N1021="snížená",J1021,0)</f>
        <v>0</v>
      </c>
      <c r="BG1021" s="228">
        <f>IF(N1021="zákl. přenesená",J1021,0)</f>
        <v>0</v>
      </c>
      <c r="BH1021" s="228">
        <f>IF(N1021="sníž. přenesená",J1021,0)</f>
        <v>0</v>
      </c>
      <c r="BI1021" s="228">
        <f>IF(N1021="nulová",J1021,0)</f>
        <v>0</v>
      </c>
      <c r="BJ1021" s="20" t="s">
        <v>83</v>
      </c>
      <c r="BK1021" s="228">
        <f>ROUND(I1021*H1021,2)</f>
        <v>0</v>
      </c>
      <c r="BL1021" s="20" t="s">
        <v>391</v>
      </c>
      <c r="BM1021" s="227" t="s">
        <v>5718</v>
      </c>
    </row>
    <row r="1022" s="13" customFormat="1">
      <c r="A1022" s="13"/>
      <c r="B1022" s="234"/>
      <c r="C1022" s="235"/>
      <c r="D1022" s="236" t="s">
        <v>319</v>
      </c>
      <c r="E1022" s="237" t="s">
        <v>19</v>
      </c>
      <c r="F1022" s="238" t="s">
        <v>5719</v>
      </c>
      <c r="G1022" s="235"/>
      <c r="H1022" s="239">
        <v>381.42700000000002</v>
      </c>
      <c r="I1022" s="240"/>
      <c r="J1022" s="235"/>
      <c r="K1022" s="235"/>
      <c r="L1022" s="241"/>
      <c r="M1022" s="242"/>
      <c r="N1022" s="243"/>
      <c r="O1022" s="243"/>
      <c r="P1022" s="243"/>
      <c r="Q1022" s="243"/>
      <c r="R1022" s="243"/>
      <c r="S1022" s="243"/>
      <c r="T1022" s="244"/>
      <c r="U1022" s="13"/>
      <c r="V1022" s="13"/>
      <c r="W1022" s="13"/>
      <c r="X1022" s="13"/>
      <c r="Y1022" s="13"/>
      <c r="Z1022" s="13"/>
      <c r="AA1022" s="13"/>
      <c r="AB1022" s="13"/>
      <c r="AC1022" s="13"/>
      <c r="AD1022" s="13"/>
      <c r="AE1022" s="13"/>
      <c r="AT1022" s="245" t="s">
        <v>319</v>
      </c>
      <c r="AU1022" s="245" t="s">
        <v>85</v>
      </c>
      <c r="AV1022" s="13" t="s">
        <v>85</v>
      </c>
      <c r="AW1022" s="13" t="s">
        <v>37</v>
      </c>
      <c r="AX1022" s="13" t="s">
        <v>76</v>
      </c>
      <c r="AY1022" s="245" t="s">
        <v>308</v>
      </c>
    </row>
    <row r="1023" s="15" customFormat="1">
      <c r="A1023" s="15"/>
      <c r="B1023" s="259"/>
      <c r="C1023" s="260"/>
      <c r="D1023" s="236" t="s">
        <v>319</v>
      </c>
      <c r="E1023" s="261" t="s">
        <v>19</v>
      </c>
      <c r="F1023" s="262" t="s">
        <v>448</v>
      </c>
      <c r="G1023" s="260"/>
      <c r="H1023" s="263">
        <v>381.42700000000002</v>
      </c>
      <c r="I1023" s="264"/>
      <c r="J1023" s="260"/>
      <c r="K1023" s="260"/>
      <c r="L1023" s="265"/>
      <c r="M1023" s="266"/>
      <c r="N1023" s="267"/>
      <c r="O1023" s="267"/>
      <c r="P1023" s="267"/>
      <c r="Q1023" s="267"/>
      <c r="R1023" s="267"/>
      <c r="S1023" s="267"/>
      <c r="T1023" s="268"/>
      <c r="U1023" s="15"/>
      <c r="V1023" s="15"/>
      <c r="W1023" s="15"/>
      <c r="X1023" s="15"/>
      <c r="Y1023" s="15"/>
      <c r="Z1023" s="15"/>
      <c r="AA1023" s="15"/>
      <c r="AB1023" s="15"/>
      <c r="AC1023" s="15"/>
      <c r="AD1023" s="15"/>
      <c r="AE1023" s="15"/>
      <c r="AT1023" s="269" t="s">
        <v>319</v>
      </c>
      <c r="AU1023" s="269" t="s">
        <v>85</v>
      </c>
      <c r="AV1023" s="15" t="s">
        <v>315</v>
      </c>
      <c r="AW1023" s="15" t="s">
        <v>37</v>
      </c>
      <c r="AX1023" s="15" t="s">
        <v>83</v>
      </c>
      <c r="AY1023" s="269" t="s">
        <v>308</v>
      </c>
    </row>
    <row r="1024" s="2" customFormat="1" ht="16.5" customHeight="1">
      <c r="A1024" s="41"/>
      <c r="B1024" s="42"/>
      <c r="C1024" s="216" t="s">
        <v>3850</v>
      </c>
      <c r="D1024" s="216" t="s">
        <v>310</v>
      </c>
      <c r="E1024" s="217" t="s">
        <v>5720</v>
      </c>
      <c r="F1024" s="218" t="s">
        <v>5721</v>
      </c>
      <c r="G1024" s="219" t="s">
        <v>313</v>
      </c>
      <c r="H1024" s="220">
        <v>331.67599999999999</v>
      </c>
      <c r="I1024" s="221"/>
      <c r="J1024" s="222">
        <f>ROUND(I1024*H1024,2)</f>
        <v>0</v>
      </c>
      <c r="K1024" s="218" t="s">
        <v>314</v>
      </c>
      <c r="L1024" s="47"/>
      <c r="M1024" s="223" t="s">
        <v>19</v>
      </c>
      <c r="N1024" s="224" t="s">
        <v>47</v>
      </c>
      <c r="O1024" s="87"/>
      <c r="P1024" s="225">
        <f>O1024*H1024</f>
        <v>0</v>
      </c>
      <c r="Q1024" s="225">
        <v>0</v>
      </c>
      <c r="R1024" s="225">
        <f>Q1024*H1024</f>
        <v>0</v>
      </c>
      <c r="S1024" s="225">
        <v>0</v>
      </c>
      <c r="T1024" s="226">
        <f>S1024*H1024</f>
        <v>0</v>
      </c>
      <c r="U1024" s="41"/>
      <c r="V1024" s="41"/>
      <c r="W1024" s="41"/>
      <c r="X1024" s="41"/>
      <c r="Y1024" s="41"/>
      <c r="Z1024" s="41"/>
      <c r="AA1024" s="41"/>
      <c r="AB1024" s="41"/>
      <c r="AC1024" s="41"/>
      <c r="AD1024" s="41"/>
      <c r="AE1024" s="41"/>
      <c r="AR1024" s="227" t="s">
        <v>391</v>
      </c>
      <c r="AT1024" s="227" t="s">
        <v>310</v>
      </c>
      <c r="AU1024" s="227" t="s">
        <v>85</v>
      </c>
      <c r="AY1024" s="20" t="s">
        <v>308</v>
      </c>
      <c r="BE1024" s="228">
        <f>IF(N1024="základní",J1024,0)</f>
        <v>0</v>
      </c>
      <c r="BF1024" s="228">
        <f>IF(N1024="snížená",J1024,0)</f>
        <v>0</v>
      </c>
      <c r="BG1024" s="228">
        <f>IF(N1024="zákl. přenesená",J1024,0)</f>
        <v>0</v>
      </c>
      <c r="BH1024" s="228">
        <f>IF(N1024="sníž. přenesená",J1024,0)</f>
        <v>0</v>
      </c>
      <c r="BI1024" s="228">
        <f>IF(N1024="nulová",J1024,0)</f>
        <v>0</v>
      </c>
      <c r="BJ1024" s="20" t="s">
        <v>83</v>
      </c>
      <c r="BK1024" s="228">
        <f>ROUND(I1024*H1024,2)</f>
        <v>0</v>
      </c>
      <c r="BL1024" s="20" t="s">
        <v>391</v>
      </c>
      <c r="BM1024" s="227" t="s">
        <v>5722</v>
      </c>
    </row>
    <row r="1025" s="2" customFormat="1">
      <c r="A1025" s="41"/>
      <c r="B1025" s="42"/>
      <c r="C1025" s="43"/>
      <c r="D1025" s="229" t="s">
        <v>317</v>
      </c>
      <c r="E1025" s="43"/>
      <c r="F1025" s="230" t="s">
        <v>5723</v>
      </c>
      <c r="G1025" s="43"/>
      <c r="H1025" s="43"/>
      <c r="I1025" s="231"/>
      <c r="J1025" s="43"/>
      <c r="K1025" s="43"/>
      <c r="L1025" s="47"/>
      <c r="M1025" s="232"/>
      <c r="N1025" s="233"/>
      <c r="O1025" s="87"/>
      <c r="P1025" s="87"/>
      <c r="Q1025" s="87"/>
      <c r="R1025" s="87"/>
      <c r="S1025" s="87"/>
      <c r="T1025" s="88"/>
      <c r="U1025" s="41"/>
      <c r="V1025" s="41"/>
      <c r="W1025" s="41"/>
      <c r="X1025" s="41"/>
      <c r="Y1025" s="41"/>
      <c r="Z1025" s="41"/>
      <c r="AA1025" s="41"/>
      <c r="AB1025" s="41"/>
      <c r="AC1025" s="41"/>
      <c r="AD1025" s="41"/>
      <c r="AE1025" s="41"/>
      <c r="AT1025" s="20" t="s">
        <v>317</v>
      </c>
      <c r="AU1025" s="20" t="s">
        <v>85</v>
      </c>
    </row>
    <row r="1026" s="2" customFormat="1" ht="16.5" customHeight="1">
      <c r="A1026" s="41"/>
      <c r="B1026" s="42"/>
      <c r="C1026" s="216" t="s">
        <v>3857</v>
      </c>
      <c r="D1026" s="216" t="s">
        <v>310</v>
      </c>
      <c r="E1026" s="217" t="s">
        <v>5724</v>
      </c>
      <c r="F1026" s="218" t="s">
        <v>5725</v>
      </c>
      <c r="G1026" s="219" t="s">
        <v>1891</v>
      </c>
      <c r="H1026" s="290"/>
      <c r="I1026" s="221"/>
      <c r="J1026" s="222">
        <f>ROUND(I1026*H1026,2)</f>
        <v>0</v>
      </c>
      <c r="K1026" s="218" t="s">
        <v>314</v>
      </c>
      <c r="L1026" s="47"/>
      <c r="M1026" s="223" t="s">
        <v>19</v>
      </c>
      <c r="N1026" s="224" t="s">
        <v>47</v>
      </c>
      <c r="O1026" s="87"/>
      <c r="P1026" s="225">
        <f>O1026*H1026</f>
        <v>0</v>
      </c>
      <c r="Q1026" s="225">
        <v>0</v>
      </c>
      <c r="R1026" s="225">
        <f>Q1026*H1026</f>
        <v>0</v>
      </c>
      <c r="S1026" s="225">
        <v>0</v>
      </c>
      <c r="T1026" s="226">
        <f>S1026*H1026</f>
        <v>0</v>
      </c>
      <c r="U1026" s="41"/>
      <c r="V1026" s="41"/>
      <c r="W1026" s="41"/>
      <c r="X1026" s="41"/>
      <c r="Y1026" s="41"/>
      <c r="Z1026" s="41"/>
      <c r="AA1026" s="41"/>
      <c r="AB1026" s="41"/>
      <c r="AC1026" s="41"/>
      <c r="AD1026" s="41"/>
      <c r="AE1026" s="41"/>
      <c r="AR1026" s="227" t="s">
        <v>391</v>
      </c>
      <c r="AT1026" s="227" t="s">
        <v>310</v>
      </c>
      <c r="AU1026" s="227" t="s">
        <v>85</v>
      </c>
      <c r="AY1026" s="20" t="s">
        <v>308</v>
      </c>
      <c r="BE1026" s="228">
        <f>IF(N1026="základní",J1026,0)</f>
        <v>0</v>
      </c>
      <c r="BF1026" s="228">
        <f>IF(N1026="snížená",J1026,0)</f>
        <v>0</v>
      </c>
      <c r="BG1026" s="228">
        <f>IF(N1026="zákl. přenesená",J1026,0)</f>
        <v>0</v>
      </c>
      <c r="BH1026" s="228">
        <f>IF(N1026="sníž. přenesená",J1026,0)</f>
        <v>0</v>
      </c>
      <c r="BI1026" s="228">
        <f>IF(N1026="nulová",J1026,0)</f>
        <v>0</v>
      </c>
      <c r="BJ1026" s="20" t="s">
        <v>83</v>
      </c>
      <c r="BK1026" s="228">
        <f>ROUND(I1026*H1026,2)</f>
        <v>0</v>
      </c>
      <c r="BL1026" s="20" t="s">
        <v>391</v>
      </c>
      <c r="BM1026" s="227" t="s">
        <v>5726</v>
      </c>
    </row>
    <row r="1027" s="2" customFormat="1">
      <c r="A1027" s="41"/>
      <c r="B1027" s="42"/>
      <c r="C1027" s="43"/>
      <c r="D1027" s="229" t="s">
        <v>317</v>
      </c>
      <c r="E1027" s="43"/>
      <c r="F1027" s="230" t="s">
        <v>5727</v>
      </c>
      <c r="G1027" s="43"/>
      <c r="H1027" s="43"/>
      <c r="I1027" s="231"/>
      <c r="J1027" s="43"/>
      <c r="K1027" s="43"/>
      <c r="L1027" s="47"/>
      <c r="M1027" s="232"/>
      <c r="N1027" s="233"/>
      <c r="O1027" s="87"/>
      <c r="P1027" s="87"/>
      <c r="Q1027" s="87"/>
      <c r="R1027" s="87"/>
      <c r="S1027" s="87"/>
      <c r="T1027" s="88"/>
      <c r="U1027" s="41"/>
      <c r="V1027" s="41"/>
      <c r="W1027" s="41"/>
      <c r="X1027" s="41"/>
      <c r="Y1027" s="41"/>
      <c r="Z1027" s="41"/>
      <c r="AA1027" s="41"/>
      <c r="AB1027" s="41"/>
      <c r="AC1027" s="41"/>
      <c r="AD1027" s="41"/>
      <c r="AE1027" s="41"/>
      <c r="AT1027" s="20" t="s">
        <v>317</v>
      </c>
      <c r="AU1027" s="20" t="s">
        <v>85</v>
      </c>
    </row>
    <row r="1028" s="12" customFormat="1" ht="22.8" customHeight="1">
      <c r="A1028" s="12"/>
      <c r="B1028" s="200"/>
      <c r="C1028" s="201"/>
      <c r="D1028" s="202" t="s">
        <v>75</v>
      </c>
      <c r="E1028" s="214" t="s">
        <v>865</v>
      </c>
      <c r="F1028" s="214" t="s">
        <v>866</v>
      </c>
      <c r="G1028" s="201"/>
      <c r="H1028" s="201"/>
      <c r="I1028" s="204"/>
      <c r="J1028" s="215">
        <f>BK1028</f>
        <v>0</v>
      </c>
      <c r="K1028" s="201"/>
      <c r="L1028" s="206"/>
      <c r="M1028" s="207"/>
      <c r="N1028" s="208"/>
      <c r="O1028" s="208"/>
      <c r="P1028" s="209">
        <f>SUM(P1029:P1036)</f>
        <v>0</v>
      </c>
      <c r="Q1028" s="208"/>
      <c r="R1028" s="209">
        <f>SUM(R1029:R1036)</f>
        <v>0</v>
      </c>
      <c r="S1028" s="208"/>
      <c r="T1028" s="210">
        <f>SUM(T1029:T1036)</f>
        <v>0</v>
      </c>
      <c r="U1028" s="12"/>
      <c r="V1028" s="12"/>
      <c r="W1028" s="12"/>
      <c r="X1028" s="12"/>
      <c r="Y1028" s="12"/>
      <c r="Z1028" s="12"/>
      <c r="AA1028" s="12"/>
      <c r="AB1028" s="12"/>
      <c r="AC1028" s="12"/>
      <c r="AD1028" s="12"/>
      <c r="AE1028" s="12"/>
      <c r="AR1028" s="211" t="s">
        <v>85</v>
      </c>
      <c r="AT1028" s="212" t="s">
        <v>75</v>
      </c>
      <c r="AU1028" s="212" t="s">
        <v>83</v>
      </c>
      <c r="AY1028" s="211" t="s">
        <v>308</v>
      </c>
      <c r="BK1028" s="213">
        <f>SUM(BK1029:BK1036)</f>
        <v>0</v>
      </c>
    </row>
    <row r="1029" s="2" customFormat="1" ht="16.5" customHeight="1">
      <c r="A1029" s="41"/>
      <c r="B1029" s="42"/>
      <c r="C1029" s="216" t="s">
        <v>3863</v>
      </c>
      <c r="D1029" s="216" t="s">
        <v>310</v>
      </c>
      <c r="E1029" s="217" t="s">
        <v>5728</v>
      </c>
      <c r="F1029" s="218" t="s">
        <v>5729</v>
      </c>
      <c r="G1029" s="219" t="s">
        <v>313</v>
      </c>
      <c r="H1029" s="220">
        <v>158.55799999999999</v>
      </c>
      <c r="I1029" s="221"/>
      <c r="J1029" s="222">
        <f>ROUND(I1029*H1029,2)</f>
        <v>0</v>
      </c>
      <c r="K1029" s="218" t="s">
        <v>314</v>
      </c>
      <c r="L1029" s="47"/>
      <c r="M1029" s="223" t="s">
        <v>19</v>
      </c>
      <c r="N1029" s="224" t="s">
        <v>47</v>
      </c>
      <c r="O1029" s="87"/>
      <c r="P1029" s="225">
        <f>O1029*H1029</f>
        <v>0</v>
      </c>
      <c r="Q1029" s="225">
        <v>0</v>
      </c>
      <c r="R1029" s="225">
        <f>Q1029*H1029</f>
        <v>0</v>
      </c>
      <c r="S1029" s="225">
        <v>0</v>
      </c>
      <c r="T1029" s="226">
        <f>S1029*H1029</f>
        <v>0</v>
      </c>
      <c r="U1029" s="41"/>
      <c r="V1029" s="41"/>
      <c r="W1029" s="41"/>
      <c r="X1029" s="41"/>
      <c r="Y1029" s="41"/>
      <c r="Z1029" s="41"/>
      <c r="AA1029" s="41"/>
      <c r="AB1029" s="41"/>
      <c r="AC1029" s="41"/>
      <c r="AD1029" s="41"/>
      <c r="AE1029" s="41"/>
      <c r="AR1029" s="227" t="s">
        <v>391</v>
      </c>
      <c r="AT1029" s="227" t="s">
        <v>310</v>
      </c>
      <c r="AU1029" s="227" t="s">
        <v>85</v>
      </c>
      <c r="AY1029" s="20" t="s">
        <v>308</v>
      </c>
      <c r="BE1029" s="228">
        <f>IF(N1029="základní",J1029,0)</f>
        <v>0</v>
      </c>
      <c r="BF1029" s="228">
        <f>IF(N1029="snížená",J1029,0)</f>
        <v>0</v>
      </c>
      <c r="BG1029" s="228">
        <f>IF(N1029="zákl. přenesená",J1029,0)</f>
        <v>0</v>
      </c>
      <c r="BH1029" s="228">
        <f>IF(N1029="sníž. přenesená",J1029,0)</f>
        <v>0</v>
      </c>
      <c r="BI1029" s="228">
        <f>IF(N1029="nulová",J1029,0)</f>
        <v>0</v>
      </c>
      <c r="BJ1029" s="20" t="s">
        <v>83</v>
      </c>
      <c r="BK1029" s="228">
        <f>ROUND(I1029*H1029,2)</f>
        <v>0</v>
      </c>
      <c r="BL1029" s="20" t="s">
        <v>391</v>
      </c>
      <c r="BM1029" s="227" t="s">
        <v>5730</v>
      </c>
    </row>
    <row r="1030" s="2" customFormat="1">
      <c r="A1030" s="41"/>
      <c r="B1030" s="42"/>
      <c r="C1030" s="43"/>
      <c r="D1030" s="229" t="s">
        <v>317</v>
      </c>
      <c r="E1030" s="43"/>
      <c r="F1030" s="230" t="s">
        <v>5731</v>
      </c>
      <c r="G1030" s="43"/>
      <c r="H1030" s="43"/>
      <c r="I1030" s="231"/>
      <c r="J1030" s="43"/>
      <c r="K1030" s="43"/>
      <c r="L1030" s="47"/>
      <c r="M1030" s="232"/>
      <c r="N1030" s="233"/>
      <c r="O1030" s="87"/>
      <c r="P1030" s="87"/>
      <c r="Q1030" s="87"/>
      <c r="R1030" s="87"/>
      <c r="S1030" s="87"/>
      <c r="T1030" s="88"/>
      <c r="U1030" s="41"/>
      <c r="V1030" s="41"/>
      <c r="W1030" s="41"/>
      <c r="X1030" s="41"/>
      <c r="Y1030" s="41"/>
      <c r="Z1030" s="41"/>
      <c r="AA1030" s="41"/>
      <c r="AB1030" s="41"/>
      <c r="AC1030" s="41"/>
      <c r="AD1030" s="41"/>
      <c r="AE1030" s="41"/>
      <c r="AT1030" s="20" t="s">
        <v>317</v>
      </c>
      <c r="AU1030" s="20" t="s">
        <v>85</v>
      </c>
    </row>
    <row r="1031" s="14" customFormat="1">
      <c r="A1031" s="14"/>
      <c r="B1031" s="249"/>
      <c r="C1031" s="250"/>
      <c r="D1031" s="236" t="s">
        <v>319</v>
      </c>
      <c r="E1031" s="251" t="s">
        <v>19</v>
      </c>
      <c r="F1031" s="252" t="s">
        <v>4902</v>
      </c>
      <c r="G1031" s="250"/>
      <c r="H1031" s="251" t="s">
        <v>19</v>
      </c>
      <c r="I1031" s="253"/>
      <c r="J1031" s="250"/>
      <c r="K1031" s="250"/>
      <c r="L1031" s="254"/>
      <c r="M1031" s="255"/>
      <c r="N1031" s="256"/>
      <c r="O1031" s="256"/>
      <c r="P1031" s="256"/>
      <c r="Q1031" s="256"/>
      <c r="R1031" s="256"/>
      <c r="S1031" s="256"/>
      <c r="T1031" s="257"/>
      <c r="U1031" s="14"/>
      <c r="V1031" s="14"/>
      <c r="W1031" s="14"/>
      <c r="X1031" s="14"/>
      <c r="Y1031" s="14"/>
      <c r="Z1031" s="14"/>
      <c r="AA1031" s="14"/>
      <c r="AB1031" s="14"/>
      <c r="AC1031" s="14"/>
      <c r="AD1031" s="14"/>
      <c r="AE1031" s="14"/>
      <c r="AT1031" s="258" t="s">
        <v>319</v>
      </c>
      <c r="AU1031" s="258" t="s">
        <v>85</v>
      </c>
      <c r="AV1031" s="14" t="s">
        <v>83</v>
      </c>
      <c r="AW1031" s="14" t="s">
        <v>37</v>
      </c>
      <c r="AX1031" s="14" t="s">
        <v>76</v>
      </c>
      <c r="AY1031" s="258" t="s">
        <v>308</v>
      </c>
    </row>
    <row r="1032" s="14" customFormat="1">
      <c r="A1032" s="14"/>
      <c r="B1032" s="249"/>
      <c r="C1032" s="250"/>
      <c r="D1032" s="236" t="s">
        <v>319</v>
      </c>
      <c r="E1032" s="251" t="s">
        <v>19</v>
      </c>
      <c r="F1032" s="252" t="s">
        <v>5732</v>
      </c>
      <c r="G1032" s="250"/>
      <c r="H1032" s="251" t="s">
        <v>19</v>
      </c>
      <c r="I1032" s="253"/>
      <c r="J1032" s="250"/>
      <c r="K1032" s="250"/>
      <c r="L1032" s="254"/>
      <c r="M1032" s="255"/>
      <c r="N1032" s="256"/>
      <c r="O1032" s="256"/>
      <c r="P1032" s="256"/>
      <c r="Q1032" s="256"/>
      <c r="R1032" s="256"/>
      <c r="S1032" s="256"/>
      <c r="T1032" s="257"/>
      <c r="U1032" s="14"/>
      <c r="V1032" s="14"/>
      <c r="W1032" s="14"/>
      <c r="X1032" s="14"/>
      <c r="Y1032" s="14"/>
      <c r="Z1032" s="14"/>
      <c r="AA1032" s="14"/>
      <c r="AB1032" s="14"/>
      <c r="AC1032" s="14"/>
      <c r="AD1032" s="14"/>
      <c r="AE1032" s="14"/>
      <c r="AT1032" s="258" t="s">
        <v>319</v>
      </c>
      <c r="AU1032" s="258" t="s">
        <v>85</v>
      </c>
      <c r="AV1032" s="14" t="s">
        <v>83</v>
      </c>
      <c r="AW1032" s="14" t="s">
        <v>37</v>
      </c>
      <c r="AX1032" s="14" t="s">
        <v>76</v>
      </c>
      <c r="AY1032" s="258" t="s">
        <v>308</v>
      </c>
    </row>
    <row r="1033" s="13" customFormat="1">
      <c r="A1033" s="13"/>
      <c r="B1033" s="234"/>
      <c r="C1033" s="235"/>
      <c r="D1033" s="236" t="s">
        <v>319</v>
      </c>
      <c r="E1033" s="237" t="s">
        <v>19</v>
      </c>
      <c r="F1033" s="238" t="s">
        <v>5733</v>
      </c>
      <c r="G1033" s="235"/>
      <c r="H1033" s="239">
        <v>158.55799999999999</v>
      </c>
      <c r="I1033" s="240"/>
      <c r="J1033" s="235"/>
      <c r="K1033" s="235"/>
      <c r="L1033" s="241"/>
      <c r="M1033" s="242"/>
      <c r="N1033" s="243"/>
      <c r="O1033" s="243"/>
      <c r="P1033" s="243"/>
      <c r="Q1033" s="243"/>
      <c r="R1033" s="243"/>
      <c r="S1033" s="243"/>
      <c r="T1033" s="244"/>
      <c r="U1033" s="13"/>
      <c r="V1033" s="13"/>
      <c r="W1033" s="13"/>
      <c r="X1033" s="13"/>
      <c r="Y1033" s="13"/>
      <c r="Z1033" s="13"/>
      <c r="AA1033" s="13"/>
      <c r="AB1033" s="13"/>
      <c r="AC1033" s="13"/>
      <c r="AD1033" s="13"/>
      <c r="AE1033" s="13"/>
      <c r="AT1033" s="245" t="s">
        <v>319</v>
      </c>
      <c r="AU1033" s="245" t="s">
        <v>85</v>
      </c>
      <c r="AV1033" s="13" t="s">
        <v>85</v>
      </c>
      <c r="AW1033" s="13" t="s">
        <v>37</v>
      </c>
      <c r="AX1033" s="13" t="s">
        <v>76</v>
      </c>
      <c r="AY1033" s="245" t="s">
        <v>308</v>
      </c>
    </row>
    <row r="1034" s="15" customFormat="1">
      <c r="A1034" s="15"/>
      <c r="B1034" s="259"/>
      <c r="C1034" s="260"/>
      <c r="D1034" s="236" t="s">
        <v>319</v>
      </c>
      <c r="E1034" s="261" t="s">
        <v>19</v>
      </c>
      <c r="F1034" s="262" t="s">
        <v>448</v>
      </c>
      <c r="G1034" s="260"/>
      <c r="H1034" s="263">
        <v>158.55799999999999</v>
      </c>
      <c r="I1034" s="264"/>
      <c r="J1034" s="260"/>
      <c r="K1034" s="260"/>
      <c r="L1034" s="265"/>
      <c r="M1034" s="266"/>
      <c r="N1034" s="267"/>
      <c r="O1034" s="267"/>
      <c r="P1034" s="267"/>
      <c r="Q1034" s="267"/>
      <c r="R1034" s="267"/>
      <c r="S1034" s="267"/>
      <c r="T1034" s="268"/>
      <c r="U1034" s="15"/>
      <c r="V1034" s="15"/>
      <c r="W1034" s="15"/>
      <c r="X1034" s="15"/>
      <c r="Y1034" s="15"/>
      <c r="Z1034" s="15"/>
      <c r="AA1034" s="15"/>
      <c r="AB1034" s="15"/>
      <c r="AC1034" s="15"/>
      <c r="AD1034" s="15"/>
      <c r="AE1034" s="15"/>
      <c r="AT1034" s="269" t="s">
        <v>319</v>
      </c>
      <c r="AU1034" s="269" t="s">
        <v>85</v>
      </c>
      <c r="AV1034" s="15" t="s">
        <v>315</v>
      </c>
      <c r="AW1034" s="15" t="s">
        <v>37</v>
      </c>
      <c r="AX1034" s="15" t="s">
        <v>83</v>
      </c>
      <c r="AY1034" s="269" t="s">
        <v>308</v>
      </c>
    </row>
    <row r="1035" s="2" customFormat="1" ht="16.5" customHeight="1">
      <c r="A1035" s="41"/>
      <c r="B1035" s="42"/>
      <c r="C1035" s="216" t="s">
        <v>3869</v>
      </c>
      <c r="D1035" s="216" t="s">
        <v>310</v>
      </c>
      <c r="E1035" s="217" t="s">
        <v>5734</v>
      </c>
      <c r="F1035" s="218" t="s">
        <v>5735</v>
      </c>
      <c r="G1035" s="219" t="s">
        <v>1891</v>
      </c>
      <c r="H1035" s="290"/>
      <c r="I1035" s="221"/>
      <c r="J1035" s="222">
        <f>ROUND(I1035*H1035,2)</f>
        <v>0</v>
      </c>
      <c r="K1035" s="218" t="s">
        <v>314</v>
      </c>
      <c r="L1035" s="47"/>
      <c r="M1035" s="223" t="s">
        <v>19</v>
      </c>
      <c r="N1035" s="224" t="s">
        <v>47</v>
      </c>
      <c r="O1035" s="87"/>
      <c r="P1035" s="225">
        <f>O1035*H1035</f>
        <v>0</v>
      </c>
      <c r="Q1035" s="225">
        <v>0</v>
      </c>
      <c r="R1035" s="225">
        <f>Q1035*H1035</f>
        <v>0</v>
      </c>
      <c r="S1035" s="225">
        <v>0</v>
      </c>
      <c r="T1035" s="226">
        <f>S1035*H1035</f>
        <v>0</v>
      </c>
      <c r="U1035" s="41"/>
      <c r="V1035" s="41"/>
      <c r="W1035" s="41"/>
      <c r="X1035" s="41"/>
      <c r="Y1035" s="41"/>
      <c r="Z1035" s="41"/>
      <c r="AA1035" s="41"/>
      <c r="AB1035" s="41"/>
      <c r="AC1035" s="41"/>
      <c r="AD1035" s="41"/>
      <c r="AE1035" s="41"/>
      <c r="AR1035" s="227" t="s">
        <v>391</v>
      </c>
      <c r="AT1035" s="227" t="s">
        <v>310</v>
      </c>
      <c r="AU1035" s="227" t="s">
        <v>85</v>
      </c>
      <c r="AY1035" s="20" t="s">
        <v>308</v>
      </c>
      <c r="BE1035" s="228">
        <f>IF(N1035="základní",J1035,0)</f>
        <v>0</v>
      </c>
      <c r="BF1035" s="228">
        <f>IF(N1035="snížená",J1035,0)</f>
        <v>0</v>
      </c>
      <c r="BG1035" s="228">
        <f>IF(N1035="zákl. přenesená",J1035,0)</f>
        <v>0</v>
      </c>
      <c r="BH1035" s="228">
        <f>IF(N1035="sníž. přenesená",J1035,0)</f>
        <v>0</v>
      </c>
      <c r="BI1035" s="228">
        <f>IF(N1035="nulová",J1035,0)</f>
        <v>0</v>
      </c>
      <c r="BJ1035" s="20" t="s">
        <v>83</v>
      </c>
      <c r="BK1035" s="228">
        <f>ROUND(I1035*H1035,2)</f>
        <v>0</v>
      </c>
      <c r="BL1035" s="20" t="s">
        <v>391</v>
      </c>
      <c r="BM1035" s="227" t="s">
        <v>5736</v>
      </c>
    </row>
    <row r="1036" s="2" customFormat="1">
      <c r="A1036" s="41"/>
      <c r="B1036" s="42"/>
      <c r="C1036" s="43"/>
      <c r="D1036" s="229" t="s">
        <v>317</v>
      </c>
      <c r="E1036" s="43"/>
      <c r="F1036" s="230" t="s">
        <v>5737</v>
      </c>
      <c r="G1036" s="43"/>
      <c r="H1036" s="43"/>
      <c r="I1036" s="231"/>
      <c r="J1036" s="43"/>
      <c r="K1036" s="43"/>
      <c r="L1036" s="47"/>
      <c r="M1036" s="232"/>
      <c r="N1036" s="233"/>
      <c r="O1036" s="87"/>
      <c r="P1036" s="87"/>
      <c r="Q1036" s="87"/>
      <c r="R1036" s="87"/>
      <c r="S1036" s="87"/>
      <c r="T1036" s="88"/>
      <c r="U1036" s="41"/>
      <c r="V1036" s="41"/>
      <c r="W1036" s="41"/>
      <c r="X1036" s="41"/>
      <c r="Y1036" s="41"/>
      <c r="Z1036" s="41"/>
      <c r="AA1036" s="41"/>
      <c r="AB1036" s="41"/>
      <c r="AC1036" s="41"/>
      <c r="AD1036" s="41"/>
      <c r="AE1036" s="41"/>
      <c r="AT1036" s="20" t="s">
        <v>317</v>
      </c>
      <c r="AU1036" s="20" t="s">
        <v>85</v>
      </c>
    </row>
    <row r="1037" s="12" customFormat="1" ht="22.8" customHeight="1">
      <c r="A1037" s="12"/>
      <c r="B1037" s="200"/>
      <c r="C1037" s="201"/>
      <c r="D1037" s="202" t="s">
        <v>75</v>
      </c>
      <c r="E1037" s="214" t="s">
        <v>5738</v>
      </c>
      <c r="F1037" s="214" t="s">
        <v>5739</v>
      </c>
      <c r="G1037" s="201"/>
      <c r="H1037" s="201"/>
      <c r="I1037" s="204"/>
      <c r="J1037" s="215">
        <f>BK1037</f>
        <v>0</v>
      </c>
      <c r="K1037" s="201"/>
      <c r="L1037" s="206"/>
      <c r="M1037" s="207"/>
      <c r="N1037" s="208"/>
      <c r="O1037" s="208"/>
      <c r="P1037" s="209">
        <f>SUM(P1038:P1046)</f>
        <v>0</v>
      </c>
      <c r="Q1037" s="208"/>
      <c r="R1037" s="209">
        <f>SUM(R1038:R1046)</f>
        <v>0</v>
      </c>
      <c r="S1037" s="208"/>
      <c r="T1037" s="210">
        <f>SUM(T1038:T1046)</f>
        <v>0</v>
      </c>
      <c r="U1037" s="12"/>
      <c r="V1037" s="12"/>
      <c r="W1037" s="12"/>
      <c r="X1037" s="12"/>
      <c r="Y1037" s="12"/>
      <c r="Z1037" s="12"/>
      <c r="AA1037" s="12"/>
      <c r="AB1037" s="12"/>
      <c r="AC1037" s="12"/>
      <c r="AD1037" s="12"/>
      <c r="AE1037" s="12"/>
      <c r="AR1037" s="211" t="s">
        <v>85</v>
      </c>
      <c r="AT1037" s="212" t="s">
        <v>75</v>
      </c>
      <c r="AU1037" s="212" t="s">
        <v>83</v>
      </c>
      <c r="AY1037" s="211" t="s">
        <v>308</v>
      </c>
      <c r="BK1037" s="213">
        <f>SUM(BK1038:BK1046)</f>
        <v>0</v>
      </c>
    </row>
    <row r="1038" s="2" customFormat="1" ht="16.5" customHeight="1">
      <c r="A1038" s="41"/>
      <c r="B1038" s="42"/>
      <c r="C1038" s="216" t="s">
        <v>3875</v>
      </c>
      <c r="D1038" s="216" t="s">
        <v>310</v>
      </c>
      <c r="E1038" s="217" t="s">
        <v>5740</v>
      </c>
      <c r="F1038" s="218" t="s">
        <v>5741</v>
      </c>
      <c r="G1038" s="219" t="s">
        <v>768</v>
      </c>
      <c r="H1038" s="220">
        <v>1</v>
      </c>
      <c r="I1038" s="221"/>
      <c r="J1038" s="222">
        <f>ROUND(I1038*H1038,2)</f>
        <v>0</v>
      </c>
      <c r="K1038" s="218" t="s">
        <v>19</v>
      </c>
      <c r="L1038" s="47"/>
      <c r="M1038" s="223" t="s">
        <v>19</v>
      </c>
      <c r="N1038" s="224" t="s">
        <v>47</v>
      </c>
      <c r="O1038" s="87"/>
      <c r="P1038" s="225">
        <f>O1038*H1038</f>
        <v>0</v>
      </c>
      <c r="Q1038" s="225">
        <v>0</v>
      </c>
      <c r="R1038" s="225">
        <f>Q1038*H1038</f>
        <v>0</v>
      </c>
      <c r="S1038" s="225">
        <v>0</v>
      </c>
      <c r="T1038" s="226">
        <f>S1038*H1038</f>
        <v>0</v>
      </c>
      <c r="U1038" s="41"/>
      <c r="V1038" s="41"/>
      <c r="W1038" s="41"/>
      <c r="X1038" s="41"/>
      <c r="Y1038" s="41"/>
      <c r="Z1038" s="41"/>
      <c r="AA1038" s="41"/>
      <c r="AB1038" s="41"/>
      <c r="AC1038" s="41"/>
      <c r="AD1038" s="41"/>
      <c r="AE1038" s="41"/>
      <c r="AR1038" s="227" t="s">
        <v>391</v>
      </c>
      <c r="AT1038" s="227" t="s">
        <v>310</v>
      </c>
      <c r="AU1038" s="227" t="s">
        <v>85</v>
      </c>
      <c r="AY1038" s="20" t="s">
        <v>308</v>
      </c>
      <c r="BE1038" s="228">
        <f>IF(N1038="základní",J1038,0)</f>
        <v>0</v>
      </c>
      <c r="BF1038" s="228">
        <f>IF(N1038="snížená",J1038,0)</f>
        <v>0</v>
      </c>
      <c r="BG1038" s="228">
        <f>IF(N1038="zákl. přenesená",J1038,0)</f>
        <v>0</v>
      </c>
      <c r="BH1038" s="228">
        <f>IF(N1038="sníž. přenesená",J1038,0)</f>
        <v>0</v>
      </c>
      <c r="BI1038" s="228">
        <f>IF(N1038="nulová",J1038,0)</f>
        <v>0</v>
      </c>
      <c r="BJ1038" s="20" t="s">
        <v>83</v>
      </c>
      <c r="BK1038" s="228">
        <f>ROUND(I1038*H1038,2)</f>
        <v>0</v>
      </c>
      <c r="BL1038" s="20" t="s">
        <v>391</v>
      </c>
      <c r="BM1038" s="227" t="s">
        <v>5742</v>
      </c>
    </row>
    <row r="1039" s="2" customFormat="1" ht="16.5" customHeight="1">
      <c r="A1039" s="41"/>
      <c r="B1039" s="42"/>
      <c r="C1039" s="216" t="s">
        <v>3881</v>
      </c>
      <c r="D1039" s="216" t="s">
        <v>310</v>
      </c>
      <c r="E1039" s="217" t="s">
        <v>5743</v>
      </c>
      <c r="F1039" s="218" t="s">
        <v>5744</v>
      </c>
      <c r="G1039" s="219" t="s">
        <v>768</v>
      </c>
      <c r="H1039" s="220">
        <v>1</v>
      </c>
      <c r="I1039" s="221"/>
      <c r="J1039" s="222">
        <f>ROUND(I1039*H1039,2)</f>
        <v>0</v>
      </c>
      <c r="K1039" s="218" t="s">
        <v>19</v>
      </c>
      <c r="L1039" s="47"/>
      <c r="M1039" s="223" t="s">
        <v>19</v>
      </c>
      <c r="N1039" s="224" t="s">
        <v>47</v>
      </c>
      <c r="O1039" s="87"/>
      <c r="P1039" s="225">
        <f>O1039*H1039</f>
        <v>0</v>
      </c>
      <c r="Q1039" s="225">
        <v>0</v>
      </c>
      <c r="R1039" s="225">
        <f>Q1039*H1039</f>
        <v>0</v>
      </c>
      <c r="S1039" s="225">
        <v>0</v>
      </c>
      <c r="T1039" s="226">
        <f>S1039*H1039</f>
        <v>0</v>
      </c>
      <c r="U1039" s="41"/>
      <c r="V1039" s="41"/>
      <c r="W1039" s="41"/>
      <c r="X1039" s="41"/>
      <c r="Y1039" s="41"/>
      <c r="Z1039" s="41"/>
      <c r="AA1039" s="41"/>
      <c r="AB1039" s="41"/>
      <c r="AC1039" s="41"/>
      <c r="AD1039" s="41"/>
      <c r="AE1039" s="41"/>
      <c r="AR1039" s="227" t="s">
        <v>391</v>
      </c>
      <c r="AT1039" s="227" t="s">
        <v>310</v>
      </c>
      <c r="AU1039" s="227" t="s">
        <v>85</v>
      </c>
      <c r="AY1039" s="20" t="s">
        <v>308</v>
      </c>
      <c r="BE1039" s="228">
        <f>IF(N1039="základní",J1039,0)</f>
        <v>0</v>
      </c>
      <c r="BF1039" s="228">
        <f>IF(N1039="snížená",J1039,0)</f>
        <v>0</v>
      </c>
      <c r="BG1039" s="228">
        <f>IF(N1039="zákl. přenesená",J1039,0)</f>
        <v>0</v>
      </c>
      <c r="BH1039" s="228">
        <f>IF(N1039="sníž. přenesená",J1039,0)</f>
        <v>0</v>
      </c>
      <c r="BI1039" s="228">
        <f>IF(N1039="nulová",J1039,0)</f>
        <v>0</v>
      </c>
      <c r="BJ1039" s="20" t="s">
        <v>83</v>
      </c>
      <c r="BK1039" s="228">
        <f>ROUND(I1039*H1039,2)</f>
        <v>0</v>
      </c>
      <c r="BL1039" s="20" t="s">
        <v>391</v>
      </c>
      <c r="BM1039" s="227" t="s">
        <v>5745</v>
      </c>
    </row>
    <row r="1040" s="2" customFormat="1" ht="16.5" customHeight="1">
      <c r="A1040" s="41"/>
      <c r="B1040" s="42"/>
      <c r="C1040" s="216" t="s">
        <v>3886</v>
      </c>
      <c r="D1040" s="216" t="s">
        <v>310</v>
      </c>
      <c r="E1040" s="217" t="s">
        <v>5746</v>
      </c>
      <c r="F1040" s="218" t="s">
        <v>5747</v>
      </c>
      <c r="G1040" s="219" t="s">
        <v>323</v>
      </c>
      <c r="H1040" s="220">
        <v>27</v>
      </c>
      <c r="I1040" s="221"/>
      <c r="J1040" s="222">
        <f>ROUND(I1040*H1040,2)</f>
        <v>0</v>
      </c>
      <c r="K1040" s="218" t="s">
        <v>19</v>
      </c>
      <c r="L1040" s="47"/>
      <c r="M1040" s="223" t="s">
        <v>19</v>
      </c>
      <c r="N1040" s="224" t="s">
        <v>47</v>
      </c>
      <c r="O1040" s="87"/>
      <c r="P1040" s="225">
        <f>O1040*H1040</f>
        <v>0</v>
      </c>
      <c r="Q1040" s="225">
        <v>0</v>
      </c>
      <c r="R1040" s="225">
        <f>Q1040*H1040</f>
        <v>0</v>
      </c>
      <c r="S1040" s="225">
        <v>0</v>
      </c>
      <c r="T1040" s="226">
        <f>S1040*H1040</f>
        <v>0</v>
      </c>
      <c r="U1040" s="41"/>
      <c r="V1040" s="41"/>
      <c r="W1040" s="41"/>
      <c r="X1040" s="41"/>
      <c r="Y1040" s="41"/>
      <c r="Z1040" s="41"/>
      <c r="AA1040" s="41"/>
      <c r="AB1040" s="41"/>
      <c r="AC1040" s="41"/>
      <c r="AD1040" s="41"/>
      <c r="AE1040" s="41"/>
      <c r="AR1040" s="227" t="s">
        <v>391</v>
      </c>
      <c r="AT1040" s="227" t="s">
        <v>310</v>
      </c>
      <c r="AU1040" s="227" t="s">
        <v>85</v>
      </c>
      <c r="AY1040" s="20" t="s">
        <v>308</v>
      </c>
      <c r="BE1040" s="228">
        <f>IF(N1040="základní",J1040,0)</f>
        <v>0</v>
      </c>
      <c r="BF1040" s="228">
        <f>IF(N1040="snížená",J1040,0)</f>
        <v>0</v>
      </c>
      <c r="BG1040" s="228">
        <f>IF(N1040="zákl. přenesená",J1040,0)</f>
        <v>0</v>
      </c>
      <c r="BH1040" s="228">
        <f>IF(N1040="sníž. přenesená",J1040,0)</f>
        <v>0</v>
      </c>
      <c r="BI1040" s="228">
        <f>IF(N1040="nulová",J1040,0)</f>
        <v>0</v>
      </c>
      <c r="BJ1040" s="20" t="s">
        <v>83</v>
      </c>
      <c r="BK1040" s="228">
        <f>ROUND(I1040*H1040,2)</f>
        <v>0</v>
      </c>
      <c r="BL1040" s="20" t="s">
        <v>391</v>
      </c>
      <c r="BM1040" s="227" t="s">
        <v>5748</v>
      </c>
    </row>
    <row r="1041" s="2" customFormat="1" ht="16.5" customHeight="1">
      <c r="A1041" s="41"/>
      <c r="B1041" s="42"/>
      <c r="C1041" s="216" t="s">
        <v>3892</v>
      </c>
      <c r="D1041" s="216" t="s">
        <v>310</v>
      </c>
      <c r="E1041" s="217" t="s">
        <v>5749</v>
      </c>
      <c r="F1041" s="218" t="s">
        <v>5750</v>
      </c>
      <c r="G1041" s="219" t="s">
        <v>313</v>
      </c>
      <c r="H1041" s="220">
        <v>1057.05</v>
      </c>
      <c r="I1041" s="221"/>
      <c r="J1041" s="222">
        <f>ROUND(I1041*H1041,2)</f>
        <v>0</v>
      </c>
      <c r="K1041" s="218" t="s">
        <v>314</v>
      </c>
      <c r="L1041" s="47"/>
      <c r="M1041" s="223" t="s">
        <v>19</v>
      </c>
      <c r="N1041" s="224" t="s">
        <v>47</v>
      </c>
      <c r="O1041" s="87"/>
      <c r="P1041" s="225">
        <f>O1041*H1041</f>
        <v>0</v>
      </c>
      <c r="Q1041" s="225">
        <v>0</v>
      </c>
      <c r="R1041" s="225">
        <f>Q1041*H1041</f>
        <v>0</v>
      </c>
      <c r="S1041" s="225">
        <v>0</v>
      </c>
      <c r="T1041" s="226">
        <f>S1041*H1041</f>
        <v>0</v>
      </c>
      <c r="U1041" s="41"/>
      <c r="V1041" s="41"/>
      <c r="W1041" s="41"/>
      <c r="X1041" s="41"/>
      <c r="Y1041" s="41"/>
      <c r="Z1041" s="41"/>
      <c r="AA1041" s="41"/>
      <c r="AB1041" s="41"/>
      <c r="AC1041" s="41"/>
      <c r="AD1041" s="41"/>
      <c r="AE1041" s="41"/>
      <c r="AR1041" s="227" t="s">
        <v>391</v>
      </c>
      <c r="AT1041" s="227" t="s">
        <v>310</v>
      </c>
      <c r="AU1041" s="227" t="s">
        <v>85</v>
      </c>
      <c r="AY1041" s="20" t="s">
        <v>308</v>
      </c>
      <c r="BE1041" s="228">
        <f>IF(N1041="základní",J1041,0)</f>
        <v>0</v>
      </c>
      <c r="BF1041" s="228">
        <f>IF(N1041="snížená",J1041,0)</f>
        <v>0</v>
      </c>
      <c r="BG1041" s="228">
        <f>IF(N1041="zákl. přenesená",J1041,0)</f>
        <v>0</v>
      </c>
      <c r="BH1041" s="228">
        <f>IF(N1041="sníž. přenesená",J1041,0)</f>
        <v>0</v>
      </c>
      <c r="BI1041" s="228">
        <f>IF(N1041="nulová",J1041,0)</f>
        <v>0</v>
      </c>
      <c r="BJ1041" s="20" t="s">
        <v>83</v>
      </c>
      <c r="BK1041" s="228">
        <f>ROUND(I1041*H1041,2)</f>
        <v>0</v>
      </c>
      <c r="BL1041" s="20" t="s">
        <v>391</v>
      </c>
      <c r="BM1041" s="227" t="s">
        <v>5751</v>
      </c>
    </row>
    <row r="1042" s="2" customFormat="1">
      <c r="A1042" s="41"/>
      <c r="B1042" s="42"/>
      <c r="C1042" s="43"/>
      <c r="D1042" s="229" t="s">
        <v>317</v>
      </c>
      <c r="E1042" s="43"/>
      <c r="F1042" s="230" t="s">
        <v>5752</v>
      </c>
      <c r="G1042" s="43"/>
      <c r="H1042" s="43"/>
      <c r="I1042" s="231"/>
      <c r="J1042" s="43"/>
      <c r="K1042" s="43"/>
      <c r="L1042" s="47"/>
      <c r="M1042" s="232"/>
      <c r="N1042" s="233"/>
      <c r="O1042" s="87"/>
      <c r="P1042" s="87"/>
      <c r="Q1042" s="87"/>
      <c r="R1042" s="87"/>
      <c r="S1042" s="87"/>
      <c r="T1042" s="88"/>
      <c r="U1042" s="41"/>
      <c r="V1042" s="41"/>
      <c r="W1042" s="41"/>
      <c r="X1042" s="41"/>
      <c r="Y1042" s="41"/>
      <c r="Z1042" s="41"/>
      <c r="AA1042" s="41"/>
      <c r="AB1042" s="41"/>
      <c r="AC1042" s="41"/>
      <c r="AD1042" s="41"/>
      <c r="AE1042" s="41"/>
      <c r="AT1042" s="20" t="s">
        <v>317</v>
      </c>
      <c r="AU1042" s="20" t="s">
        <v>85</v>
      </c>
    </row>
    <row r="1043" s="14" customFormat="1">
      <c r="A1043" s="14"/>
      <c r="B1043" s="249"/>
      <c r="C1043" s="250"/>
      <c r="D1043" s="236" t="s">
        <v>319</v>
      </c>
      <c r="E1043" s="251" t="s">
        <v>19</v>
      </c>
      <c r="F1043" s="252" t="s">
        <v>4902</v>
      </c>
      <c r="G1043" s="250"/>
      <c r="H1043" s="251" t="s">
        <v>19</v>
      </c>
      <c r="I1043" s="253"/>
      <c r="J1043" s="250"/>
      <c r="K1043" s="250"/>
      <c r="L1043" s="254"/>
      <c r="M1043" s="255"/>
      <c r="N1043" s="256"/>
      <c r="O1043" s="256"/>
      <c r="P1043" s="256"/>
      <c r="Q1043" s="256"/>
      <c r="R1043" s="256"/>
      <c r="S1043" s="256"/>
      <c r="T1043" s="257"/>
      <c r="U1043" s="14"/>
      <c r="V1043" s="14"/>
      <c r="W1043" s="14"/>
      <c r="X1043" s="14"/>
      <c r="Y1043" s="14"/>
      <c r="Z1043" s="14"/>
      <c r="AA1043" s="14"/>
      <c r="AB1043" s="14"/>
      <c r="AC1043" s="14"/>
      <c r="AD1043" s="14"/>
      <c r="AE1043" s="14"/>
      <c r="AT1043" s="258" t="s">
        <v>319</v>
      </c>
      <c r="AU1043" s="258" t="s">
        <v>85</v>
      </c>
      <c r="AV1043" s="14" t="s">
        <v>83</v>
      </c>
      <c r="AW1043" s="14" t="s">
        <v>37</v>
      </c>
      <c r="AX1043" s="14" t="s">
        <v>76</v>
      </c>
      <c r="AY1043" s="258" t="s">
        <v>308</v>
      </c>
    </row>
    <row r="1044" s="14" customFormat="1">
      <c r="A1044" s="14"/>
      <c r="B1044" s="249"/>
      <c r="C1044" s="250"/>
      <c r="D1044" s="236" t="s">
        <v>319</v>
      </c>
      <c r="E1044" s="251" t="s">
        <v>19</v>
      </c>
      <c r="F1044" s="252" t="s">
        <v>5753</v>
      </c>
      <c r="G1044" s="250"/>
      <c r="H1044" s="251" t="s">
        <v>19</v>
      </c>
      <c r="I1044" s="253"/>
      <c r="J1044" s="250"/>
      <c r="K1044" s="250"/>
      <c r="L1044" s="254"/>
      <c r="M1044" s="255"/>
      <c r="N1044" s="256"/>
      <c r="O1044" s="256"/>
      <c r="P1044" s="256"/>
      <c r="Q1044" s="256"/>
      <c r="R1044" s="256"/>
      <c r="S1044" s="256"/>
      <c r="T1044" s="257"/>
      <c r="U1044" s="14"/>
      <c r="V1044" s="14"/>
      <c r="W1044" s="14"/>
      <c r="X1044" s="14"/>
      <c r="Y1044" s="14"/>
      <c r="Z1044" s="14"/>
      <c r="AA1044" s="14"/>
      <c r="AB1044" s="14"/>
      <c r="AC1044" s="14"/>
      <c r="AD1044" s="14"/>
      <c r="AE1044" s="14"/>
      <c r="AT1044" s="258" t="s">
        <v>319</v>
      </c>
      <c r="AU1044" s="258" t="s">
        <v>85</v>
      </c>
      <c r="AV1044" s="14" t="s">
        <v>83</v>
      </c>
      <c r="AW1044" s="14" t="s">
        <v>37</v>
      </c>
      <c r="AX1044" s="14" t="s">
        <v>76</v>
      </c>
      <c r="AY1044" s="258" t="s">
        <v>308</v>
      </c>
    </row>
    <row r="1045" s="13" customFormat="1">
      <c r="A1045" s="13"/>
      <c r="B1045" s="234"/>
      <c r="C1045" s="235"/>
      <c r="D1045" s="236" t="s">
        <v>319</v>
      </c>
      <c r="E1045" s="237" t="s">
        <v>19</v>
      </c>
      <c r="F1045" s="238" t="s">
        <v>5234</v>
      </c>
      <c r="G1045" s="235"/>
      <c r="H1045" s="239">
        <v>1057.05</v>
      </c>
      <c r="I1045" s="240"/>
      <c r="J1045" s="235"/>
      <c r="K1045" s="235"/>
      <c r="L1045" s="241"/>
      <c r="M1045" s="242"/>
      <c r="N1045" s="243"/>
      <c r="O1045" s="243"/>
      <c r="P1045" s="243"/>
      <c r="Q1045" s="243"/>
      <c r="R1045" s="243"/>
      <c r="S1045" s="243"/>
      <c r="T1045" s="244"/>
      <c r="U1045" s="13"/>
      <c r="V1045" s="13"/>
      <c r="W1045" s="13"/>
      <c r="X1045" s="13"/>
      <c r="Y1045" s="13"/>
      <c r="Z1045" s="13"/>
      <c r="AA1045" s="13"/>
      <c r="AB1045" s="13"/>
      <c r="AC1045" s="13"/>
      <c r="AD1045" s="13"/>
      <c r="AE1045" s="13"/>
      <c r="AT1045" s="245" t="s">
        <v>319</v>
      </c>
      <c r="AU1045" s="245" t="s">
        <v>85</v>
      </c>
      <c r="AV1045" s="13" t="s">
        <v>85</v>
      </c>
      <c r="AW1045" s="13" t="s">
        <v>37</v>
      </c>
      <c r="AX1045" s="13" t="s">
        <v>76</v>
      </c>
      <c r="AY1045" s="245" t="s">
        <v>308</v>
      </c>
    </row>
    <row r="1046" s="15" customFormat="1">
      <c r="A1046" s="15"/>
      <c r="B1046" s="259"/>
      <c r="C1046" s="260"/>
      <c r="D1046" s="236" t="s">
        <v>319</v>
      </c>
      <c r="E1046" s="261" t="s">
        <v>19</v>
      </c>
      <c r="F1046" s="262" t="s">
        <v>448</v>
      </c>
      <c r="G1046" s="260"/>
      <c r="H1046" s="263">
        <v>1057.05</v>
      </c>
      <c r="I1046" s="264"/>
      <c r="J1046" s="260"/>
      <c r="K1046" s="260"/>
      <c r="L1046" s="265"/>
      <c r="M1046" s="266"/>
      <c r="N1046" s="267"/>
      <c r="O1046" s="267"/>
      <c r="P1046" s="267"/>
      <c r="Q1046" s="267"/>
      <c r="R1046" s="267"/>
      <c r="S1046" s="267"/>
      <c r="T1046" s="268"/>
      <c r="U1046" s="15"/>
      <c r="V1046" s="15"/>
      <c r="W1046" s="15"/>
      <c r="X1046" s="15"/>
      <c r="Y1046" s="15"/>
      <c r="Z1046" s="15"/>
      <c r="AA1046" s="15"/>
      <c r="AB1046" s="15"/>
      <c r="AC1046" s="15"/>
      <c r="AD1046" s="15"/>
      <c r="AE1046" s="15"/>
      <c r="AT1046" s="269" t="s">
        <v>319</v>
      </c>
      <c r="AU1046" s="269" t="s">
        <v>85</v>
      </c>
      <c r="AV1046" s="15" t="s">
        <v>315</v>
      </c>
      <c r="AW1046" s="15" t="s">
        <v>37</v>
      </c>
      <c r="AX1046" s="15" t="s">
        <v>83</v>
      </c>
      <c r="AY1046" s="269" t="s">
        <v>308</v>
      </c>
    </row>
    <row r="1047" s="12" customFormat="1" ht="22.8" customHeight="1">
      <c r="A1047" s="12"/>
      <c r="B1047" s="200"/>
      <c r="C1047" s="201"/>
      <c r="D1047" s="202" t="s">
        <v>75</v>
      </c>
      <c r="E1047" s="214" t="s">
        <v>5754</v>
      </c>
      <c r="F1047" s="214" t="s">
        <v>5755</v>
      </c>
      <c r="G1047" s="201"/>
      <c r="H1047" s="201"/>
      <c r="I1047" s="204"/>
      <c r="J1047" s="215">
        <f>BK1047</f>
        <v>0</v>
      </c>
      <c r="K1047" s="201"/>
      <c r="L1047" s="206"/>
      <c r="M1047" s="207"/>
      <c r="N1047" s="208"/>
      <c r="O1047" s="208"/>
      <c r="P1047" s="209">
        <f>SUM(P1048:P1085)</f>
        <v>0</v>
      </c>
      <c r="Q1047" s="208"/>
      <c r="R1047" s="209">
        <f>SUM(R1048:R1085)</f>
        <v>0</v>
      </c>
      <c r="S1047" s="208"/>
      <c r="T1047" s="210">
        <f>SUM(T1048:T1085)</f>
        <v>0</v>
      </c>
      <c r="U1047" s="12"/>
      <c r="V1047" s="12"/>
      <c r="W1047" s="12"/>
      <c r="X1047" s="12"/>
      <c r="Y1047" s="12"/>
      <c r="Z1047" s="12"/>
      <c r="AA1047" s="12"/>
      <c r="AB1047" s="12"/>
      <c r="AC1047" s="12"/>
      <c r="AD1047" s="12"/>
      <c r="AE1047" s="12"/>
      <c r="AR1047" s="211" t="s">
        <v>85</v>
      </c>
      <c r="AT1047" s="212" t="s">
        <v>75</v>
      </c>
      <c r="AU1047" s="212" t="s">
        <v>83</v>
      </c>
      <c r="AY1047" s="211" t="s">
        <v>308</v>
      </c>
      <c r="BK1047" s="213">
        <f>SUM(BK1048:BK1085)</f>
        <v>0</v>
      </c>
    </row>
    <row r="1048" s="2" customFormat="1" ht="16.5" customHeight="1">
      <c r="A1048" s="41"/>
      <c r="B1048" s="42"/>
      <c r="C1048" s="216" t="s">
        <v>3897</v>
      </c>
      <c r="D1048" s="216" t="s">
        <v>310</v>
      </c>
      <c r="E1048" s="217" t="s">
        <v>5756</v>
      </c>
      <c r="F1048" s="218" t="s">
        <v>5757</v>
      </c>
      <c r="G1048" s="219" t="s">
        <v>313</v>
      </c>
      <c r="H1048" s="220">
        <v>916.06399999999996</v>
      </c>
      <c r="I1048" s="221"/>
      <c r="J1048" s="222">
        <f>ROUND(I1048*H1048,2)</f>
        <v>0</v>
      </c>
      <c r="K1048" s="218" t="s">
        <v>314</v>
      </c>
      <c r="L1048" s="47"/>
      <c r="M1048" s="223" t="s">
        <v>19</v>
      </c>
      <c r="N1048" s="224" t="s">
        <v>47</v>
      </c>
      <c r="O1048" s="87"/>
      <c r="P1048" s="225">
        <f>O1048*H1048</f>
        <v>0</v>
      </c>
      <c r="Q1048" s="225">
        <v>0</v>
      </c>
      <c r="R1048" s="225">
        <f>Q1048*H1048</f>
        <v>0</v>
      </c>
      <c r="S1048" s="225">
        <v>0</v>
      </c>
      <c r="T1048" s="226">
        <f>S1048*H1048</f>
        <v>0</v>
      </c>
      <c r="U1048" s="41"/>
      <c r="V1048" s="41"/>
      <c r="W1048" s="41"/>
      <c r="X1048" s="41"/>
      <c r="Y1048" s="41"/>
      <c r="Z1048" s="41"/>
      <c r="AA1048" s="41"/>
      <c r="AB1048" s="41"/>
      <c r="AC1048" s="41"/>
      <c r="AD1048" s="41"/>
      <c r="AE1048" s="41"/>
      <c r="AR1048" s="227" t="s">
        <v>391</v>
      </c>
      <c r="AT1048" s="227" t="s">
        <v>310</v>
      </c>
      <c r="AU1048" s="227" t="s">
        <v>85</v>
      </c>
      <c r="AY1048" s="20" t="s">
        <v>308</v>
      </c>
      <c r="BE1048" s="228">
        <f>IF(N1048="základní",J1048,0)</f>
        <v>0</v>
      </c>
      <c r="BF1048" s="228">
        <f>IF(N1048="snížená",J1048,0)</f>
        <v>0</v>
      </c>
      <c r="BG1048" s="228">
        <f>IF(N1048="zákl. přenesená",J1048,0)</f>
        <v>0</v>
      </c>
      <c r="BH1048" s="228">
        <f>IF(N1048="sníž. přenesená",J1048,0)</f>
        <v>0</v>
      </c>
      <c r="BI1048" s="228">
        <f>IF(N1048="nulová",J1048,0)</f>
        <v>0</v>
      </c>
      <c r="BJ1048" s="20" t="s">
        <v>83</v>
      </c>
      <c r="BK1048" s="228">
        <f>ROUND(I1048*H1048,2)</f>
        <v>0</v>
      </c>
      <c r="BL1048" s="20" t="s">
        <v>391</v>
      </c>
      <c r="BM1048" s="227" t="s">
        <v>5758</v>
      </c>
    </row>
    <row r="1049" s="2" customFormat="1">
      <c r="A1049" s="41"/>
      <c r="B1049" s="42"/>
      <c r="C1049" s="43"/>
      <c r="D1049" s="229" t="s">
        <v>317</v>
      </c>
      <c r="E1049" s="43"/>
      <c r="F1049" s="230" t="s">
        <v>5759</v>
      </c>
      <c r="G1049" s="43"/>
      <c r="H1049" s="43"/>
      <c r="I1049" s="231"/>
      <c r="J1049" s="43"/>
      <c r="K1049" s="43"/>
      <c r="L1049" s="47"/>
      <c r="M1049" s="232"/>
      <c r="N1049" s="233"/>
      <c r="O1049" s="87"/>
      <c r="P1049" s="87"/>
      <c r="Q1049" s="87"/>
      <c r="R1049" s="87"/>
      <c r="S1049" s="87"/>
      <c r="T1049" s="88"/>
      <c r="U1049" s="41"/>
      <c r="V1049" s="41"/>
      <c r="W1049" s="41"/>
      <c r="X1049" s="41"/>
      <c r="Y1049" s="41"/>
      <c r="Z1049" s="41"/>
      <c r="AA1049" s="41"/>
      <c r="AB1049" s="41"/>
      <c r="AC1049" s="41"/>
      <c r="AD1049" s="41"/>
      <c r="AE1049" s="41"/>
      <c r="AT1049" s="20" t="s">
        <v>317</v>
      </c>
      <c r="AU1049" s="20" t="s">
        <v>85</v>
      </c>
    </row>
    <row r="1050" s="2" customFormat="1" ht="16.5" customHeight="1">
      <c r="A1050" s="41"/>
      <c r="B1050" s="42"/>
      <c r="C1050" s="216" t="s">
        <v>3905</v>
      </c>
      <c r="D1050" s="216" t="s">
        <v>310</v>
      </c>
      <c r="E1050" s="217" t="s">
        <v>5760</v>
      </c>
      <c r="F1050" s="218" t="s">
        <v>5761</v>
      </c>
      <c r="G1050" s="219" t="s">
        <v>313</v>
      </c>
      <c r="H1050" s="220">
        <v>916.06399999999996</v>
      </c>
      <c r="I1050" s="221"/>
      <c r="J1050" s="222">
        <f>ROUND(I1050*H1050,2)</f>
        <v>0</v>
      </c>
      <c r="K1050" s="218" t="s">
        <v>314</v>
      </c>
      <c r="L1050" s="47"/>
      <c r="M1050" s="223" t="s">
        <v>19</v>
      </c>
      <c r="N1050" s="224" t="s">
        <v>47</v>
      </c>
      <c r="O1050" s="87"/>
      <c r="P1050" s="225">
        <f>O1050*H1050</f>
        <v>0</v>
      </c>
      <c r="Q1050" s="225">
        <v>0</v>
      </c>
      <c r="R1050" s="225">
        <f>Q1050*H1050</f>
        <v>0</v>
      </c>
      <c r="S1050" s="225">
        <v>0</v>
      </c>
      <c r="T1050" s="226">
        <f>S1050*H1050</f>
        <v>0</v>
      </c>
      <c r="U1050" s="41"/>
      <c r="V1050" s="41"/>
      <c r="W1050" s="41"/>
      <c r="X1050" s="41"/>
      <c r="Y1050" s="41"/>
      <c r="Z1050" s="41"/>
      <c r="AA1050" s="41"/>
      <c r="AB1050" s="41"/>
      <c r="AC1050" s="41"/>
      <c r="AD1050" s="41"/>
      <c r="AE1050" s="41"/>
      <c r="AR1050" s="227" t="s">
        <v>391</v>
      </c>
      <c r="AT1050" s="227" t="s">
        <v>310</v>
      </c>
      <c r="AU1050" s="227" t="s">
        <v>85</v>
      </c>
      <c r="AY1050" s="20" t="s">
        <v>308</v>
      </c>
      <c r="BE1050" s="228">
        <f>IF(N1050="základní",J1050,0)</f>
        <v>0</v>
      </c>
      <c r="BF1050" s="228">
        <f>IF(N1050="snížená",J1050,0)</f>
        <v>0</v>
      </c>
      <c r="BG1050" s="228">
        <f>IF(N1050="zákl. přenesená",J1050,0)</f>
        <v>0</v>
      </c>
      <c r="BH1050" s="228">
        <f>IF(N1050="sníž. přenesená",J1050,0)</f>
        <v>0</v>
      </c>
      <c r="BI1050" s="228">
        <f>IF(N1050="nulová",J1050,0)</f>
        <v>0</v>
      </c>
      <c r="BJ1050" s="20" t="s">
        <v>83</v>
      </c>
      <c r="BK1050" s="228">
        <f>ROUND(I1050*H1050,2)</f>
        <v>0</v>
      </c>
      <c r="BL1050" s="20" t="s">
        <v>391</v>
      </c>
      <c r="BM1050" s="227" t="s">
        <v>5762</v>
      </c>
    </row>
    <row r="1051" s="2" customFormat="1">
      <c r="A1051" s="41"/>
      <c r="B1051" s="42"/>
      <c r="C1051" s="43"/>
      <c r="D1051" s="229" t="s">
        <v>317</v>
      </c>
      <c r="E1051" s="43"/>
      <c r="F1051" s="230" t="s">
        <v>5763</v>
      </c>
      <c r="G1051" s="43"/>
      <c r="H1051" s="43"/>
      <c r="I1051" s="231"/>
      <c r="J1051" s="43"/>
      <c r="K1051" s="43"/>
      <c r="L1051" s="47"/>
      <c r="M1051" s="232"/>
      <c r="N1051" s="233"/>
      <c r="O1051" s="87"/>
      <c r="P1051" s="87"/>
      <c r="Q1051" s="87"/>
      <c r="R1051" s="87"/>
      <c r="S1051" s="87"/>
      <c r="T1051" s="88"/>
      <c r="U1051" s="41"/>
      <c r="V1051" s="41"/>
      <c r="W1051" s="41"/>
      <c r="X1051" s="41"/>
      <c r="Y1051" s="41"/>
      <c r="Z1051" s="41"/>
      <c r="AA1051" s="41"/>
      <c r="AB1051" s="41"/>
      <c r="AC1051" s="41"/>
      <c r="AD1051" s="41"/>
      <c r="AE1051" s="41"/>
      <c r="AT1051" s="20" t="s">
        <v>317</v>
      </c>
      <c r="AU1051" s="20" t="s">
        <v>85</v>
      </c>
    </row>
    <row r="1052" s="14" customFormat="1">
      <c r="A1052" s="14"/>
      <c r="B1052" s="249"/>
      <c r="C1052" s="250"/>
      <c r="D1052" s="236" t="s">
        <v>319</v>
      </c>
      <c r="E1052" s="251" t="s">
        <v>19</v>
      </c>
      <c r="F1052" s="252" t="s">
        <v>5162</v>
      </c>
      <c r="G1052" s="250"/>
      <c r="H1052" s="251" t="s">
        <v>19</v>
      </c>
      <c r="I1052" s="253"/>
      <c r="J1052" s="250"/>
      <c r="K1052" s="250"/>
      <c r="L1052" s="254"/>
      <c r="M1052" s="255"/>
      <c r="N1052" s="256"/>
      <c r="O1052" s="256"/>
      <c r="P1052" s="256"/>
      <c r="Q1052" s="256"/>
      <c r="R1052" s="256"/>
      <c r="S1052" s="256"/>
      <c r="T1052" s="257"/>
      <c r="U1052" s="14"/>
      <c r="V1052" s="14"/>
      <c r="W1052" s="14"/>
      <c r="X1052" s="14"/>
      <c r="Y1052" s="14"/>
      <c r="Z1052" s="14"/>
      <c r="AA1052" s="14"/>
      <c r="AB1052" s="14"/>
      <c r="AC1052" s="14"/>
      <c r="AD1052" s="14"/>
      <c r="AE1052" s="14"/>
      <c r="AT1052" s="258" t="s">
        <v>319</v>
      </c>
      <c r="AU1052" s="258" t="s">
        <v>85</v>
      </c>
      <c r="AV1052" s="14" t="s">
        <v>83</v>
      </c>
      <c r="AW1052" s="14" t="s">
        <v>37</v>
      </c>
      <c r="AX1052" s="14" t="s">
        <v>76</v>
      </c>
      <c r="AY1052" s="258" t="s">
        <v>308</v>
      </c>
    </row>
    <row r="1053" s="14" customFormat="1">
      <c r="A1053" s="14"/>
      <c r="B1053" s="249"/>
      <c r="C1053" s="250"/>
      <c r="D1053" s="236" t="s">
        <v>319</v>
      </c>
      <c r="E1053" s="251" t="s">
        <v>19</v>
      </c>
      <c r="F1053" s="252" t="s">
        <v>5764</v>
      </c>
      <c r="G1053" s="250"/>
      <c r="H1053" s="251" t="s">
        <v>19</v>
      </c>
      <c r="I1053" s="253"/>
      <c r="J1053" s="250"/>
      <c r="K1053" s="250"/>
      <c r="L1053" s="254"/>
      <c r="M1053" s="255"/>
      <c r="N1053" s="256"/>
      <c r="O1053" s="256"/>
      <c r="P1053" s="256"/>
      <c r="Q1053" s="256"/>
      <c r="R1053" s="256"/>
      <c r="S1053" s="256"/>
      <c r="T1053" s="257"/>
      <c r="U1053" s="14"/>
      <c r="V1053" s="14"/>
      <c r="W1053" s="14"/>
      <c r="X1053" s="14"/>
      <c r="Y1053" s="14"/>
      <c r="Z1053" s="14"/>
      <c r="AA1053" s="14"/>
      <c r="AB1053" s="14"/>
      <c r="AC1053" s="14"/>
      <c r="AD1053" s="14"/>
      <c r="AE1053" s="14"/>
      <c r="AT1053" s="258" t="s">
        <v>319</v>
      </c>
      <c r="AU1053" s="258" t="s">
        <v>85</v>
      </c>
      <c r="AV1053" s="14" t="s">
        <v>83</v>
      </c>
      <c r="AW1053" s="14" t="s">
        <v>37</v>
      </c>
      <c r="AX1053" s="14" t="s">
        <v>76</v>
      </c>
      <c r="AY1053" s="258" t="s">
        <v>308</v>
      </c>
    </row>
    <row r="1054" s="13" customFormat="1">
      <c r="A1054" s="13"/>
      <c r="B1054" s="234"/>
      <c r="C1054" s="235"/>
      <c r="D1054" s="236" t="s">
        <v>319</v>
      </c>
      <c r="E1054" s="237" t="s">
        <v>19</v>
      </c>
      <c r="F1054" s="238" t="s">
        <v>5765</v>
      </c>
      <c r="G1054" s="235"/>
      <c r="H1054" s="239">
        <v>69.140000000000001</v>
      </c>
      <c r="I1054" s="240"/>
      <c r="J1054" s="235"/>
      <c r="K1054" s="235"/>
      <c r="L1054" s="241"/>
      <c r="M1054" s="242"/>
      <c r="N1054" s="243"/>
      <c r="O1054" s="243"/>
      <c r="P1054" s="243"/>
      <c r="Q1054" s="243"/>
      <c r="R1054" s="243"/>
      <c r="S1054" s="243"/>
      <c r="T1054" s="244"/>
      <c r="U1054" s="13"/>
      <c r="V1054" s="13"/>
      <c r="W1054" s="13"/>
      <c r="X1054" s="13"/>
      <c r="Y1054" s="13"/>
      <c r="Z1054" s="13"/>
      <c r="AA1054" s="13"/>
      <c r="AB1054" s="13"/>
      <c r="AC1054" s="13"/>
      <c r="AD1054" s="13"/>
      <c r="AE1054" s="13"/>
      <c r="AT1054" s="245" t="s">
        <v>319</v>
      </c>
      <c r="AU1054" s="245" t="s">
        <v>85</v>
      </c>
      <c r="AV1054" s="13" t="s">
        <v>85</v>
      </c>
      <c r="AW1054" s="13" t="s">
        <v>37</v>
      </c>
      <c r="AX1054" s="13" t="s">
        <v>76</v>
      </c>
      <c r="AY1054" s="245" t="s">
        <v>308</v>
      </c>
    </row>
    <row r="1055" s="13" customFormat="1">
      <c r="A1055" s="13"/>
      <c r="B1055" s="234"/>
      <c r="C1055" s="235"/>
      <c r="D1055" s="236" t="s">
        <v>319</v>
      </c>
      <c r="E1055" s="237" t="s">
        <v>19</v>
      </c>
      <c r="F1055" s="238" t="s">
        <v>5398</v>
      </c>
      <c r="G1055" s="235"/>
      <c r="H1055" s="239">
        <v>12.484</v>
      </c>
      <c r="I1055" s="240"/>
      <c r="J1055" s="235"/>
      <c r="K1055" s="235"/>
      <c r="L1055" s="241"/>
      <c r="M1055" s="242"/>
      <c r="N1055" s="243"/>
      <c r="O1055" s="243"/>
      <c r="P1055" s="243"/>
      <c r="Q1055" s="243"/>
      <c r="R1055" s="243"/>
      <c r="S1055" s="243"/>
      <c r="T1055" s="244"/>
      <c r="U1055" s="13"/>
      <c r="V1055" s="13"/>
      <c r="W1055" s="13"/>
      <c r="X1055" s="13"/>
      <c r="Y1055" s="13"/>
      <c r="Z1055" s="13"/>
      <c r="AA1055" s="13"/>
      <c r="AB1055" s="13"/>
      <c r="AC1055" s="13"/>
      <c r="AD1055" s="13"/>
      <c r="AE1055" s="13"/>
      <c r="AT1055" s="245" t="s">
        <v>319</v>
      </c>
      <c r="AU1055" s="245" t="s">
        <v>85</v>
      </c>
      <c r="AV1055" s="13" t="s">
        <v>85</v>
      </c>
      <c r="AW1055" s="13" t="s">
        <v>37</v>
      </c>
      <c r="AX1055" s="13" t="s">
        <v>76</v>
      </c>
      <c r="AY1055" s="245" t="s">
        <v>308</v>
      </c>
    </row>
    <row r="1056" s="14" customFormat="1">
      <c r="A1056" s="14"/>
      <c r="B1056" s="249"/>
      <c r="C1056" s="250"/>
      <c r="D1056" s="236" t="s">
        <v>319</v>
      </c>
      <c r="E1056" s="251" t="s">
        <v>19</v>
      </c>
      <c r="F1056" s="252" t="s">
        <v>5766</v>
      </c>
      <c r="G1056" s="250"/>
      <c r="H1056" s="251" t="s">
        <v>19</v>
      </c>
      <c r="I1056" s="253"/>
      <c r="J1056" s="250"/>
      <c r="K1056" s="250"/>
      <c r="L1056" s="254"/>
      <c r="M1056" s="255"/>
      <c r="N1056" s="256"/>
      <c r="O1056" s="256"/>
      <c r="P1056" s="256"/>
      <c r="Q1056" s="256"/>
      <c r="R1056" s="256"/>
      <c r="S1056" s="256"/>
      <c r="T1056" s="257"/>
      <c r="U1056" s="14"/>
      <c r="V1056" s="14"/>
      <c r="W1056" s="14"/>
      <c r="X1056" s="14"/>
      <c r="Y1056" s="14"/>
      <c r="Z1056" s="14"/>
      <c r="AA1056" s="14"/>
      <c r="AB1056" s="14"/>
      <c r="AC1056" s="14"/>
      <c r="AD1056" s="14"/>
      <c r="AE1056" s="14"/>
      <c r="AT1056" s="258" t="s">
        <v>319</v>
      </c>
      <c r="AU1056" s="258" t="s">
        <v>85</v>
      </c>
      <c r="AV1056" s="14" t="s">
        <v>83</v>
      </c>
      <c r="AW1056" s="14" t="s">
        <v>37</v>
      </c>
      <c r="AX1056" s="14" t="s">
        <v>76</v>
      </c>
      <c r="AY1056" s="258" t="s">
        <v>308</v>
      </c>
    </row>
    <row r="1057" s="14" customFormat="1">
      <c r="A1057" s="14"/>
      <c r="B1057" s="249"/>
      <c r="C1057" s="250"/>
      <c r="D1057" s="236" t="s">
        <v>319</v>
      </c>
      <c r="E1057" s="251" t="s">
        <v>19</v>
      </c>
      <c r="F1057" s="252" t="s">
        <v>5162</v>
      </c>
      <c r="G1057" s="250"/>
      <c r="H1057" s="251" t="s">
        <v>19</v>
      </c>
      <c r="I1057" s="253"/>
      <c r="J1057" s="250"/>
      <c r="K1057" s="250"/>
      <c r="L1057" s="254"/>
      <c r="M1057" s="255"/>
      <c r="N1057" s="256"/>
      <c r="O1057" s="256"/>
      <c r="P1057" s="256"/>
      <c r="Q1057" s="256"/>
      <c r="R1057" s="256"/>
      <c r="S1057" s="256"/>
      <c r="T1057" s="257"/>
      <c r="U1057" s="14"/>
      <c r="V1057" s="14"/>
      <c r="W1057" s="14"/>
      <c r="X1057" s="14"/>
      <c r="Y1057" s="14"/>
      <c r="Z1057" s="14"/>
      <c r="AA1057" s="14"/>
      <c r="AB1057" s="14"/>
      <c r="AC1057" s="14"/>
      <c r="AD1057" s="14"/>
      <c r="AE1057" s="14"/>
      <c r="AT1057" s="258" t="s">
        <v>319</v>
      </c>
      <c r="AU1057" s="258" t="s">
        <v>85</v>
      </c>
      <c r="AV1057" s="14" t="s">
        <v>83</v>
      </c>
      <c r="AW1057" s="14" t="s">
        <v>37</v>
      </c>
      <c r="AX1057" s="14" t="s">
        <v>76</v>
      </c>
      <c r="AY1057" s="258" t="s">
        <v>308</v>
      </c>
    </row>
    <row r="1058" s="13" customFormat="1">
      <c r="A1058" s="13"/>
      <c r="B1058" s="234"/>
      <c r="C1058" s="235"/>
      <c r="D1058" s="236" t="s">
        <v>319</v>
      </c>
      <c r="E1058" s="237" t="s">
        <v>19</v>
      </c>
      <c r="F1058" s="238" t="s">
        <v>5767</v>
      </c>
      <c r="G1058" s="235"/>
      <c r="H1058" s="239">
        <v>66.489999999999995</v>
      </c>
      <c r="I1058" s="240"/>
      <c r="J1058" s="235"/>
      <c r="K1058" s="235"/>
      <c r="L1058" s="241"/>
      <c r="M1058" s="242"/>
      <c r="N1058" s="243"/>
      <c r="O1058" s="243"/>
      <c r="P1058" s="243"/>
      <c r="Q1058" s="243"/>
      <c r="R1058" s="243"/>
      <c r="S1058" s="243"/>
      <c r="T1058" s="244"/>
      <c r="U1058" s="13"/>
      <c r="V1058" s="13"/>
      <c r="W1058" s="13"/>
      <c r="X1058" s="13"/>
      <c r="Y1058" s="13"/>
      <c r="Z1058" s="13"/>
      <c r="AA1058" s="13"/>
      <c r="AB1058" s="13"/>
      <c r="AC1058" s="13"/>
      <c r="AD1058" s="13"/>
      <c r="AE1058" s="13"/>
      <c r="AT1058" s="245" t="s">
        <v>319</v>
      </c>
      <c r="AU1058" s="245" t="s">
        <v>85</v>
      </c>
      <c r="AV1058" s="13" t="s">
        <v>85</v>
      </c>
      <c r="AW1058" s="13" t="s">
        <v>37</v>
      </c>
      <c r="AX1058" s="13" t="s">
        <v>76</v>
      </c>
      <c r="AY1058" s="245" t="s">
        <v>308</v>
      </c>
    </row>
    <row r="1059" s="13" customFormat="1">
      <c r="A1059" s="13"/>
      <c r="B1059" s="234"/>
      <c r="C1059" s="235"/>
      <c r="D1059" s="236" t="s">
        <v>319</v>
      </c>
      <c r="E1059" s="237" t="s">
        <v>19</v>
      </c>
      <c r="F1059" s="238" t="s">
        <v>5768</v>
      </c>
      <c r="G1059" s="235"/>
      <c r="H1059" s="239">
        <v>107.02</v>
      </c>
      <c r="I1059" s="240"/>
      <c r="J1059" s="235"/>
      <c r="K1059" s="235"/>
      <c r="L1059" s="241"/>
      <c r="M1059" s="242"/>
      <c r="N1059" s="243"/>
      <c r="O1059" s="243"/>
      <c r="P1059" s="243"/>
      <c r="Q1059" s="243"/>
      <c r="R1059" s="243"/>
      <c r="S1059" s="243"/>
      <c r="T1059" s="244"/>
      <c r="U1059" s="13"/>
      <c r="V1059" s="13"/>
      <c r="W1059" s="13"/>
      <c r="X1059" s="13"/>
      <c r="Y1059" s="13"/>
      <c r="Z1059" s="13"/>
      <c r="AA1059" s="13"/>
      <c r="AB1059" s="13"/>
      <c r="AC1059" s="13"/>
      <c r="AD1059" s="13"/>
      <c r="AE1059" s="13"/>
      <c r="AT1059" s="245" t="s">
        <v>319</v>
      </c>
      <c r="AU1059" s="245" t="s">
        <v>85</v>
      </c>
      <c r="AV1059" s="13" t="s">
        <v>85</v>
      </c>
      <c r="AW1059" s="13" t="s">
        <v>37</v>
      </c>
      <c r="AX1059" s="13" t="s">
        <v>76</v>
      </c>
      <c r="AY1059" s="245" t="s">
        <v>308</v>
      </c>
    </row>
    <row r="1060" s="13" customFormat="1">
      <c r="A1060" s="13"/>
      <c r="B1060" s="234"/>
      <c r="C1060" s="235"/>
      <c r="D1060" s="236" t="s">
        <v>319</v>
      </c>
      <c r="E1060" s="237" t="s">
        <v>19</v>
      </c>
      <c r="F1060" s="238" t="s">
        <v>5769</v>
      </c>
      <c r="G1060" s="235"/>
      <c r="H1060" s="239">
        <v>30</v>
      </c>
      <c r="I1060" s="240"/>
      <c r="J1060" s="235"/>
      <c r="K1060" s="235"/>
      <c r="L1060" s="241"/>
      <c r="M1060" s="242"/>
      <c r="N1060" s="243"/>
      <c r="O1060" s="243"/>
      <c r="P1060" s="243"/>
      <c r="Q1060" s="243"/>
      <c r="R1060" s="243"/>
      <c r="S1060" s="243"/>
      <c r="T1060" s="244"/>
      <c r="U1060" s="13"/>
      <c r="V1060" s="13"/>
      <c r="W1060" s="13"/>
      <c r="X1060" s="13"/>
      <c r="Y1060" s="13"/>
      <c r="Z1060" s="13"/>
      <c r="AA1060" s="13"/>
      <c r="AB1060" s="13"/>
      <c r="AC1060" s="13"/>
      <c r="AD1060" s="13"/>
      <c r="AE1060" s="13"/>
      <c r="AT1060" s="245" t="s">
        <v>319</v>
      </c>
      <c r="AU1060" s="245" t="s">
        <v>85</v>
      </c>
      <c r="AV1060" s="13" t="s">
        <v>85</v>
      </c>
      <c r="AW1060" s="13" t="s">
        <v>37</v>
      </c>
      <c r="AX1060" s="13" t="s">
        <v>76</v>
      </c>
      <c r="AY1060" s="245" t="s">
        <v>308</v>
      </c>
    </row>
    <row r="1061" s="13" customFormat="1">
      <c r="A1061" s="13"/>
      <c r="B1061" s="234"/>
      <c r="C1061" s="235"/>
      <c r="D1061" s="236" t="s">
        <v>319</v>
      </c>
      <c r="E1061" s="237" t="s">
        <v>19</v>
      </c>
      <c r="F1061" s="238" t="s">
        <v>5770</v>
      </c>
      <c r="G1061" s="235"/>
      <c r="H1061" s="239">
        <v>37.5</v>
      </c>
      <c r="I1061" s="240"/>
      <c r="J1061" s="235"/>
      <c r="K1061" s="235"/>
      <c r="L1061" s="241"/>
      <c r="M1061" s="242"/>
      <c r="N1061" s="243"/>
      <c r="O1061" s="243"/>
      <c r="P1061" s="243"/>
      <c r="Q1061" s="243"/>
      <c r="R1061" s="243"/>
      <c r="S1061" s="243"/>
      <c r="T1061" s="244"/>
      <c r="U1061" s="13"/>
      <c r="V1061" s="13"/>
      <c r="W1061" s="13"/>
      <c r="X1061" s="13"/>
      <c r="Y1061" s="13"/>
      <c r="Z1061" s="13"/>
      <c r="AA1061" s="13"/>
      <c r="AB1061" s="13"/>
      <c r="AC1061" s="13"/>
      <c r="AD1061" s="13"/>
      <c r="AE1061" s="13"/>
      <c r="AT1061" s="245" t="s">
        <v>319</v>
      </c>
      <c r="AU1061" s="245" t="s">
        <v>85</v>
      </c>
      <c r="AV1061" s="13" t="s">
        <v>85</v>
      </c>
      <c r="AW1061" s="13" t="s">
        <v>37</v>
      </c>
      <c r="AX1061" s="13" t="s">
        <v>76</v>
      </c>
      <c r="AY1061" s="245" t="s">
        <v>308</v>
      </c>
    </row>
    <row r="1062" s="13" customFormat="1">
      <c r="A1062" s="13"/>
      <c r="B1062" s="234"/>
      <c r="C1062" s="235"/>
      <c r="D1062" s="236" t="s">
        <v>319</v>
      </c>
      <c r="E1062" s="237" t="s">
        <v>19</v>
      </c>
      <c r="F1062" s="238" t="s">
        <v>5771</v>
      </c>
      <c r="G1062" s="235"/>
      <c r="H1062" s="239">
        <v>161.59</v>
      </c>
      <c r="I1062" s="240"/>
      <c r="J1062" s="235"/>
      <c r="K1062" s="235"/>
      <c r="L1062" s="241"/>
      <c r="M1062" s="242"/>
      <c r="N1062" s="243"/>
      <c r="O1062" s="243"/>
      <c r="P1062" s="243"/>
      <c r="Q1062" s="243"/>
      <c r="R1062" s="243"/>
      <c r="S1062" s="243"/>
      <c r="T1062" s="244"/>
      <c r="U1062" s="13"/>
      <c r="V1062" s="13"/>
      <c r="W1062" s="13"/>
      <c r="X1062" s="13"/>
      <c r="Y1062" s="13"/>
      <c r="Z1062" s="13"/>
      <c r="AA1062" s="13"/>
      <c r="AB1062" s="13"/>
      <c r="AC1062" s="13"/>
      <c r="AD1062" s="13"/>
      <c r="AE1062" s="13"/>
      <c r="AT1062" s="245" t="s">
        <v>319</v>
      </c>
      <c r="AU1062" s="245" t="s">
        <v>85</v>
      </c>
      <c r="AV1062" s="13" t="s">
        <v>85</v>
      </c>
      <c r="AW1062" s="13" t="s">
        <v>37</v>
      </c>
      <c r="AX1062" s="13" t="s">
        <v>76</v>
      </c>
      <c r="AY1062" s="245" t="s">
        <v>308</v>
      </c>
    </row>
    <row r="1063" s="13" customFormat="1">
      <c r="A1063" s="13"/>
      <c r="B1063" s="234"/>
      <c r="C1063" s="235"/>
      <c r="D1063" s="236" t="s">
        <v>319</v>
      </c>
      <c r="E1063" s="237" t="s">
        <v>19</v>
      </c>
      <c r="F1063" s="238" t="s">
        <v>5772</v>
      </c>
      <c r="G1063" s="235"/>
      <c r="H1063" s="239">
        <v>23.789999999999999</v>
      </c>
      <c r="I1063" s="240"/>
      <c r="J1063" s="235"/>
      <c r="K1063" s="235"/>
      <c r="L1063" s="241"/>
      <c r="M1063" s="242"/>
      <c r="N1063" s="243"/>
      <c r="O1063" s="243"/>
      <c r="P1063" s="243"/>
      <c r="Q1063" s="243"/>
      <c r="R1063" s="243"/>
      <c r="S1063" s="243"/>
      <c r="T1063" s="244"/>
      <c r="U1063" s="13"/>
      <c r="V1063" s="13"/>
      <c r="W1063" s="13"/>
      <c r="X1063" s="13"/>
      <c r="Y1063" s="13"/>
      <c r="Z1063" s="13"/>
      <c r="AA1063" s="13"/>
      <c r="AB1063" s="13"/>
      <c r="AC1063" s="13"/>
      <c r="AD1063" s="13"/>
      <c r="AE1063" s="13"/>
      <c r="AT1063" s="245" t="s">
        <v>319</v>
      </c>
      <c r="AU1063" s="245" t="s">
        <v>85</v>
      </c>
      <c r="AV1063" s="13" t="s">
        <v>85</v>
      </c>
      <c r="AW1063" s="13" t="s">
        <v>37</v>
      </c>
      <c r="AX1063" s="13" t="s">
        <v>76</v>
      </c>
      <c r="AY1063" s="245" t="s">
        <v>308</v>
      </c>
    </row>
    <row r="1064" s="13" customFormat="1">
      <c r="A1064" s="13"/>
      <c r="B1064" s="234"/>
      <c r="C1064" s="235"/>
      <c r="D1064" s="236" t="s">
        <v>319</v>
      </c>
      <c r="E1064" s="237" t="s">
        <v>19</v>
      </c>
      <c r="F1064" s="238" t="s">
        <v>5773</v>
      </c>
      <c r="G1064" s="235"/>
      <c r="H1064" s="239">
        <v>43.93</v>
      </c>
      <c r="I1064" s="240"/>
      <c r="J1064" s="235"/>
      <c r="K1064" s="235"/>
      <c r="L1064" s="241"/>
      <c r="M1064" s="242"/>
      <c r="N1064" s="243"/>
      <c r="O1064" s="243"/>
      <c r="P1064" s="243"/>
      <c r="Q1064" s="243"/>
      <c r="R1064" s="243"/>
      <c r="S1064" s="243"/>
      <c r="T1064" s="244"/>
      <c r="U1064" s="13"/>
      <c r="V1064" s="13"/>
      <c r="W1064" s="13"/>
      <c r="X1064" s="13"/>
      <c r="Y1064" s="13"/>
      <c r="Z1064" s="13"/>
      <c r="AA1064" s="13"/>
      <c r="AB1064" s="13"/>
      <c r="AC1064" s="13"/>
      <c r="AD1064" s="13"/>
      <c r="AE1064" s="13"/>
      <c r="AT1064" s="245" t="s">
        <v>319</v>
      </c>
      <c r="AU1064" s="245" t="s">
        <v>85</v>
      </c>
      <c r="AV1064" s="13" t="s">
        <v>85</v>
      </c>
      <c r="AW1064" s="13" t="s">
        <v>37</v>
      </c>
      <c r="AX1064" s="13" t="s">
        <v>76</v>
      </c>
      <c r="AY1064" s="245" t="s">
        <v>308</v>
      </c>
    </row>
    <row r="1065" s="13" customFormat="1">
      <c r="A1065" s="13"/>
      <c r="B1065" s="234"/>
      <c r="C1065" s="235"/>
      <c r="D1065" s="236" t="s">
        <v>319</v>
      </c>
      <c r="E1065" s="237" t="s">
        <v>19</v>
      </c>
      <c r="F1065" s="238" t="s">
        <v>5774</v>
      </c>
      <c r="G1065" s="235"/>
      <c r="H1065" s="239">
        <v>21.48</v>
      </c>
      <c r="I1065" s="240"/>
      <c r="J1065" s="235"/>
      <c r="K1065" s="235"/>
      <c r="L1065" s="241"/>
      <c r="M1065" s="242"/>
      <c r="N1065" s="243"/>
      <c r="O1065" s="243"/>
      <c r="P1065" s="243"/>
      <c r="Q1065" s="243"/>
      <c r="R1065" s="243"/>
      <c r="S1065" s="243"/>
      <c r="T1065" s="244"/>
      <c r="U1065" s="13"/>
      <c r="V1065" s="13"/>
      <c r="W1065" s="13"/>
      <c r="X1065" s="13"/>
      <c r="Y1065" s="13"/>
      <c r="Z1065" s="13"/>
      <c r="AA1065" s="13"/>
      <c r="AB1065" s="13"/>
      <c r="AC1065" s="13"/>
      <c r="AD1065" s="13"/>
      <c r="AE1065" s="13"/>
      <c r="AT1065" s="245" t="s">
        <v>319</v>
      </c>
      <c r="AU1065" s="245" t="s">
        <v>85</v>
      </c>
      <c r="AV1065" s="13" t="s">
        <v>85</v>
      </c>
      <c r="AW1065" s="13" t="s">
        <v>37</v>
      </c>
      <c r="AX1065" s="13" t="s">
        <v>76</v>
      </c>
      <c r="AY1065" s="245" t="s">
        <v>308</v>
      </c>
    </row>
    <row r="1066" s="13" customFormat="1">
      <c r="A1066" s="13"/>
      <c r="B1066" s="234"/>
      <c r="C1066" s="235"/>
      <c r="D1066" s="236" t="s">
        <v>319</v>
      </c>
      <c r="E1066" s="237" t="s">
        <v>19</v>
      </c>
      <c r="F1066" s="238" t="s">
        <v>5775</v>
      </c>
      <c r="G1066" s="235"/>
      <c r="H1066" s="239">
        <v>29.280000000000001</v>
      </c>
      <c r="I1066" s="240"/>
      <c r="J1066" s="235"/>
      <c r="K1066" s="235"/>
      <c r="L1066" s="241"/>
      <c r="M1066" s="242"/>
      <c r="N1066" s="243"/>
      <c r="O1066" s="243"/>
      <c r="P1066" s="243"/>
      <c r="Q1066" s="243"/>
      <c r="R1066" s="243"/>
      <c r="S1066" s="243"/>
      <c r="T1066" s="244"/>
      <c r="U1066" s="13"/>
      <c r="V1066" s="13"/>
      <c r="W1066" s="13"/>
      <c r="X1066" s="13"/>
      <c r="Y1066" s="13"/>
      <c r="Z1066" s="13"/>
      <c r="AA1066" s="13"/>
      <c r="AB1066" s="13"/>
      <c r="AC1066" s="13"/>
      <c r="AD1066" s="13"/>
      <c r="AE1066" s="13"/>
      <c r="AT1066" s="245" t="s">
        <v>319</v>
      </c>
      <c r="AU1066" s="245" t="s">
        <v>85</v>
      </c>
      <c r="AV1066" s="13" t="s">
        <v>85</v>
      </c>
      <c r="AW1066" s="13" t="s">
        <v>37</v>
      </c>
      <c r="AX1066" s="13" t="s">
        <v>76</v>
      </c>
      <c r="AY1066" s="245" t="s">
        <v>308</v>
      </c>
    </row>
    <row r="1067" s="13" customFormat="1">
      <c r="A1067" s="13"/>
      <c r="B1067" s="234"/>
      <c r="C1067" s="235"/>
      <c r="D1067" s="236" t="s">
        <v>319</v>
      </c>
      <c r="E1067" s="237" t="s">
        <v>19</v>
      </c>
      <c r="F1067" s="238" t="s">
        <v>5776</v>
      </c>
      <c r="G1067" s="235"/>
      <c r="H1067" s="239">
        <v>22.079999999999998</v>
      </c>
      <c r="I1067" s="240"/>
      <c r="J1067" s="235"/>
      <c r="K1067" s="235"/>
      <c r="L1067" s="241"/>
      <c r="M1067" s="242"/>
      <c r="N1067" s="243"/>
      <c r="O1067" s="243"/>
      <c r="P1067" s="243"/>
      <c r="Q1067" s="243"/>
      <c r="R1067" s="243"/>
      <c r="S1067" s="243"/>
      <c r="T1067" s="244"/>
      <c r="U1067" s="13"/>
      <c r="V1067" s="13"/>
      <c r="W1067" s="13"/>
      <c r="X1067" s="13"/>
      <c r="Y1067" s="13"/>
      <c r="Z1067" s="13"/>
      <c r="AA1067" s="13"/>
      <c r="AB1067" s="13"/>
      <c r="AC1067" s="13"/>
      <c r="AD1067" s="13"/>
      <c r="AE1067" s="13"/>
      <c r="AT1067" s="245" t="s">
        <v>319</v>
      </c>
      <c r="AU1067" s="245" t="s">
        <v>85</v>
      </c>
      <c r="AV1067" s="13" t="s">
        <v>85</v>
      </c>
      <c r="AW1067" s="13" t="s">
        <v>37</v>
      </c>
      <c r="AX1067" s="13" t="s">
        <v>76</v>
      </c>
      <c r="AY1067" s="245" t="s">
        <v>308</v>
      </c>
    </row>
    <row r="1068" s="13" customFormat="1">
      <c r="A1068" s="13"/>
      <c r="B1068" s="234"/>
      <c r="C1068" s="235"/>
      <c r="D1068" s="236" t="s">
        <v>319</v>
      </c>
      <c r="E1068" s="237" t="s">
        <v>19</v>
      </c>
      <c r="F1068" s="238" t="s">
        <v>5777</v>
      </c>
      <c r="G1068" s="235"/>
      <c r="H1068" s="239">
        <v>36.674999999999997</v>
      </c>
      <c r="I1068" s="240"/>
      <c r="J1068" s="235"/>
      <c r="K1068" s="235"/>
      <c r="L1068" s="241"/>
      <c r="M1068" s="242"/>
      <c r="N1068" s="243"/>
      <c r="O1068" s="243"/>
      <c r="P1068" s="243"/>
      <c r="Q1068" s="243"/>
      <c r="R1068" s="243"/>
      <c r="S1068" s="243"/>
      <c r="T1068" s="244"/>
      <c r="U1068" s="13"/>
      <c r="V1068" s="13"/>
      <c r="W1068" s="13"/>
      <c r="X1068" s="13"/>
      <c r="Y1068" s="13"/>
      <c r="Z1068" s="13"/>
      <c r="AA1068" s="13"/>
      <c r="AB1068" s="13"/>
      <c r="AC1068" s="13"/>
      <c r="AD1068" s="13"/>
      <c r="AE1068" s="13"/>
      <c r="AT1068" s="245" t="s">
        <v>319</v>
      </c>
      <c r="AU1068" s="245" t="s">
        <v>85</v>
      </c>
      <c r="AV1068" s="13" t="s">
        <v>85</v>
      </c>
      <c r="AW1068" s="13" t="s">
        <v>37</v>
      </c>
      <c r="AX1068" s="13" t="s">
        <v>76</v>
      </c>
      <c r="AY1068" s="245" t="s">
        <v>308</v>
      </c>
    </row>
    <row r="1069" s="13" customFormat="1">
      <c r="A1069" s="13"/>
      <c r="B1069" s="234"/>
      <c r="C1069" s="235"/>
      <c r="D1069" s="236" t="s">
        <v>319</v>
      </c>
      <c r="E1069" s="237" t="s">
        <v>19</v>
      </c>
      <c r="F1069" s="238" t="s">
        <v>5778</v>
      </c>
      <c r="G1069" s="235"/>
      <c r="H1069" s="239">
        <v>21.050000000000001</v>
      </c>
      <c r="I1069" s="240"/>
      <c r="J1069" s="235"/>
      <c r="K1069" s="235"/>
      <c r="L1069" s="241"/>
      <c r="M1069" s="242"/>
      <c r="N1069" s="243"/>
      <c r="O1069" s="243"/>
      <c r="P1069" s="243"/>
      <c r="Q1069" s="243"/>
      <c r="R1069" s="243"/>
      <c r="S1069" s="243"/>
      <c r="T1069" s="244"/>
      <c r="U1069" s="13"/>
      <c r="V1069" s="13"/>
      <c r="W1069" s="13"/>
      <c r="X1069" s="13"/>
      <c r="Y1069" s="13"/>
      <c r="Z1069" s="13"/>
      <c r="AA1069" s="13"/>
      <c r="AB1069" s="13"/>
      <c r="AC1069" s="13"/>
      <c r="AD1069" s="13"/>
      <c r="AE1069" s="13"/>
      <c r="AT1069" s="245" t="s">
        <v>319</v>
      </c>
      <c r="AU1069" s="245" t="s">
        <v>85</v>
      </c>
      <c r="AV1069" s="13" t="s">
        <v>85</v>
      </c>
      <c r="AW1069" s="13" t="s">
        <v>37</v>
      </c>
      <c r="AX1069" s="13" t="s">
        <v>76</v>
      </c>
      <c r="AY1069" s="245" t="s">
        <v>308</v>
      </c>
    </row>
    <row r="1070" s="13" customFormat="1">
      <c r="A1070" s="13"/>
      <c r="B1070" s="234"/>
      <c r="C1070" s="235"/>
      <c r="D1070" s="236" t="s">
        <v>319</v>
      </c>
      <c r="E1070" s="237" t="s">
        <v>19</v>
      </c>
      <c r="F1070" s="238" t="s">
        <v>5779</v>
      </c>
      <c r="G1070" s="235"/>
      <c r="H1070" s="239">
        <v>21</v>
      </c>
      <c r="I1070" s="240"/>
      <c r="J1070" s="235"/>
      <c r="K1070" s="235"/>
      <c r="L1070" s="241"/>
      <c r="M1070" s="242"/>
      <c r="N1070" s="243"/>
      <c r="O1070" s="243"/>
      <c r="P1070" s="243"/>
      <c r="Q1070" s="243"/>
      <c r="R1070" s="243"/>
      <c r="S1070" s="243"/>
      <c r="T1070" s="244"/>
      <c r="U1070" s="13"/>
      <c r="V1070" s="13"/>
      <c r="W1070" s="13"/>
      <c r="X1070" s="13"/>
      <c r="Y1070" s="13"/>
      <c r="Z1070" s="13"/>
      <c r="AA1070" s="13"/>
      <c r="AB1070" s="13"/>
      <c r="AC1070" s="13"/>
      <c r="AD1070" s="13"/>
      <c r="AE1070" s="13"/>
      <c r="AT1070" s="245" t="s">
        <v>319</v>
      </c>
      <c r="AU1070" s="245" t="s">
        <v>85</v>
      </c>
      <c r="AV1070" s="13" t="s">
        <v>85</v>
      </c>
      <c r="AW1070" s="13" t="s">
        <v>37</v>
      </c>
      <c r="AX1070" s="13" t="s">
        <v>76</v>
      </c>
      <c r="AY1070" s="245" t="s">
        <v>308</v>
      </c>
    </row>
    <row r="1071" s="13" customFormat="1">
      <c r="A1071" s="13"/>
      <c r="B1071" s="234"/>
      <c r="C1071" s="235"/>
      <c r="D1071" s="236" t="s">
        <v>319</v>
      </c>
      <c r="E1071" s="237" t="s">
        <v>19</v>
      </c>
      <c r="F1071" s="238" t="s">
        <v>5780</v>
      </c>
      <c r="G1071" s="235"/>
      <c r="H1071" s="239">
        <v>41.935000000000002</v>
      </c>
      <c r="I1071" s="240"/>
      <c r="J1071" s="235"/>
      <c r="K1071" s="235"/>
      <c r="L1071" s="241"/>
      <c r="M1071" s="242"/>
      <c r="N1071" s="243"/>
      <c r="O1071" s="243"/>
      <c r="P1071" s="243"/>
      <c r="Q1071" s="243"/>
      <c r="R1071" s="243"/>
      <c r="S1071" s="243"/>
      <c r="T1071" s="244"/>
      <c r="U1071" s="13"/>
      <c r="V1071" s="13"/>
      <c r="W1071" s="13"/>
      <c r="X1071" s="13"/>
      <c r="Y1071" s="13"/>
      <c r="Z1071" s="13"/>
      <c r="AA1071" s="13"/>
      <c r="AB1071" s="13"/>
      <c r="AC1071" s="13"/>
      <c r="AD1071" s="13"/>
      <c r="AE1071" s="13"/>
      <c r="AT1071" s="245" t="s">
        <v>319</v>
      </c>
      <c r="AU1071" s="245" t="s">
        <v>85</v>
      </c>
      <c r="AV1071" s="13" t="s">
        <v>85</v>
      </c>
      <c r="AW1071" s="13" t="s">
        <v>37</v>
      </c>
      <c r="AX1071" s="13" t="s">
        <v>76</v>
      </c>
      <c r="AY1071" s="245" t="s">
        <v>308</v>
      </c>
    </row>
    <row r="1072" s="13" customFormat="1">
      <c r="A1072" s="13"/>
      <c r="B1072" s="234"/>
      <c r="C1072" s="235"/>
      <c r="D1072" s="236" t="s">
        <v>319</v>
      </c>
      <c r="E1072" s="237" t="s">
        <v>19</v>
      </c>
      <c r="F1072" s="238" t="s">
        <v>5781</v>
      </c>
      <c r="G1072" s="235"/>
      <c r="H1072" s="239">
        <v>82.450000000000003</v>
      </c>
      <c r="I1072" s="240"/>
      <c r="J1072" s="235"/>
      <c r="K1072" s="235"/>
      <c r="L1072" s="241"/>
      <c r="M1072" s="242"/>
      <c r="N1072" s="243"/>
      <c r="O1072" s="243"/>
      <c r="P1072" s="243"/>
      <c r="Q1072" s="243"/>
      <c r="R1072" s="243"/>
      <c r="S1072" s="243"/>
      <c r="T1072" s="244"/>
      <c r="U1072" s="13"/>
      <c r="V1072" s="13"/>
      <c r="W1072" s="13"/>
      <c r="X1072" s="13"/>
      <c r="Y1072" s="13"/>
      <c r="Z1072" s="13"/>
      <c r="AA1072" s="13"/>
      <c r="AB1072" s="13"/>
      <c r="AC1072" s="13"/>
      <c r="AD1072" s="13"/>
      <c r="AE1072" s="13"/>
      <c r="AT1072" s="245" t="s">
        <v>319</v>
      </c>
      <c r="AU1072" s="245" t="s">
        <v>85</v>
      </c>
      <c r="AV1072" s="13" t="s">
        <v>85</v>
      </c>
      <c r="AW1072" s="13" t="s">
        <v>37</v>
      </c>
      <c r="AX1072" s="13" t="s">
        <v>76</v>
      </c>
      <c r="AY1072" s="245" t="s">
        <v>308</v>
      </c>
    </row>
    <row r="1073" s="13" customFormat="1">
      <c r="A1073" s="13"/>
      <c r="B1073" s="234"/>
      <c r="C1073" s="235"/>
      <c r="D1073" s="236" t="s">
        <v>319</v>
      </c>
      <c r="E1073" s="237" t="s">
        <v>19</v>
      </c>
      <c r="F1073" s="238" t="s">
        <v>5782</v>
      </c>
      <c r="G1073" s="235"/>
      <c r="H1073" s="239">
        <v>54.57</v>
      </c>
      <c r="I1073" s="240"/>
      <c r="J1073" s="235"/>
      <c r="K1073" s="235"/>
      <c r="L1073" s="241"/>
      <c r="M1073" s="242"/>
      <c r="N1073" s="243"/>
      <c r="O1073" s="243"/>
      <c r="P1073" s="243"/>
      <c r="Q1073" s="243"/>
      <c r="R1073" s="243"/>
      <c r="S1073" s="243"/>
      <c r="T1073" s="244"/>
      <c r="U1073" s="13"/>
      <c r="V1073" s="13"/>
      <c r="W1073" s="13"/>
      <c r="X1073" s="13"/>
      <c r="Y1073" s="13"/>
      <c r="Z1073" s="13"/>
      <c r="AA1073" s="13"/>
      <c r="AB1073" s="13"/>
      <c r="AC1073" s="13"/>
      <c r="AD1073" s="13"/>
      <c r="AE1073" s="13"/>
      <c r="AT1073" s="245" t="s">
        <v>319</v>
      </c>
      <c r="AU1073" s="245" t="s">
        <v>85</v>
      </c>
      <c r="AV1073" s="13" t="s">
        <v>85</v>
      </c>
      <c r="AW1073" s="13" t="s">
        <v>37</v>
      </c>
      <c r="AX1073" s="13" t="s">
        <v>76</v>
      </c>
      <c r="AY1073" s="245" t="s">
        <v>308</v>
      </c>
    </row>
    <row r="1074" s="13" customFormat="1">
      <c r="A1074" s="13"/>
      <c r="B1074" s="234"/>
      <c r="C1074" s="235"/>
      <c r="D1074" s="236" t="s">
        <v>319</v>
      </c>
      <c r="E1074" s="237" t="s">
        <v>19</v>
      </c>
      <c r="F1074" s="238" t="s">
        <v>5783</v>
      </c>
      <c r="G1074" s="235"/>
      <c r="H1074" s="239">
        <v>33.600000000000001</v>
      </c>
      <c r="I1074" s="240"/>
      <c r="J1074" s="235"/>
      <c r="K1074" s="235"/>
      <c r="L1074" s="241"/>
      <c r="M1074" s="242"/>
      <c r="N1074" s="243"/>
      <c r="O1074" s="243"/>
      <c r="P1074" s="243"/>
      <c r="Q1074" s="243"/>
      <c r="R1074" s="243"/>
      <c r="S1074" s="243"/>
      <c r="T1074" s="244"/>
      <c r="U1074" s="13"/>
      <c r="V1074" s="13"/>
      <c r="W1074" s="13"/>
      <c r="X1074" s="13"/>
      <c r="Y1074" s="13"/>
      <c r="Z1074" s="13"/>
      <c r="AA1074" s="13"/>
      <c r="AB1074" s="13"/>
      <c r="AC1074" s="13"/>
      <c r="AD1074" s="13"/>
      <c r="AE1074" s="13"/>
      <c r="AT1074" s="245" t="s">
        <v>319</v>
      </c>
      <c r="AU1074" s="245" t="s">
        <v>85</v>
      </c>
      <c r="AV1074" s="13" t="s">
        <v>85</v>
      </c>
      <c r="AW1074" s="13" t="s">
        <v>37</v>
      </c>
      <c r="AX1074" s="13" t="s">
        <v>76</v>
      </c>
      <c r="AY1074" s="245" t="s">
        <v>308</v>
      </c>
    </row>
    <row r="1075" s="15" customFormat="1">
      <c r="A1075" s="15"/>
      <c r="B1075" s="259"/>
      <c r="C1075" s="260"/>
      <c r="D1075" s="236" t="s">
        <v>319</v>
      </c>
      <c r="E1075" s="261" t="s">
        <v>19</v>
      </c>
      <c r="F1075" s="262" t="s">
        <v>448</v>
      </c>
      <c r="G1075" s="260"/>
      <c r="H1075" s="263">
        <v>916.06400000000008</v>
      </c>
      <c r="I1075" s="264"/>
      <c r="J1075" s="260"/>
      <c r="K1075" s="260"/>
      <c r="L1075" s="265"/>
      <c r="M1075" s="266"/>
      <c r="N1075" s="267"/>
      <c r="O1075" s="267"/>
      <c r="P1075" s="267"/>
      <c r="Q1075" s="267"/>
      <c r="R1075" s="267"/>
      <c r="S1075" s="267"/>
      <c r="T1075" s="268"/>
      <c r="U1075" s="15"/>
      <c r="V1075" s="15"/>
      <c r="W1075" s="15"/>
      <c r="X1075" s="15"/>
      <c r="Y1075" s="15"/>
      <c r="Z1075" s="15"/>
      <c r="AA1075" s="15"/>
      <c r="AB1075" s="15"/>
      <c r="AC1075" s="15"/>
      <c r="AD1075" s="15"/>
      <c r="AE1075" s="15"/>
      <c r="AT1075" s="269" t="s">
        <v>319</v>
      </c>
      <c r="AU1075" s="269" t="s">
        <v>85</v>
      </c>
      <c r="AV1075" s="15" t="s">
        <v>315</v>
      </c>
      <c r="AW1075" s="15" t="s">
        <v>37</v>
      </c>
      <c r="AX1075" s="15" t="s">
        <v>83</v>
      </c>
      <c r="AY1075" s="269" t="s">
        <v>308</v>
      </c>
    </row>
    <row r="1076" s="2" customFormat="1" ht="16.5" customHeight="1">
      <c r="A1076" s="41"/>
      <c r="B1076" s="42"/>
      <c r="C1076" s="216" t="s">
        <v>3914</v>
      </c>
      <c r="D1076" s="216" t="s">
        <v>310</v>
      </c>
      <c r="E1076" s="217" t="s">
        <v>5784</v>
      </c>
      <c r="F1076" s="218" t="s">
        <v>5785</v>
      </c>
      <c r="G1076" s="219" t="s">
        <v>313</v>
      </c>
      <c r="H1076" s="220">
        <v>269.46600000000001</v>
      </c>
      <c r="I1076" s="221"/>
      <c r="J1076" s="222">
        <f>ROUND(I1076*H1076,2)</f>
        <v>0</v>
      </c>
      <c r="K1076" s="218" t="s">
        <v>314</v>
      </c>
      <c r="L1076" s="47"/>
      <c r="M1076" s="223" t="s">
        <v>19</v>
      </c>
      <c r="N1076" s="224" t="s">
        <v>47</v>
      </c>
      <c r="O1076" s="87"/>
      <c r="P1076" s="225">
        <f>O1076*H1076</f>
        <v>0</v>
      </c>
      <c r="Q1076" s="225">
        <v>0</v>
      </c>
      <c r="R1076" s="225">
        <f>Q1076*H1076</f>
        <v>0</v>
      </c>
      <c r="S1076" s="225">
        <v>0</v>
      </c>
      <c r="T1076" s="226">
        <f>S1076*H1076</f>
        <v>0</v>
      </c>
      <c r="U1076" s="41"/>
      <c r="V1076" s="41"/>
      <c r="W1076" s="41"/>
      <c r="X1076" s="41"/>
      <c r="Y1076" s="41"/>
      <c r="Z1076" s="41"/>
      <c r="AA1076" s="41"/>
      <c r="AB1076" s="41"/>
      <c r="AC1076" s="41"/>
      <c r="AD1076" s="41"/>
      <c r="AE1076" s="41"/>
      <c r="AR1076" s="227" t="s">
        <v>391</v>
      </c>
      <c r="AT1076" s="227" t="s">
        <v>310</v>
      </c>
      <c r="AU1076" s="227" t="s">
        <v>85</v>
      </c>
      <c r="AY1076" s="20" t="s">
        <v>308</v>
      </c>
      <c r="BE1076" s="228">
        <f>IF(N1076="základní",J1076,0)</f>
        <v>0</v>
      </c>
      <c r="BF1076" s="228">
        <f>IF(N1076="snížená",J1076,0)</f>
        <v>0</v>
      </c>
      <c r="BG1076" s="228">
        <f>IF(N1076="zákl. přenesená",J1076,0)</f>
        <v>0</v>
      </c>
      <c r="BH1076" s="228">
        <f>IF(N1076="sníž. přenesená",J1076,0)</f>
        <v>0</v>
      </c>
      <c r="BI1076" s="228">
        <f>IF(N1076="nulová",J1076,0)</f>
        <v>0</v>
      </c>
      <c r="BJ1076" s="20" t="s">
        <v>83</v>
      </c>
      <c r="BK1076" s="228">
        <f>ROUND(I1076*H1076,2)</f>
        <v>0</v>
      </c>
      <c r="BL1076" s="20" t="s">
        <v>391</v>
      </c>
      <c r="BM1076" s="227" t="s">
        <v>5786</v>
      </c>
    </row>
    <row r="1077" s="2" customFormat="1">
      <c r="A1077" s="41"/>
      <c r="B1077" s="42"/>
      <c r="C1077" s="43"/>
      <c r="D1077" s="229" t="s">
        <v>317</v>
      </c>
      <c r="E1077" s="43"/>
      <c r="F1077" s="230" t="s">
        <v>5787</v>
      </c>
      <c r="G1077" s="43"/>
      <c r="H1077" s="43"/>
      <c r="I1077" s="231"/>
      <c r="J1077" s="43"/>
      <c r="K1077" s="43"/>
      <c r="L1077" s="47"/>
      <c r="M1077" s="232"/>
      <c r="N1077" s="233"/>
      <c r="O1077" s="87"/>
      <c r="P1077" s="87"/>
      <c r="Q1077" s="87"/>
      <c r="R1077" s="87"/>
      <c r="S1077" s="87"/>
      <c r="T1077" s="88"/>
      <c r="U1077" s="41"/>
      <c r="V1077" s="41"/>
      <c r="W1077" s="41"/>
      <c r="X1077" s="41"/>
      <c r="Y1077" s="41"/>
      <c r="Z1077" s="41"/>
      <c r="AA1077" s="41"/>
      <c r="AB1077" s="41"/>
      <c r="AC1077" s="41"/>
      <c r="AD1077" s="41"/>
      <c r="AE1077" s="41"/>
      <c r="AT1077" s="20" t="s">
        <v>317</v>
      </c>
      <c r="AU1077" s="20" t="s">
        <v>85</v>
      </c>
    </row>
    <row r="1078" s="14" customFormat="1">
      <c r="A1078" s="14"/>
      <c r="B1078" s="249"/>
      <c r="C1078" s="250"/>
      <c r="D1078" s="236" t="s">
        <v>319</v>
      </c>
      <c r="E1078" s="251" t="s">
        <v>19</v>
      </c>
      <c r="F1078" s="252" t="s">
        <v>4902</v>
      </c>
      <c r="G1078" s="250"/>
      <c r="H1078" s="251" t="s">
        <v>19</v>
      </c>
      <c r="I1078" s="253"/>
      <c r="J1078" s="250"/>
      <c r="K1078" s="250"/>
      <c r="L1078" s="254"/>
      <c r="M1078" s="255"/>
      <c r="N1078" s="256"/>
      <c r="O1078" s="256"/>
      <c r="P1078" s="256"/>
      <c r="Q1078" s="256"/>
      <c r="R1078" s="256"/>
      <c r="S1078" s="256"/>
      <c r="T1078" s="257"/>
      <c r="U1078" s="14"/>
      <c r="V1078" s="14"/>
      <c r="W1078" s="14"/>
      <c r="X1078" s="14"/>
      <c r="Y1078" s="14"/>
      <c r="Z1078" s="14"/>
      <c r="AA1078" s="14"/>
      <c r="AB1078" s="14"/>
      <c r="AC1078" s="14"/>
      <c r="AD1078" s="14"/>
      <c r="AE1078" s="14"/>
      <c r="AT1078" s="258" t="s">
        <v>319</v>
      </c>
      <c r="AU1078" s="258" t="s">
        <v>85</v>
      </c>
      <c r="AV1078" s="14" t="s">
        <v>83</v>
      </c>
      <c r="AW1078" s="14" t="s">
        <v>37</v>
      </c>
      <c r="AX1078" s="14" t="s">
        <v>76</v>
      </c>
      <c r="AY1078" s="258" t="s">
        <v>308</v>
      </c>
    </row>
    <row r="1079" s="14" customFormat="1">
      <c r="A1079" s="14"/>
      <c r="B1079" s="249"/>
      <c r="C1079" s="250"/>
      <c r="D1079" s="236" t="s">
        <v>319</v>
      </c>
      <c r="E1079" s="251" t="s">
        <v>19</v>
      </c>
      <c r="F1079" s="252" t="s">
        <v>5788</v>
      </c>
      <c r="G1079" s="250"/>
      <c r="H1079" s="251" t="s">
        <v>19</v>
      </c>
      <c r="I1079" s="253"/>
      <c r="J1079" s="250"/>
      <c r="K1079" s="250"/>
      <c r="L1079" s="254"/>
      <c r="M1079" s="255"/>
      <c r="N1079" s="256"/>
      <c r="O1079" s="256"/>
      <c r="P1079" s="256"/>
      <c r="Q1079" s="256"/>
      <c r="R1079" s="256"/>
      <c r="S1079" s="256"/>
      <c r="T1079" s="257"/>
      <c r="U1079" s="14"/>
      <c r="V1079" s="14"/>
      <c r="W1079" s="14"/>
      <c r="X1079" s="14"/>
      <c r="Y1079" s="14"/>
      <c r="Z1079" s="14"/>
      <c r="AA1079" s="14"/>
      <c r="AB1079" s="14"/>
      <c r="AC1079" s="14"/>
      <c r="AD1079" s="14"/>
      <c r="AE1079" s="14"/>
      <c r="AT1079" s="258" t="s">
        <v>319</v>
      </c>
      <c r="AU1079" s="258" t="s">
        <v>85</v>
      </c>
      <c r="AV1079" s="14" t="s">
        <v>83</v>
      </c>
      <c r="AW1079" s="14" t="s">
        <v>37</v>
      </c>
      <c r="AX1079" s="14" t="s">
        <v>76</v>
      </c>
      <c r="AY1079" s="258" t="s">
        <v>308</v>
      </c>
    </row>
    <row r="1080" s="13" customFormat="1">
      <c r="A1080" s="13"/>
      <c r="B1080" s="234"/>
      <c r="C1080" s="235"/>
      <c r="D1080" s="236" t="s">
        <v>319</v>
      </c>
      <c r="E1080" s="237" t="s">
        <v>19</v>
      </c>
      <c r="F1080" s="238" t="s">
        <v>5789</v>
      </c>
      <c r="G1080" s="235"/>
      <c r="H1080" s="239">
        <v>150.096</v>
      </c>
      <c r="I1080" s="240"/>
      <c r="J1080" s="235"/>
      <c r="K1080" s="235"/>
      <c r="L1080" s="241"/>
      <c r="M1080" s="242"/>
      <c r="N1080" s="243"/>
      <c r="O1080" s="243"/>
      <c r="P1080" s="243"/>
      <c r="Q1080" s="243"/>
      <c r="R1080" s="243"/>
      <c r="S1080" s="243"/>
      <c r="T1080" s="244"/>
      <c r="U1080" s="13"/>
      <c r="V1080" s="13"/>
      <c r="W1080" s="13"/>
      <c r="X1080" s="13"/>
      <c r="Y1080" s="13"/>
      <c r="Z1080" s="13"/>
      <c r="AA1080" s="13"/>
      <c r="AB1080" s="13"/>
      <c r="AC1080" s="13"/>
      <c r="AD1080" s="13"/>
      <c r="AE1080" s="13"/>
      <c r="AT1080" s="245" t="s">
        <v>319</v>
      </c>
      <c r="AU1080" s="245" t="s">
        <v>85</v>
      </c>
      <c r="AV1080" s="13" t="s">
        <v>85</v>
      </c>
      <c r="AW1080" s="13" t="s">
        <v>37</v>
      </c>
      <c r="AX1080" s="13" t="s">
        <v>76</v>
      </c>
      <c r="AY1080" s="245" t="s">
        <v>308</v>
      </c>
    </row>
    <row r="1081" s="14" customFormat="1">
      <c r="A1081" s="14"/>
      <c r="B1081" s="249"/>
      <c r="C1081" s="250"/>
      <c r="D1081" s="236" t="s">
        <v>319</v>
      </c>
      <c r="E1081" s="251" t="s">
        <v>19</v>
      </c>
      <c r="F1081" s="252" t="s">
        <v>5790</v>
      </c>
      <c r="G1081" s="250"/>
      <c r="H1081" s="251" t="s">
        <v>19</v>
      </c>
      <c r="I1081" s="253"/>
      <c r="J1081" s="250"/>
      <c r="K1081" s="250"/>
      <c r="L1081" s="254"/>
      <c r="M1081" s="255"/>
      <c r="N1081" s="256"/>
      <c r="O1081" s="256"/>
      <c r="P1081" s="256"/>
      <c r="Q1081" s="256"/>
      <c r="R1081" s="256"/>
      <c r="S1081" s="256"/>
      <c r="T1081" s="257"/>
      <c r="U1081" s="14"/>
      <c r="V1081" s="14"/>
      <c r="W1081" s="14"/>
      <c r="X1081" s="14"/>
      <c r="Y1081" s="14"/>
      <c r="Z1081" s="14"/>
      <c r="AA1081" s="14"/>
      <c r="AB1081" s="14"/>
      <c r="AC1081" s="14"/>
      <c r="AD1081" s="14"/>
      <c r="AE1081" s="14"/>
      <c r="AT1081" s="258" t="s">
        <v>319</v>
      </c>
      <c r="AU1081" s="258" t="s">
        <v>85</v>
      </c>
      <c r="AV1081" s="14" t="s">
        <v>83</v>
      </c>
      <c r="AW1081" s="14" t="s">
        <v>37</v>
      </c>
      <c r="AX1081" s="14" t="s">
        <v>76</v>
      </c>
      <c r="AY1081" s="258" t="s">
        <v>308</v>
      </c>
    </row>
    <row r="1082" s="13" customFormat="1">
      <c r="A1082" s="13"/>
      <c r="B1082" s="234"/>
      <c r="C1082" s="235"/>
      <c r="D1082" s="236" t="s">
        <v>319</v>
      </c>
      <c r="E1082" s="237" t="s">
        <v>19</v>
      </c>
      <c r="F1082" s="238" t="s">
        <v>5791</v>
      </c>
      <c r="G1082" s="235"/>
      <c r="H1082" s="239">
        <v>11.73</v>
      </c>
      <c r="I1082" s="240"/>
      <c r="J1082" s="235"/>
      <c r="K1082" s="235"/>
      <c r="L1082" s="241"/>
      <c r="M1082" s="242"/>
      <c r="N1082" s="243"/>
      <c r="O1082" s="243"/>
      <c r="P1082" s="243"/>
      <c r="Q1082" s="243"/>
      <c r="R1082" s="243"/>
      <c r="S1082" s="243"/>
      <c r="T1082" s="244"/>
      <c r="U1082" s="13"/>
      <c r="V1082" s="13"/>
      <c r="W1082" s="13"/>
      <c r="X1082" s="13"/>
      <c r="Y1082" s="13"/>
      <c r="Z1082" s="13"/>
      <c r="AA1082" s="13"/>
      <c r="AB1082" s="13"/>
      <c r="AC1082" s="13"/>
      <c r="AD1082" s="13"/>
      <c r="AE1082" s="13"/>
      <c r="AT1082" s="245" t="s">
        <v>319</v>
      </c>
      <c r="AU1082" s="245" t="s">
        <v>85</v>
      </c>
      <c r="AV1082" s="13" t="s">
        <v>85</v>
      </c>
      <c r="AW1082" s="13" t="s">
        <v>37</v>
      </c>
      <c r="AX1082" s="13" t="s">
        <v>76</v>
      </c>
      <c r="AY1082" s="245" t="s">
        <v>308</v>
      </c>
    </row>
    <row r="1083" s="14" customFormat="1">
      <c r="A1083" s="14"/>
      <c r="B1083" s="249"/>
      <c r="C1083" s="250"/>
      <c r="D1083" s="236" t="s">
        <v>319</v>
      </c>
      <c r="E1083" s="251" t="s">
        <v>19</v>
      </c>
      <c r="F1083" s="252" t="s">
        <v>5792</v>
      </c>
      <c r="G1083" s="250"/>
      <c r="H1083" s="251" t="s">
        <v>19</v>
      </c>
      <c r="I1083" s="253"/>
      <c r="J1083" s="250"/>
      <c r="K1083" s="250"/>
      <c r="L1083" s="254"/>
      <c r="M1083" s="255"/>
      <c r="N1083" s="256"/>
      <c r="O1083" s="256"/>
      <c r="P1083" s="256"/>
      <c r="Q1083" s="256"/>
      <c r="R1083" s="256"/>
      <c r="S1083" s="256"/>
      <c r="T1083" s="257"/>
      <c r="U1083" s="14"/>
      <c r="V1083" s="14"/>
      <c r="W1083" s="14"/>
      <c r="X1083" s="14"/>
      <c r="Y1083" s="14"/>
      <c r="Z1083" s="14"/>
      <c r="AA1083" s="14"/>
      <c r="AB1083" s="14"/>
      <c r="AC1083" s="14"/>
      <c r="AD1083" s="14"/>
      <c r="AE1083" s="14"/>
      <c r="AT1083" s="258" t="s">
        <v>319</v>
      </c>
      <c r="AU1083" s="258" t="s">
        <v>85</v>
      </c>
      <c r="AV1083" s="14" t="s">
        <v>83</v>
      </c>
      <c r="AW1083" s="14" t="s">
        <v>37</v>
      </c>
      <c r="AX1083" s="14" t="s">
        <v>76</v>
      </c>
      <c r="AY1083" s="258" t="s">
        <v>308</v>
      </c>
    </row>
    <row r="1084" s="13" customFormat="1">
      <c r="A1084" s="13"/>
      <c r="B1084" s="234"/>
      <c r="C1084" s="235"/>
      <c r="D1084" s="236" t="s">
        <v>319</v>
      </c>
      <c r="E1084" s="237" t="s">
        <v>19</v>
      </c>
      <c r="F1084" s="238" t="s">
        <v>5373</v>
      </c>
      <c r="G1084" s="235"/>
      <c r="H1084" s="239">
        <v>107.64</v>
      </c>
      <c r="I1084" s="240"/>
      <c r="J1084" s="235"/>
      <c r="K1084" s="235"/>
      <c r="L1084" s="241"/>
      <c r="M1084" s="242"/>
      <c r="N1084" s="243"/>
      <c r="O1084" s="243"/>
      <c r="P1084" s="243"/>
      <c r="Q1084" s="243"/>
      <c r="R1084" s="243"/>
      <c r="S1084" s="243"/>
      <c r="T1084" s="244"/>
      <c r="U1084" s="13"/>
      <c r="V1084" s="13"/>
      <c r="W1084" s="13"/>
      <c r="X1084" s="13"/>
      <c r="Y1084" s="13"/>
      <c r="Z1084" s="13"/>
      <c r="AA1084" s="13"/>
      <c r="AB1084" s="13"/>
      <c r="AC1084" s="13"/>
      <c r="AD1084" s="13"/>
      <c r="AE1084" s="13"/>
      <c r="AT1084" s="245" t="s">
        <v>319</v>
      </c>
      <c r="AU1084" s="245" t="s">
        <v>85</v>
      </c>
      <c r="AV1084" s="13" t="s">
        <v>85</v>
      </c>
      <c r="AW1084" s="13" t="s">
        <v>37</v>
      </c>
      <c r="AX1084" s="13" t="s">
        <v>76</v>
      </c>
      <c r="AY1084" s="245" t="s">
        <v>308</v>
      </c>
    </row>
    <row r="1085" s="15" customFormat="1">
      <c r="A1085" s="15"/>
      <c r="B1085" s="259"/>
      <c r="C1085" s="260"/>
      <c r="D1085" s="236" t="s">
        <v>319</v>
      </c>
      <c r="E1085" s="261" t="s">
        <v>19</v>
      </c>
      <c r="F1085" s="262" t="s">
        <v>448</v>
      </c>
      <c r="G1085" s="260"/>
      <c r="H1085" s="263">
        <v>269.46600000000001</v>
      </c>
      <c r="I1085" s="264"/>
      <c r="J1085" s="260"/>
      <c r="K1085" s="260"/>
      <c r="L1085" s="265"/>
      <c r="M1085" s="266"/>
      <c r="N1085" s="267"/>
      <c r="O1085" s="267"/>
      <c r="P1085" s="267"/>
      <c r="Q1085" s="267"/>
      <c r="R1085" s="267"/>
      <c r="S1085" s="267"/>
      <c r="T1085" s="268"/>
      <c r="U1085" s="15"/>
      <c r="V1085" s="15"/>
      <c r="W1085" s="15"/>
      <c r="X1085" s="15"/>
      <c r="Y1085" s="15"/>
      <c r="Z1085" s="15"/>
      <c r="AA1085" s="15"/>
      <c r="AB1085" s="15"/>
      <c r="AC1085" s="15"/>
      <c r="AD1085" s="15"/>
      <c r="AE1085" s="15"/>
      <c r="AT1085" s="269" t="s">
        <v>319</v>
      </c>
      <c r="AU1085" s="269" t="s">
        <v>85</v>
      </c>
      <c r="AV1085" s="15" t="s">
        <v>315</v>
      </c>
      <c r="AW1085" s="15" t="s">
        <v>37</v>
      </c>
      <c r="AX1085" s="15" t="s">
        <v>83</v>
      </c>
      <c r="AY1085" s="269" t="s">
        <v>308</v>
      </c>
    </row>
    <row r="1086" s="12" customFormat="1" ht="25.92" customHeight="1">
      <c r="A1086" s="12"/>
      <c r="B1086" s="200"/>
      <c r="C1086" s="201"/>
      <c r="D1086" s="202" t="s">
        <v>75</v>
      </c>
      <c r="E1086" s="203" t="s">
        <v>877</v>
      </c>
      <c r="F1086" s="203" t="s">
        <v>878</v>
      </c>
      <c r="G1086" s="201"/>
      <c r="H1086" s="201"/>
      <c r="I1086" s="204"/>
      <c r="J1086" s="205">
        <f>BK1086</f>
        <v>0</v>
      </c>
      <c r="K1086" s="201"/>
      <c r="L1086" s="206"/>
      <c r="M1086" s="207"/>
      <c r="N1086" s="208"/>
      <c r="O1086" s="208"/>
      <c r="P1086" s="209">
        <f>SUM(P1087:P1091)</f>
        <v>0</v>
      </c>
      <c r="Q1086" s="208"/>
      <c r="R1086" s="209">
        <f>SUM(R1087:R1091)</f>
        <v>0</v>
      </c>
      <c r="S1086" s="208"/>
      <c r="T1086" s="210">
        <f>SUM(T1087:T1091)</f>
        <v>0</v>
      </c>
      <c r="U1086" s="12"/>
      <c r="V1086" s="12"/>
      <c r="W1086" s="12"/>
      <c r="X1086" s="12"/>
      <c r="Y1086" s="12"/>
      <c r="Z1086" s="12"/>
      <c r="AA1086" s="12"/>
      <c r="AB1086" s="12"/>
      <c r="AC1086" s="12"/>
      <c r="AD1086" s="12"/>
      <c r="AE1086" s="12"/>
      <c r="AR1086" s="211" t="s">
        <v>315</v>
      </c>
      <c r="AT1086" s="212" t="s">
        <v>75</v>
      </c>
      <c r="AU1086" s="212" t="s">
        <v>76</v>
      </c>
      <c r="AY1086" s="211" t="s">
        <v>308</v>
      </c>
      <c r="BK1086" s="213">
        <f>SUM(BK1087:BK1091)</f>
        <v>0</v>
      </c>
    </row>
    <row r="1087" s="2" customFormat="1" ht="16.5" customHeight="1">
      <c r="A1087" s="41"/>
      <c r="B1087" s="42"/>
      <c r="C1087" s="216" t="s">
        <v>3918</v>
      </c>
      <c r="D1087" s="216" t="s">
        <v>310</v>
      </c>
      <c r="E1087" s="217" t="s">
        <v>5793</v>
      </c>
      <c r="F1087" s="218" t="s">
        <v>5794</v>
      </c>
      <c r="G1087" s="219" t="s">
        <v>881</v>
      </c>
      <c r="H1087" s="220">
        <v>500</v>
      </c>
      <c r="I1087" s="221"/>
      <c r="J1087" s="222">
        <f>ROUND(I1087*H1087,2)</f>
        <v>0</v>
      </c>
      <c r="K1087" s="218" t="s">
        <v>314</v>
      </c>
      <c r="L1087" s="47"/>
      <c r="M1087" s="223" t="s">
        <v>19</v>
      </c>
      <c r="N1087" s="224" t="s">
        <v>47</v>
      </c>
      <c r="O1087" s="87"/>
      <c r="P1087" s="225">
        <f>O1087*H1087</f>
        <v>0</v>
      </c>
      <c r="Q1087" s="225">
        <v>0</v>
      </c>
      <c r="R1087" s="225">
        <f>Q1087*H1087</f>
        <v>0</v>
      </c>
      <c r="S1087" s="225">
        <v>0</v>
      </c>
      <c r="T1087" s="226">
        <f>S1087*H1087</f>
        <v>0</v>
      </c>
      <c r="U1087" s="41"/>
      <c r="V1087" s="41"/>
      <c r="W1087" s="41"/>
      <c r="X1087" s="41"/>
      <c r="Y1087" s="41"/>
      <c r="Z1087" s="41"/>
      <c r="AA1087" s="41"/>
      <c r="AB1087" s="41"/>
      <c r="AC1087" s="41"/>
      <c r="AD1087" s="41"/>
      <c r="AE1087" s="41"/>
      <c r="AR1087" s="227" t="s">
        <v>882</v>
      </c>
      <c r="AT1087" s="227" t="s">
        <v>310</v>
      </c>
      <c r="AU1087" s="227" t="s">
        <v>83</v>
      </c>
      <c r="AY1087" s="20" t="s">
        <v>308</v>
      </c>
      <c r="BE1087" s="228">
        <f>IF(N1087="základní",J1087,0)</f>
        <v>0</v>
      </c>
      <c r="BF1087" s="228">
        <f>IF(N1087="snížená",J1087,0)</f>
        <v>0</v>
      </c>
      <c r="BG1087" s="228">
        <f>IF(N1087="zákl. přenesená",J1087,0)</f>
        <v>0</v>
      </c>
      <c r="BH1087" s="228">
        <f>IF(N1087="sníž. přenesená",J1087,0)</f>
        <v>0</v>
      </c>
      <c r="BI1087" s="228">
        <f>IF(N1087="nulová",J1087,0)</f>
        <v>0</v>
      </c>
      <c r="BJ1087" s="20" t="s">
        <v>83</v>
      </c>
      <c r="BK1087" s="228">
        <f>ROUND(I1087*H1087,2)</f>
        <v>0</v>
      </c>
      <c r="BL1087" s="20" t="s">
        <v>882</v>
      </c>
      <c r="BM1087" s="227" t="s">
        <v>5795</v>
      </c>
    </row>
    <row r="1088" s="2" customFormat="1">
      <c r="A1088" s="41"/>
      <c r="B1088" s="42"/>
      <c r="C1088" s="43"/>
      <c r="D1088" s="229" t="s">
        <v>317</v>
      </c>
      <c r="E1088" s="43"/>
      <c r="F1088" s="230" t="s">
        <v>5796</v>
      </c>
      <c r="G1088" s="43"/>
      <c r="H1088" s="43"/>
      <c r="I1088" s="231"/>
      <c r="J1088" s="43"/>
      <c r="K1088" s="43"/>
      <c r="L1088" s="47"/>
      <c r="M1088" s="232"/>
      <c r="N1088" s="233"/>
      <c r="O1088" s="87"/>
      <c r="P1088" s="87"/>
      <c r="Q1088" s="87"/>
      <c r="R1088" s="87"/>
      <c r="S1088" s="87"/>
      <c r="T1088" s="88"/>
      <c r="U1088" s="41"/>
      <c r="V1088" s="41"/>
      <c r="W1088" s="41"/>
      <c r="X1088" s="41"/>
      <c r="Y1088" s="41"/>
      <c r="Z1088" s="41"/>
      <c r="AA1088" s="41"/>
      <c r="AB1088" s="41"/>
      <c r="AC1088" s="41"/>
      <c r="AD1088" s="41"/>
      <c r="AE1088" s="41"/>
      <c r="AT1088" s="20" t="s">
        <v>317</v>
      </c>
      <c r="AU1088" s="20" t="s">
        <v>83</v>
      </c>
    </row>
    <row r="1089" s="14" customFormat="1">
      <c r="A1089" s="14"/>
      <c r="B1089" s="249"/>
      <c r="C1089" s="250"/>
      <c r="D1089" s="236" t="s">
        <v>319</v>
      </c>
      <c r="E1089" s="251" t="s">
        <v>19</v>
      </c>
      <c r="F1089" s="252" t="s">
        <v>5797</v>
      </c>
      <c r="G1089" s="250"/>
      <c r="H1089" s="251" t="s">
        <v>19</v>
      </c>
      <c r="I1089" s="253"/>
      <c r="J1089" s="250"/>
      <c r="K1089" s="250"/>
      <c r="L1089" s="254"/>
      <c r="M1089" s="255"/>
      <c r="N1089" s="256"/>
      <c r="O1089" s="256"/>
      <c r="P1089" s="256"/>
      <c r="Q1089" s="256"/>
      <c r="R1089" s="256"/>
      <c r="S1089" s="256"/>
      <c r="T1089" s="257"/>
      <c r="U1089" s="14"/>
      <c r="V1089" s="14"/>
      <c r="W1089" s="14"/>
      <c r="X1089" s="14"/>
      <c r="Y1089" s="14"/>
      <c r="Z1089" s="14"/>
      <c r="AA1089" s="14"/>
      <c r="AB1089" s="14"/>
      <c r="AC1089" s="14"/>
      <c r="AD1089" s="14"/>
      <c r="AE1089" s="14"/>
      <c r="AT1089" s="258" t="s">
        <v>319</v>
      </c>
      <c r="AU1089" s="258" t="s">
        <v>83</v>
      </c>
      <c r="AV1089" s="14" t="s">
        <v>83</v>
      </c>
      <c r="AW1089" s="14" t="s">
        <v>37</v>
      </c>
      <c r="AX1089" s="14" t="s">
        <v>76</v>
      </c>
      <c r="AY1089" s="258" t="s">
        <v>308</v>
      </c>
    </row>
    <row r="1090" s="13" customFormat="1">
      <c r="A1090" s="13"/>
      <c r="B1090" s="234"/>
      <c r="C1090" s="235"/>
      <c r="D1090" s="236" t="s">
        <v>319</v>
      </c>
      <c r="E1090" s="237" t="s">
        <v>19</v>
      </c>
      <c r="F1090" s="238" t="s">
        <v>5798</v>
      </c>
      <c r="G1090" s="235"/>
      <c r="H1090" s="239">
        <v>500</v>
      </c>
      <c r="I1090" s="240"/>
      <c r="J1090" s="235"/>
      <c r="K1090" s="235"/>
      <c r="L1090" s="241"/>
      <c r="M1090" s="242"/>
      <c r="N1090" s="243"/>
      <c r="O1090" s="243"/>
      <c r="P1090" s="243"/>
      <c r="Q1090" s="243"/>
      <c r="R1090" s="243"/>
      <c r="S1090" s="243"/>
      <c r="T1090" s="244"/>
      <c r="U1090" s="13"/>
      <c r="V1090" s="13"/>
      <c r="W1090" s="13"/>
      <c r="X1090" s="13"/>
      <c r="Y1090" s="13"/>
      <c r="Z1090" s="13"/>
      <c r="AA1090" s="13"/>
      <c r="AB1090" s="13"/>
      <c r="AC1090" s="13"/>
      <c r="AD1090" s="13"/>
      <c r="AE1090" s="13"/>
      <c r="AT1090" s="245" t="s">
        <v>319</v>
      </c>
      <c r="AU1090" s="245" t="s">
        <v>83</v>
      </c>
      <c r="AV1090" s="13" t="s">
        <v>85</v>
      </c>
      <c r="AW1090" s="13" t="s">
        <v>37</v>
      </c>
      <c r="AX1090" s="13" t="s">
        <v>76</v>
      </c>
      <c r="AY1090" s="245" t="s">
        <v>308</v>
      </c>
    </row>
    <row r="1091" s="15" customFormat="1">
      <c r="A1091" s="15"/>
      <c r="B1091" s="259"/>
      <c r="C1091" s="260"/>
      <c r="D1091" s="236" t="s">
        <v>319</v>
      </c>
      <c r="E1091" s="261" t="s">
        <v>19</v>
      </c>
      <c r="F1091" s="262" t="s">
        <v>448</v>
      </c>
      <c r="G1091" s="260"/>
      <c r="H1091" s="263">
        <v>500</v>
      </c>
      <c r="I1091" s="264"/>
      <c r="J1091" s="260"/>
      <c r="K1091" s="260"/>
      <c r="L1091" s="265"/>
      <c r="M1091" s="274"/>
      <c r="N1091" s="275"/>
      <c r="O1091" s="275"/>
      <c r="P1091" s="275"/>
      <c r="Q1091" s="275"/>
      <c r="R1091" s="275"/>
      <c r="S1091" s="275"/>
      <c r="T1091" s="276"/>
      <c r="U1091" s="15"/>
      <c r="V1091" s="15"/>
      <c r="W1091" s="15"/>
      <c r="X1091" s="15"/>
      <c r="Y1091" s="15"/>
      <c r="Z1091" s="15"/>
      <c r="AA1091" s="15"/>
      <c r="AB1091" s="15"/>
      <c r="AC1091" s="15"/>
      <c r="AD1091" s="15"/>
      <c r="AE1091" s="15"/>
      <c r="AT1091" s="269" t="s">
        <v>319</v>
      </c>
      <c r="AU1091" s="269" t="s">
        <v>83</v>
      </c>
      <c r="AV1091" s="15" t="s">
        <v>315</v>
      </c>
      <c r="AW1091" s="15" t="s">
        <v>37</v>
      </c>
      <c r="AX1091" s="15" t="s">
        <v>83</v>
      </c>
      <c r="AY1091" s="269" t="s">
        <v>308</v>
      </c>
    </row>
    <row r="1092" s="2" customFormat="1" ht="6.96" customHeight="1">
      <c r="A1092" s="41"/>
      <c r="B1092" s="62"/>
      <c r="C1092" s="63"/>
      <c r="D1092" s="63"/>
      <c r="E1092" s="63"/>
      <c r="F1092" s="63"/>
      <c r="G1092" s="63"/>
      <c r="H1092" s="63"/>
      <c r="I1092" s="63"/>
      <c r="J1092" s="63"/>
      <c r="K1092" s="63"/>
      <c r="L1092" s="47"/>
      <c r="M1092" s="41"/>
      <c r="O1092" s="41"/>
      <c r="P1092" s="41"/>
      <c r="Q1092" s="41"/>
      <c r="R1092" s="41"/>
      <c r="S1092" s="41"/>
      <c r="T1092" s="41"/>
      <c r="U1092" s="41"/>
      <c r="V1092" s="41"/>
      <c r="W1092" s="41"/>
      <c r="X1092" s="41"/>
      <c r="Y1092" s="41"/>
      <c r="Z1092" s="41"/>
      <c r="AA1092" s="41"/>
      <c r="AB1092" s="41"/>
      <c r="AC1092" s="41"/>
      <c r="AD1092" s="41"/>
      <c r="AE1092" s="41"/>
    </row>
  </sheetData>
  <sheetProtection sheet="1" autoFilter="0" formatColumns="0" formatRows="0" objects="1" scenarios="1" spinCount="100000" saltValue="nC6pRlvoKuoc8PqChSJ2h6sY0u5jlvGDgRksCKQNUWdi0MtmUEiI8j6CSJINHyIBaCoV01oDuo9nMJYQ7zSKpA==" hashValue="qJHkJVL8tIaXuNWDUAVm2XUw0/GqTTHWoJZZRlNS2HZ9knJfonMRVTMz1SFoQ8nH4Mjj6l4/VEGc4JqCLkrLLQ==" algorithmName="SHA-512" password="CC35"/>
  <autoFilter ref="C113:K1091"/>
  <mergeCells count="15">
    <mergeCell ref="E7:H7"/>
    <mergeCell ref="E11:H11"/>
    <mergeCell ref="E9:H9"/>
    <mergeCell ref="E13:H13"/>
    <mergeCell ref="E22:H22"/>
    <mergeCell ref="E31:H31"/>
    <mergeCell ref="E52:H52"/>
    <mergeCell ref="E56:H56"/>
    <mergeCell ref="E54:H54"/>
    <mergeCell ref="E58:H58"/>
    <mergeCell ref="E100:H100"/>
    <mergeCell ref="E104:H104"/>
    <mergeCell ref="E102:H102"/>
    <mergeCell ref="E106:H106"/>
    <mergeCell ref="L2:V2"/>
  </mergeCells>
  <hyperlinks>
    <hyperlink ref="F118" r:id="rId1" display="https://podminky.urs.cz/item/CS_URS_2024_02/122251101"/>
    <hyperlink ref="F124" r:id="rId2" display="https://podminky.urs.cz/item/CS_URS_2024_02/132251101"/>
    <hyperlink ref="F150" r:id="rId3" display="https://podminky.urs.cz/item/CS_URS_2024_02/162751117"/>
    <hyperlink ref="F154" r:id="rId4" display="https://podminky.urs.cz/item/CS_URS_2024_02/162751119"/>
    <hyperlink ref="F158" r:id="rId5" display="https://podminky.urs.cz/item/CS_URS_2024_02/171251201"/>
    <hyperlink ref="F160" r:id="rId6" display="https://podminky.urs.cz/item/CS_URS_2024_02/171201231"/>
    <hyperlink ref="F165" r:id="rId7" display="https://podminky.urs.cz/item/CS_URS_2024_02/213141111"/>
    <hyperlink ref="F185" r:id="rId8" display="https://podminky.urs.cz/item/CS_URS_2024_02/271572211"/>
    <hyperlink ref="F195" r:id="rId9" display="https://podminky.urs.cz/item/CS_URS_2024_02/273313611"/>
    <hyperlink ref="F208" r:id="rId10" display="https://podminky.urs.cz/item/CS_URS_2024_02/273321311"/>
    <hyperlink ref="F218" r:id="rId11" display="https://podminky.urs.cz/item/CS_URS_2024_02/273321411"/>
    <hyperlink ref="F231" r:id="rId12" display="https://podminky.urs.cz/item/CS_URS_2024_02/273322611"/>
    <hyperlink ref="F244" r:id="rId13" display="https://podminky.urs.cz/item/CS_URS_2024_02/273361821"/>
    <hyperlink ref="F250" r:id="rId14" display="https://podminky.urs.cz/item/CS_URS_2024_02/273362021"/>
    <hyperlink ref="F257" r:id="rId15" display="https://podminky.urs.cz/item/CS_URS_2024_02/274313711"/>
    <hyperlink ref="F275" r:id="rId16" display="https://podminky.urs.cz/item/CS_URS_2024_02/274313511"/>
    <hyperlink ref="F304" r:id="rId17" display="https://podminky.urs.cz/item/CS_URS_2024_02/274351121"/>
    <hyperlink ref="F314" r:id="rId18" display="https://podminky.urs.cz/item/CS_URS_2024_02/274351122"/>
    <hyperlink ref="F316" r:id="rId19" display="https://podminky.urs.cz/item/CS_URS_2024_02/274361821"/>
    <hyperlink ref="F321" r:id="rId20" display="https://podminky.urs.cz/item/CS_URS_2024_02/311272031"/>
    <hyperlink ref="F334" r:id="rId21" display="https://podminky.urs.cz/item/CS_URS_2024_02/317143431"/>
    <hyperlink ref="F339" r:id="rId22" display="https://podminky.urs.cz/item/CS_URS_2024_02/317168057"/>
    <hyperlink ref="F344" r:id="rId23" display="https://podminky.urs.cz/item/CS_URS_2024_02/327314218"/>
    <hyperlink ref="F352" r:id="rId24" display="https://podminky.urs.cz/item/CS_URS_2024_02/327351211"/>
    <hyperlink ref="F360" r:id="rId25" display="https://podminky.urs.cz/item/CS_URS_2024_02/327351221"/>
    <hyperlink ref="F362" r:id="rId26" display="https://podminky.urs.cz/item/CS_URS_2024_02/327361006"/>
    <hyperlink ref="F368" r:id="rId27" display="https://podminky.urs.cz/item/CS_URS_2024_02/342151111"/>
    <hyperlink ref="F380" r:id="rId28" display="https://podminky.urs.cz/item/CS_URS_2024_02/342171111"/>
    <hyperlink ref="F392" r:id="rId29" display="https://podminky.urs.cz/item/CS_URS_2024_02/3421711111"/>
    <hyperlink ref="F404" r:id="rId30" display="https://podminky.urs.cz/item/CS_URS_2024_02/444151111"/>
    <hyperlink ref="F416" r:id="rId31" display="https://podminky.urs.cz/item/CS_URS_2024_02/596811311"/>
    <hyperlink ref="F426" r:id="rId32" display="https://podminky.urs.cz/item/CS_URS_2024_02/622131121"/>
    <hyperlink ref="F428" r:id="rId33" display="https://podminky.urs.cz/item/CS_URS_2024_02/622321141"/>
    <hyperlink ref="F434" r:id="rId34" display="https://podminky.urs.cz/item/CS_URS_2024_02/631311115"/>
    <hyperlink ref="F444" r:id="rId35" display="https://podminky.urs.cz/item/CS_URS_2024_02/631362021"/>
    <hyperlink ref="F450" r:id="rId36" display="https://podminky.urs.cz/item/CS_URS_2024_02/632481213"/>
    <hyperlink ref="F452" r:id="rId37" display="https://podminky.urs.cz/item/CS_URS_2024_02/634112126"/>
    <hyperlink ref="F496" r:id="rId38" display="https://podminky.urs.cz/item/CS_URS_2024_02/642942111"/>
    <hyperlink ref="F507" r:id="rId39" display="https://podminky.urs.cz/item/CS_URS_2024_02/949101111"/>
    <hyperlink ref="F509" r:id="rId40" display="https://podminky.urs.cz/item/CS_URS_2024_02/952901111"/>
    <hyperlink ref="F514" r:id="rId41" display="https://podminky.urs.cz/item/CS_URS_2024_02/953943211"/>
    <hyperlink ref="F520" r:id="rId42" display="https://podminky.urs.cz/item/CS_URS_2024_02/985131111"/>
    <hyperlink ref="F528" r:id="rId43" display="https://podminky.urs.cz/item/CS_URS_2024_02/985131211"/>
    <hyperlink ref="F534" r:id="rId44" display="https://podminky.urs.cz/item/CS_URS_2024_02/985131311"/>
    <hyperlink ref="F542" r:id="rId45" display="https://podminky.urs.cz/item/CS_URS_2024_02/985311111"/>
    <hyperlink ref="F548" r:id="rId46" display="https://podminky.urs.cz/item/CS_URS_2024_02/985311112"/>
    <hyperlink ref="F554" r:id="rId47" display="https://podminky.urs.cz/item/CS_URS_2024_02/985132211"/>
    <hyperlink ref="F561" r:id="rId48" display="https://podminky.urs.cz/item/CS_URS_2024_02/985312111"/>
    <hyperlink ref="F569" r:id="rId49" display="https://podminky.urs.cz/item/CS_URS_2024_02/985112122"/>
    <hyperlink ref="F576" r:id="rId50" display="https://podminky.urs.cz/item/CS_URS_2024_02/985311211"/>
    <hyperlink ref="F592" r:id="rId51" display="https://podminky.urs.cz/item/CS_URS_2024_02/985321111"/>
    <hyperlink ref="F598" r:id="rId52" display="https://podminky.urs.cz/item/CS_URS_2024_02/998011008"/>
    <hyperlink ref="F602" r:id="rId53" display="https://podminky.urs.cz/item/CS_URS_2024_02/711111001"/>
    <hyperlink ref="F604" r:id="rId54" display="https://podminky.urs.cz/item/CS_URS_2024_02/711112001"/>
    <hyperlink ref="F609" r:id="rId55" display="https://podminky.urs.cz/item/CS_URS_2024_02/711141559"/>
    <hyperlink ref="F629" r:id="rId56" display="https://podminky.urs.cz/item/CS_URS_2024_02/711142559"/>
    <hyperlink ref="F642" r:id="rId57" display="https://podminky.urs.cz/item/CS_URS_2024_02/998711211"/>
    <hyperlink ref="F645" r:id="rId58" display="https://podminky.urs.cz/item/CS_URS_2024_02/713121111"/>
    <hyperlink ref="F656" r:id="rId59" display="https://podminky.urs.cz/item/CS_URS_2024_02/998713211"/>
    <hyperlink ref="F665" r:id="rId60" display="https://podminky.urs.cz/item/CS_URS_2024_02/998762201"/>
    <hyperlink ref="F667" r:id="rId61" display="https://podminky.urs.cz/item/CS_URS_2024_02/998762211"/>
    <hyperlink ref="F670" r:id="rId62" display="https://podminky.urs.cz/item/CS_URS_2024_02/763111417"/>
    <hyperlink ref="F688" r:id="rId63" display="https://podminky.urs.cz/item/CS_URS_2024_02/763113319"/>
    <hyperlink ref="F718" r:id="rId64" display="https://podminky.urs.cz/item/CS_URS_2024_02/763131451"/>
    <hyperlink ref="F724" r:id="rId65" display="https://podminky.urs.cz/item/CS_URS_2024_02/763131421"/>
    <hyperlink ref="F731" r:id="rId66" display="https://podminky.urs.cz/item/CS_URS_2024_02/763131751"/>
    <hyperlink ref="F746" r:id="rId67" display="https://podminky.urs.cz/item/CS_URS_2024_02/763131752"/>
    <hyperlink ref="F756" r:id="rId68" display="https://podminky.urs.cz/item/CS_URS_2024_02/998763411"/>
    <hyperlink ref="F774" r:id="rId69" display="https://podminky.urs.cz/item/CS_URS_2024_02/998766211"/>
    <hyperlink ref="F843" r:id="rId70" display="https://podminky.urs.cz/item/CS_URS_2024_02/998767211"/>
    <hyperlink ref="F846" r:id="rId71" display="https://podminky.urs.cz/item/CS_URS_2024_02/771121011"/>
    <hyperlink ref="F850" r:id="rId72" display="https://podminky.urs.cz/item/CS_URS_2024_02/771151012"/>
    <hyperlink ref="F852" r:id="rId73" display="https://podminky.urs.cz/item/CS_URS_2024_02/771474112"/>
    <hyperlink ref="F878" r:id="rId74" display="https://podminky.urs.cz/item/CS_URS_2024_02/771574433"/>
    <hyperlink ref="F889" r:id="rId75" display="https://podminky.urs.cz/item/CS_URS_2024_02/771591112"/>
    <hyperlink ref="F918" r:id="rId76" display="https://podminky.urs.cz/item/CS_URS_2024_02/771591264"/>
    <hyperlink ref="F943" r:id="rId77" display="https://podminky.urs.cz/item/CS_URS_2024_02/771592011"/>
    <hyperlink ref="F945" r:id="rId78" display="https://podminky.urs.cz/item/CS_URS_2024_02/998771211"/>
    <hyperlink ref="F948" r:id="rId79" display="https://podminky.urs.cz/item/CS_URS_2024_02/772231303"/>
    <hyperlink ref="F957" r:id="rId80" display="https://podminky.urs.cz/item/CS_URS_2024_02/772231413"/>
    <hyperlink ref="F962" r:id="rId81" display="https://podminky.urs.cz/item/CS_URS_2024_02/772421123"/>
    <hyperlink ref="F972" r:id="rId82" display="https://podminky.urs.cz/item/CS_URS_2024_02/772521150"/>
    <hyperlink ref="F986" r:id="rId83" display="https://podminky.urs.cz/item/CS_URS_2024_02/772991422"/>
    <hyperlink ref="F992" r:id="rId84" display="https://podminky.urs.cz/item/CS_URS_2024_02/998772211"/>
    <hyperlink ref="F995" r:id="rId85" display="https://podminky.urs.cz/item/CS_URS_2024_02/781121011"/>
    <hyperlink ref="F997" r:id="rId86" display="https://podminky.urs.cz/item/CS_URS_2024_02/781472213"/>
    <hyperlink ref="F1025" r:id="rId87" display="https://podminky.urs.cz/item/CS_URS_2024_02/781495211"/>
    <hyperlink ref="F1027" r:id="rId88" display="https://podminky.urs.cz/item/CS_URS_2024_02/998781211"/>
    <hyperlink ref="F1030" r:id="rId89" display="https://podminky.urs.cz/item/CS_URS_2024_02/782132113"/>
    <hyperlink ref="F1036" r:id="rId90" display="https://podminky.urs.cz/item/CS_URS_2024_02/998782211"/>
    <hyperlink ref="F1042" r:id="rId91" display="https://podminky.urs.cz/item/CS_URS_2024_02/783846523"/>
    <hyperlink ref="F1049" r:id="rId92" display="https://podminky.urs.cz/item/CS_URS_2024_02/784181101"/>
    <hyperlink ref="F1051" r:id="rId93" display="https://podminky.urs.cz/item/CS_URS_2024_02/784221101"/>
    <hyperlink ref="F1077" r:id="rId94" display="https://podminky.urs.cz/item/CS_URS_2024_02/784661601"/>
    <hyperlink ref="F1088" r:id="rId95" display="https://podminky.urs.cz/item/CS_URS_2024_02/HZS1292"/>
  </hyperlinks>
  <pageMargins left="0.39375" right="0.39375" top="0.39375" bottom="0.39375" header="0" footer="0"/>
  <pageSetup paperSize="9" orientation="landscape" blackAndWhite="1" fitToHeight="100"/>
  <headerFooter>
    <oddFooter>&amp;CStrana &amp;P z &amp;N</oddFooter>
  </headerFooter>
  <drawing r:id="rId9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178</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5799</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ROUND(J107,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ROUND((SUM(BE107:BE892)),  2)</f>
        <v>0</v>
      </c>
      <c r="G37" s="41"/>
      <c r="H37" s="41"/>
      <c r="I37" s="161">
        <v>0.20999999999999999</v>
      </c>
      <c r="J37" s="160">
        <f>ROUND(((SUM(BE107:BE892))*I37),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ROUND((SUM(BF107:BF892)),  2)</f>
        <v>0</v>
      </c>
      <c r="G38" s="41"/>
      <c r="H38" s="41"/>
      <c r="I38" s="161">
        <v>0.12</v>
      </c>
      <c r="J38" s="160">
        <f>ROUND(((SUM(BF107:BF892))*I38),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ROUND((SUM(BG107:BG892)),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ROUND((SUM(BH107:BH892)),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ROUND((SUM(BI107:BI892)),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02 - Zdravotně technické ...</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J107</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J108</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J109</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J165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5800</v>
      </c>
      <c r="E71" s="186"/>
      <c r="F71" s="186"/>
      <c r="G71" s="186"/>
      <c r="H71" s="186"/>
      <c r="I71" s="186"/>
      <c r="J71" s="187">
        <f>J180</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437</v>
      </c>
      <c r="E72" s="186"/>
      <c r="F72" s="186"/>
      <c r="G72" s="186"/>
      <c r="H72" s="186"/>
      <c r="I72" s="186"/>
      <c r="J72" s="187">
        <f>J190</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5801</v>
      </c>
      <c r="E73" s="186"/>
      <c r="F73" s="186"/>
      <c r="G73" s="186"/>
      <c r="H73" s="186"/>
      <c r="I73" s="186"/>
      <c r="J73" s="187">
        <f>J582</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5802</v>
      </c>
      <c r="E74" s="186"/>
      <c r="F74" s="186"/>
      <c r="G74" s="186"/>
      <c r="H74" s="186"/>
      <c r="I74" s="186"/>
      <c r="J74" s="187">
        <f>J659</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5803</v>
      </c>
      <c r="E75" s="186"/>
      <c r="F75" s="186"/>
      <c r="G75" s="186"/>
      <c r="H75" s="186"/>
      <c r="I75" s="186"/>
      <c r="J75" s="187">
        <f>J662</f>
        <v>0</v>
      </c>
      <c r="K75" s="128"/>
      <c r="L75" s="188"/>
      <c r="S75" s="10"/>
      <c r="T75" s="10"/>
      <c r="U75" s="10"/>
      <c r="V75" s="10"/>
      <c r="W75" s="10"/>
      <c r="X75" s="10"/>
      <c r="Y75" s="10"/>
      <c r="Z75" s="10"/>
      <c r="AA75" s="10"/>
      <c r="AB75" s="10"/>
      <c r="AC75" s="10"/>
      <c r="AD75" s="10"/>
      <c r="AE75" s="10"/>
    </row>
    <row r="76" s="10" customFormat="1" ht="19.92" customHeight="1">
      <c r="A76" s="10"/>
      <c r="B76" s="184"/>
      <c r="C76" s="128"/>
      <c r="D76" s="185" t="s">
        <v>438</v>
      </c>
      <c r="E76" s="186"/>
      <c r="F76" s="186"/>
      <c r="G76" s="186"/>
      <c r="H76" s="186"/>
      <c r="I76" s="186"/>
      <c r="J76" s="187">
        <f>J669</f>
        <v>0</v>
      </c>
      <c r="K76" s="128"/>
      <c r="L76" s="188"/>
      <c r="S76" s="10"/>
      <c r="T76" s="10"/>
      <c r="U76" s="10"/>
      <c r="V76" s="10"/>
      <c r="W76" s="10"/>
      <c r="X76" s="10"/>
      <c r="Y76" s="10"/>
      <c r="Z76" s="10"/>
      <c r="AA76" s="10"/>
      <c r="AB76" s="10"/>
      <c r="AC76" s="10"/>
      <c r="AD76" s="10"/>
      <c r="AE76" s="10"/>
    </row>
    <row r="77" s="10" customFormat="1" ht="19.92" customHeight="1">
      <c r="A77" s="10"/>
      <c r="B77" s="184"/>
      <c r="C77" s="128"/>
      <c r="D77" s="185" t="s">
        <v>439</v>
      </c>
      <c r="E77" s="186"/>
      <c r="F77" s="186"/>
      <c r="G77" s="186"/>
      <c r="H77" s="186"/>
      <c r="I77" s="186"/>
      <c r="J77" s="187">
        <f>J686</f>
        <v>0</v>
      </c>
      <c r="K77" s="128"/>
      <c r="L77" s="188"/>
      <c r="S77" s="10"/>
      <c r="T77" s="10"/>
      <c r="U77" s="10"/>
      <c r="V77" s="10"/>
      <c r="W77" s="10"/>
      <c r="X77" s="10"/>
      <c r="Y77" s="10"/>
      <c r="Z77" s="10"/>
      <c r="AA77" s="10"/>
      <c r="AB77" s="10"/>
      <c r="AC77" s="10"/>
      <c r="AD77" s="10"/>
      <c r="AE77" s="10"/>
    </row>
    <row r="78" s="9" customFormat="1" ht="24.96" customHeight="1">
      <c r="A78" s="9"/>
      <c r="B78" s="178"/>
      <c r="C78" s="179"/>
      <c r="D78" s="180" t="s">
        <v>539</v>
      </c>
      <c r="E78" s="181"/>
      <c r="F78" s="181"/>
      <c r="G78" s="181"/>
      <c r="H78" s="181"/>
      <c r="I78" s="181"/>
      <c r="J78" s="182">
        <f>J689</f>
        <v>0</v>
      </c>
      <c r="K78" s="179"/>
      <c r="L78" s="183"/>
      <c r="S78" s="9"/>
      <c r="T78" s="9"/>
      <c r="U78" s="9"/>
      <c r="V78" s="9"/>
      <c r="W78" s="9"/>
      <c r="X78" s="9"/>
      <c r="Y78" s="9"/>
      <c r="Z78" s="9"/>
      <c r="AA78" s="9"/>
      <c r="AB78" s="9"/>
      <c r="AC78" s="9"/>
      <c r="AD78" s="9"/>
      <c r="AE78" s="9"/>
    </row>
    <row r="79" s="10" customFormat="1" ht="19.92" customHeight="1">
      <c r="A79" s="10"/>
      <c r="B79" s="184"/>
      <c r="C79" s="128"/>
      <c r="D79" s="185" t="s">
        <v>5804</v>
      </c>
      <c r="E79" s="186"/>
      <c r="F79" s="186"/>
      <c r="G79" s="186"/>
      <c r="H79" s="186"/>
      <c r="I79" s="186"/>
      <c r="J79" s="187">
        <f>J690</f>
        <v>0</v>
      </c>
      <c r="K79" s="128"/>
      <c r="L79" s="188"/>
      <c r="S79" s="10"/>
      <c r="T79" s="10"/>
      <c r="U79" s="10"/>
      <c r="V79" s="10"/>
      <c r="W79" s="10"/>
      <c r="X79" s="10"/>
      <c r="Y79" s="10"/>
      <c r="Z79" s="10"/>
      <c r="AA79" s="10"/>
      <c r="AB79" s="10"/>
      <c r="AC79" s="10"/>
      <c r="AD79" s="10"/>
      <c r="AE79" s="10"/>
    </row>
    <row r="80" s="10" customFormat="1" ht="19.92" customHeight="1">
      <c r="A80" s="10"/>
      <c r="B80" s="184"/>
      <c r="C80" s="128"/>
      <c r="D80" s="185" t="s">
        <v>5805</v>
      </c>
      <c r="E80" s="186"/>
      <c r="F80" s="186"/>
      <c r="G80" s="186"/>
      <c r="H80" s="186"/>
      <c r="I80" s="186"/>
      <c r="J80" s="187">
        <f>J722</f>
        <v>0</v>
      </c>
      <c r="K80" s="128"/>
      <c r="L80" s="188"/>
      <c r="S80" s="10"/>
      <c r="T80" s="10"/>
      <c r="U80" s="10"/>
      <c r="V80" s="10"/>
      <c r="W80" s="10"/>
      <c r="X80" s="10"/>
      <c r="Y80" s="10"/>
      <c r="Z80" s="10"/>
      <c r="AA80" s="10"/>
      <c r="AB80" s="10"/>
      <c r="AC80" s="10"/>
      <c r="AD80" s="10"/>
      <c r="AE80" s="10"/>
    </row>
    <row r="81" s="10" customFormat="1" ht="19.92" customHeight="1">
      <c r="A81" s="10"/>
      <c r="B81" s="184"/>
      <c r="C81" s="128"/>
      <c r="D81" s="185" t="s">
        <v>5806</v>
      </c>
      <c r="E81" s="186"/>
      <c r="F81" s="186"/>
      <c r="G81" s="186"/>
      <c r="H81" s="186"/>
      <c r="I81" s="186"/>
      <c r="J81" s="187">
        <f>J772</f>
        <v>0</v>
      </c>
      <c r="K81" s="128"/>
      <c r="L81" s="188"/>
      <c r="S81" s="10"/>
      <c r="T81" s="10"/>
      <c r="U81" s="10"/>
      <c r="V81" s="10"/>
      <c r="W81" s="10"/>
      <c r="X81" s="10"/>
      <c r="Y81" s="10"/>
      <c r="Z81" s="10"/>
      <c r="AA81" s="10"/>
      <c r="AB81" s="10"/>
      <c r="AC81" s="10"/>
      <c r="AD81" s="10"/>
      <c r="AE81" s="10"/>
    </row>
    <row r="82" s="10" customFormat="1" ht="19.92" customHeight="1">
      <c r="A82" s="10"/>
      <c r="B82" s="184"/>
      <c r="C82" s="128"/>
      <c r="D82" s="185" t="s">
        <v>5807</v>
      </c>
      <c r="E82" s="186"/>
      <c r="F82" s="186"/>
      <c r="G82" s="186"/>
      <c r="H82" s="186"/>
      <c r="I82" s="186"/>
      <c r="J82" s="187">
        <f>J874</f>
        <v>0</v>
      </c>
      <c r="K82" s="128"/>
      <c r="L82" s="188"/>
      <c r="S82" s="10"/>
      <c r="T82" s="10"/>
      <c r="U82" s="10"/>
      <c r="V82" s="10"/>
      <c r="W82" s="10"/>
      <c r="X82" s="10"/>
      <c r="Y82" s="10"/>
      <c r="Z82" s="10"/>
      <c r="AA82" s="10"/>
      <c r="AB82" s="10"/>
      <c r="AC82" s="10"/>
      <c r="AD82" s="10"/>
      <c r="AE82" s="10"/>
    </row>
    <row r="83" s="10" customFormat="1" ht="19.92" customHeight="1">
      <c r="A83" s="10"/>
      <c r="B83" s="184"/>
      <c r="C83" s="128"/>
      <c r="D83" s="185" t="s">
        <v>4895</v>
      </c>
      <c r="E83" s="186"/>
      <c r="F83" s="186"/>
      <c r="G83" s="186"/>
      <c r="H83" s="186"/>
      <c r="I83" s="186"/>
      <c r="J83" s="187">
        <f>J887</f>
        <v>0</v>
      </c>
      <c r="K83" s="128"/>
      <c r="L83" s="188"/>
      <c r="S83" s="10"/>
      <c r="T83" s="10"/>
      <c r="U83" s="10"/>
      <c r="V83" s="10"/>
      <c r="W83" s="10"/>
      <c r="X83" s="10"/>
      <c r="Y83" s="10"/>
      <c r="Z83" s="10"/>
      <c r="AA83" s="10"/>
      <c r="AB83" s="10"/>
      <c r="AC83" s="10"/>
      <c r="AD83" s="10"/>
      <c r="AE83" s="10"/>
    </row>
    <row r="84" s="2" customFormat="1" ht="21.84"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62"/>
      <c r="C85" s="63"/>
      <c r="D85" s="63"/>
      <c r="E85" s="63"/>
      <c r="F85" s="63"/>
      <c r="G85" s="63"/>
      <c r="H85" s="63"/>
      <c r="I85" s="63"/>
      <c r="J85" s="63"/>
      <c r="K85" s="63"/>
      <c r="L85" s="148"/>
      <c r="S85" s="41"/>
      <c r="T85" s="41"/>
      <c r="U85" s="41"/>
      <c r="V85" s="41"/>
      <c r="W85" s="41"/>
      <c r="X85" s="41"/>
      <c r="Y85" s="41"/>
      <c r="Z85" s="41"/>
      <c r="AA85" s="41"/>
      <c r="AB85" s="41"/>
      <c r="AC85" s="41"/>
      <c r="AD85" s="41"/>
      <c r="AE85" s="41"/>
    </row>
    <row r="89" s="2" customFormat="1" ht="6.96" customHeight="1">
      <c r="A89" s="41"/>
      <c r="B89" s="64"/>
      <c r="C89" s="65"/>
      <c r="D89" s="65"/>
      <c r="E89" s="65"/>
      <c r="F89" s="65"/>
      <c r="G89" s="65"/>
      <c r="H89" s="65"/>
      <c r="I89" s="65"/>
      <c r="J89" s="65"/>
      <c r="K89" s="65"/>
      <c r="L89" s="148"/>
      <c r="S89" s="41"/>
      <c r="T89" s="41"/>
      <c r="U89" s="41"/>
      <c r="V89" s="41"/>
      <c r="W89" s="41"/>
      <c r="X89" s="41"/>
      <c r="Y89" s="41"/>
      <c r="Z89" s="41"/>
      <c r="AA89" s="41"/>
      <c r="AB89" s="41"/>
      <c r="AC89" s="41"/>
      <c r="AD89" s="41"/>
      <c r="AE89" s="41"/>
    </row>
    <row r="90" s="2" customFormat="1" ht="24.96" customHeight="1">
      <c r="A90" s="41"/>
      <c r="B90" s="42"/>
      <c r="C90" s="26" t="s">
        <v>293</v>
      </c>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2" customHeight="1">
      <c r="A92" s="41"/>
      <c r="B92" s="42"/>
      <c r="C92" s="35" t="s">
        <v>16</v>
      </c>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6.5" customHeight="1">
      <c r="A93" s="41"/>
      <c r="B93" s="42"/>
      <c r="C93" s="43"/>
      <c r="D93" s="43"/>
      <c r="E93" s="173" t="str">
        <f>E7</f>
        <v>DI_c10_Revitalizace Náměstí Republiky-PDPS</v>
      </c>
      <c r="F93" s="35"/>
      <c r="G93" s="35"/>
      <c r="H93" s="35"/>
      <c r="I93" s="43"/>
      <c r="J93" s="43"/>
      <c r="K93" s="43"/>
      <c r="L93" s="148"/>
      <c r="S93" s="41"/>
      <c r="T93" s="41"/>
      <c r="U93" s="41"/>
      <c r="V93" s="41"/>
      <c r="W93" s="41"/>
      <c r="X93" s="41"/>
      <c r="Y93" s="41"/>
      <c r="Z93" s="41"/>
      <c r="AA93" s="41"/>
      <c r="AB93" s="41"/>
      <c r="AC93" s="41"/>
      <c r="AD93" s="41"/>
      <c r="AE93" s="41"/>
    </row>
    <row r="94" s="1" customFormat="1" ht="12" customHeight="1">
      <c r="B94" s="24"/>
      <c r="C94" s="35" t="s">
        <v>283</v>
      </c>
      <c r="D94" s="25"/>
      <c r="E94" s="25"/>
      <c r="F94" s="25"/>
      <c r="G94" s="25"/>
      <c r="H94" s="25"/>
      <c r="I94" s="25"/>
      <c r="J94" s="25"/>
      <c r="K94" s="25"/>
      <c r="L94" s="23"/>
    </row>
    <row r="95" s="1" customFormat="1" ht="16.5" customHeight="1">
      <c r="B95" s="24"/>
      <c r="C95" s="25"/>
      <c r="D95" s="25"/>
      <c r="E95" s="173" t="s">
        <v>284</v>
      </c>
      <c r="F95" s="25"/>
      <c r="G95" s="25"/>
      <c r="H95" s="25"/>
      <c r="I95" s="25"/>
      <c r="J95" s="25"/>
      <c r="K95" s="25"/>
      <c r="L95" s="23"/>
    </row>
    <row r="96" s="1" customFormat="1" ht="12" customHeight="1">
      <c r="B96" s="24"/>
      <c r="C96" s="35" t="s">
        <v>285</v>
      </c>
      <c r="D96" s="25"/>
      <c r="E96" s="25"/>
      <c r="F96" s="25"/>
      <c r="G96" s="25"/>
      <c r="H96" s="25"/>
      <c r="I96" s="25"/>
      <c r="J96" s="25"/>
      <c r="K96" s="25"/>
      <c r="L96" s="23"/>
    </row>
    <row r="97" s="2" customFormat="1" ht="16.5" customHeight="1">
      <c r="A97" s="41"/>
      <c r="B97" s="42"/>
      <c r="C97" s="43"/>
      <c r="D97" s="43"/>
      <c r="E97" s="291" t="s">
        <v>4890</v>
      </c>
      <c r="F97" s="43"/>
      <c r="G97" s="43"/>
      <c r="H97" s="43"/>
      <c r="I97" s="43"/>
      <c r="J97" s="43"/>
      <c r="K97" s="43"/>
      <c r="L97" s="148"/>
      <c r="S97" s="41"/>
      <c r="T97" s="41"/>
      <c r="U97" s="41"/>
      <c r="V97" s="41"/>
      <c r="W97" s="41"/>
      <c r="X97" s="41"/>
      <c r="Y97" s="41"/>
      <c r="Z97" s="41"/>
      <c r="AA97" s="41"/>
      <c r="AB97" s="41"/>
      <c r="AC97" s="41"/>
      <c r="AD97" s="41"/>
      <c r="AE97" s="41"/>
    </row>
    <row r="98" s="2" customFormat="1" ht="12" customHeight="1">
      <c r="A98" s="41"/>
      <c r="B98" s="42"/>
      <c r="C98" s="35" t="s">
        <v>3013</v>
      </c>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6.5" customHeight="1">
      <c r="A99" s="41"/>
      <c r="B99" s="42"/>
      <c r="C99" s="43"/>
      <c r="D99" s="43"/>
      <c r="E99" s="72" t="str">
        <f>E13</f>
        <v>02 - Zdravotně technické ...</v>
      </c>
      <c r="F99" s="43"/>
      <c r="G99" s="43"/>
      <c r="H99" s="43"/>
      <c r="I99" s="43"/>
      <c r="J99" s="43"/>
      <c r="K99" s="43"/>
      <c r="L99" s="148"/>
      <c r="S99" s="41"/>
      <c r="T99" s="41"/>
      <c r="U99" s="41"/>
      <c r="V99" s="41"/>
      <c r="W99" s="41"/>
      <c r="X99" s="41"/>
      <c r="Y99" s="41"/>
      <c r="Z99" s="41"/>
      <c r="AA99" s="41"/>
      <c r="AB99" s="41"/>
      <c r="AC99" s="41"/>
      <c r="AD99" s="41"/>
      <c r="AE99" s="41"/>
    </row>
    <row r="100" s="2" customFormat="1" ht="6.96" customHeight="1">
      <c r="A100" s="41"/>
      <c r="B100" s="42"/>
      <c r="C100" s="43"/>
      <c r="D100" s="43"/>
      <c r="E100" s="43"/>
      <c r="F100" s="43"/>
      <c r="G100" s="43"/>
      <c r="H100" s="43"/>
      <c r="I100" s="43"/>
      <c r="J100" s="43"/>
      <c r="K100" s="43"/>
      <c r="L100" s="148"/>
      <c r="S100" s="41"/>
      <c r="T100" s="41"/>
      <c r="U100" s="41"/>
      <c r="V100" s="41"/>
      <c r="W100" s="41"/>
      <c r="X100" s="41"/>
      <c r="Y100" s="41"/>
      <c r="Z100" s="41"/>
      <c r="AA100" s="41"/>
      <c r="AB100" s="41"/>
      <c r="AC100" s="41"/>
      <c r="AD100" s="41"/>
      <c r="AE100" s="41"/>
    </row>
    <row r="101" s="2" customFormat="1" ht="12" customHeight="1">
      <c r="A101" s="41"/>
      <c r="B101" s="42"/>
      <c r="C101" s="35" t="s">
        <v>21</v>
      </c>
      <c r="D101" s="43"/>
      <c r="E101" s="43"/>
      <c r="F101" s="30" t="str">
        <f>F16</f>
        <v xml:space="preserve"> </v>
      </c>
      <c r="G101" s="43"/>
      <c r="H101" s="43"/>
      <c r="I101" s="35" t="s">
        <v>23</v>
      </c>
      <c r="J101" s="75" t="str">
        <f>IF(J16="","",J16)</f>
        <v>31. 1. 2025</v>
      </c>
      <c r="K101" s="43"/>
      <c r="L101" s="148"/>
      <c r="S101" s="41"/>
      <c r="T101" s="41"/>
      <c r="U101" s="41"/>
      <c r="V101" s="41"/>
      <c r="W101" s="41"/>
      <c r="X101" s="41"/>
      <c r="Y101" s="41"/>
      <c r="Z101" s="41"/>
      <c r="AA101" s="41"/>
      <c r="AB101" s="41"/>
      <c r="AC101" s="41"/>
      <c r="AD101" s="41"/>
      <c r="AE101" s="41"/>
    </row>
    <row r="102" s="2" customFormat="1" ht="6.96" customHeight="1">
      <c r="A102" s="41"/>
      <c r="B102" s="42"/>
      <c r="C102" s="43"/>
      <c r="D102" s="43"/>
      <c r="E102" s="43"/>
      <c r="F102" s="43"/>
      <c r="G102" s="43"/>
      <c r="H102" s="43"/>
      <c r="I102" s="43"/>
      <c r="J102" s="43"/>
      <c r="K102" s="43"/>
      <c r="L102" s="148"/>
      <c r="S102" s="41"/>
      <c r="T102" s="41"/>
      <c r="U102" s="41"/>
      <c r="V102" s="41"/>
      <c r="W102" s="41"/>
      <c r="X102" s="41"/>
      <c r="Y102" s="41"/>
      <c r="Z102" s="41"/>
      <c r="AA102" s="41"/>
      <c r="AB102" s="41"/>
      <c r="AC102" s="41"/>
      <c r="AD102" s="41"/>
      <c r="AE102" s="41"/>
    </row>
    <row r="103" s="2" customFormat="1" ht="15.15" customHeight="1">
      <c r="A103" s="41"/>
      <c r="B103" s="42"/>
      <c r="C103" s="35" t="s">
        <v>25</v>
      </c>
      <c r="D103" s="43"/>
      <c r="E103" s="43"/>
      <c r="F103" s="30" t="str">
        <f>E19</f>
        <v>Statutární město Ostrava</v>
      </c>
      <c r="G103" s="43"/>
      <c r="H103" s="43"/>
      <c r="I103" s="35" t="s">
        <v>33</v>
      </c>
      <c r="J103" s="39" t="str">
        <f>E25</f>
        <v>AFRY CZ s.r.o.</v>
      </c>
      <c r="K103" s="43"/>
      <c r="L103" s="148"/>
      <c r="S103" s="41"/>
      <c r="T103" s="41"/>
      <c r="U103" s="41"/>
      <c r="V103" s="41"/>
      <c r="W103" s="41"/>
      <c r="X103" s="41"/>
      <c r="Y103" s="41"/>
      <c r="Z103" s="41"/>
      <c r="AA103" s="41"/>
      <c r="AB103" s="41"/>
      <c r="AC103" s="41"/>
      <c r="AD103" s="41"/>
      <c r="AE103" s="41"/>
    </row>
    <row r="104" s="2" customFormat="1" ht="15.15" customHeight="1">
      <c r="A104" s="41"/>
      <c r="B104" s="42"/>
      <c r="C104" s="35" t="s">
        <v>31</v>
      </c>
      <c r="D104" s="43"/>
      <c r="E104" s="43"/>
      <c r="F104" s="30" t="str">
        <f>IF(E22="","",E22)</f>
        <v>Vyplň údaj</v>
      </c>
      <c r="G104" s="43"/>
      <c r="H104" s="43"/>
      <c r="I104" s="35" t="s">
        <v>38</v>
      </c>
      <c r="J104" s="39" t="str">
        <f>E28</f>
        <v xml:space="preserve"> </v>
      </c>
      <c r="K104" s="43"/>
      <c r="L104" s="148"/>
      <c r="S104" s="41"/>
      <c r="T104" s="41"/>
      <c r="U104" s="41"/>
      <c r="V104" s="41"/>
      <c r="W104" s="41"/>
      <c r="X104" s="41"/>
      <c r="Y104" s="41"/>
      <c r="Z104" s="41"/>
      <c r="AA104" s="41"/>
      <c r="AB104" s="41"/>
      <c r="AC104" s="41"/>
      <c r="AD104" s="41"/>
      <c r="AE104" s="41"/>
    </row>
    <row r="105" s="2" customFormat="1" ht="10.32" customHeight="1">
      <c r="A105" s="41"/>
      <c r="B105" s="42"/>
      <c r="C105" s="43"/>
      <c r="D105" s="43"/>
      <c r="E105" s="43"/>
      <c r="F105" s="43"/>
      <c r="G105" s="43"/>
      <c r="H105" s="43"/>
      <c r="I105" s="43"/>
      <c r="J105" s="43"/>
      <c r="K105" s="43"/>
      <c r="L105" s="148"/>
      <c r="S105" s="41"/>
      <c r="T105" s="41"/>
      <c r="U105" s="41"/>
      <c r="V105" s="41"/>
      <c r="W105" s="41"/>
      <c r="X105" s="41"/>
      <c r="Y105" s="41"/>
      <c r="Z105" s="41"/>
      <c r="AA105" s="41"/>
      <c r="AB105" s="41"/>
      <c r="AC105" s="41"/>
      <c r="AD105" s="41"/>
      <c r="AE105" s="41"/>
    </row>
    <row r="106" s="11" customFormat="1" ht="29.28" customHeight="1">
      <c r="A106" s="189"/>
      <c r="B106" s="190"/>
      <c r="C106" s="191" t="s">
        <v>294</v>
      </c>
      <c r="D106" s="192" t="s">
        <v>61</v>
      </c>
      <c r="E106" s="192" t="s">
        <v>57</v>
      </c>
      <c r="F106" s="192" t="s">
        <v>58</v>
      </c>
      <c r="G106" s="192" t="s">
        <v>295</v>
      </c>
      <c r="H106" s="192" t="s">
        <v>296</v>
      </c>
      <c r="I106" s="192" t="s">
        <v>297</v>
      </c>
      <c r="J106" s="192" t="s">
        <v>289</v>
      </c>
      <c r="K106" s="193" t="s">
        <v>298</v>
      </c>
      <c r="L106" s="194"/>
      <c r="M106" s="95" t="s">
        <v>19</v>
      </c>
      <c r="N106" s="96" t="s">
        <v>46</v>
      </c>
      <c r="O106" s="96" t="s">
        <v>299</v>
      </c>
      <c r="P106" s="96" t="s">
        <v>300</v>
      </c>
      <c r="Q106" s="96" t="s">
        <v>301</v>
      </c>
      <c r="R106" s="96" t="s">
        <v>302</v>
      </c>
      <c r="S106" s="96" t="s">
        <v>303</v>
      </c>
      <c r="T106" s="97" t="s">
        <v>304</v>
      </c>
      <c r="U106" s="189"/>
      <c r="V106" s="189"/>
      <c r="W106" s="189"/>
      <c r="X106" s="189"/>
      <c r="Y106" s="189"/>
      <c r="Z106" s="189"/>
      <c r="AA106" s="189"/>
      <c r="AB106" s="189"/>
      <c r="AC106" s="189"/>
      <c r="AD106" s="189"/>
      <c r="AE106" s="189"/>
    </row>
    <row r="107" s="2" customFormat="1" ht="22.8" customHeight="1">
      <c r="A107" s="41"/>
      <c r="B107" s="42"/>
      <c r="C107" s="102" t="s">
        <v>305</v>
      </c>
      <c r="D107" s="43"/>
      <c r="E107" s="43"/>
      <c r="F107" s="43"/>
      <c r="G107" s="43"/>
      <c r="H107" s="43"/>
      <c r="I107" s="43"/>
      <c r="J107" s="195">
        <f>BK107</f>
        <v>0</v>
      </c>
      <c r="K107" s="43"/>
      <c r="L107" s="47"/>
      <c r="M107" s="98"/>
      <c r="N107" s="196"/>
      <c r="O107" s="99"/>
      <c r="P107" s="197">
        <f>P108+P689</f>
        <v>0</v>
      </c>
      <c r="Q107" s="99"/>
      <c r="R107" s="197">
        <f>R108+R689</f>
        <v>0</v>
      </c>
      <c r="S107" s="99"/>
      <c r="T107" s="198">
        <f>T108+T689</f>
        <v>0</v>
      </c>
      <c r="U107" s="41"/>
      <c r="V107" s="41"/>
      <c r="W107" s="41"/>
      <c r="X107" s="41"/>
      <c r="Y107" s="41"/>
      <c r="Z107" s="41"/>
      <c r="AA107" s="41"/>
      <c r="AB107" s="41"/>
      <c r="AC107" s="41"/>
      <c r="AD107" s="41"/>
      <c r="AE107" s="41"/>
      <c r="AT107" s="20" t="s">
        <v>75</v>
      </c>
      <c r="AU107" s="20" t="s">
        <v>290</v>
      </c>
      <c r="BK107" s="199">
        <f>BK108+BK689</f>
        <v>0</v>
      </c>
    </row>
    <row r="108" s="12" customFormat="1" ht="25.92" customHeight="1">
      <c r="A108" s="12"/>
      <c r="B108" s="200"/>
      <c r="C108" s="201"/>
      <c r="D108" s="202" t="s">
        <v>75</v>
      </c>
      <c r="E108" s="203" t="s">
        <v>306</v>
      </c>
      <c r="F108" s="203" t="s">
        <v>307</v>
      </c>
      <c r="G108" s="201"/>
      <c r="H108" s="201"/>
      <c r="I108" s="204"/>
      <c r="J108" s="205">
        <f>BK108</f>
        <v>0</v>
      </c>
      <c r="K108" s="201"/>
      <c r="L108" s="206"/>
      <c r="M108" s="207"/>
      <c r="N108" s="208"/>
      <c r="O108" s="208"/>
      <c r="P108" s="209">
        <f>P109+P165+P180+P190+P582+P659+P662+P669+P686</f>
        <v>0</v>
      </c>
      <c r="Q108" s="208"/>
      <c r="R108" s="209">
        <f>R109+R165+R180+R190+R582+R659+R662+R669+R686</f>
        <v>0</v>
      </c>
      <c r="S108" s="208"/>
      <c r="T108" s="210">
        <f>T109+T165+T180+T190+T582+T659+T662+T669+T686</f>
        <v>0</v>
      </c>
      <c r="U108" s="12"/>
      <c r="V108" s="12"/>
      <c r="W108" s="12"/>
      <c r="X108" s="12"/>
      <c r="Y108" s="12"/>
      <c r="Z108" s="12"/>
      <c r="AA108" s="12"/>
      <c r="AB108" s="12"/>
      <c r="AC108" s="12"/>
      <c r="AD108" s="12"/>
      <c r="AE108" s="12"/>
      <c r="AR108" s="211" t="s">
        <v>83</v>
      </c>
      <c r="AT108" s="212" t="s">
        <v>75</v>
      </c>
      <c r="AU108" s="212" t="s">
        <v>76</v>
      </c>
      <c r="AY108" s="211" t="s">
        <v>308</v>
      </c>
      <c r="BK108" s="213">
        <f>BK109+BK165+BK180+BK190+BK582+BK659+BK662+BK669+BK686</f>
        <v>0</v>
      </c>
    </row>
    <row r="109" s="12" customFormat="1" ht="22.8" customHeight="1">
      <c r="A109" s="12"/>
      <c r="B109" s="200"/>
      <c r="C109" s="201"/>
      <c r="D109" s="202" t="s">
        <v>75</v>
      </c>
      <c r="E109" s="214" t="s">
        <v>83</v>
      </c>
      <c r="F109" s="214" t="s">
        <v>309</v>
      </c>
      <c r="G109" s="201"/>
      <c r="H109" s="201"/>
      <c r="I109" s="204"/>
      <c r="J109" s="215">
        <f>BK109</f>
        <v>0</v>
      </c>
      <c r="K109" s="201"/>
      <c r="L109" s="206"/>
      <c r="M109" s="207"/>
      <c r="N109" s="208"/>
      <c r="O109" s="208"/>
      <c r="P109" s="209">
        <f>SUM(P110:P164)</f>
        <v>0</v>
      </c>
      <c r="Q109" s="208"/>
      <c r="R109" s="209">
        <f>SUM(R110:R164)</f>
        <v>0</v>
      </c>
      <c r="S109" s="208"/>
      <c r="T109" s="210">
        <f>SUM(T110:T164)</f>
        <v>0</v>
      </c>
      <c r="U109" s="12"/>
      <c r="V109" s="12"/>
      <c r="W109" s="12"/>
      <c r="X109" s="12"/>
      <c r="Y109" s="12"/>
      <c r="Z109" s="12"/>
      <c r="AA109" s="12"/>
      <c r="AB109" s="12"/>
      <c r="AC109" s="12"/>
      <c r="AD109" s="12"/>
      <c r="AE109" s="12"/>
      <c r="AR109" s="211" t="s">
        <v>83</v>
      </c>
      <c r="AT109" s="212" t="s">
        <v>75</v>
      </c>
      <c r="AU109" s="212" t="s">
        <v>83</v>
      </c>
      <c r="AY109" s="211" t="s">
        <v>308</v>
      </c>
      <c r="BK109" s="213">
        <f>SUM(BK110:BK164)</f>
        <v>0</v>
      </c>
    </row>
    <row r="110" s="2" customFormat="1" ht="33" customHeight="1">
      <c r="A110" s="41"/>
      <c r="B110" s="42"/>
      <c r="C110" s="216" t="s">
        <v>83</v>
      </c>
      <c r="D110" s="216" t="s">
        <v>310</v>
      </c>
      <c r="E110" s="217" t="s">
        <v>5808</v>
      </c>
      <c r="F110" s="218" t="s">
        <v>5809</v>
      </c>
      <c r="G110" s="219" t="s">
        <v>442</v>
      </c>
      <c r="H110" s="220">
        <v>1095</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85</v>
      </c>
    </row>
    <row r="111" s="2" customFormat="1">
      <c r="A111" s="41"/>
      <c r="B111" s="42"/>
      <c r="C111" s="43"/>
      <c r="D111" s="229" t="s">
        <v>317</v>
      </c>
      <c r="E111" s="43"/>
      <c r="F111" s="230" t="s">
        <v>5810</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4" customFormat="1">
      <c r="A112" s="14"/>
      <c r="B112" s="249"/>
      <c r="C112" s="250"/>
      <c r="D112" s="236" t="s">
        <v>319</v>
      </c>
      <c r="E112" s="251" t="s">
        <v>19</v>
      </c>
      <c r="F112" s="252" t="s">
        <v>5811</v>
      </c>
      <c r="G112" s="250"/>
      <c r="H112" s="251" t="s">
        <v>19</v>
      </c>
      <c r="I112" s="253"/>
      <c r="J112" s="250"/>
      <c r="K112" s="250"/>
      <c r="L112" s="254"/>
      <c r="M112" s="255"/>
      <c r="N112" s="256"/>
      <c r="O112" s="256"/>
      <c r="P112" s="256"/>
      <c r="Q112" s="256"/>
      <c r="R112" s="256"/>
      <c r="S112" s="256"/>
      <c r="T112" s="257"/>
      <c r="U112" s="14"/>
      <c r="V112" s="14"/>
      <c r="W112" s="14"/>
      <c r="X112" s="14"/>
      <c r="Y112" s="14"/>
      <c r="Z112" s="14"/>
      <c r="AA112" s="14"/>
      <c r="AB112" s="14"/>
      <c r="AC112" s="14"/>
      <c r="AD112" s="14"/>
      <c r="AE112" s="14"/>
      <c r="AT112" s="258" t="s">
        <v>319</v>
      </c>
      <c r="AU112" s="258" t="s">
        <v>85</v>
      </c>
      <c r="AV112" s="14" t="s">
        <v>83</v>
      </c>
      <c r="AW112" s="14" t="s">
        <v>37</v>
      </c>
      <c r="AX112" s="14" t="s">
        <v>76</v>
      </c>
      <c r="AY112" s="258" t="s">
        <v>308</v>
      </c>
    </row>
    <row r="113" s="13" customFormat="1">
      <c r="A113" s="13"/>
      <c r="B113" s="234"/>
      <c r="C113" s="235"/>
      <c r="D113" s="236" t="s">
        <v>319</v>
      </c>
      <c r="E113" s="237" t="s">
        <v>19</v>
      </c>
      <c r="F113" s="238" t="s">
        <v>5812</v>
      </c>
      <c r="G113" s="235"/>
      <c r="H113" s="239">
        <v>1095</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1095</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24.15" customHeight="1">
      <c r="A115" s="41"/>
      <c r="B115" s="42"/>
      <c r="C115" s="216" t="s">
        <v>85</v>
      </c>
      <c r="D115" s="216" t="s">
        <v>310</v>
      </c>
      <c r="E115" s="217" t="s">
        <v>5813</v>
      </c>
      <c r="F115" s="218" t="s">
        <v>5814</v>
      </c>
      <c r="G115" s="219" t="s">
        <v>442</v>
      </c>
      <c r="H115" s="220">
        <v>5</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315</v>
      </c>
    </row>
    <row r="116" s="2" customFormat="1">
      <c r="A116" s="41"/>
      <c r="B116" s="42"/>
      <c r="C116" s="43"/>
      <c r="D116" s="229" t="s">
        <v>317</v>
      </c>
      <c r="E116" s="43"/>
      <c r="F116" s="230" t="s">
        <v>5815</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2" customFormat="1" ht="21.75" customHeight="1">
      <c r="A117" s="41"/>
      <c r="B117" s="42"/>
      <c r="C117" s="216" t="s">
        <v>150</v>
      </c>
      <c r="D117" s="216" t="s">
        <v>310</v>
      </c>
      <c r="E117" s="217" t="s">
        <v>449</v>
      </c>
      <c r="F117" s="218" t="s">
        <v>450</v>
      </c>
      <c r="G117" s="219" t="s">
        <v>313</v>
      </c>
      <c r="H117" s="220">
        <v>831</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342</v>
      </c>
    </row>
    <row r="118" s="2" customFormat="1">
      <c r="A118" s="41"/>
      <c r="B118" s="42"/>
      <c r="C118" s="43"/>
      <c r="D118" s="229" t="s">
        <v>317</v>
      </c>
      <c r="E118" s="43"/>
      <c r="F118" s="230" t="s">
        <v>452</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2" customFormat="1" ht="24.15" customHeight="1">
      <c r="A119" s="41"/>
      <c r="B119" s="42"/>
      <c r="C119" s="216" t="s">
        <v>315</v>
      </c>
      <c r="D119" s="216" t="s">
        <v>310</v>
      </c>
      <c r="E119" s="217" t="s">
        <v>5816</v>
      </c>
      <c r="F119" s="218" t="s">
        <v>5817</v>
      </c>
      <c r="G119" s="219" t="s">
        <v>313</v>
      </c>
      <c r="H119" s="220">
        <v>1242</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352</v>
      </c>
    </row>
    <row r="120" s="2" customFormat="1">
      <c r="A120" s="41"/>
      <c r="B120" s="42"/>
      <c r="C120" s="43"/>
      <c r="D120" s="229" t="s">
        <v>317</v>
      </c>
      <c r="E120" s="43"/>
      <c r="F120" s="230" t="s">
        <v>5818</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ht="24.15" customHeight="1">
      <c r="A121" s="41"/>
      <c r="B121" s="42"/>
      <c r="C121" s="216" t="s">
        <v>336</v>
      </c>
      <c r="D121" s="216" t="s">
        <v>310</v>
      </c>
      <c r="E121" s="217" t="s">
        <v>455</v>
      </c>
      <c r="F121" s="218" t="s">
        <v>456</v>
      </c>
      <c r="G121" s="219" t="s">
        <v>313</v>
      </c>
      <c r="H121" s="220">
        <v>831</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362</v>
      </c>
    </row>
    <row r="122" s="2" customFormat="1">
      <c r="A122" s="41"/>
      <c r="B122" s="42"/>
      <c r="C122" s="43"/>
      <c r="D122" s="229" t="s">
        <v>317</v>
      </c>
      <c r="E122" s="43"/>
      <c r="F122" s="230" t="s">
        <v>458</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ht="24.15" customHeight="1">
      <c r="A123" s="41"/>
      <c r="B123" s="42"/>
      <c r="C123" s="216" t="s">
        <v>342</v>
      </c>
      <c r="D123" s="216" t="s">
        <v>310</v>
      </c>
      <c r="E123" s="217" t="s">
        <v>5819</v>
      </c>
      <c r="F123" s="218" t="s">
        <v>5820</v>
      </c>
      <c r="G123" s="219" t="s">
        <v>313</v>
      </c>
      <c r="H123" s="220">
        <v>1242</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8</v>
      </c>
    </row>
    <row r="124" s="2" customFormat="1">
      <c r="A124" s="41"/>
      <c r="B124" s="42"/>
      <c r="C124" s="43"/>
      <c r="D124" s="229" t="s">
        <v>317</v>
      </c>
      <c r="E124" s="43"/>
      <c r="F124" s="230" t="s">
        <v>5821</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2" customFormat="1" ht="37.8" customHeight="1">
      <c r="A125" s="41"/>
      <c r="B125" s="42"/>
      <c r="C125" s="216" t="s">
        <v>347</v>
      </c>
      <c r="D125" s="216" t="s">
        <v>310</v>
      </c>
      <c r="E125" s="217" t="s">
        <v>5822</v>
      </c>
      <c r="F125" s="218" t="s">
        <v>5823</v>
      </c>
      <c r="G125" s="219" t="s">
        <v>442</v>
      </c>
      <c r="H125" s="220">
        <v>1560</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381</v>
      </c>
    </row>
    <row r="126" s="2" customFormat="1">
      <c r="A126" s="41"/>
      <c r="B126" s="42"/>
      <c r="C126" s="43"/>
      <c r="D126" s="229" t="s">
        <v>317</v>
      </c>
      <c r="E126" s="43"/>
      <c r="F126" s="230" t="s">
        <v>5824</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4" customFormat="1">
      <c r="A127" s="14"/>
      <c r="B127" s="249"/>
      <c r="C127" s="250"/>
      <c r="D127" s="236" t="s">
        <v>319</v>
      </c>
      <c r="E127" s="251" t="s">
        <v>19</v>
      </c>
      <c r="F127" s="252" t="s">
        <v>5825</v>
      </c>
      <c r="G127" s="250"/>
      <c r="H127" s="251" t="s">
        <v>19</v>
      </c>
      <c r="I127" s="253"/>
      <c r="J127" s="250"/>
      <c r="K127" s="250"/>
      <c r="L127" s="254"/>
      <c r="M127" s="255"/>
      <c r="N127" s="256"/>
      <c r="O127" s="256"/>
      <c r="P127" s="256"/>
      <c r="Q127" s="256"/>
      <c r="R127" s="256"/>
      <c r="S127" s="256"/>
      <c r="T127" s="257"/>
      <c r="U127" s="14"/>
      <c r="V127" s="14"/>
      <c r="W127" s="14"/>
      <c r="X127" s="14"/>
      <c r="Y127" s="14"/>
      <c r="Z127" s="14"/>
      <c r="AA127" s="14"/>
      <c r="AB127" s="14"/>
      <c r="AC127" s="14"/>
      <c r="AD127" s="14"/>
      <c r="AE127" s="14"/>
      <c r="AT127" s="258" t="s">
        <v>319</v>
      </c>
      <c r="AU127" s="258" t="s">
        <v>85</v>
      </c>
      <c r="AV127" s="14" t="s">
        <v>83</v>
      </c>
      <c r="AW127" s="14" t="s">
        <v>37</v>
      </c>
      <c r="AX127" s="14" t="s">
        <v>76</v>
      </c>
      <c r="AY127" s="258" t="s">
        <v>308</v>
      </c>
    </row>
    <row r="128" s="13" customFormat="1">
      <c r="A128" s="13"/>
      <c r="B128" s="234"/>
      <c r="C128" s="235"/>
      <c r="D128" s="236" t="s">
        <v>319</v>
      </c>
      <c r="E128" s="237" t="s">
        <v>19</v>
      </c>
      <c r="F128" s="238" t="s">
        <v>5826</v>
      </c>
      <c r="G128" s="235"/>
      <c r="H128" s="239">
        <v>1560</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5" customFormat="1">
      <c r="A129" s="15"/>
      <c r="B129" s="259"/>
      <c r="C129" s="260"/>
      <c r="D129" s="236" t="s">
        <v>319</v>
      </c>
      <c r="E129" s="261" t="s">
        <v>19</v>
      </c>
      <c r="F129" s="262" t="s">
        <v>448</v>
      </c>
      <c r="G129" s="260"/>
      <c r="H129" s="263">
        <v>1560</v>
      </c>
      <c r="I129" s="264"/>
      <c r="J129" s="260"/>
      <c r="K129" s="260"/>
      <c r="L129" s="265"/>
      <c r="M129" s="266"/>
      <c r="N129" s="267"/>
      <c r="O129" s="267"/>
      <c r="P129" s="267"/>
      <c r="Q129" s="267"/>
      <c r="R129" s="267"/>
      <c r="S129" s="267"/>
      <c r="T129" s="268"/>
      <c r="U129" s="15"/>
      <c r="V129" s="15"/>
      <c r="W129" s="15"/>
      <c r="X129" s="15"/>
      <c r="Y129" s="15"/>
      <c r="Z129" s="15"/>
      <c r="AA129" s="15"/>
      <c r="AB129" s="15"/>
      <c r="AC129" s="15"/>
      <c r="AD129" s="15"/>
      <c r="AE129" s="15"/>
      <c r="AT129" s="269" t="s">
        <v>319</v>
      </c>
      <c r="AU129" s="269" t="s">
        <v>85</v>
      </c>
      <c r="AV129" s="15" t="s">
        <v>315</v>
      </c>
      <c r="AW129" s="15" t="s">
        <v>37</v>
      </c>
      <c r="AX129" s="15" t="s">
        <v>83</v>
      </c>
      <c r="AY129" s="269" t="s">
        <v>308</v>
      </c>
    </row>
    <row r="130" s="2" customFormat="1" ht="37.8" customHeight="1">
      <c r="A130" s="41"/>
      <c r="B130" s="42"/>
      <c r="C130" s="216" t="s">
        <v>352</v>
      </c>
      <c r="D130" s="216" t="s">
        <v>310</v>
      </c>
      <c r="E130" s="217" t="s">
        <v>653</v>
      </c>
      <c r="F130" s="218" t="s">
        <v>1211</v>
      </c>
      <c r="G130" s="219" t="s">
        <v>442</v>
      </c>
      <c r="H130" s="220">
        <v>315</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391</v>
      </c>
    </row>
    <row r="131" s="2" customFormat="1">
      <c r="A131" s="41"/>
      <c r="B131" s="42"/>
      <c r="C131" s="43"/>
      <c r="D131" s="229" t="s">
        <v>317</v>
      </c>
      <c r="E131" s="43"/>
      <c r="F131" s="230" t="s">
        <v>655</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14" customFormat="1">
      <c r="A132" s="14"/>
      <c r="B132" s="249"/>
      <c r="C132" s="250"/>
      <c r="D132" s="236" t="s">
        <v>319</v>
      </c>
      <c r="E132" s="251" t="s">
        <v>19</v>
      </c>
      <c r="F132" s="252" t="s">
        <v>5827</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13" customFormat="1">
      <c r="A133" s="13"/>
      <c r="B133" s="234"/>
      <c r="C133" s="235"/>
      <c r="D133" s="236" t="s">
        <v>319</v>
      </c>
      <c r="E133" s="237" t="s">
        <v>19</v>
      </c>
      <c r="F133" s="238" t="s">
        <v>5828</v>
      </c>
      <c r="G133" s="235"/>
      <c r="H133" s="239">
        <v>315</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5" customFormat="1">
      <c r="A134" s="15"/>
      <c r="B134" s="259"/>
      <c r="C134" s="260"/>
      <c r="D134" s="236" t="s">
        <v>319</v>
      </c>
      <c r="E134" s="261" t="s">
        <v>19</v>
      </c>
      <c r="F134" s="262" t="s">
        <v>448</v>
      </c>
      <c r="G134" s="260"/>
      <c r="H134" s="263">
        <v>315</v>
      </c>
      <c r="I134" s="264"/>
      <c r="J134" s="260"/>
      <c r="K134" s="260"/>
      <c r="L134" s="265"/>
      <c r="M134" s="266"/>
      <c r="N134" s="267"/>
      <c r="O134" s="267"/>
      <c r="P134" s="267"/>
      <c r="Q134" s="267"/>
      <c r="R134" s="267"/>
      <c r="S134" s="267"/>
      <c r="T134" s="268"/>
      <c r="U134" s="15"/>
      <c r="V134" s="15"/>
      <c r="W134" s="15"/>
      <c r="X134" s="15"/>
      <c r="Y134" s="15"/>
      <c r="Z134" s="15"/>
      <c r="AA134" s="15"/>
      <c r="AB134" s="15"/>
      <c r="AC134" s="15"/>
      <c r="AD134" s="15"/>
      <c r="AE134" s="15"/>
      <c r="AT134" s="269" t="s">
        <v>319</v>
      </c>
      <c r="AU134" s="269" t="s">
        <v>85</v>
      </c>
      <c r="AV134" s="15" t="s">
        <v>315</v>
      </c>
      <c r="AW134" s="15" t="s">
        <v>37</v>
      </c>
      <c r="AX134" s="15" t="s">
        <v>83</v>
      </c>
      <c r="AY134" s="269" t="s">
        <v>308</v>
      </c>
    </row>
    <row r="135" s="2" customFormat="1" ht="37.8" customHeight="1">
      <c r="A135" s="41"/>
      <c r="B135" s="42"/>
      <c r="C135" s="216" t="s">
        <v>357</v>
      </c>
      <c r="D135" s="216" t="s">
        <v>310</v>
      </c>
      <c r="E135" s="217" t="s">
        <v>656</v>
      </c>
      <c r="F135" s="218" t="s">
        <v>5829</v>
      </c>
      <c r="G135" s="219" t="s">
        <v>442</v>
      </c>
      <c r="H135" s="220">
        <v>3150</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401</v>
      </c>
    </row>
    <row r="136" s="2" customFormat="1">
      <c r="A136" s="41"/>
      <c r="B136" s="42"/>
      <c r="C136" s="43"/>
      <c r="D136" s="229" t="s">
        <v>317</v>
      </c>
      <c r="E136" s="43"/>
      <c r="F136" s="230" t="s">
        <v>658</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4" customFormat="1">
      <c r="A137" s="14"/>
      <c r="B137" s="249"/>
      <c r="C137" s="250"/>
      <c r="D137" s="236" t="s">
        <v>319</v>
      </c>
      <c r="E137" s="251" t="s">
        <v>19</v>
      </c>
      <c r="F137" s="252" t="s">
        <v>5830</v>
      </c>
      <c r="G137" s="250"/>
      <c r="H137" s="251" t="s">
        <v>19</v>
      </c>
      <c r="I137" s="253"/>
      <c r="J137" s="250"/>
      <c r="K137" s="250"/>
      <c r="L137" s="254"/>
      <c r="M137" s="255"/>
      <c r="N137" s="256"/>
      <c r="O137" s="256"/>
      <c r="P137" s="256"/>
      <c r="Q137" s="256"/>
      <c r="R137" s="256"/>
      <c r="S137" s="256"/>
      <c r="T137" s="257"/>
      <c r="U137" s="14"/>
      <c r="V137" s="14"/>
      <c r="W137" s="14"/>
      <c r="X137" s="14"/>
      <c r="Y137" s="14"/>
      <c r="Z137" s="14"/>
      <c r="AA137" s="14"/>
      <c r="AB137" s="14"/>
      <c r="AC137" s="14"/>
      <c r="AD137" s="14"/>
      <c r="AE137" s="14"/>
      <c r="AT137" s="258" t="s">
        <v>319</v>
      </c>
      <c r="AU137" s="258" t="s">
        <v>85</v>
      </c>
      <c r="AV137" s="14" t="s">
        <v>83</v>
      </c>
      <c r="AW137" s="14" t="s">
        <v>37</v>
      </c>
      <c r="AX137" s="14" t="s">
        <v>76</v>
      </c>
      <c r="AY137" s="258" t="s">
        <v>308</v>
      </c>
    </row>
    <row r="138" s="13" customFormat="1">
      <c r="A138" s="13"/>
      <c r="B138" s="234"/>
      <c r="C138" s="235"/>
      <c r="D138" s="236" t="s">
        <v>319</v>
      </c>
      <c r="E138" s="237" t="s">
        <v>19</v>
      </c>
      <c r="F138" s="238" t="s">
        <v>5831</v>
      </c>
      <c r="G138" s="235"/>
      <c r="H138" s="239">
        <v>3150</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5" customFormat="1">
      <c r="A139" s="15"/>
      <c r="B139" s="259"/>
      <c r="C139" s="260"/>
      <c r="D139" s="236" t="s">
        <v>319</v>
      </c>
      <c r="E139" s="261" t="s">
        <v>19</v>
      </c>
      <c r="F139" s="262" t="s">
        <v>448</v>
      </c>
      <c r="G139" s="260"/>
      <c r="H139" s="263">
        <v>3150</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319</v>
      </c>
      <c r="AU139" s="269" t="s">
        <v>85</v>
      </c>
      <c r="AV139" s="15" t="s">
        <v>315</v>
      </c>
      <c r="AW139" s="15" t="s">
        <v>37</v>
      </c>
      <c r="AX139" s="15" t="s">
        <v>83</v>
      </c>
      <c r="AY139" s="269" t="s">
        <v>308</v>
      </c>
    </row>
    <row r="140" s="2" customFormat="1" ht="24.15" customHeight="1">
      <c r="A140" s="41"/>
      <c r="B140" s="42"/>
      <c r="C140" s="216" t="s">
        <v>362</v>
      </c>
      <c r="D140" s="216" t="s">
        <v>310</v>
      </c>
      <c r="E140" s="217" t="s">
        <v>5832</v>
      </c>
      <c r="F140" s="218" t="s">
        <v>5833</v>
      </c>
      <c r="G140" s="219" t="s">
        <v>442</v>
      </c>
      <c r="H140" s="220">
        <v>780</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411</v>
      </c>
    </row>
    <row r="141" s="2" customFormat="1">
      <c r="A141" s="41"/>
      <c r="B141" s="42"/>
      <c r="C141" s="43"/>
      <c r="D141" s="229" t="s">
        <v>317</v>
      </c>
      <c r="E141" s="43"/>
      <c r="F141" s="230" t="s">
        <v>5834</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4" customFormat="1">
      <c r="A142" s="14"/>
      <c r="B142" s="249"/>
      <c r="C142" s="250"/>
      <c r="D142" s="236" t="s">
        <v>319</v>
      </c>
      <c r="E142" s="251" t="s">
        <v>19</v>
      </c>
      <c r="F142" s="252" t="s">
        <v>5835</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5836</v>
      </c>
      <c r="G143" s="235"/>
      <c r="H143" s="239">
        <v>780</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5" customFormat="1">
      <c r="A144" s="15"/>
      <c r="B144" s="259"/>
      <c r="C144" s="260"/>
      <c r="D144" s="236" t="s">
        <v>319</v>
      </c>
      <c r="E144" s="261" t="s">
        <v>19</v>
      </c>
      <c r="F144" s="262" t="s">
        <v>448</v>
      </c>
      <c r="G144" s="260"/>
      <c r="H144" s="263">
        <v>780</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319</v>
      </c>
      <c r="AU144" s="269" t="s">
        <v>85</v>
      </c>
      <c r="AV144" s="15" t="s">
        <v>315</v>
      </c>
      <c r="AW144" s="15" t="s">
        <v>37</v>
      </c>
      <c r="AX144" s="15" t="s">
        <v>83</v>
      </c>
      <c r="AY144" s="269" t="s">
        <v>308</v>
      </c>
    </row>
    <row r="145" s="2" customFormat="1" ht="24.15" customHeight="1">
      <c r="A145" s="41"/>
      <c r="B145" s="42"/>
      <c r="C145" s="216" t="s">
        <v>367</v>
      </c>
      <c r="D145" s="216" t="s">
        <v>310</v>
      </c>
      <c r="E145" s="217" t="s">
        <v>666</v>
      </c>
      <c r="F145" s="218" t="s">
        <v>1134</v>
      </c>
      <c r="G145" s="219" t="s">
        <v>493</v>
      </c>
      <c r="H145" s="220">
        <v>535.5</v>
      </c>
      <c r="I145" s="221"/>
      <c r="J145" s="222">
        <f>ROUND(I145*H145,2)</f>
        <v>0</v>
      </c>
      <c r="K145" s="218" t="s">
        <v>314</v>
      </c>
      <c r="L145" s="47"/>
      <c r="M145" s="223" t="s">
        <v>19</v>
      </c>
      <c r="N145" s="224"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315</v>
      </c>
      <c r="AT145" s="227" t="s">
        <v>310</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420</v>
      </c>
    </row>
    <row r="146" s="2" customFormat="1">
      <c r="A146" s="41"/>
      <c r="B146" s="42"/>
      <c r="C146" s="43"/>
      <c r="D146" s="229" t="s">
        <v>317</v>
      </c>
      <c r="E146" s="43"/>
      <c r="F146" s="230" t="s">
        <v>668</v>
      </c>
      <c r="G146" s="43"/>
      <c r="H146" s="43"/>
      <c r="I146" s="231"/>
      <c r="J146" s="43"/>
      <c r="K146" s="43"/>
      <c r="L146" s="47"/>
      <c r="M146" s="232"/>
      <c r="N146" s="233"/>
      <c r="O146" s="87"/>
      <c r="P146" s="87"/>
      <c r="Q146" s="87"/>
      <c r="R146" s="87"/>
      <c r="S146" s="87"/>
      <c r="T146" s="88"/>
      <c r="U146" s="41"/>
      <c r="V146" s="41"/>
      <c r="W146" s="41"/>
      <c r="X146" s="41"/>
      <c r="Y146" s="41"/>
      <c r="Z146" s="41"/>
      <c r="AA146" s="41"/>
      <c r="AB146" s="41"/>
      <c r="AC146" s="41"/>
      <c r="AD146" s="41"/>
      <c r="AE146" s="41"/>
      <c r="AT146" s="20" t="s">
        <v>317</v>
      </c>
      <c r="AU146" s="20" t="s">
        <v>85</v>
      </c>
    </row>
    <row r="147" s="14" customFormat="1">
      <c r="A147" s="14"/>
      <c r="B147" s="249"/>
      <c r="C147" s="250"/>
      <c r="D147" s="236" t="s">
        <v>319</v>
      </c>
      <c r="E147" s="251" t="s">
        <v>19</v>
      </c>
      <c r="F147" s="252" t="s">
        <v>5827</v>
      </c>
      <c r="G147" s="250"/>
      <c r="H147" s="251" t="s">
        <v>19</v>
      </c>
      <c r="I147" s="253"/>
      <c r="J147" s="250"/>
      <c r="K147" s="250"/>
      <c r="L147" s="254"/>
      <c r="M147" s="255"/>
      <c r="N147" s="256"/>
      <c r="O147" s="256"/>
      <c r="P147" s="256"/>
      <c r="Q147" s="256"/>
      <c r="R147" s="256"/>
      <c r="S147" s="256"/>
      <c r="T147" s="257"/>
      <c r="U147" s="14"/>
      <c r="V147" s="14"/>
      <c r="W147" s="14"/>
      <c r="X147" s="14"/>
      <c r="Y147" s="14"/>
      <c r="Z147" s="14"/>
      <c r="AA147" s="14"/>
      <c r="AB147" s="14"/>
      <c r="AC147" s="14"/>
      <c r="AD147" s="14"/>
      <c r="AE147" s="14"/>
      <c r="AT147" s="258" t="s">
        <v>319</v>
      </c>
      <c r="AU147" s="258" t="s">
        <v>85</v>
      </c>
      <c r="AV147" s="14" t="s">
        <v>83</v>
      </c>
      <c r="AW147" s="14" t="s">
        <v>37</v>
      </c>
      <c r="AX147" s="14" t="s">
        <v>76</v>
      </c>
      <c r="AY147" s="258" t="s">
        <v>308</v>
      </c>
    </row>
    <row r="148" s="13" customFormat="1">
      <c r="A148" s="13"/>
      <c r="B148" s="234"/>
      <c r="C148" s="235"/>
      <c r="D148" s="236" t="s">
        <v>319</v>
      </c>
      <c r="E148" s="237" t="s">
        <v>19</v>
      </c>
      <c r="F148" s="238" t="s">
        <v>5837</v>
      </c>
      <c r="G148" s="235"/>
      <c r="H148" s="239">
        <v>535.5</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5" customFormat="1">
      <c r="A149" s="15"/>
      <c r="B149" s="259"/>
      <c r="C149" s="260"/>
      <c r="D149" s="236" t="s">
        <v>319</v>
      </c>
      <c r="E149" s="261" t="s">
        <v>19</v>
      </c>
      <c r="F149" s="262" t="s">
        <v>448</v>
      </c>
      <c r="G149" s="260"/>
      <c r="H149" s="263">
        <v>535.5</v>
      </c>
      <c r="I149" s="264"/>
      <c r="J149" s="260"/>
      <c r="K149" s="260"/>
      <c r="L149" s="265"/>
      <c r="M149" s="266"/>
      <c r="N149" s="267"/>
      <c r="O149" s="267"/>
      <c r="P149" s="267"/>
      <c r="Q149" s="267"/>
      <c r="R149" s="267"/>
      <c r="S149" s="267"/>
      <c r="T149" s="268"/>
      <c r="U149" s="15"/>
      <c r="V149" s="15"/>
      <c r="W149" s="15"/>
      <c r="X149" s="15"/>
      <c r="Y149" s="15"/>
      <c r="Z149" s="15"/>
      <c r="AA149" s="15"/>
      <c r="AB149" s="15"/>
      <c r="AC149" s="15"/>
      <c r="AD149" s="15"/>
      <c r="AE149" s="15"/>
      <c r="AT149" s="269" t="s">
        <v>319</v>
      </c>
      <c r="AU149" s="269" t="s">
        <v>85</v>
      </c>
      <c r="AV149" s="15" t="s">
        <v>315</v>
      </c>
      <c r="AW149" s="15" t="s">
        <v>37</v>
      </c>
      <c r="AX149" s="15" t="s">
        <v>83</v>
      </c>
      <c r="AY149" s="269" t="s">
        <v>308</v>
      </c>
    </row>
    <row r="150" s="2" customFormat="1" ht="24.15" customHeight="1">
      <c r="A150" s="41"/>
      <c r="B150" s="42"/>
      <c r="C150" s="216" t="s">
        <v>8</v>
      </c>
      <c r="D150" s="216" t="s">
        <v>310</v>
      </c>
      <c r="E150" s="217" t="s">
        <v>5838</v>
      </c>
      <c r="F150" s="218" t="s">
        <v>5839</v>
      </c>
      <c r="G150" s="219" t="s">
        <v>442</v>
      </c>
      <c r="H150" s="220">
        <v>780</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430</v>
      </c>
    </row>
    <row r="151" s="2" customFormat="1">
      <c r="A151" s="41"/>
      <c r="B151" s="42"/>
      <c r="C151" s="43"/>
      <c r="D151" s="229" t="s">
        <v>317</v>
      </c>
      <c r="E151" s="43"/>
      <c r="F151" s="230" t="s">
        <v>5840</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4" customFormat="1">
      <c r="A152" s="14"/>
      <c r="B152" s="249"/>
      <c r="C152" s="250"/>
      <c r="D152" s="236" t="s">
        <v>319</v>
      </c>
      <c r="E152" s="251" t="s">
        <v>19</v>
      </c>
      <c r="F152" s="252" t="s">
        <v>5841</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5836</v>
      </c>
      <c r="G153" s="235"/>
      <c r="H153" s="239">
        <v>780</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5" customFormat="1">
      <c r="A154" s="15"/>
      <c r="B154" s="259"/>
      <c r="C154" s="260"/>
      <c r="D154" s="236" t="s">
        <v>319</v>
      </c>
      <c r="E154" s="261" t="s">
        <v>19</v>
      </c>
      <c r="F154" s="262" t="s">
        <v>448</v>
      </c>
      <c r="G154" s="260"/>
      <c r="H154" s="263">
        <v>780</v>
      </c>
      <c r="I154" s="264"/>
      <c r="J154" s="260"/>
      <c r="K154" s="260"/>
      <c r="L154" s="265"/>
      <c r="M154" s="266"/>
      <c r="N154" s="267"/>
      <c r="O154" s="267"/>
      <c r="P154" s="267"/>
      <c r="Q154" s="267"/>
      <c r="R154" s="267"/>
      <c r="S154" s="267"/>
      <c r="T154" s="268"/>
      <c r="U154" s="15"/>
      <c r="V154" s="15"/>
      <c r="W154" s="15"/>
      <c r="X154" s="15"/>
      <c r="Y154" s="15"/>
      <c r="Z154" s="15"/>
      <c r="AA154" s="15"/>
      <c r="AB154" s="15"/>
      <c r="AC154" s="15"/>
      <c r="AD154" s="15"/>
      <c r="AE154" s="15"/>
      <c r="AT154" s="269" t="s">
        <v>319</v>
      </c>
      <c r="AU154" s="269" t="s">
        <v>85</v>
      </c>
      <c r="AV154" s="15" t="s">
        <v>315</v>
      </c>
      <c r="AW154" s="15" t="s">
        <v>37</v>
      </c>
      <c r="AX154" s="15" t="s">
        <v>83</v>
      </c>
      <c r="AY154" s="269" t="s">
        <v>308</v>
      </c>
    </row>
    <row r="155" s="2" customFormat="1" ht="37.8" customHeight="1">
      <c r="A155" s="41"/>
      <c r="B155" s="42"/>
      <c r="C155" s="216" t="s">
        <v>376</v>
      </c>
      <c r="D155" s="216" t="s">
        <v>310</v>
      </c>
      <c r="E155" s="217" t="s">
        <v>1589</v>
      </c>
      <c r="F155" s="218" t="s">
        <v>1590</v>
      </c>
      <c r="G155" s="219" t="s">
        <v>442</v>
      </c>
      <c r="H155" s="220">
        <v>251</v>
      </c>
      <c r="I155" s="221"/>
      <c r="J155" s="222">
        <f>ROUND(I155*H155,2)</f>
        <v>0</v>
      </c>
      <c r="K155" s="218" t="s">
        <v>314</v>
      </c>
      <c r="L155" s="47"/>
      <c r="M155" s="223" t="s">
        <v>19</v>
      </c>
      <c r="N155" s="224"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315</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596</v>
      </c>
    </row>
    <row r="156" s="2" customFormat="1">
      <c r="A156" s="41"/>
      <c r="B156" s="42"/>
      <c r="C156" s="43"/>
      <c r="D156" s="229" t="s">
        <v>317</v>
      </c>
      <c r="E156" s="43"/>
      <c r="F156" s="230" t="s">
        <v>1592</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4" customFormat="1">
      <c r="A157" s="14"/>
      <c r="B157" s="249"/>
      <c r="C157" s="250"/>
      <c r="D157" s="236" t="s">
        <v>319</v>
      </c>
      <c r="E157" s="251" t="s">
        <v>19</v>
      </c>
      <c r="F157" s="252" t="s">
        <v>5842</v>
      </c>
      <c r="G157" s="250"/>
      <c r="H157" s="251" t="s">
        <v>19</v>
      </c>
      <c r="I157" s="253"/>
      <c r="J157" s="250"/>
      <c r="K157" s="250"/>
      <c r="L157" s="254"/>
      <c r="M157" s="255"/>
      <c r="N157" s="256"/>
      <c r="O157" s="256"/>
      <c r="P157" s="256"/>
      <c r="Q157" s="256"/>
      <c r="R157" s="256"/>
      <c r="S157" s="256"/>
      <c r="T157" s="257"/>
      <c r="U157" s="14"/>
      <c r="V157" s="14"/>
      <c r="W157" s="14"/>
      <c r="X157" s="14"/>
      <c r="Y157" s="14"/>
      <c r="Z157" s="14"/>
      <c r="AA157" s="14"/>
      <c r="AB157" s="14"/>
      <c r="AC157" s="14"/>
      <c r="AD157" s="14"/>
      <c r="AE157" s="14"/>
      <c r="AT157" s="258" t="s">
        <v>319</v>
      </c>
      <c r="AU157" s="258" t="s">
        <v>85</v>
      </c>
      <c r="AV157" s="14" t="s">
        <v>83</v>
      </c>
      <c r="AW157" s="14" t="s">
        <v>37</v>
      </c>
      <c r="AX157" s="14" t="s">
        <v>76</v>
      </c>
      <c r="AY157" s="258" t="s">
        <v>308</v>
      </c>
    </row>
    <row r="158" s="13" customFormat="1">
      <c r="A158" s="13"/>
      <c r="B158" s="234"/>
      <c r="C158" s="235"/>
      <c r="D158" s="236" t="s">
        <v>319</v>
      </c>
      <c r="E158" s="237" t="s">
        <v>19</v>
      </c>
      <c r="F158" s="238" t="s">
        <v>5843</v>
      </c>
      <c r="G158" s="235"/>
      <c r="H158" s="239">
        <v>6</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4" customFormat="1">
      <c r="A159" s="14"/>
      <c r="B159" s="249"/>
      <c r="C159" s="250"/>
      <c r="D159" s="236" t="s">
        <v>319</v>
      </c>
      <c r="E159" s="251" t="s">
        <v>19</v>
      </c>
      <c r="F159" s="252" t="s">
        <v>5844</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5845</v>
      </c>
      <c r="G160" s="235"/>
      <c r="H160" s="239">
        <v>245</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5" customFormat="1">
      <c r="A161" s="15"/>
      <c r="B161" s="259"/>
      <c r="C161" s="260"/>
      <c r="D161" s="236" t="s">
        <v>319</v>
      </c>
      <c r="E161" s="261" t="s">
        <v>19</v>
      </c>
      <c r="F161" s="262" t="s">
        <v>448</v>
      </c>
      <c r="G161" s="260"/>
      <c r="H161" s="263">
        <v>251</v>
      </c>
      <c r="I161" s="264"/>
      <c r="J161" s="260"/>
      <c r="K161" s="260"/>
      <c r="L161" s="265"/>
      <c r="M161" s="266"/>
      <c r="N161" s="267"/>
      <c r="O161" s="267"/>
      <c r="P161" s="267"/>
      <c r="Q161" s="267"/>
      <c r="R161" s="267"/>
      <c r="S161" s="267"/>
      <c r="T161" s="268"/>
      <c r="U161" s="15"/>
      <c r="V161" s="15"/>
      <c r="W161" s="15"/>
      <c r="X161" s="15"/>
      <c r="Y161" s="15"/>
      <c r="Z161" s="15"/>
      <c r="AA161" s="15"/>
      <c r="AB161" s="15"/>
      <c r="AC161" s="15"/>
      <c r="AD161" s="15"/>
      <c r="AE161" s="15"/>
      <c r="AT161" s="269" t="s">
        <v>319</v>
      </c>
      <c r="AU161" s="269" t="s">
        <v>85</v>
      </c>
      <c r="AV161" s="15" t="s">
        <v>315</v>
      </c>
      <c r="AW161" s="15" t="s">
        <v>37</v>
      </c>
      <c r="AX161" s="15" t="s">
        <v>83</v>
      </c>
      <c r="AY161" s="269" t="s">
        <v>308</v>
      </c>
    </row>
    <row r="162" s="2" customFormat="1" ht="16.5" customHeight="1">
      <c r="A162" s="41"/>
      <c r="B162" s="42"/>
      <c r="C162" s="280" t="s">
        <v>381</v>
      </c>
      <c r="D162" s="280" t="s">
        <v>1137</v>
      </c>
      <c r="E162" s="281" t="s">
        <v>5846</v>
      </c>
      <c r="F162" s="282" t="s">
        <v>5847</v>
      </c>
      <c r="G162" s="283" t="s">
        <v>493</v>
      </c>
      <c r="H162" s="284">
        <v>451.80000000000001</v>
      </c>
      <c r="I162" s="285"/>
      <c r="J162" s="286">
        <f>ROUND(I162*H162,2)</f>
        <v>0</v>
      </c>
      <c r="K162" s="282" t="s">
        <v>314</v>
      </c>
      <c r="L162" s="287"/>
      <c r="M162" s="288" t="s">
        <v>19</v>
      </c>
      <c r="N162" s="289"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352</v>
      </c>
      <c r="AT162" s="227" t="s">
        <v>1137</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606</v>
      </c>
    </row>
    <row r="163" s="13" customFormat="1">
      <c r="A163" s="13"/>
      <c r="B163" s="234"/>
      <c r="C163" s="235"/>
      <c r="D163" s="236" t="s">
        <v>319</v>
      </c>
      <c r="E163" s="237" t="s">
        <v>19</v>
      </c>
      <c r="F163" s="238" t="s">
        <v>5848</v>
      </c>
      <c r="G163" s="235"/>
      <c r="H163" s="239">
        <v>451.80000000000001</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5" customFormat="1">
      <c r="A164" s="15"/>
      <c r="B164" s="259"/>
      <c r="C164" s="260"/>
      <c r="D164" s="236" t="s">
        <v>319</v>
      </c>
      <c r="E164" s="261" t="s">
        <v>19</v>
      </c>
      <c r="F164" s="262" t="s">
        <v>448</v>
      </c>
      <c r="G164" s="260"/>
      <c r="H164" s="263">
        <v>451.80000000000001</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319</v>
      </c>
      <c r="AU164" s="269" t="s">
        <v>85</v>
      </c>
      <c r="AV164" s="15" t="s">
        <v>315</v>
      </c>
      <c r="AW164" s="15" t="s">
        <v>37</v>
      </c>
      <c r="AX164" s="15" t="s">
        <v>83</v>
      </c>
      <c r="AY164" s="269" t="s">
        <v>308</v>
      </c>
    </row>
    <row r="165" s="12" customFormat="1" ht="22.8" customHeight="1">
      <c r="A165" s="12"/>
      <c r="B165" s="200"/>
      <c r="C165" s="201"/>
      <c r="D165" s="202" t="s">
        <v>75</v>
      </c>
      <c r="E165" s="214" t="s">
        <v>85</v>
      </c>
      <c r="F165" s="214" t="s">
        <v>1269</v>
      </c>
      <c r="G165" s="201"/>
      <c r="H165" s="201"/>
      <c r="I165" s="204"/>
      <c r="J165" s="215">
        <f>BK165</f>
        <v>0</v>
      </c>
      <c r="K165" s="201"/>
      <c r="L165" s="206"/>
      <c r="M165" s="207"/>
      <c r="N165" s="208"/>
      <c r="O165" s="208"/>
      <c r="P165" s="209">
        <f>SUM(P166:P179)</f>
        <v>0</v>
      </c>
      <c r="Q165" s="208"/>
      <c r="R165" s="209">
        <f>SUM(R166:R179)</f>
        <v>0</v>
      </c>
      <c r="S165" s="208"/>
      <c r="T165" s="210">
        <f>SUM(T166:T179)</f>
        <v>0</v>
      </c>
      <c r="U165" s="12"/>
      <c r="V165" s="12"/>
      <c r="W165" s="12"/>
      <c r="X165" s="12"/>
      <c r="Y165" s="12"/>
      <c r="Z165" s="12"/>
      <c r="AA165" s="12"/>
      <c r="AB165" s="12"/>
      <c r="AC165" s="12"/>
      <c r="AD165" s="12"/>
      <c r="AE165" s="12"/>
      <c r="AR165" s="211" t="s">
        <v>83</v>
      </c>
      <c r="AT165" s="212" t="s">
        <v>75</v>
      </c>
      <c r="AU165" s="212" t="s">
        <v>83</v>
      </c>
      <c r="AY165" s="211" t="s">
        <v>308</v>
      </c>
      <c r="BK165" s="213">
        <f>SUM(BK166:BK179)</f>
        <v>0</v>
      </c>
    </row>
    <row r="166" s="2" customFormat="1" ht="37.8" customHeight="1">
      <c r="A166" s="41"/>
      <c r="B166" s="42"/>
      <c r="C166" s="216" t="s">
        <v>386</v>
      </c>
      <c r="D166" s="216" t="s">
        <v>310</v>
      </c>
      <c r="E166" s="217" t="s">
        <v>5849</v>
      </c>
      <c r="F166" s="218" t="s">
        <v>5850</v>
      </c>
      <c r="G166" s="219" t="s">
        <v>323</v>
      </c>
      <c r="H166" s="220">
        <v>16</v>
      </c>
      <c r="I166" s="221"/>
      <c r="J166" s="222">
        <f>ROUND(I166*H166,2)</f>
        <v>0</v>
      </c>
      <c r="K166" s="218" t="s">
        <v>314</v>
      </c>
      <c r="L166" s="47"/>
      <c r="M166" s="223" t="s">
        <v>19</v>
      </c>
      <c r="N166" s="224" t="s">
        <v>47</v>
      </c>
      <c r="O166" s="87"/>
      <c r="P166" s="225">
        <f>O166*H166</f>
        <v>0</v>
      </c>
      <c r="Q166" s="225">
        <v>0</v>
      </c>
      <c r="R166" s="225">
        <f>Q166*H166</f>
        <v>0</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611</v>
      </c>
    </row>
    <row r="167" s="2" customFormat="1">
      <c r="A167" s="41"/>
      <c r="B167" s="42"/>
      <c r="C167" s="43"/>
      <c r="D167" s="229" t="s">
        <v>317</v>
      </c>
      <c r="E167" s="43"/>
      <c r="F167" s="230" t="s">
        <v>5851</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2" customFormat="1" ht="16.5" customHeight="1">
      <c r="A168" s="41"/>
      <c r="B168" s="42"/>
      <c r="C168" s="280" t="s">
        <v>391</v>
      </c>
      <c r="D168" s="280" t="s">
        <v>1137</v>
      </c>
      <c r="E168" s="281" t="s">
        <v>5852</v>
      </c>
      <c r="F168" s="282" t="s">
        <v>5853</v>
      </c>
      <c r="G168" s="283" t="s">
        <v>323</v>
      </c>
      <c r="H168" s="284">
        <v>1</v>
      </c>
      <c r="I168" s="285"/>
      <c r="J168" s="286">
        <f>ROUND(I168*H168,2)</f>
        <v>0</v>
      </c>
      <c r="K168" s="282" t="s">
        <v>314</v>
      </c>
      <c r="L168" s="287"/>
      <c r="M168" s="288" t="s">
        <v>19</v>
      </c>
      <c r="N168" s="289" t="s">
        <v>47</v>
      </c>
      <c r="O168" s="87"/>
      <c r="P168" s="225">
        <f>O168*H168</f>
        <v>0</v>
      </c>
      <c r="Q168" s="225">
        <v>0</v>
      </c>
      <c r="R168" s="225">
        <f>Q168*H168</f>
        <v>0</v>
      </c>
      <c r="S168" s="225">
        <v>0</v>
      </c>
      <c r="T168" s="226">
        <f>S168*H168</f>
        <v>0</v>
      </c>
      <c r="U168" s="41"/>
      <c r="V168" s="41"/>
      <c r="W168" s="41"/>
      <c r="X168" s="41"/>
      <c r="Y168" s="41"/>
      <c r="Z168" s="41"/>
      <c r="AA168" s="41"/>
      <c r="AB168" s="41"/>
      <c r="AC168" s="41"/>
      <c r="AD168" s="41"/>
      <c r="AE168" s="41"/>
      <c r="AR168" s="227" t="s">
        <v>352</v>
      </c>
      <c r="AT168" s="227" t="s">
        <v>1137</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616</v>
      </c>
    </row>
    <row r="169" s="2" customFormat="1" ht="16.5" customHeight="1">
      <c r="A169" s="41"/>
      <c r="B169" s="42"/>
      <c r="C169" s="280" t="s">
        <v>396</v>
      </c>
      <c r="D169" s="280" t="s">
        <v>1137</v>
      </c>
      <c r="E169" s="281" t="s">
        <v>5854</v>
      </c>
      <c r="F169" s="282" t="s">
        <v>5855</v>
      </c>
      <c r="G169" s="283" t="s">
        <v>323</v>
      </c>
      <c r="H169" s="284">
        <v>14</v>
      </c>
      <c r="I169" s="285"/>
      <c r="J169" s="286">
        <f>ROUND(I169*H169,2)</f>
        <v>0</v>
      </c>
      <c r="K169" s="282" t="s">
        <v>314</v>
      </c>
      <c r="L169" s="287"/>
      <c r="M169" s="288" t="s">
        <v>19</v>
      </c>
      <c r="N169" s="289"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352</v>
      </c>
      <c r="AT169" s="227" t="s">
        <v>1137</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620</v>
      </c>
    </row>
    <row r="170" s="2" customFormat="1" ht="16.5" customHeight="1">
      <c r="A170" s="41"/>
      <c r="B170" s="42"/>
      <c r="C170" s="280" t="s">
        <v>401</v>
      </c>
      <c r="D170" s="280" t="s">
        <v>1137</v>
      </c>
      <c r="E170" s="281" t="s">
        <v>5856</v>
      </c>
      <c r="F170" s="282" t="s">
        <v>5857</v>
      </c>
      <c r="G170" s="283" t="s">
        <v>323</v>
      </c>
      <c r="H170" s="284">
        <v>1</v>
      </c>
      <c r="I170" s="285"/>
      <c r="J170" s="286">
        <f>ROUND(I170*H170,2)</f>
        <v>0</v>
      </c>
      <c r="K170" s="282" t="s">
        <v>19</v>
      </c>
      <c r="L170" s="287"/>
      <c r="M170" s="288" t="s">
        <v>19</v>
      </c>
      <c r="N170" s="289"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352</v>
      </c>
      <c r="AT170" s="227" t="s">
        <v>1137</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627</v>
      </c>
    </row>
    <row r="171" s="2" customFormat="1" ht="16.5" customHeight="1">
      <c r="A171" s="41"/>
      <c r="B171" s="42"/>
      <c r="C171" s="280" t="s">
        <v>406</v>
      </c>
      <c r="D171" s="280" t="s">
        <v>1137</v>
      </c>
      <c r="E171" s="281" t="s">
        <v>5858</v>
      </c>
      <c r="F171" s="282" t="s">
        <v>5859</v>
      </c>
      <c r="G171" s="283" t="s">
        <v>323</v>
      </c>
      <c r="H171" s="284">
        <v>5</v>
      </c>
      <c r="I171" s="285"/>
      <c r="J171" s="286">
        <f>ROUND(I171*H171,2)</f>
        <v>0</v>
      </c>
      <c r="K171" s="282" t="s">
        <v>314</v>
      </c>
      <c r="L171" s="287"/>
      <c r="M171" s="288" t="s">
        <v>19</v>
      </c>
      <c r="N171" s="289"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352</v>
      </c>
      <c r="AT171" s="227" t="s">
        <v>1137</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735</v>
      </c>
    </row>
    <row r="172" s="2" customFormat="1" ht="24.15" customHeight="1">
      <c r="A172" s="41"/>
      <c r="B172" s="42"/>
      <c r="C172" s="216" t="s">
        <v>411</v>
      </c>
      <c r="D172" s="216" t="s">
        <v>310</v>
      </c>
      <c r="E172" s="217" t="s">
        <v>5860</v>
      </c>
      <c r="F172" s="218" t="s">
        <v>5861</v>
      </c>
      <c r="G172" s="219" t="s">
        <v>323</v>
      </c>
      <c r="H172" s="220">
        <v>5</v>
      </c>
      <c r="I172" s="221"/>
      <c r="J172" s="222">
        <f>ROUND(I172*H172,2)</f>
        <v>0</v>
      </c>
      <c r="K172" s="218" t="s">
        <v>314</v>
      </c>
      <c r="L172" s="47"/>
      <c r="M172" s="223" t="s">
        <v>19</v>
      </c>
      <c r="N172" s="224" t="s">
        <v>47</v>
      </c>
      <c r="O172" s="87"/>
      <c r="P172" s="225">
        <f>O172*H172</f>
        <v>0</v>
      </c>
      <c r="Q172" s="225">
        <v>0</v>
      </c>
      <c r="R172" s="225">
        <f>Q172*H172</f>
        <v>0</v>
      </c>
      <c r="S172" s="225">
        <v>0</v>
      </c>
      <c r="T172" s="226">
        <f>S172*H172</f>
        <v>0</v>
      </c>
      <c r="U172" s="41"/>
      <c r="V172" s="41"/>
      <c r="W172" s="41"/>
      <c r="X172" s="41"/>
      <c r="Y172" s="41"/>
      <c r="Z172" s="41"/>
      <c r="AA172" s="41"/>
      <c r="AB172" s="41"/>
      <c r="AC172" s="41"/>
      <c r="AD172" s="41"/>
      <c r="AE172" s="41"/>
      <c r="AR172" s="227" t="s">
        <v>315</v>
      </c>
      <c r="AT172" s="227" t="s">
        <v>310</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315</v>
      </c>
      <c r="BM172" s="227" t="s">
        <v>740</v>
      </c>
    </row>
    <row r="173" s="2" customFormat="1">
      <c r="A173" s="41"/>
      <c r="B173" s="42"/>
      <c r="C173" s="43"/>
      <c r="D173" s="229" t="s">
        <v>317</v>
      </c>
      <c r="E173" s="43"/>
      <c r="F173" s="230" t="s">
        <v>5862</v>
      </c>
      <c r="G173" s="43"/>
      <c r="H173" s="43"/>
      <c r="I173" s="231"/>
      <c r="J173" s="43"/>
      <c r="K173" s="43"/>
      <c r="L173" s="47"/>
      <c r="M173" s="232"/>
      <c r="N173" s="233"/>
      <c r="O173" s="87"/>
      <c r="P173" s="87"/>
      <c r="Q173" s="87"/>
      <c r="R173" s="87"/>
      <c r="S173" s="87"/>
      <c r="T173" s="88"/>
      <c r="U173" s="41"/>
      <c r="V173" s="41"/>
      <c r="W173" s="41"/>
      <c r="X173" s="41"/>
      <c r="Y173" s="41"/>
      <c r="Z173" s="41"/>
      <c r="AA173" s="41"/>
      <c r="AB173" s="41"/>
      <c r="AC173" s="41"/>
      <c r="AD173" s="41"/>
      <c r="AE173" s="41"/>
      <c r="AT173" s="20" t="s">
        <v>317</v>
      </c>
      <c r="AU173" s="20" t="s">
        <v>85</v>
      </c>
    </row>
    <row r="174" s="14" customFormat="1">
      <c r="A174" s="14"/>
      <c r="B174" s="249"/>
      <c r="C174" s="250"/>
      <c r="D174" s="236" t="s">
        <v>319</v>
      </c>
      <c r="E174" s="251" t="s">
        <v>19</v>
      </c>
      <c r="F174" s="252" t="s">
        <v>5863</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336</v>
      </c>
      <c r="G175" s="235"/>
      <c r="H175" s="239">
        <v>5</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5</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16.5" customHeight="1">
      <c r="A177" s="41"/>
      <c r="B177" s="42"/>
      <c r="C177" s="280" t="s">
        <v>7</v>
      </c>
      <c r="D177" s="280" t="s">
        <v>1137</v>
      </c>
      <c r="E177" s="281" t="s">
        <v>5864</v>
      </c>
      <c r="F177" s="282" t="s">
        <v>5865</v>
      </c>
      <c r="G177" s="283" t="s">
        <v>323</v>
      </c>
      <c r="H177" s="284">
        <v>3</v>
      </c>
      <c r="I177" s="285"/>
      <c r="J177" s="286">
        <f>ROUND(I177*H177,2)</f>
        <v>0</v>
      </c>
      <c r="K177" s="282" t="s">
        <v>19</v>
      </c>
      <c r="L177" s="287"/>
      <c r="M177" s="288" t="s">
        <v>19</v>
      </c>
      <c r="N177" s="289"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352</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746</v>
      </c>
    </row>
    <row r="178" s="2" customFormat="1" ht="16.5" customHeight="1">
      <c r="A178" s="41"/>
      <c r="B178" s="42"/>
      <c r="C178" s="280" t="s">
        <v>420</v>
      </c>
      <c r="D178" s="280" t="s">
        <v>1137</v>
      </c>
      <c r="E178" s="281" t="s">
        <v>5866</v>
      </c>
      <c r="F178" s="282" t="s">
        <v>5867</v>
      </c>
      <c r="G178" s="283" t="s">
        <v>323</v>
      </c>
      <c r="H178" s="284">
        <v>1</v>
      </c>
      <c r="I178" s="285"/>
      <c r="J178" s="286">
        <f>ROUND(I178*H178,2)</f>
        <v>0</v>
      </c>
      <c r="K178" s="282" t="s">
        <v>314</v>
      </c>
      <c r="L178" s="287"/>
      <c r="M178" s="288" t="s">
        <v>19</v>
      </c>
      <c r="N178" s="289" t="s">
        <v>47</v>
      </c>
      <c r="O178" s="87"/>
      <c r="P178" s="225">
        <f>O178*H178</f>
        <v>0</v>
      </c>
      <c r="Q178" s="225">
        <v>0</v>
      </c>
      <c r="R178" s="225">
        <f>Q178*H178</f>
        <v>0</v>
      </c>
      <c r="S178" s="225">
        <v>0</v>
      </c>
      <c r="T178" s="226">
        <f>S178*H178</f>
        <v>0</v>
      </c>
      <c r="U178" s="41"/>
      <c r="V178" s="41"/>
      <c r="W178" s="41"/>
      <c r="X178" s="41"/>
      <c r="Y178" s="41"/>
      <c r="Z178" s="41"/>
      <c r="AA178" s="41"/>
      <c r="AB178" s="41"/>
      <c r="AC178" s="41"/>
      <c r="AD178" s="41"/>
      <c r="AE178" s="41"/>
      <c r="AR178" s="227" t="s">
        <v>352</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749</v>
      </c>
    </row>
    <row r="179" s="2" customFormat="1" ht="16.5" customHeight="1">
      <c r="A179" s="41"/>
      <c r="B179" s="42"/>
      <c r="C179" s="280" t="s">
        <v>425</v>
      </c>
      <c r="D179" s="280" t="s">
        <v>1137</v>
      </c>
      <c r="E179" s="281" t="s">
        <v>5868</v>
      </c>
      <c r="F179" s="282" t="s">
        <v>5869</v>
      </c>
      <c r="G179" s="283" t="s">
        <v>323</v>
      </c>
      <c r="H179" s="284">
        <v>1</v>
      </c>
      <c r="I179" s="285"/>
      <c r="J179" s="286">
        <f>ROUND(I179*H179,2)</f>
        <v>0</v>
      </c>
      <c r="K179" s="282" t="s">
        <v>314</v>
      </c>
      <c r="L179" s="287"/>
      <c r="M179" s="288" t="s">
        <v>19</v>
      </c>
      <c r="N179" s="289"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352</v>
      </c>
      <c r="AT179" s="227" t="s">
        <v>1137</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750</v>
      </c>
    </row>
    <row r="180" s="12" customFormat="1" ht="22.8" customHeight="1">
      <c r="A180" s="12"/>
      <c r="B180" s="200"/>
      <c r="C180" s="201"/>
      <c r="D180" s="202" t="s">
        <v>75</v>
      </c>
      <c r="E180" s="214" t="s">
        <v>850</v>
      </c>
      <c r="F180" s="214" t="s">
        <v>5870</v>
      </c>
      <c r="G180" s="201"/>
      <c r="H180" s="201"/>
      <c r="I180" s="204"/>
      <c r="J180" s="215">
        <f>BK180</f>
        <v>0</v>
      </c>
      <c r="K180" s="201"/>
      <c r="L180" s="206"/>
      <c r="M180" s="207"/>
      <c r="N180" s="208"/>
      <c r="O180" s="208"/>
      <c r="P180" s="209">
        <f>SUM(P181:P189)</f>
        <v>0</v>
      </c>
      <c r="Q180" s="208"/>
      <c r="R180" s="209">
        <f>SUM(R181:R189)</f>
        <v>0</v>
      </c>
      <c r="S180" s="208"/>
      <c r="T180" s="210">
        <f>SUM(T181:T189)</f>
        <v>0</v>
      </c>
      <c r="U180" s="12"/>
      <c r="V180" s="12"/>
      <c r="W180" s="12"/>
      <c r="X180" s="12"/>
      <c r="Y180" s="12"/>
      <c r="Z180" s="12"/>
      <c r="AA180" s="12"/>
      <c r="AB180" s="12"/>
      <c r="AC180" s="12"/>
      <c r="AD180" s="12"/>
      <c r="AE180" s="12"/>
      <c r="AR180" s="211" t="s">
        <v>83</v>
      </c>
      <c r="AT180" s="212" t="s">
        <v>75</v>
      </c>
      <c r="AU180" s="212" t="s">
        <v>83</v>
      </c>
      <c r="AY180" s="211" t="s">
        <v>308</v>
      </c>
      <c r="BK180" s="213">
        <f>SUM(BK181:BK189)</f>
        <v>0</v>
      </c>
    </row>
    <row r="181" s="2" customFormat="1" ht="16.5" customHeight="1">
      <c r="A181" s="41"/>
      <c r="B181" s="42"/>
      <c r="C181" s="216" t="s">
        <v>430</v>
      </c>
      <c r="D181" s="216" t="s">
        <v>310</v>
      </c>
      <c r="E181" s="217" t="s">
        <v>5871</v>
      </c>
      <c r="F181" s="218" t="s">
        <v>5872</v>
      </c>
      <c r="G181" s="219" t="s">
        <v>442</v>
      </c>
      <c r="H181" s="220">
        <v>10.5</v>
      </c>
      <c r="I181" s="221"/>
      <c r="J181" s="222">
        <f>ROUND(I181*H181,2)</f>
        <v>0</v>
      </c>
      <c r="K181" s="218" t="s">
        <v>19</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751</v>
      </c>
    </row>
    <row r="182" s="14" customFormat="1">
      <c r="A182" s="14"/>
      <c r="B182" s="249"/>
      <c r="C182" s="250"/>
      <c r="D182" s="236" t="s">
        <v>319</v>
      </c>
      <c r="E182" s="251" t="s">
        <v>19</v>
      </c>
      <c r="F182" s="252" t="s">
        <v>5873</v>
      </c>
      <c r="G182" s="250"/>
      <c r="H182" s="251" t="s">
        <v>19</v>
      </c>
      <c r="I182" s="253"/>
      <c r="J182" s="250"/>
      <c r="K182" s="250"/>
      <c r="L182" s="254"/>
      <c r="M182" s="255"/>
      <c r="N182" s="256"/>
      <c r="O182" s="256"/>
      <c r="P182" s="256"/>
      <c r="Q182" s="256"/>
      <c r="R182" s="256"/>
      <c r="S182" s="256"/>
      <c r="T182" s="257"/>
      <c r="U182" s="14"/>
      <c r="V182" s="14"/>
      <c r="W182" s="14"/>
      <c r="X182" s="14"/>
      <c r="Y182" s="14"/>
      <c r="Z182" s="14"/>
      <c r="AA182" s="14"/>
      <c r="AB182" s="14"/>
      <c r="AC182" s="14"/>
      <c r="AD182" s="14"/>
      <c r="AE182" s="14"/>
      <c r="AT182" s="258" t="s">
        <v>319</v>
      </c>
      <c r="AU182" s="258" t="s">
        <v>85</v>
      </c>
      <c r="AV182" s="14" t="s">
        <v>83</v>
      </c>
      <c r="AW182" s="14" t="s">
        <v>37</v>
      </c>
      <c r="AX182" s="14" t="s">
        <v>76</v>
      </c>
      <c r="AY182" s="258" t="s">
        <v>308</v>
      </c>
    </row>
    <row r="183" s="13" customFormat="1">
      <c r="A183" s="13"/>
      <c r="B183" s="234"/>
      <c r="C183" s="235"/>
      <c r="D183" s="236" t="s">
        <v>319</v>
      </c>
      <c r="E183" s="237" t="s">
        <v>19</v>
      </c>
      <c r="F183" s="238" t="s">
        <v>5874</v>
      </c>
      <c r="G183" s="235"/>
      <c r="H183" s="239">
        <v>10.5</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76</v>
      </c>
      <c r="AY183" s="245" t="s">
        <v>308</v>
      </c>
    </row>
    <row r="184" s="15" customFormat="1">
      <c r="A184" s="15"/>
      <c r="B184" s="259"/>
      <c r="C184" s="260"/>
      <c r="D184" s="236" t="s">
        <v>319</v>
      </c>
      <c r="E184" s="261" t="s">
        <v>19</v>
      </c>
      <c r="F184" s="262" t="s">
        <v>448</v>
      </c>
      <c r="G184" s="260"/>
      <c r="H184" s="263">
        <v>10.5</v>
      </c>
      <c r="I184" s="264"/>
      <c r="J184" s="260"/>
      <c r="K184" s="260"/>
      <c r="L184" s="265"/>
      <c r="M184" s="266"/>
      <c r="N184" s="267"/>
      <c r="O184" s="267"/>
      <c r="P184" s="267"/>
      <c r="Q184" s="267"/>
      <c r="R184" s="267"/>
      <c r="S184" s="267"/>
      <c r="T184" s="268"/>
      <c r="U184" s="15"/>
      <c r="V184" s="15"/>
      <c r="W184" s="15"/>
      <c r="X184" s="15"/>
      <c r="Y184" s="15"/>
      <c r="Z184" s="15"/>
      <c r="AA184" s="15"/>
      <c r="AB184" s="15"/>
      <c r="AC184" s="15"/>
      <c r="AD184" s="15"/>
      <c r="AE184" s="15"/>
      <c r="AT184" s="269" t="s">
        <v>319</v>
      </c>
      <c r="AU184" s="269" t="s">
        <v>85</v>
      </c>
      <c r="AV184" s="15" t="s">
        <v>315</v>
      </c>
      <c r="AW184" s="15" t="s">
        <v>37</v>
      </c>
      <c r="AX184" s="15" t="s">
        <v>83</v>
      </c>
      <c r="AY184" s="269" t="s">
        <v>308</v>
      </c>
    </row>
    <row r="185" s="2" customFormat="1" ht="21.75" customHeight="1">
      <c r="A185" s="41"/>
      <c r="B185" s="42"/>
      <c r="C185" s="216" t="s">
        <v>753</v>
      </c>
      <c r="D185" s="216" t="s">
        <v>310</v>
      </c>
      <c r="E185" s="217" t="s">
        <v>2862</v>
      </c>
      <c r="F185" s="218" t="s">
        <v>2863</v>
      </c>
      <c r="G185" s="219" t="s">
        <v>442</v>
      </c>
      <c r="H185" s="220">
        <v>71</v>
      </c>
      <c r="I185" s="221"/>
      <c r="J185" s="222">
        <f>ROUND(I185*H185,2)</f>
        <v>0</v>
      </c>
      <c r="K185" s="218" t="s">
        <v>314</v>
      </c>
      <c r="L185" s="47"/>
      <c r="M185" s="223" t="s">
        <v>19</v>
      </c>
      <c r="N185" s="224" t="s">
        <v>47</v>
      </c>
      <c r="O185" s="87"/>
      <c r="P185" s="225">
        <f>O185*H185</f>
        <v>0</v>
      </c>
      <c r="Q185" s="225">
        <v>0</v>
      </c>
      <c r="R185" s="225">
        <f>Q185*H185</f>
        <v>0</v>
      </c>
      <c r="S185" s="225">
        <v>0</v>
      </c>
      <c r="T185" s="226">
        <f>S185*H185</f>
        <v>0</v>
      </c>
      <c r="U185" s="41"/>
      <c r="V185" s="41"/>
      <c r="W185" s="41"/>
      <c r="X185" s="41"/>
      <c r="Y185" s="41"/>
      <c r="Z185" s="41"/>
      <c r="AA185" s="41"/>
      <c r="AB185" s="41"/>
      <c r="AC185" s="41"/>
      <c r="AD185" s="41"/>
      <c r="AE185" s="41"/>
      <c r="AR185" s="227" t="s">
        <v>315</v>
      </c>
      <c r="AT185" s="227" t="s">
        <v>310</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754</v>
      </c>
    </row>
    <row r="186" s="2" customFormat="1">
      <c r="A186" s="41"/>
      <c r="B186" s="42"/>
      <c r="C186" s="43"/>
      <c r="D186" s="229" t="s">
        <v>317</v>
      </c>
      <c r="E186" s="43"/>
      <c r="F186" s="230" t="s">
        <v>2865</v>
      </c>
      <c r="G186" s="43"/>
      <c r="H186" s="43"/>
      <c r="I186" s="231"/>
      <c r="J186" s="43"/>
      <c r="K186" s="43"/>
      <c r="L186" s="47"/>
      <c r="M186" s="232"/>
      <c r="N186" s="233"/>
      <c r="O186" s="87"/>
      <c r="P186" s="87"/>
      <c r="Q186" s="87"/>
      <c r="R186" s="87"/>
      <c r="S186" s="87"/>
      <c r="T186" s="88"/>
      <c r="U186" s="41"/>
      <c r="V186" s="41"/>
      <c r="W186" s="41"/>
      <c r="X186" s="41"/>
      <c r="Y186" s="41"/>
      <c r="Z186" s="41"/>
      <c r="AA186" s="41"/>
      <c r="AB186" s="41"/>
      <c r="AC186" s="41"/>
      <c r="AD186" s="41"/>
      <c r="AE186" s="41"/>
      <c r="AT186" s="20" t="s">
        <v>317</v>
      </c>
      <c r="AU186" s="20" t="s">
        <v>85</v>
      </c>
    </row>
    <row r="187" s="14" customFormat="1">
      <c r="A187" s="14"/>
      <c r="B187" s="249"/>
      <c r="C187" s="250"/>
      <c r="D187" s="236" t="s">
        <v>319</v>
      </c>
      <c r="E187" s="251" t="s">
        <v>19</v>
      </c>
      <c r="F187" s="252" t="s">
        <v>5875</v>
      </c>
      <c r="G187" s="250"/>
      <c r="H187" s="251" t="s">
        <v>19</v>
      </c>
      <c r="I187" s="253"/>
      <c r="J187" s="250"/>
      <c r="K187" s="250"/>
      <c r="L187" s="254"/>
      <c r="M187" s="255"/>
      <c r="N187" s="256"/>
      <c r="O187" s="256"/>
      <c r="P187" s="256"/>
      <c r="Q187" s="256"/>
      <c r="R187" s="256"/>
      <c r="S187" s="256"/>
      <c r="T187" s="257"/>
      <c r="U187" s="14"/>
      <c r="V187" s="14"/>
      <c r="W187" s="14"/>
      <c r="X187" s="14"/>
      <c r="Y187" s="14"/>
      <c r="Z187" s="14"/>
      <c r="AA187" s="14"/>
      <c r="AB187" s="14"/>
      <c r="AC187" s="14"/>
      <c r="AD187" s="14"/>
      <c r="AE187" s="14"/>
      <c r="AT187" s="258" t="s">
        <v>319</v>
      </c>
      <c r="AU187" s="258" t="s">
        <v>85</v>
      </c>
      <c r="AV187" s="14" t="s">
        <v>83</v>
      </c>
      <c r="AW187" s="14" t="s">
        <v>37</v>
      </c>
      <c r="AX187" s="14" t="s">
        <v>76</v>
      </c>
      <c r="AY187" s="258" t="s">
        <v>308</v>
      </c>
    </row>
    <row r="188" s="13" customFormat="1">
      <c r="A188" s="13"/>
      <c r="B188" s="234"/>
      <c r="C188" s="235"/>
      <c r="D188" s="236" t="s">
        <v>319</v>
      </c>
      <c r="E188" s="237" t="s">
        <v>19</v>
      </c>
      <c r="F188" s="238" t="s">
        <v>5876</v>
      </c>
      <c r="G188" s="235"/>
      <c r="H188" s="239">
        <v>71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5" customFormat="1">
      <c r="A189" s="15"/>
      <c r="B189" s="259"/>
      <c r="C189" s="260"/>
      <c r="D189" s="236" t="s">
        <v>319</v>
      </c>
      <c r="E189" s="261" t="s">
        <v>19</v>
      </c>
      <c r="F189" s="262" t="s">
        <v>448</v>
      </c>
      <c r="G189" s="260"/>
      <c r="H189" s="263">
        <v>71</v>
      </c>
      <c r="I189" s="264"/>
      <c r="J189" s="260"/>
      <c r="K189" s="260"/>
      <c r="L189" s="265"/>
      <c r="M189" s="266"/>
      <c r="N189" s="267"/>
      <c r="O189" s="267"/>
      <c r="P189" s="267"/>
      <c r="Q189" s="267"/>
      <c r="R189" s="267"/>
      <c r="S189" s="267"/>
      <c r="T189" s="268"/>
      <c r="U189" s="15"/>
      <c r="V189" s="15"/>
      <c r="W189" s="15"/>
      <c r="X189" s="15"/>
      <c r="Y189" s="15"/>
      <c r="Z189" s="15"/>
      <c r="AA189" s="15"/>
      <c r="AB189" s="15"/>
      <c r="AC189" s="15"/>
      <c r="AD189" s="15"/>
      <c r="AE189" s="15"/>
      <c r="AT189" s="269" t="s">
        <v>319</v>
      </c>
      <c r="AU189" s="269" t="s">
        <v>85</v>
      </c>
      <c r="AV189" s="15" t="s">
        <v>315</v>
      </c>
      <c r="AW189" s="15" t="s">
        <v>37</v>
      </c>
      <c r="AX189" s="15" t="s">
        <v>83</v>
      </c>
      <c r="AY189" s="269" t="s">
        <v>308</v>
      </c>
    </row>
    <row r="190" s="12" customFormat="1" ht="22.8" customHeight="1">
      <c r="A190" s="12"/>
      <c r="B190" s="200"/>
      <c r="C190" s="201"/>
      <c r="D190" s="202" t="s">
        <v>75</v>
      </c>
      <c r="E190" s="214" t="s">
        <v>352</v>
      </c>
      <c r="F190" s="214" t="s">
        <v>471</v>
      </c>
      <c r="G190" s="201"/>
      <c r="H190" s="201"/>
      <c r="I190" s="204"/>
      <c r="J190" s="215">
        <f>BK190</f>
        <v>0</v>
      </c>
      <c r="K190" s="201"/>
      <c r="L190" s="206"/>
      <c r="M190" s="207"/>
      <c r="N190" s="208"/>
      <c r="O190" s="208"/>
      <c r="P190" s="209">
        <f>SUM(P191:P581)</f>
        <v>0</v>
      </c>
      <c r="Q190" s="208"/>
      <c r="R190" s="209">
        <f>SUM(R191:R581)</f>
        <v>0</v>
      </c>
      <c r="S190" s="208"/>
      <c r="T190" s="210">
        <f>SUM(T191:T581)</f>
        <v>0</v>
      </c>
      <c r="U190" s="12"/>
      <c r="V190" s="12"/>
      <c r="W190" s="12"/>
      <c r="X190" s="12"/>
      <c r="Y190" s="12"/>
      <c r="Z190" s="12"/>
      <c r="AA190" s="12"/>
      <c r="AB190" s="12"/>
      <c r="AC190" s="12"/>
      <c r="AD190" s="12"/>
      <c r="AE190" s="12"/>
      <c r="AR190" s="211" t="s">
        <v>83</v>
      </c>
      <c r="AT190" s="212" t="s">
        <v>75</v>
      </c>
      <c r="AU190" s="212" t="s">
        <v>83</v>
      </c>
      <c r="AY190" s="211" t="s">
        <v>308</v>
      </c>
      <c r="BK190" s="213">
        <f>SUM(BK191:BK581)</f>
        <v>0</v>
      </c>
    </row>
    <row r="191" s="2" customFormat="1" ht="24.15" customHeight="1">
      <c r="A191" s="41"/>
      <c r="B191" s="42"/>
      <c r="C191" s="216" t="s">
        <v>596</v>
      </c>
      <c r="D191" s="216" t="s">
        <v>310</v>
      </c>
      <c r="E191" s="217" t="s">
        <v>5877</v>
      </c>
      <c r="F191" s="218" t="s">
        <v>5878</v>
      </c>
      <c r="G191" s="219" t="s">
        <v>323</v>
      </c>
      <c r="H191" s="220">
        <v>10</v>
      </c>
      <c r="I191" s="221"/>
      <c r="J191" s="222">
        <f>ROUND(I191*H191,2)</f>
        <v>0</v>
      </c>
      <c r="K191" s="218" t="s">
        <v>314</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757</v>
      </c>
    </row>
    <row r="192" s="2" customFormat="1">
      <c r="A192" s="41"/>
      <c r="B192" s="42"/>
      <c r="C192" s="43"/>
      <c r="D192" s="229" t="s">
        <v>317</v>
      </c>
      <c r="E192" s="43"/>
      <c r="F192" s="230" t="s">
        <v>5879</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317</v>
      </c>
      <c r="AU192" s="20" t="s">
        <v>85</v>
      </c>
    </row>
    <row r="193" s="2" customFormat="1" ht="16.5" customHeight="1">
      <c r="A193" s="41"/>
      <c r="B193" s="42"/>
      <c r="C193" s="280" t="s">
        <v>759</v>
      </c>
      <c r="D193" s="280" t="s">
        <v>1137</v>
      </c>
      <c r="E193" s="281" t="s">
        <v>5880</v>
      </c>
      <c r="F193" s="282" t="s">
        <v>5881</v>
      </c>
      <c r="G193" s="283" t="s">
        <v>323</v>
      </c>
      <c r="H193" s="284">
        <v>2.02</v>
      </c>
      <c r="I193" s="285"/>
      <c r="J193" s="286">
        <f>ROUND(I193*H193,2)</f>
        <v>0</v>
      </c>
      <c r="K193" s="282" t="s">
        <v>314</v>
      </c>
      <c r="L193" s="287"/>
      <c r="M193" s="288" t="s">
        <v>19</v>
      </c>
      <c r="N193" s="289"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352</v>
      </c>
      <c r="AT193" s="227" t="s">
        <v>1137</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760</v>
      </c>
    </row>
    <row r="194" s="13" customFormat="1">
      <c r="A194" s="13"/>
      <c r="B194" s="234"/>
      <c r="C194" s="235"/>
      <c r="D194" s="236" t="s">
        <v>319</v>
      </c>
      <c r="E194" s="237" t="s">
        <v>19</v>
      </c>
      <c r="F194" s="238" t="s">
        <v>85</v>
      </c>
      <c r="G194" s="235"/>
      <c r="H194" s="239">
        <v>2</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4" customFormat="1">
      <c r="A195" s="14"/>
      <c r="B195" s="249"/>
      <c r="C195" s="250"/>
      <c r="D195" s="236" t="s">
        <v>319</v>
      </c>
      <c r="E195" s="251" t="s">
        <v>19</v>
      </c>
      <c r="F195" s="252" t="s">
        <v>5882</v>
      </c>
      <c r="G195" s="250"/>
      <c r="H195" s="251" t="s">
        <v>19</v>
      </c>
      <c r="I195" s="253"/>
      <c r="J195" s="250"/>
      <c r="K195" s="250"/>
      <c r="L195" s="254"/>
      <c r="M195" s="255"/>
      <c r="N195" s="256"/>
      <c r="O195" s="256"/>
      <c r="P195" s="256"/>
      <c r="Q195" s="256"/>
      <c r="R195" s="256"/>
      <c r="S195" s="256"/>
      <c r="T195" s="257"/>
      <c r="U195" s="14"/>
      <c r="V195" s="14"/>
      <c r="W195" s="14"/>
      <c r="X195" s="14"/>
      <c r="Y195" s="14"/>
      <c r="Z195" s="14"/>
      <c r="AA195" s="14"/>
      <c r="AB195" s="14"/>
      <c r="AC195" s="14"/>
      <c r="AD195" s="14"/>
      <c r="AE195" s="14"/>
      <c r="AT195" s="258" t="s">
        <v>319</v>
      </c>
      <c r="AU195" s="258" t="s">
        <v>85</v>
      </c>
      <c r="AV195" s="14" t="s">
        <v>83</v>
      </c>
      <c r="AW195" s="14" t="s">
        <v>37</v>
      </c>
      <c r="AX195" s="14" t="s">
        <v>76</v>
      </c>
      <c r="AY195" s="258" t="s">
        <v>308</v>
      </c>
    </row>
    <row r="196" s="13" customFormat="1">
      <c r="A196" s="13"/>
      <c r="B196" s="234"/>
      <c r="C196" s="235"/>
      <c r="D196" s="236" t="s">
        <v>319</v>
      </c>
      <c r="E196" s="237" t="s">
        <v>19</v>
      </c>
      <c r="F196" s="238" t="s">
        <v>5883</v>
      </c>
      <c r="G196" s="235"/>
      <c r="H196" s="239">
        <v>0.02</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76</v>
      </c>
      <c r="AY196" s="245" t="s">
        <v>308</v>
      </c>
    </row>
    <row r="197" s="15" customFormat="1">
      <c r="A197" s="15"/>
      <c r="B197" s="259"/>
      <c r="C197" s="260"/>
      <c r="D197" s="236" t="s">
        <v>319</v>
      </c>
      <c r="E197" s="261" t="s">
        <v>19</v>
      </c>
      <c r="F197" s="262" t="s">
        <v>448</v>
      </c>
      <c r="G197" s="260"/>
      <c r="H197" s="263">
        <v>2.02</v>
      </c>
      <c r="I197" s="264"/>
      <c r="J197" s="260"/>
      <c r="K197" s="260"/>
      <c r="L197" s="265"/>
      <c r="M197" s="266"/>
      <c r="N197" s="267"/>
      <c r="O197" s="267"/>
      <c r="P197" s="267"/>
      <c r="Q197" s="267"/>
      <c r="R197" s="267"/>
      <c r="S197" s="267"/>
      <c r="T197" s="268"/>
      <c r="U197" s="15"/>
      <c r="V197" s="15"/>
      <c r="W197" s="15"/>
      <c r="X197" s="15"/>
      <c r="Y197" s="15"/>
      <c r="Z197" s="15"/>
      <c r="AA197" s="15"/>
      <c r="AB197" s="15"/>
      <c r="AC197" s="15"/>
      <c r="AD197" s="15"/>
      <c r="AE197" s="15"/>
      <c r="AT197" s="269" t="s">
        <v>319</v>
      </c>
      <c r="AU197" s="269" t="s">
        <v>85</v>
      </c>
      <c r="AV197" s="15" t="s">
        <v>315</v>
      </c>
      <c r="AW197" s="15" t="s">
        <v>37</v>
      </c>
      <c r="AX197" s="15" t="s">
        <v>83</v>
      </c>
      <c r="AY197" s="269" t="s">
        <v>308</v>
      </c>
    </row>
    <row r="198" s="2" customFormat="1" ht="16.5" customHeight="1">
      <c r="A198" s="41"/>
      <c r="B198" s="42"/>
      <c r="C198" s="280" t="s">
        <v>606</v>
      </c>
      <c r="D198" s="280" t="s">
        <v>1137</v>
      </c>
      <c r="E198" s="281" t="s">
        <v>5884</v>
      </c>
      <c r="F198" s="282" t="s">
        <v>5885</v>
      </c>
      <c r="G198" s="283" t="s">
        <v>323</v>
      </c>
      <c r="H198" s="284">
        <v>4.04</v>
      </c>
      <c r="I198" s="285"/>
      <c r="J198" s="286">
        <f>ROUND(I198*H198,2)</f>
        <v>0</v>
      </c>
      <c r="K198" s="282" t="s">
        <v>314</v>
      </c>
      <c r="L198" s="287"/>
      <c r="M198" s="288" t="s">
        <v>19</v>
      </c>
      <c r="N198" s="289" t="s">
        <v>47</v>
      </c>
      <c r="O198" s="87"/>
      <c r="P198" s="225">
        <f>O198*H198</f>
        <v>0</v>
      </c>
      <c r="Q198" s="225">
        <v>0</v>
      </c>
      <c r="R198" s="225">
        <f>Q198*H198</f>
        <v>0</v>
      </c>
      <c r="S198" s="225">
        <v>0</v>
      </c>
      <c r="T198" s="226">
        <f>S198*H198</f>
        <v>0</v>
      </c>
      <c r="U198" s="41"/>
      <c r="V198" s="41"/>
      <c r="W198" s="41"/>
      <c r="X198" s="41"/>
      <c r="Y198" s="41"/>
      <c r="Z198" s="41"/>
      <c r="AA198" s="41"/>
      <c r="AB198" s="41"/>
      <c r="AC198" s="41"/>
      <c r="AD198" s="41"/>
      <c r="AE198" s="41"/>
      <c r="AR198" s="227" t="s">
        <v>352</v>
      </c>
      <c r="AT198" s="227" t="s">
        <v>1137</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761</v>
      </c>
    </row>
    <row r="199" s="13" customFormat="1">
      <c r="A199" s="13"/>
      <c r="B199" s="234"/>
      <c r="C199" s="235"/>
      <c r="D199" s="236" t="s">
        <v>319</v>
      </c>
      <c r="E199" s="237" t="s">
        <v>19</v>
      </c>
      <c r="F199" s="238" t="s">
        <v>315</v>
      </c>
      <c r="G199" s="235"/>
      <c r="H199" s="239">
        <v>4</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4" customFormat="1">
      <c r="A200" s="14"/>
      <c r="B200" s="249"/>
      <c r="C200" s="250"/>
      <c r="D200" s="236" t="s">
        <v>319</v>
      </c>
      <c r="E200" s="251" t="s">
        <v>19</v>
      </c>
      <c r="F200" s="252" t="s">
        <v>5882</v>
      </c>
      <c r="G200" s="250"/>
      <c r="H200" s="251" t="s">
        <v>19</v>
      </c>
      <c r="I200" s="253"/>
      <c r="J200" s="250"/>
      <c r="K200" s="250"/>
      <c r="L200" s="254"/>
      <c r="M200" s="255"/>
      <c r="N200" s="256"/>
      <c r="O200" s="256"/>
      <c r="P200" s="256"/>
      <c r="Q200" s="256"/>
      <c r="R200" s="256"/>
      <c r="S200" s="256"/>
      <c r="T200" s="257"/>
      <c r="U200" s="14"/>
      <c r="V200" s="14"/>
      <c r="W200" s="14"/>
      <c r="X200" s="14"/>
      <c r="Y200" s="14"/>
      <c r="Z200" s="14"/>
      <c r="AA200" s="14"/>
      <c r="AB200" s="14"/>
      <c r="AC200" s="14"/>
      <c r="AD200" s="14"/>
      <c r="AE200" s="14"/>
      <c r="AT200" s="258" t="s">
        <v>319</v>
      </c>
      <c r="AU200" s="258" t="s">
        <v>85</v>
      </c>
      <c r="AV200" s="14" t="s">
        <v>83</v>
      </c>
      <c r="AW200" s="14" t="s">
        <v>37</v>
      </c>
      <c r="AX200" s="14" t="s">
        <v>76</v>
      </c>
      <c r="AY200" s="258" t="s">
        <v>308</v>
      </c>
    </row>
    <row r="201" s="13" customFormat="1">
      <c r="A201" s="13"/>
      <c r="B201" s="234"/>
      <c r="C201" s="235"/>
      <c r="D201" s="236" t="s">
        <v>319</v>
      </c>
      <c r="E201" s="237" t="s">
        <v>19</v>
      </c>
      <c r="F201" s="238" t="s">
        <v>5886</v>
      </c>
      <c r="G201" s="235"/>
      <c r="H201" s="239">
        <v>0.040000000000000001</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76</v>
      </c>
      <c r="AY201" s="245" t="s">
        <v>308</v>
      </c>
    </row>
    <row r="202" s="15" customFormat="1">
      <c r="A202" s="15"/>
      <c r="B202" s="259"/>
      <c r="C202" s="260"/>
      <c r="D202" s="236" t="s">
        <v>319</v>
      </c>
      <c r="E202" s="261" t="s">
        <v>19</v>
      </c>
      <c r="F202" s="262" t="s">
        <v>448</v>
      </c>
      <c r="G202" s="260"/>
      <c r="H202" s="263">
        <v>4.04</v>
      </c>
      <c r="I202" s="264"/>
      <c r="J202" s="260"/>
      <c r="K202" s="260"/>
      <c r="L202" s="265"/>
      <c r="M202" s="266"/>
      <c r="N202" s="267"/>
      <c r="O202" s="267"/>
      <c r="P202" s="267"/>
      <c r="Q202" s="267"/>
      <c r="R202" s="267"/>
      <c r="S202" s="267"/>
      <c r="T202" s="268"/>
      <c r="U202" s="15"/>
      <c r="V202" s="15"/>
      <c r="W202" s="15"/>
      <c r="X202" s="15"/>
      <c r="Y202" s="15"/>
      <c r="Z202" s="15"/>
      <c r="AA202" s="15"/>
      <c r="AB202" s="15"/>
      <c r="AC202" s="15"/>
      <c r="AD202" s="15"/>
      <c r="AE202" s="15"/>
      <c r="AT202" s="269" t="s">
        <v>319</v>
      </c>
      <c r="AU202" s="269" t="s">
        <v>85</v>
      </c>
      <c r="AV202" s="15" t="s">
        <v>315</v>
      </c>
      <c r="AW202" s="15" t="s">
        <v>37</v>
      </c>
      <c r="AX202" s="15" t="s">
        <v>83</v>
      </c>
      <c r="AY202" s="269" t="s">
        <v>308</v>
      </c>
    </row>
    <row r="203" s="2" customFormat="1" ht="16.5" customHeight="1">
      <c r="A203" s="41"/>
      <c r="B203" s="42"/>
      <c r="C203" s="280" t="s">
        <v>765</v>
      </c>
      <c r="D203" s="280" t="s">
        <v>1137</v>
      </c>
      <c r="E203" s="281" t="s">
        <v>5887</v>
      </c>
      <c r="F203" s="282" t="s">
        <v>5888</v>
      </c>
      <c r="G203" s="283" t="s">
        <v>323</v>
      </c>
      <c r="H203" s="284">
        <v>2.02</v>
      </c>
      <c r="I203" s="285"/>
      <c r="J203" s="286">
        <f>ROUND(I203*H203,2)</f>
        <v>0</v>
      </c>
      <c r="K203" s="282" t="s">
        <v>314</v>
      </c>
      <c r="L203" s="287"/>
      <c r="M203" s="288" t="s">
        <v>19</v>
      </c>
      <c r="N203" s="289"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352</v>
      </c>
      <c r="AT203" s="227" t="s">
        <v>1137</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769</v>
      </c>
    </row>
    <row r="204" s="13" customFormat="1">
      <c r="A204" s="13"/>
      <c r="B204" s="234"/>
      <c r="C204" s="235"/>
      <c r="D204" s="236" t="s">
        <v>319</v>
      </c>
      <c r="E204" s="237" t="s">
        <v>19</v>
      </c>
      <c r="F204" s="238" t="s">
        <v>85</v>
      </c>
      <c r="G204" s="235"/>
      <c r="H204" s="239">
        <v>2</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76</v>
      </c>
      <c r="AY204" s="245" t="s">
        <v>308</v>
      </c>
    </row>
    <row r="205" s="14" customFormat="1">
      <c r="A205" s="14"/>
      <c r="B205" s="249"/>
      <c r="C205" s="250"/>
      <c r="D205" s="236" t="s">
        <v>319</v>
      </c>
      <c r="E205" s="251" t="s">
        <v>19</v>
      </c>
      <c r="F205" s="252" t="s">
        <v>5882</v>
      </c>
      <c r="G205" s="250"/>
      <c r="H205" s="251" t="s">
        <v>19</v>
      </c>
      <c r="I205" s="253"/>
      <c r="J205" s="250"/>
      <c r="K205" s="250"/>
      <c r="L205" s="254"/>
      <c r="M205" s="255"/>
      <c r="N205" s="256"/>
      <c r="O205" s="256"/>
      <c r="P205" s="256"/>
      <c r="Q205" s="256"/>
      <c r="R205" s="256"/>
      <c r="S205" s="256"/>
      <c r="T205" s="257"/>
      <c r="U205" s="14"/>
      <c r="V205" s="14"/>
      <c r="W205" s="14"/>
      <c r="X205" s="14"/>
      <c r="Y205" s="14"/>
      <c r="Z205" s="14"/>
      <c r="AA205" s="14"/>
      <c r="AB205" s="14"/>
      <c r="AC205" s="14"/>
      <c r="AD205" s="14"/>
      <c r="AE205" s="14"/>
      <c r="AT205" s="258" t="s">
        <v>319</v>
      </c>
      <c r="AU205" s="258" t="s">
        <v>85</v>
      </c>
      <c r="AV205" s="14" t="s">
        <v>83</v>
      </c>
      <c r="AW205" s="14" t="s">
        <v>37</v>
      </c>
      <c r="AX205" s="14" t="s">
        <v>76</v>
      </c>
      <c r="AY205" s="258" t="s">
        <v>308</v>
      </c>
    </row>
    <row r="206" s="13" customFormat="1">
      <c r="A206" s="13"/>
      <c r="B206" s="234"/>
      <c r="C206" s="235"/>
      <c r="D206" s="236" t="s">
        <v>319</v>
      </c>
      <c r="E206" s="237" t="s">
        <v>19</v>
      </c>
      <c r="F206" s="238" t="s">
        <v>5883</v>
      </c>
      <c r="G206" s="235"/>
      <c r="H206" s="239">
        <v>0.02</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76</v>
      </c>
      <c r="AY206" s="245" t="s">
        <v>308</v>
      </c>
    </row>
    <row r="207" s="15" customFormat="1">
      <c r="A207" s="15"/>
      <c r="B207" s="259"/>
      <c r="C207" s="260"/>
      <c r="D207" s="236" t="s">
        <v>319</v>
      </c>
      <c r="E207" s="261" t="s">
        <v>19</v>
      </c>
      <c r="F207" s="262" t="s">
        <v>448</v>
      </c>
      <c r="G207" s="260"/>
      <c r="H207" s="263">
        <v>2.02</v>
      </c>
      <c r="I207" s="264"/>
      <c r="J207" s="260"/>
      <c r="K207" s="260"/>
      <c r="L207" s="265"/>
      <c r="M207" s="266"/>
      <c r="N207" s="267"/>
      <c r="O207" s="267"/>
      <c r="P207" s="267"/>
      <c r="Q207" s="267"/>
      <c r="R207" s="267"/>
      <c r="S207" s="267"/>
      <c r="T207" s="268"/>
      <c r="U207" s="15"/>
      <c r="V207" s="15"/>
      <c r="W207" s="15"/>
      <c r="X207" s="15"/>
      <c r="Y207" s="15"/>
      <c r="Z207" s="15"/>
      <c r="AA207" s="15"/>
      <c r="AB207" s="15"/>
      <c r="AC207" s="15"/>
      <c r="AD207" s="15"/>
      <c r="AE207" s="15"/>
      <c r="AT207" s="269" t="s">
        <v>319</v>
      </c>
      <c r="AU207" s="269" t="s">
        <v>85</v>
      </c>
      <c r="AV207" s="15" t="s">
        <v>315</v>
      </c>
      <c r="AW207" s="15" t="s">
        <v>37</v>
      </c>
      <c r="AX207" s="15" t="s">
        <v>83</v>
      </c>
      <c r="AY207" s="269" t="s">
        <v>308</v>
      </c>
    </row>
    <row r="208" s="2" customFormat="1" ht="16.5" customHeight="1">
      <c r="A208" s="41"/>
      <c r="B208" s="42"/>
      <c r="C208" s="280" t="s">
        <v>611</v>
      </c>
      <c r="D208" s="280" t="s">
        <v>1137</v>
      </c>
      <c r="E208" s="281" t="s">
        <v>5889</v>
      </c>
      <c r="F208" s="282" t="s">
        <v>5890</v>
      </c>
      <c r="G208" s="283" t="s">
        <v>323</v>
      </c>
      <c r="H208" s="284">
        <v>2.02</v>
      </c>
      <c r="I208" s="285"/>
      <c r="J208" s="286">
        <f>ROUND(I208*H208,2)</f>
        <v>0</v>
      </c>
      <c r="K208" s="282" t="s">
        <v>314</v>
      </c>
      <c r="L208" s="287"/>
      <c r="M208" s="288" t="s">
        <v>19</v>
      </c>
      <c r="N208" s="289"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352</v>
      </c>
      <c r="AT208" s="227" t="s">
        <v>1137</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315</v>
      </c>
      <c r="BM208" s="227" t="s">
        <v>773</v>
      </c>
    </row>
    <row r="209" s="13" customFormat="1">
      <c r="A209" s="13"/>
      <c r="B209" s="234"/>
      <c r="C209" s="235"/>
      <c r="D209" s="236" t="s">
        <v>319</v>
      </c>
      <c r="E209" s="237" t="s">
        <v>19</v>
      </c>
      <c r="F209" s="238" t="s">
        <v>85</v>
      </c>
      <c r="G209" s="235"/>
      <c r="H209" s="239">
        <v>2</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4" customFormat="1">
      <c r="A210" s="14"/>
      <c r="B210" s="249"/>
      <c r="C210" s="250"/>
      <c r="D210" s="236" t="s">
        <v>319</v>
      </c>
      <c r="E210" s="251" t="s">
        <v>19</v>
      </c>
      <c r="F210" s="252" t="s">
        <v>5882</v>
      </c>
      <c r="G210" s="250"/>
      <c r="H210" s="251" t="s">
        <v>19</v>
      </c>
      <c r="I210" s="253"/>
      <c r="J210" s="250"/>
      <c r="K210" s="250"/>
      <c r="L210" s="254"/>
      <c r="M210" s="255"/>
      <c r="N210" s="256"/>
      <c r="O210" s="256"/>
      <c r="P210" s="256"/>
      <c r="Q210" s="256"/>
      <c r="R210" s="256"/>
      <c r="S210" s="256"/>
      <c r="T210" s="257"/>
      <c r="U210" s="14"/>
      <c r="V210" s="14"/>
      <c r="W210" s="14"/>
      <c r="X210" s="14"/>
      <c r="Y210" s="14"/>
      <c r="Z210" s="14"/>
      <c r="AA210" s="14"/>
      <c r="AB210" s="14"/>
      <c r="AC210" s="14"/>
      <c r="AD210" s="14"/>
      <c r="AE210" s="14"/>
      <c r="AT210" s="258" t="s">
        <v>319</v>
      </c>
      <c r="AU210" s="258" t="s">
        <v>85</v>
      </c>
      <c r="AV210" s="14" t="s">
        <v>83</v>
      </c>
      <c r="AW210" s="14" t="s">
        <v>37</v>
      </c>
      <c r="AX210" s="14" t="s">
        <v>76</v>
      </c>
      <c r="AY210" s="258" t="s">
        <v>308</v>
      </c>
    </row>
    <row r="211" s="13" customFormat="1">
      <c r="A211" s="13"/>
      <c r="B211" s="234"/>
      <c r="C211" s="235"/>
      <c r="D211" s="236" t="s">
        <v>319</v>
      </c>
      <c r="E211" s="237" t="s">
        <v>19</v>
      </c>
      <c r="F211" s="238" t="s">
        <v>5883</v>
      </c>
      <c r="G211" s="235"/>
      <c r="H211" s="239">
        <v>0.02</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5" customFormat="1">
      <c r="A212" s="15"/>
      <c r="B212" s="259"/>
      <c r="C212" s="260"/>
      <c r="D212" s="236" t="s">
        <v>319</v>
      </c>
      <c r="E212" s="261" t="s">
        <v>19</v>
      </c>
      <c r="F212" s="262" t="s">
        <v>448</v>
      </c>
      <c r="G212" s="260"/>
      <c r="H212" s="263">
        <v>2.02</v>
      </c>
      <c r="I212" s="264"/>
      <c r="J212" s="260"/>
      <c r="K212" s="260"/>
      <c r="L212" s="265"/>
      <c r="M212" s="266"/>
      <c r="N212" s="267"/>
      <c r="O212" s="267"/>
      <c r="P212" s="267"/>
      <c r="Q212" s="267"/>
      <c r="R212" s="267"/>
      <c r="S212" s="267"/>
      <c r="T212" s="268"/>
      <c r="U212" s="15"/>
      <c r="V212" s="15"/>
      <c r="W212" s="15"/>
      <c r="X212" s="15"/>
      <c r="Y212" s="15"/>
      <c r="Z212" s="15"/>
      <c r="AA212" s="15"/>
      <c r="AB212" s="15"/>
      <c r="AC212" s="15"/>
      <c r="AD212" s="15"/>
      <c r="AE212" s="15"/>
      <c r="AT212" s="269" t="s">
        <v>319</v>
      </c>
      <c r="AU212" s="269" t="s">
        <v>85</v>
      </c>
      <c r="AV212" s="15" t="s">
        <v>315</v>
      </c>
      <c r="AW212" s="15" t="s">
        <v>37</v>
      </c>
      <c r="AX212" s="15" t="s">
        <v>83</v>
      </c>
      <c r="AY212" s="269" t="s">
        <v>308</v>
      </c>
    </row>
    <row r="213" s="2" customFormat="1" ht="24.15" customHeight="1">
      <c r="A213" s="41"/>
      <c r="B213" s="42"/>
      <c r="C213" s="216" t="s">
        <v>775</v>
      </c>
      <c r="D213" s="216" t="s">
        <v>310</v>
      </c>
      <c r="E213" s="217" t="s">
        <v>5891</v>
      </c>
      <c r="F213" s="218" t="s">
        <v>5892</v>
      </c>
      <c r="G213" s="219" t="s">
        <v>474</v>
      </c>
      <c r="H213" s="220">
        <v>25</v>
      </c>
      <c r="I213" s="221"/>
      <c r="J213" s="222">
        <f>ROUND(I213*H213,2)</f>
        <v>0</v>
      </c>
      <c r="K213" s="218" t="s">
        <v>314</v>
      </c>
      <c r="L213" s="47"/>
      <c r="M213" s="223" t="s">
        <v>19</v>
      </c>
      <c r="N213" s="224" t="s">
        <v>47</v>
      </c>
      <c r="O213" s="87"/>
      <c r="P213" s="225">
        <f>O213*H213</f>
        <v>0</v>
      </c>
      <c r="Q213" s="225">
        <v>0</v>
      </c>
      <c r="R213" s="225">
        <f>Q213*H213</f>
        <v>0</v>
      </c>
      <c r="S213" s="225">
        <v>0</v>
      </c>
      <c r="T213" s="226">
        <f>S213*H213</f>
        <v>0</v>
      </c>
      <c r="U213" s="41"/>
      <c r="V213" s="41"/>
      <c r="W213" s="41"/>
      <c r="X213" s="41"/>
      <c r="Y213" s="41"/>
      <c r="Z213" s="41"/>
      <c r="AA213" s="41"/>
      <c r="AB213" s="41"/>
      <c r="AC213" s="41"/>
      <c r="AD213" s="41"/>
      <c r="AE213" s="41"/>
      <c r="AR213" s="227" t="s">
        <v>315</v>
      </c>
      <c r="AT213" s="227" t="s">
        <v>310</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778</v>
      </c>
    </row>
    <row r="214" s="2" customFormat="1">
      <c r="A214" s="41"/>
      <c r="B214" s="42"/>
      <c r="C214" s="43"/>
      <c r="D214" s="229" t="s">
        <v>317</v>
      </c>
      <c r="E214" s="43"/>
      <c r="F214" s="230" t="s">
        <v>5893</v>
      </c>
      <c r="G214" s="43"/>
      <c r="H214" s="43"/>
      <c r="I214" s="231"/>
      <c r="J214" s="43"/>
      <c r="K214" s="43"/>
      <c r="L214" s="47"/>
      <c r="M214" s="232"/>
      <c r="N214" s="233"/>
      <c r="O214" s="87"/>
      <c r="P214" s="87"/>
      <c r="Q214" s="87"/>
      <c r="R214" s="87"/>
      <c r="S214" s="87"/>
      <c r="T214" s="88"/>
      <c r="U214" s="41"/>
      <c r="V214" s="41"/>
      <c r="W214" s="41"/>
      <c r="X214" s="41"/>
      <c r="Y214" s="41"/>
      <c r="Z214" s="41"/>
      <c r="AA214" s="41"/>
      <c r="AB214" s="41"/>
      <c r="AC214" s="41"/>
      <c r="AD214" s="41"/>
      <c r="AE214" s="41"/>
      <c r="AT214" s="20" t="s">
        <v>317</v>
      </c>
      <c r="AU214" s="20" t="s">
        <v>85</v>
      </c>
    </row>
    <row r="215" s="13" customFormat="1">
      <c r="A215" s="13"/>
      <c r="B215" s="234"/>
      <c r="C215" s="235"/>
      <c r="D215" s="236" t="s">
        <v>319</v>
      </c>
      <c r="E215" s="237" t="s">
        <v>19</v>
      </c>
      <c r="F215" s="238" t="s">
        <v>5894</v>
      </c>
      <c r="G215" s="235"/>
      <c r="H215" s="239">
        <v>25</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5" customFormat="1">
      <c r="A216" s="15"/>
      <c r="B216" s="259"/>
      <c r="C216" s="260"/>
      <c r="D216" s="236" t="s">
        <v>319</v>
      </c>
      <c r="E216" s="261" t="s">
        <v>19</v>
      </c>
      <c r="F216" s="262" t="s">
        <v>448</v>
      </c>
      <c r="G216" s="260"/>
      <c r="H216" s="263">
        <v>25</v>
      </c>
      <c r="I216" s="264"/>
      <c r="J216" s="260"/>
      <c r="K216" s="260"/>
      <c r="L216" s="265"/>
      <c r="M216" s="266"/>
      <c r="N216" s="267"/>
      <c r="O216" s="267"/>
      <c r="P216" s="267"/>
      <c r="Q216" s="267"/>
      <c r="R216" s="267"/>
      <c r="S216" s="267"/>
      <c r="T216" s="268"/>
      <c r="U216" s="15"/>
      <c r="V216" s="15"/>
      <c r="W216" s="15"/>
      <c r="X216" s="15"/>
      <c r="Y216" s="15"/>
      <c r="Z216" s="15"/>
      <c r="AA216" s="15"/>
      <c r="AB216" s="15"/>
      <c r="AC216" s="15"/>
      <c r="AD216" s="15"/>
      <c r="AE216" s="15"/>
      <c r="AT216" s="269" t="s">
        <v>319</v>
      </c>
      <c r="AU216" s="269" t="s">
        <v>85</v>
      </c>
      <c r="AV216" s="15" t="s">
        <v>315</v>
      </c>
      <c r="AW216" s="15" t="s">
        <v>37</v>
      </c>
      <c r="AX216" s="15" t="s">
        <v>83</v>
      </c>
      <c r="AY216" s="269" t="s">
        <v>308</v>
      </c>
    </row>
    <row r="217" s="2" customFormat="1" ht="16.5" customHeight="1">
      <c r="A217" s="41"/>
      <c r="B217" s="42"/>
      <c r="C217" s="280" t="s">
        <v>616</v>
      </c>
      <c r="D217" s="280" t="s">
        <v>1137</v>
      </c>
      <c r="E217" s="281" t="s">
        <v>5895</v>
      </c>
      <c r="F217" s="282" t="s">
        <v>5896</v>
      </c>
      <c r="G217" s="283" t="s">
        <v>474</v>
      </c>
      <c r="H217" s="284">
        <v>19.285</v>
      </c>
      <c r="I217" s="285"/>
      <c r="J217" s="286">
        <f>ROUND(I217*H217,2)</f>
        <v>0</v>
      </c>
      <c r="K217" s="282" t="s">
        <v>19</v>
      </c>
      <c r="L217" s="287"/>
      <c r="M217" s="288" t="s">
        <v>19</v>
      </c>
      <c r="N217" s="289"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352</v>
      </c>
      <c r="AT217" s="227" t="s">
        <v>1137</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782</v>
      </c>
    </row>
    <row r="218" s="13" customFormat="1">
      <c r="A218" s="13"/>
      <c r="B218" s="234"/>
      <c r="C218" s="235"/>
      <c r="D218" s="236" t="s">
        <v>319</v>
      </c>
      <c r="E218" s="237" t="s">
        <v>19</v>
      </c>
      <c r="F218" s="238" t="s">
        <v>406</v>
      </c>
      <c r="G218" s="235"/>
      <c r="H218" s="239">
        <v>19</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76</v>
      </c>
      <c r="AY218" s="245" t="s">
        <v>308</v>
      </c>
    </row>
    <row r="219" s="14" customFormat="1">
      <c r="A219" s="14"/>
      <c r="B219" s="249"/>
      <c r="C219" s="250"/>
      <c r="D219" s="236" t="s">
        <v>319</v>
      </c>
      <c r="E219" s="251" t="s">
        <v>19</v>
      </c>
      <c r="F219" s="252" t="s">
        <v>5882</v>
      </c>
      <c r="G219" s="250"/>
      <c r="H219" s="251" t="s">
        <v>19</v>
      </c>
      <c r="I219" s="253"/>
      <c r="J219" s="250"/>
      <c r="K219" s="250"/>
      <c r="L219" s="254"/>
      <c r="M219" s="255"/>
      <c r="N219" s="256"/>
      <c r="O219" s="256"/>
      <c r="P219" s="256"/>
      <c r="Q219" s="256"/>
      <c r="R219" s="256"/>
      <c r="S219" s="256"/>
      <c r="T219" s="257"/>
      <c r="U219" s="14"/>
      <c r="V219" s="14"/>
      <c r="W219" s="14"/>
      <c r="X219" s="14"/>
      <c r="Y219" s="14"/>
      <c r="Z219" s="14"/>
      <c r="AA219" s="14"/>
      <c r="AB219" s="14"/>
      <c r="AC219" s="14"/>
      <c r="AD219" s="14"/>
      <c r="AE219" s="14"/>
      <c r="AT219" s="258" t="s">
        <v>319</v>
      </c>
      <c r="AU219" s="258" t="s">
        <v>85</v>
      </c>
      <c r="AV219" s="14" t="s">
        <v>83</v>
      </c>
      <c r="AW219" s="14" t="s">
        <v>37</v>
      </c>
      <c r="AX219" s="14" t="s">
        <v>76</v>
      </c>
      <c r="AY219" s="258" t="s">
        <v>308</v>
      </c>
    </row>
    <row r="220" s="13" customFormat="1">
      <c r="A220" s="13"/>
      <c r="B220" s="234"/>
      <c r="C220" s="235"/>
      <c r="D220" s="236" t="s">
        <v>319</v>
      </c>
      <c r="E220" s="237" t="s">
        <v>19</v>
      </c>
      <c r="F220" s="238" t="s">
        <v>5897</v>
      </c>
      <c r="G220" s="235"/>
      <c r="H220" s="239">
        <v>0.28499999999999998</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19.285</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2" customFormat="1" ht="16.5" customHeight="1">
      <c r="A222" s="41"/>
      <c r="B222" s="42"/>
      <c r="C222" s="280" t="s">
        <v>784</v>
      </c>
      <c r="D222" s="280" t="s">
        <v>1137</v>
      </c>
      <c r="E222" s="281" t="s">
        <v>5898</v>
      </c>
      <c r="F222" s="282" t="s">
        <v>5899</v>
      </c>
      <c r="G222" s="283" t="s">
        <v>474</v>
      </c>
      <c r="H222" s="284">
        <v>6.0899999999999999</v>
      </c>
      <c r="I222" s="285"/>
      <c r="J222" s="286">
        <f>ROUND(I222*H222,2)</f>
        <v>0</v>
      </c>
      <c r="K222" s="282" t="s">
        <v>314</v>
      </c>
      <c r="L222" s="287"/>
      <c r="M222" s="288" t="s">
        <v>19</v>
      </c>
      <c r="N222" s="289"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352</v>
      </c>
      <c r="AT222" s="227" t="s">
        <v>1137</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787</v>
      </c>
    </row>
    <row r="223" s="13" customFormat="1">
      <c r="A223" s="13"/>
      <c r="B223" s="234"/>
      <c r="C223" s="235"/>
      <c r="D223" s="236" t="s">
        <v>319</v>
      </c>
      <c r="E223" s="237" t="s">
        <v>19</v>
      </c>
      <c r="F223" s="238" t="s">
        <v>342</v>
      </c>
      <c r="G223" s="235"/>
      <c r="H223" s="239">
        <v>6</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76</v>
      </c>
      <c r="AY223" s="245" t="s">
        <v>308</v>
      </c>
    </row>
    <row r="224" s="14" customFormat="1">
      <c r="A224" s="14"/>
      <c r="B224" s="249"/>
      <c r="C224" s="250"/>
      <c r="D224" s="236" t="s">
        <v>319</v>
      </c>
      <c r="E224" s="251" t="s">
        <v>19</v>
      </c>
      <c r="F224" s="252" t="s">
        <v>5882</v>
      </c>
      <c r="G224" s="250"/>
      <c r="H224" s="251" t="s">
        <v>19</v>
      </c>
      <c r="I224" s="253"/>
      <c r="J224" s="250"/>
      <c r="K224" s="250"/>
      <c r="L224" s="254"/>
      <c r="M224" s="255"/>
      <c r="N224" s="256"/>
      <c r="O224" s="256"/>
      <c r="P224" s="256"/>
      <c r="Q224" s="256"/>
      <c r="R224" s="256"/>
      <c r="S224" s="256"/>
      <c r="T224" s="257"/>
      <c r="U224" s="14"/>
      <c r="V224" s="14"/>
      <c r="W224" s="14"/>
      <c r="X224" s="14"/>
      <c r="Y224" s="14"/>
      <c r="Z224" s="14"/>
      <c r="AA224" s="14"/>
      <c r="AB224" s="14"/>
      <c r="AC224" s="14"/>
      <c r="AD224" s="14"/>
      <c r="AE224" s="14"/>
      <c r="AT224" s="258" t="s">
        <v>319</v>
      </c>
      <c r="AU224" s="258" t="s">
        <v>85</v>
      </c>
      <c r="AV224" s="14" t="s">
        <v>83</v>
      </c>
      <c r="AW224" s="14" t="s">
        <v>37</v>
      </c>
      <c r="AX224" s="14" t="s">
        <v>76</v>
      </c>
      <c r="AY224" s="258" t="s">
        <v>308</v>
      </c>
    </row>
    <row r="225" s="13" customFormat="1">
      <c r="A225" s="13"/>
      <c r="B225" s="234"/>
      <c r="C225" s="235"/>
      <c r="D225" s="236" t="s">
        <v>319</v>
      </c>
      <c r="E225" s="237" t="s">
        <v>19</v>
      </c>
      <c r="F225" s="238" t="s">
        <v>5900</v>
      </c>
      <c r="G225" s="235"/>
      <c r="H225" s="239">
        <v>0.089999999999999997</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5" customFormat="1">
      <c r="A226" s="15"/>
      <c r="B226" s="259"/>
      <c r="C226" s="260"/>
      <c r="D226" s="236" t="s">
        <v>319</v>
      </c>
      <c r="E226" s="261" t="s">
        <v>19</v>
      </c>
      <c r="F226" s="262" t="s">
        <v>448</v>
      </c>
      <c r="G226" s="260"/>
      <c r="H226" s="263">
        <v>6.0899999999999999</v>
      </c>
      <c r="I226" s="264"/>
      <c r="J226" s="260"/>
      <c r="K226" s="260"/>
      <c r="L226" s="265"/>
      <c r="M226" s="266"/>
      <c r="N226" s="267"/>
      <c r="O226" s="267"/>
      <c r="P226" s="267"/>
      <c r="Q226" s="267"/>
      <c r="R226" s="267"/>
      <c r="S226" s="267"/>
      <c r="T226" s="268"/>
      <c r="U226" s="15"/>
      <c r="V226" s="15"/>
      <c r="W226" s="15"/>
      <c r="X226" s="15"/>
      <c r="Y226" s="15"/>
      <c r="Z226" s="15"/>
      <c r="AA226" s="15"/>
      <c r="AB226" s="15"/>
      <c r="AC226" s="15"/>
      <c r="AD226" s="15"/>
      <c r="AE226" s="15"/>
      <c r="AT226" s="269" t="s">
        <v>319</v>
      </c>
      <c r="AU226" s="269" t="s">
        <v>85</v>
      </c>
      <c r="AV226" s="15" t="s">
        <v>315</v>
      </c>
      <c r="AW226" s="15" t="s">
        <v>37</v>
      </c>
      <c r="AX226" s="15" t="s">
        <v>83</v>
      </c>
      <c r="AY226" s="269" t="s">
        <v>308</v>
      </c>
    </row>
    <row r="227" s="2" customFormat="1" ht="24.15" customHeight="1">
      <c r="A227" s="41"/>
      <c r="B227" s="42"/>
      <c r="C227" s="216" t="s">
        <v>620</v>
      </c>
      <c r="D227" s="216" t="s">
        <v>310</v>
      </c>
      <c r="E227" s="217" t="s">
        <v>5901</v>
      </c>
      <c r="F227" s="218" t="s">
        <v>5902</v>
      </c>
      <c r="G227" s="219" t="s">
        <v>474</v>
      </c>
      <c r="H227" s="220">
        <v>8</v>
      </c>
      <c r="I227" s="221"/>
      <c r="J227" s="222">
        <f>ROUND(I227*H227,2)</f>
        <v>0</v>
      </c>
      <c r="K227" s="218" t="s">
        <v>314</v>
      </c>
      <c r="L227" s="47"/>
      <c r="M227" s="223" t="s">
        <v>19</v>
      </c>
      <c r="N227" s="224"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315</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791</v>
      </c>
    </row>
    <row r="228" s="2" customFormat="1">
      <c r="A228" s="41"/>
      <c r="B228" s="42"/>
      <c r="C228" s="43"/>
      <c r="D228" s="229" t="s">
        <v>317</v>
      </c>
      <c r="E228" s="43"/>
      <c r="F228" s="230" t="s">
        <v>5903</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85</v>
      </c>
    </row>
    <row r="229" s="2" customFormat="1" ht="16.5" customHeight="1">
      <c r="A229" s="41"/>
      <c r="B229" s="42"/>
      <c r="C229" s="280" t="s">
        <v>794</v>
      </c>
      <c r="D229" s="280" t="s">
        <v>1137</v>
      </c>
      <c r="E229" s="281" t="s">
        <v>5904</v>
      </c>
      <c r="F229" s="282" t="s">
        <v>5905</v>
      </c>
      <c r="G229" s="283" t="s">
        <v>474</v>
      </c>
      <c r="H229" s="284">
        <v>8.1199999999999992</v>
      </c>
      <c r="I229" s="285"/>
      <c r="J229" s="286">
        <f>ROUND(I229*H229,2)</f>
        <v>0</v>
      </c>
      <c r="K229" s="282" t="s">
        <v>314</v>
      </c>
      <c r="L229" s="287"/>
      <c r="M229" s="288" t="s">
        <v>19</v>
      </c>
      <c r="N229" s="289" t="s">
        <v>47</v>
      </c>
      <c r="O229" s="87"/>
      <c r="P229" s="225">
        <f>O229*H229</f>
        <v>0</v>
      </c>
      <c r="Q229" s="225">
        <v>0</v>
      </c>
      <c r="R229" s="225">
        <f>Q229*H229</f>
        <v>0</v>
      </c>
      <c r="S229" s="225">
        <v>0</v>
      </c>
      <c r="T229" s="226">
        <f>S229*H229</f>
        <v>0</v>
      </c>
      <c r="U229" s="41"/>
      <c r="V229" s="41"/>
      <c r="W229" s="41"/>
      <c r="X229" s="41"/>
      <c r="Y229" s="41"/>
      <c r="Z229" s="41"/>
      <c r="AA229" s="41"/>
      <c r="AB229" s="41"/>
      <c r="AC229" s="41"/>
      <c r="AD229" s="41"/>
      <c r="AE229" s="41"/>
      <c r="AR229" s="227" t="s">
        <v>352</v>
      </c>
      <c r="AT229" s="227" t="s">
        <v>1137</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797</v>
      </c>
    </row>
    <row r="230" s="13" customFormat="1">
      <c r="A230" s="13"/>
      <c r="B230" s="234"/>
      <c r="C230" s="235"/>
      <c r="D230" s="236" t="s">
        <v>319</v>
      </c>
      <c r="E230" s="237" t="s">
        <v>19</v>
      </c>
      <c r="F230" s="238" t="s">
        <v>352</v>
      </c>
      <c r="G230" s="235"/>
      <c r="H230" s="239">
        <v>8</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76</v>
      </c>
      <c r="AY230" s="245" t="s">
        <v>308</v>
      </c>
    </row>
    <row r="231" s="14" customFormat="1">
      <c r="A231" s="14"/>
      <c r="B231" s="249"/>
      <c r="C231" s="250"/>
      <c r="D231" s="236" t="s">
        <v>319</v>
      </c>
      <c r="E231" s="251" t="s">
        <v>19</v>
      </c>
      <c r="F231" s="252" t="s">
        <v>5882</v>
      </c>
      <c r="G231" s="250"/>
      <c r="H231" s="251" t="s">
        <v>19</v>
      </c>
      <c r="I231" s="253"/>
      <c r="J231" s="250"/>
      <c r="K231" s="250"/>
      <c r="L231" s="254"/>
      <c r="M231" s="255"/>
      <c r="N231" s="256"/>
      <c r="O231" s="256"/>
      <c r="P231" s="256"/>
      <c r="Q231" s="256"/>
      <c r="R231" s="256"/>
      <c r="S231" s="256"/>
      <c r="T231" s="257"/>
      <c r="U231" s="14"/>
      <c r="V231" s="14"/>
      <c r="W231" s="14"/>
      <c r="X231" s="14"/>
      <c r="Y231" s="14"/>
      <c r="Z231" s="14"/>
      <c r="AA231" s="14"/>
      <c r="AB231" s="14"/>
      <c r="AC231" s="14"/>
      <c r="AD231" s="14"/>
      <c r="AE231" s="14"/>
      <c r="AT231" s="258" t="s">
        <v>319</v>
      </c>
      <c r="AU231" s="258" t="s">
        <v>85</v>
      </c>
      <c r="AV231" s="14" t="s">
        <v>83</v>
      </c>
      <c r="AW231" s="14" t="s">
        <v>37</v>
      </c>
      <c r="AX231" s="14" t="s">
        <v>76</v>
      </c>
      <c r="AY231" s="258" t="s">
        <v>308</v>
      </c>
    </row>
    <row r="232" s="13" customFormat="1">
      <c r="A232" s="13"/>
      <c r="B232" s="234"/>
      <c r="C232" s="235"/>
      <c r="D232" s="236" t="s">
        <v>319</v>
      </c>
      <c r="E232" s="237" t="s">
        <v>19</v>
      </c>
      <c r="F232" s="238" t="s">
        <v>5906</v>
      </c>
      <c r="G232" s="235"/>
      <c r="H232" s="239">
        <v>0.12</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76</v>
      </c>
      <c r="AY232" s="245" t="s">
        <v>308</v>
      </c>
    </row>
    <row r="233" s="15" customFormat="1">
      <c r="A233" s="15"/>
      <c r="B233" s="259"/>
      <c r="C233" s="260"/>
      <c r="D233" s="236" t="s">
        <v>319</v>
      </c>
      <c r="E233" s="261" t="s">
        <v>19</v>
      </c>
      <c r="F233" s="262" t="s">
        <v>448</v>
      </c>
      <c r="G233" s="260"/>
      <c r="H233" s="263">
        <v>8.1199999999999992</v>
      </c>
      <c r="I233" s="264"/>
      <c r="J233" s="260"/>
      <c r="K233" s="260"/>
      <c r="L233" s="265"/>
      <c r="M233" s="266"/>
      <c r="N233" s="267"/>
      <c r="O233" s="267"/>
      <c r="P233" s="267"/>
      <c r="Q233" s="267"/>
      <c r="R233" s="267"/>
      <c r="S233" s="267"/>
      <c r="T233" s="268"/>
      <c r="U233" s="15"/>
      <c r="V233" s="15"/>
      <c r="W233" s="15"/>
      <c r="X233" s="15"/>
      <c r="Y233" s="15"/>
      <c r="Z233" s="15"/>
      <c r="AA233" s="15"/>
      <c r="AB233" s="15"/>
      <c r="AC233" s="15"/>
      <c r="AD233" s="15"/>
      <c r="AE233" s="15"/>
      <c r="AT233" s="269" t="s">
        <v>319</v>
      </c>
      <c r="AU233" s="269" t="s">
        <v>85</v>
      </c>
      <c r="AV233" s="15" t="s">
        <v>315</v>
      </c>
      <c r="AW233" s="15" t="s">
        <v>37</v>
      </c>
      <c r="AX233" s="15" t="s">
        <v>83</v>
      </c>
      <c r="AY233" s="269" t="s">
        <v>308</v>
      </c>
    </row>
    <row r="234" s="2" customFormat="1" ht="24.15" customHeight="1">
      <c r="A234" s="41"/>
      <c r="B234" s="42"/>
      <c r="C234" s="216" t="s">
        <v>627</v>
      </c>
      <c r="D234" s="216" t="s">
        <v>310</v>
      </c>
      <c r="E234" s="217" t="s">
        <v>5907</v>
      </c>
      <c r="F234" s="218" t="s">
        <v>5908</v>
      </c>
      <c r="G234" s="219" t="s">
        <v>474</v>
      </c>
      <c r="H234" s="220">
        <v>2</v>
      </c>
      <c r="I234" s="221"/>
      <c r="J234" s="222">
        <f>ROUND(I234*H234,2)</f>
        <v>0</v>
      </c>
      <c r="K234" s="218" t="s">
        <v>314</v>
      </c>
      <c r="L234" s="47"/>
      <c r="M234" s="223" t="s">
        <v>19</v>
      </c>
      <c r="N234" s="224" t="s">
        <v>47</v>
      </c>
      <c r="O234" s="87"/>
      <c r="P234" s="225">
        <f>O234*H234</f>
        <v>0</v>
      </c>
      <c r="Q234" s="225">
        <v>0</v>
      </c>
      <c r="R234" s="225">
        <f>Q234*H234</f>
        <v>0</v>
      </c>
      <c r="S234" s="225">
        <v>0</v>
      </c>
      <c r="T234" s="226">
        <f>S234*H234</f>
        <v>0</v>
      </c>
      <c r="U234" s="41"/>
      <c r="V234" s="41"/>
      <c r="W234" s="41"/>
      <c r="X234" s="41"/>
      <c r="Y234" s="41"/>
      <c r="Z234" s="41"/>
      <c r="AA234" s="41"/>
      <c r="AB234" s="41"/>
      <c r="AC234" s="41"/>
      <c r="AD234" s="41"/>
      <c r="AE234" s="41"/>
      <c r="AR234" s="227" t="s">
        <v>315</v>
      </c>
      <c r="AT234" s="227" t="s">
        <v>310</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315</v>
      </c>
      <c r="BM234" s="227" t="s">
        <v>802</v>
      </c>
    </row>
    <row r="235" s="2" customFormat="1">
      <c r="A235" s="41"/>
      <c r="B235" s="42"/>
      <c r="C235" s="43"/>
      <c r="D235" s="229" t="s">
        <v>317</v>
      </c>
      <c r="E235" s="43"/>
      <c r="F235" s="230" t="s">
        <v>5909</v>
      </c>
      <c r="G235" s="43"/>
      <c r="H235" s="43"/>
      <c r="I235" s="231"/>
      <c r="J235" s="43"/>
      <c r="K235" s="43"/>
      <c r="L235" s="47"/>
      <c r="M235" s="232"/>
      <c r="N235" s="233"/>
      <c r="O235" s="87"/>
      <c r="P235" s="87"/>
      <c r="Q235" s="87"/>
      <c r="R235" s="87"/>
      <c r="S235" s="87"/>
      <c r="T235" s="88"/>
      <c r="U235" s="41"/>
      <c r="V235" s="41"/>
      <c r="W235" s="41"/>
      <c r="X235" s="41"/>
      <c r="Y235" s="41"/>
      <c r="Z235" s="41"/>
      <c r="AA235" s="41"/>
      <c r="AB235" s="41"/>
      <c r="AC235" s="41"/>
      <c r="AD235" s="41"/>
      <c r="AE235" s="41"/>
      <c r="AT235" s="20" t="s">
        <v>317</v>
      </c>
      <c r="AU235" s="20" t="s">
        <v>85</v>
      </c>
    </row>
    <row r="236" s="14" customFormat="1">
      <c r="A236" s="14"/>
      <c r="B236" s="249"/>
      <c r="C236" s="250"/>
      <c r="D236" s="236" t="s">
        <v>319</v>
      </c>
      <c r="E236" s="251" t="s">
        <v>19</v>
      </c>
      <c r="F236" s="252" t="s">
        <v>5910</v>
      </c>
      <c r="G236" s="250"/>
      <c r="H236" s="251" t="s">
        <v>19</v>
      </c>
      <c r="I236" s="253"/>
      <c r="J236" s="250"/>
      <c r="K236" s="250"/>
      <c r="L236" s="254"/>
      <c r="M236" s="255"/>
      <c r="N236" s="256"/>
      <c r="O236" s="256"/>
      <c r="P236" s="256"/>
      <c r="Q236" s="256"/>
      <c r="R236" s="256"/>
      <c r="S236" s="256"/>
      <c r="T236" s="257"/>
      <c r="U236" s="14"/>
      <c r="V236" s="14"/>
      <c r="W236" s="14"/>
      <c r="X236" s="14"/>
      <c r="Y236" s="14"/>
      <c r="Z236" s="14"/>
      <c r="AA236" s="14"/>
      <c r="AB236" s="14"/>
      <c r="AC236" s="14"/>
      <c r="AD236" s="14"/>
      <c r="AE236" s="14"/>
      <c r="AT236" s="258" t="s">
        <v>319</v>
      </c>
      <c r="AU236" s="258" t="s">
        <v>85</v>
      </c>
      <c r="AV236" s="14" t="s">
        <v>83</v>
      </c>
      <c r="AW236" s="14" t="s">
        <v>37</v>
      </c>
      <c r="AX236" s="14" t="s">
        <v>76</v>
      </c>
      <c r="AY236" s="258" t="s">
        <v>308</v>
      </c>
    </row>
    <row r="237" s="13" customFormat="1">
      <c r="A237" s="13"/>
      <c r="B237" s="234"/>
      <c r="C237" s="235"/>
      <c r="D237" s="236" t="s">
        <v>319</v>
      </c>
      <c r="E237" s="237" t="s">
        <v>19</v>
      </c>
      <c r="F237" s="238" t="s">
        <v>85</v>
      </c>
      <c r="G237" s="235"/>
      <c r="H237" s="239">
        <v>2</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76</v>
      </c>
      <c r="AY237" s="245" t="s">
        <v>308</v>
      </c>
    </row>
    <row r="238" s="15" customFormat="1">
      <c r="A238" s="15"/>
      <c r="B238" s="259"/>
      <c r="C238" s="260"/>
      <c r="D238" s="236" t="s">
        <v>319</v>
      </c>
      <c r="E238" s="261" t="s">
        <v>19</v>
      </c>
      <c r="F238" s="262" t="s">
        <v>448</v>
      </c>
      <c r="G238" s="260"/>
      <c r="H238" s="263">
        <v>2</v>
      </c>
      <c r="I238" s="264"/>
      <c r="J238" s="260"/>
      <c r="K238" s="260"/>
      <c r="L238" s="265"/>
      <c r="M238" s="266"/>
      <c r="N238" s="267"/>
      <c r="O238" s="267"/>
      <c r="P238" s="267"/>
      <c r="Q238" s="267"/>
      <c r="R238" s="267"/>
      <c r="S238" s="267"/>
      <c r="T238" s="268"/>
      <c r="U238" s="15"/>
      <c r="V238" s="15"/>
      <c r="W238" s="15"/>
      <c r="X238" s="15"/>
      <c r="Y238" s="15"/>
      <c r="Z238" s="15"/>
      <c r="AA238" s="15"/>
      <c r="AB238" s="15"/>
      <c r="AC238" s="15"/>
      <c r="AD238" s="15"/>
      <c r="AE238" s="15"/>
      <c r="AT238" s="269" t="s">
        <v>319</v>
      </c>
      <c r="AU238" s="269" t="s">
        <v>85</v>
      </c>
      <c r="AV238" s="15" t="s">
        <v>315</v>
      </c>
      <c r="AW238" s="15" t="s">
        <v>37</v>
      </c>
      <c r="AX238" s="15" t="s">
        <v>83</v>
      </c>
      <c r="AY238" s="269" t="s">
        <v>308</v>
      </c>
    </row>
    <row r="239" s="2" customFormat="1" ht="16.5" customHeight="1">
      <c r="A239" s="41"/>
      <c r="B239" s="42"/>
      <c r="C239" s="280" t="s">
        <v>808</v>
      </c>
      <c r="D239" s="280" t="s">
        <v>1137</v>
      </c>
      <c r="E239" s="281" t="s">
        <v>5911</v>
      </c>
      <c r="F239" s="282" t="s">
        <v>5912</v>
      </c>
      <c r="G239" s="283" t="s">
        <v>474</v>
      </c>
      <c r="H239" s="284">
        <v>2.0299999999999998</v>
      </c>
      <c r="I239" s="285"/>
      <c r="J239" s="286">
        <f>ROUND(I239*H239,2)</f>
        <v>0</v>
      </c>
      <c r="K239" s="282" t="s">
        <v>314</v>
      </c>
      <c r="L239" s="287"/>
      <c r="M239" s="288" t="s">
        <v>19</v>
      </c>
      <c r="N239" s="289"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352</v>
      </c>
      <c r="AT239" s="227" t="s">
        <v>1137</v>
      </c>
      <c r="AU239" s="227" t="s">
        <v>85</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315</v>
      </c>
      <c r="BM239" s="227" t="s">
        <v>809</v>
      </c>
    </row>
    <row r="240" s="13" customFormat="1">
      <c r="A240" s="13"/>
      <c r="B240" s="234"/>
      <c r="C240" s="235"/>
      <c r="D240" s="236" t="s">
        <v>319</v>
      </c>
      <c r="E240" s="237" t="s">
        <v>19</v>
      </c>
      <c r="F240" s="238" t="s">
        <v>85</v>
      </c>
      <c r="G240" s="235"/>
      <c r="H240" s="239">
        <v>2</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76</v>
      </c>
      <c r="AY240" s="245" t="s">
        <v>308</v>
      </c>
    </row>
    <row r="241" s="14" customFormat="1">
      <c r="A241" s="14"/>
      <c r="B241" s="249"/>
      <c r="C241" s="250"/>
      <c r="D241" s="236" t="s">
        <v>319</v>
      </c>
      <c r="E241" s="251" t="s">
        <v>19</v>
      </c>
      <c r="F241" s="252" t="s">
        <v>5882</v>
      </c>
      <c r="G241" s="250"/>
      <c r="H241" s="251" t="s">
        <v>19</v>
      </c>
      <c r="I241" s="253"/>
      <c r="J241" s="250"/>
      <c r="K241" s="250"/>
      <c r="L241" s="254"/>
      <c r="M241" s="255"/>
      <c r="N241" s="256"/>
      <c r="O241" s="256"/>
      <c r="P241" s="256"/>
      <c r="Q241" s="256"/>
      <c r="R241" s="256"/>
      <c r="S241" s="256"/>
      <c r="T241" s="257"/>
      <c r="U241" s="14"/>
      <c r="V241" s="14"/>
      <c r="W241" s="14"/>
      <c r="X241" s="14"/>
      <c r="Y241" s="14"/>
      <c r="Z241" s="14"/>
      <c r="AA241" s="14"/>
      <c r="AB241" s="14"/>
      <c r="AC241" s="14"/>
      <c r="AD241" s="14"/>
      <c r="AE241" s="14"/>
      <c r="AT241" s="258" t="s">
        <v>319</v>
      </c>
      <c r="AU241" s="258" t="s">
        <v>85</v>
      </c>
      <c r="AV241" s="14" t="s">
        <v>83</v>
      </c>
      <c r="AW241" s="14" t="s">
        <v>37</v>
      </c>
      <c r="AX241" s="14" t="s">
        <v>76</v>
      </c>
      <c r="AY241" s="258" t="s">
        <v>308</v>
      </c>
    </row>
    <row r="242" s="13" customFormat="1">
      <c r="A242" s="13"/>
      <c r="B242" s="234"/>
      <c r="C242" s="235"/>
      <c r="D242" s="236" t="s">
        <v>319</v>
      </c>
      <c r="E242" s="237" t="s">
        <v>19</v>
      </c>
      <c r="F242" s="238" t="s">
        <v>5913</v>
      </c>
      <c r="G242" s="235"/>
      <c r="H242" s="239">
        <v>0.029999999999999999</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5" customFormat="1">
      <c r="A243" s="15"/>
      <c r="B243" s="259"/>
      <c r="C243" s="260"/>
      <c r="D243" s="236" t="s">
        <v>319</v>
      </c>
      <c r="E243" s="261" t="s">
        <v>19</v>
      </c>
      <c r="F243" s="262" t="s">
        <v>448</v>
      </c>
      <c r="G243" s="260"/>
      <c r="H243" s="263">
        <v>2.0299999999999998</v>
      </c>
      <c r="I243" s="264"/>
      <c r="J243" s="260"/>
      <c r="K243" s="260"/>
      <c r="L243" s="265"/>
      <c r="M243" s="266"/>
      <c r="N243" s="267"/>
      <c r="O243" s="267"/>
      <c r="P243" s="267"/>
      <c r="Q243" s="267"/>
      <c r="R243" s="267"/>
      <c r="S243" s="267"/>
      <c r="T243" s="268"/>
      <c r="U243" s="15"/>
      <c r="V243" s="15"/>
      <c r="W243" s="15"/>
      <c r="X243" s="15"/>
      <c r="Y243" s="15"/>
      <c r="Z243" s="15"/>
      <c r="AA243" s="15"/>
      <c r="AB243" s="15"/>
      <c r="AC243" s="15"/>
      <c r="AD243" s="15"/>
      <c r="AE243" s="15"/>
      <c r="AT243" s="269" t="s">
        <v>319</v>
      </c>
      <c r="AU243" s="269" t="s">
        <v>85</v>
      </c>
      <c r="AV243" s="15" t="s">
        <v>315</v>
      </c>
      <c r="AW243" s="15" t="s">
        <v>37</v>
      </c>
      <c r="AX243" s="15" t="s">
        <v>83</v>
      </c>
      <c r="AY243" s="269" t="s">
        <v>308</v>
      </c>
    </row>
    <row r="244" s="2" customFormat="1" ht="24.15" customHeight="1">
      <c r="A244" s="41"/>
      <c r="B244" s="42"/>
      <c r="C244" s="216" t="s">
        <v>735</v>
      </c>
      <c r="D244" s="216" t="s">
        <v>310</v>
      </c>
      <c r="E244" s="217" t="s">
        <v>5914</v>
      </c>
      <c r="F244" s="218" t="s">
        <v>5915</v>
      </c>
      <c r="G244" s="219" t="s">
        <v>474</v>
      </c>
      <c r="H244" s="220">
        <v>65</v>
      </c>
      <c r="I244" s="221"/>
      <c r="J244" s="222">
        <f>ROUND(I244*H244,2)</f>
        <v>0</v>
      </c>
      <c r="K244" s="218" t="s">
        <v>314</v>
      </c>
      <c r="L244" s="47"/>
      <c r="M244" s="223" t="s">
        <v>19</v>
      </c>
      <c r="N244" s="224"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315</v>
      </c>
      <c r="AT244" s="227" t="s">
        <v>310</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812</v>
      </c>
    </row>
    <row r="245" s="2" customFormat="1">
      <c r="A245" s="41"/>
      <c r="B245" s="42"/>
      <c r="C245" s="43"/>
      <c r="D245" s="229" t="s">
        <v>317</v>
      </c>
      <c r="E245" s="43"/>
      <c r="F245" s="230" t="s">
        <v>5916</v>
      </c>
      <c r="G245" s="43"/>
      <c r="H245" s="43"/>
      <c r="I245" s="231"/>
      <c r="J245" s="43"/>
      <c r="K245" s="43"/>
      <c r="L245" s="47"/>
      <c r="M245" s="232"/>
      <c r="N245" s="233"/>
      <c r="O245" s="87"/>
      <c r="P245" s="87"/>
      <c r="Q245" s="87"/>
      <c r="R245" s="87"/>
      <c r="S245" s="87"/>
      <c r="T245" s="88"/>
      <c r="U245" s="41"/>
      <c r="V245" s="41"/>
      <c r="W245" s="41"/>
      <c r="X245" s="41"/>
      <c r="Y245" s="41"/>
      <c r="Z245" s="41"/>
      <c r="AA245" s="41"/>
      <c r="AB245" s="41"/>
      <c r="AC245" s="41"/>
      <c r="AD245" s="41"/>
      <c r="AE245" s="41"/>
      <c r="AT245" s="20" t="s">
        <v>317</v>
      </c>
      <c r="AU245" s="20" t="s">
        <v>85</v>
      </c>
    </row>
    <row r="246" s="2" customFormat="1" ht="16.5" customHeight="1">
      <c r="A246" s="41"/>
      <c r="B246" s="42"/>
      <c r="C246" s="280" t="s">
        <v>813</v>
      </c>
      <c r="D246" s="280" t="s">
        <v>1137</v>
      </c>
      <c r="E246" s="281" t="s">
        <v>5917</v>
      </c>
      <c r="F246" s="282" t="s">
        <v>5918</v>
      </c>
      <c r="G246" s="283" t="s">
        <v>474</v>
      </c>
      <c r="H246" s="284">
        <v>65.974999999999994</v>
      </c>
      <c r="I246" s="285"/>
      <c r="J246" s="286">
        <f>ROUND(I246*H246,2)</f>
        <v>0</v>
      </c>
      <c r="K246" s="282" t="s">
        <v>314</v>
      </c>
      <c r="L246" s="287"/>
      <c r="M246" s="288" t="s">
        <v>19</v>
      </c>
      <c r="N246" s="289"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352</v>
      </c>
      <c r="AT246" s="227" t="s">
        <v>1137</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816</v>
      </c>
    </row>
    <row r="247" s="13" customFormat="1">
      <c r="A247" s="13"/>
      <c r="B247" s="234"/>
      <c r="C247" s="235"/>
      <c r="D247" s="236" t="s">
        <v>319</v>
      </c>
      <c r="E247" s="237" t="s">
        <v>19</v>
      </c>
      <c r="F247" s="238" t="s">
        <v>1491</v>
      </c>
      <c r="G247" s="235"/>
      <c r="H247" s="239">
        <v>65</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37</v>
      </c>
      <c r="AX247" s="13" t="s">
        <v>76</v>
      </c>
      <c r="AY247" s="245" t="s">
        <v>308</v>
      </c>
    </row>
    <row r="248" s="14" customFormat="1">
      <c r="A248" s="14"/>
      <c r="B248" s="249"/>
      <c r="C248" s="250"/>
      <c r="D248" s="236" t="s">
        <v>319</v>
      </c>
      <c r="E248" s="251" t="s">
        <v>19</v>
      </c>
      <c r="F248" s="252" t="s">
        <v>5882</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3" customFormat="1">
      <c r="A249" s="13"/>
      <c r="B249" s="234"/>
      <c r="C249" s="235"/>
      <c r="D249" s="236" t="s">
        <v>319</v>
      </c>
      <c r="E249" s="237" t="s">
        <v>19</v>
      </c>
      <c r="F249" s="238" t="s">
        <v>5919</v>
      </c>
      <c r="G249" s="235"/>
      <c r="H249" s="239">
        <v>0.97499999999999998</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76</v>
      </c>
      <c r="AY249" s="245" t="s">
        <v>308</v>
      </c>
    </row>
    <row r="250" s="15" customFormat="1">
      <c r="A250" s="15"/>
      <c r="B250" s="259"/>
      <c r="C250" s="260"/>
      <c r="D250" s="236" t="s">
        <v>319</v>
      </c>
      <c r="E250" s="261" t="s">
        <v>19</v>
      </c>
      <c r="F250" s="262" t="s">
        <v>448</v>
      </c>
      <c r="G250" s="260"/>
      <c r="H250" s="263">
        <v>65.974999999999994</v>
      </c>
      <c r="I250" s="264"/>
      <c r="J250" s="260"/>
      <c r="K250" s="260"/>
      <c r="L250" s="265"/>
      <c r="M250" s="266"/>
      <c r="N250" s="267"/>
      <c r="O250" s="267"/>
      <c r="P250" s="267"/>
      <c r="Q250" s="267"/>
      <c r="R250" s="267"/>
      <c r="S250" s="267"/>
      <c r="T250" s="268"/>
      <c r="U250" s="15"/>
      <c r="V250" s="15"/>
      <c r="W250" s="15"/>
      <c r="X250" s="15"/>
      <c r="Y250" s="15"/>
      <c r="Z250" s="15"/>
      <c r="AA250" s="15"/>
      <c r="AB250" s="15"/>
      <c r="AC250" s="15"/>
      <c r="AD250" s="15"/>
      <c r="AE250" s="15"/>
      <c r="AT250" s="269" t="s">
        <v>319</v>
      </c>
      <c r="AU250" s="269" t="s">
        <v>85</v>
      </c>
      <c r="AV250" s="15" t="s">
        <v>315</v>
      </c>
      <c r="AW250" s="15" t="s">
        <v>37</v>
      </c>
      <c r="AX250" s="15" t="s">
        <v>83</v>
      </c>
      <c r="AY250" s="269" t="s">
        <v>308</v>
      </c>
    </row>
    <row r="251" s="2" customFormat="1" ht="16.5" customHeight="1">
      <c r="A251" s="41"/>
      <c r="B251" s="42"/>
      <c r="C251" s="216" t="s">
        <v>740</v>
      </c>
      <c r="D251" s="216" t="s">
        <v>310</v>
      </c>
      <c r="E251" s="217" t="s">
        <v>5920</v>
      </c>
      <c r="F251" s="218" t="s">
        <v>5921</v>
      </c>
      <c r="G251" s="219" t="s">
        <v>474</v>
      </c>
      <c r="H251" s="220">
        <v>2</v>
      </c>
      <c r="I251" s="221"/>
      <c r="J251" s="222">
        <f>ROUND(I251*H251,2)</f>
        <v>0</v>
      </c>
      <c r="K251" s="218" t="s">
        <v>314</v>
      </c>
      <c r="L251" s="47"/>
      <c r="M251" s="223" t="s">
        <v>19</v>
      </c>
      <c r="N251" s="224" t="s">
        <v>47</v>
      </c>
      <c r="O251" s="87"/>
      <c r="P251" s="225">
        <f>O251*H251</f>
        <v>0</v>
      </c>
      <c r="Q251" s="225">
        <v>0</v>
      </c>
      <c r="R251" s="225">
        <f>Q251*H251</f>
        <v>0</v>
      </c>
      <c r="S251" s="225">
        <v>0</v>
      </c>
      <c r="T251" s="226">
        <f>S251*H251</f>
        <v>0</v>
      </c>
      <c r="U251" s="41"/>
      <c r="V251" s="41"/>
      <c r="W251" s="41"/>
      <c r="X251" s="41"/>
      <c r="Y251" s="41"/>
      <c r="Z251" s="41"/>
      <c r="AA251" s="41"/>
      <c r="AB251" s="41"/>
      <c r="AC251" s="41"/>
      <c r="AD251" s="41"/>
      <c r="AE251" s="41"/>
      <c r="AR251" s="227" t="s">
        <v>315</v>
      </c>
      <c r="AT251" s="227" t="s">
        <v>310</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315</v>
      </c>
      <c r="BM251" s="227" t="s">
        <v>822</v>
      </c>
    </row>
    <row r="252" s="2" customFormat="1">
      <c r="A252" s="41"/>
      <c r="B252" s="42"/>
      <c r="C252" s="43"/>
      <c r="D252" s="229" t="s">
        <v>317</v>
      </c>
      <c r="E252" s="43"/>
      <c r="F252" s="230" t="s">
        <v>5922</v>
      </c>
      <c r="G252" s="43"/>
      <c r="H252" s="43"/>
      <c r="I252" s="231"/>
      <c r="J252" s="43"/>
      <c r="K252" s="43"/>
      <c r="L252" s="47"/>
      <c r="M252" s="232"/>
      <c r="N252" s="233"/>
      <c r="O252" s="87"/>
      <c r="P252" s="87"/>
      <c r="Q252" s="87"/>
      <c r="R252" s="87"/>
      <c r="S252" s="87"/>
      <c r="T252" s="88"/>
      <c r="U252" s="41"/>
      <c r="V252" s="41"/>
      <c r="W252" s="41"/>
      <c r="X252" s="41"/>
      <c r="Y252" s="41"/>
      <c r="Z252" s="41"/>
      <c r="AA252" s="41"/>
      <c r="AB252" s="41"/>
      <c r="AC252" s="41"/>
      <c r="AD252" s="41"/>
      <c r="AE252" s="41"/>
      <c r="AT252" s="20" t="s">
        <v>317</v>
      </c>
      <c r="AU252" s="20" t="s">
        <v>85</v>
      </c>
    </row>
    <row r="253" s="14" customFormat="1">
      <c r="A253" s="14"/>
      <c r="B253" s="249"/>
      <c r="C253" s="250"/>
      <c r="D253" s="236" t="s">
        <v>319</v>
      </c>
      <c r="E253" s="251" t="s">
        <v>19</v>
      </c>
      <c r="F253" s="252" t="s">
        <v>5923</v>
      </c>
      <c r="G253" s="250"/>
      <c r="H253" s="251" t="s">
        <v>19</v>
      </c>
      <c r="I253" s="253"/>
      <c r="J253" s="250"/>
      <c r="K253" s="250"/>
      <c r="L253" s="254"/>
      <c r="M253" s="255"/>
      <c r="N253" s="256"/>
      <c r="O253" s="256"/>
      <c r="P253" s="256"/>
      <c r="Q253" s="256"/>
      <c r="R253" s="256"/>
      <c r="S253" s="256"/>
      <c r="T253" s="257"/>
      <c r="U253" s="14"/>
      <c r="V253" s="14"/>
      <c r="W253" s="14"/>
      <c r="X253" s="14"/>
      <c r="Y253" s="14"/>
      <c r="Z253" s="14"/>
      <c r="AA253" s="14"/>
      <c r="AB253" s="14"/>
      <c r="AC253" s="14"/>
      <c r="AD253" s="14"/>
      <c r="AE253" s="14"/>
      <c r="AT253" s="258" t="s">
        <v>319</v>
      </c>
      <c r="AU253" s="258" t="s">
        <v>85</v>
      </c>
      <c r="AV253" s="14" t="s">
        <v>83</v>
      </c>
      <c r="AW253" s="14" t="s">
        <v>37</v>
      </c>
      <c r="AX253" s="14" t="s">
        <v>76</v>
      </c>
      <c r="AY253" s="258" t="s">
        <v>308</v>
      </c>
    </row>
    <row r="254" s="13" customFormat="1">
      <c r="A254" s="13"/>
      <c r="B254" s="234"/>
      <c r="C254" s="235"/>
      <c r="D254" s="236" t="s">
        <v>319</v>
      </c>
      <c r="E254" s="237" t="s">
        <v>19</v>
      </c>
      <c r="F254" s="238" t="s">
        <v>85</v>
      </c>
      <c r="G254" s="235"/>
      <c r="H254" s="239">
        <v>2</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5" customFormat="1">
      <c r="A255" s="15"/>
      <c r="B255" s="259"/>
      <c r="C255" s="260"/>
      <c r="D255" s="236" t="s">
        <v>319</v>
      </c>
      <c r="E255" s="261" t="s">
        <v>19</v>
      </c>
      <c r="F255" s="262" t="s">
        <v>448</v>
      </c>
      <c r="G255" s="260"/>
      <c r="H255" s="263">
        <v>2</v>
      </c>
      <c r="I255" s="264"/>
      <c r="J255" s="260"/>
      <c r="K255" s="260"/>
      <c r="L255" s="265"/>
      <c r="M255" s="266"/>
      <c r="N255" s="267"/>
      <c r="O255" s="267"/>
      <c r="P255" s="267"/>
      <c r="Q255" s="267"/>
      <c r="R255" s="267"/>
      <c r="S255" s="267"/>
      <c r="T255" s="268"/>
      <c r="U255" s="15"/>
      <c r="V255" s="15"/>
      <c r="W255" s="15"/>
      <c r="X255" s="15"/>
      <c r="Y255" s="15"/>
      <c r="Z255" s="15"/>
      <c r="AA255" s="15"/>
      <c r="AB255" s="15"/>
      <c r="AC255" s="15"/>
      <c r="AD255" s="15"/>
      <c r="AE255" s="15"/>
      <c r="AT255" s="269" t="s">
        <v>319</v>
      </c>
      <c r="AU255" s="269" t="s">
        <v>85</v>
      </c>
      <c r="AV255" s="15" t="s">
        <v>315</v>
      </c>
      <c r="AW255" s="15" t="s">
        <v>37</v>
      </c>
      <c r="AX255" s="15" t="s">
        <v>83</v>
      </c>
      <c r="AY255" s="269" t="s">
        <v>308</v>
      </c>
    </row>
    <row r="256" s="2" customFormat="1" ht="16.5" customHeight="1">
      <c r="A256" s="41"/>
      <c r="B256" s="42"/>
      <c r="C256" s="216" t="s">
        <v>826</v>
      </c>
      <c r="D256" s="216" t="s">
        <v>310</v>
      </c>
      <c r="E256" s="217" t="s">
        <v>5924</v>
      </c>
      <c r="F256" s="218" t="s">
        <v>5925</v>
      </c>
      <c r="G256" s="219" t="s">
        <v>474</v>
      </c>
      <c r="H256" s="220">
        <v>138</v>
      </c>
      <c r="I256" s="221"/>
      <c r="J256" s="222">
        <f>ROUND(I256*H256,2)</f>
        <v>0</v>
      </c>
      <c r="K256" s="218" t="s">
        <v>314</v>
      </c>
      <c r="L256" s="47"/>
      <c r="M256" s="223" t="s">
        <v>19</v>
      </c>
      <c r="N256" s="224" t="s">
        <v>47</v>
      </c>
      <c r="O256" s="87"/>
      <c r="P256" s="225">
        <f>O256*H256</f>
        <v>0</v>
      </c>
      <c r="Q256" s="225">
        <v>0</v>
      </c>
      <c r="R256" s="225">
        <f>Q256*H256</f>
        <v>0</v>
      </c>
      <c r="S256" s="225">
        <v>0</v>
      </c>
      <c r="T256" s="226">
        <f>S256*H256</f>
        <v>0</v>
      </c>
      <c r="U256" s="41"/>
      <c r="V256" s="41"/>
      <c r="W256" s="41"/>
      <c r="X256" s="41"/>
      <c r="Y256" s="41"/>
      <c r="Z256" s="41"/>
      <c r="AA256" s="41"/>
      <c r="AB256" s="41"/>
      <c r="AC256" s="41"/>
      <c r="AD256" s="41"/>
      <c r="AE256" s="41"/>
      <c r="AR256" s="227" t="s">
        <v>315</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315</v>
      </c>
      <c r="BM256" s="227" t="s">
        <v>829</v>
      </c>
    </row>
    <row r="257" s="2" customFormat="1">
      <c r="A257" s="41"/>
      <c r="B257" s="42"/>
      <c r="C257" s="43"/>
      <c r="D257" s="229" t="s">
        <v>317</v>
      </c>
      <c r="E257" s="43"/>
      <c r="F257" s="230" t="s">
        <v>5926</v>
      </c>
      <c r="G257" s="43"/>
      <c r="H257" s="43"/>
      <c r="I257" s="231"/>
      <c r="J257" s="43"/>
      <c r="K257" s="43"/>
      <c r="L257" s="47"/>
      <c r="M257" s="232"/>
      <c r="N257" s="233"/>
      <c r="O257" s="87"/>
      <c r="P257" s="87"/>
      <c r="Q257" s="87"/>
      <c r="R257" s="87"/>
      <c r="S257" s="87"/>
      <c r="T257" s="88"/>
      <c r="U257" s="41"/>
      <c r="V257" s="41"/>
      <c r="W257" s="41"/>
      <c r="X257" s="41"/>
      <c r="Y257" s="41"/>
      <c r="Z257" s="41"/>
      <c r="AA257" s="41"/>
      <c r="AB257" s="41"/>
      <c r="AC257" s="41"/>
      <c r="AD257" s="41"/>
      <c r="AE257" s="41"/>
      <c r="AT257" s="20" t="s">
        <v>317</v>
      </c>
      <c r="AU257" s="20" t="s">
        <v>85</v>
      </c>
    </row>
    <row r="258" s="2" customFormat="1" ht="16.5" customHeight="1">
      <c r="A258" s="41"/>
      <c r="B258" s="42"/>
      <c r="C258" s="280" t="s">
        <v>746</v>
      </c>
      <c r="D258" s="280" t="s">
        <v>1137</v>
      </c>
      <c r="E258" s="281" t="s">
        <v>5927</v>
      </c>
      <c r="F258" s="282" t="s">
        <v>5928</v>
      </c>
      <c r="G258" s="283" t="s">
        <v>474</v>
      </c>
      <c r="H258" s="284">
        <v>142.13999999999999</v>
      </c>
      <c r="I258" s="285"/>
      <c r="J258" s="286">
        <f>ROUND(I258*H258,2)</f>
        <v>0</v>
      </c>
      <c r="K258" s="282" t="s">
        <v>314</v>
      </c>
      <c r="L258" s="287"/>
      <c r="M258" s="288" t="s">
        <v>19</v>
      </c>
      <c r="N258" s="289"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352</v>
      </c>
      <c r="AT258" s="227" t="s">
        <v>1137</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832</v>
      </c>
    </row>
    <row r="259" s="13" customFormat="1">
      <c r="A259" s="13"/>
      <c r="B259" s="234"/>
      <c r="C259" s="235"/>
      <c r="D259" s="236" t="s">
        <v>319</v>
      </c>
      <c r="E259" s="237" t="s">
        <v>19</v>
      </c>
      <c r="F259" s="238" t="s">
        <v>5929</v>
      </c>
      <c r="G259" s="235"/>
      <c r="H259" s="239">
        <v>138</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76</v>
      </c>
      <c r="AY259" s="245" t="s">
        <v>308</v>
      </c>
    </row>
    <row r="260" s="14" customFormat="1">
      <c r="A260" s="14"/>
      <c r="B260" s="249"/>
      <c r="C260" s="250"/>
      <c r="D260" s="236" t="s">
        <v>319</v>
      </c>
      <c r="E260" s="251" t="s">
        <v>19</v>
      </c>
      <c r="F260" s="252" t="s">
        <v>5882</v>
      </c>
      <c r="G260" s="250"/>
      <c r="H260" s="251" t="s">
        <v>19</v>
      </c>
      <c r="I260" s="253"/>
      <c r="J260" s="250"/>
      <c r="K260" s="250"/>
      <c r="L260" s="254"/>
      <c r="M260" s="255"/>
      <c r="N260" s="256"/>
      <c r="O260" s="256"/>
      <c r="P260" s="256"/>
      <c r="Q260" s="256"/>
      <c r="R260" s="256"/>
      <c r="S260" s="256"/>
      <c r="T260" s="257"/>
      <c r="U260" s="14"/>
      <c r="V260" s="14"/>
      <c r="W260" s="14"/>
      <c r="X260" s="14"/>
      <c r="Y260" s="14"/>
      <c r="Z260" s="14"/>
      <c r="AA260" s="14"/>
      <c r="AB260" s="14"/>
      <c r="AC260" s="14"/>
      <c r="AD260" s="14"/>
      <c r="AE260" s="14"/>
      <c r="AT260" s="258" t="s">
        <v>319</v>
      </c>
      <c r="AU260" s="258" t="s">
        <v>85</v>
      </c>
      <c r="AV260" s="14" t="s">
        <v>83</v>
      </c>
      <c r="AW260" s="14" t="s">
        <v>37</v>
      </c>
      <c r="AX260" s="14" t="s">
        <v>76</v>
      </c>
      <c r="AY260" s="258" t="s">
        <v>308</v>
      </c>
    </row>
    <row r="261" s="13" customFormat="1">
      <c r="A261" s="13"/>
      <c r="B261" s="234"/>
      <c r="C261" s="235"/>
      <c r="D261" s="236" t="s">
        <v>319</v>
      </c>
      <c r="E261" s="237" t="s">
        <v>19</v>
      </c>
      <c r="F261" s="238" t="s">
        <v>5930</v>
      </c>
      <c r="G261" s="235"/>
      <c r="H261" s="239">
        <v>4.1399999999999997</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76</v>
      </c>
      <c r="AY261" s="245" t="s">
        <v>308</v>
      </c>
    </row>
    <row r="262" s="15" customFormat="1">
      <c r="A262" s="15"/>
      <c r="B262" s="259"/>
      <c r="C262" s="260"/>
      <c r="D262" s="236" t="s">
        <v>319</v>
      </c>
      <c r="E262" s="261" t="s">
        <v>19</v>
      </c>
      <c r="F262" s="262" t="s">
        <v>448</v>
      </c>
      <c r="G262" s="260"/>
      <c r="H262" s="263">
        <v>142.13999999999999</v>
      </c>
      <c r="I262" s="264"/>
      <c r="J262" s="260"/>
      <c r="K262" s="260"/>
      <c r="L262" s="265"/>
      <c r="M262" s="266"/>
      <c r="N262" s="267"/>
      <c r="O262" s="267"/>
      <c r="P262" s="267"/>
      <c r="Q262" s="267"/>
      <c r="R262" s="267"/>
      <c r="S262" s="267"/>
      <c r="T262" s="268"/>
      <c r="U262" s="15"/>
      <c r="V262" s="15"/>
      <c r="W262" s="15"/>
      <c r="X262" s="15"/>
      <c r="Y262" s="15"/>
      <c r="Z262" s="15"/>
      <c r="AA262" s="15"/>
      <c r="AB262" s="15"/>
      <c r="AC262" s="15"/>
      <c r="AD262" s="15"/>
      <c r="AE262" s="15"/>
      <c r="AT262" s="269" t="s">
        <v>319</v>
      </c>
      <c r="AU262" s="269" t="s">
        <v>85</v>
      </c>
      <c r="AV262" s="15" t="s">
        <v>315</v>
      </c>
      <c r="AW262" s="15" t="s">
        <v>37</v>
      </c>
      <c r="AX262" s="15" t="s">
        <v>83</v>
      </c>
      <c r="AY262" s="269" t="s">
        <v>308</v>
      </c>
    </row>
    <row r="263" s="2" customFormat="1" ht="16.5" customHeight="1">
      <c r="A263" s="41"/>
      <c r="B263" s="42"/>
      <c r="C263" s="216" t="s">
        <v>836</v>
      </c>
      <c r="D263" s="216" t="s">
        <v>310</v>
      </c>
      <c r="E263" s="217" t="s">
        <v>5931</v>
      </c>
      <c r="F263" s="218" t="s">
        <v>5932</v>
      </c>
      <c r="G263" s="219" t="s">
        <v>474</v>
      </c>
      <c r="H263" s="220">
        <v>277</v>
      </c>
      <c r="I263" s="221"/>
      <c r="J263" s="222">
        <f>ROUND(I263*H263,2)</f>
        <v>0</v>
      </c>
      <c r="K263" s="218" t="s">
        <v>314</v>
      </c>
      <c r="L263" s="47"/>
      <c r="M263" s="223" t="s">
        <v>19</v>
      </c>
      <c r="N263" s="224" t="s">
        <v>47</v>
      </c>
      <c r="O263" s="87"/>
      <c r="P263" s="225">
        <f>O263*H263</f>
        <v>0</v>
      </c>
      <c r="Q263" s="225">
        <v>0</v>
      </c>
      <c r="R263" s="225">
        <f>Q263*H263</f>
        <v>0</v>
      </c>
      <c r="S263" s="225">
        <v>0</v>
      </c>
      <c r="T263" s="226">
        <f>S263*H263</f>
        <v>0</v>
      </c>
      <c r="U263" s="41"/>
      <c r="V263" s="41"/>
      <c r="W263" s="41"/>
      <c r="X263" s="41"/>
      <c r="Y263" s="41"/>
      <c r="Z263" s="41"/>
      <c r="AA263" s="41"/>
      <c r="AB263" s="41"/>
      <c r="AC263" s="41"/>
      <c r="AD263" s="41"/>
      <c r="AE263" s="41"/>
      <c r="AR263" s="227" t="s">
        <v>315</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315</v>
      </c>
      <c r="BM263" s="227" t="s">
        <v>839</v>
      </c>
    </row>
    <row r="264" s="2" customFormat="1">
      <c r="A264" s="41"/>
      <c r="B264" s="42"/>
      <c r="C264" s="43"/>
      <c r="D264" s="229" t="s">
        <v>317</v>
      </c>
      <c r="E264" s="43"/>
      <c r="F264" s="230" t="s">
        <v>5933</v>
      </c>
      <c r="G264" s="43"/>
      <c r="H264" s="43"/>
      <c r="I264" s="231"/>
      <c r="J264" s="43"/>
      <c r="K264" s="43"/>
      <c r="L264" s="47"/>
      <c r="M264" s="232"/>
      <c r="N264" s="233"/>
      <c r="O264" s="87"/>
      <c r="P264" s="87"/>
      <c r="Q264" s="87"/>
      <c r="R264" s="87"/>
      <c r="S264" s="87"/>
      <c r="T264" s="88"/>
      <c r="U264" s="41"/>
      <c r="V264" s="41"/>
      <c r="W264" s="41"/>
      <c r="X264" s="41"/>
      <c r="Y264" s="41"/>
      <c r="Z264" s="41"/>
      <c r="AA264" s="41"/>
      <c r="AB264" s="41"/>
      <c r="AC264" s="41"/>
      <c r="AD264" s="41"/>
      <c r="AE264" s="41"/>
      <c r="AT264" s="20" t="s">
        <v>317</v>
      </c>
      <c r="AU264" s="20" t="s">
        <v>85</v>
      </c>
    </row>
    <row r="265" s="13" customFormat="1">
      <c r="A265" s="13"/>
      <c r="B265" s="234"/>
      <c r="C265" s="235"/>
      <c r="D265" s="236" t="s">
        <v>319</v>
      </c>
      <c r="E265" s="237" t="s">
        <v>19</v>
      </c>
      <c r="F265" s="238" t="s">
        <v>5934</v>
      </c>
      <c r="G265" s="235"/>
      <c r="H265" s="239">
        <v>277</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76</v>
      </c>
      <c r="AY265" s="245" t="s">
        <v>308</v>
      </c>
    </row>
    <row r="266" s="15" customFormat="1">
      <c r="A266" s="15"/>
      <c r="B266" s="259"/>
      <c r="C266" s="260"/>
      <c r="D266" s="236" t="s">
        <v>319</v>
      </c>
      <c r="E266" s="261" t="s">
        <v>19</v>
      </c>
      <c r="F266" s="262" t="s">
        <v>448</v>
      </c>
      <c r="G266" s="260"/>
      <c r="H266" s="263">
        <v>277</v>
      </c>
      <c r="I266" s="264"/>
      <c r="J266" s="260"/>
      <c r="K266" s="260"/>
      <c r="L266" s="265"/>
      <c r="M266" s="266"/>
      <c r="N266" s="267"/>
      <c r="O266" s="267"/>
      <c r="P266" s="267"/>
      <c r="Q266" s="267"/>
      <c r="R266" s="267"/>
      <c r="S266" s="267"/>
      <c r="T266" s="268"/>
      <c r="U266" s="15"/>
      <c r="V266" s="15"/>
      <c r="W266" s="15"/>
      <c r="X266" s="15"/>
      <c r="Y266" s="15"/>
      <c r="Z266" s="15"/>
      <c r="AA266" s="15"/>
      <c r="AB266" s="15"/>
      <c r="AC266" s="15"/>
      <c r="AD266" s="15"/>
      <c r="AE266" s="15"/>
      <c r="AT266" s="269" t="s">
        <v>319</v>
      </c>
      <c r="AU266" s="269" t="s">
        <v>85</v>
      </c>
      <c r="AV266" s="15" t="s">
        <v>315</v>
      </c>
      <c r="AW266" s="15" t="s">
        <v>37</v>
      </c>
      <c r="AX266" s="15" t="s">
        <v>83</v>
      </c>
      <c r="AY266" s="269" t="s">
        <v>308</v>
      </c>
    </row>
    <row r="267" s="2" customFormat="1" ht="16.5" customHeight="1">
      <c r="A267" s="41"/>
      <c r="B267" s="42"/>
      <c r="C267" s="280" t="s">
        <v>749</v>
      </c>
      <c r="D267" s="280" t="s">
        <v>1137</v>
      </c>
      <c r="E267" s="281" t="s">
        <v>5935</v>
      </c>
      <c r="F267" s="282" t="s">
        <v>5936</v>
      </c>
      <c r="G267" s="283" t="s">
        <v>474</v>
      </c>
      <c r="H267" s="284">
        <v>160.68000000000001</v>
      </c>
      <c r="I267" s="285"/>
      <c r="J267" s="286">
        <f>ROUND(I267*H267,2)</f>
        <v>0</v>
      </c>
      <c r="K267" s="282" t="s">
        <v>19</v>
      </c>
      <c r="L267" s="287"/>
      <c r="M267" s="288" t="s">
        <v>19</v>
      </c>
      <c r="N267" s="289" t="s">
        <v>47</v>
      </c>
      <c r="O267" s="87"/>
      <c r="P267" s="225">
        <f>O267*H267</f>
        <v>0</v>
      </c>
      <c r="Q267" s="225">
        <v>0</v>
      </c>
      <c r="R267" s="225">
        <f>Q267*H267</f>
        <v>0</v>
      </c>
      <c r="S267" s="225">
        <v>0</v>
      </c>
      <c r="T267" s="226">
        <f>S267*H267</f>
        <v>0</v>
      </c>
      <c r="U267" s="41"/>
      <c r="V267" s="41"/>
      <c r="W267" s="41"/>
      <c r="X267" s="41"/>
      <c r="Y267" s="41"/>
      <c r="Z267" s="41"/>
      <c r="AA267" s="41"/>
      <c r="AB267" s="41"/>
      <c r="AC267" s="41"/>
      <c r="AD267" s="41"/>
      <c r="AE267" s="41"/>
      <c r="AR267" s="227" t="s">
        <v>352</v>
      </c>
      <c r="AT267" s="227" t="s">
        <v>1137</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315</v>
      </c>
      <c r="BM267" s="227" t="s">
        <v>845</v>
      </c>
    </row>
    <row r="268" s="13" customFormat="1">
      <c r="A268" s="13"/>
      <c r="B268" s="234"/>
      <c r="C268" s="235"/>
      <c r="D268" s="236" t="s">
        <v>319</v>
      </c>
      <c r="E268" s="237" t="s">
        <v>19</v>
      </c>
      <c r="F268" s="238" t="s">
        <v>5937</v>
      </c>
      <c r="G268" s="235"/>
      <c r="H268" s="239">
        <v>156</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4" customFormat="1">
      <c r="A269" s="14"/>
      <c r="B269" s="249"/>
      <c r="C269" s="250"/>
      <c r="D269" s="236" t="s">
        <v>319</v>
      </c>
      <c r="E269" s="251" t="s">
        <v>19</v>
      </c>
      <c r="F269" s="252" t="s">
        <v>5882</v>
      </c>
      <c r="G269" s="250"/>
      <c r="H269" s="251" t="s">
        <v>19</v>
      </c>
      <c r="I269" s="253"/>
      <c r="J269" s="250"/>
      <c r="K269" s="250"/>
      <c r="L269" s="254"/>
      <c r="M269" s="255"/>
      <c r="N269" s="256"/>
      <c r="O269" s="256"/>
      <c r="P269" s="256"/>
      <c r="Q269" s="256"/>
      <c r="R269" s="256"/>
      <c r="S269" s="256"/>
      <c r="T269" s="257"/>
      <c r="U269" s="14"/>
      <c r="V269" s="14"/>
      <c r="W269" s="14"/>
      <c r="X269" s="14"/>
      <c r="Y269" s="14"/>
      <c r="Z269" s="14"/>
      <c r="AA269" s="14"/>
      <c r="AB269" s="14"/>
      <c r="AC269" s="14"/>
      <c r="AD269" s="14"/>
      <c r="AE269" s="14"/>
      <c r="AT269" s="258" t="s">
        <v>319</v>
      </c>
      <c r="AU269" s="258" t="s">
        <v>85</v>
      </c>
      <c r="AV269" s="14" t="s">
        <v>83</v>
      </c>
      <c r="AW269" s="14" t="s">
        <v>37</v>
      </c>
      <c r="AX269" s="14" t="s">
        <v>76</v>
      </c>
      <c r="AY269" s="258" t="s">
        <v>308</v>
      </c>
    </row>
    <row r="270" s="13" customFormat="1">
      <c r="A270" s="13"/>
      <c r="B270" s="234"/>
      <c r="C270" s="235"/>
      <c r="D270" s="236" t="s">
        <v>319</v>
      </c>
      <c r="E270" s="237" t="s">
        <v>19</v>
      </c>
      <c r="F270" s="238" t="s">
        <v>5938</v>
      </c>
      <c r="G270" s="235"/>
      <c r="H270" s="239">
        <v>4.6799999999999997</v>
      </c>
      <c r="I270" s="240"/>
      <c r="J270" s="235"/>
      <c r="K270" s="235"/>
      <c r="L270" s="241"/>
      <c r="M270" s="242"/>
      <c r="N270" s="243"/>
      <c r="O270" s="243"/>
      <c r="P270" s="243"/>
      <c r="Q270" s="243"/>
      <c r="R270" s="243"/>
      <c r="S270" s="243"/>
      <c r="T270" s="244"/>
      <c r="U270" s="13"/>
      <c r="V270" s="13"/>
      <c r="W270" s="13"/>
      <c r="X270" s="13"/>
      <c r="Y270" s="13"/>
      <c r="Z270" s="13"/>
      <c r="AA270" s="13"/>
      <c r="AB270" s="13"/>
      <c r="AC270" s="13"/>
      <c r="AD270" s="13"/>
      <c r="AE270" s="13"/>
      <c r="AT270" s="245" t="s">
        <v>319</v>
      </c>
      <c r="AU270" s="245" t="s">
        <v>85</v>
      </c>
      <c r="AV270" s="13" t="s">
        <v>85</v>
      </c>
      <c r="AW270" s="13" t="s">
        <v>37</v>
      </c>
      <c r="AX270" s="13" t="s">
        <v>76</v>
      </c>
      <c r="AY270" s="245" t="s">
        <v>308</v>
      </c>
    </row>
    <row r="271" s="15" customFormat="1">
      <c r="A271" s="15"/>
      <c r="B271" s="259"/>
      <c r="C271" s="260"/>
      <c r="D271" s="236" t="s">
        <v>319</v>
      </c>
      <c r="E271" s="261" t="s">
        <v>19</v>
      </c>
      <c r="F271" s="262" t="s">
        <v>448</v>
      </c>
      <c r="G271" s="260"/>
      <c r="H271" s="263">
        <v>160.68000000000001</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319</v>
      </c>
      <c r="AU271" s="269" t="s">
        <v>85</v>
      </c>
      <c r="AV271" s="15" t="s">
        <v>315</v>
      </c>
      <c r="AW271" s="15" t="s">
        <v>37</v>
      </c>
      <c r="AX271" s="15" t="s">
        <v>83</v>
      </c>
      <c r="AY271" s="269" t="s">
        <v>308</v>
      </c>
    </row>
    <row r="272" s="2" customFormat="1" ht="16.5" customHeight="1">
      <c r="A272" s="41"/>
      <c r="B272" s="42"/>
      <c r="C272" s="280" t="s">
        <v>850</v>
      </c>
      <c r="D272" s="280" t="s">
        <v>1137</v>
      </c>
      <c r="E272" s="281" t="s">
        <v>5939</v>
      </c>
      <c r="F272" s="282" t="s">
        <v>5940</v>
      </c>
      <c r="G272" s="283" t="s">
        <v>474</v>
      </c>
      <c r="H272" s="284">
        <v>124.63</v>
      </c>
      <c r="I272" s="285"/>
      <c r="J272" s="286">
        <f>ROUND(I272*H272,2)</f>
        <v>0</v>
      </c>
      <c r="K272" s="282" t="s">
        <v>314</v>
      </c>
      <c r="L272" s="287"/>
      <c r="M272" s="288" t="s">
        <v>19</v>
      </c>
      <c r="N272" s="289" t="s">
        <v>47</v>
      </c>
      <c r="O272" s="87"/>
      <c r="P272" s="225">
        <f>O272*H272</f>
        <v>0</v>
      </c>
      <c r="Q272" s="225">
        <v>0</v>
      </c>
      <c r="R272" s="225">
        <f>Q272*H272</f>
        <v>0</v>
      </c>
      <c r="S272" s="225">
        <v>0</v>
      </c>
      <c r="T272" s="226">
        <f>S272*H272</f>
        <v>0</v>
      </c>
      <c r="U272" s="41"/>
      <c r="V272" s="41"/>
      <c r="W272" s="41"/>
      <c r="X272" s="41"/>
      <c r="Y272" s="41"/>
      <c r="Z272" s="41"/>
      <c r="AA272" s="41"/>
      <c r="AB272" s="41"/>
      <c r="AC272" s="41"/>
      <c r="AD272" s="41"/>
      <c r="AE272" s="41"/>
      <c r="AR272" s="227" t="s">
        <v>352</v>
      </c>
      <c r="AT272" s="227" t="s">
        <v>1137</v>
      </c>
      <c r="AU272" s="227" t="s">
        <v>85</v>
      </c>
      <c r="AY272" s="20" t="s">
        <v>308</v>
      </c>
      <c r="BE272" s="228">
        <f>IF(N272="základní",J272,0)</f>
        <v>0</v>
      </c>
      <c r="BF272" s="228">
        <f>IF(N272="snížená",J272,0)</f>
        <v>0</v>
      </c>
      <c r="BG272" s="228">
        <f>IF(N272="zákl. přenesená",J272,0)</f>
        <v>0</v>
      </c>
      <c r="BH272" s="228">
        <f>IF(N272="sníž. přenesená",J272,0)</f>
        <v>0</v>
      </c>
      <c r="BI272" s="228">
        <f>IF(N272="nulová",J272,0)</f>
        <v>0</v>
      </c>
      <c r="BJ272" s="20" t="s">
        <v>83</v>
      </c>
      <c r="BK272" s="228">
        <f>ROUND(I272*H272,2)</f>
        <v>0</v>
      </c>
      <c r="BL272" s="20" t="s">
        <v>315</v>
      </c>
      <c r="BM272" s="227" t="s">
        <v>853</v>
      </c>
    </row>
    <row r="273" s="13" customFormat="1">
      <c r="A273" s="13"/>
      <c r="B273" s="234"/>
      <c r="C273" s="235"/>
      <c r="D273" s="236" t="s">
        <v>319</v>
      </c>
      <c r="E273" s="237" t="s">
        <v>19</v>
      </c>
      <c r="F273" s="238" t="s">
        <v>5941</v>
      </c>
      <c r="G273" s="235"/>
      <c r="H273" s="239">
        <v>121</v>
      </c>
      <c r="I273" s="240"/>
      <c r="J273" s="235"/>
      <c r="K273" s="235"/>
      <c r="L273" s="241"/>
      <c r="M273" s="242"/>
      <c r="N273" s="243"/>
      <c r="O273" s="243"/>
      <c r="P273" s="243"/>
      <c r="Q273" s="243"/>
      <c r="R273" s="243"/>
      <c r="S273" s="243"/>
      <c r="T273" s="244"/>
      <c r="U273" s="13"/>
      <c r="V273" s="13"/>
      <c r="W273" s="13"/>
      <c r="X273" s="13"/>
      <c r="Y273" s="13"/>
      <c r="Z273" s="13"/>
      <c r="AA273" s="13"/>
      <c r="AB273" s="13"/>
      <c r="AC273" s="13"/>
      <c r="AD273" s="13"/>
      <c r="AE273" s="13"/>
      <c r="AT273" s="245" t="s">
        <v>319</v>
      </c>
      <c r="AU273" s="245" t="s">
        <v>85</v>
      </c>
      <c r="AV273" s="13" t="s">
        <v>85</v>
      </c>
      <c r="AW273" s="13" t="s">
        <v>37</v>
      </c>
      <c r="AX273" s="13" t="s">
        <v>76</v>
      </c>
      <c r="AY273" s="245" t="s">
        <v>308</v>
      </c>
    </row>
    <row r="274" s="14" customFormat="1">
      <c r="A274" s="14"/>
      <c r="B274" s="249"/>
      <c r="C274" s="250"/>
      <c r="D274" s="236" t="s">
        <v>319</v>
      </c>
      <c r="E274" s="251" t="s">
        <v>19</v>
      </c>
      <c r="F274" s="252" t="s">
        <v>5882</v>
      </c>
      <c r="G274" s="250"/>
      <c r="H274" s="251" t="s">
        <v>19</v>
      </c>
      <c r="I274" s="253"/>
      <c r="J274" s="250"/>
      <c r="K274" s="250"/>
      <c r="L274" s="254"/>
      <c r="M274" s="255"/>
      <c r="N274" s="256"/>
      <c r="O274" s="256"/>
      <c r="P274" s="256"/>
      <c r="Q274" s="256"/>
      <c r="R274" s="256"/>
      <c r="S274" s="256"/>
      <c r="T274" s="257"/>
      <c r="U274" s="14"/>
      <c r="V274" s="14"/>
      <c r="W274" s="14"/>
      <c r="X274" s="14"/>
      <c r="Y274" s="14"/>
      <c r="Z274" s="14"/>
      <c r="AA274" s="14"/>
      <c r="AB274" s="14"/>
      <c r="AC274" s="14"/>
      <c r="AD274" s="14"/>
      <c r="AE274" s="14"/>
      <c r="AT274" s="258" t="s">
        <v>319</v>
      </c>
      <c r="AU274" s="258" t="s">
        <v>85</v>
      </c>
      <c r="AV274" s="14" t="s">
        <v>83</v>
      </c>
      <c r="AW274" s="14" t="s">
        <v>37</v>
      </c>
      <c r="AX274" s="14" t="s">
        <v>76</v>
      </c>
      <c r="AY274" s="258" t="s">
        <v>308</v>
      </c>
    </row>
    <row r="275" s="13" customFormat="1">
      <c r="A275" s="13"/>
      <c r="B275" s="234"/>
      <c r="C275" s="235"/>
      <c r="D275" s="236" t="s">
        <v>319</v>
      </c>
      <c r="E275" s="237" t="s">
        <v>19</v>
      </c>
      <c r="F275" s="238" t="s">
        <v>5942</v>
      </c>
      <c r="G275" s="235"/>
      <c r="H275" s="239">
        <v>3.6299999999999999</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76</v>
      </c>
      <c r="AY275" s="245" t="s">
        <v>308</v>
      </c>
    </row>
    <row r="276" s="15" customFormat="1">
      <c r="A276" s="15"/>
      <c r="B276" s="259"/>
      <c r="C276" s="260"/>
      <c r="D276" s="236" t="s">
        <v>319</v>
      </c>
      <c r="E276" s="261" t="s">
        <v>19</v>
      </c>
      <c r="F276" s="262" t="s">
        <v>448</v>
      </c>
      <c r="G276" s="260"/>
      <c r="H276" s="263">
        <v>124.63</v>
      </c>
      <c r="I276" s="264"/>
      <c r="J276" s="260"/>
      <c r="K276" s="260"/>
      <c r="L276" s="265"/>
      <c r="M276" s="266"/>
      <c r="N276" s="267"/>
      <c r="O276" s="267"/>
      <c r="P276" s="267"/>
      <c r="Q276" s="267"/>
      <c r="R276" s="267"/>
      <c r="S276" s="267"/>
      <c r="T276" s="268"/>
      <c r="U276" s="15"/>
      <c r="V276" s="15"/>
      <c r="W276" s="15"/>
      <c r="X276" s="15"/>
      <c r="Y276" s="15"/>
      <c r="Z276" s="15"/>
      <c r="AA276" s="15"/>
      <c r="AB276" s="15"/>
      <c r="AC276" s="15"/>
      <c r="AD276" s="15"/>
      <c r="AE276" s="15"/>
      <c r="AT276" s="269" t="s">
        <v>319</v>
      </c>
      <c r="AU276" s="269" t="s">
        <v>85</v>
      </c>
      <c r="AV276" s="15" t="s">
        <v>315</v>
      </c>
      <c r="AW276" s="15" t="s">
        <v>37</v>
      </c>
      <c r="AX276" s="15" t="s">
        <v>83</v>
      </c>
      <c r="AY276" s="269" t="s">
        <v>308</v>
      </c>
    </row>
    <row r="277" s="2" customFormat="1" ht="16.5" customHeight="1">
      <c r="A277" s="41"/>
      <c r="B277" s="42"/>
      <c r="C277" s="216" t="s">
        <v>750</v>
      </c>
      <c r="D277" s="216" t="s">
        <v>310</v>
      </c>
      <c r="E277" s="217" t="s">
        <v>5943</v>
      </c>
      <c r="F277" s="218" t="s">
        <v>5944</v>
      </c>
      <c r="G277" s="219" t="s">
        <v>474</v>
      </c>
      <c r="H277" s="220">
        <v>71</v>
      </c>
      <c r="I277" s="221"/>
      <c r="J277" s="222">
        <f>ROUND(I277*H277,2)</f>
        <v>0</v>
      </c>
      <c r="K277" s="218" t="s">
        <v>314</v>
      </c>
      <c r="L277" s="47"/>
      <c r="M277" s="223" t="s">
        <v>19</v>
      </c>
      <c r="N277" s="224" t="s">
        <v>47</v>
      </c>
      <c r="O277" s="87"/>
      <c r="P277" s="225">
        <f>O277*H277</f>
        <v>0</v>
      </c>
      <c r="Q277" s="225">
        <v>0</v>
      </c>
      <c r="R277" s="225">
        <f>Q277*H277</f>
        <v>0</v>
      </c>
      <c r="S277" s="225">
        <v>0</v>
      </c>
      <c r="T277" s="226">
        <f>S277*H277</f>
        <v>0</v>
      </c>
      <c r="U277" s="41"/>
      <c r="V277" s="41"/>
      <c r="W277" s="41"/>
      <c r="X277" s="41"/>
      <c r="Y277" s="41"/>
      <c r="Z277" s="41"/>
      <c r="AA277" s="41"/>
      <c r="AB277" s="41"/>
      <c r="AC277" s="41"/>
      <c r="AD277" s="41"/>
      <c r="AE277" s="41"/>
      <c r="AR277" s="227" t="s">
        <v>315</v>
      </c>
      <c r="AT277" s="227" t="s">
        <v>310</v>
      </c>
      <c r="AU277" s="227" t="s">
        <v>85</v>
      </c>
      <c r="AY277" s="20" t="s">
        <v>308</v>
      </c>
      <c r="BE277" s="228">
        <f>IF(N277="základní",J277,0)</f>
        <v>0</v>
      </c>
      <c r="BF277" s="228">
        <f>IF(N277="snížená",J277,0)</f>
        <v>0</v>
      </c>
      <c r="BG277" s="228">
        <f>IF(N277="zákl. přenesená",J277,0)</f>
        <v>0</v>
      </c>
      <c r="BH277" s="228">
        <f>IF(N277="sníž. přenesená",J277,0)</f>
        <v>0</v>
      </c>
      <c r="BI277" s="228">
        <f>IF(N277="nulová",J277,0)</f>
        <v>0</v>
      </c>
      <c r="BJ277" s="20" t="s">
        <v>83</v>
      </c>
      <c r="BK277" s="228">
        <f>ROUND(I277*H277,2)</f>
        <v>0</v>
      </c>
      <c r="BL277" s="20" t="s">
        <v>315</v>
      </c>
      <c r="BM277" s="227" t="s">
        <v>862</v>
      </c>
    </row>
    <row r="278" s="2" customFormat="1">
      <c r="A278" s="41"/>
      <c r="B278" s="42"/>
      <c r="C278" s="43"/>
      <c r="D278" s="229" t="s">
        <v>317</v>
      </c>
      <c r="E278" s="43"/>
      <c r="F278" s="230" t="s">
        <v>5945</v>
      </c>
      <c r="G278" s="43"/>
      <c r="H278" s="43"/>
      <c r="I278" s="231"/>
      <c r="J278" s="43"/>
      <c r="K278" s="43"/>
      <c r="L278" s="47"/>
      <c r="M278" s="232"/>
      <c r="N278" s="233"/>
      <c r="O278" s="87"/>
      <c r="P278" s="87"/>
      <c r="Q278" s="87"/>
      <c r="R278" s="87"/>
      <c r="S278" s="87"/>
      <c r="T278" s="88"/>
      <c r="U278" s="41"/>
      <c r="V278" s="41"/>
      <c r="W278" s="41"/>
      <c r="X278" s="41"/>
      <c r="Y278" s="41"/>
      <c r="Z278" s="41"/>
      <c r="AA278" s="41"/>
      <c r="AB278" s="41"/>
      <c r="AC278" s="41"/>
      <c r="AD278" s="41"/>
      <c r="AE278" s="41"/>
      <c r="AT278" s="20" t="s">
        <v>317</v>
      </c>
      <c r="AU278" s="20" t="s">
        <v>85</v>
      </c>
    </row>
    <row r="279" s="2" customFormat="1" ht="16.5" customHeight="1">
      <c r="A279" s="41"/>
      <c r="B279" s="42"/>
      <c r="C279" s="280" t="s">
        <v>867</v>
      </c>
      <c r="D279" s="280" t="s">
        <v>1137</v>
      </c>
      <c r="E279" s="281" t="s">
        <v>5946</v>
      </c>
      <c r="F279" s="282" t="s">
        <v>5947</v>
      </c>
      <c r="G279" s="283" t="s">
        <v>474</v>
      </c>
      <c r="H279" s="284">
        <v>73.129999999999995</v>
      </c>
      <c r="I279" s="285"/>
      <c r="J279" s="286">
        <f>ROUND(I279*H279,2)</f>
        <v>0</v>
      </c>
      <c r="K279" s="282" t="s">
        <v>314</v>
      </c>
      <c r="L279" s="287"/>
      <c r="M279" s="288" t="s">
        <v>19</v>
      </c>
      <c r="N279" s="289" t="s">
        <v>47</v>
      </c>
      <c r="O279" s="87"/>
      <c r="P279" s="225">
        <f>O279*H279</f>
        <v>0</v>
      </c>
      <c r="Q279" s="225">
        <v>0</v>
      </c>
      <c r="R279" s="225">
        <f>Q279*H279</f>
        <v>0</v>
      </c>
      <c r="S279" s="225">
        <v>0</v>
      </c>
      <c r="T279" s="226">
        <f>S279*H279</f>
        <v>0</v>
      </c>
      <c r="U279" s="41"/>
      <c r="V279" s="41"/>
      <c r="W279" s="41"/>
      <c r="X279" s="41"/>
      <c r="Y279" s="41"/>
      <c r="Z279" s="41"/>
      <c r="AA279" s="41"/>
      <c r="AB279" s="41"/>
      <c r="AC279" s="41"/>
      <c r="AD279" s="41"/>
      <c r="AE279" s="41"/>
      <c r="AR279" s="227" t="s">
        <v>352</v>
      </c>
      <c r="AT279" s="227" t="s">
        <v>1137</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870</v>
      </c>
    </row>
    <row r="280" s="13" customFormat="1">
      <c r="A280" s="13"/>
      <c r="B280" s="234"/>
      <c r="C280" s="235"/>
      <c r="D280" s="236" t="s">
        <v>319</v>
      </c>
      <c r="E280" s="237" t="s">
        <v>19</v>
      </c>
      <c r="F280" s="238" t="s">
        <v>5876</v>
      </c>
      <c r="G280" s="235"/>
      <c r="H280" s="239">
        <v>71</v>
      </c>
      <c r="I280" s="240"/>
      <c r="J280" s="235"/>
      <c r="K280" s="235"/>
      <c r="L280" s="241"/>
      <c r="M280" s="242"/>
      <c r="N280" s="243"/>
      <c r="O280" s="243"/>
      <c r="P280" s="243"/>
      <c r="Q280" s="243"/>
      <c r="R280" s="243"/>
      <c r="S280" s="243"/>
      <c r="T280" s="244"/>
      <c r="U280" s="13"/>
      <c r="V280" s="13"/>
      <c r="W280" s="13"/>
      <c r="X280" s="13"/>
      <c r="Y280" s="13"/>
      <c r="Z280" s="13"/>
      <c r="AA280" s="13"/>
      <c r="AB280" s="13"/>
      <c r="AC280" s="13"/>
      <c r="AD280" s="13"/>
      <c r="AE280" s="13"/>
      <c r="AT280" s="245" t="s">
        <v>319</v>
      </c>
      <c r="AU280" s="245" t="s">
        <v>85</v>
      </c>
      <c r="AV280" s="13" t="s">
        <v>85</v>
      </c>
      <c r="AW280" s="13" t="s">
        <v>37</v>
      </c>
      <c r="AX280" s="13" t="s">
        <v>76</v>
      </c>
      <c r="AY280" s="245" t="s">
        <v>308</v>
      </c>
    </row>
    <row r="281" s="14" customFormat="1">
      <c r="A281" s="14"/>
      <c r="B281" s="249"/>
      <c r="C281" s="250"/>
      <c r="D281" s="236" t="s">
        <v>319</v>
      </c>
      <c r="E281" s="251" t="s">
        <v>19</v>
      </c>
      <c r="F281" s="252" t="s">
        <v>5882</v>
      </c>
      <c r="G281" s="250"/>
      <c r="H281" s="251" t="s">
        <v>19</v>
      </c>
      <c r="I281" s="253"/>
      <c r="J281" s="250"/>
      <c r="K281" s="250"/>
      <c r="L281" s="254"/>
      <c r="M281" s="255"/>
      <c r="N281" s="256"/>
      <c r="O281" s="256"/>
      <c r="P281" s="256"/>
      <c r="Q281" s="256"/>
      <c r="R281" s="256"/>
      <c r="S281" s="256"/>
      <c r="T281" s="257"/>
      <c r="U281" s="14"/>
      <c r="V281" s="14"/>
      <c r="W281" s="14"/>
      <c r="X281" s="14"/>
      <c r="Y281" s="14"/>
      <c r="Z281" s="14"/>
      <c r="AA281" s="14"/>
      <c r="AB281" s="14"/>
      <c r="AC281" s="14"/>
      <c r="AD281" s="14"/>
      <c r="AE281" s="14"/>
      <c r="AT281" s="258" t="s">
        <v>319</v>
      </c>
      <c r="AU281" s="258" t="s">
        <v>85</v>
      </c>
      <c r="AV281" s="14" t="s">
        <v>83</v>
      </c>
      <c r="AW281" s="14" t="s">
        <v>37</v>
      </c>
      <c r="AX281" s="14" t="s">
        <v>76</v>
      </c>
      <c r="AY281" s="258" t="s">
        <v>308</v>
      </c>
    </row>
    <row r="282" s="13" customFormat="1">
      <c r="A282" s="13"/>
      <c r="B282" s="234"/>
      <c r="C282" s="235"/>
      <c r="D282" s="236" t="s">
        <v>319</v>
      </c>
      <c r="E282" s="237" t="s">
        <v>19</v>
      </c>
      <c r="F282" s="238" t="s">
        <v>5948</v>
      </c>
      <c r="G282" s="235"/>
      <c r="H282" s="239">
        <v>2.1299999999999999</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5" customFormat="1">
      <c r="A283" s="15"/>
      <c r="B283" s="259"/>
      <c r="C283" s="260"/>
      <c r="D283" s="236" t="s">
        <v>319</v>
      </c>
      <c r="E283" s="261" t="s">
        <v>19</v>
      </c>
      <c r="F283" s="262" t="s">
        <v>448</v>
      </c>
      <c r="G283" s="260"/>
      <c r="H283" s="263">
        <v>73.129999999999995</v>
      </c>
      <c r="I283" s="264"/>
      <c r="J283" s="260"/>
      <c r="K283" s="260"/>
      <c r="L283" s="265"/>
      <c r="M283" s="266"/>
      <c r="N283" s="267"/>
      <c r="O283" s="267"/>
      <c r="P283" s="267"/>
      <c r="Q283" s="267"/>
      <c r="R283" s="267"/>
      <c r="S283" s="267"/>
      <c r="T283" s="268"/>
      <c r="U283" s="15"/>
      <c r="V283" s="15"/>
      <c r="W283" s="15"/>
      <c r="X283" s="15"/>
      <c r="Y283" s="15"/>
      <c r="Z283" s="15"/>
      <c r="AA283" s="15"/>
      <c r="AB283" s="15"/>
      <c r="AC283" s="15"/>
      <c r="AD283" s="15"/>
      <c r="AE283" s="15"/>
      <c r="AT283" s="269" t="s">
        <v>319</v>
      </c>
      <c r="AU283" s="269" t="s">
        <v>85</v>
      </c>
      <c r="AV283" s="15" t="s">
        <v>315</v>
      </c>
      <c r="AW283" s="15" t="s">
        <v>37</v>
      </c>
      <c r="AX283" s="15" t="s">
        <v>83</v>
      </c>
      <c r="AY283" s="269" t="s">
        <v>308</v>
      </c>
    </row>
    <row r="284" s="2" customFormat="1" ht="16.5" customHeight="1">
      <c r="A284" s="41"/>
      <c r="B284" s="42"/>
      <c r="C284" s="216" t="s">
        <v>751</v>
      </c>
      <c r="D284" s="216" t="s">
        <v>310</v>
      </c>
      <c r="E284" s="217" t="s">
        <v>5949</v>
      </c>
      <c r="F284" s="218" t="s">
        <v>5950</v>
      </c>
      <c r="G284" s="219" t="s">
        <v>474</v>
      </c>
      <c r="H284" s="220">
        <v>11</v>
      </c>
      <c r="I284" s="221"/>
      <c r="J284" s="222">
        <f>ROUND(I284*H284,2)</f>
        <v>0</v>
      </c>
      <c r="K284" s="218" t="s">
        <v>314</v>
      </c>
      <c r="L284" s="47"/>
      <c r="M284" s="223" t="s">
        <v>19</v>
      </c>
      <c r="N284" s="224" t="s">
        <v>47</v>
      </c>
      <c r="O284" s="87"/>
      <c r="P284" s="225">
        <f>O284*H284</f>
        <v>0</v>
      </c>
      <c r="Q284" s="225">
        <v>0</v>
      </c>
      <c r="R284" s="225">
        <f>Q284*H284</f>
        <v>0</v>
      </c>
      <c r="S284" s="225">
        <v>0</v>
      </c>
      <c r="T284" s="226">
        <f>S284*H284</f>
        <v>0</v>
      </c>
      <c r="U284" s="41"/>
      <c r="V284" s="41"/>
      <c r="W284" s="41"/>
      <c r="X284" s="41"/>
      <c r="Y284" s="41"/>
      <c r="Z284" s="41"/>
      <c r="AA284" s="41"/>
      <c r="AB284" s="41"/>
      <c r="AC284" s="41"/>
      <c r="AD284" s="41"/>
      <c r="AE284" s="41"/>
      <c r="AR284" s="227" t="s">
        <v>315</v>
      </c>
      <c r="AT284" s="227" t="s">
        <v>310</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883</v>
      </c>
    </row>
    <row r="285" s="2" customFormat="1">
      <c r="A285" s="41"/>
      <c r="B285" s="42"/>
      <c r="C285" s="43"/>
      <c r="D285" s="229" t="s">
        <v>317</v>
      </c>
      <c r="E285" s="43"/>
      <c r="F285" s="230" t="s">
        <v>5951</v>
      </c>
      <c r="G285" s="43"/>
      <c r="H285" s="43"/>
      <c r="I285" s="231"/>
      <c r="J285" s="43"/>
      <c r="K285" s="43"/>
      <c r="L285" s="47"/>
      <c r="M285" s="232"/>
      <c r="N285" s="233"/>
      <c r="O285" s="87"/>
      <c r="P285" s="87"/>
      <c r="Q285" s="87"/>
      <c r="R285" s="87"/>
      <c r="S285" s="87"/>
      <c r="T285" s="88"/>
      <c r="U285" s="41"/>
      <c r="V285" s="41"/>
      <c r="W285" s="41"/>
      <c r="X285" s="41"/>
      <c r="Y285" s="41"/>
      <c r="Z285" s="41"/>
      <c r="AA285" s="41"/>
      <c r="AB285" s="41"/>
      <c r="AC285" s="41"/>
      <c r="AD285" s="41"/>
      <c r="AE285" s="41"/>
      <c r="AT285" s="20" t="s">
        <v>317</v>
      </c>
      <c r="AU285" s="20" t="s">
        <v>85</v>
      </c>
    </row>
    <row r="286" s="2" customFormat="1" ht="16.5" customHeight="1">
      <c r="A286" s="41"/>
      <c r="B286" s="42"/>
      <c r="C286" s="280" t="s">
        <v>1402</v>
      </c>
      <c r="D286" s="280" t="s">
        <v>1137</v>
      </c>
      <c r="E286" s="281" t="s">
        <v>5952</v>
      </c>
      <c r="F286" s="282" t="s">
        <v>5953</v>
      </c>
      <c r="G286" s="283" t="s">
        <v>474</v>
      </c>
      <c r="H286" s="284">
        <v>11.33</v>
      </c>
      <c r="I286" s="285"/>
      <c r="J286" s="286">
        <f>ROUND(I286*H286,2)</f>
        <v>0</v>
      </c>
      <c r="K286" s="282" t="s">
        <v>314</v>
      </c>
      <c r="L286" s="287"/>
      <c r="M286" s="288" t="s">
        <v>19</v>
      </c>
      <c r="N286" s="289" t="s">
        <v>47</v>
      </c>
      <c r="O286" s="87"/>
      <c r="P286" s="225">
        <f>O286*H286</f>
        <v>0</v>
      </c>
      <c r="Q286" s="225">
        <v>0</v>
      </c>
      <c r="R286" s="225">
        <f>Q286*H286</f>
        <v>0</v>
      </c>
      <c r="S286" s="225">
        <v>0</v>
      </c>
      <c r="T286" s="226">
        <f>S286*H286</f>
        <v>0</v>
      </c>
      <c r="U286" s="41"/>
      <c r="V286" s="41"/>
      <c r="W286" s="41"/>
      <c r="X286" s="41"/>
      <c r="Y286" s="41"/>
      <c r="Z286" s="41"/>
      <c r="AA286" s="41"/>
      <c r="AB286" s="41"/>
      <c r="AC286" s="41"/>
      <c r="AD286" s="41"/>
      <c r="AE286" s="41"/>
      <c r="AR286" s="227" t="s">
        <v>352</v>
      </c>
      <c r="AT286" s="227" t="s">
        <v>1137</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3523</v>
      </c>
    </row>
    <row r="287" s="13" customFormat="1">
      <c r="A287" s="13"/>
      <c r="B287" s="234"/>
      <c r="C287" s="235"/>
      <c r="D287" s="236" t="s">
        <v>319</v>
      </c>
      <c r="E287" s="237" t="s">
        <v>19</v>
      </c>
      <c r="F287" s="238" t="s">
        <v>5954</v>
      </c>
      <c r="G287" s="235"/>
      <c r="H287" s="239">
        <v>11</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4" customFormat="1">
      <c r="A288" s="14"/>
      <c r="B288" s="249"/>
      <c r="C288" s="250"/>
      <c r="D288" s="236" t="s">
        <v>319</v>
      </c>
      <c r="E288" s="251" t="s">
        <v>19</v>
      </c>
      <c r="F288" s="252" t="s">
        <v>5882</v>
      </c>
      <c r="G288" s="250"/>
      <c r="H288" s="251" t="s">
        <v>19</v>
      </c>
      <c r="I288" s="253"/>
      <c r="J288" s="250"/>
      <c r="K288" s="250"/>
      <c r="L288" s="254"/>
      <c r="M288" s="255"/>
      <c r="N288" s="256"/>
      <c r="O288" s="256"/>
      <c r="P288" s="256"/>
      <c r="Q288" s="256"/>
      <c r="R288" s="256"/>
      <c r="S288" s="256"/>
      <c r="T288" s="257"/>
      <c r="U288" s="14"/>
      <c r="V288" s="14"/>
      <c r="W288" s="14"/>
      <c r="X288" s="14"/>
      <c r="Y288" s="14"/>
      <c r="Z288" s="14"/>
      <c r="AA288" s="14"/>
      <c r="AB288" s="14"/>
      <c r="AC288" s="14"/>
      <c r="AD288" s="14"/>
      <c r="AE288" s="14"/>
      <c r="AT288" s="258" t="s">
        <v>319</v>
      </c>
      <c r="AU288" s="258" t="s">
        <v>85</v>
      </c>
      <c r="AV288" s="14" t="s">
        <v>83</v>
      </c>
      <c r="AW288" s="14" t="s">
        <v>37</v>
      </c>
      <c r="AX288" s="14" t="s">
        <v>76</v>
      </c>
      <c r="AY288" s="258" t="s">
        <v>308</v>
      </c>
    </row>
    <row r="289" s="13" customFormat="1">
      <c r="A289" s="13"/>
      <c r="B289" s="234"/>
      <c r="C289" s="235"/>
      <c r="D289" s="236" t="s">
        <v>319</v>
      </c>
      <c r="E289" s="237" t="s">
        <v>19</v>
      </c>
      <c r="F289" s="238" t="s">
        <v>5955</v>
      </c>
      <c r="G289" s="235"/>
      <c r="H289" s="239">
        <v>0.33000000000000002</v>
      </c>
      <c r="I289" s="240"/>
      <c r="J289" s="235"/>
      <c r="K289" s="235"/>
      <c r="L289" s="241"/>
      <c r="M289" s="242"/>
      <c r="N289" s="243"/>
      <c r="O289" s="243"/>
      <c r="P289" s="243"/>
      <c r="Q289" s="243"/>
      <c r="R289" s="243"/>
      <c r="S289" s="243"/>
      <c r="T289" s="244"/>
      <c r="U289" s="13"/>
      <c r="V289" s="13"/>
      <c r="W289" s="13"/>
      <c r="X289" s="13"/>
      <c r="Y289" s="13"/>
      <c r="Z289" s="13"/>
      <c r="AA289" s="13"/>
      <c r="AB289" s="13"/>
      <c r="AC289" s="13"/>
      <c r="AD289" s="13"/>
      <c r="AE289" s="13"/>
      <c r="AT289" s="245" t="s">
        <v>319</v>
      </c>
      <c r="AU289" s="245" t="s">
        <v>85</v>
      </c>
      <c r="AV289" s="13" t="s">
        <v>85</v>
      </c>
      <c r="AW289" s="13" t="s">
        <v>37</v>
      </c>
      <c r="AX289" s="13" t="s">
        <v>76</v>
      </c>
      <c r="AY289" s="245" t="s">
        <v>308</v>
      </c>
    </row>
    <row r="290" s="15" customFormat="1">
      <c r="A290" s="15"/>
      <c r="B290" s="259"/>
      <c r="C290" s="260"/>
      <c r="D290" s="236" t="s">
        <v>319</v>
      </c>
      <c r="E290" s="261" t="s">
        <v>19</v>
      </c>
      <c r="F290" s="262" t="s">
        <v>448</v>
      </c>
      <c r="G290" s="260"/>
      <c r="H290" s="263">
        <v>11.33</v>
      </c>
      <c r="I290" s="264"/>
      <c r="J290" s="260"/>
      <c r="K290" s="260"/>
      <c r="L290" s="265"/>
      <c r="M290" s="266"/>
      <c r="N290" s="267"/>
      <c r="O290" s="267"/>
      <c r="P290" s="267"/>
      <c r="Q290" s="267"/>
      <c r="R290" s="267"/>
      <c r="S290" s="267"/>
      <c r="T290" s="268"/>
      <c r="U290" s="15"/>
      <c r="V290" s="15"/>
      <c r="W290" s="15"/>
      <c r="X290" s="15"/>
      <c r="Y290" s="15"/>
      <c r="Z290" s="15"/>
      <c r="AA290" s="15"/>
      <c r="AB290" s="15"/>
      <c r="AC290" s="15"/>
      <c r="AD290" s="15"/>
      <c r="AE290" s="15"/>
      <c r="AT290" s="269" t="s">
        <v>319</v>
      </c>
      <c r="AU290" s="269" t="s">
        <v>85</v>
      </c>
      <c r="AV290" s="15" t="s">
        <v>315</v>
      </c>
      <c r="AW290" s="15" t="s">
        <v>37</v>
      </c>
      <c r="AX290" s="15" t="s">
        <v>83</v>
      </c>
      <c r="AY290" s="269" t="s">
        <v>308</v>
      </c>
    </row>
    <row r="291" s="2" customFormat="1" ht="24.15" customHeight="1">
      <c r="A291" s="41"/>
      <c r="B291" s="42"/>
      <c r="C291" s="216" t="s">
        <v>754</v>
      </c>
      <c r="D291" s="216" t="s">
        <v>310</v>
      </c>
      <c r="E291" s="217" t="s">
        <v>5956</v>
      </c>
      <c r="F291" s="218" t="s">
        <v>5957</v>
      </c>
      <c r="G291" s="219" t="s">
        <v>323</v>
      </c>
      <c r="H291" s="220">
        <v>13</v>
      </c>
      <c r="I291" s="221"/>
      <c r="J291" s="222">
        <f>ROUND(I291*H291,2)</f>
        <v>0</v>
      </c>
      <c r="K291" s="218" t="s">
        <v>314</v>
      </c>
      <c r="L291" s="47"/>
      <c r="M291" s="223" t="s">
        <v>19</v>
      </c>
      <c r="N291" s="224" t="s">
        <v>47</v>
      </c>
      <c r="O291" s="87"/>
      <c r="P291" s="225">
        <f>O291*H291</f>
        <v>0</v>
      </c>
      <c r="Q291" s="225">
        <v>0</v>
      </c>
      <c r="R291" s="225">
        <f>Q291*H291</f>
        <v>0</v>
      </c>
      <c r="S291" s="225">
        <v>0</v>
      </c>
      <c r="T291" s="226">
        <f>S291*H291</f>
        <v>0</v>
      </c>
      <c r="U291" s="41"/>
      <c r="V291" s="41"/>
      <c r="W291" s="41"/>
      <c r="X291" s="41"/>
      <c r="Y291" s="41"/>
      <c r="Z291" s="41"/>
      <c r="AA291" s="41"/>
      <c r="AB291" s="41"/>
      <c r="AC291" s="41"/>
      <c r="AD291" s="41"/>
      <c r="AE291" s="41"/>
      <c r="AR291" s="227" t="s">
        <v>315</v>
      </c>
      <c r="AT291" s="227" t="s">
        <v>310</v>
      </c>
      <c r="AU291" s="227" t="s">
        <v>85</v>
      </c>
      <c r="AY291" s="20" t="s">
        <v>308</v>
      </c>
      <c r="BE291" s="228">
        <f>IF(N291="základní",J291,0)</f>
        <v>0</v>
      </c>
      <c r="BF291" s="228">
        <f>IF(N291="snížená",J291,0)</f>
        <v>0</v>
      </c>
      <c r="BG291" s="228">
        <f>IF(N291="zákl. přenesená",J291,0)</f>
        <v>0</v>
      </c>
      <c r="BH291" s="228">
        <f>IF(N291="sníž. přenesená",J291,0)</f>
        <v>0</v>
      </c>
      <c r="BI291" s="228">
        <f>IF(N291="nulová",J291,0)</f>
        <v>0</v>
      </c>
      <c r="BJ291" s="20" t="s">
        <v>83</v>
      </c>
      <c r="BK291" s="228">
        <f>ROUND(I291*H291,2)</f>
        <v>0</v>
      </c>
      <c r="BL291" s="20" t="s">
        <v>315</v>
      </c>
      <c r="BM291" s="227" t="s">
        <v>3535</v>
      </c>
    </row>
    <row r="292" s="2" customFormat="1">
      <c r="A292" s="41"/>
      <c r="B292" s="42"/>
      <c r="C292" s="43"/>
      <c r="D292" s="229" t="s">
        <v>317</v>
      </c>
      <c r="E292" s="43"/>
      <c r="F292" s="230" t="s">
        <v>5958</v>
      </c>
      <c r="G292" s="43"/>
      <c r="H292" s="43"/>
      <c r="I292" s="231"/>
      <c r="J292" s="43"/>
      <c r="K292" s="43"/>
      <c r="L292" s="47"/>
      <c r="M292" s="232"/>
      <c r="N292" s="233"/>
      <c r="O292" s="87"/>
      <c r="P292" s="87"/>
      <c r="Q292" s="87"/>
      <c r="R292" s="87"/>
      <c r="S292" s="87"/>
      <c r="T292" s="88"/>
      <c r="U292" s="41"/>
      <c r="V292" s="41"/>
      <c r="W292" s="41"/>
      <c r="X292" s="41"/>
      <c r="Y292" s="41"/>
      <c r="Z292" s="41"/>
      <c r="AA292" s="41"/>
      <c r="AB292" s="41"/>
      <c r="AC292" s="41"/>
      <c r="AD292" s="41"/>
      <c r="AE292" s="41"/>
      <c r="AT292" s="20" t="s">
        <v>317</v>
      </c>
      <c r="AU292" s="20" t="s">
        <v>85</v>
      </c>
    </row>
    <row r="293" s="2" customFormat="1" ht="16.5" customHeight="1">
      <c r="A293" s="41"/>
      <c r="B293" s="42"/>
      <c r="C293" s="280" t="s">
        <v>1414</v>
      </c>
      <c r="D293" s="280" t="s">
        <v>1137</v>
      </c>
      <c r="E293" s="281" t="s">
        <v>5959</v>
      </c>
      <c r="F293" s="282" t="s">
        <v>5960</v>
      </c>
      <c r="G293" s="283" t="s">
        <v>323</v>
      </c>
      <c r="H293" s="284">
        <v>6.0599999999999996</v>
      </c>
      <c r="I293" s="285"/>
      <c r="J293" s="286">
        <f>ROUND(I293*H293,2)</f>
        <v>0</v>
      </c>
      <c r="K293" s="282" t="s">
        <v>314</v>
      </c>
      <c r="L293" s="287"/>
      <c r="M293" s="288" t="s">
        <v>19</v>
      </c>
      <c r="N293" s="289" t="s">
        <v>47</v>
      </c>
      <c r="O293" s="87"/>
      <c r="P293" s="225">
        <f>O293*H293</f>
        <v>0</v>
      </c>
      <c r="Q293" s="225">
        <v>0</v>
      </c>
      <c r="R293" s="225">
        <f>Q293*H293</f>
        <v>0</v>
      </c>
      <c r="S293" s="225">
        <v>0</v>
      </c>
      <c r="T293" s="226">
        <f>S293*H293</f>
        <v>0</v>
      </c>
      <c r="U293" s="41"/>
      <c r="V293" s="41"/>
      <c r="W293" s="41"/>
      <c r="X293" s="41"/>
      <c r="Y293" s="41"/>
      <c r="Z293" s="41"/>
      <c r="AA293" s="41"/>
      <c r="AB293" s="41"/>
      <c r="AC293" s="41"/>
      <c r="AD293" s="41"/>
      <c r="AE293" s="41"/>
      <c r="AR293" s="227" t="s">
        <v>352</v>
      </c>
      <c r="AT293" s="227" t="s">
        <v>1137</v>
      </c>
      <c r="AU293" s="227" t="s">
        <v>85</v>
      </c>
      <c r="AY293" s="20" t="s">
        <v>308</v>
      </c>
      <c r="BE293" s="228">
        <f>IF(N293="základní",J293,0)</f>
        <v>0</v>
      </c>
      <c r="BF293" s="228">
        <f>IF(N293="snížená",J293,0)</f>
        <v>0</v>
      </c>
      <c r="BG293" s="228">
        <f>IF(N293="zákl. přenesená",J293,0)</f>
        <v>0</v>
      </c>
      <c r="BH293" s="228">
        <f>IF(N293="sníž. přenesená",J293,0)</f>
        <v>0</v>
      </c>
      <c r="BI293" s="228">
        <f>IF(N293="nulová",J293,0)</f>
        <v>0</v>
      </c>
      <c r="BJ293" s="20" t="s">
        <v>83</v>
      </c>
      <c r="BK293" s="228">
        <f>ROUND(I293*H293,2)</f>
        <v>0</v>
      </c>
      <c r="BL293" s="20" t="s">
        <v>315</v>
      </c>
      <c r="BM293" s="227" t="s">
        <v>3551</v>
      </c>
    </row>
    <row r="294" s="13" customFormat="1">
      <c r="A294" s="13"/>
      <c r="B294" s="234"/>
      <c r="C294" s="235"/>
      <c r="D294" s="236" t="s">
        <v>319</v>
      </c>
      <c r="E294" s="237" t="s">
        <v>19</v>
      </c>
      <c r="F294" s="238" t="s">
        <v>342</v>
      </c>
      <c r="G294" s="235"/>
      <c r="H294" s="239">
        <v>6</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76</v>
      </c>
      <c r="AY294" s="245" t="s">
        <v>308</v>
      </c>
    </row>
    <row r="295" s="14" customFormat="1">
      <c r="A295" s="14"/>
      <c r="B295" s="249"/>
      <c r="C295" s="250"/>
      <c r="D295" s="236" t="s">
        <v>319</v>
      </c>
      <c r="E295" s="251" t="s">
        <v>19</v>
      </c>
      <c r="F295" s="252" t="s">
        <v>5882</v>
      </c>
      <c r="G295" s="250"/>
      <c r="H295" s="251" t="s">
        <v>19</v>
      </c>
      <c r="I295" s="253"/>
      <c r="J295" s="250"/>
      <c r="K295" s="250"/>
      <c r="L295" s="254"/>
      <c r="M295" s="255"/>
      <c r="N295" s="256"/>
      <c r="O295" s="256"/>
      <c r="P295" s="256"/>
      <c r="Q295" s="256"/>
      <c r="R295" s="256"/>
      <c r="S295" s="256"/>
      <c r="T295" s="257"/>
      <c r="U295" s="14"/>
      <c r="V295" s="14"/>
      <c r="W295" s="14"/>
      <c r="X295" s="14"/>
      <c r="Y295" s="14"/>
      <c r="Z295" s="14"/>
      <c r="AA295" s="14"/>
      <c r="AB295" s="14"/>
      <c r="AC295" s="14"/>
      <c r="AD295" s="14"/>
      <c r="AE295" s="14"/>
      <c r="AT295" s="258" t="s">
        <v>319</v>
      </c>
      <c r="AU295" s="258" t="s">
        <v>85</v>
      </c>
      <c r="AV295" s="14" t="s">
        <v>83</v>
      </c>
      <c r="AW295" s="14" t="s">
        <v>37</v>
      </c>
      <c r="AX295" s="14" t="s">
        <v>76</v>
      </c>
      <c r="AY295" s="258" t="s">
        <v>308</v>
      </c>
    </row>
    <row r="296" s="13" customFormat="1">
      <c r="A296" s="13"/>
      <c r="B296" s="234"/>
      <c r="C296" s="235"/>
      <c r="D296" s="236" t="s">
        <v>319</v>
      </c>
      <c r="E296" s="237" t="s">
        <v>19</v>
      </c>
      <c r="F296" s="238" t="s">
        <v>5961</v>
      </c>
      <c r="G296" s="235"/>
      <c r="H296" s="239">
        <v>0.059999999999999998</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76</v>
      </c>
      <c r="AY296" s="245" t="s">
        <v>308</v>
      </c>
    </row>
    <row r="297" s="15" customFormat="1">
      <c r="A297" s="15"/>
      <c r="B297" s="259"/>
      <c r="C297" s="260"/>
      <c r="D297" s="236" t="s">
        <v>319</v>
      </c>
      <c r="E297" s="261" t="s">
        <v>19</v>
      </c>
      <c r="F297" s="262" t="s">
        <v>448</v>
      </c>
      <c r="G297" s="260"/>
      <c r="H297" s="263">
        <v>6.0599999999999996</v>
      </c>
      <c r="I297" s="264"/>
      <c r="J297" s="260"/>
      <c r="K297" s="260"/>
      <c r="L297" s="265"/>
      <c r="M297" s="266"/>
      <c r="N297" s="267"/>
      <c r="O297" s="267"/>
      <c r="P297" s="267"/>
      <c r="Q297" s="267"/>
      <c r="R297" s="267"/>
      <c r="S297" s="267"/>
      <c r="T297" s="268"/>
      <c r="U297" s="15"/>
      <c r="V297" s="15"/>
      <c r="W297" s="15"/>
      <c r="X297" s="15"/>
      <c r="Y297" s="15"/>
      <c r="Z297" s="15"/>
      <c r="AA297" s="15"/>
      <c r="AB297" s="15"/>
      <c r="AC297" s="15"/>
      <c r="AD297" s="15"/>
      <c r="AE297" s="15"/>
      <c r="AT297" s="269" t="s">
        <v>319</v>
      </c>
      <c r="AU297" s="269" t="s">
        <v>85</v>
      </c>
      <c r="AV297" s="15" t="s">
        <v>315</v>
      </c>
      <c r="AW297" s="15" t="s">
        <v>37</v>
      </c>
      <c r="AX297" s="15" t="s">
        <v>83</v>
      </c>
      <c r="AY297" s="269" t="s">
        <v>308</v>
      </c>
    </row>
    <row r="298" s="2" customFormat="1" ht="16.5" customHeight="1">
      <c r="A298" s="41"/>
      <c r="B298" s="42"/>
      <c r="C298" s="280" t="s">
        <v>757</v>
      </c>
      <c r="D298" s="280" t="s">
        <v>1137</v>
      </c>
      <c r="E298" s="281" t="s">
        <v>5962</v>
      </c>
      <c r="F298" s="282" t="s">
        <v>5963</v>
      </c>
      <c r="G298" s="283" t="s">
        <v>323</v>
      </c>
      <c r="H298" s="284">
        <v>2.02</v>
      </c>
      <c r="I298" s="285"/>
      <c r="J298" s="286">
        <f>ROUND(I298*H298,2)</f>
        <v>0</v>
      </c>
      <c r="K298" s="282" t="s">
        <v>314</v>
      </c>
      <c r="L298" s="287"/>
      <c r="M298" s="288" t="s">
        <v>19</v>
      </c>
      <c r="N298" s="289" t="s">
        <v>47</v>
      </c>
      <c r="O298" s="87"/>
      <c r="P298" s="225">
        <f>O298*H298</f>
        <v>0</v>
      </c>
      <c r="Q298" s="225">
        <v>0</v>
      </c>
      <c r="R298" s="225">
        <f>Q298*H298</f>
        <v>0</v>
      </c>
      <c r="S298" s="225">
        <v>0</v>
      </c>
      <c r="T298" s="226">
        <f>S298*H298</f>
        <v>0</v>
      </c>
      <c r="U298" s="41"/>
      <c r="V298" s="41"/>
      <c r="W298" s="41"/>
      <c r="X298" s="41"/>
      <c r="Y298" s="41"/>
      <c r="Z298" s="41"/>
      <c r="AA298" s="41"/>
      <c r="AB298" s="41"/>
      <c r="AC298" s="41"/>
      <c r="AD298" s="41"/>
      <c r="AE298" s="41"/>
      <c r="AR298" s="227" t="s">
        <v>352</v>
      </c>
      <c r="AT298" s="227" t="s">
        <v>1137</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3562</v>
      </c>
    </row>
    <row r="299" s="13" customFormat="1">
      <c r="A299" s="13"/>
      <c r="B299" s="234"/>
      <c r="C299" s="235"/>
      <c r="D299" s="236" t="s">
        <v>319</v>
      </c>
      <c r="E299" s="237" t="s">
        <v>19</v>
      </c>
      <c r="F299" s="238" t="s">
        <v>85</v>
      </c>
      <c r="G299" s="235"/>
      <c r="H299" s="239">
        <v>2</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4" customFormat="1">
      <c r="A300" s="14"/>
      <c r="B300" s="249"/>
      <c r="C300" s="250"/>
      <c r="D300" s="236" t="s">
        <v>319</v>
      </c>
      <c r="E300" s="251" t="s">
        <v>19</v>
      </c>
      <c r="F300" s="252" t="s">
        <v>5882</v>
      </c>
      <c r="G300" s="250"/>
      <c r="H300" s="251" t="s">
        <v>19</v>
      </c>
      <c r="I300" s="253"/>
      <c r="J300" s="250"/>
      <c r="K300" s="250"/>
      <c r="L300" s="254"/>
      <c r="M300" s="255"/>
      <c r="N300" s="256"/>
      <c r="O300" s="256"/>
      <c r="P300" s="256"/>
      <c r="Q300" s="256"/>
      <c r="R300" s="256"/>
      <c r="S300" s="256"/>
      <c r="T300" s="257"/>
      <c r="U300" s="14"/>
      <c r="V300" s="14"/>
      <c r="W300" s="14"/>
      <c r="X300" s="14"/>
      <c r="Y300" s="14"/>
      <c r="Z300" s="14"/>
      <c r="AA300" s="14"/>
      <c r="AB300" s="14"/>
      <c r="AC300" s="14"/>
      <c r="AD300" s="14"/>
      <c r="AE300" s="14"/>
      <c r="AT300" s="258" t="s">
        <v>319</v>
      </c>
      <c r="AU300" s="258" t="s">
        <v>85</v>
      </c>
      <c r="AV300" s="14" t="s">
        <v>83</v>
      </c>
      <c r="AW300" s="14" t="s">
        <v>37</v>
      </c>
      <c r="AX300" s="14" t="s">
        <v>76</v>
      </c>
      <c r="AY300" s="258" t="s">
        <v>308</v>
      </c>
    </row>
    <row r="301" s="13" customFormat="1">
      <c r="A301" s="13"/>
      <c r="B301" s="234"/>
      <c r="C301" s="235"/>
      <c r="D301" s="236" t="s">
        <v>319</v>
      </c>
      <c r="E301" s="237" t="s">
        <v>19</v>
      </c>
      <c r="F301" s="238" t="s">
        <v>5883</v>
      </c>
      <c r="G301" s="235"/>
      <c r="H301" s="239">
        <v>0.02</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5" customFormat="1">
      <c r="A302" s="15"/>
      <c r="B302" s="259"/>
      <c r="C302" s="260"/>
      <c r="D302" s="236" t="s">
        <v>319</v>
      </c>
      <c r="E302" s="261" t="s">
        <v>19</v>
      </c>
      <c r="F302" s="262" t="s">
        <v>448</v>
      </c>
      <c r="G302" s="260"/>
      <c r="H302" s="263">
        <v>2.02</v>
      </c>
      <c r="I302" s="264"/>
      <c r="J302" s="260"/>
      <c r="K302" s="260"/>
      <c r="L302" s="265"/>
      <c r="M302" s="266"/>
      <c r="N302" s="267"/>
      <c r="O302" s="267"/>
      <c r="P302" s="267"/>
      <c r="Q302" s="267"/>
      <c r="R302" s="267"/>
      <c r="S302" s="267"/>
      <c r="T302" s="268"/>
      <c r="U302" s="15"/>
      <c r="V302" s="15"/>
      <c r="W302" s="15"/>
      <c r="X302" s="15"/>
      <c r="Y302" s="15"/>
      <c r="Z302" s="15"/>
      <c r="AA302" s="15"/>
      <c r="AB302" s="15"/>
      <c r="AC302" s="15"/>
      <c r="AD302" s="15"/>
      <c r="AE302" s="15"/>
      <c r="AT302" s="269" t="s">
        <v>319</v>
      </c>
      <c r="AU302" s="269" t="s">
        <v>85</v>
      </c>
      <c r="AV302" s="15" t="s">
        <v>315</v>
      </c>
      <c r="AW302" s="15" t="s">
        <v>37</v>
      </c>
      <c r="AX302" s="15" t="s">
        <v>83</v>
      </c>
      <c r="AY302" s="269" t="s">
        <v>308</v>
      </c>
    </row>
    <row r="303" s="2" customFormat="1" ht="16.5" customHeight="1">
      <c r="A303" s="41"/>
      <c r="B303" s="42"/>
      <c r="C303" s="280" t="s">
        <v>1425</v>
      </c>
      <c r="D303" s="280" t="s">
        <v>1137</v>
      </c>
      <c r="E303" s="281" t="s">
        <v>5964</v>
      </c>
      <c r="F303" s="282" t="s">
        <v>5965</v>
      </c>
      <c r="G303" s="283" t="s">
        <v>323</v>
      </c>
      <c r="H303" s="284">
        <v>3.0299999999999998</v>
      </c>
      <c r="I303" s="285"/>
      <c r="J303" s="286">
        <f>ROUND(I303*H303,2)</f>
        <v>0</v>
      </c>
      <c r="K303" s="282" t="s">
        <v>19</v>
      </c>
      <c r="L303" s="287"/>
      <c r="M303" s="288" t="s">
        <v>19</v>
      </c>
      <c r="N303" s="289" t="s">
        <v>47</v>
      </c>
      <c r="O303" s="87"/>
      <c r="P303" s="225">
        <f>O303*H303</f>
        <v>0</v>
      </c>
      <c r="Q303" s="225">
        <v>0</v>
      </c>
      <c r="R303" s="225">
        <f>Q303*H303</f>
        <v>0</v>
      </c>
      <c r="S303" s="225">
        <v>0</v>
      </c>
      <c r="T303" s="226">
        <f>S303*H303</f>
        <v>0</v>
      </c>
      <c r="U303" s="41"/>
      <c r="V303" s="41"/>
      <c r="W303" s="41"/>
      <c r="X303" s="41"/>
      <c r="Y303" s="41"/>
      <c r="Z303" s="41"/>
      <c r="AA303" s="41"/>
      <c r="AB303" s="41"/>
      <c r="AC303" s="41"/>
      <c r="AD303" s="41"/>
      <c r="AE303" s="41"/>
      <c r="AR303" s="227" t="s">
        <v>352</v>
      </c>
      <c r="AT303" s="227" t="s">
        <v>1137</v>
      </c>
      <c r="AU303" s="227" t="s">
        <v>85</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315</v>
      </c>
      <c r="BM303" s="227" t="s">
        <v>3573</v>
      </c>
    </row>
    <row r="304" s="13" customFormat="1">
      <c r="A304" s="13"/>
      <c r="B304" s="234"/>
      <c r="C304" s="235"/>
      <c r="D304" s="236" t="s">
        <v>319</v>
      </c>
      <c r="E304" s="237" t="s">
        <v>19</v>
      </c>
      <c r="F304" s="238" t="s">
        <v>150</v>
      </c>
      <c r="G304" s="235"/>
      <c r="H304" s="239">
        <v>3</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76</v>
      </c>
      <c r="AY304" s="245" t="s">
        <v>308</v>
      </c>
    </row>
    <row r="305" s="14" customFormat="1">
      <c r="A305" s="14"/>
      <c r="B305" s="249"/>
      <c r="C305" s="250"/>
      <c r="D305" s="236" t="s">
        <v>319</v>
      </c>
      <c r="E305" s="251" t="s">
        <v>19</v>
      </c>
      <c r="F305" s="252" t="s">
        <v>5882</v>
      </c>
      <c r="G305" s="250"/>
      <c r="H305" s="251" t="s">
        <v>19</v>
      </c>
      <c r="I305" s="253"/>
      <c r="J305" s="250"/>
      <c r="K305" s="250"/>
      <c r="L305" s="254"/>
      <c r="M305" s="255"/>
      <c r="N305" s="256"/>
      <c r="O305" s="256"/>
      <c r="P305" s="256"/>
      <c r="Q305" s="256"/>
      <c r="R305" s="256"/>
      <c r="S305" s="256"/>
      <c r="T305" s="257"/>
      <c r="U305" s="14"/>
      <c r="V305" s="14"/>
      <c r="W305" s="14"/>
      <c r="X305" s="14"/>
      <c r="Y305" s="14"/>
      <c r="Z305" s="14"/>
      <c r="AA305" s="14"/>
      <c r="AB305" s="14"/>
      <c r="AC305" s="14"/>
      <c r="AD305" s="14"/>
      <c r="AE305" s="14"/>
      <c r="AT305" s="258" t="s">
        <v>319</v>
      </c>
      <c r="AU305" s="258" t="s">
        <v>85</v>
      </c>
      <c r="AV305" s="14" t="s">
        <v>83</v>
      </c>
      <c r="AW305" s="14" t="s">
        <v>37</v>
      </c>
      <c r="AX305" s="14" t="s">
        <v>76</v>
      </c>
      <c r="AY305" s="258" t="s">
        <v>308</v>
      </c>
    </row>
    <row r="306" s="13" customFormat="1">
      <c r="A306" s="13"/>
      <c r="B306" s="234"/>
      <c r="C306" s="235"/>
      <c r="D306" s="236" t="s">
        <v>319</v>
      </c>
      <c r="E306" s="237" t="s">
        <v>19</v>
      </c>
      <c r="F306" s="238" t="s">
        <v>5966</v>
      </c>
      <c r="G306" s="235"/>
      <c r="H306" s="239">
        <v>0.029999999999999999</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76</v>
      </c>
      <c r="AY306" s="245" t="s">
        <v>308</v>
      </c>
    </row>
    <row r="307" s="15" customFormat="1">
      <c r="A307" s="15"/>
      <c r="B307" s="259"/>
      <c r="C307" s="260"/>
      <c r="D307" s="236" t="s">
        <v>319</v>
      </c>
      <c r="E307" s="261" t="s">
        <v>19</v>
      </c>
      <c r="F307" s="262" t="s">
        <v>448</v>
      </c>
      <c r="G307" s="260"/>
      <c r="H307" s="263">
        <v>3.0299999999999998</v>
      </c>
      <c r="I307" s="264"/>
      <c r="J307" s="260"/>
      <c r="K307" s="260"/>
      <c r="L307" s="265"/>
      <c r="M307" s="266"/>
      <c r="N307" s="267"/>
      <c r="O307" s="267"/>
      <c r="P307" s="267"/>
      <c r="Q307" s="267"/>
      <c r="R307" s="267"/>
      <c r="S307" s="267"/>
      <c r="T307" s="268"/>
      <c r="U307" s="15"/>
      <c r="V307" s="15"/>
      <c r="W307" s="15"/>
      <c r="X307" s="15"/>
      <c r="Y307" s="15"/>
      <c r="Z307" s="15"/>
      <c r="AA307" s="15"/>
      <c r="AB307" s="15"/>
      <c r="AC307" s="15"/>
      <c r="AD307" s="15"/>
      <c r="AE307" s="15"/>
      <c r="AT307" s="269" t="s">
        <v>319</v>
      </c>
      <c r="AU307" s="269" t="s">
        <v>85</v>
      </c>
      <c r="AV307" s="15" t="s">
        <v>315</v>
      </c>
      <c r="AW307" s="15" t="s">
        <v>37</v>
      </c>
      <c r="AX307" s="15" t="s">
        <v>83</v>
      </c>
      <c r="AY307" s="269" t="s">
        <v>308</v>
      </c>
    </row>
    <row r="308" s="2" customFormat="1" ht="16.5" customHeight="1">
      <c r="A308" s="41"/>
      <c r="B308" s="42"/>
      <c r="C308" s="280" t="s">
        <v>760</v>
      </c>
      <c r="D308" s="280" t="s">
        <v>1137</v>
      </c>
      <c r="E308" s="281" t="s">
        <v>5967</v>
      </c>
      <c r="F308" s="282" t="s">
        <v>5968</v>
      </c>
      <c r="G308" s="283" t="s">
        <v>323</v>
      </c>
      <c r="H308" s="284">
        <v>2.02</v>
      </c>
      <c r="I308" s="285"/>
      <c r="J308" s="286">
        <f>ROUND(I308*H308,2)</f>
        <v>0</v>
      </c>
      <c r="K308" s="282" t="s">
        <v>314</v>
      </c>
      <c r="L308" s="287"/>
      <c r="M308" s="288" t="s">
        <v>19</v>
      </c>
      <c r="N308" s="289" t="s">
        <v>47</v>
      </c>
      <c r="O308" s="87"/>
      <c r="P308" s="225">
        <f>O308*H308</f>
        <v>0</v>
      </c>
      <c r="Q308" s="225">
        <v>0</v>
      </c>
      <c r="R308" s="225">
        <f>Q308*H308</f>
        <v>0</v>
      </c>
      <c r="S308" s="225">
        <v>0</v>
      </c>
      <c r="T308" s="226">
        <f>S308*H308</f>
        <v>0</v>
      </c>
      <c r="U308" s="41"/>
      <c r="V308" s="41"/>
      <c r="W308" s="41"/>
      <c r="X308" s="41"/>
      <c r="Y308" s="41"/>
      <c r="Z308" s="41"/>
      <c r="AA308" s="41"/>
      <c r="AB308" s="41"/>
      <c r="AC308" s="41"/>
      <c r="AD308" s="41"/>
      <c r="AE308" s="41"/>
      <c r="AR308" s="227" t="s">
        <v>352</v>
      </c>
      <c r="AT308" s="227" t="s">
        <v>1137</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315</v>
      </c>
      <c r="BM308" s="227" t="s">
        <v>3584</v>
      </c>
    </row>
    <row r="309" s="13" customFormat="1">
      <c r="A309" s="13"/>
      <c r="B309" s="234"/>
      <c r="C309" s="235"/>
      <c r="D309" s="236" t="s">
        <v>319</v>
      </c>
      <c r="E309" s="237" t="s">
        <v>19</v>
      </c>
      <c r="F309" s="238" t="s">
        <v>85</v>
      </c>
      <c r="G309" s="235"/>
      <c r="H309" s="239">
        <v>2</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4" customFormat="1">
      <c r="A310" s="14"/>
      <c r="B310" s="249"/>
      <c r="C310" s="250"/>
      <c r="D310" s="236" t="s">
        <v>319</v>
      </c>
      <c r="E310" s="251" t="s">
        <v>19</v>
      </c>
      <c r="F310" s="252" t="s">
        <v>5882</v>
      </c>
      <c r="G310" s="250"/>
      <c r="H310" s="251" t="s">
        <v>19</v>
      </c>
      <c r="I310" s="253"/>
      <c r="J310" s="250"/>
      <c r="K310" s="250"/>
      <c r="L310" s="254"/>
      <c r="M310" s="255"/>
      <c r="N310" s="256"/>
      <c r="O310" s="256"/>
      <c r="P310" s="256"/>
      <c r="Q310" s="256"/>
      <c r="R310" s="256"/>
      <c r="S310" s="256"/>
      <c r="T310" s="257"/>
      <c r="U310" s="14"/>
      <c r="V310" s="14"/>
      <c r="W310" s="14"/>
      <c r="X310" s="14"/>
      <c r="Y310" s="14"/>
      <c r="Z310" s="14"/>
      <c r="AA310" s="14"/>
      <c r="AB310" s="14"/>
      <c r="AC310" s="14"/>
      <c r="AD310" s="14"/>
      <c r="AE310" s="14"/>
      <c r="AT310" s="258" t="s">
        <v>319</v>
      </c>
      <c r="AU310" s="258" t="s">
        <v>85</v>
      </c>
      <c r="AV310" s="14" t="s">
        <v>83</v>
      </c>
      <c r="AW310" s="14" t="s">
        <v>37</v>
      </c>
      <c r="AX310" s="14" t="s">
        <v>76</v>
      </c>
      <c r="AY310" s="258" t="s">
        <v>308</v>
      </c>
    </row>
    <row r="311" s="13" customFormat="1">
      <c r="A311" s="13"/>
      <c r="B311" s="234"/>
      <c r="C311" s="235"/>
      <c r="D311" s="236" t="s">
        <v>319</v>
      </c>
      <c r="E311" s="237" t="s">
        <v>19</v>
      </c>
      <c r="F311" s="238" t="s">
        <v>5883</v>
      </c>
      <c r="G311" s="235"/>
      <c r="H311" s="239">
        <v>0.02</v>
      </c>
      <c r="I311" s="240"/>
      <c r="J311" s="235"/>
      <c r="K311" s="235"/>
      <c r="L311" s="241"/>
      <c r="M311" s="242"/>
      <c r="N311" s="243"/>
      <c r="O311" s="243"/>
      <c r="P311" s="243"/>
      <c r="Q311" s="243"/>
      <c r="R311" s="243"/>
      <c r="S311" s="243"/>
      <c r="T311" s="244"/>
      <c r="U311" s="13"/>
      <c r="V311" s="13"/>
      <c r="W311" s="13"/>
      <c r="X311" s="13"/>
      <c r="Y311" s="13"/>
      <c r="Z311" s="13"/>
      <c r="AA311" s="13"/>
      <c r="AB311" s="13"/>
      <c r="AC311" s="13"/>
      <c r="AD311" s="13"/>
      <c r="AE311" s="13"/>
      <c r="AT311" s="245" t="s">
        <v>319</v>
      </c>
      <c r="AU311" s="245" t="s">
        <v>85</v>
      </c>
      <c r="AV311" s="13" t="s">
        <v>85</v>
      </c>
      <c r="AW311" s="13" t="s">
        <v>37</v>
      </c>
      <c r="AX311" s="13" t="s">
        <v>76</v>
      </c>
      <c r="AY311" s="245" t="s">
        <v>308</v>
      </c>
    </row>
    <row r="312" s="15" customFormat="1">
      <c r="A312" s="15"/>
      <c r="B312" s="259"/>
      <c r="C312" s="260"/>
      <c r="D312" s="236" t="s">
        <v>319</v>
      </c>
      <c r="E312" s="261" t="s">
        <v>19</v>
      </c>
      <c r="F312" s="262" t="s">
        <v>448</v>
      </c>
      <c r="G312" s="260"/>
      <c r="H312" s="263">
        <v>2.02</v>
      </c>
      <c r="I312" s="264"/>
      <c r="J312" s="260"/>
      <c r="K312" s="260"/>
      <c r="L312" s="265"/>
      <c r="M312" s="266"/>
      <c r="N312" s="267"/>
      <c r="O312" s="267"/>
      <c r="P312" s="267"/>
      <c r="Q312" s="267"/>
      <c r="R312" s="267"/>
      <c r="S312" s="267"/>
      <c r="T312" s="268"/>
      <c r="U312" s="15"/>
      <c r="V312" s="15"/>
      <c r="W312" s="15"/>
      <c r="X312" s="15"/>
      <c r="Y312" s="15"/>
      <c r="Z312" s="15"/>
      <c r="AA312" s="15"/>
      <c r="AB312" s="15"/>
      <c r="AC312" s="15"/>
      <c r="AD312" s="15"/>
      <c r="AE312" s="15"/>
      <c r="AT312" s="269" t="s">
        <v>319</v>
      </c>
      <c r="AU312" s="269" t="s">
        <v>85</v>
      </c>
      <c r="AV312" s="15" t="s">
        <v>315</v>
      </c>
      <c r="AW312" s="15" t="s">
        <v>37</v>
      </c>
      <c r="AX312" s="15" t="s">
        <v>83</v>
      </c>
      <c r="AY312" s="269" t="s">
        <v>308</v>
      </c>
    </row>
    <row r="313" s="2" customFormat="1" ht="24.15" customHeight="1">
      <c r="A313" s="41"/>
      <c r="B313" s="42"/>
      <c r="C313" s="216" t="s">
        <v>1434</v>
      </c>
      <c r="D313" s="216" t="s">
        <v>310</v>
      </c>
      <c r="E313" s="217" t="s">
        <v>5969</v>
      </c>
      <c r="F313" s="218" t="s">
        <v>5970</v>
      </c>
      <c r="G313" s="219" t="s">
        <v>323</v>
      </c>
      <c r="H313" s="220">
        <v>8</v>
      </c>
      <c r="I313" s="221"/>
      <c r="J313" s="222">
        <f>ROUND(I313*H313,2)</f>
        <v>0</v>
      </c>
      <c r="K313" s="218" t="s">
        <v>314</v>
      </c>
      <c r="L313" s="47"/>
      <c r="M313" s="223" t="s">
        <v>19</v>
      </c>
      <c r="N313" s="224"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315</v>
      </c>
      <c r="AT313" s="227" t="s">
        <v>310</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3594</v>
      </c>
    </row>
    <row r="314" s="2" customFormat="1">
      <c r="A314" s="41"/>
      <c r="B314" s="42"/>
      <c r="C314" s="43"/>
      <c r="D314" s="229" t="s">
        <v>317</v>
      </c>
      <c r="E314" s="43"/>
      <c r="F314" s="230" t="s">
        <v>5971</v>
      </c>
      <c r="G314" s="43"/>
      <c r="H314" s="43"/>
      <c r="I314" s="231"/>
      <c r="J314" s="43"/>
      <c r="K314" s="43"/>
      <c r="L314" s="47"/>
      <c r="M314" s="232"/>
      <c r="N314" s="233"/>
      <c r="O314" s="87"/>
      <c r="P314" s="87"/>
      <c r="Q314" s="87"/>
      <c r="R314" s="87"/>
      <c r="S314" s="87"/>
      <c r="T314" s="88"/>
      <c r="U314" s="41"/>
      <c r="V314" s="41"/>
      <c r="W314" s="41"/>
      <c r="X314" s="41"/>
      <c r="Y314" s="41"/>
      <c r="Z314" s="41"/>
      <c r="AA314" s="41"/>
      <c r="AB314" s="41"/>
      <c r="AC314" s="41"/>
      <c r="AD314" s="41"/>
      <c r="AE314" s="41"/>
      <c r="AT314" s="20" t="s">
        <v>317</v>
      </c>
      <c r="AU314" s="20" t="s">
        <v>85</v>
      </c>
    </row>
    <row r="315" s="2" customFormat="1" ht="16.5" customHeight="1">
      <c r="A315" s="41"/>
      <c r="B315" s="42"/>
      <c r="C315" s="280" t="s">
        <v>761</v>
      </c>
      <c r="D315" s="280" t="s">
        <v>1137</v>
      </c>
      <c r="E315" s="281" t="s">
        <v>5972</v>
      </c>
      <c r="F315" s="282" t="s">
        <v>5973</v>
      </c>
      <c r="G315" s="283" t="s">
        <v>323</v>
      </c>
      <c r="H315" s="284">
        <v>6.0599999999999996</v>
      </c>
      <c r="I315" s="285"/>
      <c r="J315" s="286">
        <f>ROUND(I315*H315,2)</f>
        <v>0</v>
      </c>
      <c r="K315" s="282" t="s">
        <v>314</v>
      </c>
      <c r="L315" s="287"/>
      <c r="M315" s="288" t="s">
        <v>19</v>
      </c>
      <c r="N315" s="289"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352</v>
      </c>
      <c r="AT315" s="227" t="s">
        <v>1137</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3603</v>
      </c>
    </row>
    <row r="316" s="13" customFormat="1">
      <c r="A316" s="13"/>
      <c r="B316" s="234"/>
      <c r="C316" s="235"/>
      <c r="D316" s="236" t="s">
        <v>319</v>
      </c>
      <c r="E316" s="237" t="s">
        <v>19</v>
      </c>
      <c r="F316" s="238" t="s">
        <v>342</v>
      </c>
      <c r="G316" s="235"/>
      <c r="H316" s="239">
        <v>6</v>
      </c>
      <c r="I316" s="240"/>
      <c r="J316" s="235"/>
      <c r="K316" s="235"/>
      <c r="L316" s="241"/>
      <c r="M316" s="242"/>
      <c r="N316" s="243"/>
      <c r="O316" s="243"/>
      <c r="P316" s="243"/>
      <c r="Q316" s="243"/>
      <c r="R316" s="243"/>
      <c r="S316" s="243"/>
      <c r="T316" s="244"/>
      <c r="U316" s="13"/>
      <c r="V316" s="13"/>
      <c r="W316" s="13"/>
      <c r="X316" s="13"/>
      <c r="Y316" s="13"/>
      <c r="Z316" s="13"/>
      <c r="AA316" s="13"/>
      <c r="AB316" s="13"/>
      <c r="AC316" s="13"/>
      <c r="AD316" s="13"/>
      <c r="AE316" s="13"/>
      <c r="AT316" s="245" t="s">
        <v>319</v>
      </c>
      <c r="AU316" s="245" t="s">
        <v>85</v>
      </c>
      <c r="AV316" s="13" t="s">
        <v>85</v>
      </c>
      <c r="AW316" s="13" t="s">
        <v>37</v>
      </c>
      <c r="AX316" s="13" t="s">
        <v>76</v>
      </c>
      <c r="AY316" s="245" t="s">
        <v>308</v>
      </c>
    </row>
    <row r="317" s="14" customFormat="1">
      <c r="A317" s="14"/>
      <c r="B317" s="249"/>
      <c r="C317" s="250"/>
      <c r="D317" s="236" t="s">
        <v>319</v>
      </c>
      <c r="E317" s="251" t="s">
        <v>19</v>
      </c>
      <c r="F317" s="252" t="s">
        <v>5882</v>
      </c>
      <c r="G317" s="250"/>
      <c r="H317" s="251" t="s">
        <v>19</v>
      </c>
      <c r="I317" s="253"/>
      <c r="J317" s="250"/>
      <c r="K317" s="250"/>
      <c r="L317" s="254"/>
      <c r="M317" s="255"/>
      <c r="N317" s="256"/>
      <c r="O317" s="256"/>
      <c r="P317" s="256"/>
      <c r="Q317" s="256"/>
      <c r="R317" s="256"/>
      <c r="S317" s="256"/>
      <c r="T317" s="257"/>
      <c r="U317" s="14"/>
      <c r="V317" s="14"/>
      <c r="W317" s="14"/>
      <c r="X317" s="14"/>
      <c r="Y317" s="14"/>
      <c r="Z317" s="14"/>
      <c r="AA317" s="14"/>
      <c r="AB317" s="14"/>
      <c r="AC317" s="14"/>
      <c r="AD317" s="14"/>
      <c r="AE317" s="14"/>
      <c r="AT317" s="258" t="s">
        <v>319</v>
      </c>
      <c r="AU317" s="258" t="s">
        <v>85</v>
      </c>
      <c r="AV317" s="14" t="s">
        <v>83</v>
      </c>
      <c r="AW317" s="14" t="s">
        <v>37</v>
      </c>
      <c r="AX317" s="14" t="s">
        <v>76</v>
      </c>
      <c r="AY317" s="258" t="s">
        <v>308</v>
      </c>
    </row>
    <row r="318" s="13" customFormat="1">
      <c r="A318" s="13"/>
      <c r="B318" s="234"/>
      <c r="C318" s="235"/>
      <c r="D318" s="236" t="s">
        <v>319</v>
      </c>
      <c r="E318" s="237" t="s">
        <v>19</v>
      </c>
      <c r="F318" s="238" t="s">
        <v>5961</v>
      </c>
      <c r="G318" s="235"/>
      <c r="H318" s="239">
        <v>0.059999999999999998</v>
      </c>
      <c r="I318" s="240"/>
      <c r="J318" s="235"/>
      <c r="K318" s="235"/>
      <c r="L318" s="241"/>
      <c r="M318" s="242"/>
      <c r="N318" s="243"/>
      <c r="O318" s="243"/>
      <c r="P318" s="243"/>
      <c r="Q318" s="243"/>
      <c r="R318" s="243"/>
      <c r="S318" s="243"/>
      <c r="T318" s="244"/>
      <c r="U318" s="13"/>
      <c r="V318" s="13"/>
      <c r="W318" s="13"/>
      <c r="X318" s="13"/>
      <c r="Y318" s="13"/>
      <c r="Z318" s="13"/>
      <c r="AA318" s="13"/>
      <c r="AB318" s="13"/>
      <c r="AC318" s="13"/>
      <c r="AD318" s="13"/>
      <c r="AE318" s="13"/>
      <c r="AT318" s="245" t="s">
        <v>319</v>
      </c>
      <c r="AU318" s="245" t="s">
        <v>85</v>
      </c>
      <c r="AV318" s="13" t="s">
        <v>85</v>
      </c>
      <c r="AW318" s="13" t="s">
        <v>37</v>
      </c>
      <c r="AX318" s="13" t="s">
        <v>76</v>
      </c>
      <c r="AY318" s="245" t="s">
        <v>308</v>
      </c>
    </row>
    <row r="319" s="15" customFormat="1">
      <c r="A319" s="15"/>
      <c r="B319" s="259"/>
      <c r="C319" s="260"/>
      <c r="D319" s="236" t="s">
        <v>319</v>
      </c>
      <c r="E319" s="261" t="s">
        <v>19</v>
      </c>
      <c r="F319" s="262" t="s">
        <v>448</v>
      </c>
      <c r="G319" s="260"/>
      <c r="H319" s="263">
        <v>6.0599999999999996</v>
      </c>
      <c r="I319" s="264"/>
      <c r="J319" s="260"/>
      <c r="K319" s="260"/>
      <c r="L319" s="265"/>
      <c r="M319" s="266"/>
      <c r="N319" s="267"/>
      <c r="O319" s="267"/>
      <c r="P319" s="267"/>
      <c r="Q319" s="267"/>
      <c r="R319" s="267"/>
      <c r="S319" s="267"/>
      <c r="T319" s="268"/>
      <c r="U319" s="15"/>
      <c r="V319" s="15"/>
      <c r="W319" s="15"/>
      <c r="X319" s="15"/>
      <c r="Y319" s="15"/>
      <c r="Z319" s="15"/>
      <c r="AA319" s="15"/>
      <c r="AB319" s="15"/>
      <c r="AC319" s="15"/>
      <c r="AD319" s="15"/>
      <c r="AE319" s="15"/>
      <c r="AT319" s="269" t="s">
        <v>319</v>
      </c>
      <c r="AU319" s="269" t="s">
        <v>85</v>
      </c>
      <c r="AV319" s="15" t="s">
        <v>315</v>
      </c>
      <c r="AW319" s="15" t="s">
        <v>37</v>
      </c>
      <c r="AX319" s="15" t="s">
        <v>83</v>
      </c>
      <c r="AY319" s="269" t="s">
        <v>308</v>
      </c>
    </row>
    <row r="320" s="2" customFormat="1" ht="16.5" customHeight="1">
      <c r="A320" s="41"/>
      <c r="B320" s="42"/>
      <c r="C320" s="280" t="s">
        <v>1448</v>
      </c>
      <c r="D320" s="280" t="s">
        <v>1137</v>
      </c>
      <c r="E320" s="281" t="s">
        <v>5974</v>
      </c>
      <c r="F320" s="282" t="s">
        <v>5975</v>
      </c>
      <c r="G320" s="283" t="s">
        <v>323</v>
      </c>
      <c r="H320" s="284">
        <v>2.02</v>
      </c>
      <c r="I320" s="285"/>
      <c r="J320" s="286">
        <f>ROUND(I320*H320,2)</f>
        <v>0</v>
      </c>
      <c r="K320" s="282" t="s">
        <v>314</v>
      </c>
      <c r="L320" s="287"/>
      <c r="M320" s="288" t="s">
        <v>19</v>
      </c>
      <c r="N320" s="289" t="s">
        <v>47</v>
      </c>
      <c r="O320" s="87"/>
      <c r="P320" s="225">
        <f>O320*H320</f>
        <v>0</v>
      </c>
      <c r="Q320" s="225">
        <v>0</v>
      </c>
      <c r="R320" s="225">
        <f>Q320*H320</f>
        <v>0</v>
      </c>
      <c r="S320" s="225">
        <v>0</v>
      </c>
      <c r="T320" s="226">
        <f>S320*H320</f>
        <v>0</v>
      </c>
      <c r="U320" s="41"/>
      <c r="V320" s="41"/>
      <c r="W320" s="41"/>
      <c r="X320" s="41"/>
      <c r="Y320" s="41"/>
      <c r="Z320" s="41"/>
      <c r="AA320" s="41"/>
      <c r="AB320" s="41"/>
      <c r="AC320" s="41"/>
      <c r="AD320" s="41"/>
      <c r="AE320" s="41"/>
      <c r="AR320" s="227" t="s">
        <v>352</v>
      </c>
      <c r="AT320" s="227" t="s">
        <v>1137</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3616</v>
      </c>
    </row>
    <row r="321" s="13" customFormat="1">
      <c r="A321" s="13"/>
      <c r="B321" s="234"/>
      <c r="C321" s="235"/>
      <c r="D321" s="236" t="s">
        <v>319</v>
      </c>
      <c r="E321" s="237" t="s">
        <v>19</v>
      </c>
      <c r="F321" s="238" t="s">
        <v>85</v>
      </c>
      <c r="G321" s="235"/>
      <c r="H321" s="239">
        <v>2</v>
      </c>
      <c r="I321" s="240"/>
      <c r="J321" s="235"/>
      <c r="K321" s="235"/>
      <c r="L321" s="241"/>
      <c r="M321" s="242"/>
      <c r="N321" s="243"/>
      <c r="O321" s="243"/>
      <c r="P321" s="243"/>
      <c r="Q321" s="243"/>
      <c r="R321" s="243"/>
      <c r="S321" s="243"/>
      <c r="T321" s="244"/>
      <c r="U321" s="13"/>
      <c r="V321" s="13"/>
      <c r="W321" s="13"/>
      <c r="X321" s="13"/>
      <c r="Y321" s="13"/>
      <c r="Z321" s="13"/>
      <c r="AA321" s="13"/>
      <c r="AB321" s="13"/>
      <c r="AC321" s="13"/>
      <c r="AD321" s="13"/>
      <c r="AE321" s="13"/>
      <c r="AT321" s="245" t="s">
        <v>319</v>
      </c>
      <c r="AU321" s="245" t="s">
        <v>85</v>
      </c>
      <c r="AV321" s="13" t="s">
        <v>85</v>
      </c>
      <c r="AW321" s="13" t="s">
        <v>37</v>
      </c>
      <c r="AX321" s="13" t="s">
        <v>76</v>
      </c>
      <c r="AY321" s="245" t="s">
        <v>308</v>
      </c>
    </row>
    <row r="322" s="14" customFormat="1">
      <c r="A322" s="14"/>
      <c r="B322" s="249"/>
      <c r="C322" s="250"/>
      <c r="D322" s="236" t="s">
        <v>319</v>
      </c>
      <c r="E322" s="251" t="s">
        <v>19</v>
      </c>
      <c r="F322" s="252" t="s">
        <v>5882</v>
      </c>
      <c r="G322" s="250"/>
      <c r="H322" s="251" t="s">
        <v>19</v>
      </c>
      <c r="I322" s="253"/>
      <c r="J322" s="250"/>
      <c r="K322" s="250"/>
      <c r="L322" s="254"/>
      <c r="M322" s="255"/>
      <c r="N322" s="256"/>
      <c r="O322" s="256"/>
      <c r="P322" s="256"/>
      <c r="Q322" s="256"/>
      <c r="R322" s="256"/>
      <c r="S322" s="256"/>
      <c r="T322" s="257"/>
      <c r="U322" s="14"/>
      <c r="V322" s="14"/>
      <c r="W322" s="14"/>
      <c r="X322" s="14"/>
      <c r="Y322" s="14"/>
      <c r="Z322" s="14"/>
      <c r="AA322" s="14"/>
      <c r="AB322" s="14"/>
      <c r="AC322" s="14"/>
      <c r="AD322" s="14"/>
      <c r="AE322" s="14"/>
      <c r="AT322" s="258" t="s">
        <v>319</v>
      </c>
      <c r="AU322" s="258" t="s">
        <v>85</v>
      </c>
      <c r="AV322" s="14" t="s">
        <v>83</v>
      </c>
      <c r="AW322" s="14" t="s">
        <v>37</v>
      </c>
      <c r="AX322" s="14" t="s">
        <v>76</v>
      </c>
      <c r="AY322" s="258" t="s">
        <v>308</v>
      </c>
    </row>
    <row r="323" s="13" customFormat="1">
      <c r="A323" s="13"/>
      <c r="B323" s="234"/>
      <c r="C323" s="235"/>
      <c r="D323" s="236" t="s">
        <v>319</v>
      </c>
      <c r="E323" s="237" t="s">
        <v>19</v>
      </c>
      <c r="F323" s="238" t="s">
        <v>5883</v>
      </c>
      <c r="G323" s="235"/>
      <c r="H323" s="239">
        <v>0.02</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5" customFormat="1">
      <c r="A324" s="15"/>
      <c r="B324" s="259"/>
      <c r="C324" s="260"/>
      <c r="D324" s="236" t="s">
        <v>319</v>
      </c>
      <c r="E324" s="261" t="s">
        <v>19</v>
      </c>
      <c r="F324" s="262" t="s">
        <v>448</v>
      </c>
      <c r="G324" s="260"/>
      <c r="H324" s="263">
        <v>2.02</v>
      </c>
      <c r="I324" s="264"/>
      <c r="J324" s="260"/>
      <c r="K324" s="260"/>
      <c r="L324" s="265"/>
      <c r="M324" s="266"/>
      <c r="N324" s="267"/>
      <c r="O324" s="267"/>
      <c r="P324" s="267"/>
      <c r="Q324" s="267"/>
      <c r="R324" s="267"/>
      <c r="S324" s="267"/>
      <c r="T324" s="268"/>
      <c r="U324" s="15"/>
      <c r="V324" s="15"/>
      <c r="W324" s="15"/>
      <c r="X324" s="15"/>
      <c r="Y324" s="15"/>
      <c r="Z324" s="15"/>
      <c r="AA324" s="15"/>
      <c r="AB324" s="15"/>
      <c r="AC324" s="15"/>
      <c r="AD324" s="15"/>
      <c r="AE324" s="15"/>
      <c r="AT324" s="269" t="s">
        <v>319</v>
      </c>
      <c r="AU324" s="269" t="s">
        <v>85</v>
      </c>
      <c r="AV324" s="15" t="s">
        <v>315</v>
      </c>
      <c r="AW324" s="15" t="s">
        <v>37</v>
      </c>
      <c r="AX324" s="15" t="s">
        <v>83</v>
      </c>
      <c r="AY324" s="269" t="s">
        <v>308</v>
      </c>
    </row>
    <row r="325" s="2" customFormat="1" ht="24.15" customHeight="1">
      <c r="A325" s="41"/>
      <c r="B325" s="42"/>
      <c r="C325" s="216" t="s">
        <v>769</v>
      </c>
      <c r="D325" s="216" t="s">
        <v>310</v>
      </c>
      <c r="E325" s="217" t="s">
        <v>5976</v>
      </c>
      <c r="F325" s="218" t="s">
        <v>5977</v>
      </c>
      <c r="G325" s="219" t="s">
        <v>323</v>
      </c>
      <c r="H325" s="220">
        <v>7</v>
      </c>
      <c r="I325" s="221"/>
      <c r="J325" s="222">
        <f>ROUND(I325*H325,2)</f>
        <v>0</v>
      </c>
      <c r="K325" s="218" t="s">
        <v>314</v>
      </c>
      <c r="L325" s="47"/>
      <c r="M325" s="223" t="s">
        <v>19</v>
      </c>
      <c r="N325" s="224" t="s">
        <v>47</v>
      </c>
      <c r="O325" s="87"/>
      <c r="P325" s="225">
        <f>O325*H325</f>
        <v>0</v>
      </c>
      <c r="Q325" s="225">
        <v>0</v>
      </c>
      <c r="R325" s="225">
        <f>Q325*H325</f>
        <v>0</v>
      </c>
      <c r="S325" s="225">
        <v>0</v>
      </c>
      <c r="T325" s="226">
        <f>S325*H325</f>
        <v>0</v>
      </c>
      <c r="U325" s="41"/>
      <c r="V325" s="41"/>
      <c r="W325" s="41"/>
      <c r="X325" s="41"/>
      <c r="Y325" s="41"/>
      <c r="Z325" s="41"/>
      <c r="AA325" s="41"/>
      <c r="AB325" s="41"/>
      <c r="AC325" s="41"/>
      <c r="AD325" s="41"/>
      <c r="AE325" s="41"/>
      <c r="AR325" s="227" t="s">
        <v>315</v>
      </c>
      <c r="AT325" s="227" t="s">
        <v>310</v>
      </c>
      <c r="AU325" s="227" t="s">
        <v>85</v>
      </c>
      <c r="AY325" s="20" t="s">
        <v>308</v>
      </c>
      <c r="BE325" s="228">
        <f>IF(N325="základní",J325,0)</f>
        <v>0</v>
      </c>
      <c r="BF325" s="228">
        <f>IF(N325="snížená",J325,0)</f>
        <v>0</v>
      </c>
      <c r="BG325" s="228">
        <f>IF(N325="zákl. přenesená",J325,0)</f>
        <v>0</v>
      </c>
      <c r="BH325" s="228">
        <f>IF(N325="sníž. přenesená",J325,0)</f>
        <v>0</v>
      </c>
      <c r="BI325" s="228">
        <f>IF(N325="nulová",J325,0)</f>
        <v>0</v>
      </c>
      <c r="BJ325" s="20" t="s">
        <v>83</v>
      </c>
      <c r="BK325" s="228">
        <f>ROUND(I325*H325,2)</f>
        <v>0</v>
      </c>
      <c r="BL325" s="20" t="s">
        <v>315</v>
      </c>
      <c r="BM325" s="227" t="s">
        <v>3626</v>
      </c>
    </row>
    <row r="326" s="2" customFormat="1">
      <c r="A326" s="41"/>
      <c r="B326" s="42"/>
      <c r="C326" s="43"/>
      <c r="D326" s="229" t="s">
        <v>317</v>
      </c>
      <c r="E326" s="43"/>
      <c r="F326" s="230" t="s">
        <v>5978</v>
      </c>
      <c r="G326" s="43"/>
      <c r="H326" s="43"/>
      <c r="I326" s="231"/>
      <c r="J326" s="43"/>
      <c r="K326" s="43"/>
      <c r="L326" s="47"/>
      <c r="M326" s="232"/>
      <c r="N326" s="233"/>
      <c r="O326" s="87"/>
      <c r="P326" s="87"/>
      <c r="Q326" s="87"/>
      <c r="R326" s="87"/>
      <c r="S326" s="87"/>
      <c r="T326" s="88"/>
      <c r="U326" s="41"/>
      <c r="V326" s="41"/>
      <c r="W326" s="41"/>
      <c r="X326" s="41"/>
      <c r="Y326" s="41"/>
      <c r="Z326" s="41"/>
      <c r="AA326" s="41"/>
      <c r="AB326" s="41"/>
      <c r="AC326" s="41"/>
      <c r="AD326" s="41"/>
      <c r="AE326" s="41"/>
      <c r="AT326" s="20" t="s">
        <v>317</v>
      </c>
      <c r="AU326" s="20" t="s">
        <v>85</v>
      </c>
    </row>
    <row r="327" s="2" customFormat="1" ht="16.5" customHeight="1">
      <c r="A327" s="41"/>
      <c r="B327" s="42"/>
      <c r="C327" s="280" t="s">
        <v>1459</v>
      </c>
      <c r="D327" s="280" t="s">
        <v>1137</v>
      </c>
      <c r="E327" s="281" t="s">
        <v>5979</v>
      </c>
      <c r="F327" s="282" t="s">
        <v>5980</v>
      </c>
      <c r="G327" s="283" t="s">
        <v>323</v>
      </c>
      <c r="H327" s="284">
        <v>3.0299999999999998</v>
      </c>
      <c r="I327" s="285"/>
      <c r="J327" s="286">
        <f>ROUND(I327*H327,2)</f>
        <v>0</v>
      </c>
      <c r="K327" s="282" t="s">
        <v>19</v>
      </c>
      <c r="L327" s="287"/>
      <c r="M327" s="288" t="s">
        <v>19</v>
      </c>
      <c r="N327" s="289" t="s">
        <v>47</v>
      </c>
      <c r="O327" s="87"/>
      <c r="P327" s="225">
        <f>O327*H327</f>
        <v>0</v>
      </c>
      <c r="Q327" s="225">
        <v>0</v>
      </c>
      <c r="R327" s="225">
        <f>Q327*H327</f>
        <v>0</v>
      </c>
      <c r="S327" s="225">
        <v>0</v>
      </c>
      <c r="T327" s="226">
        <f>S327*H327</f>
        <v>0</v>
      </c>
      <c r="U327" s="41"/>
      <c r="V327" s="41"/>
      <c r="W327" s="41"/>
      <c r="X327" s="41"/>
      <c r="Y327" s="41"/>
      <c r="Z327" s="41"/>
      <c r="AA327" s="41"/>
      <c r="AB327" s="41"/>
      <c r="AC327" s="41"/>
      <c r="AD327" s="41"/>
      <c r="AE327" s="41"/>
      <c r="AR327" s="227" t="s">
        <v>352</v>
      </c>
      <c r="AT327" s="227" t="s">
        <v>1137</v>
      </c>
      <c r="AU327" s="227" t="s">
        <v>85</v>
      </c>
      <c r="AY327" s="20" t="s">
        <v>308</v>
      </c>
      <c r="BE327" s="228">
        <f>IF(N327="základní",J327,0)</f>
        <v>0</v>
      </c>
      <c r="BF327" s="228">
        <f>IF(N327="snížená",J327,0)</f>
        <v>0</v>
      </c>
      <c r="BG327" s="228">
        <f>IF(N327="zákl. přenesená",J327,0)</f>
        <v>0</v>
      </c>
      <c r="BH327" s="228">
        <f>IF(N327="sníž. přenesená",J327,0)</f>
        <v>0</v>
      </c>
      <c r="BI327" s="228">
        <f>IF(N327="nulová",J327,0)</f>
        <v>0</v>
      </c>
      <c r="BJ327" s="20" t="s">
        <v>83</v>
      </c>
      <c r="BK327" s="228">
        <f>ROUND(I327*H327,2)</f>
        <v>0</v>
      </c>
      <c r="BL327" s="20" t="s">
        <v>315</v>
      </c>
      <c r="BM327" s="227" t="s">
        <v>3639</v>
      </c>
    </row>
    <row r="328" s="13" customFormat="1">
      <c r="A328" s="13"/>
      <c r="B328" s="234"/>
      <c r="C328" s="235"/>
      <c r="D328" s="236" t="s">
        <v>319</v>
      </c>
      <c r="E328" s="237" t="s">
        <v>19</v>
      </c>
      <c r="F328" s="238" t="s">
        <v>150</v>
      </c>
      <c r="G328" s="235"/>
      <c r="H328" s="239">
        <v>3</v>
      </c>
      <c r="I328" s="240"/>
      <c r="J328" s="235"/>
      <c r="K328" s="235"/>
      <c r="L328" s="241"/>
      <c r="M328" s="242"/>
      <c r="N328" s="243"/>
      <c r="O328" s="243"/>
      <c r="P328" s="243"/>
      <c r="Q328" s="243"/>
      <c r="R328" s="243"/>
      <c r="S328" s="243"/>
      <c r="T328" s="244"/>
      <c r="U328" s="13"/>
      <c r="V328" s="13"/>
      <c r="W328" s="13"/>
      <c r="X328" s="13"/>
      <c r="Y328" s="13"/>
      <c r="Z328" s="13"/>
      <c r="AA328" s="13"/>
      <c r="AB328" s="13"/>
      <c r="AC328" s="13"/>
      <c r="AD328" s="13"/>
      <c r="AE328" s="13"/>
      <c r="AT328" s="245" t="s">
        <v>319</v>
      </c>
      <c r="AU328" s="245" t="s">
        <v>85</v>
      </c>
      <c r="AV328" s="13" t="s">
        <v>85</v>
      </c>
      <c r="AW328" s="13" t="s">
        <v>37</v>
      </c>
      <c r="AX328" s="13" t="s">
        <v>76</v>
      </c>
      <c r="AY328" s="245" t="s">
        <v>308</v>
      </c>
    </row>
    <row r="329" s="14" customFormat="1">
      <c r="A329" s="14"/>
      <c r="B329" s="249"/>
      <c r="C329" s="250"/>
      <c r="D329" s="236" t="s">
        <v>319</v>
      </c>
      <c r="E329" s="251" t="s">
        <v>19</v>
      </c>
      <c r="F329" s="252" t="s">
        <v>5882</v>
      </c>
      <c r="G329" s="250"/>
      <c r="H329" s="251" t="s">
        <v>19</v>
      </c>
      <c r="I329" s="253"/>
      <c r="J329" s="250"/>
      <c r="K329" s="250"/>
      <c r="L329" s="254"/>
      <c r="M329" s="255"/>
      <c r="N329" s="256"/>
      <c r="O329" s="256"/>
      <c r="P329" s="256"/>
      <c r="Q329" s="256"/>
      <c r="R329" s="256"/>
      <c r="S329" s="256"/>
      <c r="T329" s="257"/>
      <c r="U329" s="14"/>
      <c r="V329" s="14"/>
      <c r="W329" s="14"/>
      <c r="X329" s="14"/>
      <c r="Y329" s="14"/>
      <c r="Z329" s="14"/>
      <c r="AA329" s="14"/>
      <c r="AB329" s="14"/>
      <c r="AC329" s="14"/>
      <c r="AD329" s="14"/>
      <c r="AE329" s="14"/>
      <c r="AT329" s="258" t="s">
        <v>319</v>
      </c>
      <c r="AU329" s="258" t="s">
        <v>85</v>
      </c>
      <c r="AV329" s="14" t="s">
        <v>83</v>
      </c>
      <c r="AW329" s="14" t="s">
        <v>37</v>
      </c>
      <c r="AX329" s="14" t="s">
        <v>76</v>
      </c>
      <c r="AY329" s="258" t="s">
        <v>308</v>
      </c>
    </row>
    <row r="330" s="13" customFormat="1">
      <c r="A330" s="13"/>
      <c r="B330" s="234"/>
      <c r="C330" s="235"/>
      <c r="D330" s="236" t="s">
        <v>319</v>
      </c>
      <c r="E330" s="237" t="s">
        <v>19</v>
      </c>
      <c r="F330" s="238" t="s">
        <v>5966</v>
      </c>
      <c r="G330" s="235"/>
      <c r="H330" s="239">
        <v>0.029999999999999999</v>
      </c>
      <c r="I330" s="240"/>
      <c r="J330" s="235"/>
      <c r="K330" s="235"/>
      <c r="L330" s="241"/>
      <c r="M330" s="242"/>
      <c r="N330" s="243"/>
      <c r="O330" s="243"/>
      <c r="P330" s="243"/>
      <c r="Q330" s="243"/>
      <c r="R330" s="243"/>
      <c r="S330" s="243"/>
      <c r="T330" s="244"/>
      <c r="U330" s="13"/>
      <c r="V330" s="13"/>
      <c r="W330" s="13"/>
      <c r="X330" s="13"/>
      <c r="Y330" s="13"/>
      <c r="Z330" s="13"/>
      <c r="AA330" s="13"/>
      <c r="AB330" s="13"/>
      <c r="AC330" s="13"/>
      <c r="AD330" s="13"/>
      <c r="AE330" s="13"/>
      <c r="AT330" s="245" t="s">
        <v>319</v>
      </c>
      <c r="AU330" s="245" t="s">
        <v>85</v>
      </c>
      <c r="AV330" s="13" t="s">
        <v>85</v>
      </c>
      <c r="AW330" s="13" t="s">
        <v>37</v>
      </c>
      <c r="AX330" s="13" t="s">
        <v>76</v>
      </c>
      <c r="AY330" s="245" t="s">
        <v>308</v>
      </c>
    </row>
    <row r="331" s="15" customFormat="1">
      <c r="A331" s="15"/>
      <c r="B331" s="259"/>
      <c r="C331" s="260"/>
      <c r="D331" s="236" t="s">
        <v>319</v>
      </c>
      <c r="E331" s="261" t="s">
        <v>19</v>
      </c>
      <c r="F331" s="262" t="s">
        <v>448</v>
      </c>
      <c r="G331" s="260"/>
      <c r="H331" s="263">
        <v>3.0299999999999998</v>
      </c>
      <c r="I331" s="264"/>
      <c r="J331" s="260"/>
      <c r="K331" s="260"/>
      <c r="L331" s="265"/>
      <c r="M331" s="266"/>
      <c r="N331" s="267"/>
      <c r="O331" s="267"/>
      <c r="P331" s="267"/>
      <c r="Q331" s="267"/>
      <c r="R331" s="267"/>
      <c r="S331" s="267"/>
      <c r="T331" s="268"/>
      <c r="U331" s="15"/>
      <c r="V331" s="15"/>
      <c r="W331" s="15"/>
      <c r="X331" s="15"/>
      <c r="Y331" s="15"/>
      <c r="Z331" s="15"/>
      <c r="AA331" s="15"/>
      <c r="AB331" s="15"/>
      <c r="AC331" s="15"/>
      <c r="AD331" s="15"/>
      <c r="AE331" s="15"/>
      <c r="AT331" s="269" t="s">
        <v>319</v>
      </c>
      <c r="AU331" s="269" t="s">
        <v>85</v>
      </c>
      <c r="AV331" s="15" t="s">
        <v>315</v>
      </c>
      <c r="AW331" s="15" t="s">
        <v>37</v>
      </c>
      <c r="AX331" s="15" t="s">
        <v>83</v>
      </c>
      <c r="AY331" s="269" t="s">
        <v>308</v>
      </c>
    </row>
    <row r="332" s="2" customFormat="1" ht="16.5" customHeight="1">
      <c r="A332" s="41"/>
      <c r="B332" s="42"/>
      <c r="C332" s="280" t="s">
        <v>773</v>
      </c>
      <c r="D332" s="280" t="s">
        <v>1137</v>
      </c>
      <c r="E332" s="281" t="s">
        <v>5981</v>
      </c>
      <c r="F332" s="282" t="s">
        <v>5982</v>
      </c>
      <c r="G332" s="283" t="s">
        <v>323</v>
      </c>
      <c r="H332" s="284">
        <v>1.01</v>
      </c>
      <c r="I332" s="285"/>
      <c r="J332" s="286">
        <f>ROUND(I332*H332,2)</f>
        <v>0</v>
      </c>
      <c r="K332" s="282" t="s">
        <v>314</v>
      </c>
      <c r="L332" s="287"/>
      <c r="M332" s="288" t="s">
        <v>19</v>
      </c>
      <c r="N332" s="289" t="s">
        <v>47</v>
      </c>
      <c r="O332" s="87"/>
      <c r="P332" s="225">
        <f>O332*H332</f>
        <v>0</v>
      </c>
      <c r="Q332" s="225">
        <v>0</v>
      </c>
      <c r="R332" s="225">
        <f>Q332*H332</f>
        <v>0</v>
      </c>
      <c r="S332" s="225">
        <v>0</v>
      </c>
      <c r="T332" s="226">
        <f>S332*H332</f>
        <v>0</v>
      </c>
      <c r="U332" s="41"/>
      <c r="V332" s="41"/>
      <c r="W332" s="41"/>
      <c r="X332" s="41"/>
      <c r="Y332" s="41"/>
      <c r="Z332" s="41"/>
      <c r="AA332" s="41"/>
      <c r="AB332" s="41"/>
      <c r="AC332" s="41"/>
      <c r="AD332" s="41"/>
      <c r="AE332" s="41"/>
      <c r="AR332" s="227" t="s">
        <v>352</v>
      </c>
      <c r="AT332" s="227" t="s">
        <v>1137</v>
      </c>
      <c r="AU332" s="227" t="s">
        <v>85</v>
      </c>
      <c r="AY332" s="20" t="s">
        <v>308</v>
      </c>
      <c r="BE332" s="228">
        <f>IF(N332="základní",J332,0)</f>
        <v>0</v>
      </c>
      <c r="BF332" s="228">
        <f>IF(N332="snížená",J332,0)</f>
        <v>0</v>
      </c>
      <c r="BG332" s="228">
        <f>IF(N332="zákl. přenesená",J332,0)</f>
        <v>0</v>
      </c>
      <c r="BH332" s="228">
        <f>IF(N332="sníž. přenesená",J332,0)</f>
        <v>0</v>
      </c>
      <c r="BI332" s="228">
        <f>IF(N332="nulová",J332,0)</f>
        <v>0</v>
      </c>
      <c r="BJ332" s="20" t="s">
        <v>83</v>
      </c>
      <c r="BK332" s="228">
        <f>ROUND(I332*H332,2)</f>
        <v>0</v>
      </c>
      <c r="BL332" s="20" t="s">
        <v>315</v>
      </c>
      <c r="BM332" s="227" t="s">
        <v>3652</v>
      </c>
    </row>
    <row r="333" s="13" customFormat="1">
      <c r="A333" s="13"/>
      <c r="B333" s="234"/>
      <c r="C333" s="235"/>
      <c r="D333" s="236" t="s">
        <v>319</v>
      </c>
      <c r="E333" s="237" t="s">
        <v>19</v>
      </c>
      <c r="F333" s="238" t="s">
        <v>83</v>
      </c>
      <c r="G333" s="235"/>
      <c r="H333" s="239">
        <v>1</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76</v>
      </c>
      <c r="AY333" s="245" t="s">
        <v>308</v>
      </c>
    </row>
    <row r="334" s="14" customFormat="1">
      <c r="A334" s="14"/>
      <c r="B334" s="249"/>
      <c r="C334" s="250"/>
      <c r="D334" s="236" t="s">
        <v>319</v>
      </c>
      <c r="E334" s="251" t="s">
        <v>19</v>
      </c>
      <c r="F334" s="252" t="s">
        <v>5882</v>
      </c>
      <c r="G334" s="250"/>
      <c r="H334" s="251" t="s">
        <v>19</v>
      </c>
      <c r="I334" s="253"/>
      <c r="J334" s="250"/>
      <c r="K334" s="250"/>
      <c r="L334" s="254"/>
      <c r="M334" s="255"/>
      <c r="N334" s="256"/>
      <c r="O334" s="256"/>
      <c r="P334" s="256"/>
      <c r="Q334" s="256"/>
      <c r="R334" s="256"/>
      <c r="S334" s="256"/>
      <c r="T334" s="257"/>
      <c r="U334" s="14"/>
      <c r="V334" s="14"/>
      <c r="W334" s="14"/>
      <c r="X334" s="14"/>
      <c r="Y334" s="14"/>
      <c r="Z334" s="14"/>
      <c r="AA334" s="14"/>
      <c r="AB334" s="14"/>
      <c r="AC334" s="14"/>
      <c r="AD334" s="14"/>
      <c r="AE334" s="14"/>
      <c r="AT334" s="258" t="s">
        <v>319</v>
      </c>
      <c r="AU334" s="258" t="s">
        <v>85</v>
      </c>
      <c r="AV334" s="14" t="s">
        <v>83</v>
      </c>
      <c r="AW334" s="14" t="s">
        <v>37</v>
      </c>
      <c r="AX334" s="14" t="s">
        <v>76</v>
      </c>
      <c r="AY334" s="258" t="s">
        <v>308</v>
      </c>
    </row>
    <row r="335" s="13" customFormat="1">
      <c r="A335" s="13"/>
      <c r="B335" s="234"/>
      <c r="C335" s="235"/>
      <c r="D335" s="236" t="s">
        <v>319</v>
      </c>
      <c r="E335" s="237" t="s">
        <v>19</v>
      </c>
      <c r="F335" s="238" t="s">
        <v>5983</v>
      </c>
      <c r="G335" s="235"/>
      <c r="H335" s="239">
        <v>0.01</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76</v>
      </c>
      <c r="AY335" s="245" t="s">
        <v>308</v>
      </c>
    </row>
    <row r="336" s="15" customFormat="1">
      <c r="A336" s="15"/>
      <c r="B336" s="259"/>
      <c r="C336" s="260"/>
      <c r="D336" s="236" t="s">
        <v>319</v>
      </c>
      <c r="E336" s="261" t="s">
        <v>19</v>
      </c>
      <c r="F336" s="262" t="s">
        <v>448</v>
      </c>
      <c r="G336" s="260"/>
      <c r="H336" s="263">
        <v>1.01</v>
      </c>
      <c r="I336" s="264"/>
      <c r="J336" s="260"/>
      <c r="K336" s="260"/>
      <c r="L336" s="265"/>
      <c r="M336" s="266"/>
      <c r="N336" s="267"/>
      <c r="O336" s="267"/>
      <c r="P336" s="267"/>
      <c r="Q336" s="267"/>
      <c r="R336" s="267"/>
      <c r="S336" s="267"/>
      <c r="T336" s="268"/>
      <c r="U336" s="15"/>
      <c r="V336" s="15"/>
      <c r="W336" s="15"/>
      <c r="X336" s="15"/>
      <c r="Y336" s="15"/>
      <c r="Z336" s="15"/>
      <c r="AA336" s="15"/>
      <c r="AB336" s="15"/>
      <c r="AC336" s="15"/>
      <c r="AD336" s="15"/>
      <c r="AE336" s="15"/>
      <c r="AT336" s="269" t="s">
        <v>319</v>
      </c>
      <c r="AU336" s="269" t="s">
        <v>85</v>
      </c>
      <c r="AV336" s="15" t="s">
        <v>315</v>
      </c>
      <c r="AW336" s="15" t="s">
        <v>37</v>
      </c>
      <c r="AX336" s="15" t="s">
        <v>83</v>
      </c>
      <c r="AY336" s="269" t="s">
        <v>308</v>
      </c>
    </row>
    <row r="337" s="2" customFormat="1" ht="16.5" customHeight="1">
      <c r="A337" s="41"/>
      <c r="B337" s="42"/>
      <c r="C337" s="280" t="s">
        <v>1473</v>
      </c>
      <c r="D337" s="280" t="s">
        <v>1137</v>
      </c>
      <c r="E337" s="281" t="s">
        <v>5984</v>
      </c>
      <c r="F337" s="282" t="s">
        <v>5985</v>
      </c>
      <c r="G337" s="283" t="s">
        <v>323</v>
      </c>
      <c r="H337" s="284">
        <v>2.02</v>
      </c>
      <c r="I337" s="285"/>
      <c r="J337" s="286">
        <f>ROUND(I337*H337,2)</f>
        <v>0</v>
      </c>
      <c r="K337" s="282" t="s">
        <v>314</v>
      </c>
      <c r="L337" s="287"/>
      <c r="M337" s="288" t="s">
        <v>19</v>
      </c>
      <c r="N337" s="289" t="s">
        <v>47</v>
      </c>
      <c r="O337" s="87"/>
      <c r="P337" s="225">
        <f>O337*H337</f>
        <v>0</v>
      </c>
      <c r="Q337" s="225">
        <v>0</v>
      </c>
      <c r="R337" s="225">
        <f>Q337*H337</f>
        <v>0</v>
      </c>
      <c r="S337" s="225">
        <v>0</v>
      </c>
      <c r="T337" s="226">
        <f>S337*H337</f>
        <v>0</v>
      </c>
      <c r="U337" s="41"/>
      <c r="V337" s="41"/>
      <c r="W337" s="41"/>
      <c r="X337" s="41"/>
      <c r="Y337" s="41"/>
      <c r="Z337" s="41"/>
      <c r="AA337" s="41"/>
      <c r="AB337" s="41"/>
      <c r="AC337" s="41"/>
      <c r="AD337" s="41"/>
      <c r="AE337" s="41"/>
      <c r="AR337" s="227" t="s">
        <v>352</v>
      </c>
      <c r="AT337" s="227" t="s">
        <v>1137</v>
      </c>
      <c r="AU337" s="227" t="s">
        <v>85</v>
      </c>
      <c r="AY337" s="20" t="s">
        <v>308</v>
      </c>
      <c r="BE337" s="228">
        <f>IF(N337="základní",J337,0)</f>
        <v>0</v>
      </c>
      <c r="BF337" s="228">
        <f>IF(N337="snížená",J337,0)</f>
        <v>0</v>
      </c>
      <c r="BG337" s="228">
        <f>IF(N337="zákl. přenesená",J337,0)</f>
        <v>0</v>
      </c>
      <c r="BH337" s="228">
        <f>IF(N337="sníž. přenesená",J337,0)</f>
        <v>0</v>
      </c>
      <c r="BI337" s="228">
        <f>IF(N337="nulová",J337,0)</f>
        <v>0</v>
      </c>
      <c r="BJ337" s="20" t="s">
        <v>83</v>
      </c>
      <c r="BK337" s="228">
        <f>ROUND(I337*H337,2)</f>
        <v>0</v>
      </c>
      <c r="BL337" s="20" t="s">
        <v>315</v>
      </c>
      <c r="BM337" s="227" t="s">
        <v>3661</v>
      </c>
    </row>
    <row r="338" s="13" customFormat="1">
      <c r="A338" s="13"/>
      <c r="B338" s="234"/>
      <c r="C338" s="235"/>
      <c r="D338" s="236" t="s">
        <v>319</v>
      </c>
      <c r="E338" s="237" t="s">
        <v>19</v>
      </c>
      <c r="F338" s="238" t="s">
        <v>85</v>
      </c>
      <c r="G338" s="235"/>
      <c r="H338" s="239">
        <v>2</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4" customFormat="1">
      <c r="A339" s="14"/>
      <c r="B339" s="249"/>
      <c r="C339" s="250"/>
      <c r="D339" s="236" t="s">
        <v>319</v>
      </c>
      <c r="E339" s="251" t="s">
        <v>19</v>
      </c>
      <c r="F339" s="252" t="s">
        <v>5882</v>
      </c>
      <c r="G339" s="250"/>
      <c r="H339" s="251" t="s">
        <v>19</v>
      </c>
      <c r="I339" s="253"/>
      <c r="J339" s="250"/>
      <c r="K339" s="250"/>
      <c r="L339" s="254"/>
      <c r="M339" s="255"/>
      <c r="N339" s="256"/>
      <c r="O339" s="256"/>
      <c r="P339" s="256"/>
      <c r="Q339" s="256"/>
      <c r="R339" s="256"/>
      <c r="S339" s="256"/>
      <c r="T339" s="257"/>
      <c r="U339" s="14"/>
      <c r="V339" s="14"/>
      <c r="W339" s="14"/>
      <c r="X339" s="14"/>
      <c r="Y339" s="14"/>
      <c r="Z339" s="14"/>
      <c r="AA339" s="14"/>
      <c r="AB339" s="14"/>
      <c r="AC339" s="14"/>
      <c r="AD339" s="14"/>
      <c r="AE339" s="14"/>
      <c r="AT339" s="258" t="s">
        <v>319</v>
      </c>
      <c r="AU339" s="258" t="s">
        <v>85</v>
      </c>
      <c r="AV339" s="14" t="s">
        <v>83</v>
      </c>
      <c r="AW339" s="14" t="s">
        <v>37</v>
      </c>
      <c r="AX339" s="14" t="s">
        <v>76</v>
      </c>
      <c r="AY339" s="258" t="s">
        <v>308</v>
      </c>
    </row>
    <row r="340" s="13" customFormat="1">
      <c r="A340" s="13"/>
      <c r="B340" s="234"/>
      <c r="C340" s="235"/>
      <c r="D340" s="236" t="s">
        <v>319</v>
      </c>
      <c r="E340" s="237" t="s">
        <v>19</v>
      </c>
      <c r="F340" s="238" t="s">
        <v>5883</v>
      </c>
      <c r="G340" s="235"/>
      <c r="H340" s="239">
        <v>0.02</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5" customFormat="1">
      <c r="A341" s="15"/>
      <c r="B341" s="259"/>
      <c r="C341" s="260"/>
      <c r="D341" s="236" t="s">
        <v>319</v>
      </c>
      <c r="E341" s="261" t="s">
        <v>19</v>
      </c>
      <c r="F341" s="262" t="s">
        <v>448</v>
      </c>
      <c r="G341" s="260"/>
      <c r="H341" s="263">
        <v>2.02</v>
      </c>
      <c r="I341" s="264"/>
      <c r="J341" s="260"/>
      <c r="K341" s="260"/>
      <c r="L341" s="265"/>
      <c r="M341" s="266"/>
      <c r="N341" s="267"/>
      <c r="O341" s="267"/>
      <c r="P341" s="267"/>
      <c r="Q341" s="267"/>
      <c r="R341" s="267"/>
      <c r="S341" s="267"/>
      <c r="T341" s="268"/>
      <c r="U341" s="15"/>
      <c r="V341" s="15"/>
      <c r="W341" s="15"/>
      <c r="X341" s="15"/>
      <c r="Y341" s="15"/>
      <c r="Z341" s="15"/>
      <c r="AA341" s="15"/>
      <c r="AB341" s="15"/>
      <c r="AC341" s="15"/>
      <c r="AD341" s="15"/>
      <c r="AE341" s="15"/>
      <c r="AT341" s="269" t="s">
        <v>319</v>
      </c>
      <c r="AU341" s="269" t="s">
        <v>85</v>
      </c>
      <c r="AV341" s="15" t="s">
        <v>315</v>
      </c>
      <c r="AW341" s="15" t="s">
        <v>37</v>
      </c>
      <c r="AX341" s="15" t="s">
        <v>83</v>
      </c>
      <c r="AY341" s="269" t="s">
        <v>308</v>
      </c>
    </row>
    <row r="342" s="2" customFormat="1" ht="16.5" customHeight="1">
      <c r="A342" s="41"/>
      <c r="B342" s="42"/>
      <c r="C342" s="280" t="s">
        <v>778</v>
      </c>
      <c r="D342" s="280" t="s">
        <v>1137</v>
      </c>
      <c r="E342" s="281" t="s">
        <v>5986</v>
      </c>
      <c r="F342" s="282" t="s">
        <v>5987</v>
      </c>
      <c r="G342" s="283" t="s">
        <v>323</v>
      </c>
      <c r="H342" s="284">
        <v>1.01</v>
      </c>
      <c r="I342" s="285"/>
      <c r="J342" s="286">
        <f>ROUND(I342*H342,2)</f>
        <v>0</v>
      </c>
      <c r="K342" s="282" t="s">
        <v>314</v>
      </c>
      <c r="L342" s="287"/>
      <c r="M342" s="288" t="s">
        <v>19</v>
      </c>
      <c r="N342" s="289" t="s">
        <v>47</v>
      </c>
      <c r="O342" s="87"/>
      <c r="P342" s="225">
        <f>O342*H342</f>
        <v>0</v>
      </c>
      <c r="Q342" s="225">
        <v>0</v>
      </c>
      <c r="R342" s="225">
        <f>Q342*H342</f>
        <v>0</v>
      </c>
      <c r="S342" s="225">
        <v>0</v>
      </c>
      <c r="T342" s="226">
        <f>S342*H342</f>
        <v>0</v>
      </c>
      <c r="U342" s="41"/>
      <c r="V342" s="41"/>
      <c r="W342" s="41"/>
      <c r="X342" s="41"/>
      <c r="Y342" s="41"/>
      <c r="Z342" s="41"/>
      <c r="AA342" s="41"/>
      <c r="AB342" s="41"/>
      <c r="AC342" s="41"/>
      <c r="AD342" s="41"/>
      <c r="AE342" s="41"/>
      <c r="AR342" s="227" t="s">
        <v>352</v>
      </c>
      <c r="AT342" s="227" t="s">
        <v>1137</v>
      </c>
      <c r="AU342" s="227" t="s">
        <v>85</v>
      </c>
      <c r="AY342" s="20" t="s">
        <v>308</v>
      </c>
      <c r="BE342" s="228">
        <f>IF(N342="základní",J342,0)</f>
        <v>0</v>
      </c>
      <c r="BF342" s="228">
        <f>IF(N342="snížená",J342,0)</f>
        <v>0</v>
      </c>
      <c r="BG342" s="228">
        <f>IF(N342="zákl. přenesená",J342,0)</f>
        <v>0</v>
      </c>
      <c r="BH342" s="228">
        <f>IF(N342="sníž. přenesená",J342,0)</f>
        <v>0</v>
      </c>
      <c r="BI342" s="228">
        <f>IF(N342="nulová",J342,0)</f>
        <v>0</v>
      </c>
      <c r="BJ342" s="20" t="s">
        <v>83</v>
      </c>
      <c r="BK342" s="228">
        <f>ROUND(I342*H342,2)</f>
        <v>0</v>
      </c>
      <c r="BL342" s="20" t="s">
        <v>315</v>
      </c>
      <c r="BM342" s="227" t="s">
        <v>3674</v>
      </c>
    </row>
    <row r="343" s="13" customFormat="1">
      <c r="A343" s="13"/>
      <c r="B343" s="234"/>
      <c r="C343" s="235"/>
      <c r="D343" s="236" t="s">
        <v>319</v>
      </c>
      <c r="E343" s="237" t="s">
        <v>19</v>
      </c>
      <c r="F343" s="238" t="s">
        <v>83</v>
      </c>
      <c r="G343" s="235"/>
      <c r="H343" s="239">
        <v>1</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4" customFormat="1">
      <c r="A344" s="14"/>
      <c r="B344" s="249"/>
      <c r="C344" s="250"/>
      <c r="D344" s="236" t="s">
        <v>319</v>
      </c>
      <c r="E344" s="251" t="s">
        <v>19</v>
      </c>
      <c r="F344" s="252" t="s">
        <v>5882</v>
      </c>
      <c r="G344" s="250"/>
      <c r="H344" s="251" t="s">
        <v>19</v>
      </c>
      <c r="I344" s="253"/>
      <c r="J344" s="250"/>
      <c r="K344" s="250"/>
      <c r="L344" s="254"/>
      <c r="M344" s="255"/>
      <c r="N344" s="256"/>
      <c r="O344" s="256"/>
      <c r="P344" s="256"/>
      <c r="Q344" s="256"/>
      <c r="R344" s="256"/>
      <c r="S344" s="256"/>
      <c r="T344" s="257"/>
      <c r="U344" s="14"/>
      <c r="V344" s="14"/>
      <c r="W344" s="14"/>
      <c r="X344" s="14"/>
      <c r="Y344" s="14"/>
      <c r="Z344" s="14"/>
      <c r="AA344" s="14"/>
      <c r="AB344" s="14"/>
      <c r="AC344" s="14"/>
      <c r="AD344" s="14"/>
      <c r="AE344" s="14"/>
      <c r="AT344" s="258" t="s">
        <v>319</v>
      </c>
      <c r="AU344" s="258" t="s">
        <v>85</v>
      </c>
      <c r="AV344" s="14" t="s">
        <v>83</v>
      </c>
      <c r="AW344" s="14" t="s">
        <v>37</v>
      </c>
      <c r="AX344" s="14" t="s">
        <v>76</v>
      </c>
      <c r="AY344" s="258" t="s">
        <v>308</v>
      </c>
    </row>
    <row r="345" s="13" customFormat="1">
      <c r="A345" s="13"/>
      <c r="B345" s="234"/>
      <c r="C345" s="235"/>
      <c r="D345" s="236" t="s">
        <v>319</v>
      </c>
      <c r="E345" s="237" t="s">
        <v>19</v>
      </c>
      <c r="F345" s="238" t="s">
        <v>5983</v>
      </c>
      <c r="G345" s="235"/>
      <c r="H345" s="239">
        <v>0.01</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85</v>
      </c>
      <c r="AV345" s="13" t="s">
        <v>85</v>
      </c>
      <c r="AW345" s="13" t="s">
        <v>37</v>
      </c>
      <c r="AX345" s="13" t="s">
        <v>76</v>
      </c>
      <c r="AY345" s="245" t="s">
        <v>308</v>
      </c>
    </row>
    <row r="346" s="15" customFormat="1">
      <c r="A346" s="15"/>
      <c r="B346" s="259"/>
      <c r="C346" s="260"/>
      <c r="D346" s="236" t="s">
        <v>319</v>
      </c>
      <c r="E346" s="261" t="s">
        <v>19</v>
      </c>
      <c r="F346" s="262" t="s">
        <v>448</v>
      </c>
      <c r="G346" s="260"/>
      <c r="H346" s="263">
        <v>1.01</v>
      </c>
      <c r="I346" s="264"/>
      <c r="J346" s="260"/>
      <c r="K346" s="260"/>
      <c r="L346" s="265"/>
      <c r="M346" s="266"/>
      <c r="N346" s="267"/>
      <c r="O346" s="267"/>
      <c r="P346" s="267"/>
      <c r="Q346" s="267"/>
      <c r="R346" s="267"/>
      <c r="S346" s="267"/>
      <c r="T346" s="268"/>
      <c r="U346" s="15"/>
      <c r="V346" s="15"/>
      <c r="W346" s="15"/>
      <c r="X346" s="15"/>
      <c r="Y346" s="15"/>
      <c r="Z346" s="15"/>
      <c r="AA346" s="15"/>
      <c r="AB346" s="15"/>
      <c r="AC346" s="15"/>
      <c r="AD346" s="15"/>
      <c r="AE346" s="15"/>
      <c r="AT346" s="269" t="s">
        <v>319</v>
      </c>
      <c r="AU346" s="269" t="s">
        <v>85</v>
      </c>
      <c r="AV346" s="15" t="s">
        <v>315</v>
      </c>
      <c r="AW346" s="15" t="s">
        <v>37</v>
      </c>
      <c r="AX346" s="15" t="s">
        <v>83</v>
      </c>
      <c r="AY346" s="269" t="s">
        <v>308</v>
      </c>
    </row>
    <row r="347" s="2" customFormat="1" ht="24.15" customHeight="1">
      <c r="A347" s="41"/>
      <c r="B347" s="42"/>
      <c r="C347" s="216" t="s">
        <v>1486</v>
      </c>
      <c r="D347" s="216" t="s">
        <v>310</v>
      </c>
      <c r="E347" s="217" t="s">
        <v>5988</v>
      </c>
      <c r="F347" s="218" t="s">
        <v>5989</v>
      </c>
      <c r="G347" s="219" t="s">
        <v>323</v>
      </c>
      <c r="H347" s="220">
        <v>2</v>
      </c>
      <c r="I347" s="221"/>
      <c r="J347" s="222">
        <f>ROUND(I347*H347,2)</f>
        <v>0</v>
      </c>
      <c r="K347" s="218" t="s">
        <v>314</v>
      </c>
      <c r="L347" s="47"/>
      <c r="M347" s="223" t="s">
        <v>19</v>
      </c>
      <c r="N347" s="224" t="s">
        <v>47</v>
      </c>
      <c r="O347" s="87"/>
      <c r="P347" s="225">
        <f>O347*H347</f>
        <v>0</v>
      </c>
      <c r="Q347" s="225">
        <v>0</v>
      </c>
      <c r="R347" s="225">
        <f>Q347*H347</f>
        <v>0</v>
      </c>
      <c r="S347" s="225">
        <v>0</v>
      </c>
      <c r="T347" s="226">
        <f>S347*H347</f>
        <v>0</v>
      </c>
      <c r="U347" s="41"/>
      <c r="V347" s="41"/>
      <c r="W347" s="41"/>
      <c r="X347" s="41"/>
      <c r="Y347" s="41"/>
      <c r="Z347" s="41"/>
      <c r="AA347" s="41"/>
      <c r="AB347" s="41"/>
      <c r="AC347" s="41"/>
      <c r="AD347" s="41"/>
      <c r="AE347" s="41"/>
      <c r="AR347" s="227" t="s">
        <v>315</v>
      </c>
      <c r="AT347" s="227" t="s">
        <v>310</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315</v>
      </c>
      <c r="BM347" s="227" t="s">
        <v>3689</v>
      </c>
    </row>
    <row r="348" s="2" customFormat="1">
      <c r="A348" s="41"/>
      <c r="B348" s="42"/>
      <c r="C348" s="43"/>
      <c r="D348" s="229" t="s">
        <v>317</v>
      </c>
      <c r="E348" s="43"/>
      <c r="F348" s="230" t="s">
        <v>5990</v>
      </c>
      <c r="G348" s="43"/>
      <c r="H348" s="43"/>
      <c r="I348" s="231"/>
      <c r="J348" s="43"/>
      <c r="K348" s="43"/>
      <c r="L348" s="47"/>
      <c r="M348" s="232"/>
      <c r="N348" s="233"/>
      <c r="O348" s="87"/>
      <c r="P348" s="87"/>
      <c r="Q348" s="87"/>
      <c r="R348" s="87"/>
      <c r="S348" s="87"/>
      <c r="T348" s="88"/>
      <c r="U348" s="41"/>
      <c r="V348" s="41"/>
      <c r="W348" s="41"/>
      <c r="X348" s="41"/>
      <c r="Y348" s="41"/>
      <c r="Z348" s="41"/>
      <c r="AA348" s="41"/>
      <c r="AB348" s="41"/>
      <c r="AC348" s="41"/>
      <c r="AD348" s="41"/>
      <c r="AE348" s="41"/>
      <c r="AT348" s="20" t="s">
        <v>317</v>
      </c>
      <c r="AU348" s="20" t="s">
        <v>85</v>
      </c>
    </row>
    <row r="349" s="2" customFormat="1" ht="16.5" customHeight="1">
      <c r="A349" s="41"/>
      <c r="B349" s="42"/>
      <c r="C349" s="280" t="s">
        <v>782</v>
      </c>
      <c r="D349" s="280" t="s">
        <v>1137</v>
      </c>
      <c r="E349" s="281" t="s">
        <v>5991</v>
      </c>
      <c r="F349" s="282" t="s">
        <v>5992</v>
      </c>
      <c r="G349" s="283" t="s">
        <v>323</v>
      </c>
      <c r="H349" s="284">
        <v>2.02</v>
      </c>
      <c r="I349" s="285"/>
      <c r="J349" s="286">
        <f>ROUND(I349*H349,2)</f>
        <v>0</v>
      </c>
      <c r="K349" s="282" t="s">
        <v>314</v>
      </c>
      <c r="L349" s="287"/>
      <c r="M349" s="288" t="s">
        <v>19</v>
      </c>
      <c r="N349" s="289" t="s">
        <v>47</v>
      </c>
      <c r="O349" s="87"/>
      <c r="P349" s="225">
        <f>O349*H349</f>
        <v>0</v>
      </c>
      <c r="Q349" s="225">
        <v>0</v>
      </c>
      <c r="R349" s="225">
        <f>Q349*H349</f>
        <v>0</v>
      </c>
      <c r="S349" s="225">
        <v>0</v>
      </c>
      <c r="T349" s="226">
        <f>S349*H349</f>
        <v>0</v>
      </c>
      <c r="U349" s="41"/>
      <c r="V349" s="41"/>
      <c r="W349" s="41"/>
      <c r="X349" s="41"/>
      <c r="Y349" s="41"/>
      <c r="Z349" s="41"/>
      <c r="AA349" s="41"/>
      <c r="AB349" s="41"/>
      <c r="AC349" s="41"/>
      <c r="AD349" s="41"/>
      <c r="AE349" s="41"/>
      <c r="AR349" s="227" t="s">
        <v>352</v>
      </c>
      <c r="AT349" s="227" t="s">
        <v>1137</v>
      </c>
      <c r="AU349" s="227" t="s">
        <v>85</v>
      </c>
      <c r="AY349" s="20" t="s">
        <v>308</v>
      </c>
      <c r="BE349" s="228">
        <f>IF(N349="základní",J349,0)</f>
        <v>0</v>
      </c>
      <c r="BF349" s="228">
        <f>IF(N349="snížená",J349,0)</f>
        <v>0</v>
      </c>
      <c r="BG349" s="228">
        <f>IF(N349="zákl. přenesená",J349,0)</f>
        <v>0</v>
      </c>
      <c r="BH349" s="228">
        <f>IF(N349="sníž. přenesená",J349,0)</f>
        <v>0</v>
      </c>
      <c r="BI349" s="228">
        <f>IF(N349="nulová",J349,0)</f>
        <v>0</v>
      </c>
      <c r="BJ349" s="20" t="s">
        <v>83</v>
      </c>
      <c r="BK349" s="228">
        <f>ROUND(I349*H349,2)</f>
        <v>0</v>
      </c>
      <c r="BL349" s="20" t="s">
        <v>315</v>
      </c>
      <c r="BM349" s="227" t="s">
        <v>3700</v>
      </c>
    </row>
    <row r="350" s="13" customFormat="1">
      <c r="A350" s="13"/>
      <c r="B350" s="234"/>
      <c r="C350" s="235"/>
      <c r="D350" s="236" t="s">
        <v>319</v>
      </c>
      <c r="E350" s="237" t="s">
        <v>19</v>
      </c>
      <c r="F350" s="238" t="s">
        <v>85</v>
      </c>
      <c r="G350" s="235"/>
      <c r="H350" s="239">
        <v>2</v>
      </c>
      <c r="I350" s="240"/>
      <c r="J350" s="235"/>
      <c r="K350" s="235"/>
      <c r="L350" s="241"/>
      <c r="M350" s="242"/>
      <c r="N350" s="243"/>
      <c r="O350" s="243"/>
      <c r="P350" s="243"/>
      <c r="Q350" s="243"/>
      <c r="R350" s="243"/>
      <c r="S350" s="243"/>
      <c r="T350" s="244"/>
      <c r="U350" s="13"/>
      <c r="V350" s="13"/>
      <c r="W350" s="13"/>
      <c r="X350" s="13"/>
      <c r="Y350" s="13"/>
      <c r="Z350" s="13"/>
      <c r="AA350" s="13"/>
      <c r="AB350" s="13"/>
      <c r="AC350" s="13"/>
      <c r="AD350" s="13"/>
      <c r="AE350" s="13"/>
      <c r="AT350" s="245" t="s">
        <v>319</v>
      </c>
      <c r="AU350" s="245" t="s">
        <v>85</v>
      </c>
      <c r="AV350" s="13" t="s">
        <v>85</v>
      </c>
      <c r="AW350" s="13" t="s">
        <v>37</v>
      </c>
      <c r="AX350" s="13" t="s">
        <v>76</v>
      </c>
      <c r="AY350" s="245" t="s">
        <v>308</v>
      </c>
    </row>
    <row r="351" s="14" customFormat="1">
      <c r="A351" s="14"/>
      <c r="B351" s="249"/>
      <c r="C351" s="250"/>
      <c r="D351" s="236" t="s">
        <v>319</v>
      </c>
      <c r="E351" s="251" t="s">
        <v>19</v>
      </c>
      <c r="F351" s="252" t="s">
        <v>5882</v>
      </c>
      <c r="G351" s="250"/>
      <c r="H351" s="251" t="s">
        <v>19</v>
      </c>
      <c r="I351" s="253"/>
      <c r="J351" s="250"/>
      <c r="K351" s="250"/>
      <c r="L351" s="254"/>
      <c r="M351" s="255"/>
      <c r="N351" s="256"/>
      <c r="O351" s="256"/>
      <c r="P351" s="256"/>
      <c r="Q351" s="256"/>
      <c r="R351" s="256"/>
      <c r="S351" s="256"/>
      <c r="T351" s="257"/>
      <c r="U351" s="14"/>
      <c r="V351" s="14"/>
      <c r="W351" s="14"/>
      <c r="X351" s="14"/>
      <c r="Y351" s="14"/>
      <c r="Z351" s="14"/>
      <c r="AA351" s="14"/>
      <c r="AB351" s="14"/>
      <c r="AC351" s="14"/>
      <c r="AD351" s="14"/>
      <c r="AE351" s="14"/>
      <c r="AT351" s="258" t="s">
        <v>319</v>
      </c>
      <c r="AU351" s="258" t="s">
        <v>85</v>
      </c>
      <c r="AV351" s="14" t="s">
        <v>83</v>
      </c>
      <c r="AW351" s="14" t="s">
        <v>37</v>
      </c>
      <c r="AX351" s="14" t="s">
        <v>76</v>
      </c>
      <c r="AY351" s="258" t="s">
        <v>308</v>
      </c>
    </row>
    <row r="352" s="13" customFormat="1">
      <c r="A352" s="13"/>
      <c r="B352" s="234"/>
      <c r="C352" s="235"/>
      <c r="D352" s="236" t="s">
        <v>319</v>
      </c>
      <c r="E352" s="237" t="s">
        <v>19</v>
      </c>
      <c r="F352" s="238" t="s">
        <v>5883</v>
      </c>
      <c r="G352" s="235"/>
      <c r="H352" s="239">
        <v>0.02</v>
      </c>
      <c r="I352" s="240"/>
      <c r="J352" s="235"/>
      <c r="K352" s="235"/>
      <c r="L352" s="241"/>
      <c r="M352" s="242"/>
      <c r="N352" s="243"/>
      <c r="O352" s="243"/>
      <c r="P352" s="243"/>
      <c r="Q352" s="243"/>
      <c r="R352" s="243"/>
      <c r="S352" s="243"/>
      <c r="T352" s="244"/>
      <c r="U352" s="13"/>
      <c r="V352" s="13"/>
      <c r="W352" s="13"/>
      <c r="X352" s="13"/>
      <c r="Y352" s="13"/>
      <c r="Z352" s="13"/>
      <c r="AA352" s="13"/>
      <c r="AB352" s="13"/>
      <c r="AC352" s="13"/>
      <c r="AD352" s="13"/>
      <c r="AE352" s="13"/>
      <c r="AT352" s="245" t="s">
        <v>319</v>
      </c>
      <c r="AU352" s="245" t="s">
        <v>85</v>
      </c>
      <c r="AV352" s="13" t="s">
        <v>85</v>
      </c>
      <c r="AW352" s="13" t="s">
        <v>37</v>
      </c>
      <c r="AX352" s="13" t="s">
        <v>76</v>
      </c>
      <c r="AY352" s="245" t="s">
        <v>308</v>
      </c>
    </row>
    <row r="353" s="15" customFormat="1">
      <c r="A353" s="15"/>
      <c r="B353" s="259"/>
      <c r="C353" s="260"/>
      <c r="D353" s="236" t="s">
        <v>319</v>
      </c>
      <c r="E353" s="261" t="s">
        <v>19</v>
      </c>
      <c r="F353" s="262" t="s">
        <v>448</v>
      </c>
      <c r="G353" s="260"/>
      <c r="H353" s="263">
        <v>2.02</v>
      </c>
      <c r="I353" s="264"/>
      <c r="J353" s="260"/>
      <c r="K353" s="260"/>
      <c r="L353" s="265"/>
      <c r="M353" s="266"/>
      <c r="N353" s="267"/>
      <c r="O353" s="267"/>
      <c r="P353" s="267"/>
      <c r="Q353" s="267"/>
      <c r="R353" s="267"/>
      <c r="S353" s="267"/>
      <c r="T353" s="268"/>
      <c r="U353" s="15"/>
      <c r="V353" s="15"/>
      <c r="W353" s="15"/>
      <c r="X353" s="15"/>
      <c r="Y353" s="15"/>
      <c r="Z353" s="15"/>
      <c r="AA353" s="15"/>
      <c r="AB353" s="15"/>
      <c r="AC353" s="15"/>
      <c r="AD353" s="15"/>
      <c r="AE353" s="15"/>
      <c r="AT353" s="269" t="s">
        <v>319</v>
      </c>
      <c r="AU353" s="269" t="s">
        <v>85</v>
      </c>
      <c r="AV353" s="15" t="s">
        <v>315</v>
      </c>
      <c r="AW353" s="15" t="s">
        <v>37</v>
      </c>
      <c r="AX353" s="15" t="s">
        <v>83</v>
      </c>
      <c r="AY353" s="269" t="s">
        <v>308</v>
      </c>
    </row>
    <row r="354" s="2" customFormat="1" ht="24.15" customHeight="1">
      <c r="A354" s="41"/>
      <c r="B354" s="42"/>
      <c r="C354" s="216" t="s">
        <v>1491</v>
      </c>
      <c r="D354" s="216" t="s">
        <v>310</v>
      </c>
      <c r="E354" s="217" t="s">
        <v>5993</v>
      </c>
      <c r="F354" s="218" t="s">
        <v>5994</v>
      </c>
      <c r="G354" s="219" t="s">
        <v>323</v>
      </c>
      <c r="H354" s="220">
        <v>5</v>
      </c>
      <c r="I354" s="221"/>
      <c r="J354" s="222">
        <f>ROUND(I354*H354,2)</f>
        <v>0</v>
      </c>
      <c r="K354" s="218" t="s">
        <v>314</v>
      </c>
      <c r="L354" s="47"/>
      <c r="M354" s="223" t="s">
        <v>19</v>
      </c>
      <c r="N354" s="224" t="s">
        <v>47</v>
      </c>
      <c r="O354" s="87"/>
      <c r="P354" s="225">
        <f>O354*H354</f>
        <v>0</v>
      </c>
      <c r="Q354" s="225">
        <v>0</v>
      </c>
      <c r="R354" s="225">
        <f>Q354*H354</f>
        <v>0</v>
      </c>
      <c r="S354" s="225">
        <v>0</v>
      </c>
      <c r="T354" s="226">
        <f>S354*H354</f>
        <v>0</v>
      </c>
      <c r="U354" s="41"/>
      <c r="V354" s="41"/>
      <c r="W354" s="41"/>
      <c r="X354" s="41"/>
      <c r="Y354" s="41"/>
      <c r="Z354" s="41"/>
      <c r="AA354" s="41"/>
      <c r="AB354" s="41"/>
      <c r="AC354" s="41"/>
      <c r="AD354" s="41"/>
      <c r="AE354" s="41"/>
      <c r="AR354" s="227" t="s">
        <v>315</v>
      </c>
      <c r="AT354" s="227" t="s">
        <v>310</v>
      </c>
      <c r="AU354" s="227" t="s">
        <v>85</v>
      </c>
      <c r="AY354" s="20" t="s">
        <v>308</v>
      </c>
      <c r="BE354" s="228">
        <f>IF(N354="základní",J354,0)</f>
        <v>0</v>
      </c>
      <c r="BF354" s="228">
        <f>IF(N354="snížená",J354,0)</f>
        <v>0</v>
      </c>
      <c r="BG354" s="228">
        <f>IF(N354="zákl. přenesená",J354,0)</f>
        <v>0</v>
      </c>
      <c r="BH354" s="228">
        <f>IF(N354="sníž. přenesená",J354,0)</f>
        <v>0</v>
      </c>
      <c r="BI354" s="228">
        <f>IF(N354="nulová",J354,0)</f>
        <v>0</v>
      </c>
      <c r="BJ354" s="20" t="s">
        <v>83</v>
      </c>
      <c r="BK354" s="228">
        <f>ROUND(I354*H354,2)</f>
        <v>0</v>
      </c>
      <c r="BL354" s="20" t="s">
        <v>315</v>
      </c>
      <c r="BM354" s="227" t="s">
        <v>3350</v>
      </c>
    </row>
    <row r="355" s="2" customFormat="1">
      <c r="A355" s="41"/>
      <c r="B355" s="42"/>
      <c r="C355" s="43"/>
      <c r="D355" s="229" t="s">
        <v>317</v>
      </c>
      <c r="E355" s="43"/>
      <c r="F355" s="230" t="s">
        <v>5995</v>
      </c>
      <c r="G355" s="43"/>
      <c r="H355" s="43"/>
      <c r="I355" s="231"/>
      <c r="J355" s="43"/>
      <c r="K355" s="43"/>
      <c r="L355" s="47"/>
      <c r="M355" s="232"/>
      <c r="N355" s="233"/>
      <c r="O355" s="87"/>
      <c r="P355" s="87"/>
      <c r="Q355" s="87"/>
      <c r="R355" s="87"/>
      <c r="S355" s="87"/>
      <c r="T355" s="88"/>
      <c r="U355" s="41"/>
      <c r="V355" s="41"/>
      <c r="W355" s="41"/>
      <c r="X355" s="41"/>
      <c r="Y355" s="41"/>
      <c r="Z355" s="41"/>
      <c r="AA355" s="41"/>
      <c r="AB355" s="41"/>
      <c r="AC355" s="41"/>
      <c r="AD355" s="41"/>
      <c r="AE355" s="41"/>
      <c r="AT355" s="20" t="s">
        <v>317</v>
      </c>
      <c r="AU355" s="20" t="s">
        <v>85</v>
      </c>
    </row>
    <row r="356" s="2" customFormat="1" ht="16.5" customHeight="1">
      <c r="A356" s="41"/>
      <c r="B356" s="42"/>
      <c r="C356" s="280" t="s">
        <v>787</v>
      </c>
      <c r="D356" s="280" t="s">
        <v>1137</v>
      </c>
      <c r="E356" s="281" t="s">
        <v>5996</v>
      </c>
      <c r="F356" s="282" t="s">
        <v>5997</v>
      </c>
      <c r="G356" s="283" t="s">
        <v>323</v>
      </c>
      <c r="H356" s="284">
        <v>5.0499999999999998</v>
      </c>
      <c r="I356" s="285"/>
      <c r="J356" s="286">
        <f>ROUND(I356*H356,2)</f>
        <v>0</v>
      </c>
      <c r="K356" s="282" t="s">
        <v>314</v>
      </c>
      <c r="L356" s="287"/>
      <c r="M356" s="288" t="s">
        <v>19</v>
      </c>
      <c r="N356" s="289" t="s">
        <v>47</v>
      </c>
      <c r="O356" s="87"/>
      <c r="P356" s="225">
        <f>O356*H356</f>
        <v>0</v>
      </c>
      <c r="Q356" s="225">
        <v>0</v>
      </c>
      <c r="R356" s="225">
        <f>Q356*H356</f>
        <v>0</v>
      </c>
      <c r="S356" s="225">
        <v>0</v>
      </c>
      <c r="T356" s="226">
        <f>S356*H356</f>
        <v>0</v>
      </c>
      <c r="U356" s="41"/>
      <c r="V356" s="41"/>
      <c r="W356" s="41"/>
      <c r="X356" s="41"/>
      <c r="Y356" s="41"/>
      <c r="Z356" s="41"/>
      <c r="AA356" s="41"/>
      <c r="AB356" s="41"/>
      <c r="AC356" s="41"/>
      <c r="AD356" s="41"/>
      <c r="AE356" s="41"/>
      <c r="AR356" s="227" t="s">
        <v>352</v>
      </c>
      <c r="AT356" s="227" t="s">
        <v>1137</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3722</v>
      </c>
    </row>
    <row r="357" s="13" customFormat="1">
      <c r="A357" s="13"/>
      <c r="B357" s="234"/>
      <c r="C357" s="235"/>
      <c r="D357" s="236" t="s">
        <v>319</v>
      </c>
      <c r="E357" s="237" t="s">
        <v>19</v>
      </c>
      <c r="F357" s="238" t="s">
        <v>336</v>
      </c>
      <c r="G357" s="235"/>
      <c r="H357" s="239">
        <v>5</v>
      </c>
      <c r="I357" s="240"/>
      <c r="J357" s="235"/>
      <c r="K357" s="235"/>
      <c r="L357" s="241"/>
      <c r="M357" s="242"/>
      <c r="N357" s="243"/>
      <c r="O357" s="243"/>
      <c r="P357" s="243"/>
      <c r="Q357" s="243"/>
      <c r="R357" s="243"/>
      <c r="S357" s="243"/>
      <c r="T357" s="244"/>
      <c r="U357" s="13"/>
      <c r="V357" s="13"/>
      <c r="W357" s="13"/>
      <c r="X357" s="13"/>
      <c r="Y357" s="13"/>
      <c r="Z357" s="13"/>
      <c r="AA357" s="13"/>
      <c r="AB357" s="13"/>
      <c r="AC357" s="13"/>
      <c r="AD357" s="13"/>
      <c r="AE357" s="13"/>
      <c r="AT357" s="245" t="s">
        <v>319</v>
      </c>
      <c r="AU357" s="245" t="s">
        <v>85</v>
      </c>
      <c r="AV357" s="13" t="s">
        <v>85</v>
      </c>
      <c r="AW357" s="13" t="s">
        <v>37</v>
      </c>
      <c r="AX357" s="13" t="s">
        <v>76</v>
      </c>
      <c r="AY357" s="245" t="s">
        <v>308</v>
      </c>
    </row>
    <row r="358" s="14" customFormat="1">
      <c r="A358" s="14"/>
      <c r="B358" s="249"/>
      <c r="C358" s="250"/>
      <c r="D358" s="236" t="s">
        <v>319</v>
      </c>
      <c r="E358" s="251" t="s">
        <v>19</v>
      </c>
      <c r="F358" s="252" t="s">
        <v>5882</v>
      </c>
      <c r="G358" s="250"/>
      <c r="H358" s="251" t="s">
        <v>19</v>
      </c>
      <c r="I358" s="253"/>
      <c r="J358" s="250"/>
      <c r="K358" s="250"/>
      <c r="L358" s="254"/>
      <c r="M358" s="255"/>
      <c r="N358" s="256"/>
      <c r="O358" s="256"/>
      <c r="P358" s="256"/>
      <c r="Q358" s="256"/>
      <c r="R358" s="256"/>
      <c r="S358" s="256"/>
      <c r="T358" s="257"/>
      <c r="U358" s="14"/>
      <c r="V358" s="14"/>
      <c r="W358" s="14"/>
      <c r="X358" s="14"/>
      <c r="Y358" s="14"/>
      <c r="Z358" s="14"/>
      <c r="AA358" s="14"/>
      <c r="AB358" s="14"/>
      <c r="AC358" s="14"/>
      <c r="AD358" s="14"/>
      <c r="AE358" s="14"/>
      <c r="AT358" s="258" t="s">
        <v>319</v>
      </c>
      <c r="AU358" s="258" t="s">
        <v>85</v>
      </c>
      <c r="AV358" s="14" t="s">
        <v>83</v>
      </c>
      <c r="AW358" s="14" t="s">
        <v>37</v>
      </c>
      <c r="AX358" s="14" t="s">
        <v>76</v>
      </c>
      <c r="AY358" s="258" t="s">
        <v>308</v>
      </c>
    </row>
    <row r="359" s="13" customFormat="1">
      <c r="A359" s="13"/>
      <c r="B359" s="234"/>
      <c r="C359" s="235"/>
      <c r="D359" s="236" t="s">
        <v>319</v>
      </c>
      <c r="E359" s="237" t="s">
        <v>19</v>
      </c>
      <c r="F359" s="238" t="s">
        <v>5998</v>
      </c>
      <c r="G359" s="235"/>
      <c r="H359" s="239">
        <v>0.050000000000000003</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5" customFormat="1">
      <c r="A360" s="15"/>
      <c r="B360" s="259"/>
      <c r="C360" s="260"/>
      <c r="D360" s="236" t="s">
        <v>319</v>
      </c>
      <c r="E360" s="261" t="s">
        <v>19</v>
      </c>
      <c r="F360" s="262" t="s">
        <v>448</v>
      </c>
      <c r="G360" s="260"/>
      <c r="H360" s="263">
        <v>5.0499999999999998</v>
      </c>
      <c r="I360" s="264"/>
      <c r="J360" s="260"/>
      <c r="K360" s="260"/>
      <c r="L360" s="265"/>
      <c r="M360" s="266"/>
      <c r="N360" s="267"/>
      <c r="O360" s="267"/>
      <c r="P360" s="267"/>
      <c r="Q360" s="267"/>
      <c r="R360" s="267"/>
      <c r="S360" s="267"/>
      <c r="T360" s="268"/>
      <c r="U360" s="15"/>
      <c r="V360" s="15"/>
      <c r="W360" s="15"/>
      <c r="X360" s="15"/>
      <c r="Y360" s="15"/>
      <c r="Z360" s="15"/>
      <c r="AA360" s="15"/>
      <c r="AB360" s="15"/>
      <c r="AC360" s="15"/>
      <c r="AD360" s="15"/>
      <c r="AE360" s="15"/>
      <c r="AT360" s="269" t="s">
        <v>319</v>
      </c>
      <c r="AU360" s="269" t="s">
        <v>85</v>
      </c>
      <c r="AV360" s="15" t="s">
        <v>315</v>
      </c>
      <c r="AW360" s="15" t="s">
        <v>37</v>
      </c>
      <c r="AX360" s="15" t="s">
        <v>83</v>
      </c>
      <c r="AY360" s="269" t="s">
        <v>308</v>
      </c>
    </row>
    <row r="361" s="2" customFormat="1" ht="24.15" customHeight="1">
      <c r="A361" s="41"/>
      <c r="B361" s="42"/>
      <c r="C361" s="216" t="s">
        <v>1500</v>
      </c>
      <c r="D361" s="216" t="s">
        <v>310</v>
      </c>
      <c r="E361" s="217" t="s">
        <v>5999</v>
      </c>
      <c r="F361" s="218" t="s">
        <v>6000</v>
      </c>
      <c r="G361" s="219" t="s">
        <v>323</v>
      </c>
      <c r="H361" s="220">
        <v>17</v>
      </c>
      <c r="I361" s="221"/>
      <c r="J361" s="222">
        <f>ROUND(I361*H361,2)</f>
        <v>0</v>
      </c>
      <c r="K361" s="218" t="s">
        <v>314</v>
      </c>
      <c r="L361" s="47"/>
      <c r="M361" s="223" t="s">
        <v>19</v>
      </c>
      <c r="N361" s="224" t="s">
        <v>47</v>
      </c>
      <c r="O361" s="87"/>
      <c r="P361" s="225">
        <f>O361*H361</f>
        <v>0</v>
      </c>
      <c r="Q361" s="225">
        <v>0</v>
      </c>
      <c r="R361" s="225">
        <f>Q361*H361</f>
        <v>0</v>
      </c>
      <c r="S361" s="225">
        <v>0</v>
      </c>
      <c r="T361" s="226">
        <f>S361*H361</f>
        <v>0</v>
      </c>
      <c r="U361" s="41"/>
      <c r="V361" s="41"/>
      <c r="W361" s="41"/>
      <c r="X361" s="41"/>
      <c r="Y361" s="41"/>
      <c r="Z361" s="41"/>
      <c r="AA361" s="41"/>
      <c r="AB361" s="41"/>
      <c r="AC361" s="41"/>
      <c r="AD361" s="41"/>
      <c r="AE361" s="41"/>
      <c r="AR361" s="227" t="s">
        <v>315</v>
      </c>
      <c r="AT361" s="227" t="s">
        <v>310</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3737</v>
      </c>
    </row>
    <row r="362" s="2" customFormat="1">
      <c r="A362" s="41"/>
      <c r="B362" s="42"/>
      <c r="C362" s="43"/>
      <c r="D362" s="229" t="s">
        <v>317</v>
      </c>
      <c r="E362" s="43"/>
      <c r="F362" s="230" t="s">
        <v>6001</v>
      </c>
      <c r="G362" s="43"/>
      <c r="H362" s="43"/>
      <c r="I362" s="231"/>
      <c r="J362" s="43"/>
      <c r="K362" s="43"/>
      <c r="L362" s="47"/>
      <c r="M362" s="232"/>
      <c r="N362" s="233"/>
      <c r="O362" s="87"/>
      <c r="P362" s="87"/>
      <c r="Q362" s="87"/>
      <c r="R362" s="87"/>
      <c r="S362" s="87"/>
      <c r="T362" s="88"/>
      <c r="U362" s="41"/>
      <c r="V362" s="41"/>
      <c r="W362" s="41"/>
      <c r="X362" s="41"/>
      <c r="Y362" s="41"/>
      <c r="Z362" s="41"/>
      <c r="AA362" s="41"/>
      <c r="AB362" s="41"/>
      <c r="AC362" s="41"/>
      <c r="AD362" s="41"/>
      <c r="AE362" s="41"/>
      <c r="AT362" s="20" t="s">
        <v>317</v>
      </c>
      <c r="AU362" s="20" t="s">
        <v>85</v>
      </c>
    </row>
    <row r="363" s="2" customFormat="1" ht="16.5" customHeight="1">
      <c r="A363" s="41"/>
      <c r="B363" s="42"/>
      <c r="C363" s="280" t="s">
        <v>791</v>
      </c>
      <c r="D363" s="280" t="s">
        <v>1137</v>
      </c>
      <c r="E363" s="281" t="s">
        <v>6002</v>
      </c>
      <c r="F363" s="282" t="s">
        <v>6003</v>
      </c>
      <c r="G363" s="283" t="s">
        <v>323</v>
      </c>
      <c r="H363" s="284">
        <v>5.0499999999999998</v>
      </c>
      <c r="I363" s="285"/>
      <c r="J363" s="286">
        <f>ROUND(I363*H363,2)</f>
        <v>0</v>
      </c>
      <c r="K363" s="282" t="s">
        <v>314</v>
      </c>
      <c r="L363" s="287"/>
      <c r="M363" s="288" t="s">
        <v>19</v>
      </c>
      <c r="N363" s="289" t="s">
        <v>47</v>
      </c>
      <c r="O363" s="87"/>
      <c r="P363" s="225">
        <f>O363*H363</f>
        <v>0</v>
      </c>
      <c r="Q363" s="225">
        <v>0</v>
      </c>
      <c r="R363" s="225">
        <f>Q363*H363</f>
        <v>0</v>
      </c>
      <c r="S363" s="225">
        <v>0</v>
      </c>
      <c r="T363" s="226">
        <f>S363*H363</f>
        <v>0</v>
      </c>
      <c r="U363" s="41"/>
      <c r="V363" s="41"/>
      <c r="W363" s="41"/>
      <c r="X363" s="41"/>
      <c r="Y363" s="41"/>
      <c r="Z363" s="41"/>
      <c r="AA363" s="41"/>
      <c r="AB363" s="41"/>
      <c r="AC363" s="41"/>
      <c r="AD363" s="41"/>
      <c r="AE363" s="41"/>
      <c r="AR363" s="227" t="s">
        <v>352</v>
      </c>
      <c r="AT363" s="227" t="s">
        <v>1137</v>
      </c>
      <c r="AU363" s="227" t="s">
        <v>85</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315</v>
      </c>
      <c r="BM363" s="227" t="s">
        <v>3748</v>
      </c>
    </row>
    <row r="364" s="13" customFormat="1">
      <c r="A364" s="13"/>
      <c r="B364" s="234"/>
      <c r="C364" s="235"/>
      <c r="D364" s="236" t="s">
        <v>319</v>
      </c>
      <c r="E364" s="237" t="s">
        <v>19</v>
      </c>
      <c r="F364" s="238" t="s">
        <v>336</v>
      </c>
      <c r="G364" s="235"/>
      <c r="H364" s="239">
        <v>5</v>
      </c>
      <c r="I364" s="240"/>
      <c r="J364" s="235"/>
      <c r="K364" s="235"/>
      <c r="L364" s="241"/>
      <c r="M364" s="242"/>
      <c r="N364" s="243"/>
      <c r="O364" s="243"/>
      <c r="P364" s="243"/>
      <c r="Q364" s="243"/>
      <c r="R364" s="243"/>
      <c r="S364" s="243"/>
      <c r="T364" s="244"/>
      <c r="U364" s="13"/>
      <c r="V364" s="13"/>
      <c r="W364" s="13"/>
      <c r="X364" s="13"/>
      <c r="Y364" s="13"/>
      <c r="Z364" s="13"/>
      <c r="AA364" s="13"/>
      <c r="AB364" s="13"/>
      <c r="AC364" s="13"/>
      <c r="AD364" s="13"/>
      <c r="AE364" s="13"/>
      <c r="AT364" s="245" t="s">
        <v>319</v>
      </c>
      <c r="AU364" s="245" t="s">
        <v>85</v>
      </c>
      <c r="AV364" s="13" t="s">
        <v>85</v>
      </c>
      <c r="AW364" s="13" t="s">
        <v>37</v>
      </c>
      <c r="AX364" s="13" t="s">
        <v>76</v>
      </c>
      <c r="AY364" s="245" t="s">
        <v>308</v>
      </c>
    </row>
    <row r="365" s="14" customFormat="1">
      <c r="A365" s="14"/>
      <c r="B365" s="249"/>
      <c r="C365" s="250"/>
      <c r="D365" s="236" t="s">
        <v>319</v>
      </c>
      <c r="E365" s="251" t="s">
        <v>19</v>
      </c>
      <c r="F365" s="252" t="s">
        <v>5882</v>
      </c>
      <c r="G365" s="250"/>
      <c r="H365" s="251" t="s">
        <v>19</v>
      </c>
      <c r="I365" s="253"/>
      <c r="J365" s="250"/>
      <c r="K365" s="250"/>
      <c r="L365" s="254"/>
      <c r="M365" s="255"/>
      <c r="N365" s="256"/>
      <c r="O365" s="256"/>
      <c r="P365" s="256"/>
      <c r="Q365" s="256"/>
      <c r="R365" s="256"/>
      <c r="S365" s="256"/>
      <c r="T365" s="257"/>
      <c r="U365" s="14"/>
      <c r="V365" s="14"/>
      <c r="W365" s="14"/>
      <c r="X365" s="14"/>
      <c r="Y365" s="14"/>
      <c r="Z365" s="14"/>
      <c r="AA365" s="14"/>
      <c r="AB365" s="14"/>
      <c r="AC365" s="14"/>
      <c r="AD365" s="14"/>
      <c r="AE365" s="14"/>
      <c r="AT365" s="258" t="s">
        <v>319</v>
      </c>
      <c r="AU365" s="258" t="s">
        <v>85</v>
      </c>
      <c r="AV365" s="14" t="s">
        <v>83</v>
      </c>
      <c r="AW365" s="14" t="s">
        <v>37</v>
      </c>
      <c r="AX365" s="14" t="s">
        <v>76</v>
      </c>
      <c r="AY365" s="258" t="s">
        <v>308</v>
      </c>
    </row>
    <row r="366" s="13" customFormat="1">
      <c r="A366" s="13"/>
      <c r="B366" s="234"/>
      <c r="C366" s="235"/>
      <c r="D366" s="236" t="s">
        <v>319</v>
      </c>
      <c r="E366" s="237" t="s">
        <v>19</v>
      </c>
      <c r="F366" s="238" t="s">
        <v>5998</v>
      </c>
      <c r="G366" s="235"/>
      <c r="H366" s="239">
        <v>0.050000000000000003</v>
      </c>
      <c r="I366" s="240"/>
      <c r="J366" s="235"/>
      <c r="K366" s="235"/>
      <c r="L366" s="241"/>
      <c r="M366" s="242"/>
      <c r="N366" s="243"/>
      <c r="O366" s="243"/>
      <c r="P366" s="243"/>
      <c r="Q366" s="243"/>
      <c r="R366" s="243"/>
      <c r="S366" s="243"/>
      <c r="T366" s="244"/>
      <c r="U366" s="13"/>
      <c r="V366" s="13"/>
      <c r="W366" s="13"/>
      <c r="X366" s="13"/>
      <c r="Y366" s="13"/>
      <c r="Z366" s="13"/>
      <c r="AA366" s="13"/>
      <c r="AB366" s="13"/>
      <c r="AC366" s="13"/>
      <c r="AD366" s="13"/>
      <c r="AE366" s="13"/>
      <c r="AT366" s="245" t="s">
        <v>319</v>
      </c>
      <c r="AU366" s="245" t="s">
        <v>85</v>
      </c>
      <c r="AV366" s="13" t="s">
        <v>85</v>
      </c>
      <c r="AW366" s="13" t="s">
        <v>37</v>
      </c>
      <c r="AX366" s="13" t="s">
        <v>76</v>
      </c>
      <c r="AY366" s="245" t="s">
        <v>308</v>
      </c>
    </row>
    <row r="367" s="15" customFormat="1">
      <c r="A367" s="15"/>
      <c r="B367" s="259"/>
      <c r="C367" s="260"/>
      <c r="D367" s="236" t="s">
        <v>319</v>
      </c>
      <c r="E367" s="261" t="s">
        <v>19</v>
      </c>
      <c r="F367" s="262" t="s">
        <v>448</v>
      </c>
      <c r="G367" s="260"/>
      <c r="H367" s="263">
        <v>5.0499999999999998</v>
      </c>
      <c r="I367" s="264"/>
      <c r="J367" s="260"/>
      <c r="K367" s="260"/>
      <c r="L367" s="265"/>
      <c r="M367" s="266"/>
      <c r="N367" s="267"/>
      <c r="O367" s="267"/>
      <c r="P367" s="267"/>
      <c r="Q367" s="267"/>
      <c r="R367" s="267"/>
      <c r="S367" s="267"/>
      <c r="T367" s="268"/>
      <c r="U367" s="15"/>
      <c r="V367" s="15"/>
      <c r="W367" s="15"/>
      <c r="X367" s="15"/>
      <c r="Y367" s="15"/>
      <c r="Z367" s="15"/>
      <c r="AA367" s="15"/>
      <c r="AB367" s="15"/>
      <c r="AC367" s="15"/>
      <c r="AD367" s="15"/>
      <c r="AE367" s="15"/>
      <c r="AT367" s="269" t="s">
        <v>319</v>
      </c>
      <c r="AU367" s="269" t="s">
        <v>85</v>
      </c>
      <c r="AV367" s="15" t="s">
        <v>315</v>
      </c>
      <c r="AW367" s="15" t="s">
        <v>37</v>
      </c>
      <c r="AX367" s="15" t="s">
        <v>83</v>
      </c>
      <c r="AY367" s="269" t="s">
        <v>308</v>
      </c>
    </row>
    <row r="368" s="2" customFormat="1" ht="16.5" customHeight="1">
      <c r="A368" s="41"/>
      <c r="B368" s="42"/>
      <c r="C368" s="280" t="s">
        <v>1507</v>
      </c>
      <c r="D368" s="280" t="s">
        <v>1137</v>
      </c>
      <c r="E368" s="281" t="s">
        <v>6004</v>
      </c>
      <c r="F368" s="282" t="s">
        <v>6005</v>
      </c>
      <c r="G368" s="283" t="s">
        <v>323</v>
      </c>
      <c r="H368" s="284">
        <v>12.119999999999999</v>
      </c>
      <c r="I368" s="285"/>
      <c r="J368" s="286">
        <f>ROUND(I368*H368,2)</f>
        <v>0</v>
      </c>
      <c r="K368" s="282" t="s">
        <v>314</v>
      </c>
      <c r="L368" s="287"/>
      <c r="M368" s="288" t="s">
        <v>19</v>
      </c>
      <c r="N368" s="289" t="s">
        <v>47</v>
      </c>
      <c r="O368" s="87"/>
      <c r="P368" s="225">
        <f>O368*H368</f>
        <v>0</v>
      </c>
      <c r="Q368" s="225">
        <v>0</v>
      </c>
      <c r="R368" s="225">
        <f>Q368*H368</f>
        <v>0</v>
      </c>
      <c r="S368" s="225">
        <v>0</v>
      </c>
      <c r="T368" s="226">
        <f>S368*H368</f>
        <v>0</v>
      </c>
      <c r="U368" s="41"/>
      <c r="V368" s="41"/>
      <c r="W368" s="41"/>
      <c r="X368" s="41"/>
      <c r="Y368" s="41"/>
      <c r="Z368" s="41"/>
      <c r="AA368" s="41"/>
      <c r="AB368" s="41"/>
      <c r="AC368" s="41"/>
      <c r="AD368" s="41"/>
      <c r="AE368" s="41"/>
      <c r="AR368" s="227" t="s">
        <v>352</v>
      </c>
      <c r="AT368" s="227" t="s">
        <v>1137</v>
      </c>
      <c r="AU368" s="227" t="s">
        <v>85</v>
      </c>
      <c r="AY368" s="20" t="s">
        <v>308</v>
      </c>
      <c r="BE368" s="228">
        <f>IF(N368="základní",J368,0)</f>
        <v>0</v>
      </c>
      <c r="BF368" s="228">
        <f>IF(N368="snížená",J368,0)</f>
        <v>0</v>
      </c>
      <c r="BG368" s="228">
        <f>IF(N368="zákl. přenesená",J368,0)</f>
        <v>0</v>
      </c>
      <c r="BH368" s="228">
        <f>IF(N368="sníž. přenesená",J368,0)</f>
        <v>0</v>
      </c>
      <c r="BI368" s="228">
        <f>IF(N368="nulová",J368,0)</f>
        <v>0</v>
      </c>
      <c r="BJ368" s="20" t="s">
        <v>83</v>
      </c>
      <c r="BK368" s="228">
        <f>ROUND(I368*H368,2)</f>
        <v>0</v>
      </c>
      <c r="BL368" s="20" t="s">
        <v>315</v>
      </c>
      <c r="BM368" s="227" t="s">
        <v>3759</v>
      </c>
    </row>
    <row r="369" s="13" customFormat="1">
      <c r="A369" s="13"/>
      <c r="B369" s="234"/>
      <c r="C369" s="235"/>
      <c r="D369" s="236" t="s">
        <v>319</v>
      </c>
      <c r="E369" s="237" t="s">
        <v>19</v>
      </c>
      <c r="F369" s="238" t="s">
        <v>8</v>
      </c>
      <c r="G369" s="235"/>
      <c r="H369" s="239">
        <v>12</v>
      </c>
      <c r="I369" s="240"/>
      <c r="J369" s="235"/>
      <c r="K369" s="235"/>
      <c r="L369" s="241"/>
      <c r="M369" s="242"/>
      <c r="N369" s="243"/>
      <c r="O369" s="243"/>
      <c r="P369" s="243"/>
      <c r="Q369" s="243"/>
      <c r="R369" s="243"/>
      <c r="S369" s="243"/>
      <c r="T369" s="244"/>
      <c r="U369" s="13"/>
      <c r="V369" s="13"/>
      <c r="W369" s="13"/>
      <c r="X369" s="13"/>
      <c r="Y369" s="13"/>
      <c r="Z369" s="13"/>
      <c r="AA369" s="13"/>
      <c r="AB369" s="13"/>
      <c r="AC369" s="13"/>
      <c r="AD369" s="13"/>
      <c r="AE369" s="13"/>
      <c r="AT369" s="245" t="s">
        <v>319</v>
      </c>
      <c r="AU369" s="245" t="s">
        <v>85</v>
      </c>
      <c r="AV369" s="13" t="s">
        <v>85</v>
      </c>
      <c r="AW369" s="13" t="s">
        <v>37</v>
      </c>
      <c r="AX369" s="13" t="s">
        <v>76</v>
      </c>
      <c r="AY369" s="245" t="s">
        <v>308</v>
      </c>
    </row>
    <row r="370" s="14" customFormat="1">
      <c r="A370" s="14"/>
      <c r="B370" s="249"/>
      <c r="C370" s="250"/>
      <c r="D370" s="236" t="s">
        <v>319</v>
      </c>
      <c r="E370" s="251" t="s">
        <v>19</v>
      </c>
      <c r="F370" s="252" t="s">
        <v>5882</v>
      </c>
      <c r="G370" s="250"/>
      <c r="H370" s="251" t="s">
        <v>19</v>
      </c>
      <c r="I370" s="253"/>
      <c r="J370" s="250"/>
      <c r="K370" s="250"/>
      <c r="L370" s="254"/>
      <c r="M370" s="255"/>
      <c r="N370" s="256"/>
      <c r="O370" s="256"/>
      <c r="P370" s="256"/>
      <c r="Q370" s="256"/>
      <c r="R370" s="256"/>
      <c r="S370" s="256"/>
      <c r="T370" s="257"/>
      <c r="U370" s="14"/>
      <c r="V370" s="14"/>
      <c r="W370" s="14"/>
      <c r="X370" s="14"/>
      <c r="Y370" s="14"/>
      <c r="Z370" s="14"/>
      <c r="AA370" s="14"/>
      <c r="AB370" s="14"/>
      <c r="AC370" s="14"/>
      <c r="AD370" s="14"/>
      <c r="AE370" s="14"/>
      <c r="AT370" s="258" t="s">
        <v>319</v>
      </c>
      <c r="AU370" s="258" t="s">
        <v>85</v>
      </c>
      <c r="AV370" s="14" t="s">
        <v>83</v>
      </c>
      <c r="AW370" s="14" t="s">
        <v>37</v>
      </c>
      <c r="AX370" s="14" t="s">
        <v>76</v>
      </c>
      <c r="AY370" s="258" t="s">
        <v>308</v>
      </c>
    </row>
    <row r="371" s="13" customFormat="1">
      <c r="A371" s="13"/>
      <c r="B371" s="234"/>
      <c r="C371" s="235"/>
      <c r="D371" s="236" t="s">
        <v>319</v>
      </c>
      <c r="E371" s="237" t="s">
        <v>19</v>
      </c>
      <c r="F371" s="238" t="s">
        <v>6006</v>
      </c>
      <c r="G371" s="235"/>
      <c r="H371" s="239">
        <v>0.12</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5" customFormat="1">
      <c r="A372" s="15"/>
      <c r="B372" s="259"/>
      <c r="C372" s="260"/>
      <c r="D372" s="236" t="s">
        <v>319</v>
      </c>
      <c r="E372" s="261" t="s">
        <v>19</v>
      </c>
      <c r="F372" s="262" t="s">
        <v>448</v>
      </c>
      <c r="G372" s="260"/>
      <c r="H372" s="263">
        <v>12.119999999999999</v>
      </c>
      <c r="I372" s="264"/>
      <c r="J372" s="260"/>
      <c r="K372" s="260"/>
      <c r="L372" s="265"/>
      <c r="M372" s="266"/>
      <c r="N372" s="267"/>
      <c r="O372" s="267"/>
      <c r="P372" s="267"/>
      <c r="Q372" s="267"/>
      <c r="R372" s="267"/>
      <c r="S372" s="267"/>
      <c r="T372" s="268"/>
      <c r="U372" s="15"/>
      <c r="V372" s="15"/>
      <c r="W372" s="15"/>
      <c r="X372" s="15"/>
      <c r="Y372" s="15"/>
      <c r="Z372" s="15"/>
      <c r="AA372" s="15"/>
      <c r="AB372" s="15"/>
      <c r="AC372" s="15"/>
      <c r="AD372" s="15"/>
      <c r="AE372" s="15"/>
      <c r="AT372" s="269" t="s">
        <v>319</v>
      </c>
      <c r="AU372" s="269" t="s">
        <v>85</v>
      </c>
      <c r="AV372" s="15" t="s">
        <v>315</v>
      </c>
      <c r="AW372" s="15" t="s">
        <v>37</v>
      </c>
      <c r="AX372" s="15" t="s">
        <v>83</v>
      </c>
      <c r="AY372" s="269" t="s">
        <v>308</v>
      </c>
    </row>
    <row r="373" s="2" customFormat="1" ht="24.15" customHeight="1">
      <c r="A373" s="41"/>
      <c r="B373" s="42"/>
      <c r="C373" s="216" t="s">
        <v>797</v>
      </c>
      <c r="D373" s="216" t="s">
        <v>310</v>
      </c>
      <c r="E373" s="217" t="s">
        <v>6007</v>
      </c>
      <c r="F373" s="218" t="s">
        <v>6008</v>
      </c>
      <c r="G373" s="219" t="s">
        <v>323</v>
      </c>
      <c r="H373" s="220">
        <v>2</v>
      </c>
      <c r="I373" s="221"/>
      <c r="J373" s="222">
        <f>ROUND(I373*H373,2)</f>
        <v>0</v>
      </c>
      <c r="K373" s="218" t="s">
        <v>314</v>
      </c>
      <c r="L373" s="47"/>
      <c r="M373" s="223" t="s">
        <v>19</v>
      </c>
      <c r="N373" s="224" t="s">
        <v>47</v>
      </c>
      <c r="O373" s="87"/>
      <c r="P373" s="225">
        <f>O373*H373</f>
        <v>0</v>
      </c>
      <c r="Q373" s="225">
        <v>0</v>
      </c>
      <c r="R373" s="225">
        <f>Q373*H373</f>
        <v>0</v>
      </c>
      <c r="S373" s="225">
        <v>0</v>
      </c>
      <c r="T373" s="226">
        <f>S373*H373</f>
        <v>0</v>
      </c>
      <c r="U373" s="41"/>
      <c r="V373" s="41"/>
      <c r="W373" s="41"/>
      <c r="X373" s="41"/>
      <c r="Y373" s="41"/>
      <c r="Z373" s="41"/>
      <c r="AA373" s="41"/>
      <c r="AB373" s="41"/>
      <c r="AC373" s="41"/>
      <c r="AD373" s="41"/>
      <c r="AE373" s="41"/>
      <c r="AR373" s="227" t="s">
        <v>315</v>
      </c>
      <c r="AT373" s="227" t="s">
        <v>310</v>
      </c>
      <c r="AU373" s="227" t="s">
        <v>85</v>
      </c>
      <c r="AY373" s="20" t="s">
        <v>308</v>
      </c>
      <c r="BE373" s="228">
        <f>IF(N373="základní",J373,0)</f>
        <v>0</v>
      </c>
      <c r="BF373" s="228">
        <f>IF(N373="snížená",J373,0)</f>
        <v>0</v>
      </c>
      <c r="BG373" s="228">
        <f>IF(N373="zákl. přenesená",J373,0)</f>
        <v>0</v>
      </c>
      <c r="BH373" s="228">
        <f>IF(N373="sníž. přenesená",J373,0)</f>
        <v>0</v>
      </c>
      <c r="BI373" s="228">
        <f>IF(N373="nulová",J373,0)</f>
        <v>0</v>
      </c>
      <c r="BJ373" s="20" t="s">
        <v>83</v>
      </c>
      <c r="BK373" s="228">
        <f>ROUND(I373*H373,2)</f>
        <v>0</v>
      </c>
      <c r="BL373" s="20" t="s">
        <v>315</v>
      </c>
      <c r="BM373" s="227" t="s">
        <v>3770</v>
      </c>
    </row>
    <row r="374" s="2" customFormat="1">
      <c r="A374" s="41"/>
      <c r="B374" s="42"/>
      <c r="C374" s="43"/>
      <c r="D374" s="229" t="s">
        <v>317</v>
      </c>
      <c r="E374" s="43"/>
      <c r="F374" s="230" t="s">
        <v>6009</v>
      </c>
      <c r="G374" s="43"/>
      <c r="H374" s="43"/>
      <c r="I374" s="231"/>
      <c r="J374" s="43"/>
      <c r="K374" s="43"/>
      <c r="L374" s="47"/>
      <c r="M374" s="232"/>
      <c r="N374" s="233"/>
      <c r="O374" s="87"/>
      <c r="P374" s="87"/>
      <c r="Q374" s="87"/>
      <c r="R374" s="87"/>
      <c r="S374" s="87"/>
      <c r="T374" s="88"/>
      <c r="U374" s="41"/>
      <c r="V374" s="41"/>
      <c r="W374" s="41"/>
      <c r="X374" s="41"/>
      <c r="Y374" s="41"/>
      <c r="Z374" s="41"/>
      <c r="AA374" s="41"/>
      <c r="AB374" s="41"/>
      <c r="AC374" s="41"/>
      <c r="AD374" s="41"/>
      <c r="AE374" s="41"/>
      <c r="AT374" s="20" t="s">
        <v>317</v>
      </c>
      <c r="AU374" s="20" t="s">
        <v>85</v>
      </c>
    </row>
    <row r="375" s="2" customFormat="1" ht="16.5" customHeight="1">
      <c r="A375" s="41"/>
      <c r="B375" s="42"/>
      <c r="C375" s="280" t="s">
        <v>1510</v>
      </c>
      <c r="D375" s="280" t="s">
        <v>1137</v>
      </c>
      <c r="E375" s="281" t="s">
        <v>6010</v>
      </c>
      <c r="F375" s="282" t="s">
        <v>6011</v>
      </c>
      <c r="G375" s="283" t="s">
        <v>323</v>
      </c>
      <c r="H375" s="284">
        <v>2.02</v>
      </c>
      <c r="I375" s="285"/>
      <c r="J375" s="286">
        <f>ROUND(I375*H375,2)</f>
        <v>0</v>
      </c>
      <c r="K375" s="282" t="s">
        <v>314</v>
      </c>
      <c r="L375" s="287"/>
      <c r="M375" s="288" t="s">
        <v>19</v>
      </c>
      <c r="N375" s="289" t="s">
        <v>47</v>
      </c>
      <c r="O375" s="87"/>
      <c r="P375" s="225">
        <f>O375*H375</f>
        <v>0</v>
      </c>
      <c r="Q375" s="225">
        <v>0</v>
      </c>
      <c r="R375" s="225">
        <f>Q375*H375</f>
        <v>0</v>
      </c>
      <c r="S375" s="225">
        <v>0</v>
      </c>
      <c r="T375" s="226">
        <f>S375*H375</f>
        <v>0</v>
      </c>
      <c r="U375" s="41"/>
      <c r="V375" s="41"/>
      <c r="W375" s="41"/>
      <c r="X375" s="41"/>
      <c r="Y375" s="41"/>
      <c r="Z375" s="41"/>
      <c r="AA375" s="41"/>
      <c r="AB375" s="41"/>
      <c r="AC375" s="41"/>
      <c r="AD375" s="41"/>
      <c r="AE375" s="41"/>
      <c r="AR375" s="227" t="s">
        <v>352</v>
      </c>
      <c r="AT375" s="227" t="s">
        <v>1137</v>
      </c>
      <c r="AU375" s="227" t="s">
        <v>85</v>
      </c>
      <c r="AY375" s="20" t="s">
        <v>308</v>
      </c>
      <c r="BE375" s="228">
        <f>IF(N375="základní",J375,0)</f>
        <v>0</v>
      </c>
      <c r="BF375" s="228">
        <f>IF(N375="snížená",J375,0)</f>
        <v>0</v>
      </c>
      <c r="BG375" s="228">
        <f>IF(N375="zákl. přenesená",J375,0)</f>
        <v>0</v>
      </c>
      <c r="BH375" s="228">
        <f>IF(N375="sníž. přenesená",J375,0)</f>
        <v>0</v>
      </c>
      <c r="BI375" s="228">
        <f>IF(N375="nulová",J375,0)</f>
        <v>0</v>
      </c>
      <c r="BJ375" s="20" t="s">
        <v>83</v>
      </c>
      <c r="BK375" s="228">
        <f>ROUND(I375*H375,2)</f>
        <v>0</v>
      </c>
      <c r="BL375" s="20" t="s">
        <v>315</v>
      </c>
      <c r="BM375" s="227" t="s">
        <v>3780</v>
      </c>
    </row>
    <row r="376" s="13" customFormat="1">
      <c r="A376" s="13"/>
      <c r="B376" s="234"/>
      <c r="C376" s="235"/>
      <c r="D376" s="236" t="s">
        <v>319</v>
      </c>
      <c r="E376" s="237" t="s">
        <v>19</v>
      </c>
      <c r="F376" s="238" t="s">
        <v>85</v>
      </c>
      <c r="G376" s="235"/>
      <c r="H376" s="239">
        <v>2</v>
      </c>
      <c r="I376" s="240"/>
      <c r="J376" s="235"/>
      <c r="K376" s="235"/>
      <c r="L376" s="241"/>
      <c r="M376" s="242"/>
      <c r="N376" s="243"/>
      <c r="O376" s="243"/>
      <c r="P376" s="243"/>
      <c r="Q376" s="243"/>
      <c r="R376" s="243"/>
      <c r="S376" s="243"/>
      <c r="T376" s="244"/>
      <c r="U376" s="13"/>
      <c r="V376" s="13"/>
      <c r="W376" s="13"/>
      <c r="X376" s="13"/>
      <c r="Y376" s="13"/>
      <c r="Z376" s="13"/>
      <c r="AA376" s="13"/>
      <c r="AB376" s="13"/>
      <c r="AC376" s="13"/>
      <c r="AD376" s="13"/>
      <c r="AE376" s="13"/>
      <c r="AT376" s="245" t="s">
        <v>319</v>
      </c>
      <c r="AU376" s="245" t="s">
        <v>85</v>
      </c>
      <c r="AV376" s="13" t="s">
        <v>85</v>
      </c>
      <c r="AW376" s="13" t="s">
        <v>37</v>
      </c>
      <c r="AX376" s="13" t="s">
        <v>76</v>
      </c>
      <c r="AY376" s="245" t="s">
        <v>308</v>
      </c>
    </row>
    <row r="377" s="14" customFormat="1">
      <c r="A377" s="14"/>
      <c r="B377" s="249"/>
      <c r="C377" s="250"/>
      <c r="D377" s="236" t="s">
        <v>319</v>
      </c>
      <c r="E377" s="251" t="s">
        <v>19</v>
      </c>
      <c r="F377" s="252" t="s">
        <v>5882</v>
      </c>
      <c r="G377" s="250"/>
      <c r="H377" s="251" t="s">
        <v>19</v>
      </c>
      <c r="I377" s="253"/>
      <c r="J377" s="250"/>
      <c r="K377" s="250"/>
      <c r="L377" s="254"/>
      <c r="M377" s="255"/>
      <c r="N377" s="256"/>
      <c r="O377" s="256"/>
      <c r="P377" s="256"/>
      <c r="Q377" s="256"/>
      <c r="R377" s="256"/>
      <c r="S377" s="256"/>
      <c r="T377" s="257"/>
      <c r="U377" s="14"/>
      <c r="V377" s="14"/>
      <c r="W377" s="14"/>
      <c r="X377" s="14"/>
      <c r="Y377" s="14"/>
      <c r="Z377" s="14"/>
      <c r="AA377" s="14"/>
      <c r="AB377" s="14"/>
      <c r="AC377" s="14"/>
      <c r="AD377" s="14"/>
      <c r="AE377" s="14"/>
      <c r="AT377" s="258" t="s">
        <v>319</v>
      </c>
      <c r="AU377" s="258" t="s">
        <v>85</v>
      </c>
      <c r="AV377" s="14" t="s">
        <v>83</v>
      </c>
      <c r="AW377" s="14" t="s">
        <v>37</v>
      </c>
      <c r="AX377" s="14" t="s">
        <v>76</v>
      </c>
      <c r="AY377" s="258" t="s">
        <v>308</v>
      </c>
    </row>
    <row r="378" s="13" customFormat="1">
      <c r="A378" s="13"/>
      <c r="B378" s="234"/>
      <c r="C378" s="235"/>
      <c r="D378" s="236" t="s">
        <v>319</v>
      </c>
      <c r="E378" s="237" t="s">
        <v>19</v>
      </c>
      <c r="F378" s="238" t="s">
        <v>5883</v>
      </c>
      <c r="G378" s="235"/>
      <c r="H378" s="239">
        <v>0.02</v>
      </c>
      <c r="I378" s="240"/>
      <c r="J378" s="235"/>
      <c r="K378" s="235"/>
      <c r="L378" s="241"/>
      <c r="M378" s="242"/>
      <c r="N378" s="243"/>
      <c r="O378" s="243"/>
      <c r="P378" s="243"/>
      <c r="Q378" s="243"/>
      <c r="R378" s="243"/>
      <c r="S378" s="243"/>
      <c r="T378" s="244"/>
      <c r="U378" s="13"/>
      <c r="V378" s="13"/>
      <c r="W378" s="13"/>
      <c r="X378" s="13"/>
      <c r="Y378" s="13"/>
      <c r="Z378" s="13"/>
      <c r="AA378" s="13"/>
      <c r="AB378" s="13"/>
      <c r="AC378" s="13"/>
      <c r="AD378" s="13"/>
      <c r="AE378" s="13"/>
      <c r="AT378" s="245" t="s">
        <v>319</v>
      </c>
      <c r="AU378" s="245" t="s">
        <v>85</v>
      </c>
      <c r="AV378" s="13" t="s">
        <v>85</v>
      </c>
      <c r="AW378" s="13" t="s">
        <v>37</v>
      </c>
      <c r="AX378" s="13" t="s">
        <v>76</v>
      </c>
      <c r="AY378" s="245" t="s">
        <v>308</v>
      </c>
    </row>
    <row r="379" s="15" customFormat="1">
      <c r="A379" s="15"/>
      <c r="B379" s="259"/>
      <c r="C379" s="260"/>
      <c r="D379" s="236" t="s">
        <v>319</v>
      </c>
      <c r="E379" s="261" t="s">
        <v>19</v>
      </c>
      <c r="F379" s="262" t="s">
        <v>448</v>
      </c>
      <c r="G379" s="260"/>
      <c r="H379" s="263">
        <v>2.02</v>
      </c>
      <c r="I379" s="264"/>
      <c r="J379" s="260"/>
      <c r="K379" s="260"/>
      <c r="L379" s="265"/>
      <c r="M379" s="266"/>
      <c r="N379" s="267"/>
      <c r="O379" s="267"/>
      <c r="P379" s="267"/>
      <c r="Q379" s="267"/>
      <c r="R379" s="267"/>
      <c r="S379" s="267"/>
      <c r="T379" s="268"/>
      <c r="U379" s="15"/>
      <c r="V379" s="15"/>
      <c r="W379" s="15"/>
      <c r="X379" s="15"/>
      <c r="Y379" s="15"/>
      <c r="Z379" s="15"/>
      <c r="AA379" s="15"/>
      <c r="AB379" s="15"/>
      <c r="AC379" s="15"/>
      <c r="AD379" s="15"/>
      <c r="AE379" s="15"/>
      <c r="AT379" s="269" t="s">
        <v>319</v>
      </c>
      <c r="AU379" s="269" t="s">
        <v>85</v>
      </c>
      <c r="AV379" s="15" t="s">
        <v>315</v>
      </c>
      <c r="AW379" s="15" t="s">
        <v>37</v>
      </c>
      <c r="AX379" s="15" t="s">
        <v>83</v>
      </c>
      <c r="AY379" s="269" t="s">
        <v>308</v>
      </c>
    </row>
    <row r="380" s="2" customFormat="1" ht="24.15" customHeight="1">
      <c r="A380" s="41"/>
      <c r="B380" s="42"/>
      <c r="C380" s="216" t="s">
        <v>802</v>
      </c>
      <c r="D380" s="216" t="s">
        <v>310</v>
      </c>
      <c r="E380" s="217" t="s">
        <v>6012</v>
      </c>
      <c r="F380" s="218" t="s">
        <v>6013</v>
      </c>
      <c r="G380" s="219" t="s">
        <v>323</v>
      </c>
      <c r="H380" s="220">
        <v>4</v>
      </c>
      <c r="I380" s="221"/>
      <c r="J380" s="222">
        <f>ROUND(I380*H380,2)</f>
        <v>0</v>
      </c>
      <c r="K380" s="218" t="s">
        <v>314</v>
      </c>
      <c r="L380" s="47"/>
      <c r="M380" s="223" t="s">
        <v>19</v>
      </c>
      <c r="N380" s="224" t="s">
        <v>47</v>
      </c>
      <c r="O380" s="87"/>
      <c r="P380" s="225">
        <f>O380*H380</f>
        <v>0</v>
      </c>
      <c r="Q380" s="225">
        <v>0</v>
      </c>
      <c r="R380" s="225">
        <f>Q380*H380</f>
        <v>0</v>
      </c>
      <c r="S380" s="225">
        <v>0</v>
      </c>
      <c r="T380" s="226">
        <f>S380*H380</f>
        <v>0</v>
      </c>
      <c r="U380" s="41"/>
      <c r="V380" s="41"/>
      <c r="W380" s="41"/>
      <c r="X380" s="41"/>
      <c r="Y380" s="41"/>
      <c r="Z380" s="41"/>
      <c r="AA380" s="41"/>
      <c r="AB380" s="41"/>
      <c r="AC380" s="41"/>
      <c r="AD380" s="41"/>
      <c r="AE380" s="41"/>
      <c r="AR380" s="227" t="s">
        <v>315</v>
      </c>
      <c r="AT380" s="227" t="s">
        <v>310</v>
      </c>
      <c r="AU380" s="227" t="s">
        <v>85</v>
      </c>
      <c r="AY380" s="20" t="s">
        <v>308</v>
      </c>
      <c r="BE380" s="228">
        <f>IF(N380="základní",J380,0)</f>
        <v>0</v>
      </c>
      <c r="BF380" s="228">
        <f>IF(N380="snížená",J380,0)</f>
        <v>0</v>
      </c>
      <c r="BG380" s="228">
        <f>IF(N380="zákl. přenesená",J380,0)</f>
        <v>0</v>
      </c>
      <c r="BH380" s="228">
        <f>IF(N380="sníž. přenesená",J380,0)</f>
        <v>0</v>
      </c>
      <c r="BI380" s="228">
        <f>IF(N380="nulová",J380,0)</f>
        <v>0</v>
      </c>
      <c r="BJ380" s="20" t="s">
        <v>83</v>
      </c>
      <c r="BK380" s="228">
        <f>ROUND(I380*H380,2)</f>
        <v>0</v>
      </c>
      <c r="BL380" s="20" t="s">
        <v>315</v>
      </c>
      <c r="BM380" s="227" t="s">
        <v>3792</v>
      </c>
    </row>
    <row r="381" s="2" customFormat="1">
      <c r="A381" s="41"/>
      <c r="B381" s="42"/>
      <c r="C381" s="43"/>
      <c r="D381" s="229" t="s">
        <v>317</v>
      </c>
      <c r="E381" s="43"/>
      <c r="F381" s="230" t="s">
        <v>6014</v>
      </c>
      <c r="G381" s="43"/>
      <c r="H381" s="43"/>
      <c r="I381" s="231"/>
      <c r="J381" s="43"/>
      <c r="K381" s="43"/>
      <c r="L381" s="47"/>
      <c r="M381" s="232"/>
      <c r="N381" s="233"/>
      <c r="O381" s="87"/>
      <c r="P381" s="87"/>
      <c r="Q381" s="87"/>
      <c r="R381" s="87"/>
      <c r="S381" s="87"/>
      <c r="T381" s="88"/>
      <c r="U381" s="41"/>
      <c r="V381" s="41"/>
      <c r="W381" s="41"/>
      <c r="X381" s="41"/>
      <c r="Y381" s="41"/>
      <c r="Z381" s="41"/>
      <c r="AA381" s="41"/>
      <c r="AB381" s="41"/>
      <c r="AC381" s="41"/>
      <c r="AD381" s="41"/>
      <c r="AE381" s="41"/>
      <c r="AT381" s="20" t="s">
        <v>317</v>
      </c>
      <c r="AU381" s="20" t="s">
        <v>85</v>
      </c>
    </row>
    <row r="382" s="2" customFormat="1" ht="16.5" customHeight="1">
      <c r="A382" s="41"/>
      <c r="B382" s="42"/>
      <c r="C382" s="280" t="s">
        <v>1743</v>
      </c>
      <c r="D382" s="280" t="s">
        <v>1137</v>
      </c>
      <c r="E382" s="281" t="s">
        <v>6015</v>
      </c>
      <c r="F382" s="282" t="s">
        <v>6016</v>
      </c>
      <c r="G382" s="283" t="s">
        <v>323</v>
      </c>
      <c r="H382" s="284">
        <v>4.04</v>
      </c>
      <c r="I382" s="285"/>
      <c r="J382" s="286">
        <f>ROUND(I382*H382,2)</f>
        <v>0</v>
      </c>
      <c r="K382" s="282" t="s">
        <v>314</v>
      </c>
      <c r="L382" s="287"/>
      <c r="M382" s="288" t="s">
        <v>19</v>
      </c>
      <c r="N382" s="289" t="s">
        <v>47</v>
      </c>
      <c r="O382" s="87"/>
      <c r="P382" s="225">
        <f>O382*H382</f>
        <v>0</v>
      </c>
      <c r="Q382" s="225">
        <v>0</v>
      </c>
      <c r="R382" s="225">
        <f>Q382*H382</f>
        <v>0</v>
      </c>
      <c r="S382" s="225">
        <v>0</v>
      </c>
      <c r="T382" s="226">
        <f>S382*H382</f>
        <v>0</v>
      </c>
      <c r="U382" s="41"/>
      <c r="V382" s="41"/>
      <c r="W382" s="41"/>
      <c r="X382" s="41"/>
      <c r="Y382" s="41"/>
      <c r="Z382" s="41"/>
      <c r="AA382" s="41"/>
      <c r="AB382" s="41"/>
      <c r="AC382" s="41"/>
      <c r="AD382" s="41"/>
      <c r="AE382" s="41"/>
      <c r="AR382" s="227" t="s">
        <v>352</v>
      </c>
      <c r="AT382" s="227" t="s">
        <v>1137</v>
      </c>
      <c r="AU382" s="227" t="s">
        <v>85</v>
      </c>
      <c r="AY382" s="20" t="s">
        <v>308</v>
      </c>
      <c r="BE382" s="228">
        <f>IF(N382="základní",J382,0)</f>
        <v>0</v>
      </c>
      <c r="BF382" s="228">
        <f>IF(N382="snížená",J382,0)</f>
        <v>0</v>
      </c>
      <c r="BG382" s="228">
        <f>IF(N382="zákl. přenesená",J382,0)</f>
        <v>0</v>
      </c>
      <c r="BH382" s="228">
        <f>IF(N382="sníž. přenesená",J382,0)</f>
        <v>0</v>
      </c>
      <c r="BI382" s="228">
        <f>IF(N382="nulová",J382,0)</f>
        <v>0</v>
      </c>
      <c r="BJ382" s="20" t="s">
        <v>83</v>
      </c>
      <c r="BK382" s="228">
        <f>ROUND(I382*H382,2)</f>
        <v>0</v>
      </c>
      <c r="BL382" s="20" t="s">
        <v>315</v>
      </c>
      <c r="BM382" s="227" t="s">
        <v>3802</v>
      </c>
    </row>
    <row r="383" s="13" customFormat="1">
      <c r="A383" s="13"/>
      <c r="B383" s="234"/>
      <c r="C383" s="235"/>
      <c r="D383" s="236" t="s">
        <v>319</v>
      </c>
      <c r="E383" s="237" t="s">
        <v>19</v>
      </c>
      <c r="F383" s="238" t="s">
        <v>315</v>
      </c>
      <c r="G383" s="235"/>
      <c r="H383" s="239">
        <v>4</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76</v>
      </c>
      <c r="AY383" s="245" t="s">
        <v>308</v>
      </c>
    </row>
    <row r="384" s="14" customFormat="1">
      <c r="A384" s="14"/>
      <c r="B384" s="249"/>
      <c r="C384" s="250"/>
      <c r="D384" s="236" t="s">
        <v>319</v>
      </c>
      <c r="E384" s="251" t="s">
        <v>19</v>
      </c>
      <c r="F384" s="252" t="s">
        <v>5882</v>
      </c>
      <c r="G384" s="250"/>
      <c r="H384" s="251" t="s">
        <v>19</v>
      </c>
      <c r="I384" s="253"/>
      <c r="J384" s="250"/>
      <c r="K384" s="250"/>
      <c r="L384" s="254"/>
      <c r="M384" s="255"/>
      <c r="N384" s="256"/>
      <c r="O384" s="256"/>
      <c r="P384" s="256"/>
      <c r="Q384" s="256"/>
      <c r="R384" s="256"/>
      <c r="S384" s="256"/>
      <c r="T384" s="257"/>
      <c r="U384" s="14"/>
      <c r="V384" s="14"/>
      <c r="W384" s="14"/>
      <c r="X384" s="14"/>
      <c r="Y384" s="14"/>
      <c r="Z384" s="14"/>
      <c r="AA384" s="14"/>
      <c r="AB384" s="14"/>
      <c r="AC384" s="14"/>
      <c r="AD384" s="14"/>
      <c r="AE384" s="14"/>
      <c r="AT384" s="258" t="s">
        <v>319</v>
      </c>
      <c r="AU384" s="258" t="s">
        <v>85</v>
      </c>
      <c r="AV384" s="14" t="s">
        <v>83</v>
      </c>
      <c r="AW384" s="14" t="s">
        <v>37</v>
      </c>
      <c r="AX384" s="14" t="s">
        <v>76</v>
      </c>
      <c r="AY384" s="258" t="s">
        <v>308</v>
      </c>
    </row>
    <row r="385" s="13" customFormat="1">
      <c r="A385" s="13"/>
      <c r="B385" s="234"/>
      <c r="C385" s="235"/>
      <c r="D385" s="236" t="s">
        <v>319</v>
      </c>
      <c r="E385" s="237" t="s">
        <v>19</v>
      </c>
      <c r="F385" s="238" t="s">
        <v>5886</v>
      </c>
      <c r="G385" s="235"/>
      <c r="H385" s="239">
        <v>0.040000000000000001</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76</v>
      </c>
      <c r="AY385" s="245" t="s">
        <v>308</v>
      </c>
    </row>
    <row r="386" s="15" customFormat="1">
      <c r="A386" s="15"/>
      <c r="B386" s="259"/>
      <c r="C386" s="260"/>
      <c r="D386" s="236" t="s">
        <v>319</v>
      </c>
      <c r="E386" s="261" t="s">
        <v>19</v>
      </c>
      <c r="F386" s="262" t="s">
        <v>448</v>
      </c>
      <c r="G386" s="260"/>
      <c r="H386" s="263">
        <v>4.04</v>
      </c>
      <c r="I386" s="264"/>
      <c r="J386" s="260"/>
      <c r="K386" s="260"/>
      <c r="L386" s="265"/>
      <c r="M386" s="266"/>
      <c r="N386" s="267"/>
      <c r="O386" s="267"/>
      <c r="P386" s="267"/>
      <c r="Q386" s="267"/>
      <c r="R386" s="267"/>
      <c r="S386" s="267"/>
      <c r="T386" s="268"/>
      <c r="U386" s="15"/>
      <c r="V386" s="15"/>
      <c r="W386" s="15"/>
      <c r="X386" s="15"/>
      <c r="Y386" s="15"/>
      <c r="Z386" s="15"/>
      <c r="AA386" s="15"/>
      <c r="AB386" s="15"/>
      <c r="AC386" s="15"/>
      <c r="AD386" s="15"/>
      <c r="AE386" s="15"/>
      <c r="AT386" s="269" t="s">
        <v>319</v>
      </c>
      <c r="AU386" s="269" t="s">
        <v>85</v>
      </c>
      <c r="AV386" s="15" t="s">
        <v>315</v>
      </c>
      <c r="AW386" s="15" t="s">
        <v>37</v>
      </c>
      <c r="AX386" s="15" t="s">
        <v>83</v>
      </c>
      <c r="AY386" s="269" t="s">
        <v>308</v>
      </c>
    </row>
    <row r="387" s="2" customFormat="1" ht="24.15" customHeight="1">
      <c r="A387" s="41"/>
      <c r="B387" s="42"/>
      <c r="C387" s="216" t="s">
        <v>809</v>
      </c>
      <c r="D387" s="216" t="s">
        <v>310</v>
      </c>
      <c r="E387" s="217" t="s">
        <v>6017</v>
      </c>
      <c r="F387" s="218" t="s">
        <v>6018</v>
      </c>
      <c r="G387" s="219" t="s">
        <v>323</v>
      </c>
      <c r="H387" s="220">
        <v>72</v>
      </c>
      <c r="I387" s="221"/>
      <c r="J387" s="222">
        <f>ROUND(I387*H387,2)</f>
        <v>0</v>
      </c>
      <c r="K387" s="218" t="s">
        <v>314</v>
      </c>
      <c r="L387" s="47"/>
      <c r="M387" s="223" t="s">
        <v>19</v>
      </c>
      <c r="N387" s="224" t="s">
        <v>47</v>
      </c>
      <c r="O387" s="87"/>
      <c r="P387" s="225">
        <f>O387*H387</f>
        <v>0</v>
      </c>
      <c r="Q387" s="225">
        <v>0</v>
      </c>
      <c r="R387" s="225">
        <f>Q387*H387</f>
        <v>0</v>
      </c>
      <c r="S387" s="225">
        <v>0</v>
      </c>
      <c r="T387" s="226">
        <f>S387*H387</f>
        <v>0</v>
      </c>
      <c r="U387" s="41"/>
      <c r="V387" s="41"/>
      <c r="W387" s="41"/>
      <c r="X387" s="41"/>
      <c r="Y387" s="41"/>
      <c r="Z387" s="41"/>
      <c r="AA387" s="41"/>
      <c r="AB387" s="41"/>
      <c r="AC387" s="41"/>
      <c r="AD387" s="41"/>
      <c r="AE387" s="41"/>
      <c r="AR387" s="227" t="s">
        <v>315</v>
      </c>
      <c r="AT387" s="227" t="s">
        <v>310</v>
      </c>
      <c r="AU387" s="227" t="s">
        <v>85</v>
      </c>
      <c r="AY387" s="20" t="s">
        <v>308</v>
      </c>
      <c r="BE387" s="228">
        <f>IF(N387="základní",J387,0)</f>
        <v>0</v>
      </c>
      <c r="BF387" s="228">
        <f>IF(N387="snížená",J387,0)</f>
        <v>0</v>
      </c>
      <c r="BG387" s="228">
        <f>IF(N387="zákl. přenesená",J387,0)</f>
        <v>0</v>
      </c>
      <c r="BH387" s="228">
        <f>IF(N387="sníž. přenesená",J387,0)</f>
        <v>0</v>
      </c>
      <c r="BI387" s="228">
        <f>IF(N387="nulová",J387,0)</f>
        <v>0</v>
      </c>
      <c r="BJ387" s="20" t="s">
        <v>83</v>
      </c>
      <c r="BK387" s="228">
        <f>ROUND(I387*H387,2)</f>
        <v>0</v>
      </c>
      <c r="BL387" s="20" t="s">
        <v>315</v>
      </c>
      <c r="BM387" s="227" t="s">
        <v>3813</v>
      </c>
    </row>
    <row r="388" s="2" customFormat="1">
      <c r="A388" s="41"/>
      <c r="B388" s="42"/>
      <c r="C388" s="43"/>
      <c r="D388" s="229" t="s">
        <v>317</v>
      </c>
      <c r="E388" s="43"/>
      <c r="F388" s="230" t="s">
        <v>6019</v>
      </c>
      <c r="G388" s="43"/>
      <c r="H388" s="43"/>
      <c r="I388" s="231"/>
      <c r="J388" s="43"/>
      <c r="K388" s="43"/>
      <c r="L388" s="47"/>
      <c r="M388" s="232"/>
      <c r="N388" s="233"/>
      <c r="O388" s="87"/>
      <c r="P388" s="87"/>
      <c r="Q388" s="87"/>
      <c r="R388" s="87"/>
      <c r="S388" s="87"/>
      <c r="T388" s="88"/>
      <c r="U388" s="41"/>
      <c r="V388" s="41"/>
      <c r="W388" s="41"/>
      <c r="X388" s="41"/>
      <c r="Y388" s="41"/>
      <c r="Z388" s="41"/>
      <c r="AA388" s="41"/>
      <c r="AB388" s="41"/>
      <c r="AC388" s="41"/>
      <c r="AD388" s="41"/>
      <c r="AE388" s="41"/>
      <c r="AT388" s="20" t="s">
        <v>317</v>
      </c>
      <c r="AU388" s="20" t="s">
        <v>85</v>
      </c>
    </row>
    <row r="389" s="2" customFormat="1" ht="16.5" customHeight="1">
      <c r="A389" s="41"/>
      <c r="B389" s="42"/>
      <c r="C389" s="280" t="s">
        <v>1746</v>
      </c>
      <c r="D389" s="280" t="s">
        <v>1137</v>
      </c>
      <c r="E389" s="281" t="s">
        <v>6020</v>
      </c>
      <c r="F389" s="282" t="s">
        <v>6021</v>
      </c>
      <c r="G389" s="283" t="s">
        <v>323</v>
      </c>
      <c r="H389" s="284">
        <v>73.079999999999998</v>
      </c>
      <c r="I389" s="285"/>
      <c r="J389" s="286">
        <f>ROUND(I389*H389,2)</f>
        <v>0</v>
      </c>
      <c r="K389" s="282" t="s">
        <v>314</v>
      </c>
      <c r="L389" s="287"/>
      <c r="M389" s="288" t="s">
        <v>19</v>
      </c>
      <c r="N389" s="289" t="s">
        <v>47</v>
      </c>
      <c r="O389" s="87"/>
      <c r="P389" s="225">
        <f>O389*H389</f>
        <v>0</v>
      </c>
      <c r="Q389" s="225">
        <v>0</v>
      </c>
      <c r="R389" s="225">
        <f>Q389*H389</f>
        <v>0</v>
      </c>
      <c r="S389" s="225">
        <v>0</v>
      </c>
      <c r="T389" s="226">
        <f>S389*H389</f>
        <v>0</v>
      </c>
      <c r="U389" s="41"/>
      <c r="V389" s="41"/>
      <c r="W389" s="41"/>
      <c r="X389" s="41"/>
      <c r="Y389" s="41"/>
      <c r="Z389" s="41"/>
      <c r="AA389" s="41"/>
      <c r="AB389" s="41"/>
      <c r="AC389" s="41"/>
      <c r="AD389" s="41"/>
      <c r="AE389" s="41"/>
      <c r="AR389" s="227" t="s">
        <v>352</v>
      </c>
      <c r="AT389" s="227" t="s">
        <v>1137</v>
      </c>
      <c r="AU389" s="227" t="s">
        <v>85</v>
      </c>
      <c r="AY389" s="20" t="s">
        <v>308</v>
      </c>
      <c r="BE389" s="228">
        <f>IF(N389="základní",J389,0)</f>
        <v>0</v>
      </c>
      <c r="BF389" s="228">
        <f>IF(N389="snížená",J389,0)</f>
        <v>0</v>
      </c>
      <c r="BG389" s="228">
        <f>IF(N389="zákl. přenesená",J389,0)</f>
        <v>0</v>
      </c>
      <c r="BH389" s="228">
        <f>IF(N389="sníž. přenesená",J389,0)</f>
        <v>0</v>
      </c>
      <c r="BI389" s="228">
        <f>IF(N389="nulová",J389,0)</f>
        <v>0</v>
      </c>
      <c r="BJ389" s="20" t="s">
        <v>83</v>
      </c>
      <c r="BK389" s="228">
        <f>ROUND(I389*H389,2)</f>
        <v>0</v>
      </c>
      <c r="BL389" s="20" t="s">
        <v>315</v>
      </c>
      <c r="BM389" s="227" t="s">
        <v>3826</v>
      </c>
    </row>
    <row r="390" s="13" customFormat="1">
      <c r="A390" s="13"/>
      <c r="B390" s="234"/>
      <c r="C390" s="235"/>
      <c r="D390" s="236" t="s">
        <v>319</v>
      </c>
      <c r="E390" s="237" t="s">
        <v>19</v>
      </c>
      <c r="F390" s="238" t="s">
        <v>802</v>
      </c>
      <c r="G390" s="235"/>
      <c r="H390" s="239">
        <v>72</v>
      </c>
      <c r="I390" s="240"/>
      <c r="J390" s="235"/>
      <c r="K390" s="235"/>
      <c r="L390" s="241"/>
      <c r="M390" s="242"/>
      <c r="N390" s="243"/>
      <c r="O390" s="243"/>
      <c r="P390" s="243"/>
      <c r="Q390" s="243"/>
      <c r="R390" s="243"/>
      <c r="S390" s="243"/>
      <c r="T390" s="244"/>
      <c r="U390" s="13"/>
      <c r="V390" s="13"/>
      <c r="W390" s="13"/>
      <c r="X390" s="13"/>
      <c r="Y390" s="13"/>
      <c r="Z390" s="13"/>
      <c r="AA390" s="13"/>
      <c r="AB390" s="13"/>
      <c r="AC390" s="13"/>
      <c r="AD390" s="13"/>
      <c r="AE390" s="13"/>
      <c r="AT390" s="245" t="s">
        <v>319</v>
      </c>
      <c r="AU390" s="245" t="s">
        <v>85</v>
      </c>
      <c r="AV390" s="13" t="s">
        <v>85</v>
      </c>
      <c r="AW390" s="13" t="s">
        <v>37</v>
      </c>
      <c r="AX390" s="13" t="s">
        <v>76</v>
      </c>
      <c r="AY390" s="245" t="s">
        <v>308</v>
      </c>
    </row>
    <row r="391" s="14" customFormat="1">
      <c r="A391" s="14"/>
      <c r="B391" s="249"/>
      <c r="C391" s="250"/>
      <c r="D391" s="236" t="s">
        <v>319</v>
      </c>
      <c r="E391" s="251" t="s">
        <v>19</v>
      </c>
      <c r="F391" s="252" t="s">
        <v>5882</v>
      </c>
      <c r="G391" s="250"/>
      <c r="H391" s="251" t="s">
        <v>19</v>
      </c>
      <c r="I391" s="253"/>
      <c r="J391" s="250"/>
      <c r="K391" s="250"/>
      <c r="L391" s="254"/>
      <c r="M391" s="255"/>
      <c r="N391" s="256"/>
      <c r="O391" s="256"/>
      <c r="P391" s="256"/>
      <c r="Q391" s="256"/>
      <c r="R391" s="256"/>
      <c r="S391" s="256"/>
      <c r="T391" s="257"/>
      <c r="U391" s="14"/>
      <c r="V391" s="14"/>
      <c r="W391" s="14"/>
      <c r="X391" s="14"/>
      <c r="Y391" s="14"/>
      <c r="Z391" s="14"/>
      <c r="AA391" s="14"/>
      <c r="AB391" s="14"/>
      <c r="AC391" s="14"/>
      <c r="AD391" s="14"/>
      <c r="AE391" s="14"/>
      <c r="AT391" s="258" t="s">
        <v>319</v>
      </c>
      <c r="AU391" s="258" t="s">
        <v>85</v>
      </c>
      <c r="AV391" s="14" t="s">
        <v>83</v>
      </c>
      <c r="AW391" s="14" t="s">
        <v>37</v>
      </c>
      <c r="AX391" s="14" t="s">
        <v>76</v>
      </c>
      <c r="AY391" s="258" t="s">
        <v>308</v>
      </c>
    </row>
    <row r="392" s="13" customFormat="1">
      <c r="A392" s="13"/>
      <c r="B392" s="234"/>
      <c r="C392" s="235"/>
      <c r="D392" s="236" t="s">
        <v>319</v>
      </c>
      <c r="E392" s="237" t="s">
        <v>19</v>
      </c>
      <c r="F392" s="238" t="s">
        <v>6022</v>
      </c>
      <c r="G392" s="235"/>
      <c r="H392" s="239">
        <v>1.0800000000000001</v>
      </c>
      <c r="I392" s="240"/>
      <c r="J392" s="235"/>
      <c r="K392" s="235"/>
      <c r="L392" s="241"/>
      <c r="M392" s="242"/>
      <c r="N392" s="243"/>
      <c r="O392" s="243"/>
      <c r="P392" s="243"/>
      <c r="Q392" s="243"/>
      <c r="R392" s="243"/>
      <c r="S392" s="243"/>
      <c r="T392" s="244"/>
      <c r="U392" s="13"/>
      <c r="V392" s="13"/>
      <c r="W392" s="13"/>
      <c r="X392" s="13"/>
      <c r="Y392" s="13"/>
      <c r="Z392" s="13"/>
      <c r="AA392" s="13"/>
      <c r="AB392" s="13"/>
      <c r="AC392" s="13"/>
      <c r="AD392" s="13"/>
      <c r="AE392" s="13"/>
      <c r="AT392" s="245" t="s">
        <v>319</v>
      </c>
      <c r="AU392" s="245" t="s">
        <v>85</v>
      </c>
      <c r="AV392" s="13" t="s">
        <v>85</v>
      </c>
      <c r="AW392" s="13" t="s">
        <v>37</v>
      </c>
      <c r="AX392" s="13" t="s">
        <v>76</v>
      </c>
      <c r="AY392" s="245" t="s">
        <v>308</v>
      </c>
    </row>
    <row r="393" s="15" customFormat="1">
      <c r="A393" s="15"/>
      <c r="B393" s="259"/>
      <c r="C393" s="260"/>
      <c r="D393" s="236" t="s">
        <v>319</v>
      </c>
      <c r="E393" s="261" t="s">
        <v>19</v>
      </c>
      <c r="F393" s="262" t="s">
        <v>448</v>
      </c>
      <c r="G393" s="260"/>
      <c r="H393" s="263">
        <v>73.079999999999998</v>
      </c>
      <c r="I393" s="264"/>
      <c r="J393" s="260"/>
      <c r="K393" s="260"/>
      <c r="L393" s="265"/>
      <c r="M393" s="266"/>
      <c r="N393" s="267"/>
      <c r="O393" s="267"/>
      <c r="P393" s="267"/>
      <c r="Q393" s="267"/>
      <c r="R393" s="267"/>
      <c r="S393" s="267"/>
      <c r="T393" s="268"/>
      <c r="U393" s="15"/>
      <c r="V393" s="15"/>
      <c r="W393" s="15"/>
      <c r="X393" s="15"/>
      <c r="Y393" s="15"/>
      <c r="Z393" s="15"/>
      <c r="AA393" s="15"/>
      <c r="AB393" s="15"/>
      <c r="AC393" s="15"/>
      <c r="AD393" s="15"/>
      <c r="AE393" s="15"/>
      <c r="AT393" s="269" t="s">
        <v>319</v>
      </c>
      <c r="AU393" s="269" t="s">
        <v>85</v>
      </c>
      <c r="AV393" s="15" t="s">
        <v>315</v>
      </c>
      <c r="AW393" s="15" t="s">
        <v>37</v>
      </c>
      <c r="AX393" s="15" t="s">
        <v>83</v>
      </c>
      <c r="AY393" s="269" t="s">
        <v>308</v>
      </c>
    </row>
    <row r="394" s="2" customFormat="1" ht="24.15" customHeight="1">
      <c r="A394" s="41"/>
      <c r="B394" s="42"/>
      <c r="C394" s="216" t="s">
        <v>812</v>
      </c>
      <c r="D394" s="216" t="s">
        <v>310</v>
      </c>
      <c r="E394" s="217" t="s">
        <v>6023</v>
      </c>
      <c r="F394" s="218" t="s">
        <v>6024</v>
      </c>
      <c r="G394" s="219" t="s">
        <v>323</v>
      </c>
      <c r="H394" s="220">
        <v>1</v>
      </c>
      <c r="I394" s="221"/>
      <c r="J394" s="222">
        <f>ROUND(I394*H394,2)</f>
        <v>0</v>
      </c>
      <c r="K394" s="218" t="s">
        <v>314</v>
      </c>
      <c r="L394" s="47"/>
      <c r="M394" s="223" t="s">
        <v>19</v>
      </c>
      <c r="N394" s="224" t="s">
        <v>47</v>
      </c>
      <c r="O394" s="87"/>
      <c r="P394" s="225">
        <f>O394*H394</f>
        <v>0</v>
      </c>
      <c r="Q394" s="225">
        <v>0</v>
      </c>
      <c r="R394" s="225">
        <f>Q394*H394</f>
        <v>0</v>
      </c>
      <c r="S394" s="225">
        <v>0</v>
      </c>
      <c r="T394" s="226">
        <f>S394*H394</f>
        <v>0</v>
      </c>
      <c r="U394" s="41"/>
      <c r="V394" s="41"/>
      <c r="W394" s="41"/>
      <c r="X394" s="41"/>
      <c r="Y394" s="41"/>
      <c r="Z394" s="41"/>
      <c r="AA394" s="41"/>
      <c r="AB394" s="41"/>
      <c r="AC394" s="41"/>
      <c r="AD394" s="41"/>
      <c r="AE394" s="41"/>
      <c r="AR394" s="227" t="s">
        <v>315</v>
      </c>
      <c r="AT394" s="227" t="s">
        <v>310</v>
      </c>
      <c r="AU394" s="227" t="s">
        <v>85</v>
      </c>
      <c r="AY394" s="20" t="s">
        <v>308</v>
      </c>
      <c r="BE394" s="228">
        <f>IF(N394="základní",J394,0)</f>
        <v>0</v>
      </c>
      <c r="BF394" s="228">
        <f>IF(N394="snížená",J394,0)</f>
        <v>0</v>
      </c>
      <c r="BG394" s="228">
        <f>IF(N394="zákl. přenesená",J394,0)</f>
        <v>0</v>
      </c>
      <c r="BH394" s="228">
        <f>IF(N394="sníž. přenesená",J394,0)</f>
        <v>0</v>
      </c>
      <c r="BI394" s="228">
        <f>IF(N394="nulová",J394,0)</f>
        <v>0</v>
      </c>
      <c r="BJ394" s="20" t="s">
        <v>83</v>
      </c>
      <c r="BK394" s="228">
        <f>ROUND(I394*H394,2)</f>
        <v>0</v>
      </c>
      <c r="BL394" s="20" t="s">
        <v>315</v>
      </c>
      <c r="BM394" s="227" t="s">
        <v>3838</v>
      </c>
    </row>
    <row r="395" s="2" customFormat="1">
      <c r="A395" s="41"/>
      <c r="B395" s="42"/>
      <c r="C395" s="43"/>
      <c r="D395" s="229" t="s">
        <v>317</v>
      </c>
      <c r="E395" s="43"/>
      <c r="F395" s="230" t="s">
        <v>6025</v>
      </c>
      <c r="G395" s="43"/>
      <c r="H395" s="43"/>
      <c r="I395" s="231"/>
      <c r="J395" s="43"/>
      <c r="K395" s="43"/>
      <c r="L395" s="47"/>
      <c r="M395" s="232"/>
      <c r="N395" s="233"/>
      <c r="O395" s="87"/>
      <c r="P395" s="87"/>
      <c r="Q395" s="87"/>
      <c r="R395" s="87"/>
      <c r="S395" s="87"/>
      <c r="T395" s="88"/>
      <c r="U395" s="41"/>
      <c r="V395" s="41"/>
      <c r="W395" s="41"/>
      <c r="X395" s="41"/>
      <c r="Y395" s="41"/>
      <c r="Z395" s="41"/>
      <c r="AA395" s="41"/>
      <c r="AB395" s="41"/>
      <c r="AC395" s="41"/>
      <c r="AD395" s="41"/>
      <c r="AE395" s="41"/>
      <c r="AT395" s="20" t="s">
        <v>317</v>
      </c>
      <c r="AU395" s="20" t="s">
        <v>85</v>
      </c>
    </row>
    <row r="396" s="2" customFormat="1" ht="16.5" customHeight="1">
      <c r="A396" s="41"/>
      <c r="B396" s="42"/>
      <c r="C396" s="280" t="s">
        <v>1754</v>
      </c>
      <c r="D396" s="280" t="s">
        <v>1137</v>
      </c>
      <c r="E396" s="281" t="s">
        <v>6026</v>
      </c>
      <c r="F396" s="282" t="s">
        <v>6027</v>
      </c>
      <c r="G396" s="283" t="s">
        <v>323</v>
      </c>
      <c r="H396" s="284">
        <v>1.0149999999999999</v>
      </c>
      <c r="I396" s="285"/>
      <c r="J396" s="286">
        <f>ROUND(I396*H396,2)</f>
        <v>0</v>
      </c>
      <c r="K396" s="282" t="s">
        <v>314</v>
      </c>
      <c r="L396" s="287"/>
      <c r="M396" s="288" t="s">
        <v>19</v>
      </c>
      <c r="N396" s="289" t="s">
        <v>47</v>
      </c>
      <c r="O396" s="87"/>
      <c r="P396" s="225">
        <f>O396*H396</f>
        <v>0</v>
      </c>
      <c r="Q396" s="225">
        <v>0</v>
      </c>
      <c r="R396" s="225">
        <f>Q396*H396</f>
        <v>0</v>
      </c>
      <c r="S396" s="225">
        <v>0</v>
      </c>
      <c r="T396" s="226">
        <f>S396*H396</f>
        <v>0</v>
      </c>
      <c r="U396" s="41"/>
      <c r="V396" s="41"/>
      <c r="W396" s="41"/>
      <c r="X396" s="41"/>
      <c r="Y396" s="41"/>
      <c r="Z396" s="41"/>
      <c r="AA396" s="41"/>
      <c r="AB396" s="41"/>
      <c r="AC396" s="41"/>
      <c r="AD396" s="41"/>
      <c r="AE396" s="41"/>
      <c r="AR396" s="227" t="s">
        <v>352</v>
      </c>
      <c r="AT396" s="227" t="s">
        <v>1137</v>
      </c>
      <c r="AU396" s="227" t="s">
        <v>85</v>
      </c>
      <c r="AY396" s="20" t="s">
        <v>308</v>
      </c>
      <c r="BE396" s="228">
        <f>IF(N396="základní",J396,0)</f>
        <v>0</v>
      </c>
      <c r="BF396" s="228">
        <f>IF(N396="snížená",J396,0)</f>
        <v>0</v>
      </c>
      <c r="BG396" s="228">
        <f>IF(N396="zákl. přenesená",J396,0)</f>
        <v>0</v>
      </c>
      <c r="BH396" s="228">
        <f>IF(N396="sníž. přenesená",J396,0)</f>
        <v>0</v>
      </c>
      <c r="BI396" s="228">
        <f>IF(N396="nulová",J396,0)</f>
        <v>0</v>
      </c>
      <c r="BJ396" s="20" t="s">
        <v>83</v>
      </c>
      <c r="BK396" s="228">
        <f>ROUND(I396*H396,2)</f>
        <v>0</v>
      </c>
      <c r="BL396" s="20" t="s">
        <v>315</v>
      </c>
      <c r="BM396" s="227" t="s">
        <v>3850</v>
      </c>
    </row>
    <row r="397" s="13" customFormat="1">
      <c r="A397" s="13"/>
      <c r="B397" s="234"/>
      <c r="C397" s="235"/>
      <c r="D397" s="236" t="s">
        <v>319</v>
      </c>
      <c r="E397" s="237" t="s">
        <v>19</v>
      </c>
      <c r="F397" s="238" t="s">
        <v>83</v>
      </c>
      <c r="G397" s="235"/>
      <c r="H397" s="239">
        <v>1</v>
      </c>
      <c r="I397" s="240"/>
      <c r="J397" s="235"/>
      <c r="K397" s="235"/>
      <c r="L397" s="241"/>
      <c r="M397" s="242"/>
      <c r="N397" s="243"/>
      <c r="O397" s="243"/>
      <c r="P397" s="243"/>
      <c r="Q397" s="243"/>
      <c r="R397" s="243"/>
      <c r="S397" s="243"/>
      <c r="T397" s="244"/>
      <c r="U397" s="13"/>
      <c r="V397" s="13"/>
      <c r="W397" s="13"/>
      <c r="X397" s="13"/>
      <c r="Y397" s="13"/>
      <c r="Z397" s="13"/>
      <c r="AA397" s="13"/>
      <c r="AB397" s="13"/>
      <c r="AC397" s="13"/>
      <c r="AD397" s="13"/>
      <c r="AE397" s="13"/>
      <c r="AT397" s="245" t="s">
        <v>319</v>
      </c>
      <c r="AU397" s="245" t="s">
        <v>85</v>
      </c>
      <c r="AV397" s="13" t="s">
        <v>85</v>
      </c>
      <c r="AW397" s="13" t="s">
        <v>37</v>
      </c>
      <c r="AX397" s="13" t="s">
        <v>76</v>
      </c>
      <c r="AY397" s="245" t="s">
        <v>308</v>
      </c>
    </row>
    <row r="398" s="14" customFormat="1">
      <c r="A398" s="14"/>
      <c r="B398" s="249"/>
      <c r="C398" s="250"/>
      <c r="D398" s="236" t="s">
        <v>319</v>
      </c>
      <c r="E398" s="251" t="s">
        <v>19</v>
      </c>
      <c r="F398" s="252" t="s">
        <v>5882</v>
      </c>
      <c r="G398" s="250"/>
      <c r="H398" s="251" t="s">
        <v>19</v>
      </c>
      <c r="I398" s="253"/>
      <c r="J398" s="250"/>
      <c r="K398" s="250"/>
      <c r="L398" s="254"/>
      <c r="M398" s="255"/>
      <c r="N398" s="256"/>
      <c r="O398" s="256"/>
      <c r="P398" s="256"/>
      <c r="Q398" s="256"/>
      <c r="R398" s="256"/>
      <c r="S398" s="256"/>
      <c r="T398" s="257"/>
      <c r="U398" s="14"/>
      <c r="V398" s="14"/>
      <c r="W398" s="14"/>
      <c r="X398" s="14"/>
      <c r="Y398" s="14"/>
      <c r="Z398" s="14"/>
      <c r="AA398" s="14"/>
      <c r="AB398" s="14"/>
      <c r="AC398" s="14"/>
      <c r="AD398" s="14"/>
      <c r="AE398" s="14"/>
      <c r="AT398" s="258" t="s">
        <v>319</v>
      </c>
      <c r="AU398" s="258" t="s">
        <v>85</v>
      </c>
      <c r="AV398" s="14" t="s">
        <v>83</v>
      </c>
      <c r="AW398" s="14" t="s">
        <v>37</v>
      </c>
      <c r="AX398" s="14" t="s">
        <v>76</v>
      </c>
      <c r="AY398" s="258" t="s">
        <v>308</v>
      </c>
    </row>
    <row r="399" s="13" customFormat="1">
      <c r="A399" s="13"/>
      <c r="B399" s="234"/>
      <c r="C399" s="235"/>
      <c r="D399" s="236" t="s">
        <v>319</v>
      </c>
      <c r="E399" s="237" t="s">
        <v>19</v>
      </c>
      <c r="F399" s="238" t="s">
        <v>6028</v>
      </c>
      <c r="G399" s="235"/>
      <c r="H399" s="239">
        <v>0.014999999999999999</v>
      </c>
      <c r="I399" s="240"/>
      <c r="J399" s="235"/>
      <c r="K399" s="235"/>
      <c r="L399" s="241"/>
      <c r="M399" s="242"/>
      <c r="N399" s="243"/>
      <c r="O399" s="243"/>
      <c r="P399" s="243"/>
      <c r="Q399" s="243"/>
      <c r="R399" s="243"/>
      <c r="S399" s="243"/>
      <c r="T399" s="244"/>
      <c r="U399" s="13"/>
      <c r="V399" s="13"/>
      <c r="W399" s="13"/>
      <c r="X399" s="13"/>
      <c r="Y399" s="13"/>
      <c r="Z399" s="13"/>
      <c r="AA399" s="13"/>
      <c r="AB399" s="13"/>
      <c r="AC399" s="13"/>
      <c r="AD399" s="13"/>
      <c r="AE399" s="13"/>
      <c r="AT399" s="245" t="s">
        <v>319</v>
      </c>
      <c r="AU399" s="245" t="s">
        <v>85</v>
      </c>
      <c r="AV399" s="13" t="s">
        <v>85</v>
      </c>
      <c r="AW399" s="13" t="s">
        <v>37</v>
      </c>
      <c r="AX399" s="13" t="s">
        <v>76</v>
      </c>
      <c r="AY399" s="245" t="s">
        <v>308</v>
      </c>
    </row>
    <row r="400" s="15" customFormat="1">
      <c r="A400" s="15"/>
      <c r="B400" s="259"/>
      <c r="C400" s="260"/>
      <c r="D400" s="236" t="s">
        <v>319</v>
      </c>
      <c r="E400" s="261" t="s">
        <v>19</v>
      </c>
      <c r="F400" s="262" t="s">
        <v>448</v>
      </c>
      <c r="G400" s="260"/>
      <c r="H400" s="263">
        <v>1.0149999999999999</v>
      </c>
      <c r="I400" s="264"/>
      <c r="J400" s="260"/>
      <c r="K400" s="260"/>
      <c r="L400" s="265"/>
      <c r="M400" s="266"/>
      <c r="N400" s="267"/>
      <c r="O400" s="267"/>
      <c r="P400" s="267"/>
      <c r="Q400" s="267"/>
      <c r="R400" s="267"/>
      <c r="S400" s="267"/>
      <c r="T400" s="268"/>
      <c r="U400" s="15"/>
      <c r="V400" s="15"/>
      <c r="W400" s="15"/>
      <c r="X400" s="15"/>
      <c r="Y400" s="15"/>
      <c r="Z400" s="15"/>
      <c r="AA400" s="15"/>
      <c r="AB400" s="15"/>
      <c r="AC400" s="15"/>
      <c r="AD400" s="15"/>
      <c r="AE400" s="15"/>
      <c r="AT400" s="269" t="s">
        <v>319</v>
      </c>
      <c r="AU400" s="269" t="s">
        <v>85</v>
      </c>
      <c r="AV400" s="15" t="s">
        <v>315</v>
      </c>
      <c r="AW400" s="15" t="s">
        <v>37</v>
      </c>
      <c r="AX400" s="15" t="s">
        <v>83</v>
      </c>
      <c r="AY400" s="269" t="s">
        <v>308</v>
      </c>
    </row>
    <row r="401" s="2" customFormat="1" ht="24.15" customHeight="1">
      <c r="A401" s="41"/>
      <c r="B401" s="42"/>
      <c r="C401" s="216" t="s">
        <v>816</v>
      </c>
      <c r="D401" s="216" t="s">
        <v>310</v>
      </c>
      <c r="E401" s="217" t="s">
        <v>6029</v>
      </c>
      <c r="F401" s="218" t="s">
        <v>6030</v>
      </c>
      <c r="G401" s="219" t="s">
        <v>323</v>
      </c>
      <c r="H401" s="220">
        <v>17</v>
      </c>
      <c r="I401" s="221"/>
      <c r="J401" s="222">
        <f>ROUND(I401*H401,2)</f>
        <v>0</v>
      </c>
      <c r="K401" s="218" t="s">
        <v>314</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315</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315</v>
      </c>
      <c r="BM401" s="227" t="s">
        <v>3863</v>
      </c>
    </row>
    <row r="402" s="2" customFormat="1">
      <c r="A402" s="41"/>
      <c r="B402" s="42"/>
      <c r="C402" s="43"/>
      <c r="D402" s="229" t="s">
        <v>317</v>
      </c>
      <c r="E402" s="43"/>
      <c r="F402" s="230" t="s">
        <v>6031</v>
      </c>
      <c r="G402" s="43"/>
      <c r="H402" s="43"/>
      <c r="I402" s="231"/>
      <c r="J402" s="43"/>
      <c r="K402" s="43"/>
      <c r="L402" s="47"/>
      <c r="M402" s="232"/>
      <c r="N402" s="233"/>
      <c r="O402" s="87"/>
      <c r="P402" s="87"/>
      <c r="Q402" s="87"/>
      <c r="R402" s="87"/>
      <c r="S402" s="87"/>
      <c r="T402" s="88"/>
      <c r="U402" s="41"/>
      <c r="V402" s="41"/>
      <c r="W402" s="41"/>
      <c r="X402" s="41"/>
      <c r="Y402" s="41"/>
      <c r="Z402" s="41"/>
      <c r="AA402" s="41"/>
      <c r="AB402" s="41"/>
      <c r="AC402" s="41"/>
      <c r="AD402" s="41"/>
      <c r="AE402" s="41"/>
      <c r="AT402" s="20" t="s">
        <v>317</v>
      </c>
      <c r="AU402" s="20" t="s">
        <v>85</v>
      </c>
    </row>
    <row r="403" s="2" customFormat="1" ht="16.5" customHeight="1">
      <c r="A403" s="41"/>
      <c r="B403" s="42"/>
      <c r="C403" s="280" t="s">
        <v>1762</v>
      </c>
      <c r="D403" s="280" t="s">
        <v>1137</v>
      </c>
      <c r="E403" s="281" t="s">
        <v>6032</v>
      </c>
      <c r="F403" s="282" t="s">
        <v>6033</v>
      </c>
      <c r="G403" s="283" t="s">
        <v>323</v>
      </c>
      <c r="H403" s="284">
        <v>1.0149999999999999</v>
      </c>
      <c r="I403" s="285"/>
      <c r="J403" s="286">
        <f>ROUND(I403*H403,2)</f>
        <v>0</v>
      </c>
      <c r="K403" s="282" t="s">
        <v>314</v>
      </c>
      <c r="L403" s="287"/>
      <c r="M403" s="288" t="s">
        <v>19</v>
      </c>
      <c r="N403" s="289" t="s">
        <v>47</v>
      </c>
      <c r="O403" s="87"/>
      <c r="P403" s="225">
        <f>O403*H403</f>
        <v>0</v>
      </c>
      <c r="Q403" s="225">
        <v>0</v>
      </c>
      <c r="R403" s="225">
        <f>Q403*H403</f>
        <v>0</v>
      </c>
      <c r="S403" s="225">
        <v>0</v>
      </c>
      <c r="T403" s="226">
        <f>S403*H403</f>
        <v>0</v>
      </c>
      <c r="U403" s="41"/>
      <c r="V403" s="41"/>
      <c r="W403" s="41"/>
      <c r="X403" s="41"/>
      <c r="Y403" s="41"/>
      <c r="Z403" s="41"/>
      <c r="AA403" s="41"/>
      <c r="AB403" s="41"/>
      <c r="AC403" s="41"/>
      <c r="AD403" s="41"/>
      <c r="AE403" s="41"/>
      <c r="AR403" s="227" t="s">
        <v>352</v>
      </c>
      <c r="AT403" s="227" t="s">
        <v>1137</v>
      </c>
      <c r="AU403" s="227" t="s">
        <v>85</v>
      </c>
      <c r="AY403" s="20" t="s">
        <v>308</v>
      </c>
      <c r="BE403" s="228">
        <f>IF(N403="základní",J403,0)</f>
        <v>0</v>
      </c>
      <c r="BF403" s="228">
        <f>IF(N403="snížená",J403,0)</f>
        <v>0</v>
      </c>
      <c r="BG403" s="228">
        <f>IF(N403="zákl. přenesená",J403,0)</f>
        <v>0</v>
      </c>
      <c r="BH403" s="228">
        <f>IF(N403="sníž. přenesená",J403,0)</f>
        <v>0</v>
      </c>
      <c r="BI403" s="228">
        <f>IF(N403="nulová",J403,0)</f>
        <v>0</v>
      </c>
      <c r="BJ403" s="20" t="s">
        <v>83</v>
      </c>
      <c r="BK403" s="228">
        <f>ROUND(I403*H403,2)</f>
        <v>0</v>
      </c>
      <c r="BL403" s="20" t="s">
        <v>315</v>
      </c>
      <c r="BM403" s="227" t="s">
        <v>3875</v>
      </c>
    </row>
    <row r="404" s="13" customFormat="1">
      <c r="A404" s="13"/>
      <c r="B404" s="234"/>
      <c r="C404" s="235"/>
      <c r="D404" s="236" t="s">
        <v>319</v>
      </c>
      <c r="E404" s="237" t="s">
        <v>19</v>
      </c>
      <c r="F404" s="238" t="s">
        <v>83</v>
      </c>
      <c r="G404" s="235"/>
      <c r="H404" s="239">
        <v>1</v>
      </c>
      <c r="I404" s="240"/>
      <c r="J404" s="235"/>
      <c r="K404" s="235"/>
      <c r="L404" s="241"/>
      <c r="M404" s="242"/>
      <c r="N404" s="243"/>
      <c r="O404" s="243"/>
      <c r="P404" s="243"/>
      <c r="Q404" s="243"/>
      <c r="R404" s="243"/>
      <c r="S404" s="243"/>
      <c r="T404" s="244"/>
      <c r="U404" s="13"/>
      <c r="V404" s="13"/>
      <c r="W404" s="13"/>
      <c r="X404" s="13"/>
      <c r="Y404" s="13"/>
      <c r="Z404" s="13"/>
      <c r="AA404" s="13"/>
      <c r="AB404" s="13"/>
      <c r="AC404" s="13"/>
      <c r="AD404" s="13"/>
      <c r="AE404" s="13"/>
      <c r="AT404" s="245" t="s">
        <v>319</v>
      </c>
      <c r="AU404" s="245" t="s">
        <v>85</v>
      </c>
      <c r="AV404" s="13" t="s">
        <v>85</v>
      </c>
      <c r="AW404" s="13" t="s">
        <v>37</v>
      </c>
      <c r="AX404" s="13" t="s">
        <v>76</v>
      </c>
      <c r="AY404" s="245" t="s">
        <v>308</v>
      </c>
    </row>
    <row r="405" s="14" customFormat="1">
      <c r="A405" s="14"/>
      <c r="B405" s="249"/>
      <c r="C405" s="250"/>
      <c r="D405" s="236" t="s">
        <v>319</v>
      </c>
      <c r="E405" s="251" t="s">
        <v>19</v>
      </c>
      <c r="F405" s="252" t="s">
        <v>5882</v>
      </c>
      <c r="G405" s="250"/>
      <c r="H405" s="251" t="s">
        <v>19</v>
      </c>
      <c r="I405" s="253"/>
      <c r="J405" s="250"/>
      <c r="K405" s="250"/>
      <c r="L405" s="254"/>
      <c r="M405" s="255"/>
      <c r="N405" s="256"/>
      <c r="O405" s="256"/>
      <c r="P405" s="256"/>
      <c r="Q405" s="256"/>
      <c r="R405" s="256"/>
      <c r="S405" s="256"/>
      <c r="T405" s="257"/>
      <c r="U405" s="14"/>
      <c r="V405" s="14"/>
      <c r="W405" s="14"/>
      <c r="X405" s="14"/>
      <c r="Y405" s="14"/>
      <c r="Z405" s="14"/>
      <c r="AA405" s="14"/>
      <c r="AB405" s="14"/>
      <c r="AC405" s="14"/>
      <c r="AD405" s="14"/>
      <c r="AE405" s="14"/>
      <c r="AT405" s="258" t="s">
        <v>319</v>
      </c>
      <c r="AU405" s="258" t="s">
        <v>85</v>
      </c>
      <c r="AV405" s="14" t="s">
        <v>83</v>
      </c>
      <c r="AW405" s="14" t="s">
        <v>37</v>
      </c>
      <c r="AX405" s="14" t="s">
        <v>76</v>
      </c>
      <c r="AY405" s="258" t="s">
        <v>308</v>
      </c>
    </row>
    <row r="406" s="13" customFormat="1">
      <c r="A406" s="13"/>
      <c r="B406" s="234"/>
      <c r="C406" s="235"/>
      <c r="D406" s="236" t="s">
        <v>319</v>
      </c>
      <c r="E406" s="237" t="s">
        <v>19</v>
      </c>
      <c r="F406" s="238" t="s">
        <v>6028</v>
      </c>
      <c r="G406" s="235"/>
      <c r="H406" s="239">
        <v>0.014999999999999999</v>
      </c>
      <c r="I406" s="240"/>
      <c r="J406" s="235"/>
      <c r="K406" s="235"/>
      <c r="L406" s="241"/>
      <c r="M406" s="242"/>
      <c r="N406" s="243"/>
      <c r="O406" s="243"/>
      <c r="P406" s="243"/>
      <c r="Q406" s="243"/>
      <c r="R406" s="243"/>
      <c r="S406" s="243"/>
      <c r="T406" s="244"/>
      <c r="U406" s="13"/>
      <c r="V406" s="13"/>
      <c r="W406" s="13"/>
      <c r="X406" s="13"/>
      <c r="Y406" s="13"/>
      <c r="Z406" s="13"/>
      <c r="AA406" s="13"/>
      <c r="AB406" s="13"/>
      <c r="AC406" s="13"/>
      <c r="AD406" s="13"/>
      <c r="AE406" s="13"/>
      <c r="AT406" s="245" t="s">
        <v>319</v>
      </c>
      <c r="AU406" s="245" t="s">
        <v>85</v>
      </c>
      <c r="AV406" s="13" t="s">
        <v>85</v>
      </c>
      <c r="AW406" s="13" t="s">
        <v>37</v>
      </c>
      <c r="AX406" s="13" t="s">
        <v>76</v>
      </c>
      <c r="AY406" s="245" t="s">
        <v>308</v>
      </c>
    </row>
    <row r="407" s="15" customFormat="1">
      <c r="A407" s="15"/>
      <c r="B407" s="259"/>
      <c r="C407" s="260"/>
      <c r="D407" s="236" t="s">
        <v>319</v>
      </c>
      <c r="E407" s="261" t="s">
        <v>19</v>
      </c>
      <c r="F407" s="262" t="s">
        <v>448</v>
      </c>
      <c r="G407" s="260"/>
      <c r="H407" s="263">
        <v>1.0149999999999999</v>
      </c>
      <c r="I407" s="264"/>
      <c r="J407" s="260"/>
      <c r="K407" s="260"/>
      <c r="L407" s="265"/>
      <c r="M407" s="266"/>
      <c r="N407" s="267"/>
      <c r="O407" s="267"/>
      <c r="P407" s="267"/>
      <c r="Q407" s="267"/>
      <c r="R407" s="267"/>
      <c r="S407" s="267"/>
      <c r="T407" s="268"/>
      <c r="U407" s="15"/>
      <c r="V407" s="15"/>
      <c r="W407" s="15"/>
      <c r="X407" s="15"/>
      <c r="Y407" s="15"/>
      <c r="Z407" s="15"/>
      <c r="AA407" s="15"/>
      <c r="AB407" s="15"/>
      <c r="AC407" s="15"/>
      <c r="AD407" s="15"/>
      <c r="AE407" s="15"/>
      <c r="AT407" s="269" t="s">
        <v>319</v>
      </c>
      <c r="AU407" s="269" t="s">
        <v>85</v>
      </c>
      <c r="AV407" s="15" t="s">
        <v>315</v>
      </c>
      <c r="AW407" s="15" t="s">
        <v>37</v>
      </c>
      <c r="AX407" s="15" t="s">
        <v>83</v>
      </c>
      <c r="AY407" s="269" t="s">
        <v>308</v>
      </c>
    </row>
    <row r="408" s="2" customFormat="1" ht="16.5" customHeight="1">
      <c r="A408" s="41"/>
      <c r="B408" s="42"/>
      <c r="C408" s="280" t="s">
        <v>822</v>
      </c>
      <c r="D408" s="280" t="s">
        <v>1137</v>
      </c>
      <c r="E408" s="281" t="s">
        <v>6034</v>
      </c>
      <c r="F408" s="282" t="s">
        <v>6035</v>
      </c>
      <c r="G408" s="283" t="s">
        <v>323</v>
      </c>
      <c r="H408" s="284">
        <v>16.239999999999998</v>
      </c>
      <c r="I408" s="285"/>
      <c r="J408" s="286">
        <f>ROUND(I408*H408,2)</f>
        <v>0</v>
      </c>
      <c r="K408" s="282" t="s">
        <v>314</v>
      </c>
      <c r="L408" s="287"/>
      <c r="M408" s="288" t="s">
        <v>19</v>
      </c>
      <c r="N408" s="289" t="s">
        <v>47</v>
      </c>
      <c r="O408" s="87"/>
      <c r="P408" s="225">
        <f>O408*H408</f>
        <v>0</v>
      </c>
      <c r="Q408" s="225">
        <v>0</v>
      </c>
      <c r="R408" s="225">
        <f>Q408*H408</f>
        <v>0</v>
      </c>
      <c r="S408" s="225">
        <v>0</v>
      </c>
      <c r="T408" s="226">
        <f>S408*H408</f>
        <v>0</v>
      </c>
      <c r="U408" s="41"/>
      <c r="V408" s="41"/>
      <c r="W408" s="41"/>
      <c r="X408" s="41"/>
      <c r="Y408" s="41"/>
      <c r="Z408" s="41"/>
      <c r="AA408" s="41"/>
      <c r="AB408" s="41"/>
      <c r="AC408" s="41"/>
      <c r="AD408" s="41"/>
      <c r="AE408" s="41"/>
      <c r="AR408" s="227" t="s">
        <v>352</v>
      </c>
      <c r="AT408" s="227" t="s">
        <v>1137</v>
      </c>
      <c r="AU408" s="227" t="s">
        <v>85</v>
      </c>
      <c r="AY408" s="20" t="s">
        <v>308</v>
      </c>
      <c r="BE408" s="228">
        <f>IF(N408="základní",J408,0)</f>
        <v>0</v>
      </c>
      <c r="BF408" s="228">
        <f>IF(N408="snížená",J408,0)</f>
        <v>0</v>
      </c>
      <c r="BG408" s="228">
        <f>IF(N408="zákl. přenesená",J408,0)</f>
        <v>0</v>
      </c>
      <c r="BH408" s="228">
        <f>IF(N408="sníž. přenesená",J408,0)</f>
        <v>0</v>
      </c>
      <c r="BI408" s="228">
        <f>IF(N408="nulová",J408,0)</f>
        <v>0</v>
      </c>
      <c r="BJ408" s="20" t="s">
        <v>83</v>
      </c>
      <c r="BK408" s="228">
        <f>ROUND(I408*H408,2)</f>
        <v>0</v>
      </c>
      <c r="BL408" s="20" t="s">
        <v>315</v>
      </c>
      <c r="BM408" s="227" t="s">
        <v>3886</v>
      </c>
    </row>
    <row r="409" s="13" customFormat="1">
      <c r="A409" s="13"/>
      <c r="B409" s="234"/>
      <c r="C409" s="235"/>
      <c r="D409" s="236" t="s">
        <v>319</v>
      </c>
      <c r="E409" s="237" t="s">
        <v>19</v>
      </c>
      <c r="F409" s="238" t="s">
        <v>391</v>
      </c>
      <c r="G409" s="235"/>
      <c r="H409" s="239">
        <v>16</v>
      </c>
      <c r="I409" s="240"/>
      <c r="J409" s="235"/>
      <c r="K409" s="235"/>
      <c r="L409" s="241"/>
      <c r="M409" s="242"/>
      <c r="N409" s="243"/>
      <c r="O409" s="243"/>
      <c r="P409" s="243"/>
      <c r="Q409" s="243"/>
      <c r="R409" s="243"/>
      <c r="S409" s="243"/>
      <c r="T409" s="244"/>
      <c r="U409" s="13"/>
      <c r="V409" s="13"/>
      <c r="W409" s="13"/>
      <c r="X409" s="13"/>
      <c r="Y409" s="13"/>
      <c r="Z409" s="13"/>
      <c r="AA409" s="13"/>
      <c r="AB409" s="13"/>
      <c r="AC409" s="13"/>
      <c r="AD409" s="13"/>
      <c r="AE409" s="13"/>
      <c r="AT409" s="245" t="s">
        <v>319</v>
      </c>
      <c r="AU409" s="245" t="s">
        <v>85</v>
      </c>
      <c r="AV409" s="13" t="s">
        <v>85</v>
      </c>
      <c r="AW409" s="13" t="s">
        <v>37</v>
      </c>
      <c r="AX409" s="13" t="s">
        <v>76</v>
      </c>
      <c r="AY409" s="245" t="s">
        <v>308</v>
      </c>
    </row>
    <row r="410" s="14" customFormat="1">
      <c r="A410" s="14"/>
      <c r="B410" s="249"/>
      <c r="C410" s="250"/>
      <c r="D410" s="236" t="s">
        <v>319</v>
      </c>
      <c r="E410" s="251" t="s">
        <v>19</v>
      </c>
      <c r="F410" s="252" t="s">
        <v>5882</v>
      </c>
      <c r="G410" s="250"/>
      <c r="H410" s="251" t="s">
        <v>19</v>
      </c>
      <c r="I410" s="253"/>
      <c r="J410" s="250"/>
      <c r="K410" s="250"/>
      <c r="L410" s="254"/>
      <c r="M410" s="255"/>
      <c r="N410" s="256"/>
      <c r="O410" s="256"/>
      <c r="P410" s="256"/>
      <c r="Q410" s="256"/>
      <c r="R410" s="256"/>
      <c r="S410" s="256"/>
      <c r="T410" s="257"/>
      <c r="U410" s="14"/>
      <c r="V410" s="14"/>
      <c r="W410" s="14"/>
      <c r="X410" s="14"/>
      <c r="Y410" s="14"/>
      <c r="Z410" s="14"/>
      <c r="AA410" s="14"/>
      <c r="AB410" s="14"/>
      <c r="AC410" s="14"/>
      <c r="AD410" s="14"/>
      <c r="AE410" s="14"/>
      <c r="AT410" s="258" t="s">
        <v>319</v>
      </c>
      <c r="AU410" s="258" t="s">
        <v>85</v>
      </c>
      <c r="AV410" s="14" t="s">
        <v>83</v>
      </c>
      <c r="AW410" s="14" t="s">
        <v>37</v>
      </c>
      <c r="AX410" s="14" t="s">
        <v>76</v>
      </c>
      <c r="AY410" s="258" t="s">
        <v>308</v>
      </c>
    </row>
    <row r="411" s="13" customFormat="1">
      <c r="A411" s="13"/>
      <c r="B411" s="234"/>
      <c r="C411" s="235"/>
      <c r="D411" s="236" t="s">
        <v>319</v>
      </c>
      <c r="E411" s="237" t="s">
        <v>19</v>
      </c>
      <c r="F411" s="238" t="s">
        <v>6036</v>
      </c>
      <c r="G411" s="235"/>
      <c r="H411" s="239">
        <v>0.23999999999999999</v>
      </c>
      <c r="I411" s="240"/>
      <c r="J411" s="235"/>
      <c r="K411" s="235"/>
      <c r="L411" s="241"/>
      <c r="M411" s="242"/>
      <c r="N411" s="243"/>
      <c r="O411" s="243"/>
      <c r="P411" s="243"/>
      <c r="Q411" s="243"/>
      <c r="R411" s="243"/>
      <c r="S411" s="243"/>
      <c r="T411" s="244"/>
      <c r="U411" s="13"/>
      <c r="V411" s="13"/>
      <c r="W411" s="13"/>
      <c r="X411" s="13"/>
      <c r="Y411" s="13"/>
      <c r="Z411" s="13"/>
      <c r="AA411" s="13"/>
      <c r="AB411" s="13"/>
      <c r="AC411" s="13"/>
      <c r="AD411" s="13"/>
      <c r="AE411" s="13"/>
      <c r="AT411" s="245" t="s">
        <v>319</v>
      </c>
      <c r="AU411" s="245" t="s">
        <v>85</v>
      </c>
      <c r="AV411" s="13" t="s">
        <v>85</v>
      </c>
      <c r="AW411" s="13" t="s">
        <v>37</v>
      </c>
      <c r="AX411" s="13" t="s">
        <v>76</v>
      </c>
      <c r="AY411" s="245" t="s">
        <v>308</v>
      </c>
    </row>
    <row r="412" s="15" customFormat="1">
      <c r="A412" s="15"/>
      <c r="B412" s="259"/>
      <c r="C412" s="260"/>
      <c r="D412" s="236" t="s">
        <v>319</v>
      </c>
      <c r="E412" s="261" t="s">
        <v>19</v>
      </c>
      <c r="F412" s="262" t="s">
        <v>448</v>
      </c>
      <c r="G412" s="260"/>
      <c r="H412" s="263">
        <v>16.239999999999998</v>
      </c>
      <c r="I412" s="264"/>
      <c r="J412" s="260"/>
      <c r="K412" s="260"/>
      <c r="L412" s="265"/>
      <c r="M412" s="266"/>
      <c r="N412" s="267"/>
      <c r="O412" s="267"/>
      <c r="P412" s="267"/>
      <c r="Q412" s="267"/>
      <c r="R412" s="267"/>
      <c r="S412" s="267"/>
      <c r="T412" s="268"/>
      <c r="U412" s="15"/>
      <c r="V412" s="15"/>
      <c r="W412" s="15"/>
      <c r="X412" s="15"/>
      <c r="Y412" s="15"/>
      <c r="Z412" s="15"/>
      <c r="AA412" s="15"/>
      <c r="AB412" s="15"/>
      <c r="AC412" s="15"/>
      <c r="AD412" s="15"/>
      <c r="AE412" s="15"/>
      <c r="AT412" s="269" t="s">
        <v>319</v>
      </c>
      <c r="AU412" s="269" t="s">
        <v>85</v>
      </c>
      <c r="AV412" s="15" t="s">
        <v>315</v>
      </c>
      <c r="AW412" s="15" t="s">
        <v>37</v>
      </c>
      <c r="AX412" s="15" t="s">
        <v>83</v>
      </c>
      <c r="AY412" s="269" t="s">
        <v>308</v>
      </c>
    </row>
    <row r="413" s="2" customFormat="1" ht="24.15" customHeight="1">
      <c r="A413" s="41"/>
      <c r="B413" s="42"/>
      <c r="C413" s="216" t="s">
        <v>1765</v>
      </c>
      <c r="D413" s="216" t="s">
        <v>310</v>
      </c>
      <c r="E413" s="217" t="s">
        <v>6037</v>
      </c>
      <c r="F413" s="218" t="s">
        <v>6038</v>
      </c>
      <c r="G413" s="219" t="s">
        <v>323</v>
      </c>
      <c r="H413" s="220">
        <v>6</v>
      </c>
      <c r="I413" s="221"/>
      <c r="J413" s="222">
        <f>ROUND(I413*H413,2)</f>
        <v>0</v>
      </c>
      <c r="K413" s="218" t="s">
        <v>314</v>
      </c>
      <c r="L413" s="47"/>
      <c r="M413" s="223" t="s">
        <v>19</v>
      </c>
      <c r="N413" s="224" t="s">
        <v>47</v>
      </c>
      <c r="O413" s="87"/>
      <c r="P413" s="225">
        <f>O413*H413</f>
        <v>0</v>
      </c>
      <c r="Q413" s="225">
        <v>0</v>
      </c>
      <c r="R413" s="225">
        <f>Q413*H413</f>
        <v>0</v>
      </c>
      <c r="S413" s="225">
        <v>0</v>
      </c>
      <c r="T413" s="226">
        <f>S413*H413</f>
        <v>0</v>
      </c>
      <c r="U413" s="41"/>
      <c r="V413" s="41"/>
      <c r="W413" s="41"/>
      <c r="X413" s="41"/>
      <c r="Y413" s="41"/>
      <c r="Z413" s="41"/>
      <c r="AA413" s="41"/>
      <c r="AB413" s="41"/>
      <c r="AC413" s="41"/>
      <c r="AD413" s="41"/>
      <c r="AE413" s="41"/>
      <c r="AR413" s="227" t="s">
        <v>315</v>
      </c>
      <c r="AT413" s="227" t="s">
        <v>310</v>
      </c>
      <c r="AU413" s="227" t="s">
        <v>85</v>
      </c>
      <c r="AY413" s="20" t="s">
        <v>308</v>
      </c>
      <c r="BE413" s="228">
        <f>IF(N413="základní",J413,0)</f>
        <v>0</v>
      </c>
      <c r="BF413" s="228">
        <f>IF(N413="snížená",J413,0)</f>
        <v>0</v>
      </c>
      <c r="BG413" s="228">
        <f>IF(N413="zákl. přenesená",J413,0)</f>
        <v>0</v>
      </c>
      <c r="BH413" s="228">
        <f>IF(N413="sníž. přenesená",J413,0)</f>
        <v>0</v>
      </c>
      <c r="BI413" s="228">
        <f>IF(N413="nulová",J413,0)</f>
        <v>0</v>
      </c>
      <c r="BJ413" s="20" t="s">
        <v>83</v>
      </c>
      <c r="BK413" s="228">
        <f>ROUND(I413*H413,2)</f>
        <v>0</v>
      </c>
      <c r="BL413" s="20" t="s">
        <v>315</v>
      </c>
      <c r="BM413" s="227" t="s">
        <v>3897</v>
      </c>
    </row>
    <row r="414" s="2" customFormat="1">
      <c r="A414" s="41"/>
      <c r="B414" s="42"/>
      <c r="C414" s="43"/>
      <c r="D414" s="229" t="s">
        <v>317</v>
      </c>
      <c r="E414" s="43"/>
      <c r="F414" s="230" t="s">
        <v>6039</v>
      </c>
      <c r="G414" s="43"/>
      <c r="H414" s="43"/>
      <c r="I414" s="231"/>
      <c r="J414" s="43"/>
      <c r="K414" s="43"/>
      <c r="L414" s="47"/>
      <c r="M414" s="232"/>
      <c r="N414" s="233"/>
      <c r="O414" s="87"/>
      <c r="P414" s="87"/>
      <c r="Q414" s="87"/>
      <c r="R414" s="87"/>
      <c r="S414" s="87"/>
      <c r="T414" s="88"/>
      <c r="U414" s="41"/>
      <c r="V414" s="41"/>
      <c r="W414" s="41"/>
      <c r="X414" s="41"/>
      <c r="Y414" s="41"/>
      <c r="Z414" s="41"/>
      <c r="AA414" s="41"/>
      <c r="AB414" s="41"/>
      <c r="AC414" s="41"/>
      <c r="AD414" s="41"/>
      <c r="AE414" s="41"/>
      <c r="AT414" s="20" t="s">
        <v>317</v>
      </c>
      <c r="AU414" s="20" t="s">
        <v>85</v>
      </c>
    </row>
    <row r="415" s="2" customFormat="1" ht="16.5" customHeight="1">
      <c r="A415" s="41"/>
      <c r="B415" s="42"/>
      <c r="C415" s="280" t="s">
        <v>829</v>
      </c>
      <c r="D415" s="280" t="s">
        <v>1137</v>
      </c>
      <c r="E415" s="281" t="s">
        <v>6040</v>
      </c>
      <c r="F415" s="282" t="s">
        <v>6041</v>
      </c>
      <c r="G415" s="283" t="s">
        <v>323</v>
      </c>
      <c r="H415" s="284">
        <v>4.0599999999999996</v>
      </c>
      <c r="I415" s="285"/>
      <c r="J415" s="286">
        <f>ROUND(I415*H415,2)</f>
        <v>0</v>
      </c>
      <c r="K415" s="282" t="s">
        <v>314</v>
      </c>
      <c r="L415" s="287"/>
      <c r="M415" s="288" t="s">
        <v>19</v>
      </c>
      <c r="N415" s="289" t="s">
        <v>47</v>
      </c>
      <c r="O415" s="87"/>
      <c r="P415" s="225">
        <f>O415*H415</f>
        <v>0</v>
      </c>
      <c r="Q415" s="225">
        <v>0</v>
      </c>
      <c r="R415" s="225">
        <f>Q415*H415</f>
        <v>0</v>
      </c>
      <c r="S415" s="225">
        <v>0</v>
      </c>
      <c r="T415" s="226">
        <f>S415*H415</f>
        <v>0</v>
      </c>
      <c r="U415" s="41"/>
      <c r="V415" s="41"/>
      <c r="W415" s="41"/>
      <c r="X415" s="41"/>
      <c r="Y415" s="41"/>
      <c r="Z415" s="41"/>
      <c r="AA415" s="41"/>
      <c r="AB415" s="41"/>
      <c r="AC415" s="41"/>
      <c r="AD415" s="41"/>
      <c r="AE415" s="41"/>
      <c r="AR415" s="227" t="s">
        <v>352</v>
      </c>
      <c r="AT415" s="227" t="s">
        <v>1137</v>
      </c>
      <c r="AU415" s="227" t="s">
        <v>85</v>
      </c>
      <c r="AY415" s="20" t="s">
        <v>308</v>
      </c>
      <c r="BE415" s="228">
        <f>IF(N415="základní",J415,0)</f>
        <v>0</v>
      </c>
      <c r="BF415" s="228">
        <f>IF(N415="snížená",J415,0)</f>
        <v>0</v>
      </c>
      <c r="BG415" s="228">
        <f>IF(N415="zákl. přenesená",J415,0)</f>
        <v>0</v>
      </c>
      <c r="BH415" s="228">
        <f>IF(N415="sníž. přenesená",J415,0)</f>
        <v>0</v>
      </c>
      <c r="BI415" s="228">
        <f>IF(N415="nulová",J415,0)</f>
        <v>0</v>
      </c>
      <c r="BJ415" s="20" t="s">
        <v>83</v>
      </c>
      <c r="BK415" s="228">
        <f>ROUND(I415*H415,2)</f>
        <v>0</v>
      </c>
      <c r="BL415" s="20" t="s">
        <v>315</v>
      </c>
      <c r="BM415" s="227" t="s">
        <v>3914</v>
      </c>
    </row>
    <row r="416" s="13" customFormat="1">
      <c r="A416" s="13"/>
      <c r="B416" s="234"/>
      <c r="C416" s="235"/>
      <c r="D416" s="236" t="s">
        <v>319</v>
      </c>
      <c r="E416" s="237" t="s">
        <v>19</v>
      </c>
      <c r="F416" s="238" t="s">
        <v>315</v>
      </c>
      <c r="G416" s="235"/>
      <c r="H416" s="239">
        <v>4</v>
      </c>
      <c r="I416" s="240"/>
      <c r="J416" s="235"/>
      <c r="K416" s="235"/>
      <c r="L416" s="241"/>
      <c r="M416" s="242"/>
      <c r="N416" s="243"/>
      <c r="O416" s="243"/>
      <c r="P416" s="243"/>
      <c r="Q416" s="243"/>
      <c r="R416" s="243"/>
      <c r="S416" s="243"/>
      <c r="T416" s="244"/>
      <c r="U416" s="13"/>
      <c r="V416" s="13"/>
      <c r="W416" s="13"/>
      <c r="X416" s="13"/>
      <c r="Y416" s="13"/>
      <c r="Z416" s="13"/>
      <c r="AA416" s="13"/>
      <c r="AB416" s="13"/>
      <c r="AC416" s="13"/>
      <c r="AD416" s="13"/>
      <c r="AE416" s="13"/>
      <c r="AT416" s="245" t="s">
        <v>319</v>
      </c>
      <c r="AU416" s="245" t="s">
        <v>85</v>
      </c>
      <c r="AV416" s="13" t="s">
        <v>85</v>
      </c>
      <c r="AW416" s="13" t="s">
        <v>37</v>
      </c>
      <c r="AX416" s="13" t="s">
        <v>76</v>
      </c>
      <c r="AY416" s="245" t="s">
        <v>308</v>
      </c>
    </row>
    <row r="417" s="14" customFormat="1">
      <c r="A417" s="14"/>
      <c r="B417" s="249"/>
      <c r="C417" s="250"/>
      <c r="D417" s="236" t="s">
        <v>319</v>
      </c>
      <c r="E417" s="251" t="s">
        <v>19</v>
      </c>
      <c r="F417" s="252" t="s">
        <v>5882</v>
      </c>
      <c r="G417" s="250"/>
      <c r="H417" s="251" t="s">
        <v>19</v>
      </c>
      <c r="I417" s="253"/>
      <c r="J417" s="250"/>
      <c r="K417" s="250"/>
      <c r="L417" s="254"/>
      <c r="M417" s="255"/>
      <c r="N417" s="256"/>
      <c r="O417" s="256"/>
      <c r="P417" s="256"/>
      <c r="Q417" s="256"/>
      <c r="R417" s="256"/>
      <c r="S417" s="256"/>
      <c r="T417" s="257"/>
      <c r="U417" s="14"/>
      <c r="V417" s="14"/>
      <c r="W417" s="14"/>
      <c r="X417" s="14"/>
      <c r="Y417" s="14"/>
      <c r="Z417" s="14"/>
      <c r="AA417" s="14"/>
      <c r="AB417" s="14"/>
      <c r="AC417" s="14"/>
      <c r="AD417" s="14"/>
      <c r="AE417" s="14"/>
      <c r="AT417" s="258" t="s">
        <v>319</v>
      </c>
      <c r="AU417" s="258" t="s">
        <v>85</v>
      </c>
      <c r="AV417" s="14" t="s">
        <v>83</v>
      </c>
      <c r="AW417" s="14" t="s">
        <v>37</v>
      </c>
      <c r="AX417" s="14" t="s">
        <v>76</v>
      </c>
      <c r="AY417" s="258" t="s">
        <v>308</v>
      </c>
    </row>
    <row r="418" s="13" customFormat="1">
      <c r="A418" s="13"/>
      <c r="B418" s="234"/>
      <c r="C418" s="235"/>
      <c r="D418" s="236" t="s">
        <v>319</v>
      </c>
      <c r="E418" s="237" t="s">
        <v>19</v>
      </c>
      <c r="F418" s="238" t="s">
        <v>6042</v>
      </c>
      <c r="G418" s="235"/>
      <c r="H418" s="239">
        <v>0.059999999999999998</v>
      </c>
      <c r="I418" s="240"/>
      <c r="J418" s="235"/>
      <c r="K418" s="235"/>
      <c r="L418" s="241"/>
      <c r="M418" s="242"/>
      <c r="N418" s="243"/>
      <c r="O418" s="243"/>
      <c r="P418" s="243"/>
      <c r="Q418" s="243"/>
      <c r="R418" s="243"/>
      <c r="S418" s="243"/>
      <c r="T418" s="244"/>
      <c r="U418" s="13"/>
      <c r="V418" s="13"/>
      <c r="W418" s="13"/>
      <c r="X418" s="13"/>
      <c r="Y418" s="13"/>
      <c r="Z418" s="13"/>
      <c r="AA418" s="13"/>
      <c r="AB418" s="13"/>
      <c r="AC418" s="13"/>
      <c r="AD418" s="13"/>
      <c r="AE418" s="13"/>
      <c r="AT418" s="245" t="s">
        <v>319</v>
      </c>
      <c r="AU418" s="245" t="s">
        <v>85</v>
      </c>
      <c r="AV418" s="13" t="s">
        <v>85</v>
      </c>
      <c r="AW418" s="13" t="s">
        <v>37</v>
      </c>
      <c r="AX418" s="13" t="s">
        <v>76</v>
      </c>
      <c r="AY418" s="245" t="s">
        <v>308</v>
      </c>
    </row>
    <row r="419" s="15" customFormat="1">
      <c r="A419" s="15"/>
      <c r="B419" s="259"/>
      <c r="C419" s="260"/>
      <c r="D419" s="236" t="s">
        <v>319</v>
      </c>
      <c r="E419" s="261" t="s">
        <v>19</v>
      </c>
      <c r="F419" s="262" t="s">
        <v>448</v>
      </c>
      <c r="G419" s="260"/>
      <c r="H419" s="263">
        <v>4.0599999999999996</v>
      </c>
      <c r="I419" s="264"/>
      <c r="J419" s="260"/>
      <c r="K419" s="260"/>
      <c r="L419" s="265"/>
      <c r="M419" s="266"/>
      <c r="N419" s="267"/>
      <c r="O419" s="267"/>
      <c r="P419" s="267"/>
      <c r="Q419" s="267"/>
      <c r="R419" s="267"/>
      <c r="S419" s="267"/>
      <c r="T419" s="268"/>
      <c r="U419" s="15"/>
      <c r="V419" s="15"/>
      <c r="W419" s="15"/>
      <c r="X419" s="15"/>
      <c r="Y419" s="15"/>
      <c r="Z419" s="15"/>
      <c r="AA419" s="15"/>
      <c r="AB419" s="15"/>
      <c r="AC419" s="15"/>
      <c r="AD419" s="15"/>
      <c r="AE419" s="15"/>
      <c r="AT419" s="269" t="s">
        <v>319</v>
      </c>
      <c r="AU419" s="269" t="s">
        <v>85</v>
      </c>
      <c r="AV419" s="15" t="s">
        <v>315</v>
      </c>
      <c r="AW419" s="15" t="s">
        <v>37</v>
      </c>
      <c r="AX419" s="15" t="s">
        <v>83</v>
      </c>
      <c r="AY419" s="269" t="s">
        <v>308</v>
      </c>
    </row>
    <row r="420" s="2" customFormat="1" ht="16.5" customHeight="1">
      <c r="A420" s="41"/>
      <c r="B420" s="42"/>
      <c r="C420" s="280" t="s">
        <v>1772</v>
      </c>
      <c r="D420" s="280" t="s">
        <v>1137</v>
      </c>
      <c r="E420" s="281" t="s">
        <v>6043</v>
      </c>
      <c r="F420" s="282" t="s">
        <v>6044</v>
      </c>
      <c r="G420" s="283" t="s">
        <v>323</v>
      </c>
      <c r="H420" s="284">
        <v>2.0299999999999998</v>
      </c>
      <c r="I420" s="285"/>
      <c r="J420" s="286">
        <f>ROUND(I420*H420,2)</f>
        <v>0</v>
      </c>
      <c r="K420" s="282" t="s">
        <v>314</v>
      </c>
      <c r="L420" s="287"/>
      <c r="M420" s="288" t="s">
        <v>19</v>
      </c>
      <c r="N420" s="289" t="s">
        <v>47</v>
      </c>
      <c r="O420" s="87"/>
      <c r="P420" s="225">
        <f>O420*H420</f>
        <v>0</v>
      </c>
      <c r="Q420" s="225">
        <v>0</v>
      </c>
      <c r="R420" s="225">
        <f>Q420*H420</f>
        <v>0</v>
      </c>
      <c r="S420" s="225">
        <v>0</v>
      </c>
      <c r="T420" s="226">
        <f>S420*H420</f>
        <v>0</v>
      </c>
      <c r="U420" s="41"/>
      <c r="V420" s="41"/>
      <c r="W420" s="41"/>
      <c r="X420" s="41"/>
      <c r="Y420" s="41"/>
      <c r="Z420" s="41"/>
      <c r="AA420" s="41"/>
      <c r="AB420" s="41"/>
      <c r="AC420" s="41"/>
      <c r="AD420" s="41"/>
      <c r="AE420" s="41"/>
      <c r="AR420" s="227" t="s">
        <v>352</v>
      </c>
      <c r="AT420" s="227" t="s">
        <v>1137</v>
      </c>
      <c r="AU420" s="227" t="s">
        <v>85</v>
      </c>
      <c r="AY420" s="20" t="s">
        <v>308</v>
      </c>
      <c r="BE420" s="228">
        <f>IF(N420="základní",J420,0)</f>
        <v>0</v>
      </c>
      <c r="BF420" s="228">
        <f>IF(N420="snížená",J420,0)</f>
        <v>0</v>
      </c>
      <c r="BG420" s="228">
        <f>IF(N420="zákl. přenesená",J420,0)</f>
        <v>0</v>
      </c>
      <c r="BH420" s="228">
        <f>IF(N420="sníž. přenesená",J420,0)</f>
        <v>0</v>
      </c>
      <c r="BI420" s="228">
        <f>IF(N420="nulová",J420,0)</f>
        <v>0</v>
      </c>
      <c r="BJ420" s="20" t="s">
        <v>83</v>
      </c>
      <c r="BK420" s="228">
        <f>ROUND(I420*H420,2)</f>
        <v>0</v>
      </c>
      <c r="BL420" s="20" t="s">
        <v>315</v>
      </c>
      <c r="BM420" s="227" t="s">
        <v>3921</v>
      </c>
    </row>
    <row r="421" s="13" customFormat="1">
      <c r="A421" s="13"/>
      <c r="B421" s="234"/>
      <c r="C421" s="235"/>
      <c r="D421" s="236" t="s">
        <v>319</v>
      </c>
      <c r="E421" s="237" t="s">
        <v>19</v>
      </c>
      <c r="F421" s="238" t="s">
        <v>85</v>
      </c>
      <c r="G421" s="235"/>
      <c r="H421" s="239">
        <v>2</v>
      </c>
      <c r="I421" s="240"/>
      <c r="J421" s="235"/>
      <c r="K421" s="235"/>
      <c r="L421" s="241"/>
      <c r="M421" s="242"/>
      <c r="N421" s="243"/>
      <c r="O421" s="243"/>
      <c r="P421" s="243"/>
      <c r="Q421" s="243"/>
      <c r="R421" s="243"/>
      <c r="S421" s="243"/>
      <c r="T421" s="244"/>
      <c r="U421" s="13"/>
      <c r="V421" s="13"/>
      <c r="W421" s="13"/>
      <c r="X421" s="13"/>
      <c r="Y421" s="13"/>
      <c r="Z421" s="13"/>
      <c r="AA421" s="13"/>
      <c r="AB421" s="13"/>
      <c r="AC421" s="13"/>
      <c r="AD421" s="13"/>
      <c r="AE421" s="13"/>
      <c r="AT421" s="245" t="s">
        <v>319</v>
      </c>
      <c r="AU421" s="245" t="s">
        <v>85</v>
      </c>
      <c r="AV421" s="13" t="s">
        <v>85</v>
      </c>
      <c r="AW421" s="13" t="s">
        <v>37</v>
      </c>
      <c r="AX421" s="13" t="s">
        <v>76</v>
      </c>
      <c r="AY421" s="245" t="s">
        <v>308</v>
      </c>
    </row>
    <row r="422" s="14" customFormat="1">
      <c r="A422" s="14"/>
      <c r="B422" s="249"/>
      <c r="C422" s="250"/>
      <c r="D422" s="236" t="s">
        <v>319</v>
      </c>
      <c r="E422" s="251" t="s">
        <v>19</v>
      </c>
      <c r="F422" s="252" t="s">
        <v>5882</v>
      </c>
      <c r="G422" s="250"/>
      <c r="H422" s="251" t="s">
        <v>19</v>
      </c>
      <c r="I422" s="253"/>
      <c r="J422" s="250"/>
      <c r="K422" s="250"/>
      <c r="L422" s="254"/>
      <c r="M422" s="255"/>
      <c r="N422" s="256"/>
      <c r="O422" s="256"/>
      <c r="P422" s="256"/>
      <c r="Q422" s="256"/>
      <c r="R422" s="256"/>
      <c r="S422" s="256"/>
      <c r="T422" s="257"/>
      <c r="U422" s="14"/>
      <c r="V422" s="14"/>
      <c r="W422" s="14"/>
      <c r="X422" s="14"/>
      <c r="Y422" s="14"/>
      <c r="Z422" s="14"/>
      <c r="AA422" s="14"/>
      <c r="AB422" s="14"/>
      <c r="AC422" s="14"/>
      <c r="AD422" s="14"/>
      <c r="AE422" s="14"/>
      <c r="AT422" s="258" t="s">
        <v>319</v>
      </c>
      <c r="AU422" s="258" t="s">
        <v>85</v>
      </c>
      <c r="AV422" s="14" t="s">
        <v>83</v>
      </c>
      <c r="AW422" s="14" t="s">
        <v>37</v>
      </c>
      <c r="AX422" s="14" t="s">
        <v>76</v>
      </c>
      <c r="AY422" s="258" t="s">
        <v>308</v>
      </c>
    </row>
    <row r="423" s="13" customFormat="1">
      <c r="A423" s="13"/>
      <c r="B423" s="234"/>
      <c r="C423" s="235"/>
      <c r="D423" s="236" t="s">
        <v>319</v>
      </c>
      <c r="E423" s="237" t="s">
        <v>19</v>
      </c>
      <c r="F423" s="238" t="s">
        <v>5913</v>
      </c>
      <c r="G423" s="235"/>
      <c r="H423" s="239">
        <v>0.029999999999999999</v>
      </c>
      <c r="I423" s="240"/>
      <c r="J423" s="235"/>
      <c r="K423" s="235"/>
      <c r="L423" s="241"/>
      <c r="M423" s="242"/>
      <c r="N423" s="243"/>
      <c r="O423" s="243"/>
      <c r="P423" s="243"/>
      <c r="Q423" s="243"/>
      <c r="R423" s="243"/>
      <c r="S423" s="243"/>
      <c r="T423" s="244"/>
      <c r="U423" s="13"/>
      <c r="V423" s="13"/>
      <c r="W423" s="13"/>
      <c r="X423" s="13"/>
      <c r="Y423" s="13"/>
      <c r="Z423" s="13"/>
      <c r="AA423" s="13"/>
      <c r="AB423" s="13"/>
      <c r="AC423" s="13"/>
      <c r="AD423" s="13"/>
      <c r="AE423" s="13"/>
      <c r="AT423" s="245" t="s">
        <v>319</v>
      </c>
      <c r="AU423" s="245" t="s">
        <v>85</v>
      </c>
      <c r="AV423" s="13" t="s">
        <v>85</v>
      </c>
      <c r="AW423" s="13" t="s">
        <v>37</v>
      </c>
      <c r="AX423" s="13" t="s">
        <v>76</v>
      </c>
      <c r="AY423" s="245" t="s">
        <v>308</v>
      </c>
    </row>
    <row r="424" s="15" customFormat="1">
      <c r="A424" s="15"/>
      <c r="B424" s="259"/>
      <c r="C424" s="260"/>
      <c r="D424" s="236" t="s">
        <v>319</v>
      </c>
      <c r="E424" s="261" t="s">
        <v>19</v>
      </c>
      <c r="F424" s="262" t="s">
        <v>448</v>
      </c>
      <c r="G424" s="260"/>
      <c r="H424" s="263">
        <v>2.0299999999999998</v>
      </c>
      <c r="I424" s="264"/>
      <c r="J424" s="260"/>
      <c r="K424" s="260"/>
      <c r="L424" s="265"/>
      <c r="M424" s="266"/>
      <c r="N424" s="267"/>
      <c r="O424" s="267"/>
      <c r="P424" s="267"/>
      <c r="Q424" s="267"/>
      <c r="R424" s="267"/>
      <c r="S424" s="267"/>
      <c r="T424" s="268"/>
      <c r="U424" s="15"/>
      <c r="V424" s="15"/>
      <c r="W424" s="15"/>
      <c r="X424" s="15"/>
      <c r="Y424" s="15"/>
      <c r="Z424" s="15"/>
      <c r="AA424" s="15"/>
      <c r="AB424" s="15"/>
      <c r="AC424" s="15"/>
      <c r="AD424" s="15"/>
      <c r="AE424" s="15"/>
      <c r="AT424" s="269" t="s">
        <v>319</v>
      </c>
      <c r="AU424" s="269" t="s">
        <v>85</v>
      </c>
      <c r="AV424" s="15" t="s">
        <v>315</v>
      </c>
      <c r="AW424" s="15" t="s">
        <v>37</v>
      </c>
      <c r="AX424" s="15" t="s">
        <v>83</v>
      </c>
      <c r="AY424" s="269" t="s">
        <v>308</v>
      </c>
    </row>
    <row r="425" s="2" customFormat="1" ht="24.15" customHeight="1">
      <c r="A425" s="41"/>
      <c r="B425" s="42"/>
      <c r="C425" s="216" t="s">
        <v>832</v>
      </c>
      <c r="D425" s="216" t="s">
        <v>310</v>
      </c>
      <c r="E425" s="217" t="s">
        <v>6045</v>
      </c>
      <c r="F425" s="218" t="s">
        <v>6046</v>
      </c>
      <c r="G425" s="219" t="s">
        <v>323</v>
      </c>
      <c r="H425" s="220">
        <v>11</v>
      </c>
      <c r="I425" s="221"/>
      <c r="J425" s="222">
        <f>ROUND(I425*H425,2)</f>
        <v>0</v>
      </c>
      <c r="K425" s="218" t="s">
        <v>314</v>
      </c>
      <c r="L425" s="47"/>
      <c r="M425" s="223" t="s">
        <v>19</v>
      </c>
      <c r="N425" s="224" t="s">
        <v>47</v>
      </c>
      <c r="O425" s="87"/>
      <c r="P425" s="225">
        <f>O425*H425</f>
        <v>0</v>
      </c>
      <c r="Q425" s="225">
        <v>0</v>
      </c>
      <c r="R425" s="225">
        <f>Q425*H425</f>
        <v>0</v>
      </c>
      <c r="S425" s="225">
        <v>0</v>
      </c>
      <c r="T425" s="226">
        <f>S425*H425</f>
        <v>0</v>
      </c>
      <c r="U425" s="41"/>
      <c r="V425" s="41"/>
      <c r="W425" s="41"/>
      <c r="X425" s="41"/>
      <c r="Y425" s="41"/>
      <c r="Z425" s="41"/>
      <c r="AA425" s="41"/>
      <c r="AB425" s="41"/>
      <c r="AC425" s="41"/>
      <c r="AD425" s="41"/>
      <c r="AE425" s="41"/>
      <c r="AR425" s="227" t="s">
        <v>315</v>
      </c>
      <c r="AT425" s="227" t="s">
        <v>310</v>
      </c>
      <c r="AU425" s="227" t="s">
        <v>85</v>
      </c>
      <c r="AY425" s="20" t="s">
        <v>308</v>
      </c>
      <c r="BE425" s="228">
        <f>IF(N425="základní",J425,0)</f>
        <v>0</v>
      </c>
      <c r="BF425" s="228">
        <f>IF(N425="snížená",J425,0)</f>
        <v>0</v>
      </c>
      <c r="BG425" s="228">
        <f>IF(N425="zákl. přenesená",J425,0)</f>
        <v>0</v>
      </c>
      <c r="BH425" s="228">
        <f>IF(N425="sníž. přenesená",J425,0)</f>
        <v>0</v>
      </c>
      <c r="BI425" s="228">
        <f>IF(N425="nulová",J425,0)</f>
        <v>0</v>
      </c>
      <c r="BJ425" s="20" t="s">
        <v>83</v>
      </c>
      <c r="BK425" s="228">
        <f>ROUND(I425*H425,2)</f>
        <v>0</v>
      </c>
      <c r="BL425" s="20" t="s">
        <v>315</v>
      </c>
      <c r="BM425" s="227" t="s">
        <v>3926</v>
      </c>
    </row>
    <row r="426" s="2" customFormat="1">
      <c r="A426" s="41"/>
      <c r="B426" s="42"/>
      <c r="C426" s="43"/>
      <c r="D426" s="229" t="s">
        <v>317</v>
      </c>
      <c r="E426" s="43"/>
      <c r="F426" s="230" t="s">
        <v>6047</v>
      </c>
      <c r="G426" s="43"/>
      <c r="H426" s="43"/>
      <c r="I426" s="231"/>
      <c r="J426" s="43"/>
      <c r="K426" s="43"/>
      <c r="L426" s="47"/>
      <c r="M426" s="232"/>
      <c r="N426" s="233"/>
      <c r="O426" s="87"/>
      <c r="P426" s="87"/>
      <c r="Q426" s="87"/>
      <c r="R426" s="87"/>
      <c r="S426" s="87"/>
      <c r="T426" s="88"/>
      <c r="U426" s="41"/>
      <c r="V426" s="41"/>
      <c r="W426" s="41"/>
      <c r="X426" s="41"/>
      <c r="Y426" s="41"/>
      <c r="Z426" s="41"/>
      <c r="AA426" s="41"/>
      <c r="AB426" s="41"/>
      <c r="AC426" s="41"/>
      <c r="AD426" s="41"/>
      <c r="AE426" s="41"/>
      <c r="AT426" s="20" t="s">
        <v>317</v>
      </c>
      <c r="AU426" s="20" t="s">
        <v>85</v>
      </c>
    </row>
    <row r="427" s="2" customFormat="1" ht="16.5" customHeight="1">
      <c r="A427" s="41"/>
      <c r="B427" s="42"/>
      <c r="C427" s="280" t="s">
        <v>1790</v>
      </c>
      <c r="D427" s="280" t="s">
        <v>1137</v>
      </c>
      <c r="E427" s="281" t="s">
        <v>6048</v>
      </c>
      <c r="F427" s="282" t="s">
        <v>6049</v>
      </c>
      <c r="G427" s="283" t="s">
        <v>323</v>
      </c>
      <c r="H427" s="284">
        <v>11.164999999999999</v>
      </c>
      <c r="I427" s="285"/>
      <c r="J427" s="286">
        <f>ROUND(I427*H427,2)</f>
        <v>0</v>
      </c>
      <c r="K427" s="282" t="s">
        <v>314</v>
      </c>
      <c r="L427" s="287"/>
      <c r="M427" s="288" t="s">
        <v>19</v>
      </c>
      <c r="N427" s="289" t="s">
        <v>47</v>
      </c>
      <c r="O427" s="87"/>
      <c r="P427" s="225">
        <f>O427*H427</f>
        <v>0</v>
      </c>
      <c r="Q427" s="225">
        <v>0</v>
      </c>
      <c r="R427" s="225">
        <f>Q427*H427</f>
        <v>0</v>
      </c>
      <c r="S427" s="225">
        <v>0</v>
      </c>
      <c r="T427" s="226">
        <f>S427*H427</f>
        <v>0</v>
      </c>
      <c r="U427" s="41"/>
      <c r="V427" s="41"/>
      <c r="W427" s="41"/>
      <c r="X427" s="41"/>
      <c r="Y427" s="41"/>
      <c r="Z427" s="41"/>
      <c r="AA427" s="41"/>
      <c r="AB427" s="41"/>
      <c r="AC427" s="41"/>
      <c r="AD427" s="41"/>
      <c r="AE427" s="41"/>
      <c r="AR427" s="227" t="s">
        <v>352</v>
      </c>
      <c r="AT427" s="227" t="s">
        <v>1137</v>
      </c>
      <c r="AU427" s="227" t="s">
        <v>85</v>
      </c>
      <c r="AY427" s="20" t="s">
        <v>308</v>
      </c>
      <c r="BE427" s="228">
        <f>IF(N427="základní",J427,0)</f>
        <v>0</v>
      </c>
      <c r="BF427" s="228">
        <f>IF(N427="snížená",J427,0)</f>
        <v>0</v>
      </c>
      <c r="BG427" s="228">
        <f>IF(N427="zákl. přenesená",J427,0)</f>
        <v>0</v>
      </c>
      <c r="BH427" s="228">
        <f>IF(N427="sníž. přenesená",J427,0)</f>
        <v>0</v>
      </c>
      <c r="BI427" s="228">
        <f>IF(N427="nulová",J427,0)</f>
        <v>0</v>
      </c>
      <c r="BJ427" s="20" t="s">
        <v>83</v>
      </c>
      <c r="BK427" s="228">
        <f>ROUND(I427*H427,2)</f>
        <v>0</v>
      </c>
      <c r="BL427" s="20" t="s">
        <v>315</v>
      </c>
      <c r="BM427" s="227" t="s">
        <v>3933</v>
      </c>
    </row>
    <row r="428" s="13" customFormat="1">
      <c r="A428" s="13"/>
      <c r="B428" s="234"/>
      <c r="C428" s="235"/>
      <c r="D428" s="236" t="s">
        <v>319</v>
      </c>
      <c r="E428" s="237" t="s">
        <v>19</v>
      </c>
      <c r="F428" s="238" t="s">
        <v>367</v>
      </c>
      <c r="G428" s="235"/>
      <c r="H428" s="239">
        <v>11</v>
      </c>
      <c r="I428" s="240"/>
      <c r="J428" s="235"/>
      <c r="K428" s="235"/>
      <c r="L428" s="241"/>
      <c r="M428" s="242"/>
      <c r="N428" s="243"/>
      <c r="O428" s="243"/>
      <c r="P428" s="243"/>
      <c r="Q428" s="243"/>
      <c r="R428" s="243"/>
      <c r="S428" s="243"/>
      <c r="T428" s="244"/>
      <c r="U428" s="13"/>
      <c r="V428" s="13"/>
      <c r="W428" s="13"/>
      <c r="X428" s="13"/>
      <c r="Y428" s="13"/>
      <c r="Z428" s="13"/>
      <c r="AA428" s="13"/>
      <c r="AB428" s="13"/>
      <c r="AC428" s="13"/>
      <c r="AD428" s="13"/>
      <c r="AE428" s="13"/>
      <c r="AT428" s="245" t="s">
        <v>319</v>
      </c>
      <c r="AU428" s="245" t="s">
        <v>85</v>
      </c>
      <c r="AV428" s="13" t="s">
        <v>85</v>
      </c>
      <c r="AW428" s="13" t="s">
        <v>37</v>
      </c>
      <c r="AX428" s="13" t="s">
        <v>76</v>
      </c>
      <c r="AY428" s="245" t="s">
        <v>308</v>
      </c>
    </row>
    <row r="429" s="14" customFormat="1">
      <c r="A429" s="14"/>
      <c r="B429" s="249"/>
      <c r="C429" s="250"/>
      <c r="D429" s="236" t="s">
        <v>319</v>
      </c>
      <c r="E429" s="251" t="s">
        <v>19</v>
      </c>
      <c r="F429" s="252" t="s">
        <v>5882</v>
      </c>
      <c r="G429" s="250"/>
      <c r="H429" s="251" t="s">
        <v>19</v>
      </c>
      <c r="I429" s="253"/>
      <c r="J429" s="250"/>
      <c r="K429" s="250"/>
      <c r="L429" s="254"/>
      <c r="M429" s="255"/>
      <c r="N429" s="256"/>
      <c r="O429" s="256"/>
      <c r="P429" s="256"/>
      <c r="Q429" s="256"/>
      <c r="R429" s="256"/>
      <c r="S429" s="256"/>
      <c r="T429" s="257"/>
      <c r="U429" s="14"/>
      <c r="V429" s="14"/>
      <c r="W429" s="14"/>
      <c r="X429" s="14"/>
      <c r="Y429" s="14"/>
      <c r="Z429" s="14"/>
      <c r="AA429" s="14"/>
      <c r="AB429" s="14"/>
      <c r="AC429" s="14"/>
      <c r="AD429" s="14"/>
      <c r="AE429" s="14"/>
      <c r="AT429" s="258" t="s">
        <v>319</v>
      </c>
      <c r="AU429" s="258" t="s">
        <v>85</v>
      </c>
      <c r="AV429" s="14" t="s">
        <v>83</v>
      </c>
      <c r="AW429" s="14" t="s">
        <v>37</v>
      </c>
      <c r="AX429" s="14" t="s">
        <v>76</v>
      </c>
      <c r="AY429" s="258" t="s">
        <v>308</v>
      </c>
    </row>
    <row r="430" s="13" customFormat="1">
      <c r="A430" s="13"/>
      <c r="B430" s="234"/>
      <c r="C430" s="235"/>
      <c r="D430" s="236" t="s">
        <v>319</v>
      </c>
      <c r="E430" s="237" t="s">
        <v>19</v>
      </c>
      <c r="F430" s="238" t="s">
        <v>6050</v>
      </c>
      <c r="G430" s="235"/>
      <c r="H430" s="239">
        <v>0.16500000000000001</v>
      </c>
      <c r="I430" s="240"/>
      <c r="J430" s="235"/>
      <c r="K430" s="235"/>
      <c r="L430" s="241"/>
      <c r="M430" s="242"/>
      <c r="N430" s="243"/>
      <c r="O430" s="243"/>
      <c r="P430" s="243"/>
      <c r="Q430" s="243"/>
      <c r="R430" s="243"/>
      <c r="S430" s="243"/>
      <c r="T430" s="244"/>
      <c r="U430" s="13"/>
      <c r="V430" s="13"/>
      <c r="W430" s="13"/>
      <c r="X430" s="13"/>
      <c r="Y430" s="13"/>
      <c r="Z430" s="13"/>
      <c r="AA430" s="13"/>
      <c r="AB430" s="13"/>
      <c r="AC430" s="13"/>
      <c r="AD430" s="13"/>
      <c r="AE430" s="13"/>
      <c r="AT430" s="245" t="s">
        <v>319</v>
      </c>
      <c r="AU430" s="245" t="s">
        <v>85</v>
      </c>
      <c r="AV430" s="13" t="s">
        <v>85</v>
      </c>
      <c r="AW430" s="13" t="s">
        <v>37</v>
      </c>
      <c r="AX430" s="13" t="s">
        <v>76</v>
      </c>
      <c r="AY430" s="245" t="s">
        <v>308</v>
      </c>
    </row>
    <row r="431" s="15" customFormat="1">
      <c r="A431" s="15"/>
      <c r="B431" s="259"/>
      <c r="C431" s="260"/>
      <c r="D431" s="236" t="s">
        <v>319</v>
      </c>
      <c r="E431" s="261" t="s">
        <v>19</v>
      </c>
      <c r="F431" s="262" t="s">
        <v>448</v>
      </c>
      <c r="G431" s="260"/>
      <c r="H431" s="263">
        <v>11.164999999999999</v>
      </c>
      <c r="I431" s="264"/>
      <c r="J431" s="260"/>
      <c r="K431" s="260"/>
      <c r="L431" s="265"/>
      <c r="M431" s="266"/>
      <c r="N431" s="267"/>
      <c r="O431" s="267"/>
      <c r="P431" s="267"/>
      <c r="Q431" s="267"/>
      <c r="R431" s="267"/>
      <c r="S431" s="267"/>
      <c r="T431" s="268"/>
      <c r="U431" s="15"/>
      <c r="V431" s="15"/>
      <c r="W431" s="15"/>
      <c r="X431" s="15"/>
      <c r="Y431" s="15"/>
      <c r="Z431" s="15"/>
      <c r="AA431" s="15"/>
      <c r="AB431" s="15"/>
      <c r="AC431" s="15"/>
      <c r="AD431" s="15"/>
      <c r="AE431" s="15"/>
      <c r="AT431" s="269" t="s">
        <v>319</v>
      </c>
      <c r="AU431" s="269" t="s">
        <v>85</v>
      </c>
      <c r="AV431" s="15" t="s">
        <v>315</v>
      </c>
      <c r="AW431" s="15" t="s">
        <v>37</v>
      </c>
      <c r="AX431" s="15" t="s">
        <v>83</v>
      </c>
      <c r="AY431" s="269" t="s">
        <v>308</v>
      </c>
    </row>
    <row r="432" s="2" customFormat="1" ht="24.15" customHeight="1">
      <c r="A432" s="41"/>
      <c r="B432" s="42"/>
      <c r="C432" s="216" t="s">
        <v>839</v>
      </c>
      <c r="D432" s="216" t="s">
        <v>310</v>
      </c>
      <c r="E432" s="217" t="s">
        <v>1666</v>
      </c>
      <c r="F432" s="218" t="s">
        <v>1667</v>
      </c>
      <c r="G432" s="219" t="s">
        <v>323</v>
      </c>
      <c r="H432" s="220">
        <v>12</v>
      </c>
      <c r="I432" s="221"/>
      <c r="J432" s="222">
        <f>ROUND(I432*H432,2)</f>
        <v>0</v>
      </c>
      <c r="K432" s="218" t="s">
        <v>314</v>
      </c>
      <c r="L432" s="47"/>
      <c r="M432" s="223" t="s">
        <v>19</v>
      </c>
      <c r="N432" s="224" t="s">
        <v>47</v>
      </c>
      <c r="O432" s="87"/>
      <c r="P432" s="225">
        <f>O432*H432</f>
        <v>0</v>
      </c>
      <c r="Q432" s="225">
        <v>0</v>
      </c>
      <c r="R432" s="225">
        <f>Q432*H432</f>
        <v>0</v>
      </c>
      <c r="S432" s="225">
        <v>0</v>
      </c>
      <c r="T432" s="226">
        <f>S432*H432</f>
        <v>0</v>
      </c>
      <c r="U432" s="41"/>
      <c r="V432" s="41"/>
      <c r="W432" s="41"/>
      <c r="X432" s="41"/>
      <c r="Y432" s="41"/>
      <c r="Z432" s="41"/>
      <c r="AA432" s="41"/>
      <c r="AB432" s="41"/>
      <c r="AC432" s="41"/>
      <c r="AD432" s="41"/>
      <c r="AE432" s="41"/>
      <c r="AR432" s="227" t="s">
        <v>315</v>
      </c>
      <c r="AT432" s="227" t="s">
        <v>310</v>
      </c>
      <c r="AU432" s="227" t="s">
        <v>85</v>
      </c>
      <c r="AY432" s="20" t="s">
        <v>308</v>
      </c>
      <c r="BE432" s="228">
        <f>IF(N432="základní",J432,0)</f>
        <v>0</v>
      </c>
      <c r="BF432" s="228">
        <f>IF(N432="snížená",J432,0)</f>
        <v>0</v>
      </c>
      <c r="BG432" s="228">
        <f>IF(N432="zákl. přenesená",J432,0)</f>
        <v>0</v>
      </c>
      <c r="BH432" s="228">
        <f>IF(N432="sníž. přenesená",J432,0)</f>
        <v>0</v>
      </c>
      <c r="BI432" s="228">
        <f>IF(N432="nulová",J432,0)</f>
        <v>0</v>
      </c>
      <c r="BJ432" s="20" t="s">
        <v>83</v>
      </c>
      <c r="BK432" s="228">
        <f>ROUND(I432*H432,2)</f>
        <v>0</v>
      </c>
      <c r="BL432" s="20" t="s">
        <v>315</v>
      </c>
      <c r="BM432" s="227" t="s">
        <v>3943</v>
      </c>
    </row>
    <row r="433" s="2" customFormat="1">
      <c r="A433" s="41"/>
      <c r="B433" s="42"/>
      <c r="C433" s="43"/>
      <c r="D433" s="229" t="s">
        <v>317</v>
      </c>
      <c r="E433" s="43"/>
      <c r="F433" s="230" t="s">
        <v>1669</v>
      </c>
      <c r="G433" s="43"/>
      <c r="H433" s="43"/>
      <c r="I433" s="231"/>
      <c r="J433" s="43"/>
      <c r="K433" s="43"/>
      <c r="L433" s="47"/>
      <c r="M433" s="232"/>
      <c r="N433" s="233"/>
      <c r="O433" s="87"/>
      <c r="P433" s="87"/>
      <c r="Q433" s="87"/>
      <c r="R433" s="87"/>
      <c r="S433" s="87"/>
      <c r="T433" s="88"/>
      <c r="U433" s="41"/>
      <c r="V433" s="41"/>
      <c r="W433" s="41"/>
      <c r="X433" s="41"/>
      <c r="Y433" s="41"/>
      <c r="Z433" s="41"/>
      <c r="AA433" s="41"/>
      <c r="AB433" s="41"/>
      <c r="AC433" s="41"/>
      <c r="AD433" s="41"/>
      <c r="AE433" s="41"/>
      <c r="AT433" s="20" t="s">
        <v>317</v>
      </c>
      <c r="AU433" s="20" t="s">
        <v>85</v>
      </c>
    </row>
    <row r="434" s="2" customFormat="1" ht="16.5" customHeight="1">
      <c r="A434" s="41"/>
      <c r="B434" s="42"/>
      <c r="C434" s="280" t="s">
        <v>1800</v>
      </c>
      <c r="D434" s="280" t="s">
        <v>1137</v>
      </c>
      <c r="E434" s="281" t="s">
        <v>2373</v>
      </c>
      <c r="F434" s="282" t="s">
        <v>2374</v>
      </c>
      <c r="G434" s="283" t="s">
        <v>323</v>
      </c>
      <c r="H434" s="284">
        <v>12.18</v>
      </c>
      <c r="I434" s="285"/>
      <c r="J434" s="286">
        <f>ROUND(I434*H434,2)</f>
        <v>0</v>
      </c>
      <c r="K434" s="282" t="s">
        <v>314</v>
      </c>
      <c r="L434" s="287"/>
      <c r="M434" s="288" t="s">
        <v>19</v>
      </c>
      <c r="N434" s="289" t="s">
        <v>47</v>
      </c>
      <c r="O434" s="87"/>
      <c r="P434" s="225">
        <f>O434*H434</f>
        <v>0</v>
      </c>
      <c r="Q434" s="225">
        <v>0</v>
      </c>
      <c r="R434" s="225">
        <f>Q434*H434</f>
        <v>0</v>
      </c>
      <c r="S434" s="225">
        <v>0</v>
      </c>
      <c r="T434" s="226">
        <f>S434*H434</f>
        <v>0</v>
      </c>
      <c r="U434" s="41"/>
      <c r="V434" s="41"/>
      <c r="W434" s="41"/>
      <c r="X434" s="41"/>
      <c r="Y434" s="41"/>
      <c r="Z434" s="41"/>
      <c r="AA434" s="41"/>
      <c r="AB434" s="41"/>
      <c r="AC434" s="41"/>
      <c r="AD434" s="41"/>
      <c r="AE434" s="41"/>
      <c r="AR434" s="227" t="s">
        <v>352</v>
      </c>
      <c r="AT434" s="227" t="s">
        <v>1137</v>
      </c>
      <c r="AU434" s="227" t="s">
        <v>85</v>
      </c>
      <c r="AY434" s="20" t="s">
        <v>308</v>
      </c>
      <c r="BE434" s="228">
        <f>IF(N434="základní",J434,0)</f>
        <v>0</v>
      </c>
      <c r="BF434" s="228">
        <f>IF(N434="snížená",J434,0)</f>
        <v>0</v>
      </c>
      <c r="BG434" s="228">
        <f>IF(N434="zákl. přenesená",J434,0)</f>
        <v>0</v>
      </c>
      <c r="BH434" s="228">
        <f>IF(N434="sníž. přenesená",J434,0)</f>
        <v>0</v>
      </c>
      <c r="BI434" s="228">
        <f>IF(N434="nulová",J434,0)</f>
        <v>0</v>
      </c>
      <c r="BJ434" s="20" t="s">
        <v>83</v>
      </c>
      <c r="BK434" s="228">
        <f>ROUND(I434*H434,2)</f>
        <v>0</v>
      </c>
      <c r="BL434" s="20" t="s">
        <v>315</v>
      </c>
      <c r="BM434" s="227" t="s">
        <v>3949</v>
      </c>
    </row>
    <row r="435" s="13" customFormat="1">
      <c r="A435" s="13"/>
      <c r="B435" s="234"/>
      <c r="C435" s="235"/>
      <c r="D435" s="236" t="s">
        <v>319</v>
      </c>
      <c r="E435" s="237" t="s">
        <v>19</v>
      </c>
      <c r="F435" s="238" t="s">
        <v>8</v>
      </c>
      <c r="G435" s="235"/>
      <c r="H435" s="239">
        <v>12</v>
      </c>
      <c r="I435" s="240"/>
      <c r="J435" s="235"/>
      <c r="K435" s="235"/>
      <c r="L435" s="241"/>
      <c r="M435" s="242"/>
      <c r="N435" s="243"/>
      <c r="O435" s="243"/>
      <c r="P435" s="243"/>
      <c r="Q435" s="243"/>
      <c r="R435" s="243"/>
      <c r="S435" s="243"/>
      <c r="T435" s="244"/>
      <c r="U435" s="13"/>
      <c r="V435" s="13"/>
      <c r="W435" s="13"/>
      <c r="X435" s="13"/>
      <c r="Y435" s="13"/>
      <c r="Z435" s="13"/>
      <c r="AA435" s="13"/>
      <c r="AB435" s="13"/>
      <c r="AC435" s="13"/>
      <c r="AD435" s="13"/>
      <c r="AE435" s="13"/>
      <c r="AT435" s="245" t="s">
        <v>319</v>
      </c>
      <c r="AU435" s="245" t="s">
        <v>85</v>
      </c>
      <c r="AV435" s="13" t="s">
        <v>85</v>
      </c>
      <c r="AW435" s="13" t="s">
        <v>37</v>
      </c>
      <c r="AX435" s="13" t="s">
        <v>76</v>
      </c>
      <c r="AY435" s="245" t="s">
        <v>308</v>
      </c>
    </row>
    <row r="436" s="14" customFormat="1">
      <c r="A436" s="14"/>
      <c r="B436" s="249"/>
      <c r="C436" s="250"/>
      <c r="D436" s="236" t="s">
        <v>319</v>
      </c>
      <c r="E436" s="251" t="s">
        <v>19</v>
      </c>
      <c r="F436" s="252" t="s">
        <v>5882</v>
      </c>
      <c r="G436" s="250"/>
      <c r="H436" s="251" t="s">
        <v>19</v>
      </c>
      <c r="I436" s="253"/>
      <c r="J436" s="250"/>
      <c r="K436" s="250"/>
      <c r="L436" s="254"/>
      <c r="M436" s="255"/>
      <c r="N436" s="256"/>
      <c r="O436" s="256"/>
      <c r="P436" s="256"/>
      <c r="Q436" s="256"/>
      <c r="R436" s="256"/>
      <c r="S436" s="256"/>
      <c r="T436" s="257"/>
      <c r="U436" s="14"/>
      <c r="V436" s="14"/>
      <c r="W436" s="14"/>
      <c r="X436" s="14"/>
      <c r="Y436" s="14"/>
      <c r="Z436" s="14"/>
      <c r="AA436" s="14"/>
      <c r="AB436" s="14"/>
      <c r="AC436" s="14"/>
      <c r="AD436" s="14"/>
      <c r="AE436" s="14"/>
      <c r="AT436" s="258" t="s">
        <v>319</v>
      </c>
      <c r="AU436" s="258" t="s">
        <v>85</v>
      </c>
      <c r="AV436" s="14" t="s">
        <v>83</v>
      </c>
      <c r="AW436" s="14" t="s">
        <v>37</v>
      </c>
      <c r="AX436" s="14" t="s">
        <v>76</v>
      </c>
      <c r="AY436" s="258" t="s">
        <v>308</v>
      </c>
    </row>
    <row r="437" s="13" customFormat="1">
      <c r="A437" s="13"/>
      <c r="B437" s="234"/>
      <c r="C437" s="235"/>
      <c r="D437" s="236" t="s">
        <v>319</v>
      </c>
      <c r="E437" s="237" t="s">
        <v>19</v>
      </c>
      <c r="F437" s="238" t="s">
        <v>6051</v>
      </c>
      <c r="G437" s="235"/>
      <c r="H437" s="239">
        <v>0.17999999999999999</v>
      </c>
      <c r="I437" s="240"/>
      <c r="J437" s="235"/>
      <c r="K437" s="235"/>
      <c r="L437" s="241"/>
      <c r="M437" s="242"/>
      <c r="N437" s="243"/>
      <c r="O437" s="243"/>
      <c r="P437" s="243"/>
      <c r="Q437" s="243"/>
      <c r="R437" s="243"/>
      <c r="S437" s="243"/>
      <c r="T437" s="244"/>
      <c r="U437" s="13"/>
      <c r="V437" s="13"/>
      <c r="W437" s="13"/>
      <c r="X437" s="13"/>
      <c r="Y437" s="13"/>
      <c r="Z437" s="13"/>
      <c r="AA437" s="13"/>
      <c r="AB437" s="13"/>
      <c r="AC437" s="13"/>
      <c r="AD437" s="13"/>
      <c r="AE437" s="13"/>
      <c r="AT437" s="245" t="s">
        <v>319</v>
      </c>
      <c r="AU437" s="245" t="s">
        <v>85</v>
      </c>
      <c r="AV437" s="13" t="s">
        <v>85</v>
      </c>
      <c r="AW437" s="13" t="s">
        <v>37</v>
      </c>
      <c r="AX437" s="13" t="s">
        <v>76</v>
      </c>
      <c r="AY437" s="245" t="s">
        <v>308</v>
      </c>
    </row>
    <row r="438" s="15" customFormat="1">
      <c r="A438" s="15"/>
      <c r="B438" s="259"/>
      <c r="C438" s="260"/>
      <c r="D438" s="236" t="s">
        <v>319</v>
      </c>
      <c r="E438" s="261" t="s">
        <v>19</v>
      </c>
      <c r="F438" s="262" t="s">
        <v>448</v>
      </c>
      <c r="G438" s="260"/>
      <c r="H438" s="263">
        <v>12.18</v>
      </c>
      <c r="I438" s="264"/>
      <c r="J438" s="260"/>
      <c r="K438" s="260"/>
      <c r="L438" s="265"/>
      <c r="M438" s="266"/>
      <c r="N438" s="267"/>
      <c r="O438" s="267"/>
      <c r="P438" s="267"/>
      <c r="Q438" s="267"/>
      <c r="R438" s="267"/>
      <c r="S438" s="267"/>
      <c r="T438" s="268"/>
      <c r="U438" s="15"/>
      <c r="V438" s="15"/>
      <c r="W438" s="15"/>
      <c r="X438" s="15"/>
      <c r="Y438" s="15"/>
      <c r="Z438" s="15"/>
      <c r="AA438" s="15"/>
      <c r="AB438" s="15"/>
      <c r="AC438" s="15"/>
      <c r="AD438" s="15"/>
      <c r="AE438" s="15"/>
      <c r="AT438" s="269" t="s">
        <v>319</v>
      </c>
      <c r="AU438" s="269" t="s">
        <v>85</v>
      </c>
      <c r="AV438" s="15" t="s">
        <v>315</v>
      </c>
      <c r="AW438" s="15" t="s">
        <v>37</v>
      </c>
      <c r="AX438" s="15" t="s">
        <v>83</v>
      </c>
      <c r="AY438" s="269" t="s">
        <v>308</v>
      </c>
    </row>
    <row r="439" s="2" customFormat="1" ht="24.15" customHeight="1">
      <c r="A439" s="41"/>
      <c r="B439" s="42"/>
      <c r="C439" s="216" t="s">
        <v>845</v>
      </c>
      <c r="D439" s="216" t="s">
        <v>310</v>
      </c>
      <c r="E439" s="217" t="s">
        <v>6052</v>
      </c>
      <c r="F439" s="218" t="s">
        <v>6053</v>
      </c>
      <c r="G439" s="219" t="s">
        <v>323</v>
      </c>
      <c r="H439" s="220">
        <v>12</v>
      </c>
      <c r="I439" s="221"/>
      <c r="J439" s="222">
        <f>ROUND(I439*H439,2)</f>
        <v>0</v>
      </c>
      <c r="K439" s="218" t="s">
        <v>314</v>
      </c>
      <c r="L439" s="47"/>
      <c r="M439" s="223" t="s">
        <v>19</v>
      </c>
      <c r="N439" s="224" t="s">
        <v>47</v>
      </c>
      <c r="O439" s="87"/>
      <c r="P439" s="225">
        <f>O439*H439</f>
        <v>0</v>
      </c>
      <c r="Q439" s="225">
        <v>0</v>
      </c>
      <c r="R439" s="225">
        <f>Q439*H439</f>
        <v>0</v>
      </c>
      <c r="S439" s="225">
        <v>0</v>
      </c>
      <c r="T439" s="226">
        <f>S439*H439</f>
        <v>0</v>
      </c>
      <c r="U439" s="41"/>
      <c r="V439" s="41"/>
      <c r="W439" s="41"/>
      <c r="X439" s="41"/>
      <c r="Y439" s="41"/>
      <c r="Z439" s="41"/>
      <c r="AA439" s="41"/>
      <c r="AB439" s="41"/>
      <c r="AC439" s="41"/>
      <c r="AD439" s="41"/>
      <c r="AE439" s="41"/>
      <c r="AR439" s="227" t="s">
        <v>315</v>
      </c>
      <c r="AT439" s="227" t="s">
        <v>310</v>
      </c>
      <c r="AU439" s="227" t="s">
        <v>85</v>
      </c>
      <c r="AY439" s="20" t="s">
        <v>308</v>
      </c>
      <c r="BE439" s="228">
        <f>IF(N439="základní",J439,0)</f>
        <v>0</v>
      </c>
      <c r="BF439" s="228">
        <f>IF(N439="snížená",J439,0)</f>
        <v>0</v>
      </c>
      <c r="BG439" s="228">
        <f>IF(N439="zákl. přenesená",J439,0)</f>
        <v>0</v>
      </c>
      <c r="BH439" s="228">
        <f>IF(N439="sníž. přenesená",J439,0)</f>
        <v>0</v>
      </c>
      <c r="BI439" s="228">
        <f>IF(N439="nulová",J439,0)</f>
        <v>0</v>
      </c>
      <c r="BJ439" s="20" t="s">
        <v>83</v>
      </c>
      <c r="BK439" s="228">
        <f>ROUND(I439*H439,2)</f>
        <v>0</v>
      </c>
      <c r="BL439" s="20" t="s">
        <v>315</v>
      </c>
      <c r="BM439" s="227" t="s">
        <v>3954</v>
      </c>
    </row>
    <row r="440" s="2" customFormat="1">
      <c r="A440" s="41"/>
      <c r="B440" s="42"/>
      <c r="C440" s="43"/>
      <c r="D440" s="229" t="s">
        <v>317</v>
      </c>
      <c r="E440" s="43"/>
      <c r="F440" s="230" t="s">
        <v>6054</v>
      </c>
      <c r="G440" s="43"/>
      <c r="H440" s="43"/>
      <c r="I440" s="231"/>
      <c r="J440" s="43"/>
      <c r="K440" s="43"/>
      <c r="L440" s="47"/>
      <c r="M440" s="232"/>
      <c r="N440" s="233"/>
      <c r="O440" s="87"/>
      <c r="P440" s="87"/>
      <c r="Q440" s="87"/>
      <c r="R440" s="87"/>
      <c r="S440" s="87"/>
      <c r="T440" s="88"/>
      <c r="U440" s="41"/>
      <c r="V440" s="41"/>
      <c r="W440" s="41"/>
      <c r="X440" s="41"/>
      <c r="Y440" s="41"/>
      <c r="Z440" s="41"/>
      <c r="AA440" s="41"/>
      <c r="AB440" s="41"/>
      <c r="AC440" s="41"/>
      <c r="AD440" s="41"/>
      <c r="AE440" s="41"/>
      <c r="AT440" s="20" t="s">
        <v>317</v>
      </c>
      <c r="AU440" s="20" t="s">
        <v>85</v>
      </c>
    </row>
    <row r="441" s="2" customFormat="1" ht="16.5" customHeight="1">
      <c r="A441" s="41"/>
      <c r="B441" s="42"/>
      <c r="C441" s="280" t="s">
        <v>3477</v>
      </c>
      <c r="D441" s="280" t="s">
        <v>1137</v>
      </c>
      <c r="E441" s="281" t="s">
        <v>6055</v>
      </c>
      <c r="F441" s="282" t="s">
        <v>6056</v>
      </c>
      <c r="G441" s="283" t="s">
        <v>323</v>
      </c>
      <c r="H441" s="284">
        <v>2.0299999999999998</v>
      </c>
      <c r="I441" s="285"/>
      <c r="J441" s="286">
        <f>ROUND(I441*H441,2)</f>
        <v>0</v>
      </c>
      <c r="K441" s="282" t="s">
        <v>314</v>
      </c>
      <c r="L441" s="287"/>
      <c r="M441" s="288" t="s">
        <v>19</v>
      </c>
      <c r="N441" s="289" t="s">
        <v>47</v>
      </c>
      <c r="O441" s="87"/>
      <c r="P441" s="225">
        <f>O441*H441</f>
        <v>0</v>
      </c>
      <c r="Q441" s="225">
        <v>0</v>
      </c>
      <c r="R441" s="225">
        <f>Q441*H441</f>
        <v>0</v>
      </c>
      <c r="S441" s="225">
        <v>0</v>
      </c>
      <c r="T441" s="226">
        <f>S441*H441</f>
        <v>0</v>
      </c>
      <c r="U441" s="41"/>
      <c r="V441" s="41"/>
      <c r="W441" s="41"/>
      <c r="X441" s="41"/>
      <c r="Y441" s="41"/>
      <c r="Z441" s="41"/>
      <c r="AA441" s="41"/>
      <c r="AB441" s="41"/>
      <c r="AC441" s="41"/>
      <c r="AD441" s="41"/>
      <c r="AE441" s="41"/>
      <c r="AR441" s="227" t="s">
        <v>352</v>
      </c>
      <c r="AT441" s="227" t="s">
        <v>1137</v>
      </c>
      <c r="AU441" s="227" t="s">
        <v>85</v>
      </c>
      <c r="AY441" s="20" t="s">
        <v>308</v>
      </c>
      <c r="BE441" s="228">
        <f>IF(N441="základní",J441,0)</f>
        <v>0</v>
      </c>
      <c r="BF441" s="228">
        <f>IF(N441="snížená",J441,0)</f>
        <v>0</v>
      </c>
      <c r="BG441" s="228">
        <f>IF(N441="zákl. přenesená",J441,0)</f>
        <v>0</v>
      </c>
      <c r="BH441" s="228">
        <f>IF(N441="sníž. přenesená",J441,0)</f>
        <v>0</v>
      </c>
      <c r="BI441" s="228">
        <f>IF(N441="nulová",J441,0)</f>
        <v>0</v>
      </c>
      <c r="BJ441" s="20" t="s">
        <v>83</v>
      </c>
      <c r="BK441" s="228">
        <f>ROUND(I441*H441,2)</f>
        <v>0</v>
      </c>
      <c r="BL441" s="20" t="s">
        <v>315</v>
      </c>
      <c r="BM441" s="227" t="s">
        <v>3961</v>
      </c>
    </row>
    <row r="442" s="13" customFormat="1">
      <c r="A442" s="13"/>
      <c r="B442" s="234"/>
      <c r="C442" s="235"/>
      <c r="D442" s="236" t="s">
        <v>319</v>
      </c>
      <c r="E442" s="237" t="s">
        <v>19</v>
      </c>
      <c r="F442" s="238" t="s">
        <v>85</v>
      </c>
      <c r="G442" s="235"/>
      <c r="H442" s="239">
        <v>2</v>
      </c>
      <c r="I442" s="240"/>
      <c r="J442" s="235"/>
      <c r="K442" s="235"/>
      <c r="L442" s="241"/>
      <c r="M442" s="242"/>
      <c r="N442" s="243"/>
      <c r="O442" s="243"/>
      <c r="P442" s="243"/>
      <c r="Q442" s="243"/>
      <c r="R442" s="243"/>
      <c r="S442" s="243"/>
      <c r="T442" s="244"/>
      <c r="U442" s="13"/>
      <c r="V442" s="13"/>
      <c r="W442" s="13"/>
      <c r="X442" s="13"/>
      <c r="Y442" s="13"/>
      <c r="Z442" s="13"/>
      <c r="AA442" s="13"/>
      <c r="AB442" s="13"/>
      <c r="AC442" s="13"/>
      <c r="AD442" s="13"/>
      <c r="AE442" s="13"/>
      <c r="AT442" s="245" t="s">
        <v>319</v>
      </c>
      <c r="AU442" s="245" t="s">
        <v>85</v>
      </c>
      <c r="AV442" s="13" t="s">
        <v>85</v>
      </c>
      <c r="AW442" s="13" t="s">
        <v>37</v>
      </c>
      <c r="AX442" s="13" t="s">
        <v>76</v>
      </c>
      <c r="AY442" s="245" t="s">
        <v>308</v>
      </c>
    </row>
    <row r="443" s="14" customFormat="1">
      <c r="A443" s="14"/>
      <c r="B443" s="249"/>
      <c r="C443" s="250"/>
      <c r="D443" s="236" t="s">
        <v>319</v>
      </c>
      <c r="E443" s="251" t="s">
        <v>19</v>
      </c>
      <c r="F443" s="252" t="s">
        <v>5882</v>
      </c>
      <c r="G443" s="250"/>
      <c r="H443" s="251" t="s">
        <v>19</v>
      </c>
      <c r="I443" s="253"/>
      <c r="J443" s="250"/>
      <c r="K443" s="250"/>
      <c r="L443" s="254"/>
      <c r="M443" s="255"/>
      <c r="N443" s="256"/>
      <c r="O443" s="256"/>
      <c r="P443" s="256"/>
      <c r="Q443" s="256"/>
      <c r="R443" s="256"/>
      <c r="S443" s="256"/>
      <c r="T443" s="257"/>
      <c r="U443" s="14"/>
      <c r="V443" s="14"/>
      <c r="W443" s="14"/>
      <c r="X443" s="14"/>
      <c r="Y443" s="14"/>
      <c r="Z443" s="14"/>
      <c r="AA443" s="14"/>
      <c r="AB443" s="14"/>
      <c r="AC443" s="14"/>
      <c r="AD443" s="14"/>
      <c r="AE443" s="14"/>
      <c r="AT443" s="258" t="s">
        <v>319</v>
      </c>
      <c r="AU443" s="258" t="s">
        <v>85</v>
      </c>
      <c r="AV443" s="14" t="s">
        <v>83</v>
      </c>
      <c r="AW443" s="14" t="s">
        <v>37</v>
      </c>
      <c r="AX443" s="14" t="s">
        <v>76</v>
      </c>
      <c r="AY443" s="258" t="s">
        <v>308</v>
      </c>
    </row>
    <row r="444" s="13" customFormat="1">
      <c r="A444" s="13"/>
      <c r="B444" s="234"/>
      <c r="C444" s="235"/>
      <c r="D444" s="236" t="s">
        <v>319</v>
      </c>
      <c r="E444" s="237" t="s">
        <v>19</v>
      </c>
      <c r="F444" s="238" t="s">
        <v>5913</v>
      </c>
      <c r="G444" s="235"/>
      <c r="H444" s="239">
        <v>0.029999999999999999</v>
      </c>
      <c r="I444" s="240"/>
      <c r="J444" s="235"/>
      <c r="K444" s="235"/>
      <c r="L444" s="241"/>
      <c r="M444" s="242"/>
      <c r="N444" s="243"/>
      <c r="O444" s="243"/>
      <c r="P444" s="243"/>
      <c r="Q444" s="243"/>
      <c r="R444" s="243"/>
      <c r="S444" s="243"/>
      <c r="T444" s="244"/>
      <c r="U444" s="13"/>
      <c r="V444" s="13"/>
      <c r="W444" s="13"/>
      <c r="X444" s="13"/>
      <c r="Y444" s="13"/>
      <c r="Z444" s="13"/>
      <c r="AA444" s="13"/>
      <c r="AB444" s="13"/>
      <c r="AC444" s="13"/>
      <c r="AD444" s="13"/>
      <c r="AE444" s="13"/>
      <c r="AT444" s="245" t="s">
        <v>319</v>
      </c>
      <c r="AU444" s="245" t="s">
        <v>85</v>
      </c>
      <c r="AV444" s="13" t="s">
        <v>85</v>
      </c>
      <c r="AW444" s="13" t="s">
        <v>37</v>
      </c>
      <c r="AX444" s="13" t="s">
        <v>76</v>
      </c>
      <c r="AY444" s="245" t="s">
        <v>308</v>
      </c>
    </row>
    <row r="445" s="15" customFormat="1">
      <c r="A445" s="15"/>
      <c r="B445" s="259"/>
      <c r="C445" s="260"/>
      <c r="D445" s="236" t="s">
        <v>319</v>
      </c>
      <c r="E445" s="261" t="s">
        <v>19</v>
      </c>
      <c r="F445" s="262" t="s">
        <v>448</v>
      </c>
      <c r="G445" s="260"/>
      <c r="H445" s="263">
        <v>2.0299999999999998</v>
      </c>
      <c r="I445" s="264"/>
      <c r="J445" s="260"/>
      <c r="K445" s="260"/>
      <c r="L445" s="265"/>
      <c r="M445" s="266"/>
      <c r="N445" s="267"/>
      <c r="O445" s="267"/>
      <c r="P445" s="267"/>
      <c r="Q445" s="267"/>
      <c r="R445" s="267"/>
      <c r="S445" s="267"/>
      <c r="T445" s="268"/>
      <c r="U445" s="15"/>
      <c r="V445" s="15"/>
      <c r="W445" s="15"/>
      <c r="X445" s="15"/>
      <c r="Y445" s="15"/>
      <c r="Z445" s="15"/>
      <c r="AA445" s="15"/>
      <c r="AB445" s="15"/>
      <c r="AC445" s="15"/>
      <c r="AD445" s="15"/>
      <c r="AE445" s="15"/>
      <c r="AT445" s="269" t="s">
        <v>319</v>
      </c>
      <c r="AU445" s="269" t="s">
        <v>85</v>
      </c>
      <c r="AV445" s="15" t="s">
        <v>315</v>
      </c>
      <c r="AW445" s="15" t="s">
        <v>37</v>
      </c>
      <c r="AX445" s="15" t="s">
        <v>83</v>
      </c>
      <c r="AY445" s="269" t="s">
        <v>308</v>
      </c>
    </row>
    <row r="446" s="2" customFormat="1" ht="16.5" customHeight="1">
      <c r="A446" s="41"/>
      <c r="B446" s="42"/>
      <c r="C446" s="280" t="s">
        <v>853</v>
      </c>
      <c r="D446" s="280" t="s">
        <v>1137</v>
      </c>
      <c r="E446" s="281" t="s">
        <v>6057</v>
      </c>
      <c r="F446" s="282" t="s">
        <v>6058</v>
      </c>
      <c r="G446" s="283" t="s">
        <v>323</v>
      </c>
      <c r="H446" s="284">
        <v>10.15</v>
      </c>
      <c r="I446" s="285"/>
      <c r="J446" s="286">
        <f>ROUND(I446*H446,2)</f>
        <v>0</v>
      </c>
      <c r="K446" s="282" t="s">
        <v>314</v>
      </c>
      <c r="L446" s="287"/>
      <c r="M446" s="288" t="s">
        <v>19</v>
      </c>
      <c r="N446" s="289" t="s">
        <v>47</v>
      </c>
      <c r="O446" s="87"/>
      <c r="P446" s="225">
        <f>O446*H446</f>
        <v>0</v>
      </c>
      <c r="Q446" s="225">
        <v>0</v>
      </c>
      <c r="R446" s="225">
        <f>Q446*H446</f>
        <v>0</v>
      </c>
      <c r="S446" s="225">
        <v>0</v>
      </c>
      <c r="T446" s="226">
        <f>S446*H446</f>
        <v>0</v>
      </c>
      <c r="U446" s="41"/>
      <c r="V446" s="41"/>
      <c r="W446" s="41"/>
      <c r="X446" s="41"/>
      <c r="Y446" s="41"/>
      <c r="Z446" s="41"/>
      <c r="AA446" s="41"/>
      <c r="AB446" s="41"/>
      <c r="AC446" s="41"/>
      <c r="AD446" s="41"/>
      <c r="AE446" s="41"/>
      <c r="AR446" s="227" t="s">
        <v>352</v>
      </c>
      <c r="AT446" s="227" t="s">
        <v>1137</v>
      </c>
      <c r="AU446" s="227" t="s">
        <v>85</v>
      </c>
      <c r="AY446" s="20" t="s">
        <v>308</v>
      </c>
      <c r="BE446" s="228">
        <f>IF(N446="základní",J446,0)</f>
        <v>0</v>
      </c>
      <c r="BF446" s="228">
        <f>IF(N446="snížená",J446,0)</f>
        <v>0</v>
      </c>
      <c r="BG446" s="228">
        <f>IF(N446="zákl. přenesená",J446,0)</f>
        <v>0</v>
      </c>
      <c r="BH446" s="228">
        <f>IF(N446="sníž. přenesená",J446,0)</f>
        <v>0</v>
      </c>
      <c r="BI446" s="228">
        <f>IF(N446="nulová",J446,0)</f>
        <v>0</v>
      </c>
      <c r="BJ446" s="20" t="s">
        <v>83</v>
      </c>
      <c r="BK446" s="228">
        <f>ROUND(I446*H446,2)</f>
        <v>0</v>
      </c>
      <c r="BL446" s="20" t="s">
        <v>315</v>
      </c>
      <c r="BM446" s="227" t="s">
        <v>3971</v>
      </c>
    </row>
    <row r="447" s="13" customFormat="1">
      <c r="A447" s="13"/>
      <c r="B447" s="234"/>
      <c r="C447" s="235"/>
      <c r="D447" s="236" t="s">
        <v>319</v>
      </c>
      <c r="E447" s="237" t="s">
        <v>19</v>
      </c>
      <c r="F447" s="238" t="s">
        <v>362</v>
      </c>
      <c r="G447" s="235"/>
      <c r="H447" s="239">
        <v>10</v>
      </c>
      <c r="I447" s="240"/>
      <c r="J447" s="235"/>
      <c r="K447" s="235"/>
      <c r="L447" s="241"/>
      <c r="M447" s="242"/>
      <c r="N447" s="243"/>
      <c r="O447" s="243"/>
      <c r="P447" s="243"/>
      <c r="Q447" s="243"/>
      <c r="R447" s="243"/>
      <c r="S447" s="243"/>
      <c r="T447" s="244"/>
      <c r="U447" s="13"/>
      <c r="V447" s="13"/>
      <c r="W447" s="13"/>
      <c r="X447" s="13"/>
      <c r="Y447" s="13"/>
      <c r="Z447" s="13"/>
      <c r="AA447" s="13"/>
      <c r="AB447" s="13"/>
      <c r="AC447" s="13"/>
      <c r="AD447" s="13"/>
      <c r="AE447" s="13"/>
      <c r="AT447" s="245" t="s">
        <v>319</v>
      </c>
      <c r="AU447" s="245" t="s">
        <v>85</v>
      </c>
      <c r="AV447" s="13" t="s">
        <v>85</v>
      </c>
      <c r="AW447" s="13" t="s">
        <v>37</v>
      </c>
      <c r="AX447" s="13" t="s">
        <v>76</v>
      </c>
      <c r="AY447" s="245" t="s">
        <v>308</v>
      </c>
    </row>
    <row r="448" s="14" customFormat="1">
      <c r="A448" s="14"/>
      <c r="B448" s="249"/>
      <c r="C448" s="250"/>
      <c r="D448" s="236" t="s">
        <v>319</v>
      </c>
      <c r="E448" s="251" t="s">
        <v>19</v>
      </c>
      <c r="F448" s="252" t="s">
        <v>5882</v>
      </c>
      <c r="G448" s="250"/>
      <c r="H448" s="251" t="s">
        <v>19</v>
      </c>
      <c r="I448" s="253"/>
      <c r="J448" s="250"/>
      <c r="K448" s="250"/>
      <c r="L448" s="254"/>
      <c r="M448" s="255"/>
      <c r="N448" s="256"/>
      <c r="O448" s="256"/>
      <c r="P448" s="256"/>
      <c r="Q448" s="256"/>
      <c r="R448" s="256"/>
      <c r="S448" s="256"/>
      <c r="T448" s="257"/>
      <c r="U448" s="14"/>
      <c r="V448" s="14"/>
      <c r="W448" s="14"/>
      <c r="X448" s="14"/>
      <c r="Y448" s="14"/>
      <c r="Z448" s="14"/>
      <c r="AA448" s="14"/>
      <c r="AB448" s="14"/>
      <c r="AC448" s="14"/>
      <c r="AD448" s="14"/>
      <c r="AE448" s="14"/>
      <c r="AT448" s="258" t="s">
        <v>319</v>
      </c>
      <c r="AU448" s="258" t="s">
        <v>85</v>
      </c>
      <c r="AV448" s="14" t="s">
        <v>83</v>
      </c>
      <c r="AW448" s="14" t="s">
        <v>37</v>
      </c>
      <c r="AX448" s="14" t="s">
        <v>76</v>
      </c>
      <c r="AY448" s="258" t="s">
        <v>308</v>
      </c>
    </row>
    <row r="449" s="13" customFormat="1">
      <c r="A449" s="13"/>
      <c r="B449" s="234"/>
      <c r="C449" s="235"/>
      <c r="D449" s="236" t="s">
        <v>319</v>
      </c>
      <c r="E449" s="237" t="s">
        <v>19</v>
      </c>
      <c r="F449" s="238" t="s">
        <v>6059</v>
      </c>
      <c r="G449" s="235"/>
      <c r="H449" s="239">
        <v>0.14999999999999999</v>
      </c>
      <c r="I449" s="240"/>
      <c r="J449" s="235"/>
      <c r="K449" s="235"/>
      <c r="L449" s="241"/>
      <c r="M449" s="242"/>
      <c r="N449" s="243"/>
      <c r="O449" s="243"/>
      <c r="P449" s="243"/>
      <c r="Q449" s="243"/>
      <c r="R449" s="243"/>
      <c r="S449" s="243"/>
      <c r="T449" s="244"/>
      <c r="U449" s="13"/>
      <c r="V449" s="13"/>
      <c r="W449" s="13"/>
      <c r="X449" s="13"/>
      <c r="Y449" s="13"/>
      <c r="Z449" s="13"/>
      <c r="AA449" s="13"/>
      <c r="AB449" s="13"/>
      <c r="AC449" s="13"/>
      <c r="AD449" s="13"/>
      <c r="AE449" s="13"/>
      <c r="AT449" s="245" t="s">
        <v>319</v>
      </c>
      <c r="AU449" s="245" t="s">
        <v>85</v>
      </c>
      <c r="AV449" s="13" t="s">
        <v>85</v>
      </c>
      <c r="AW449" s="13" t="s">
        <v>37</v>
      </c>
      <c r="AX449" s="13" t="s">
        <v>76</v>
      </c>
      <c r="AY449" s="245" t="s">
        <v>308</v>
      </c>
    </row>
    <row r="450" s="15" customFormat="1">
      <c r="A450" s="15"/>
      <c r="B450" s="259"/>
      <c r="C450" s="260"/>
      <c r="D450" s="236" t="s">
        <v>319</v>
      </c>
      <c r="E450" s="261" t="s">
        <v>19</v>
      </c>
      <c r="F450" s="262" t="s">
        <v>448</v>
      </c>
      <c r="G450" s="260"/>
      <c r="H450" s="263">
        <v>10.15</v>
      </c>
      <c r="I450" s="264"/>
      <c r="J450" s="260"/>
      <c r="K450" s="260"/>
      <c r="L450" s="265"/>
      <c r="M450" s="266"/>
      <c r="N450" s="267"/>
      <c r="O450" s="267"/>
      <c r="P450" s="267"/>
      <c r="Q450" s="267"/>
      <c r="R450" s="267"/>
      <c r="S450" s="267"/>
      <c r="T450" s="268"/>
      <c r="U450" s="15"/>
      <c r="V450" s="15"/>
      <c r="W450" s="15"/>
      <c r="X450" s="15"/>
      <c r="Y450" s="15"/>
      <c r="Z450" s="15"/>
      <c r="AA450" s="15"/>
      <c r="AB450" s="15"/>
      <c r="AC450" s="15"/>
      <c r="AD450" s="15"/>
      <c r="AE450" s="15"/>
      <c r="AT450" s="269" t="s">
        <v>319</v>
      </c>
      <c r="AU450" s="269" t="s">
        <v>85</v>
      </c>
      <c r="AV450" s="15" t="s">
        <v>315</v>
      </c>
      <c r="AW450" s="15" t="s">
        <v>37</v>
      </c>
      <c r="AX450" s="15" t="s">
        <v>83</v>
      </c>
      <c r="AY450" s="269" t="s">
        <v>308</v>
      </c>
    </row>
    <row r="451" s="2" customFormat="1" ht="24.15" customHeight="1">
      <c r="A451" s="41"/>
      <c r="B451" s="42"/>
      <c r="C451" s="216" t="s">
        <v>3487</v>
      </c>
      <c r="D451" s="216" t="s">
        <v>310</v>
      </c>
      <c r="E451" s="217" t="s">
        <v>6060</v>
      </c>
      <c r="F451" s="218" t="s">
        <v>6061</v>
      </c>
      <c r="G451" s="219" t="s">
        <v>323</v>
      </c>
      <c r="H451" s="220">
        <v>1</v>
      </c>
      <c r="I451" s="221"/>
      <c r="J451" s="222">
        <f>ROUND(I451*H451,2)</f>
        <v>0</v>
      </c>
      <c r="K451" s="218" t="s">
        <v>314</v>
      </c>
      <c r="L451" s="47"/>
      <c r="M451" s="223" t="s">
        <v>19</v>
      </c>
      <c r="N451" s="224" t="s">
        <v>47</v>
      </c>
      <c r="O451" s="87"/>
      <c r="P451" s="225">
        <f>O451*H451</f>
        <v>0</v>
      </c>
      <c r="Q451" s="225">
        <v>0</v>
      </c>
      <c r="R451" s="225">
        <f>Q451*H451</f>
        <v>0</v>
      </c>
      <c r="S451" s="225">
        <v>0</v>
      </c>
      <c r="T451" s="226">
        <f>S451*H451</f>
        <v>0</v>
      </c>
      <c r="U451" s="41"/>
      <c r="V451" s="41"/>
      <c r="W451" s="41"/>
      <c r="X451" s="41"/>
      <c r="Y451" s="41"/>
      <c r="Z451" s="41"/>
      <c r="AA451" s="41"/>
      <c r="AB451" s="41"/>
      <c r="AC451" s="41"/>
      <c r="AD451" s="41"/>
      <c r="AE451" s="41"/>
      <c r="AR451" s="227" t="s">
        <v>315</v>
      </c>
      <c r="AT451" s="227" t="s">
        <v>310</v>
      </c>
      <c r="AU451" s="227" t="s">
        <v>85</v>
      </c>
      <c r="AY451" s="20" t="s">
        <v>308</v>
      </c>
      <c r="BE451" s="228">
        <f>IF(N451="základní",J451,0)</f>
        <v>0</v>
      </c>
      <c r="BF451" s="228">
        <f>IF(N451="snížená",J451,0)</f>
        <v>0</v>
      </c>
      <c r="BG451" s="228">
        <f>IF(N451="zákl. přenesená",J451,0)</f>
        <v>0</v>
      </c>
      <c r="BH451" s="228">
        <f>IF(N451="sníž. přenesená",J451,0)</f>
        <v>0</v>
      </c>
      <c r="BI451" s="228">
        <f>IF(N451="nulová",J451,0)</f>
        <v>0</v>
      </c>
      <c r="BJ451" s="20" t="s">
        <v>83</v>
      </c>
      <c r="BK451" s="228">
        <f>ROUND(I451*H451,2)</f>
        <v>0</v>
      </c>
      <c r="BL451" s="20" t="s">
        <v>315</v>
      </c>
      <c r="BM451" s="227" t="s">
        <v>3980</v>
      </c>
    </row>
    <row r="452" s="2" customFormat="1">
      <c r="A452" s="41"/>
      <c r="B452" s="42"/>
      <c r="C452" s="43"/>
      <c r="D452" s="229" t="s">
        <v>317</v>
      </c>
      <c r="E452" s="43"/>
      <c r="F452" s="230" t="s">
        <v>6062</v>
      </c>
      <c r="G452" s="43"/>
      <c r="H452" s="43"/>
      <c r="I452" s="231"/>
      <c r="J452" s="43"/>
      <c r="K452" s="43"/>
      <c r="L452" s="47"/>
      <c r="M452" s="232"/>
      <c r="N452" s="233"/>
      <c r="O452" s="87"/>
      <c r="P452" s="87"/>
      <c r="Q452" s="87"/>
      <c r="R452" s="87"/>
      <c r="S452" s="87"/>
      <c r="T452" s="88"/>
      <c r="U452" s="41"/>
      <c r="V452" s="41"/>
      <c r="W452" s="41"/>
      <c r="X452" s="41"/>
      <c r="Y452" s="41"/>
      <c r="Z452" s="41"/>
      <c r="AA452" s="41"/>
      <c r="AB452" s="41"/>
      <c r="AC452" s="41"/>
      <c r="AD452" s="41"/>
      <c r="AE452" s="41"/>
      <c r="AT452" s="20" t="s">
        <v>317</v>
      </c>
      <c r="AU452" s="20" t="s">
        <v>85</v>
      </c>
    </row>
    <row r="453" s="2" customFormat="1" ht="16.5" customHeight="1">
      <c r="A453" s="41"/>
      <c r="B453" s="42"/>
      <c r="C453" s="280" t="s">
        <v>862</v>
      </c>
      <c r="D453" s="280" t="s">
        <v>1137</v>
      </c>
      <c r="E453" s="281" t="s">
        <v>6063</v>
      </c>
      <c r="F453" s="282" t="s">
        <v>6064</v>
      </c>
      <c r="G453" s="283" t="s">
        <v>323</v>
      </c>
      <c r="H453" s="284">
        <v>1.0149999999999999</v>
      </c>
      <c r="I453" s="285"/>
      <c r="J453" s="286">
        <f>ROUND(I453*H453,2)</f>
        <v>0</v>
      </c>
      <c r="K453" s="282" t="s">
        <v>314</v>
      </c>
      <c r="L453" s="287"/>
      <c r="M453" s="288" t="s">
        <v>19</v>
      </c>
      <c r="N453" s="289" t="s">
        <v>47</v>
      </c>
      <c r="O453" s="87"/>
      <c r="P453" s="225">
        <f>O453*H453</f>
        <v>0</v>
      </c>
      <c r="Q453" s="225">
        <v>0</v>
      </c>
      <c r="R453" s="225">
        <f>Q453*H453</f>
        <v>0</v>
      </c>
      <c r="S453" s="225">
        <v>0</v>
      </c>
      <c r="T453" s="226">
        <f>S453*H453</f>
        <v>0</v>
      </c>
      <c r="U453" s="41"/>
      <c r="V453" s="41"/>
      <c r="W453" s="41"/>
      <c r="X453" s="41"/>
      <c r="Y453" s="41"/>
      <c r="Z453" s="41"/>
      <c r="AA453" s="41"/>
      <c r="AB453" s="41"/>
      <c r="AC453" s="41"/>
      <c r="AD453" s="41"/>
      <c r="AE453" s="41"/>
      <c r="AR453" s="227" t="s">
        <v>352</v>
      </c>
      <c r="AT453" s="227" t="s">
        <v>1137</v>
      </c>
      <c r="AU453" s="227" t="s">
        <v>85</v>
      </c>
      <c r="AY453" s="20" t="s">
        <v>308</v>
      </c>
      <c r="BE453" s="228">
        <f>IF(N453="základní",J453,0)</f>
        <v>0</v>
      </c>
      <c r="BF453" s="228">
        <f>IF(N453="snížená",J453,0)</f>
        <v>0</v>
      </c>
      <c r="BG453" s="228">
        <f>IF(N453="zákl. přenesená",J453,0)</f>
        <v>0</v>
      </c>
      <c r="BH453" s="228">
        <f>IF(N453="sníž. přenesená",J453,0)</f>
        <v>0</v>
      </c>
      <c r="BI453" s="228">
        <f>IF(N453="nulová",J453,0)</f>
        <v>0</v>
      </c>
      <c r="BJ453" s="20" t="s">
        <v>83</v>
      </c>
      <c r="BK453" s="228">
        <f>ROUND(I453*H453,2)</f>
        <v>0</v>
      </c>
      <c r="BL453" s="20" t="s">
        <v>315</v>
      </c>
      <c r="BM453" s="227" t="s">
        <v>3989</v>
      </c>
    </row>
    <row r="454" s="13" customFormat="1">
      <c r="A454" s="13"/>
      <c r="B454" s="234"/>
      <c r="C454" s="235"/>
      <c r="D454" s="236" t="s">
        <v>319</v>
      </c>
      <c r="E454" s="237" t="s">
        <v>19</v>
      </c>
      <c r="F454" s="238" t="s">
        <v>83</v>
      </c>
      <c r="G454" s="235"/>
      <c r="H454" s="239">
        <v>1</v>
      </c>
      <c r="I454" s="240"/>
      <c r="J454" s="235"/>
      <c r="K454" s="235"/>
      <c r="L454" s="241"/>
      <c r="M454" s="242"/>
      <c r="N454" s="243"/>
      <c r="O454" s="243"/>
      <c r="P454" s="243"/>
      <c r="Q454" s="243"/>
      <c r="R454" s="243"/>
      <c r="S454" s="243"/>
      <c r="T454" s="244"/>
      <c r="U454" s="13"/>
      <c r="V454" s="13"/>
      <c r="W454" s="13"/>
      <c r="X454" s="13"/>
      <c r="Y454" s="13"/>
      <c r="Z454" s="13"/>
      <c r="AA454" s="13"/>
      <c r="AB454" s="13"/>
      <c r="AC454" s="13"/>
      <c r="AD454" s="13"/>
      <c r="AE454" s="13"/>
      <c r="AT454" s="245" t="s">
        <v>319</v>
      </c>
      <c r="AU454" s="245" t="s">
        <v>85</v>
      </c>
      <c r="AV454" s="13" t="s">
        <v>85</v>
      </c>
      <c r="AW454" s="13" t="s">
        <v>37</v>
      </c>
      <c r="AX454" s="13" t="s">
        <v>76</v>
      </c>
      <c r="AY454" s="245" t="s">
        <v>308</v>
      </c>
    </row>
    <row r="455" s="14" customFormat="1">
      <c r="A455" s="14"/>
      <c r="B455" s="249"/>
      <c r="C455" s="250"/>
      <c r="D455" s="236" t="s">
        <v>319</v>
      </c>
      <c r="E455" s="251" t="s">
        <v>19</v>
      </c>
      <c r="F455" s="252" t="s">
        <v>5882</v>
      </c>
      <c r="G455" s="250"/>
      <c r="H455" s="251" t="s">
        <v>19</v>
      </c>
      <c r="I455" s="253"/>
      <c r="J455" s="250"/>
      <c r="K455" s="250"/>
      <c r="L455" s="254"/>
      <c r="M455" s="255"/>
      <c r="N455" s="256"/>
      <c r="O455" s="256"/>
      <c r="P455" s="256"/>
      <c r="Q455" s="256"/>
      <c r="R455" s="256"/>
      <c r="S455" s="256"/>
      <c r="T455" s="257"/>
      <c r="U455" s="14"/>
      <c r="V455" s="14"/>
      <c r="W455" s="14"/>
      <c r="X455" s="14"/>
      <c r="Y455" s="14"/>
      <c r="Z455" s="14"/>
      <c r="AA455" s="14"/>
      <c r="AB455" s="14"/>
      <c r="AC455" s="14"/>
      <c r="AD455" s="14"/>
      <c r="AE455" s="14"/>
      <c r="AT455" s="258" t="s">
        <v>319</v>
      </c>
      <c r="AU455" s="258" t="s">
        <v>85</v>
      </c>
      <c r="AV455" s="14" t="s">
        <v>83</v>
      </c>
      <c r="AW455" s="14" t="s">
        <v>37</v>
      </c>
      <c r="AX455" s="14" t="s">
        <v>76</v>
      </c>
      <c r="AY455" s="258" t="s">
        <v>308</v>
      </c>
    </row>
    <row r="456" s="13" customFormat="1">
      <c r="A456" s="13"/>
      <c r="B456" s="234"/>
      <c r="C456" s="235"/>
      <c r="D456" s="236" t="s">
        <v>319</v>
      </c>
      <c r="E456" s="237" t="s">
        <v>19</v>
      </c>
      <c r="F456" s="238" t="s">
        <v>6028</v>
      </c>
      <c r="G456" s="235"/>
      <c r="H456" s="239">
        <v>0.014999999999999999</v>
      </c>
      <c r="I456" s="240"/>
      <c r="J456" s="235"/>
      <c r="K456" s="235"/>
      <c r="L456" s="241"/>
      <c r="M456" s="242"/>
      <c r="N456" s="243"/>
      <c r="O456" s="243"/>
      <c r="P456" s="243"/>
      <c r="Q456" s="243"/>
      <c r="R456" s="243"/>
      <c r="S456" s="243"/>
      <c r="T456" s="244"/>
      <c r="U456" s="13"/>
      <c r="V456" s="13"/>
      <c r="W456" s="13"/>
      <c r="X456" s="13"/>
      <c r="Y456" s="13"/>
      <c r="Z456" s="13"/>
      <c r="AA456" s="13"/>
      <c r="AB456" s="13"/>
      <c r="AC456" s="13"/>
      <c r="AD456" s="13"/>
      <c r="AE456" s="13"/>
      <c r="AT456" s="245" t="s">
        <v>319</v>
      </c>
      <c r="AU456" s="245" t="s">
        <v>85</v>
      </c>
      <c r="AV456" s="13" t="s">
        <v>85</v>
      </c>
      <c r="AW456" s="13" t="s">
        <v>37</v>
      </c>
      <c r="AX456" s="13" t="s">
        <v>76</v>
      </c>
      <c r="AY456" s="245" t="s">
        <v>308</v>
      </c>
    </row>
    <row r="457" s="15" customFormat="1">
      <c r="A457" s="15"/>
      <c r="B457" s="259"/>
      <c r="C457" s="260"/>
      <c r="D457" s="236" t="s">
        <v>319</v>
      </c>
      <c r="E457" s="261" t="s">
        <v>19</v>
      </c>
      <c r="F457" s="262" t="s">
        <v>448</v>
      </c>
      <c r="G457" s="260"/>
      <c r="H457" s="263">
        <v>1.0149999999999999</v>
      </c>
      <c r="I457" s="264"/>
      <c r="J457" s="260"/>
      <c r="K457" s="260"/>
      <c r="L457" s="265"/>
      <c r="M457" s="266"/>
      <c r="N457" s="267"/>
      <c r="O457" s="267"/>
      <c r="P457" s="267"/>
      <c r="Q457" s="267"/>
      <c r="R457" s="267"/>
      <c r="S457" s="267"/>
      <c r="T457" s="268"/>
      <c r="U457" s="15"/>
      <c r="V457" s="15"/>
      <c r="W457" s="15"/>
      <c r="X457" s="15"/>
      <c r="Y457" s="15"/>
      <c r="Z457" s="15"/>
      <c r="AA457" s="15"/>
      <c r="AB457" s="15"/>
      <c r="AC457" s="15"/>
      <c r="AD457" s="15"/>
      <c r="AE457" s="15"/>
      <c r="AT457" s="269" t="s">
        <v>319</v>
      </c>
      <c r="AU457" s="269" t="s">
        <v>85</v>
      </c>
      <c r="AV457" s="15" t="s">
        <v>315</v>
      </c>
      <c r="AW457" s="15" t="s">
        <v>37</v>
      </c>
      <c r="AX457" s="15" t="s">
        <v>83</v>
      </c>
      <c r="AY457" s="269" t="s">
        <v>308</v>
      </c>
    </row>
    <row r="458" s="2" customFormat="1" ht="24.15" customHeight="1">
      <c r="A458" s="41"/>
      <c r="B458" s="42"/>
      <c r="C458" s="216" t="s">
        <v>3499</v>
      </c>
      <c r="D458" s="216" t="s">
        <v>310</v>
      </c>
      <c r="E458" s="217" t="s">
        <v>6065</v>
      </c>
      <c r="F458" s="218" t="s">
        <v>6066</v>
      </c>
      <c r="G458" s="219" t="s">
        <v>323</v>
      </c>
      <c r="H458" s="220">
        <v>2</v>
      </c>
      <c r="I458" s="221"/>
      <c r="J458" s="222">
        <f>ROUND(I458*H458,2)</f>
        <v>0</v>
      </c>
      <c r="K458" s="218" t="s">
        <v>314</v>
      </c>
      <c r="L458" s="47"/>
      <c r="M458" s="223" t="s">
        <v>19</v>
      </c>
      <c r="N458" s="224" t="s">
        <v>47</v>
      </c>
      <c r="O458" s="87"/>
      <c r="P458" s="225">
        <f>O458*H458</f>
        <v>0</v>
      </c>
      <c r="Q458" s="225">
        <v>0</v>
      </c>
      <c r="R458" s="225">
        <f>Q458*H458</f>
        <v>0</v>
      </c>
      <c r="S458" s="225">
        <v>0</v>
      </c>
      <c r="T458" s="226">
        <f>S458*H458</f>
        <v>0</v>
      </c>
      <c r="U458" s="41"/>
      <c r="V458" s="41"/>
      <c r="W458" s="41"/>
      <c r="X458" s="41"/>
      <c r="Y458" s="41"/>
      <c r="Z458" s="41"/>
      <c r="AA458" s="41"/>
      <c r="AB458" s="41"/>
      <c r="AC458" s="41"/>
      <c r="AD458" s="41"/>
      <c r="AE458" s="41"/>
      <c r="AR458" s="227" t="s">
        <v>315</v>
      </c>
      <c r="AT458" s="227" t="s">
        <v>310</v>
      </c>
      <c r="AU458" s="227" t="s">
        <v>85</v>
      </c>
      <c r="AY458" s="20" t="s">
        <v>308</v>
      </c>
      <c r="BE458" s="228">
        <f>IF(N458="základní",J458,0)</f>
        <v>0</v>
      </c>
      <c r="BF458" s="228">
        <f>IF(N458="snížená",J458,0)</f>
        <v>0</v>
      </c>
      <c r="BG458" s="228">
        <f>IF(N458="zákl. přenesená",J458,0)</f>
        <v>0</v>
      </c>
      <c r="BH458" s="228">
        <f>IF(N458="sníž. přenesená",J458,0)</f>
        <v>0</v>
      </c>
      <c r="BI458" s="228">
        <f>IF(N458="nulová",J458,0)</f>
        <v>0</v>
      </c>
      <c r="BJ458" s="20" t="s">
        <v>83</v>
      </c>
      <c r="BK458" s="228">
        <f>ROUND(I458*H458,2)</f>
        <v>0</v>
      </c>
      <c r="BL458" s="20" t="s">
        <v>315</v>
      </c>
      <c r="BM458" s="227" t="s">
        <v>3998</v>
      </c>
    </row>
    <row r="459" s="2" customFormat="1">
      <c r="A459" s="41"/>
      <c r="B459" s="42"/>
      <c r="C459" s="43"/>
      <c r="D459" s="229" t="s">
        <v>317</v>
      </c>
      <c r="E459" s="43"/>
      <c r="F459" s="230" t="s">
        <v>6067</v>
      </c>
      <c r="G459" s="43"/>
      <c r="H459" s="43"/>
      <c r="I459" s="231"/>
      <c r="J459" s="43"/>
      <c r="K459" s="43"/>
      <c r="L459" s="47"/>
      <c r="M459" s="232"/>
      <c r="N459" s="233"/>
      <c r="O459" s="87"/>
      <c r="P459" s="87"/>
      <c r="Q459" s="87"/>
      <c r="R459" s="87"/>
      <c r="S459" s="87"/>
      <c r="T459" s="88"/>
      <c r="U459" s="41"/>
      <c r="V459" s="41"/>
      <c r="W459" s="41"/>
      <c r="X459" s="41"/>
      <c r="Y459" s="41"/>
      <c r="Z459" s="41"/>
      <c r="AA459" s="41"/>
      <c r="AB459" s="41"/>
      <c r="AC459" s="41"/>
      <c r="AD459" s="41"/>
      <c r="AE459" s="41"/>
      <c r="AT459" s="20" t="s">
        <v>317</v>
      </c>
      <c r="AU459" s="20" t="s">
        <v>85</v>
      </c>
    </row>
    <row r="460" s="2" customFormat="1" ht="16.5" customHeight="1">
      <c r="A460" s="41"/>
      <c r="B460" s="42"/>
      <c r="C460" s="280" t="s">
        <v>870</v>
      </c>
      <c r="D460" s="280" t="s">
        <v>1137</v>
      </c>
      <c r="E460" s="281" t="s">
        <v>6068</v>
      </c>
      <c r="F460" s="282" t="s">
        <v>6069</v>
      </c>
      <c r="G460" s="283" t="s">
        <v>323</v>
      </c>
      <c r="H460" s="284">
        <v>1.0149999999999999</v>
      </c>
      <c r="I460" s="285"/>
      <c r="J460" s="286">
        <f>ROUND(I460*H460,2)</f>
        <v>0</v>
      </c>
      <c r="K460" s="282" t="s">
        <v>314</v>
      </c>
      <c r="L460" s="287"/>
      <c r="M460" s="288" t="s">
        <v>19</v>
      </c>
      <c r="N460" s="289" t="s">
        <v>47</v>
      </c>
      <c r="O460" s="87"/>
      <c r="P460" s="225">
        <f>O460*H460</f>
        <v>0</v>
      </c>
      <c r="Q460" s="225">
        <v>0</v>
      </c>
      <c r="R460" s="225">
        <f>Q460*H460</f>
        <v>0</v>
      </c>
      <c r="S460" s="225">
        <v>0</v>
      </c>
      <c r="T460" s="226">
        <f>S460*H460</f>
        <v>0</v>
      </c>
      <c r="U460" s="41"/>
      <c r="V460" s="41"/>
      <c r="W460" s="41"/>
      <c r="X460" s="41"/>
      <c r="Y460" s="41"/>
      <c r="Z460" s="41"/>
      <c r="AA460" s="41"/>
      <c r="AB460" s="41"/>
      <c r="AC460" s="41"/>
      <c r="AD460" s="41"/>
      <c r="AE460" s="41"/>
      <c r="AR460" s="227" t="s">
        <v>352</v>
      </c>
      <c r="AT460" s="227" t="s">
        <v>1137</v>
      </c>
      <c r="AU460" s="227" t="s">
        <v>85</v>
      </c>
      <c r="AY460" s="20" t="s">
        <v>308</v>
      </c>
      <c r="BE460" s="228">
        <f>IF(N460="základní",J460,0)</f>
        <v>0</v>
      </c>
      <c r="BF460" s="228">
        <f>IF(N460="snížená",J460,0)</f>
        <v>0</v>
      </c>
      <c r="BG460" s="228">
        <f>IF(N460="zákl. přenesená",J460,0)</f>
        <v>0</v>
      </c>
      <c r="BH460" s="228">
        <f>IF(N460="sníž. přenesená",J460,0)</f>
        <v>0</v>
      </c>
      <c r="BI460" s="228">
        <f>IF(N460="nulová",J460,0)</f>
        <v>0</v>
      </c>
      <c r="BJ460" s="20" t="s">
        <v>83</v>
      </c>
      <c r="BK460" s="228">
        <f>ROUND(I460*H460,2)</f>
        <v>0</v>
      </c>
      <c r="BL460" s="20" t="s">
        <v>315</v>
      </c>
      <c r="BM460" s="227" t="s">
        <v>4006</v>
      </c>
    </row>
    <row r="461" s="13" customFormat="1">
      <c r="A461" s="13"/>
      <c r="B461" s="234"/>
      <c r="C461" s="235"/>
      <c r="D461" s="236" t="s">
        <v>319</v>
      </c>
      <c r="E461" s="237" t="s">
        <v>19</v>
      </c>
      <c r="F461" s="238" t="s">
        <v>83</v>
      </c>
      <c r="G461" s="235"/>
      <c r="H461" s="239">
        <v>1</v>
      </c>
      <c r="I461" s="240"/>
      <c r="J461" s="235"/>
      <c r="K461" s="235"/>
      <c r="L461" s="241"/>
      <c r="M461" s="242"/>
      <c r="N461" s="243"/>
      <c r="O461" s="243"/>
      <c r="P461" s="243"/>
      <c r="Q461" s="243"/>
      <c r="R461" s="243"/>
      <c r="S461" s="243"/>
      <c r="T461" s="244"/>
      <c r="U461" s="13"/>
      <c r="V461" s="13"/>
      <c r="W461" s="13"/>
      <c r="X461" s="13"/>
      <c r="Y461" s="13"/>
      <c r="Z461" s="13"/>
      <c r="AA461" s="13"/>
      <c r="AB461" s="13"/>
      <c r="AC461" s="13"/>
      <c r="AD461" s="13"/>
      <c r="AE461" s="13"/>
      <c r="AT461" s="245" t="s">
        <v>319</v>
      </c>
      <c r="AU461" s="245" t="s">
        <v>85</v>
      </c>
      <c r="AV461" s="13" t="s">
        <v>85</v>
      </c>
      <c r="AW461" s="13" t="s">
        <v>37</v>
      </c>
      <c r="AX461" s="13" t="s">
        <v>76</v>
      </c>
      <c r="AY461" s="245" t="s">
        <v>308</v>
      </c>
    </row>
    <row r="462" s="14" customFormat="1">
      <c r="A462" s="14"/>
      <c r="B462" s="249"/>
      <c r="C462" s="250"/>
      <c r="D462" s="236" t="s">
        <v>319</v>
      </c>
      <c r="E462" s="251" t="s">
        <v>19</v>
      </c>
      <c r="F462" s="252" t="s">
        <v>5882</v>
      </c>
      <c r="G462" s="250"/>
      <c r="H462" s="251" t="s">
        <v>19</v>
      </c>
      <c r="I462" s="253"/>
      <c r="J462" s="250"/>
      <c r="K462" s="250"/>
      <c r="L462" s="254"/>
      <c r="M462" s="255"/>
      <c r="N462" s="256"/>
      <c r="O462" s="256"/>
      <c r="P462" s="256"/>
      <c r="Q462" s="256"/>
      <c r="R462" s="256"/>
      <c r="S462" s="256"/>
      <c r="T462" s="257"/>
      <c r="U462" s="14"/>
      <c r="V462" s="14"/>
      <c r="W462" s="14"/>
      <c r="X462" s="14"/>
      <c r="Y462" s="14"/>
      <c r="Z462" s="14"/>
      <c r="AA462" s="14"/>
      <c r="AB462" s="14"/>
      <c r="AC462" s="14"/>
      <c r="AD462" s="14"/>
      <c r="AE462" s="14"/>
      <c r="AT462" s="258" t="s">
        <v>319</v>
      </c>
      <c r="AU462" s="258" t="s">
        <v>85</v>
      </c>
      <c r="AV462" s="14" t="s">
        <v>83</v>
      </c>
      <c r="AW462" s="14" t="s">
        <v>37</v>
      </c>
      <c r="AX462" s="14" t="s">
        <v>76</v>
      </c>
      <c r="AY462" s="258" t="s">
        <v>308</v>
      </c>
    </row>
    <row r="463" s="13" customFormat="1">
      <c r="A463" s="13"/>
      <c r="B463" s="234"/>
      <c r="C463" s="235"/>
      <c r="D463" s="236" t="s">
        <v>319</v>
      </c>
      <c r="E463" s="237" t="s">
        <v>19</v>
      </c>
      <c r="F463" s="238" t="s">
        <v>6028</v>
      </c>
      <c r="G463" s="235"/>
      <c r="H463" s="239">
        <v>0.014999999999999999</v>
      </c>
      <c r="I463" s="240"/>
      <c r="J463" s="235"/>
      <c r="K463" s="235"/>
      <c r="L463" s="241"/>
      <c r="M463" s="242"/>
      <c r="N463" s="243"/>
      <c r="O463" s="243"/>
      <c r="P463" s="243"/>
      <c r="Q463" s="243"/>
      <c r="R463" s="243"/>
      <c r="S463" s="243"/>
      <c r="T463" s="244"/>
      <c r="U463" s="13"/>
      <c r="V463" s="13"/>
      <c r="W463" s="13"/>
      <c r="X463" s="13"/>
      <c r="Y463" s="13"/>
      <c r="Z463" s="13"/>
      <c r="AA463" s="13"/>
      <c r="AB463" s="13"/>
      <c r="AC463" s="13"/>
      <c r="AD463" s="13"/>
      <c r="AE463" s="13"/>
      <c r="AT463" s="245" t="s">
        <v>319</v>
      </c>
      <c r="AU463" s="245" t="s">
        <v>85</v>
      </c>
      <c r="AV463" s="13" t="s">
        <v>85</v>
      </c>
      <c r="AW463" s="13" t="s">
        <v>37</v>
      </c>
      <c r="AX463" s="13" t="s">
        <v>76</v>
      </c>
      <c r="AY463" s="245" t="s">
        <v>308</v>
      </c>
    </row>
    <row r="464" s="15" customFormat="1">
      <c r="A464" s="15"/>
      <c r="B464" s="259"/>
      <c r="C464" s="260"/>
      <c r="D464" s="236" t="s">
        <v>319</v>
      </c>
      <c r="E464" s="261" t="s">
        <v>19</v>
      </c>
      <c r="F464" s="262" t="s">
        <v>448</v>
      </c>
      <c r="G464" s="260"/>
      <c r="H464" s="263">
        <v>1.0149999999999999</v>
      </c>
      <c r="I464" s="264"/>
      <c r="J464" s="260"/>
      <c r="K464" s="260"/>
      <c r="L464" s="265"/>
      <c r="M464" s="266"/>
      <c r="N464" s="267"/>
      <c r="O464" s="267"/>
      <c r="P464" s="267"/>
      <c r="Q464" s="267"/>
      <c r="R464" s="267"/>
      <c r="S464" s="267"/>
      <c r="T464" s="268"/>
      <c r="U464" s="15"/>
      <c r="V464" s="15"/>
      <c r="W464" s="15"/>
      <c r="X464" s="15"/>
      <c r="Y464" s="15"/>
      <c r="Z464" s="15"/>
      <c r="AA464" s="15"/>
      <c r="AB464" s="15"/>
      <c r="AC464" s="15"/>
      <c r="AD464" s="15"/>
      <c r="AE464" s="15"/>
      <c r="AT464" s="269" t="s">
        <v>319</v>
      </c>
      <c r="AU464" s="269" t="s">
        <v>85</v>
      </c>
      <c r="AV464" s="15" t="s">
        <v>315</v>
      </c>
      <c r="AW464" s="15" t="s">
        <v>37</v>
      </c>
      <c r="AX464" s="15" t="s">
        <v>83</v>
      </c>
      <c r="AY464" s="269" t="s">
        <v>308</v>
      </c>
    </row>
    <row r="465" s="2" customFormat="1" ht="16.5" customHeight="1">
      <c r="A465" s="41"/>
      <c r="B465" s="42"/>
      <c r="C465" s="280" t="s">
        <v>3509</v>
      </c>
      <c r="D465" s="280" t="s">
        <v>1137</v>
      </c>
      <c r="E465" s="281" t="s">
        <v>6070</v>
      </c>
      <c r="F465" s="282" t="s">
        <v>6071</v>
      </c>
      <c r="G465" s="283" t="s">
        <v>323</v>
      </c>
      <c r="H465" s="284">
        <v>1.0149999999999999</v>
      </c>
      <c r="I465" s="285"/>
      <c r="J465" s="286">
        <f>ROUND(I465*H465,2)</f>
        <v>0</v>
      </c>
      <c r="K465" s="282" t="s">
        <v>314</v>
      </c>
      <c r="L465" s="287"/>
      <c r="M465" s="288" t="s">
        <v>19</v>
      </c>
      <c r="N465" s="289" t="s">
        <v>47</v>
      </c>
      <c r="O465" s="87"/>
      <c r="P465" s="225">
        <f>O465*H465</f>
        <v>0</v>
      </c>
      <c r="Q465" s="225">
        <v>0</v>
      </c>
      <c r="R465" s="225">
        <f>Q465*H465</f>
        <v>0</v>
      </c>
      <c r="S465" s="225">
        <v>0</v>
      </c>
      <c r="T465" s="226">
        <f>S465*H465</f>
        <v>0</v>
      </c>
      <c r="U465" s="41"/>
      <c r="V465" s="41"/>
      <c r="W465" s="41"/>
      <c r="X465" s="41"/>
      <c r="Y465" s="41"/>
      <c r="Z465" s="41"/>
      <c r="AA465" s="41"/>
      <c r="AB465" s="41"/>
      <c r="AC465" s="41"/>
      <c r="AD465" s="41"/>
      <c r="AE465" s="41"/>
      <c r="AR465" s="227" t="s">
        <v>352</v>
      </c>
      <c r="AT465" s="227" t="s">
        <v>1137</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4015</v>
      </c>
    </row>
    <row r="466" s="13" customFormat="1">
      <c r="A466" s="13"/>
      <c r="B466" s="234"/>
      <c r="C466" s="235"/>
      <c r="D466" s="236" t="s">
        <v>319</v>
      </c>
      <c r="E466" s="237" t="s">
        <v>19</v>
      </c>
      <c r="F466" s="238" t="s">
        <v>83</v>
      </c>
      <c r="G466" s="235"/>
      <c r="H466" s="239">
        <v>1</v>
      </c>
      <c r="I466" s="240"/>
      <c r="J466" s="235"/>
      <c r="K466" s="235"/>
      <c r="L466" s="241"/>
      <c r="M466" s="242"/>
      <c r="N466" s="243"/>
      <c r="O466" s="243"/>
      <c r="P466" s="243"/>
      <c r="Q466" s="243"/>
      <c r="R466" s="243"/>
      <c r="S466" s="243"/>
      <c r="T466" s="244"/>
      <c r="U466" s="13"/>
      <c r="V466" s="13"/>
      <c r="W466" s="13"/>
      <c r="X466" s="13"/>
      <c r="Y466" s="13"/>
      <c r="Z466" s="13"/>
      <c r="AA466" s="13"/>
      <c r="AB466" s="13"/>
      <c r="AC466" s="13"/>
      <c r="AD466" s="13"/>
      <c r="AE466" s="13"/>
      <c r="AT466" s="245" t="s">
        <v>319</v>
      </c>
      <c r="AU466" s="245" t="s">
        <v>85</v>
      </c>
      <c r="AV466" s="13" t="s">
        <v>85</v>
      </c>
      <c r="AW466" s="13" t="s">
        <v>37</v>
      </c>
      <c r="AX466" s="13" t="s">
        <v>76</v>
      </c>
      <c r="AY466" s="245" t="s">
        <v>308</v>
      </c>
    </row>
    <row r="467" s="14" customFormat="1">
      <c r="A467" s="14"/>
      <c r="B467" s="249"/>
      <c r="C467" s="250"/>
      <c r="D467" s="236" t="s">
        <v>319</v>
      </c>
      <c r="E467" s="251" t="s">
        <v>19</v>
      </c>
      <c r="F467" s="252" t="s">
        <v>5882</v>
      </c>
      <c r="G467" s="250"/>
      <c r="H467" s="251" t="s">
        <v>19</v>
      </c>
      <c r="I467" s="253"/>
      <c r="J467" s="250"/>
      <c r="K467" s="250"/>
      <c r="L467" s="254"/>
      <c r="M467" s="255"/>
      <c r="N467" s="256"/>
      <c r="O467" s="256"/>
      <c r="P467" s="256"/>
      <c r="Q467" s="256"/>
      <c r="R467" s="256"/>
      <c r="S467" s="256"/>
      <c r="T467" s="257"/>
      <c r="U467" s="14"/>
      <c r="V467" s="14"/>
      <c r="W467" s="14"/>
      <c r="X467" s="14"/>
      <c r="Y467" s="14"/>
      <c r="Z467" s="14"/>
      <c r="AA467" s="14"/>
      <c r="AB467" s="14"/>
      <c r="AC467" s="14"/>
      <c r="AD467" s="14"/>
      <c r="AE467" s="14"/>
      <c r="AT467" s="258" t="s">
        <v>319</v>
      </c>
      <c r="AU467" s="258" t="s">
        <v>85</v>
      </c>
      <c r="AV467" s="14" t="s">
        <v>83</v>
      </c>
      <c r="AW467" s="14" t="s">
        <v>37</v>
      </c>
      <c r="AX467" s="14" t="s">
        <v>76</v>
      </c>
      <c r="AY467" s="258" t="s">
        <v>308</v>
      </c>
    </row>
    <row r="468" s="13" customFormat="1">
      <c r="A468" s="13"/>
      <c r="B468" s="234"/>
      <c r="C468" s="235"/>
      <c r="D468" s="236" t="s">
        <v>319</v>
      </c>
      <c r="E468" s="237" t="s">
        <v>19</v>
      </c>
      <c r="F468" s="238" t="s">
        <v>6028</v>
      </c>
      <c r="G468" s="235"/>
      <c r="H468" s="239">
        <v>0.014999999999999999</v>
      </c>
      <c r="I468" s="240"/>
      <c r="J468" s="235"/>
      <c r="K468" s="235"/>
      <c r="L468" s="241"/>
      <c r="M468" s="242"/>
      <c r="N468" s="243"/>
      <c r="O468" s="243"/>
      <c r="P468" s="243"/>
      <c r="Q468" s="243"/>
      <c r="R468" s="243"/>
      <c r="S468" s="243"/>
      <c r="T468" s="244"/>
      <c r="U468" s="13"/>
      <c r="V468" s="13"/>
      <c r="W468" s="13"/>
      <c r="X468" s="13"/>
      <c r="Y468" s="13"/>
      <c r="Z468" s="13"/>
      <c r="AA468" s="13"/>
      <c r="AB468" s="13"/>
      <c r="AC468" s="13"/>
      <c r="AD468" s="13"/>
      <c r="AE468" s="13"/>
      <c r="AT468" s="245" t="s">
        <v>319</v>
      </c>
      <c r="AU468" s="245" t="s">
        <v>85</v>
      </c>
      <c r="AV468" s="13" t="s">
        <v>85</v>
      </c>
      <c r="AW468" s="13" t="s">
        <v>37</v>
      </c>
      <c r="AX468" s="13" t="s">
        <v>76</v>
      </c>
      <c r="AY468" s="245" t="s">
        <v>308</v>
      </c>
    </row>
    <row r="469" s="15" customFormat="1">
      <c r="A469" s="15"/>
      <c r="B469" s="259"/>
      <c r="C469" s="260"/>
      <c r="D469" s="236" t="s">
        <v>319</v>
      </c>
      <c r="E469" s="261" t="s">
        <v>19</v>
      </c>
      <c r="F469" s="262" t="s">
        <v>448</v>
      </c>
      <c r="G469" s="260"/>
      <c r="H469" s="263">
        <v>1.0149999999999999</v>
      </c>
      <c r="I469" s="264"/>
      <c r="J469" s="260"/>
      <c r="K469" s="260"/>
      <c r="L469" s="265"/>
      <c r="M469" s="266"/>
      <c r="N469" s="267"/>
      <c r="O469" s="267"/>
      <c r="P469" s="267"/>
      <c r="Q469" s="267"/>
      <c r="R469" s="267"/>
      <c r="S469" s="267"/>
      <c r="T469" s="268"/>
      <c r="U469" s="15"/>
      <c r="V469" s="15"/>
      <c r="W469" s="15"/>
      <c r="X469" s="15"/>
      <c r="Y469" s="15"/>
      <c r="Z469" s="15"/>
      <c r="AA469" s="15"/>
      <c r="AB469" s="15"/>
      <c r="AC469" s="15"/>
      <c r="AD469" s="15"/>
      <c r="AE469" s="15"/>
      <c r="AT469" s="269" t="s">
        <v>319</v>
      </c>
      <c r="AU469" s="269" t="s">
        <v>85</v>
      </c>
      <c r="AV469" s="15" t="s">
        <v>315</v>
      </c>
      <c r="AW469" s="15" t="s">
        <v>37</v>
      </c>
      <c r="AX469" s="15" t="s">
        <v>83</v>
      </c>
      <c r="AY469" s="269" t="s">
        <v>308</v>
      </c>
    </row>
    <row r="470" s="2" customFormat="1" ht="24.15" customHeight="1">
      <c r="A470" s="41"/>
      <c r="B470" s="42"/>
      <c r="C470" s="216" t="s">
        <v>883</v>
      </c>
      <c r="D470" s="216" t="s">
        <v>310</v>
      </c>
      <c r="E470" s="217" t="s">
        <v>6072</v>
      </c>
      <c r="F470" s="218" t="s">
        <v>6073</v>
      </c>
      <c r="G470" s="219" t="s">
        <v>323</v>
      </c>
      <c r="H470" s="220">
        <v>1</v>
      </c>
      <c r="I470" s="221"/>
      <c r="J470" s="222">
        <f>ROUND(I470*H470,2)</f>
        <v>0</v>
      </c>
      <c r="K470" s="218" t="s">
        <v>314</v>
      </c>
      <c r="L470" s="47"/>
      <c r="M470" s="223" t="s">
        <v>19</v>
      </c>
      <c r="N470" s="224" t="s">
        <v>47</v>
      </c>
      <c r="O470" s="87"/>
      <c r="P470" s="225">
        <f>O470*H470</f>
        <v>0</v>
      </c>
      <c r="Q470" s="225">
        <v>0</v>
      </c>
      <c r="R470" s="225">
        <f>Q470*H470</f>
        <v>0</v>
      </c>
      <c r="S470" s="225">
        <v>0</v>
      </c>
      <c r="T470" s="226">
        <f>S470*H470</f>
        <v>0</v>
      </c>
      <c r="U470" s="41"/>
      <c r="V470" s="41"/>
      <c r="W470" s="41"/>
      <c r="X470" s="41"/>
      <c r="Y470" s="41"/>
      <c r="Z470" s="41"/>
      <c r="AA470" s="41"/>
      <c r="AB470" s="41"/>
      <c r="AC470" s="41"/>
      <c r="AD470" s="41"/>
      <c r="AE470" s="41"/>
      <c r="AR470" s="227" t="s">
        <v>315</v>
      </c>
      <c r="AT470" s="227" t="s">
        <v>310</v>
      </c>
      <c r="AU470" s="227" t="s">
        <v>85</v>
      </c>
      <c r="AY470" s="20" t="s">
        <v>308</v>
      </c>
      <c r="BE470" s="228">
        <f>IF(N470="základní",J470,0)</f>
        <v>0</v>
      </c>
      <c r="BF470" s="228">
        <f>IF(N470="snížená",J470,0)</f>
        <v>0</v>
      </c>
      <c r="BG470" s="228">
        <f>IF(N470="zákl. přenesená",J470,0)</f>
        <v>0</v>
      </c>
      <c r="BH470" s="228">
        <f>IF(N470="sníž. přenesená",J470,0)</f>
        <v>0</v>
      </c>
      <c r="BI470" s="228">
        <f>IF(N470="nulová",J470,0)</f>
        <v>0</v>
      </c>
      <c r="BJ470" s="20" t="s">
        <v>83</v>
      </c>
      <c r="BK470" s="228">
        <f>ROUND(I470*H470,2)</f>
        <v>0</v>
      </c>
      <c r="BL470" s="20" t="s">
        <v>315</v>
      </c>
      <c r="BM470" s="227" t="s">
        <v>4027</v>
      </c>
    </row>
    <row r="471" s="2" customFormat="1">
      <c r="A471" s="41"/>
      <c r="B471" s="42"/>
      <c r="C471" s="43"/>
      <c r="D471" s="229" t="s">
        <v>317</v>
      </c>
      <c r="E471" s="43"/>
      <c r="F471" s="230" t="s">
        <v>6074</v>
      </c>
      <c r="G471" s="43"/>
      <c r="H471" s="43"/>
      <c r="I471" s="231"/>
      <c r="J471" s="43"/>
      <c r="K471" s="43"/>
      <c r="L471" s="47"/>
      <c r="M471" s="232"/>
      <c r="N471" s="233"/>
      <c r="O471" s="87"/>
      <c r="P471" s="87"/>
      <c r="Q471" s="87"/>
      <c r="R471" s="87"/>
      <c r="S471" s="87"/>
      <c r="T471" s="88"/>
      <c r="U471" s="41"/>
      <c r="V471" s="41"/>
      <c r="W471" s="41"/>
      <c r="X471" s="41"/>
      <c r="Y471" s="41"/>
      <c r="Z471" s="41"/>
      <c r="AA471" s="41"/>
      <c r="AB471" s="41"/>
      <c r="AC471" s="41"/>
      <c r="AD471" s="41"/>
      <c r="AE471" s="41"/>
      <c r="AT471" s="20" t="s">
        <v>317</v>
      </c>
      <c r="AU471" s="20" t="s">
        <v>85</v>
      </c>
    </row>
    <row r="472" s="2" customFormat="1" ht="16.5" customHeight="1">
      <c r="A472" s="41"/>
      <c r="B472" s="42"/>
      <c r="C472" s="280" t="s">
        <v>3519</v>
      </c>
      <c r="D472" s="280" t="s">
        <v>1137</v>
      </c>
      <c r="E472" s="281" t="s">
        <v>6075</v>
      </c>
      <c r="F472" s="282" t="s">
        <v>6076</v>
      </c>
      <c r="G472" s="283" t="s">
        <v>323</v>
      </c>
      <c r="H472" s="284">
        <v>1.0149999999999999</v>
      </c>
      <c r="I472" s="285"/>
      <c r="J472" s="286">
        <f>ROUND(I472*H472,2)</f>
        <v>0</v>
      </c>
      <c r="K472" s="282" t="s">
        <v>314</v>
      </c>
      <c r="L472" s="287"/>
      <c r="M472" s="288" t="s">
        <v>19</v>
      </c>
      <c r="N472" s="289" t="s">
        <v>47</v>
      </c>
      <c r="O472" s="87"/>
      <c r="P472" s="225">
        <f>O472*H472</f>
        <v>0</v>
      </c>
      <c r="Q472" s="225">
        <v>0</v>
      </c>
      <c r="R472" s="225">
        <f>Q472*H472</f>
        <v>0</v>
      </c>
      <c r="S472" s="225">
        <v>0</v>
      </c>
      <c r="T472" s="226">
        <f>S472*H472</f>
        <v>0</v>
      </c>
      <c r="U472" s="41"/>
      <c r="V472" s="41"/>
      <c r="W472" s="41"/>
      <c r="X472" s="41"/>
      <c r="Y472" s="41"/>
      <c r="Z472" s="41"/>
      <c r="AA472" s="41"/>
      <c r="AB472" s="41"/>
      <c r="AC472" s="41"/>
      <c r="AD472" s="41"/>
      <c r="AE472" s="41"/>
      <c r="AR472" s="227" t="s">
        <v>352</v>
      </c>
      <c r="AT472" s="227" t="s">
        <v>1137</v>
      </c>
      <c r="AU472" s="227" t="s">
        <v>85</v>
      </c>
      <c r="AY472" s="20" t="s">
        <v>308</v>
      </c>
      <c r="BE472" s="228">
        <f>IF(N472="základní",J472,0)</f>
        <v>0</v>
      </c>
      <c r="BF472" s="228">
        <f>IF(N472="snížená",J472,0)</f>
        <v>0</v>
      </c>
      <c r="BG472" s="228">
        <f>IF(N472="zákl. přenesená",J472,0)</f>
        <v>0</v>
      </c>
      <c r="BH472" s="228">
        <f>IF(N472="sníž. přenesená",J472,0)</f>
        <v>0</v>
      </c>
      <c r="BI472" s="228">
        <f>IF(N472="nulová",J472,0)</f>
        <v>0</v>
      </c>
      <c r="BJ472" s="20" t="s">
        <v>83</v>
      </c>
      <c r="BK472" s="228">
        <f>ROUND(I472*H472,2)</f>
        <v>0</v>
      </c>
      <c r="BL472" s="20" t="s">
        <v>315</v>
      </c>
      <c r="BM472" s="227" t="s">
        <v>4039</v>
      </c>
    </row>
    <row r="473" s="13" customFormat="1">
      <c r="A473" s="13"/>
      <c r="B473" s="234"/>
      <c r="C473" s="235"/>
      <c r="D473" s="236" t="s">
        <v>319</v>
      </c>
      <c r="E473" s="237" t="s">
        <v>19</v>
      </c>
      <c r="F473" s="238" t="s">
        <v>83</v>
      </c>
      <c r="G473" s="235"/>
      <c r="H473" s="239">
        <v>1</v>
      </c>
      <c r="I473" s="240"/>
      <c r="J473" s="235"/>
      <c r="K473" s="235"/>
      <c r="L473" s="241"/>
      <c r="M473" s="242"/>
      <c r="N473" s="243"/>
      <c r="O473" s="243"/>
      <c r="P473" s="243"/>
      <c r="Q473" s="243"/>
      <c r="R473" s="243"/>
      <c r="S473" s="243"/>
      <c r="T473" s="244"/>
      <c r="U473" s="13"/>
      <c r="V473" s="13"/>
      <c r="W473" s="13"/>
      <c r="X473" s="13"/>
      <c r="Y473" s="13"/>
      <c r="Z473" s="13"/>
      <c r="AA473" s="13"/>
      <c r="AB473" s="13"/>
      <c r="AC473" s="13"/>
      <c r="AD473" s="13"/>
      <c r="AE473" s="13"/>
      <c r="AT473" s="245" t="s">
        <v>319</v>
      </c>
      <c r="AU473" s="245" t="s">
        <v>85</v>
      </c>
      <c r="AV473" s="13" t="s">
        <v>85</v>
      </c>
      <c r="AW473" s="13" t="s">
        <v>37</v>
      </c>
      <c r="AX473" s="13" t="s">
        <v>76</v>
      </c>
      <c r="AY473" s="245" t="s">
        <v>308</v>
      </c>
    </row>
    <row r="474" s="14" customFormat="1">
      <c r="A474" s="14"/>
      <c r="B474" s="249"/>
      <c r="C474" s="250"/>
      <c r="D474" s="236" t="s">
        <v>319</v>
      </c>
      <c r="E474" s="251" t="s">
        <v>19</v>
      </c>
      <c r="F474" s="252" t="s">
        <v>5882</v>
      </c>
      <c r="G474" s="250"/>
      <c r="H474" s="251" t="s">
        <v>19</v>
      </c>
      <c r="I474" s="253"/>
      <c r="J474" s="250"/>
      <c r="K474" s="250"/>
      <c r="L474" s="254"/>
      <c r="M474" s="255"/>
      <c r="N474" s="256"/>
      <c r="O474" s="256"/>
      <c r="P474" s="256"/>
      <c r="Q474" s="256"/>
      <c r="R474" s="256"/>
      <c r="S474" s="256"/>
      <c r="T474" s="257"/>
      <c r="U474" s="14"/>
      <c r="V474" s="14"/>
      <c r="W474" s="14"/>
      <c r="X474" s="14"/>
      <c r="Y474" s="14"/>
      <c r="Z474" s="14"/>
      <c r="AA474" s="14"/>
      <c r="AB474" s="14"/>
      <c r="AC474" s="14"/>
      <c r="AD474" s="14"/>
      <c r="AE474" s="14"/>
      <c r="AT474" s="258" t="s">
        <v>319</v>
      </c>
      <c r="AU474" s="258" t="s">
        <v>85</v>
      </c>
      <c r="AV474" s="14" t="s">
        <v>83</v>
      </c>
      <c r="AW474" s="14" t="s">
        <v>37</v>
      </c>
      <c r="AX474" s="14" t="s">
        <v>76</v>
      </c>
      <c r="AY474" s="258" t="s">
        <v>308</v>
      </c>
    </row>
    <row r="475" s="13" customFormat="1">
      <c r="A475" s="13"/>
      <c r="B475" s="234"/>
      <c r="C475" s="235"/>
      <c r="D475" s="236" t="s">
        <v>319</v>
      </c>
      <c r="E475" s="237" t="s">
        <v>19</v>
      </c>
      <c r="F475" s="238" t="s">
        <v>6028</v>
      </c>
      <c r="G475" s="235"/>
      <c r="H475" s="239">
        <v>0.014999999999999999</v>
      </c>
      <c r="I475" s="240"/>
      <c r="J475" s="235"/>
      <c r="K475" s="235"/>
      <c r="L475" s="241"/>
      <c r="M475" s="242"/>
      <c r="N475" s="243"/>
      <c r="O475" s="243"/>
      <c r="P475" s="243"/>
      <c r="Q475" s="243"/>
      <c r="R475" s="243"/>
      <c r="S475" s="243"/>
      <c r="T475" s="244"/>
      <c r="U475" s="13"/>
      <c r="V475" s="13"/>
      <c r="W475" s="13"/>
      <c r="X475" s="13"/>
      <c r="Y475" s="13"/>
      <c r="Z475" s="13"/>
      <c r="AA475" s="13"/>
      <c r="AB475" s="13"/>
      <c r="AC475" s="13"/>
      <c r="AD475" s="13"/>
      <c r="AE475" s="13"/>
      <c r="AT475" s="245" t="s">
        <v>319</v>
      </c>
      <c r="AU475" s="245" t="s">
        <v>85</v>
      </c>
      <c r="AV475" s="13" t="s">
        <v>85</v>
      </c>
      <c r="AW475" s="13" t="s">
        <v>37</v>
      </c>
      <c r="AX475" s="13" t="s">
        <v>76</v>
      </c>
      <c r="AY475" s="245" t="s">
        <v>308</v>
      </c>
    </row>
    <row r="476" s="15" customFormat="1">
      <c r="A476" s="15"/>
      <c r="B476" s="259"/>
      <c r="C476" s="260"/>
      <c r="D476" s="236" t="s">
        <v>319</v>
      </c>
      <c r="E476" s="261" t="s">
        <v>19</v>
      </c>
      <c r="F476" s="262" t="s">
        <v>448</v>
      </c>
      <c r="G476" s="260"/>
      <c r="H476" s="263">
        <v>1.0149999999999999</v>
      </c>
      <c r="I476" s="264"/>
      <c r="J476" s="260"/>
      <c r="K476" s="260"/>
      <c r="L476" s="265"/>
      <c r="M476" s="266"/>
      <c r="N476" s="267"/>
      <c r="O476" s="267"/>
      <c r="P476" s="267"/>
      <c r="Q476" s="267"/>
      <c r="R476" s="267"/>
      <c r="S476" s="267"/>
      <c r="T476" s="268"/>
      <c r="U476" s="15"/>
      <c r="V476" s="15"/>
      <c r="W476" s="15"/>
      <c r="X476" s="15"/>
      <c r="Y476" s="15"/>
      <c r="Z476" s="15"/>
      <c r="AA476" s="15"/>
      <c r="AB476" s="15"/>
      <c r="AC476" s="15"/>
      <c r="AD476" s="15"/>
      <c r="AE476" s="15"/>
      <c r="AT476" s="269" t="s">
        <v>319</v>
      </c>
      <c r="AU476" s="269" t="s">
        <v>85</v>
      </c>
      <c r="AV476" s="15" t="s">
        <v>315</v>
      </c>
      <c r="AW476" s="15" t="s">
        <v>37</v>
      </c>
      <c r="AX476" s="15" t="s">
        <v>83</v>
      </c>
      <c r="AY476" s="269" t="s">
        <v>308</v>
      </c>
    </row>
    <row r="477" s="2" customFormat="1" ht="24.15" customHeight="1">
      <c r="A477" s="41"/>
      <c r="B477" s="42"/>
      <c r="C477" s="216" t="s">
        <v>3523</v>
      </c>
      <c r="D477" s="216" t="s">
        <v>310</v>
      </c>
      <c r="E477" s="217" t="s">
        <v>6077</v>
      </c>
      <c r="F477" s="218" t="s">
        <v>6078</v>
      </c>
      <c r="G477" s="219" t="s">
        <v>323</v>
      </c>
      <c r="H477" s="220">
        <v>4</v>
      </c>
      <c r="I477" s="221"/>
      <c r="J477" s="222">
        <f>ROUND(I477*H477,2)</f>
        <v>0</v>
      </c>
      <c r="K477" s="218" t="s">
        <v>314</v>
      </c>
      <c r="L477" s="47"/>
      <c r="M477" s="223" t="s">
        <v>19</v>
      </c>
      <c r="N477" s="224" t="s">
        <v>47</v>
      </c>
      <c r="O477" s="87"/>
      <c r="P477" s="225">
        <f>O477*H477</f>
        <v>0</v>
      </c>
      <c r="Q477" s="225">
        <v>0</v>
      </c>
      <c r="R477" s="225">
        <f>Q477*H477</f>
        <v>0</v>
      </c>
      <c r="S477" s="225">
        <v>0</v>
      </c>
      <c r="T477" s="226">
        <f>S477*H477</f>
        <v>0</v>
      </c>
      <c r="U477" s="41"/>
      <c r="V477" s="41"/>
      <c r="W477" s="41"/>
      <c r="X477" s="41"/>
      <c r="Y477" s="41"/>
      <c r="Z477" s="41"/>
      <c r="AA477" s="41"/>
      <c r="AB477" s="41"/>
      <c r="AC477" s="41"/>
      <c r="AD477" s="41"/>
      <c r="AE477" s="41"/>
      <c r="AR477" s="227" t="s">
        <v>315</v>
      </c>
      <c r="AT477" s="227" t="s">
        <v>310</v>
      </c>
      <c r="AU477" s="227" t="s">
        <v>85</v>
      </c>
      <c r="AY477" s="20" t="s">
        <v>308</v>
      </c>
      <c r="BE477" s="228">
        <f>IF(N477="základní",J477,0)</f>
        <v>0</v>
      </c>
      <c r="BF477" s="228">
        <f>IF(N477="snížená",J477,0)</f>
        <v>0</v>
      </c>
      <c r="BG477" s="228">
        <f>IF(N477="zákl. přenesená",J477,0)</f>
        <v>0</v>
      </c>
      <c r="BH477" s="228">
        <f>IF(N477="sníž. přenesená",J477,0)</f>
        <v>0</v>
      </c>
      <c r="BI477" s="228">
        <f>IF(N477="nulová",J477,0)</f>
        <v>0</v>
      </c>
      <c r="BJ477" s="20" t="s">
        <v>83</v>
      </c>
      <c r="BK477" s="228">
        <f>ROUND(I477*H477,2)</f>
        <v>0</v>
      </c>
      <c r="BL477" s="20" t="s">
        <v>315</v>
      </c>
      <c r="BM477" s="227" t="s">
        <v>4046</v>
      </c>
    </row>
    <row r="478" s="2" customFormat="1">
      <c r="A478" s="41"/>
      <c r="B478" s="42"/>
      <c r="C478" s="43"/>
      <c r="D478" s="229" t="s">
        <v>317</v>
      </c>
      <c r="E478" s="43"/>
      <c r="F478" s="230" t="s">
        <v>6079</v>
      </c>
      <c r="G478" s="43"/>
      <c r="H478" s="43"/>
      <c r="I478" s="231"/>
      <c r="J478" s="43"/>
      <c r="K478" s="43"/>
      <c r="L478" s="47"/>
      <c r="M478" s="232"/>
      <c r="N478" s="233"/>
      <c r="O478" s="87"/>
      <c r="P478" s="87"/>
      <c r="Q478" s="87"/>
      <c r="R478" s="87"/>
      <c r="S478" s="87"/>
      <c r="T478" s="88"/>
      <c r="U478" s="41"/>
      <c r="V478" s="41"/>
      <c r="W478" s="41"/>
      <c r="X478" s="41"/>
      <c r="Y478" s="41"/>
      <c r="Z478" s="41"/>
      <c r="AA478" s="41"/>
      <c r="AB478" s="41"/>
      <c r="AC478" s="41"/>
      <c r="AD478" s="41"/>
      <c r="AE478" s="41"/>
      <c r="AT478" s="20" t="s">
        <v>317</v>
      </c>
      <c r="AU478" s="20" t="s">
        <v>85</v>
      </c>
    </row>
    <row r="479" s="2" customFormat="1" ht="16.5" customHeight="1">
      <c r="A479" s="41"/>
      <c r="B479" s="42"/>
      <c r="C479" s="280" t="s">
        <v>3529</v>
      </c>
      <c r="D479" s="280" t="s">
        <v>1137</v>
      </c>
      <c r="E479" s="281" t="s">
        <v>6080</v>
      </c>
      <c r="F479" s="282" t="s">
        <v>6081</v>
      </c>
      <c r="G479" s="283" t="s">
        <v>323</v>
      </c>
      <c r="H479" s="284">
        <v>2.02</v>
      </c>
      <c r="I479" s="285"/>
      <c r="J479" s="286">
        <f>ROUND(I479*H479,2)</f>
        <v>0</v>
      </c>
      <c r="K479" s="282" t="s">
        <v>314</v>
      </c>
      <c r="L479" s="287"/>
      <c r="M479" s="288" t="s">
        <v>19</v>
      </c>
      <c r="N479" s="289" t="s">
        <v>47</v>
      </c>
      <c r="O479" s="87"/>
      <c r="P479" s="225">
        <f>O479*H479</f>
        <v>0</v>
      </c>
      <c r="Q479" s="225">
        <v>0</v>
      </c>
      <c r="R479" s="225">
        <f>Q479*H479</f>
        <v>0</v>
      </c>
      <c r="S479" s="225">
        <v>0</v>
      </c>
      <c r="T479" s="226">
        <f>S479*H479</f>
        <v>0</v>
      </c>
      <c r="U479" s="41"/>
      <c r="V479" s="41"/>
      <c r="W479" s="41"/>
      <c r="X479" s="41"/>
      <c r="Y479" s="41"/>
      <c r="Z479" s="41"/>
      <c r="AA479" s="41"/>
      <c r="AB479" s="41"/>
      <c r="AC479" s="41"/>
      <c r="AD479" s="41"/>
      <c r="AE479" s="41"/>
      <c r="AR479" s="227" t="s">
        <v>352</v>
      </c>
      <c r="AT479" s="227" t="s">
        <v>1137</v>
      </c>
      <c r="AU479" s="227" t="s">
        <v>85</v>
      </c>
      <c r="AY479" s="20" t="s">
        <v>308</v>
      </c>
      <c r="BE479" s="228">
        <f>IF(N479="základní",J479,0)</f>
        <v>0</v>
      </c>
      <c r="BF479" s="228">
        <f>IF(N479="snížená",J479,0)</f>
        <v>0</v>
      </c>
      <c r="BG479" s="228">
        <f>IF(N479="zákl. přenesená",J479,0)</f>
        <v>0</v>
      </c>
      <c r="BH479" s="228">
        <f>IF(N479="sníž. přenesená",J479,0)</f>
        <v>0</v>
      </c>
      <c r="BI479" s="228">
        <f>IF(N479="nulová",J479,0)</f>
        <v>0</v>
      </c>
      <c r="BJ479" s="20" t="s">
        <v>83</v>
      </c>
      <c r="BK479" s="228">
        <f>ROUND(I479*H479,2)</f>
        <v>0</v>
      </c>
      <c r="BL479" s="20" t="s">
        <v>315</v>
      </c>
      <c r="BM479" s="227" t="s">
        <v>4054</v>
      </c>
    </row>
    <row r="480" s="13" customFormat="1">
      <c r="A480" s="13"/>
      <c r="B480" s="234"/>
      <c r="C480" s="235"/>
      <c r="D480" s="236" t="s">
        <v>319</v>
      </c>
      <c r="E480" s="237" t="s">
        <v>19</v>
      </c>
      <c r="F480" s="238" t="s">
        <v>85</v>
      </c>
      <c r="G480" s="235"/>
      <c r="H480" s="239">
        <v>2</v>
      </c>
      <c r="I480" s="240"/>
      <c r="J480" s="235"/>
      <c r="K480" s="235"/>
      <c r="L480" s="241"/>
      <c r="M480" s="242"/>
      <c r="N480" s="243"/>
      <c r="O480" s="243"/>
      <c r="P480" s="243"/>
      <c r="Q480" s="243"/>
      <c r="R480" s="243"/>
      <c r="S480" s="243"/>
      <c r="T480" s="244"/>
      <c r="U480" s="13"/>
      <c r="V480" s="13"/>
      <c r="W480" s="13"/>
      <c r="X480" s="13"/>
      <c r="Y480" s="13"/>
      <c r="Z480" s="13"/>
      <c r="AA480" s="13"/>
      <c r="AB480" s="13"/>
      <c r="AC480" s="13"/>
      <c r="AD480" s="13"/>
      <c r="AE480" s="13"/>
      <c r="AT480" s="245" t="s">
        <v>319</v>
      </c>
      <c r="AU480" s="245" t="s">
        <v>85</v>
      </c>
      <c r="AV480" s="13" t="s">
        <v>85</v>
      </c>
      <c r="AW480" s="13" t="s">
        <v>37</v>
      </c>
      <c r="AX480" s="13" t="s">
        <v>76</v>
      </c>
      <c r="AY480" s="245" t="s">
        <v>308</v>
      </c>
    </row>
    <row r="481" s="14" customFormat="1">
      <c r="A481" s="14"/>
      <c r="B481" s="249"/>
      <c r="C481" s="250"/>
      <c r="D481" s="236" t="s">
        <v>319</v>
      </c>
      <c r="E481" s="251" t="s">
        <v>19</v>
      </c>
      <c r="F481" s="252" t="s">
        <v>5882</v>
      </c>
      <c r="G481" s="250"/>
      <c r="H481" s="251" t="s">
        <v>19</v>
      </c>
      <c r="I481" s="253"/>
      <c r="J481" s="250"/>
      <c r="K481" s="250"/>
      <c r="L481" s="254"/>
      <c r="M481" s="255"/>
      <c r="N481" s="256"/>
      <c r="O481" s="256"/>
      <c r="P481" s="256"/>
      <c r="Q481" s="256"/>
      <c r="R481" s="256"/>
      <c r="S481" s="256"/>
      <c r="T481" s="257"/>
      <c r="U481" s="14"/>
      <c r="V481" s="14"/>
      <c r="W481" s="14"/>
      <c r="X481" s="14"/>
      <c r="Y481" s="14"/>
      <c r="Z481" s="14"/>
      <c r="AA481" s="14"/>
      <c r="AB481" s="14"/>
      <c r="AC481" s="14"/>
      <c r="AD481" s="14"/>
      <c r="AE481" s="14"/>
      <c r="AT481" s="258" t="s">
        <v>319</v>
      </c>
      <c r="AU481" s="258" t="s">
        <v>85</v>
      </c>
      <c r="AV481" s="14" t="s">
        <v>83</v>
      </c>
      <c r="AW481" s="14" t="s">
        <v>37</v>
      </c>
      <c r="AX481" s="14" t="s">
        <v>76</v>
      </c>
      <c r="AY481" s="258" t="s">
        <v>308</v>
      </c>
    </row>
    <row r="482" s="13" customFormat="1">
      <c r="A482" s="13"/>
      <c r="B482" s="234"/>
      <c r="C482" s="235"/>
      <c r="D482" s="236" t="s">
        <v>319</v>
      </c>
      <c r="E482" s="237" t="s">
        <v>19</v>
      </c>
      <c r="F482" s="238" t="s">
        <v>5883</v>
      </c>
      <c r="G482" s="235"/>
      <c r="H482" s="239">
        <v>0.02</v>
      </c>
      <c r="I482" s="240"/>
      <c r="J482" s="235"/>
      <c r="K482" s="235"/>
      <c r="L482" s="241"/>
      <c r="M482" s="242"/>
      <c r="N482" s="243"/>
      <c r="O482" s="243"/>
      <c r="P482" s="243"/>
      <c r="Q482" s="243"/>
      <c r="R482" s="243"/>
      <c r="S482" s="243"/>
      <c r="T482" s="244"/>
      <c r="U482" s="13"/>
      <c r="V482" s="13"/>
      <c r="W482" s="13"/>
      <c r="X482" s="13"/>
      <c r="Y482" s="13"/>
      <c r="Z482" s="13"/>
      <c r="AA482" s="13"/>
      <c r="AB482" s="13"/>
      <c r="AC482" s="13"/>
      <c r="AD482" s="13"/>
      <c r="AE482" s="13"/>
      <c r="AT482" s="245" t="s">
        <v>319</v>
      </c>
      <c r="AU482" s="245" t="s">
        <v>85</v>
      </c>
      <c r="AV482" s="13" t="s">
        <v>85</v>
      </c>
      <c r="AW482" s="13" t="s">
        <v>37</v>
      </c>
      <c r="AX482" s="13" t="s">
        <v>76</v>
      </c>
      <c r="AY482" s="245" t="s">
        <v>308</v>
      </c>
    </row>
    <row r="483" s="15" customFormat="1">
      <c r="A483" s="15"/>
      <c r="B483" s="259"/>
      <c r="C483" s="260"/>
      <c r="D483" s="236" t="s">
        <v>319</v>
      </c>
      <c r="E483" s="261" t="s">
        <v>19</v>
      </c>
      <c r="F483" s="262" t="s">
        <v>448</v>
      </c>
      <c r="G483" s="260"/>
      <c r="H483" s="263">
        <v>2.02</v>
      </c>
      <c r="I483" s="264"/>
      <c r="J483" s="260"/>
      <c r="K483" s="260"/>
      <c r="L483" s="265"/>
      <c r="M483" s="266"/>
      <c r="N483" s="267"/>
      <c r="O483" s="267"/>
      <c r="P483" s="267"/>
      <c r="Q483" s="267"/>
      <c r="R483" s="267"/>
      <c r="S483" s="267"/>
      <c r="T483" s="268"/>
      <c r="U483" s="15"/>
      <c r="V483" s="15"/>
      <c r="W483" s="15"/>
      <c r="X483" s="15"/>
      <c r="Y483" s="15"/>
      <c r="Z483" s="15"/>
      <c r="AA483" s="15"/>
      <c r="AB483" s="15"/>
      <c r="AC483" s="15"/>
      <c r="AD483" s="15"/>
      <c r="AE483" s="15"/>
      <c r="AT483" s="269" t="s">
        <v>319</v>
      </c>
      <c r="AU483" s="269" t="s">
        <v>85</v>
      </c>
      <c r="AV483" s="15" t="s">
        <v>315</v>
      </c>
      <c r="AW483" s="15" t="s">
        <v>37</v>
      </c>
      <c r="AX483" s="15" t="s">
        <v>83</v>
      </c>
      <c r="AY483" s="269" t="s">
        <v>308</v>
      </c>
    </row>
    <row r="484" s="2" customFormat="1" ht="16.5" customHeight="1">
      <c r="A484" s="41"/>
      <c r="B484" s="42"/>
      <c r="C484" s="280" t="s">
        <v>3535</v>
      </c>
      <c r="D484" s="280" t="s">
        <v>1137</v>
      </c>
      <c r="E484" s="281" t="s">
        <v>6082</v>
      </c>
      <c r="F484" s="282" t="s">
        <v>6083</v>
      </c>
      <c r="G484" s="283" t="s">
        <v>323</v>
      </c>
      <c r="H484" s="284">
        <v>1.01</v>
      </c>
      <c r="I484" s="285"/>
      <c r="J484" s="286">
        <f>ROUND(I484*H484,2)</f>
        <v>0</v>
      </c>
      <c r="K484" s="282" t="s">
        <v>314</v>
      </c>
      <c r="L484" s="287"/>
      <c r="M484" s="288" t="s">
        <v>19</v>
      </c>
      <c r="N484" s="289" t="s">
        <v>47</v>
      </c>
      <c r="O484" s="87"/>
      <c r="P484" s="225">
        <f>O484*H484</f>
        <v>0</v>
      </c>
      <c r="Q484" s="225">
        <v>0</v>
      </c>
      <c r="R484" s="225">
        <f>Q484*H484</f>
        <v>0</v>
      </c>
      <c r="S484" s="225">
        <v>0</v>
      </c>
      <c r="T484" s="226">
        <f>S484*H484</f>
        <v>0</v>
      </c>
      <c r="U484" s="41"/>
      <c r="V484" s="41"/>
      <c r="W484" s="41"/>
      <c r="X484" s="41"/>
      <c r="Y484" s="41"/>
      <c r="Z484" s="41"/>
      <c r="AA484" s="41"/>
      <c r="AB484" s="41"/>
      <c r="AC484" s="41"/>
      <c r="AD484" s="41"/>
      <c r="AE484" s="41"/>
      <c r="AR484" s="227" t="s">
        <v>352</v>
      </c>
      <c r="AT484" s="227" t="s">
        <v>1137</v>
      </c>
      <c r="AU484" s="227" t="s">
        <v>85</v>
      </c>
      <c r="AY484" s="20" t="s">
        <v>308</v>
      </c>
      <c r="BE484" s="228">
        <f>IF(N484="základní",J484,0)</f>
        <v>0</v>
      </c>
      <c r="BF484" s="228">
        <f>IF(N484="snížená",J484,0)</f>
        <v>0</v>
      </c>
      <c r="BG484" s="228">
        <f>IF(N484="zákl. přenesená",J484,0)</f>
        <v>0</v>
      </c>
      <c r="BH484" s="228">
        <f>IF(N484="sníž. přenesená",J484,0)</f>
        <v>0</v>
      </c>
      <c r="BI484" s="228">
        <f>IF(N484="nulová",J484,0)</f>
        <v>0</v>
      </c>
      <c r="BJ484" s="20" t="s">
        <v>83</v>
      </c>
      <c r="BK484" s="228">
        <f>ROUND(I484*H484,2)</f>
        <v>0</v>
      </c>
      <c r="BL484" s="20" t="s">
        <v>315</v>
      </c>
      <c r="BM484" s="227" t="s">
        <v>886</v>
      </c>
    </row>
    <row r="485" s="13" customFormat="1">
      <c r="A485" s="13"/>
      <c r="B485" s="234"/>
      <c r="C485" s="235"/>
      <c r="D485" s="236" t="s">
        <v>319</v>
      </c>
      <c r="E485" s="237" t="s">
        <v>19</v>
      </c>
      <c r="F485" s="238" t="s">
        <v>83</v>
      </c>
      <c r="G485" s="235"/>
      <c r="H485" s="239">
        <v>1</v>
      </c>
      <c r="I485" s="240"/>
      <c r="J485" s="235"/>
      <c r="K485" s="235"/>
      <c r="L485" s="241"/>
      <c r="M485" s="242"/>
      <c r="N485" s="243"/>
      <c r="O485" s="243"/>
      <c r="P485" s="243"/>
      <c r="Q485" s="243"/>
      <c r="R485" s="243"/>
      <c r="S485" s="243"/>
      <c r="T485" s="244"/>
      <c r="U485" s="13"/>
      <c r="V485" s="13"/>
      <c r="W485" s="13"/>
      <c r="X485" s="13"/>
      <c r="Y485" s="13"/>
      <c r="Z485" s="13"/>
      <c r="AA485" s="13"/>
      <c r="AB485" s="13"/>
      <c r="AC485" s="13"/>
      <c r="AD485" s="13"/>
      <c r="AE485" s="13"/>
      <c r="AT485" s="245" t="s">
        <v>319</v>
      </c>
      <c r="AU485" s="245" t="s">
        <v>85</v>
      </c>
      <c r="AV485" s="13" t="s">
        <v>85</v>
      </c>
      <c r="AW485" s="13" t="s">
        <v>37</v>
      </c>
      <c r="AX485" s="13" t="s">
        <v>76</v>
      </c>
      <c r="AY485" s="245" t="s">
        <v>308</v>
      </c>
    </row>
    <row r="486" s="14" customFormat="1">
      <c r="A486" s="14"/>
      <c r="B486" s="249"/>
      <c r="C486" s="250"/>
      <c r="D486" s="236" t="s">
        <v>319</v>
      </c>
      <c r="E486" s="251" t="s">
        <v>19</v>
      </c>
      <c r="F486" s="252" t="s">
        <v>5882</v>
      </c>
      <c r="G486" s="250"/>
      <c r="H486" s="251" t="s">
        <v>19</v>
      </c>
      <c r="I486" s="253"/>
      <c r="J486" s="250"/>
      <c r="K486" s="250"/>
      <c r="L486" s="254"/>
      <c r="M486" s="255"/>
      <c r="N486" s="256"/>
      <c r="O486" s="256"/>
      <c r="P486" s="256"/>
      <c r="Q486" s="256"/>
      <c r="R486" s="256"/>
      <c r="S486" s="256"/>
      <c r="T486" s="257"/>
      <c r="U486" s="14"/>
      <c r="V486" s="14"/>
      <c r="W486" s="14"/>
      <c r="X486" s="14"/>
      <c r="Y486" s="14"/>
      <c r="Z486" s="14"/>
      <c r="AA486" s="14"/>
      <c r="AB486" s="14"/>
      <c r="AC486" s="14"/>
      <c r="AD486" s="14"/>
      <c r="AE486" s="14"/>
      <c r="AT486" s="258" t="s">
        <v>319</v>
      </c>
      <c r="AU486" s="258" t="s">
        <v>85</v>
      </c>
      <c r="AV486" s="14" t="s">
        <v>83</v>
      </c>
      <c r="AW486" s="14" t="s">
        <v>37</v>
      </c>
      <c r="AX486" s="14" t="s">
        <v>76</v>
      </c>
      <c r="AY486" s="258" t="s">
        <v>308</v>
      </c>
    </row>
    <row r="487" s="13" customFormat="1">
      <c r="A487" s="13"/>
      <c r="B487" s="234"/>
      <c r="C487" s="235"/>
      <c r="D487" s="236" t="s">
        <v>319</v>
      </c>
      <c r="E487" s="237" t="s">
        <v>19</v>
      </c>
      <c r="F487" s="238" t="s">
        <v>5983</v>
      </c>
      <c r="G487" s="235"/>
      <c r="H487" s="239">
        <v>0.01</v>
      </c>
      <c r="I487" s="240"/>
      <c r="J487" s="235"/>
      <c r="K487" s="235"/>
      <c r="L487" s="241"/>
      <c r="M487" s="242"/>
      <c r="N487" s="243"/>
      <c r="O487" s="243"/>
      <c r="P487" s="243"/>
      <c r="Q487" s="243"/>
      <c r="R487" s="243"/>
      <c r="S487" s="243"/>
      <c r="T487" s="244"/>
      <c r="U487" s="13"/>
      <c r="V487" s="13"/>
      <c r="W487" s="13"/>
      <c r="X487" s="13"/>
      <c r="Y487" s="13"/>
      <c r="Z487" s="13"/>
      <c r="AA487" s="13"/>
      <c r="AB487" s="13"/>
      <c r="AC487" s="13"/>
      <c r="AD487" s="13"/>
      <c r="AE487" s="13"/>
      <c r="AT487" s="245" t="s">
        <v>319</v>
      </c>
      <c r="AU487" s="245" t="s">
        <v>85</v>
      </c>
      <c r="AV487" s="13" t="s">
        <v>85</v>
      </c>
      <c r="AW487" s="13" t="s">
        <v>37</v>
      </c>
      <c r="AX487" s="13" t="s">
        <v>76</v>
      </c>
      <c r="AY487" s="245" t="s">
        <v>308</v>
      </c>
    </row>
    <row r="488" s="15" customFormat="1">
      <c r="A488" s="15"/>
      <c r="B488" s="259"/>
      <c r="C488" s="260"/>
      <c r="D488" s="236" t="s">
        <v>319</v>
      </c>
      <c r="E488" s="261" t="s">
        <v>19</v>
      </c>
      <c r="F488" s="262" t="s">
        <v>448</v>
      </c>
      <c r="G488" s="260"/>
      <c r="H488" s="263">
        <v>1.01</v>
      </c>
      <c r="I488" s="264"/>
      <c r="J488" s="260"/>
      <c r="K488" s="260"/>
      <c r="L488" s="265"/>
      <c r="M488" s="266"/>
      <c r="N488" s="267"/>
      <c r="O488" s="267"/>
      <c r="P488" s="267"/>
      <c r="Q488" s="267"/>
      <c r="R488" s="267"/>
      <c r="S488" s="267"/>
      <c r="T488" s="268"/>
      <c r="U488" s="15"/>
      <c r="V488" s="15"/>
      <c r="W488" s="15"/>
      <c r="X488" s="15"/>
      <c r="Y488" s="15"/>
      <c r="Z488" s="15"/>
      <c r="AA488" s="15"/>
      <c r="AB488" s="15"/>
      <c r="AC488" s="15"/>
      <c r="AD488" s="15"/>
      <c r="AE488" s="15"/>
      <c r="AT488" s="269" t="s">
        <v>319</v>
      </c>
      <c r="AU488" s="269" t="s">
        <v>85</v>
      </c>
      <c r="AV488" s="15" t="s">
        <v>315</v>
      </c>
      <c r="AW488" s="15" t="s">
        <v>37</v>
      </c>
      <c r="AX488" s="15" t="s">
        <v>83</v>
      </c>
      <c r="AY488" s="269" t="s">
        <v>308</v>
      </c>
    </row>
    <row r="489" s="2" customFormat="1" ht="16.5" customHeight="1">
      <c r="A489" s="41"/>
      <c r="B489" s="42"/>
      <c r="C489" s="280" t="s">
        <v>3544</v>
      </c>
      <c r="D489" s="280" t="s">
        <v>1137</v>
      </c>
      <c r="E489" s="281" t="s">
        <v>6084</v>
      </c>
      <c r="F489" s="282" t="s">
        <v>6085</v>
      </c>
      <c r="G489" s="283" t="s">
        <v>323</v>
      </c>
      <c r="H489" s="284">
        <v>1.01</v>
      </c>
      <c r="I489" s="285"/>
      <c r="J489" s="286">
        <f>ROUND(I489*H489,2)</f>
        <v>0</v>
      </c>
      <c r="K489" s="282" t="s">
        <v>314</v>
      </c>
      <c r="L489" s="287"/>
      <c r="M489" s="288" t="s">
        <v>19</v>
      </c>
      <c r="N489" s="289" t="s">
        <v>47</v>
      </c>
      <c r="O489" s="87"/>
      <c r="P489" s="225">
        <f>O489*H489</f>
        <v>0</v>
      </c>
      <c r="Q489" s="225">
        <v>0</v>
      </c>
      <c r="R489" s="225">
        <f>Q489*H489</f>
        <v>0</v>
      </c>
      <c r="S489" s="225">
        <v>0</v>
      </c>
      <c r="T489" s="226">
        <f>S489*H489</f>
        <v>0</v>
      </c>
      <c r="U489" s="41"/>
      <c r="V489" s="41"/>
      <c r="W489" s="41"/>
      <c r="X489" s="41"/>
      <c r="Y489" s="41"/>
      <c r="Z489" s="41"/>
      <c r="AA489" s="41"/>
      <c r="AB489" s="41"/>
      <c r="AC489" s="41"/>
      <c r="AD489" s="41"/>
      <c r="AE489" s="41"/>
      <c r="AR489" s="227" t="s">
        <v>352</v>
      </c>
      <c r="AT489" s="227" t="s">
        <v>1137</v>
      </c>
      <c r="AU489" s="227" t="s">
        <v>85</v>
      </c>
      <c r="AY489" s="20" t="s">
        <v>308</v>
      </c>
      <c r="BE489" s="228">
        <f>IF(N489="základní",J489,0)</f>
        <v>0</v>
      </c>
      <c r="BF489" s="228">
        <f>IF(N489="snížená",J489,0)</f>
        <v>0</v>
      </c>
      <c r="BG489" s="228">
        <f>IF(N489="zákl. přenesená",J489,0)</f>
        <v>0</v>
      </c>
      <c r="BH489" s="228">
        <f>IF(N489="sníž. přenesená",J489,0)</f>
        <v>0</v>
      </c>
      <c r="BI489" s="228">
        <f>IF(N489="nulová",J489,0)</f>
        <v>0</v>
      </c>
      <c r="BJ489" s="20" t="s">
        <v>83</v>
      </c>
      <c r="BK489" s="228">
        <f>ROUND(I489*H489,2)</f>
        <v>0</v>
      </c>
      <c r="BL489" s="20" t="s">
        <v>315</v>
      </c>
      <c r="BM489" s="227" t="s">
        <v>4086</v>
      </c>
    </row>
    <row r="490" s="13" customFormat="1">
      <c r="A490" s="13"/>
      <c r="B490" s="234"/>
      <c r="C490" s="235"/>
      <c r="D490" s="236" t="s">
        <v>319</v>
      </c>
      <c r="E490" s="237" t="s">
        <v>19</v>
      </c>
      <c r="F490" s="238" t="s">
        <v>83</v>
      </c>
      <c r="G490" s="235"/>
      <c r="H490" s="239">
        <v>1</v>
      </c>
      <c r="I490" s="240"/>
      <c r="J490" s="235"/>
      <c r="K490" s="235"/>
      <c r="L490" s="241"/>
      <c r="M490" s="242"/>
      <c r="N490" s="243"/>
      <c r="O490" s="243"/>
      <c r="P490" s="243"/>
      <c r="Q490" s="243"/>
      <c r="R490" s="243"/>
      <c r="S490" s="243"/>
      <c r="T490" s="244"/>
      <c r="U490" s="13"/>
      <c r="V490" s="13"/>
      <c r="W490" s="13"/>
      <c r="X490" s="13"/>
      <c r="Y490" s="13"/>
      <c r="Z490" s="13"/>
      <c r="AA490" s="13"/>
      <c r="AB490" s="13"/>
      <c r="AC490" s="13"/>
      <c r="AD490" s="13"/>
      <c r="AE490" s="13"/>
      <c r="AT490" s="245" t="s">
        <v>319</v>
      </c>
      <c r="AU490" s="245" t="s">
        <v>85</v>
      </c>
      <c r="AV490" s="13" t="s">
        <v>85</v>
      </c>
      <c r="AW490" s="13" t="s">
        <v>37</v>
      </c>
      <c r="AX490" s="13" t="s">
        <v>76</v>
      </c>
      <c r="AY490" s="245" t="s">
        <v>308</v>
      </c>
    </row>
    <row r="491" s="14" customFormat="1">
      <c r="A491" s="14"/>
      <c r="B491" s="249"/>
      <c r="C491" s="250"/>
      <c r="D491" s="236" t="s">
        <v>319</v>
      </c>
      <c r="E491" s="251" t="s">
        <v>19</v>
      </c>
      <c r="F491" s="252" t="s">
        <v>5882</v>
      </c>
      <c r="G491" s="250"/>
      <c r="H491" s="251" t="s">
        <v>19</v>
      </c>
      <c r="I491" s="253"/>
      <c r="J491" s="250"/>
      <c r="K491" s="250"/>
      <c r="L491" s="254"/>
      <c r="M491" s="255"/>
      <c r="N491" s="256"/>
      <c r="O491" s="256"/>
      <c r="P491" s="256"/>
      <c r="Q491" s="256"/>
      <c r="R491" s="256"/>
      <c r="S491" s="256"/>
      <c r="T491" s="257"/>
      <c r="U491" s="14"/>
      <c r="V491" s="14"/>
      <c r="W491" s="14"/>
      <c r="X491" s="14"/>
      <c r="Y491" s="14"/>
      <c r="Z491" s="14"/>
      <c r="AA491" s="14"/>
      <c r="AB491" s="14"/>
      <c r="AC491" s="14"/>
      <c r="AD491" s="14"/>
      <c r="AE491" s="14"/>
      <c r="AT491" s="258" t="s">
        <v>319</v>
      </c>
      <c r="AU491" s="258" t="s">
        <v>85</v>
      </c>
      <c r="AV491" s="14" t="s">
        <v>83</v>
      </c>
      <c r="AW491" s="14" t="s">
        <v>37</v>
      </c>
      <c r="AX491" s="14" t="s">
        <v>76</v>
      </c>
      <c r="AY491" s="258" t="s">
        <v>308</v>
      </c>
    </row>
    <row r="492" s="13" customFormat="1">
      <c r="A492" s="13"/>
      <c r="B492" s="234"/>
      <c r="C492" s="235"/>
      <c r="D492" s="236" t="s">
        <v>319</v>
      </c>
      <c r="E492" s="237" t="s">
        <v>19</v>
      </c>
      <c r="F492" s="238" t="s">
        <v>5983</v>
      </c>
      <c r="G492" s="235"/>
      <c r="H492" s="239">
        <v>0.01</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76</v>
      </c>
      <c r="AY492" s="245" t="s">
        <v>308</v>
      </c>
    </row>
    <row r="493" s="15" customFormat="1">
      <c r="A493" s="15"/>
      <c r="B493" s="259"/>
      <c r="C493" s="260"/>
      <c r="D493" s="236" t="s">
        <v>319</v>
      </c>
      <c r="E493" s="261" t="s">
        <v>19</v>
      </c>
      <c r="F493" s="262" t="s">
        <v>448</v>
      </c>
      <c r="G493" s="260"/>
      <c r="H493" s="263">
        <v>1.01</v>
      </c>
      <c r="I493" s="264"/>
      <c r="J493" s="260"/>
      <c r="K493" s="260"/>
      <c r="L493" s="265"/>
      <c r="M493" s="266"/>
      <c r="N493" s="267"/>
      <c r="O493" s="267"/>
      <c r="P493" s="267"/>
      <c r="Q493" s="267"/>
      <c r="R493" s="267"/>
      <c r="S493" s="267"/>
      <c r="T493" s="268"/>
      <c r="U493" s="15"/>
      <c r="V493" s="15"/>
      <c r="W493" s="15"/>
      <c r="X493" s="15"/>
      <c r="Y493" s="15"/>
      <c r="Z493" s="15"/>
      <c r="AA493" s="15"/>
      <c r="AB493" s="15"/>
      <c r="AC493" s="15"/>
      <c r="AD493" s="15"/>
      <c r="AE493" s="15"/>
      <c r="AT493" s="269" t="s">
        <v>319</v>
      </c>
      <c r="AU493" s="269" t="s">
        <v>85</v>
      </c>
      <c r="AV493" s="15" t="s">
        <v>315</v>
      </c>
      <c r="AW493" s="15" t="s">
        <v>37</v>
      </c>
      <c r="AX493" s="15" t="s">
        <v>83</v>
      </c>
      <c r="AY493" s="269" t="s">
        <v>308</v>
      </c>
    </row>
    <row r="494" s="2" customFormat="1" ht="16.5" customHeight="1">
      <c r="A494" s="41"/>
      <c r="B494" s="42"/>
      <c r="C494" s="216" t="s">
        <v>3551</v>
      </c>
      <c r="D494" s="216" t="s">
        <v>310</v>
      </c>
      <c r="E494" s="217" t="s">
        <v>6086</v>
      </c>
      <c r="F494" s="218" t="s">
        <v>6087</v>
      </c>
      <c r="G494" s="219" t="s">
        <v>323</v>
      </c>
      <c r="H494" s="220">
        <v>1</v>
      </c>
      <c r="I494" s="221"/>
      <c r="J494" s="222">
        <f>ROUND(I494*H494,2)</f>
        <v>0</v>
      </c>
      <c r="K494" s="218" t="s">
        <v>314</v>
      </c>
      <c r="L494" s="47"/>
      <c r="M494" s="223" t="s">
        <v>19</v>
      </c>
      <c r="N494" s="224" t="s">
        <v>47</v>
      </c>
      <c r="O494" s="87"/>
      <c r="P494" s="225">
        <f>O494*H494</f>
        <v>0</v>
      </c>
      <c r="Q494" s="225">
        <v>0</v>
      </c>
      <c r="R494" s="225">
        <f>Q494*H494</f>
        <v>0</v>
      </c>
      <c r="S494" s="225">
        <v>0</v>
      </c>
      <c r="T494" s="226">
        <f>S494*H494</f>
        <v>0</v>
      </c>
      <c r="U494" s="41"/>
      <c r="V494" s="41"/>
      <c r="W494" s="41"/>
      <c r="X494" s="41"/>
      <c r="Y494" s="41"/>
      <c r="Z494" s="41"/>
      <c r="AA494" s="41"/>
      <c r="AB494" s="41"/>
      <c r="AC494" s="41"/>
      <c r="AD494" s="41"/>
      <c r="AE494" s="41"/>
      <c r="AR494" s="227" t="s">
        <v>315</v>
      </c>
      <c r="AT494" s="227" t="s">
        <v>310</v>
      </c>
      <c r="AU494" s="227" t="s">
        <v>85</v>
      </c>
      <c r="AY494" s="20" t="s">
        <v>308</v>
      </c>
      <c r="BE494" s="228">
        <f>IF(N494="základní",J494,0)</f>
        <v>0</v>
      </c>
      <c r="BF494" s="228">
        <f>IF(N494="snížená",J494,0)</f>
        <v>0</v>
      </c>
      <c r="BG494" s="228">
        <f>IF(N494="zákl. přenesená",J494,0)</f>
        <v>0</v>
      </c>
      <c r="BH494" s="228">
        <f>IF(N494="sníž. přenesená",J494,0)</f>
        <v>0</v>
      </c>
      <c r="BI494" s="228">
        <f>IF(N494="nulová",J494,0)</f>
        <v>0</v>
      </c>
      <c r="BJ494" s="20" t="s">
        <v>83</v>
      </c>
      <c r="BK494" s="228">
        <f>ROUND(I494*H494,2)</f>
        <v>0</v>
      </c>
      <c r="BL494" s="20" t="s">
        <v>315</v>
      </c>
      <c r="BM494" s="227" t="s">
        <v>4098</v>
      </c>
    </row>
    <row r="495" s="2" customFormat="1">
      <c r="A495" s="41"/>
      <c r="B495" s="42"/>
      <c r="C495" s="43"/>
      <c r="D495" s="229" t="s">
        <v>317</v>
      </c>
      <c r="E495" s="43"/>
      <c r="F495" s="230" t="s">
        <v>6088</v>
      </c>
      <c r="G495" s="43"/>
      <c r="H495" s="43"/>
      <c r="I495" s="231"/>
      <c r="J495" s="43"/>
      <c r="K495" s="43"/>
      <c r="L495" s="47"/>
      <c r="M495" s="232"/>
      <c r="N495" s="233"/>
      <c r="O495" s="87"/>
      <c r="P495" s="87"/>
      <c r="Q495" s="87"/>
      <c r="R495" s="87"/>
      <c r="S495" s="87"/>
      <c r="T495" s="88"/>
      <c r="U495" s="41"/>
      <c r="V495" s="41"/>
      <c r="W495" s="41"/>
      <c r="X495" s="41"/>
      <c r="Y495" s="41"/>
      <c r="Z495" s="41"/>
      <c r="AA495" s="41"/>
      <c r="AB495" s="41"/>
      <c r="AC495" s="41"/>
      <c r="AD495" s="41"/>
      <c r="AE495" s="41"/>
      <c r="AT495" s="20" t="s">
        <v>317</v>
      </c>
      <c r="AU495" s="20" t="s">
        <v>85</v>
      </c>
    </row>
    <row r="496" s="14" customFormat="1">
      <c r="A496" s="14"/>
      <c r="B496" s="249"/>
      <c r="C496" s="250"/>
      <c r="D496" s="236" t="s">
        <v>319</v>
      </c>
      <c r="E496" s="251" t="s">
        <v>19</v>
      </c>
      <c r="F496" s="252" t="s">
        <v>6089</v>
      </c>
      <c r="G496" s="250"/>
      <c r="H496" s="251" t="s">
        <v>19</v>
      </c>
      <c r="I496" s="253"/>
      <c r="J496" s="250"/>
      <c r="K496" s="250"/>
      <c r="L496" s="254"/>
      <c r="M496" s="255"/>
      <c r="N496" s="256"/>
      <c r="O496" s="256"/>
      <c r="P496" s="256"/>
      <c r="Q496" s="256"/>
      <c r="R496" s="256"/>
      <c r="S496" s="256"/>
      <c r="T496" s="257"/>
      <c r="U496" s="14"/>
      <c r="V496" s="14"/>
      <c r="W496" s="14"/>
      <c r="X496" s="14"/>
      <c r="Y496" s="14"/>
      <c r="Z496" s="14"/>
      <c r="AA496" s="14"/>
      <c r="AB496" s="14"/>
      <c r="AC496" s="14"/>
      <c r="AD496" s="14"/>
      <c r="AE496" s="14"/>
      <c r="AT496" s="258" t="s">
        <v>319</v>
      </c>
      <c r="AU496" s="258" t="s">
        <v>85</v>
      </c>
      <c r="AV496" s="14" t="s">
        <v>83</v>
      </c>
      <c r="AW496" s="14" t="s">
        <v>37</v>
      </c>
      <c r="AX496" s="14" t="s">
        <v>76</v>
      </c>
      <c r="AY496" s="258" t="s">
        <v>308</v>
      </c>
    </row>
    <row r="497" s="13" customFormat="1">
      <c r="A497" s="13"/>
      <c r="B497" s="234"/>
      <c r="C497" s="235"/>
      <c r="D497" s="236" t="s">
        <v>319</v>
      </c>
      <c r="E497" s="237" t="s">
        <v>19</v>
      </c>
      <c r="F497" s="238" t="s">
        <v>83</v>
      </c>
      <c r="G497" s="235"/>
      <c r="H497" s="239">
        <v>1</v>
      </c>
      <c r="I497" s="240"/>
      <c r="J497" s="235"/>
      <c r="K497" s="235"/>
      <c r="L497" s="241"/>
      <c r="M497" s="242"/>
      <c r="N497" s="243"/>
      <c r="O497" s="243"/>
      <c r="P497" s="243"/>
      <c r="Q497" s="243"/>
      <c r="R497" s="243"/>
      <c r="S497" s="243"/>
      <c r="T497" s="244"/>
      <c r="U497" s="13"/>
      <c r="V497" s="13"/>
      <c r="W497" s="13"/>
      <c r="X497" s="13"/>
      <c r="Y497" s="13"/>
      <c r="Z497" s="13"/>
      <c r="AA497" s="13"/>
      <c r="AB497" s="13"/>
      <c r="AC497" s="13"/>
      <c r="AD497" s="13"/>
      <c r="AE497" s="13"/>
      <c r="AT497" s="245" t="s">
        <v>319</v>
      </c>
      <c r="AU497" s="245" t="s">
        <v>85</v>
      </c>
      <c r="AV497" s="13" t="s">
        <v>85</v>
      </c>
      <c r="AW497" s="13" t="s">
        <v>37</v>
      </c>
      <c r="AX497" s="13" t="s">
        <v>76</v>
      </c>
      <c r="AY497" s="245" t="s">
        <v>308</v>
      </c>
    </row>
    <row r="498" s="15" customFormat="1">
      <c r="A498" s="15"/>
      <c r="B498" s="259"/>
      <c r="C498" s="260"/>
      <c r="D498" s="236" t="s">
        <v>319</v>
      </c>
      <c r="E498" s="261" t="s">
        <v>19</v>
      </c>
      <c r="F498" s="262" t="s">
        <v>448</v>
      </c>
      <c r="G498" s="260"/>
      <c r="H498" s="263">
        <v>1</v>
      </c>
      <c r="I498" s="264"/>
      <c r="J498" s="260"/>
      <c r="K498" s="260"/>
      <c r="L498" s="265"/>
      <c r="M498" s="266"/>
      <c r="N498" s="267"/>
      <c r="O498" s="267"/>
      <c r="P498" s="267"/>
      <c r="Q498" s="267"/>
      <c r="R498" s="267"/>
      <c r="S498" s="267"/>
      <c r="T498" s="268"/>
      <c r="U498" s="15"/>
      <c r="V498" s="15"/>
      <c r="W498" s="15"/>
      <c r="X498" s="15"/>
      <c r="Y498" s="15"/>
      <c r="Z498" s="15"/>
      <c r="AA498" s="15"/>
      <c r="AB498" s="15"/>
      <c r="AC498" s="15"/>
      <c r="AD498" s="15"/>
      <c r="AE498" s="15"/>
      <c r="AT498" s="269" t="s">
        <v>319</v>
      </c>
      <c r="AU498" s="269" t="s">
        <v>85</v>
      </c>
      <c r="AV498" s="15" t="s">
        <v>315</v>
      </c>
      <c r="AW498" s="15" t="s">
        <v>37</v>
      </c>
      <c r="AX498" s="15" t="s">
        <v>83</v>
      </c>
      <c r="AY498" s="269" t="s">
        <v>308</v>
      </c>
    </row>
    <row r="499" s="2" customFormat="1" ht="24.15" customHeight="1">
      <c r="A499" s="41"/>
      <c r="B499" s="42"/>
      <c r="C499" s="216" t="s">
        <v>3556</v>
      </c>
      <c r="D499" s="216" t="s">
        <v>310</v>
      </c>
      <c r="E499" s="217" t="s">
        <v>6090</v>
      </c>
      <c r="F499" s="218" t="s">
        <v>6091</v>
      </c>
      <c r="G499" s="219" t="s">
        <v>323</v>
      </c>
      <c r="H499" s="220">
        <v>6</v>
      </c>
      <c r="I499" s="221"/>
      <c r="J499" s="222">
        <f>ROUND(I499*H499,2)</f>
        <v>0</v>
      </c>
      <c r="K499" s="218" t="s">
        <v>314</v>
      </c>
      <c r="L499" s="47"/>
      <c r="M499" s="223" t="s">
        <v>19</v>
      </c>
      <c r="N499" s="224" t="s">
        <v>47</v>
      </c>
      <c r="O499" s="87"/>
      <c r="P499" s="225">
        <f>O499*H499</f>
        <v>0</v>
      </c>
      <c r="Q499" s="225">
        <v>0</v>
      </c>
      <c r="R499" s="225">
        <f>Q499*H499</f>
        <v>0</v>
      </c>
      <c r="S499" s="225">
        <v>0</v>
      </c>
      <c r="T499" s="226">
        <f>S499*H499</f>
        <v>0</v>
      </c>
      <c r="U499" s="41"/>
      <c r="V499" s="41"/>
      <c r="W499" s="41"/>
      <c r="X499" s="41"/>
      <c r="Y499" s="41"/>
      <c r="Z499" s="41"/>
      <c r="AA499" s="41"/>
      <c r="AB499" s="41"/>
      <c r="AC499" s="41"/>
      <c r="AD499" s="41"/>
      <c r="AE499" s="41"/>
      <c r="AR499" s="227" t="s">
        <v>315</v>
      </c>
      <c r="AT499" s="227" t="s">
        <v>310</v>
      </c>
      <c r="AU499" s="227" t="s">
        <v>85</v>
      </c>
      <c r="AY499" s="20" t="s">
        <v>308</v>
      </c>
      <c r="BE499" s="228">
        <f>IF(N499="základní",J499,0)</f>
        <v>0</v>
      </c>
      <c r="BF499" s="228">
        <f>IF(N499="snížená",J499,0)</f>
        <v>0</v>
      </c>
      <c r="BG499" s="228">
        <f>IF(N499="zákl. přenesená",J499,0)</f>
        <v>0</v>
      </c>
      <c r="BH499" s="228">
        <f>IF(N499="sníž. přenesená",J499,0)</f>
        <v>0</v>
      </c>
      <c r="BI499" s="228">
        <f>IF(N499="nulová",J499,0)</f>
        <v>0</v>
      </c>
      <c r="BJ499" s="20" t="s">
        <v>83</v>
      </c>
      <c r="BK499" s="228">
        <f>ROUND(I499*H499,2)</f>
        <v>0</v>
      </c>
      <c r="BL499" s="20" t="s">
        <v>315</v>
      </c>
      <c r="BM499" s="227" t="s">
        <v>4111</v>
      </c>
    </row>
    <row r="500" s="2" customFormat="1">
      <c r="A500" s="41"/>
      <c r="B500" s="42"/>
      <c r="C500" s="43"/>
      <c r="D500" s="229" t="s">
        <v>317</v>
      </c>
      <c r="E500" s="43"/>
      <c r="F500" s="230" t="s">
        <v>6092</v>
      </c>
      <c r="G500" s="43"/>
      <c r="H500" s="43"/>
      <c r="I500" s="231"/>
      <c r="J500" s="43"/>
      <c r="K500" s="43"/>
      <c r="L500" s="47"/>
      <c r="M500" s="232"/>
      <c r="N500" s="233"/>
      <c r="O500" s="87"/>
      <c r="P500" s="87"/>
      <c r="Q500" s="87"/>
      <c r="R500" s="87"/>
      <c r="S500" s="87"/>
      <c r="T500" s="88"/>
      <c r="U500" s="41"/>
      <c r="V500" s="41"/>
      <c r="W500" s="41"/>
      <c r="X500" s="41"/>
      <c r="Y500" s="41"/>
      <c r="Z500" s="41"/>
      <c r="AA500" s="41"/>
      <c r="AB500" s="41"/>
      <c r="AC500" s="41"/>
      <c r="AD500" s="41"/>
      <c r="AE500" s="41"/>
      <c r="AT500" s="20" t="s">
        <v>317</v>
      </c>
      <c r="AU500" s="20" t="s">
        <v>85</v>
      </c>
    </row>
    <row r="501" s="14" customFormat="1">
      <c r="A501" s="14"/>
      <c r="B501" s="249"/>
      <c r="C501" s="250"/>
      <c r="D501" s="236" t="s">
        <v>319</v>
      </c>
      <c r="E501" s="251" t="s">
        <v>19</v>
      </c>
      <c r="F501" s="252" t="s">
        <v>6093</v>
      </c>
      <c r="G501" s="250"/>
      <c r="H501" s="251" t="s">
        <v>19</v>
      </c>
      <c r="I501" s="253"/>
      <c r="J501" s="250"/>
      <c r="K501" s="250"/>
      <c r="L501" s="254"/>
      <c r="M501" s="255"/>
      <c r="N501" s="256"/>
      <c r="O501" s="256"/>
      <c r="P501" s="256"/>
      <c r="Q501" s="256"/>
      <c r="R501" s="256"/>
      <c r="S501" s="256"/>
      <c r="T501" s="257"/>
      <c r="U501" s="14"/>
      <c r="V501" s="14"/>
      <c r="W501" s="14"/>
      <c r="X501" s="14"/>
      <c r="Y501" s="14"/>
      <c r="Z501" s="14"/>
      <c r="AA501" s="14"/>
      <c r="AB501" s="14"/>
      <c r="AC501" s="14"/>
      <c r="AD501" s="14"/>
      <c r="AE501" s="14"/>
      <c r="AT501" s="258" t="s">
        <v>319</v>
      </c>
      <c r="AU501" s="258" t="s">
        <v>85</v>
      </c>
      <c r="AV501" s="14" t="s">
        <v>83</v>
      </c>
      <c r="AW501" s="14" t="s">
        <v>37</v>
      </c>
      <c r="AX501" s="14" t="s">
        <v>76</v>
      </c>
      <c r="AY501" s="258" t="s">
        <v>308</v>
      </c>
    </row>
    <row r="502" s="13" customFormat="1">
      <c r="A502" s="13"/>
      <c r="B502" s="234"/>
      <c r="C502" s="235"/>
      <c r="D502" s="236" t="s">
        <v>319</v>
      </c>
      <c r="E502" s="237" t="s">
        <v>19</v>
      </c>
      <c r="F502" s="238" t="s">
        <v>342</v>
      </c>
      <c r="G502" s="235"/>
      <c r="H502" s="239">
        <v>6</v>
      </c>
      <c r="I502" s="240"/>
      <c r="J502" s="235"/>
      <c r="K502" s="235"/>
      <c r="L502" s="241"/>
      <c r="M502" s="242"/>
      <c r="N502" s="243"/>
      <c r="O502" s="243"/>
      <c r="P502" s="243"/>
      <c r="Q502" s="243"/>
      <c r="R502" s="243"/>
      <c r="S502" s="243"/>
      <c r="T502" s="244"/>
      <c r="U502" s="13"/>
      <c r="V502" s="13"/>
      <c r="W502" s="13"/>
      <c r="X502" s="13"/>
      <c r="Y502" s="13"/>
      <c r="Z502" s="13"/>
      <c r="AA502" s="13"/>
      <c r="AB502" s="13"/>
      <c r="AC502" s="13"/>
      <c r="AD502" s="13"/>
      <c r="AE502" s="13"/>
      <c r="AT502" s="245" t="s">
        <v>319</v>
      </c>
      <c r="AU502" s="245" t="s">
        <v>85</v>
      </c>
      <c r="AV502" s="13" t="s">
        <v>85</v>
      </c>
      <c r="AW502" s="13" t="s">
        <v>37</v>
      </c>
      <c r="AX502" s="13" t="s">
        <v>76</v>
      </c>
      <c r="AY502" s="245" t="s">
        <v>308</v>
      </c>
    </row>
    <row r="503" s="15" customFormat="1">
      <c r="A503" s="15"/>
      <c r="B503" s="259"/>
      <c r="C503" s="260"/>
      <c r="D503" s="236" t="s">
        <v>319</v>
      </c>
      <c r="E503" s="261" t="s">
        <v>19</v>
      </c>
      <c r="F503" s="262" t="s">
        <v>448</v>
      </c>
      <c r="G503" s="260"/>
      <c r="H503" s="263">
        <v>6</v>
      </c>
      <c r="I503" s="264"/>
      <c r="J503" s="260"/>
      <c r="K503" s="260"/>
      <c r="L503" s="265"/>
      <c r="M503" s="266"/>
      <c r="N503" s="267"/>
      <c r="O503" s="267"/>
      <c r="P503" s="267"/>
      <c r="Q503" s="267"/>
      <c r="R503" s="267"/>
      <c r="S503" s="267"/>
      <c r="T503" s="268"/>
      <c r="U503" s="15"/>
      <c r="V503" s="15"/>
      <c r="W503" s="15"/>
      <c r="X503" s="15"/>
      <c r="Y503" s="15"/>
      <c r="Z503" s="15"/>
      <c r="AA503" s="15"/>
      <c r="AB503" s="15"/>
      <c r="AC503" s="15"/>
      <c r="AD503" s="15"/>
      <c r="AE503" s="15"/>
      <c r="AT503" s="269" t="s">
        <v>319</v>
      </c>
      <c r="AU503" s="269" t="s">
        <v>85</v>
      </c>
      <c r="AV503" s="15" t="s">
        <v>315</v>
      </c>
      <c r="AW503" s="15" t="s">
        <v>37</v>
      </c>
      <c r="AX503" s="15" t="s">
        <v>83</v>
      </c>
      <c r="AY503" s="269" t="s">
        <v>308</v>
      </c>
    </row>
    <row r="504" s="2" customFormat="1" ht="24.15" customHeight="1">
      <c r="A504" s="41"/>
      <c r="B504" s="42"/>
      <c r="C504" s="216" t="s">
        <v>3562</v>
      </c>
      <c r="D504" s="216" t="s">
        <v>310</v>
      </c>
      <c r="E504" s="217" t="s">
        <v>6094</v>
      </c>
      <c r="F504" s="218" t="s">
        <v>6095</v>
      </c>
      <c r="G504" s="219" t="s">
        <v>323</v>
      </c>
      <c r="H504" s="220">
        <v>1</v>
      </c>
      <c r="I504" s="221"/>
      <c r="J504" s="222">
        <f>ROUND(I504*H504,2)</f>
        <v>0</v>
      </c>
      <c r="K504" s="218" t="s">
        <v>314</v>
      </c>
      <c r="L504" s="47"/>
      <c r="M504" s="223" t="s">
        <v>19</v>
      </c>
      <c r="N504" s="224" t="s">
        <v>47</v>
      </c>
      <c r="O504" s="87"/>
      <c r="P504" s="225">
        <f>O504*H504</f>
        <v>0</v>
      </c>
      <c r="Q504" s="225">
        <v>0</v>
      </c>
      <c r="R504" s="225">
        <f>Q504*H504</f>
        <v>0</v>
      </c>
      <c r="S504" s="225">
        <v>0</v>
      </c>
      <c r="T504" s="226">
        <f>S504*H504</f>
        <v>0</v>
      </c>
      <c r="U504" s="41"/>
      <c r="V504" s="41"/>
      <c r="W504" s="41"/>
      <c r="X504" s="41"/>
      <c r="Y504" s="41"/>
      <c r="Z504" s="41"/>
      <c r="AA504" s="41"/>
      <c r="AB504" s="41"/>
      <c r="AC504" s="41"/>
      <c r="AD504" s="41"/>
      <c r="AE504" s="41"/>
      <c r="AR504" s="227" t="s">
        <v>315</v>
      </c>
      <c r="AT504" s="227" t="s">
        <v>310</v>
      </c>
      <c r="AU504" s="227" t="s">
        <v>85</v>
      </c>
      <c r="AY504" s="20" t="s">
        <v>308</v>
      </c>
      <c r="BE504" s="228">
        <f>IF(N504="základní",J504,0)</f>
        <v>0</v>
      </c>
      <c r="BF504" s="228">
        <f>IF(N504="snížená",J504,0)</f>
        <v>0</v>
      </c>
      <c r="BG504" s="228">
        <f>IF(N504="zákl. přenesená",J504,0)</f>
        <v>0</v>
      </c>
      <c r="BH504" s="228">
        <f>IF(N504="sníž. přenesená",J504,0)</f>
        <v>0</v>
      </c>
      <c r="BI504" s="228">
        <f>IF(N504="nulová",J504,0)</f>
        <v>0</v>
      </c>
      <c r="BJ504" s="20" t="s">
        <v>83</v>
      </c>
      <c r="BK504" s="228">
        <f>ROUND(I504*H504,2)</f>
        <v>0</v>
      </c>
      <c r="BL504" s="20" t="s">
        <v>315</v>
      </c>
      <c r="BM504" s="227" t="s">
        <v>4121</v>
      </c>
    </row>
    <row r="505" s="2" customFormat="1">
      <c r="A505" s="41"/>
      <c r="B505" s="42"/>
      <c r="C505" s="43"/>
      <c r="D505" s="229" t="s">
        <v>317</v>
      </c>
      <c r="E505" s="43"/>
      <c r="F505" s="230" t="s">
        <v>6096</v>
      </c>
      <c r="G505" s="43"/>
      <c r="H505" s="43"/>
      <c r="I505" s="231"/>
      <c r="J505" s="43"/>
      <c r="K505" s="43"/>
      <c r="L505" s="47"/>
      <c r="M505" s="232"/>
      <c r="N505" s="233"/>
      <c r="O505" s="87"/>
      <c r="P505" s="87"/>
      <c r="Q505" s="87"/>
      <c r="R505" s="87"/>
      <c r="S505" s="87"/>
      <c r="T505" s="88"/>
      <c r="U505" s="41"/>
      <c r="V505" s="41"/>
      <c r="W505" s="41"/>
      <c r="X505" s="41"/>
      <c r="Y505" s="41"/>
      <c r="Z505" s="41"/>
      <c r="AA505" s="41"/>
      <c r="AB505" s="41"/>
      <c r="AC505" s="41"/>
      <c r="AD505" s="41"/>
      <c r="AE505" s="41"/>
      <c r="AT505" s="20" t="s">
        <v>317</v>
      </c>
      <c r="AU505" s="20" t="s">
        <v>85</v>
      </c>
    </row>
    <row r="506" s="14" customFormat="1">
      <c r="A506" s="14"/>
      <c r="B506" s="249"/>
      <c r="C506" s="250"/>
      <c r="D506" s="236" t="s">
        <v>319</v>
      </c>
      <c r="E506" s="251" t="s">
        <v>19</v>
      </c>
      <c r="F506" s="252" t="s">
        <v>6097</v>
      </c>
      <c r="G506" s="250"/>
      <c r="H506" s="251" t="s">
        <v>19</v>
      </c>
      <c r="I506" s="253"/>
      <c r="J506" s="250"/>
      <c r="K506" s="250"/>
      <c r="L506" s="254"/>
      <c r="M506" s="255"/>
      <c r="N506" s="256"/>
      <c r="O506" s="256"/>
      <c r="P506" s="256"/>
      <c r="Q506" s="256"/>
      <c r="R506" s="256"/>
      <c r="S506" s="256"/>
      <c r="T506" s="257"/>
      <c r="U506" s="14"/>
      <c r="V506" s="14"/>
      <c r="W506" s="14"/>
      <c r="X506" s="14"/>
      <c r="Y506" s="14"/>
      <c r="Z506" s="14"/>
      <c r="AA506" s="14"/>
      <c r="AB506" s="14"/>
      <c r="AC506" s="14"/>
      <c r="AD506" s="14"/>
      <c r="AE506" s="14"/>
      <c r="AT506" s="258" t="s">
        <v>319</v>
      </c>
      <c r="AU506" s="258" t="s">
        <v>85</v>
      </c>
      <c r="AV506" s="14" t="s">
        <v>83</v>
      </c>
      <c r="AW506" s="14" t="s">
        <v>37</v>
      </c>
      <c r="AX506" s="14" t="s">
        <v>76</v>
      </c>
      <c r="AY506" s="258" t="s">
        <v>308</v>
      </c>
    </row>
    <row r="507" s="13" customFormat="1">
      <c r="A507" s="13"/>
      <c r="B507" s="234"/>
      <c r="C507" s="235"/>
      <c r="D507" s="236" t="s">
        <v>319</v>
      </c>
      <c r="E507" s="237" t="s">
        <v>19</v>
      </c>
      <c r="F507" s="238" t="s">
        <v>83</v>
      </c>
      <c r="G507" s="235"/>
      <c r="H507" s="239">
        <v>1</v>
      </c>
      <c r="I507" s="240"/>
      <c r="J507" s="235"/>
      <c r="K507" s="235"/>
      <c r="L507" s="241"/>
      <c r="M507" s="242"/>
      <c r="N507" s="243"/>
      <c r="O507" s="243"/>
      <c r="P507" s="243"/>
      <c r="Q507" s="243"/>
      <c r="R507" s="243"/>
      <c r="S507" s="243"/>
      <c r="T507" s="244"/>
      <c r="U507" s="13"/>
      <c r="V507" s="13"/>
      <c r="W507" s="13"/>
      <c r="X507" s="13"/>
      <c r="Y507" s="13"/>
      <c r="Z507" s="13"/>
      <c r="AA507" s="13"/>
      <c r="AB507" s="13"/>
      <c r="AC507" s="13"/>
      <c r="AD507" s="13"/>
      <c r="AE507" s="13"/>
      <c r="AT507" s="245" t="s">
        <v>319</v>
      </c>
      <c r="AU507" s="245" t="s">
        <v>85</v>
      </c>
      <c r="AV507" s="13" t="s">
        <v>85</v>
      </c>
      <c r="AW507" s="13" t="s">
        <v>37</v>
      </c>
      <c r="AX507" s="13" t="s">
        <v>76</v>
      </c>
      <c r="AY507" s="245" t="s">
        <v>308</v>
      </c>
    </row>
    <row r="508" s="15" customFormat="1">
      <c r="A508" s="15"/>
      <c r="B508" s="259"/>
      <c r="C508" s="260"/>
      <c r="D508" s="236" t="s">
        <v>319</v>
      </c>
      <c r="E508" s="261" t="s">
        <v>19</v>
      </c>
      <c r="F508" s="262" t="s">
        <v>448</v>
      </c>
      <c r="G508" s="260"/>
      <c r="H508" s="263">
        <v>1</v>
      </c>
      <c r="I508" s="264"/>
      <c r="J508" s="260"/>
      <c r="K508" s="260"/>
      <c r="L508" s="265"/>
      <c r="M508" s="266"/>
      <c r="N508" s="267"/>
      <c r="O508" s="267"/>
      <c r="P508" s="267"/>
      <c r="Q508" s="267"/>
      <c r="R508" s="267"/>
      <c r="S508" s="267"/>
      <c r="T508" s="268"/>
      <c r="U508" s="15"/>
      <c r="V508" s="15"/>
      <c r="W508" s="15"/>
      <c r="X508" s="15"/>
      <c r="Y508" s="15"/>
      <c r="Z508" s="15"/>
      <c r="AA508" s="15"/>
      <c r="AB508" s="15"/>
      <c r="AC508" s="15"/>
      <c r="AD508" s="15"/>
      <c r="AE508" s="15"/>
      <c r="AT508" s="269" t="s">
        <v>319</v>
      </c>
      <c r="AU508" s="269" t="s">
        <v>85</v>
      </c>
      <c r="AV508" s="15" t="s">
        <v>315</v>
      </c>
      <c r="AW508" s="15" t="s">
        <v>37</v>
      </c>
      <c r="AX508" s="15" t="s">
        <v>83</v>
      </c>
      <c r="AY508" s="269" t="s">
        <v>308</v>
      </c>
    </row>
    <row r="509" s="2" customFormat="1" ht="16.5" customHeight="1">
      <c r="A509" s="41"/>
      <c r="B509" s="42"/>
      <c r="C509" s="280" t="s">
        <v>3567</v>
      </c>
      <c r="D509" s="280" t="s">
        <v>1137</v>
      </c>
      <c r="E509" s="281" t="s">
        <v>6098</v>
      </c>
      <c r="F509" s="282" t="s">
        <v>6099</v>
      </c>
      <c r="G509" s="283" t="s">
        <v>323</v>
      </c>
      <c r="H509" s="284">
        <v>1.01</v>
      </c>
      <c r="I509" s="285"/>
      <c r="J509" s="286">
        <f>ROUND(I509*H509,2)</f>
        <v>0</v>
      </c>
      <c r="K509" s="282" t="s">
        <v>314</v>
      </c>
      <c r="L509" s="287"/>
      <c r="M509" s="288" t="s">
        <v>19</v>
      </c>
      <c r="N509" s="289" t="s">
        <v>47</v>
      </c>
      <c r="O509" s="87"/>
      <c r="P509" s="225">
        <f>O509*H509</f>
        <v>0</v>
      </c>
      <c r="Q509" s="225">
        <v>0</v>
      </c>
      <c r="R509" s="225">
        <f>Q509*H509</f>
        <v>0</v>
      </c>
      <c r="S509" s="225">
        <v>0</v>
      </c>
      <c r="T509" s="226">
        <f>S509*H509</f>
        <v>0</v>
      </c>
      <c r="U509" s="41"/>
      <c r="V509" s="41"/>
      <c r="W509" s="41"/>
      <c r="X509" s="41"/>
      <c r="Y509" s="41"/>
      <c r="Z509" s="41"/>
      <c r="AA509" s="41"/>
      <c r="AB509" s="41"/>
      <c r="AC509" s="41"/>
      <c r="AD509" s="41"/>
      <c r="AE509" s="41"/>
      <c r="AR509" s="227" t="s">
        <v>352</v>
      </c>
      <c r="AT509" s="227" t="s">
        <v>1137</v>
      </c>
      <c r="AU509" s="227" t="s">
        <v>85</v>
      </c>
      <c r="AY509" s="20" t="s">
        <v>308</v>
      </c>
      <c r="BE509" s="228">
        <f>IF(N509="základní",J509,0)</f>
        <v>0</v>
      </c>
      <c r="BF509" s="228">
        <f>IF(N509="snížená",J509,0)</f>
        <v>0</v>
      </c>
      <c r="BG509" s="228">
        <f>IF(N509="zákl. přenesená",J509,0)</f>
        <v>0</v>
      </c>
      <c r="BH509" s="228">
        <f>IF(N509="sníž. přenesená",J509,0)</f>
        <v>0</v>
      </c>
      <c r="BI509" s="228">
        <f>IF(N509="nulová",J509,0)</f>
        <v>0</v>
      </c>
      <c r="BJ509" s="20" t="s">
        <v>83</v>
      </c>
      <c r="BK509" s="228">
        <f>ROUND(I509*H509,2)</f>
        <v>0</v>
      </c>
      <c r="BL509" s="20" t="s">
        <v>315</v>
      </c>
      <c r="BM509" s="227" t="s">
        <v>4132</v>
      </c>
    </row>
    <row r="510" s="13" customFormat="1">
      <c r="A510" s="13"/>
      <c r="B510" s="234"/>
      <c r="C510" s="235"/>
      <c r="D510" s="236" t="s">
        <v>319</v>
      </c>
      <c r="E510" s="237" t="s">
        <v>19</v>
      </c>
      <c r="F510" s="238" t="s">
        <v>83</v>
      </c>
      <c r="G510" s="235"/>
      <c r="H510" s="239">
        <v>1</v>
      </c>
      <c r="I510" s="240"/>
      <c r="J510" s="235"/>
      <c r="K510" s="235"/>
      <c r="L510" s="241"/>
      <c r="M510" s="242"/>
      <c r="N510" s="243"/>
      <c r="O510" s="243"/>
      <c r="P510" s="243"/>
      <c r="Q510" s="243"/>
      <c r="R510" s="243"/>
      <c r="S510" s="243"/>
      <c r="T510" s="244"/>
      <c r="U510" s="13"/>
      <c r="V510" s="13"/>
      <c r="W510" s="13"/>
      <c r="X510" s="13"/>
      <c r="Y510" s="13"/>
      <c r="Z510" s="13"/>
      <c r="AA510" s="13"/>
      <c r="AB510" s="13"/>
      <c r="AC510" s="13"/>
      <c r="AD510" s="13"/>
      <c r="AE510" s="13"/>
      <c r="AT510" s="245" t="s">
        <v>319</v>
      </c>
      <c r="AU510" s="245" t="s">
        <v>85</v>
      </c>
      <c r="AV510" s="13" t="s">
        <v>85</v>
      </c>
      <c r="AW510" s="13" t="s">
        <v>37</v>
      </c>
      <c r="AX510" s="13" t="s">
        <v>76</v>
      </c>
      <c r="AY510" s="245" t="s">
        <v>308</v>
      </c>
    </row>
    <row r="511" s="14" customFormat="1">
      <c r="A511" s="14"/>
      <c r="B511" s="249"/>
      <c r="C511" s="250"/>
      <c r="D511" s="236" t="s">
        <v>319</v>
      </c>
      <c r="E511" s="251" t="s">
        <v>19</v>
      </c>
      <c r="F511" s="252" t="s">
        <v>5882</v>
      </c>
      <c r="G511" s="250"/>
      <c r="H511" s="251" t="s">
        <v>19</v>
      </c>
      <c r="I511" s="253"/>
      <c r="J511" s="250"/>
      <c r="K511" s="250"/>
      <c r="L511" s="254"/>
      <c r="M511" s="255"/>
      <c r="N511" s="256"/>
      <c r="O511" s="256"/>
      <c r="P511" s="256"/>
      <c r="Q511" s="256"/>
      <c r="R511" s="256"/>
      <c r="S511" s="256"/>
      <c r="T511" s="257"/>
      <c r="U511" s="14"/>
      <c r="V511" s="14"/>
      <c r="W511" s="14"/>
      <c r="X511" s="14"/>
      <c r="Y511" s="14"/>
      <c r="Z511" s="14"/>
      <c r="AA511" s="14"/>
      <c r="AB511" s="14"/>
      <c r="AC511" s="14"/>
      <c r="AD511" s="14"/>
      <c r="AE511" s="14"/>
      <c r="AT511" s="258" t="s">
        <v>319</v>
      </c>
      <c r="AU511" s="258" t="s">
        <v>85</v>
      </c>
      <c r="AV511" s="14" t="s">
        <v>83</v>
      </c>
      <c r="AW511" s="14" t="s">
        <v>37</v>
      </c>
      <c r="AX511" s="14" t="s">
        <v>76</v>
      </c>
      <c r="AY511" s="258" t="s">
        <v>308</v>
      </c>
    </row>
    <row r="512" s="13" customFormat="1">
      <c r="A512" s="13"/>
      <c r="B512" s="234"/>
      <c r="C512" s="235"/>
      <c r="D512" s="236" t="s">
        <v>319</v>
      </c>
      <c r="E512" s="237" t="s">
        <v>19</v>
      </c>
      <c r="F512" s="238" t="s">
        <v>5983</v>
      </c>
      <c r="G512" s="235"/>
      <c r="H512" s="239">
        <v>0.01</v>
      </c>
      <c r="I512" s="240"/>
      <c r="J512" s="235"/>
      <c r="K512" s="235"/>
      <c r="L512" s="241"/>
      <c r="M512" s="242"/>
      <c r="N512" s="243"/>
      <c r="O512" s="243"/>
      <c r="P512" s="243"/>
      <c r="Q512" s="243"/>
      <c r="R512" s="243"/>
      <c r="S512" s="243"/>
      <c r="T512" s="244"/>
      <c r="U512" s="13"/>
      <c r="V512" s="13"/>
      <c r="W512" s="13"/>
      <c r="X512" s="13"/>
      <c r="Y512" s="13"/>
      <c r="Z512" s="13"/>
      <c r="AA512" s="13"/>
      <c r="AB512" s="13"/>
      <c r="AC512" s="13"/>
      <c r="AD512" s="13"/>
      <c r="AE512" s="13"/>
      <c r="AT512" s="245" t="s">
        <v>319</v>
      </c>
      <c r="AU512" s="245" t="s">
        <v>85</v>
      </c>
      <c r="AV512" s="13" t="s">
        <v>85</v>
      </c>
      <c r="AW512" s="13" t="s">
        <v>37</v>
      </c>
      <c r="AX512" s="13" t="s">
        <v>76</v>
      </c>
      <c r="AY512" s="245" t="s">
        <v>308</v>
      </c>
    </row>
    <row r="513" s="15" customFormat="1">
      <c r="A513" s="15"/>
      <c r="B513" s="259"/>
      <c r="C513" s="260"/>
      <c r="D513" s="236" t="s">
        <v>319</v>
      </c>
      <c r="E513" s="261" t="s">
        <v>19</v>
      </c>
      <c r="F513" s="262" t="s">
        <v>448</v>
      </c>
      <c r="G513" s="260"/>
      <c r="H513" s="263">
        <v>1.01</v>
      </c>
      <c r="I513" s="264"/>
      <c r="J513" s="260"/>
      <c r="K513" s="260"/>
      <c r="L513" s="265"/>
      <c r="M513" s="266"/>
      <c r="N513" s="267"/>
      <c r="O513" s="267"/>
      <c r="P513" s="267"/>
      <c r="Q513" s="267"/>
      <c r="R513" s="267"/>
      <c r="S513" s="267"/>
      <c r="T513" s="268"/>
      <c r="U513" s="15"/>
      <c r="V513" s="15"/>
      <c r="W513" s="15"/>
      <c r="X513" s="15"/>
      <c r="Y513" s="15"/>
      <c r="Z513" s="15"/>
      <c r="AA513" s="15"/>
      <c r="AB513" s="15"/>
      <c r="AC513" s="15"/>
      <c r="AD513" s="15"/>
      <c r="AE513" s="15"/>
      <c r="AT513" s="269" t="s">
        <v>319</v>
      </c>
      <c r="AU513" s="269" t="s">
        <v>85</v>
      </c>
      <c r="AV513" s="15" t="s">
        <v>315</v>
      </c>
      <c r="AW513" s="15" t="s">
        <v>37</v>
      </c>
      <c r="AX513" s="15" t="s">
        <v>83</v>
      </c>
      <c r="AY513" s="269" t="s">
        <v>308</v>
      </c>
    </row>
    <row r="514" s="2" customFormat="1" ht="16.5" customHeight="1">
      <c r="A514" s="41"/>
      <c r="B514" s="42"/>
      <c r="C514" s="216" t="s">
        <v>3573</v>
      </c>
      <c r="D514" s="216" t="s">
        <v>310</v>
      </c>
      <c r="E514" s="217" t="s">
        <v>6100</v>
      </c>
      <c r="F514" s="218" t="s">
        <v>6101</v>
      </c>
      <c r="G514" s="219" t="s">
        <v>474</v>
      </c>
      <c r="H514" s="220">
        <v>98</v>
      </c>
      <c r="I514" s="221"/>
      <c r="J514" s="222">
        <f>ROUND(I514*H514,2)</f>
        <v>0</v>
      </c>
      <c r="K514" s="218" t="s">
        <v>314</v>
      </c>
      <c r="L514" s="47"/>
      <c r="M514" s="223" t="s">
        <v>19</v>
      </c>
      <c r="N514" s="224" t="s">
        <v>47</v>
      </c>
      <c r="O514" s="87"/>
      <c r="P514" s="225">
        <f>O514*H514</f>
        <v>0</v>
      </c>
      <c r="Q514" s="225">
        <v>0</v>
      </c>
      <c r="R514" s="225">
        <f>Q514*H514</f>
        <v>0</v>
      </c>
      <c r="S514" s="225">
        <v>0</v>
      </c>
      <c r="T514" s="226">
        <f>S514*H514</f>
        <v>0</v>
      </c>
      <c r="U514" s="41"/>
      <c r="V514" s="41"/>
      <c r="W514" s="41"/>
      <c r="X514" s="41"/>
      <c r="Y514" s="41"/>
      <c r="Z514" s="41"/>
      <c r="AA514" s="41"/>
      <c r="AB514" s="41"/>
      <c r="AC514" s="41"/>
      <c r="AD514" s="41"/>
      <c r="AE514" s="41"/>
      <c r="AR514" s="227" t="s">
        <v>315</v>
      </c>
      <c r="AT514" s="227" t="s">
        <v>310</v>
      </c>
      <c r="AU514" s="227" t="s">
        <v>85</v>
      </c>
      <c r="AY514" s="20" t="s">
        <v>308</v>
      </c>
      <c r="BE514" s="228">
        <f>IF(N514="základní",J514,0)</f>
        <v>0</v>
      </c>
      <c r="BF514" s="228">
        <f>IF(N514="snížená",J514,0)</f>
        <v>0</v>
      </c>
      <c r="BG514" s="228">
        <f>IF(N514="zákl. přenesená",J514,0)</f>
        <v>0</v>
      </c>
      <c r="BH514" s="228">
        <f>IF(N514="sníž. přenesená",J514,0)</f>
        <v>0</v>
      </c>
      <c r="BI514" s="228">
        <f>IF(N514="nulová",J514,0)</f>
        <v>0</v>
      </c>
      <c r="BJ514" s="20" t="s">
        <v>83</v>
      </c>
      <c r="BK514" s="228">
        <f>ROUND(I514*H514,2)</f>
        <v>0</v>
      </c>
      <c r="BL514" s="20" t="s">
        <v>315</v>
      </c>
      <c r="BM514" s="227" t="s">
        <v>4143</v>
      </c>
    </row>
    <row r="515" s="2" customFormat="1">
      <c r="A515" s="41"/>
      <c r="B515" s="42"/>
      <c r="C515" s="43"/>
      <c r="D515" s="229" t="s">
        <v>317</v>
      </c>
      <c r="E515" s="43"/>
      <c r="F515" s="230" t="s">
        <v>6102</v>
      </c>
      <c r="G515" s="43"/>
      <c r="H515" s="43"/>
      <c r="I515" s="231"/>
      <c r="J515" s="43"/>
      <c r="K515" s="43"/>
      <c r="L515" s="47"/>
      <c r="M515" s="232"/>
      <c r="N515" s="233"/>
      <c r="O515" s="87"/>
      <c r="P515" s="87"/>
      <c r="Q515" s="87"/>
      <c r="R515" s="87"/>
      <c r="S515" s="87"/>
      <c r="T515" s="88"/>
      <c r="U515" s="41"/>
      <c r="V515" s="41"/>
      <c r="W515" s="41"/>
      <c r="X515" s="41"/>
      <c r="Y515" s="41"/>
      <c r="Z515" s="41"/>
      <c r="AA515" s="41"/>
      <c r="AB515" s="41"/>
      <c r="AC515" s="41"/>
      <c r="AD515" s="41"/>
      <c r="AE515" s="41"/>
      <c r="AT515" s="20" t="s">
        <v>317</v>
      </c>
      <c r="AU515" s="20" t="s">
        <v>85</v>
      </c>
    </row>
    <row r="516" s="13" customFormat="1">
      <c r="A516" s="13"/>
      <c r="B516" s="234"/>
      <c r="C516" s="235"/>
      <c r="D516" s="236" t="s">
        <v>319</v>
      </c>
      <c r="E516" s="237" t="s">
        <v>19</v>
      </c>
      <c r="F516" s="238" t="s">
        <v>6103</v>
      </c>
      <c r="G516" s="235"/>
      <c r="H516" s="239">
        <v>98</v>
      </c>
      <c r="I516" s="240"/>
      <c r="J516" s="235"/>
      <c r="K516" s="235"/>
      <c r="L516" s="241"/>
      <c r="M516" s="242"/>
      <c r="N516" s="243"/>
      <c r="O516" s="243"/>
      <c r="P516" s="243"/>
      <c r="Q516" s="243"/>
      <c r="R516" s="243"/>
      <c r="S516" s="243"/>
      <c r="T516" s="244"/>
      <c r="U516" s="13"/>
      <c r="V516" s="13"/>
      <c r="W516" s="13"/>
      <c r="X516" s="13"/>
      <c r="Y516" s="13"/>
      <c r="Z516" s="13"/>
      <c r="AA516" s="13"/>
      <c r="AB516" s="13"/>
      <c r="AC516" s="13"/>
      <c r="AD516" s="13"/>
      <c r="AE516" s="13"/>
      <c r="AT516" s="245" t="s">
        <v>319</v>
      </c>
      <c r="AU516" s="245" t="s">
        <v>85</v>
      </c>
      <c r="AV516" s="13" t="s">
        <v>85</v>
      </c>
      <c r="AW516" s="13" t="s">
        <v>37</v>
      </c>
      <c r="AX516" s="13" t="s">
        <v>76</v>
      </c>
      <c r="AY516" s="245" t="s">
        <v>308</v>
      </c>
    </row>
    <row r="517" s="15" customFormat="1">
      <c r="A517" s="15"/>
      <c r="B517" s="259"/>
      <c r="C517" s="260"/>
      <c r="D517" s="236" t="s">
        <v>319</v>
      </c>
      <c r="E517" s="261" t="s">
        <v>19</v>
      </c>
      <c r="F517" s="262" t="s">
        <v>448</v>
      </c>
      <c r="G517" s="260"/>
      <c r="H517" s="263">
        <v>98</v>
      </c>
      <c r="I517" s="264"/>
      <c r="J517" s="260"/>
      <c r="K517" s="260"/>
      <c r="L517" s="265"/>
      <c r="M517" s="266"/>
      <c r="N517" s="267"/>
      <c r="O517" s="267"/>
      <c r="P517" s="267"/>
      <c r="Q517" s="267"/>
      <c r="R517" s="267"/>
      <c r="S517" s="267"/>
      <c r="T517" s="268"/>
      <c r="U517" s="15"/>
      <c r="V517" s="15"/>
      <c r="W517" s="15"/>
      <c r="X517" s="15"/>
      <c r="Y517" s="15"/>
      <c r="Z517" s="15"/>
      <c r="AA517" s="15"/>
      <c r="AB517" s="15"/>
      <c r="AC517" s="15"/>
      <c r="AD517" s="15"/>
      <c r="AE517" s="15"/>
      <c r="AT517" s="269" t="s">
        <v>319</v>
      </c>
      <c r="AU517" s="269" t="s">
        <v>85</v>
      </c>
      <c r="AV517" s="15" t="s">
        <v>315</v>
      </c>
      <c r="AW517" s="15" t="s">
        <v>37</v>
      </c>
      <c r="AX517" s="15" t="s">
        <v>83</v>
      </c>
      <c r="AY517" s="269" t="s">
        <v>308</v>
      </c>
    </row>
    <row r="518" s="2" customFormat="1" ht="24.15" customHeight="1">
      <c r="A518" s="41"/>
      <c r="B518" s="42"/>
      <c r="C518" s="216" t="s">
        <v>3575</v>
      </c>
      <c r="D518" s="216" t="s">
        <v>310</v>
      </c>
      <c r="E518" s="217" t="s">
        <v>6104</v>
      </c>
      <c r="F518" s="218" t="s">
        <v>6105</v>
      </c>
      <c r="G518" s="219" t="s">
        <v>323</v>
      </c>
      <c r="H518" s="220">
        <v>1</v>
      </c>
      <c r="I518" s="221"/>
      <c r="J518" s="222">
        <f>ROUND(I518*H518,2)</f>
        <v>0</v>
      </c>
      <c r="K518" s="218" t="s">
        <v>19</v>
      </c>
      <c r="L518" s="47"/>
      <c r="M518" s="223" t="s">
        <v>19</v>
      </c>
      <c r="N518" s="224" t="s">
        <v>47</v>
      </c>
      <c r="O518" s="87"/>
      <c r="P518" s="225">
        <f>O518*H518</f>
        <v>0</v>
      </c>
      <c r="Q518" s="225">
        <v>0</v>
      </c>
      <c r="R518" s="225">
        <f>Q518*H518</f>
        <v>0</v>
      </c>
      <c r="S518" s="225">
        <v>0</v>
      </c>
      <c r="T518" s="226">
        <f>S518*H518</f>
        <v>0</v>
      </c>
      <c r="U518" s="41"/>
      <c r="V518" s="41"/>
      <c r="W518" s="41"/>
      <c r="X518" s="41"/>
      <c r="Y518" s="41"/>
      <c r="Z518" s="41"/>
      <c r="AA518" s="41"/>
      <c r="AB518" s="41"/>
      <c r="AC518" s="41"/>
      <c r="AD518" s="41"/>
      <c r="AE518" s="41"/>
      <c r="AR518" s="227" t="s">
        <v>315</v>
      </c>
      <c r="AT518" s="227" t="s">
        <v>310</v>
      </c>
      <c r="AU518" s="227" t="s">
        <v>85</v>
      </c>
      <c r="AY518" s="20" t="s">
        <v>308</v>
      </c>
      <c r="BE518" s="228">
        <f>IF(N518="základní",J518,0)</f>
        <v>0</v>
      </c>
      <c r="BF518" s="228">
        <f>IF(N518="snížená",J518,0)</f>
        <v>0</v>
      </c>
      <c r="BG518" s="228">
        <f>IF(N518="zákl. přenesená",J518,0)</f>
        <v>0</v>
      </c>
      <c r="BH518" s="228">
        <f>IF(N518="sníž. přenesená",J518,0)</f>
        <v>0</v>
      </c>
      <c r="BI518" s="228">
        <f>IF(N518="nulová",J518,0)</f>
        <v>0</v>
      </c>
      <c r="BJ518" s="20" t="s">
        <v>83</v>
      </c>
      <c r="BK518" s="228">
        <f>ROUND(I518*H518,2)</f>
        <v>0</v>
      </c>
      <c r="BL518" s="20" t="s">
        <v>315</v>
      </c>
      <c r="BM518" s="227" t="s">
        <v>4155</v>
      </c>
    </row>
    <row r="519" s="2" customFormat="1">
      <c r="A519" s="41"/>
      <c r="B519" s="42"/>
      <c r="C519" s="43"/>
      <c r="D519" s="236" t="s">
        <v>4125</v>
      </c>
      <c r="E519" s="43"/>
      <c r="F519" s="292" t="s">
        <v>6106</v>
      </c>
      <c r="G519" s="43"/>
      <c r="H519" s="43"/>
      <c r="I519" s="231"/>
      <c r="J519" s="43"/>
      <c r="K519" s="43"/>
      <c r="L519" s="47"/>
      <c r="M519" s="232"/>
      <c r="N519" s="233"/>
      <c r="O519" s="87"/>
      <c r="P519" s="87"/>
      <c r="Q519" s="87"/>
      <c r="R519" s="87"/>
      <c r="S519" s="87"/>
      <c r="T519" s="88"/>
      <c r="U519" s="41"/>
      <c r="V519" s="41"/>
      <c r="W519" s="41"/>
      <c r="X519" s="41"/>
      <c r="Y519" s="41"/>
      <c r="Z519" s="41"/>
      <c r="AA519" s="41"/>
      <c r="AB519" s="41"/>
      <c r="AC519" s="41"/>
      <c r="AD519" s="41"/>
      <c r="AE519" s="41"/>
      <c r="AT519" s="20" t="s">
        <v>4125</v>
      </c>
      <c r="AU519" s="20" t="s">
        <v>85</v>
      </c>
    </row>
    <row r="520" s="2" customFormat="1" ht="21.75" customHeight="1">
      <c r="A520" s="41"/>
      <c r="B520" s="42"/>
      <c r="C520" s="216" t="s">
        <v>3584</v>
      </c>
      <c r="D520" s="216" t="s">
        <v>310</v>
      </c>
      <c r="E520" s="217" t="s">
        <v>6107</v>
      </c>
      <c r="F520" s="218" t="s">
        <v>6108</v>
      </c>
      <c r="G520" s="219" t="s">
        <v>323</v>
      </c>
      <c r="H520" s="220">
        <v>1</v>
      </c>
      <c r="I520" s="221"/>
      <c r="J520" s="222">
        <f>ROUND(I520*H520,2)</f>
        <v>0</v>
      </c>
      <c r="K520" s="218" t="s">
        <v>19</v>
      </c>
      <c r="L520" s="47"/>
      <c r="M520" s="223" t="s">
        <v>19</v>
      </c>
      <c r="N520" s="224" t="s">
        <v>47</v>
      </c>
      <c r="O520" s="87"/>
      <c r="P520" s="225">
        <f>O520*H520</f>
        <v>0</v>
      </c>
      <c r="Q520" s="225">
        <v>0</v>
      </c>
      <c r="R520" s="225">
        <f>Q520*H520</f>
        <v>0</v>
      </c>
      <c r="S520" s="225">
        <v>0</v>
      </c>
      <c r="T520" s="226">
        <f>S520*H520</f>
        <v>0</v>
      </c>
      <c r="U520" s="41"/>
      <c r="V520" s="41"/>
      <c r="W520" s="41"/>
      <c r="X520" s="41"/>
      <c r="Y520" s="41"/>
      <c r="Z520" s="41"/>
      <c r="AA520" s="41"/>
      <c r="AB520" s="41"/>
      <c r="AC520" s="41"/>
      <c r="AD520" s="41"/>
      <c r="AE520" s="41"/>
      <c r="AR520" s="227" t="s">
        <v>315</v>
      </c>
      <c r="AT520" s="227" t="s">
        <v>310</v>
      </c>
      <c r="AU520" s="227" t="s">
        <v>85</v>
      </c>
      <c r="AY520" s="20" t="s">
        <v>308</v>
      </c>
      <c r="BE520" s="228">
        <f>IF(N520="základní",J520,0)</f>
        <v>0</v>
      </c>
      <c r="BF520" s="228">
        <f>IF(N520="snížená",J520,0)</f>
        <v>0</v>
      </c>
      <c r="BG520" s="228">
        <f>IF(N520="zákl. přenesená",J520,0)</f>
        <v>0</v>
      </c>
      <c r="BH520" s="228">
        <f>IF(N520="sníž. přenesená",J520,0)</f>
        <v>0</v>
      </c>
      <c r="BI520" s="228">
        <f>IF(N520="nulová",J520,0)</f>
        <v>0</v>
      </c>
      <c r="BJ520" s="20" t="s">
        <v>83</v>
      </c>
      <c r="BK520" s="228">
        <f>ROUND(I520*H520,2)</f>
        <v>0</v>
      </c>
      <c r="BL520" s="20" t="s">
        <v>315</v>
      </c>
      <c r="BM520" s="227" t="s">
        <v>4165</v>
      </c>
    </row>
    <row r="521" s="2" customFormat="1">
      <c r="A521" s="41"/>
      <c r="B521" s="42"/>
      <c r="C521" s="43"/>
      <c r="D521" s="236" t="s">
        <v>4125</v>
      </c>
      <c r="E521" s="43"/>
      <c r="F521" s="292" t="s">
        <v>6109</v>
      </c>
      <c r="G521" s="43"/>
      <c r="H521" s="43"/>
      <c r="I521" s="231"/>
      <c r="J521" s="43"/>
      <c r="K521" s="43"/>
      <c r="L521" s="47"/>
      <c r="M521" s="232"/>
      <c r="N521" s="233"/>
      <c r="O521" s="87"/>
      <c r="P521" s="87"/>
      <c r="Q521" s="87"/>
      <c r="R521" s="87"/>
      <c r="S521" s="87"/>
      <c r="T521" s="88"/>
      <c r="U521" s="41"/>
      <c r="V521" s="41"/>
      <c r="W521" s="41"/>
      <c r="X521" s="41"/>
      <c r="Y521" s="41"/>
      <c r="Z521" s="41"/>
      <c r="AA521" s="41"/>
      <c r="AB521" s="41"/>
      <c r="AC521" s="41"/>
      <c r="AD521" s="41"/>
      <c r="AE521" s="41"/>
      <c r="AT521" s="20" t="s">
        <v>4125</v>
      </c>
      <c r="AU521" s="20" t="s">
        <v>85</v>
      </c>
    </row>
    <row r="522" s="2" customFormat="1" ht="21.75" customHeight="1">
      <c r="A522" s="41"/>
      <c r="B522" s="42"/>
      <c r="C522" s="216" t="s">
        <v>3590</v>
      </c>
      <c r="D522" s="216" t="s">
        <v>310</v>
      </c>
      <c r="E522" s="217" t="s">
        <v>6110</v>
      </c>
      <c r="F522" s="218" t="s">
        <v>6111</v>
      </c>
      <c r="G522" s="219" t="s">
        <v>323</v>
      </c>
      <c r="H522" s="220">
        <v>1</v>
      </c>
      <c r="I522" s="221"/>
      <c r="J522" s="222">
        <f>ROUND(I522*H522,2)</f>
        <v>0</v>
      </c>
      <c r="K522" s="218" t="s">
        <v>19</v>
      </c>
      <c r="L522" s="47"/>
      <c r="M522" s="223" t="s">
        <v>19</v>
      </c>
      <c r="N522" s="224" t="s">
        <v>47</v>
      </c>
      <c r="O522" s="87"/>
      <c r="P522" s="225">
        <f>O522*H522</f>
        <v>0</v>
      </c>
      <c r="Q522" s="225">
        <v>0</v>
      </c>
      <c r="R522" s="225">
        <f>Q522*H522</f>
        <v>0</v>
      </c>
      <c r="S522" s="225">
        <v>0</v>
      </c>
      <c r="T522" s="226">
        <f>S522*H522</f>
        <v>0</v>
      </c>
      <c r="U522" s="41"/>
      <c r="V522" s="41"/>
      <c r="W522" s="41"/>
      <c r="X522" s="41"/>
      <c r="Y522" s="41"/>
      <c r="Z522" s="41"/>
      <c r="AA522" s="41"/>
      <c r="AB522" s="41"/>
      <c r="AC522" s="41"/>
      <c r="AD522" s="41"/>
      <c r="AE522" s="41"/>
      <c r="AR522" s="227" t="s">
        <v>315</v>
      </c>
      <c r="AT522" s="227" t="s">
        <v>310</v>
      </c>
      <c r="AU522" s="227" t="s">
        <v>85</v>
      </c>
      <c r="AY522" s="20" t="s">
        <v>308</v>
      </c>
      <c r="BE522" s="228">
        <f>IF(N522="základní",J522,0)</f>
        <v>0</v>
      </c>
      <c r="BF522" s="228">
        <f>IF(N522="snížená",J522,0)</f>
        <v>0</v>
      </c>
      <c r="BG522" s="228">
        <f>IF(N522="zákl. přenesená",J522,0)</f>
        <v>0</v>
      </c>
      <c r="BH522" s="228">
        <f>IF(N522="sníž. přenesená",J522,0)</f>
        <v>0</v>
      </c>
      <c r="BI522" s="228">
        <f>IF(N522="nulová",J522,0)</f>
        <v>0</v>
      </c>
      <c r="BJ522" s="20" t="s">
        <v>83</v>
      </c>
      <c r="BK522" s="228">
        <f>ROUND(I522*H522,2)</f>
        <v>0</v>
      </c>
      <c r="BL522" s="20" t="s">
        <v>315</v>
      </c>
      <c r="BM522" s="227" t="s">
        <v>4177</v>
      </c>
    </row>
    <row r="523" s="2" customFormat="1">
      <c r="A523" s="41"/>
      <c r="B523" s="42"/>
      <c r="C523" s="43"/>
      <c r="D523" s="236" t="s">
        <v>4125</v>
      </c>
      <c r="E523" s="43"/>
      <c r="F523" s="292" t="s">
        <v>6112</v>
      </c>
      <c r="G523" s="43"/>
      <c r="H523" s="43"/>
      <c r="I523" s="231"/>
      <c r="J523" s="43"/>
      <c r="K523" s="43"/>
      <c r="L523" s="47"/>
      <c r="M523" s="232"/>
      <c r="N523" s="233"/>
      <c r="O523" s="87"/>
      <c r="P523" s="87"/>
      <c r="Q523" s="87"/>
      <c r="R523" s="87"/>
      <c r="S523" s="87"/>
      <c r="T523" s="88"/>
      <c r="U523" s="41"/>
      <c r="V523" s="41"/>
      <c r="W523" s="41"/>
      <c r="X523" s="41"/>
      <c r="Y523" s="41"/>
      <c r="Z523" s="41"/>
      <c r="AA523" s="41"/>
      <c r="AB523" s="41"/>
      <c r="AC523" s="41"/>
      <c r="AD523" s="41"/>
      <c r="AE523" s="41"/>
      <c r="AT523" s="20" t="s">
        <v>4125</v>
      </c>
      <c r="AU523" s="20" t="s">
        <v>85</v>
      </c>
    </row>
    <row r="524" s="2" customFormat="1" ht="21.75" customHeight="1">
      <c r="A524" s="41"/>
      <c r="B524" s="42"/>
      <c r="C524" s="216" t="s">
        <v>3594</v>
      </c>
      <c r="D524" s="216" t="s">
        <v>310</v>
      </c>
      <c r="E524" s="217" t="s">
        <v>6113</v>
      </c>
      <c r="F524" s="218" t="s">
        <v>6114</v>
      </c>
      <c r="G524" s="219" t="s">
        <v>323</v>
      </c>
      <c r="H524" s="220">
        <v>1</v>
      </c>
      <c r="I524" s="221"/>
      <c r="J524" s="222">
        <f>ROUND(I524*H524,2)</f>
        <v>0</v>
      </c>
      <c r="K524" s="218" t="s">
        <v>19</v>
      </c>
      <c r="L524" s="47"/>
      <c r="M524" s="223" t="s">
        <v>19</v>
      </c>
      <c r="N524" s="224" t="s">
        <v>47</v>
      </c>
      <c r="O524" s="87"/>
      <c r="P524" s="225">
        <f>O524*H524</f>
        <v>0</v>
      </c>
      <c r="Q524" s="225">
        <v>0</v>
      </c>
      <c r="R524" s="225">
        <f>Q524*H524</f>
        <v>0</v>
      </c>
      <c r="S524" s="225">
        <v>0</v>
      </c>
      <c r="T524" s="226">
        <f>S524*H524</f>
        <v>0</v>
      </c>
      <c r="U524" s="41"/>
      <c r="V524" s="41"/>
      <c r="W524" s="41"/>
      <c r="X524" s="41"/>
      <c r="Y524" s="41"/>
      <c r="Z524" s="41"/>
      <c r="AA524" s="41"/>
      <c r="AB524" s="41"/>
      <c r="AC524" s="41"/>
      <c r="AD524" s="41"/>
      <c r="AE524" s="41"/>
      <c r="AR524" s="227" t="s">
        <v>315</v>
      </c>
      <c r="AT524" s="227" t="s">
        <v>310</v>
      </c>
      <c r="AU524" s="227" t="s">
        <v>85</v>
      </c>
      <c r="AY524" s="20" t="s">
        <v>308</v>
      </c>
      <c r="BE524" s="228">
        <f>IF(N524="základní",J524,0)</f>
        <v>0</v>
      </c>
      <c r="BF524" s="228">
        <f>IF(N524="snížená",J524,0)</f>
        <v>0</v>
      </c>
      <c r="BG524" s="228">
        <f>IF(N524="zákl. přenesená",J524,0)</f>
        <v>0</v>
      </c>
      <c r="BH524" s="228">
        <f>IF(N524="sníž. přenesená",J524,0)</f>
        <v>0</v>
      </c>
      <c r="BI524" s="228">
        <f>IF(N524="nulová",J524,0)</f>
        <v>0</v>
      </c>
      <c r="BJ524" s="20" t="s">
        <v>83</v>
      </c>
      <c r="BK524" s="228">
        <f>ROUND(I524*H524,2)</f>
        <v>0</v>
      </c>
      <c r="BL524" s="20" t="s">
        <v>315</v>
      </c>
      <c r="BM524" s="227" t="s">
        <v>4191</v>
      </c>
    </row>
    <row r="525" s="2" customFormat="1">
      <c r="A525" s="41"/>
      <c r="B525" s="42"/>
      <c r="C525" s="43"/>
      <c r="D525" s="236" t="s">
        <v>4125</v>
      </c>
      <c r="E525" s="43"/>
      <c r="F525" s="292" t="s">
        <v>6115</v>
      </c>
      <c r="G525" s="43"/>
      <c r="H525" s="43"/>
      <c r="I525" s="231"/>
      <c r="J525" s="43"/>
      <c r="K525" s="43"/>
      <c r="L525" s="47"/>
      <c r="M525" s="232"/>
      <c r="N525" s="233"/>
      <c r="O525" s="87"/>
      <c r="P525" s="87"/>
      <c r="Q525" s="87"/>
      <c r="R525" s="87"/>
      <c r="S525" s="87"/>
      <c r="T525" s="88"/>
      <c r="U525" s="41"/>
      <c r="V525" s="41"/>
      <c r="W525" s="41"/>
      <c r="X525" s="41"/>
      <c r="Y525" s="41"/>
      <c r="Z525" s="41"/>
      <c r="AA525" s="41"/>
      <c r="AB525" s="41"/>
      <c r="AC525" s="41"/>
      <c r="AD525" s="41"/>
      <c r="AE525" s="41"/>
      <c r="AT525" s="20" t="s">
        <v>4125</v>
      </c>
      <c r="AU525" s="20" t="s">
        <v>85</v>
      </c>
    </row>
    <row r="526" s="2" customFormat="1" ht="24.15" customHeight="1">
      <c r="A526" s="41"/>
      <c r="B526" s="42"/>
      <c r="C526" s="216" t="s">
        <v>3599</v>
      </c>
      <c r="D526" s="216" t="s">
        <v>310</v>
      </c>
      <c r="E526" s="217" t="s">
        <v>6116</v>
      </c>
      <c r="F526" s="218" t="s">
        <v>6117</v>
      </c>
      <c r="G526" s="219" t="s">
        <v>323</v>
      </c>
      <c r="H526" s="220">
        <v>1</v>
      </c>
      <c r="I526" s="221"/>
      <c r="J526" s="222">
        <f>ROUND(I526*H526,2)</f>
        <v>0</v>
      </c>
      <c r="K526" s="218" t="s">
        <v>19</v>
      </c>
      <c r="L526" s="47"/>
      <c r="M526" s="223" t="s">
        <v>19</v>
      </c>
      <c r="N526" s="224" t="s">
        <v>47</v>
      </c>
      <c r="O526" s="87"/>
      <c r="P526" s="225">
        <f>O526*H526</f>
        <v>0</v>
      </c>
      <c r="Q526" s="225">
        <v>0</v>
      </c>
      <c r="R526" s="225">
        <f>Q526*H526</f>
        <v>0</v>
      </c>
      <c r="S526" s="225">
        <v>0</v>
      </c>
      <c r="T526" s="226">
        <f>S526*H526</f>
        <v>0</v>
      </c>
      <c r="U526" s="41"/>
      <c r="V526" s="41"/>
      <c r="W526" s="41"/>
      <c r="X526" s="41"/>
      <c r="Y526" s="41"/>
      <c r="Z526" s="41"/>
      <c r="AA526" s="41"/>
      <c r="AB526" s="41"/>
      <c r="AC526" s="41"/>
      <c r="AD526" s="41"/>
      <c r="AE526" s="41"/>
      <c r="AR526" s="227" t="s">
        <v>315</v>
      </c>
      <c r="AT526" s="227" t="s">
        <v>310</v>
      </c>
      <c r="AU526" s="227" t="s">
        <v>85</v>
      </c>
      <c r="AY526" s="20" t="s">
        <v>308</v>
      </c>
      <c r="BE526" s="228">
        <f>IF(N526="základní",J526,0)</f>
        <v>0</v>
      </c>
      <c r="BF526" s="228">
        <f>IF(N526="snížená",J526,0)</f>
        <v>0</v>
      </c>
      <c r="BG526" s="228">
        <f>IF(N526="zákl. přenesená",J526,0)</f>
        <v>0</v>
      </c>
      <c r="BH526" s="228">
        <f>IF(N526="sníž. přenesená",J526,0)</f>
        <v>0</v>
      </c>
      <c r="BI526" s="228">
        <f>IF(N526="nulová",J526,0)</f>
        <v>0</v>
      </c>
      <c r="BJ526" s="20" t="s">
        <v>83</v>
      </c>
      <c r="BK526" s="228">
        <f>ROUND(I526*H526,2)</f>
        <v>0</v>
      </c>
      <c r="BL526" s="20" t="s">
        <v>315</v>
      </c>
      <c r="BM526" s="227" t="s">
        <v>4208</v>
      </c>
    </row>
    <row r="527" s="2" customFormat="1">
      <c r="A527" s="41"/>
      <c r="B527" s="42"/>
      <c r="C527" s="43"/>
      <c r="D527" s="236" t="s">
        <v>4125</v>
      </c>
      <c r="E527" s="43"/>
      <c r="F527" s="292" t="s">
        <v>6118</v>
      </c>
      <c r="G527" s="43"/>
      <c r="H527" s="43"/>
      <c r="I527" s="231"/>
      <c r="J527" s="43"/>
      <c r="K527" s="43"/>
      <c r="L527" s="47"/>
      <c r="M527" s="232"/>
      <c r="N527" s="233"/>
      <c r="O527" s="87"/>
      <c r="P527" s="87"/>
      <c r="Q527" s="87"/>
      <c r="R527" s="87"/>
      <c r="S527" s="87"/>
      <c r="T527" s="88"/>
      <c r="U527" s="41"/>
      <c r="V527" s="41"/>
      <c r="W527" s="41"/>
      <c r="X527" s="41"/>
      <c r="Y527" s="41"/>
      <c r="Z527" s="41"/>
      <c r="AA527" s="41"/>
      <c r="AB527" s="41"/>
      <c r="AC527" s="41"/>
      <c r="AD527" s="41"/>
      <c r="AE527" s="41"/>
      <c r="AT527" s="20" t="s">
        <v>4125</v>
      </c>
      <c r="AU527" s="20" t="s">
        <v>85</v>
      </c>
    </row>
    <row r="528" s="2" customFormat="1" ht="24.15" customHeight="1">
      <c r="A528" s="41"/>
      <c r="B528" s="42"/>
      <c r="C528" s="216" t="s">
        <v>3603</v>
      </c>
      <c r="D528" s="216" t="s">
        <v>310</v>
      </c>
      <c r="E528" s="217" t="s">
        <v>6119</v>
      </c>
      <c r="F528" s="218" t="s">
        <v>6120</v>
      </c>
      <c r="G528" s="219" t="s">
        <v>323</v>
      </c>
      <c r="H528" s="220">
        <v>2</v>
      </c>
      <c r="I528" s="221"/>
      <c r="J528" s="222">
        <f>ROUND(I528*H528,2)</f>
        <v>0</v>
      </c>
      <c r="K528" s="218" t="s">
        <v>19</v>
      </c>
      <c r="L528" s="47"/>
      <c r="M528" s="223" t="s">
        <v>19</v>
      </c>
      <c r="N528" s="224" t="s">
        <v>47</v>
      </c>
      <c r="O528" s="87"/>
      <c r="P528" s="225">
        <f>O528*H528</f>
        <v>0</v>
      </c>
      <c r="Q528" s="225">
        <v>0</v>
      </c>
      <c r="R528" s="225">
        <f>Q528*H528</f>
        <v>0</v>
      </c>
      <c r="S528" s="225">
        <v>0</v>
      </c>
      <c r="T528" s="226">
        <f>S528*H528</f>
        <v>0</v>
      </c>
      <c r="U528" s="41"/>
      <c r="V528" s="41"/>
      <c r="W528" s="41"/>
      <c r="X528" s="41"/>
      <c r="Y528" s="41"/>
      <c r="Z528" s="41"/>
      <c r="AA528" s="41"/>
      <c r="AB528" s="41"/>
      <c r="AC528" s="41"/>
      <c r="AD528" s="41"/>
      <c r="AE528" s="41"/>
      <c r="AR528" s="227" t="s">
        <v>315</v>
      </c>
      <c r="AT528" s="227" t="s">
        <v>310</v>
      </c>
      <c r="AU528" s="227" t="s">
        <v>85</v>
      </c>
      <c r="AY528" s="20" t="s">
        <v>308</v>
      </c>
      <c r="BE528" s="228">
        <f>IF(N528="základní",J528,0)</f>
        <v>0</v>
      </c>
      <c r="BF528" s="228">
        <f>IF(N528="snížená",J528,0)</f>
        <v>0</v>
      </c>
      <c r="BG528" s="228">
        <f>IF(N528="zákl. přenesená",J528,0)</f>
        <v>0</v>
      </c>
      <c r="BH528" s="228">
        <f>IF(N528="sníž. přenesená",J528,0)</f>
        <v>0</v>
      </c>
      <c r="BI528" s="228">
        <f>IF(N528="nulová",J528,0)</f>
        <v>0</v>
      </c>
      <c r="BJ528" s="20" t="s">
        <v>83</v>
      </c>
      <c r="BK528" s="228">
        <f>ROUND(I528*H528,2)</f>
        <v>0</v>
      </c>
      <c r="BL528" s="20" t="s">
        <v>315</v>
      </c>
      <c r="BM528" s="227" t="s">
        <v>4219</v>
      </c>
    </row>
    <row r="529" s="14" customFormat="1">
      <c r="A529" s="14"/>
      <c r="B529" s="249"/>
      <c r="C529" s="250"/>
      <c r="D529" s="236" t="s">
        <v>319</v>
      </c>
      <c r="E529" s="251" t="s">
        <v>19</v>
      </c>
      <c r="F529" s="252" t="s">
        <v>6121</v>
      </c>
      <c r="G529" s="250"/>
      <c r="H529" s="251" t="s">
        <v>19</v>
      </c>
      <c r="I529" s="253"/>
      <c r="J529" s="250"/>
      <c r="K529" s="250"/>
      <c r="L529" s="254"/>
      <c r="M529" s="255"/>
      <c r="N529" s="256"/>
      <c r="O529" s="256"/>
      <c r="P529" s="256"/>
      <c r="Q529" s="256"/>
      <c r="R529" s="256"/>
      <c r="S529" s="256"/>
      <c r="T529" s="257"/>
      <c r="U529" s="14"/>
      <c r="V529" s="14"/>
      <c r="W529" s="14"/>
      <c r="X529" s="14"/>
      <c r="Y529" s="14"/>
      <c r="Z529" s="14"/>
      <c r="AA529" s="14"/>
      <c r="AB529" s="14"/>
      <c r="AC529" s="14"/>
      <c r="AD529" s="14"/>
      <c r="AE529" s="14"/>
      <c r="AT529" s="258" t="s">
        <v>319</v>
      </c>
      <c r="AU529" s="258" t="s">
        <v>85</v>
      </c>
      <c r="AV529" s="14" t="s">
        <v>83</v>
      </c>
      <c r="AW529" s="14" t="s">
        <v>37</v>
      </c>
      <c r="AX529" s="14" t="s">
        <v>76</v>
      </c>
      <c r="AY529" s="258" t="s">
        <v>308</v>
      </c>
    </row>
    <row r="530" s="13" customFormat="1">
      <c r="A530" s="13"/>
      <c r="B530" s="234"/>
      <c r="C530" s="235"/>
      <c r="D530" s="236" t="s">
        <v>319</v>
      </c>
      <c r="E530" s="237" t="s">
        <v>19</v>
      </c>
      <c r="F530" s="238" t="s">
        <v>3655</v>
      </c>
      <c r="G530" s="235"/>
      <c r="H530" s="239">
        <v>2</v>
      </c>
      <c r="I530" s="240"/>
      <c r="J530" s="235"/>
      <c r="K530" s="235"/>
      <c r="L530" s="241"/>
      <c r="M530" s="242"/>
      <c r="N530" s="243"/>
      <c r="O530" s="243"/>
      <c r="P530" s="243"/>
      <c r="Q530" s="243"/>
      <c r="R530" s="243"/>
      <c r="S530" s="243"/>
      <c r="T530" s="244"/>
      <c r="U530" s="13"/>
      <c r="V530" s="13"/>
      <c r="W530" s="13"/>
      <c r="X530" s="13"/>
      <c r="Y530" s="13"/>
      <c r="Z530" s="13"/>
      <c r="AA530" s="13"/>
      <c r="AB530" s="13"/>
      <c r="AC530" s="13"/>
      <c r="AD530" s="13"/>
      <c r="AE530" s="13"/>
      <c r="AT530" s="245" t="s">
        <v>319</v>
      </c>
      <c r="AU530" s="245" t="s">
        <v>85</v>
      </c>
      <c r="AV530" s="13" t="s">
        <v>85</v>
      </c>
      <c r="AW530" s="13" t="s">
        <v>37</v>
      </c>
      <c r="AX530" s="13" t="s">
        <v>76</v>
      </c>
      <c r="AY530" s="245" t="s">
        <v>308</v>
      </c>
    </row>
    <row r="531" s="15" customFormat="1">
      <c r="A531" s="15"/>
      <c r="B531" s="259"/>
      <c r="C531" s="260"/>
      <c r="D531" s="236" t="s">
        <v>319</v>
      </c>
      <c r="E531" s="261" t="s">
        <v>19</v>
      </c>
      <c r="F531" s="262" t="s">
        <v>448</v>
      </c>
      <c r="G531" s="260"/>
      <c r="H531" s="263">
        <v>2</v>
      </c>
      <c r="I531" s="264"/>
      <c r="J531" s="260"/>
      <c r="K531" s="260"/>
      <c r="L531" s="265"/>
      <c r="M531" s="266"/>
      <c r="N531" s="267"/>
      <c r="O531" s="267"/>
      <c r="P531" s="267"/>
      <c r="Q531" s="267"/>
      <c r="R531" s="267"/>
      <c r="S531" s="267"/>
      <c r="T531" s="268"/>
      <c r="U531" s="15"/>
      <c r="V531" s="15"/>
      <c r="W531" s="15"/>
      <c r="X531" s="15"/>
      <c r="Y531" s="15"/>
      <c r="Z531" s="15"/>
      <c r="AA531" s="15"/>
      <c r="AB531" s="15"/>
      <c r="AC531" s="15"/>
      <c r="AD531" s="15"/>
      <c r="AE531" s="15"/>
      <c r="AT531" s="269" t="s">
        <v>319</v>
      </c>
      <c r="AU531" s="269" t="s">
        <v>85</v>
      </c>
      <c r="AV531" s="15" t="s">
        <v>315</v>
      </c>
      <c r="AW531" s="15" t="s">
        <v>37</v>
      </c>
      <c r="AX531" s="15" t="s">
        <v>83</v>
      </c>
      <c r="AY531" s="269" t="s">
        <v>308</v>
      </c>
    </row>
    <row r="532" s="2" customFormat="1" ht="24.15" customHeight="1">
      <c r="A532" s="41"/>
      <c r="B532" s="42"/>
      <c r="C532" s="216" t="s">
        <v>3611</v>
      </c>
      <c r="D532" s="216" t="s">
        <v>310</v>
      </c>
      <c r="E532" s="217" t="s">
        <v>6122</v>
      </c>
      <c r="F532" s="218" t="s">
        <v>6123</v>
      </c>
      <c r="G532" s="219" t="s">
        <v>323</v>
      </c>
      <c r="H532" s="220">
        <v>3</v>
      </c>
      <c r="I532" s="221"/>
      <c r="J532" s="222">
        <f>ROUND(I532*H532,2)</f>
        <v>0</v>
      </c>
      <c r="K532" s="218" t="s">
        <v>19</v>
      </c>
      <c r="L532" s="47"/>
      <c r="M532" s="223" t="s">
        <v>19</v>
      </c>
      <c r="N532" s="224" t="s">
        <v>47</v>
      </c>
      <c r="O532" s="87"/>
      <c r="P532" s="225">
        <f>O532*H532</f>
        <v>0</v>
      </c>
      <c r="Q532" s="225">
        <v>0</v>
      </c>
      <c r="R532" s="225">
        <f>Q532*H532</f>
        <v>0</v>
      </c>
      <c r="S532" s="225">
        <v>0</v>
      </c>
      <c r="T532" s="226">
        <f>S532*H532</f>
        <v>0</v>
      </c>
      <c r="U532" s="41"/>
      <c r="V532" s="41"/>
      <c r="W532" s="41"/>
      <c r="X532" s="41"/>
      <c r="Y532" s="41"/>
      <c r="Z532" s="41"/>
      <c r="AA532" s="41"/>
      <c r="AB532" s="41"/>
      <c r="AC532" s="41"/>
      <c r="AD532" s="41"/>
      <c r="AE532" s="41"/>
      <c r="AR532" s="227" t="s">
        <v>315</v>
      </c>
      <c r="AT532" s="227" t="s">
        <v>310</v>
      </c>
      <c r="AU532" s="227" t="s">
        <v>85</v>
      </c>
      <c r="AY532" s="20" t="s">
        <v>308</v>
      </c>
      <c r="BE532" s="228">
        <f>IF(N532="základní",J532,0)</f>
        <v>0</v>
      </c>
      <c r="BF532" s="228">
        <f>IF(N532="snížená",J532,0)</f>
        <v>0</v>
      </c>
      <c r="BG532" s="228">
        <f>IF(N532="zákl. přenesená",J532,0)</f>
        <v>0</v>
      </c>
      <c r="BH532" s="228">
        <f>IF(N532="sníž. přenesená",J532,0)</f>
        <v>0</v>
      </c>
      <c r="BI532" s="228">
        <f>IF(N532="nulová",J532,0)</f>
        <v>0</v>
      </c>
      <c r="BJ532" s="20" t="s">
        <v>83</v>
      </c>
      <c r="BK532" s="228">
        <f>ROUND(I532*H532,2)</f>
        <v>0</v>
      </c>
      <c r="BL532" s="20" t="s">
        <v>315</v>
      </c>
      <c r="BM532" s="227" t="s">
        <v>4228</v>
      </c>
    </row>
    <row r="533" s="14" customFormat="1">
      <c r="A533" s="14"/>
      <c r="B533" s="249"/>
      <c r="C533" s="250"/>
      <c r="D533" s="236" t="s">
        <v>319</v>
      </c>
      <c r="E533" s="251" t="s">
        <v>19</v>
      </c>
      <c r="F533" s="252" t="s">
        <v>6124</v>
      </c>
      <c r="G533" s="250"/>
      <c r="H533" s="251" t="s">
        <v>19</v>
      </c>
      <c r="I533" s="253"/>
      <c r="J533" s="250"/>
      <c r="K533" s="250"/>
      <c r="L533" s="254"/>
      <c r="M533" s="255"/>
      <c r="N533" s="256"/>
      <c r="O533" s="256"/>
      <c r="P533" s="256"/>
      <c r="Q533" s="256"/>
      <c r="R533" s="256"/>
      <c r="S533" s="256"/>
      <c r="T533" s="257"/>
      <c r="U533" s="14"/>
      <c r="V533" s="14"/>
      <c r="W533" s="14"/>
      <c r="X533" s="14"/>
      <c r="Y533" s="14"/>
      <c r="Z533" s="14"/>
      <c r="AA533" s="14"/>
      <c r="AB533" s="14"/>
      <c r="AC533" s="14"/>
      <c r="AD533" s="14"/>
      <c r="AE533" s="14"/>
      <c r="AT533" s="258" t="s">
        <v>319</v>
      </c>
      <c r="AU533" s="258" t="s">
        <v>85</v>
      </c>
      <c r="AV533" s="14" t="s">
        <v>83</v>
      </c>
      <c r="AW533" s="14" t="s">
        <v>37</v>
      </c>
      <c r="AX533" s="14" t="s">
        <v>76</v>
      </c>
      <c r="AY533" s="258" t="s">
        <v>308</v>
      </c>
    </row>
    <row r="534" s="13" customFormat="1">
      <c r="A534" s="13"/>
      <c r="B534" s="234"/>
      <c r="C534" s="235"/>
      <c r="D534" s="236" t="s">
        <v>319</v>
      </c>
      <c r="E534" s="237" t="s">
        <v>19</v>
      </c>
      <c r="F534" s="238" t="s">
        <v>6125</v>
      </c>
      <c r="G534" s="235"/>
      <c r="H534" s="239">
        <v>3</v>
      </c>
      <c r="I534" s="240"/>
      <c r="J534" s="235"/>
      <c r="K534" s="235"/>
      <c r="L534" s="241"/>
      <c r="M534" s="242"/>
      <c r="N534" s="243"/>
      <c r="O534" s="243"/>
      <c r="P534" s="243"/>
      <c r="Q534" s="243"/>
      <c r="R534" s="243"/>
      <c r="S534" s="243"/>
      <c r="T534" s="244"/>
      <c r="U534" s="13"/>
      <c r="V534" s="13"/>
      <c r="W534" s="13"/>
      <c r="X534" s="13"/>
      <c r="Y534" s="13"/>
      <c r="Z534" s="13"/>
      <c r="AA534" s="13"/>
      <c r="AB534" s="13"/>
      <c r="AC534" s="13"/>
      <c r="AD534" s="13"/>
      <c r="AE534" s="13"/>
      <c r="AT534" s="245" t="s">
        <v>319</v>
      </c>
      <c r="AU534" s="245" t="s">
        <v>85</v>
      </c>
      <c r="AV534" s="13" t="s">
        <v>85</v>
      </c>
      <c r="AW534" s="13" t="s">
        <v>37</v>
      </c>
      <c r="AX534" s="13" t="s">
        <v>76</v>
      </c>
      <c r="AY534" s="245" t="s">
        <v>308</v>
      </c>
    </row>
    <row r="535" s="15" customFormat="1">
      <c r="A535" s="15"/>
      <c r="B535" s="259"/>
      <c r="C535" s="260"/>
      <c r="D535" s="236" t="s">
        <v>319</v>
      </c>
      <c r="E535" s="261" t="s">
        <v>19</v>
      </c>
      <c r="F535" s="262" t="s">
        <v>448</v>
      </c>
      <c r="G535" s="260"/>
      <c r="H535" s="263">
        <v>3</v>
      </c>
      <c r="I535" s="264"/>
      <c r="J535" s="260"/>
      <c r="K535" s="260"/>
      <c r="L535" s="265"/>
      <c r="M535" s="266"/>
      <c r="N535" s="267"/>
      <c r="O535" s="267"/>
      <c r="P535" s="267"/>
      <c r="Q535" s="267"/>
      <c r="R535" s="267"/>
      <c r="S535" s="267"/>
      <c r="T535" s="268"/>
      <c r="U535" s="15"/>
      <c r="V535" s="15"/>
      <c r="W535" s="15"/>
      <c r="X535" s="15"/>
      <c r="Y535" s="15"/>
      <c r="Z535" s="15"/>
      <c r="AA535" s="15"/>
      <c r="AB535" s="15"/>
      <c r="AC535" s="15"/>
      <c r="AD535" s="15"/>
      <c r="AE535" s="15"/>
      <c r="AT535" s="269" t="s">
        <v>319</v>
      </c>
      <c r="AU535" s="269" t="s">
        <v>85</v>
      </c>
      <c r="AV535" s="15" t="s">
        <v>315</v>
      </c>
      <c r="AW535" s="15" t="s">
        <v>37</v>
      </c>
      <c r="AX535" s="15" t="s">
        <v>83</v>
      </c>
      <c r="AY535" s="269" t="s">
        <v>308</v>
      </c>
    </row>
    <row r="536" s="2" customFormat="1" ht="24.15" customHeight="1">
      <c r="A536" s="41"/>
      <c r="B536" s="42"/>
      <c r="C536" s="216" t="s">
        <v>3616</v>
      </c>
      <c r="D536" s="216" t="s">
        <v>310</v>
      </c>
      <c r="E536" s="217" t="s">
        <v>6126</v>
      </c>
      <c r="F536" s="218" t="s">
        <v>6127</v>
      </c>
      <c r="G536" s="219" t="s">
        <v>323</v>
      </c>
      <c r="H536" s="220">
        <v>5</v>
      </c>
      <c r="I536" s="221"/>
      <c r="J536" s="222">
        <f>ROUND(I536*H536,2)</f>
        <v>0</v>
      </c>
      <c r="K536" s="218" t="s">
        <v>19</v>
      </c>
      <c r="L536" s="47"/>
      <c r="M536" s="223" t="s">
        <v>19</v>
      </c>
      <c r="N536" s="224" t="s">
        <v>47</v>
      </c>
      <c r="O536" s="87"/>
      <c r="P536" s="225">
        <f>O536*H536</f>
        <v>0</v>
      </c>
      <c r="Q536" s="225">
        <v>0</v>
      </c>
      <c r="R536" s="225">
        <f>Q536*H536</f>
        <v>0</v>
      </c>
      <c r="S536" s="225">
        <v>0</v>
      </c>
      <c r="T536" s="226">
        <f>S536*H536</f>
        <v>0</v>
      </c>
      <c r="U536" s="41"/>
      <c r="V536" s="41"/>
      <c r="W536" s="41"/>
      <c r="X536" s="41"/>
      <c r="Y536" s="41"/>
      <c r="Z536" s="41"/>
      <c r="AA536" s="41"/>
      <c r="AB536" s="41"/>
      <c r="AC536" s="41"/>
      <c r="AD536" s="41"/>
      <c r="AE536" s="41"/>
      <c r="AR536" s="227" t="s">
        <v>315</v>
      </c>
      <c r="AT536" s="227" t="s">
        <v>310</v>
      </c>
      <c r="AU536" s="227" t="s">
        <v>85</v>
      </c>
      <c r="AY536" s="20" t="s">
        <v>308</v>
      </c>
      <c r="BE536" s="228">
        <f>IF(N536="základní",J536,0)</f>
        <v>0</v>
      </c>
      <c r="BF536" s="228">
        <f>IF(N536="snížená",J536,0)</f>
        <v>0</v>
      </c>
      <c r="BG536" s="228">
        <f>IF(N536="zákl. přenesená",J536,0)</f>
        <v>0</v>
      </c>
      <c r="BH536" s="228">
        <f>IF(N536="sníž. přenesená",J536,0)</f>
        <v>0</v>
      </c>
      <c r="BI536" s="228">
        <f>IF(N536="nulová",J536,0)</f>
        <v>0</v>
      </c>
      <c r="BJ536" s="20" t="s">
        <v>83</v>
      </c>
      <c r="BK536" s="228">
        <f>ROUND(I536*H536,2)</f>
        <v>0</v>
      </c>
      <c r="BL536" s="20" t="s">
        <v>315</v>
      </c>
      <c r="BM536" s="227" t="s">
        <v>4238</v>
      </c>
    </row>
    <row r="537" s="2" customFormat="1" ht="24.15" customHeight="1">
      <c r="A537" s="41"/>
      <c r="B537" s="42"/>
      <c r="C537" s="216" t="s">
        <v>3622</v>
      </c>
      <c r="D537" s="216" t="s">
        <v>310</v>
      </c>
      <c r="E537" s="217" t="s">
        <v>6128</v>
      </c>
      <c r="F537" s="218" t="s">
        <v>6129</v>
      </c>
      <c r="G537" s="219" t="s">
        <v>323</v>
      </c>
      <c r="H537" s="220">
        <v>5</v>
      </c>
      <c r="I537" s="221"/>
      <c r="J537" s="222">
        <f>ROUND(I537*H537,2)</f>
        <v>0</v>
      </c>
      <c r="K537" s="218" t="s">
        <v>19</v>
      </c>
      <c r="L537" s="47"/>
      <c r="M537" s="223" t="s">
        <v>19</v>
      </c>
      <c r="N537" s="224" t="s">
        <v>47</v>
      </c>
      <c r="O537" s="87"/>
      <c r="P537" s="225">
        <f>O537*H537</f>
        <v>0</v>
      </c>
      <c r="Q537" s="225">
        <v>0</v>
      </c>
      <c r="R537" s="225">
        <f>Q537*H537</f>
        <v>0</v>
      </c>
      <c r="S537" s="225">
        <v>0</v>
      </c>
      <c r="T537" s="226">
        <f>S537*H537</f>
        <v>0</v>
      </c>
      <c r="U537" s="41"/>
      <c r="V537" s="41"/>
      <c r="W537" s="41"/>
      <c r="X537" s="41"/>
      <c r="Y537" s="41"/>
      <c r="Z537" s="41"/>
      <c r="AA537" s="41"/>
      <c r="AB537" s="41"/>
      <c r="AC537" s="41"/>
      <c r="AD537" s="41"/>
      <c r="AE537" s="41"/>
      <c r="AR537" s="227" t="s">
        <v>315</v>
      </c>
      <c r="AT537" s="227" t="s">
        <v>310</v>
      </c>
      <c r="AU537" s="227" t="s">
        <v>85</v>
      </c>
      <c r="AY537" s="20" t="s">
        <v>308</v>
      </c>
      <c r="BE537" s="228">
        <f>IF(N537="základní",J537,0)</f>
        <v>0</v>
      </c>
      <c r="BF537" s="228">
        <f>IF(N537="snížená",J537,0)</f>
        <v>0</v>
      </c>
      <c r="BG537" s="228">
        <f>IF(N537="zákl. přenesená",J537,0)</f>
        <v>0</v>
      </c>
      <c r="BH537" s="228">
        <f>IF(N537="sníž. přenesená",J537,0)</f>
        <v>0</v>
      </c>
      <c r="BI537" s="228">
        <f>IF(N537="nulová",J537,0)</f>
        <v>0</v>
      </c>
      <c r="BJ537" s="20" t="s">
        <v>83</v>
      </c>
      <c r="BK537" s="228">
        <f>ROUND(I537*H537,2)</f>
        <v>0</v>
      </c>
      <c r="BL537" s="20" t="s">
        <v>315</v>
      </c>
      <c r="BM537" s="227" t="s">
        <v>4251</v>
      </c>
    </row>
    <row r="538" s="14" customFormat="1">
      <c r="A538" s="14"/>
      <c r="B538" s="249"/>
      <c r="C538" s="250"/>
      <c r="D538" s="236" t="s">
        <v>319</v>
      </c>
      <c r="E538" s="251" t="s">
        <v>19</v>
      </c>
      <c r="F538" s="252" t="s">
        <v>6130</v>
      </c>
      <c r="G538" s="250"/>
      <c r="H538" s="251" t="s">
        <v>19</v>
      </c>
      <c r="I538" s="253"/>
      <c r="J538" s="250"/>
      <c r="K538" s="250"/>
      <c r="L538" s="254"/>
      <c r="M538" s="255"/>
      <c r="N538" s="256"/>
      <c r="O538" s="256"/>
      <c r="P538" s="256"/>
      <c r="Q538" s="256"/>
      <c r="R538" s="256"/>
      <c r="S538" s="256"/>
      <c r="T538" s="257"/>
      <c r="U538" s="14"/>
      <c r="V538" s="14"/>
      <c r="W538" s="14"/>
      <c r="X538" s="14"/>
      <c r="Y538" s="14"/>
      <c r="Z538" s="14"/>
      <c r="AA538" s="14"/>
      <c r="AB538" s="14"/>
      <c r="AC538" s="14"/>
      <c r="AD538" s="14"/>
      <c r="AE538" s="14"/>
      <c r="AT538" s="258" t="s">
        <v>319</v>
      </c>
      <c r="AU538" s="258" t="s">
        <v>85</v>
      </c>
      <c r="AV538" s="14" t="s">
        <v>83</v>
      </c>
      <c r="AW538" s="14" t="s">
        <v>37</v>
      </c>
      <c r="AX538" s="14" t="s">
        <v>76</v>
      </c>
      <c r="AY538" s="258" t="s">
        <v>308</v>
      </c>
    </row>
    <row r="539" s="13" customFormat="1">
      <c r="A539" s="13"/>
      <c r="B539" s="234"/>
      <c r="C539" s="235"/>
      <c r="D539" s="236" t="s">
        <v>319</v>
      </c>
      <c r="E539" s="237" t="s">
        <v>19</v>
      </c>
      <c r="F539" s="238" t="s">
        <v>336</v>
      </c>
      <c r="G539" s="235"/>
      <c r="H539" s="239">
        <v>5</v>
      </c>
      <c r="I539" s="240"/>
      <c r="J539" s="235"/>
      <c r="K539" s="235"/>
      <c r="L539" s="241"/>
      <c r="M539" s="242"/>
      <c r="N539" s="243"/>
      <c r="O539" s="243"/>
      <c r="P539" s="243"/>
      <c r="Q539" s="243"/>
      <c r="R539" s="243"/>
      <c r="S539" s="243"/>
      <c r="T539" s="244"/>
      <c r="U539" s="13"/>
      <c r="V539" s="13"/>
      <c r="W539" s="13"/>
      <c r="X539" s="13"/>
      <c r="Y539" s="13"/>
      <c r="Z539" s="13"/>
      <c r="AA539" s="13"/>
      <c r="AB539" s="13"/>
      <c r="AC539" s="13"/>
      <c r="AD539" s="13"/>
      <c r="AE539" s="13"/>
      <c r="AT539" s="245" t="s">
        <v>319</v>
      </c>
      <c r="AU539" s="245" t="s">
        <v>85</v>
      </c>
      <c r="AV539" s="13" t="s">
        <v>85</v>
      </c>
      <c r="AW539" s="13" t="s">
        <v>37</v>
      </c>
      <c r="AX539" s="13" t="s">
        <v>76</v>
      </c>
      <c r="AY539" s="245" t="s">
        <v>308</v>
      </c>
    </row>
    <row r="540" s="15" customFormat="1">
      <c r="A540" s="15"/>
      <c r="B540" s="259"/>
      <c r="C540" s="260"/>
      <c r="D540" s="236" t="s">
        <v>319</v>
      </c>
      <c r="E540" s="261" t="s">
        <v>19</v>
      </c>
      <c r="F540" s="262" t="s">
        <v>448</v>
      </c>
      <c r="G540" s="260"/>
      <c r="H540" s="263">
        <v>5</v>
      </c>
      <c r="I540" s="264"/>
      <c r="J540" s="260"/>
      <c r="K540" s="260"/>
      <c r="L540" s="265"/>
      <c r="M540" s="266"/>
      <c r="N540" s="267"/>
      <c r="O540" s="267"/>
      <c r="P540" s="267"/>
      <c r="Q540" s="267"/>
      <c r="R540" s="267"/>
      <c r="S540" s="267"/>
      <c r="T540" s="268"/>
      <c r="U540" s="15"/>
      <c r="V540" s="15"/>
      <c r="W540" s="15"/>
      <c r="X540" s="15"/>
      <c r="Y540" s="15"/>
      <c r="Z540" s="15"/>
      <c r="AA540" s="15"/>
      <c r="AB540" s="15"/>
      <c r="AC540" s="15"/>
      <c r="AD540" s="15"/>
      <c r="AE540" s="15"/>
      <c r="AT540" s="269" t="s">
        <v>319</v>
      </c>
      <c r="AU540" s="269" t="s">
        <v>85</v>
      </c>
      <c r="AV540" s="15" t="s">
        <v>315</v>
      </c>
      <c r="AW540" s="15" t="s">
        <v>37</v>
      </c>
      <c r="AX540" s="15" t="s">
        <v>83</v>
      </c>
      <c r="AY540" s="269" t="s">
        <v>308</v>
      </c>
    </row>
    <row r="541" s="2" customFormat="1" ht="21.75" customHeight="1">
      <c r="A541" s="41"/>
      <c r="B541" s="42"/>
      <c r="C541" s="216" t="s">
        <v>3626</v>
      </c>
      <c r="D541" s="216" t="s">
        <v>310</v>
      </c>
      <c r="E541" s="217" t="s">
        <v>6131</v>
      </c>
      <c r="F541" s="218" t="s">
        <v>6132</v>
      </c>
      <c r="G541" s="219" t="s">
        <v>323</v>
      </c>
      <c r="H541" s="220">
        <v>1</v>
      </c>
      <c r="I541" s="221"/>
      <c r="J541" s="222">
        <f>ROUND(I541*H541,2)</f>
        <v>0</v>
      </c>
      <c r="K541" s="218" t="s">
        <v>19</v>
      </c>
      <c r="L541" s="47"/>
      <c r="M541" s="223" t="s">
        <v>19</v>
      </c>
      <c r="N541" s="224" t="s">
        <v>47</v>
      </c>
      <c r="O541" s="87"/>
      <c r="P541" s="225">
        <f>O541*H541</f>
        <v>0</v>
      </c>
      <c r="Q541" s="225">
        <v>0</v>
      </c>
      <c r="R541" s="225">
        <f>Q541*H541</f>
        <v>0</v>
      </c>
      <c r="S541" s="225">
        <v>0</v>
      </c>
      <c r="T541" s="226">
        <f>S541*H541</f>
        <v>0</v>
      </c>
      <c r="U541" s="41"/>
      <c r="V541" s="41"/>
      <c r="W541" s="41"/>
      <c r="X541" s="41"/>
      <c r="Y541" s="41"/>
      <c r="Z541" s="41"/>
      <c r="AA541" s="41"/>
      <c r="AB541" s="41"/>
      <c r="AC541" s="41"/>
      <c r="AD541" s="41"/>
      <c r="AE541" s="41"/>
      <c r="AR541" s="227" t="s">
        <v>315</v>
      </c>
      <c r="AT541" s="227" t="s">
        <v>310</v>
      </c>
      <c r="AU541" s="227" t="s">
        <v>85</v>
      </c>
      <c r="AY541" s="20" t="s">
        <v>308</v>
      </c>
      <c r="BE541" s="228">
        <f>IF(N541="základní",J541,0)</f>
        <v>0</v>
      </c>
      <c r="BF541" s="228">
        <f>IF(N541="snížená",J541,0)</f>
        <v>0</v>
      </c>
      <c r="BG541" s="228">
        <f>IF(N541="zákl. přenesená",J541,0)</f>
        <v>0</v>
      </c>
      <c r="BH541" s="228">
        <f>IF(N541="sníž. přenesená",J541,0)</f>
        <v>0</v>
      </c>
      <c r="BI541" s="228">
        <f>IF(N541="nulová",J541,0)</f>
        <v>0</v>
      </c>
      <c r="BJ541" s="20" t="s">
        <v>83</v>
      </c>
      <c r="BK541" s="228">
        <f>ROUND(I541*H541,2)</f>
        <v>0</v>
      </c>
      <c r="BL541" s="20" t="s">
        <v>315</v>
      </c>
      <c r="BM541" s="227" t="s">
        <v>5472</v>
      </c>
    </row>
    <row r="542" s="2" customFormat="1">
      <c r="A542" s="41"/>
      <c r="B542" s="42"/>
      <c r="C542" s="43"/>
      <c r="D542" s="236" t="s">
        <v>4125</v>
      </c>
      <c r="E542" s="43"/>
      <c r="F542" s="292" t="s">
        <v>6133</v>
      </c>
      <c r="G542" s="43"/>
      <c r="H542" s="43"/>
      <c r="I542" s="231"/>
      <c r="J542" s="43"/>
      <c r="K542" s="43"/>
      <c r="L542" s="47"/>
      <c r="M542" s="232"/>
      <c r="N542" s="233"/>
      <c r="O542" s="87"/>
      <c r="P542" s="87"/>
      <c r="Q542" s="87"/>
      <c r="R542" s="87"/>
      <c r="S542" s="87"/>
      <c r="T542" s="88"/>
      <c r="U542" s="41"/>
      <c r="V542" s="41"/>
      <c r="W542" s="41"/>
      <c r="X542" s="41"/>
      <c r="Y542" s="41"/>
      <c r="Z542" s="41"/>
      <c r="AA542" s="41"/>
      <c r="AB542" s="41"/>
      <c r="AC542" s="41"/>
      <c r="AD542" s="41"/>
      <c r="AE542" s="41"/>
      <c r="AT542" s="20" t="s">
        <v>4125</v>
      </c>
      <c r="AU542" s="20" t="s">
        <v>85</v>
      </c>
    </row>
    <row r="543" s="2" customFormat="1" ht="24.15" customHeight="1">
      <c r="A543" s="41"/>
      <c r="B543" s="42"/>
      <c r="C543" s="216" t="s">
        <v>3634</v>
      </c>
      <c r="D543" s="216" t="s">
        <v>310</v>
      </c>
      <c r="E543" s="217" t="s">
        <v>6134</v>
      </c>
      <c r="F543" s="218" t="s">
        <v>6135</v>
      </c>
      <c r="G543" s="219" t="s">
        <v>323</v>
      </c>
      <c r="H543" s="220">
        <v>1</v>
      </c>
      <c r="I543" s="221"/>
      <c r="J543" s="222">
        <f>ROUND(I543*H543,2)</f>
        <v>0</v>
      </c>
      <c r="K543" s="218" t="s">
        <v>19</v>
      </c>
      <c r="L543" s="47"/>
      <c r="M543" s="223" t="s">
        <v>19</v>
      </c>
      <c r="N543" s="224" t="s">
        <v>47</v>
      </c>
      <c r="O543" s="87"/>
      <c r="P543" s="225">
        <f>O543*H543</f>
        <v>0</v>
      </c>
      <c r="Q543" s="225">
        <v>0</v>
      </c>
      <c r="R543" s="225">
        <f>Q543*H543</f>
        <v>0</v>
      </c>
      <c r="S543" s="225">
        <v>0</v>
      </c>
      <c r="T543" s="226">
        <f>S543*H543</f>
        <v>0</v>
      </c>
      <c r="U543" s="41"/>
      <c r="V543" s="41"/>
      <c r="W543" s="41"/>
      <c r="X543" s="41"/>
      <c r="Y543" s="41"/>
      <c r="Z543" s="41"/>
      <c r="AA543" s="41"/>
      <c r="AB543" s="41"/>
      <c r="AC543" s="41"/>
      <c r="AD543" s="41"/>
      <c r="AE543" s="41"/>
      <c r="AR543" s="227" t="s">
        <v>315</v>
      </c>
      <c r="AT543" s="227" t="s">
        <v>310</v>
      </c>
      <c r="AU543" s="227" t="s">
        <v>85</v>
      </c>
      <c r="AY543" s="20" t="s">
        <v>308</v>
      </c>
      <c r="BE543" s="228">
        <f>IF(N543="základní",J543,0)</f>
        <v>0</v>
      </c>
      <c r="BF543" s="228">
        <f>IF(N543="snížená",J543,0)</f>
        <v>0</v>
      </c>
      <c r="BG543" s="228">
        <f>IF(N543="zákl. přenesená",J543,0)</f>
        <v>0</v>
      </c>
      <c r="BH543" s="228">
        <f>IF(N543="sníž. přenesená",J543,0)</f>
        <v>0</v>
      </c>
      <c r="BI543" s="228">
        <f>IF(N543="nulová",J543,0)</f>
        <v>0</v>
      </c>
      <c r="BJ543" s="20" t="s">
        <v>83</v>
      </c>
      <c r="BK543" s="228">
        <f>ROUND(I543*H543,2)</f>
        <v>0</v>
      </c>
      <c r="BL543" s="20" t="s">
        <v>315</v>
      </c>
      <c r="BM543" s="227" t="s">
        <v>5475</v>
      </c>
    </row>
    <row r="544" s="2" customFormat="1">
      <c r="A544" s="41"/>
      <c r="B544" s="42"/>
      <c r="C544" s="43"/>
      <c r="D544" s="236" t="s">
        <v>4125</v>
      </c>
      <c r="E544" s="43"/>
      <c r="F544" s="292" t="s">
        <v>6136</v>
      </c>
      <c r="G544" s="43"/>
      <c r="H544" s="43"/>
      <c r="I544" s="231"/>
      <c r="J544" s="43"/>
      <c r="K544" s="43"/>
      <c r="L544" s="47"/>
      <c r="M544" s="232"/>
      <c r="N544" s="233"/>
      <c r="O544" s="87"/>
      <c r="P544" s="87"/>
      <c r="Q544" s="87"/>
      <c r="R544" s="87"/>
      <c r="S544" s="87"/>
      <c r="T544" s="88"/>
      <c r="U544" s="41"/>
      <c r="V544" s="41"/>
      <c r="W544" s="41"/>
      <c r="X544" s="41"/>
      <c r="Y544" s="41"/>
      <c r="Z544" s="41"/>
      <c r="AA544" s="41"/>
      <c r="AB544" s="41"/>
      <c r="AC544" s="41"/>
      <c r="AD544" s="41"/>
      <c r="AE544" s="41"/>
      <c r="AT544" s="20" t="s">
        <v>4125</v>
      </c>
      <c r="AU544" s="20" t="s">
        <v>85</v>
      </c>
    </row>
    <row r="545" s="2" customFormat="1" ht="21.75" customHeight="1">
      <c r="A545" s="41"/>
      <c r="B545" s="42"/>
      <c r="C545" s="216" t="s">
        <v>3639</v>
      </c>
      <c r="D545" s="216" t="s">
        <v>310</v>
      </c>
      <c r="E545" s="217" t="s">
        <v>6137</v>
      </c>
      <c r="F545" s="218" t="s">
        <v>6138</v>
      </c>
      <c r="G545" s="219" t="s">
        <v>323</v>
      </c>
      <c r="H545" s="220">
        <v>1</v>
      </c>
      <c r="I545" s="221"/>
      <c r="J545" s="222">
        <f>ROUND(I545*H545,2)</f>
        <v>0</v>
      </c>
      <c r="K545" s="218" t="s">
        <v>19</v>
      </c>
      <c r="L545" s="47"/>
      <c r="M545" s="223" t="s">
        <v>19</v>
      </c>
      <c r="N545" s="224" t="s">
        <v>47</v>
      </c>
      <c r="O545" s="87"/>
      <c r="P545" s="225">
        <f>O545*H545</f>
        <v>0</v>
      </c>
      <c r="Q545" s="225">
        <v>0</v>
      </c>
      <c r="R545" s="225">
        <f>Q545*H545</f>
        <v>0</v>
      </c>
      <c r="S545" s="225">
        <v>0</v>
      </c>
      <c r="T545" s="226">
        <f>S545*H545</f>
        <v>0</v>
      </c>
      <c r="U545" s="41"/>
      <c r="V545" s="41"/>
      <c r="W545" s="41"/>
      <c r="X545" s="41"/>
      <c r="Y545" s="41"/>
      <c r="Z545" s="41"/>
      <c r="AA545" s="41"/>
      <c r="AB545" s="41"/>
      <c r="AC545" s="41"/>
      <c r="AD545" s="41"/>
      <c r="AE545" s="41"/>
      <c r="AR545" s="227" t="s">
        <v>315</v>
      </c>
      <c r="AT545" s="227" t="s">
        <v>310</v>
      </c>
      <c r="AU545" s="227" t="s">
        <v>85</v>
      </c>
      <c r="AY545" s="20" t="s">
        <v>308</v>
      </c>
      <c r="BE545" s="228">
        <f>IF(N545="základní",J545,0)</f>
        <v>0</v>
      </c>
      <c r="BF545" s="228">
        <f>IF(N545="snížená",J545,0)</f>
        <v>0</v>
      </c>
      <c r="BG545" s="228">
        <f>IF(N545="zákl. přenesená",J545,0)</f>
        <v>0</v>
      </c>
      <c r="BH545" s="228">
        <f>IF(N545="sníž. přenesená",J545,0)</f>
        <v>0</v>
      </c>
      <c r="BI545" s="228">
        <f>IF(N545="nulová",J545,0)</f>
        <v>0</v>
      </c>
      <c r="BJ545" s="20" t="s">
        <v>83</v>
      </c>
      <c r="BK545" s="228">
        <f>ROUND(I545*H545,2)</f>
        <v>0</v>
      </c>
      <c r="BL545" s="20" t="s">
        <v>315</v>
      </c>
      <c r="BM545" s="227" t="s">
        <v>5478</v>
      </c>
    </row>
    <row r="546" s="2" customFormat="1">
      <c r="A546" s="41"/>
      <c r="B546" s="42"/>
      <c r="C546" s="43"/>
      <c r="D546" s="236" t="s">
        <v>4125</v>
      </c>
      <c r="E546" s="43"/>
      <c r="F546" s="292" t="s">
        <v>6139</v>
      </c>
      <c r="G546" s="43"/>
      <c r="H546" s="43"/>
      <c r="I546" s="231"/>
      <c r="J546" s="43"/>
      <c r="K546" s="43"/>
      <c r="L546" s="47"/>
      <c r="M546" s="232"/>
      <c r="N546" s="233"/>
      <c r="O546" s="87"/>
      <c r="P546" s="87"/>
      <c r="Q546" s="87"/>
      <c r="R546" s="87"/>
      <c r="S546" s="87"/>
      <c r="T546" s="88"/>
      <c r="U546" s="41"/>
      <c r="V546" s="41"/>
      <c r="W546" s="41"/>
      <c r="X546" s="41"/>
      <c r="Y546" s="41"/>
      <c r="Z546" s="41"/>
      <c r="AA546" s="41"/>
      <c r="AB546" s="41"/>
      <c r="AC546" s="41"/>
      <c r="AD546" s="41"/>
      <c r="AE546" s="41"/>
      <c r="AT546" s="20" t="s">
        <v>4125</v>
      </c>
      <c r="AU546" s="20" t="s">
        <v>85</v>
      </c>
    </row>
    <row r="547" s="2" customFormat="1" ht="24.15" customHeight="1">
      <c r="A547" s="41"/>
      <c r="B547" s="42"/>
      <c r="C547" s="216" t="s">
        <v>3647</v>
      </c>
      <c r="D547" s="216" t="s">
        <v>310</v>
      </c>
      <c r="E547" s="217" t="s">
        <v>6140</v>
      </c>
      <c r="F547" s="218" t="s">
        <v>6141</v>
      </c>
      <c r="G547" s="219" t="s">
        <v>323</v>
      </c>
      <c r="H547" s="220">
        <v>3</v>
      </c>
      <c r="I547" s="221"/>
      <c r="J547" s="222">
        <f>ROUND(I547*H547,2)</f>
        <v>0</v>
      </c>
      <c r="K547" s="218" t="s">
        <v>19</v>
      </c>
      <c r="L547" s="47"/>
      <c r="M547" s="223" t="s">
        <v>19</v>
      </c>
      <c r="N547" s="224" t="s">
        <v>47</v>
      </c>
      <c r="O547" s="87"/>
      <c r="P547" s="225">
        <f>O547*H547</f>
        <v>0</v>
      </c>
      <c r="Q547" s="225">
        <v>0</v>
      </c>
      <c r="R547" s="225">
        <f>Q547*H547</f>
        <v>0</v>
      </c>
      <c r="S547" s="225">
        <v>0</v>
      </c>
      <c r="T547" s="226">
        <f>S547*H547</f>
        <v>0</v>
      </c>
      <c r="U547" s="41"/>
      <c r="V547" s="41"/>
      <c r="W547" s="41"/>
      <c r="X547" s="41"/>
      <c r="Y547" s="41"/>
      <c r="Z547" s="41"/>
      <c r="AA547" s="41"/>
      <c r="AB547" s="41"/>
      <c r="AC547" s="41"/>
      <c r="AD547" s="41"/>
      <c r="AE547" s="41"/>
      <c r="AR547" s="227" t="s">
        <v>315</v>
      </c>
      <c r="AT547" s="227" t="s">
        <v>310</v>
      </c>
      <c r="AU547" s="227" t="s">
        <v>85</v>
      </c>
      <c r="AY547" s="20" t="s">
        <v>308</v>
      </c>
      <c r="BE547" s="228">
        <f>IF(N547="základní",J547,0)</f>
        <v>0</v>
      </c>
      <c r="BF547" s="228">
        <f>IF(N547="snížená",J547,0)</f>
        <v>0</v>
      </c>
      <c r="BG547" s="228">
        <f>IF(N547="zákl. přenesená",J547,0)</f>
        <v>0</v>
      </c>
      <c r="BH547" s="228">
        <f>IF(N547="sníž. přenesená",J547,0)</f>
        <v>0</v>
      </c>
      <c r="BI547" s="228">
        <f>IF(N547="nulová",J547,0)</f>
        <v>0</v>
      </c>
      <c r="BJ547" s="20" t="s">
        <v>83</v>
      </c>
      <c r="BK547" s="228">
        <f>ROUND(I547*H547,2)</f>
        <v>0</v>
      </c>
      <c r="BL547" s="20" t="s">
        <v>315</v>
      </c>
      <c r="BM547" s="227" t="s">
        <v>5481</v>
      </c>
    </row>
    <row r="548" s="14" customFormat="1">
      <c r="A548" s="14"/>
      <c r="B548" s="249"/>
      <c r="C548" s="250"/>
      <c r="D548" s="236" t="s">
        <v>319</v>
      </c>
      <c r="E548" s="251" t="s">
        <v>19</v>
      </c>
      <c r="F548" s="252" t="s">
        <v>6142</v>
      </c>
      <c r="G548" s="250"/>
      <c r="H548" s="251" t="s">
        <v>19</v>
      </c>
      <c r="I548" s="253"/>
      <c r="J548" s="250"/>
      <c r="K548" s="250"/>
      <c r="L548" s="254"/>
      <c r="M548" s="255"/>
      <c r="N548" s="256"/>
      <c r="O548" s="256"/>
      <c r="P548" s="256"/>
      <c r="Q548" s="256"/>
      <c r="R548" s="256"/>
      <c r="S548" s="256"/>
      <c r="T548" s="257"/>
      <c r="U548" s="14"/>
      <c r="V548" s="14"/>
      <c r="W548" s="14"/>
      <c r="X548" s="14"/>
      <c r="Y548" s="14"/>
      <c r="Z548" s="14"/>
      <c r="AA548" s="14"/>
      <c r="AB548" s="14"/>
      <c r="AC548" s="14"/>
      <c r="AD548" s="14"/>
      <c r="AE548" s="14"/>
      <c r="AT548" s="258" t="s">
        <v>319</v>
      </c>
      <c r="AU548" s="258" t="s">
        <v>85</v>
      </c>
      <c r="AV548" s="14" t="s">
        <v>83</v>
      </c>
      <c r="AW548" s="14" t="s">
        <v>37</v>
      </c>
      <c r="AX548" s="14" t="s">
        <v>76</v>
      </c>
      <c r="AY548" s="258" t="s">
        <v>308</v>
      </c>
    </row>
    <row r="549" s="13" customFormat="1">
      <c r="A549" s="13"/>
      <c r="B549" s="234"/>
      <c r="C549" s="235"/>
      <c r="D549" s="236" t="s">
        <v>319</v>
      </c>
      <c r="E549" s="237" t="s">
        <v>19</v>
      </c>
      <c r="F549" s="238" t="s">
        <v>6125</v>
      </c>
      <c r="G549" s="235"/>
      <c r="H549" s="239">
        <v>3</v>
      </c>
      <c r="I549" s="240"/>
      <c r="J549" s="235"/>
      <c r="K549" s="235"/>
      <c r="L549" s="241"/>
      <c r="M549" s="242"/>
      <c r="N549" s="243"/>
      <c r="O549" s="243"/>
      <c r="P549" s="243"/>
      <c r="Q549" s="243"/>
      <c r="R549" s="243"/>
      <c r="S549" s="243"/>
      <c r="T549" s="244"/>
      <c r="U549" s="13"/>
      <c r="V549" s="13"/>
      <c r="W549" s="13"/>
      <c r="X549" s="13"/>
      <c r="Y549" s="13"/>
      <c r="Z549" s="13"/>
      <c r="AA549" s="13"/>
      <c r="AB549" s="13"/>
      <c r="AC549" s="13"/>
      <c r="AD549" s="13"/>
      <c r="AE549" s="13"/>
      <c r="AT549" s="245" t="s">
        <v>319</v>
      </c>
      <c r="AU549" s="245" t="s">
        <v>85</v>
      </c>
      <c r="AV549" s="13" t="s">
        <v>85</v>
      </c>
      <c r="AW549" s="13" t="s">
        <v>37</v>
      </c>
      <c r="AX549" s="13" t="s">
        <v>76</v>
      </c>
      <c r="AY549" s="245" t="s">
        <v>308</v>
      </c>
    </row>
    <row r="550" s="15" customFormat="1">
      <c r="A550" s="15"/>
      <c r="B550" s="259"/>
      <c r="C550" s="260"/>
      <c r="D550" s="236" t="s">
        <v>319</v>
      </c>
      <c r="E550" s="261" t="s">
        <v>19</v>
      </c>
      <c r="F550" s="262" t="s">
        <v>448</v>
      </c>
      <c r="G550" s="260"/>
      <c r="H550" s="263">
        <v>3</v>
      </c>
      <c r="I550" s="264"/>
      <c r="J550" s="260"/>
      <c r="K550" s="260"/>
      <c r="L550" s="265"/>
      <c r="M550" s="266"/>
      <c r="N550" s="267"/>
      <c r="O550" s="267"/>
      <c r="P550" s="267"/>
      <c r="Q550" s="267"/>
      <c r="R550" s="267"/>
      <c r="S550" s="267"/>
      <c r="T550" s="268"/>
      <c r="U550" s="15"/>
      <c r="V550" s="15"/>
      <c r="W550" s="15"/>
      <c r="X550" s="15"/>
      <c r="Y550" s="15"/>
      <c r="Z550" s="15"/>
      <c r="AA550" s="15"/>
      <c r="AB550" s="15"/>
      <c r="AC550" s="15"/>
      <c r="AD550" s="15"/>
      <c r="AE550" s="15"/>
      <c r="AT550" s="269" t="s">
        <v>319</v>
      </c>
      <c r="AU550" s="269" t="s">
        <v>85</v>
      </c>
      <c r="AV550" s="15" t="s">
        <v>315</v>
      </c>
      <c r="AW550" s="15" t="s">
        <v>37</v>
      </c>
      <c r="AX550" s="15" t="s">
        <v>83</v>
      </c>
      <c r="AY550" s="269" t="s">
        <v>308</v>
      </c>
    </row>
    <row r="551" s="2" customFormat="1" ht="24.15" customHeight="1">
      <c r="A551" s="41"/>
      <c r="B551" s="42"/>
      <c r="C551" s="216" t="s">
        <v>3652</v>
      </c>
      <c r="D551" s="216" t="s">
        <v>310</v>
      </c>
      <c r="E551" s="217" t="s">
        <v>6143</v>
      </c>
      <c r="F551" s="218" t="s">
        <v>6144</v>
      </c>
      <c r="G551" s="219" t="s">
        <v>323</v>
      </c>
      <c r="H551" s="220">
        <v>3</v>
      </c>
      <c r="I551" s="221"/>
      <c r="J551" s="222">
        <f>ROUND(I551*H551,2)</f>
        <v>0</v>
      </c>
      <c r="K551" s="218" t="s">
        <v>19</v>
      </c>
      <c r="L551" s="47"/>
      <c r="M551" s="223" t="s">
        <v>19</v>
      </c>
      <c r="N551" s="224" t="s">
        <v>47</v>
      </c>
      <c r="O551" s="87"/>
      <c r="P551" s="225">
        <f>O551*H551</f>
        <v>0</v>
      </c>
      <c r="Q551" s="225">
        <v>0</v>
      </c>
      <c r="R551" s="225">
        <f>Q551*H551</f>
        <v>0</v>
      </c>
      <c r="S551" s="225">
        <v>0</v>
      </c>
      <c r="T551" s="226">
        <f>S551*H551</f>
        <v>0</v>
      </c>
      <c r="U551" s="41"/>
      <c r="V551" s="41"/>
      <c r="W551" s="41"/>
      <c r="X551" s="41"/>
      <c r="Y551" s="41"/>
      <c r="Z551" s="41"/>
      <c r="AA551" s="41"/>
      <c r="AB551" s="41"/>
      <c r="AC551" s="41"/>
      <c r="AD551" s="41"/>
      <c r="AE551" s="41"/>
      <c r="AR551" s="227" t="s">
        <v>315</v>
      </c>
      <c r="AT551" s="227" t="s">
        <v>310</v>
      </c>
      <c r="AU551" s="227" t="s">
        <v>85</v>
      </c>
      <c r="AY551" s="20" t="s">
        <v>308</v>
      </c>
      <c r="BE551" s="228">
        <f>IF(N551="základní",J551,0)</f>
        <v>0</v>
      </c>
      <c r="BF551" s="228">
        <f>IF(N551="snížená",J551,0)</f>
        <v>0</v>
      </c>
      <c r="BG551" s="228">
        <f>IF(N551="zákl. přenesená",J551,0)</f>
        <v>0</v>
      </c>
      <c r="BH551" s="228">
        <f>IF(N551="sníž. přenesená",J551,0)</f>
        <v>0</v>
      </c>
      <c r="BI551" s="228">
        <f>IF(N551="nulová",J551,0)</f>
        <v>0</v>
      </c>
      <c r="BJ551" s="20" t="s">
        <v>83</v>
      </c>
      <c r="BK551" s="228">
        <f>ROUND(I551*H551,2)</f>
        <v>0</v>
      </c>
      <c r="BL551" s="20" t="s">
        <v>315</v>
      </c>
      <c r="BM551" s="227" t="s">
        <v>5484</v>
      </c>
    </row>
    <row r="552" s="2" customFormat="1" ht="24.15" customHeight="1">
      <c r="A552" s="41"/>
      <c r="B552" s="42"/>
      <c r="C552" s="216" t="s">
        <v>3656</v>
      </c>
      <c r="D552" s="216" t="s">
        <v>310</v>
      </c>
      <c r="E552" s="217" t="s">
        <v>6145</v>
      </c>
      <c r="F552" s="218" t="s">
        <v>6146</v>
      </c>
      <c r="G552" s="219" t="s">
        <v>323</v>
      </c>
      <c r="H552" s="220">
        <v>3</v>
      </c>
      <c r="I552" s="221"/>
      <c r="J552" s="222">
        <f>ROUND(I552*H552,2)</f>
        <v>0</v>
      </c>
      <c r="K552" s="218" t="s">
        <v>19</v>
      </c>
      <c r="L552" s="47"/>
      <c r="M552" s="223" t="s">
        <v>19</v>
      </c>
      <c r="N552" s="224" t="s">
        <v>47</v>
      </c>
      <c r="O552" s="87"/>
      <c r="P552" s="225">
        <f>O552*H552</f>
        <v>0</v>
      </c>
      <c r="Q552" s="225">
        <v>0</v>
      </c>
      <c r="R552" s="225">
        <f>Q552*H552</f>
        <v>0</v>
      </c>
      <c r="S552" s="225">
        <v>0</v>
      </c>
      <c r="T552" s="226">
        <f>S552*H552</f>
        <v>0</v>
      </c>
      <c r="U552" s="41"/>
      <c r="V552" s="41"/>
      <c r="W552" s="41"/>
      <c r="X552" s="41"/>
      <c r="Y552" s="41"/>
      <c r="Z552" s="41"/>
      <c r="AA552" s="41"/>
      <c r="AB552" s="41"/>
      <c r="AC552" s="41"/>
      <c r="AD552" s="41"/>
      <c r="AE552" s="41"/>
      <c r="AR552" s="227" t="s">
        <v>315</v>
      </c>
      <c r="AT552" s="227" t="s">
        <v>310</v>
      </c>
      <c r="AU552" s="227" t="s">
        <v>85</v>
      </c>
      <c r="AY552" s="20" t="s">
        <v>308</v>
      </c>
      <c r="BE552" s="228">
        <f>IF(N552="základní",J552,0)</f>
        <v>0</v>
      </c>
      <c r="BF552" s="228">
        <f>IF(N552="snížená",J552,0)</f>
        <v>0</v>
      </c>
      <c r="BG552" s="228">
        <f>IF(N552="zákl. přenesená",J552,0)</f>
        <v>0</v>
      </c>
      <c r="BH552" s="228">
        <f>IF(N552="sníž. přenesená",J552,0)</f>
        <v>0</v>
      </c>
      <c r="BI552" s="228">
        <f>IF(N552="nulová",J552,0)</f>
        <v>0</v>
      </c>
      <c r="BJ552" s="20" t="s">
        <v>83</v>
      </c>
      <c r="BK552" s="228">
        <f>ROUND(I552*H552,2)</f>
        <v>0</v>
      </c>
      <c r="BL552" s="20" t="s">
        <v>315</v>
      </c>
      <c r="BM552" s="227" t="s">
        <v>5487</v>
      </c>
    </row>
    <row r="553" s="14" customFormat="1">
      <c r="A553" s="14"/>
      <c r="B553" s="249"/>
      <c r="C553" s="250"/>
      <c r="D553" s="236" t="s">
        <v>319</v>
      </c>
      <c r="E553" s="251" t="s">
        <v>19</v>
      </c>
      <c r="F553" s="252" t="s">
        <v>6142</v>
      </c>
      <c r="G553" s="250"/>
      <c r="H553" s="251" t="s">
        <v>19</v>
      </c>
      <c r="I553" s="253"/>
      <c r="J553" s="250"/>
      <c r="K553" s="250"/>
      <c r="L553" s="254"/>
      <c r="M553" s="255"/>
      <c r="N553" s="256"/>
      <c r="O553" s="256"/>
      <c r="P553" s="256"/>
      <c r="Q553" s="256"/>
      <c r="R553" s="256"/>
      <c r="S553" s="256"/>
      <c r="T553" s="257"/>
      <c r="U553" s="14"/>
      <c r="V553" s="14"/>
      <c r="W553" s="14"/>
      <c r="X553" s="14"/>
      <c r="Y553" s="14"/>
      <c r="Z553" s="14"/>
      <c r="AA553" s="14"/>
      <c r="AB553" s="14"/>
      <c r="AC553" s="14"/>
      <c r="AD553" s="14"/>
      <c r="AE553" s="14"/>
      <c r="AT553" s="258" t="s">
        <v>319</v>
      </c>
      <c r="AU553" s="258" t="s">
        <v>85</v>
      </c>
      <c r="AV553" s="14" t="s">
        <v>83</v>
      </c>
      <c r="AW553" s="14" t="s">
        <v>37</v>
      </c>
      <c r="AX553" s="14" t="s">
        <v>76</v>
      </c>
      <c r="AY553" s="258" t="s">
        <v>308</v>
      </c>
    </row>
    <row r="554" s="13" customFormat="1">
      <c r="A554" s="13"/>
      <c r="B554" s="234"/>
      <c r="C554" s="235"/>
      <c r="D554" s="236" t="s">
        <v>319</v>
      </c>
      <c r="E554" s="237" t="s">
        <v>19</v>
      </c>
      <c r="F554" s="238" t="s">
        <v>6125</v>
      </c>
      <c r="G554" s="235"/>
      <c r="H554" s="239">
        <v>3</v>
      </c>
      <c r="I554" s="240"/>
      <c r="J554" s="235"/>
      <c r="K554" s="235"/>
      <c r="L554" s="241"/>
      <c r="M554" s="242"/>
      <c r="N554" s="243"/>
      <c r="O554" s="243"/>
      <c r="P554" s="243"/>
      <c r="Q554" s="243"/>
      <c r="R554" s="243"/>
      <c r="S554" s="243"/>
      <c r="T554" s="244"/>
      <c r="U554" s="13"/>
      <c r="V554" s="13"/>
      <c r="W554" s="13"/>
      <c r="X554" s="13"/>
      <c r="Y554" s="13"/>
      <c r="Z554" s="13"/>
      <c r="AA554" s="13"/>
      <c r="AB554" s="13"/>
      <c r="AC554" s="13"/>
      <c r="AD554" s="13"/>
      <c r="AE554" s="13"/>
      <c r="AT554" s="245" t="s">
        <v>319</v>
      </c>
      <c r="AU554" s="245" t="s">
        <v>85</v>
      </c>
      <c r="AV554" s="13" t="s">
        <v>85</v>
      </c>
      <c r="AW554" s="13" t="s">
        <v>37</v>
      </c>
      <c r="AX554" s="13" t="s">
        <v>76</v>
      </c>
      <c r="AY554" s="245" t="s">
        <v>308</v>
      </c>
    </row>
    <row r="555" s="15" customFormat="1">
      <c r="A555" s="15"/>
      <c r="B555" s="259"/>
      <c r="C555" s="260"/>
      <c r="D555" s="236" t="s">
        <v>319</v>
      </c>
      <c r="E555" s="261" t="s">
        <v>19</v>
      </c>
      <c r="F555" s="262" t="s">
        <v>448</v>
      </c>
      <c r="G555" s="260"/>
      <c r="H555" s="263">
        <v>3</v>
      </c>
      <c r="I555" s="264"/>
      <c r="J555" s="260"/>
      <c r="K555" s="260"/>
      <c r="L555" s="265"/>
      <c r="M555" s="266"/>
      <c r="N555" s="267"/>
      <c r="O555" s="267"/>
      <c r="P555" s="267"/>
      <c r="Q555" s="267"/>
      <c r="R555" s="267"/>
      <c r="S555" s="267"/>
      <c r="T555" s="268"/>
      <c r="U555" s="15"/>
      <c r="V555" s="15"/>
      <c r="W555" s="15"/>
      <c r="X555" s="15"/>
      <c r="Y555" s="15"/>
      <c r="Z555" s="15"/>
      <c r="AA555" s="15"/>
      <c r="AB555" s="15"/>
      <c r="AC555" s="15"/>
      <c r="AD555" s="15"/>
      <c r="AE555" s="15"/>
      <c r="AT555" s="269" t="s">
        <v>319</v>
      </c>
      <c r="AU555" s="269" t="s">
        <v>85</v>
      </c>
      <c r="AV555" s="15" t="s">
        <v>315</v>
      </c>
      <c r="AW555" s="15" t="s">
        <v>37</v>
      </c>
      <c r="AX555" s="15" t="s">
        <v>83</v>
      </c>
      <c r="AY555" s="269" t="s">
        <v>308</v>
      </c>
    </row>
    <row r="556" s="2" customFormat="1" ht="24.15" customHeight="1">
      <c r="A556" s="41"/>
      <c r="B556" s="42"/>
      <c r="C556" s="216" t="s">
        <v>3661</v>
      </c>
      <c r="D556" s="216" t="s">
        <v>310</v>
      </c>
      <c r="E556" s="217" t="s">
        <v>6147</v>
      </c>
      <c r="F556" s="218" t="s">
        <v>6148</v>
      </c>
      <c r="G556" s="219" t="s">
        <v>323</v>
      </c>
      <c r="H556" s="220">
        <v>1</v>
      </c>
      <c r="I556" s="221"/>
      <c r="J556" s="222">
        <f>ROUND(I556*H556,2)</f>
        <v>0</v>
      </c>
      <c r="K556" s="218" t="s">
        <v>19</v>
      </c>
      <c r="L556" s="47"/>
      <c r="M556" s="223" t="s">
        <v>19</v>
      </c>
      <c r="N556" s="224" t="s">
        <v>47</v>
      </c>
      <c r="O556" s="87"/>
      <c r="P556" s="225">
        <f>O556*H556</f>
        <v>0</v>
      </c>
      <c r="Q556" s="225">
        <v>0</v>
      </c>
      <c r="R556" s="225">
        <f>Q556*H556</f>
        <v>0</v>
      </c>
      <c r="S556" s="225">
        <v>0</v>
      </c>
      <c r="T556" s="226">
        <f>S556*H556</f>
        <v>0</v>
      </c>
      <c r="U556" s="41"/>
      <c r="V556" s="41"/>
      <c r="W556" s="41"/>
      <c r="X556" s="41"/>
      <c r="Y556" s="41"/>
      <c r="Z556" s="41"/>
      <c r="AA556" s="41"/>
      <c r="AB556" s="41"/>
      <c r="AC556" s="41"/>
      <c r="AD556" s="41"/>
      <c r="AE556" s="41"/>
      <c r="AR556" s="227" t="s">
        <v>315</v>
      </c>
      <c r="AT556" s="227" t="s">
        <v>310</v>
      </c>
      <c r="AU556" s="227" t="s">
        <v>85</v>
      </c>
      <c r="AY556" s="20" t="s">
        <v>308</v>
      </c>
      <c r="BE556" s="228">
        <f>IF(N556="základní",J556,0)</f>
        <v>0</v>
      </c>
      <c r="BF556" s="228">
        <f>IF(N556="snížená",J556,0)</f>
        <v>0</v>
      </c>
      <c r="BG556" s="228">
        <f>IF(N556="zákl. přenesená",J556,0)</f>
        <v>0</v>
      </c>
      <c r="BH556" s="228">
        <f>IF(N556="sníž. přenesená",J556,0)</f>
        <v>0</v>
      </c>
      <c r="BI556" s="228">
        <f>IF(N556="nulová",J556,0)</f>
        <v>0</v>
      </c>
      <c r="BJ556" s="20" t="s">
        <v>83</v>
      </c>
      <c r="BK556" s="228">
        <f>ROUND(I556*H556,2)</f>
        <v>0</v>
      </c>
      <c r="BL556" s="20" t="s">
        <v>315</v>
      </c>
      <c r="BM556" s="227" t="s">
        <v>5490</v>
      </c>
    </row>
    <row r="557" s="2" customFormat="1">
      <c r="A557" s="41"/>
      <c r="B557" s="42"/>
      <c r="C557" s="43"/>
      <c r="D557" s="236" t="s">
        <v>4125</v>
      </c>
      <c r="E557" s="43"/>
      <c r="F557" s="292" t="s">
        <v>6149</v>
      </c>
      <c r="G557" s="43"/>
      <c r="H557" s="43"/>
      <c r="I557" s="231"/>
      <c r="J557" s="43"/>
      <c r="K557" s="43"/>
      <c r="L557" s="47"/>
      <c r="M557" s="232"/>
      <c r="N557" s="233"/>
      <c r="O557" s="87"/>
      <c r="P557" s="87"/>
      <c r="Q557" s="87"/>
      <c r="R557" s="87"/>
      <c r="S557" s="87"/>
      <c r="T557" s="88"/>
      <c r="U557" s="41"/>
      <c r="V557" s="41"/>
      <c r="W557" s="41"/>
      <c r="X557" s="41"/>
      <c r="Y557" s="41"/>
      <c r="Z557" s="41"/>
      <c r="AA557" s="41"/>
      <c r="AB557" s="41"/>
      <c r="AC557" s="41"/>
      <c r="AD557" s="41"/>
      <c r="AE557" s="41"/>
      <c r="AT557" s="20" t="s">
        <v>4125</v>
      </c>
      <c r="AU557" s="20" t="s">
        <v>85</v>
      </c>
    </row>
    <row r="558" s="2" customFormat="1" ht="24.15" customHeight="1">
      <c r="A558" s="41"/>
      <c r="B558" s="42"/>
      <c r="C558" s="216" t="s">
        <v>3668</v>
      </c>
      <c r="D558" s="216" t="s">
        <v>310</v>
      </c>
      <c r="E558" s="217" t="s">
        <v>6150</v>
      </c>
      <c r="F558" s="218" t="s">
        <v>6151</v>
      </c>
      <c r="G558" s="219" t="s">
        <v>323</v>
      </c>
      <c r="H558" s="220">
        <v>1</v>
      </c>
      <c r="I558" s="221"/>
      <c r="J558" s="222">
        <f>ROUND(I558*H558,2)</f>
        <v>0</v>
      </c>
      <c r="K558" s="218" t="s">
        <v>314</v>
      </c>
      <c r="L558" s="47"/>
      <c r="M558" s="223" t="s">
        <v>19</v>
      </c>
      <c r="N558" s="224" t="s">
        <v>47</v>
      </c>
      <c r="O558" s="87"/>
      <c r="P558" s="225">
        <f>O558*H558</f>
        <v>0</v>
      </c>
      <c r="Q558" s="225">
        <v>0</v>
      </c>
      <c r="R558" s="225">
        <f>Q558*H558</f>
        <v>0</v>
      </c>
      <c r="S558" s="225">
        <v>0</v>
      </c>
      <c r="T558" s="226">
        <f>S558*H558</f>
        <v>0</v>
      </c>
      <c r="U558" s="41"/>
      <c r="V558" s="41"/>
      <c r="W558" s="41"/>
      <c r="X558" s="41"/>
      <c r="Y558" s="41"/>
      <c r="Z558" s="41"/>
      <c r="AA558" s="41"/>
      <c r="AB558" s="41"/>
      <c r="AC558" s="41"/>
      <c r="AD558" s="41"/>
      <c r="AE558" s="41"/>
      <c r="AR558" s="227" t="s">
        <v>315</v>
      </c>
      <c r="AT558" s="227" t="s">
        <v>310</v>
      </c>
      <c r="AU558" s="227" t="s">
        <v>85</v>
      </c>
      <c r="AY558" s="20" t="s">
        <v>308</v>
      </c>
      <c r="BE558" s="228">
        <f>IF(N558="základní",J558,0)</f>
        <v>0</v>
      </c>
      <c r="BF558" s="228">
        <f>IF(N558="snížená",J558,0)</f>
        <v>0</v>
      </c>
      <c r="BG558" s="228">
        <f>IF(N558="zákl. přenesená",J558,0)</f>
        <v>0</v>
      </c>
      <c r="BH558" s="228">
        <f>IF(N558="sníž. přenesená",J558,0)</f>
        <v>0</v>
      </c>
      <c r="BI558" s="228">
        <f>IF(N558="nulová",J558,0)</f>
        <v>0</v>
      </c>
      <c r="BJ558" s="20" t="s">
        <v>83</v>
      </c>
      <c r="BK558" s="228">
        <f>ROUND(I558*H558,2)</f>
        <v>0</v>
      </c>
      <c r="BL558" s="20" t="s">
        <v>315</v>
      </c>
      <c r="BM558" s="227" t="s">
        <v>5493</v>
      </c>
    </row>
    <row r="559" s="2" customFormat="1">
      <c r="A559" s="41"/>
      <c r="B559" s="42"/>
      <c r="C559" s="43"/>
      <c r="D559" s="229" t="s">
        <v>317</v>
      </c>
      <c r="E559" s="43"/>
      <c r="F559" s="230" t="s">
        <v>6152</v>
      </c>
      <c r="G559" s="43"/>
      <c r="H559" s="43"/>
      <c r="I559" s="231"/>
      <c r="J559" s="43"/>
      <c r="K559" s="43"/>
      <c r="L559" s="47"/>
      <c r="M559" s="232"/>
      <c r="N559" s="233"/>
      <c r="O559" s="87"/>
      <c r="P559" s="87"/>
      <c r="Q559" s="87"/>
      <c r="R559" s="87"/>
      <c r="S559" s="87"/>
      <c r="T559" s="88"/>
      <c r="U559" s="41"/>
      <c r="V559" s="41"/>
      <c r="W559" s="41"/>
      <c r="X559" s="41"/>
      <c r="Y559" s="41"/>
      <c r="Z559" s="41"/>
      <c r="AA559" s="41"/>
      <c r="AB559" s="41"/>
      <c r="AC559" s="41"/>
      <c r="AD559" s="41"/>
      <c r="AE559" s="41"/>
      <c r="AT559" s="20" t="s">
        <v>317</v>
      </c>
      <c r="AU559" s="20" t="s">
        <v>85</v>
      </c>
    </row>
    <row r="560" s="14" customFormat="1">
      <c r="A560" s="14"/>
      <c r="B560" s="249"/>
      <c r="C560" s="250"/>
      <c r="D560" s="236" t="s">
        <v>319</v>
      </c>
      <c r="E560" s="251" t="s">
        <v>19</v>
      </c>
      <c r="F560" s="252" t="s">
        <v>6153</v>
      </c>
      <c r="G560" s="250"/>
      <c r="H560" s="251" t="s">
        <v>19</v>
      </c>
      <c r="I560" s="253"/>
      <c r="J560" s="250"/>
      <c r="K560" s="250"/>
      <c r="L560" s="254"/>
      <c r="M560" s="255"/>
      <c r="N560" s="256"/>
      <c r="O560" s="256"/>
      <c r="P560" s="256"/>
      <c r="Q560" s="256"/>
      <c r="R560" s="256"/>
      <c r="S560" s="256"/>
      <c r="T560" s="257"/>
      <c r="U560" s="14"/>
      <c r="V560" s="14"/>
      <c r="W560" s="14"/>
      <c r="X560" s="14"/>
      <c r="Y560" s="14"/>
      <c r="Z560" s="14"/>
      <c r="AA560" s="14"/>
      <c r="AB560" s="14"/>
      <c r="AC560" s="14"/>
      <c r="AD560" s="14"/>
      <c r="AE560" s="14"/>
      <c r="AT560" s="258" t="s">
        <v>319</v>
      </c>
      <c r="AU560" s="258" t="s">
        <v>85</v>
      </c>
      <c r="AV560" s="14" t="s">
        <v>83</v>
      </c>
      <c r="AW560" s="14" t="s">
        <v>37</v>
      </c>
      <c r="AX560" s="14" t="s">
        <v>76</v>
      </c>
      <c r="AY560" s="258" t="s">
        <v>308</v>
      </c>
    </row>
    <row r="561" s="13" customFormat="1">
      <c r="A561" s="13"/>
      <c r="B561" s="234"/>
      <c r="C561" s="235"/>
      <c r="D561" s="236" t="s">
        <v>319</v>
      </c>
      <c r="E561" s="237" t="s">
        <v>19</v>
      </c>
      <c r="F561" s="238" t="s">
        <v>83</v>
      </c>
      <c r="G561" s="235"/>
      <c r="H561" s="239">
        <v>1</v>
      </c>
      <c r="I561" s="240"/>
      <c r="J561" s="235"/>
      <c r="K561" s="235"/>
      <c r="L561" s="241"/>
      <c r="M561" s="242"/>
      <c r="N561" s="243"/>
      <c r="O561" s="243"/>
      <c r="P561" s="243"/>
      <c r="Q561" s="243"/>
      <c r="R561" s="243"/>
      <c r="S561" s="243"/>
      <c r="T561" s="244"/>
      <c r="U561" s="13"/>
      <c r="V561" s="13"/>
      <c r="W561" s="13"/>
      <c r="X561" s="13"/>
      <c r="Y561" s="13"/>
      <c r="Z561" s="13"/>
      <c r="AA561" s="13"/>
      <c r="AB561" s="13"/>
      <c r="AC561" s="13"/>
      <c r="AD561" s="13"/>
      <c r="AE561" s="13"/>
      <c r="AT561" s="245" t="s">
        <v>319</v>
      </c>
      <c r="AU561" s="245" t="s">
        <v>85</v>
      </c>
      <c r="AV561" s="13" t="s">
        <v>85</v>
      </c>
      <c r="AW561" s="13" t="s">
        <v>37</v>
      </c>
      <c r="AX561" s="13" t="s">
        <v>76</v>
      </c>
      <c r="AY561" s="245" t="s">
        <v>308</v>
      </c>
    </row>
    <row r="562" s="15" customFormat="1">
      <c r="A562" s="15"/>
      <c r="B562" s="259"/>
      <c r="C562" s="260"/>
      <c r="D562" s="236" t="s">
        <v>319</v>
      </c>
      <c r="E562" s="261" t="s">
        <v>19</v>
      </c>
      <c r="F562" s="262" t="s">
        <v>448</v>
      </c>
      <c r="G562" s="260"/>
      <c r="H562" s="263">
        <v>1</v>
      </c>
      <c r="I562" s="264"/>
      <c r="J562" s="260"/>
      <c r="K562" s="260"/>
      <c r="L562" s="265"/>
      <c r="M562" s="266"/>
      <c r="N562" s="267"/>
      <c r="O562" s="267"/>
      <c r="P562" s="267"/>
      <c r="Q562" s="267"/>
      <c r="R562" s="267"/>
      <c r="S562" s="267"/>
      <c r="T562" s="268"/>
      <c r="U562" s="15"/>
      <c r="V562" s="15"/>
      <c r="W562" s="15"/>
      <c r="X562" s="15"/>
      <c r="Y562" s="15"/>
      <c r="Z562" s="15"/>
      <c r="AA562" s="15"/>
      <c r="AB562" s="15"/>
      <c r="AC562" s="15"/>
      <c r="AD562" s="15"/>
      <c r="AE562" s="15"/>
      <c r="AT562" s="269" t="s">
        <v>319</v>
      </c>
      <c r="AU562" s="269" t="s">
        <v>85</v>
      </c>
      <c r="AV562" s="15" t="s">
        <v>315</v>
      </c>
      <c r="AW562" s="15" t="s">
        <v>37</v>
      </c>
      <c r="AX562" s="15" t="s">
        <v>83</v>
      </c>
      <c r="AY562" s="269" t="s">
        <v>308</v>
      </c>
    </row>
    <row r="563" s="2" customFormat="1" ht="24.15" customHeight="1">
      <c r="A563" s="41"/>
      <c r="B563" s="42"/>
      <c r="C563" s="216" t="s">
        <v>3674</v>
      </c>
      <c r="D563" s="216" t="s">
        <v>310</v>
      </c>
      <c r="E563" s="217" t="s">
        <v>6154</v>
      </c>
      <c r="F563" s="218" t="s">
        <v>6155</v>
      </c>
      <c r="G563" s="219" t="s">
        <v>323</v>
      </c>
      <c r="H563" s="220">
        <v>1</v>
      </c>
      <c r="I563" s="221"/>
      <c r="J563" s="222">
        <f>ROUND(I563*H563,2)</f>
        <v>0</v>
      </c>
      <c r="K563" s="218" t="s">
        <v>314</v>
      </c>
      <c r="L563" s="47"/>
      <c r="M563" s="223" t="s">
        <v>19</v>
      </c>
      <c r="N563" s="224" t="s">
        <v>47</v>
      </c>
      <c r="O563" s="87"/>
      <c r="P563" s="225">
        <f>O563*H563</f>
        <v>0</v>
      </c>
      <c r="Q563" s="225">
        <v>0</v>
      </c>
      <c r="R563" s="225">
        <f>Q563*H563</f>
        <v>0</v>
      </c>
      <c r="S563" s="225">
        <v>0</v>
      </c>
      <c r="T563" s="226">
        <f>S563*H563</f>
        <v>0</v>
      </c>
      <c r="U563" s="41"/>
      <c r="V563" s="41"/>
      <c r="W563" s="41"/>
      <c r="X563" s="41"/>
      <c r="Y563" s="41"/>
      <c r="Z563" s="41"/>
      <c r="AA563" s="41"/>
      <c r="AB563" s="41"/>
      <c r="AC563" s="41"/>
      <c r="AD563" s="41"/>
      <c r="AE563" s="41"/>
      <c r="AR563" s="227" t="s">
        <v>315</v>
      </c>
      <c r="AT563" s="227" t="s">
        <v>310</v>
      </c>
      <c r="AU563" s="227" t="s">
        <v>85</v>
      </c>
      <c r="AY563" s="20" t="s">
        <v>308</v>
      </c>
      <c r="BE563" s="228">
        <f>IF(N563="základní",J563,0)</f>
        <v>0</v>
      </c>
      <c r="BF563" s="228">
        <f>IF(N563="snížená",J563,0)</f>
        <v>0</v>
      </c>
      <c r="BG563" s="228">
        <f>IF(N563="zákl. přenesená",J563,0)</f>
        <v>0</v>
      </c>
      <c r="BH563" s="228">
        <f>IF(N563="sníž. přenesená",J563,0)</f>
        <v>0</v>
      </c>
      <c r="BI563" s="228">
        <f>IF(N563="nulová",J563,0)</f>
        <v>0</v>
      </c>
      <c r="BJ563" s="20" t="s">
        <v>83</v>
      </c>
      <c r="BK563" s="228">
        <f>ROUND(I563*H563,2)</f>
        <v>0</v>
      </c>
      <c r="BL563" s="20" t="s">
        <v>315</v>
      </c>
      <c r="BM563" s="227" t="s">
        <v>5496</v>
      </c>
    </row>
    <row r="564" s="2" customFormat="1">
      <c r="A564" s="41"/>
      <c r="B564" s="42"/>
      <c r="C564" s="43"/>
      <c r="D564" s="229" t="s">
        <v>317</v>
      </c>
      <c r="E564" s="43"/>
      <c r="F564" s="230" t="s">
        <v>6156</v>
      </c>
      <c r="G564" s="43"/>
      <c r="H564" s="43"/>
      <c r="I564" s="231"/>
      <c r="J564" s="43"/>
      <c r="K564" s="43"/>
      <c r="L564" s="47"/>
      <c r="M564" s="232"/>
      <c r="N564" s="233"/>
      <c r="O564" s="87"/>
      <c r="P564" s="87"/>
      <c r="Q564" s="87"/>
      <c r="R564" s="87"/>
      <c r="S564" s="87"/>
      <c r="T564" s="88"/>
      <c r="U564" s="41"/>
      <c r="V564" s="41"/>
      <c r="W564" s="41"/>
      <c r="X564" s="41"/>
      <c r="Y564" s="41"/>
      <c r="Z564" s="41"/>
      <c r="AA564" s="41"/>
      <c r="AB564" s="41"/>
      <c r="AC564" s="41"/>
      <c r="AD564" s="41"/>
      <c r="AE564" s="41"/>
      <c r="AT564" s="20" t="s">
        <v>317</v>
      </c>
      <c r="AU564" s="20" t="s">
        <v>85</v>
      </c>
    </row>
    <row r="565" s="2" customFormat="1" ht="24.15" customHeight="1">
      <c r="A565" s="41"/>
      <c r="B565" s="42"/>
      <c r="C565" s="216" t="s">
        <v>3682</v>
      </c>
      <c r="D565" s="216" t="s">
        <v>310</v>
      </c>
      <c r="E565" s="217" t="s">
        <v>6157</v>
      </c>
      <c r="F565" s="218" t="s">
        <v>6158</v>
      </c>
      <c r="G565" s="219" t="s">
        <v>323</v>
      </c>
      <c r="H565" s="220">
        <v>1</v>
      </c>
      <c r="I565" s="221"/>
      <c r="J565" s="222">
        <f>ROUND(I565*H565,2)</f>
        <v>0</v>
      </c>
      <c r="K565" s="218" t="s">
        <v>19</v>
      </c>
      <c r="L565" s="47"/>
      <c r="M565" s="223" t="s">
        <v>19</v>
      </c>
      <c r="N565" s="224" t="s">
        <v>47</v>
      </c>
      <c r="O565" s="87"/>
      <c r="P565" s="225">
        <f>O565*H565</f>
        <v>0</v>
      </c>
      <c r="Q565" s="225">
        <v>0</v>
      </c>
      <c r="R565" s="225">
        <f>Q565*H565</f>
        <v>0</v>
      </c>
      <c r="S565" s="225">
        <v>0</v>
      </c>
      <c r="T565" s="226">
        <f>S565*H565</f>
        <v>0</v>
      </c>
      <c r="U565" s="41"/>
      <c r="V565" s="41"/>
      <c r="W565" s="41"/>
      <c r="X565" s="41"/>
      <c r="Y565" s="41"/>
      <c r="Z565" s="41"/>
      <c r="AA565" s="41"/>
      <c r="AB565" s="41"/>
      <c r="AC565" s="41"/>
      <c r="AD565" s="41"/>
      <c r="AE565" s="41"/>
      <c r="AR565" s="227" t="s">
        <v>315</v>
      </c>
      <c r="AT565" s="227" t="s">
        <v>310</v>
      </c>
      <c r="AU565" s="227" t="s">
        <v>85</v>
      </c>
      <c r="AY565" s="20" t="s">
        <v>308</v>
      </c>
      <c r="BE565" s="228">
        <f>IF(N565="základní",J565,0)</f>
        <v>0</v>
      </c>
      <c r="BF565" s="228">
        <f>IF(N565="snížená",J565,0)</f>
        <v>0</v>
      </c>
      <c r="BG565" s="228">
        <f>IF(N565="zákl. přenesená",J565,0)</f>
        <v>0</v>
      </c>
      <c r="BH565" s="228">
        <f>IF(N565="sníž. přenesená",J565,0)</f>
        <v>0</v>
      </c>
      <c r="BI565" s="228">
        <f>IF(N565="nulová",J565,0)</f>
        <v>0</v>
      </c>
      <c r="BJ565" s="20" t="s">
        <v>83</v>
      </c>
      <c r="BK565" s="228">
        <f>ROUND(I565*H565,2)</f>
        <v>0</v>
      </c>
      <c r="BL565" s="20" t="s">
        <v>315</v>
      </c>
      <c r="BM565" s="227" t="s">
        <v>5506</v>
      </c>
    </row>
    <row r="566" s="14" customFormat="1">
      <c r="A566" s="14"/>
      <c r="B566" s="249"/>
      <c r="C566" s="250"/>
      <c r="D566" s="236" t="s">
        <v>319</v>
      </c>
      <c r="E566" s="251" t="s">
        <v>19</v>
      </c>
      <c r="F566" s="252" t="s">
        <v>6153</v>
      </c>
      <c r="G566" s="250"/>
      <c r="H566" s="251" t="s">
        <v>19</v>
      </c>
      <c r="I566" s="253"/>
      <c r="J566" s="250"/>
      <c r="K566" s="250"/>
      <c r="L566" s="254"/>
      <c r="M566" s="255"/>
      <c r="N566" s="256"/>
      <c r="O566" s="256"/>
      <c r="P566" s="256"/>
      <c r="Q566" s="256"/>
      <c r="R566" s="256"/>
      <c r="S566" s="256"/>
      <c r="T566" s="257"/>
      <c r="U566" s="14"/>
      <c r="V566" s="14"/>
      <c r="W566" s="14"/>
      <c r="X566" s="14"/>
      <c r="Y566" s="14"/>
      <c r="Z566" s="14"/>
      <c r="AA566" s="14"/>
      <c r="AB566" s="14"/>
      <c r="AC566" s="14"/>
      <c r="AD566" s="14"/>
      <c r="AE566" s="14"/>
      <c r="AT566" s="258" t="s">
        <v>319</v>
      </c>
      <c r="AU566" s="258" t="s">
        <v>85</v>
      </c>
      <c r="AV566" s="14" t="s">
        <v>83</v>
      </c>
      <c r="AW566" s="14" t="s">
        <v>37</v>
      </c>
      <c r="AX566" s="14" t="s">
        <v>76</v>
      </c>
      <c r="AY566" s="258" t="s">
        <v>308</v>
      </c>
    </row>
    <row r="567" s="13" customFormat="1">
      <c r="A567" s="13"/>
      <c r="B567" s="234"/>
      <c r="C567" s="235"/>
      <c r="D567" s="236" t="s">
        <v>319</v>
      </c>
      <c r="E567" s="237" t="s">
        <v>19</v>
      </c>
      <c r="F567" s="238" t="s">
        <v>83</v>
      </c>
      <c r="G567" s="235"/>
      <c r="H567" s="239">
        <v>1</v>
      </c>
      <c r="I567" s="240"/>
      <c r="J567" s="235"/>
      <c r="K567" s="235"/>
      <c r="L567" s="241"/>
      <c r="M567" s="242"/>
      <c r="N567" s="243"/>
      <c r="O567" s="243"/>
      <c r="P567" s="243"/>
      <c r="Q567" s="243"/>
      <c r="R567" s="243"/>
      <c r="S567" s="243"/>
      <c r="T567" s="244"/>
      <c r="U567" s="13"/>
      <c r="V567" s="13"/>
      <c r="W567" s="13"/>
      <c r="X567" s="13"/>
      <c r="Y567" s="13"/>
      <c r="Z567" s="13"/>
      <c r="AA567" s="13"/>
      <c r="AB567" s="13"/>
      <c r="AC567" s="13"/>
      <c r="AD567" s="13"/>
      <c r="AE567" s="13"/>
      <c r="AT567" s="245" t="s">
        <v>319</v>
      </c>
      <c r="AU567" s="245" t="s">
        <v>85</v>
      </c>
      <c r="AV567" s="13" t="s">
        <v>85</v>
      </c>
      <c r="AW567" s="13" t="s">
        <v>37</v>
      </c>
      <c r="AX567" s="13" t="s">
        <v>76</v>
      </c>
      <c r="AY567" s="245" t="s">
        <v>308</v>
      </c>
    </row>
    <row r="568" s="15" customFormat="1">
      <c r="A568" s="15"/>
      <c r="B568" s="259"/>
      <c r="C568" s="260"/>
      <c r="D568" s="236" t="s">
        <v>319</v>
      </c>
      <c r="E568" s="261" t="s">
        <v>19</v>
      </c>
      <c r="F568" s="262" t="s">
        <v>448</v>
      </c>
      <c r="G568" s="260"/>
      <c r="H568" s="263">
        <v>1</v>
      </c>
      <c r="I568" s="264"/>
      <c r="J568" s="260"/>
      <c r="K568" s="260"/>
      <c r="L568" s="265"/>
      <c r="M568" s="266"/>
      <c r="N568" s="267"/>
      <c r="O568" s="267"/>
      <c r="P568" s="267"/>
      <c r="Q568" s="267"/>
      <c r="R568" s="267"/>
      <c r="S568" s="267"/>
      <c r="T568" s="268"/>
      <c r="U568" s="15"/>
      <c r="V568" s="15"/>
      <c r="W568" s="15"/>
      <c r="X568" s="15"/>
      <c r="Y568" s="15"/>
      <c r="Z568" s="15"/>
      <c r="AA568" s="15"/>
      <c r="AB568" s="15"/>
      <c r="AC568" s="15"/>
      <c r="AD568" s="15"/>
      <c r="AE568" s="15"/>
      <c r="AT568" s="269" t="s">
        <v>319</v>
      </c>
      <c r="AU568" s="269" t="s">
        <v>85</v>
      </c>
      <c r="AV568" s="15" t="s">
        <v>315</v>
      </c>
      <c r="AW568" s="15" t="s">
        <v>37</v>
      </c>
      <c r="AX568" s="15" t="s">
        <v>83</v>
      </c>
      <c r="AY568" s="269" t="s">
        <v>308</v>
      </c>
    </row>
    <row r="569" s="2" customFormat="1" ht="16.5" customHeight="1">
      <c r="A569" s="41"/>
      <c r="B569" s="42"/>
      <c r="C569" s="216" t="s">
        <v>3689</v>
      </c>
      <c r="D569" s="216" t="s">
        <v>310</v>
      </c>
      <c r="E569" s="217" t="s">
        <v>6159</v>
      </c>
      <c r="F569" s="218" t="s">
        <v>6160</v>
      </c>
      <c r="G569" s="219" t="s">
        <v>442</v>
      </c>
      <c r="H569" s="220">
        <v>3.375</v>
      </c>
      <c r="I569" s="221"/>
      <c r="J569" s="222">
        <f>ROUND(I569*H569,2)</f>
        <v>0</v>
      </c>
      <c r="K569" s="218" t="s">
        <v>314</v>
      </c>
      <c r="L569" s="47"/>
      <c r="M569" s="223" t="s">
        <v>19</v>
      </c>
      <c r="N569" s="224" t="s">
        <v>47</v>
      </c>
      <c r="O569" s="87"/>
      <c r="P569" s="225">
        <f>O569*H569</f>
        <v>0</v>
      </c>
      <c r="Q569" s="225">
        <v>0</v>
      </c>
      <c r="R569" s="225">
        <f>Q569*H569</f>
        <v>0</v>
      </c>
      <c r="S569" s="225">
        <v>0</v>
      </c>
      <c r="T569" s="226">
        <f>S569*H569</f>
        <v>0</v>
      </c>
      <c r="U569" s="41"/>
      <c r="V569" s="41"/>
      <c r="W569" s="41"/>
      <c r="X569" s="41"/>
      <c r="Y569" s="41"/>
      <c r="Z569" s="41"/>
      <c r="AA569" s="41"/>
      <c r="AB569" s="41"/>
      <c r="AC569" s="41"/>
      <c r="AD569" s="41"/>
      <c r="AE569" s="41"/>
      <c r="AR569" s="227" t="s">
        <v>315</v>
      </c>
      <c r="AT569" s="227" t="s">
        <v>310</v>
      </c>
      <c r="AU569" s="227" t="s">
        <v>85</v>
      </c>
      <c r="AY569" s="20" t="s">
        <v>308</v>
      </c>
      <c r="BE569" s="228">
        <f>IF(N569="základní",J569,0)</f>
        <v>0</v>
      </c>
      <c r="BF569" s="228">
        <f>IF(N569="snížená",J569,0)</f>
        <v>0</v>
      </c>
      <c r="BG569" s="228">
        <f>IF(N569="zákl. přenesená",J569,0)</f>
        <v>0</v>
      </c>
      <c r="BH569" s="228">
        <f>IF(N569="sníž. přenesená",J569,0)</f>
        <v>0</v>
      </c>
      <c r="BI569" s="228">
        <f>IF(N569="nulová",J569,0)</f>
        <v>0</v>
      </c>
      <c r="BJ569" s="20" t="s">
        <v>83</v>
      </c>
      <c r="BK569" s="228">
        <f>ROUND(I569*H569,2)</f>
        <v>0</v>
      </c>
      <c r="BL569" s="20" t="s">
        <v>315</v>
      </c>
      <c r="BM569" s="227" t="s">
        <v>5510</v>
      </c>
    </row>
    <row r="570" s="2" customFormat="1">
      <c r="A570" s="41"/>
      <c r="B570" s="42"/>
      <c r="C570" s="43"/>
      <c r="D570" s="229" t="s">
        <v>317</v>
      </c>
      <c r="E570" s="43"/>
      <c r="F570" s="230" t="s">
        <v>6161</v>
      </c>
      <c r="G570" s="43"/>
      <c r="H570" s="43"/>
      <c r="I570" s="231"/>
      <c r="J570" s="43"/>
      <c r="K570" s="43"/>
      <c r="L570" s="47"/>
      <c r="M570" s="232"/>
      <c r="N570" s="233"/>
      <c r="O570" s="87"/>
      <c r="P570" s="87"/>
      <c r="Q570" s="87"/>
      <c r="R570" s="87"/>
      <c r="S570" s="87"/>
      <c r="T570" s="88"/>
      <c r="U570" s="41"/>
      <c r="V570" s="41"/>
      <c r="W570" s="41"/>
      <c r="X570" s="41"/>
      <c r="Y570" s="41"/>
      <c r="Z570" s="41"/>
      <c r="AA570" s="41"/>
      <c r="AB570" s="41"/>
      <c r="AC570" s="41"/>
      <c r="AD570" s="41"/>
      <c r="AE570" s="41"/>
      <c r="AT570" s="20" t="s">
        <v>317</v>
      </c>
      <c r="AU570" s="20" t="s">
        <v>85</v>
      </c>
    </row>
    <row r="571" s="14" customFormat="1">
      <c r="A571" s="14"/>
      <c r="B571" s="249"/>
      <c r="C571" s="250"/>
      <c r="D571" s="236" t="s">
        <v>319</v>
      </c>
      <c r="E571" s="251" t="s">
        <v>19</v>
      </c>
      <c r="F571" s="252" t="s">
        <v>6162</v>
      </c>
      <c r="G571" s="250"/>
      <c r="H571" s="251" t="s">
        <v>19</v>
      </c>
      <c r="I571" s="253"/>
      <c r="J571" s="250"/>
      <c r="K571" s="250"/>
      <c r="L571" s="254"/>
      <c r="M571" s="255"/>
      <c r="N571" s="256"/>
      <c r="O571" s="256"/>
      <c r="P571" s="256"/>
      <c r="Q571" s="256"/>
      <c r="R571" s="256"/>
      <c r="S571" s="256"/>
      <c r="T571" s="257"/>
      <c r="U571" s="14"/>
      <c r="V571" s="14"/>
      <c r="W571" s="14"/>
      <c r="X571" s="14"/>
      <c r="Y571" s="14"/>
      <c r="Z571" s="14"/>
      <c r="AA571" s="14"/>
      <c r="AB571" s="14"/>
      <c r="AC571" s="14"/>
      <c r="AD571" s="14"/>
      <c r="AE571" s="14"/>
      <c r="AT571" s="258" t="s">
        <v>319</v>
      </c>
      <c r="AU571" s="258" t="s">
        <v>85</v>
      </c>
      <c r="AV571" s="14" t="s">
        <v>83</v>
      </c>
      <c r="AW571" s="14" t="s">
        <v>37</v>
      </c>
      <c r="AX571" s="14" t="s">
        <v>76</v>
      </c>
      <c r="AY571" s="258" t="s">
        <v>308</v>
      </c>
    </row>
    <row r="572" s="13" customFormat="1">
      <c r="A572" s="13"/>
      <c r="B572" s="234"/>
      <c r="C572" s="235"/>
      <c r="D572" s="236" t="s">
        <v>319</v>
      </c>
      <c r="E572" s="237" t="s">
        <v>19</v>
      </c>
      <c r="F572" s="238" t="s">
        <v>6163</v>
      </c>
      <c r="G572" s="235"/>
      <c r="H572" s="239">
        <v>3.375</v>
      </c>
      <c r="I572" s="240"/>
      <c r="J572" s="235"/>
      <c r="K572" s="235"/>
      <c r="L572" s="241"/>
      <c r="M572" s="242"/>
      <c r="N572" s="243"/>
      <c r="O572" s="243"/>
      <c r="P572" s="243"/>
      <c r="Q572" s="243"/>
      <c r="R572" s="243"/>
      <c r="S572" s="243"/>
      <c r="T572" s="244"/>
      <c r="U572" s="13"/>
      <c r="V572" s="13"/>
      <c r="W572" s="13"/>
      <c r="X572" s="13"/>
      <c r="Y572" s="13"/>
      <c r="Z572" s="13"/>
      <c r="AA572" s="13"/>
      <c r="AB572" s="13"/>
      <c r="AC572" s="13"/>
      <c r="AD572" s="13"/>
      <c r="AE572" s="13"/>
      <c r="AT572" s="245" t="s">
        <v>319</v>
      </c>
      <c r="AU572" s="245" t="s">
        <v>85</v>
      </c>
      <c r="AV572" s="13" t="s">
        <v>85</v>
      </c>
      <c r="AW572" s="13" t="s">
        <v>37</v>
      </c>
      <c r="AX572" s="13" t="s">
        <v>76</v>
      </c>
      <c r="AY572" s="245" t="s">
        <v>308</v>
      </c>
    </row>
    <row r="573" s="15" customFormat="1">
      <c r="A573" s="15"/>
      <c r="B573" s="259"/>
      <c r="C573" s="260"/>
      <c r="D573" s="236" t="s">
        <v>319</v>
      </c>
      <c r="E573" s="261" t="s">
        <v>19</v>
      </c>
      <c r="F573" s="262" t="s">
        <v>448</v>
      </c>
      <c r="G573" s="260"/>
      <c r="H573" s="263">
        <v>3.375</v>
      </c>
      <c r="I573" s="264"/>
      <c r="J573" s="260"/>
      <c r="K573" s="260"/>
      <c r="L573" s="265"/>
      <c r="M573" s="266"/>
      <c r="N573" s="267"/>
      <c r="O573" s="267"/>
      <c r="P573" s="267"/>
      <c r="Q573" s="267"/>
      <c r="R573" s="267"/>
      <c r="S573" s="267"/>
      <c r="T573" s="268"/>
      <c r="U573" s="15"/>
      <c r="V573" s="15"/>
      <c r="W573" s="15"/>
      <c r="X573" s="15"/>
      <c r="Y573" s="15"/>
      <c r="Z573" s="15"/>
      <c r="AA573" s="15"/>
      <c r="AB573" s="15"/>
      <c r="AC573" s="15"/>
      <c r="AD573" s="15"/>
      <c r="AE573" s="15"/>
      <c r="AT573" s="269" t="s">
        <v>319</v>
      </c>
      <c r="AU573" s="269" t="s">
        <v>85</v>
      </c>
      <c r="AV573" s="15" t="s">
        <v>315</v>
      </c>
      <c r="AW573" s="15" t="s">
        <v>37</v>
      </c>
      <c r="AX573" s="15" t="s">
        <v>83</v>
      </c>
      <c r="AY573" s="269" t="s">
        <v>308</v>
      </c>
    </row>
    <row r="574" s="2" customFormat="1" ht="16.5" customHeight="1">
      <c r="A574" s="41"/>
      <c r="B574" s="42"/>
      <c r="C574" s="216" t="s">
        <v>3698</v>
      </c>
      <c r="D574" s="216" t="s">
        <v>310</v>
      </c>
      <c r="E574" s="217" t="s">
        <v>6164</v>
      </c>
      <c r="F574" s="218" t="s">
        <v>6165</v>
      </c>
      <c r="G574" s="219" t="s">
        <v>474</v>
      </c>
      <c r="H574" s="220">
        <v>98</v>
      </c>
      <c r="I574" s="221"/>
      <c r="J574" s="222">
        <f>ROUND(I574*H574,2)</f>
        <v>0</v>
      </c>
      <c r="K574" s="218" t="s">
        <v>314</v>
      </c>
      <c r="L574" s="47"/>
      <c r="M574" s="223" t="s">
        <v>19</v>
      </c>
      <c r="N574" s="224" t="s">
        <v>47</v>
      </c>
      <c r="O574" s="87"/>
      <c r="P574" s="225">
        <f>O574*H574</f>
        <v>0</v>
      </c>
      <c r="Q574" s="225">
        <v>0</v>
      </c>
      <c r="R574" s="225">
        <f>Q574*H574</f>
        <v>0</v>
      </c>
      <c r="S574" s="225">
        <v>0</v>
      </c>
      <c r="T574" s="226">
        <f>S574*H574</f>
        <v>0</v>
      </c>
      <c r="U574" s="41"/>
      <c r="V574" s="41"/>
      <c r="W574" s="41"/>
      <c r="X574" s="41"/>
      <c r="Y574" s="41"/>
      <c r="Z574" s="41"/>
      <c r="AA574" s="41"/>
      <c r="AB574" s="41"/>
      <c r="AC574" s="41"/>
      <c r="AD574" s="41"/>
      <c r="AE574" s="41"/>
      <c r="AR574" s="227" t="s">
        <v>315</v>
      </c>
      <c r="AT574" s="227" t="s">
        <v>310</v>
      </c>
      <c r="AU574" s="227" t="s">
        <v>85</v>
      </c>
      <c r="AY574" s="20" t="s">
        <v>308</v>
      </c>
      <c r="BE574" s="228">
        <f>IF(N574="základní",J574,0)</f>
        <v>0</v>
      </c>
      <c r="BF574" s="228">
        <f>IF(N574="snížená",J574,0)</f>
        <v>0</v>
      </c>
      <c r="BG574" s="228">
        <f>IF(N574="zákl. přenesená",J574,0)</f>
        <v>0</v>
      </c>
      <c r="BH574" s="228">
        <f>IF(N574="sníž. přenesená",J574,0)</f>
        <v>0</v>
      </c>
      <c r="BI574" s="228">
        <f>IF(N574="nulová",J574,0)</f>
        <v>0</v>
      </c>
      <c r="BJ574" s="20" t="s">
        <v>83</v>
      </c>
      <c r="BK574" s="228">
        <f>ROUND(I574*H574,2)</f>
        <v>0</v>
      </c>
      <c r="BL574" s="20" t="s">
        <v>315</v>
      </c>
      <c r="BM574" s="227" t="s">
        <v>5514</v>
      </c>
    </row>
    <row r="575" s="2" customFormat="1">
      <c r="A575" s="41"/>
      <c r="B575" s="42"/>
      <c r="C575" s="43"/>
      <c r="D575" s="229" t="s">
        <v>317</v>
      </c>
      <c r="E575" s="43"/>
      <c r="F575" s="230" t="s">
        <v>6166</v>
      </c>
      <c r="G575" s="43"/>
      <c r="H575" s="43"/>
      <c r="I575" s="231"/>
      <c r="J575" s="43"/>
      <c r="K575" s="43"/>
      <c r="L575" s="47"/>
      <c r="M575" s="232"/>
      <c r="N575" s="233"/>
      <c r="O575" s="87"/>
      <c r="P575" s="87"/>
      <c r="Q575" s="87"/>
      <c r="R575" s="87"/>
      <c r="S575" s="87"/>
      <c r="T575" s="88"/>
      <c r="U575" s="41"/>
      <c r="V575" s="41"/>
      <c r="W575" s="41"/>
      <c r="X575" s="41"/>
      <c r="Y575" s="41"/>
      <c r="Z575" s="41"/>
      <c r="AA575" s="41"/>
      <c r="AB575" s="41"/>
      <c r="AC575" s="41"/>
      <c r="AD575" s="41"/>
      <c r="AE575" s="41"/>
      <c r="AT575" s="20" t="s">
        <v>317</v>
      </c>
      <c r="AU575" s="20" t="s">
        <v>85</v>
      </c>
    </row>
    <row r="576" s="13" customFormat="1">
      <c r="A576" s="13"/>
      <c r="B576" s="234"/>
      <c r="C576" s="235"/>
      <c r="D576" s="236" t="s">
        <v>319</v>
      </c>
      <c r="E576" s="237" t="s">
        <v>19</v>
      </c>
      <c r="F576" s="238" t="s">
        <v>6103</v>
      </c>
      <c r="G576" s="235"/>
      <c r="H576" s="239">
        <v>98</v>
      </c>
      <c r="I576" s="240"/>
      <c r="J576" s="235"/>
      <c r="K576" s="235"/>
      <c r="L576" s="241"/>
      <c r="M576" s="242"/>
      <c r="N576" s="243"/>
      <c r="O576" s="243"/>
      <c r="P576" s="243"/>
      <c r="Q576" s="243"/>
      <c r="R576" s="243"/>
      <c r="S576" s="243"/>
      <c r="T576" s="244"/>
      <c r="U576" s="13"/>
      <c r="V576" s="13"/>
      <c r="W576" s="13"/>
      <c r="X576" s="13"/>
      <c r="Y576" s="13"/>
      <c r="Z576" s="13"/>
      <c r="AA576" s="13"/>
      <c r="AB576" s="13"/>
      <c r="AC576" s="13"/>
      <c r="AD576" s="13"/>
      <c r="AE576" s="13"/>
      <c r="AT576" s="245" t="s">
        <v>319</v>
      </c>
      <c r="AU576" s="245" t="s">
        <v>85</v>
      </c>
      <c r="AV576" s="13" t="s">
        <v>85</v>
      </c>
      <c r="AW576" s="13" t="s">
        <v>37</v>
      </c>
      <c r="AX576" s="13" t="s">
        <v>76</v>
      </c>
      <c r="AY576" s="245" t="s">
        <v>308</v>
      </c>
    </row>
    <row r="577" s="15" customFormat="1">
      <c r="A577" s="15"/>
      <c r="B577" s="259"/>
      <c r="C577" s="260"/>
      <c r="D577" s="236" t="s">
        <v>319</v>
      </c>
      <c r="E577" s="261" t="s">
        <v>19</v>
      </c>
      <c r="F577" s="262" t="s">
        <v>448</v>
      </c>
      <c r="G577" s="260"/>
      <c r="H577" s="263">
        <v>98</v>
      </c>
      <c r="I577" s="264"/>
      <c r="J577" s="260"/>
      <c r="K577" s="260"/>
      <c r="L577" s="265"/>
      <c r="M577" s="266"/>
      <c r="N577" s="267"/>
      <c r="O577" s="267"/>
      <c r="P577" s="267"/>
      <c r="Q577" s="267"/>
      <c r="R577" s="267"/>
      <c r="S577" s="267"/>
      <c r="T577" s="268"/>
      <c r="U577" s="15"/>
      <c r="V577" s="15"/>
      <c r="W577" s="15"/>
      <c r="X577" s="15"/>
      <c r="Y577" s="15"/>
      <c r="Z577" s="15"/>
      <c r="AA577" s="15"/>
      <c r="AB577" s="15"/>
      <c r="AC577" s="15"/>
      <c r="AD577" s="15"/>
      <c r="AE577" s="15"/>
      <c r="AT577" s="269" t="s">
        <v>319</v>
      </c>
      <c r="AU577" s="269" t="s">
        <v>85</v>
      </c>
      <c r="AV577" s="15" t="s">
        <v>315</v>
      </c>
      <c r="AW577" s="15" t="s">
        <v>37</v>
      </c>
      <c r="AX577" s="15" t="s">
        <v>83</v>
      </c>
      <c r="AY577" s="269" t="s">
        <v>308</v>
      </c>
    </row>
    <row r="578" s="2" customFormat="1" ht="16.5" customHeight="1">
      <c r="A578" s="41"/>
      <c r="B578" s="42"/>
      <c r="C578" s="216" t="s">
        <v>3700</v>
      </c>
      <c r="D578" s="216" t="s">
        <v>310</v>
      </c>
      <c r="E578" s="217" t="s">
        <v>6167</v>
      </c>
      <c r="F578" s="218" t="s">
        <v>6168</v>
      </c>
      <c r="G578" s="219" t="s">
        <v>474</v>
      </c>
      <c r="H578" s="220">
        <v>98</v>
      </c>
      <c r="I578" s="221"/>
      <c r="J578" s="222">
        <f>ROUND(I578*H578,2)</f>
        <v>0</v>
      </c>
      <c r="K578" s="218" t="s">
        <v>314</v>
      </c>
      <c r="L578" s="47"/>
      <c r="M578" s="223" t="s">
        <v>19</v>
      </c>
      <c r="N578" s="224" t="s">
        <v>47</v>
      </c>
      <c r="O578" s="87"/>
      <c r="P578" s="225">
        <f>O578*H578</f>
        <v>0</v>
      </c>
      <c r="Q578" s="225">
        <v>0</v>
      </c>
      <c r="R578" s="225">
        <f>Q578*H578</f>
        <v>0</v>
      </c>
      <c r="S578" s="225">
        <v>0</v>
      </c>
      <c r="T578" s="226">
        <f>S578*H578</f>
        <v>0</v>
      </c>
      <c r="U578" s="41"/>
      <c r="V578" s="41"/>
      <c r="W578" s="41"/>
      <c r="X578" s="41"/>
      <c r="Y578" s="41"/>
      <c r="Z578" s="41"/>
      <c r="AA578" s="41"/>
      <c r="AB578" s="41"/>
      <c r="AC578" s="41"/>
      <c r="AD578" s="41"/>
      <c r="AE578" s="41"/>
      <c r="AR578" s="227" t="s">
        <v>315</v>
      </c>
      <c r="AT578" s="227" t="s">
        <v>310</v>
      </c>
      <c r="AU578" s="227" t="s">
        <v>85</v>
      </c>
      <c r="AY578" s="20" t="s">
        <v>308</v>
      </c>
      <c r="BE578" s="228">
        <f>IF(N578="základní",J578,0)</f>
        <v>0</v>
      </c>
      <c r="BF578" s="228">
        <f>IF(N578="snížená",J578,0)</f>
        <v>0</v>
      </c>
      <c r="BG578" s="228">
        <f>IF(N578="zákl. přenesená",J578,0)</f>
        <v>0</v>
      </c>
      <c r="BH578" s="228">
        <f>IF(N578="sníž. přenesená",J578,0)</f>
        <v>0</v>
      </c>
      <c r="BI578" s="228">
        <f>IF(N578="nulová",J578,0)</f>
        <v>0</v>
      </c>
      <c r="BJ578" s="20" t="s">
        <v>83</v>
      </c>
      <c r="BK578" s="228">
        <f>ROUND(I578*H578,2)</f>
        <v>0</v>
      </c>
      <c r="BL578" s="20" t="s">
        <v>315</v>
      </c>
      <c r="BM578" s="227" t="s">
        <v>3255</v>
      </c>
    </row>
    <row r="579" s="2" customFormat="1">
      <c r="A579" s="41"/>
      <c r="B579" s="42"/>
      <c r="C579" s="43"/>
      <c r="D579" s="229" t="s">
        <v>317</v>
      </c>
      <c r="E579" s="43"/>
      <c r="F579" s="230" t="s">
        <v>6169</v>
      </c>
      <c r="G579" s="43"/>
      <c r="H579" s="43"/>
      <c r="I579" s="231"/>
      <c r="J579" s="43"/>
      <c r="K579" s="43"/>
      <c r="L579" s="47"/>
      <c r="M579" s="232"/>
      <c r="N579" s="233"/>
      <c r="O579" s="87"/>
      <c r="P579" s="87"/>
      <c r="Q579" s="87"/>
      <c r="R579" s="87"/>
      <c r="S579" s="87"/>
      <c r="T579" s="88"/>
      <c r="U579" s="41"/>
      <c r="V579" s="41"/>
      <c r="W579" s="41"/>
      <c r="X579" s="41"/>
      <c r="Y579" s="41"/>
      <c r="Z579" s="41"/>
      <c r="AA579" s="41"/>
      <c r="AB579" s="41"/>
      <c r="AC579" s="41"/>
      <c r="AD579" s="41"/>
      <c r="AE579" s="41"/>
      <c r="AT579" s="20" t="s">
        <v>317</v>
      </c>
      <c r="AU579" s="20" t="s">
        <v>85</v>
      </c>
    </row>
    <row r="580" s="2" customFormat="1" ht="16.5" customHeight="1">
      <c r="A580" s="41"/>
      <c r="B580" s="42"/>
      <c r="C580" s="216" t="s">
        <v>3705</v>
      </c>
      <c r="D580" s="216" t="s">
        <v>310</v>
      </c>
      <c r="E580" s="217" t="s">
        <v>6170</v>
      </c>
      <c r="F580" s="218" t="s">
        <v>6171</v>
      </c>
      <c r="G580" s="219" t="s">
        <v>768</v>
      </c>
      <c r="H580" s="220">
        <v>1</v>
      </c>
      <c r="I580" s="221"/>
      <c r="J580" s="222">
        <f>ROUND(I580*H580,2)</f>
        <v>0</v>
      </c>
      <c r="K580" s="218" t="s">
        <v>19</v>
      </c>
      <c r="L580" s="47"/>
      <c r="M580" s="223" t="s">
        <v>19</v>
      </c>
      <c r="N580" s="224" t="s">
        <v>47</v>
      </c>
      <c r="O580" s="87"/>
      <c r="P580" s="225">
        <f>O580*H580</f>
        <v>0</v>
      </c>
      <c r="Q580" s="225">
        <v>0</v>
      </c>
      <c r="R580" s="225">
        <f>Q580*H580</f>
        <v>0</v>
      </c>
      <c r="S580" s="225">
        <v>0</v>
      </c>
      <c r="T580" s="226">
        <f>S580*H580</f>
        <v>0</v>
      </c>
      <c r="U580" s="41"/>
      <c r="V580" s="41"/>
      <c r="W580" s="41"/>
      <c r="X580" s="41"/>
      <c r="Y580" s="41"/>
      <c r="Z580" s="41"/>
      <c r="AA580" s="41"/>
      <c r="AB580" s="41"/>
      <c r="AC580" s="41"/>
      <c r="AD580" s="41"/>
      <c r="AE580" s="41"/>
      <c r="AR580" s="227" t="s">
        <v>315</v>
      </c>
      <c r="AT580" s="227" t="s">
        <v>310</v>
      </c>
      <c r="AU580" s="227" t="s">
        <v>85</v>
      </c>
      <c r="AY580" s="20" t="s">
        <v>308</v>
      </c>
      <c r="BE580" s="228">
        <f>IF(N580="základní",J580,0)</f>
        <v>0</v>
      </c>
      <c r="BF580" s="228">
        <f>IF(N580="snížená",J580,0)</f>
        <v>0</v>
      </c>
      <c r="BG580" s="228">
        <f>IF(N580="zákl. přenesená",J580,0)</f>
        <v>0</v>
      </c>
      <c r="BH580" s="228">
        <f>IF(N580="sníž. přenesená",J580,0)</f>
        <v>0</v>
      </c>
      <c r="BI580" s="228">
        <f>IF(N580="nulová",J580,0)</f>
        <v>0</v>
      </c>
      <c r="BJ580" s="20" t="s">
        <v>83</v>
      </c>
      <c r="BK580" s="228">
        <f>ROUND(I580*H580,2)</f>
        <v>0</v>
      </c>
      <c r="BL580" s="20" t="s">
        <v>315</v>
      </c>
      <c r="BM580" s="227" t="s">
        <v>5522</v>
      </c>
    </row>
    <row r="581" s="2" customFormat="1" ht="16.5" customHeight="1">
      <c r="A581" s="41"/>
      <c r="B581" s="42"/>
      <c r="C581" s="216" t="s">
        <v>3350</v>
      </c>
      <c r="D581" s="216" t="s">
        <v>310</v>
      </c>
      <c r="E581" s="217" t="s">
        <v>6172</v>
      </c>
      <c r="F581" s="218" t="s">
        <v>6173</v>
      </c>
      <c r="G581" s="219" t="s">
        <v>768</v>
      </c>
      <c r="H581" s="220">
        <v>1</v>
      </c>
      <c r="I581" s="221"/>
      <c r="J581" s="222">
        <f>ROUND(I581*H581,2)</f>
        <v>0</v>
      </c>
      <c r="K581" s="218" t="s">
        <v>19</v>
      </c>
      <c r="L581" s="47"/>
      <c r="M581" s="223" t="s">
        <v>19</v>
      </c>
      <c r="N581" s="224" t="s">
        <v>47</v>
      </c>
      <c r="O581" s="87"/>
      <c r="P581" s="225">
        <f>O581*H581</f>
        <v>0</v>
      </c>
      <c r="Q581" s="225">
        <v>0</v>
      </c>
      <c r="R581" s="225">
        <f>Q581*H581</f>
        <v>0</v>
      </c>
      <c r="S581" s="225">
        <v>0</v>
      </c>
      <c r="T581" s="226">
        <f>S581*H581</f>
        <v>0</v>
      </c>
      <c r="U581" s="41"/>
      <c r="V581" s="41"/>
      <c r="W581" s="41"/>
      <c r="X581" s="41"/>
      <c r="Y581" s="41"/>
      <c r="Z581" s="41"/>
      <c r="AA581" s="41"/>
      <c r="AB581" s="41"/>
      <c r="AC581" s="41"/>
      <c r="AD581" s="41"/>
      <c r="AE581" s="41"/>
      <c r="AR581" s="227" t="s">
        <v>315</v>
      </c>
      <c r="AT581" s="227" t="s">
        <v>310</v>
      </c>
      <c r="AU581" s="227" t="s">
        <v>85</v>
      </c>
      <c r="AY581" s="20" t="s">
        <v>308</v>
      </c>
      <c r="BE581" s="228">
        <f>IF(N581="základní",J581,0)</f>
        <v>0</v>
      </c>
      <c r="BF581" s="228">
        <f>IF(N581="snížená",J581,0)</f>
        <v>0</v>
      </c>
      <c r="BG581" s="228">
        <f>IF(N581="zákl. přenesená",J581,0)</f>
        <v>0</v>
      </c>
      <c r="BH581" s="228">
        <f>IF(N581="sníž. přenesená",J581,0)</f>
        <v>0</v>
      </c>
      <c r="BI581" s="228">
        <f>IF(N581="nulová",J581,0)</f>
        <v>0</v>
      </c>
      <c r="BJ581" s="20" t="s">
        <v>83</v>
      </c>
      <c r="BK581" s="228">
        <f>ROUND(I581*H581,2)</f>
        <v>0</v>
      </c>
      <c r="BL581" s="20" t="s">
        <v>315</v>
      </c>
      <c r="BM581" s="227" t="s">
        <v>5525</v>
      </c>
    </row>
    <row r="582" s="12" customFormat="1" ht="22.8" customHeight="1">
      <c r="A582" s="12"/>
      <c r="B582" s="200"/>
      <c r="C582" s="201"/>
      <c r="D582" s="202" t="s">
        <v>75</v>
      </c>
      <c r="E582" s="214" t="s">
        <v>3499</v>
      </c>
      <c r="F582" s="214" t="s">
        <v>6174</v>
      </c>
      <c r="G582" s="201"/>
      <c r="H582" s="201"/>
      <c r="I582" s="204"/>
      <c r="J582" s="215">
        <f>BK582</f>
        <v>0</v>
      </c>
      <c r="K582" s="201"/>
      <c r="L582" s="206"/>
      <c r="M582" s="207"/>
      <c r="N582" s="208"/>
      <c r="O582" s="208"/>
      <c r="P582" s="209">
        <f>SUM(P583:P658)</f>
        <v>0</v>
      </c>
      <c r="Q582" s="208"/>
      <c r="R582" s="209">
        <f>SUM(R583:R658)</f>
        <v>0</v>
      </c>
      <c r="S582" s="208"/>
      <c r="T582" s="210">
        <f>SUM(T583:T658)</f>
        <v>0</v>
      </c>
      <c r="U582" s="12"/>
      <c r="V582" s="12"/>
      <c r="W582" s="12"/>
      <c r="X582" s="12"/>
      <c r="Y582" s="12"/>
      <c r="Z582" s="12"/>
      <c r="AA582" s="12"/>
      <c r="AB582" s="12"/>
      <c r="AC582" s="12"/>
      <c r="AD582" s="12"/>
      <c r="AE582" s="12"/>
      <c r="AR582" s="211" t="s">
        <v>83</v>
      </c>
      <c r="AT582" s="212" t="s">
        <v>75</v>
      </c>
      <c r="AU582" s="212" t="s">
        <v>83</v>
      </c>
      <c r="AY582" s="211" t="s">
        <v>308</v>
      </c>
      <c r="BK582" s="213">
        <f>SUM(BK583:BK658)</f>
        <v>0</v>
      </c>
    </row>
    <row r="583" s="2" customFormat="1" ht="16.5" customHeight="1">
      <c r="A583" s="41"/>
      <c r="B583" s="42"/>
      <c r="C583" s="216" t="s">
        <v>3716</v>
      </c>
      <c r="D583" s="216" t="s">
        <v>310</v>
      </c>
      <c r="E583" s="217" t="s">
        <v>6175</v>
      </c>
      <c r="F583" s="218" t="s">
        <v>6176</v>
      </c>
      <c r="G583" s="219" t="s">
        <v>474</v>
      </c>
      <c r="H583" s="220">
        <v>99.5</v>
      </c>
      <c r="I583" s="221"/>
      <c r="J583" s="222">
        <f>ROUND(I583*H583,2)</f>
        <v>0</v>
      </c>
      <c r="K583" s="218" t="s">
        <v>314</v>
      </c>
      <c r="L583" s="47"/>
      <c r="M583" s="223" t="s">
        <v>19</v>
      </c>
      <c r="N583" s="224" t="s">
        <v>47</v>
      </c>
      <c r="O583" s="87"/>
      <c r="P583" s="225">
        <f>O583*H583</f>
        <v>0</v>
      </c>
      <c r="Q583" s="225">
        <v>0</v>
      </c>
      <c r="R583" s="225">
        <f>Q583*H583</f>
        <v>0</v>
      </c>
      <c r="S583" s="225">
        <v>0</v>
      </c>
      <c r="T583" s="226">
        <f>S583*H583</f>
        <v>0</v>
      </c>
      <c r="U583" s="41"/>
      <c r="V583" s="41"/>
      <c r="W583" s="41"/>
      <c r="X583" s="41"/>
      <c r="Y583" s="41"/>
      <c r="Z583" s="41"/>
      <c r="AA583" s="41"/>
      <c r="AB583" s="41"/>
      <c r="AC583" s="41"/>
      <c r="AD583" s="41"/>
      <c r="AE583" s="41"/>
      <c r="AR583" s="227" t="s">
        <v>315</v>
      </c>
      <c r="AT583" s="227" t="s">
        <v>310</v>
      </c>
      <c r="AU583" s="227" t="s">
        <v>85</v>
      </c>
      <c r="AY583" s="20" t="s">
        <v>308</v>
      </c>
      <c r="BE583" s="228">
        <f>IF(N583="základní",J583,0)</f>
        <v>0</v>
      </c>
      <c r="BF583" s="228">
        <f>IF(N583="snížená",J583,0)</f>
        <v>0</v>
      </c>
      <c r="BG583" s="228">
        <f>IF(N583="zákl. přenesená",J583,0)</f>
        <v>0</v>
      </c>
      <c r="BH583" s="228">
        <f>IF(N583="sníž. přenesená",J583,0)</f>
        <v>0</v>
      </c>
      <c r="BI583" s="228">
        <f>IF(N583="nulová",J583,0)</f>
        <v>0</v>
      </c>
      <c r="BJ583" s="20" t="s">
        <v>83</v>
      </c>
      <c r="BK583" s="228">
        <f>ROUND(I583*H583,2)</f>
        <v>0</v>
      </c>
      <c r="BL583" s="20" t="s">
        <v>315</v>
      </c>
      <c r="BM583" s="227" t="s">
        <v>5531</v>
      </c>
    </row>
    <row r="584" s="2" customFormat="1">
      <c r="A584" s="41"/>
      <c r="B584" s="42"/>
      <c r="C584" s="43"/>
      <c r="D584" s="229" t="s">
        <v>317</v>
      </c>
      <c r="E584" s="43"/>
      <c r="F584" s="230" t="s">
        <v>6177</v>
      </c>
      <c r="G584" s="43"/>
      <c r="H584" s="43"/>
      <c r="I584" s="231"/>
      <c r="J584" s="43"/>
      <c r="K584" s="43"/>
      <c r="L584" s="47"/>
      <c r="M584" s="232"/>
      <c r="N584" s="233"/>
      <c r="O584" s="87"/>
      <c r="P584" s="87"/>
      <c r="Q584" s="87"/>
      <c r="R584" s="87"/>
      <c r="S584" s="87"/>
      <c r="T584" s="88"/>
      <c r="U584" s="41"/>
      <c r="V584" s="41"/>
      <c r="W584" s="41"/>
      <c r="X584" s="41"/>
      <c r="Y584" s="41"/>
      <c r="Z584" s="41"/>
      <c r="AA584" s="41"/>
      <c r="AB584" s="41"/>
      <c r="AC584" s="41"/>
      <c r="AD584" s="41"/>
      <c r="AE584" s="41"/>
      <c r="AT584" s="20" t="s">
        <v>317</v>
      </c>
      <c r="AU584" s="20" t="s">
        <v>85</v>
      </c>
    </row>
    <row r="585" s="14" customFormat="1">
      <c r="A585" s="14"/>
      <c r="B585" s="249"/>
      <c r="C585" s="250"/>
      <c r="D585" s="236" t="s">
        <v>319</v>
      </c>
      <c r="E585" s="251" t="s">
        <v>19</v>
      </c>
      <c r="F585" s="252" t="s">
        <v>6178</v>
      </c>
      <c r="G585" s="250"/>
      <c r="H585" s="251" t="s">
        <v>19</v>
      </c>
      <c r="I585" s="253"/>
      <c r="J585" s="250"/>
      <c r="K585" s="250"/>
      <c r="L585" s="254"/>
      <c r="M585" s="255"/>
      <c r="N585" s="256"/>
      <c r="O585" s="256"/>
      <c r="P585" s="256"/>
      <c r="Q585" s="256"/>
      <c r="R585" s="256"/>
      <c r="S585" s="256"/>
      <c r="T585" s="257"/>
      <c r="U585" s="14"/>
      <c r="V585" s="14"/>
      <c r="W585" s="14"/>
      <c r="X585" s="14"/>
      <c r="Y585" s="14"/>
      <c r="Z585" s="14"/>
      <c r="AA585" s="14"/>
      <c r="AB585" s="14"/>
      <c r="AC585" s="14"/>
      <c r="AD585" s="14"/>
      <c r="AE585" s="14"/>
      <c r="AT585" s="258" t="s">
        <v>319</v>
      </c>
      <c r="AU585" s="258" t="s">
        <v>85</v>
      </c>
      <c r="AV585" s="14" t="s">
        <v>83</v>
      </c>
      <c r="AW585" s="14" t="s">
        <v>37</v>
      </c>
      <c r="AX585" s="14" t="s">
        <v>76</v>
      </c>
      <c r="AY585" s="258" t="s">
        <v>308</v>
      </c>
    </row>
    <row r="586" s="13" customFormat="1">
      <c r="A586" s="13"/>
      <c r="B586" s="234"/>
      <c r="C586" s="235"/>
      <c r="D586" s="236" t="s">
        <v>319</v>
      </c>
      <c r="E586" s="237" t="s">
        <v>19</v>
      </c>
      <c r="F586" s="238" t="s">
        <v>6179</v>
      </c>
      <c r="G586" s="235"/>
      <c r="H586" s="239">
        <v>99.5</v>
      </c>
      <c r="I586" s="240"/>
      <c r="J586" s="235"/>
      <c r="K586" s="235"/>
      <c r="L586" s="241"/>
      <c r="M586" s="242"/>
      <c r="N586" s="243"/>
      <c r="O586" s="243"/>
      <c r="P586" s="243"/>
      <c r="Q586" s="243"/>
      <c r="R586" s="243"/>
      <c r="S586" s="243"/>
      <c r="T586" s="244"/>
      <c r="U586" s="13"/>
      <c r="V586" s="13"/>
      <c r="W586" s="13"/>
      <c r="X586" s="13"/>
      <c r="Y586" s="13"/>
      <c r="Z586" s="13"/>
      <c r="AA586" s="13"/>
      <c r="AB586" s="13"/>
      <c r="AC586" s="13"/>
      <c r="AD586" s="13"/>
      <c r="AE586" s="13"/>
      <c r="AT586" s="245" t="s">
        <v>319</v>
      </c>
      <c r="AU586" s="245" t="s">
        <v>85</v>
      </c>
      <c r="AV586" s="13" t="s">
        <v>85</v>
      </c>
      <c r="AW586" s="13" t="s">
        <v>37</v>
      </c>
      <c r="AX586" s="13" t="s">
        <v>76</v>
      </c>
      <c r="AY586" s="245" t="s">
        <v>308</v>
      </c>
    </row>
    <row r="587" s="15" customFormat="1">
      <c r="A587" s="15"/>
      <c r="B587" s="259"/>
      <c r="C587" s="260"/>
      <c r="D587" s="236" t="s">
        <v>319</v>
      </c>
      <c r="E587" s="261" t="s">
        <v>19</v>
      </c>
      <c r="F587" s="262" t="s">
        <v>448</v>
      </c>
      <c r="G587" s="260"/>
      <c r="H587" s="263">
        <v>99.5</v>
      </c>
      <c r="I587" s="264"/>
      <c r="J587" s="260"/>
      <c r="K587" s="260"/>
      <c r="L587" s="265"/>
      <c r="M587" s="266"/>
      <c r="N587" s="267"/>
      <c r="O587" s="267"/>
      <c r="P587" s="267"/>
      <c r="Q587" s="267"/>
      <c r="R587" s="267"/>
      <c r="S587" s="267"/>
      <c r="T587" s="268"/>
      <c r="U587" s="15"/>
      <c r="V587" s="15"/>
      <c r="W587" s="15"/>
      <c r="X587" s="15"/>
      <c r="Y587" s="15"/>
      <c r="Z587" s="15"/>
      <c r="AA587" s="15"/>
      <c r="AB587" s="15"/>
      <c r="AC587" s="15"/>
      <c r="AD587" s="15"/>
      <c r="AE587" s="15"/>
      <c r="AT587" s="269" t="s">
        <v>319</v>
      </c>
      <c r="AU587" s="269" t="s">
        <v>85</v>
      </c>
      <c r="AV587" s="15" t="s">
        <v>315</v>
      </c>
      <c r="AW587" s="15" t="s">
        <v>37</v>
      </c>
      <c r="AX587" s="15" t="s">
        <v>83</v>
      </c>
      <c r="AY587" s="269" t="s">
        <v>308</v>
      </c>
    </row>
    <row r="588" s="2" customFormat="1" ht="16.5" customHeight="1">
      <c r="A588" s="41"/>
      <c r="B588" s="42"/>
      <c r="C588" s="280" t="s">
        <v>3722</v>
      </c>
      <c r="D588" s="280" t="s">
        <v>1137</v>
      </c>
      <c r="E588" s="281" t="s">
        <v>6180</v>
      </c>
      <c r="F588" s="282" t="s">
        <v>6181</v>
      </c>
      <c r="G588" s="283" t="s">
        <v>474</v>
      </c>
      <c r="H588" s="284">
        <v>30.449999999999999</v>
      </c>
      <c r="I588" s="285"/>
      <c r="J588" s="286">
        <f>ROUND(I588*H588,2)</f>
        <v>0</v>
      </c>
      <c r="K588" s="282" t="s">
        <v>19</v>
      </c>
      <c r="L588" s="287"/>
      <c r="M588" s="288" t="s">
        <v>19</v>
      </c>
      <c r="N588" s="289" t="s">
        <v>47</v>
      </c>
      <c r="O588" s="87"/>
      <c r="P588" s="225">
        <f>O588*H588</f>
        <v>0</v>
      </c>
      <c r="Q588" s="225">
        <v>0</v>
      </c>
      <c r="R588" s="225">
        <f>Q588*H588</f>
        <v>0</v>
      </c>
      <c r="S588" s="225">
        <v>0</v>
      </c>
      <c r="T588" s="226">
        <f>S588*H588</f>
        <v>0</v>
      </c>
      <c r="U588" s="41"/>
      <c r="V588" s="41"/>
      <c r="W588" s="41"/>
      <c r="X588" s="41"/>
      <c r="Y588" s="41"/>
      <c r="Z588" s="41"/>
      <c r="AA588" s="41"/>
      <c r="AB588" s="41"/>
      <c r="AC588" s="41"/>
      <c r="AD588" s="41"/>
      <c r="AE588" s="41"/>
      <c r="AR588" s="227" t="s">
        <v>352</v>
      </c>
      <c r="AT588" s="227" t="s">
        <v>1137</v>
      </c>
      <c r="AU588" s="227" t="s">
        <v>85</v>
      </c>
      <c r="AY588" s="20" t="s">
        <v>308</v>
      </c>
      <c r="BE588" s="228">
        <f>IF(N588="základní",J588,0)</f>
        <v>0</v>
      </c>
      <c r="BF588" s="228">
        <f>IF(N588="snížená",J588,0)</f>
        <v>0</v>
      </c>
      <c r="BG588" s="228">
        <f>IF(N588="zákl. přenesená",J588,0)</f>
        <v>0</v>
      </c>
      <c r="BH588" s="228">
        <f>IF(N588="sníž. přenesená",J588,0)</f>
        <v>0</v>
      </c>
      <c r="BI588" s="228">
        <f>IF(N588="nulová",J588,0)</f>
        <v>0</v>
      </c>
      <c r="BJ588" s="20" t="s">
        <v>83</v>
      </c>
      <c r="BK588" s="228">
        <f>ROUND(I588*H588,2)</f>
        <v>0</v>
      </c>
      <c r="BL588" s="20" t="s">
        <v>315</v>
      </c>
      <c r="BM588" s="227" t="s">
        <v>5537</v>
      </c>
    </row>
    <row r="589" s="14" customFormat="1">
      <c r="A589" s="14"/>
      <c r="B589" s="249"/>
      <c r="C589" s="250"/>
      <c r="D589" s="236" t="s">
        <v>319</v>
      </c>
      <c r="E589" s="251" t="s">
        <v>19</v>
      </c>
      <c r="F589" s="252" t="s">
        <v>6182</v>
      </c>
      <c r="G589" s="250"/>
      <c r="H589" s="251" t="s">
        <v>19</v>
      </c>
      <c r="I589" s="253"/>
      <c r="J589" s="250"/>
      <c r="K589" s="250"/>
      <c r="L589" s="254"/>
      <c r="M589" s="255"/>
      <c r="N589" s="256"/>
      <c r="O589" s="256"/>
      <c r="P589" s="256"/>
      <c r="Q589" s="256"/>
      <c r="R589" s="256"/>
      <c r="S589" s="256"/>
      <c r="T589" s="257"/>
      <c r="U589" s="14"/>
      <c r="V589" s="14"/>
      <c r="W589" s="14"/>
      <c r="X589" s="14"/>
      <c r="Y589" s="14"/>
      <c r="Z589" s="14"/>
      <c r="AA589" s="14"/>
      <c r="AB589" s="14"/>
      <c r="AC589" s="14"/>
      <c r="AD589" s="14"/>
      <c r="AE589" s="14"/>
      <c r="AT589" s="258" t="s">
        <v>319</v>
      </c>
      <c r="AU589" s="258" t="s">
        <v>85</v>
      </c>
      <c r="AV589" s="14" t="s">
        <v>83</v>
      </c>
      <c r="AW589" s="14" t="s">
        <v>37</v>
      </c>
      <c r="AX589" s="14" t="s">
        <v>76</v>
      </c>
      <c r="AY589" s="258" t="s">
        <v>308</v>
      </c>
    </row>
    <row r="590" s="13" customFormat="1">
      <c r="A590" s="13"/>
      <c r="B590" s="234"/>
      <c r="C590" s="235"/>
      <c r="D590" s="236" t="s">
        <v>319</v>
      </c>
      <c r="E590" s="237" t="s">
        <v>19</v>
      </c>
      <c r="F590" s="238" t="s">
        <v>6183</v>
      </c>
      <c r="G590" s="235"/>
      <c r="H590" s="239">
        <v>29</v>
      </c>
      <c r="I590" s="240"/>
      <c r="J590" s="235"/>
      <c r="K590" s="235"/>
      <c r="L590" s="241"/>
      <c r="M590" s="242"/>
      <c r="N590" s="243"/>
      <c r="O590" s="243"/>
      <c r="P590" s="243"/>
      <c r="Q590" s="243"/>
      <c r="R590" s="243"/>
      <c r="S590" s="243"/>
      <c r="T590" s="244"/>
      <c r="U590" s="13"/>
      <c r="V590" s="13"/>
      <c r="W590" s="13"/>
      <c r="X590" s="13"/>
      <c r="Y590" s="13"/>
      <c r="Z590" s="13"/>
      <c r="AA590" s="13"/>
      <c r="AB590" s="13"/>
      <c r="AC590" s="13"/>
      <c r="AD590" s="13"/>
      <c r="AE590" s="13"/>
      <c r="AT590" s="245" t="s">
        <v>319</v>
      </c>
      <c r="AU590" s="245" t="s">
        <v>85</v>
      </c>
      <c r="AV590" s="13" t="s">
        <v>85</v>
      </c>
      <c r="AW590" s="13" t="s">
        <v>37</v>
      </c>
      <c r="AX590" s="13" t="s">
        <v>76</v>
      </c>
      <c r="AY590" s="245" t="s">
        <v>308</v>
      </c>
    </row>
    <row r="591" s="14" customFormat="1">
      <c r="A591" s="14"/>
      <c r="B591" s="249"/>
      <c r="C591" s="250"/>
      <c r="D591" s="236" t="s">
        <v>319</v>
      </c>
      <c r="E591" s="251" t="s">
        <v>19</v>
      </c>
      <c r="F591" s="252" t="s">
        <v>5882</v>
      </c>
      <c r="G591" s="250"/>
      <c r="H591" s="251" t="s">
        <v>19</v>
      </c>
      <c r="I591" s="253"/>
      <c r="J591" s="250"/>
      <c r="K591" s="250"/>
      <c r="L591" s="254"/>
      <c r="M591" s="255"/>
      <c r="N591" s="256"/>
      <c r="O591" s="256"/>
      <c r="P591" s="256"/>
      <c r="Q591" s="256"/>
      <c r="R591" s="256"/>
      <c r="S591" s="256"/>
      <c r="T591" s="257"/>
      <c r="U591" s="14"/>
      <c r="V591" s="14"/>
      <c r="W591" s="14"/>
      <c r="X591" s="14"/>
      <c r="Y591" s="14"/>
      <c r="Z591" s="14"/>
      <c r="AA591" s="14"/>
      <c r="AB591" s="14"/>
      <c r="AC591" s="14"/>
      <c r="AD591" s="14"/>
      <c r="AE591" s="14"/>
      <c r="AT591" s="258" t="s">
        <v>319</v>
      </c>
      <c r="AU591" s="258" t="s">
        <v>85</v>
      </c>
      <c r="AV591" s="14" t="s">
        <v>83</v>
      </c>
      <c r="AW591" s="14" t="s">
        <v>37</v>
      </c>
      <c r="AX591" s="14" t="s">
        <v>76</v>
      </c>
      <c r="AY591" s="258" t="s">
        <v>308</v>
      </c>
    </row>
    <row r="592" s="13" customFormat="1">
      <c r="A592" s="13"/>
      <c r="B592" s="234"/>
      <c r="C592" s="235"/>
      <c r="D592" s="236" t="s">
        <v>319</v>
      </c>
      <c r="E592" s="237" t="s">
        <v>19</v>
      </c>
      <c r="F592" s="238" t="s">
        <v>6184</v>
      </c>
      <c r="G592" s="235"/>
      <c r="H592" s="239">
        <v>1.45</v>
      </c>
      <c r="I592" s="240"/>
      <c r="J592" s="235"/>
      <c r="K592" s="235"/>
      <c r="L592" s="241"/>
      <c r="M592" s="242"/>
      <c r="N592" s="243"/>
      <c r="O592" s="243"/>
      <c r="P592" s="243"/>
      <c r="Q592" s="243"/>
      <c r="R592" s="243"/>
      <c r="S592" s="243"/>
      <c r="T592" s="244"/>
      <c r="U592" s="13"/>
      <c r="V592" s="13"/>
      <c r="W592" s="13"/>
      <c r="X592" s="13"/>
      <c r="Y592" s="13"/>
      <c r="Z592" s="13"/>
      <c r="AA592" s="13"/>
      <c r="AB592" s="13"/>
      <c r="AC592" s="13"/>
      <c r="AD592" s="13"/>
      <c r="AE592" s="13"/>
      <c r="AT592" s="245" t="s">
        <v>319</v>
      </c>
      <c r="AU592" s="245" t="s">
        <v>85</v>
      </c>
      <c r="AV592" s="13" t="s">
        <v>85</v>
      </c>
      <c r="AW592" s="13" t="s">
        <v>37</v>
      </c>
      <c r="AX592" s="13" t="s">
        <v>76</v>
      </c>
      <c r="AY592" s="245" t="s">
        <v>308</v>
      </c>
    </row>
    <row r="593" s="15" customFormat="1">
      <c r="A593" s="15"/>
      <c r="B593" s="259"/>
      <c r="C593" s="260"/>
      <c r="D593" s="236" t="s">
        <v>319</v>
      </c>
      <c r="E593" s="261" t="s">
        <v>19</v>
      </c>
      <c r="F593" s="262" t="s">
        <v>448</v>
      </c>
      <c r="G593" s="260"/>
      <c r="H593" s="263">
        <v>30.449999999999999</v>
      </c>
      <c r="I593" s="264"/>
      <c r="J593" s="260"/>
      <c r="K593" s="260"/>
      <c r="L593" s="265"/>
      <c r="M593" s="266"/>
      <c r="N593" s="267"/>
      <c r="O593" s="267"/>
      <c r="P593" s="267"/>
      <c r="Q593" s="267"/>
      <c r="R593" s="267"/>
      <c r="S593" s="267"/>
      <c r="T593" s="268"/>
      <c r="U593" s="15"/>
      <c r="V593" s="15"/>
      <c r="W593" s="15"/>
      <c r="X593" s="15"/>
      <c r="Y593" s="15"/>
      <c r="Z593" s="15"/>
      <c r="AA593" s="15"/>
      <c r="AB593" s="15"/>
      <c r="AC593" s="15"/>
      <c r="AD593" s="15"/>
      <c r="AE593" s="15"/>
      <c r="AT593" s="269" t="s">
        <v>319</v>
      </c>
      <c r="AU593" s="269" t="s">
        <v>85</v>
      </c>
      <c r="AV593" s="15" t="s">
        <v>315</v>
      </c>
      <c r="AW593" s="15" t="s">
        <v>37</v>
      </c>
      <c r="AX593" s="15" t="s">
        <v>83</v>
      </c>
      <c r="AY593" s="269" t="s">
        <v>308</v>
      </c>
    </row>
    <row r="594" s="2" customFormat="1" ht="16.5" customHeight="1">
      <c r="A594" s="41"/>
      <c r="B594" s="42"/>
      <c r="C594" s="280" t="s">
        <v>3730</v>
      </c>
      <c r="D594" s="280" t="s">
        <v>1137</v>
      </c>
      <c r="E594" s="281" t="s">
        <v>6185</v>
      </c>
      <c r="F594" s="282" t="s">
        <v>6186</v>
      </c>
      <c r="G594" s="283" t="s">
        <v>474</v>
      </c>
      <c r="H594" s="284">
        <v>5.25</v>
      </c>
      <c r="I594" s="285"/>
      <c r="J594" s="286">
        <f>ROUND(I594*H594,2)</f>
        <v>0</v>
      </c>
      <c r="K594" s="282" t="s">
        <v>19</v>
      </c>
      <c r="L594" s="287"/>
      <c r="M594" s="288" t="s">
        <v>19</v>
      </c>
      <c r="N594" s="289" t="s">
        <v>47</v>
      </c>
      <c r="O594" s="87"/>
      <c r="P594" s="225">
        <f>O594*H594</f>
        <v>0</v>
      </c>
      <c r="Q594" s="225">
        <v>0</v>
      </c>
      <c r="R594" s="225">
        <f>Q594*H594</f>
        <v>0</v>
      </c>
      <c r="S594" s="225">
        <v>0</v>
      </c>
      <c r="T594" s="226">
        <f>S594*H594</f>
        <v>0</v>
      </c>
      <c r="U594" s="41"/>
      <c r="V594" s="41"/>
      <c r="W594" s="41"/>
      <c r="X594" s="41"/>
      <c r="Y594" s="41"/>
      <c r="Z594" s="41"/>
      <c r="AA594" s="41"/>
      <c r="AB594" s="41"/>
      <c r="AC594" s="41"/>
      <c r="AD594" s="41"/>
      <c r="AE594" s="41"/>
      <c r="AR594" s="227" t="s">
        <v>352</v>
      </c>
      <c r="AT594" s="227" t="s">
        <v>1137</v>
      </c>
      <c r="AU594" s="227" t="s">
        <v>85</v>
      </c>
      <c r="AY594" s="20" t="s">
        <v>308</v>
      </c>
      <c r="BE594" s="228">
        <f>IF(N594="základní",J594,0)</f>
        <v>0</v>
      </c>
      <c r="BF594" s="228">
        <f>IF(N594="snížená",J594,0)</f>
        <v>0</v>
      </c>
      <c r="BG594" s="228">
        <f>IF(N594="zákl. přenesená",J594,0)</f>
        <v>0</v>
      </c>
      <c r="BH594" s="228">
        <f>IF(N594="sníž. přenesená",J594,0)</f>
        <v>0</v>
      </c>
      <c r="BI594" s="228">
        <f>IF(N594="nulová",J594,0)</f>
        <v>0</v>
      </c>
      <c r="BJ594" s="20" t="s">
        <v>83</v>
      </c>
      <c r="BK594" s="228">
        <f>ROUND(I594*H594,2)</f>
        <v>0</v>
      </c>
      <c r="BL594" s="20" t="s">
        <v>315</v>
      </c>
      <c r="BM594" s="227" t="s">
        <v>5542</v>
      </c>
    </row>
    <row r="595" s="14" customFormat="1">
      <c r="A595" s="14"/>
      <c r="B595" s="249"/>
      <c r="C595" s="250"/>
      <c r="D595" s="236" t="s">
        <v>319</v>
      </c>
      <c r="E595" s="251" t="s">
        <v>19</v>
      </c>
      <c r="F595" s="252" t="s">
        <v>6187</v>
      </c>
      <c r="G595" s="250"/>
      <c r="H595" s="251" t="s">
        <v>19</v>
      </c>
      <c r="I595" s="253"/>
      <c r="J595" s="250"/>
      <c r="K595" s="250"/>
      <c r="L595" s="254"/>
      <c r="M595" s="255"/>
      <c r="N595" s="256"/>
      <c r="O595" s="256"/>
      <c r="P595" s="256"/>
      <c r="Q595" s="256"/>
      <c r="R595" s="256"/>
      <c r="S595" s="256"/>
      <c r="T595" s="257"/>
      <c r="U595" s="14"/>
      <c r="V595" s="14"/>
      <c r="W595" s="14"/>
      <c r="X595" s="14"/>
      <c r="Y595" s="14"/>
      <c r="Z595" s="14"/>
      <c r="AA595" s="14"/>
      <c r="AB595" s="14"/>
      <c r="AC595" s="14"/>
      <c r="AD595" s="14"/>
      <c r="AE595" s="14"/>
      <c r="AT595" s="258" t="s">
        <v>319</v>
      </c>
      <c r="AU595" s="258" t="s">
        <v>85</v>
      </c>
      <c r="AV595" s="14" t="s">
        <v>83</v>
      </c>
      <c r="AW595" s="14" t="s">
        <v>37</v>
      </c>
      <c r="AX595" s="14" t="s">
        <v>76</v>
      </c>
      <c r="AY595" s="258" t="s">
        <v>308</v>
      </c>
    </row>
    <row r="596" s="13" customFormat="1">
      <c r="A596" s="13"/>
      <c r="B596" s="234"/>
      <c r="C596" s="235"/>
      <c r="D596" s="236" t="s">
        <v>319</v>
      </c>
      <c r="E596" s="237" t="s">
        <v>19</v>
      </c>
      <c r="F596" s="238" t="s">
        <v>6188</v>
      </c>
      <c r="G596" s="235"/>
      <c r="H596" s="239">
        <v>5</v>
      </c>
      <c r="I596" s="240"/>
      <c r="J596" s="235"/>
      <c r="K596" s="235"/>
      <c r="L596" s="241"/>
      <c r="M596" s="242"/>
      <c r="N596" s="243"/>
      <c r="O596" s="243"/>
      <c r="P596" s="243"/>
      <c r="Q596" s="243"/>
      <c r="R596" s="243"/>
      <c r="S596" s="243"/>
      <c r="T596" s="244"/>
      <c r="U596" s="13"/>
      <c r="V596" s="13"/>
      <c r="W596" s="13"/>
      <c r="X596" s="13"/>
      <c r="Y596" s="13"/>
      <c r="Z596" s="13"/>
      <c r="AA596" s="13"/>
      <c r="AB596" s="13"/>
      <c r="AC596" s="13"/>
      <c r="AD596" s="13"/>
      <c r="AE596" s="13"/>
      <c r="AT596" s="245" t="s">
        <v>319</v>
      </c>
      <c r="AU596" s="245" t="s">
        <v>85</v>
      </c>
      <c r="AV596" s="13" t="s">
        <v>85</v>
      </c>
      <c r="AW596" s="13" t="s">
        <v>37</v>
      </c>
      <c r="AX596" s="13" t="s">
        <v>76</v>
      </c>
      <c r="AY596" s="245" t="s">
        <v>308</v>
      </c>
    </row>
    <row r="597" s="14" customFormat="1">
      <c r="A597" s="14"/>
      <c r="B597" s="249"/>
      <c r="C597" s="250"/>
      <c r="D597" s="236" t="s">
        <v>319</v>
      </c>
      <c r="E597" s="251" t="s">
        <v>19</v>
      </c>
      <c r="F597" s="252" t="s">
        <v>5882</v>
      </c>
      <c r="G597" s="250"/>
      <c r="H597" s="251" t="s">
        <v>19</v>
      </c>
      <c r="I597" s="253"/>
      <c r="J597" s="250"/>
      <c r="K597" s="250"/>
      <c r="L597" s="254"/>
      <c r="M597" s="255"/>
      <c r="N597" s="256"/>
      <c r="O597" s="256"/>
      <c r="P597" s="256"/>
      <c r="Q597" s="256"/>
      <c r="R597" s="256"/>
      <c r="S597" s="256"/>
      <c r="T597" s="257"/>
      <c r="U597" s="14"/>
      <c r="V597" s="14"/>
      <c r="W597" s="14"/>
      <c r="X597" s="14"/>
      <c r="Y597" s="14"/>
      <c r="Z597" s="14"/>
      <c r="AA597" s="14"/>
      <c r="AB597" s="14"/>
      <c r="AC597" s="14"/>
      <c r="AD597" s="14"/>
      <c r="AE597" s="14"/>
      <c r="AT597" s="258" t="s">
        <v>319</v>
      </c>
      <c r="AU597" s="258" t="s">
        <v>85</v>
      </c>
      <c r="AV597" s="14" t="s">
        <v>83</v>
      </c>
      <c r="AW597" s="14" t="s">
        <v>37</v>
      </c>
      <c r="AX597" s="14" t="s">
        <v>76</v>
      </c>
      <c r="AY597" s="258" t="s">
        <v>308</v>
      </c>
    </row>
    <row r="598" s="13" customFormat="1">
      <c r="A598" s="13"/>
      <c r="B598" s="234"/>
      <c r="C598" s="235"/>
      <c r="D598" s="236" t="s">
        <v>319</v>
      </c>
      <c r="E598" s="237" t="s">
        <v>19</v>
      </c>
      <c r="F598" s="238" t="s">
        <v>6189</v>
      </c>
      <c r="G598" s="235"/>
      <c r="H598" s="239">
        <v>0.25</v>
      </c>
      <c r="I598" s="240"/>
      <c r="J598" s="235"/>
      <c r="K598" s="235"/>
      <c r="L598" s="241"/>
      <c r="M598" s="242"/>
      <c r="N598" s="243"/>
      <c r="O598" s="243"/>
      <c r="P598" s="243"/>
      <c r="Q598" s="243"/>
      <c r="R598" s="243"/>
      <c r="S598" s="243"/>
      <c r="T598" s="244"/>
      <c r="U598" s="13"/>
      <c r="V598" s="13"/>
      <c r="W598" s="13"/>
      <c r="X598" s="13"/>
      <c r="Y598" s="13"/>
      <c r="Z598" s="13"/>
      <c r="AA598" s="13"/>
      <c r="AB598" s="13"/>
      <c r="AC598" s="13"/>
      <c r="AD598" s="13"/>
      <c r="AE598" s="13"/>
      <c r="AT598" s="245" t="s">
        <v>319</v>
      </c>
      <c r="AU598" s="245" t="s">
        <v>85</v>
      </c>
      <c r="AV598" s="13" t="s">
        <v>85</v>
      </c>
      <c r="AW598" s="13" t="s">
        <v>37</v>
      </c>
      <c r="AX598" s="13" t="s">
        <v>76</v>
      </c>
      <c r="AY598" s="245" t="s">
        <v>308</v>
      </c>
    </row>
    <row r="599" s="15" customFormat="1">
      <c r="A599" s="15"/>
      <c r="B599" s="259"/>
      <c r="C599" s="260"/>
      <c r="D599" s="236" t="s">
        <v>319</v>
      </c>
      <c r="E599" s="261" t="s">
        <v>19</v>
      </c>
      <c r="F599" s="262" t="s">
        <v>448</v>
      </c>
      <c r="G599" s="260"/>
      <c r="H599" s="263">
        <v>5.25</v>
      </c>
      <c r="I599" s="264"/>
      <c r="J599" s="260"/>
      <c r="K599" s="260"/>
      <c r="L599" s="265"/>
      <c r="M599" s="266"/>
      <c r="N599" s="267"/>
      <c r="O599" s="267"/>
      <c r="P599" s="267"/>
      <c r="Q599" s="267"/>
      <c r="R599" s="267"/>
      <c r="S599" s="267"/>
      <c r="T599" s="268"/>
      <c r="U599" s="15"/>
      <c r="V599" s="15"/>
      <c r="W599" s="15"/>
      <c r="X599" s="15"/>
      <c r="Y599" s="15"/>
      <c r="Z599" s="15"/>
      <c r="AA599" s="15"/>
      <c r="AB599" s="15"/>
      <c r="AC599" s="15"/>
      <c r="AD599" s="15"/>
      <c r="AE599" s="15"/>
      <c r="AT599" s="269" t="s">
        <v>319</v>
      </c>
      <c r="AU599" s="269" t="s">
        <v>85</v>
      </c>
      <c r="AV599" s="15" t="s">
        <v>315</v>
      </c>
      <c r="AW599" s="15" t="s">
        <v>37</v>
      </c>
      <c r="AX599" s="15" t="s">
        <v>83</v>
      </c>
      <c r="AY599" s="269" t="s">
        <v>308</v>
      </c>
    </row>
    <row r="600" s="2" customFormat="1" ht="16.5" customHeight="1">
      <c r="A600" s="41"/>
      <c r="B600" s="42"/>
      <c r="C600" s="280" t="s">
        <v>3737</v>
      </c>
      <c r="D600" s="280" t="s">
        <v>1137</v>
      </c>
      <c r="E600" s="281" t="s">
        <v>6190</v>
      </c>
      <c r="F600" s="282" t="s">
        <v>6191</v>
      </c>
      <c r="G600" s="283" t="s">
        <v>474</v>
      </c>
      <c r="H600" s="284">
        <v>68.775000000000006</v>
      </c>
      <c r="I600" s="285"/>
      <c r="J600" s="286">
        <f>ROUND(I600*H600,2)</f>
        <v>0</v>
      </c>
      <c r="K600" s="282" t="s">
        <v>19</v>
      </c>
      <c r="L600" s="287"/>
      <c r="M600" s="288" t="s">
        <v>19</v>
      </c>
      <c r="N600" s="289" t="s">
        <v>47</v>
      </c>
      <c r="O600" s="87"/>
      <c r="P600" s="225">
        <f>O600*H600</f>
        <v>0</v>
      </c>
      <c r="Q600" s="225">
        <v>0</v>
      </c>
      <c r="R600" s="225">
        <f>Q600*H600</f>
        <v>0</v>
      </c>
      <c r="S600" s="225">
        <v>0</v>
      </c>
      <c r="T600" s="226">
        <f>S600*H600</f>
        <v>0</v>
      </c>
      <c r="U600" s="41"/>
      <c r="V600" s="41"/>
      <c r="W600" s="41"/>
      <c r="X600" s="41"/>
      <c r="Y600" s="41"/>
      <c r="Z600" s="41"/>
      <c r="AA600" s="41"/>
      <c r="AB600" s="41"/>
      <c r="AC600" s="41"/>
      <c r="AD600" s="41"/>
      <c r="AE600" s="41"/>
      <c r="AR600" s="227" t="s">
        <v>352</v>
      </c>
      <c r="AT600" s="227" t="s">
        <v>1137</v>
      </c>
      <c r="AU600" s="227" t="s">
        <v>85</v>
      </c>
      <c r="AY600" s="20" t="s">
        <v>308</v>
      </c>
      <c r="BE600" s="228">
        <f>IF(N600="základní",J600,0)</f>
        <v>0</v>
      </c>
      <c r="BF600" s="228">
        <f>IF(N600="snížená",J600,0)</f>
        <v>0</v>
      </c>
      <c r="BG600" s="228">
        <f>IF(N600="zákl. přenesená",J600,0)</f>
        <v>0</v>
      </c>
      <c r="BH600" s="228">
        <f>IF(N600="sníž. přenesená",J600,0)</f>
        <v>0</v>
      </c>
      <c r="BI600" s="228">
        <f>IF(N600="nulová",J600,0)</f>
        <v>0</v>
      </c>
      <c r="BJ600" s="20" t="s">
        <v>83</v>
      </c>
      <c r="BK600" s="228">
        <f>ROUND(I600*H600,2)</f>
        <v>0</v>
      </c>
      <c r="BL600" s="20" t="s">
        <v>315</v>
      </c>
      <c r="BM600" s="227" t="s">
        <v>5546</v>
      </c>
    </row>
    <row r="601" s="14" customFormat="1">
      <c r="A601" s="14"/>
      <c r="B601" s="249"/>
      <c r="C601" s="250"/>
      <c r="D601" s="236" t="s">
        <v>319</v>
      </c>
      <c r="E601" s="251" t="s">
        <v>19</v>
      </c>
      <c r="F601" s="252" t="s">
        <v>6192</v>
      </c>
      <c r="G601" s="250"/>
      <c r="H601" s="251" t="s">
        <v>19</v>
      </c>
      <c r="I601" s="253"/>
      <c r="J601" s="250"/>
      <c r="K601" s="250"/>
      <c r="L601" s="254"/>
      <c r="M601" s="255"/>
      <c r="N601" s="256"/>
      <c r="O601" s="256"/>
      <c r="P601" s="256"/>
      <c r="Q601" s="256"/>
      <c r="R601" s="256"/>
      <c r="S601" s="256"/>
      <c r="T601" s="257"/>
      <c r="U601" s="14"/>
      <c r="V601" s="14"/>
      <c r="W601" s="14"/>
      <c r="X601" s="14"/>
      <c r="Y601" s="14"/>
      <c r="Z601" s="14"/>
      <c r="AA601" s="14"/>
      <c r="AB601" s="14"/>
      <c r="AC601" s="14"/>
      <c r="AD601" s="14"/>
      <c r="AE601" s="14"/>
      <c r="AT601" s="258" t="s">
        <v>319</v>
      </c>
      <c r="AU601" s="258" t="s">
        <v>85</v>
      </c>
      <c r="AV601" s="14" t="s">
        <v>83</v>
      </c>
      <c r="AW601" s="14" t="s">
        <v>37</v>
      </c>
      <c r="AX601" s="14" t="s">
        <v>76</v>
      </c>
      <c r="AY601" s="258" t="s">
        <v>308</v>
      </c>
    </row>
    <row r="602" s="13" customFormat="1">
      <c r="A602" s="13"/>
      <c r="B602" s="234"/>
      <c r="C602" s="235"/>
      <c r="D602" s="236" t="s">
        <v>319</v>
      </c>
      <c r="E602" s="237" t="s">
        <v>19</v>
      </c>
      <c r="F602" s="238" t="s">
        <v>6193</v>
      </c>
      <c r="G602" s="235"/>
      <c r="H602" s="239">
        <v>65.5</v>
      </c>
      <c r="I602" s="240"/>
      <c r="J602" s="235"/>
      <c r="K602" s="235"/>
      <c r="L602" s="241"/>
      <c r="M602" s="242"/>
      <c r="N602" s="243"/>
      <c r="O602" s="243"/>
      <c r="P602" s="243"/>
      <c r="Q602" s="243"/>
      <c r="R602" s="243"/>
      <c r="S602" s="243"/>
      <c r="T602" s="244"/>
      <c r="U602" s="13"/>
      <c r="V602" s="13"/>
      <c r="W602" s="13"/>
      <c r="X602" s="13"/>
      <c r="Y602" s="13"/>
      <c r="Z602" s="13"/>
      <c r="AA602" s="13"/>
      <c r="AB602" s="13"/>
      <c r="AC602" s="13"/>
      <c r="AD602" s="13"/>
      <c r="AE602" s="13"/>
      <c r="AT602" s="245" t="s">
        <v>319</v>
      </c>
      <c r="AU602" s="245" t="s">
        <v>85</v>
      </c>
      <c r="AV602" s="13" t="s">
        <v>85</v>
      </c>
      <c r="AW602" s="13" t="s">
        <v>37</v>
      </c>
      <c r="AX602" s="13" t="s">
        <v>76</v>
      </c>
      <c r="AY602" s="245" t="s">
        <v>308</v>
      </c>
    </row>
    <row r="603" s="14" customFormat="1">
      <c r="A603" s="14"/>
      <c r="B603" s="249"/>
      <c r="C603" s="250"/>
      <c r="D603" s="236" t="s">
        <v>319</v>
      </c>
      <c r="E603" s="251" t="s">
        <v>19</v>
      </c>
      <c r="F603" s="252" t="s">
        <v>5882</v>
      </c>
      <c r="G603" s="250"/>
      <c r="H603" s="251" t="s">
        <v>19</v>
      </c>
      <c r="I603" s="253"/>
      <c r="J603" s="250"/>
      <c r="K603" s="250"/>
      <c r="L603" s="254"/>
      <c r="M603" s="255"/>
      <c r="N603" s="256"/>
      <c r="O603" s="256"/>
      <c r="P603" s="256"/>
      <c r="Q603" s="256"/>
      <c r="R603" s="256"/>
      <c r="S603" s="256"/>
      <c r="T603" s="257"/>
      <c r="U603" s="14"/>
      <c r="V603" s="14"/>
      <c r="W603" s="14"/>
      <c r="X603" s="14"/>
      <c r="Y603" s="14"/>
      <c r="Z603" s="14"/>
      <c r="AA603" s="14"/>
      <c r="AB603" s="14"/>
      <c r="AC603" s="14"/>
      <c r="AD603" s="14"/>
      <c r="AE603" s="14"/>
      <c r="AT603" s="258" t="s">
        <v>319</v>
      </c>
      <c r="AU603" s="258" t="s">
        <v>85</v>
      </c>
      <c r="AV603" s="14" t="s">
        <v>83</v>
      </c>
      <c r="AW603" s="14" t="s">
        <v>37</v>
      </c>
      <c r="AX603" s="14" t="s">
        <v>76</v>
      </c>
      <c r="AY603" s="258" t="s">
        <v>308</v>
      </c>
    </row>
    <row r="604" s="13" customFormat="1">
      <c r="A604" s="13"/>
      <c r="B604" s="234"/>
      <c r="C604" s="235"/>
      <c r="D604" s="236" t="s">
        <v>319</v>
      </c>
      <c r="E604" s="237" t="s">
        <v>19</v>
      </c>
      <c r="F604" s="238" t="s">
        <v>6194</v>
      </c>
      <c r="G604" s="235"/>
      <c r="H604" s="239">
        <v>3.2749999999999999</v>
      </c>
      <c r="I604" s="240"/>
      <c r="J604" s="235"/>
      <c r="K604" s="235"/>
      <c r="L604" s="241"/>
      <c r="M604" s="242"/>
      <c r="N604" s="243"/>
      <c r="O604" s="243"/>
      <c r="P604" s="243"/>
      <c r="Q604" s="243"/>
      <c r="R604" s="243"/>
      <c r="S604" s="243"/>
      <c r="T604" s="244"/>
      <c r="U604" s="13"/>
      <c r="V604" s="13"/>
      <c r="W604" s="13"/>
      <c r="X604" s="13"/>
      <c r="Y604" s="13"/>
      <c r="Z604" s="13"/>
      <c r="AA604" s="13"/>
      <c r="AB604" s="13"/>
      <c r="AC604" s="13"/>
      <c r="AD604" s="13"/>
      <c r="AE604" s="13"/>
      <c r="AT604" s="245" t="s">
        <v>319</v>
      </c>
      <c r="AU604" s="245" t="s">
        <v>85</v>
      </c>
      <c r="AV604" s="13" t="s">
        <v>85</v>
      </c>
      <c r="AW604" s="13" t="s">
        <v>37</v>
      </c>
      <c r="AX604" s="13" t="s">
        <v>76</v>
      </c>
      <c r="AY604" s="245" t="s">
        <v>308</v>
      </c>
    </row>
    <row r="605" s="15" customFormat="1">
      <c r="A605" s="15"/>
      <c r="B605" s="259"/>
      <c r="C605" s="260"/>
      <c r="D605" s="236" t="s">
        <v>319</v>
      </c>
      <c r="E605" s="261" t="s">
        <v>19</v>
      </c>
      <c r="F605" s="262" t="s">
        <v>448</v>
      </c>
      <c r="G605" s="260"/>
      <c r="H605" s="263">
        <v>68.775000000000006</v>
      </c>
      <c r="I605" s="264"/>
      <c r="J605" s="260"/>
      <c r="K605" s="260"/>
      <c r="L605" s="265"/>
      <c r="M605" s="266"/>
      <c r="N605" s="267"/>
      <c r="O605" s="267"/>
      <c r="P605" s="267"/>
      <c r="Q605" s="267"/>
      <c r="R605" s="267"/>
      <c r="S605" s="267"/>
      <c r="T605" s="268"/>
      <c r="U605" s="15"/>
      <c r="V605" s="15"/>
      <c r="W605" s="15"/>
      <c r="X605" s="15"/>
      <c r="Y605" s="15"/>
      <c r="Z605" s="15"/>
      <c r="AA605" s="15"/>
      <c r="AB605" s="15"/>
      <c r="AC605" s="15"/>
      <c r="AD605" s="15"/>
      <c r="AE605" s="15"/>
      <c r="AT605" s="269" t="s">
        <v>319</v>
      </c>
      <c r="AU605" s="269" t="s">
        <v>85</v>
      </c>
      <c r="AV605" s="15" t="s">
        <v>315</v>
      </c>
      <c r="AW605" s="15" t="s">
        <v>37</v>
      </c>
      <c r="AX605" s="15" t="s">
        <v>83</v>
      </c>
      <c r="AY605" s="269" t="s">
        <v>308</v>
      </c>
    </row>
    <row r="606" s="2" customFormat="1" ht="16.5" customHeight="1">
      <c r="A606" s="41"/>
      <c r="B606" s="42"/>
      <c r="C606" s="280" t="s">
        <v>3743</v>
      </c>
      <c r="D606" s="280" t="s">
        <v>1137</v>
      </c>
      <c r="E606" s="281" t="s">
        <v>6195</v>
      </c>
      <c r="F606" s="282" t="s">
        <v>6196</v>
      </c>
      <c r="G606" s="283" t="s">
        <v>474</v>
      </c>
      <c r="H606" s="284">
        <v>40.424999999999997</v>
      </c>
      <c r="I606" s="285"/>
      <c r="J606" s="286">
        <f>ROUND(I606*H606,2)</f>
        <v>0</v>
      </c>
      <c r="K606" s="282" t="s">
        <v>19</v>
      </c>
      <c r="L606" s="287"/>
      <c r="M606" s="288" t="s">
        <v>19</v>
      </c>
      <c r="N606" s="289" t="s">
        <v>47</v>
      </c>
      <c r="O606" s="87"/>
      <c r="P606" s="225">
        <f>O606*H606</f>
        <v>0</v>
      </c>
      <c r="Q606" s="225">
        <v>0</v>
      </c>
      <c r="R606" s="225">
        <f>Q606*H606</f>
        <v>0</v>
      </c>
      <c r="S606" s="225">
        <v>0</v>
      </c>
      <c r="T606" s="226">
        <f>S606*H606</f>
        <v>0</v>
      </c>
      <c r="U606" s="41"/>
      <c r="V606" s="41"/>
      <c r="W606" s="41"/>
      <c r="X606" s="41"/>
      <c r="Y606" s="41"/>
      <c r="Z606" s="41"/>
      <c r="AA606" s="41"/>
      <c r="AB606" s="41"/>
      <c r="AC606" s="41"/>
      <c r="AD606" s="41"/>
      <c r="AE606" s="41"/>
      <c r="AR606" s="227" t="s">
        <v>352</v>
      </c>
      <c r="AT606" s="227" t="s">
        <v>1137</v>
      </c>
      <c r="AU606" s="227" t="s">
        <v>85</v>
      </c>
      <c r="AY606" s="20" t="s">
        <v>308</v>
      </c>
      <c r="BE606" s="228">
        <f>IF(N606="základní",J606,0)</f>
        <v>0</v>
      </c>
      <c r="BF606" s="228">
        <f>IF(N606="snížená",J606,0)</f>
        <v>0</v>
      </c>
      <c r="BG606" s="228">
        <f>IF(N606="zákl. přenesená",J606,0)</f>
        <v>0</v>
      </c>
      <c r="BH606" s="228">
        <f>IF(N606="sníž. přenesená",J606,0)</f>
        <v>0</v>
      </c>
      <c r="BI606" s="228">
        <f>IF(N606="nulová",J606,0)</f>
        <v>0</v>
      </c>
      <c r="BJ606" s="20" t="s">
        <v>83</v>
      </c>
      <c r="BK606" s="228">
        <f>ROUND(I606*H606,2)</f>
        <v>0</v>
      </c>
      <c r="BL606" s="20" t="s">
        <v>315</v>
      </c>
      <c r="BM606" s="227" t="s">
        <v>5569</v>
      </c>
    </row>
    <row r="607" s="14" customFormat="1">
      <c r="A607" s="14"/>
      <c r="B607" s="249"/>
      <c r="C607" s="250"/>
      <c r="D607" s="236" t="s">
        <v>319</v>
      </c>
      <c r="E607" s="251" t="s">
        <v>19</v>
      </c>
      <c r="F607" s="252" t="s">
        <v>6197</v>
      </c>
      <c r="G607" s="250"/>
      <c r="H607" s="251" t="s">
        <v>19</v>
      </c>
      <c r="I607" s="253"/>
      <c r="J607" s="250"/>
      <c r="K607" s="250"/>
      <c r="L607" s="254"/>
      <c r="M607" s="255"/>
      <c r="N607" s="256"/>
      <c r="O607" s="256"/>
      <c r="P607" s="256"/>
      <c r="Q607" s="256"/>
      <c r="R607" s="256"/>
      <c r="S607" s="256"/>
      <c r="T607" s="257"/>
      <c r="U607" s="14"/>
      <c r="V607" s="14"/>
      <c r="W607" s="14"/>
      <c r="X607" s="14"/>
      <c r="Y607" s="14"/>
      <c r="Z607" s="14"/>
      <c r="AA607" s="14"/>
      <c r="AB607" s="14"/>
      <c r="AC607" s="14"/>
      <c r="AD607" s="14"/>
      <c r="AE607" s="14"/>
      <c r="AT607" s="258" t="s">
        <v>319</v>
      </c>
      <c r="AU607" s="258" t="s">
        <v>85</v>
      </c>
      <c r="AV607" s="14" t="s">
        <v>83</v>
      </c>
      <c r="AW607" s="14" t="s">
        <v>37</v>
      </c>
      <c r="AX607" s="14" t="s">
        <v>76</v>
      </c>
      <c r="AY607" s="258" t="s">
        <v>308</v>
      </c>
    </row>
    <row r="608" s="13" customFormat="1">
      <c r="A608" s="13"/>
      <c r="B608" s="234"/>
      <c r="C608" s="235"/>
      <c r="D608" s="236" t="s">
        <v>319</v>
      </c>
      <c r="E608" s="237" t="s">
        <v>19</v>
      </c>
      <c r="F608" s="238" t="s">
        <v>6198</v>
      </c>
      <c r="G608" s="235"/>
      <c r="H608" s="239">
        <v>38.5</v>
      </c>
      <c r="I608" s="240"/>
      <c r="J608" s="235"/>
      <c r="K608" s="235"/>
      <c r="L608" s="241"/>
      <c r="M608" s="242"/>
      <c r="N608" s="243"/>
      <c r="O608" s="243"/>
      <c r="P608" s="243"/>
      <c r="Q608" s="243"/>
      <c r="R608" s="243"/>
      <c r="S608" s="243"/>
      <c r="T608" s="244"/>
      <c r="U608" s="13"/>
      <c r="V608" s="13"/>
      <c r="W608" s="13"/>
      <c r="X608" s="13"/>
      <c r="Y608" s="13"/>
      <c r="Z608" s="13"/>
      <c r="AA608" s="13"/>
      <c r="AB608" s="13"/>
      <c r="AC608" s="13"/>
      <c r="AD608" s="13"/>
      <c r="AE608" s="13"/>
      <c r="AT608" s="245" t="s">
        <v>319</v>
      </c>
      <c r="AU608" s="245" t="s">
        <v>85</v>
      </c>
      <c r="AV608" s="13" t="s">
        <v>85</v>
      </c>
      <c r="AW608" s="13" t="s">
        <v>37</v>
      </c>
      <c r="AX608" s="13" t="s">
        <v>76</v>
      </c>
      <c r="AY608" s="245" t="s">
        <v>308</v>
      </c>
    </row>
    <row r="609" s="14" customFormat="1">
      <c r="A609" s="14"/>
      <c r="B609" s="249"/>
      <c r="C609" s="250"/>
      <c r="D609" s="236" t="s">
        <v>319</v>
      </c>
      <c r="E609" s="251" t="s">
        <v>19</v>
      </c>
      <c r="F609" s="252" t="s">
        <v>5882</v>
      </c>
      <c r="G609" s="250"/>
      <c r="H609" s="251" t="s">
        <v>19</v>
      </c>
      <c r="I609" s="253"/>
      <c r="J609" s="250"/>
      <c r="K609" s="250"/>
      <c r="L609" s="254"/>
      <c r="M609" s="255"/>
      <c r="N609" s="256"/>
      <c r="O609" s="256"/>
      <c r="P609" s="256"/>
      <c r="Q609" s="256"/>
      <c r="R609" s="256"/>
      <c r="S609" s="256"/>
      <c r="T609" s="257"/>
      <c r="U609" s="14"/>
      <c r="V609" s="14"/>
      <c r="W609" s="14"/>
      <c r="X609" s="14"/>
      <c r="Y609" s="14"/>
      <c r="Z609" s="14"/>
      <c r="AA609" s="14"/>
      <c r="AB609" s="14"/>
      <c r="AC609" s="14"/>
      <c r="AD609" s="14"/>
      <c r="AE609" s="14"/>
      <c r="AT609" s="258" t="s">
        <v>319</v>
      </c>
      <c r="AU609" s="258" t="s">
        <v>85</v>
      </c>
      <c r="AV609" s="14" t="s">
        <v>83</v>
      </c>
      <c r="AW609" s="14" t="s">
        <v>37</v>
      </c>
      <c r="AX609" s="14" t="s">
        <v>76</v>
      </c>
      <c r="AY609" s="258" t="s">
        <v>308</v>
      </c>
    </row>
    <row r="610" s="13" customFormat="1">
      <c r="A610" s="13"/>
      <c r="B610" s="234"/>
      <c r="C610" s="235"/>
      <c r="D610" s="236" t="s">
        <v>319</v>
      </c>
      <c r="E610" s="237" t="s">
        <v>19</v>
      </c>
      <c r="F610" s="238" t="s">
        <v>6199</v>
      </c>
      <c r="G610" s="235"/>
      <c r="H610" s="239">
        <v>1.925</v>
      </c>
      <c r="I610" s="240"/>
      <c r="J610" s="235"/>
      <c r="K610" s="235"/>
      <c r="L610" s="241"/>
      <c r="M610" s="242"/>
      <c r="N610" s="243"/>
      <c r="O610" s="243"/>
      <c r="P610" s="243"/>
      <c r="Q610" s="243"/>
      <c r="R610" s="243"/>
      <c r="S610" s="243"/>
      <c r="T610" s="244"/>
      <c r="U610" s="13"/>
      <c r="V610" s="13"/>
      <c r="W610" s="13"/>
      <c r="X610" s="13"/>
      <c r="Y610" s="13"/>
      <c r="Z610" s="13"/>
      <c r="AA610" s="13"/>
      <c r="AB610" s="13"/>
      <c r="AC610" s="13"/>
      <c r="AD610" s="13"/>
      <c r="AE610" s="13"/>
      <c r="AT610" s="245" t="s">
        <v>319</v>
      </c>
      <c r="AU610" s="245" t="s">
        <v>85</v>
      </c>
      <c r="AV610" s="13" t="s">
        <v>85</v>
      </c>
      <c r="AW610" s="13" t="s">
        <v>37</v>
      </c>
      <c r="AX610" s="13" t="s">
        <v>76</v>
      </c>
      <c r="AY610" s="245" t="s">
        <v>308</v>
      </c>
    </row>
    <row r="611" s="15" customFormat="1">
      <c r="A611" s="15"/>
      <c r="B611" s="259"/>
      <c r="C611" s="260"/>
      <c r="D611" s="236" t="s">
        <v>319</v>
      </c>
      <c r="E611" s="261" t="s">
        <v>19</v>
      </c>
      <c r="F611" s="262" t="s">
        <v>448</v>
      </c>
      <c r="G611" s="260"/>
      <c r="H611" s="263">
        <v>40.424999999999997</v>
      </c>
      <c r="I611" s="264"/>
      <c r="J611" s="260"/>
      <c r="K611" s="260"/>
      <c r="L611" s="265"/>
      <c r="M611" s="266"/>
      <c r="N611" s="267"/>
      <c r="O611" s="267"/>
      <c r="P611" s="267"/>
      <c r="Q611" s="267"/>
      <c r="R611" s="267"/>
      <c r="S611" s="267"/>
      <c r="T611" s="268"/>
      <c r="U611" s="15"/>
      <c r="V611" s="15"/>
      <c r="W611" s="15"/>
      <c r="X611" s="15"/>
      <c r="Y611" s="15"/>
      <c r="Z611" s="15"/>
      <c r="AA611" s="15"/>
      <c r="AB611" s="15"/>
      <c r="AC611" s="15"/>
      <c r="AD611" s="15"/>
      <c r="AE611" s="15"/>
      <c r="AT611" s="269" t="s">
        <v>319</v>
      </c>
      <c r="AU611" s="269" t="s">
        <v>85</v>
      </c>
      <c r="AV611" s="15" t="s">
        <v>315</v>
      </c>
      <c r="AW611" s="15" t="s">
        <v>37</v>
      </c>
      <c r="AX611" s="15" t="s">
        <v>83</v>
      </c>
      <c r="AY611" s="269" t="s">
        <v>308</v>
      </c>
    </row>
    <row r="612" s="2" customFormat="1" ht="16.5" customHeight="1">
      <c r="A612" s="41"/>
      <c r="B612" s="42"/>
      <c r="C612" s="280" t="s">
        <v>3748</v>
      </c>
      <c r="D612" s="280" t="s">
        <v>1137</v>
      </c>
      <c r="E612" s="281" t="s">
        <v>6200</v>
      </c>
      <c r="F612" s="282" t="s">
        <v>6201</v>
      </c>
      <c r="G612" s="283" t="s">
        <v>474</v>
      </c>
      <c r="H612" s="284">
        <v>70.349999999999994</v>
      </c>
      <c r="I612" s="285"/>
      <c r="J612" s="286">
        <f>ROUND(I612*H612,2)</f>
        <v>0</v>
      </c>
      <c r="K612" s="282" t="s">
        <v>19</v>
      </c>
      <c r="L612" s="287"/>
      <c r="M612" s="288" t="s">
        <v>19</v>
      </c>
      <c r="N612" s="289" t="s">
        <v>47</v>
      </c>
      <c r="O612" s="87"/>
      <c r="P612" s="225">
        <f>O612*H612</f>
        <v>0</v>
      </c>
      <c r="Q612" s="225">
        <v>0</v>
      </c>
      <c r="R612" s="225">
        <f>Q612*H612</f>
        <v>0</v>
      </c>
      <c r="S612" s="225">
        <v>0</v>
      </c>
      <c r="T612" s="226">
        <f>S612*H612</f>
        <v>0</v>
      </c>
      <c r="U612" s="41"/>
      <c r="V612" s="41"/>
      <c r="W612" s="41"/>
      <c r="X612" s="41"/>
      <c r="Y612" s="41"/>
      <c r="Z612" s="41"/>
      <c r="AA612" s="41"/>
      <c r="AB612" s="41"/>
      <c r="AC612" s="41"/>
      <c r="AD612" s="41"/>
      <c r="AE612" s="41"/>
      <c r="AR612" s="227" t="s">
        <v>352</v>
      </c>
      <c r="AT612" s="227" t="s">
        <v>1137</v>
      </c>
      <c r="AU612" s="227" t="s">
        <v>85</v>
      </c>
      <c r="AY612" s="20" t="s">
        <v>308</v>
      </c>
      <c r="BE612" s="228">
        <f>IF(N612="základní",J612,0)</f>
        <v>0</v>
      </c>
      <c r="BF612" s="228">
        <f>IF(N612="snížená",J612,0)</f>
        <v>0</v>
      </c>
      <c r="BG612" s="228">
        <f>IF(N612="zákl. přenesená",J612,0)</f>
        <v>0</v>
      </c>
      <c r="BH612" s="228">
        <f>IF(N612="sníž. přenesená",J612,0)</f>
        <v>0</v>
      </c>
      <c r="BI612" s="228">
        <f>IF(N612="nulová",J612,0)</f>
        <v>0</v>
      </c>
      <c r="BJ612" s="20" t="s">
        <v>83</v>
      </c>
      <c r="BK612" s="228">
        <f>ROUND(I612*H612,2)</f>
        <v>0</v>
      </c>
      <c r="BL612" s="20" t="s">
        <v>315</v>
      </c>
      <c r="BM612" s="227" t="s">
        <v>5573</v>
      </c>
    </row>
    <row r="613" s="14" customFormat="1">
      <c r="A613" s="14"/>
      <c r="B613" s="249"/>
      <c r="C613" s="250"/>
      <c r="D613" s="236" t="s">
        <v>319</v>
      </c>
      <c r="E613" s="251" t="s">
        <v>19</v>
      </c>
      <c r="F613" s="252" t="s">
        <v>6192</v>
      </c>
      <c r="G613" s="250"/>
      <c r="H613" s="251" t="s">
        <v>19</v>
      </c>
      <c r="I613" s="253"/>
      <c r="J613" s="250"/>
      <c r="K613" s="250"/>
      <c r="L613" s="254"/>
      <c r="M613" s="255"/>
      <c r="N613" s="256"/>
      <c r="O613" s="256"/>
      <c r="P613" s="256"/>
      <c r="Q613" s="256"/>
      <c r="R613" s="256"/>
      <c r="S613" s="256"/>
      <c r="T613" s="257"/>
      <c r="U613" s="14"/>
      <c r="V613" s="14"/>
      <c r="W613" s="14"/>
      <c r="X613" s="14"/>
      <c r="Y613" s="14"/>
      <c r="Z613" s="14"/>
      <c r="AA613" s="14"/>
      <c r="AB613" s="14"/>
      <c r="AC613" s="14"/>
      <c r="AD613" s="14"/>
      <c r="AE613" s="14"/>
      <c r="AT613" s="258" t="s">
        <v>319</v>
      </c>
      <c r="AU613" s="258" t="s">
        <v>85</v>
      </c>
      <c r="AV613" s="14" t="s">
        <v>83</v>
      </c>
      <c r="AW613" s="14" t="s">
        <v>37</v>
      </c>
      <c r="AX613" s="14" t="s">
        <v>76</v>
      </c>
      <c r="AY613" s="258" t="s">
        <v>308</v>
      </c>
    </row>
    <row r="614" s="13" customFormat="1">
      <c r="A614" s="13"/>
      <c r="B614" s="234"/>
      <c r="C614" s="235"/>
      <c r="D614" s="236" t="s">
        <v>319</v>
      </c>
      <c r="E614" s="237" t="s">
        <v>19</v>
      </c>
      <c r="F614" s="238" t="s">
        <v>6202</v>
      </c>
      <c r="G614" s="235"/>
      <c r="H614" s="239">
        <v>67</v>
      </c>
      <c r="I614" s="240"/>
      <c r="J614" s="235"/>
      <c r="K614" s="235"/>
      <c r="L614" s="241"/>
      <c r="M614" s="242"/>
      <c r="N614" s="243"/>
      <c r="O614" s="243"/>
      <c r="P614" s="243"/>
      <c r="Q614" s="243"/>
      <c r="R614" s="243"/>
      <c r="S614" s="243"/>
      <c r="T614" s="244"/>
      <c r="U614" s="13"/>
      <c r="V614" s="13"/>
      <c r="W614" s="13"/>
      <c r="X614" s="13"/>
      <c r="Y614" s="13"/>
      <c r="Z614" s="13"/>
      <c r="AA614" s="13"/>
      <c r="AB614" s="13"/>
      <c r="AC614" s="13"/>
      <c r="AD614" s="13"/>
      <c r="AE614" s="13"/>
      <c r="AT614" s="245" t="s">
        <v>319</v>
      </c>
      <c r="AU614" s="245" t="s">
        <v>85</v>
      </c>
      <c r="AV614" s="13" t="s">
        <v>85</v>
      </c>
      <c r="AW614" s="13" t="s">
        <v>37</v>
      </c>
      <c r="AX614" s="13" t="s">
        <v>76</v>
      </c>
      <c r="AY614" s="245" t="s">
        <v>308</v>
      </c>
    </row>
    <row r="615" s="14" customFormat="1">
      <c r="A615" s="14"/>
      <c r="B615" s="249"/>
      <c r="C615" s="250"/>
      <c r="D615" s="236" t="s">
        <v>319</v>
      </c>
      <c r="E615" s="251" t="s">
        <v>19</v>
      </c>
      <c r="F615" s="252" t="s">
        <v>5882</v>
      </c>
      <c r="G615" s="250"/>
      <c r="H615" s="251" t="s">
        <v>19</v>
      </c>
      <c r="I615" s="253"/>
      <c r="J615" s="250"/>
      <c r="K615" s="250"/>
      <c r="L615" s="254"/>
      <c r="M615" s="255"/>
      <c r="N615" s="256"/>
      <c r="O615" s="256"/>
      <c r="P615" s="256"/>
      <c r="Q615" s="256"/>
      <c r="R615" s="256"/>
      <c r="S615" s="256"/>
      <c r="T615" s="257"/>
      <c r="U615" s="14"/>
      <c r="V615" s="14"/>
      <c r="W615" s="14"/>
      <c r="X615" s="14"/>
      <c r="Y615" s="14"/>
      <c r="Z615" s="14"/>
      <c r="AA615" s="14"/>
      <c r="AB615" s="14"/>
      <c r="AC615" s="14"/>
      <c r="AD615" s="14"/>
      <c r="AE615" s="14"/>
      <c r="AT615" s="258" t="s">
        <v>319</v>
      </c>
      <c r="AU615" s="258" t="s">
        <v>85</v>
      </c>
      <c r="AV615" s="14" t="s">
        <v>83</v>
      </c>
      <c r="AW615" s="14" t="s">
        <v>37</v>
      </c>
      <c r="AX615" s="14" t="s">
        <v>76</v>
      </c>
      <c r="AY615" s="258" t="s">
        <v>308</v>
      </c>
    </row>
    <row r="616" s="13" customFormat="1">
      <c r="A616" s="13"/>
      <c r="B616" s="234"/>
      <c r="C616" s="235"/>
      <c r="D616" s="236" t="s">
        <v>319</v>
      </c>
      <c r="E616" s="237" t="s">
        <v>19</v>
      </c>
      <c r="F616" s="238" t="s">
        <v>6203</v>
      </c>
      <c r="G616" s="235"/>
      <c r="H616" s="239">
        <v>3.3500000000000001</v>
      </c>
      <c r="I616" s="240"/>
      <c r="J616" s="235"/>
      <c r="K616" s="235"/>
      <c r="L616" s="241"/>
      <c r="M616" s="242"/>
      <c r="N616" s="243"/>
      <c r="O616" s="243"/>
      <c r="P616" s="243"/>
      <c r="Q616" s="243"/>
      <c r="R616" s="243"/>
      <c r="S616" s="243"/>
      <c r="T616" s="244"/>
      <c r="U616" s="13"/>
      <c r="V616" s="13"/>
      <c r="W616" s="13"/>
      <c r="X616" s="13"/>
      <c r="Y616" s="13"/>
      <c r="Z616" s="13"/>
      <c r="AA616" s="13"/>
      <c r="AB616" s="13"/>
      <c r="AC616" s="13"/>
      <c r="AD616" s="13"/>
      <c r="AE616" s="13"/>
      <c r="AT616" s="245" t="s">
        <v>319</v>
      </c>
      <c r="AU616" s="245" t="s">
        <v>85</v>
      </c>
      <c r="AV616" s="13" t="s">
        <v>85</v>
      </c>
      <c r="AW616" s="13" t="s">
        <v>37</v>
      </c>
      <c r="AX616" s="13" t="s">
        <v>76</v>
      </c>
      <c r="AY616" s="245" t="s">
        <v>308</v>
      </c>
    </row>
    <row r="617" s="15" customFormat="1">
      <c r="A617" s="15"/>
      <c r="B617" s="259"/>
      <c r="C617" s="260"/>
      <c r="D617" s="236" t="s">
        <v>319</v>
      </c>
      <c r="E617" s="261" t="s">
        <v>19</v>
      </c>
      <c r="F617" s="262" t="s">
        <v>448</v>
      </c>
      <c r="G617" s="260"/>
      <c r="H617" s="263">
        <v>70.349999999999994</v>
      </c>
      <c r="I617" s="264"/>
      <c r="J617" s="260"/>
      <c r="K617" s="260"/>
      <c r="L617" s="265"/>
      <c r="M617" s="266"/>
      <c r="N617" s="267"/>
      <c r="O617" s="267"/>
      <c r="P617" s="267"/>
      <c r="Q617" s="267"/>
      <c r="R617" s="267"/>
      <c r="S617" s="267"/>
      <c r="T617" s="268"/>
      <c r="U617" s="15"/>
      <c r="V617" s="15"/>
      <c r="W617" s="15"/>
      <c r="X617" s="15"/>
      <c r="Y617" s="15"/>
      <c r="Z617" s="15"/>
      <c r="AA617" s="15"/>
      <c r="AB617" s="15"/>
      <c r="AC617" s="15"/>
      <c r="AD617" s="15"/>
      <c r="AE617" s="15"/>
      <c r="AT617" s="269" t="s">
        <v>319</v>
      </c>
      <c r="AU617" s="269" t="s">
        <v>85</v>
      </c>
      <c r="AV617" s="15" t="s">
        <v>315</v>
      </c>
      <c r="AW617" s="15" t="s">
        <v>37</v>
      </c>
      <c r="AX617" s="15" t="s">
        <v>83</v>
      </c>
      <c r="AY617" s="269" t="s">
        <v>308</v>
      </c>
    </row>
    <row r="618" s="2" customFormat="1" ht="16.5" customHeight="1">
      <c r="A618" s="41"/>
      <c r="B618" s="42"/>
      <c r="C618" s="280" t="s">
        <v>3754</v>
      </c>
      <c r="D618" s="280" t="s">
        <v>1137</v>
      </c>
      <c r="E618" s="281" t="s">
        <v>6204</v>
      </c>
      <c r="F618" s="282" t="s">
        <v>6205</v>
      </c>
      <c r="G618" s="283" t="s">
        <v>323</v>
      </c>
      <c r="H618" s="284">
        <v>4.2000000000000002</v>
      </c>
      <c r="I618" s="285"/>
      <c r="J618" s="286">
        <f>ROUND(I618*H618,2)</f>
        <v>0</v>
      </c>
      <c r="K618" s="282" t="s">
        <v>19</v>
      </c>
      <c r="L618" s="287"/>
      <c r="M618" s="288" t="s">
        <v>19</v>
      </c>
      <c r="N618" s="289" t="s">
        <v>47</v>
      </c>
      <c r="O618" s="87"/>
      <c r="P618" s="225">
        <f>O618*H618</f>
        <v>0</v>
      </c>
      <c r="Q618" s="225">
        <v>0</v>
      </c>
      <c r="R618" s="225">
        <f>Q618*H618</f>
        <v>0</v>
      </c>
      <c r="S618" s="225">
        <v>0</v>
      </c>
      <c r="T618" s="226">
        <f>S618*H618</f>
        <v>0</v>
      </c>
      <c r="U618" s="41"/>
      <c r="V618" s="41"/>
      <c r="W618" s="41"/>
      <c r="X618" s="41"/>
      <c r="Y618" s="41"/>
      <c r="Z618" s="41"/>
      <c r="AA618" s="41"/>
      <c r="AB618" s="41"/>
      <c r="AC618" s="41"/>
      <c r="AD618" s="41"/>
      <c r="AE618" s="41"/>
      <c r="AR618" s="227" t="s">
        <v>352</v>
      </c>
      <c r="AT618" s="227" t="s">
        <v>1137</v>
      </c>
      <c r="AU618" s="227" t="s">
        <v>85</v>
      </c>
      <c r="AY618" s="20" t="s">
        <v>308</v>
      </c>
      <c r="BE618" s="228">
        <f>IF(N618="základní",J618,0)</f>
        <v>0</v>
      </c>
      <c r="BF618" s="228">
        <f>IF(N618="snížená",J618,0)</f>
        <v>0</v>
      </c>
      <c r="BG618" s="228">
        <f>IF(N618="zákl. přenesená",J618,0)</f>
        <v>0</v>
      </c>
      <c r="BH618" s="228">
        <f>IF(N618="sníž. přenesená",J618,0)</f>
        <v>0</v>
      </c>
      <c r="BI618" s="228">
        <f>IF(N618="nulová",J618,0)</f>
        <v>0</v>
      </c>
      <c r="BJ618" s="20" t="s">
        <v>83</v>
      </c>
      <c r="BK618" s="228">
        <f>ROUND(I618*H618,2)</f>
        <v>0</v>
      </c>
      <c r="BL618" s="20" t="s">
        <v>315</v>
      </c>
      <c r="BM618" s="227" t="s">
        <v>5577</v>
      </c>
    </row>
    <row r="619" s="14" customFormat="1">
      <c r="A619" s="14"/>
      <c r="B619" s="249"/>
      <c r="C619" s="250"/>
      <c r="D619" s="236" t="s">
        <v>319</v>
      </c>
      <c r="E619" s="251" t="s">
        <v>19</v>
      </c>
      <c r="F619" s="252" t="s">
        <v>6192</v>
      </c>
      <c r="G619" s="250"/>
      <c r="H619" s="251" t="s">
        <v>19</v>
      </c>
      <c r="I619" s="253"/>
      <c r="J619" s="250"/>
      <c r="K619" s="250"/>
      <c r="L619" s="254"/>
      <c r="M619" s="255"/>
      <c r="N619" s="256"/>
      <c r="O619" s="256"/>
      <c r="P619" s="256"/>
      <c r="Q619" s="256"/>
      <c r="R619" s="256"/>
      <c r="S619" s="256"/>
      <c r="T619" s="257"/>
      <c r="U619" s="14"/>
      <c r="V619" s="14"/>
      <c r="W619" s="14"/>
      <c r="X619" s="14"/>
      <c r="Y619" s="14"/>
      <c r="Z619" s="14"/>
      <c r="AA619" s="14"/>
      <c r="AB619" s="14"/>
      <c r="AC619" s="14"/>
      <c r="AD619" s="14"/>
      <c r="AE619" s="14"/>
      <c r="AT619" s="258" t="s">
        <v>319</v>
      </c>
      <c r="AU619" s="258" t="s">
        <v>85</v>
      </c>
      <c r="AV619" s="14" t="s">
        <v>83</v>
      </c>
      <c r="AW619" s="14" t="s">
        <v>37</v>
      </c>
      <c r="AX619" s="14" t="s">
        <v>76</v>
      </c>
      <c r="AY619" s="258" t="s">
        <v>308</v>
      </c>
    </row>
    <row r="620" s="13" customFormat="1">
      <c r="A620" s="13"/>
      <c r="B620" s="234"/>
      <c r="C620" s="235"/>
      <c r="D620" s="236" t="s">
        <v>319</v>
      </c>
      <c r="E620" s="237" t="s">
        <v>19</v>
      </c>
      <c r="F620" s="238" t="s">
        <v>315</v>
      </c>
      <c r="G620" s="235"/>
      <c r="H620" s="239">
        <v>4</v>
      </c>
      <c r="I620" s="240"/>
      <c r="J620" s="235"/>
      <c r="K620" s="235"/>
      <c r="L620" s="241"/>
      <c r="M620" s="242"/>
      <c r="N620" s="243"/>
      <c r="O620" s="243"/>
      <c r="P620" s="243"/>
      <c r="Q620" s="243"/>
      <c r="R620" s="243"/>
      <c r="S620" s="243"/>
      <c r="T620" s="244"/>
      <c r="U620" s="13"/>
      <c r="V620" s="13"/>
      <c r="W620" s="13"/>
      <c r="X620" s="13"/>
      <c r="Y620" s="13"/>
      <c r="Z620" s="13"/>
      <c r="AA620" s="13"/>
      <c r="AB620" s="13"/>
      <c r="AC620" s="13"/>
      <c r="AD620" s="13"/>
      <c r="AE620" s="13"/>
      <c r="AT620" s="245" t="s">
        <v>319</v>
      </c>
      <c r="AU620" s="245" t="s">
        <v>85</v>
      </c>
      <c r="AV620" s="13" t="s">
        <v>85</v>
      </c>
      <c r="AW620" s="13" t="s">
        <v>37</v>
      </c>
      <c r="AX620" s="13" t="s">
        <v>76</v>
      </c>
      <c r="AY620" s="245" t="s">
        <v>308</v>
      </c>
    </row>
    <row r="621" s="14" customFormat="1">
      <c r="A621" s="14"/>
      <c r="B621" s="249"/>
      <c r="C621" s="250"/>
      <c r="D621" s="236" t="s">
        <v>319</v>
      </c>
      <c r="E621" s="251" t="s">
        <v>19</v>
      </c>
      <c r="F621" s="252" t="s">
        <v>5882</v>
      </c>
      <c r="G621" s="250"/>
      <c r="H621" s="251" t="s">
        <v>19</v>
      </c>
      <c r="I621" s="253"/>
      <c r="J621" s="250"/>
      <c r="K621" s="250"/>
      <c r="L621" s="254"/>
      <c r="M621" s="255"/>
      <c r="N621" s="256"/>
      <c r="O621" s="256"/>
      <c r="P621" s="256"/>
      <c r="Q621" s="256"/>
      <c r="R621" s="256"/>
      <c r="S621" s="256"/>
      <c r="T621" s="257"/>
      <c r="U621" s="14"/>
      <c r="V621" s="14"/>
      <c r="W621" s="14"/>
      <c r="X621" s="14"/>
      <c r="Y621" s="14"/>
      <c r="Z621" s="14"/>
      <c r="AA621" s="14"/>
      <c r="AB621" s="14"/>
      <c r="AC621" s="14"/>
      <c r="AD621" s="14"/>
      <c r="AE621" s="14"/>
      <c r="AT621" s="258" t="s">
        <v>319</v>
      </c>
      <c r="AU621" s="258" t="s">
        <v>85</v>
      </c>
      <c r="AV621" s="14" t="s">
        <v>83</v>
      </c>
      <c r="AW621" s="14" t="s">
        <v>37</v>
      </c>
      <c r="AX621" s="14" t="s">
        <v>76</v>
      </c>
      <c r="AY621" s="258" t="s">
        <v>308</v>
      </c>
    </row>
    <row r="622" s="13" customFormat="1">
      <c r="A622" s="13"/>
      <c r="B622" s="234"/>
      <c r="C622" s="235"/>
      <c r="D622" s="236" t="s">
        <v>319</v>
      </c>
      <c r="E622" s="237" t="s">
        <v>19</v>
      </c>
      <c r="F622" s="238" t="s">
        <v>6206</v>
      </c>
      <c r="G622" s="235"/>
      <c r="H622" s="239">
        <v>0.20000000000000001</v>
      </c>
      <c r="I622" s="240"/>
      <c r="J622" s="235"/>
      <c r="K622" s="235"/>
      <c r="L622" s="241"/>
      <c r="M622" s="242"/>
      <c r="N622" s="243"/>
      <c r="O622" s="243"/>
      <c r="P622" s="243"/>
      <c r="Q622" s="243"/>
      <c r="R622" s="243"/>
      <c r="S622" s="243"/>
      <c r="T622" s="244"/>
      <c r="U622" s="13"/>
      <c r="V622" s="13"/>
      <c r="W622" s="13"/>
      <c r="X622" s="13"/>
      <c r="Y622" s="13"/>
      <c r="Z622" s="13"/>
      <c r="AA622" s="13"/>
      <c r="AB622" s="13"/>
      <c r="AC622" s="13"/>
      <c r="AD622" s="13"/>
      <c r="AE622" s="13"/>
      <c r="AT622" s="245" t="s">
        <v>319</v>
      </c>
      <c r="AU622" s="245" t="s">
        <v>85</v>
      </c>
      <c r="AV622" s="13" t="s">
        <v>85</v>
      </c>
      <c r="AW622" s="13" t="s">
        <v>37</v>
      </c>
      <c r="AX622" s="13" t="s">
        <v>76</v>
      </c>
      <c r="AY622" s="245" t="s">
        <v>308</v>
      </c>
    </row>
    <row r="623" s="15" customFormat="1">
      <c r="A623" s="15"/>
      <c r="B623" s="259"/>
      <c r="C623" s="260"/>
      <c r="D623" s="236" t="s">
        <v>319</v>
      </c>
      <c r="E623" s="261" t="s">
        <v>19</v>
      </c>
      <c r="F623" s="262" t="s">
        <v>448</v>
      </c>
      <c r="G623" s="260"/>
      <c r="H623" s="263">
        <v>4.2000000000000002</v>
      </c>
      <c r="I623" s="264"/>
      <c r="J623" s="260"/>
      <c r="K623" s="260"/>
      <c r="L623" s="265"/>
      <c r="M623" s="266"/>
      <c r="N623" s="267"/>
      <c r="O623" s="267"/>
      <c r="P623" s="267"/>
      <c r="Q623" s="267"/>
      <c r="R623" s="267"/>
      <c r="S623" s="267"/>
      <c r="T623" s="268"/>
      <c r="U623" s="15"/>
      <c r="V623" s="15"/>
      <c r="W623" s="15"/>
      <c r="X623" s="15"/>
      <c r="Y623" s="15"/>
      <c r="Z623" s="15"/>
      <c r="AA623" s="15"/>
      <c r="AB623" s="15"/>
      <c r="AC623" s="15"/>
      <c r="AD623" s="15"/>
      <c r="AE623" s="15"/>
      <c r="AT623" s="269" t="s">
        <v>319</v>
      </c>
      <c r="AU623" s="269" t="s">
        <v>85</v>
      </c>
      <c r="AV623" s="15" t="s">
        <v>315</v>
      </c>
      <c r="AW623" s="15" t="s">
        <v>37</v>
      </c>
      <c r="AX623" s="15" t="s">
        <v>83</v>
      </c>
      <c r="AY623" s="269" t="s">
        <v>308</v>
      </c>
    </row>
    <row r="624" s="2" customFormat="1" ht="16.5" customHeight="1">
      <c r="A624" s="41"/>
      <c r="B624" s="42"/>
      <c r="C624" s="280" t="s">
        <v>3759</v>
      </c>
      <c r="D624" s="280" t="s">
        <v>1137</v>
      </c>
      <c r="E624" s="281" t="s">
        <v>6207</v>
      </c>
      <c r="F624" s="282" t="s">
        <v>6208</v>
      </c>
      <c r="G624" s="283" t="s">
        <v>323</v>
      </c>
      <c r="H624" s="284">
        <v>16.800000000000001</v>
      </c>
      <c r="I624" s="285"/>
      <c r="J624" s="286">
        <f>ROUND(I624*H624,2)</f>
        <v>0</v>
      </c>
      <c r="K624" s="282" t="s">
        <v>19</v>
      </c>
      <c r="L624" s="287"/>
      <c r="M624" s="288" t="s">
        <v>19</v>
      </c>
      <c r="N624" s="289" t="s">
        <v>47</v>
      </c>
      <c r="O624" s="87"/>
      <c r="P624" s="225">
        <f>O624*H624</f>
        <v>0</v>
      </c>
      <c r="Q624" s="225">
        <v>0</v>
      </c>
      <c r="R624" s="225">
        <f>Q624*H624</f>
        <v>0</v>
      </c>
      <c r="S624" s="225">
        <v>0</v>
      </c>
      <c r="T624" s="226">
        <f>S624*H624</f>
        <v>0</v>
      </c>
      <c r="U624" s="41"/>
      <c r="V624" s="41"/>
      <c r="W624" s="41"/>
      <c r="X624" s="41"/>
      <c r="Y624" s="41"/>
      <c r="Z624" s="41"/>
      <c r="AA624" s="41"/>
      <c r="AB624" s="41"/>
      <c r="AC624" s="41"/>
      <c r="AD624" s="41"/>
      <c r="AE624" s="41"/>
      <c r="AR624" s="227" t="s">
        <v>352</v>
      </c>
      <c r="AT624" s="227" t="s">
        <v>1137</v>
      </c>
      <c r="AU624" s="227" t="s">
        <v>85</v>
      </c>
      <c r="AY624" s="20" t="s">
        <v>308</v>
      </c>
      <c r="BE624" s="228">
        <f>IF(N624="základní",J624,0)</f>
        <v>0</v>
      </c>
      <c r="BF624" s="228">
        <f>IF(N624="snížená",J624,0)</f>
        <v>0</v>
      </c>
      <c r="BG624" s="228">
        <f>IF(N624="zákl. přenesená",J624,0)</f>
        <v>0</v>
      </c>
      <c r="BH624" s="228">
        <f>IF(N624="sníž. přenesená",J624,0)</f>
        <v>0</v>
      </c>
      <c r="BI624" s="228">
        <f>IF(N624="nulová",J624,0)</f>
        <v>0</v>
      </c>
      <c r="BJ624" s="20" t="s">
        <v>83</v>
      </c>
      <c r="BK624" s="228">
        <f>ROUND(I624*H624,2)</f>
        <v>0</v>
      </c>
      <c r="BL624" s="20" t="s">
        <v>315</v>
      </c>
      <c r="BM624" s="227" t="s">
        <v>5581</v>
      </c>
    </row>
    <row r="625" s="14" customFormat="1">
      <c r="A625" s="14"/>
      <c r="B625" s="249"/>
      <c r="C625" s="250"/>
      <c r="D625" s="236" t="s">
        <v>319</v>
      </c>
      <c r="E625" s="251" t="s">
        <v>19</v>
      </c>
      <c r="F625" s="252" t="s">
        <v>6182</v>
      </c>
      <c r="G625" s="250"/>
      <c r="H625" s="251" t="s">
        <v>19</v>
      </c>
      <c r="I625" s="253"/>
      <c r="J625" s="250"/>
      <c r="K625" s="250"/>
      <c r="L625" s="254"/>
      <c r="M625" s="255"/>
      <c r="N625" s="256"/>
      <c r="O625" s="256"/>
      <c r="P625" s="256"/>
      <c r="Q625" s="256"/>
      <c r="R625" s="256"/>
      <c r="S625" s="256"/>
      <c r="T625" s="257"/>
      <c r="U625" s="14"/>
      <c r="V625" s="14"/>
      <c r="W625" s="14"/>
      <c r="X625" s="14"/>
      <c r="Y625" s="14"/>
      <c r="Z625" s="14"/>
      <c r="AA625" s="14"/>
      <c r="AB625" s="14"/>
      <c r="AC625" s="14"/>
      <c r="AD625" s="14"/>
      <c r="AE625" s="14"/>
      <c r="AT625" s="258" t="s">
        <v>319</v>
      </c>
      <c r="AU625" s="258" t="s">
        <v>85</v>
      </c>
      <c r="AV625" s="14" t="s">
        <v>83</v>
      </c>
      <c r="AW625" s="14" t="s">
        <v>37</v>
      </c>
      <c r="AX625" s="14" t="s">
        <v>76</v>
      </c>
      <c r="AY625" s="258" t="s">
        <v>308</v>
      </c>
    </row>
    <row r="626" s="13" customFormat="1">
      <c r="A626" s="13"/>
      <c r="B626" s="234"/>
      <c r="C626" s="235"/>
      <c r="D626" s="236" t="s">
        <v>319</v>
      </c>
      <c r="E626" s="237" t="s">
        <v>19</v>
      </c>
      <c r="F626" s="238" t="s">
        <v>391</v>
      </c>
      <c r="G626" s="235"/>
      <c r="H626" s="239">
        <v>16</v>
      </c>
      <c r="I626" s="240"/>
      <c r="J626" s="235"/>
      <c r="K626" s="235"/>
      <c r="L626" s="241"/>
      <c r="M626" s="242"/>
      <c r="N626" s="243"/>
      <c r="O626" s="243"/>
      <c r="P626" s="243"/>
      <c r="Q626" s="243"/>
      <c r="R626" s="243"/>
      <c r="S626" s="243"/>
      <c r="T626" s="244"/>
      <c r="U626" s="13"/>
      <c r="V626" s="13"/>
      <c r="W626" s="13"/>
      <c r="X626" s="13"/>
      <c r="Y626" s="13"/>
      <c r="Z626" s="13"/>
      <c r="AA626" s="13"/>
      <c r="AB626" s="13"/>
      <c r="AC626" s="13"/>
      <c r="AD626" s="13"/>
      <c r="AE626" s="13"/>
      <c r="AT626" s="245" t="s">
        <v>319</v>
      </c>
      <c r="AU626" s="245" t="s">
        <v>85</v>
      </c>
      <c r="AV626" s="13" t="s">
        <v>85</v>
      </c>
      <c r="AW626" s="13" t="s">
        <v>37</v>
      </c>
      <c r="AX626" s="13" t="s">
        <v>76</v>
      </c>
      <c r="AY626" s="245" t="s">
        <v>308</v>
      </c>
    </row>
    <row r="627" s="14" customFormat="1">
      <c r="A627" s="14"/>
      <c r="B627" s="249"/>
      <c r="C627" s="250"/>
      <c r="D627" s="236" t="s">
        <v>319</v>
      </c>
      <c r="E627" s="251" t="s">
        <v>19</v>
      </c>
      <c r="F627" s="252" t="s">
        <v>5882</v>
      </c>
      <c r="G627" s="250"/>
      <c r="H627" s="251" t="s">
        <v>19</v>
      </c>
      <c r="I627" s="253"/>
      <c r="J627" s="250"/>
      <c r="K627" s="250"/>
      <c r="L627" s="254"/>
      <c r="M627" s="255"/>
      <c r="N627" s="256"/>
      <c r="O627" s="256"/>
      <c r="P627" s="256"/>
      <c r="Q627" s="256"/>
      <c r="R627" s="256"/>
      <c r="S627" s="256"/>
      <c r="T627" s="257"/>
      <c r="U627" s="14"/>
      <c r="V627" s="14"/>
      <c r="W627" s="14"/>
      <c r="X627" s="14"/>
      <c r="Y627" s="14"/>
      <c r="Z627" s="14"/>
      <c r="AA627" s="14"/>
      <c r="AB627" s="14"/>
      <c r="AC627" s="14"/>
      <c r="AD627" s="14"/>
      <c r="AE627" s="14"/>
      <c r="AT627" s="258" t="s">
        <v>319</v>
      </c>
      <c r="AU627" s="258" t="s">
        <v>85</v>
      </c>
      <c r="AV627" s="14" t="s">
        <v>83</v>
      </c>
      <c r="AW627" s="14" t="s">
        <v>37</v>
      </c>
      <c r="AX627" s="14" t="s">
        <v>76</v>
      </c>
      <c r="AY627" s="258" t="s">
        <v>308</v>
      </c>
    </row>
    <row r="628" s="13" customFormat="1">
      <c r="A628" s="13"/>
      <c r="B628" s="234"/>
      <c r="C628" s="235"/>
      <c r="D628" s="236" t="s">
        <v>319</v>
      </c>
      <c r="E628" s="237" t="s">
        <v>19</v>
      </c>
      <c r="F628" s="238" t="s">
        <v>6209</v>
      </c>
      <c r="G628" s="235"/>
      <c r="H628" s="239">
        <v>0.80000000000000004</v>
      </c>
      <c r="I628" s="240"/>
      <c r="J628" s="235"/>
      <c r="K628" s="235"/>
      <c r="L628" s="241"/>
      <c r="M628" s="242"/>
      <c r="N628" s="243"/>
      <c r="O628" s="243"/>
      <c r="P628" s="243"/>
      <c r="Q628" s="243"/>
      <c r="R628" s="243"/>
      <c r="S628" s="243"/>
      <c r="T628" s="244"/>
      <c r="U628" s="13"/>
      <c r="V628" s="13"/>
      <c r="W628" s="13"/>
      <c r="X628" s="13"/>
      <c r="Y628" s="13"/>
      <c r="Z628" s="13"/>
      <c r="AA628" s="13"/>
      <c r="AB628" s="13"/>
      <c r="AC628" s="13"/>
      <c r="AD628" s="13"/>
      <c r="AE628" s="13"/>
      <c r="AT628" s="245" t="s">
        <v>319</v>
      </c>
      <c r="AU628" s="245" t="s">
        <v>85</v>
      </c>
      <c r="AV628" s="13" t="s">
        <v>85</v>
      </c>
      <c r="AW628" s="13" t="s">
        <v>37</v>
      </c>
      <c r="AX628" s="13" t="s">
        <v>76</v>
      </c>
      <c r="AY628" s="245" t="s">
        <v>308</v>
      </c>
    </row>
    <row r="629" s="15" customFormat="1">
      <c r="A629" s="15"/>
      <c r="B629" s="259"/>
      <c r="C629" s="260"/>
      <c r="D629" s="236" t="s">
        <v>319</v>
      </c>
      <c r="E629" s="261" t="s">
        <v>19</v>
      </c>
      <c r="F629" s="262" t="s">
        <v>448</v>
      </c>
      <c r="G629" s="260"/>
      <c r="H629" s="263">
        <v>16.800000000000001</v>
      </c>
      <c r="I629" s="264"/>
      <c r="J629" s="260"/>
      <c r="K629" s="260"/>
      <c r="L629" s="265"/>
      <c r="M629" s="266"/>
      <c r="N629" s="267"/>
      <c r="O629" s="267"/>
      <c r="P629" s="267"/>
      <c r="Q629" s="267"/>
      <c r="R629" s="267"/>
      <c r="S629" s="267"/>
      <c r="T629" s="268"/>
      <c r="U629" s="15"/>
      <c r="V629" s="15"/>
      <c r="W629" s="15"/>
      <c r="X629" s="15"/>
      <c r="Y629" s="15"/>
      <c r="Z629" s="15"/>
      <c r="AA629" s="15"/>
      <c r="AB629" s="15"/>
      <c r="AC629" s="15"/>
      <c r="AD629" s="15"/>
      <c r="AE629" s="15"/>
      <c r="AT629" s="269" t="s">
        <v>319</v>
      </c>
      <c r="AU629" s="269" t="s">
        <v>85</v>
      </c>
      <c r="AV629" s="15" t="s">
        <v>315</v>
      </c>
      <c r="AW629" s="15" t="s">
        <v>37</v>
      </c>
      <c r="AX629" s="15" t="s">
        <v>83</v>
      </c>
      <c r="AY629" s="269" t="s">
        <v>308</v>
      </c>
    </row>
    <row r="630" s="2" customFormat="1" ht="16.5" customHeight="1">
      <c r="A630" s="41"/>
      <c r="B630" s="42"/>
      <c r="C630" s="280" t="s">
        <v>3765</v>
      </c>
      <c r="D630" s="280" t="s">
        <v>1137</v>
      </c>
      <c r="E630" s="281" t="s">
        <v>6210</v>
      </c>
      <c r="F630" s="282" t="s">
        <v>6211</v>
      </c>
      <c r="G630" s="283" t="s">
        <v>323</v>
      </c>
      <c r="H630" s="284">
        <v>2.1000000000000001</v>
      </c>
      <c r="I630" s="285"/>
      <c r="J630" s="286">
        <f>ROUND(I630*H630,2)</f>
        <v>0</v>
      </c>
      <c r="K630" s="282" t="s">
        <v>19</v>
      </c>
      <c r="L630" s="287"/>
      <c r="M630" s="288" t="s">
        <v>19</v>
      </c>
      <c r="N630" s="289" t="s">
        <v>47</v>
      </c>
      <c r="O630" s="87"/>
      <c r="P630" s="225">
        <f>O630*H630</f>
        <v>0</v>
      </c>
      <c r="Q630" s="225">
        <v>0</v>
      </c>
      <c r="R630" s="225">
        <f>Q630*H630</f>
        <v>0</v>
      </c>
      <c r="S630" s="225">
        <v>0</v>
      </c>
      <c r="T630" s="226">
        <f>S630*H630</f>
        <v>0</v>
      </c>
      <c r="U630" s="41"/>
      <c r="V630" s="41"/>
      <c r="W630" s="41"/>
      <c r="X630" s="41"/>
      <c r="Y630" s="41"/>
      <c r="Z630" s="41"/>
      <c r="AA630" s="41"/>
      <c r="AB630" s="41"/>
      <c r="AC630" s="41"/>
      <c r="AD630" s="41"/>
      <c r="AE630" s="41"/>
      <c r="AR630" s="227" t="s">
        <v>352</v>
      </c>
      <c r="AT630" s="227" t="s">
        <v>1137</v>
      </c>
      <c r="AU630" s="227" t="s">
        <v>85</v>
      </c>
      <c r="AY630" s="20" t="s">
        <v>308</v>
      </c>
      <c r="BE630" s="228">
        <f>IF(N630="základní",J630,0)</f>
        <v>0</v>
      </c>
      <c r="BF630" s="228">
        <f>IF(N630="snížená",J630,0)</f>
        <v>0</v>
      </c>
      <c r="BG630" s="228">
        <f>IF(N630="zákl. přenesená",J630,0)</f>
        <v>0</v>
      </c>
      <c r="BH630" s="228">
        <f>IF(N630="sníž. přenesená",J630,0)</f>
        <v>0</v>
      </c>
      <c r="BI630" s="228">
        <f>IF(N630="nulová",J630,0)</f>
        <v>0</v>
      </c>
      <c r="BJ630" s="20" t="s">
        <v>83</v>
      </c>
      <c r="BK630" s="228">
        <f>ROUND(I630*H630,2)</f>
        <v>0</v>
      </c>
      <c r="BL630" s="20" t="s">
        <v>315</v>
      </c>
      <c r="BM630" s="227" t="s">
        <v>5609</v>
      </c>
    </row>
    <row r="631" s="14" customFormat="1">
      <c r="A631" s="14"/>
      <c r="B631" s="249"/>
      <c r="C631" s="250"/>
      <c r="D631" s="236" t="s">
        <v>319</v>
      </c>
      <c r="E631" s="251" t="s">
        <v>19</v>
      </c>
      <c r="F631" s="252" t="s">
        <v>6187</v>
      </c>
      <c r="G631" s="250"/>
      <c r="H631" s="251" t="s">
        <v>19</v>
      </c>
      <c r="I631" s="253"/>
      <c r="J631" s="250"/>
      <c r="K631" s="250"/>
      <c r="L631" s="254"/>
      <c r="M631" s="255"/>
      <c r="N631" s="256"/>
      <c r="O631" s="256"/>
      <c r="P631" s="256"/>
      <c r="Q631" s="256"/>
      <c r="R631" s="256"/>
      <c r="S631" s="256"/>
      <c r="T631" s="257"/>
      <c r="U631" s="14"/>
      <c r="V631" s="14"/>
      <c r="W631" s="14"/>
      <c r="X631" s="14"/>
      <c r="Y631" s="14"/>
      <c r="Z631" s="14"/>
      <c r="AA631" s="14"/>
      <c r="AB631" s="14"/>
      <c r="AC631" s="14"/>
      <c r="AD631" s="14"/>
      <c r="AE631" s="14"/>
      <c r="AT631" s="258" t="s">
        <v>319</v>
      </c>
      <c r="AU631" s="258" t="s">
        <v>85</v>
      </c>
      <c r="AV631" s="14" t="s">
        <v>83</v>
      </c>
      <c r="AW631" s="14" t="s">
        <v>37</v>
      </c>
      <c r="AX631" s="14" t="s">
        <v>76</v>
      </c>
      <c r="AY631" s="258" t="s">
        <v>308</v>
      </c>
    </row>
    <row r="632" s="13" customFormat="1">
      <c r="A632" s="13"/>
      <c r="B632" s="234"/>
      <c r="C632" s="235"/>
      <c r="D632" s="236" t="s">
        <v>319</v>
      </c>
      <c r="E632" s="237" t="s">
        <v>19</v>
      </c>
      <c r="F632" s="238" t="s">
        <v>85</v>
      </c>
      <c r="G632" s="235"/>
      <c r="H632" s="239">
        <v>2</v>
      </c>
      <c r="I632" s="240"/>
      <c r="J632" s="235"/>
      <c r="K632" s="235"/>
      <c r="L632" s="241"/>
      <c r="M632" s="242"/>
      <c r="N632" s="243"/>
      <c r="O632" s="243"/>
      <c r="P632" s="243"/>
      <c r="Q632" s="243"/>
      <c r="R632" s="243"/>
      <c r="S632" s="243"/>
      <c r="T632" s="244"/>
      <c r="U632" s="13"/>
      <c r="V632" s="13"/>
      <c r="W632" s="13"/>
      <c r="X632" s="13"/>
      <c r="Y632" s="13"/>
      <c r="Z632" s="13"/>
      <c r="AA632" s="13"/>
      <c r="AB632" s="13"/>
      <c r="AC632" s="13"/>
      <c r="AD632" s="13"/>
      <c r="AE632" s="13"/>
      <c r="AT632" s="245" t="s">
        <v>319</v>
      </c>
      <c r="AU632" s="245" t="s">
        <v>85</v>
      </c>
      <c r="AV632" s="13" t="s">
        <v>85</v>
      </c>
      <c r="AW632" s="13" t="s">
        <v>37</v>
      </c>
      <c r="AX632" s="13" t="s">
        <v>76</v>
      </c>
      <c r="AY632" s="245" t="s">
        <v>308</v>
      </c>
    </row>
    <row r="633" s="14" customFormat="1">
      <c r="A633" s="14"/>
      <c r="B633" s="249"/>
      <c r="C633" s="250"/>
      <c r="D633" s="236" t="s">
        <v>319</v>
      </c>
      <c r="E633" s="251" t="s">
        <v>19</v>
      </c>
      <c r="F633" s="252" t="s">
        <v>5882</v>
      </c>
      <c r="G633" s="250"/>
      <c r="H633" s="251" t="s">
        <v>19</v>
      </c>
      <c r="I633" s="253"/>
      <c r="J633" s="250"/>
      <c r="K633" s="250"/>
      <c r="L633" s="254"/>
      <c r="M633" s="255"/>
      <c r="N633" s="256"/>
      <c r="O633" s="256"/>
      <c r="P633" s="256"/>
      <c r="Q633" s="256"/>
      <c r="R633" s="256"/>
      <c r="S633" s="256"/>
      <c r="T633" s="257"/>
      <c r="U633" s="14"/>
      <c r="V633" s="14"/>
      <c r="W633" s="14"/>
      <c r="X633" s="14"/>
      <c r="Y633" s="14"/>
      <c r="Z633" s="14"/>
      <c r="AA633" s="14"/>
      <c r="AB633" s="14"/>
      <c r="AC633" s="14"/>
      <c r="AD633" s="14"/>
      <c r="AE633" s="14"/>
      <c r="AT633" s="258" t="s">
        <v>319</v>
      </c>
      <c r="AU633" s="258" t="s">
        <v>85</v>
      </c>
      <c r="AV633" s="14" t="s">
        <v>83</v>
      </c>
      <c r="AW633" s="14" t="s">
        <v>37</v>
      </c>
      <c r="AX633" s="14" t="s">
        <v>76</v>
      </c>
      <c r="AY633" s="258" t="s">
        <v>308</v>
      </c>
    </row>
    <row r="634" s="13" customFormat="1">
      <c r="A634" s="13"/>
      <c r="B634" s="234"/>
      <c r="C634" s="235"/>
      <c r="D634" s="236" t="s">
        <v>319</v>
      </c>
      <c r="E634" s="237" t="s">
        <v>19</v>
      </c>
      <c r="F634" s="238" t="s">
        <v>6212</v>
      </c>
      <c r="G634" s="235"/>
      <c r="H634" s="239">
        <v>0.10000000000000001</v>
      </c>
      <c r="I634" s="240"/>
      <c r="J634" s="235"/>
      <c r="K634" s="235"/>
      <c r="L634" s="241"/>
      <c r="M634" s="242"/>
      <c r="N634" s="243"/>
      <c r="O634" s="243"/>
      <c r="P634" s="243"/>
      <c r="Q634" s="243"/>
      <c r="R634" s="243"/>
      <c r="S634" s="243"/>
      <c r="T634" s="244"/>
      <c r="U634" s="13"/>
      <c r="V634" s="13"/>
      <c r="W634" s="13"/>
      <c r="X634" s="13"/>
      <c r="Y634" s="13"/>
      <c r="Z634" s="13"/>
      <c r="AA634" s="13"/>
      <c r="AB634" s="13"/>
      <c r="AC634" s="13"/>
      <c r="AD634" s="13"/>
      <c r="AE634" s="13"/>
      <c r="AT634" s="245" t="s">
        <v>319</v>
      </c>
      <c r="AU634" s="245" t="s">
        <v>85</v>
      </c>
      <c r="AV634" s="13" t="s">
        <v>85</v>
      </c>
      <c r="AW634" s="13" t="s">
        <v>37</v>
      </c>
      <c r="AX634" s="13" t="s">
        <v>76</v>
      </c>
      <c r="AY634" s="245" t="s">
        <v>308</v>
      </c>
    </row>
    <row r="635" s="15" customFormat="1">
      <c r="A635" s="15"/>
      <c r="B635" s="259"/>
      <c r="C635" s="260"/>
      <c r="D635" s="236" t="s">
        <v>319</v>
      </c>
      <c r="E635" s="261" t="s">
        <v>19</v>
      </c>
      <c r="F635" s="262" t="s">
        <v>448</v>
      </c>
      <c r="G635" s="260"/>
      <c r="H635" s="263">
        <v>2.1000000000000001</v>
      </c>
      <c r="I635" s="264"/>
      <c r="J635" s="260"/>
      <c r="K635" s="260"/>
      <c r="L635" s="265"/>
      <c r="M635" s="266"/>
      <c r="N635" s="267"/>
      <c r="O635" s="267"/>
      <c r="P635" s="267"/>
      <c r="Q635" s="267"/>
      <c r="R635" s="267"/>
      <c r="S635" s="267"/>
      <c r="T635" s="268"/>
      <c r="U635" s="15"/>
      <c r="V635" s="15"/>
      <c r="W635" s="15"/>
      <c r="X635" s="15"/>
      <c r="Y635" s="15"/>
      <c r="Z635" s="15"/>
      <c r="AA635" s="15"/>
      <c r="AB635" s="15"/>
      <c r="AC635" s="15"/>
      <c r="AD635" s="15"/>
      <c r="AE635" s="15"/>
      <c r="AT635" s="269" t="s">
        <v>319</v>
      </c>
      <c r="AU635" s="269" t="s">
        <v>85</v>
      </c>
      <c r="AV635" s="15" t="s">
        <v>315</v>
      </c>
      <c r="AW635" s="15" t="s">
        <v>37</v>
      </c>
      <c r="AX635" s="15" t="s">
        <v>83</v>
      </c>
      <c r="AY635" s="269" t="s">
        <v>308</v>
      </c>
    </row>
    <row r="636" s="2" customFormat="1" ht="16.5" customHeight="1">
      <c r="A636" s="41"/>
      <c r="B636" s="42"/>
      <c r="C636" s="280" t="s">
        <v>3770</v>
      </c>
      <c r="D636" s="280" t="s">
        <v>1137</v>
      </c>
      <c r="E636" s="281" t="s">
        <v>6213</v>
      </c>
      <c r="F636" s="282" t="s">
        <v>6214</v>
      </c>
      <c r="G636" s="283" t="s">
        <v>323</v>
      </c>
      <c r="H636" s="284">
        <v>2.1000000000000001</v>
      </c>
      <c r="I636" s="285"/>
      <c r="J636" s="286">
        <f>ROUND(I636*H636,2)</f>
        <v>0</v>
      </c>
      <c r="K636" s="282" t="s">
        <v>19</v>
      </c>
      <c r="L636" s="287"/>
      <c r="M636" s="288" t="s">
        <v>19</v>
      </c>
      <c r="N636" s="289" t="s">
        <v>47</v>
      </c>
      <c r="O636" s="87"/>
      <c r="P636" s="225">
        <f>O636*H636</f>
        <v>0</v>
      </c>
      <c r="Q636" s="225">
        <v>0</v>
      </c>
      <c r="R636" s="225">
        <f>Q636*H636</f>
        <v>0</v>
      </c>
      <c r="S636" s="225">
        <v>0</v>
      </c>
      <c r="T636" s="226">
        <f>S636*H636</f>
        <v>0</v>
      </c>
      <c r="U636" s="41"/>
      <c r="V636" s="41"/>
      <c r="W636" s="41"/>
      <c r="X636" s="41"/>
      <c r="Y636" s="41"/>
      <c r="Z636" s="41"/>
      <c r="AA636" s="41"/>
      <c r="AB636" s="41"/>
      <c r="AC636" s="41"/>
      <c r="AD636" s="41"/>
      <c r="AE636" s="41"/>
      <c r="AR636" s="227" t="s">
        <v>352</v>
      </c>
      <c r="AT636" s="227" t="s">
        <v>1137</v>
      </c>
      <c r="AU636" s="227" t="s">
        <v>85</v>
      </c>
      <c r="AY636" s="20" t="s">
        <v>308</v>
      </c>
      <c r="BE636" s="228">
        <f>IF(N636="základní",J636,0)</f>
        <v>0</v>
      </c>
      <c r="BF636" s="228">
        <f>IF(N636="snížená",J636,0)</f>
        <v>0</v>
      </c>
      <c r="BG636" s="228">
        <f>IF(N636="zákl. přenesená",J636,0)</f>
        <v>0</v>
      </c>
      <c r="BH636" s="228">
        <f>IF(N636="sníž. přenesená",J636,0)</f>
        <v>0</v>
      </c>
      <c r="BI636" s="228">
        <f>IF(N636="nulová",J636,0)</f>
        <v>0</v>
      </c>
      <c r="BJ636" s="20" t="s">
        <v>83</v>
      </c>
      <c r="BK636" s="228">
        <f>ROUND(I636*H636,2)</f>
        <v>0</v>
      </c>
      <c r="BL636" s="20" t="s">
        <v>315</v>
      </c>
      <c r="BM636" s="227" t="s">
        <v>5634</v>
      </c>
    </row>
    <row r="637" s="14" customFormat="1">
      <c r="A637" s="14"/>
      <c r="B637" s="249"/>
      <c r="C637" s="250"/>
      <c r="D637" s="236" t="s">
        <v>319</v>
      </c>
      <c r="E637" s="251" t="s">
        <v>19</v>
      </c>
      <c r="F637" s="252" t="s">
        <v>6192</v>
      </c>
      <c r="G637" s="250"/>
      <c r="H637" s="251" t="s">
        <v>19</v>
      </c>
      <c r="I637" s="253"/>
      <c r="J637" s="250"/>
      <c r="K637" s="250"/>
      <c r="L637" s="254"/>
      <c r="M637" s="255"/>
      <c r="N637" s="256"/>
      <c r="O637" s="256"/>
      <c r="P637" s="256"/>
      <c r="Q637" s="256"/>
      <c r="R637" s="256"/>
      <c r="S637" s="256"/>
      <c r="T637" s="257"/>
      <c r="U637" s="14"/>
      <c r="V637" s="14"/>
      <c r="W637" s="14"/>
      <c r="X637" s="14"/>
      <c r="Y637" s="14"/>
      <c r="Z637" s="14"/>
      <c r="AA637" s="14"/>
      <c r="AB637" s="14"/>
      <c r="AC637" s="14"/>
      <c r="AD637" s="14"/>
      <c r="AE637" s="14"/>
      <c r="AT637" s="258" t="s">
        <v>319</v>
      </c>
      <c r="AU637" s="258" t="s">
        <v>85</v>
      </c>
      <c r="AV637" s="14" t="s">
        <v>83</v>
      </c>
      <c r="AW637" s="14" t="s">
        <v>37</v>
      </c>
      <c r="AX637" s="14" t="s">
        <v>76</v>
      </c>
      <c r="AY637" s="258" t="s">
        <v>308</v>
      </c>
    </row>
    <row r="638" s="13" customFormat="1">
      <c r="A638" s="13"/>
      <c r="B638" s="234"/>
      <c r="C638" s="235"/>
      <c r="D638" s="236" t="s">
        <v>319</v>
      </c>
      <c r="E638" s="237" t="s">
        <v>19</v>
      </c>
      <c r="F638" s="238" t="s">
        <v>85</v>
      </c>
      <c r="G638" s="235"/>
      <c r="H638" s="239">
        <v>2</v>
      </c>
      <c r="I638" s="240"/>
      <c r="J638" s="235"/>
      <c r="K638" s="235"/>
      <c r="L638" s="241"/>
      <c r="M638" s="242"/>
      <c r="N638" s="243"/>
      <c r="O638" s="243"/>
      <c r="P638" s="243"/>
      <c r="Q638" s="243"/>
      <c r="R638" s="243"/>
      <c r="S638" s="243"/>
      <c r="T638" s="244"/>
      <c r="U638" s="13"/>
      <c r="V638" s="13"/>
      <c r="W638" s="13"/>
      <c r="X638" s="13"/>
      <c r="Y638" s="13"/>
      <c r="Z638" s="13"/>
      <c r="AA638" s="13"/>
      <c r="AB638" s="13"/>
      <c r="AC638" s="13"/>
      <c r="AD638" s="13"/>
      <c r="AE638" s="13"/>
      <c r="AT638" s="245" t="s">
        <v>319</v>
      </c>
      <c r="AU638" s="245" t="s">
        <v>85</v>
      </c>
      <c r="AV638" s="13" t="s">
        <v>85</v>
      </c>
      <c r="AW638" s="13" t="s">
        <v>37</v>
      </c>
      <c r="AX638" s="13" t="s">
        <v>76</v>
      </c>
      <c r="AY638" s="245" t="s">
        <v>308</v>
      </c>
    </row>
    <row r="639" s="14" customFormat="1">
      <c r="A639" s="14"/>
      <c r="B639" s="249"/>
      <c r="C639" s="250"/>
      <c r="D639" s="236" t="s">
        <v>319</v>
      </c>
      <c r="E639" s="251" t="s">
        <v>19</v>
      </c>
      <c r="F639" s="252" t="s">
        <v>5882</v>
      </c>
      <c r="G639" s="250"/>
      <c r="H639" s="251" t="s">
        <v>19</v>
      </c>
      <c r="I639" s="253"/>
      <c r="J639" s="250"/>
      <c r="K639" s="250"/>
      <c r="L639" s="254"/>
      <c r="M639" s="255"/>
      <c r="N639" s="256"/>
      <c r="O639" s="256"/>
      <c r="P639" s="256"/>
      <c r="Q639" s="256"/>
      <c r="R639" s="256"/>
      <c r="S639" s="256"/>
      <c r="T639" s="257"/>
      <c r="U639" s="14"/>
      <c r="V639" s="14"/>
      <c r="W639" s="14"/>
      <c r="X639" s="14"/>
      <c r="Y639" s="14"/>
      <c r="Z639" s="14"/>
      <c r="AA639" s="14"/>
      <c r="AB639" s="14"/>
      <c r="AC639" s="14"/>
      <c r="AD639" s="14"/>
      <c r="AE639" s="14"/>
      <c r="AT639" s="258" t="s">
        <v>319</v>
      </c>
      <c r="AU639" s="258" t="s">
        <v>85</v>
      </c>
      <c r="AV639" s="14" t="s">
        <v>83</v>
      </c>
      <c r="AW639" s="14" t="s">
        <v>37</v>
      </c>
      <c r="AX639" s="14" t="s">
        <v>76</v>
      </c>
      <c r="AY639" s="258" t="s">
        <v>308</v>
      </c>
    </row>
    <row r="640" s="13" customFormat="1">
      <c r="A640" s="13"/>
      <c r="B640" s="234"/>
      <c r="C640" s="235"/>
      <c r="D640" s="236" t="s">
        <v>319</v>
      </c>
      <c r="E640" s="237" t="s">
        <v>19</v>
      </c>
      <c r="F640" s="238" t="s">
        <v>6212</v>
      </c>
      <c r="G640" s="235"/>
      <c r="H640" s="239">
        <v>0.10000000000000001</v>
      </c>
      <c r="I640" s="240"/>
      <c r="J640" s="235"/>
      <c r="K640" s="235"/>
      <c r="L640" s="241"/>
      <c r="M640" s="242"/>
      <c r="N640" s="243"/>
      <c r="O640" s="243"/>
      <c r="P640" s="243"/>
      <c r="Q640" s="243"/>
      <c r="R640" s="243"/>
      <c r="S640" s="243"/>
      <c r="T640" s="244"/>
      <c r="U640" s="13"/>
      <c r="V640" s="13"/>
      <c r="W640" s="13"/>
      <c r="X640" s="13"/>
      <c r="Y640" s="13"/>
      <c r="Z640" s="13"/>
      <c r="AA640" s="13"/>
      <c r="AB640" s="13"/>
      <c r="AC640" s="13"/>
      <c r="AD640" s="13"/>
      <c r="AE640" s="13"/>
      <c r="AT640" s="245" t="s">
        <v>319</v>
      </c>
      <c r="AU640" s="245" t="s">
        <v>85</v>
      </c>
      <c r="AV640" s="13" t="s">
        <v>85</v>
      </c>
      <c r="AW640" s="13" t="s">
        <v>37</v>
      </c>
      <c r="AX640" s="13" t="s">
        <v>76</v>
      </c>
      <c r="AY640" s="245" t="s">
        <v>308</v>
      </c>
    </row>
    <row r="641" s="15" customFormat="1">
      <c r="A641" s="15"/>
      <c r="B641" s="259"/>
      <c r="C641" s="260"/>
      <c r="D641" s="236" t="s">
        <v>319</v>
      </c>
      <c r="E641" s="261" t="s">
        <v>19</v>
      </c>
      <c r="F641" s="262" t="s">
        <v>448</v>
      </c>
      <c r="G641" s="260"/>
      <c r="H641" s="263">
        <v>2.1000000000000001</v>
      </c>
      <c r="I641" s="264"/>
      <c r="J641" s="260"/>
      <c r="K641" s="260"/>
      <c r="L641" s="265"/>
      <c r="M641" s="266"/>
      <c r="N641" s="267"/>
      <c r="O641" s="267"/>
      <c r="P641" s="267"/>
      <c r="Q641" s="267"/>
      <c r="R641" s="267"/>
      <c r="S641" s="267"/>
      <c r="T641" s="268"/>
      <c r="U641" s="15"/>
      <c r="V641" s="15"/>
      <c r="W641" s="15"/>
      <c r="X641" s="15"/>
      <c r="Y641" s="15"/>
      <c r="Z641" s="15"/>
      <c r="AA641" s="15"/>
      <c r="AB641" s="15"/>
      <c r="AC641" s="15"/>
      <c r="AD641" s="15"/>
      <c r="AE641" s="15"/>
      <c r="AT641" s="269" t="s">
        <v>319</v>
      </c>
      <c r="AU641" s="269" t="s">
        <v>85</v>
      </c>
      <c r="AV641" s="15" t="s">
        <v>315</v>
      </c>
      <c r="AW641" s="15" t="s">
        <v>37</v>
      </c>
      <c r="AX641" s="15" t="s">
        <v>83</v>
      </c>
      <c r="AY641" s="269" t="s">
        <v>308</v>
      </c>
    </row>
    <row r="642" s="2" customFormat="1" ht="16.5" customHeight="1">
      <c r="A642" s="41"/>
      <c r="B642" s="42"/>
      <c r="C642" s="216" t="s">
        <v>3774</v>
      </c>
      <c r="D642" s="216" t="s">
        <v>310</v>
      </c>
      <c r="E642" s="217" t="s">
        <v>6215</v>
      </c>
      <c r="F642" s="218" t="s">
        <v>6216</v>
      </c>
      <c r="G642" s="219" t="s">
        <v>323</v>
      </c>
      <c r="H642" s="220">
        <v>12</v>
      </c>
      <c r="I642" s="221"/>
      <c r="J642" s="222">
        <f>ROUND(I642*H642,2)</f>
        <v>0</v>
      </c>
      <c r="K642" s="218" t="s">
        <v>314</v>
      </c>
      <c r="L642" s="47"/>
      <c r="M642" s="223" t="s">
        <v>19</v>
      </c>
      <c r="N642" s="224" t="s">
        <v>47</v>
      </c>
      <c r="O642" s="87"/>
      <c r="P642" s="225">
        <f>O642*H642</f>
        <v>0</v>
      </c>
      <c r="Q642" s="225">
        <v>0</v>
      </c>
      <c r="R642" s="225">
        <f>Q642*H642</f>
        <v>0</v>
      </c>
      <c r="S642" s="225">
        <v>0</v>
      </c>
      <c r="T642" s="226">
        <f>S642*H642</f>
        <v>0</v>
      </c>
      <c r="U642" s="41"/>
      <c r="V642" s="41"/>
      <c r="W642" s="41"/>
      <c r="X642" s="41"/>
      <c r="Y642" s="41"/>
      <c r="Z642" s="41"/>
      <c r="AA642" s="41"/>
      <c r="AB642" s="41"/>
      <c r="AC642" s="41"/>
      <c r="AD642" s="41"/>
      <c r="AE642" s="41"/>
      <c r="AR642" s="227" t="s">
        <v>315</v>
      </c>
      <c r="AT642" s="227" t="s">
        <v>310</v>
      </c>
      <c r="AU642" s="227" t="s">
        <v>85</v>
      </c>
      <c r="AY642" s="20" t="s">
        <v>308</v>
      </c>
      <c r="BE642" s="228">
        <f>IF(N642="základní",J642,0)</f>
        <v>0</v>
      </c>
      <c r="BF642" s="228">
        <f>IF(N642="snížená",J642,0)</f>
        <v>0</v>
      </c>
      <c r="BG642" s="228">
        <f>IF(N642="zákl. přenesená",J642,0)</f>
        <v>0</v>
      </c>
      <c r="BH642" s="228">
        <f>IF(N642="sníž. přenesená",J642,0)</f>
        <v>0</v>
      </c>
      <c r="BI642" s="228">
        <f>IF(N642="nulová",J642,0)</f>
        <v>0</v>
      </c>
      <c r="BJ642" s="20" t="s">
        <v>83</v>
      </c>
      <c r="BK642" s="228">
        <f>ROUND(I642*H642,2)</f>
        <v>0</v>
      </c>
      <c r="BL642" s="20" t="s">
        <v>315</v>
      </c>
      <c r="BM642" s="227" t="s">
        <v>5638</v>
      </c>
    </row>
    <row r="643" s="2" customFormat="1">
      <c r="A643" s="41"/>
      <c r="B643" s="42"/>
      <c r="C643" s="43"/>
      <c r="D643" s="229" t="s">
        <v>317</v>
      </c>
      <c r="E643" s="43"/>
      <c r="F643" s="230" t="s">
        <v>6217</v>
      </c>
      <c r="G643" s="43"/>
      <c r="H643" s="43"/>
      <c r="I643" s="231"/>
      <c r="J643" s="43"/>
      <c r="K643" s="43"/>
      <c r="L643" s="47"/>
      <c r="M643" s="232"/>
      <c r="N643" s="233"/>
      <c r="O643" s="87"/>
      <c r="P643" s="87"/>
      <c r="Q643" s="87"/>
      <c r="R643" s="87"/>
      <c r="S643" s="87"/>
      <c r="T643" s="88"/>
      <c r="U643" s="41"/>
      <c r="V643" s="41"/>
      <c r="W643" s="41"/>
      <c r="X643" s="41"/>
      <c r="Y643" s="41"/>
      <c r="Z643" s="41"/>
      <c r="AA643" s="41"/>
      <c r="AB643" s="41"/>
      <c r="AC643" s="41"/>
      <c r="AD643" s="41"/>
      <c r="AE643" s="41"/>
      <c r="AT643" s="20" t="s">
        <v>317</v>
      </c>
      <c r="AU643" s="20" t="s">
        <v>85</v>
      </c>
    </row>
    <row r="644" s="14" customFormat="1">
      <c r="A644" s="14"/>
      <c r="B644" s="249"/>
      <c r="C644" s="250"/>
      <c r="D644" s="236" t="s">
        <v>319</v>
      </c>
      <c r="E644" s="251" t="s">
        <v>19</v>
      </c>
      <c r="F644" s="252" t="s">
        <v>6178</v>
      </c>
      <c r="G644" s="250"/>
      <c r="H644" s="251" t="s">
        <v>19</v>
      </c>
      <c r="I644" s="253"/>
      <c r="J644" s="250"/>
      <c r="K644" s="250"/>
      <c r="L644" s="254"/>
      <c r="M644" s="255"/>
      <c r="N644" s="256"/>
      <c r="O644" s="256"/>
      <c r="P644" s="256"/>
      <c r="Q644" s="256"/>
      <c r="R644" s="256"/>
      <c r="S644" s="256"/>
      <c r="T644" s="257"/>
      <c r="U644" s="14"/>
      <c r="V644" s="14"/>
      <c r="W644" s="14"/>
      <c r="X644" s="14"/>
      <c r="Y644" s="14"/>
      <c r="Z644" s="14"/>
      <c r="AA644" s="14"/>
      <c r="AB644" s="14"/>
      <c r="AC644" s="14"/>
      <c r="AD644" s="14"/>
      <c r="AE644" s="14"/>
      <c r="AT644" s="258" t="s">
        <v>319</v>
      </c>
      <c r="AU644" s="258" t="s">
        <v>85</v>
      </c>
      <c r="AV644" s="14" t="s">
        <v>83</v>
      </c>
      <c r="AW644" s="14" t="s">
        <v>37</v>
      </c>
      <c r="AX644" s="14" t="s">
        <v>76</v>
      </c>
      <c r="AY644" s="258" t="s">
        <v>308</v>
      </c>
    </row>
    <row r="645" s="13" customFormat="1">
      <c r="A645" s="13"/>
      <c r="B645" s="234"/>
      <c r="C645" s="235"/>
      <c r="D645" s="236" t="s">
        <v>319</v>
      </c>
      <c r="E645" s="237" t="s">
        <v>19</v>
      </c>
      <c r="F645" s="238" t="s">
        <v>6218</v>
      </c>
      <c r="G645" s="235"/>
      <c r="H645" s="239">
        <v>12</v>
      </c>
      <c r="I645" s="240"/>
      <c r="J645" s="235"/>
      <c r="K645" s="235"/>
      <c r="L645" s="241"/>
      <c r="M645" s="242"/>
      <c r="N645" s="243"/>
      <c r="O645" s="243"/>
      <c r="P645" s="243"/>
      <c r="Q645" s="243"/>
      <c r="R645" s="243"/>
      <c r="S645" s="243"/>
      <c r="T645" s="244"/>
      <c r="U645" s="13"/>
      <c r="V645" s="13"/>
      <c r="W645" s="13"/>
      <c r="X645" s="13"/>
      <c r="Y645" s="13"/>
      <c r="Z645" s="13"/>
      <c r="AA645" s="13"/>
      <c r="AB645" s="13"/>
      <c r="AC645" s="13"/>
      <c r="AD645" s="13"/>
      <c r="AE645" s="13"/>
      <c r="AT645" s="245" t="s">
        <v>319</v>
      </c>
      <c r="AU645" s="245" t="s">
        <v>85</v>
      </c>
      <c r="AV645" s="13" t="s">
        <v>85</v>
      </c>
      <c r="AW645" s="13" t="s">
        <v>37</v>
      </c>
      <c r="AX645" s="13" t="s">
        <v>76</v>
      </c>
      <c r="AY645" s="245" t="s">
        <v>308</v>
      </c>
    </row>
    <row r="646" s="15" customFormat="1">
      <c r="A646" s="15"/>
      <c r="B646" s="259"/>
      <c r="C646" s="260"/>
      <c r="D646" s="236" t="s">
        <v>319</v>
      </c>
      <c r="E646" s="261" t="s">
        <v>19</v>
      </c>
      <c r="F646" s="262" t="s">
        <v>448</v>
      </c>
      <c r="G646" s="260"/>
      <c r="H646" s="263">
        <v>12</v>
      </c>
      <c r="I646" s="264"/>
      <c r="J646" s="260"/>
      <c r="K646" s="260"/>
      <c r="L646" s="265"/>
      <c r="M646" s="266"/>
      <c r="N646" s="267"/>
      <c r="O646" s="267"/>
      <c r="P646" s="267"/>
      <c r="Q646" s="267"/>
      <c r="R646" s="267"/>
      <c r="S646" s="267"/>
      <c r="T646" s="268"/>
      <c r="U646" s="15"/>
      <c r="V646" s="15"/>
      <c r="W646" s="15"/>
      <c r="X646" s="15"/>
      <c r="Y646" s="15"/>
      <c r="Z646" s="15"/>
      <c r="AA646" s="15"/>
      <c r="AB646" s="15"/>
      <c r="AC646" s="15"/>
      <c r="AD646" s="15"/>
      <c r="AE646" s="15"/>
      <c r="AT646" s="269" t="s">
        <v>319</v>
      </c>
      <c r="AU646" s="269" t="s">
        <v>85</v>
      </c>
      <c r="AV646" s="15" t="s">
        <v>315</v>
      </c>
      <c r="AW646" s="15" t="s">
        <v>37</v>
      </c>
      <c r="AX646" s="15" t="s">
        <v>83</v>
      </c>
      <c r="AY646" s="269" t="s">
        <v>308</v>
      </c>
    </row>
    <row r="647" s="2" customFormat="1" ht="24.15" customHeight="1">
      <c r="A647" s="41"/>
      <c r="B647" s="42"/>
      <c r="C647" s="280" t="s">
        <v>3780</v>
      </c>
      <c r="D647" s="280" t="s">
        <v>1137</v>
      </c>
      <c r="E647" s="281" t="s">
        <v>6219</v>
      </c>
      <c r="F647" s="282" t="s">
        <v>6220</v>
      </c>
      <c r="G647" s="283" t="s">
        <v>323</v>
      </c>
      <c r="H647" s="284">
        <v>9.4499999999999993</v>
      </c>
      <c r="I647" s="285"/>
      <c r="J647" s="286">
        <f>ROUND(I647*H647,2)</f>
        <v>0</v>
      </c>
      <c r="K647" s="282" t="s">
        <v>19</v>
      </c>
      <c r="L647" s="287"/>
      <c r="M647" s="288" t="s">
        <v>19</v>
      </c>
      <c r="N647" s="289" t="s">
        <v>47</v>
      </c>
      <c r="O647" s="87"/>
      <c r="P647" s="225">
        <f>O647*H647</f>
        <v>0</v>
      </c>
      <c r="Q647" s="225">
        <v>0</v>
      </c>
      <c r="R647" s="225">
        <f>Q647*H647</f>
        <v>0</v>
      </c>
      <c r="S647" s="225">
        <v>0</v>
      </c>
      <c r="T647" s="226">
        <f>S647*H647</f>
        <v>0</v>
      </c>
      <c r="U647" s="41"/>
      <c r="V647" s="41"/>
      <c r="W647" s="41"/>
      <c r="X647" s="41"/>
      <c r="Y647" s="41"/>
      <c r="Z647" s="41"/>
      <c r="AA647" s="41"/>
      <c r="AB647" s="41"/>
      <c r="AC647" s="41"/>
      <c r="AD647" s="41"/>
      <c r="AE647" s="41"/>
      <c r="AR647" s="227" t="s">
        <v>352</v>
      </c>
      <c r="AT647" s="227" t="s">
        <v>1137</v>
      </c>
      <c r="AU647" s="227" t="s">
        <v>85</v>
      </c>
      <c r="AY647" s="20" t="s">
        <v>308</v>
      </c>
      <c r="BE647" s="228">
        <f>IF(N647="základní",J647,0)</f>
        <v>0</v>
      </c>
      <c r="BF647" s="228">
        <f>IF(N647="snížená",J647,0)</f>
        <v>0</v>
      </c>
      <c r="BG647" s="228">
        <f>IF(N647="zákl. přenesená",J647,0)</f>
        <v>0</v>
      </c>
      <c r="BH647" s="228">
        <f>IF(N647="sníž. přenesená",J647,0)</f>
        <v>0</v>
      </c>
      <c r="BI647" s="228">
        <f>IF(N647="nulová",J647,0)</f>
        <v>0</v>
      </c>
      <c r="BJ647" s="20" t="s">
        <v>83</v>
      </c>
      <c r="BK647" s="228">
        <f>ROUND(I647*H647,2)</f>
        <v>0</v>
      </c>
      <c r="BL647" s="20" t="s">
        <v>315</v>
      </c>
      <c r="BM647" s="227" t="s">
        <v>5642</v>
      </c>
    </row>
    <row r="648" s="14" customFormat="1">
      <c r="A648" s="14"/>
      <c r="B648" s="249"/>
      <c r="C648" s="250"/>
      <c r="D648" s="236" t="s">
        <v>319</v>
      </c>
      <c r="E648" s="251" t="s">
        <v>19</v>
      </c>
      <c r="F648" s="252" t="s">
        <v>6197</v>
      </c>
      <c r="G648" s="250"/>
      <c r="H648" s="251" t="s">
        <v>19</v>
      </c>
      <c r="I648" s="253"/>
      <c r="J648" s="250"/>
      <c r="K648" s="250"/>
      <c r="L648" s="254"/>
      <c r="M648" s="255"/>
      <c r="N648" s="256"/>
      <c r="O648" s="256"/>
      <c r="P648" s="256"/>
      <c r="Q648" s="256"/>
      <c r="R648" s="256"/>
      <c r="S648" s="256"/>
      <c r="T648" s="257"/>
      <c r="U648" s="14"/>
      <c r="V648" s="14"/>
      <c r="W648" s="14"/>
      <c r="X648" s="14"/>
      <c r="Y648" s="14"/>
      <c r="Z648" s="14"/>
      <c r="AA648" s="14"/>
      <c r="AB648" s="14"/>
      <c r="AC648" s="14"/>
      <c r="AD648" s="14"/>
      <c r="AE648" s="14"/>
      <c r="AT648" s="258" t="s">
        <v>319</v>
      </c>
      <c r="AU648" s="258" t="s">
        <v>85</v>
      </c>
      <c r="AV648" s="14" t="s">
        <v>83</v>
      </c>
      <c r="AW648" s="14" t="s">
        <v>37</v>
      </c>
      <c r="AX648" s="14" t="s">
        <v>76</v>
      </c>
      <c r="AY648" s="258" t="s">
        <v>308</v>
      </c>
    </row>
    <row r="649" s="13" customFormat="1">
      <c r="A649" s="13"/>
      <c r="B649" s="234"/>
      <c r="C649" s="235"/>
      <c r="D649" s="236" t="s">
        <v>319</v>
      </c>
      <c r="E649" s="237" t="s">
        <v>19</v>
      </c>
      <c r="F649" s="238" t="s">
        <v>357</v>
      </c>
      <c r="G649" s="235"/>
      <c r="H649" s="239">
        <v>9</v>
      </c>
      <c r="I649" s="240"/>
      <c r="J649" s="235"/>
      <c r="K649" s="235"/>
      <c r="L649" s="241"/>
      <c r="M649" s="242"/>
      <c r="N649" s="243"/>
      <c r="O649" s="243"/>
      <c r="P649" s="243"/>
      <c r="Q649" s="243"/>
      <c r="R649" s="243"/>
      <c r="S649" s="243"/>
      <c r="T649" s="244"/>
      <c r="U649" s="13"/>
      <c r="V649" s="13"/>
      <c r="W649" s="13"/>
      <c r="X649" s="13"/>
      <c r="Y649" s="13"/>
      <c r="Z649" s="13"/>
      <c r="AA649" s="13"/>
      <c r="AB649" s="13"/>
      <c r="AC649" s="13"/>
      <c r="AD649" s="13"/>
      <c r="AE649" s="13"/>
      <c r="AT649" s="245" t="s">
        <v>319</v>
      </c>
      <c r="AU649" s="245" t="s">
        <v>85</v>
      </c>
      <c r="AV649" s="13" t="s">
        <v>85</v>
      </c>
      <c r="AW649" s="13" t="s">
        <v>37</v>
      </c>
      <c r="AX649" s="13" t="s">
        <v>76</v>
      </c>
      <c r="AY649" s="245" t="s">
        <v>308</v>
      </c>
    </row>
    <row r="650" s="14" customFormat="1">
      <c r="A650" s="14"/>
      <c r="B650" s="249"/>
      <c r="C650" s="250"/>
      <c r="D650" s="236" t="s">
        <v>319</v>
      </c>
      <c r="E650" s="251" t="s">
        <v>19</v>
      </c>
      <c r="F650" s="252" t="s">
        <v>5882</v>
      </c>
      <c r="G650" s="250"/>
      <c r="H650" s="251" t="s">
        <v>19</v>
      </c>
      <c r="I650" s="253"/>
      <c r="J650" s="250"/>
      <c r="K650" s="250"/>
      <c r="L650" s="254"/>
      <c r="M650" s="255"/>
      <c r="N650" s="256"/>
      <c r="O650" s="256"/>
      <c r="P650" s="256"/>
      <c r="Q650" s="256"/>
      <c r="R650" s="256"/>
      <c r="S650" s="256"/>
      <c r="T650" s="257"/>
      <c r="U650" s="14"/>
      <c r="V650" s="14"/>
      <c r="W650" s="14"/>
      <c r="X650" s="14"/>
      <c r="Y650" s="14"/>
      <c r="Z650" s="14"/>
      <c r="AA650" s="14"/>
      <c r="AB650" s="14"/>
      <c r="AC650" s="14"/>
      <c r="AD650" s="14"/>
      <c r="AE650" s="14"/>
      <c r="AT650" s="258" t="s">
        <v>319</v>
      </c>
      <c r="AU650" s="258" t="s">
        <v>85</v>
      </c>
      <c r="AV650" s="14" t="s">
        <v>83</v>
      </c>
      <c r="AW650" s="14" t="s">
        <v>37</v>
      </c>
      <c r="AX650" s="14" t="s">
        <v>76</v>
      </c>
      <c r="AY650" s="258" t="s">
        <v>308</v>
      </c>
    </row>
    <row r="651" s="13" customFormat="1">
      <c r="A651" s="13"/>
      <c r="B651" s="234"/>
      <c r="C651" s="235"/>
      <c r="D651" s="236" t="s">
        <v>319</v>
      </c>
      <c r="E651" s="237" t="s">
        <v>19</v>
      </c>
      <c r="F651" s="238" t="s">
        <v>6221</v>
      </c>
      <c r="G651" s="235"/>
      <c r="H651" s="239">
        <v>0.45000000000000001</v>
      </c>
      <c r="I651" s="240"/>
      <c r="J651" s="235"/>
      <c r="K651" s="235"/>
      <c r="L651" s="241"/>
      <c r="M651" s="242"/>
      <c r="N651" s="243"/>
      <c r="O651" s="243"/>
      <c r="P651" s="243"/>
      <c r="Q651" s="243"/>
      <c r="R651" s="243"/>
      <c r="S651" s="243"/>
      <c r="T651" s="244"/>
      <c r="U651" s="13"/>
      <c r="V651" s="13"/>
      <c r="W651" s="13"/>
      <c r="X651" s="13"/>
      <c r="Y651" s="13"/>
      <c r="Z651" s="13"/>
      <c r="AA651" s="13"/>
      <c r="AB651" s="13"/>
      <c r="AC651" s="13"/>
      <c r="AD651" s="13"/>
      <c r="AE651" s="13"/>
      <c r="AT651" s="245" t="s">
        <v>319</v>
      </c>
      <c r="AU651" s="245" t="s">
        <v>85</v>
      </c>
      <c r="AV651" s="13" t="s">
        <v>85</v>
      </c>
      <c r="AW651" s="13" t="s">
        <v>37</v>
      </c>
      <c r="AX651" s="13" t="s">
        <v>76</v>
      </c>
      <c r="AY651" s="245" t="s">
        <v>308</v>
      </c>
    </row>
    <row r="652" s="15" customFormat="1">
      <c r="A652" s="15"/>
      <c r="B652" s="259"/>
      <c r="C652" s="260"/>
      <c r="D652" s="236" t="s">
        <v>319</v>
      </c>
      <c r="E652" s="261" t="s">
        <v>19</v>
      </c>
      <c r="F652" s="262" t="s">
        <v>448</v>
      </c>
      <c r="G652" s="260"/>
      <c r="H652" s="263">
        <v>9.4499999999999993</v>
      </c>
      <c r="I652" s="264"/>
      <c r="J652" s="260"/>
      <c r="K652" s="260"/>
      <c r="L652" s="265"/>
      <c r="M652" s="266"/>
      <c r="N652" s="267"/>
      <c r="O652" s="267"/>
      <c r="P652" s="267"/>
      <c r="Q652" s="267"/>
      <c r="R652" s="267"/>
      <c r="S652" s="267"/>
      <c r="T652" s="268"/>
      <c r="U652" s="15"/>
      <c r="V652" s="15"/>
      <c r="W652" s="15"/>
      <c r="X652" s="15"/>
      <c r="Y652" s="15"/>
      <c r="Z652" s="15"/>
      <c r="AA652" s="15"/>
      <c r="AB652" s="15"/>
      <c r="AC652" s="15"/>
      <c r="AD652" s="15"/>
      <c r="AE652" s="15"/>
      <c r="AT652" s="269" t="s">
        <v>319</v>
      </c>
      <c r="AU652" s="269" t="s">
        <v>85</v>
      </c>
      <c r="AV652" s="15" t="s">
        <v>315</v>
      </c>
      <c r="AW652" s="15" t="s">
        <v>37</v>
      </c>
      <c r="AX652" s="15" t="s">
        <v>83</v>
      </c>
      <c r="AY652" s="269" t="s">
        <v>308</v>
      </c>
    </row>
    <row r="653" s="2" customFormat="1" ht="24.15" customHeight="1">
      <c r="A653" s="41"/>
      <c r="B653" s="42"/>
      <c r="C653" s="280" t="s">
        <v>3786</v>
      </c>
      <c r="D653" s="280" t="s">
        <v>1137</v>
      </c>
      <c r="E653" s="281" t="s">
        <v>6222</v>
      </c>
      <c r="F653" s="282" t="s">
        <v>6223</v>
      </c>
      <c r="G653" s="283" t="s">
        <v>323</v>
      </c>
      <c r="H653" s="284">
        <v>3.1499999999999999</v>
      </c>
      <c r="I653" s="285"/>
      <c r="J653" s="286">
        <f>ROUND(I653*H653,2)</f>
        <v>0</v>
      </c>
      <c r="K653" s="282" t="s">
        <v>19</v>
      </c>
      <c r="L653" s="287"/>
      <c r="M653" s="288" t="s">
        <v>19</v>
      </c>
      <c r="N653" s="289" t="s">
        <v>47</v>
      </c>
      <c r="O653" s="87"/>
      <c r="P653" s="225">
        <f>O653*H653</f>
        <v>0</v>
      </c>
      <c r="Q653" s="225">
        <v>0</v>
      </c>
      <c r="R653" s="225">
        <f>Q653*H653</f>
        <v>0</v>
      </c>
      <c r="S653" s="225">
        <v>0</v>
      </c>
      <c r="T653" s="226">
        <f>S653*H653</f>
        <v>0</v>
      </c>
      <c r="U653" s="41"/>
      <c r="V653" s="41"/>
      <c r="W653" s="41"/>
      <c r="X653" s="41"/>
      <c r="Y653" s="41"/>
      <c r="Z653" s="41"/>
      <c r="AA653" s="41"/>
      <c r="AB653" s="41"/>
      <c r="AC653" s="41"/>
      <c r="AD653" s="41"/>
      <c r="AE653" s="41"/>
      <c r="AR653" s="227" t="s">
        <v>352</v>
      </c>
      <c r="AT653" s="227" t="s">
        <v>1137</v>
      </c>
      <c r="AU653" s="227" t="s">
        <v>85</v>
      </c>
      <c r="AY653" s="20" t="s">
        <v>308</v>
      </c>
      <c r="BE653" s="228">
        <f>IF(N653="základní",J653,0)</f>
        <v>0</v>
      </c>
      <c r="BF653" s="228">
        <f>IF(N653="snížená",J653,0)</f>
        <v>0</v>
      </c>
      <c r="BG653" s="228">
        <f>IF(N653="zákl. přenesená",J653,0)</f>
        <v>0</v>
      </c>
      <c r="BH653" s="228">
        <f>IF(N653="sníž. přenesená",J653,0)</f>
        <v>0</v>
      </c>
      <c r="BI653" s="228">
        <f>IF(N653="nulová",J653,0)</f>
        <v>0</v>
      </c>
      <c r="BJ653" s="20" t="s">
        <v>83</v>
      </c>
      <c r="BK653" s="228">
        <f>ROUND(I653*H653,2)</f>
        <v>0</v>
      </c>
      <c r="BL653" s="20" t="s">
        <v>315</v>
      </c>
      <c r="BM653" s="227" t="s">
        <v>5650</v>
      </c>
    </row>
    <row r="654" s="14" customFormat="1">
      <c r="A654" s="14"/>
      <c r="B654" s="249"/>
      <c r="C654" s="250"/>
      <c r="D654" s="236" t="s">
        <v>319</v>
      </c>
      <c r="E654" s="251" t="s">
        <v>19</v>
      </c>
      <c r="F654" s="252" t="s">
        <v>6192</v>
      </c>
      <c r="G654" s="250"/>
      <c r="H654" s="251" t="s">
        <v>19</v>
      </c>
      <c r="I654" s="253"/>
      <c r="J654" s="250"/>
      <c r="K654" s="250"/>
      <c r="L654" s="254"/>
      <c r="M654" s="255"/>
      <c r="N654" s="256"/>
      <c r="O654" s="256"/>
      <c r="P654" s="256"/>
      <c r="Q654" s="256"/>
      <c r="R654" s="256"/>
      <c r="S654" s="256"/>
      <c r="T654" s="257"/>
      <c r="U654" s="14"/>
      <c r="V654" s="14"/>
      <c r="W654" s="14"/>
      <c r="X654" s="14"/>
      <c r="Y654" s="14"/>
      <c r="Z654" s="14"/>
      <c r="AA654" s="14"/>
      <c r="AB654" s="14"/>
      <c r="AC654" s="14"/>
      <c r="AD654" s="14"/>
      <c r="AE654" s="14"/>
      <c r="AT654" s="258" t="s">
        <v>319</v>
      </c>
      <c r="AU654" s="258" t="s">
        <v>85</v>
      </c>
      <c r="AV654" s="14" t="s">
        <v>83</v>
      </c>
      <c r="AW654" s="14" t="s">
        <v>37</v>
      </c>
      <c r="AX654" s="14" t="s">
        <v>76</v>
      </c>
      <c r="AY654" s="258" t="s">
        <v>308</v>
      </c>
    </row>
    <row r="655" s="13" customFormat="1">
      <c r="A655" s="13"/>
      <c r="B655" s="234"/>
      <c r="C655" s="235"/>
      <c r="D655" s="236" t="s">
        <v>319</v>
      </c>
      <c r="E655" s="237" t="s">
        <v>19</v>
      </c>
      <c r="F655" s="238" t="s">
        <v>150</v>
      </c>
      <c r="G655" s="235"/>
      <c r="H655" s="239">
        <v>3</v>
      </c>
      <c r="I655" s="240"/>
      <c r="J655" s="235"/>
      <c r="K655" s="235"/>
      <c r="L655" s="241"/>
      <c r="M655" s="242"/>
      <c r="N655" s="243"/>
      <c r="O655" s="243"/>
      <c r="P655" s="243"/>
      <c r="Q655" s="243"/>
      <c r="R655" s="243"/>
      <c r="S655" s="243"/>
      <c r="T655" s="244"/>
      <c r="U655" s="13"/>
      <c r="V655" s="13"/>
      <c r="W655" s="13"/>
      <c r="X655" s="13"/>
      <c r="Y655" s="13"/>
      <c r="Z655" s="13"/>
      <c r="AA655" s="13"/>
      <c r="AB655" s="13"/>
      <c r="AC655" s="13"/>
      <c r="AD655" s="13"/>
      <c r="AE655" s="13"/>
      <c r="AT655" s="245" t="s">
        <v>319</v>
      </c>
      <c r="AU655" s="245" t="s">
        <v>85</v>
      </c>
      <c r="AV655" s="13" t="s">
        <v>85</v>
      </c>
      <c r="AW655" s="13" t="s">
        <v>37</v>
      </c>
      <c r="AX655" s="13" t="s">
        <v>76</v>
      </c>
      <c r="AY655" s="245" t="s">
        <v>308</v>
      </c>
    </row>
    <row r="656" s="14" customFormat="1">
      <c r="A656" s="14"/>
      <c r="B656" s="249"/>
      <c r="C656" s="250"/>
      <c r="D656" s="236" t="s">
        <v>319</v>
      </c>
      <c r="E656" s="251" t="s">
        <v>19</v>
      </c>
      <c r="F656" s="252" t="s">
        <v>5882</v>
      </c>
      <c r="G656" s="250"/>
      <c r="H656" s="251" t="s">
        <v>19</v>
      </c>
      <c r="I656" s="253"/>
      <c r="J656" s="250"/>
      <c r="K656" s="250"/>
      <c r="L656" s="254"/>
      <c r="M656" s="255"/>
      <c r="N656" s="256"/>
      <c r="O656" s="256"/>
      <c r="P656" s="256"/>
      <c r="Q656" s="256"/>
      <c r="R656" s="256"/>
      <c r="S656" s="256"/>
      <c r="T656" s="257"/>
      <c r="U656" s="14"/>
      <c r="V656" s="14"/>
      <c r="W656" s="14"/>
      <c r="X656" s="14"/>
      <c r="Y656" s="14"/>
      <c r="Z656" s="14"/>
      <c r="AA656" s="14"/>
      <c r="AB656" s="14"/>
      <c r="AC656" s="14"/>
      <c r="AD656" s="14"/>
      <c r="AE656" s="14"/>
      <c r="AT656" s="258" t="s">
        <v>319</v>
      </c>
      <c r="AU656" s="258" t="s">
        <v>85</v>
      </c>
      <c r="AV656" s="14" t="s">
        <v>83</v>
      </c>
      <c r="AW656" s="14" t="s">
        <v>37</v>
      </c>
      <c r="AX656" s="14" t="s">
        <v>76</v>
      </c>
      <c r="AY656" s="258" t="s">
        <v>308</v>
      </c>
    </row>
    <row r="657" s="13" customFormat="1">
      <c r="A657" s="13"/>
      <c r="B657" s="234"/>
      <c r="C657" s="235"/>
      <c r="D657" s="236" t="s">
        <v>319</v>
      </c>
      <c r="E657" s="237" t="s">
        <v>19</v>
      </c>
      <c r="F657" s="238" t="s">
        <v>6224</v>
      </c>
      <c r="G657" s="235"/>
      <c r="H657" s="239">
        <v>0.14999999999999999</v>
      </c>
      <c r="I657" s="240"/>
      <c r="J657" s="235"/>
      <c r="K657" s="235"/>
      <c r="L657" s="241"/>
      <c r="M657" s="242"/>
      <c r="N657" s="243"/>
      <c r="O657" s="243"/>
      <c r="P657" s="243"/>
      <c r="Q657" s="243"/>
      <c r="R657" s="243"/>
      <c r="S657" s="243"/>
      <c r="T657" s="244"/>
      <c r="U657" s="13"/>
      <c r="V657" s="13"/>
      <c r="W657" s="13"/>
      <c r="X657" s="13"/>
      <c r="Y657" s="13"/>
      <c r="Z657" s="13"/>
      <c r="AA657" s="13"/>
      <c r="AB657" s="13"/>
      <c r="AC657" s="13"/>
      <c r="AD657" s="13"/>
      <c r="AE657" s="13"/>
      <c r="AT657" s="245" t="s">
        <v>319</v>
      </c>
      <c r="AU657" s="245" t="s">
        <v>85</v>
      </c>
      <c r="AV657" s="13" t="s">
        <v>85</v>
      </c>
      <c r="AW657" s="13" t="s">
        <v>37</v>
      </c>
      <c r="AX657" s="13" t="s">
        <v>76</v>
      </c>
      <c r="AY657" s="245" t="s">
        <v>308</v>
      </c>
    </row>
    <row r="658" s="15" customFormat="1">
      <c r="A658" s="15"/>
      <c r="B658" s="259"/>
      <c r="C658" s="260"/>
      <c r="D658" s="236" t="s">
        <v>319</v>
      </c>
      <c r="E658" s="261" t="s">
        <v>19</v>
      </c>
      <c r="F658" s="262" t="s">
        <v>448</v>
      </c>
      <c r="G658" s="260"/>
      <c r="H658" s="263">
        <v>3.1499999999999999</v>
      </c>
      <c r="I658" s="264"/>
      <c r="J658" s="260"/>
      <c r="K658" s="260"/>
      <c r="L658" s="265"/>
      <c r="M658" s="266"/>
      <c r="N658" s="267"/>
      <c r="O658" s="267"/>
      <c r="P658" s="267"/>
      <c r="Q658" s="267"/>
      <c r="R658" s="267"/>
      <c r="S658" s="267"/>
      <c r="T658" s="268"/>
      <c r="U658" s="15"/>
      <c r="V658" s="15"/>
      <c r="W658" s="15"/>
      <c r="X658" s="15"/>
      <c r="Y658" s="15"/>
      <c r="Z658" s="15"/>
      <c r="AA658" s="15"/>
      <c r="AB658" s="15"/>
      <c r="AC658" s="15"/>
      <c r="AD658" s="15"/>
      <c r="AE658" s="15"/>
      <c r="AT658" s="269" t="s">
        <v>319</v>
      </c>
      <c r="AU658" s="269" t="s">
        <v>85</v>
      </c>
      <c r="AV658" s="15" t="s">
        <v>315</v>
      </c>
      <c r="AW658" s="15" t="s">
        <v>37</v>
      </c>
      <c r="AX658" s="15" t="s">
        <v>83</v>
      </c>
      <c r="AY658" s="269" t="s">
        <v>308</v>
      </c>
    </row>
    <row r="659" s="12" customFormat="1" ht="22.8" customHeight="1">
      <c r="A659" s="12"/>
      <c r="B659" s="200"/>
      <c r="C659" s="201"/>
      <c r="D659" s="202" t="s">
        <v>75</v>
      </c>
      <c r="E659" s="214" t="s">
        <v>3509</v>
      </c>
      <c r="F659" s="214" t="s">
        <v>6225</v>
      </c>
      <c r="G659" s="201"/>
      <c r="H659" s="201"/>
      <c r="I659" s="204"/>
      <c r="J659" s="215">
        <f>BK659</f>
        <v>0</v>
      </c>
      <c r="K659" s="201"/>
      <c r="L659" s="206"/>
      <c r="M659" s="207"/>
      <c r="N659" s="208"/>
      <c r="O659" s="208"/>
      <c r="P659" s="209">
        <f>SUM(P660:P661)</f>
        <v>0</v>
      </c>
      <c r="Q659" s="208"/>
      <c r="R659" s="209">
        <f>SUM(R660:R661)</f>
        <v>0</v>
      </c>
      <c r="S659" s="208"/>
      <c r="T659" s="210">
        <f>SUM(T660:T661)</f>
        <v>0</v>
      </c>
      <c r="U659" s="12"/>
      <c r="V659" s="12"/>
      <c r="W659" s="12"/>
      <c r="X659" s="12"/>
      <c r="Y659" s="12"/>
      <c r="Z659" s="12"/>
      <c r="AA659" s="12"/>
      <c r="AB659" s="12"/>
      <c r="AC659" s="12"/>
      <c r="AD659" s="12"/>
      <c r="AE659" s="12"/>
      <c r="AR659" s="211" t="s">
        <v>83</v>
      </c>
      <c r="AT659" s="212" t="s">
        <v>75</v>
      </c>
      <c r="AU659" s="212" t="s">
        <v>83</v>
      </c>
      <c r="AY659" s="211" t="s">
        <v>308</v>
      </c>
      <c r="BK659" s="213">
        <f>SUM(BK660:BK661)</f>
        <v>0</v>
      </c>
    </row>
    <row r="660" s="2" customFormat="1" ht="16.5" customHeight="1">
      <c r="A660" s="41"/>
      <c r="B660" s="42"/>
      <c r="C660" s="216" t="s">
        <v>3792</v>
      </c>
      <c r="D660" s="216" t="s">
        <v>310</v>
      </c>
      <c r="E660" s="217" t="s">
        <v>6226</v>
      </c>
      <c r="F660" s="218" t="s">
        <v>6227</v>
      </c>
      <c r="G660" s="219" t="s">
        <v>768</v>
      </c>
      <c r="H660" s="220">
        <v>1</v>
      </c>
      <c r="I660" s="221"/>
      <c r="J660" s="222">
        <f>ROUND(I660*H660,2)</f>
        <v>0</v>
      </c>
      <c r="K660" s="218" t="s">
        <v>19</v>
      </c>
      <c r="L660" s="47"/>
      <c r="M660" s="223" t="s">
        <v>19</v>
      </c>
      <c r="N660" s="224" t="s">
        <v>47</v>
      </c>
      <c r="O660" s="87"/>
      <c r="P660" s="225">
        <f>O660*H660</f>
        <v>0</v>
      </c>
      <c r="Q660" s="225">
        <v>0</v>
      </c>
      <c r="R660" s="225">
        <f>Q660*H660</f>
        <v>0</v>
      </c>
      <c r="S660" s="225">
        <v>0</v>
      </c>
      <c r="T660" s="226">
        <f>S660*H660</f>
        <v>0</v>
      </c>
      <c r="U660" s="41"/>
      <c r="V660" s="41"/>
      <c r="W660" s="41"/>
      <c r="X660" s="41"/>
      <c r="Y660" s="41"/>
      <c r="Z660" s="41"/>
      <c r="AA660" s="41"/>
      <c r="AB660" s="41"/>
      <c r="AC660" s="41"/>
      <c r="AD660" s="41"/>
      <c r="AE660" s="41"/>
      <c r="AR660" s="227" t="s">
        <v>315</v>
      </c>
      <c r="AT660" s="227" t="s">
        <v>310</v>
      </c>
      <c r="AU660" s="227" t="s">
        <v>85</v>
      </c>
      <c r="AY660" s="20" t="s">
        <v>308</v>
      </c>
      <c r="BE660" s="228">
        <f>IF(N660="základní",J660,0)</f>
        <v>0</v>
      </c>
      <c r="BF660" s="228">
        <f>IF(N660="snížená",J660,0)</f>
        <v>0</v>
      </c>
      <c r="BG660" s="228">
        <f>IF(N660="zákl. přenesená",J660,0)</f>
        <v>0</v>
      </c>
      <c r="BH660" s="228">
        <f>IF(N660="sníž. přenesená",J660,0)</f>
        <v>0</v>
      </c>
      <c r="BI660" s="228">
        <f>IF(N660="nulová",J660,0)</f>
        <v>0</v>
      </c>
      <c r="BJ660" s="20" t="s">
        <v>83</v>
      </c>
      <c r="BK660" s="228">
        <f>ROUND(I660*H660,2)</f>
        <v>0</v>
      </c>
      <c r="BL660" s="20" t="s">
        <v>315</v>
      </c>
      <c r="BM660" s="227" t="s">
        <v>5653</v>
      </c>
    </row>
    <row r="661" s="2" customFormat="1">
      <c r="A661" s="41"/>
      <c r="B661" s="42"/>
      <c r="C661" s="43"/>
      <c r="D661" s="236" t="s">
        <v>4125</v>
      </c>
      <c r="E661" s="43"/>
      <c r="F661" s="292" t="s">
        <v>6228</v>
      </c>
      <c r="G661" s="43"/>
      <c r="H661" s="43"/>
      <c r="I661" s="231"/>
      <c r="J661" s="43"/>
      <c r="K661" s="43"/>
      <c r="L661" s="47"/>
      <c r="M661" s="232"/>
      <c r="N661" s="233"/>
      <c r="O661" s="87"/>
      <c r="P661" s="87"/>
      <c r="Q661" s="87"/>
      <c r="R661" s="87"/>
      <c r="S661" s="87"/>
      <c r="T661" s="88"/>
      <c r="U661" s="41"/>
      <c r="V661" s="41"/>
      <c r="W661" s="41"/>
      <c r="X661" s="41"/>
      <c r="Y661" s="41"/>
      <c r="Z661" s="41"/>
      <c r="AA661" s="41"/>
      <c r="AB661" s="41"/>
      <c r="AC661" s="41"/>
      <c r="AD661" s="41"/>
      <c r="AE661" s="41"/>
      <c r="AT661" s="20" t="s">
        <v>4125</v>
      </c>
      <c r="AU661" s="20" t="s">
        <v>85</v>
      </c>
    </row>
    <row r="662" s="12" customFormat="1" ht="22.8" customHeight="1">
      <c r="A662" s="12"/>
      <c r="B662" s="200"/>
      <c r="C662" s="201"/>
      <c r="D662" s="202" t="s">
        <v>75</v>
      </c>
      <c r="E662" s="214" t="s">
        <v>883</v>
      </c>
      <c r="F662" s="214" t="s">
        <v>6229</v>
      </c>
      <c r="G662" s="201"/>
      <c r="H662" s="201"/>
      <c r="I662" s="204"/>
      <c r="J662" s="215">
        <f>BK662</f>
        <v>0</v>
      </c>
      <c r="K662" s="201"/>
      <c r="L662" s="206"/>
      <c r="M662" s="207"/>
      <c r="N662" s="208"/>
      <c r="O662" s="208"/>
      <c r="P662" s="209">
        <f>SUM(P663:P668)</f>
        <v>0</v>
      </c>
      <c r="Q662" s="208"/>
      <c r="R662" s="209">
        <f>SUM(R663:R668)</f>
        <v>0</v>
      </c>
      <c r="S662" s="208"/>
      <c r="T662" s="210">
        <f>SUM(T663:T668)</f>
        <v>0</v>
      </c>
      <c r="U662" s="12"/>
      <c r="V662" s="12"/>
      <c r="W662" s="12"/>
      <c r="X662" s="12"/>
      <c r="Y662" s="12"/>
      <c r="Z662" s="12"/>
      <c r="AA662" s="12"/>
      <c r="AB662" s="12"/>
      <c r="AC662" s="12"/>
      <c r="AD662" s="12"/>
      <c r="AE662" s="12"/>
      <c r="AR662" s="211" t="s">
        <v>83</v>
      </c>
      <c r="AT662" s="212" t="s">
        <v>75</v>
      </c>
      <c r="AU662" s="212" t="s">
        <v>83</v>
      </c>
      <c r="AY662" s="211" t="s">
        <v>308</v>
      </c>
      <c r="BK662" s="213">
        <f>SUM(BK663:BK668)</f>
        <v>0</v>
      </c>
    </row>
    <row r="663" s="2" customFormat="1" ht="16.5" customHeight="1">
      <c r="A663" s="41"/>
      <c r="B663" s="42"/>
      <c r="C663" s="216" t="s">
        <v>3423</v>
      </c>
      <c r="D663" s="216" t="s">
        <v>310</v>
      </c>
      <c r="E663" s="217" t="s">
        <v>709</v>
      </c>
      <c r="F663" s="218" t="s">
        <v>6230</v>
      </c>
      <c r="G663" s="219" t="s">
        <v>442</v>
      </c>
      <c r="H663" s="220">
        <v>211</v>
      </c>
      <c r="I663" s="221"/>
      <c r="J663" s="222">
        <f>ROUND(I663*H663,2)</f>
        <v>0</v>
      </c>
      <c r="K663" s="218" t="s">
        <v>314</v>
      </c>
      <c r="L663" s="47"/>
      <c r="M663" s="223" t="s">
        <v>19</v>
      </c>
      <c r="N663" s="224" t="s">
        <v>47</v>
      </c>
      <c r="O663" s="87"/>
      <c r="P663" s="225">
        <f>O663*H663</f>
        <v>0</v>
      </c>
      <c r="Q663" s="225">
        <v>0</v>
      </c>
      <c r="R663" s="225">
        <f>Q663*H663</f>
        <v>0</v>
      </c>
      <c r="S663" s="225">
        <v>0</v>
      </c>
      <c r="T663" s="226">
        <f>S663*H663</f>
        <v>0</v>
      </c>
      <c r="U663" s="41"/>
      <c r="V663" s="41"/>
      <c r="W663" s="41"/>
      <c r="X663" s="41"/>
      <c r="Y663" s="41"/>
      <c r="Z663" s="41"/>
      <c r="AA663" s="41"/>
      <c r="AB663" s="41"/>
      <c r="AC663" s="41"/>
      <c r="AD663" s="41"/>
      <c r="AE663" s="41"/>
      <c r="AR663" s="227" t="s">
        <v>315</v>
      </c>
      <c r="AT663" s="227" t="s">
        <v>310</v>
      </c>
      <c r="AU663" s="227" t="s">
        <v>85</v>
      </c>
      <c r="AY663" s="20" t="s">
        <v>308</v>
      </c>
      <c r="BE663" s="228">
        <f>IF(N663="základní",J663,0)</f>
        <v>0</v>
      </c>
      <c r="BF663" s="228">
        <f>IF(N663="snížená",J663,0)</f>
        <v>0</v>
      </c>
      <c r="BG663" s="228">
        <f>IF(N663="zákl. přenesená",J663,0)</f>
        <v>0</v>
      </c>
      <c r="BH663" s="228">
        <f>IF(N663="sníž. přenesená",J663,0)</f>
        <v>0</v>
      </c>
      <c r="BI663" s="228">
        <f>IF(N663="nulová",J663,0)</f>
        <v>0</v>
      </c>
      <c r="BJ663" s="20" t="s">
        <v>83</v>
      </c>
      <c r="BK663" s="228">
        <f>ROUND(I663*H663,2)</f>
        <v>0</v>
      </c>
      <c r="BL663" s="20" t="s">
        <v>315</v>
      </c>
      <c r="BM663" s="227" t="s">
        <v>5657</v>
      </c>
    </row>
    <row r="664" s="2" customFormat="1">
      <c r="A664" s="41"/>
      <c r="B664" s="42"/>
      <c r="C664" s="43"/>
      <c r="D664" s="229" t="s">
        <v>317</v>
      </c>
      <c r="E664" s="43"/>
      <c r="F664" s="230" t="s">
        <v>711</v>
      </c>
      <c r="G664" s="43"/>
      <c r="H664" s="43"/>
      <c r="I664" s="231"/>
      <c r="J664" s="43"/>
      <c r="K664" s="43"/>
      <c r="L664" s="47"/>
      <c r="M664" s="232"/>
      <c r="N664" s="233"/>
      <c r="O664" s="87"/>
      <c r="P664" s="87"/>
      <c r="Q664" s="87"/>
      <c r="R664" s="87"/>
      <c r="S664" s="87"/>
      <c r="T664" s="88"/>
      <c r="U664" s="41"/>
      <c r="V664" s="41"/>
      <c r="W664" s="41"/>
      <c r="X664" s="41"/>
      <c r="Y664" s="41"/>
      <c r="Z664" s="41"/>
      <c r="AA664" s="41"/>
      <c r="AB664" s="41"/>
      <c r="AC664" s="41"/>
      <c r="AD664" s="41"/>
      <c r="AE664" s="41"/>
      <c r="AT664" s="20" t="s">
        <v>317</v>
      </c>
      <c r="AU664" s="20" t="s">
        <v>85</v>
      </c>
    </row>
    <row r="665" s="2" customFormat="1" ht="21.75" customHeight="1">
      <c r="A665" s="41"/>
      <c r="B665" s="42"/>
      <c r="C665" s="216" t="s">
        <v>3802</v>
      </c>
      <c r="D665" s="216" t="s">
        <v>310</v>
      </c>
      <c r="E665" s="217" t="s">
        <v>6231</v>
      </c>
      <c r="F665" s="218" t="s">
        <v>6232</v>
      </c>
      <c r="G665" s="219" t="s">
        <v>442</v>
      </c>
      <c r="H665" s="220">
        <v>211</v>
      </c>
      <c r="I665" s="221"/>
      <c r="J665" s="222">
        <f>ROUND(I665*H665,2)</f>
        <v>0</v>
      </c>
      <c r="K665" s="218" t="s">
        <v>314</v>
      </c>
      <c r="L665" s="47"/>
      <c r="M665" s="223" t="s">
        <v>19</v>
      </c>
      <c r="N665" s="224" t="s">
        <v>47</v>
      </c>
      <c r="O665" s="87"/>
      <c r="P665" s="225">
        <f>O665*H665</f>
        <v>0</v>
      </c>
      <c r="Q665" s="225">
        <v>0</v>
      </c>
      <c r="R665" s="225">
        <f>Q665*H665</f>
        <v>0</v>
      </c>
      <c r="S665" s="225">
        <v>0</v>
      </c>
      <c r="T665" s="226">
        <f>S665*H665</f>
        <v>0</v>
      </c>
      <c r="U665" s="41"/>
      <c r="V665" s="41"/>
      <c r="W665" s="41"/>
      <c r="X665" s="41"/>
      <c r="Y665" s="41"/>
      <c r="Z665" s="41"/>
      <c r="AA665" s="41"/>
      <c r="AB665" s="41"/>
      <c r="AC665" s="41"/>
      <c r="AD665" s="41"/>
      <c r="AE665" s="41"/>
      <c r="AR665" s="227" t="s">
        <v>315</v>
      </c>
      <c r="AT665" s="227" t="s">
        <v>310</v>
      </c>
      <c r="AU665" s="227" t="s">
        <v>85</v>
      </c>
      <c r="AY665" s="20" t="s">
        <v>308</v>
      </c>
      <c r="BE665" s="228">
        <f>IF(N665="základní",J665,0)</f>
        <v>0</v>
      </c>
      <c r="BF665" s="228">
        <f>IF(N665="snížená",J665,0)</f>
        <v>0</v>
      </c>
      <c r="BG665" s="228">
        <f>IF(N665="zákl. přenesená",J665,0)</f>
        <v>0</v>
      </c>
      <c r="BH665" s="228">
        <f>IF(N665="sníž. přenesená",J665,0)</f>
        <v>0</v>
      </c>
      <c r="BI665" s="228">
        <f>IF(N665="nulová",J665,0)</f>
        <v>0</v>
      </c>
      <c r="BJ665" s="20" t="s">
        <v>83</v>
      </c>
      <c r="BK665" s="228">
        <f>ROUND(I665*H665,2)</f>
        <v>0</v>
      </c>
      <c r="BL665" s="20" t="s">
        <v>315</v>
      </c>
      <c r="BM665" s="227" t="s">
        <v>5661</v>
      </c>
    </row>
    <row r="666" s="2" customFormat="1">
      <c r="A666" s="41"/>
      <c r="B666" s="42"/>
      <c r="C666" s="43"/>
      <c r="D666" s="229" t="s">
        <v>317</v>
      </c>
      <c r="E666" s="43"/>
      <c r="F666" s="230" t="s">
        <v>6233</v>
      </c>
      <c r="G666" s="43"/>
      <c r="H666" s="43"/>
      <c r="I666" s="231"/>
      <c r="J666" s="43"/>
      <c r="K666" s="43"/>
      <c r="L666" s="47"/>
      <c r="M666" s="232"/>
      <c r="N666" s="233"/>
      <c r="O666" s="87"/>
      <c r="P666" s="87"/>
      <c r="Q666" s="87"/>
      <c r="R666" s="87"/>
      <c r="S666" s="87"/>
      <c r="T666" s="88"/>
      <c r="U666" s="41"/>
      <c r="V666" s="41"/>
      <c r="W666" s="41"/>
      <c r="X666" s="41"/>
      <c r="Y666" s="41"/>
      <c r="Z666" s="41"/>
      <c r="AA666" s="41"/>
      <c r="AB666" s="41"/>
      <c r="AC666" s="41"/>
      <c r="AD666" s="41"/>
      <c r="AE666" s="41"/>
      <c r="AT666" s="20" t="s">
        <v>317</v>
      </c>
      <c r="AU666" s="20" t="s">
        <v>85</v>
      </c>
    </row>
    <row r="667" s="2" customFormat="1" ht="16.5" customHeight="1">
      <c r="A667" s="41"/>
      <c r="B667" s="42"/>
      <c r="C667" s="216" t="s">
        <v>3807</v>
      </c>
      <c r="D667" s="216" t="s">
        <v>310</v>
      </c>
      <c r="E667" s="217" t="s">
        <v>6234</v>
      </c>
      <c r="F667" s="218" t="s">
        <v>6235</v>
      </c>
      <c r="G667" s="219" t="s">
        <v>474</v>
      </c>
      <c r="H667" s="220">
        <v>1120</v>
      </c>
      <c r="I667" s="221"/>
      <c r="J667" s="222">
        <f>ROUND(I667*H667,2)</f>
        <v>0</v>
      </c>
      <c r="K667" s="218" t="s">
        <v>314</v>
      </c>
      <c r="L667" s="47"/>
      <c r="M667" s="223" t="s">
        <v>19</v>
      </c>
      <c r="N667" s="224" t="s">
        <v>47</v>
      </c>
      <c r="O667" s="87"/>
      <c r="P667" s="225">
        <f>O667*H667</f>
        <v>0</v>
      </c>
      <c r="Q667" s="225">
        <v>0</v>
      </c>
      <c r="R667" s="225">
        <f>Q667*H667</f>
        <v>0</v>
      </c>
      <c r="S667" s="225">
        <v>0</v>
      </c>
      <c r="T667" s="226">
        <f>S667*H667</f>
        <v>0</v>
      </c>
      <c r="U667" s="41"/>
      <c r="V667" s="41"/>
      <c r="W667" s="41"/>
      <c r="X667" s="41"/>
      <c r="Y667" s="41"/>
      <c r="Z667" s="41"/>
      <c r="AA667" s="41"/>
      <c r="AB667" s="41"/>
      <c r="AC667" s="41"/>
      <c r="AD667" s="41"/>
      <c r="AE667" s="41"/>
      <c r="AR667" s="227" t="s">
        <v>315</v>
      </c>
      <c r="AT667" s="227" t="s">
        <v>310</v>
      </c>
      <c r="AU667" s="227" t="s">
        <v>85</v>
      </c>
      <c r="AY667" s="20" t="s">
        <v>308</v>
      </c>
      <c r="BE667" s="228">
        <f>IF(N667="základní",J667,0)</f>
        <v>0</v>
      </c>
      <c r="BF667" s="228">
        <f>IF(N667="snížená",J667,0)</f>
        <v>0</v>
      </c>
      <c r="BG667" s="228">
        <f>IF(N667="zákl. přenesená",J667,0)</f>
        <v>0</v>
      </c>
      <c r="BH667" s="228">
        <f>IF(N667="sníž. přenesená",J667,0)</f>
        <v>0</v>
      </c>
      <c r="BI667" s="228">
        <f>IF(N667="nulová",J667,0)</f>
        <v>0</v>
      </c>
      <c r="BJ667" s="20" t="s">
        <v>83</v>
      </c>
      <c r="BK667" s="228">
        <f>ROUND(I667*H667,2)</f>
        <v>0</v>
      </c>
      <c r="BL667" s="20" t="s">
        <v>315</v>
      </c>
      <c r="BM667" s="227" t="s">
        <v>5669</v>
      </c>
    </row>
    <row r="668" s="2" customFormat="1">
      <c r="A668" s="41"/>
      <c r="B668" s="42"/>
      <c r="C668" s="43"/>
      <c r="D668" s="229" t="s">
        <v>317</v>
      </c>
      <c r="E668" s="43"/>
      <c r="F668" s="230" t="s">
        <v>6236</v>
      </c>
      <c r="G668" s="43"/>
      <c r="H668" s="43"/>
      <c r="I668" s="231"/>
      <c r="J668" s="43"/>
      <c r="K668" s="43"/>
      <c r="L668" s="47"/>
      <c r="M668" s="232"/>
      <c r="N668" s="233"/>
      <c r="O668" s="87"/>
      <c r="P668" s="87"/>
      <c r="Q668" s="87"/>
      <c r="R668" s="87"/>
      <c r="S668" s="87"/>
      <c r="T668" s="88"/>
      <c r="U668" s="41"/>
      <c r="V668" s="41"/>
      <c r="W668" s="41"/>
      <c r="X668" s="41"/>
      <c r="Y668" s="41"/>
      <c r="Z668" s="41"/>
      <c r="AA668" s="41"/>
      <c r="AB668" s="41"/>
      <c r="AC668" s="41"/>
      <c r="AD668" s="41"/>
      <c r="AE668" s="41"/>
      <c r="AT668" s="20" t="s">
        <v>317</v>
      </c>
      <c r="AU668" s="20" t="s">
        <v>85</v>
      </c>
    </row>
    <row r="669" s="12" customFormat="1" ht="22.8" customHeight="1">
      <c r="A669" s="12"/>
      <c r="B669" s="200"/>
      <c r="C669" s="201"/>
      <c r="D669" s="202" t="s">
        <v>75</v>
      </c>
      <c r="E669" s="214" t="s">
        <v>489</v>
      </c>
      <c r="F669" s="214" t="s">
        <v>490</v>
      </c>
      <c r="G669" s="201"/>
      <c r="H669" s="201"/>
      <c r="I669" s="204"/>
      <c r="J669" s="215">
        <f>BK669</f>
        <v>0</v>
      </c>
      <c r="K669" s="201"/>
      <c r="L669" s="206"/>
      <c r="M669" s="207"/>
      <c r="N669" s="208"/>
      <c r="O669" s="208"/>
      <c r="P669" s="209">
        <f>SUM(P670:P685)</f>
        <v>0</v>
      </c>
      <c r="Q669" s="208"/>
      <c r="R669" s="209">
        <f>SUM(R670:R685)</f>
        <v>0</v>
      </c>
      <c r="S669" s="208"/>
      <c r="T669" s="210">
        <f>SUM(T670:T685)</f>
        <v>0</v>
      </c>
      <c r="U669" s="12"/>
      <c r="V669" s="12"/>
      <c r="W669" s="12"/>
      <c r="X669" s="12"/>
      <c r="Y669" s="12"/>
      <c r="Z669" s="12"/>
      <c r="AA669" s="12"/>
      <c r="AB669" s="12"/>
      <c r="AC669" s="12"/>
      <c r="AD669" s="12"/>
      <c r="AE669" s="12"/>
      <c r="AR669" s="211" t="s">
        <v>83</v>
      </c>
      <c r="AT669" s="212" t="s">
        <v>75</v>
      </c>
      <c r="AU669" s="212" t="s">
        <v>83</v>
      </c>
      <c r="AY669" s="211" t="s">
        <v>308</v>
      </c>
      <c r="BK669" s="213">
        <f>SUM(BK670:BK685)</f>
        <v>0</v>
      </c>
    </row>
    <row r="670" s="2" customFormat="1" ht="24.15" customHeight="1">
      <c r="A670" s="41"/>
      <c r="B670" s="42"/>
      <c r="C670" s="216" t="s">
        <v>3813</v>
      </c>
      <c r="D670" s="216" t="s">
        <v>310</v>
      </c>
      <c r="E670" s="217" t="s">
        <v>6237</v>
      </c>
      <c r="F670" s="218" t="s">
        <v>6238</v>
      </c>
      <c r="G670" s="219" t="s">
        <v>493</v>
      </c>
      <c r="H670" s="220">
        <v>470.428</v>
      </c>
      <c r="I670" s="221"/>
      <c r="J670" s="222">
        <f>ROUND(I670*H670,2)</f>
        <v>0</v>
      </c>
      <c r="K670" s="218" t="s">
        <v>314</v>
      </c>
      <c r="L670" s="47"/>
      <c r="M670" s="223" t="s">
        <v>19</v>
      </c>
      <c r="N670" s="224" t="s">
        <v>47</v>
      </c>
      <c r="O670" s="87"/>
      <c r="P670" s="225">
        <f>O670*H670</f>
        <v>0</v>
      </c>
      <c r="Q670" s="225">
        <v>0</v>
      </c>
      <c r="R670" s="225">
        <f>Q670*H670</f>
        <v>0</v>
      </c>
      <c r="S670" s="225">
        <v>0</v>
      </c>
      <c r="T670" s="226">
        <f>S670*H670</f>
        <v>0</v>
      </c>
      <c r="U670" s="41"/>
      <c r="V670" s="41"/>
      <c r="W670" s="41"/>
      <c r="X670" s="41"/>
      <c r="Y670" s="41"/>
      <c r="Z670" s="41"/>
      <c r="AA670" s="41"/>
      <c r="AB670" s="41"/>
      <c r="AC670" s="41"/>
      <c r="AD670" s="41"/>
      <c r="AE670" s="41"/>
      <c r="AR670" s="227" t="s">
        <v>315</v>
      </c>
      <c r="AT670" s="227" t="s">
        <v>310</v>
      </c>
      <c r="AU670" s="227" t="s">
        <v>85</v>
      </c>
      <c r="AY670" s="20" t="s">
        <v>308</v>
      </c>
      <c r="BE670" s="228">
        <f>IF(N670="základní",J670,0)</f>
        <v>0</v>
      </c>
      <c r="BF670" s="228">
        <f>IF(N670="snížená",J670,0)</f>
        <v>0</v>
      </c>
      <c r="BG670" s="228">
        <f>IF(N670="zákl. přenesená",J670,0)</f>
        <v>0</v>
      </c>
      <c r="BH670" s="228">
        <f>IF(N670="sníž. přenesená",J670,0)</f>
        <v>0</v>
      </c>
      <c r="BI670" s="228">
        <f>IF(N670="nulová",J670,0)</f>
        <v>0</v>
      </c>
      <c r="BJ670" s="20" t="s">
        <v>83</v>
      </c>
      <c r="BK670" s="228">
        <f>ROUND(I670*H670,2)</f>
        <v>0</v>
      </c>
      <c r="BL670" s="20" t="s">
        <v>315</v>
      </c>
      <c r="BM670" s="227" t="s">
        <v>5672</v>
      </c>
    </row>
    <row r="671" s="2" customFormat="1">
      <c r="A671" s="41"/>
      <c r="B671" s="42"/>
      <c r="C671" s="43"/>
      <c r="D671" s="229" t="s">
        <v>317</v>
      </c>
      <c r="E671" s="43"/>
      <c r="F671" s="230" t="s">
        <v>6239</v>
      </c>
      <c r="G671" s="43"/>
      <c r="H671" s="43"/>
      <c r="I671" s="231"/>
      <c r="J671" s="43"/>
      <c r="K671" s="43"/>
      <c r="L671" s="47"/>
      <c r="M671" s="232"/>
      <c r="N671" s="233"/>
      <c r="O671" s="87"/>
      <c r="P671" s="87"/>
      <c r="Q671" s="87"/>
      <c r="R671" s="87"/>
      <c r="S671" s="87"/>
      <c r="T671" s="88"/>
      <c r="U671" s="41"/>
      <c r="V671" s="41"/>
      <c r="W671" s="41"/>
      <c r="X671" s="41"/>
      <c r="Y671" s="41"/>
      <c r="Z671" s="41"/>
      <c r="AA671" s="41"/>
      <c r="AB671" s="41"/>
      <c r="AC671" s="41"/>
      <c r="AD671" s="41"/>
      <c r="AE671" s="41"/>
      <c r="AT671" s="20" t="s">
        <v>317</v>
      </c>
      <c r="AU671" s="20" t="s">
        <v>85</v>
      </c>
    </row>
    <row r="672" s="2" customFormat="1" ht="37.8" customHeight="1">
      <c r="A672" s="41"/>
      <c r="B672" s="42"/>
      <c r="C672" s="216" t="s">
        <v>3820</v>
      </c>
      <c r="D672" s="216" t="s">
        <v>310</v>
      </c>
      <c r="E672" s="217" t="s">
        <v>6240</v>
      </c>
      <c r="F672" s="218" t="s">
        <v>6241</v>
      </c>
      <c r="G672" s="219" t="s">
        <v>493</v>
      </c>
      <c r="H672" s="220">
        <v>1881.712</v>
      </c>
      <c r="I672" s="221"/>
      <c r="J672" s="222">
        <f>ROUND(I672*H672,2)</f>
        <v>0</v>
      </c>
      <c r="K672" s="218" t="s">
        <v>314</v>
      </c>
      <c r="L672" s="47"/>
      <c r="M672" s="223" t="s">
        <v>19</v>
      </c>
      <c r="N672" s="224" t="s">
        <v>47</v>
      </c>
      <c r="O672" s="87"/>
      <c r="P672" s="225">
        <f>O672*H672</f>
        <v>0</v>
      </c>
      <c r="Q672" s="225">
        <v>0</v>
      </c>
      <c r="R672" s="225">
        <f>Q672*H672</f>
        <v>0</v>
      </c>
      <c r="S672" s="225">
        <v>0</v>
      </c>
      <c r="T672" s="226">
        <f>S672*H672</f>
        <v>0</v>
      </c>
      <c r="U672" s="41"/>
      <c r="V672" s="41"/>
      <c r="W672" s="41"/>
      <c r="X672" s="41"/>
      <c r="Y672" s="41"/>
      <c r="Z672" s="41"/>
      <c r="AA672" s="41"/>
      <c r="AB672" s="41"/>
      <c r="AC672" s="41"/>
      <c r="AD672" s="41"/>
      <c r="AE672" s="41"/>
      <c r="AR672" s="227" t="s">
        <v>315</v>
      </c>
      <c r="AT672" s="227" t="s">
        <v>310</v>
      </c>
      <c r="AU672" s="227" t="s">
        <v>85</v>
      </c>
      <c r="AY672" s="20" t="s">
        <v>308</v>
      </c>
      <c r="BE672" s="228">
        <f>IF(N672="základní",J672,0)</f>
        <v>0</v>
      </c>
      <c r="BF672" s="228">
        <f>IF(N672="snížená",J672,0)</f>
        <v>0</v>
      </c>
      <c r="BG672" s="228">
        <f>IF(N672="zákl. přenesená",J672,0)</f>
        <v>0</v>
      </c>
      <c r="BH672" s="228">
        <f>IF(N672="sníž. přenesená",J672,0)</f>
        <v>0</v>
      </c>
      <c r="BI672" s="228">
        <f>IF(N672="nulová",J672,0)</f>
        <v>0</v>
      </c>
      <c r="BJ672" s="20" t="s">
        <v>83</v>
      </c>
      <c r="BK672" s="228">
        <f>ROUND(I672*H672,2)</f>
        <v>0</v>
      </c>
      <c r="BL672" s="20" t="s">
        <v>315</v>
      </c>
      <c r="BM672" s="227" t="s">
        <v>5676</v>
      </c>
    </row>
    <row r="673" s="2" customFormat="1">
      <c r="A673" s="41"/>
      <c r="B673" s="42"/>
      <c r="C673" s="43"/>
      <c r="D673" s="229" t="s">
        <v>317</v>
      </c>
      <c r="E673" s="43"/>
      <c r="F673" s="230" t="s">
        <v>6242</v>
      </c>
      <c r="G673" s="43"/>
      <c r="H673" s="43"/>
      <c r="I673" s="231"/>
      <c r="J673" s="43"/>
      <c r="K673" s="43"/>
      <c r="L673" s="47"/>
      <c r="M673" s="232"/>
      <c r="N673" s="233"/>
      <c r="O673" s="87"/>
      <c r="P673" s="87"/>
      <c r="Q673" s="87"/>
      <c r="R673" s="87"/>
      <c r="S673" s="87"/>
      <c r="T673" s="88"/>
      <c r="U673" s="41"/>
      <c r="V673" s="41"/>
      <c r="W673" s="41"/>
      <c r="X673" s="41"/>
      <c r="Y673" s="41"/>
      <c r="Z673" s="41"/>
      <c r="AA673" s="41"/>
      <c r="AB673" s="41"/>
      <c r="AC673" s="41"/>
      <c r="AD673" s="41"/>
      <c r="AE673" s="41"/>
      <c r="AT673" s="20" t="s">
        <v>317</v>
      </c>
      <c r="AU673" s="20" t="s">
        <v>85</v>
      </c>
    </row>
    <row r="674" s="2" customFormat="1">
      <c r="A674" s="41"/>
      <c r="B674" s="42"/>
      <c r="C674" s="43"/>
      <c r="D674" s="236" t="s">
        <v>4125</v>
      </c>
      <c r="E674" s="43"/>
      <c r="F674" s="292" t="s">
        <v>6243</v>
      </c>
      <c r="G674" s="43"/>
      <c r="H674" s="43"/>
      <c r="I674" s="231"/>
      <c r="J674" s="43"/>
      <c r="K674" s="43"/>
      <c r="L674" s="47"/>
      <c r="M674" s="232"/>
      <c r="N674" s="233"/>
      <c r="O674" s="87"/>
      <c r="P674" s="87"/>
      <c r="Q674" s="87"/>
      <c r="R674" s="87"/>
      <c r="S674" s="87"/>
      <c r="T674" s="88"/>
      <c r="U674" s="41"/>
      <c r="V674" s="41"/>
      <c r="W674" s="41"/>
      <c r="X674" s="41"/>
      <c r="Y674" s="41"/>
      <c r="Z674" s="41"/>
      <c r="AA674" s="41"/>
      <c r="AB674" s="41"/>
      <c r="AC674" s="41"/>
      <c r="AD674" s="41"/>
      <c r="AE674" s="41"/>
      <c r="AT674" s="20" t="s">
        <v>4125</v>
      </c>
      <c r="AU674" s="20" t="s">
        <v>85</v>
      </c>
    </row>
    <row r="675" s="13" customFormat="1">
      <c r="A675" s="13"/>
      <c r="B675" s="234"/>
      <c r="C675" s="235"/>
      <c r="D675" s="236" t="s">
        <v>319</v>
      </c>
      <c r="E675" s="237" t="s">
        <v>19</v>
      </c>
      <c r="F675" s="238" t="s">
        <v>6244</v>
      </c>
      <c r="G675" s="235"/>
      <c r="H675" s="239">
        <v>1881.712</v>
      </c>
      <c r="I675" s="240"/>
      <c r="J675" s="235"/>
      <c r="K675" s="235"/>
      <c r="L675" s="241"/>
      <c r="M675" s="242"/>
      <c r="N675" s="243"/>
      <c r="O675" s="243"/>
      <c r="P675" s="243"/>
      <c r="Q675" s="243"/>
      <c r="R675" s="243"/>
      <c r="S675" s="243"/>
      <c r="T675" s="244"/>
      <c r="U675" s="13"/>
      <c r="V675" s="13"/>
      <c r="W675" s="13"/>
      <c r="X675" s="13"/>
      <c r="Y675" s="13"/>
      <c r="Z675" s="13"/>
      <c r="AA675" s="13"/>
      <c r="AB675" s="13"/>
      <c r="AC675" s="13"/>
      <c r="AD675" s="13"/>
      <c r="AE675" s="13"/>
      <c r="AT675" s="245" t="s">
        <v>319</v>
      </c>
      <c r="AU675" s="245" t="s">
        <v>85</v>
      </c>
      <c r="AV675" s="13" t="s">
        <v>85</v>
      </c>
      <c r="AW675" s="13" t="s">
        <v>37</v>
      </c>
      <c r="AX675" s="13" t="s">
        <v>76</v>
      </c>
      <c r="AY675" s="245" t="s">
        <v>308</v>
      </c>
    </row>
    <row r="676" s="15" customFormat="1">
      <c r="A676" s="15"/>
      <c r="B676" s="259"/>
      <c r="C676" s="260"/>
      <c r="D676" s="236" t="s">
        <v>319</v>
      </c>
      <c r="E676" s="261" t="s">
        <v>19</v>
      </c>
      <c r="F676" s="262" t="s">
        <v>448</v>
      </c>
      <c r="G676" s="260"/>
      <c r="H676" s="263">
        <v>1881.712</v>
      </c>
      <c r="I676" s="264"/>
      <c r="J676" s="260"/>
      <c r="K676" s="260"/>
      <c r="L676" s="265"/>
      <c r="M676" s="266"/>
      <c r="N676" s="267"/>
      <c r="O676" s="267"/>
      <c r="P676" s="267"/>
      <c r="Q676" s="267"/>
      <c r="R676" s="267"/>
      <c r="S676" s="267"/>
      <c r="T676" s="268"/>
      <c r="U676" s="15"/>
      <c r="V676" s="15"/>
      <c r="W676" s="15"/>
      <c r="X676" s="15"/>
      <c r="Y676" s="15"/>
      <c r="Z676" s="15"/>
      <c r="AA676" s="15"/>
      <c r="AB676" s="15"/>
      <c r="AC676" s="15"/>
      <c r="AD676" s="15"/>
      <c r="AE676" s="15"/>
      <c r="AT676" s="269" t="s">
        <v>319</v>
      </c>
      <c r="AU676" s="269" t="s">
        <v>85</v>
      </c>
      <c r="AV676" s="15" t="s">
        <v>315</v>
      </c>
      <c r="AW676" s="15" t="s">
        <v>37</v>
      </c>
      <c r="AX676" s="15" t="s">
        <v>83</v>
      </c>
      <c r="AY676" s="269" t="s">
        <v>308</v>
      </c>
    </row>
    <row r="677" s="2" customFormat="1" ht="21.75" customHeight="1">
      <c r="A677" s="41"/>
      <c r="B677" s="42"/>
      <c r="C677" s="216" t="s">
        <v>3826</v>
      </c>
      <c r="D677" s="216" t="s">
        <v>310</v>
      </c>
      <c r="E677" s="217" t="s">
        <v>577</v>
      </c>
      <c r="F677" s="218" t="s">
        <v>6245</v>
      </c>
      <c r="G677" s="219" t="s">
        <v>493</v>
      </c>
      <c r="H677" s="220">
        <v>470.428</v>
      </c>
      <c r="I677" s="221"/>
      <c r="J677" s="222">
        <f>ROUND(I677*H677,2)</f>
        <v>0</v>
      </c>
      <c r="K677" s="218" t="s">
        <v>314</v>
      </c>
      <c r="L677" s="47"/>
      <c r="M677" s="223" t="s">
        <v>19</v>
      </c>
      <c r="N677" s="224" t="s">
        <v>47</v>
      </c>
      <c r="O677" s="87"/>
      <c r="P677" s="225">
        <f>O677*H677</f>
        <v>0</v>
      </c>
      <c r="Q677" s="225">
        <v>0</v>
      </c>
      <c r="R677" s="225">
        <f>Q677*H677</f>
        <v>0</v>
      </c>
      <c r="S677" s="225">
        <v>0</v>
      </c>
      <c r="T677" s="226">
        <f>S677*H677</f>
        <v>0</v>
      </c>
      <c r="U677" s="41"/>
      <c r="V677" s="41"/>
      <c r="W677" s="41"/>
      <c r="X677" s="41"/>
      <c r="Y677" s="41"/>
      <c r="Z677" s="41"/>
      <c r="AA677" s="41"/>
      <c r="AB677" s="41"/>
      <c r="AC677" s="41"/>
      <c r="AD677" s="41"/>
      <c r="AE677" s="41"/>
      <c r="AR677" s="227" t="s">
        <v>315</v>
      </c>
      <c r="AT677" s="227" t="s">
        <v>310</v>
      </c>
      <c r="AU677" s="227" t="s">
        <v>85</v>
      </c>
      <c r="AY677" s="20" t="s">
        <v>308</v>
      </c>
      <c r="BE677" s="228">
        <f>IF(N677="základní",J677,0)</f>
        <v>0</v>
      </c>
      <c r="BF677" s="228">
        <f>IF(N677="snížená",J677,0)</f>
        <v>0</v>
      </c>
      <c r="BG677" s="228">
        <f>IF(N677="zákl. přenesená",J677,0)</f>
        <v>0</v>
      </c>
      <c r="BH677" s="228">
        <f>IF(N677="sníž. přenesená",J677,0)</f>
        <v>0</v>
      </c>
      <c r="BI677" s="228">
        <f>IF(N677="nulová",J677,0)</f>
        <v>0</v>
      </c>
      <c r="BJ677" s="20" t="s">
        <v>83</v>
      </c>
      <c r="BK677" s="228">
        <f>ROUND(I677*H677,2)</f>
        <v>0</v>
      </c>
      <c r="BL677" s="20" t="s">
        <v>315</v>
      </c>
      <c r="BM677" s="227" t="s">
        <v>5271</v>
      </c>
    </row>
    <row r="678" s="2" customFormat="1">
      <c r="A678" s="41"/>
      <c r="B678" s="42"/>
      <c r="C678" s="43"/>
      <c r="D678" s="229" t="s">
        <v>317</v>
      </c>
      <c r="E678" s="43"/>
      <c r="F678" s="230" t="s">
        <v>579</v>
      </c>
      <c r="G678" s="43"/>
      <c r="H678" s="43"/>
      <c r="I678" s="231"/>
      <c r="J678" s="43"/>
      <c r="K678" s="43"/>
      <c r="L678" s="47"/>
      <c r="M678" s="232"/>
      <c r="N678" s="233"/>
      <c r="O678" s="87"/>
      <c r="P678" s="87"/>
      <c r="Q678" s="87"/>
      <c r="R678" s="87"/>
      <c r="S678" s="87"/>
      <c r="T678" s="88"/>
      <c r="U678" s="41"/>
      <c r="V678" s="41"/>
      <c r="W678" s="41"/>
      <c r="X678" s="41"/>
      <c r="Y678" s="41"/>
      <c r="Z678" s="41"/>
      <c r="AA678" s="41"/>
      <c r="AB678" s="41"/>
      <c r="AC678" s="41"/>
      <c r="AD678" s="41"/>
      <c r="AE678" s="41"/>
      <c r="AT678" s="20" t="s">
        <v>317</v>
      </c>
      <c r="AU678" s="20" t="s">
        <v>85</v>
      </c>
    </row>
    <row r="679" s="2" customFormat="1" ht="24.15" customHeight="1">
      <c r="A679" s="41"/>
      <c r="B679" s="42"/>
      <c r="C679" s="216" t="s">
        <v>3832</v>
      </c>
      <c r="D679" s="216" t="s">
        <v>310</v>
      </c>
      <c r="E679" s="217" t="s">
        <v>580</v>
      </c>
      <c r="F679" s="218" t="s">
        <v>6246</v>
      </c>
      <c r="G679" s="219" t="s">
        <v>493</v>
      </c>
      <c r="H679" s="220">
        <v>8938.1319999999996</v>
      </c>
      <c r="I679" s="221"/>
      <c r="J679" s="222">
        <f>ROUND(I679*H679,2)</f>
        <v>0</v>
      </c>
      <c r="K679" s="218" t="s">
        <v>314</v>
      </c>
      <c r="L679" s="47"/>
      <c r="M679" s="223" t="s">
        <v>19</v>
      </c>
      <c r="N679" s="224" t="s">
        <v>47</v>
      </c>
      <c r="O679" s="87"/>
      <c r="P679" s="225">
        <f>O679*H679</f>
        <v>0</v>
      </c>
      <c r="Q679" s="225">
        <v>0</v>
      </c>
      <c r="R679" s="225">
        <f>Q679*H679</f>
        <v>0</v>
      </c>
      <c r="S679" s="225">
        <v>0</v>
      </c>
      <c r="T679" s="226">
        <f>S679*H679</f>
        <v>0</v>
      </c>
      <c r="U679" s="41"/>
      <c r="V679" s="41"/>
      <c r="W679" s="41"/>
      <c r="X679" s="41"/>
      <c r="Y679" s="41"/>
      <c r="Z679" s="41"/>
      <c r="AA679" s="41"/>
      <c r="AB679" s="41"/>
      <c r="AC679" s="41"/>
      <c r="AD679" s="41"/>
      <c r="AE679" s="41"/>
      <c r="AR679" s="227" t="s">
        <v>315</v>
      </c>
      <c r="AT679" s="227" t="s">
        <v>310</v>
      </c>
      <c r="AU679" s="227" t="s">
        <v>85</v>
      </c>
      <c r="AY679" s="20" t="s">
        <v>308</v>
      </c>
      <c r="BE679" s="228">
        <f>IF(N679="základní",J679,0)</f>
        <v>0</v>
      </c>
      <c r="BF679" s="228">
        <f>IF(N679="snížená",J679,0)</f>
        <v>0</v>
      </c>
      <c r="BG679" s="228">
        <f>IF(N679="zákl. přenesená",J679,0)</f>
        <v>0</v>
      </c>
      <c r="BH679" s="228">
        <f>IF(N679="sníž. přenesená",J679,0)</f>
        <v>0</v>
      </c>
      <c r="BI679" s="228">
        <f>IF(N679="nulová",J679,0)</f>
        <v>0</v>
      </c>
      <c r="BJ679" s="20" t="s">
        <v>83</v>
      </c>
      <c r="BK679" s="228">
        <f>ROUND(I679*H679,2)</f>
        <v>0</v>
      </c>
      <c r="BL679" s="20" t="s">
        <v>315</v>
      </c>
      <c r="BM679" s="227" t="s">
        <v>5685</v>
      </c>
    </row>
    <row r="680" s="2" customFormat="1">
      <c r="A680" s="41"/>
      <c r="B680" s="42"/>
      <c r="C680" s="43"/>
      <c r="D680" s="229" t="s">
        <v>317</v>
      </c>
      <c r="E680" s="43"/>
      <c r="F680" s="230" t="s">
        <v>582</v>
      </c>
      <c r="G680" s="43"/>
      <c r="H680" s="43"/>
      <c r="I680" s="231"/>
      <c r="J680" s="43"/>
      <c r="K680" s="43"/>
      <c r="L680" s="47"/>
      <c r="M680" s="232"/>
      <c r="N680" s="233"/>
      <c r="O680" s="87"/>
      <c r="P680" s="87"/>
      <c r="Q680" s="87"/>
      <c r="R680" s="87"/>
      <c r="S680" s="87"/>
      <c r="T680" s="88"/>
      <c r="U680" s="41"/>
      <c r="V680" s="41"/>
      <c r="W680" s="41"/>
      <c r="X680" s="41"/>
      <c r="Y680" s="41"/>
      <c r="Z680" s="41"/>
      <c r="AA680" s="41"/>
      <c r="AB680" s="41"/>
      <c r="AC680" s="41"/>
      <c r="AD680" s="41"/>
      <c r="AE680" s="41"/>
      <c r="AT680" s="20" t="s">
        <v>317</v>
      </c>
      <c r="AU680" s="20" t="s">
        <v>85</v>
      </c>
    </row>
    <row r="681" s="2" customFormat="1">
      <c r="A681" s="41"/>
      <c r="B681" s="42"/>
      <c r="C681" s="43"/>
      <c r="D681" s="236" t="s">
        <v>4125</v>
      </c>
      <c r="E681" s="43"/>
      <c r="F681" s="292" t="s">
        <v>6247</v>
      </c>
      <c r="G681" s="43"/>
      <c r="H681" s="43"/>
      <c r="I681" s="231"/>
      <c r="J681" s="43"/>
      <c r="K681" s="43"/>
      <c r="L681" s="47"/>
      <c r="M681" s="232"/>
      <c r="N681" s="233"/>
      <c r="O681" s="87"/>
      <c r="P681" s="87"/>
      <c r="Q681" s="87"/>
      <c r="R681" s="87"/>
      <c r="S681" s="87"/>
      <c r="T681" s="88"/>
      <c r="U681" s="41"/>
      <c r="V681" s="41"/>
      <c r="W681" s="41"/>
      <c r="X681" s="41"/>
      <c r="Y681" s="41"/>
      <c r="Z681" s="41"/>
      <c r="AA681" s="41"/>
      <c r="AB681" s="41"/>
      <c r="AC681" s="41"/>
      <c r="AD681" s="41"/>
      <c r="AE681" s="41"/>
      <c r="AT681" s="20" t="s">
        <v>4125</v>
      </c>
      <c r="AU681" s="20" t="s">
        <v>85</v>
      </c>
    </row>
    <row r="682" s="13" customFormat="1">
      <c r="A682" s="13"/>
      <c r="B682" s="234"/>
      <c r="C682" s="235"/>
      <c r="D682" s="236" t="s">
        <v>319</v>
      </c>
      <c r="E682" s="237" t="s">
        <v>19</v>
      </c>
      <c r="F682" s="238" t="s">
        <v>6248</v>
      </c>
      <c r="G682" s="235"/>
      <c r="H682" s="239">
        <v>8938.1319999999996</v>
      </c>
      <c r="I682" s="240"/>
      <c r="J682" s="235"/>
      <c r="K682" s="235"/>
      <c r="L682" s="241"/>
      <c r="M682" s="242"/>
      <c r="N682" s="243"/>
      <c r="O682" s="243"/>
      <c r="P682" s="243"/>
      <c r="Q682" s="243"/>
      <c r="R682" s="243"/>
      <c r="S682" s="243"/>
      <c r="T682" s="244"/>
      <c r="U682" s="13"/>
      <c r="V682" s="13"/>
      <c r="W682" s="13"/>
      <c r="X682" s="13"/>
      <c r="Y682" s="13"/>
      <c r="Z682" s="13"/>
      <c r="AA682" s="13"/>
      <c r="AB682" s="13"/>
      <c r="AC682" s="13"/>
      <c r="AD682" s="13"/>
      <c r="AE682" s="13"/>
      <c r="AT682" s="245" t="s">
        <v>319</v>
      </c>
      <c r="AU682" s="245" t="s">
        <v>85</v>
      </c>
      <c r="AV682" s="13" t="s">
        <v>85</v>
      </c>
      <c r="AW682" s="13" t="s">
        <v>37</v>
      </c>
      <c r="AX682" s="13" t="s">
        <v>76</v>
      </c>
      <c r="AY682" s="245" t="s">
        <v>308</v>
      </c>
    </row>
    <row r="683" s="15" customFormat="1">
      <c r="A683" s="15"/>
      <c r="B683" s="259"/>
      <c r="C683" s="260"/>
      <c r="D683" s="236" t="s">
        <v>319</v>
      </c>
      <c r="E683" s="261" t="s">
        <v>19</v>
      </c>
      <c r="F683" s="262" t="s">
        <v>448</v>
      </c>
      <c r="G683" s="260"/>
      <c r="H683" s="263">
        <v>8938.1319999999996</v>
      </c>
      <c r="I683" s="264"/>
      <c r="J683" s="260"/>
      <c r="K683" s="260"/>
      <c r="L683" s="265"/>
      <c r="M683" s="266"/>
      <c r="N683" s="267"/>
      <c r="O683" s="267"/>
      <c r="P683" s="267"/>
      <c r="Q683" s="267"/>
      <c r="R683" s="267"/>
      <c r="S683" s="267"/>
      <c r="T683" s="268"/>
      <c r="U683" s="15"/>
      <c r="V683" s="15"/>
      <c r="W683" s="15"/>
      <c r="X683" s="15"/>
      <c r="Y683" s="15"/>
      <c r="Z683" s="15"/>
      <c r="AA683" s="15"/>
      <c r="AB683" s="15"/>
      <c r="AC683" s="15"/>
      <c r="AD683" s="15"/>
      <c r="AE683" s="15"/>
      <c r="AT683" s="269" t="s">
        <v>319</v>
      </c>
      <c r="AU683" s="269" t="s">
        <v>85</v>
      </c>
      <c r="AV683" s="15" t="s">
        <v>315</v>
      </c>
      <c r="AW683" s="15" t="s">
        <v>37</v>
      </c>
      <c r="AX683" s="15" t="s">
        <v>83</v>
      </c>
      <c r="AY683" s="269" t="s">
        <v>308</v>
      </c>
    </row>
    <row r="684" s="2" customFormat="1" ht="24.15" customHeight="1">
      <c r="A684" s="41"/>
      <c r="B684" s="42"/>
      <c r="C684" s="216" t="s">
        <v>3838</v>
      </c>
      <c r="D684" s="216" t="s">
        <v>310</v>
      </c>
      <c r="E684" s="217" t="s">
        <v>936</v>
      </c>
      <c r="F684" s="218" t="s">
        <v>937</v>
      </c>
      <c r="G684" s="219" t="s">
        <v>493</v>
      </c>
      <c r="H684" s="220">
        <v>470.428</v>
      </c>
      <c r="I684" s="221"/>
      <c r="J684" s="222">
        <f>ROUND(I684*H684,2)</f>
        <v>0</v>
      </c>
      <c r="K684" s="218" t="s">
        <v>314</v>
      </c>
      <c r="L684" s="47"/>
      <c r="M684" s="223" t="s">
        <v>19</v>
      </c>
      <c r="N684" s="224" t="s">
        <v>47</v>
      </c>
      <c r="O684" s="87"/>
      <c r="P684" s="225">
        <f>O684*H684</f>
        <v>0</v>
      </c>
      <c r="Q684" s="225">
        <v>0</v>
      </c>
      <c r="R684" s="225">
        <f>Q684*H684</f>
        <v>0</v>
      </c>
      <c r="S684" s="225">
        <v>0</v>
      </c>
      <c r="T684" s="226">
        <f>S684*H684</f>
        <v>0</v>
      </c>
      <c r="U684" s="41"/>
      <c r="V684" s="41"/>
      <c r="W684" s="41"/>
      <c r="X684" s="41"/>
      <c r="Y684" s="41"/>
      <c r="Z684" s="41"/>
      <c r="AA684" s="41"/>
      <c r="AB684" s="41"/>
      <c r="AC684" s="41"/>
      <c r="AD684" s="41"/>
      <c r="AE684" s="41"/>
      <c r="AR684" s="227" t="s">
        <v>315</v>
      </c>
      <c r="AT684" s="227" t="s">
        <v>310</v>
      </c>
      <c r="AU684" s="227" t="s">
        <v>85</v>
      </c>
      <c r="AY684" s="20" t="s">
        <v>308</v>
      </c>
      <c r="BE684" s="228">
        <f>IF(N684="základní",J684,0)</f>
        <v>0</v>
      </c>
      <c r="BF684" s="228">
        <f>IF(N684="snížená",J684,0)</f>
        <v>0</v>
      </c>
      <c r="BG684" s="228">
        <f>IF(N684="zákl. přenesená",J684,0)</f>
        <v>0</v>
      </c>
      <c r="BH684" s="228">
        <f>IF(N684="sníž. přenesená",J684,0)</f>
        <v>0</v>
      </c>
      <c r="BI684" s="228">
        <f>IF(N684="nulová",J684,0)</f>
        <v>0</v>
      </c>
      <c r="BJ684" s="20" t="s">
        <v>83</v>
      </c>
      <c r="BK684" s="228">
        <f>ROUND(I684*H684,2)</f>
        <v>0</v>
      </c>
      <c r="BL684" s="20" t="s">
        <v>315</v>
      </c>
      <c r="BM684" s="227" t="s">
        <v>5689</v>
      </c>
    </row>
    <row r="685" s="2" customFormat="1">
      <c r="A685" s="41"/>
      <c r="B685" s="42"/>
      <c r="C685" s="43"/>
      <c r="D685" s="229" t="s">
        <v>317</v>
      </c>
      <c r="E685" s="43"/>
      <c r="F685" s="230" t="s">
        <v>939</v>
      </c>
      <c r="G685" s="43"/>
      <c r="H685" s="43"/>
      <c r="I685" s="231"/>
      <c r="J685" s="43"/>
      <c r="K685" s="43"/>
      <c r="L685" s="47"/>
      <c r="M685" s="232"/>
      <c r="N685" s="233"/>
      <c r="O685" s="87"/>
      <c r="P685" s="87"/>
      <c r="Q685" s="87"/>
      <c r="R685" s="87"/>
      <c r="S685" s="87"/>
      <c r="T685" s="88"/>
      <c r="U685" s="41"/>
      <c r="V685" s="41"/>
      <c r="W685" s="41"/>
      <c r="X685" s="41"/>
      <c r="Y685" s="41"/>
      <c r="Z685" s="41"/>
      <c r="AA685" s="41"/>
      <c r="AB685" s="41"/>
      <c r="AC685" s="41"/>
      <c r="AD685" s="41"/>
      <c r="AE685" s="41"/>
      <c r="AT685" s="20" t="s">
        <v>317</v>
      </c>
      <c r="AU685" s="20" t="s">
        <v>85</v>
      </c>
    </row>
    <row r="686" s="12" customFormat="1" ht="22.8" customHeight="1">
      <c r="A686" s="12"/>
      <c r="B686" s="200"/>
      <c r="C686" s="201"/>
      <c r="D686" s="202" t="s">
        <v>75</v>
      </c>
      <c r="E686" s="214" t="s">
        <v>518</v>
      </c>
      <c r="F686" s="214" t="s">
        <v>519</v>
      </c>
      <c r="G686" s="201"/>
      <c r="H686" s="201"/>
      <c r="I686" s="204"/>
      <c r="J686" s="215">
        <f>BK686</f>
        <v>0</v>
      </c>
      <c r="K686" s="201"/>
      <c r="L686" s="206"/>
      <c r="M686" s="207"/>
      <c r="N686" s="208"/>
      <c r="O686" s="208"/>
      <c r="P686" s="209">
        <f>SUM(P687:P688)</f>
        <v>0</v>
      </c>
      <c r="Q686" s="208"/>
      <c r="R686" s="209">
        <f>SUM(R687:R688)</f>
        <v>0</v>
      </c>
      <c r="S686" s="208"/>
      <c r="T686" s="210">
        <f>SUM(T687:T688)</f>
        <v>0</v>
      </c>
      <c r="U686" s="12"/>
      <c r="V686" s="12"/>
      <c r="W686" s="12"/>
      <c r="X686" s="12"/>
      <c r="Y686" s="12"/>
      <c r="Z686" s="12"/>
      <c r="AA686" s="12"/>
      <c r="AB686" s="12"/>
      <c r="AC686" s="12"/>
      <c r="AD686" s="12"/>
      <c r="AE686" s="12"/>
      <c r="AR686" s="211" t="s">
        <v>83</v>
      </c>
      <c r="AT686" s="212" t="s">
        <v>75</v>
      </c>
      <c r="AU686" s="212" t="s">
        <v>83</v>
      </c>
      <c r="AY686" s="211" t="s">
        <v>308</v>
      </c>
      <c r="BK686" s="213">
        <f>SUM(BK687:BK688)</f>
        <v>0</v>
      </c>
    </row>
    <row r="687" s="2" customFormat="1" ht="24.15" customHeight="1">
      <c r="A687" s="41"/>
      <c r="B687" s="42"/>
      <c r="C687" s="216" t="s">
        <v>3844</v>
      </c>
      <c r="D687" s="216" t="s">
        <v>310</v>
      </c>
      <c r="E687" s="217" t="s">
        <v>520</v>
      </c>
      <c r="F687" s="218" t="s">
        <v>521</v>
      </c>
      <c r="G687" s="219" t="s">
        <v>493</v>
      </c>
      <c r="H687" s="220">
        <v>492.868</v>
      </c>
      <c r="I687" s="221"/>
      <c r="J687" s="222">
        <f>ROUND(I687*H687,2)</f>
        <v>0</v>
      </c>
      <c r="K687" s="218" t="s">
        <v>314</v>
      </c>
      <c r="L687" s="47"/>
      <c r="M687" s="223" t="s">
        <v>19</v>
      </c>
      <c r="N687" s="224" t="s">
        <v>47</v>
      </c>
      <c r="O687" s="87"/>
      <c r="P687" s="225">
        <f>O687*H687</f>
        <v>0</v>
      </c>
      <c r="Q687" s="225">
        <v>0</v>
      </c>
      <c r="R687" s="225">
        <f>Q687*H687</f>
        <v>0</v>
      </c>
      <c r="S687" s="225">
        <v>0</v>
      </c>
      <c r="T687" s="226">
        <f>S687*H687</f>
        <v>0</v>
      </c>
      <c r="U687" s="41"/>
      <c r="V687" s="41"/>
      <c r="W687" s="41"/>
      <c r="X687" s="41"/>
      <c r="Y687" s="41"/>
      <c r="Z687" s="41"/>
      <c r="AA687" s="41"/>
      <c r="AB687" s="41"/>
      <c r="AC687" s="41"/>
      <c r="AD687" s="41"/>
      <c r="AE687" s="41"/>
      <c r="AR687" s="227" t="s">
        <v>315</v>
      </c>
      <c r="AT687" s="227" t="s">
        <v>310</v>
      </c>
      <c r="AU687" s="227" t="s">
        <v>85</v>
      </c>
      <c r="AY687" s="20" t="s">
        <v>308</v>
      </c>
      <c r="BE687" s="228">
        <f>IF(N687="základní",J687,0)</f>
        <v>0</v>
      </c>
      <c r="BF687" s="228">
        <f>IF(N687="snížená",J687,0)</f>
        <v>0</v>
      </c>
      <c r="BG687" s="228">
        <f>IF(N687="zákl. přenesená",J687,0)</f>
        <v>0</v>
      </c>
      <c r="BH687" s="228">
        <f>IF(N687="sníž. přenesená",J687,0)</f>
        <v>0</v>
      </c>
      <c r="BI687" s="228">
        <f>IF(N687="nulová",J687,0)</f>
        <v>0</v>
      </c>
      <c r="BJ687" s="20" t="s">
        <v>83</v>
      </c>
      <c r="BK687" s="228">
        <f>ROUND(I687*H687,2)</f>
        <v>0</v>
      </c>
      <c r="BL687" s="20" t="s">
        <v>315</v>
      </c>
      <c r="BM687" s="227" t="s">
        <v>5693</v>
      </c>
    </row>
    <row r="688" s="2" customFormat="1">
      <c r="A688" s="41"/>
      <c r="B688" s="42"/>
      <c r="C688" s="43"/>
      <c r="D688" s="229" t="s">
        <v>317</v>
      </c>
      <c r="E688" s="43"/>
      <c r="F688" s="230" t="s">
        <v>523</v>
      </c>
      <c r="G688" s="43"/>
      <c r="H688" s="43"/>
      <c r="I688" s="231"/>
      <c r="J688" s="43"/>
      <c r="K688" s="43"/>
      <c r="L688" s="47"/>
      <c r="M688" s="232"/>
      <c r="N688" s="233"/>
      <c r="O688" s="87"/>
      <c r="P688" s="87"/>
      <c r="Q688" s="87"/>
      <c r="R688" s="87"/>
      <c r="S688" s="87"/>
      <c r="T688" s="88"/>
      <c r="U688" s="41"/>
      <c r="V688" s="41"/>
      <c r="W688" s="41"/>
      <c r="X688" s="41"/>
      <c r="Y688" s="41"/>
      <c r="Z688" s="41"/>
      <c r="AA688" s="41"/>
      <c r="AB688" s="41"/>
      <c r="AC688" s="41"/>
      <c r="AD688" s="41"/>
      <c r="AE688" s="41"/>
      <c r="AT688" s="20" t="s">
        <v>317</v>
      </c>
      <c r="AU688" s="20" t="s">
        <v>85</v>
      </c>
    </row>
    <row r="689" s="12" customFormat="1" ht="25.92" customHeight="1">
      <c r="A689" s="12"/>
      <c r="B689" s="200"/>
      <c r="C689" s="201"/>
      <c r="D689" s="202" t="s">
        <v>75</v>
      </c>
      <c r="E689" s="203" t="s">
        <v>590</v>
      </c>
      <c r="F689" s="203" t="s">
        <v>591</v>
      </c>
      <c r="G689" s="201"/>
      <c r="H689" s="201"/>
      <c r="I689" s="204"/>
      <c r="J689" s="205">
        <f>BK689</f>
        <v>0</v>
      </c>
      <c r="K689" s="201"/>
      <c r="L689" s="206"/>
      <c r="M689" s="207"/>
      <c r="N689" s="208"/>
      <c r="O689" s="208"/>
      <c r="P689" s="209">
        <f>P690+P722+P772+P874+P887</f>
        <v>0</v>
      </c>
      <c r="Q689" s="208"/>
      <c r="R689" s="209">
        <f>R690+R722+R772+R874+R887</f>
        <v>0</v>
      </c>
      <c r="S689" s="208"/>
      <c r="T689" s="210">
        <f>T690+T722+T772+T874+T887</f>
        <v>0</v>
      </c>
      <c r="U689" s="12"/>
      <c r="V689" s="12"/>
      <c r="W689" s="12"/>
      <c r="X689" s="12"/>
      <c r="Y689" s="12"/>
      <c r="Z689" s="12"/>
      <c r="AA689" s="12"/>
      <c r="AB689" s="12"/>
      <c r="AC689" s="12"/>
      <c r="AD689" s="12"/>
      <c r="AE689" s="12"/>
      <c r="AR689" s="211" t="s">
        <v>85</v>
      </c>
      <c r="AT689" s="212" t="s">
        <v>75</v>
      </c>
      <c r="AU689" s="212" t="s">
        <v>76</v>
      </c>
      <c r="AY689" s="211" t="s">
        <v>308</v>
      </c>
      <c r="BK689" s="213">
        <f>BK690+BK722+BK772+BK874+BK887</f>
        <v>0</v>
      </c>
    </row>
    <row r="690" s="12" customFormat="1" ht="22.8" customHeight="1">
      <c r="A690" s="12"/>
      <c r="B690" s="200"/>
      <c r="C690" s="201"/>
      <c r="D690" s="202" t="s">
        <v>75</v>
      </c>
      <c r="E690" s="214" t="s">
        <v>6249</v>
      </c>
      <c r="F690" s="214" t="s">
        <v>6250</v>
      </c>
      <c r="G690" s="201"/>
      <c r="H690" s="201"/>
      <c r="I690" s="204"/>
      <c r="J690" s="215">
        <f>BK690</f>
        <v>0</v>
      </c>
      <c r="K690" s="201"/>
      <c r="L690" s="206"/>
      <c r="M690" s="207"/>
      <c r="N690" s="208"/>
      <c r="O690" s="208"/>
      <c r="P690" s="209">
        <f>SUM(P691:P721)</f>
        <v>0</v>
      </c>
      <c r="Q690" s="208"/>
      <c r="R690" s="209">
        <f>SUM(R691:R721)</f>
        <v>0</v>
      </c>
      <c r="S690" s="208"/>
      <c r="T690" s="210">
        <f>SUM(T691:T721)</f>
        <v>0</v>
      </c>
      <c r="U690" s="12"/>
      <c r="V690" s="12"/>
      <c r="W690" s="12"/>
      <c r="X690" s="12"/>
      <c r="Y690" s="12"/>
      <c r="Z690" s="12"/>
      <c r="AA690" s="12"/>
      <c r="AB690" s="12"/>
      <c r="AC690" s="12"/>
      <c r="AD690" s="12"/>
      <c r="AE690" s="12"/>
      <c r="AR690" s="211" t="s">
        <v>85</v>
      </c>
      <c r="AT690" s="212" t="s">
        <v>75</v>
      </c>
      <c r="AU690" s="212" t="s">
        <v>83</v>
      </c>
      <c r="AY690" s="211" t="s">
        <v>308</v>
      </c>
      <c r="BK690" s="213">
        <f>SUM(BK691:BK721)</f>
        <v>0</v>
      </c>
    </row>
    <row r="691" s="2" customFormat="1" ht="16.5" customHeight="1">
      <c r="A691" s="41"/>
      <c r="B691" s="42"/>
      <c r="C691" s="216" t="s">
        <v>3850</v>
      </c>
      <c r="D691" s="216" t="s">
        <v>310</v>
      </c>
      <c r="E691" s="217" t="s">
        <v>6251</v>
      </c>
      <c r="F691" s="218" t="s">
        <v>6252</v>
      </c>
      <c r="G691" s="219" t="s">
        <v>474</v>
      </c>
      <c r="H691" s="220">
        <v>19</v>
      </c>
      <c r="I691" s="221"/>
      <c r="J691" s="222">
        <f>ROUND(I691*H691,2)</f>
        <v>0</v>
      </c>
      <c r="K691" s="218" t="s">
        <v>19</v>
      </c>
      <c r="L691" s="47"/>
      <c r="M691" s="223" t="s">
        <v>19</v>
      </c>
      <c r="N691" s="224" t="s">
        <v>47</v>
      </c>
      <c r="O691" s="87"/>
      <c r="P691" s="225">
        <f>O691*H691</f>
        <v>0</v>
      </c>
      <c r="Q691" s="225">
        <v>0</v>
      </c>
      <c r="R691" s="225">
        <f>Q691*H691</f>
        <v>0</v>
      </c>
      <c r="S691" s="225">
        <v>0</v>
      </c>
      <c r="T691" s="226">
        <f>S691*H691</f>
        <v>0</v>
      </c>
      <c r="U691" s="41"/>
      <c r="V691" s="41"/>
      <c r="W691" s="41"/>
      <c r="X691" s="41"/>
      <c r="Y691" s="41"/>
      <c r="Z691" s="41"/>
      <c r="AA691" s="41"/>
      <c r="AB691" s="41"/>
      <c r="AC691" s="41"/>
      <c r="AD691" s="41"/>
      <c r="AE691" s="41"/>
      <c r="AR691" s="227" t="s">
        <v>391</v>
      </c>
      <c r="AT691" s="227" t="s">
        <v>310</v>
      </c>
      <c r="AU691" s="227" t="s">
        <v>85</v>
      </c>
      <c r="AY691" s="20" t="s">
        <v>308</v>
      </c>
      <c r="BE691" s="228">
        <f>IF(N691="základní",J691,0)</f>
        <v>0</v>
      </c>
      <c r="BF691" s="228">
        <f>IF(N691="snížená",J691,0)</f>
        <v>0</v>
      </c>
      <c r="BG691" s="228">
        <f>IF(N691="zákl. přenesená",J691,0)</f>
        <v>0</v>
      </c>
      <c r="BH691" s="228">
        <f>IF(N691="sníž. přenesená",J691,0)</f>
        <v>0</v>
      </c>
      <c r="BI691" s="228">
        <f>IF(N691="nulová",J691,0)</f>
        <v>0</v>
      </c>
      <c r="BJ691" s="20" t="s">
        <v>83</v>
      </c>
      <c r="BK691" s="228">
        <f>ROUND(I691*H691,2)</f>
        <v>0</v>
      </c>
      <c r="BL691" s="20" t="s">
        <v>391</v>
      </c>
      <c r="BM691" s="227" t="s">
        <v>5718</v>
      </c>
    </row>
    <row r="692" s="2" customFormat="1" ht="16.5" customHeight="1">
      <c r="A692" s="41"/>
      <c r="B692" s="42"/>
      <c r="C692" s="216" t="s">
        <v>3857</v>
      </c>
      <c r="D692" s="216" t="s">
        <v>310</v>
      </c>
      <c r="E692" s="217" t="s">
        <v>6253</v>
      </c>
      <c r="F692" s="218" t="s">
        <v>6254</v>
      </c>
      <c r="G692" s="219" t="s">
        <v>474</v>
      </c>
      <c r="H692" s="220">
        <v>26</v>
      </c>
      <c r="I692" s="221"/>
      <c r="J692" s="222">
        <f>ROUND(I692*H692,2)</f>
        <v>0</v>
      </c>
      <c r="K692" s="218" t="s">
        <v>314</v>
      </c>
      <c r="L692" s="47"/>
      <c r="M692" s="223" t="s">
        <v>19</v>
      </c>
      <c r="N692" s="224" t="s">
        <v>47</v>
      </c>
      <c r="O692" s="87"/>
      <c r="P692" s="225">
        <f>O692*H692</f>
        <v>0</v>
      </c>
      <c r="Q692" s="225">
        <v>0</v>
      </c>
      <c r="R692" s="225">
        <f>Q692*H692</f>
        <v>0</v>
      </c>
      <c r="S692" s="225">
        <v>0</v>
      </c>
      <c r="T692" s="226">
        <f>S692*H692</f>
        <v>0</v>
      </c>
      <c r="U692" s="41"/>
      <c r="V692" s="41"/>
      <c r="W692" s="41"/>
      <c r="X692" s="41"/>
      <c r="Y692" s="41"/>
      <c r="Z692" s="41"/>
      <c r="AA692" s="41"/>
      <c r="AB692" s="41"/>
      <c r="AC692" s="41"/>
      <c r="AD692" s="41"/>
      <c r="AE692" s="41"/>
      <c r="AR692" s="227" t="s">
        <v>391</v>
      </c>
      <c r="AT692" s="227" t="s">
        <v>310</v>
      </c>
      <c r="AU692" s="227" t="s">
        <v>85</v>
      </c>
      <c r="AY692" s="20" t="s">
        <v>308</v>
      </c>
      <c r="BE692" s="228">
        <f>IF(N692="základní",J692,0)</f>
        <v>0</v>
      </c>
      <c r="BF692" s="228">
        <f>IF(N692="snížená",J692,0)</f>
        <v>0</v>
      </c>
      <c r="BG692" s="228">
        <f>IF(N692="zákl. přenesená",J692,0)</f>
        <v>0</v>
      </c>
      <c r="BH692" s="228">
        <f>IF(N692="sníž. přenesená",J692,0)</f>
        <v>0</v>
      </c>
      <c r="BI692" s="228">
        <f>IF(N692="nulová",J692,0)</f>
        <v>0</v>
      </c>
      <c r="BJ692" s="20" t="s">
        <v>83</v>
      </c>
      <c r="BK692" s="228">
        <f>ROUND(I692*H692,2)</f>
        <v>0</v>
      </c>
      <c r="BL692" s="20" t="s">
        <v>391</v>
      </c>
      <c r="BM692" s="227" t="s">
        <v>5722</v>
      </c>
    </row>
    <row r="693" s="2" customFormat="1">
      <c r="A693" s="41"/>
      <c r="B693" s="42"/>
      <c r="C693" s="43"/>
      <c r="D693" s="229" t="s">
        <v>317</v>
      </c>
      <c r="E693" s="43"/>
      <c r="F693" s="230" t="s">
        <v>6255</v>
      </c>
      <c r="G693" s="43"/>
      <c r="H693" s="43"/>
      <c r="I693" s="231"/>
      <c r="J693" s="43"/>
      <c r="K693" s="43"/>
      <c r="L693" s="47"/>
      <c r="M693" s="232"/>
      <c r="N693" s="233"/>
      <c r="O693" s="87"/>
      <c r="P693" s="87"/>
      <c r="Q693" s="87"/>
      <c r="R693" s="87"/>
      <c r="S693" s="87"/>
      <c r="T693" s="88"/>
      <c r="U693" s="41"/>
      <c r="V693" s="41"/>
      <c r="W693" s="41"/>
      <c r="X693" s="41"/>
      <c r="Y693" s="41"/>
      <c r="Z693" s="41"/>
      <c r="AA693" s="41"/>
      <c r="AB693" s="41"/>
      <c r="AC693" s="41"/>
      <c r="AD693" s="41"/>
      <c r="AE693" s="41"/>
      <c r="AT693" s="20" t="s">
        <v>317</v>
      </c>
      <c r="AU693" s="20" t="s">
        <v>85</v>
      </c>
    </row>
    <row r="694" s="2" customFormat="1" ht="16.5" customHeight="1">
      <c r="A694" s="41"/>
      <c r="B694" s="42"/>
      <c r="C694" s="216" t="s">
        <v>3863</v>
      </c>
      <c r="D694" s="216" t="s">
        <v>310</v>
      </c>
      <c r="E694" s="217" t="s">
        <v>6256</v>
      </c>
      <c r="F694" s="218" t="s">
        <v>6257</v>
      </c>
      <c r="G694" s="219" t="s">
        <v>474</v>
      </c>
      <c r="H694" s="220">
        <v>30</v>
      </c>
      <c r="I694" s="221"/>
      <c r="J694" s="222">
        <f>ROUND(I694*H694,2)</f>
        <v>0</v>
      </c>
      <c r="K694" s="218" t="s">
        <v>314</v>
      </c>
      <c r="L694" s="47"/>
      <c r="M694" s="223" t="s">
        <v>19</v>
      </c>
      <c r="N694" s="224" t="s">
        <v>47</v>
      </c>
      <c r="O694" s="87"/>
      <c r="P694" s="225">
        <f>O694*H694</f>
        <v>0</v>
      </c>
      <c r="Q694" s="225">
        <v>0</v>
      </c>
      <c r="R694" s="225">
        <f>Q694*H694</f>
        <v>0</v>
      </c>
      <c r="S694" s="225">
        <v>0</v>
      </c>
      <c r="T694" s="226">
        <f>S694*H694</f>
        <v>0</v>
      </c>
      <c r="U694" s="41"/>
      <c r="V694" s="41"/>
      <c r="W694" s="41"/>
      <c r="X694" s="41"/>
      <c r="Y694" s="41"/>
      <c r="Z694" s="41"/>
      <c r="AA694" s="41"/>
      <c r="AB694" s="41"/>
      <c r="AC694" s="41"/>
      <c r="AD694" s="41"/>
      <c r="AE694" s="41"/>
      <c r="AR694" s="227" t="s">
        <v>391</v>
      </c>
      <c r="AT694" s="227" t="s">
        <v>310</v>
      </c>
      <c r="AU694" s="227" t="s">
        <v>85</v>
      </c>
      <c r="AY694" s="20" t="s">
        <v>308</v>
      </c>
      <c r="BE694" s="228">
        <f>IF(N694="základní",J694,0)</f>
        <v>0</v>
      </c>
      <c r="BF694" s="228">
        <f>IF(N694="snížená",J694,0)</f>
        <v>0</v>
      </c>
      <c r="BG694" s="228">
        <f>IF(N694="zákl. přenesená",J694,0)</f>
        <v>0</v>
      </c>
      <c r="BH694" s="228">
        <f>IF(N694="sníž. přenesená",J694,0)</f>
        <v>0</v>
      </c>
      <c r="BI694" s="228">
        <f>IF(N694="nulová",J694,0)</f>
        <v>0</v>
      </c>
      <c r="BJ694" s="20" t="s">
        <v>83</v>
      </c>
      <c r="BK694" s="228">
        <f>ROUND(I694*H694,2)</f>
        <v>0</v>
      </c>
      <c r="BL694" s="20" t="s">
        <v>391</v>
      </c>
      <c r="BM694" s="227" t="s">
        <v>5726</v>
      </c>
    </row>
    <row r="695" s="2" customFormat="1">
      <c r="A695" s="41"/>
      <c r="B695" s="42"/>
      <c r="C695" s="43"/>
      <c r="D695" s="229" t="s">
        <v>317</v>
      </c>
      <c r="E695" s="43"/>
      <c r="F695" s="230" t="s">
        <v>6258</v>
      </c>
      <c r="G695" s="43"/>
      <c r="H695" s="43"/>
      <c r="I695" s="231"/>
      <c r="J695" s="43"/>
      <c r="K695" s="43"/>
      <c r="L695" s="47"/>
      <c r="M695" s="232"/>
      <c r="N695" s="233"/>
      <c r="O695" s="87"/>
      <c r="P695" s="87"/>
      <c r="Q695" s="87"/>
      <c r="R695" s="87"/>
      <c r="S695" s="87"/>
      <c r="T695" s="88"/>
      <c r="U695" s="41"/>
      <c r="V695" s="41"/>
      <c r="W695" s="41"/>
      <c r="X695" s="41"/>
      <c r="Y695" s="41"/>
      <c r="Z695" s="41"/>
      <c r="AA695" s="41"/>
      <c r="AB695" s="41"/>
      <c r="AC695" s="41"/>
      <c r="AD695" s="41"/>
      <c r="AE695" s="41"/>
      <c r="AT695" s="20" t="s">
        <v>317</v>
      </c>
      <c r="AU695" s="20" t="s">
        <v>85</v>
      </c>
    </row>
    <row r="696" s="2" customFormat="1" ht="16.5" customHeight="1">
      <c r="A696" s="41"/>
      <c r="B696" s="42"/>
      <c r="C696" s="216" t="s">
        <v>3869</v>
      </c>
      <c r="D696" s="216" t="s">
        <v>310</v>
      </c>
      <c r="E696" s="217" t="s">
        <v>6259</v>
      </c>
      <c r="F696" s="218" t="s">
        <v>6260</v>
      </c>
      <c r="G696" s="219" t="s">
        <v>474</v>
      </c>
      <c r="H696" s="220">
        <v>37</v>
      </c>
      <c r="I696" s="221"/>
      <c r="J696" s="222">
        <f>ROUND(I696*H696,2)</f>
        <v>0</v>
      </c>
      <c r="K696" s="218" t="s">
        <v>314</v>
      </c>
      <c r="L696" s="47"/>
      <c r="M696" s="223" t="s">
        <v>19</v>
      </c>
      <c r="N696" s="224" t="s">
        <v>47</v>
      </c>
      <c r="O696" s="87"/>
      <c r="P696" s="225">
        <f>O696*H696</f>
        <v>0</v>
      </c>
      <c r="Q696" s="225">
        <v>0</v>
      </c>
      <c r="R696" s="225">
        <f>Q696*H696</f>
        <v>0</v>
      </c>
      <c r="S696" s="225">
        <v>0</v>
      </c>
      <c r="T696" s="226">
        <f>S696*H696</f>
        <v>0</v>
      </c>
      <c r="U696" s="41"/>
      <c r="V696" s="41"/>
      <c r="W696" s="41"/>
      <c r="X696" s="41"/>
      <c r="Y696" s="41"/>
      <c r="Z696" s="41"/>
      <c r="AA696" s="41"/>
      <c r="AB696" s="41"/>
      <c r="AC696" s="41"/>
      <c r="AD696" s="41"/>
      <c r="AE696" s="41"/>
      <c r="AR696" s="227" t="s">
        <v>391</v>
      </c>
      <c r="AT696" s="227" t="s">
        <v>310</v>
      </c>
      <c r="AU696" s="227" t="s">
        <v>85</v>
      </c>
      <c r="AY696" s="20" t="s">
        <v>308</v>
      </c>
      <c r="BE696" s="228">
        <f>IF(N696="základní",J696,0)</f>
        <v>0</v>
      </c>
      <c r="BF696" s="228">
        <f>IF(N696="snížená",J696,0)</f>
        <v>0</v>
      </c>
      <c r="BG696" s="228">
        <f>IF(N696="zákl. přenesená",J696,0)</f>
        <v>0</v>
      </c>
      <c r="BH696" s="228">
        <f>IF(N696="sníž. přenesená",J696,0)</f>
        <v>0</v>
      </c>
      <c r="BI696" s="228">
        <f>IF(N696="nulová",J696,0)</f>
        <v>0</v>
      </c>
      <c r="BJ696" s="20" t="s">
        <v>83</v>
      </c>
      <c r="BK696" s="228">
        <f>ROUND(I696*H696,2)</f>
        <v>0</v>
      </c>
      <c r="BL696" s="20" t="s">
        <v>391</v>
      </c>
      <c r="BM696" s="227" t="s">
        <v>5730</v>
      </c>
    </row>
    <row r="697" s="2" customFormat="1">
      <c r="A697" s="41"/>
      <c r="B697" s="42"/>
      <c r="C697" s="43"/>
      <c r="D697" s="229" t="s">
        <v>317</v>
      </c>
      <c r="E697" s="43"/>
      <c r="F697" s="230" t="s">
        <v>6261</v>
      </c>
      <c r="G697" s="43"/>
      <c r="H697" s="43"/>
      <c r="I697" s="231"/>
      <c r="J697" s="43"/>
      <c r="K697" s="43"/>
      <c r="L697" s="47"/>
      <c r="M697" s="232"/>
      <c r="N697" s="233"/>
      <c r="O697" s="87"/>
      <c r="P697" s="87"/>
      <c r="Q697" s="87"/>
      <c r="R697" s="87"/>
      <c r="S697" s="87"/>
      <c r="T697" s="88"/>
      <c r="U697" s="41"/>
      <c r="V697" s="41"/>
      <c r="W697" s="41"/>
      <c r="X697" s="41"/>
      <c r="Y697" s="41"/>
      <c r="Z697" s="41"/>
      <c r="AA697" s="41"/>
      <c r="AB697" s="41"/>
      <c r="AC697" s="41"/>
      <c r="AD697" s="41"/>
      <c r="AE697" s="41"/>
      <c r="AT697" s="20" t="s">
        <v>317</v>
      </c>
      <c r="AU697" s="20" t="s">
        <v>85</v>
      </c>
    </row>
    <row r="698" s="2" customFormat="1" ht="16.5" customHeight="1">
      <c r="A698" s="41"/>
      <c r="B698" s="42"/>
      <c r="C698" s="216" t="s">
        <v>3875</v>
      </c>
      <c r="D698" s="216" t="s">
        <v>310</v>
      </c>
      <c r="E698" s="217" t="s">
        <v>6262</v>
      </c>
      <c r="F698" s="218" t="s">
        <v>6263</v>
      </c>
      <c r="G698" s="219" t="s">
        <v>474</v>
      </c>
      <c r="H698" s="220">
        <v>5</v>
      </c>
      <c r="I698" s="221"/>
      <c r="J698" s="222">
        <f>ROUND(I698*H698,2)</f>
        <v>0</v>
      </c>
      <c r="K698" s="218" t="s">
        <v>314</v>
      </c>
      <c r="L698" s="47"/>
      <c r="M698" s="223" t="s">
        <v>19</v>
      </c>
      <c r="N698" s="224" t="s">
        <v>47</v>
      </c>
      <c r="O698" s="87"/>
      <c r="P698" s="225">
        <f>O698*H698</f>
        <v>0</v>
      </c>
      <c r="Q698" s="225">
        <v>0</v>
      </c>
      <c r="R698" s="225">
        <f>Q698*H698</f>
        <v>0</v>
      </c>
      <c r="S698" s="225">
        <v>0</v>
      </c>
      <c r="T698" s="226">
        <f>S698*H698</f>
        <v>0</v>
      </c>
      <c r="U698" s="41"/>
      <c r="V698" s="41"/>
      <c r="W698" s="41"/>
      <c r="X698" s="41"/>
      <c r="Y698" s="41"/>
      <c r="Z698" s="41"/>
      <c r="AA698" s="41"/>
      <c r="AB698" s="41"/>
      <c r="AC698" s="41"/>
      <c r="AD698" s="41"/>
      <c r="AE698" s="41"/>
      <c r="AR698" s="227" t="s">
        <v>391</v>
      </c>
      <c r="AT698" s="227" t="s">
        <v>310</v>
      </c>
      <c r="AU698" s="227" t="s">
        <v>85</v>
      </c>
      <c r="AY698" s="20" t="s">
        <v>308</v>
      </c>
      <c r="BE698" s="228">
        <f>IF(N698="základní",J698,0)</f>
        <v>0</v>
      </c>
      <c r="BF698" s="228">
        <f>IF(N698="snížená",J698,0)</f>
        <v>0</v>
      </c>
      <c r="BG698" s="228">
        <f>IF(N698="zákl. přenesená",J698,0)</f>
        <v>0</v>
      </c>
      <c r="BH698" s="228">
        <f>IF(N698="sníž. přenesená",J698,0)</f>
        <v>0</v>
      </c>
      <c r="BI698" s="228">
        <f>IF(N698="nulová",J698,0)</f>
        <v>0</v>
      </c>
      <c r="BJ698" s="20" t="s">
        <v>83</v>
      </c>
      <c r="BK698" s="228">
        <f>ROUND(I698*H698,2)</f>
        <v>0</v>
      </c>
      <c r="BL698" s="20" t="s">
        <v>391</v>
      </c>
      <c r="BM698" s="227" t="s">
        <v>5736</v>
      </c>
    </row>
    <row r="699" s="2" customFormat="1">
      <c r="A699" s="41"/>
      <c r="B699" s="42"/>
      <c r="C699" s="43"/>
      <c r="D699" s="229" t="s">
        <v>317</v>
      </c>
      <c r="E699" s="43"/>
      <c r="F699" s="230" t="s">
        <v>6264</v>
      </c>
      <c r="G699" s="43"/>
      <c r="H699" s="43"/>
      <c r="I699" s="231"/>
      <c r="J699" s="43"/>
      <c r="K699" s="43"/>
      <c r="L699" s="47"/>
      <c r="M699" s="232"/>
      <c r="N699" s="233"/>
      <c r="O699" s="87"/>
      <c r="P699" s="87"/>
      <c r="Q699" s="87"/>
      <c r="R699" s="87"/>
      <c r="S699" s="87"/>
      <c r="T699" s="88"/>
      <c r="U699" s="41"/>
      <c r="V699" s="41"/>
      <c r="W699" s="41"/>
      <c r="X699" s="41"/>
      <c r="Y699" s="41"/>
      <c r="Z699" s="41"/>
      <c r="AA699" s="41"/>
      <c r="AB699" s="41"/>
      <c r="AC699" s="41"/>
      <c r="AD699" s="41"/>
      <c r="AE699" s="41"/>
      <c r="AT699" s="20" t="s">
        <v>317</v>
      </c>
      <c r="AU699" s="20" t="s">
        <v>85</v>
      </c>
    </row>
    <row r="700" s="2" customFormat="1" ht="16.5" customHeight="1">
      <c r="A700" s="41"/>
      <c r="B700" s="42"/>
      <c r="C700" s="216" t="s">
        <v>3881</v>
      </c>
      <c r="D700" s="216" t="s">
        <v>310</v>
      </c>
      <c r="E700" s="217" t="s">
        <v>6265</v>
      </c>
      <c r="F700" s="218" t="s">
        <v>6266</v>
      </c>
      <c r="G700" s="219" t="s">
        <v>474</v>
      </c>
      <c r="H700" s="220">
        <v>24</v>
      </c>
      <c r="I700" s="221"/>
      <c r="J700" s="222">
        <f>ROUND(I700*H700,2)</f>
        <v>0</v>
      </c>
      <c r="K700" s="218" t="s">
        <v>314</v>
      </c>
      <c r="L700" s="47"/>
      <c r="M700" s="223" t="s">
        <v>19</v>
      </c>
      <c r="N700" s="224" t="s">
        <v>47</v>
      </c>
      <c r="O700" s="87"/>
      <c r="P700" s="225">
        <f>O700*H700</f>
        <v>0</v>
      </c>
      <c r="Q700" s="225">
        <v>0</v>
      </c>
      <c r="R700" s="225">
        <f>Q700*H700</f>
        <v>0</v>
      </c>
      <c r="S700" s="225">
        <v>0</v>
      </c>
      <c r="T700" s="226">
        <f>S700*H700</f>
        <v>0</v>
      </c>
      <c r="U700" s="41"/>
      <c r="V700" s="41"/>
      <c r="W700" s="41"/>
      <c r="X700" s="41"/>
      <c r="Y700" s="41"/>
      <c r="Z700" s="41"/>
      <c r="AA700" s="41"/>
      <c r="AB700" s="41"/>
      <c r="AC700" s="41"/>
      <c r="AD700" s="41"/>
      <c r="AE700" s="41"/>
      <c r="AR700" s="227" t="s">
        <v>391</v>
      </c>
      <c r="AT700" s="227" t="s">
        <v>310</v>
      </c>
      <c r="AU700" s="227" t="s">
        <v>85</v>
      </c>
      <c r="AY700" s="20" t="s">
        <v>308</v>
      </c>
      <c r="BE700" s="228">
        <f>IF(N700="základní",J700,0)</f>
        <v>0</v>
      </c>
      <c r="BF700" s="228">
        <f>IF(N700="snížená",J700,0)</f>
        <v>0</v>
      </c>
      <c r="BG700" s="228">
        <f>IF(N700="zákl. přenesená",J700,0)</f>
        <v>0</v>
      </c>
      <c r="BH700" s="228">
        <f>IF(N700="sníž. přenesená",J700,0)</f>
        <v>0</v>
      </c>
      <c r="BI700" s="228">
        <f>IF(N700="nulová",J700,0)</f>
        <v>0</v>
      </c>
      <c r="BJ700" s="20" t="s">
        <v>83</v>
      </c>
      <c r="BK700" s="228">
        <f>ROUND(I700*H700,2)</f>
        <v>0</v>
      </c>
      <c r="BL700" s="20" t="s">
        <v>391</v>
      </c>
      <c r="BM700" s="227" t="s">
        <v>5742</v>
      </c>
    </row>
    <row r="701" s="2" customFormat="1">
      <c r="A701" s="41"/>
      <c r="B701" s="42"/>
      <c r="C701" s="43"/>
      <c r="D701" s="229" t="s">
        <v>317</v>
      </c>
      <c r="E701" s="43"/>
      <c r="F701" s="230" t="s">
        <v>6267</v>
      </c>
      <c r="G701" s="43"/>
      <c r="H701" s="43"/>
      <c r="I701" s="231"/>
      <c r="J701" s="43"/>
      <c r="K701" s="43"/>
      <c r="L701" s="47"/>
      <c r="M701" s="232"/>
      <c r="N701" s="233"/>
      <c r="O701" s="87"/>
      <c r="P701" s="87"/>
      <c r="Q701" s="87"/>
      <c r="R701" s="87"/>
      <c r="S701" s="87"/>
      <c r="T701" s="88"/>
      <c r="U701" s="41"/>
      <c r="V701" s="41"/>
      <c r="W701" s="41"/>
      <c r="X701" s="41"/>
      <c r="Y701" s="41"/>
      <c r="Z701" s="41"/>
      <c r="AA701" s="41"/>
      <c r="AB701" s="41"/>
      <c r="AC701" s="41"/>
      <c r="AD701" s="41"/>
      <c r="AE701" s="41"/>
      <c r="AT701" s="20" t="s">
        <v>317</v>
      </c>
      <c r="AU701" s="20" t="s">
        <v>85</v>
      </c>
    </row>
    <row r="702" s="2" customFormat="1" ht="16.5" customHeight="1">
      <c r="A702" s="41"/>
      <c r="B702" s="42"/>
      <c r="C702" s="216" t="s">
        <v>3886</v>
      </c>
      <c r="D702" s="216" t="s">
        <v>310</v>
      </c>
      <c r="E702" s="217" t="s">
        <v>6268</v>
      </c>
      <c r="F702" s="218" t="s">
        <v>6269</v>
      </c>
      <c r="G702" s="219" t="s">
        <v>474</v>
      </c>
      <c r="H702" s="220">
        <v>17</v>
      </c>
      <c r="I702" s="221"/>
      <c r="J702" s="222">
        <f>ROUND(I702*H702,2)</f>
        <v>0</v>
      </c>
      <c r="K702" s="218" t="s">
        <v>314</v>
      </c>
      <c r="L702" s="47"/>
      <c r="M702" s="223" t="s">
        <v>19</v>
      </c>
      <c r="N702" s="224" t="s">
        <v>47</v>
      </c>
      <c r="O702" s="87"/>
      <c r="P702" s="225">
        <f>O702*H702</f>
        <v>0</v>
      </c>
      <c r="Q702" s="225">
        <v>0</v>
      </c>
      <c r="R702" s="225">
        <f>Q702*H702</f>
        <v>0</v>
      </c>
      <c r="S702" s="225">
        <v>0</v>
      </c>
      <c r="T702" s="226">
        <f>S702*H702</f>
        <v>0</v>
      </c>
      <c r="U702" s="41"/>
      <c r="V702" s="41"/>
      <c r="W702" s="41"/>
      <c r="X702" s="41"/>
      <c r="Y702" s="41"/>
      <c r="Z702" s="41"/>
      <c r="AA702" s="41"/>
      <c r="AB702" s="41"/>
      <c r="AC702" s="41"/>
      <c r="AD702" s="41"/>
      <c r="AE702" s="41"/>
      <c r="AR702" s="227" t="s">
        <v>391</v>
      </c>
      <c r="AT702" s="227" t="s">
        <v>310</v>
      </c>
      <c r="AU702" s="227" t="s">
        <v>85</v>
      </c>
      <c r="AY702" s="20" t="s">
        <v>308</v>
      </c>
      <c r="BE702" s="228">
        <f>IF(N702="základní",J702,0)</f>
        <v>0</v>
      </c>
      <c r="BF702" s="228">
        <f>IF(N702="snížená",J702,0)</f>
        <v>0</v>
      </c>
      <c r="BG702" s="228">
        <f>IF(N702="zákl. přenesená",J702,0)</f>
        <v>0</v>
      </c>
      <c r="BH702" s="228">
        <f>IF(N702="sníž. přenesená",J702,0)</f>
        <v>0</v>
      </c>
      <c r="BI702" s="228">
        <f>IF(N702="nulová",J702,0)</f>
        <v>0</v>
      </c>
      <c r="BJ702" s="20" t="s">
        <v>83</v>
      </c>
      <c r="BK702" s="228">
        <f>ROUND(I702*H702,2)</f>
        <v>0</v>
      </c>
      <c r="BL702" s="20" t="s">
        <v>391</v>
      </c>
      <c r="BM702" s="227" t="s">
        <v>5745</v>
      </c>
    </row>
    <row r="703" s="2" customFormat="1">
      <c r="A703" s="41"/>
      <c r="B703" s="42"/>
      <c r="C703" s="43"/>
      <c r="D703" s="229" t="s">
        <v>317</v>
      </c>
      <c r="E703" s="43"/>
      <c r="F703" s="230" t="s">
        <v>6270</v>
      </c>
      <c r="G703" s="43"/>
      <c r="H703" s="43"/>
      <c r="I703" s="231"/>
      <c r="J703" s="43"/>
      <c r="K703" s="43"/>
      <c r="L703" s="47"/>
      <c r="M703" s="232"/>
      <c r="N703" s="233"/>
      <c r="O703" s="87"/>
      <c r="P703" s="87"/>
      <c r="Q703" s="87"/>
      <c r="R703" s="87"/>
      <c r="S703" s="87"/>
      <c r="T703" s="88"/>
      <c r="U703" s="41"/>
      <c r="V703" s="41"/>
      <c r="W703" s="41"/>
      <c r="X703" s="41"/>
      <c r="Y703" s="41"/>
      <c r="Z703" s="41"/>
      <c r="AA703" s="41"/>
      <c r="AB703" s="41"/>
      <c r="AC703" s="41"/>
      <c r="AD703" s="41"/>
      <c r="AE703" s="41"/>
      <c r="AT703" s="20" t="s">
        <v>317</v>
      </c>
      <c r="AU703" s="20" t="s">
        <v>85</v>
      </c>
    </row>
    <row r="704" s="2" customFormat="1" ht="16.5" customHeight="1">
      <c r="A704" s="41"/>
      <c r="B704" s="42"/>
      <c r="C704" s="216" t="s">
        <v>3892</v>
      </c>
      <c r="D704" s="216" t="s">
        <v>310</v>
      </c>
      <c r="E704" s="217" t="s">
        <v>6271</v>
      </c>
      <c r="F704" s="218" t="s">
        <v>6272</v>
      </c>
      <c r="G704" s="219" t="s">
        <v>474</v>
      </c>
      <c r="H704" s="220">
        <v>13</v>
      </c>
      <c r="I704" s="221"/>
      <c r="J704" s="222">
        <f>ROUND(I704*H704,2)</f>
        <v>0</v>
      </c>
      <c r="K704" s="218" t="s">
        <v>314</v>
      </c>
      <c r="L704" s="47"/>
      <c r="M704" s="223" t="s">
        <v>19</v>
      </c>
      <c r="N704" s="224" t="s">
        <v>47</v>
      </c>
      <c r="O704" s="87"/>
      <c r="P704" s="225">
        <f>O704*H704</f>
        <v>0</v>
      </c>
      <c r="Q704" s="225">
        <v>0</v>
      </c>
      <c r="R704" s="225">
        <f>Q704*H704</f>
        <v>0</v>
      </c>
      <c r="S704" s="225">
        <v>0</v>
      </c>
      <c r="T704" s="226">
        <f>S704*H704</f>
        <v>0</v>
      </c>
      <c r="U704" s="41"/>
      <c r="V704" s="41"/>
      <c r="W704" s="41"/>
      <c r="X704" s="41"/>
      <c r="Y704" s="41"/>
      <c r="Z704" s="41"/>
      <c r="AA704" s="41"/>
      <c r="AB704" s="41"/>
      <c r="AC704" s="41"/>
      <c r="AD704" s="41"/>
      <c r="AE704" s="41"/>
      <c r="AR704" s="227" t="s">
        <v>391</v>
      </c>
      <c r="AT704" s="227" t="s">
        <v>310</v>
      </c>
      <c r="AU704" s="227" t="s">
        <v>85</v>
      </c>
      <c r="AY704" s="20" t="s">
        <v>308</v>
      </c>
      <c r="BE704" s="228">
        <f>IF(N704="základní",J704,0)</f>
        <v>0</v>
      </c>
      <c r="BF704" s="228">
        <f>IF(N704="snížená",J704,0)</f>
        <v>0</v>
      </c>
      <c r="BG704" s="228">
        <f>IF(N704="zákl. přenesená",J704,0)</f>
        <v>0</v>
      </c>
      <c r="BH704" s="228">
        <f>IF(N704="sníž. přenesená",J704,0)</f>
        <v>0</v>
      </c>
      <c r="BI704" s="228">
        <f>IF(N704="nulová",J704,0)</f>
        <v>0</v>
      </c>
      <c r="BJ704" s="20" t="s">
        <v>83</v>
      </c>
      <c r="BK704" s="228">
        <f>ROUND(I704*H704,2)</f>
        <v>0</v>
      </c>
      <c r="BL704" s="20" t="s">
        <v>391</v>
      </c>
      <c r="BM704" s="227" t="s">
        <v>5748</v>
      </c>
    </row>
    <row r="705" s="2" customFormat="1">
      <c r="A705" s="41"/>
      <c r="B705" s="42"/>
      <c r="C705" s="43"/>
      <c r="D705" s="229" t="s">
        <v>317</v>
      </c>
      <c r="E705" s="43"/>
      <c r="F705" s="230" t="s">
        <v>6273</v>
      </c>
      <c r="G705" s="43"/>
      <c r="H705" s="43"/>
      <c r="I705" s="231"/>
      <c r="J705" s="43"/>
      <c r="K705" s="43"/>
      <c r="L705" s="47"/>
      <c r="M705" s="232"/>
      <c r="N705" s="233"/>
      <c r="O705" s="87"/>
      <c r="P705" s="87"/>
      <c r="Q705" s="87"/>
      <c r="R705" s="87"/>
      <c r="S705" s="87"/>
      <c r="T705" s="88"/>
      <c r="U705" s="41"/>
      <c r="V705" s="41"/>
      <c r="W705" s="41"/>
      <c r="X705" s="41"/>
      <c r="Y705" s="41"/>
      <c r="Z705" s="41"/>
      <c r="AA705" s="41"/>
      <c r="AB705" s="41"/>
      <c r="AC705" s="41"/>
      <c r="AD705" s="41"/>
      <c r="AE705" s="41"/>
      <c r="AT705" s="20" t="s">
        <v>317</v>
      </c>
      <c r="AU705" s="20" t="s">
        <v>85</v>
      </c>
    </row>
    <row r="706" s="2" customFormat="1" ht="16.5" customHeight="1">
      <c r="A706" s="41"/>
      <c r="B706" s="42"/>
      <c r="C706" s="216" t="s">
        <v>3897</v>
      </c>
      <c r="D706" s="216" t="s">
        <v>310</v>
      </c>
      <c r="E706" s="217" t="s">
        <v>6274</v>
      </c>
      <c r="F706" s="218" t="s">
        <v>6275</v>
      </c>
      <c r="G706" s="219" t="s">
        <v>323</v>
      </c>
      <c r="H706" s="220">
        <v>15</v>
      </c>
      <c r="I706" s="221"/>
      <c r="J706" s="222">
        <f>ROUND(I706*H706,2)</f>
        <v>0</v>
      </c>
      <c r="K706" s="218" t="s">
        <v>314</v>
      </c>
      <c r="L706" s="47"/>
      <c r="M706" s="223" t="s">
        <v>19</v>
      </c>
      <c r="N706" s="224" t="s">
        <v>47</v>
      </c>
      <c r="O706" s="87"/>
      <c r="P706" s="225">
        <f>O706*H706</f>
        <v>0</v>
      </c>
      <c r="Q706" s="225">
        <v>0</v>
      </c>
      <c r="R706" s="225">
        <f>Q706*H706</f>
        <v>0</v>
      </c>
      <c r="S706" s="225">
        <v>0</v>
      </c>
      <c r="T706" s="226">
        <f>S706*H706</f>
        <v>0</v>
      </c>
      <c r="U706" s="41"/>
      <c r="V706" s="41"/>
      <c r="W706" s="41"/>
      <c r="X706" s="41"/>
      <c r="Y706" s="41"/>
      <c r="Z706" s="41"/>
      <c r="AA706" s="41"/>
      <c r="AB706" s="41"/>
      <c r="AC706" s="41"/>
      <c r="AD706" s="41"/>
      <c r="AE706" s="41"/>
      <c r="AR706" s="227" t="s">
        <v>391</v>
      </c>
      <c r="AT706" s="227" t="s">
        <v>310</v>
      </c>
      <c r="AU706" s="227" t="s">
        <v>85</v>
      </c>
      <c r="AY706" s="20" t="s">
        <v>308</v>
      </c>
      <c r="BE706" s="228">
        <f>IF(N706="základní",J706,0)</f>
        <v>0</v>
      </c>
      <c r="BF706" s="228">
        <f>IF(N706="snížená",J706,0)</f>
        <v>0</v>
      </c>
      <c r="BG706" s="228">
        <f>IF(N706="zákl. přenesená",J706,0)</f>
        <v>0</v>
      </c>
      <c r="BH706" s="228">
        <f>IF(N706="sníž. přenesená",J706,0)</f>
        <v>0</v>
      </c>
      <c r="BI706" s="228">
        <f>IF(N706="nulová",J706,0)</f>
        <v>0</v>
      </c>
      <c r="BJ706" s="20" t="s">
        <v>83</v>
      </c>
      <c r="BK706" s="228">
        <f>ROUND(I706*H706,2)</f>
        <v>0</v>
      </c>
      <c r="BL706" s="20" t="s">
        <v>391</v>
      </c>
      <c r="BM706" s="227" t="s">
        <v>5751</v>
      </c>
    </row>
    <row r="707" s="2" customFormat="1">
      <c r="A707" s="41"/>
      <c r="B707" s="42"/>
      <c r="C707" s="43"/>
      <c r="D707" s="229" t="s">
        <v>317</v>
      </c>
      <c r="E707" s="43"/>
      <c r="F707" s="230" t="s">
        <v>6276</v>
      </c>
      <c r="G707" s="43"/>
      <c r="H707" s="43"/>
      <c r="I707" s="231"/>
      <c r="J707" s="43"/>
      <c r="K707" s="43"/>
      <c r="L707" s="47"/>
      <c r="M707" s="232"/>
      <c r="N707" s="233"/>
      <c r="O707" s="87"/>
      <c r="P707" s="87"/>
      <c r="Q707" s="87"/>
      <c r="R707" s="87"/>
      <c r="S707" s="87"/>
      <c r="T707" s="88"/>
      <c r="U707" s="41"/>
      <c r="V707" s="41"/>
      <c r="W707" s="41"/>
      <c r="X707" s="41"/>
      <c r="Y707" s="41"/>
      <c r="Z707" s="41"/>
      <c r="AA707" s="41"/>
      <c r="AB707" s="41"/>
      <c r="AC707" s="41"/>
      <c r="AD707" s="41"/>
      <c r="AE707" s="41"/>
      <c r="AT707" s="20" t="s">
        <v>317</v>
      </c>
      <c r="AU707" s="20" t="s">
        <v>85</v>
      </c>
    </row>
    <row r="708" s="2" customFormat="1" ht="16.5" customHeight="1">
      <c r="A708" s="41"/>
      <c r="B708" s="42"/>
      <c r="C708" s="216" t="s">
        <v>3905</v>
      </c>
      <c r="D708" s="216" t="s">
        <v>310</v>
      </c>
      <c r="E708" s="217" t="s">
        <v>6277</v>
      </c>
      <c r="F708" s="218" t="s">
        <v>6278</v>
      </c>
      <c r="G708" s="219" t="s">
        <v>323</v>
      </c>
      <c r="H708" s="220">
        <v>20</v>
      </c>
      <c r="I708" s="221"/>
      <c r="J708" s="222">
        <f>ROUND(I708*H708,2)</f>
        <v>0</v>
      </c>
      <c r="K708" s="218" t="s">
        <v>314</v>
      </c>
      <c r="L708" s="47"/>
      <c r="M708" s="223" t="s">
        <v>19</v>
      </c>
      <c r="N708" s="224" t="s">
        <v>47</v>
      </c>
      <c r="O708" s="87"/>
      <c r="P708" s="225">
        <f>O708*H708</f>
        <v>0</v>
      </c>
      <c r="Q708" s="225">
        <v>0</v>
      </c>
      <c r="R708" s="225">
        <f>Q708*H708</f>
        <v>0</v>
      </c>
      <c r="S708" s="225">
        <v>0</v>
      </c>
      <c r="T708" s="226">
        <f>S708*H708</f>
        <v>0</v>
      </c>
      <c r="U708" s="41"/>
      <c r="V708" s="41"/>
      <c r="W708" s="41"/>
      <c r="X708" s="41"/>
      <c r="Y708" s="41"/>
      <c r="Z708" s="41"/>
      <c r="AA708" s="41"/>
      <c r="AB708" s="41"/>
      <c r="AC708" s="41"/>
      <c r="AD708" s="41"/>
      <c r="AE708" s="41"/>
      <c r="AR708" s="227" t="s">
        <v>391</v>
      </c>
      <c r="AT708" s="227" t="s">
        <v>310</v>
      </c>
      <c r="AU708" s="227" t="s">
        <v>85</v>
      </c>
      <c r="AY708" s="20" t="s">
        <v>308</v>
      </c>
      <c r="BE708" s="228">
        <f>IF(N708="základní",J708,0)</f>
        <v>0</v>
      </c>
      <c r="BF708" s="228">
        <f>IF(N708="snížená",J708,0)</f>
        <v>0</v>
      </c>
      <c r="BG708" s="228">
        <f>IF(N708="zákl. přenesená",J708,0)</f>
        <v>0</v>
      </c>
      <c r="BH708" s="228">
        <f>IF(N708="sníž. přenesená",J708,0)</f>
        <v>0</v>
      </c>
      <c r="BI708" s="228">
        <f>IF(N708="nulová",J708,0)</f>
        <v>0</v>
      </c>
      <c r="BJ708" s="20" t="s">
        <v>83</v>
      </c>
      <c r="BK708" s="228">
        <f>ROUND(I708*H708,2)</f>
        <v>0</v>
      </c>
      <c r="BL708" s="20" t="s">
        <v>391</v>
      </c>
      <c r="BM708" s="227" t="s">
        <v>5758</v>
      </c>
    </row>
    <row r="709" s="2" customFormat="1">
      <c r="A709" s="41"/>
      <c r="B709" s="42"/>
      <c r="C709" s="43"/>
      <c r="D709" s="229" t="s">
        <v>317</v>
      </c>
      <c r="E709" s="43"/>
      <c r="F709" s="230" t="s">
        <v>6279</v>
      </c>
      <c r="G709" s="43"/>
      <c r="H709" s="43"/>
      <c r="I709" s="231"/>
      <c r="J709" s="43"/>
      <c r="K709" s="43"/>
      <c r="L709" s="47"/>
      <c r="M709" s="232"/>
      <c r="N709" s="233"/>
      <c r="O709" s="87"/>
      <c r="P709" s="87"/>
      <c r="Q709" s="87"/>
      <c r="R709" s="87"/>
      <c r="S709" s="87"/>
      <c r="T709" s="88"/>
      <c r="U709" s="41"/>
      <c r="V709" s="41"/>
      <c r="W709" s="41"/>
      <c r="X709" s="41"/>
      <c r="Y709" s="41"/>
      <c r="Z709" s="41"/>
      <c r="AA709" s="41"/>
      <c r="AB709" s="41"/>
      <c r="AC709" s="41"/>
      <c r="AD709" s="41"/>
      <c r="AE709" s="41"/>
      <c r="AT709" s="20" t="s">
        <v>317</v>
      </c>
      <c r="AU709" s="20" t="s">
        <v>85</v>
      </c>
    </row>
    <row r="710" s="2" customFormat="1" ht="16.5" customHeight="1">
      <c r="A710" s="41"/>
      <c r="B710" s="42"/>
      <c r="C710" s="216" t="s">
        <v>3914</v>
      </c>
      <c r="D710" s="216" t="s">
        <v>310</v>
      </c>
      <c r="E710" s="217" t="s">
        <v>6280</v>
      </c>
      <c r="F710" s="218" t="s">
        <v>6281</v>
      </c>
      <c r="G710" s="219" t="s">
        <v>323</v>
      </c>
      <c r="H710" s="220">
        <v>13</v>
      </c>
      <c r="I710" s="221"/>
      <c r="J710" s="222">
        <f>ROUND(I710*H710,2)</f>
        <v>0</v>
      </c>
      <c r="K710" s="218" t="s">
        <v>314</v>
      </c>
      <c r="L710" s="47"/>
      <c r="M710" s="223" t="s">
        <v>19</v>
      </c>
      <c r="N710" s="224" t="s">
        <v>47</v>
      </c>
      <c r="O710" s="87"/>
      <c r="P710" s="225">
        <f>O710*H710</f>
        <v>0</v>
      </c>
      <c r="Q710" s="225">
        <v>0</v>
      </c>
      <c r="R710" s="225">
        <f>Q710*H710</f>
        <v>0</v>
      </c>
      <c r="S710" s="225">
        <v>0</v>
      </c>
      <c r="T710" s="226">
        <f>S710*H710</f>
        <v>0</v>
      </c>
      <c r="U710" s="41"/>
      <c r="V710" s="41"/>
      <c r="W710" s="41"/>
      <c r="X710" s="41"/>
      <c r="Y710" s="41"/>
      <c r="Z710" s="41"/>
      <c r="AA710" s="41"/>
      <c r="AB710" s="41"/>
      <c r="AC710" s="41"/>
      <c r="AD710" s="41"/>
      <c r="AE710" s="41"/>
      <c r="AR710" s="227" t="s">
        <v>391</v>
      </c>
      <c r="AT710" s="227" t="s">
        <v>310</v>
      </c>
      <c r="AU710" s="227" t="s">
        <v>85</v>
      </c>
      <c r="AY710" s="20" t="s">
        <v>308</v>
      </c>
      <c r="BE710" s="228">
        <f>IF(N710="základní",J710,0)</f>
        <v>0</v>
      </c>
      <c r="BF710" s="228">
        <f>IF(N710="snížená",J710,0)</f>
        <v>0</v>
      </c>
      <c r="BG710" s="228">
        <f>IF(N710="zákl. přenesená",J710,0)</f>
        <v>0</v>
      </c>
      <c r="BH710" s="228">
        <f>IF(N710="sníž. přenesená",J710,0)</f>
        <v>0</v>
      </c>
      <c r="BI710" s="228">
        <f>IF(N710="nulová",J710,0)</f>
        <v>0</v>
      </c>
      <c r="BJ710" s="20" t="s">
        <v>83</v>
      </c>
      <c r="BK710" s="228">
        <f>ROUND(I710*H710,2)</f>
        <v>0</v>
      </c>
      <c r="BL710" s="20" t="s">
        <v>391</v>
      </c>
      <c r="BM710" s="227" t="s">
        <v>5762</v>
      </c>
    </row>
    <row r="711" s="2" customFormat="1">
      <c r="A711" s="41"/>
      <c r="B711" s="42"/>
      <c r="C711" s="43"/>
      <c r="D711" s="229" t="s">
        <v>317</v>
      </c>
      <c r="E711" s="43"/>
      <c r="F711" s="230" t="s">
        <v>6282</v>
      </c>
      <c r="G711" s="43"/>
      <c r="H711" s="43"/>
      <c r="I711" s="231"/>
      <c r="J711" s="43"/>
      <c r="K711" s="43"/>
      <c r="L711" s="47"/>
      <c r="M711" s="232"/>
      <c r="N711" s="233"/>
      <c r="O711" s="87"/>
      <c r="P711" s="87"/>
      <c r="Q711" s="87"/>
      <c r="R711" s="87"/>
      <c r="S711" s="87"/>
      <c r="T711" s="88"/>
      <c r="U711" s="41"/>
      <c r="V711" s="41"/>
      <c r="W711" s="41"/>
      <c r="X711" s="41"/>
      <c r="Y711" s="41"/>
      <c r="Z711" s="41"/>
      <c r="AA711" s="41"/>
      <c r="AB711" s="41"/>
      <c r="AC711" s="41"/>
      <c r="AD711" s="41"/>
      <c r="AE711" s="41"/>
      <c r="AT711" s="20" t="s">
        <v>317</v>
      </c>
      <c r="AU711" s="20" t="s">
        <v>85</v>
      </c>
    </row>
    <row r="712" s="2" customFormat="1" ht="16.5" customHeight="1">
      <c r="A712" s="41"/>
      <c r="B712" s="42"/>
      <c r="C712" s="216" t="s">
        <v>3918</v>
      </c>
      <c r="D712" s="216" t="s">
        <v>310</v>
      </c>
      <c r="E712" s="217" t="s">
        <v>6283</v>
      </c>
      <c r="F712" s="218" t="s">
        <v>6284</v>
      </c>
      <c r="G712" s="219" t="s">
        <v>323</v>
      </c>
      <c r="H712" s="220">
        <v>3</v>
      </c>
      <c r="I712" s="221"/>
      <c r="J712" s="222">
        <f>ROUND(I712*H712,2)</f>
        <v>0</v>
      </c>
      <c r="K712" s="218" t="s">
        <v>314</v>
      </c>
      <c r="L712" s="47"/>
      <c r="M712" s="223" t="s">
        <v>19</v>
      </c>
      <c r="N712" s="224" t="s">
        <v>47</v>
      </c>
      <c r="O712" s="87"/>
      <c r="P712" s="225">
        <f>O712*H712</f>
        <v>0</v>
      </c>
      <c r="Q712" s="225">
        <v>0</v>
      </c>
      <c r="R712" s="225">
        <f>Q712*H712</f>
        <v>0</v>
      </c>
      <c r="S712" s="225">
        <v>0</v>
      </c>
      <c r="T712" s="226">
        <f>S712*H712</f>
        <v>0</v>
      </c>
      <c r="U712" s="41"/>
      <c r="V712" s="41"/>
      <c r="W712" s="41"/>
      <c r="X712" s="41"/>
      <c r="Y712" s="41"/>
      <c r="Z712" s="41"/>
      <c r="AA712" s="41"/>
      <c r="AB712" s="41"/>
      <c r="AC712" s="41"/>
      <c r="AD712" s="41"/>
      <c r="AE712" s="41"/>
      <c r="AR712" s="227" t="s">
        <v>391</v>
      </c>
      <c r="AT712" s="227" t="s">
        <v>310</v>
      </c>
      <c r="AU712" s="227" t="s">
        <v>85</v>
      </c>
      <c r="AY712" s="20" t="s">
        <v>308</v>
      </c>
      <c r="BE712" s="228">
        <f>IF(N712="základní",J712,0)</f>
        <v>0</v>
      </c>
      <c r="BF712" s="228">
        <f>IF(N712="snížená",J712,0)</f>
        <v>0</v>
      </c>
      <c r="BG712" s="228">
        <f>IF(N712="zákl. přenesená",J712,0)</f>
        <v>0</v>
      </c>
      <c r="BH712" s="228">
        <f>IF(N712="sníž. přenesená",J712,0)</f>
        <v>0</v>
      </c>
      <c r="BI712" s="228">
        <f>IF(N712="nulová",J712,0)</f>
        <v>0</v>
      </c>
      <c r="BJ712" s="20" t="s">
        <v>83</v>
      </c>
      <c r="BK712" s="228">
        <f>ROUND(I712*H712,2)</f>
        <v>0</v>
      </c>
      <c r="BL712" s="20" t="s">
        <v>391</v>
      </c>
      <c r="BM712" s="227" t="s">
        <v>5786</v>
      </c>
    </row>
    <row r="713" s="2" customFormat="1">
      <c r="A713" s="41"/>
      <c r="B713" s="42"/>
      <c r="C713" s="43"/>
      <c r="D713" s="229" t="s">
        <v>317</v>
      </c>
      <c r="E713" s="43"/>
      <c r="F713" s="230" t="s">
        <v>6285</v>
      </c>
      <c r="G713" s="43"/>
      <c r="H713" s="43"/>
      <c r="I713" s="231"/>
      <c r="J713" s="43"/>
      <c r="K713" s="43"/>
      <c r="L713" s="47"/>
      <c r="M713" s="232"/>
      <c r="N713" s="233"/>
      <c r="O713" s="87"/>
      <c r="P713" s="87"/>
      <c r="Q713" s="87"/>
      <c r="R713" s="87"/>
      <c r="S713" s="87"/>
      <c r="T713" s="88"/>
      <c r="U713" s="41"/>
      <c r="V713" s="41"/>
      <c r="W713" s="41"/>
      <c r="X713" s="41"/>
      <c r="Y713" s="41"/>
      <c r="Z713" s="41"/>
      <c r="AA713" s="41"/>
      <c r="AB713" s="41"/>
      <c r="AC713" s="41"/>
      <c r="AD713" s="41"/>
      <c r="AE713" s="41"/>
      <c r="AT713" s="20" t="s">
        <v>317</v>
      </c>
      <c r="AU713" s="20" t="s">
        <v>85</v>
      </c>
    </row>
    <row r="714" s="2" customFormat="1" ht="16.5" customHeight="1">
      <c r="A714" s="41"/>
      <c r="B714" s="42"/>
      <c r="C714" s="216" t="s">
        <v>3921</v>
      </c>
      <c r="D714" s="216" t="s">
        <v>310</v>
      </c>
      <c r="E714" s="217" t="s">
        <v>6286</v>
      </c>
      <c r="F714" s="218" t="s">
        <v>6287</v>
      </c>
      <c r="G714" s="219" t="s">
        <v>323</v>
      </c>
      <c r="H714" s="220">
        <v>4</v>
      </c>
      <c r="I714" s="221"/>
      <c r="J714" s="222">
        <f>ROUND(I714*H714,2)</f>
        <v>0</v>
      </c>
      <c r="K714" s="218" t="s">
        <v>314</v>
      </c>
      <c r="L714" s="47"/>
      <c r="M714" s="223" t="s">
        <v>19</v>
      </c>
      <c r="N714" s="224" t="s">
        <v>47</v>
      </c>
      <c r="O714" s="87"/>
      <c r="P714" s="225">
        <f>O714*H714</f>
        <v>0</v>
      </c>
      <c r="Q714" s="225">
        <v>0</v>
      </c>
      <c r="R714" s="225">
        <f>Q714*H714</f>
        <v>0</v>
      </c>
      <c r="S714" s="225">
        <v>0</v>
      </c>
      <c r="T714" s="226">
        <f>S714*H714</f>
        <v>0</v>
      </c>
      <c r="U714" s="41"/>
      <c r="V714" s="41"/>
      <c r="W714" s="41"/>
      <c r="X714" s="41"/>
      <c r="Y714" s="41"/>
      <c r="Z714" s="41"/>
      <c r="AA714" s="41"/>
      <c r="AB714" s="41"/>
      <c r="AC714" s="41"/>
      <c r="AD714" s="41"/>
      <c r="AE714" s="41"/>
      <c r="AR714" s="227" t="s">
        <v>391</v>
      </c>
      <c r="AT714" s="227" t="s">
        <v>310</v>
      </c>
      <c r="AU714" s="227" t="s">
        <v>85</v>
      </c>
      <c r="AY714" s="20" t="s">
        <v>308</v>
      </c>
      <c r="BE714" s="228">
        <f>IF(N714="základní",J714,0)</f>
        <v>0</v>
      </c>
      <c r="BF714" s="228">
        <f>IF(N714="snížená",J714,0)</f>
        <v>0</v>
      </c>
      <c r="BG714" s="228">
        <f>IF(N714="zákl. přenesená",J714,0)</f>
        <v>0</v>
      </c>
      <c r="BH714" s="228">
        <f>IF(N714="sníž. přenesená",J714,0)</f>
        <v>0</v>
      </c>
      <c r="BI714" s="228">
        <f>IF(N714="nulová",J714,0)</f>
        <v>0</v>
      </c>
      <c r="BJ714" s="20" t="s">
        <v>83</v>
      </c>
      <c r="BK714" s="228">
        <f>ROUND(I714*H714,2)</f>
        <v>0</v>
      </c>
      <c r="BL714" s="20" t="s">
        <v>391</v>
      </c>
      <c r="BM714" s="227" t="s">
        <v>5795</v>
      </c>
    </row>
    <row r="715" s="2" customFormat="1">
      <c r="A715" s="41"/>
      <c r="B715" s="42"/>
      <c r="C715" s="43"/>
      <c r="D715" s="229" t="s">
        <v>317</v>
      </c>
      <c r="E715" s="43"/>
      <c r="F715" s="230" t="s">
        <v>6288</v>
      </c>
      <c r="G715" s="43"/>
      <c r="H715" s="43"/>
      <c r="I715" s="231"/>
      <c r="J715" s="43"/>
      <c r="K715" s="43"/>
      <c r="L715" s="47"/>
      <c r="M715" s="232"/>
      <c r="N715" s="233"/>
      <c r="O715" s="87"/>
      <c r="P715" s="87"/>
      <c r="Q715" s="87"/>
      <c r="R715" s="87"/>
      <c r="S715" s="87"/>
      <c r="T715" s="88"/>
      <c r="U715" s="41"/>
      <c r="V715" s="41"/>
      <c r="W715" s="41"/>
      <c r="X715" s="41"/>
      <c r="Y715" s="41"/>
      <c r="Z715" s="41"/>
      <c r="AA715" s="41"/>
      <c r="AB715" s="41"/>
      <c r="AC715" s="41"/>
      <c r="AD715" s="41"/>
      <c r="AE715" s="41"/>
      <c r="AT715" s="20" t="s">
        <v>317</v>
      </c>
      <c r="AU715" s="20" t="s">
        <v>85</v>
      </c>
    </row>
    <row r="716" s="2" customFormat="1" ht="16.5" customHeight="1">
      <c r="A716" s="41"/>
      <c r="B716" s="42"/>
      <c r="C716" s="216" t="s">
        <v>3924</v>
      </c>
      <c r="D716" s="216" t="s">
        <v>310</v>
      </c>
      <c r="E716" s="217" t="s">
        <v>6289</v>
      </c>
      <c r="F716" s="218" t="s">
        <v>6290</v>
      </c>
      <c r="G716" s="219" t="s">
        <v>323</v>
      </c>
      <c r="H716" s="220">
        <v>1</v>
      </c>
      <c r="I716" s="221"/>
      <c r="J716" s="222">
        <f>ROUND(I716*H716,2)</f>
        <v>0</v>
      </c>
      <c r="K716" s="218" t="s">
        <v>314</v>
      </c>
      <c r="L716" s="47"/>
      <c r="M716" s="223" t="s">
        <v>19</v>
      </c>
      <c r="N716" s="224" t="s">
        <v>47</v>
      </c>
      <c r="O716" s="87"/>
      <c r="P716" s="225">
        <f>O716*H716</f>
        <v>0</v>
      </c>
      <c r="Q716" s="225">
        <v>0</v>
      </c>
      <c r="R716" s="225">
        <f>Q716*H716</f>
        <v>0</v>
      </c>
      <c r="S716" s="225">
        <v>0</v>
      </c>
      <c r="T716" s="226">
        <f>S716*H716</f>
        <v>0</v>
      </c>
      <c r="U716" s="41"/>
      <c r="V716" s="41"/>
      <c r="W716" s="41"/>
      <c r="X716" s="41"/>
      <c r="Y716" s="41"/>
      <c r="Z716" s="41"/>
      <c r="AA716" s="41"/>
      <c r="AB716" s="41"/>
      <c r="AC716" s="41"/>
      <c r="AD716" s="41"/>
      <c r="AE716" s="41"/>
      <c r="AR716" s="227" t="s">
        <v>391</v>
      </c>
      <c r="AT716" s="227" t="s">
        <v>310</v>
      </c>
      <c r="AU716" s="227" t="s">
        <v>85</v>
      </c>
      <c r="AY716" s="20" t="s">
        <v>308</v>
      </c>
      <c r="BE716" s="228">
        <f>IF(N716="základní",J716,0)</f>
        <v>0</v>
      </c>
      <c r="BF716" s="228">
        <f>IF(N716="snížená",J716,0)</f>
        <v>0</v>
      </c>
      <c r="BG716" s="228">
        <f>IF(N716="zákl. přenesená",J716,0)</f>
        <v>0</v>
      </c>
      <c r="BH716" s="228">
        <f>IF(N716="sníž. přenesená",J716,0)</f>
        <v>0</v>
      </c>
      <c r="BI716" s="228">
        <f>IF(N716="nulová",J716,0)</f>
        <v>0</v>
      </c>
      <c r="BJ716" s="20" t="s">
        <v>83</v>
      </c>
      <c r="BK716" s="228">
        <f>ROUND(I716*H716,2)</f>
        <v>0</v>
      </c>
      <c r="BL716" s="20" t="s">
        <v>391</v>
      </c>
      <c r="BM716" s="227" t="s">
        <v>6291</v>
      </c>
    </row>
    <row r="717" s="2" customFormat="1">
      <c r="A717" s="41"/>
      <c r="B717" s="42"/>
      <c r="C717" s="43"/>
      <c r="D717" s="229" t="s">
        <v>317</v>
      </c>
      <c r="E717" s="43"/>
      <c r="F717" s="230" t="s">
        <v>6292</v>
      </c>
      <c r="G717" s="43"/>
      <c r="H717" s="43"/>
      <c r="I717" s="231"/>
      <c r="J717" s="43"/>
      <c r="K717" s="43"/>
      <c r="L717" s="47"/>
      <c r="M717" s="232"/>
      <c r="N717" s="233"/>
      <c r="O717" s="87"/>
      <c r="P717" s="87"/>
      <c r="Q717" s="87"/>
      <c r="R717" s="87"/>
      <c r="S717" s="87"/>
      <c r="T717" s="88"/>
      <c r="U717" s="41"/>
      <c r="V717" s="41"/>
      <c r="W717" s="41"/>
      <c r="X717" s="41"/>
      <c r="Y717" s="41"/>
      <c r="Z717" s="41"/>
      <c r="AA717" s="41"/>
      <c r="AB717" s="41"/>
      <c r="AC717" s="41"/>
      <c r="AD717" s="41"/>
      <c r="AE717" s="41"/>
      <c r="AT717" s="20" t="s">
        <v>317</v>
      </c>
      <c r="AU717" s="20" t="s">
        <v>85</v>
      </c>
    </row>
    <row r="718" s="2" customFormat="1" ht="16.5" customHeight="1">
      <c r="A718" s="41"/>
      <c r="B718" s="42"/>
      <c r="C718" s="216" t="s">
        <v>3926</v>
      </c>
      <c r="D718" s="216" t="s">
        <v>310</v>
      </c>
      <c r="E718" s="217" t="s">
        <v>6293</v>
      </c>
      <c r="F718" s="218" t="s">
        <v>6294</v>
      </c>
      <c r="G718" s="219" t="s">
        <v>323</v>
      </c>
      <c r="H718" s="220">
        <v>3</v>
      </c>
      <c r="I718" s="221"/>
      <c r="J718" s="222">
        <f>ROUND(I718*H718,2)</f>
        <v>0</v>
      </c>
      <c r="K718" s="218" t="s">
        <v>314</v>
      </c>
      <c r="L718" s="47"/>
      <c r="M718" s="223" t="s">
        <v>19</v>
      </c>
      <c r="N718" s="224" t="s">
        <v>47</v>
      </c>
      <c r="O718" s="87"/>
      <c r="P718" s="225">
        <f>O718*H718</f>
        <v>0</v>
      </c>
      <c r="Q718" s="225">
        <v>0</v>
      </c>
      <c r="R718" s="225">
        <f>Q718*H718</f>
        <v>0</v>
      </c>
      <c r="S718" s="225">
        <v>0</v>
      </c>
      <c r="T718" s="226">
        <f>S718*H718</f>
        <v>0</v>
      </c>
      <c r="U718" s="41"/>
      <c r="V718" s="41"/>
      <c r="W718" s="41"/>
      <c r="X718" s="41"/>
      <c r="Y718" s="41"/>
      <c r="Z718" s="41"/>
      <c r="AA718" s="41"/>
      <c r="AB718" s="41"/>
      <c r="AC718" s="41"/>
      <c r="AD718" s="41"/>
      <c r="AE718" s="41"/>
      <c r="AR718" s="227" t="s">
        <v>391</v>
      </c>
      <c r="AT718" s="227" t="s">
        <v>310</v>
      </c>
      <c r="AU718" s="227" t="s">
        <v>85</v>
      </c>
      <c r="AY718" s="20" t="s">
        <v>308</v>
      </c>
      <c r="BE718" s="228">
        <f>IF(N718="základní",J718,0)</f>
        <v>0</v>
      </c>
      <c r="BF718" s="228">
        <f>IF(N718="snížená",J718,0)</f>
        <v>0</v>
      </c>
      <c r="BG718" s="228">
        <f>IF(N718="zákl. přenesená",J718,0)</f>
        <v>0</v>
      </c>
      <c r="BH718" s="228">
        <f>IF(N718="sníž. přenesená",J718,0)</f>
        <v>0</v>
      </c>
      <c r="BI718" s="228">
        <f>IF(N718="nulová",J718,0)</f>
        <v>0</v>
      </c>
      <c r="BJ718" s="20" t="s">
        <v>83</v>
      </c>
      <c r="BK718" s="228">
        <f>ROUND(I718*H718,2)</f>
        <v>0</v>
      </c>
      <c r="BL718" s="20" t="s">
        <v>391</v>
      </c>
      <c r="BM718" s="227" t="s">
        <v>6295</v>
      </c>
    </row>
    <row r="719" s="2" customFormat="1">
      <c r="A719" s="41"/>
      <c r="B719" s="42"/>
      <c r="C719" s="43"/>
      <c r="D719" s="229" t="s">
        <v>317</v>
      </c>
      <c r="E719" s="43"/>
      <c r="F719" s="230" t="s">
        <v>6296</v>
      </c>
      <c r="G719" s="43"/>
      <c r="H719" s="43"/>
      <c r="I719" s="231"/>
      <c r="J719" s="43"/>
      <c r="K719" s="43"/>
      <c r="L719" s="47"/>
      <c r="M719" s="232"/>
      <c r="N719" s="233"/>
      <c r="O719" s="87"/>
      <c r="P719" s="87"/>
      <c r="Q719" s="87"/>
      <c r="R719" s="87"/>
      <c r="S719" s="87"/>
      <c r="T719" s="88"/>
      <c r="U719" s="41"/>
      <c r="V719" s="41"/>
      <c r="W719" s="41"/>
      <c r="X719" s="41"/>
      <c r="Y719" s="41"/>
      <c r="Z719" s="41"/>
      <c r="AA719" s="41"/>
      <c r="AB719" s="41"/>
      <c r="AC719" s="41"/>
      <c r="AD719" s="41"/>
      <c r="AE719" s="41"/>
      <c r="AT719" s="20" t="s">
        <v>317</v>
      </c>
      <c r="AU719" s="20" t="s">
        <v>85</v>
      </c>
    </row>
    <row r="720" s="2" customFormat="1" ht="24.15" customHeight="1">
      <c r="A720" s="41"/>
      <c r="B720" s="42"/>
      <c r="C720" s="216" t="s">
        <v>3931</v>
      </c>
      <c r="D720" s="216" t="s">
        <v>310</v>
      </c>
      <c r="E720" s="217" t="s">
        <v>6297</v>
      </c>
      <c r="F720" s="218" t="s">
        <v>6298</v>
      </c>
      <c r="G720" s="219" t="s">
        <v>493</v>
      </c>
      <c r="H720" s="220">
        <v>0.19300000000000001</v>
      </c>
      <c r="I720" s="221"/>
      <c r="J720" s="222">
        <f>ROUND(I720*H720,2)</f>
        <v>0</v>
      </c>
      <c r="K720" s="218" t="s">
        <v>314</v>
      </c>
      <c r="L720" s="47"/>
      <c r="M720" s="223" t="s">
        <v>19</v>
      </c>
      <c r="N720" s="224" t="s">
        <v>47</v>
      </c>
      <c r="O720" s="87"/>
      <c r="P720" s="225">
        <f>O720*H720</f>
        <v>0</v>
      </c>
      <c r="Q720" s="225">
        <v>0</v>
      </c>
      <c r="R720" s="225">
        <f>Q720*H720</f>
        <v>0</v>
      </c>
      <c r="S720" s="225">
        <v>0</v>
      </c>
      <c r="T720" s="226">
        <f>S720*H720</f>
        <v>0</v>
      </c>
      <c r="U720" s="41"/>
      <c r="V720" s="41"/>
      <c r="W720" s="41"/>
      <c r="X720" s="41"/>
      <c r="Y720" s="41"/>
      <c r="Z720" s="41"/>
      <c r="AA720" s="41"/>
      <c r="AB720" s="41"/>
      <c r="AC720" s="41"/>
      <c r="AD720" s="41"/>
      <c r="AE720" s="41"/>
      <c r="AR720" s="227" t="s">
        <v>391</v>
      </c>
      <c r="AT720" s="227" t="s">
        <v>310</v>
      </c>
      <c r="AU720" s="227" t="s">
        <v>85</v>
      </c>
      <c r="AY720" s="20" t="s">
        <v>308</v>
      </c>
      <c r="BE720" s="228">
        <f>IF(N720="základní",J720,0)</f>
        <v>0</v>
      </c>
      <c r="BF720" s="228">
        <f>IF(N720="snížená",J720,0)</f>
        <v>0</v>
      </c>
      <c r="BG720" s="228">
        <f>IF(N720="zákl. přenesená",J720,0)</f>
        <v>0</v>
      </c>
      <c r="BH720" s="228">
        <f>IF(N720="sníž. přenesená",J720,0)</f>
        <v>0</v>
      </c>
      <c r="BI720" s="228">
        <f>IF(N720="nulová",J720,0)</f>
        <v>0</v>
      </c>
      <c r="BJ720" s="20" t="s">
        <v>83</v>
      </c>
      <c r="BK720" s="228">
        <f>ROUND(I720*H720,2)</f>
        <v>0</v>
      </c>
      <c r="BL720" s="20" t="s">
        <v>391</v>
      </c>
      <c r="BM720" s="227" t="s">
        <v>6299</v>
      </c>
    </row>
    <row r="721" s="2" customFormat="1">
      <c r="A721" s="41"/>
      <c r="B721" s="42"/>
      <c r="C721" s="43"/>
      <c r="D721" s="229" t="s">
        <v>317</v>
      </c>
      <c r="E721" s="43"/>
      <c r="F721" s="230" t="s">
        <v>6300</v>
      </c>
      <c r="G721" s="43"/>
      <c r="H721" s="43"/>
      <c r="I721" s="231"/>
      <c r="J721" s="43"/>
      <c r="K721" s="43"/>
      <c r="L721" s="47"/>
      <c r="M721" s="232"/>
      <c r="N721" s="233"/>
      <c r="O721" s="87"/>
      <c r="P721" s="87"/>
      <c r="Q721" s="87"/>
      <c r="R721" s="87"/>
      <c r="S721" s="87"/>
      <c r="T721" s="88"/>
      <c r="U721" s="41"/>
      <c r="V721" s="41"/>
      <c r="W721" s="41"/>
      <c r="X721" s="41"/>
      <c r="Y721" s="41"/>
      <c r="Z721" s="41"/>
      <c r="AA721" s="41"/>
      <c r="AB721" s="41"/>
      <c r="AC721" s="41"/>
      <c r="AD721" s="41"/>
      <c r="AE721" s="41"/>
      <c r="AT721" s="20" t="s">
        <v>317</v>
      </c>
      <c r="AU721" s="20" t="s">
        <v>85</v>
      </c>
    </row>
    <row r="722" s="12" customFormat="1" ht="22.8" customHeight="1">
      <c r="A722" s="12"/>
      <c r="B722" s="200"/>
      <c r="C722" s="201"/>
      <c r="D722" s="202" t="s">
        <v>75</v>
      </c>
      <c r="E722" s="214" t="s">
        <v>6301</v>
      </c>
      <c r="F722" s="214" t="s">
        <v>6302</v>
      </c>
      <c r="G722" s="201"/>
      <c r="H722" s="201"/>
      <c r="I722" s="204"/>
      <c r="J722" s="215">
        <f>BK722</f>
        <v>0</v>
      </c>
      <c r="K722" s="201"/>
      <c r="L722" s="206"/>
      <c r="M722" s="207"/>
      <c r="N722" s="208"/>
      <c r="O722" s="208"/>
      <c r="P722" s="209">
        <f>SUM(P723:P771)</f>
        <v>0</v>
      </c>
      <c r="Q722" s="208"/>
      <c r="R722" s="209">
        <f>SUM(R723:R771)</f>
        <v>0</v>
      </c>
      <c r="S722" s="208"/>
      <c r="T722" s="210">
        <f>SUM(T723:T771)</f>
        <v>0</v>
      </c>
      <c r="U722" s="12"/>
      <c r="V722" s="12"/>
      <c r="W722" s="12"/>
      <c r="X722" s="12"/>
      <c r="Y722" s="12"/>
      <c r="Z722" s="12"/>
      <c r="AA722" s="12"/>
      <c r="AB722" s="12"/>
      <c r="AC722" s="12"/>
      <c r="AD722" s="12"/>
      <c r="AE722" s="12"/>
      <c r="AR722" s="211" t="s">
        <v>85</v>
      </c>
      <c r="AT722" s="212" t="s">
        <v>75</v>
      </c>
      <c r="AU722" s="212" t="s">
        <v>83</v>
      </c>
      <c r="AY722" s="211" t="s">
        <v>308</v>
      </c>
      <c r="BK722" s="213">
        <f>SUM(BK723:BK771)</f>
        <v>0</v>
      </c>
    </row>
    <row r="723" s="2" customFormat="1" ht="21.75" customHeight="1">
      <c r="A723" s="41"/>
      <c r="B723" s="42"/>
      <c r="C723" s="216" t="s">
        <v>3933</v>
      </c>
      <c r="D723" s="216" t="s">
        <v>310</v>
      </c>
      <c r="E723" s="217" t="s">
        <v>6303</v>
      </c>
      <c r="F723" s="218" t="s">
        <v>6304</v>
      </c>
      <c r="G723" s="219" t="s">
        <v>474</v>
      </c>
      <c r="H723" s="220">
        <v>53</v>
      </c>
      <c r="I723" s="221"/>
      <c r="J723" s="222">
        <f>ROUND(I723*H723,2)</f>
        <v>0</v>
      </c>
      <c r="K723" s="218" t="s">
        <v>314</v>
      </c>
      <c r="L723" s="47"/>
      <c r="M723" s="223" t="s">
        <v>19</v>
      </c>
      <c r="N723" s="224" t="s">
        <v>47</v>
      </c>
      <c r="O723" s="87"/>
      <c r="P723" s="225">
        <f>O723*H723</f>
        <v>0</v>
      </c>
      <c r="Q723" s="225">
        <v>0</v>
      </c>
      <c r="R723" s="225">
        <f>Q723*H723</f>
        <v>0</v>
      </c>
      <c r="S723" s="225">
        <v>0</v>
      </c>
      <c r="T723" s="226">
        <f>S723*H723</f>
        <v>0</v>
      </c>
      <c r="U723" s="41"/>
      <c r="V723" s="41"/>
      <c r="W723" s="41"/>
      <c r="X723" s="41"/>
      <c r="Y723" s="41"/>
      <c r="Z723" s="41"/>
      <c r="AA723" s="41"/>
      <c r="AB723" s="41"/>
      <c r="AC723" s="41"/>
      <c r="AD723" s="41"/>
      <c r="AE723" s="41"/>
      <c r="AR723" s="227" t="s">
        <v>391</v>
      </c>
      <c r="AT723" s="227" t="s">
        <v>310</v>
      </c>
      <c r="AU723" s="227" t="s">
        <v>85</v>
      </c>
      <c r="AY723" s="20" t="s">
        <v>308</v>
      </c>
      <c r="BE723" s="228">
        <f>IF(N723="základní",J723,0)</f>
        <v>0</v>
      </c>
      <c r="BF723" s="228">
        <f>IF(N723="snížená",J723,0)</f>
        <v>0</v>
      </c>
      <c r="BG723" s="228">
        <f>IF(N723="zákl. přenesená",J723,0)</f>
        <v>0</v>
      </c>
      <c r="BH723" s="228">
        <f>IF(N723="sníž. přenesená",J723,0)</f>
        <v>0</v>
      </c>
      <c r="BI723" s="228">
        <f>IF(N723="nulová",J723,0)</f>
        <v>0</v>
      </c>
      <c r="BJ723" s="20" t="s">
        <v>83</v>
      </c>
      <c r="BK723" s="228">
        <f>ROUND(I723*H723,2)</f>
        <v>0</v>
      </c>
      <c r="BL723" s="20" t="s">
        <v>391</v>
      </c>
      <c r="BM723" s="227" t="s">
        <v>6305</v>
      </c>
    </row>
    <row r="724" s="2" customFormat="1">
      <c r="A724" s="41"/>
      <c r="B724" s="42"/>
      <c r="C724" s="43"/>
      <c r="D724" s="229" t="s">
        <v>317</v>
      </c>
      <c r="E724" s="43"/>
      <c r="F724" s="230" t="s">
        <v>6306</v>
      </c>
      <c r="G724" s="43"/>
      <c r="H724" s="43"/>
      <c r="I724" s="231"/>
      <c r="J724" s="43"/>
      <c r="K724" s="43"/>
      <c r="L724" s="47"/>
      <c r="M724" s="232"/>
      <c r="N724" s="233"/>
      <c r="O724" s="87"/>
      <c r="P724" s="87"/>
      <c r="Q724" s="87"/>
      <c r="R724" s="87"/>
      <c r="S724" s="87"/>
      <c r="T724" s="88"/>
      <c r="U724" s="41"/>
      <c r="V724" s="41"/>
      <c r="W724" s="41"/>
      <c r="X724" s="41"/>
      <c r="Y724" s="41"/>
      <c r="Z724" s="41"/>
      <c r="AA724" s="41"/>
      <c r="AB724" s="41"/>
      <c r="AC724" s="41"/>
      <c r="AD724" s="41"/>
      <c r="AE724" s="41"/>
      <c r="AT724" s="20" t="s">
        <v>317</v>
      </c>
      <c r="AU724" s="20" t="s">
        <v>85</v>
      </c>
    </row>
    <row r="725" s="2" customFormat="1" ht="21.75" customHeight="1">
      <c r="A725" s="41"/>
      <c r="B725" s="42"/>
      <c r="C725" s="216" t="s">
        <v>3938</v>
      </c>
      <c r="D725" s="216" t="s">
        <v>310</v>
      </c>
      <c r="E725" s="217" t="s">
        <v>6307</v>
      </c>
      <c r="F725" s="218" t="s">
        <v>6308</v>
      </c>
      <c r="G725" s="219" t="s">
        <v>474</v>
      </c>
      <c r="H725" s="220">
        <v>59</v>
      </c>
      <c r="I725" s="221"/>
      <c r="J725" s="222">
        <f>ROUND(I725*H725,2)</f>
        <v>0</v>
      </c>
      <c r="K725" s="218" t="s">
        <v>314</v>
      </c>
      <c r="L725" s="47"/>
      <c r="M725" s="223" t="s">
        <v>19</v>
      </c>
      <c r="N725" s="224" t="s">
        <v>47</v>
      </c>
      <c r="O725" s="87"/>
      <c r="P725" s="225">
        <f>O725*H725</f>
        <v>0</v>
      </c>
      <c r="Q725" s="225">
        <v>0</v>
      </c>
      <c r="R725" s="225">
        <f>Q725*H725</f>
        <v>0</v>
      </c>
      <c r="S725" s="225">
        <v>0</v>
      </c>
      <c r="T725" s="226">
        <f>S725*H725</f>
        <v>0</v>
      </c>
      <c r="U725" s="41"/>
      <c r="V725" s="41"/>
      <c r="W725" s="41"/>
      <c r="X725" s="41"/>
      <c r="Y725" s="41"/>
      <c r="Z725" s="41"/>
      <c r="AA725" s="41"/>
      <c r="AB725" s="41"/>
      <c r="AC725" s="41"/>
      <c r="AD725" s="41"/>
      <c r="AE725" s="41"/>
      <c r="AR725" s="227" t="s">
        <v>391</v>
      </c>
      <c r="AT725" s="227" t="s">
        <v>310</v>
      </c>
      <c r="AU725" s="227" t="s">
        <v>85</v>
      </c>
      <c r="AY725" s="20" t="s">
        <v>308</v>
      </c>
      <c r="BE725" s="228">
        <f>IF(N725="základní",J725,0)</f>
        <v>0</v>
      </c>
      <c r="BF725" s="228">
        <f>IF(N725="snížená",J725,0)</f>
        <v>0</v>
      </c>
      <c r="BG725" s="228">
        <f>IF(N725="zákl. přenesená",J725,0)</f>
        <v>0</v>
      </c>
      <c r="BH725" s="228">
        <f>IF(N725="sníž. přenesená",J725,0)</f>
        <v>0</v>
      </c>
      <c r="BI725" s="228">
        <f>IF(N725="nulová",J725,0)</f>
        <v>0</v>
      </c>
      <c r="BJ725" s="20" t="s">
        <v>83</v>
      </c>
      <c r="BK725" s="228">
        <f>ROUND(I725*H725,2)</f>
        <v>0</v>
      </c>
      <c r="BL725" s="20" t="s">
        <v>391</v>
      </c>
      <c r="BM725" s="227" t="s">
        <v>6309</v>
      </c>
    </row>
    <row r="726" s="2" customFormat="1">
      <c r="A726" s="41"/>
      <c r="B726" s="42"/>
      <c r="C726" s="43"/>
      <c r="D726" s="229" t="s">
        <v>317</v>
      </c>
      <c r="E726" s="43"/>
      <c r="F726" s="230" t="s">
        <v>6310</v>
      </c>
      <c r="G726" s="43"/>
      <c r="H726" s="43"/>
      <c r="I726" s="231"/>
      <c r="J726" s="43"/>
      <c r="K726" s="43"/>
      <c r="L726" s="47"/>
      <c r="M726" s="232"/>
      <c r="N726" s="233"/>
      <c r="O726" s="87"/>
      <c r="P726" s="87"/>
      <c r="Q726" s="87"/>
      <c r="R726" s="87"/>
      <c r="S726" s="87"/>
      <c r="T726" s="88"/>
      <c r="U726" s="41"/>
      <c r="V726" s="41"/>
      <c r="W726" s="41"/>
      <c r="X726" s="41"/>
      <c r="Y726" s="41"/>
      <c r="Z726" s="41"/>
      <c r="AA726" s="41"/>
      <c r="AB726" s="41"/>
      <c r="AC726" s="41"/>
      <c r="AD726" s="41"/>
      <c r="AE726" s="41"/>
      <c r="AT726" s="20" t="s">
        <v>317</v>
      </c>
      <c r="AU726" s="20" t="s">
        <v>85</v>
      </c>
    </row>
    <row r="727" s="2" customFormat="1" ht="21.75" customHeight="1">
      <c r="A727" s="41"/>
      <c r="B727" s="42"/>
      <c r="C727" s="216" t="s">
        <v>3943</v>
      </c>
      <c r="D727" s="216" t="s">
        <v>310</v>
      </c>
      <c r="E727" s="217" t="s">
        <v>6311</v>
      </c>
      <c r="F727" s="218" t="s">
        <v>6312</v>
      </c>
      <c r="G727" s="219" t="s">
        <v>474</v>
      </c>
      <c r="H727" s="220">
        <v>27</v>
      </c>
      <c r="I727" s="221"/>
      <c r="J727" s="222">
        <f>ROUND(I727*H727,2)</f>
        <v>0</v>
      </c>
      <c r="K727" s="218" t="s">
        <v>314</v>
      </c>
      <c r="L727" s="47"/>
      <c r="M727" s="223" t="s">
        <v>19</v>
      </c>
      <c r="N727" s="224" t="s">
        <v>47</v>
      </c>
      <c r="O727" s="87"/>
      <c r="P727" s="225">
        <f>O727*H727</f>
        <v>0</v>
      </c>
      <c r="Q727" s="225">
        <v>0</v>
      </c>
      <c r="R727" s="225">
        <f>Q727*H727</f>
        <v>0</v>
      </c>
      <c r="S727" s="225">
        <v>0</v>
      </c>
      <c r="T727" s="226">
        <f>S727*H727</f>
        <v>0</v>
      </c>
      <c r="U727" s="41"/>
      <c r="V727" s="41"/>
      <c r="W727" s="41"/>
      <c r="X727" s="41"/>
      <c r="Y727" s="41"/>
      <c r="Z727" s="41"/>
      <c r="AA727" s="41"/>
      <c r="AB727" s="41"/>
      <c r="AC727" s="41"/>
      <c r="AD727" s="41"/>
      <c r="AE727" s="41"/>
      <c r="AR727" s="227" t="s">
        <v>391</v>
      </c>
      <c r="AT727" s="227" t="s">
        <v>310</v>
      </c>
      <c r="AU727" s="227" t="s">
        <v>85</v>
      </c>
      <c r="AY727" s="20" t="s">
        <v>308</v>
      </c>
      <c r="BE727" s="228">
        <f>IF(N727="základní",J727,0)</f>
        <v>0</v>
      </c>
      <c r="BF727" s="228">
        <f>IF(N727="snížená",J727,0)</f>
        <v>0</v>
      </c>
      <c r="BG727" s="228">
        <f>IF(N727="zákl. přenesená",J727,0)</f>
        <v>0</v>
      </c>
      <c r="BH727" s="228">
        <f>IF(N727="sníž. přenesená",J727,0)</f>
        <v>0</v>
      </c>
      <c r="BI727" s="228">
        <f>IF(N727="nulová",J727,0)</f>
        <v>0</v>
      </c>
      <c r="BJ727" s="20" t="s">
        <v>83</v>
      </c>
      <c r="BK727" s="228">
        <f>ROUND(I727*H727,2)</f>
        <v>0</v>
      </c>
      <c r="BL727" s="20" t="s">
        <v>391</v>
      </c>
      <c r="BM727" s="227" t="s">
        <v>6313</v>
      </c>
    </row>
    <row r="728" s="2" customFormat="1">
      <c r="A728" s="41"/>
      <c r="B728" s="42"/>
      <c r="C728" s="43"/>
      <c r="D728" s="229" t="s">
        <v>317</v>
      </c>
      <c r="E728" s="43"/>
      <c r="F728" s="230" t="s">
        <v>6314</v>
      </c>
      <c r="G728" s="43"/>
      <c r="H728" s="43"/>
      <c r="I728" s="231"/>
      <c r="J728" s="43"/>
      <c r="K728" s="43"/>
      <c r="L728" s="47"/>
      <c r="M728" s="232"/>
      <c r="N728" s="233"/>
      <c r="O728" s="87"/>
      <c r="P728" s="87"/>
      <c r="Q728" s="87"/>
      <c r="R728" s="87"/>
      <c r="S728" s="87"/>
      <c r="T728" s="88"/>
      <c r="U728" s="41"/>
      <c r="V728" s="41"/>
      <c r="W728" s="41"/>
      <c r="X728" s="41"/>
      <c r="Y728" s="41"/>
      <c r="Z728" s="41"/>
      <c r="AA728" s="41"/>
      <c r="AB728" s="41"/>
      <c r="AC728" s="41"/>
      <c r="AD728" s="41"/>
      <c r="AE728" s="41"/>
      <c r="AT728" s="20" t="s">
        <v>317</v>
      </c>
      <c r="AU728" s="20" t="s">
        <v>85</v>
      </c>
    </row>
    <row r="729" s="2" customFormat="1" ht="21.75" customHeight="1">
      <c r="A729" s="41"/>
      <c r="B729" s="42"/>
      <c r="C729" s="216" t="s">
        <v>3947</v>
      </c>
      <c r="D729" s="216" t="s">
        <v>310</v>
      </c>
      <c r="E729" s="217" t="s">
        <v>6315</v>
      </c>
      <c r="F729" s="218" t="s">
        <v>6316</v>
      </c>
      <c r="G729" s="219" t="s">
        <v>474</v>
      </c>
      <c r="H729" s="220">
        <v>7</v>
      </c>
      <c r="I729" s="221"/>
      <c r="J729" s="222">
        <f>ROUND(I729*H729,2)</f>
        <v>0</v>
      </c>
      <c r="K729" s="218" t="s">
        <v>314</v>
      </c>
      <c r="L729" s="47"/>
      <c r="M729" s="223" t="s">
        <v>19</v>
      </c>
      <c r="N729" s="224" t="s">
        <v>47</v>
      </c>
      <c r="O729" s="87"/>
      <c r="P729" s="225">
        <f>O729*H729</f>
        <v>0</v>
      </c>
      <c r="Q729" s="225">
        <v>0</v>
      </c>
      <c r="R729" s="225">
        <f>Q729*H729</f>
        <v>0</v>
      </c>
      <c r="S729" s="225">
        <v>0</v>
      </c>
      <c r="T729" s="226">
        <f>S729*H729</f>
        <v>0</v>
      </c>
      <c r="U729" s="41"/>
      <c r="V729" s="41"/>
      <c r="W729" s="41"/>
      <c r="X729" s="41"/>
      <c r="Y729" s="41"/>
      <c r="Z729" s="41"/>
      <c r="AA729" s="41"/>
      <c r="AB729" s="41"/>
      <c r="AC729" s="41"/>
      <c r="AD729" s="41"/>
      <c r="AE729" s="41"/>
      <c r="AR729" s="227" t="s">
        <v>391</v>
      </c>
      <c r="AT729" s="227" t="s">
        <v>310</v>
      </c>
      <c r="AU729" s="227" t="s">
        <v>85</v>
      </c>
      <c r="AY729" s="20" t="s">
        <v>308</v>
      </c>
      <c r="BE729" s="228">
        <f>IF(N729="základní",J729,0)</f>
        <v>0</v>
      </c>
      <c r="BF729" s="228">
        <f>IF(N729="snížená",J729,0)</f>
        <v>0</v>
      </c>
      <c r="BG729" s="228">
        <f>IF(N729="zákl. přenesená",J729,0)</f>
        <v>0</v>
      </c>
      <c r="BH729" s="228">
        <f>IF(N729="sníž. přenesená",J729,0)</f>
        <v>0</v>
      </c>
      <c r="BI729" s="228">
        <f>IF(N729="nulová",J729,0)</f>
        <v>0</v>
      </c>
      <c r="BJ729" s="20" t="s">
        <v>83</v>
      </c>
      <c r="BK729" s="228">
        <f>ROUND(I729*H729,2)</f>
        <v>0</v>
      </c>
      <c r="BL729" s="20" t="s">
        <v>391</v>
      </c>
      <c r="BM729" s="227" t="s">
        <v>6317</v>
      </c>
    </row>
    <row r="730" s="2" customFormat="1">
      <c r="A730" s="41"/>
      <c r="B730" s="42"/>
      <c r="C730" s="43"/>
      <c r="D730" s="229" t="s">
        <v>317</v>
      </c>
      <c r="E730" s="43"/>
      <c r="F730" s="230" t="s">
        <v>6318</v>
      </c>
      <c r="G730" s="43"/>
      <c r="H730" s="43"/>
      <c r="I730" s="231"/>
      <c r="J730" s="43"/>
      <c r="K730" s="43"/>
      <c r="L730" s="47"/>
      <c r="M730" s="232"/>
      <c r="N730" s="233"/>
      <c r="O730" s="87"/>
      <c r="P730" s="87"/>
      <c r="Q730" s="87"/>
      <c r="R730" s="87"/>
      <c r="S730" s="87"/>
      <c r="T730" s="88"/>
      <c r="U730" s="41"/>
      <c r="V730" s="41"/>
      <c r="W730" s="41"/>
      <c r="X730" s="41"/>
      <c r="Y730" s="41"/>
      <c r="Z730" s="41"/>
      <c r="AA730" s="41"/>
      <c r="AB730" s="41"/>
      <c r="AC730" s="41"/>
      <c r="AD730" s="41"/>
      <c r="AE730" s="41"/>
      <c r="AT730" s="20" t="s">
        <v>317</v>
      </c>
      <c r="AU730" s="20" t="s">
        <v>85</v>
      </c>
    </row>
    <row r="731" s="2" customFormat="1" ht="24.15" customHeight="1">
      <c r="A731" s="41"/>
      <c r="B731" s="42"/>
      <c r="C731" s="216" t="s">
        <v>3949</v>
      </c>
      <c r="D731" s="216" t="s">
        <v>310</v>
      </c>
      <c r="E731" s="217" t="s">
        <v>6319</v>
      </c>
      <c r="F731" s="218" t="s">
        <v>6320</v>
      </c>
      <c r="G731" s="219" t="s">
        <v>474</v>
      </c>
      <c r="H731" s="220">
        <v>53</v>
      </c>
      <c r="I731" s="221"/>
      <c r="J731" s="222">
        <f>ROUND(I731*H731,2)</f>
        <v>0</v>
      </c>
      <c r="K731" s="218" t="s">
        <v>314</v>
      </c>
      <c r="L731" s="47"/>
      <c r="M731" s="223" t="s">
        <v>19</v>
      </c>
      <c r="N731" s="224" t="s">
        <v>47</v>
      </c>
      <c r="O731" s="87"/>
      <c r="P731" s="225">
        <f>O731*H731</f>
        <v>0</v>
      </c>
      <c r="Q731" s="225">
        <v>0</v>
      </c>
      <c r="R731" s="225">
        <f>Q731*H731</f>
        <v>0</v>
      </c>
      <c r="S731" s="225">
        <v>0</v>
      </c>
      <c r="T731" s="226">
        <f>S731*H731</f>
        <v>0</v>
      </c>
      <c r="U731" s="41"/>
      <c r="V731" s="41"/>
      <c r="W731" s="41"/>
      <c r="X731" s="41"/>
      <c r="Y731" s="41"/>
      <c r="Z731" s="41"/>
      <c r="AA731" s="41"/>
      <c r="AB731" s="41"/>
      <c r="AC731" s="41"/>
      <c r="AD731" s="41"/>
      <c r="AE731" s="41"/>
      <c r="AR731" s="227" t="s">
        <v>391</v>
      </c>
      <c r="AT731" s="227" t="s">
        <v>310</v>
      </c>
      <c r="AU731" s="227" t="s">
        <v>85</v>
      </c>
      <c r="AY731" s="20" t="s">
        <v>308</v>
      </c>
      <c r="BE731" s="228">
        <f>IF(N731="základní",J731,0)</f>
        <v>0</v>
      </c>
      <c r="BF731" s="228">
        <f>IF(N731="snížená",J731,0)</f>
        <v>0</v>
      </c>
      <c r="BG731" s="228">
        <f>IF(N731="zákl. přenesená",J731,0)</f>
        <v>0</v>
      </c>
      <c r="BH731" s="228">
        <f>IF(N731="sníž. přenesená",J731,0)</f>
        <v>0</v>
      </c>
      <c r="BI731" s="228">
        <f>IF(N731="nulová",J731,0)</f>
        <v>0</v>
      </c>
      <c r="BJ731" s="20" t="s">
        <v>83</v>
      </c>
      <c r="BK731" s="228">
        <f>ROUND(I731*H731,2)</f>
        <v>0</v>
      </c>
      <c r="BL731" s="20" t="s">
        <v>391</v>
      </c>
      <c r="BM731" s="227" t="s">
        <v>6321</v>
      </c>
    </row>
    <row r="732" s="2" customFormat="1">
      <c r="A732" s="41"/>
      <c r="B732" s="42"/>
      <c r="C732" s="43"/>
      <c r="D732" s="229" t="s">
        <v>317</v>
      </c>
      <c r="E732" s="43"/>
      <c r="F732" s="230" t="s">
        <v>6322</v>
      </c>
      <c r="G732" s="43"/>
      <c r="H732" s="43"/>
      <c r="I732" s="231"/>
      <c r="J732" s="43"/>
      <c r="K732" s="43"/>
      <c r="L732" s="47"/>
      <c r="M732" s="232"/>
      <c r="N732" s="233"/>
      <c r="O732" s="87"/>
      <c r="P732" s="87"/>
      <c r="Q732" s="87"/>
      <c r="R732" s="87"/>
      <c r="S732" s="87"/>
      <c r="T732" s="88"/>
      <c r="U732" s="41"/>
      <c r="V732" s="41"/>
      <c r="W732" s="41"/>
      <c r="X732" s="41"/>
      <c r="Y732" s="41"/>
      <c r="Z732" s="41"/>
      <c r="AA732" s="41"/>
      <c r="AB732" s="41"/>
      <c r="AC732" s="41"/>
      <c r="AD732" s="41"/>
      <c r="AE732" s="41"/>
      <c r="AT732" s="20" t="s">
        <v>317</v>
      </c>
      <c r="AU732" s="20" t="s">
        <v>85</v>
      </c>
    </row>
    <row r="733" s="2" customFormat="1" ht="33" customHeight="1">
      <c r="A733" s="41"/>
      <c r="B733" s="42"/>
      <c r="C733" s="216" t="s">
        <v>3951</v>
      </c>
      <c r="D733" s="216" t="s">
        <v>310</v>
      </c>
      <c r="E733" s="217" t="s">
        <v>6323</v>
      </c>
      <c r="F733" s="218" t="s">
        <v>6324</v>
      </c>
      <c r="G733" s="219" t="s">
        <v>474</v>
      </c>
      <c r="H733" s="220">
        <v>59</v>
      </c>
      <c r="I733" s="221"/>
      <c r="J733" s="222">
        <f>ROUND(I733*H733,2)</f>
        <v>0</v>
      </c>
      <c r="K733" s="218" t="s">
        <v>314</v>
      </c>
      <c r="L733" s="47"/>
      <c r="M733" s="223" t="s">
        <v>19</v>
      </c>
      <c r="N733" s="224" t="s">
        <v>47</v>
      </c>
      <c r="O733" s="87"/>
      <c r="P733" s="225">
        <f>O733*H733</f>
        <v>0</v>
      </c>
      <c r="Q733" s="225">
        <v>0</v>
      </c>
      <c r="R733" s="225">
        <f>Q733*H733</f>
        <v>0</v>
      </c>
      <c r="S733" s="225">
        <v>0</v>
      </c>
      <c r="T733" s="226">
        <f>S733*H733</f>
        <v>0</v>
      </c>
      <c r="U733" s="41"/>
      <c r="V733" s="41"/>
      <c r="W733" s="41"/>
      <c r="X733" s="41"/>
      <c r="Y733" s="41"/>
      <c r="Z733" s="41"/>
      <c r="AA733" s="41"/>
      <c r="AB733" s="41"/>
      <c r="AC733" s="41"/>
      <c r="AD733" s="41"/>
      <c r="AE733" s="41"/>
      <c r="AR733" s="227" t="s">
        <v>391</v>
      </c>
      <c r="AT733" s="227" t="s">
        <v>310</v>
      </c>
      <c r="AU733" s="227" t="s">
        <v>85</v>
      </c>
      <c r="AY733" s="20" t="s">
        <v>308</v>
      </c>
      <c r="BE733" s="228">
        <f>IF(N733="základní",J733,0)</f>
        <v>0</v>
      </c>
      <c r="BF733" s="228">
        <f>IF(N733="snížená",J733,0)</f>
        <v>0</v>
      </c>
      <c r="BG733" s="228">
        <f>IF(N733="zákl. přenesená",J733,0)</f>
        <v>0</v>
      </c>
      <c r="BH733" s="228">
        <f>IF(N733="sníž. přenesená",J733,0)</f>
        <v>0</v>
      </c>
      <c r="BI733" s="228">
        <f>IF(N733="nulová",J733,0)</f>
        <v>0</v>
      </c>
      <c r="BJ733" s="20" t="s">
        <v>83</v>
      </c>
      <c r="BK733" s="228">
        <f>ROUND(I733*H733,2)</f>
        <v>0</v>
      </c>
      <c r="BL733" s="20" t="s">
        <v>391</v>
      </c>
      <c r="BM733" s="227" t="s">
        <v>6325</v>
      </c>
    </row>
    <row r="734" s="2" customFormat="1">
      <c r="A734" s="41"/>
      <c r="B734" s="42"/>
      <c r="C734" s="43"/>
      <c r="D734" s="229" t="s">
        <v>317</v>
      </c>
      <c r="E734" s="43"/>
      <c r="F734" s="230" t="s">
        <v>6326</v>
      </c>
      <c r="G734" s="43"/>
      <c r="H734" s="43"/>
      <c r="I734" s="231"/>
      <c r="J734" s="43"/>
      <c r="K734" s="43"/>
      <c r="L734" s="47"/>
      <c r="M734" s="232"/>
      <c r="N734" s="233"/>
      <c r="O734" s="87"/>
      <c r="P734" s="87"/>
      <c r="Q734" s="87"/>
      <c r="R734" s="87"/>
      <c r="S734" s="87"/>
      <c r="T734" s="88"/>
      <c r="U734" s="41"/>
      <c r="V734" s="41"/>
      <c r="W734" s="41"/>
      <c r="X734" s="41"/>
      <c r="Y734" s="41"/>
      <c r="Z734" s="41"/>
      <c r="AA734" s="41"/>
      <c r="AB734" s="41"/>
      <c r="AC734" s="41"/>
      <c r="AD734" s="41"/>
      <c r="AE734" s="41"/>
      <c r="AT734" s="20" t="s">
        <v>317</v>
      </c>
      <c r="AU734" s="20" t="s">
        <v>85</v>
      </c>
    </row>
    <row r="735" s="2" customFormat="1" ht="24.15" customHeight="1">
      <c r="A735" s="41"/>
      <c r="B735" s="42"/>
      <c r="C735" s="216" t="s">
        <v>3954</v>
      </c>
      <c r="D735" s="216" t="s">
        <v>310</v>
      </c>
      <c r="E735" s="217" t="s">
        <v>6327</v>
      </c>
      <c r="F735" s="218" t="s">
        <v>6328</v>
      </c>
      <c r="G735" s="219" t="s">
        <v>474</v>
      </c>
      <c r="H735" s="220">
        <v>27</v>
      </c>
      <c r="I735" s="221"/>
      <c r="J735" s="222">
        <f>ROUND(I735*H735,2)</f>
        <v>0</v>
      </c>
      <c r="K735" s="218" t="s">
        <v>314</v>
      </c>
      <c r="L735" s="47"/>
      <c r="M735" s="223" t="s">
        <v>19</v>
      </c>
      <c r="N735" s="224" t="s">
        <v>47</v>
      </c>
      <c r="O735" s="87"/>
      <c r="P735" s="225">
        <f>O735*H735</f>
        <v>0</v>
      </c>
      <c r="Q735" s="225">
        <v>0</v>
      </c>
      <c r="R735" s="225">
        <f>Q735*H735</f>
        <v>0</v>
      </c>
      <c r="S735" s="225">
        <v>0</v>
      </c>
      <c r="T735" s="226">
        <f>S735*H735</f>
        <v>0</v>
      </c>
      <c r="U735" s="41"/>
      <c r="V735" s="41"/>
      <c r="W735" s="41"/>
      <c r="X735" s="41"/>
      <c r="Y735" s="41"/>
      <c r="Z735" s="41"/>
      <c r="AA735" s="41"/>
      <c r="AB735" s="41"/>
      <c r="AC735" s="41"/>
      <c r="AD735" s="41"/>
      <c r="AE735" s="41"/>
      <c r="AR735" s="227" t="s">
        <v>391</v>
      </c>
      <c r="AT735" s="227" t="s">
        <v>310</v>
      </c>
      <c r="AU735" s="227" t="s">
        <v>85</v>
      </c>
      <c r="AY735" s="20" t="s">
        <v>308</v>
      </c>
      <c r="BE735" s="228">
        <f>IF(N735="základní",J735,0)</f>
        <v>0</v>
      </c>
      <c r="BF735" s="228">
        <f>IF(N735="snížená",J735,0)</f>
        <v>0</v>
      </c>
      <c r="BG735" s="228">
        <f>IF(N735="zákl. přenesená",J735,0)</f>
        <v>0</v>
      </c>
      <c r="BH735" s="228">
        <f>IF(N735="sníž. přenesená",J735,0)</f>
        <v>0</v>
      </c>
      <c r="BI735" s="228">
        <f>IF(N735="nulová",J735,0)</f>
        <v>0</v>
      </c>
      <c r="BJ735" s="20" t="s">
        <v>83</v>
      </c>
      <c r="BK735" s="228">
        <f>ROUND(I735*H735,2)</f>
        <v>0</v>
      </c>
      <c r="BL735" s="20" t="s">
        <v>391</v>
      </c>
      <c r="BM735" s="227" t="s">
        <v>6329</v>
      </c>
    </row>
    <row r="736" s="2" customFormat="1">
      <c r="A736" s="41"/>
      <c r="B736" s="42"/>
      <c r="C736" s="43"/>
      <c r="D736" s="229" t="s">
        <v>317</v>
      </c>
      <c r="E736" s="43"/>
      <c r="F736" s="230" t="s">
        <v>6330</v>
      </c>
      <c r="G736" s="43"/>
      <c r="H736" s="43"/>
      <c r="I736" s="231"/>
      <c r="J736" s="43"/>
      <c r="K736" s="43"/>
      <c r="L736" s="47"/>
      <c r="M736" s="232"/>
      <c r="N736" s="233"/>
      <c r="O736" s="87"/>
      <c r="P736" s="87"/>
      <c r="Q736" s="87"/>
      <c r="R736" s="87"/>
      <c r="S736" s="87"/>
      <c r="T736" s="88"/>
      <c r="U736" s="41"/>
      <c r="V736" s="41"/>
      <c r="W736" s="41"/>
      <c r="X736" s="41"/>
      <c r="Y736" s="41"/>
      <c r="Z736" s="41"/>
      <c r="AA736" s="41"/>
      <c r="AB736" s="41"/>
      <c r="AC736" s="41"/>
      <c r="AD736" s="41"/>
      <c r="AE736" s="41"/>
      <c r="AT736" s="20" t="s">
        <v>317</v>
      </c>
      <c r="AU736" s="20" t="s">
        <v>85</v>
      </c>
    </row>
    <row r="737" s="2" customFormat="1" ht="33" customHeight="1">
      <c r="A737" s="41"/>
      <c r="B737" s="42"/>
      <c r="C737" s="216" t="s">
        <v>3956</v>
      </c>
      <c r="D737" s="216" t="s">
        <v>310</v>
      </c>
      <c r="E737" s="217" t="s">
        <v>6331</v>
      </c>
      <c r="F737" s="218" t="s">
        <v>6332</v>
      </c>
      <c r="G737" s="219" t="s">
        <v>474</v>
      </c>
      <c r="H737" s="220">
        <v>7</v>
      </c>
      <c r="I737" s="221"/>
      <c r="J737" s="222">
        <f>ROUND(I737*H737,2)</f>
        <v>0</v>
      </c>
      <c r="K737" s="218" t="s">
        <v>314</v>
      </c>
      <c r="L737" s="47"/>
      <c r="M737" s="223" t="s">
        <v>19</v>
      </c>
      <c r="N737" s="224" t="s">
        <v>47</v>
      </c>
      <c r="O737" s="87"/>
      <c r="P737" s="225">
        <f>O737*H737</f>
        <v>0</v>
      </c>
      <c r="Q737" s="225">
        <v>0</v>
      </c>
      <c r="R737" s="225">
        <f>Q737*H737</f>
        <v>0</v>
      </c>
      <c r="S737" s="225">
        <v>0</v>
      </c>
      <c r="T737" s="226">
        <f>S737*H737</f>
        <v>0</v>
      </c>
      <c r="U737" s="41"/>
      <c r="V737" s="41"/>
      <c r="W737" s="41"/>
      <c r="X737" s="41"/>
      <c r="Y737" s="41"/>
      <c r="Z737" s="41"/>
      <c r="AA737" s="41"/>
      <c r="AB737" s="41"/>
      <c r="AC737" s="41"/>
      <c r="AD737" s="41"/>
      <c r="AE737" s="41"/>
      <c r="AR737" s="227" t="s">
        <v>391</v>
      </c>
      <c r="AT737" s="227" t="s">
        <v>310</v>
      </c>
      <c r="AU737" s="227" t="s">
        <v>85</v>
      </c>
      <c r="AY737" s="20" t="s">
        <v>308</v>
      </c>
      <c r="BE737" s="228">
        <f>IF(N737="základní",J737,0)</f>
        <v>0</v>
      </c>
      <c r="BF737" s="228">
        <f>IF(N737="snížená",J737,0)</f>
        <v>0</v>
      </c>
      <c r="BG737" s="228">
        <f>IF(N737="zákl. přenesená",J737,0)</f>
        <v>0</v>
      </c>
      <c r="BH737" s="228">
        <f>IF(N737="sníž. přenesená",J737,0)</f>
        <v>0</v>
      </c>
      <c r="BI737" s="228">
        <f>IF(N737="nulová",J737,0)</f>
        <v>0</v>
      </c>
      <c r="BJ737" s="20" t="s">
        <v>83</v>
      </c>
      <c r="BK737" s="228">
        <f>ROUND(I737*H737,2)</f>
        <v>0</v>
      </c>
      <c r="BL737" s="20" t="s">
        <v>391</v>
      </c>
      <c r="BM737" s="227" t="s">
        <v>6333</v>
      </c>
    </row>
    <row r="738" s="2" customFormat="1">
      <c r="A738" s="41"/>
      <c r="B738" s="42"/>
      <c r="C738" s="43"/>
      <c r="D738" s="229" t="s">
        <v>317</v>
      </c>
      <c r="E738" s="43"/>
      <c r="F738" s="230" t="s">
        <v>6334</v>
      </c>
      <c r="G738" s="43"/>
      <c r="H738" s="43"/>
      <c r="I738" s="231"/>
      <c r="J738" s="43"/>
      <c r="K738" s="43"/>
      <c r="L738" s="47"/>
      <c r="M738" s="232"/>
      <c r="N738" s="233"/>
      <c r="O738" s="87"/>
      <c r="P738" s="87"/>
      <c r="Q738" s="87"/>
      <c r="R738" s="87"/>
      <c r="S738" s="87"/>
      <c r="T738" s="88"/>
      <c r="U738" s="41"/>
      <c r="V738" s="41"/>
      <c r="W738" s="41"/>
      <c r="X738" s="41"/>
      <c r="Y738" s="41"/>
      <c r="Z738" s="41"/>
      <c r="AA738" s="41"/>
      <c r="AB738" s="41"/>
      <c r="AC738" s="41"/>
      <c r="AD738" s="41"/>
      <c r="AE738" s="41"/>
      <c r="AT738" s="20" t="s">
        <v>317</v>
      </c>
      <c r="AU738" s="20" t="s">
        <v>85</v>
      </c>
    </row>
    <row r="739" s="2" customFormat="1" ht="16.5" customHeight="1">
      <c r="A739" s="41"/>
      <c r="B739" s="42"/>
      <c r="C739" s="216" t="s">
        <v>3961</v>
      </c>
      <c r="D739" s="216" t="s">
        <v>310</v>
      </c>
      <c r="E739" s="217" t="s">
        <v>6335</v>
      </c>
      <c r="F739" s="218" t="s">
        <v>6336</v>
      </c>
      <c r="G739" s="219" t="s">
        <v>323</v>
      </c>
      <c r="H739" s="220">
        <v>59</v>
      </c>
      <c r="I739" s="221"/>
      <c r="J739" s="222">
        <f>ROUND(I739*H739,2)</f>
        <v>0</v>
      </c>
      <c r="K739" s="218" t="s">
        <v>314</v>
      </c>
      <c r="L739" s="47"/>
      <c r="M739" s="223" t="s">
        <v>19</v>
      </c>
      <c r="N739" s="224" t="s">
        <v>47</v>
      </c>
      <c r="O739" s="87"/>
      <c r="P739" s="225">
        <f>O739*H739</f>
        <v>0</v>
      </c>
      <c r="Q739" s="225">
        <v>0</v>
      </c>
      <c r="R739" s="225">
        <f>Q739*H739</f>
        <v>0</v>
      </c>
      <c r="S739" s="225">
        <v>0</v>
      </c>
      <c r="T739" s="226">
        <f>S739*H739</f>
        <v>0</v>
      </c>
      <c r="U739" s="41"/>
      <c r="V739" s="41"/>
      <c r="W739" s="41"/>
      <c r="X739" s="41"/>
      <c r="Y739" s="41"/>
      <c r="Z739" s="41"/>
      <c r="AA739" s="41"/>
      <c r="AB739" s="41"/>
      <c r="AC739" s="41"/>
      <c r="AD739" s="41"/>
      <c r="AE739" s="41"/>
      <c r="AR739" s="227" t="s">
        <v>391</v>
      </c>
      <c r="AT739" s="227" t="s">
        <v>310</v>
      </c>
      <c r="AU739" s="227" t="s">
        <v>85</v>
      </c>
      <c r="AY739" s="20" t="s">
        <v>308</v>
      </c>
      <c r="BE739" s="228">
        <f>IF(N739="základní",J739,0)</f>
        <v>0</v>
      </c>
      <c r="BF739" s="228">
        <f>IF(N739="snížená",J739,0)</f>
        <v>0</v>
      </c>
      <c r="BG739" s="228">
        <f>IF(N739="zákl. přenesená",J739,0)</f>
        <v>0</v>
      </c>
      <c r="BH739" s="228">
        <f>IF(N739="sníž. přenesená",J739,0)</f>
        <v>0</v>
      </c>
      <c r="BI739" s="228">
        <f>IF(N739="nulová",J739,0)</f>
        <v>0</v>
      </c>
      <c r="BJ739" s="20" t="s">
        <v>83</v>
      </c>
      <c r="BK739" s="228">
        <f>ROUND(I739*H739,2)</f>
        <v>0</v>
      </c>
      <c r="BL739" s="20" t="s">
        <v>391</v>
      </c>
      <c r="BM739" s="227" t="s">
        <v>6337</v>
      </c>
    </row>
    <row r="740" s="2" customFormat="1">
      <c r="A740" s="41"/>
      <c r="B740" s="42"/>
      <c r="C740" s="43"/>
      <c r="D740" s="229" t="s">
        <v>317</v>
      </c>
      <c r="E740" s="43"/>
      <c r="F740" s="230" t="s">
        <v>6338</v>
      </c>
      <c r="G740" s="43"/>
      <c r="H740" s="43"/>
      <c r="I740" s="231"/>
      <c r="J740" s="43"/>
      <c r="K740" s="43"/>
      <c r="L740" s="47"/>
      <c r="M740" s="232"/>
      <c r="N740" s="233"/>
      <c r="O740" s="87"/>
      <c r="P740" s="87"/>
      <c r="Q740" s="87"/>
      <c r="R740" s="87"/>
      <c r="S740" s="87"/>
      <c r="T740" s="88"/>
      <c r="U740" s="41"/>
      <c r="V740" s="41"/>
      <c r="W740" s="41"/>
      <c r="X740" s="41"/>
      <c r="Y740" s="41"/>
      <c r="Z740" s="41"/>
      <c r="AA740" s="41"/>
      <c r="AB740" s="41"/>
      <c r="AC740" s="41"/>
      <c r="AD740" s="41"/>
      <c r="AE740" s="41"/>
      <c r="AT740" s="20" t="s">
        <v>317</v>
      </c>
      <c r="AU740" s="20" t="s">
        <v>85</v>
      </c>
    </row>
    <row r="741" s="2" customFormat="1" ht="16.5" customHeight="1">
      <c r="A741" s="41"/>
      <c r="B741" s="42"/>
      <c r="C741" s="216" t="s">
        <v>3966</v>
      </c>
      <c r="D741" s="216" t="s">
        <v>310</v>
      </c>
      <c r="E741" s="217" t="s">
        <v>6339</v>
      </c>
      <c r="F741" s="218" t="s">
        <v>6340</v>
      </c>
      <c r="G741" s="219" t="s">
        <v>323</v>
      </c>
      <c r="H741" s="220">
        <v>49</v>
      </c>
      <c r="I741" s="221"/>
      <c r="J741" s="222">
        <f>ROUND(I741*H741,2)</f>
        <v>0</v>
      </c>
      <c r="K741" s="218" t="s">
        <v>314</v>
      </c>
      <c r="L741" s="47"/>
      <c r="M741" s="223" t="s">
        <v>19</v>
      </c>
      <c r="N741" s="224" t="s">
        <v>47</v>
      </c>
      <c r="O741" s="87"/>
      <c r="P741" s="225">
        <f>O741*H741</f>
        <v>0</v>
      </c>
      <c r="Q741" s="225">
        <v>0</v>
      </c>
      <c r="R741" s="225">
        <f>Q741*H741</f>
        <v>0</v>
      </c>
      <c r="S741" s="225">
        <v>0</v>
      </c>
      <c r="T741" s="226">
        <f>S741*H741</f>
        <v>0</v>
      </c>
      <c r="U741" s="41"/>
      <c r="V741" s="41"/>
      <c r="W741" s="41"/>
      <c r="X741" s="41"/>
      <c r="Y741" s="41"/>
      <c r="Z741" s="41"/>
      <c r="AA741" s="41"/>
      <c r="AB741" s="41"/>
      <c r="AC741" s="41"/>
      <c r="AD741" s="41"/>
      <c r="AE741" s="41"/>
      <c r="AR741" s="227" t="s">
        <v>391</v>
      </c>
      <c r="AT741" s="227" t="s">
        <v>310</v>
      </c>
      <c r="AU741" s="227" t="s">
        <v>85</v>
      </c>
      <c r="AY741" s="20" t="s">
        <v>308</v>
      </c>
      <c r="BE741" s="228">
        <f>IF(N741="základní",J741,0)</f>
        <v>0</v>
      </c>
      <c r="BF741" s="228">
        <f>IF(N741="snížená",J741,0)</f>
        <v>0</v>
      </c>
      <c r="BG741" s="228">
        <f>IF(N741="zákl. přenesená",J741,0)</f>
        <v>0</v>
      </c>
      <c r="BH741" s="228">
        <f>IF(N741="sníž. přenesená",J741,0)</f>
        <v>0</v>
      </c>
      <c r="BI741" s="228">
        <f>IF(N741="nulová",J741,0)</f>
        <v>0</v>
      </c>
      <c r="BJ741" s="20" t="s">
        <v>83</v>
      </c>
      <c r="BK741" s="228">
        <f>ROUND(I741*H741,2)</f>
        <v>0</v>
      </c>
      <c r="BL741" s="20" t="s">
        <v>391</v>
      </c>
      <c r="BM741" s="227" t="s">
        <v>6341</v>
      </c>
    </row>
    <row r="742" s="2" customFormat="1">
      <c r="A742" s="41"/>
      <c r="B742" s="42"/>
      <c r="C742" s="43"/>
      <c r="D742" s="229" t="s">
        <v>317</v>
      </c>
      <c r="E742" s="43"/>
      <c r="F742" s="230" t="s">
        <v>6342</v>
      </c>
      <c r="G742" s="43"/>
      <c r="H742" s="43"/>
      <c r="I742" s="231"/>
      <c r="J742" s="43"/>
      <c r="K742" s="43"/>
      <c r="L742" s="47"/>
      <c r="M742" s="232"/>
      <c r="N742" s="233"/>
      <c r="O742" s="87"/>
      <c r="P742" s="87"/>
      <c r="Q742" s="87"/>
      <c r="R742" s="87"/>
      <c r="S742" s="87"/>
      <c r="T742" s="88"/>
      <c r="U742" s="41"/>
      <c r="V742" s="41"/>
      <c r="W742" s="41"/>
      <c r="X742" s="41"/>
      <c r="Y742" s="41"/>
      <c r="Z742" s="41"/>
      <c r="AA742" s="41"/>
      <c r="AB742" s="41"/>
      <c r="AC742" s="41"/>
      <c r="AD742" s="41"/>
      <c r="AE742" s="41"/>
      <c r="AT742" s="20" t="s">
        <v>317</v>
      </c>
      <c r="AU742" s="20" t="s">
        <v>85</v>
      </c>
    </row>
    <row r="743" s="2" customFormat="1" ht="16.5" customHeight="1">
      <c r="A743" s="41"/>
      <c r="B743" s="42"/>
      <c r="C743" s="216" t="s">
        <v>3971</v>
      </c>
      <c r="D743" s="216" t="s">
        <v>310</v>
      </c>
      <c r="E743" s="217" t="s">
        <v>6343</v>
      </c>
      <c r="F743" s="218" t="s">
        <v>6344</v>
      </c>
      <c r="G743" s="219" t="s">
        <v>6345</v>
      </c>
      <c r="H743" s="220">
        <v>5</v>
      </c>
      <c r="I743" s="221"/>
      <c r="J743" s="222">
        <f>ROUND(I743*H743,2)</f>
        <v>0</v>
      </c>
      <c r="K743" s="218" t="s">
        <v>314</v>
      </c>
      <c r="L743" s="47"/>
      <c r="M743" s="223" t="s">
        <v>19</v>
      </c>
      <c r="N743" s="224" t="s">
        <v>47</v>
      </c>
      <c r="O743" s="87"/>
      <c r="P743" s="225">
        <f>O743*H743</f>
        <v>0</v>
      </c>
      <c r="Q743" s="225">
        <v>0</v>
      </c>
      <c r="R743" s="225">
        <f>Q743*H743</f>
        <v>0</v>
      </c>
      <c r="S743" s="225">
        <v>0</v>
      </c>
      <c r="T743" s="226">
        <f>S743*H743</f>
        <v>0</v>
      </c>
      <c r="U743" s="41"/>
      <c r="V743" s="41"/>
      <c r="W743" s="41"/>
      <c r="X743" s="41"/>
      <c r="Y743" s="41"/>
      <c r="Z743" s="41"/>
      <c r="AA743" s="41"/>
      <c r="AB743" s="41"/>
      <c r="AC743" s="41"/>
      <c r="AD743" s="41"/>
      <c r="AE743" s="41"/>
      <c r="AR743" s="227" t="s">
        <v>391</v>
      </c>
      <c r="AT743" s="227" t="s">
        <v>310</v>
      </c>
      <c r="AU743" s="227" t="s">
        <v>85</v>
      </c>
      <c r="AY743" s="20" t="s">
        <v>308</v>
      </c>
      <c r="BE743" s="228">
        <f>IF(N743="základní",J743,0)</f>
        <v>0</v>
      </c>
      <c r="BF743" s="228">
        <f>IF(N743="snížená",J743,0)</f>
        <v>0</v>
      </c>
      <c r="BG743" s="228">
        <f>IF(N743="zákl. přenesená",J743,0)</f>
        <v>0</v>
      </c>
      <c r="BH743" s="228">
        <f>IF(N743="sníž. přenesená",J743,0)</f>
        <v>0</v>
      </c>
      <c r="BI743" s="228">
        <f>IF(N743="nulová",J743,0)</f>
        <v>0</v>
      </c>
      <c r="BJ743" s="20" t="s">
        <v>83</v>
      </c>
      <c r="BK743" s="228">
        <f>ROUND(I743*H743,2)</f>
        <v>0</v>
      </c>
      <c r="BL743" s="20" t="s">
        <v>391</v>
      </c>
      <c r="BM743" s="227" t="s">
        <v>6346</v>
      </c>
    </row>
    <row r="744" s="2" customFormat="1">
      <c r="A744" s="41"/>
      <c r="B744" s="42"/>
      <c r="C744" s="43"/>
      <c r="D744" s="229" t="s">
        <v>317</v>
      </c>
      <c r="E744" s="43"/>
      <c r="F744" s="230" t="s">
        <v>6347</v>
      </c>
      <c r="G744" s="43"/>
      <c r="H744" s="43"/>
      <c r="I744" s="231"/>
      <c r="J744" s="43"/>
      <c r="K744" s="43"/>
      <c r="L744" s="47"/>
      <c r="M744" s="232"/>
      <c r="N744" s="233"/>
      <c r="O744" s="87"/>
      <c r="P744" s="87"/>
      <c r="Q744" s="87"/>
      <c r="R744" s="87"/>
      <c r="S744" s="87"/>
      <c r="T744" s="88"/>
      <c r="U744" s="41"/>
      <c r="V744" s="41"/>
      <c r="W744" s="41"/>
      <c r="X744" s="41"/>
      <c r="Y744" s="41"/>
      <c r="Z744" s="41"/>
      <c r="AA744" s="41"/>
      <c r="AB744" s="41"/>
      <c r="AC744" s="41"/>
      <c r="AD744" s="41"/>
      <c r="AE744" s="41"/>
      <c r="AT744" s="20" t="s">
        <v>317</v>
      </c>
      <c r="AU744" s="20" t="s">
        <v>85</v>
      </c>
    </row>
    <row r="745" s="2" customFormat="1" ht="16.5" customHeight="1">
      <c r="A745" s="41"/>
      <c r="B745" s="42"/>
      <c r="C745" s="216" t="s">
        <v>3975</v>
      </c>
      <c r="D745" s="216" t="s">
        <v>310</v>
      </c>
      <c r="E745" s="217" t="s">
        <v>6348</v>
      </c>
      <c r="F745" s="218" t="s">
        <v>6349</v>
      </c>
      <c r="G745" s="219" t="s">
        <v>323</v>
      </c>
      <c r="H745" s="220">
        <v>15</v>
      </c>
      <c r="I745" s="221"/>
      <c r="J745" s="222">
        <f>ROUND(I745*H745,2)</f>
        <v>0</v>
      </c>
      <c r="K745" s="218" t="s">
        <v>314</v>
      </c>
      <c r="L745" s="47"/>
      <c r="M745" s="223" t="s">
        <v>19</v>
      </c>
      <c r="N745" s="224" t="s">
        <v>47</v>
      </c>
      <c r="O745" s="87"/>
      <c r="P745" s="225">
        <f>O745*H745</f>
        <v>0</v>
      </c>
      <c r="Q745" s="225">
        <v>0</v>
      </c>
      <c r="R745" s="225">
        <f>Q745*H745</f>
        <v>0</v>
      </c>
      <c r="S745" s="225">
        <v>0</v>
      </c>
      <c r="T745" s="226">
        <f>S745*H745</f>
        <v>0</v>
      </c>
      <c r="U745" s="41"/>
      <c r="V745" s="41"/>
      <c r="W745" s="41"/>
      <c r="X745" s="41"/>
      <c r="Y745" s="41"/>
      <c r="Z745" s="41"/>
      <c r="AA745" s="41"/>
      <c r="AB745" s="41"/>
      <c r="AC745" s="41"/>
      <c r="AD745" s="41"/>
      <c r="AE745" s="41"/>
      <c r="AR745" s="227" t="s">
        <v>391</v>
      </c>
      <c r="AT745" s="227" t="s">
        <v>310</v>
      </c>
      <c r="AU745" s="227" t="s">
        <v>85</v>
      </c>
      <c r="AY745" s="20" t="s">
        <v>308</v>
      </c>
      <c r="BE745" s="228">
        <f>IF(N745="základní",J745,0)</f>
        <v>0</v>
      </c>
      <c r="BF745" s="228">
        <f>IF(N745="snížená",J745,0)</f>
        <v>0</v>
      </c>
      <c r="BG745" s="228">
        <f>IF(N745="zákl. přenesená",J745,0)</f>
        <v>0</v>
      </c>
      <c r="BH745" s="228">
        <f>IF(N745="sníž. přenesená",J745,0)</f>
        <v>0</v>
      </c>
      <c r="BI745" s="228">
        <f>IF(N745="nulová",J745,0)</f>
        <v>0</v>
      </c>
      <c r="BJ745" s="20" t="s">
        <v>83</v>
      </c>
      <c r="BK745" s="228">
        <f>ROUND(I745*H745,2)</f>
        <v>0</v>
      </c>
      <c r="BL745" s="20" t="s">
        <v>391</v>
      </c>
      <c r="BM745" s="227" t="s">
        <v>6350</v>
      </c>
    </row>
    <row r="746" s="2" customFormat="1">
      <c r="A746" s="41"/>
      <c r="B746" s="42"/>
      <c r="C746" s="43"/>
      <c r="D746" s="229" t="s">
        <v>317</v>
      </c>
      <c r="E746" s="43"/>
      <c r="F746" s="230" t="s">
        <v>6351</v>
      </c>
      <c r="G746" s="43"/>
      <c r="H746" s="43"/>
      <c r="I746" s="231"/>
      <c r="J746" s="43"/>
      <c r="K746" s="43"/>
      <c r="L746" s="47"/>
      <c r="M746" s="232"/>
      <c r="N746" s="233"/>
      <c r="O746" s="87"/>
      <c r="P746" s="87"/>
      <c r="Q746" s="87"/>
      <c r="R746" s="87"/>
      <c r="S746" s="87"/>
      <c r="T746" s="88"/>
      <c r="U746" s="41"/>
      <c r="V746" s="41"/>
      <c r="W746" s="41"/>
      <c r="X746" s="41"/>
      <c r="Y746" s="41"/>
      <c r="Z746" s="41"/>
      <c r="AA746" s="41"/>
      <c r="AB746" s="41"/>
      <c r="AC746" s="41"/>
      <c r="AD746" s="41"/>
      <c r="AE746" s="41"/>
      <c r="AT746" s="20" t="s">
        <v>317</v>
      </c>
      <c r="AU746" s="20" t="s">
        <v>85</v>
      </c>
    </row>
    <row r="747" s="2" customFormat="1" ht="16.5" customHeight="1">
      <c r="A747" s="41"/>
      <c r="B747" s="42"/>
      <c r="C747" s="216" t="s">
        <v>3980</v>
      </c>
      <c r="D747" s="216" t="s">
        <v>310</v>
      </c>
      <c r="E747" s="217" t="s">
        <v>6352</v>
      </c>
      <c r="F747" s="218" t="s">
        <v>6353</v>
      </c>
      <c r="G747" s="219" t="s">
        <v>323</v>
      </c>
      <c r="H747" s="220">
        <v>13</v>
      </c>
      <c r="I747" s="221"/>
      <c r="J747" s="222">
        <f>ROUND(I747*H747,2)</f>
        <v>0</v>
      </c>
      <c r="K747" s="218" t="s">
        <v>314</v>
      </c>
      <c r="L747" s="47"/>
      <c r="M747" s="223" t="s">
        <v>19</v>
      </c>
      <c r="N747" s="224" t="s">
        <v>47</v>
      </c>
      <c r="O747" s="87"/>
      <c r="P747" s="225">
        <f>O747*H747</f>
        <v>0</v>
      </c>
      <c r="Q747" s="225">
        <v>0</v>
      </c>
      <c r="R747" s="225">
        <f>Q747*H747</f>
        <v>0</v>
      </c>
      <c r="S747" s="225">
        <v>0</v>
      </c>
      <c r="T747" s="226">
        <f>S747*H747</f>
        <v>0</v>
      </c>
      <c r="U747" s="41"/>
      <c r="V747" s="41"/>
      <c r="W747" s="41"/>
      <c r="X747" s="41"/>
      <c r="Y747" s="41"/>
      <c r="Z747" s="41"/>
      <c r="AA747" s="41"/>
      <c r="AB747" s="41"/>
      <c r="AC747" s="41"/>
      <c r="AD747" s="41"/>
      <c r="AE747" s="41"/>
      <c r="AR747" s="227" t="s">
        <v>391</v>
      </c>
      <c r="AT747" s="227" t="s">
        <v>310</v>
      </c>
      <c r="AU747" s="227" t="s">
        <v>85</v>
      </c>
      <c r="AY747" s="20" t="s">
        <v>308</v>
      </c>
      <c r="BE747" s="228">
        <f>IF(N747="základní",J747,0)</f>
        <v>0</v>
      </c>
      <c r="BF747" s="228">
        <f>IF(N747="snížená",J747,0)</f>
        <v>0</v>
      </c>
      <c r="BG747" s="228">
        <f>IF(N747="zákl. přenesená",J747,0)</f>
        <v>0</v>
      </c>
      <c r="BH747" s="228">
        <f>IF(N747="sníž. přenesená",J747,0)</f>
        <v>0</v>
      </c>
      <c r="BI747" s="228">
        <f>IF(N747="nulová",J747,0)</f>
        <v>0</v>
      </c>
      <c r="BJ747" s="20" t="s">
        <v>83</v>
      </c>
      <c r="BK747" s="228">
        <f>ROUND(I747*H747,2)</f>
        <v>0</v>
      </c>
      <c r="BL747" s="20" t="s">
        <v>391</v>
      </c>
      <c r="BM747" s="227" t="s">
        <v>6354</v>
      </c>
    </row>
    <row r="748" s="2" customFormat="1">
      <c r="A748" s="41"/>
      <c r="B748" s="42"/>
      <c r="C748" s="43"/>
      <c r="D748" s="229" t="s">
        <v>317</v>
      </c>
      <c r="E748" s="43"/>
      <c r="F748" s="230" t="s">
        <v>6355</v>
      </c>
      <c r="G748" s="43"/>
      <c r="H748" s="43"/>
      <c r="I748" s="231"/>
      <c r="J748" s="43"/>
      <c r="K748" s="43"/>
      <c r="L748" s="47"/>
      <c r="M748" s="232"/>
      <c r="N748" s="233"/>
      <c r="O748" s="87"/>
      <c r="P748" s="87"/>
      <c r="Q748" s="87"/>
      <c r="R748" s="87"/>
      <c r="S748" s="87"/>
      <c r="T748" s="88"/>
      <c r="U748" s="41"/>
      <c r="V748" s="41"/>
      <c r="W748" s="41"/>
      <c r="X748" s="41"/>
      <c r="Y748" s="41"/>
      <c r="Z748" s="41"/>
      <c r="AA748" s="41"/>
      <c r="AB748" s="41"/>
      <c r="AC748" s="41"/>
      <c r="AD748" s="41"/>
      <c r="AE748" s="41"/>
      <c r="AT748" s="20" t="s">
        <v>317</v>
      </c>
      <c r="AU748" s="20" t="s">
        <v>85</v>
      </c>
    </row>
    <row r="749" s="2" customFormat="1" ht="16.5" customHeight="1">
      <c r="A749" s="41"/>
      <c r="B749" s="42"/>
      <c r="C749" s="216" t="s">
        <v>3985</v>
      </c>
      <c r="D749" s="216" t="s">
        <v>310</v>
      </c>
      <c r="E749" s="217" t="s">
        <v>6356</v>
      </c>
      <c r="F749" s="218" t="s">
        <v>6357</v>
      </c>
      <c r="G749" s="219" t="s">
        <v>323</v>
      </c>
      <c r="H749" s="220">
        <v>2</v>
      </c>
      <c r="I749" s="221"/>
      <c r="J749" s="222">
        <f>ROUND(I749*H749,2)</f>
        <v>0</v>
      </c>
      <c r="K749" s="218" t="s">
        <v>314</v>
      </c>
      <c r="L749" s="47"/>
      <c r="M749" s="223" t="s">
        <v>19</v>
      </c>
      <c r="N749" s="224" t="s">
        <v>47</v>
      </c>
      <c r="O749" s="87"/>
      <c r="P749" s="225">
        <f>O749*H749</f>
        <v>0</v>
      </c>
      <c r="Q749" s="225">
        <v>0</v>
      </c>
      <c r="R749" s="225">
        <f>Q749*H749</f>
        <v>0</v>
      </c>
      <c r="S749" s="225">
        <v>0</v>
      </c>
      <c r="T749" s="226">
        <f>S749*H749</f>
        <v>0</v>
      </c>
      <c r="U749" s="41"/>
      <c r="V749" s="41"/>
      <c r="W749" s="41"/>
      <c r="X749" s="41"/>
      <c r="Y749" s="41"/>
      <c r="Z749" s="41"/>
      <c r="AA749" s="41"/>
      <c r="AB749" s="41"/>
      <c r="AC749" s="41"/>
      <c r="AD749" s="41"/>
      <c r="AE749" s="41"/>
      <c r="AR749" s="227" t="s">
        <v>391</v>
      </c>
      <c r="AT749" s="227" t="s">
        <v>310</v>
      </c>
      <c r="AU749" s="227" t="s">
        <v>85</v>
      </c>
      <c r="AY749" s="20" t="s">
        <v>308</v>
      </c>
      <c r="BE749" s="228">
        <f>IF(N749="základní",J749,0)</f>
        <v>0</v>
      </c>
      <c r="BF749" s="228">
        <f>IF(N749="snížená",J749,0)</f>
        <v>0</v>
      </c>
      <c r="BG749" s="228">
        <f>IF(N749="zákl. přenesená",J749,0)</f>
        <v>0</v>
      </c>
      <c r="BH749" s="228">
        <f>IF(N749="sníž. přenesená",J749,0)</f>
        <v>0</v>
      </c>
      <c r="BI749" s="228">
        <f>IF(N749="nulová",J749,0)</f>
        <v>0</v>
      </c>
      <c r="BJ749" s="20" t="s">
        <v>83</v>
      </c>
      <c r="BK749" s="228">
        <f>ROUND(I749*H749,2)</f>
        <v>0</v>
      </c>
      <c r="BL749" s="20" t="s">
        <v>391</v>
      </c>
      <c r="BM749" s="227" t="s">
        <v>6358</v>
      </c>
    </row>
    <row r="750" s="2" customFormat="1">
      <c r="A750" s="41"/>
      <c r="B750" s="42"/>
      <c r="C750" s="43"/>
      <c r="D750" s="229" t="s">
        <v>317</v>
      </c>
      <c r="E750" s="43"/>
      <c r="F750" s="230" t="s">
        <v>6359</v>
      </c>
      <c r="G750" s="43"/>
      <c r="H750" s="43"/>
      <c r="I750" s="231"/>
      <c r="J750" s="43"/>
      <c r="K750" s="43"/>
      <c r="L750" s="47"/>
      <c r="M750" s="232"/>
      <c r="N750" s="233"/>
      <c r="O750" s="87"/>
      <c r="P750" s="87"/>
      <c r="Q750" s="87"/>
      <c r="R750" s="87"/>
      <c r="S750" s="87"/>
      <c r="T750" s="88"/>
      <c r="U750" s="41"/>
      <c r="V750" s="41"/>
      <c r="W750" s="41"/>
      <c r="X750" s="41"/>
      <c r="Y750" s="41"/>
      <c r="Z750" s="41"/>
      <c r="AA750" s="41"/>
      <c r="AB750" s="41"/>
      <c r="AC750" s="41"/>
      <c r="AD750" s="41"/>
      <c r="AE750" s="41"/>
      <c r="AT750" s="20" t="s">
        <v>317</v>
      </c>
      <c r="AU750" s="20" t="s">
        <v>85</v>
      </c>
    </row>
    <row r="751" s="2" customFormat="1" ht="16.5" customHeight="1">
      <c r="A751" s="41"/>
      <c r="B751" s="42"/>
      <c r="C751" s="216" t="s">
        <v>3989</v>
      </c>
      <c r="D751" s="216" t="s">
        <v>310</v>
      </c>
      <c r="E751" s="217" t="s">
        <v>6360</v>
      </c>
      <c r="F751" s="218" t="s">
        <v>6361</v>
      </c>
      <c r="G751" s="219" t="s">
        <v>323</v>
      </c>
      <c r="H751" s="220">
        <v>15</v>
      </c>
      <c r="I751" s="221"/>
      <c r="J751" s="222">
        <f>ROUND(I751*H751,2)</f>
        <v>0</v>
      </c>
      <c r="K751" s="218" t="s">
        <v>314</v>
      </c>
      <c r="L751" s="47"/>
      <c r="M751" s="223" t="s">
        <v>19</v>
      </c>
      <c r="N751" s="224" t="s">
        <v>47</v>
      </c>
      <c r="O751" s="87"/>
      <c r="P751" s="225">
        <f>O751*H751</f>
        <v>0</v>
      </c>
      <c r="Q751" s="225">
        <v>0</v>
      </c>
      <c r="R751" s="225">
        <f>Q751*H751</f>
        <v>0</v>
      </c>
      <c r="S751" s="225">
        <v>0</v>
      </c>
      <c r="T751" s="226">
        <f>S751*H751</f>
        <v>0</v>
      </c>
      <c r="U751" s="41"/>
      <c r="V751" s="41"/>
      <c r="W751" s="41"/>
      <c r="X751" s="41"/>
      <c r="Y751" s="41"/>
      <c r="Z751" s="41"/>
      <c r="AA751" s="41"/>
      <c r="AB751" s="41"/>
      <c r="AC751" s="41"/>
      <c r="AD751" s="41"/>
      <c r="AE751" s="41"/>
      <c r="AR751" s="227" t="s">
        <v>391</v>
      </c>
      <c r="AT751" s="227" t="s">
        <v>310</v>
      </c>
      <c r="AU751" s="227" t="s">
        <v>85</v>
      </c>
      <c r="AY751" s="20" t="s">
        <v>308</v>
      </c>
      <c r="BE751" s="228">
        <f>IF(N751="základní",J751,0)</f>
        <v>0</v>
      </c>
      <c r="BF751" s="228">
        <f>IF(N751="snížená",J751,0)</f>
        <v>0</v>
      </c>
      <c r="BG751" s="228">
        <f>IF(N751="zákl. přenesená",J751,0)</f>
        <v>0</v>
      </c>
      <c r="BH751" s="228">
        <f>IF(N751="sníž. přenesená",J751,0)</f>
        <v>0</v>
      </c>
      <c r="BI751" s="228">
        <f>IF(N751="nulová",J751,0)</f>
        <v>0</v>
      </c>
      <c r="BJ751" s="20" t="s">
        <v>83</v>
      </c>
      <c r="BK751" s="228">
        <f>ROUND(I751*H751,2)</f>
        <v>0</v>
      </c>
      <c r="BL751" s="20" t="s">
        <v>391</v>
      </c>
      <c r="BM751" s="227" t="s">
        <v>6362</v>
      </c>
    </row>
    <row r="752" s="2" customFormat="1">
      <c r="A752" s="41"/>
      <c r="B752" s="42"/>
      <c r="C752" s="43"/>
      <c r="D752" s="229" t="s">
        <v>317</v>
      </c>
      <c r="E752" s="43"/>
      <c r="F752" s="230" t="s">
        <v>6363</v>
      </c>
      <c r="G752" s="43"/>
      <c r="H752" s="43"/>
      <c r="I752" s="231"/>
      <c r="J752" s="43"/>
      <c r="K752" s="43"/>
      <c r="L752" s="47"/>
      <c r="M752" s="232"/>
      <c r="N752" s="233"/>
      <c r="O752" s="87"/>
      <c r="P752" s="87"/>
      <c r="Q752" s="87"/>
      <c r="R752" s="87"/>
      <c r="S752" s="87"/>
      <c r="T752" s="88"/>
      <c r="U752" s="41"/>
      <c r="V752" s="41"/>
      <c r="W752" s="41"/>
      <c r="X752" s="41"/>
      <c r="Y752" s="41"/>
      <c r="Z752" s="41"/>
      <c r="AA752" s="41"/>
      <c r="AB752" s="41"/>
      <c r="AC752" s="41"/>
      <c r="AD752" s="41"/>
      <c r="AE752" s="41"/>
      <c r="AT752" s="20" t="s">
        <v>317</v>
      </c>
      <c r="AU752" s="20" t="s">
        <v>85</v>
      </c>
    </row>
    <row r="753" s="2" customFormat="1" ht="16.5" customHeight="1">
      <c r="A753" s="41"/>
      <c r="B753" s="42"/>
      <c r="C753" s="216" t="s">
        <v>3993</v>
      </c>
      <c r="D753" s="216" t="s">
        <v>310</v>
      </c>
      <c r="E753" s="217" t="s">
        <v>6364</v>
      </c>
      <c r="F753" s="218" t="s">
        <v>6365</v>
      </c>
      <c r="G753" s="219" t="s">
        <v>323</v>
      </c>
      <c r="H753" s="220">
        <v>28</v>
      </c>
      <c r="I753" s="221"/>
      <c r="J753" s="222">
        <f>ROUND(I753*H753,2)</f>
        <v>0</v>
      </c>
      <c r="K753" s="218" t="s">
        <v>314</v>
      </c>
      <c r="L753" s="47"/>
      <c r="M753" s="223" t="s">
        <v>19</v>
      </c>
      <c r="N753" s="224" t="s">
        <v>47</v>
      </c>
      <c r="O753" s="87"/>
      <c r="P753" s="225">
        <f>O753*H753</f>
        <v>0</v>
      </c>
      <c r="Q753" s="225">
        <v>0</v>
      </c>
      <c r="R753" s="225">
        <f>Q753*H753</f>
        <v>0</v>
      </c>
      <c r="S753" s="225">
        <v>0</v>
      </c>
      <c r="T753" s="226">
        <f>S753*H753</f>
        <v>0</v>
      </c>
      <c r="U753" s="41"/>
      <c r="V753" s="41"/>
      <c r="W753" s="41"/>
      <c r="X753" s="41"/>
      <c r="Y753" s="41"/>
      <c r="Z753" s="41"/>
      <c r="AA753" s="41"/>
      <c r="AB753" s="41"/>
      <c r="AC753" s="41"/>
      <c r="AD753" s="41"/>
      <c r="AE753" s="41"/>
      <c r="AR753" s="227" t="s">
        <v>391</v>
      </c>
      <c r="AT753" s="227" t="s">
        <v>310</v>
      </c>
      <c r="AU753" s="227" t="s">
        <v>85</v>
      </c>
      <c r="AY753" s="20" t="s">
        <v>308</v>
      </c>
      <c r="BE753" s="228">
        <f>IF(N753="základní",J753,0)</f>
        <v>0</v>
      </c>
      <c r="BF753" s="228">
        <f>IF(N753="snížená",J753,0)</f>
        <v>0</v>
      </c>
      <c r="BG753" s="228">
        <f>IF(N753="zákl. přenesená",J753,0)</f>
        <v>0</v>
      </c>
      <c r="BH753" s="228">
        <f>IF(N753="sníž. přenesená",J753,0)</f>
        <v>0</v>
      </c>
      <c r="BI753" s="228">
        <f>IF(N753="nulová",J753,0)</f>
        <v>0</v>
      </c>
      <c r="BJ753" s="20" t="s">
        <v>83</v>
      </c>
      <c r="BK753" s="228">
        <f>ROUND(I753*H753,2)</f>
        <v>0</v>
      </c>
      <c r="BL753" s="20" t="s">
        <v>391</v>
      </c>
      <c r="BM753" s="227" t="s">
        <v>6366</v>
      </c>
    </row>
    <row r="754" s="2" customFormat="1">
      <c r="A754" s="41"/>
      <c r="B754" s="42"/>
      <c r="C754" s="43"/>
      <c r="D754" s="229" t="s">
        <v>317</v>
      </c>
      <c r="E754" s="43"/>
      <c r="F754" s="230" t="s">
        <v>6367</v>
      </c>
      <c r="G754" s="43"/>
      <c r="H754" s="43"/>
      <c r="I754" s="231"/>
      <c r="J754" s="43"/>
      <c r="K754" s="43"/>
      <c r="L754" s="47"/>
      <c r="M754" s="232"/>
      <c r="N754" s="233"/>
      <c r="O754" s="87"/>
      <c r="P754" s="87"/>
      <c r="Q754" s="87"/>
      <c r="R754" s="87"/>
      <c r="S754" s="87"/>
      <c r="T754" s="88"/>
      <c r="U754" s="41"/>
      <c r="V754" s="41"/>
      <c r="W754" s="41"/>
      <c r="X754" s="41"/>
      <c r="Y754" s="41"/>
      <c r="Z754" s="41"/>
      <c r="AA754" s="41"/>
      <c r="AB754" s="41"/>
      <c r="AC754" s="41"/>
      <c r="AD754" s="41"/>
      <c r="AE754" s="41"/>
      <c r="AT754" s="20" t="s">
        <v>317</v>
      </c>
      <c r="AU754" s="20" t="s">
        <v>85</v>
      </c>
    </row>
    <row r="755" s="2" customFormat="1" ht="16.5" customHeight="1">
      <c r="A755" s="41"/>
      <c r="B755" s="42"/>
      <c r="C755" s="216" t="s">
        <v>3998</v>
      </c>
      <c r="D755" s="216" t="s">
        <v>310</v>
      </c>
      <c r="E755" s="217" t="s">
        <v>6368</v>
      </c>
      <c r="F755" s="218" t="s">
        <v>6369</v>
      </c>
      <c r="G755" s="219" t="s">
        <v>323</v>
      </c>
      <c r="H755" s="220">
        <v>18</v>
      </c>
      <c r="I755" s="221"/>
      <c r="J755" s="222">
        <f>ROUND(I755*H755,2)</f>
        <v>0</v>
      </c>
      <c r="K755" s="218" t="s">
        <v>314</v>
      </c>
      <c r="L755" s="47"/>
      <c r="M755" s="223" t="s">
        <v>19</v>
      </c>
      <c r="N755" s="224" t="s">
        <v>47</v>
      </c>
      <c r="O755" s="87"/>
      <c r="P755" s="225">
        <f>O755*H755</f>
        <v>0</v>
      </c>
      <c r="Q755" s="225">
        <v>0</v>
      </c>
      <c r="R755" s="225">
        <f>Q755*H755</f>
        <v>0</v>
      </c>
      <c r="S755" s="225">
        <v>0</v>
      </c>
      <c r="T755" s="226">
        <f>S755*H755</f>
        <v>0</v>
      </c>
      <c r="U755" s="41"/>
      <c r="V755" s="41"/>
      <c r="W755" s="41"/>
      <c r="X755" s="41"/>
      <c r="Y755" s="41"/>
      <c r="Z755" s="41"/>
      <c r="AA755" s="41"/>
      <c r="AB755" s="41"/>
      <c r="AC755" s="41"/>
      <c r="AD755" s="41"/>
      <c r="AE755" s="41"/>
      <c r="AR755" s="227" t="s">
        <v>391</v>
      </c>
      <c r="AT755" s="227" t="s">
        <v>310</v>
      </c>
      <c r="AU755" s="227" t="s">
        <v>85</v>
      </c>
      <c r="AY755" s="20" t="s">
        <v>308</v>
      </c>
      <c r="BE755" s="228">
        <f>IF(N755="základní",J755,0)</f>
        <v>0</v>
      </c>
      <c r="BF755" s="228">
        <f>IF(N755="snížená",J755,0)</f>
        <v>0</v>
      </c>
      <c r="BG755" s="228">
        <f>IF(N755="zákl. přenesená",J755,0)</f>
        <v>0</v>
      </c>
      <c r="BH755" s="228">
        <f>IF(N755="sníž. přenesená",J755,0)</f>
        <v>0</v>
      </c>
      <c r="BI755" s="228">
        <f>IF(N755="nulová",J755,0)</f>
        <v>0</v>
      </c>
      <c r="BJ755" s="20" t="s">
        <v>83</v>
      </c>
      <c r="BK755" s="228">
        <f>ROUND(I755*H755,2)</f>
        <v>0</v>
      </c>
      <c r="BL755" s="20" t="s">
        <v>391</v>
      </c>
      <c r="BM755" s="227" t="s">
        <v>6370</v>
      </c>
    </row>
    <row r="756" s="2" customFormat="1">
      <c r="A756" s="41"/>
      <c r="B756" s="42"/>
      <c r="C756" s="43"/>
      <c r="D756" s="229" t="s">
        <v>317</v>
      </c>
      <c r="E756" s="43"/>
      <c r="F756" s="230" t="s">
        <v>6371</v>
      </c>
      <c r="G756" s="43"/>
      <c r="H756" s="43"/>
      <c r="I756" s="231"/>
      <c r="J756" s="43"/>
      <c r="K756" s="43"/>
      <c r="L756" s="47"/>
      <c r="M756" s="232"/>
      <c r="N756" s="233"/>
      <c r="O756" s="87"/>
      <c r="P756" s="87"/>
      <c r="Q756" s="87"/>
      <c r="R756" s="87"/>
      <c r="S756" s="87"/>
      <c r="T756" s="88"/>
      <c r="U756" s="41"/>
      <c r="V756" s="41"/>
      <c r="W756" s="41"/>
      <c r="X756" s="41"/>
      <c r="Y756" s="41"/>
      <c r="Z756" s="41"/>
      <c r="AA756" s="41"/>
      <c r="AB756" s="41"/>
      <c r="AC756" s="41"/>
      <c r="AD756" s="41"/>
      <c r="AE756" s="41"/>
      <c r="AT756" s="20" t="s">
        <v>317</v>
      </c>
      <c r="AU756" s="20" t="s">
        <v>85</v>
      </c>
    </row>
    <row r="757" s="2" customFormat="1" ht="16.5" customHeight="1">
      <c r="A757" s="41"/>
      <c r="B757" s="42"/>
      <c r="C757" s="216" t="s">
        <v>4002</v>
      </c>
      <c r="D757" s="216" t="s">
        <v>310</v>
      </c>
      <c r="E757" s="217" t="s">
        <v>6372</v>
      </c>
      <c r="F757" s="218" t="s">
        <v>6373</v>
      </c>
      <c r="G757" s="219" t="s">
        <v>323</v>
      </c>
      <c r="H757" s="220">
        <v>2</v>
      </c>
      <c r="I757" s="221"/>
      <c r="J757" s="222">
        <f>ROUND(I757*H757,2)</f>
        <v>0</v>
      </c>
      <c r="K757" s="218" t="s">
        <v>314</v>
      </c>
      <c r="L757" s="47"/>
      <c r="M757" s="223" t="s">
        <v>19</v>
      </c>
      <c r="N757" s="224" t="s">
        <v>47</v>
      </c>
      <c r="O757" s="87"/>
      <c r="P757" s="225">
        <f>O757*H757</f>
        <v>0</v>
      </c>
      <c r="Q757" s="225">
        <v>0</v>
      </c>
      <c r="R757" s="225">
        <f>Q757*H757</f>
        <v>0</v>
      </c>
      <c r="S757" s="225">
        <v>0</v>
      </c>
      <c r="T757" s="226">
        <f>S757*H757</f>
        <v>0</v>
      </c>
      <c r="U757" s="41"/>
      <c r="V757" s="41"/>
      <c r="W757" s="41"/>
      <c r="X757" s="41"/>
      <c r="Y757" s="41"/>
      <c r="Z757" s="41"/>
      <c r="AA757" s="41"/>
      <c r="AB757" s="41"/>
      <c r="AC757" s="41"/>
      <c r="AD757" s="41"/>
      <c r="AE757" s="41"/>
      <c r="AR757" s="227" t="s">
        <v>391</v>
      </c>
      <c r="AT757" s="227" t="s">
        <v>310</v>
      </c>
      <c r="AU757" s="227" t="s">
        <v>85</v>
      </c>
      <c r="AY757" s="20" t="s">
        <v>308</v>
      </c>
      <c r="BE757" s="228">
        <f>IF(N757="základní",J757,0)</f>
        <v>0</v>
      </c>
      <c r="BF757" s="228">
        <f>IF(N757="snížená",J757,0)</f>
        <v>0</v>
      </c>
      <c r="BG757" s="228">
        <f>IF(N757="zákl. přenesená",J757,0)</f>
        <v>0</v>
      </c>
      <c r="BH757" s="228">
        <f>IF(N757="sníž. přenesená",J757,0)</f>
        <v>0</v>
      </c>
      <c r="BI757" s="228">
        <f>IF(N757="nulová",J757,0)</f>
        <v>0</v>
      </c>
      <c r="BJ757" s="20" t="s">
        <v>83</v>
      </c>
      <c r="BK757" s="228">
        <f>ROUND(I757*H757,2)</f>
        <v>0</v>
      </c>
      <c r="BL757" s="20" t="s">
        <v>391</v>
      </c>
      <c r="BM757" s="227" t="s">
        <v>6374</v>
      </c>
    </row>
    <row r="758" s="2" customFormat="1">
      <c r="A758" s="41"/>
      <c r="B758" s="42"/>
      <c r="C758" s="43"/>
      <c r="D758" s="229" t="s">
        <v>317</v>
      </c>
      <c r="E758" s="43"/>
      <c r="F758" s="230" t="s">
        <v>6375</v>
      </c>
      <c r="G758" s="43"/>
      <c r="H758" s="43"/>
      <c r="I758" s="231"/>
      <c r="J758" s="43"/>
      <c r="K758" s="43"/>
      <c r="L758" s="47"/>
      <c r="M758" s="232"/>
      <c r="N758" s="233"/>
      <c r="O758" s="87"/>
      <c r="P758" s="87"/>
      <c r="Q758" s="87"/>
      <c r="R758" s="87"/>
      <c r="S758" s="87"/>
      <c r="T758" s="88"/>
      <c r="U758" s="41"/>
      <c r="V758" s="41"/>
      <c r="W758" s="41"/>
      <c r="X758" s="41"/>
      <c r="Y758" s="41"/>
      <c r="Z758" s="41"/>
      <c r="AA758" s="41"/>
      <c r="AB758" s="41"/>
      <c r="AC758" s="41"/>
      <c r="AD758" s="41"/>
      <c r="AE758" s="41"/>
      <c r="AT758" s="20" t="s">
        <v>317</v>
      </c>
      <c r="AU758" s="20" t="s">
        <v>85</v>
      </c>
    </row>
    <row r="759" s="2" customFormat="1" ht="21.75" customHeight="1">
      <c r="A759" s="41"/>
      <c r="B759" s="42"/>
      <c r="C759" s="216" t="s">
        <v>4006</v>
      </c>
      <c r="D759" s="216" t="s">
        <v>310</v>
      </c>
      <c r="E759" s="217" t="s">
        <v>6376</v>
      </c>
      <c r="F759" s="218" t="s">
        <v>6377</v>
      </c>
      <c r="G759" s="219" t="s">
        <v>323</v>
      </c>
      <c r="H759" s="220">
        <v>1</v>
      </c>
      <c r="I759" s="221"/>
      <c r="J759" s="222">
        <f>ROUND(I759*H759,2)</f>
        <v>0</v>
      </c>
      <c r="K759" s="218" t="s">
        <v>19</v>
      </c>
      <c r="L759" s="47"/>
      <c r="M759" s="223" t="s">
        <v>19</v>
      </c>
      <c r="N759" s="224" t="s">
        <v>47</v>
      </c>
      <c r="O759" s="87"/>
      <c r="P759" s="225">
        <f>O759*H759</f>
        <v>0</v>
      </c>
      <c r="Q759" s="225">
        <v>0</v>
      </c>
      <c r="R759" s="225">
        <f>Q759*H759</f>
        <v>0</v>
      </c>
      <c r="S759" s="225">
        <v>0</v>
      </c>
      <c r="T759" s="226">
        <f>S759*H759</f>
        <v>0</v>
      </c>
      <c r="U759" s="41"/>
      <c r="V759" s="41"/>
      <c r="W759" s="41"/>
      <c r="X759" s="41"/>
      <c r="Y759" s="41"/>
      <c r="Z759" s="41"/>
      <c r="AA759" s="41"/>
      <c r="AB759" s="41"/>
      <c r="AC759" s="41"/>
      <c r="AD759" s="41"/>
      <c r="AE759" s="41"/>
      <c r="AR759" s="227" t="s">
        <v>391</v>
      </c>
      <c r="AT759" s="227" t="s">
        <v>310</v>
      </c>
      <c r="AU759" s="227" t="s">
        <v>85</v>
      </c>
      <c r="AY759" s="20" t="s">
        <v>308</v>
      </c>
      <c r="BE759" s="228">
        <f>IF(N759="základní",J759,0)</f>
        <v>0</v>
      </c>
      <c r="BF759" s="228">
        <f>IF(N759="snížená",J759,0)</f>
        <v>0</v>
      </c>
      <c r="BG759" s="228">
        <f>IF(N759="zákl. přenesená",J759,0)</f>
        <v>0</v>
      </c>
      <c r="BH759" s="228">
        <f>IF(N759="sníž. přenesená",J759,0)</f>
        <v>0</v>
      </c>
      <c r="BI759" s="228">
        <f>IF(N759="nulová",J759,0)</f>
        <v>0</v>
      </c>
      <c r="BJ759" s="20" t="s">
        <v>83</v>
      </c>
      <c r="BK759" s="228">
        <f>ROUND(I759*H759,2)</f>
        <v>0</v>
      </c>
      <c r="BL759" s="20" t="s">
        <v>391</v>
      </c>
      <c r="BM759" s="227" t="s">
        <v>6378</v>
      </c>
    </row>
    <row r="760" s="2" customFormat="1" ht="21.75" customHeight="1">
      <c r="A760" s="41"/>
      <c r="B760" s="42"/>
      <c r="C760" s="216" t="s">
        <v>4011</v>
      </c>
      <c r="D760" s="216" t="s">
        <v>310</v>
      </c>
      <c r="E760" s="217" t="s">
        <v>6379</v>
      </c>
      <c r="F760" s="218" t="s">
        <v>6380</v>
      </c>
      <c r="G760" s="219" t="s">
        <v>323</v>
      </c>
      <c r="H760" s="220">
        <v>4</v>
      </c>
      <c r="I760" s="221"/>
      <c r="J760" s="222">
        <f>ROUND(I760*H760,2)</f>
        <v>0</v>
      </c>
      <c r="K760" s="218" t="s">
        <v>19</v>
      </c>
      <c r="L760" s="47"/>
      <c r="M760" s="223" t="s">
        <v>19</v>
      </c>
      <c r="N760" s="224" t="s">
        <v>47</v>
      </c>
      <c r="O760" s="87"/>
      <c r="P760" s="225">
        <f>O760*H760</f>
        <v>0</v>
      </c>
      <c r="Q760" s="225">
        <v>0</v>
      </c>
      <c r="R760" s="225">
        <f>Q760*H760</f>
        <v>0</v>
      </c>
      <c r="S760" s="225">
        <v>0</v>
      </c>
      <c r="T760" s="226">
        <f>S760*H760</f>
        <v>0</v>
      </c>
      <c r="U760" s="41"/>
      <c r="V760" s="41"/>
      <c r="W760" s="41"/>
      <c r="X760" s="41"/>
      <c r="Y760" s="41"/>
      <c r="Z760" s="41"/>
      <c r="AA760" s="41"/>
      <c r="AB760" s="41"/>
      <c r="AC760" s="41"/>
      <c r="AD760" s="41"/>
      <c r="AE760" s="41"/>
      <c r="AR760" s="227" t="s">
        <v>391</v>
      </c>
      <c r="AT760" s="227" t="s">
        <v>310</v>
      </c>
      <c r="AU760" s="227" t="s">
        <v>85</v>
      </c>
      <c r="AY760" s="20" t="s">
        <v>308</v>
      </c>
      <c r="BE760" s="228">
        <f>IF(N760="základní",J760,0)</f>
        <v>0</v>
      </c>
      <c r="BF760" s="228">
        <f>IF(N760="snížená",J760,0)</f>
        <v>0</v>
      </c>
      <c r="BG760" s="228">
        <f>IF(N760="zákl. přenesená",J760,0)</f>
        <v>0</v>
      </c>
      <c r="BH760" s="228">
        <f>IF(N760="sníž. přenesená",J760,0)</f>
        <v>0</v>
      </c>
      <c r="BI760" s="228">
        <f>IF(N760="nulová",J760,0)</f>
        <v>0</v>
      </c>
      <c r="BJ760" s="20" t="s">
        <v>83</v>
      </c>
      <c r="BK760" s="228">
        <f>ROUND(I760*H760,2)</f>
        <v>0</v>
      </c>
      <c r="BL760" s="20" t="s">
        <v>391</v>
      </c>
      <c r="BM760" s="227" t="s">
        <v>6381</v>
      </c>
    </row>
    <row r="761" s="2" customFormat="1" ht="21.75" customHeight="1">
      <c r="A761" s="41"/>
      <c r="B761" s="42"/>
      <c r="C761" s="216" t="s">
        <v>4015</v>
      </c>
      <c r="D761" s="216" t="s">
        <v>310</v>
      </c>
      <c r="E761" s="217" t="s">
        <v>6382</v>
      </c>
      <c r="F761" s="218" t="s">
        <v>6383</v>
      </c>
      <c r="G761" s="219" t="s">
        <v>323</v>
      </c>
      <c r="H761" s="220">
        <v>1</v>
      </c>
      <c r="I761" s="221"/>
      <c r="J761" s="222">
        <f>ROUND(I761*H761,2)</f>
        <v>0</v>
      </c>
      <c r="K761" s="218" t="s">
        <v>19</v>
      </c>
      <c r="L761" s="47"/>
      <c r="M761" s="223" t="s">
        <v>19</v>
      </c>
      <c r="N761" s="224" t="s">
        <v>47</v>
      </c>
      <c r="O761" s="87"/>
      <c r="P761" s="225">
        <f>O761*H761</f>
        <v>0</v>
      </c>
      <c r="Q761" s="225">
        <v>0</v>
      </c>
      <c r="R761" s="225">
        <f>Q761*H761</f>
        <v>0</v>
      </c>
      <c r="S761" s="225">
        <v>0</v>
      </c>
      <c r="T761" s="226">
        <f>S761*H761</f>
        <v>0</v>
      </c>
      <c r="U761" s="41"/>
      <c r="V761" s="41"/>
      <c r="W761" s="41"/>
      <c r="X761" s="41"/>
      <c r="Y761" s="41"/>
      <c r="Z761" s="41"/>
      <c r="AA761" s="41"/>
      <c r="AB761" s="41"/>
      <c r="AC761" s="41"/>
      <c r="AD761" s="41"/>
      <c r="AE761" s="41"/>
      <c r="AR761" s="227" t="s">
        <v>391</v>
      </c>
      <c r="AT761" s="227" t="s">
        <v>310</v>
      </c>
      <c r="AU761" s="227" t="s">
        <v>85</v>
      </c>
      <c r="AY761" s="20" t="s">
        <v>308</v>
      </c>
      <c r="BE761" s="228">
        <f>IF(N761="základní",J761,0)</f>
        <v>0</v>
      </c>
      <c r="BF761" s="228">
        <f>IF(N761="snížená",J761,0)</f>
        <v>0</v>
      </c>
      <c r="BG761" s="228">
        <f>IF(N761="zákl. přenesená",J761,0)</f>
        <v>0</v>
      </c>
      <c r="BH761" s="228">
        <f>IF(N761="sníž. přenesená",J761,0)</f>
        <v>0</v>
      </c>
      <c r="BI761" s="228">
        <f>IF(N761="nulová",J761,0)</f>
        <v>0</v>
      </c>
      <c r="BJ761" s="20" t="s">
        <v>83</v>
      </c>
      <c r="BK761" s="228">
        <f>ROUND(I761*H761,2)</f>
        <v>0</v>
      </c>
      <c r="BL761" s="20" t="s">
        <v>391</v>
      </c>
      <c r="BM761" s="227" t="s">
        <v>6384</v>
      </c>
    </row>
    <row r="762" s="2" customFormat="1" ht="21.75" customHeight="1">
      <c r="A762" s="41"/>
      <c r="B762" s="42"/>
      <c r="C762" s="216" t="s">
        <v>4021</v>
      </c>
      <c r="D762" s="216" t="s">
        <v>310</v>
      </c>
      <c r="E762" s="217" t="s">
        <v>6385</v>
      </c>
      <c r="F762" s="218" t="s">
        <v>6386</v>
      </c>
      <c r="G762" s="219" t="s">
        <v>474</v>
      </c>
      <c r="H762" s="220">
        <v>146</v>
      </c>
      <c r="I762" s="221"/>
      <c r="J762" s="222">
        <f>ROUND(I762*H762,2)</f>
        <v>0</v>
      </c>
      <c r="K762" s="218" t="s">
        <v>314</v>
      </c>
      <c r="L762" s="47"/>
      <c r="M762" s="223" t="s">
        <v>19</v>
      </c>
      <c r="N762" s="224" t="s">
        <v>47</v>
      </c>
      <c r="O762" s="87"/>
      <c r="P762" s="225">
        <f>O762*H762</f>
        <v>0</v>
      </c>
      <c r="Q762" s="225">
        <v>0</v>
      </c>
      <c r="R762" s="225">
        <f>Q762*H762</f>
        <v>0</v>
      </c>
      <c r="S762" s="225">
        <v>0</v>
      </c>
      <c r="T762" s="226">
        <f>S762*H762</f>
        <v>0</v>
      </c>
      <c r="U762" s="41"/>
      <c r="V762" s="41"/>
      <c r="W762" s="41"/>
      <c r="X762" s="41"/>
      <c r="Y762" s="41"/>
      <c r="Z762" s="41"/>
      <c r="AA762" s="41"/>
      <c r="AB762" s="41"/>
      <c r="AC762" s="41"/>
      <c r="AD762" s="41"/>
      <c r="AE762" s="41"/>
      <c r="AR762" s="227" t="s">
        <v>391</v>
      </c>
      <c r="AT762" s="227" t="s">
        <v>310</v>
      </c>
      <c r="AU762" s="227" t="s">
        <v>85</v>
      </c>
      <c r="AY762" s="20" t="s">
        <v>308</v>
      </c>
      <c r="BE762" s="228">
        <f>IF(N762="základní",J762,0)</f>
        <v>0</v>
      </c>
      <c r="BF762" s="228">
        <f>IF(N762="snížená",J762,0)</f>
        <v>0</v>
      </c>
      <c r="BG762" s="228">
        <f>IF(N762="zákl. přenesená",J762,0)</f>
        <v>0</v>
      </c>
      <c r="BH762" s="228">
        <f>IF(N762="sníž. přenesená",J762,0)</f>
        <v>0</v>
      </c>
      <c r="BI762" s="228">
        <f>IF(N762="nulová",J762,0)</f>
        <v>0</v>
      </c>
      <c r="BJ762" s="20" t="s">
        <v>83</v>
      </c>
      <c r="BK762" s="228">
        <f>ROUND(I762*H762,2)</f>
        <v>0</v>
      </c>
      <c r="BL762" s="20" t="s">
        <v>391</v>
      </c>
      <c r="BM762" s="227" t="s">
        <v>6387</v>
      </c>
    </row>
    <row r="763" s="2" customFormat="1">
      <c r="A763" s="41"/>
      <c r="B763" s="42"/>
      <c r="C763" s="43"/>
      <c r="D763" s="229" t="s">
        <v>317</v>
      </c>
      <c r="E763" s="43"/>
      <c r="F763" s="230" t="s">
        <v>6388</v>
      </c>
      <c r="G763" s="43"/>
      <c r="H763" s="43"/>
      <c r="I763" s="231"/>
      <c r="J763" s="43"/>
      <c r="K763" s="43"/>
      <c r="L763" s="47"/>
      <c r="M763" s="232"/>
      <c r="N763" s="233"/>
      <c r="O763" s="87"/>
      <c r="P763" s="87"/>
      <c r="Q763" s="87"/>
      <c r="R763" s="87"/>
      <c r="S763" s="87"/>
      <c r="T763" s="88"/>
      <c r="U763" s="41"/>
      <c r="V763" s="41"/>
      <c r="W763" s="41"/>
      <c r="X763" s="41"/>
      <c r="Y763" s="41"/>
      <c r="Z763" s="41"/>
      <c r="AA763" s="41"/>
      <c r="AB763" s="41"/>
      <c r="AC763" s="41"/>
      <c r="AD763" s="41"/>
      <c r="AE763" s="41"/>
      <c r="AT763" s="20" t="s">
        <v>317</v>
      </c>
      <c r="AU763" s="20" t="s">
        <v>85</v>
      </c>
    </row>
    <row r="764" s="13" customFormat="1">
      <c r="A764" s="13"/>
      <c r="B764" s="234"/>
      <c r="C764" s="235"/>
      <c r="D764" s="236" t="s">
        <v>319</v>
      </c>
      <c r="E764" s="237" t="s">
        <v>19</v>
      </c>
      <c r="F764" s="238" t="s">
        <v>6389</v>
      </c>
      <c r="G764" s="235"/>
      <c r="H764" s="239">
        <v>146</v>
      </c>
      <c r="I764" s="240"/>
      <c r="J764" s="235"/>
      <c r="K764" s="235"/>
      <c r="L764" s="241"/>
      <c r="M764" s="242"/>
      <c r="N764" s="243"/>
      <c r="O764" s="243"/>
      <c r="P764" s="243"/>
      <c r="Q764" s="243"/>
      <c r="R764" s="243"/>
      <c r="S764" s="243"/>
      <c r="T764" s="244"/>
      <c r="U764" s="13"/>
      <c r="V764" s="13"/>
      <c r="W764" s="13"/>
      <c r="X764" s="13"/>
      <c r="Y764" s="13"/>
      <c r="Z764" s="13"/>
      <c r="AA764" s="13"/>
      <c r="AB764" s="13"/>
      <c r="AC764" s="13"/>
      <c r="AD764" s="13"/>
      <c r="AE764" s="13"/>
      <c r="AT764" s="245" t="s">
        <v>319</v>
      </c>
      <c r="AU764" s="245" t="s">
        <v>85</v>
      </c>
      <c r="AV764" s="13" t="s">
        <v>85</v>
      </c>
      <c r="AW764" s="13" t="s">
        <v>37</v>
      </c>
      <c r="AX764" s="13" t="s">
        <v>76</v>
      </c>
      <c r="AY764" s="245" t="s">
        <v>308</v>
      </c>
    </row>
    <row r="765" s="15" customFormat="1">
      <c r="A765" s="15"/>
      <c r="B765" s="259"/>
      <c r="C765" s="260"/>
      <c r="D765" s="236" t="s">
        <v>319</v>
      </c>
      <c r="E765" s="261" t="s">
        <v>19</v>
      </c>
      <c r="F765" s="262" t="s">
        <v>448</v>
      </c>
      <c r="G765" s="260"/>
      <c r="H765" s="263">
        <v>146</v>
      </c>
      <c r="I765" s="264"/>
      <c r="J765" s="260"/>
      <c r="K765" s="260"/>
      <c r="L765" s="265"/>
      <c r="M765" s="266"/>
      <c r="N765" s="267"/>
      <c r="O765" s="267"/>
      <c r="P765" s="267"/>
      <c r="Q765" s="267"/>
      <c r="R765" s="267"/>
      <c r="S765" s="267"/>
      <c r="T765" s="268"/>
      <c r="U765" s="15"/>
      <c r="V765" s="15"/>
      <c r="W765" s="15"/>
      <c r="X765" s="15"/>
      <c r="Y765" s="15"/>
      <c r="Z765" s="15"/>
      <c r="AA765" s="15"/>
      <c r="AB765" s="15"/>
      <c r="AC765" s="15"/>
      <c r="AD765" s="15"/>
      <c r="AE765" s="15"/>
      <c r="AT765" s="269" t="s">
        <v>319</v>
      </c>
      <c r="AU765" s="269" t="s">
        <v>85</v>
      </c>
      <c r="AV765" s="15" t="s">
        <v>315</v>
      </c>
      <c r="AW765" s="15" t="s">
        <v>37</v>
      </c>
      <c r="AX765" s="15" t="s">
        <v>83</v>
      </c>
      <c r="AY765" s="269" t="s">
        <v>308</v>
      </c>
    </row>
    <row r="766" s="2" customFormat="1" ht="16.5" customHeight="1">
      <c r="A766" s="41"/>
      <c r="B766" s="42"/>
      <c r="C766" s="216" t="s">
        <v>4027</v>
      </c>
      <c r="D766" s="216" t="s">
        <v>310</v>
      </c>
      <c r="E766" s="217" t="s">
        <v>6390</v>
      </c>
      <c r="F766" s="218" t="s">
        <v>6391</v>
      </c>
      <c r="G766" s="219" t="s">
        <v>772</v>
      </c>
      <c r="H766" s="220">
        <v>2</v>
      </c>
      <c r="I766" s="221"/>
      <c r="J766" s="222">
        <f>ROUND(I766*H766,2)</f>
        <v>0</v>
      </c>
      <c r="K766" s="218" t="s">
        <v>314</v>
      </c>
      <c r="L766" s="47"/>
      <c r="M766" s="223" t="s">
        <v>19</v>
      </c>
      <c r="N766" s="224" t="s">
        <v>47</v>
      </c>
      <c r="O766" s="87"/>
      <c r="P766" s="225">
        <f>O766*H766</f>
        <v>0</v>
      </c>
      <c r="Q766" s="225">
        <v>0</v>
      </c>
      <c r="R766" s="225">
        <f>Q766*H766</f>
        <v>0</v>
      </c>
      <c r="S766" s="225">
        <v>0</v>
      </c>
      <c r="T766" s="226">
        <f>S766*H766</f>
        <v>0</v>
      </c>
      <c r="U766" s="41"/>
      <c r="V766" s="41"/>
      <c r="W766" s="41"/>
      <c r="X766" s="41"/>
      <c r="Y766" s="41"/>
      <c r="Z766" s="41"/>
      <c r="AA766" s="41"/>
      <c r="AB766" s="41"/>
      <c r="AC766" s="41"/>
      <c r="AD766" s="41"/>
      <c r="AE766" s="41"/>
      <c r="AR766" s="227" t="s">
        <v>391</v>
      </c>
      <c r="AT766" s="227" t="s">
        <v>310</v>
      </c>
      <c r="AU766" s="227" t="s">
        <v>85</v>
      </c>
      <c r="AY766" s="20" t="s">
        <v>308</v>
      </c>
      <c r="BE766" s="228">
        <f>IF(N766="základní",J766,0)</f>
        <v>0</v>
      </c>
      <c r="BF766" s="228">
        <f>IF(N766="snížená",J766,0)</f>
        <v>0</v>
      </c>
      <c r="BG766" s="228">
        <f>IF(N766="zákl. přenesená",J766,0)</f>
        <v>0</v>
      </c>
      <c r="BH766" s="228">
        <f>IF(N766="sníž. přenesená",J766,0)</f>
        <v>0</v>
      </c>
      <c r="BI766" s="228">
        <f>IF(N766="nulová",J766,0)</f>
        <v>0</v>
      </c>
      <c r="BJ766" s="20" t="s">
        <v>83</v>
      </c>
      <c r="BK766" s="228">
        <f>ROUND(I766*H766,2)</f>
        <v>0</v>
      </c>
      <c r="BL766" s="20" t="s">
        <v>391</v>
      </c>
      <c r="BM766" s="227" t="s">
        <v>6392</v>
      </c>
    </row>
    <row r="767" s="2" customFormat="1">
      <c r="A767" s="41"/>
      <c r="B767" s="42"/>
      <c r="C767" s="43"/>
      <c r="D767" s="229" t="s">
        <v>317</v>
      </c>
      <c r="E767" s="43"/>
      <c r="F767" s="230" t="s">
        <v>6393</v>
      </c>
      <c r="G767" s="43"/>
      <c r="H767" s="43"/>
      <c r="I767" s="231"/>
      <c r="J767" s="43"/>
      <c r="K767" s="43"/>
      <c r="L767" s="47"/>
      <c r="M767" s="232"/>
      <c r="N767" s="233"/>
      <c r="O767" s="87"/>
      <c r="P767" s="87"/>
      <c r="Q767" s="87"/>
      <c r="R767" s="87"/>
      <c r="S767" s="87"/>
      <c r="T767" s="88"/>
      <c r="U767" s="41"/>
      <c r="V767" s="41"/>
      <c r="W767" s="41"/>
      <c r="X767" s="41"/>
      <c r="Y767" s="41"/>
      <c r="Z767" s="41"/>
      <c r="AA767" s="41"/>
      <c r="AB767" s="41"/>
      <c r="AC767" s="41"/>
      <c r="AD767" s="41"/>
      <c r="AE767" s="41"/>
      <c r="AT767" s="20" t="s">
        <v>317</v>
      </c>
      <c r="AU767" s="20" t="s">
        <v>85</v>
      </c>
    </row>
    <row r="768" s="2" customFormat="1" ht="21.75" customHeight="1">
      <c r="A768" s="41"/>
      <c r="B768" s="42"/>
      <c r="C768" s="216" t="s">
        <v>4033</v>
      </c>
      <c r="D768" s="216" t="s">
        <v>310</v>
      </c>
      <c r="E768" s="217" t="s">
        <v>6394</v>
      </c>
      <c r="F768" s="218" t="s">
        <v>6395</v>
      </c>
      <c r="G768" s="219" t="s">
        <v>323</v>
      </c>
      <c r="H768" s="220">
        <v>5</v>
      </c>
      <c r="I768" s="221"/>
      <c r="J768" s="222">
        <f>ROUND(I768*H768,2)</f>
        <v>0</v>
      </c>
      <c r="K768" s="218" t="s">
        <v>314</v>
      </c>
      <c r="L768" s="47"/>
      <c r="M768" s="223" t="s">
        <v>19</v>
      </c>
      <c r="N768" s="224" t="s">
        <v>47</v>
      </c>
      <c r="O768" s="87"/>
      <c r="P768" s="225">
        <f>O768*H768</f>
        <v>0</v>
      </c>
      <c r="Q768" s="225">
        <v>0</v>
      </c>
      <c r="R768" s="225">
        <f>Q768*H768</f>
        <v>0</v>
      </c>
      <c r="S768" s="225">
        <v>0</v>
      </c>
      <c r="T768" s="226">
        <f>S768*H768</f>
        <v>0</v>
      </c>
      <c r="U768" s="41"/>
      <c r="V768" s="41"/>
      <c r="W768" s="41"/>
      <c r="X768" s="41"/>
      <c r="Y768" s="41"/>
      <c r="Z768" s="41"/>
      <c r="AA768" s="41"/>
      <c r="AB768" s="41"/>
      <c r="AC768" s="41"/>
      <c r="AD768" s="41"/>
      <c r="AE768" s="41"/>
      <c r="AR768" s="227" t="s">
        <v>391</v>
      </c>
      <c r="AT768" s="227" t="s">
        <v>310</v>
      </c>
      <c r="AU768" s="227" t="s">
        <v>85</v>
      </c>
      <c r="AY768" s="20" t="s">
        <v>308</v>
      </c>
      <c r="BE768" s="228">
        <f>IF(N768="základní",J768,0)</f>
        <v>0</v>
      </c>
      <c r="BF768" s="228">
        <f>IF(N768="snížená",J768,0)</f>
        <v>0</v>
      </c>
      <c r="BG768" s="228">
        <f>IF(N768="zákl. přenesená",J768,0)</f>
        <v>0</v>
      </c>
      <c r="BH768" s="228">
        <f>IF(N768="sníž. přenesená",J768,0)</f>
        <v>0</v>
      </c>
      <c r="BI768" s="228">
        <f>IF(N768="nulová",J768,0)</f>
        <v>0</v>
      </c>
      <c r="BJ768" s="20" t="s">
        <v>83</v>
      </c>
      <c r="BK768" s="228">
        <f>ROUND(I768*H768,2)</f>
        <v>0</v>
      </c>
      <c r="BL768" s="20" t="s">
        <v>391</v>
      </c>
      <c r="BM768" s="227" t="s">
        <v>6396</v>
      </c>
    </row>
    <row r="769" s="2" customFormat="1">
      <c r="A769" s="41"/>
      <c r="B769" s="42"/>
      <c r="C769" s="43"/>
      <c r="D769" s="229" t="s">
        <v>317</v>
      </c>
      <c r="E769" s="43"/>
      <c r="F769" s="230" t="s">
        <v>6397</v>
      </c>
      <c r="G769" s="43"/>
      <c r="H769" s="43"/>
      <c r="I769" s="231"/>
      <c r="J769" s="43"/>
      <c r="K769" s="43"/>
      <c r="L769" s="47"/>
      <c r="M769" s="232"/>
      <c r="N769" s="233"/>
      <c r="O769" s="87"/>
      <c r="P769" s="87"/>
      <c r="Q769" s="87"/>
      <c r="R769" s="87"/>
      <c r="S769" s="87"/>
      <c r="T769" s="88"/>
      <c r="U769" s="41"/>
      <c r="V769" s="41"/>
      <c r="W769" s="41"/>
      <c r="X769" s="41"/>
      <c r="Y769" s="41"/>
      <c r="Z769" s="41"/>
      <c r="AA769" s="41"/>
      <c r="AB769" s="41"/>
      <c r="AC769" s="41"/>
      <c r="AD769" s="41"/>
      <c r="AE769" s="41"/>
      <c r="AT769" s="20" t="s">
        <v>317</v>
      </c>
      <c r="AU769" s="20" t="s">
        <v>85</v>
      </c>
    </row>
    <row r="770" s="2" customFormat="1" ht="24.15" customHeight="1">
      <c r="A770" s="41"/>
      <c r="B770" s="42"/>
      <c r="C770" s="216" t="s">
        <v>4039</v>
      </c>
      <c r="D770" s="216" t="s">
        <v>310</v>
      </c>
      <c r="E770" s="217" t="s">
        <v>6398</v>
      </c>
      <c r="F770" s="218" t="s">
        <v>6399</v>
      </c>
      <c r="G770" s="219" t="s">
        <v>493</v>
      </c>
      <c r="H770" s="220">
        <v>0.20300000000000001</v>
      </c>
      <c r="I770" s="221"/>
      <c r="J770" s="222">
        <f>ROUND(I770*H770,2)</f>
        <v>0</v>
      </c>
      <c r="K770" s="218" t="s">
        <v>314</v>
      </c>
      <c r="L770" s="47"/>
      <c r="M770" s="223" t="s">
        <v>19</v>
      </c>
      <c r="N770" s="224" t="s">
        <v>47</v>
      </c>
      <c r="O770" s="87"/>
      <c r="P770" s="225">
        <f>O770*H770</f>
        <v>0</v>
      </c>
      <c r="Q770" s="225">
        <v>0</v>
      </c>
      <c r="R770" s="225">
        <f>Q770*H770</f>
        <v>0</v>
      </c>
      <c r="S770" s="225">
        <v>0</v>
      </c>
      <c r="T770" s="226">
        <f>S770*H770</f>
        <v>0</v>
      </c>
      <c r="U770" s="41"/>
      <c r="V770" s="41"/>
      <c r="W770" s="41"/>
      <c r="X770" s="41"/>
      <c r="Y770" s="41"/>
      <c r="Z770" s="41"/>
      <c r="AA770" s="41"/>
      <c r="AB770" s="41"/>
      <c r="AC770" s="41"/>
      <c r="AD770" s="41"/>
      <c r="AE770" s="41"/>
      <c r="AR770" s="227" t="s">
        <v>391</v>
      </c>
      <c r="AT770" s="227" t="s">
        <v>310</v>
      </c>
      <c r="AU770" s="227" t="s">
        <v>85</v>
      </c>
      <c r="AY770" s="20" t="s">
        <v>308</v>
      </c>
      <c r="BE770" s="228">
        <f>IF(N770="základní",J770,0)</f>
        <v>0</v>
      </c>
      <c r="BF770" s="228">
        <f>IF(N770="snížená",J770,0)</f>
        <v>0</v>
      </c>
      <c r="BG770" s="228">
        <f>IF(N770="zákl. přenesená",J770,0)</f>
        <v>0</v>
      </c>
      <c r="BH770" s="228">
        <f>IF(N770="sníž. přenesená",J770,0)</f>
        <v>0</v>
      </c>
      <c r="BI770" s="228">
        <f>IF(N770="nulová",J770,0)</f>
        <v>0</v>
      </c>
      <c r="BJ770" s="20" t="s">
        <v>83</v>
      </c>
      <c r="BK770" s="228">
        <f>ROUND(I770*H770,2)</f>
        <v>0</v>
      </c>
      <c r="BL770" s="20" t="s">
        <v>391</v>
      </c>
      <c r="BM770" s="227" t="s">
        <v>6400</v>
      </c>
    </row>
    <row r="771" s="2" customFormat="1">
      <c r="A771" s="41"/>
      <c r="B771" s="42"/>
      <c r="C771" s="43"/>
      <c r="D771" s="229" t="s">
        <v>317</v>
      </c>
      <c r="E771" s="43"/>
      <c r="F771" s="230" t="s">
        <v>6401</v>
      </c>
      <c r="G771" s="43"/>
      <c r="H771" s="43"/>
      <c r="I771" s="231"/>
      <c r="J771" s="43"/>
      <c r="K771" s="43"/>
      <c r="L771" s="47"/>
      <c r="M771" s="232"/>
      <c r="N771" s="233"/>
      <c r="O771" s="87"/>
      <c r="P771" s="87"/>
      <c r="Q771" s="87"/>
      <c r="R771" s="87"/>
      <c r="S771" s="87"/>
      <c r="T771" s="88"/>
      <c r="U771" s="41"/>
      <c r="V771" s="41"/>
      <c r="W771" s="41"/>
      <c r="X771" s="41"/>
      <c r="Y771" s="41"/>
      <c r="Z771" s="41"/>
      <c r="AA771" s="41"/>
      <c r="AB771" s="41"/>
      <c r="AC771" s="41"/>
      <c r="AD771" s="41"/>
      <c r="AE771" s="41"/>
      <c r="AT771" s="20" t="s">
        <v>317</v>
      </c>
      <c r="AU771" s="20" t="s">
        <v>85</v>
      </c>
    </row>
    <row r="772" s="12" customFormat="1" ht="22.8" customHeight="1">
      <c r="A772" s="12"/>
      <c r="B772" s="200"/>
      <c r="C772" s="201"/>
      <c r="D772" s="202" t="s">
        <v>75</v>
      </c>
      <c r="E772" s="214" t="s">
        <v>763</v>
      </c>
      <c r="F772" s="214" t="s">
        <v>6402</v>
      </c>
      <c r="G772" s="201"/>
      <c r="H772" s="201"/>
      <c r="I772" s="204"/>
      <c r="J772" s="215">
        <f>BK772</f>
        <v>0</v>
      </c>
      <c r="K772" s="201"/>
      <c r="L772" s="206"/>
      <c r="M772" s="207"/>
      <c r="N772" s="208"/>
      <c r="O772" s="208"/>
      <c r="P772" s="209">
        <f>SUM(P773:P873)</f>
        <v>0</v>
      </c>
      <c r="Q772" s="208"/>
      <c r="R772" s="209">
        <f>SUM(R773:R873)</f>
        <v>0</v>
      </c>
      <c r="S772" s="208"/>
      <c r="T772" s="210">
        <f>SUM(T773:T873)</f>
        <v>0</v>
      </c>
      <c r="U772" s="12"/>
      <c r="V772" s="12"/>
      <c r="W772" s="12"/>
      <c r="X772" s="12"/>
      <c r="Y772" s="12"/>
      <c r="Z772" s="12"/>
      <c r="AA772" s="12"/>
      <c r="AB772" s="12"/>
      <c r="AC772" s="12"/>
      <c r="AD772" s="12"/>
      <c r="AE772" s="12"/>
      <c r="AR772" s="211" t="s">
        <v>85</v>
      </c>
      <c r="AT772" s="212" t="s">
        <v>75</v>
      </c>
      <c r="AU772" s="212" t="s">
        <v>83</v>
      </c>
      <c r="AY772" s="211" t="s">
        <v>308</v>
      </c>
      <c r="BK772" s="213">
        <f>SUM(BK773:BK873)</f>
        <v>0</v>
      </c>
    </row>
    <row r="773" s="2" customFormat="1" ht="16.5" customHeight="1">
      <c r="A773" s="41"/>
      <c r="B773" s="42"/>
      <c r="C773" s="216" t="s">
        <v>4044</v>
      </c>
      <c r="D773" s="216" t="s">
        <v>310</v>
      </c>
      <c r="E773" s="217" t="s">
        <v>6403</v>
      </c>
      <c r="F773" s="218" t="s">
        <v>6404</v>
      </c>
      <c r="G773" s="219" t="s">
        <v>323</v>
      </c>
      <c r="H773" s="220">
        <v>13</v>
      </c>
      <c r="I773" s="221"/>
      <c r="J773" s="222">
        <f>ROUND(I773*H773,2)</f>
        <v>0</v>
      </c>
      <c r="K773" s="218" t="s">
        <v>314</v>
      </c>
      <c r="L773" s="47"/>
      <c r="M773" s="223" t="s">
        <v>19</v>
      </c>
      <c r="N773" s="224" t="s">
        <v>47</v>
      </c>
      <c r="O773" s="87"/>
      <c r="P773" s="225">
        <f>O773*H773</f>
        <v>0</v>
      </c>
      <c r="Q773" s="225">
        <v>0</v>
      </c>
      <c r="R773" s="225">
        <f>Q773*H773</f>
        <v>0</v>
      </c>
      <c r="S773" s="225">
        <v>0</v>
      </c>
      <c r="T773" s="226">
        <f>S773*H773</f>
        <v>0</v>
      </c>
      <c r="U773" s="41"/>
      <c r="V773" s="41"/>
      <c r="W773" s="41"/>
      <c r="X773" s="41"/>
      <c r="Y773" s="41"/>
      <c r="Z773" s="41"/>
      <c r="AA773" s="41"/>
      <c r="AB773" s="41"/>
      <c r="AC773" s="41"/>
      <c r="AD773" s="41"/>
      <c r="AE773" s="41"/>
      <c r="AR773" s="227" t="s">
        <v>391</v>
      </c>
      <c r="AT773" s="227" t="s">
        <v>310</v>
      </c>
      <c r="AU773" s="227" t="s">
        <v>85</v>
      </c>
      <c r="AY773" s="20" t="s">
        <v>308</v>
      </c>
      <c r="BE773" s="228">
        <f>IF(N773="základní",J773,0)</f>
        <v>0</v>
      </c>
      <c r="BF773" s="228">
        <f>IF(N773="snížená",J773,0)</f>
        <v>0</v>
      </c>
      <c r="BG773" s="228">
        <f>IF(N773="zákl. přenesená",J773,0)</f>
        <v>0</v>
      </c>
      <c r="BH773" s="228">
        <f>IF(N773="sníž. přenesená",J773,0)</f>
        <v>0</v>
      </c>
      <c r="BI773" s="228">
        <f>IF(N773="nulová",J773,0)</f>
        <v>0</v>
      </c>
      <c r="BJ773" s="20" t="s">
        <v>83</v>
      </c>
      <c r="BK773" s="228">
        <f>ROUND(I773*H773,2)</f>
        <v>0</v>
      </c>
      <c r="BL773" s="20" t="s">
        <v>391</v>
      </c>
      <c r="BM773" s="227" t="s">
        <v>6405</v>
      </c>
    </row>
    <row r="774" s="2" customFormat="1">
      <c r="A774" s="41"/>
      <c r="B774" s="42"/>
      <c r="C774" s="43"/>
      <c r="D774" s="229" t="s">
        <v>317</v>
      </c>
      <c r="E774" s="43"/>
      <c r="F774" s="230" t="s">
        <v>6406</v>
      </c>
      <c r="G774" s="43"/>
      <c r="H774" s="43"/>
      <c r="I774" s="231"/>
      <c r="J774" s="43"/>
      <c r="K774" s="43"/>
      <c r="L774" s="47"/>
      <c r="M774" s="232"/>
      <c r="N774" s="233"/>
      <c r="O774" s="87"/>
      <c r="P774" s="87"/>
      <c r="Q774" s="87"/>
      <c r="R774" s="87"/>
      <c r="S774" s="87"/>
      <c r="T774" s="88"/>
      <c r="U774" s="41"/>
      <c r="V774" s="41"/>
      <c r="W774" s="41"/>
      <c r="X774" s="41"/>
      <c r="Y774" s="41"/>
      <c r="Z774" s="41"/>
      <c r="AA774" s="41"/>
      <c r="AB774" s="41"/>
      <c r="AC774" s="41"/>
      <c r="AD774" s="41"/>
      <c r="AE774" s="41"/>
      <c r="AT774" s="20" t="s">
        <v>317</v>
      </c>
      <c r="AU774" s="20" t="s">
        <v>85</v>
      </c>
    </row>
    <row r="775" s="2" customFormat="1" ht="16.5" customHeight="1">
      <c r="A775" s="41"/>
      <c r="B775" s="42"/>
      <c r="C775" s="280" t="s">
        <v>4046</v>
      </c>
      <c r="D775" s="280" t="s">
        <v>1137</v>
      </c>
      <c r="E775" s="281" t="s">
        <v>6407</v>
      </c>
      <c r="F775" s="282" t="s">
        <v>6408</v>
      </c>
      <c r="G775" s="283" t="s">
        <v>323</v>
      </c>
      <c r="H775" s="284">
        <v>10</v>
      </c>
      <c r="I775" s="285"/>
      <c r="J775" s="286">
        <f>ROUND(I775*H775,2)</f>
        <v>0</v>
      </c>
      <c r="K775" s="282" t="s">
        <v>19</v>
      </c>
      <c r="L775" s="287"/>
      <c r="M775" s="288" t="s">
        <v>19</v>
      </c>
      <c r="N775" s="289" t="s">
        <v>47</v>
      </c>
      <c r="O775" s="87"/>
      <c r="P775" s="225">
        <f>O775*H775</f>
        <v>0</v>
      </c>
      <c r="Q775" s="225">
        <v>0</v>
      </c>
      <c r="R775" s="225">
        <f>Q775*H775</f>
        <v>0</v>
      </c>
      <c r="S775" s="225">
        <v>0</v>
      </c>
      <c r="T775" s="226">
        <f>S775*H775</f>
        <v>0</v>
      </c>
      <c r="U775" s="41"/>
      <c r="V775" s="41"/>
      <c r="W775" s="41"/>
      <c r="X775" s="41"/>
      <c r="Y775" s="41"/>
      <c r="Z775" s="41"/>
      <c r="AA775" s="41"/>
      <c r="AB775" s="41"/>
      <c r="AC775" s="41"/>
      <c r="AD775" s="41"/>
      <c r="AE775" s="41"/>
      <c r="AR775" s="227" t="s">
        <v>616</v>
      </c>
      <c r="AT775" s="227" t="s">
        <v>1137</v>
      </c>
      <c r="AU775" s="227" t="s">
        <v>85</v>
      </c>
      <c r="AY775" s="20" t="s">
        <v>308</v>
      </c>
      <c r="BE775" s="228">
        <f>IF(N775="základní",J775,0)</f>
        <v>0</v>
      </c>
      <c r="BF775" s="228">
        <f>IF(N775="snížená",J775,0)</f>
        <v>0</v>
      </c>
      <c r="BG775" s="228">
        <f>IF(N775="zákl. přenesená",J775,0)</f>
        <v>0</v>
      </c>
      <c r="BH775" s="228">
        <f>IF(N775="sníž. přenesená",J775,0)</f>
        <v>0</v>
      </c>
      <c r="BI775" s="228">
        <f>IF(N775="nulová",J775,0)</f>
        <v>0</v>
      </c>
      <c r="BJ775" s="20" t="s">
        <v>83</v>
      </c>
      <c r="BK775" s="228">
        <f>ROUND(I775*H775,2)</f>
        <v>0</v>
      </c>
      <c r="BL775" s="20" t="s">
        <v>391</v>
      </c>
      <c r="BM775" s="227" t="s">
        <v>6409</v>
      </c>
    </row>
    <row r="776" s="2" customFormat="1" ht="16.5" customHeight="1">
      <c r="A776" s="41"/>
      <c r="B776" s="42"/>
      <c r="C776" s="280" t="s">
        <v>4048</v>
      </c>
      <c r="D776" s="280" t="s">
        <v>1137</v>
      </c>
      <c r="E776" s="281" t="s">
        <v>6410</v>
      </c>
      <c r="F776" s="282" t="s">
        <v>6411</v>
      </c>
      <c r="G776" s="283" t="s">
        <v>323</v>
      </c>
      <c r="H776" s="284">
        <v>3</v>
      </c>
      <c r="I776" s="285"/>
      <c r="J776" s="286">
        <f>ROUND(I776*H776,2)</f>
        <v>0</v>
      </c>
      <c r="K776" s="282" t="s">
        <v>19</v>
      </c>
      <c r="L776" s="287"/>
      <c r="M776" s="288" t="s">
        <v>19</v>
      </c>
      <c r="N776" s="289" t="s">
        <v>47</v>
      </c>
      <c r="O776" s="87"/>
      <c r="P776" s="225">
        <f>O776*H776</f>
        <v>0</v>
      </c>
      <c r="Q776" s="225">
        <v>0</v>
      </c>
      <c r="R776" s="225">
        <f>Q776*H776</f>
        <v>0</v>
      </c>
      <c r="S776" s="225">
        <v>0</v>
      </c>
      <c r="T776" s="226">
        <f>S776*H776</f>
        <v>0</v>
      </c>
      <c r="U776" s="41"/>
      <c r="V776" s="41"/>
      <c r="W776" s="41"/>
      <c r="X776" s="41"/>
      <c r="Y776" s="41"/>
      <c r="Z776" s="41"/>
      <c r="AA776" s="41"/>
      <c r="AB776" s="41"/>
      <c r="AC776" s="41"/>
      <c r="AD776" s="41"/>
      <c r="AE776" s="41"/>
      <c r="AR776" s="227" t="s">
        <v>616</v>
      </c>
      <c r="AT776" s="227" t="s">
        <v>1137</v>
      </c>
      <c r="AU776" s="227" t="s">
        <v>85</v>
      </c>
      <c r="AY776" s="20" t="s">
        <v>308</v>
      </c>
      <c r="BE776" s="228">
        <f>IF(N776="základní",J776,0)</f>
        <v>0</v>
      </c>
      <c r="BF776" s="228">
        <f>IF(N776="snížená",J776,0)</f>
        <v>0</v>
      </c>
      <c r="BG776" s="228">
        <f>IF(N776="zákl. přenesená",J776,0)</f>
        <v>0</v>
      </c>
      <c r="BH776" s="228">
        <f>IF(N776="sníž. přenesená",J776,0)</f>
        <v>0</v>
      </c>
      <c r="BI776" s="228">
        <f>IF(N776="nulová",J776,0)</f>
        <v>0</v>
      </c>
      <c r="BJ776" s="20" t="s">
        <v>83</v>
      </c>
      <c r="BK776" s="228">
        <f>ROUND(I776*H776,2)</f>
        <v>0</v>
      </c>
      <c r="BL776" s="20" t="s">
        <v>391</v>
      </c>
      <c r="BM776" s="227" t="s">
        <v>6412</v>
      </c>
    </row>
    <row r="777" s="2" customFormat="1" ht="16.5" customHeight="1">
      <c r="A777" s="41"/>
      <c r="B777" s="42"/>
      <c r="C777" s="216" t="s">
        <v>4054</v>
      </c>
      <c r="D777" s="216" t="s">
        <v>310</v>
      </c>
      <c r="E777" s="217" t="s">
        <v>6413</v>
      </c>
      <c r="F777" s="218" t="s">
        <v>6414</v>
      </c>
      <c r="G777" s="219" t="s">
        <v>323</v>
      </c>
      <c r="H777" s="220">
        <v>10</v>
      </c>
      <c r="I777" s="221"/>
      <c r="J777" s="222">
        <f>ROUND(I777*H777,2)</f>
        <v>0</v>
      </c>
      <c r="K777" s="218" t="s">
        <v>314</v>
      </c>
      <c r="L777" s="47"/>
      <c r="M777" s="223" t="s">
        <v>19</v>
      </c>
      <c r="N777" s="224" t="s">
        <v>47</v>
      </c>
      <c r="O777" s="87"/>
      <c r="P777" s="225">
        <f>O777*H777</f>
        <v>0</v>
      </c>
      <c r="Q777" s="225">
        <v>0</v>
      </c>
      <c r="R777" s="225">
        <f>Q777*H777</f>
        <v>0</v>
      </c>
      <c r="S777" s="225">
        <v>0</v>
      </c>
      <c r="T777" s="226">
        <f>S777*H777</f>
        <v>0</v>
      </c>
      <c r="U777" s="41"/>
      <c r="V777" s="41"/>
      <c r="W777" s="41"/>
      <c r="X777" s="41"/>
      <c r="Y777" s="41"/>
      <c r="Z777" s="41"/>
      <c r="AA777" s="41"/>
      <c r="AB777" s="41"/>
      <c r="AC777" s="41"/>
      <c r="AD777" s="41"/>
      <c r="AE777" s="41"/>
      <c r="AR777" s="227" t="s">
        <v>391</v>
      </c>
      <c r="AT777" s="227" t="s">
        <v>310</v>
      </c>
      <c r="AU777" s="227" t="s">
        <v>85</v>
      </c>
      <c r="AY777" s="20" t="s">
        <v>308</v>
      </c>
      <c r="BE777" s="228">
        <f>IF(N777="základní",J777,0)</f>
        <v>0</v>
      </c>
      <c r="BF777" s="228">
        <f>IF(N777="snížená",J777,0)</f>
        <v>0</v>
      </c>
      <c r="BG777" s="228">
        <f>IF(N777="zákl. přenesená",J777,0)</f>
        <v>0</v>
      </c>
      <c r="BH777" s="228">
        <f>IF(N777="sníž. přenesená",J777,0)</f>
        <v>0</v>
      </c>
      <c r="BI777" s="228">
        <f>IF(N777="nulová",J777,0)</f>
        <v>0</v>
      </c>
      <c r="BJ777" s="20" t="s">
        <v>83</v>
      </c>
      <c r="BK777" s="228">
        <f>ROUND(I777*H777,2)</f>
        <v>0</v>
      </c>
      <c r="BL777" s="20" t="s">
        <v>391</v>
      </c>
      <c r="BM777" s="227" t="s">
        <v>6415</v>
      </c>
    </row>
    <row r="778" s="2" customFormat="1">
      <c r="A778" s="41"/>
      <c r="B778" s="42"/>
      <c r="C778" s="43"/>
      <c r="D778" s="229" t="s">
        <v>317</v>
      </c>
      <c r="E778" s="43"/>
      <c r="F778" s="230" t="s">
        <v>6416</v>
      </c>
      <c r="G778" s="43"/>
      <c r="H778" s="43"/>
      <c r="I778" s="231"/>
      <c r="J778" s="43"/>
      <c r="K778" s="43"/>
      <c r="L778" s="47"/>
      <c r="M778" s="232"/>
      <c r="N778" s="233"/>
      <c r="O778" s="87"/>
      <c r="P778" s="87"/>
      <c r="Q778" s="87"/>
      <c r="R778" s="87"/>
      <c r="S778" s="87"/>
      <c r="T778" s="88"/>
      <c r="U778" s="41"/>
      <c r="V778" s="41"/>
      <c r="W778" s="41"/>
      <c r="X778" s="41"/>
      <c r="Y778" s="41"/>
      <c r="Z778" s="41"/>
      <c r="AA778" s="41"/>
      <c r="AB778" s="41"/>
      <c r="AC778" s="41"/>
      <c r="AD778" s="41"/>
      <c r="AE778" s="41"/>
      <c r="AT778" s="20" t="s">
        <v>317</v>
      </c>
      <c r="AU778" s="20" t="s">
        <v>85</v>
      </c>
    </row>
    <row r="779" s="2" customFormat="1" ht="16.5" customHeight="1">
      <c r="A779" s="41"/>
      <c r="B779" s="42"/>
      <c r="C779" s="280" t="s">
        <v>4061</v>
      </c>
      <c r="D779" s="280" t="s">
        <v>1137</v>
      </c>
      <c r="E779" s="281" t="s">
        <v>6417</v>
      </c>
      <c r="F779" s="282" t="s">
        <v>6418</v>
      </c>
      <c r="G779" s="283" t="s">
        <v>323</v>
      </c>
      <c r="H779" s="284">
        <v>10</v>
      </c>
      <c r="I779" s="285"/>
      <c r="J779" s="286">
        <f>ROUND(I779*H779,2)</f>
        <v>0</v>
      </c>
      <c r="K779" s="282" t="s">
        <v>19</v>
      </c>
      <c r="L779" s="287"/>
      <c r="M779" s="288" t="s">
        <v>19</v>
      </c>
      <c r="N779" s="289" t="s">
        <v>47</v>
      </c>
      <c r="O779" s="87"/>
      <c r="P779" s="225">
        <f>O779*H779</f>
        <v>0</v>
      </c>
      <c r="Q779" s="225">
        <v>0</v>
      </c>
      <c r="R779" s="225">
        <f>Q779*H779</f>
        <v>0</v>
      </c>
      <c r="S779" s="225">
        <v>0</v>
      </c>
      <c r="T779" s="226">
        <f>S779*H779</f>
        <v>0</v>
      </c>
      <c r="U779" s="41"/>
      <c r="V779" s="41"/>
      <c r="W779" s="41"/>
      <c r="X779" s="41"/>
      <c r="Y779" s="41"/>
      <c r="Z779" s="41"/>
      <c r="AA779" s="41"/>
      <c r="AB779" s="41"/>
      <c r="AC779" s="41"/>
      <c r="AD779" s="41"/>
      <c r="AE779" s="41"/>
      <c r="AR779" s="227" t="s">
        <v>616</v>
      </c>
      <c r="AT779" s="227" t="s">
        <v>1137</v>
      </c>
      <c r="AU779" s="227" t="s">
        <v>85</v>
      </c>
      <c r="AY779" s="20" t="s">
        <v>308</v>
      </c>
      <c r="BE779" s="228">
        <f>IF(N779="základní",J779,0)</f>
        <v>0</v>
      </c>
      <c r="BF779" s="228">
        <f>IF(N779="snížená",J779,0)</f>
        <v>0</v>
      </c>
      <c r="BG779" s="228">
        <f>IF(N779="zákl. přenesená",J779,0)</f>
        <v>0</v>
      </c>
      <c r="BH779" s="228">
        <f>IF(N779="sníž. přenesená",J779,0)</f>
        <v>0</v>
      </c>
      <c r="BI779" s="228">
        <f>IF(N779="nulová",J779,0)</f>
        <v>0</v>
      </c>
      <c r="BJ779" s="20" t="s">
        <v>83</v>
      </c>
      <c r="BK779" s="228">
        <f>ROUND(I779*H779,2)</f>
        <v>0</v>
      </c>
      <c r="BL779" s="20" t="s">
        <v>391</v>
      </c>
      <c r="BM779" s="227" t="s">
        <v>6419</v>
      </c>
    </row>
    <row r="780" s="2" customFormat="1" ht="16.5" customHeight="1">
      <c r="A780" s="41"/>
      <c r="B780" s="42"/>
      <c r="C780" s="280" t="s">
        <v>886</v>
      </c>
      <c r="D780" s="280" t="s">
        <v>1137</v>
      </c>
      <c r="E780" s="281" t="s">
        <v>6420</v>
      </c>
      <c r="F780" s="282" t="s">
        <v>6421</v>
      </c>
      <c r="G780" s="283" t="s">
        <v>323</v>
      </c>
      <c r="H780" s="284">
        <v>3</v>
      </c>
      <c r="I780" s="285"/>
      <c r="J780" s="286">
        <f>ROUND(I780*H780,2)</f>
        <v>0</v>
      </c>
      <c r="K780" s="282" t="s">
        <v>19</v>
      </c>
      <c r="L780" s="287"/>
      <c r="M780" s="288" t="s">
        <v>19</v>
      </c>
      <c r="N780" s="289" t="s">
        <v>47</v>
      </c>
      <c r="O780" s="87"/>
      <c r="P780" s="225">
        <f>O780*H780</f>
        <v>0</v>
      </c>
      <c r="Q780" s="225">
        <v>0</v>
      </c>
      <c r="R780" s="225">
        <f>Q780*H780</f>
        <v>0</v>
      </c>
      <c r="S780" s="225">
        <v>0</v>
      </c>
      <c r="T780" s="226">
        <f>S780*H780</f>
        <v>0</v>
      </c>
      <c r="U780" s="41"/>
      <c r="V780" s="41"/>
      <c r="W780" s="41"/>
      <c r="X780" s="41"/>
      <c r="Y780" s="41"/>
      <c r="Z780" s="41"/>
      <c r="AA780" s="41"/>
      <c r="AB780" s="41"/>
      <c r="AC780" s="41"/>
      <c r="AD780" s="41"/>
      <c r="AE780" s="41"/>
      <c r="AR780" s="227" t="s">
        <v>616</v>
      </c>
      <c r="AT780" s="227" t="s">
        <v>1137</v>
      </c>
      <c r="AU780" s="227" t="s">
        <v>85</v>
      </c>
      <c r="AY780" s="20" t="s">
        <v>308</v>
      </c>
      <c r="BE780" s="228">
        <f>IF(N780="základní",J780,0)</f>
        <v>0</v>
      </c>
      <c r="BF780" s="228">
        <f>IF(N780="snížená",J780,0)</f>
        <v>0</v>
      </c>
      <c r="BG780" s="228">
        <f>IF(N780="zákl. přenesená",J780,0)</f>
        <v>0</v>
      </c>
      <c r="BH780" s="228">
        <f>IF(N780="sníž. přenesená",J780,0)</f>
        <v>0</v>
      </c>
      <c r="BI780" s="228">
        <f>IF(N780="nulová",J780,0)</f>
        <v>0</v>
      </c>
      <c r="BJ780" s="20" t="s">
        <v>83</v>
      </c>
      <c r="BK780" s="228">
        <f>ROUND(I780*H780,2)</f>
        <v>0</v>
      </c>
      <c r="BL780" s="20" t="s">
        <v>391</v>
      </c>
      <c r="BM780" s="227" t="s">
        <v>6422</v>
      </c>
    </row>
    <row r="781" s="2" customFormat="1" ht="16.5" customHeight="1">
      <c r="A781" s="41"/>
      <c r="B781" s="42"/>
      <c r="C781" s="216" t="s">
        <v>4077</v>
      </c>
      <c r="D781" s="216" t="s">
        <v>310</v>
      </c>
      <c r="E781" s="217" t="s">
        <v>6423</v>
      </c>
      <c r="F781" s="218" t="s">
        <v>6424</v>
      </c>
      <c r="G781" s="219" t="s">
        <v>323</v>
      </c>
      <c r="H781" s="220">
        <v>2</v>
      </c>
      <c r="I781" s="221"/>
      <c r="J781" s="222">
        <f>ROUND(I781*H781,2)</f>
        <v>0</v>
      </c>
      <c r="K781" s="218" t="s">
        <v>314</v>
      </c>
      <c r="L781" s="47"/>
      <c r="M781" s="223" t="s">
        <v>19</v>
      </c>
      <c r="N781" s="224" t="s">
        <v>47</v>
      </c>
      <c r="O781" s="87"/>
      <c r="P781" s="225">
        <f>O781*H781</f>
        <v>0</v>
      </c>
      <c r="Q781" s="225">
        <v>0</v>
      </c>
      <c r="R781" s="225">
        <f>Q781*H781</f>
        <v>0</v>
      </c>
      <c r="S781" s="225">
        <v>0</v>
      </c>
      <c r="T781" s="226">
        <f>S781*H781</f>
        <v>0</v>
      </c>
      <c r="U781" s="41"/>
      <c r="V781" s="41"/>
      <c r="W781" s="41"/>
      <c r="X781" s="41"/>
      <c r="Y781" s="41"/>
      <c r="Z781" s="41"/>
      <c r="AA781" s="41"/>
      <c r="AB781" s="41"/>
      <c r="AC781" s="41"/>
      <c r="AD781" s="41"/>
      <c r="AE781" s="41"/>
      <c r="AR781" s="227" t="s">
        <v>391</v>
      </c>
      <c r="AT781" s="227" t="s">
        <v>310</v>
      </c>
      <c r="AU781" s="227" t="s">
        <v>85</v>
      </c>
      <c r="AY781" s="20" t="s">
        <v>308</v>
      </c>
      <c r="BE781" s="228">
        <f>IF(N781="základní",J781,0)</f>
        <v>0</v>
      </c>
      <c r="BF781" s="228">
        <f>IF(N781="snížená",J781,0)</f>
        <v>0</v>
      </c>
      <c r="BG781" s="228">
        <f>IF(N781="zákl. přenesená",J781,0)</f>
        <v>0</v>
      </c>
      <c r="BH781" s="228">
        <f>IF(N781="sníž. přenesená",J781,0)</f>
        <v>0</v>
      </c>
      <c r="BI781" s="228">
        <f>IF(N781="nulová",J781,0)</f>
        <v>0</v>
      </c>
      <c r="BJ781" s="20" t="s">
        <v>83</v>
      </c>
      <c r="BK781" s="228">
        <f>ROUND(I781*H781,2)</f>
        <v>0</v>
      </c>
      <c r="BL781" s="20" t="s">
        <v>391</v>
      </c>
      <c r="BM781" s="227" t="s">
        <v>6425</v>
      </c>
    </row>
    <row r="782" s="2" customFormat="1">
      <c r="A782" s="41"/>
      <c r="B782" s="42"/>
      <c r="C782" s="43"/>
      <c r="D782" s="229" t="s">
        <v>317</v>
      </c>
      <c r="E782" s="43"/>
      <c r="F782" s="230" t="s">
        <v>6426</v>
      </c>
      <c r="G782" s="43"/>
      <c r="H782" s="43"/>
      <c r="I782" s="231"/>
      <c r="J782" s="43"/>
      <c r="K782" s="43"/>
      <c r="L782" s="47"/>
      <c r="M782" s="232"/>
      <c r="N782" s="233"/>
      <c r="O782" s="87"/>
      <c r="P782" s="87"/>
      <c r="Q782" s="87"/>
      <c r="R782" s="87"/>
      <c r="S782" s="87"/>
      <c r="T782" s="88"/>
      <c r="U782" s="41"/>
      <c r="V782" s="41"/>
      <c r="W782" s="41"/>
      <c r="X782" s="41"/>
      <c r="Y782" s="41"/>
      <c r="Z782" s="41"/>
      <c r="AA782" s="41"/>
      <c r="AB782" s="41"/>
      <c r="AC782" s="41"/>
      <c r="AD782" s="41"/>
      <c r="AE782" s="41"/>
      <c r="AT782" s="20" t="s">
        <v>317</v>
      </c>
      <c r="AU782" s="20" t="s">
        <v>85</v>
      </c>
    </row>
    <row r="783" s="2" customFormat="1" ht="16.5" customHeight="1">
      <c r="A783" s="41"/>
      <c r="B783" s="42"/>
      <c r="C783" s="280" t="s">
        <v>4086</v>
      </c>
      <c r="D783" s="280" t="s">
        <v>1137</v>
      </c>
      <c r="E783" s="281" t="s">
        <v>6427</v>
      </c>
      <c r="F783" s="282" t="s">
        <v>6428</v>
      </c>
      <c r="G783" s="283" t="s">
        <v>323</v>
      </c>
      <c r="H783" s="284">
        <v>2</v>
      </c>
      <c r="I783" s="285"/>
      <c r="J783" s="286">
        <f>ROUND(I783*H783,2)</f>
        <v>0</v>
      </c>
      <c r="K783" s="282" t="s">
        <v>19</v>
      </c>
      <c r="L783" s="287"/>
      <c r="M783" s="288" t="s">
        <v>19</v>
      </c>
      <c r="N783" s="289" t="s">
        <v>47</v>
      </c>
      <c r="O783" s="87"/>
      <c r="P783" s="225">
        <f>O783*H783</f>
        <v>0</v>
      </c>
      <c r="Q783" s="225">
        <v>0</v>
      </c>
      <c r="R783" s="225">
        <f>Q783*H783</f>
        <v>0</v>
      </c>
      <c r="S783" s="225">
        <v>0</v>
      </c>
      <c r="T783" s="226">
        <f>S783*H783</f>
        <v>0</v>
      </c>
      <c r="U783" s="41"/>
      <c r="V783" s="41"/>
      <c r="W783" s="41"/>
      <c r="X783" s="41"/>
      <c r="Y783" s="41"/>
      <c r="Z783" s="41"/>
      <c r="AA783" s="41"/>
      <c r="AB783" s="41"/>
      <c r="AC783" s="41"/>
      <c r="AD783" s="41"/>
      <c r="AE783" s="41"/>
      <c r="AR783" s="227" t="s">
        <v>616</v>
      </c>
      <c r="AT783" s="227" t="s">
        <v>1137</v>
      </c>
      <c r="AU783" s="227" t="s">
        <v>85</v>
      </c>
      <c r="AY783" s="20" t="s">
        <v>308</v>
      </c>
      <c r="BE783" s="228">
        <f>IF(N783="základní",J783,0)</f>
        <v>0</v>
      </c>
      <c r="BF783" s="228">
        <f>IF(N783="snížená",J783,0)</f>
        <v>0</v>
      </c>
      <c r="BG783" s="228">
        <f>IF(N783="zákl. přenesená",J783,0)</f>
        <v>0</v>
      </c>
      <c r="BH783" s="228">
        <f>IF(N783="sníž. přenesená",J783,0)</f>
        <v>0</v>
      </c>
      <c r="BI783" s="228">
        <f>IF(N783="nulová",J783,0)</f>
        <v>0</v>
      </c>
      <c r="BJ783" s="20" t="s">
        <v>83</v>
      </c>
      <c r="BK783" s="228">
        <f>ROUND(I783*H783,2)</f>
        <v>0</v>
      </c>
      <c r="BL783" s="20" t="s">
        <v>391</v>
      </c>
      <c r="BM783" s="227" t="s">
        <v>6429</v>
      </c>
    </row>
    <row r="784" s="2" customFormat="1" ht="16.5" customHeight="1">
      <c r="A784" s="41"/>
      <c r="B784" s="42"/>
      <c r="C784" s="216" t="s">
        <v>4092</v>
      </c>
      <c r="D784" s="216" t="s">
        <v>310</v>
      </c>
      <c r="E784" s="217" t="s">
        <v>6430</v>
      </c>
      <c r="F784" s="218" t="s">
        <v>6431</v>
      </c>
      <c r="G784" s="219" t="s">
        <v>772</v>
      </c>
      <c r="H784" s="220">
        <v>13</v>
      </c>
      <c r="I784" s="221"/>
      <c r="J784" s="222">
        <f>ROUND(I784*H784,2)</f>
        <v>0</v>
      </c>
      <c r="K784" s="218" t="s">
        <v>314</v>
      </c>
      <c r="L784" s="47"/>
      <c r="M784" s="223" t="s">
        <v>19</v>
      </c>
      <c r="N784" s="224" t="s">
        <v>47</v>
      </c>
      <c r="O784" s="87"/>
      <c r="P784" s="225">
        <f>O784*H784</f>
        <v>0</v>
      </c>
      <c r="Q784" s="225">
        <v>0</v>
      </c>
      <c r="R784" s="225">
        <f>Q784*H784</f>
        <v>0</v>
      </c>
      <c r="S784" s="225">
        <v>0</v>
      </c>
      <c r="T784" s="226">
        <f>S784*H784</f>
        <v>0</v>
      </c>
      <c r="U784" s="41"/>
      <c r="V784" s="41"/>
      <c r="W784" s="41"/>
      <c r="X784" s="41"/>
      <c r="Y784" s="41"/>
      <c r="Z784" s="41"/>
      <c r="AA784" s="41"/>
      <c r="AB784" s="41"/>
      <c r="AC784" s="41"/>
      <c r="AD784" s="41"/>
      <c r="AE784" s="41"/>
      <c r="AR784" s="227" t="s">
        <v>391</v>
      </c>
      <c r="AT784" s="227" t="s">
        <v>310</v>
      </c>
      <c r="AU784" s="227" t="s">
        <v>85</v>
      </c>
      <c r="AY784" s="20" t="s">
        <v>308</v>
      </c>
      <c r="BE784" s="228">
        <f>IF(N784="základní",J784,0)</f>
        <v>0</v>
      </c>
      <c r="BF784" s="228">
        <f>IF(N784="snížená",J784,0)</f>
        <v>0</v>
      </c>
      <c r="BG784" s="228">
        <f>IF(N784="zákl. přenesená",J784,0)</f>
        <v>0</v>
      </c>
      <c r="BH784" s="228">
        <f>IF(N784="sníž. přenesená",J784,0)</f>
        <v>0</v>
      </c>
      <c r="BI784" s="228">
        <f>IF(N784="nulová",J784,0)</f>
        <v>0</v>
      </c>
      <c r="BJ784" s="20" t="s">
        <v>83</v>
      </c>
      <c r="BK784" s="228">
        <f>ROUND(I784*H784,2)</f>
        <v>0</v>
      </c>
      <c r="BL784" s="20" t="s">
        <v>391</v>
      </c>
      <c r="BM784" s="227" t="s">
        <v>6432</v>
      </c>
    </row>
    <row r="785" s="2" customFormat="1">
      <c r="A785" s="41"/>
      <c r="B785" s="42"/>
      <c r="C785" s="43"/>
      <c r="D785" s="229" t="s">
        <v>317</v>
      </c>
      <c r="E785" s="43"/>
      <c r="F785" s="230" t="s">
        <v>6433</v>
      </c>
      <c r="G785" s="43"/>
      <c r="H785" s="43"/>
      <c r="I785" s="231"/>
      <c r="J785" s="43"/>
      <c r="K785" s="43"/>
      <c r="L785" s="47"/>
      <c r="M785" s="232"/>
      <c r="N785" s="233"/>
      <c r="O785" s="87"/>
      <c r="P785" s="87"/>
      <c r="Q785" s="87"/>
      <c r="R785" s="87"/>
      <c r="S785" s="87"/>
      <c r="T785" s="88"/>
      <c r="U785" s="41"/>
      <c r="V785" s="41"/>
      <c r="W785" s="41"/>
      <c r="X785" s="41"/>
      <c r="Y785" s="41"/>
      <c r="Z785" s="41"/>
      <c r="AA785" s="41"/>
      <c r="AB785" s="41"/>
      <c r="AC785" s="41"/>
      <c r="AD785" s="41"/>
      <c r="AE785" s="41"/>
      <c r="AT785" s="20" t="s">
        <v>317</v>
      </c>
      <c r="AU785" s="20" t="s">
        <v>85</v>
      </c>
    </row>
    <row r="786" s="2" customFormat="1" ht="16.5" customHeight="1">
      <c r="A786" s="41"/>
      <c r="B786" s="42"/>
      <c r="C786" s="280" t="s">
        <v>4098</v>
      </c>
      <c r="D786" s="280" t="s">
        <v>1137</v>
      </c>
      <c r="E786" s="281" t="s">
        <v>6434</v>
      </c>
      <c r="F786" s="282" t="s">
        <v>6435</v>
      </c>
      <c r="G786" s="283" t="s">
        <v>323</v>
      </c>
      <c r="H786" s="284">
        <v>10</v>
      </c>
      <c r="I786" s="285"/>
      <c r="J786" s="286">
        <f>ROUND(I786*H786,2)</f>
        <v>0</v>
      </c>
      <c r="K786" s="282" t="s">
        <v>19</v>
      </c>
      <c r="L786" s="287"/>
      <c r="M786" s="288" t="s">
        <v>19</v>
      </c>
      <c r="N786" s="289" t="s">
        <v>47</v>
      </c>
      <c r="O786" s="87"/>
      <c r="P786" s="225">
        <f>O786*H786</f>
        <v>0</v>
      </c>
      <c r="Q786" s="225">
        <v>0</v>
      </c>
      <c r="R786" s="225">
        <f>Q786*H786</f>
        <v>0</v>
      </c>
      <c r="S786" s="225">
        <v>0</v>
      </c>
      <c r="T786" s="226">
        <f>S786*H786</f>
        <v>0</v>
      </c>
      <c r="U786" s="41"/>
      <c r="V786" s="41"/>
      <c r="W786" s="41"/>
      <c r="X786" s="41"/>
      <c r="Y786" s="41"/>
      <c r="Z786" s="41"/>
      <c r="AA786" s="41"/>
      <c r="AB786" s="41"/>
      <c r="AC786" s="41"/>
      <c r="AD786" s="41"/>
      <c r="AE786" s="41"/>
      <c r="AR786" s="227" t="s">
        <v>616</v>
      </c>
      <c r="AT786" s="227" t="s">
        <v>1137</v>
      </c>
      <c r="AU786" s="227" t="s">
        <v>85</v>
      </c>
      <c r="AY786" s="20" t="s">
        <v>308</v>
      </c>
      <c r="BE786" s="228">
        <f>IF(N786="základní",J786,0)</f>
        <v>0</v>
      </c>
      <c r="BF786" s="228">
        <f>IF(N786="snížená",J786,0)</f>
        <v>0</v>
      </c>
      <c r="BG786" s="228">
        <f>IF(N786="zákl. přenesená",J786,0)</f>
        <v>0</v>
      </c>
      <c r="BH786" s="228">
        <f>IF(N786="sníž. přenesená",J786,0)</f>
        <v>0</v>
      </c>
      <c r="BI786" s="228">
        <f>IF(N786="nulová",J786,0)</f>
        <v>0</v>
      </c>
      <c r="BJ786" s="20" t="s">
        <v>83</v>
      </c>
      <c r="BK786" s="228">
        <f>ROUND(I786*H786,2)</f>
        <v>0</v>
      </c>
      <c r="BL786" s="20" t="s">
        <v>391</v>
      </c>
      <c r="BM786" s="227" t="s">
        <v>6436</v>
      </c>
    </row>
    <row r="787" s="2" customFormat="1" ht="16.5" customHeight="1">
      <c r="A787" s="41"/>
      <c r="B787" s="42"/>
      <c r="C787" s="280" t="s">
        <v>4103</v>
      </c>
      <c r="D787" s="280" t="s">
        <v>1137</v>
      </c>
      <c r="E787" s="281" t="s">
        <v>6437</v>
      </c>
      <c r="F787" s="282" t="s">
        <v>6438</v>
      </c>
      <c r="G787" s="283" t="s">
        <v>323</v>
      </c>
      <c r="H787" s="284">
        <v>3</v>
      </c>
      <c r="I787" s="285"/>
      <c r="J787" s="286">
        <f>ROUND(I787*H787,2)</f>
        <v>0</v>
      </c>
      <c r="K787" s="282" t="s">
        <v>19</v>
      </c>
      <c r="L787" s="287"/>
      <c r="M787" s="288" t="s">
        <v>19</v>
      </c>
      <c r="N787" s="289" t="s">
        <v>47</v>
      </c>
      <c r="O787" s="87"/>
      <c r="P787" s="225">
        <f>O787*H787</f>
        <v>0</v>
      </c>
      <c r="Q787" s="225">
        <v>0</v>
      </c>
      <c r="R787" s="225">
        <f>Q787*H787</f>
        <v>0</v>
      </c>
      <c r="S787" s="225">
        <v>0</v>
      </c>
      <c r="T787" s="226">
        <f>S787*H787</f>
        <v>0</v>
      </c>
      <c r="U787" s="41"/>
      <c r="V787" s="41"/>
      <c r="W787" s="41"/>
      <c r="X787" s="41"/>
      <c r="Y787" s="41"/>
      <c r="Z787" s="41"/>
      <c r="AA787" s="41"/>
      <c r="AB787" s="41"/>
      <c r="AC787" s="41"/>
      <c r="AD787" s="41"/>
      <c r="AE787" s="41"/>
      <c r="AR787" s="227" t="s">
        <v>616</v>
      </c>
      <c r="AT787" s="227" t="s">
        <v>1137</v>
      </c>
      <c r="AU787" s="227" t="s">
        <v>85</v>
      </c>
      <c r="AY787" s="20" t="s">
        <v>308</v>
      </c>
      <c r="BE787" s="228">
        <f>IF(N787="základní",J787,0)</f>
        <v>0</v>
      </c>
      <c r="BF787" s="228">
        <f>IF(N787="snížená",J787,0)</f>
        <v>0</v>
      </c>
      <c r="BG787" s="228">
        <f>IF(N787="zákl. přenesená",J787,0)</f>
        <v>0</v>
      </c>
      <c r="BH787" s="228">
        <f>IF(N787="sníž. přenesená",J787,0)</f>
        <v>0</v>
      </c>
      <c r="BI787" s="228">
        <f>IF(N787="nulová",J787,0)</f>
        <v>0</v>
      </c>
      <c r="BJ787" s="20" t="s">
        <v>83</v>
      </c>
      <c r="BK787" s="228">
        <f>ROUND(I787*H787,2)</f>
        <v>0</v>
      </c>
      <c r="BL787" s="20" t="s">
        <v>391</v>
      </c>
      <c r="BM787" s="227" t="s">
        <v>6439</v>
      </c>
    </row>
    <row r="788" s="2" customFormat="1" ht="16.5" customHeight="1">
      <c r="A788" s="41"/>
      <c r="B788" s="42"/>
      <c r="C788" s="216" t="s">
        <v>4111</v>
      </c>
      <c r="D788" s="216" t="s">
        <v>310</v>
      </c>
      <c r="E788" s="217" t="s">
        <v>6440</v>
      </c>
      <c r="F788" s="218" t="s">
        <v>6441</v>
      </c>
      <c r="G788" s="219" t="s">
        <v>772</v>
      </c>
      <c r="H788" s="220">
        <v>1</v>
      </c>
      <c r="I788" s="221"/>
      <c r="J788" s="222">
        <f>ROUND(I788*H788,2)</f>
        <v>0</v>
      </c>
      <c r="K788" s="218" t="s">
        <v>314</v>
      </c>
      <c r="L788" s="47"/>
      <c r="M788" s="223" t="s">
        <v>19</v>
      </c>
      <c r="N788" s="224" t="s">
        <v>47</v>
      </c>
      <c r="O788" s="87"/>
      <c r="P788" s="225">
        <f>O788*H788</f>
        <v>0</v>
      </c>
      <c r="Q788" s="225">
        <v>0</v>
      </c>
      <c r="R788" s="225">
        <f>Q788*H788</f>
        <v>0</v>
      </c>
      <c r="S788" s="225">
        <v>0</v>
      </c>
      <c r="T788" s="226">
        <f>S788*H788</f>
        <v>0</v>
      </c>
      <c r="U788" s="41"/>
      <c r="V788" s="41"/>
      <c r="W788" s="41"/>
      <c r="X788" s="41"/>
      <c r="Y788" s="41"/>
      <c r="Z788" s="41"/>
      <c r="AA788" s="41"/>
      <c r="AB788" s="41"/>
      <c r="AC788" s="41"/>
      <c r="AD788" s="41"/>
      <c r="AE788" s="41"/>
      <c r="AR788" s="227" t="s">
        <v>391</v>
      </c>
      <c r="AT788" s="227" t="s">
        <v>310</v>
      </c>
      <c r="AU788" s="227" t="s">
        <v>85</v>
      </c>
      <c r="AY788" s="20" t="s">
        <v>308</v>
      </c>
      <c r="BE788" s="228">
        <f>IF(N788="základní",J788,0)</f>
        <v>0</v>
      </c>
      <c r="BF788" s="228">
        <f>IF(N788="snížená",J788,0)</f>
        <v>0</v>
      </c>
      <c r="BG788" s="228">
        <f>IF(N788="zákl. přenesená",J788,0)</f>
        <v>0</v>
      </c>
      <c r="BH788" s="228">
        <f>IF(N788="sníž. přenesená",J788,0)</f>
        <v>0</v>
      </c>
      <c r="BI788" s="228">
        <f>IF(N788="nulová",J788,0)</f>
        <v>0</v>
      </c>
      <c r="BJ788" s="20" t="s">
        <v>83</v>
      </c>
      <c r="BK788" s="228">
        <f>ROUND(I788*H788,2)</f>
        <v>0</v>
      </c>
      <c r="BL788" s="20" t="s">
        <v>391</v>
      </c>
      <c r="BM788" s="227" t="s">
        <v>6442</v>
      </c>
    </row>
    <row r="789" s="2" customFormat="1">
      <c r="A789" s="41"/>
      <c r="B789" s="42"/>
      <c r="C789" s="43"/>
      <c r="D789" s="229" t="s">
        <v>317</v>
      </c>
      <c r="E789" s="43"/>
      <c r="F789" s="230" t="s">
        <v>6443</v>
      </c>
      <c r="G789" s="43"/>
      <c r="H789" s="43"/>
      <c r="I789" s="231"/>
      <c r="J789" s="43"/>
      <c r="K789" s="43"/>
      <c r="L789" s="47"/>
      <c r="M789" s="232"/>
      <c r="N789" s="233"/>
      <c r="O789" s="87"/>
      <c r="P789" s="87"/>
      <c r="Q789" s="87"/>
      <c r="R789" s="87"/>
      <c r="S789" s="87"/>
      <c r="T789" s="88"/>
      <c r="U789" s="41"/>
      <c r="V789" s="41"/>
      <c r="W789" s="41"/>
      <c r="X789" s="41"/>
      <c r="Y789" s="41"/>
      <c r="Z789" s="41"/>
      <c r="AA789" s="41"/>
      <c r="AB789" s="41"/>
      <c r="AC789" s="41"/>
      <c r="AD789" s="41"/>
      <c r="AE789" s="41"/>
      <c r="AT789" s="20" t="s">
        <v>317</v>
      </c>
      <c r="AU789" s="20" t="s">
        <v>85</v>
      </c>
    </row>
    <row r="790" s="2" customFormat="1" ht="16.5" customHeight="1">
      <c r="A790" s="41"/>
      <c r="B790" s="42"/>
      <c r="C790" s="280" t="s">
        <v>4116</v>
      </c>
      <c r="D790" s="280" t="s">
        <v>1137</v>
      </c>
      <c r="E790" s="281" t="s">
        <v>6444</v>
      </c>
      <c r="F790" s="282" t="s">
        <v>6445</v>
      </c>
      <c r="G790" s="283" t="s">
        <v>323</v>
      </c>
      <c r="H790" s="284">
        <v>1</v>
      </c>
      <c r="I790" s="285"/>
      <c r="J790" s="286">
        <f>ROUND(I790*H790,2)</f>
        <v>0</v>
      </c>
      <c r="K790" s="282" t="s">
        <v>19</v>
      </c>
      <c r="L790" s="287"/>
      <c r="M790" s="288" t="s">
        <v>19</v>
      </c>
      <c r="N790" s="289" t="s">
        <v>47</v>
      </c>
      <c r="O790" s="87"/>
      <c r="P790" s="225">
        <f>O790*H790</f>
        <v>0</v>
      </c>
      <c r="Q790" s="225">
        <v>0</v>
      </c>
      <c r="R790" s="225">
        <f>Q790*H790</f>
        <v>0</v>
      </c>
      <c r="S790" s="225">
        <v>0</v>
      </c>
      <c r="T790" s="226">
        <f>S790*H790</f>
        <v>0</v>
      </c>
      <c r="U790" s="41"/>
      <c r="V790" s="41"/>
      <c r="W790" s="41"/>
      <c r="X790" s="41"/>
      <c r="Y790" s="41"/>
      <c r="Z790" s="41"/>
      <c r="AA790" s="41"/>
      <c r="AB790" s="41"/>
      <c r="AC790" s="41"/>
      <c r="AD790" s="41"/>
      <c r="AE790" s="41"/>
      <c r="AR790" s="227" t="s">
        <v>616</v>
      </c>
      <c r="AT790" s="227" t="s">
        <v>1137</v>
      </c>
      <c r="AU790" s="227" t="s">
        <v>85</v>
      </c>
      <c r="AY790" s="20" t="s">
        <v>308</v>
      </c>
      <c r="BE790" s="228">
        <f>IF(N790="základní",J790,0)</f>
        <v>0</v>
      </c>
      <c r="BF790" s="228">
        <f>IF(N790="snížená",J790,0)</f>
        <v>0</v>
      </c>
      <c r="BG790" s="228">
        <f>IF(N790="zákl. přenesená",J790,0)</f>
        <v>0</v>
      </c>
      <c r="BH790" s="228">
        <f>IF(N790="sníž. přenesená",J790,0)</f>
        <v>0</v>
      </c>
      <c r="BI790" s="228">
        <f>IF(N790="nulová",J790,0)</f>
        <v>0</v>
      </c>
      <c r="BJ790" s="20" t="s">
        <v>83</v>
      </c>
      <c r="BK790" s="228">
        <f>ROUND(I790*H790,2)</f>
        <v>0</v>
      </c>
      <c r="BL790" s="20" t="s">
        <v>391</v>
      </c>
      <c r="BM790" s="227" t="s">
        <v>6446</v>
      </c>
    </row>
    <row r="791" s="2" customFormat="1" ht="16.5" customHeight="1">
      <c r="A791" s="41"/>
      <c r="B791" s="42"/>
      <c r="C791" s="216" t="s">
        <v>4121</v>
      </c>
      <c r="D791" s="216" t="s">
        <v>310</v>
      </c>
      <c r="E791" s="217" t="s">
        <v>6447</v>
      </c>
      <c r="F791" s="218" t="s">
        <v>6448</v>
      </c>
      <c r="G791" s="219" t="s">
        <v>772</v>
      </c>
      <c r="H791" s="220">
        <v>1</v>
      </c>
      <c r="I791" s="221"/>
      <c r="J791" s="222">
        <f>ROUND(I791*H791,2)</f>
        <v>0</v>
      </c>
      <c r="K791" s="218" t="s">
        <v>314</v>
      </c>
      <c r="L791" s="47"/>
      <c r="M791" s="223" t="s">
        <v>19</v>
      </c>
      <c r="N791" s="224" t="s">
        <v>47</v>
      </c>
      <c r="O791" s="87"/>
      <c r="P791" s="225">
        <f>O791*H791</f>
        <v>0</v>
      </c>
      <c r="Q791" s="225">
        <v>0</v>
      </c>
      <c r="R791" s="225">
        <f>Q791*H791</f>
        <v>0</v>
      </c>
      <c r="S791" s="225">
        <v>0</v>
      </c>
      <c r="T791" s="226">
        <f>S791*H791</f>
        <v>0</v>
      </c>
      <c r="U791" s="41"/>
      <c r="V791" s="41"/>
      <c r="W791" s="41"/>
      <c r="X791" s="41"/>
      <c r="Y791" s="41"/>
      <c r="Z791" s="41"/>
      <c r="AA791" s="41"/>
      <c r="AB791" s="41"/>
      <c r="AC791" s="41"/>
      <c r="AD791" s="41"/>
      <c r="AE791" s="41"/>
      <c r="AR791" s="227" t="s">
        <v>391</v>
      </c>
      <c r="AT791" s="227" t="s">
        <v>310</v>
      </c>
      <c r="AU791" s="227" t="s">
        <v>85</v>
      </c>
      <c r="AY791" s="20" t="s">
        <v>308</v>
      </c>
      <c r="BE791" s="228">
        <f>IF(N791="základní",J791,0)</f>
        <v>0</v>
      </c>
      <c r="BF791" s="228">
        <f>IF(N791="snížená",J791,0)</f>
        <v>0</v>
      </c>
      <c r="BG791" s="228">
        <f>IF(N791="zákl. přenesená",J791,0)</f>
        <v>0</v>
      </c>
      <c r="BH791" s="228">
        <f>IF(N791="sníž. přenesená",J791,0)</f>
        <v>0</v>
      </c>
      <c r="BI791" s="228">
        <f>IF(N791="nulová",J791,0)</f>
        <v>0</v>
      </c>
      <c r="BJ791" s="20" t="s">
        <v>83</v>
      </c>
      <c r="BK791" s="228">
        <f>ROUND(I791*H791,2)</f>
        <v>0</v>
      </c>
      <c r="BL791" s="20" t="s">
        <v>391</v>
      </c>
      <c r="BM791" s="227" t="s">
        <v>6449</v>
      </c>
    </row>
    <row r="792" s="2" customFormat="1">
      <c r="A792" s="41"/>
      <c r="B792" s="42"/>
      <c r="C792" s="43"/>
      <c r="D792" s="229" t="s">
        <v>317</v>
      </c>
      <c r="E792" s="43"/>
      <c r="F792" s="230" t="s">
        <v>6450</v>
      </c>
      <c r="G792" s="43"/>
      <c r="H792" s="43"/>
      <c r="I792" s="231"/>
      <c r="J792" s="43"/>
      <c r="K792" s="43"/>
      <c r="L792" s="47"/>
      <c r="M792" s="232"/>
      <c r="N792" s="233"/>
      <c r="O792" s="87"/>
      <c r="P792" s="87"/>
      <c r="Q792" s="87"/>
      <c r="R792" s="87"/>
      <c r="S792" s="87"/>
      <c r="T792" s="88"/>
      <c r="U792" s="41"/>
      <c r="V792" s="41"/>
      <c r="W792" s="41"/>
      <c r="X792" s="41"/>
      <c r="Y792" s="41"/>
      <c r="Z792" s="41"/>
      <c r="AA792" s="41"/>
      <c r="AB792" s="41"/>
      <c r="AC792" s="41"/>
      <c r="AD792" s="41"/>
      <c r="AE792" s="41"/>
      <c r="AT792" s="20" t="s">
        <v>317</v>
      </c>
      <c r="AU792" s="20" t="s">
        <v>85</v>
      </c>
    </row>
    <row r="793" s="2" customFormat="1" ht="16.5" customHeight="1">
      <c r="A793" s="41"/>
      <c r="B793" s="42"/>
      <c r="C793" s="280" t="s">
        <v>4127</v>
      </c>
      <c r="D793" s="280" t="s">
        <v>1137</v>
      </c>
      <c r="E793" s="281" t="s">
        <v>6451</v>
      </c>
      <c r="F793" s="282" t="s">
        <v>6452</v>
      </c>
      <c r="G793" s="283" t="s">
        <v>323</v>
      </c>
      <c r="H793" s="284">
        <v>1</v>
      </c>
      <c r="I793" s="285"/>
      <c r="J793" s="286">
        <f>ROUND(I793*H793,2)</f>
        <v>0</v>
      </c>
      <c r="K793" s="282" t="s">
        <v>19</v>
      </c>
      <c r="L793" s="287"/>
      <c r="M793" s="288" t="s">
        <v>19</v>
      </c>
      <c r="N793" s="289" t="s">
        <v>47</v>
      </c>
      <c r="O793" s="87"/>
      <c r="P793" s="225">
        <f>O793*H793</f>
        <v>0</v>
      </c>
      <c r="Q793" s="225">
        <v>0</v>
      </c>
      <c r="R793" s="225">
        <f>Q793*H793</f>
        <v>0</v>
      </c>
      <c r="S793" s="225">
        <v>0</v>
      </c>
      <c r="T793" s="226">
        <f>S793*H793</f>
        <v>0</v>
      </c>
      <c r="U793" s="41"/>
      <c r="V793" s="41"/>
      <c r="W793" s="41"/>
      <c r="X793" s="41"/>
      <c r="Y793" s="41"/>
      <c r="Z793" s="41"/>
      <c r="AA793" s="41"/>
      <c r="AB793" s="41"/>
      <c r="AC793" s="41"/>
      <c r="AD793" s="41"/>
      <c r="AE793" s="41"/>
      <c r="AR793" s="227" t="s">
        <v>616</v>
      </c>
      <c r="AT793" s="227" t="s">
        <v>1137</v>
      </c>
      <c r="AU793" s="227" t="s">
        <v>85</v>
      </c>
      <c r="AY793" s="20" t="s">
        <v>308</v>
      </c>
      <c r="BE793" s="228">
        <f>IF(N793="základní",J793,0)</f>
        <v>0</v>
      </c>
      <c r="BF793" s="228">
        <f>IF(N793="snížená",J793,0)</f>
        <v>0</v>
      </c>
      <c r="BG793" s="228">
        <f>IF(N793="zákl. přenesená",J793,0)</f>
        <v>0</v>
      </c>
      <c r="BH793" s="228">
        <f>IF(N793="sníž. přenesená",J793,0)</f>
        <v>0</v>
      </c>
      <c r="BI793" s="228">
        <f>IF(N793="nulová",J793,0)</f>
        <v>0</v>
      </c>
      <c r="BJ793" s="20" t="s">
        <v>83</v>
      </c>
      <c r="BK793" s="228">
        <f>ROUND(I793*H793,2)</f>
        <v>0</v>
      </c>
      <c r="BL793" s="20" t="s">
        <v>391</v>
      </c>
      <c r="BM793" s="227" t="s">
        <v>6453</v>
      </c>
    </row>
    <row r="794" s="2" customFormat="1" ht="16.5" customHeight="1">
      <c r="A794" s="41"/>
      <c r="B794" s="42"/>
      <c r="C794" s="216" t="s">
        <v>4132</v>
      </c>
      <c r="D794" s="216" t="s">
        <v>310</v>
      </c>
      <c r="E794" s="217" t="s">
        <v>6454</v>
      </c>
      <c r="F794" s="218" t="s">
        <v>6455</v>
      </c>
      <c r="G794" s="219" t="s">
        <v>323</v>
      </c>
      <c r="H794" s="220">
        <v>13</v>
      </c>
      <c r="I794" s="221"/>
      <c r="J794" s="222">
        <f>ROUND(I794*H794,2)</f>
        <v>0</v>
      </c>
      <c r="K794" s="218" t="s">
        <v>314</v>
      </c>
      <c r="L794" s="47"/>
      <c r="M794" s="223" t="s">
        <v>19</v>
      </c>
      <c r="N794" s="224" t="s">
        <v>47</v>
      </c>
      <c r="O794" s="87"/>
      <c r="P794" s="225">
        <f>O794*H794</f>
        <v>0</v>
      </c>
      <c r="Q794" s="225">
        <v>0</v>
      </c>
      <c r="R794" s="225">
        <f>Q794*H794</f>
        <v>0</v>
      </c>
      <c r="S794" s="225">
        <v>0</v>
      </c>
      <c r="T794" s="226">
        <f>S794*H794</f>
        <v>0</v>
      </c>
      <c r="U794" s="41"/>
      <c r="V794" s="41"/>
      <c r="W794" s="41"/>
      <c r="X794" s="41"/>
      <c r="Y794" s="41"/>
      <c r="Z794" s="41"/>
      <c r="AA794" s="41"/>
      <c r="AB794" s="41"/>
      <c r="AC794" s="41"/>
      <c r="AD794" s="41"/>
      <c r="AE794" s="41"/>
      <c r="AR794" s="227" t="s">
        <v>391</v>
      </c>
      <c r="AT794" s="227" t="s">
        <v>310</v>
      </c>
      <c r="AU794" s="227" t="s">
        <v>85</v>
      </c>
      <c r="AY794" s="20" t="s">
        <v>308</v>
      </c>
      <c r="BE794" s="228">
        <f>IF(N794="základní",J794,0)</f>
        <v>0</v>
      </c>
      <c r="BF794" s="228">
        <f>IF(N794="snížená",J794,0)</f>
        <v>0</v>
      </c>
      <c r="BG794" s="228">
        <f>IF(N794="zákl. přenesená",J794,0)</f>
        <v>0</v>
      </c>
      <c r="BH794" s="228">
        <f>IF(N794="sníž. přenesená",J794,0)</f>
        <v>0</v>
      </c>
      <c r="BI794" s="228">
        <f>IF(N794="nulová",J794,0)</f>
        <v>0</v>
      </c>
      <c r="BJ794" s="20" t="s">
        <v>83</v>
      </c>
      <c r="BK794" s="228">
        <f>ROUND(I794*H794,2)</f>
        <v>0</v>
      </c>
      <c r="BL794" s="20" t="s">
        <v>391</v>
      </c>
      <c r="BM794" s="227" t="s">
        <v>6456</v>
      </c>
    </row>
    <row r="795" s="2" customFormat="1">
      <c r="A795" s="41"/>
      <c r="B795" s="42"/>
      <c r="C795" s="43"/>
      <c r="D795" s="229" t="s">
        <v>317</v>
      </c>
      <c r="E795" s="43"/>
      <c r="F795" s="230" t="s">
        <v>6457</v>
      </c>
      <c r="G795" s="43"/>
      <c r="H795" s="43"/>
      <c r="I795" s="231"/>
      <c r="J795" s="43"/>
      <c r="K795" s="43"/>
      <c r="L795" s="47"/>
      <c r="M795" s="232"/>
      <c r="N795" s="233"/>
      <c r="O795" s="87"/>
      <c r="P795" s="87"/>
      <c r="Q795" s="87"/>
      <c r="R795" s="87"/>
      <c r="S795" s="87"/>
      <c r="T795" s="88"/>
      <c r="U795" s="41"/>
      <c r="V795" s="41"/>
      <c r="W795" s="41"/>
      <c r="X795" s="41"/>
      <c r="Y795" s="41"/>
      <c r="Z795" s="41"/>
      <c r="AA795" s="41"/>
      <c r="AB795" s="41"/>
      <c r="AC795" s="41"/>
      <c r="AD795" s="41"/>
      <c r="AE795" s="41"/>
      <c r="AT795" s="20" t="s">
        <v>317</v>
      </c>
      <c r="AU795" s="20" t="s">
        <v>85</v>
      </c>
    </row>
    <row r="796" s="2" customFormat="1" ht="16.5" customHeight="1">
      <c r="A796" s="41"/>
      <c r="B796" s="42"/>
      <c r="C796" s="280" t="s">
        <v>4137</v>
      </c>
      <c r="D796" s="280" t="s">
        <v>1137</v>
      </c>
      <c r="E796" s="281" t="s">
        <v>6458</v>
      </c>
      <c r="F796" s="282" t="s">
        <v>6459</v>
      </c>
      <c r="G796" s="283" t="s">
        <v>323</v>
      </c>
      <c r="H796" s="284">
        <v>13</v>
      </c>
      <c r="I796" s="285"/>
      <c r="J796" s="286">
        <f>ROUND(I796*H796,2)</f>
        <v>0</v>
      </c>
      <c r="K796" s="282" t="s">
        <v>19</v>
      </c>
      <c r="L796" s="287"/>
      <c r="M796" s="288" t="s">
        <v>19</v>
      </c>
      <c r="N796" s="289" t="s">
        <v>47</v>
      </c>
      <c r="O796" s="87"/>
      <c r="P796" s="225">
        <f>O796*H796</f>
        <v>0</v>
      </c>
      <c r="Q796" s="225">
        <v>0</v>
      </c>
      <c r="R796" s="225">
        <f>Q796*H796</f>
        <v>0</v>
      </c>
      <c r="S796" s="225">
        <v>0</v>
      </c>
      <c r="T796" s="226">
        <f>S796*H796</f>
        <v>0</v>
      </c>
      <c r="U796" s="41"/>
      <c r="V796" s="41"/>
      <c r="W796" s="41"/>
      <c r="X796" s="41"/>
      <c r="Y796" s="41"/>
      <c r="Z796" s="41"/>
      <c r="AA796" s="41"/>
      <c r="AB796" s="41"/>
      <c r="AC796" s="41"/>
      <c r="AD796" s="41"/>
      <c r="AE796" s="41"/>
      <c r="AR796" s="227" t="s">
        <v>616</v>
      </c>
      <c r="AT796" s="227" t="s">
        <v>1137</v>
      </c>
      <c r="AU796" s="227" t="s">
        <v>85</v>
      </c>
      <c r="AY796" s="20" t="s">
        <v>308</v>
      </c>
      <c r="BE796" s="228">
        <f>IF(N796="základní",J796,0)</f>
        <v>0</v>
      </c>
      <c r="BF796" s="228">
        <f>IF(N796="snížená",J796,0)</f>
        <v>0</v>
      </c>
      <c r="BG796" s="228">
        <f>IF(N796="zákl. přenesená",J796,0)</f>
        <v>0</v>
      </c>
      <c r="BH796" s="228">
        <f>IF(N796="sníž. přenesená",J796,0)</f>
        <v>0</v>
      </c>
      <c r="BI796" s="228">
        <f>IF(N796="nulová",J796,0)</f>
        <v>0</v>
      </c>
      <c r="BJ796" s="20" t="s">
        <v>83</v>
      </c>
      <c r="BK796" s="228">
        <f>ROUND(I796*H796,2)</f>
        <v>0</v>
      </c>
      <c r="BL796" s="20" t="s">
        <v>391</v>
      </c>
      <c r="BM796" s="227" t="s">
        <v>6460</v>
      </c>
    </row>
    <row r="797" s="2" customFormat="1" ht="16.5" customHeight="1">
      <c r="A797" s="41"/>
      <c r="B797" s="42"/>
      <c r="C797" s="216" t="s">
        <v>4143</v>
      </c>
      <c r="D797" s="216" t="s">
        <v>310</v>
      </c>
      <c r="E797" s="217" t="s">
        <v>6461</v>
      </c>
      <c r="F797" s="218" t="s">
        <v>6462</v>
      </c>
      <c r="G797" s="219" t="s">
        <v>323</v>
      </c>
      <c r="H797" s="220">
        <v>26</v>
      </c>
      <c r="I797" s="221"/>
      <c r="J797" s="222">
        <f>ROUND(I797*H797,2)</f>
        <v>0</v>
      </c>
      <c r="K797" s="218" t="s">
        <v>314</v>
      </c>
      <c r="L797" s="47"/>
      <c r="M797" s="223" t="s">
        <v>19</v>
      </c>
      <c r="N797" s="224" t="s">
        <v>47</v>
      </c>
      <c r="O797" s="87"/>
      <c r="P797" s="225">
        <f>O797*H797</f>
        <v>0</v>
      </c>
      <c r="Q797" s="225">
        <v>0</v>
      </c>
      <c r="R797" s="225">
        <f>Q797*H797</f>
        <v>0</v>
      </c>
      <c r="S797" s="225">
        <v>0</v>
      </c>
      <c r="T797" s="226">
        <f>S797*H797</f>
        <v>0</v>
      </c>
      <c r="U797" s="41"/>
      <c r="V797" s="41"/>
      <c r="W797" s="41"/>
      <c r="X797" s="41"/>
      <c r="Y797" s="41"/>
      <c r="Z797" s="41"/>
      <c r="AA797" s="41"/>
      <c r="AB797" s="41"/>
      <c r="AC797" s="41"/>
      <c r="AD797" s="41"/>
      <c r="AE797" s="41"/>
      <c r="AR797" s="227" t="s">
        <v>391</v>
      </c>
      <c r="AT797" s="227" t="s">
        <v>310</v>
      </c>
      <c r="AU797" s="227" t="s">
        <v>85</v>
      </c>
      <c r="AY797" s="20" t="s">
        <v>308</v>
      </c>
      <c r="BE797" s="228">
        <f>IF(N797="základní",J797,0)</f>
        <v>0</v>
      </c>
      <c r="BF797" s="228">
        <f>IF(N797="snížená",J797,0)</f>
        <v>0</v>
      </c>
      <c r="BG797" s="228">
        <f>IF(N797="zákl. přenesená",J797,0)</f>
        <v>0</v>
      </c>
      <c r="BH797" s="228">
        <f>IF(N797="sníž. přenesená",J797,0)</f>
        <v>0</v>
      </c>
      <c r="BI797" s="228">
        <f>IF(N797="nulová",J797,0)</f>
        <v>0</v>
      </c>
      <c r="BJ797" s="20" t="s">
        <v>83</v>
      </c>
      <c r="BK797" s="228">
        <f>ROUND(I797*H797,2)</f>
        <v>0</v>
      </c>
      <c r="BL797" s="20" t="s">
        <v>391</v>
      </c>
      <c r="BM797" s="227" t="s">
        <v>6463</v>
      </c>
    </row>
    <row r="798" s="2" customFormat="1">
      <c r="A798" s="41"/>
      <c r="B798" s="42"/>
      <c r="C798" s="43"/>
      <c r="D798" s="229" t="s">
        <v>317</v>
      </c>
      <c r="E798" s="43"/>
      <c r="F798" s="230" t="s">
        <v>6464</v>
      </c>
      <c r="G798" s="43"/>
      <c r="H798" s="43"/>
      <c r="I798" s="231"/>
      <c r="J798" s="43"/>
      <c r="K798" s="43"/>
      <c r="L798" s="47"/>
      <c r="M798" s="232"/>
      <c r="N798" s="233"/>
      <c r="O798" s="87"/>
      <c r="P798" s="87"/>
      <c r="Q798" s="87"/>
      <c r="R798" s="87"/>
      <c r="S798" s="87"/>
      <c r="T798" s="88"/>
      <c r="U798" s="41"/>
      <c r="V798" s="41"/>
      <c r="W798" s="41"/>
      <c r="X798" s="41"/>
      <c r="Y798" s="41"/>
      <c r="Z798" s="41"/>
      <c r="AA798" s="41"/>
      <c r="AB798" s="41"/>
      <c r="AC798" s="41"/>
      <c r="AD798" s="41"/>
      <c r="AE798" s="41"/>
      <c r="AT798" s="20" t="s">
        <v>317</v>
      </c>
      <c r="AU798" s="20" t="s">
        <v>85</v>
      </c>
    </row>
    <row r="799" s="2" customFormat="1" ht="16.5" customHeight="1">
      <c r="A799" s="41"/>
      <c r="B799" s="42"/>
      <c r="C799" s="280" t="s">
        <v>4149</v>
      </c>
      <c r="D799" s="280" t="s">
        <v>1137</v>
      </c>
      <c r="E799" s="281" t="s">
        <v>6465</v>
      </c>
      <c r="F799" s="282" t="s">
        <v>6466</v>
      </c>
      <c r="G799" s="283" t="s">
        <v>323</v>
      </c>
      <c r="H799" s="284">
        <v>13</v>
      </c>
      <c r="I799" s="285"/>
      <c r="J799" s="286">
        <f>ROUND(I799*H799,2)</f>
        <v>0</v>
      </c>
      <c r="K799" s="282" t="s">
        <v>19</v>
      </c>
      <c r="L799" s="287"/>
      <c r="M799" s="288" t="s">
        <v>19</v>
      </c>
      <c r="N799" s="289" t="s">
        <v>47</v>
      </c>
      <c r="O799" s="87"/>
      <c r="P799" s="225">
        <f>O799*H799</f>
        <v>0</v>
      </c>
      <c r="Q799" s="225">
        <v>0</v>
      </c>
      <c r="R799" s="225">
        <f>Q799*H799</f>
        <v>0</v>
      </c>
      <c r="S799" s="225">
        <v>0</v>
      </c>
      <c r="T799" s="226">
        <f>S799*H799</f>
        <v>0</v>
      </c>
      <c r="U799" s="41"/>
      <c r="V799" s="41"/>
      <c r="W799" s="41"/>
      <c r="X799" s="41"/>
      <c r="Y799" s="41"/>
      <c r="Z799" s="41"/>
      <c r="AA799" s="41"/>
      <c r="AB799" s="41"/>
      <c r="AC799" s="41"/>
      <c r="AD799" s="41"/>
      <c r="AE799" s="41"/>
      <c r="AR799" s="227" t="s">
        <v>616</v>
      </c>
      <c r="AT799" s="227" t="s">
        <v>1137</v>
      </c>
      <c r="AU799" s="227" t="s">
        <v>85</v>
      </c>
      <c r="AY799" s="20" t="s">
        <v>308</v>
      </c>
      <c r="BE799" s="228">
        <f>IF(N799="základní",J799,0)</f>
        <v>0</v>
      </c>
      <c r="BF799" s="228">
        <f>IF(N799="snížená",J799,0)</f>
        <v>0</v>
      </c>
      <c r="BG799" s="228">
        <f>IF(N799="zákl. přenesená",J799,0)</f>
        <v>0</v>
      </c>
      <c r="BH799" s="228">
        <f>IF(N799="sníž. přenesená",J799,0)</f>
        <v>0</v>
      </c>
      <c r="BI799" s="228">
        <f>IF(N799="nulová",J799,0)</f>
        <v>0</v>
      </c>
      <c r="BJ799" s="20" t="s">
        <v>83</v>
      </c>
      <c r="BK799" s="228">
        <f>ROUND(I799*H799,2)</f>
        <v>0</v>
      </c>
      <c r="BL799" s="20" t="s">
        <v>391</v>
      </c>
      <c r="BM799" s="227" t="s">
        <v>6467</v>
      </c>
    </row>
    <row r="800" s="2" customFormat="1" ht="16.5" customHeight="1">
      <c r="A800" s="41"/>
      <c r="B800" s="42"/>
      <c r="C800" s="280" t="s">
        <v>4155</v>
      </c>
      <c r="D800" s="280" t="s">
        <v>1137</v>
      </c>
      <c r="E800" s="281" t="s">
        <v>6468</v>
      </c>
      <c r="F800" s="282" t="s">
        <v>6469</v>
      </c>
      <c r="G800" s="283" t="s">
        <v>323</v>
      </c>
      <c r="H800" s="284">
        <v>13</v>
      </c>
      <c r="I800" s="285"/>
      <c r="J800" s="286">
        <f>ROUND(I800*H800,2)</f>
        <v>0</v>
      </c>
      <c r="K800" s="282" t="s">
        <v>19</v>
      </c>
      <c r="L800" s="287"/>
      <c r="M800" s="288" t="s">
        <v>19</v>
      </c>
      <c r="N800" s="289" t="s">
        <v>47</v>
      </c>
      <c r="O800" s="87"/>
      <c r="P800" s="225">
        <f>O800*H800</f>
        <v>0</v>
      </c>
      <c r="Q800" s="225">
        <v>0</v>
      </c>
      <c r="R800" s="225">
        <f>Q800*H800</f>
        <v>0</v>
      </c>
      <c r="S800" s="225">
        <v>0</v>
      </c>
      <c r="T800" s="226">
        <f>S800*H800</f>
        <v>0</v>
      </c>
      <c r="U800" s="41"/>
      <c r="V800" s="41"/>
      <c r="W800" s="41"/>
      <c r="X800" s="41"/>
      <c r="Y800" s="41"/>
      <c r="Z800" s="41"/>
      <c r="AA800" s="41"/>
      <c r="AB800" s="41"/>
      <c r="AC800" s="41"/>
      <c r="AD800" s="41"/>
      <c r="AE800" s="41"/>
      <c r="AR800" s="227" t="s">
        <v>616</v>
      </c>
      <c r="AT800" s="227" t="s">
        <v>1137</v>
      </c>
      <c r="AU800" s="227" t="s">
        <v>85</v>
      </c>
      <c r="AY800" s="20" t="s">
        <v>308</v>
      </c>
      <c r="BE800" s="228">
        <f>IF(N800="základní",J800,0)</f>
        <v>0</v>
      </c>
      <c r="BF800" s="228">
        <f>IF(N800="snížená",J800,0)</f>
        <v>0</v>
      </c>
      <c r="BG800" s="228">
        <f>IF(N800="zákl. přenesená",J800,0)</f>
        <v>0</v>
      </c>
      <c r="BH800" s="228">
        <f>IF(N800="sníž. přenesená",J800,0)</f>
        <v>0</v>
      </c>
      <c r="BI800" s="228">
        <f>IF(N800="nulová",J800,0)</f>
        <v>0</v>
      </c>
      <c r="BJ800" s="20" t="s">
        <v>83</v>
      </c>
      <c r="BK800" s="228">
        <f>ROUND(I800*H800,2)</f>
        <v>0</v>
      </c>
      <c r="BL800" s="20" t="s">
        <v>391</v>
      </c>
      <c r="BM800" s="227" t="s">
        <v>6470</v>
      </c>
    </row>
    <row r="801" s="2" customFormat="1" ht="16.5" customHeight="1">
      <c r="A801" s="41"/>
      <c r="B801" s="42"/>
      <c r="C801" s="216" t="s">
        <v>4160</v>
      </c>
      <c r="D801" s="216" t="s">
        <v>310</v>
      </c>
      <c r="E801" s="217" t="s">
        <v>6471</v>
      </c>
      <c r="F801" s="218" t="s">
        <v>6472</v>
      </c>
      <c r="G801" s="219" t="s">
        <v>323</v>
      </c>
      <c r="H801" s="220">
        <v>26</v>
      </c>
      <c r="I801" s="221"/>
      <c r="J801" s="222">
        <f>ROUND(I801*H801,2)</f>
        <v>0</v>
      </c>
      <c r="K801" s="218" t="s">
        <v>314</v>
      </c>
      <c r="L801" s="47"/>
      <c r="M801" s="223" t="s">
        <v>19</v>
      </c>
      <c r="N801" s="224" t="s">
        <v>47</v>
      </c>
      <c r="O801" s="87"/>
      <c r="P801" s="225">
        <f>O801*H801</f>
        <v>0</v>
      </c>
      <c r="Q801" s="225">
        <v>0</v>
      </c>
      <c r="R801" s="225">
        <f>Q801*H801</f>
        <v>0</v>
      </c>
      <c r="S801" s="225">
        <v>0</v>
      </c>
      <c r="T801" s="226">
        <f>S801*H801</f>
        <v>0</v>
      </c>
      <c r="U801" s="41"/>
      <c r="V801" s="41"/>
      <c r="W801" s="41"/>
      <c r="X801" s="41"/>
      <c r="Y801" s="41"/>
      <c r="Z801" s="41"/>
      <c r="AA801" s="41"/>
      <c r="AB801" s="41"/>
      <c r="AC801" s="41"/>
      <c r="AD801" s="41"/>
      <c r="AE801" s="41"/>
      <c r="AR801" s="227" t="s">
        <v>391</v>
      </c>
      <c r="AT801" s="227" t="s">
        <v>310</v>
      </c>
      <c r="AU801" s="227" t="s">
        <v>85</v>
      </c>
      <c r="AY801" s="20" t="s">
        <v>308</v>
      </c>
      <c r="BE801" s="228">
        <f>IF(N801="základní",J801,0)</f>
        <v>0</v>
      </c>
      <c r="BF801" s="228">
        <f>IF(N801="snížená",J801,0)</f>
        <v>0</v>
      </c>
      <c r="BG801" s="228">
        <f>IF(N801="zákl. přenesená",J801,0)</f>
        <v>0</v>
      </c>
      <c r="BH801" s="228">
        <f>IF(N801="sníž. přenesená",J801,0)</f>
        <v>0</v>
      </c>
      <c r="BI801" s="228">
        <f>IF(N801="nulová",J801,0)</f>
        <v>0</v>
      </c>
      <c r="BJ801" s="20" t="s">
        <v>83</v>
      </c>
      <c r="BK801" s="228">
        <f>ROUND(I801*H801,2)</f>
        <v>0</v>
      </c>
      <c r="BL801" s="20" t="s">
        <v>391</v>
      </c>
      <c r="BM801" s="227" t="s">
        <v>6473</v>
      </c>
    </row>
    <row r="802" s="2" customFormat="1">
      <c r="A802" s="41"/>
      <c r="B802" s="42"/>
      <c r="C802" s="43"/>
      <c r="D802" s="229" t="s">
        <v>317</v>
      </c>
      <c r="E802" s="43"/>
      <c r="F802" s="230" t="s">
        <v>6474</v>
      </c>
      <c r="G802" s="43"/>
      <c r="H802" s="43"/>
      <c r="I802" s="231"/>
      <c r="J802" s="43"/>
      <c r="K802" s="43"/>
      <c r="L802" s="47"/>
      <c r="M802" s="232"/>
      <c r="N802" s="233"/>
      <c r="O802" s="87"/>
      <c r="P802" s="87"/>
      <c r="Q802" s="87"/>
      <c r="R802" s="87"/>
      <c r="S802" s="87"/>
      <c r="T802" s="88"/>
      <c r="U802" s="41"/>
      <c r="V802" s="41"/>
      <c r="W802" s="41"/>
      <c r="X802" s="41"/>
      <c r="Y802" s="41"/>
      <c r="Z802" s="41"/>
      <c r="AA802" s="41"/>
      <c r="AB802" s="41"/>
      <c r="AC802" s="41"/>
      <c r="AD802" s="41"/>
      <c r="AE802" s="41"/>
      <c r="AT802" s="20" t="s">
        <v>317</v>
      </c>
      <c r="AU802" s="20" t="s">
        <v>85</v>
      </c>
    </row>
    <row r="803" s="2" customFormat="1" ht="16.5" customHeight="1">
      <c r="A803" s="41"/>
      <c r="B803" s="42"/>
      <c r="C803" s="280" t="s">
        <v>4165</v>
      </c>
      <c r="D803" s="280" t="s">
        <v>1137</v>
      </c>
      <c r="E803" s="281" t="s">
        <v>6475</v>
      </c>
      <c r="F803" s="282" t="s">
        <v>6476</v>
      </c>
      <c r="G803" s="283" t="s">
        <v>323</v>
      </c>
      <c r="H803" s="284">
        <v>13</v>
      </c>
      <c r="I803" s="285"/>
      <c r="J803" s="286">
        <f>ROUND(I803*H803,2)</f>
        <v>0</v>
      </c>
      <c r="K803" s="282" t="s">
        <v>19</v>
      </c>
      <c r="L803" s="287"/>
      <c r="M803" s="288" t="s">
        <v>19</v>
      </c>
      <c r="N803" s="289" t="s">
        <v>47</v>
      </c>
      <c r="O803" s="87"/>
      <c r="P803" s="225">
        <f>O803*H803</f>
        <v>0</v>
      </c>
      <c r="Q803" s="225">
        <v>0</v>
      </c>
      <c r="R803" s="225">
        <f>Q803*H803</f>
        <v>0</v>
      </c>
      <c r="S803" s="225">
        <v>0</v>
      </c>
      <c r="T803" s="226">
        <f>S803*H803</f>
        <v>0</v>
      </c>
      <c r="U803" s="41"/>
      <c r="V803" s="41"/>
      <c r="W803" s="41"/>
      <c r="X803" s="41"/>
      <c r="Y803" s="41"/>
      <c r="Z803" s="41"/>
      <c r="AA803" s="41"/>
      <c r="AB803" s="41"/>
      <c r="AC803" s="41"/>
      <c r="AD803" s="41"/>
      <c r="AE803" s="41"/>
      <c r="AR803" s="227" t="s">
        <v>616</v>
      </c>
      <c r="AT803" s="227" t="s">
        <v>1137</v>
      </c>
      <c r="AU803" s="227" t="s">
        <v>85</v>
      </c>
      <c r="AY803" s="20" t="s">
        <v>308</v>
      </c>
      <c r="BE803" s="228">
        <f>IF(N803="základní",J803,0)</f>
        <v>0</v>
      </c>
      <c r="BF803" s="228">
        <f>IF(N803="snížená",J803,0)</f>
        <v>0</v>
      </c>
      <c r="BG803" s="228">
        <f>IF(N803="zákl. přenesená",J803,0)</f>
        <v>0</v>
      </c>
      <c r="BH803" s="228">
        <f>IF(N803="sníž. přenesená",J803,0)</f>
        <v>0</v>
      </c>
      <c r="BI803" s="228">
        <f>IF(N803="nulová",J803,0)</f>
        <v>0</v>
      </c>
      <c r="BJ803" s="20" t="s">
        <v>83</v>
      </c>
      <c r="BK803" s="228">
        <f>ROUND(I803*H803,2)</f>
        <v>0</v>
      </c>
      <c r="BL803" s="20" t="s">
        <v>391</v>
      </c>
      <c r="BM803" s="227" t="s">
        <v>6477</v>
      </c>
    </row>
    <row r="804" s="2" customFormat="1" ht="16.5" customHeight="1">
      <c r="A804" s="41"/>
      <c r="B804" s="42"/>
      <c r="C804" s="280" t="s">
        <v>4171</v>
      </c>
      <c r="D804" s="280" t="s">
        <v>1137</v>
      </c>
      <c r="E804" s="281" t="s">
        <v>6478</v>
      </c>
      <c r="F804" s="282" t="s">
        <v>6479</v>
      </c>
      <c r="G804" s="283" t="s">
        <v>323</v>
      </c>
      <c r="H804" s="284">
        <v>13</v>
      </c>
      <c r="I804" s="285"/>
      <c r="J804" s="286">
        <f>ROUND(I804*H804,2)</f>
        <v>0</v>
      </c>
      <c r="K804" s="282" t="s">
        <v>19</v>
      </c>
      <c r="L804" s="287"/>
      <c r="M804" s="288" t="s">
        <v>19</v>
      </c>
      <c r="N804" s="289" t="s">
        <v>47</v>
      </c>
      <c r="O804" s="87"/>
      <c r="P804" s="225">
        <f>O804*H804</f>
        <v>0</v>
      </c>
      <c r="Q804" s="225">
        <v>0</v>
      </c>
      <c r="R804" s="225">
        <f>Q804*H804</f>
        <v>0</v>
      </c>
      <c r="S804" s="225">
        <v>0</v>
      </c>
      <c r="T804" s="226">
        <f>S804*H804</f>
        <v>0</v>
      </c>
      <c r="U804" s="41"/>
      <c r="V804" s="41"/>
      <c r="W804" s="41"/>
      <c r="X804" s="41"/>
      <c r="Y804" s="41"/>
      <c r="Z804" s="41"/>
      <c r="AA804" s="41"/>
      <c r="AB804" s="41"/>
      <c r="AC804" s="41"/>
      <c r="AD804" s="41"/>
      <c r="AE804" s="41"/>
      <c r="AR804" s="227" t="s">
        <v>616</v>
      </c>
      <c r="AT804" s="227" t="s">
        <v>1137</v>
      </c>
      <c r="AU804" s="227" t="s">
        <v>85</v>
      </c>
      <c r="AY804" s="20" t="s">
        <v>308</v>
      </c>
      <c r="BE804" s="228">
        <f>IF(N804="základní",J804,0)</f>
        <v>0</v>
      </c>
      <c r="BF804" s="228">
        <f>IF(N804="snížená",J804,0)</f>
        <v>0</v>
      </c>
      <c r="BG804" s="228">
        <f>IF(N804="zákl. přenesená",J804,0)</f>
        <v>0</v>
      </c>
      <c r="BH804" s="228">
        <f>IF(N804="sníž. přenesená",J804,0)</f>
        <v>0</v>
      </c>
      <c r="BI804" s="228">
        <f>IF(N804="nulová",J804,0)</f>
        <v>0</v>
      </c>
      <c r="BJ804" s="20" t="s">
        <v>83</v>
      </c>
      <c r="BK804" s="228">
        <f>ROUND(I804*H804,2)</f>
        <v>0</v>
      </c>
      <c r="BL804" s="20" t="s">
        <v>391</v>
      </c>
      <c r="BM804" s="227" t="s">
        <v>6480</v>
      </c>
    </row>
    <row r="805" s="2" customFormat="1" ht="16.5" customHeight="1">
      <c r="A805" s="41"/>
      <c r="B805" s="42"/>
      <c r="C805" s="216" t="s">
        <v>4177</v>
      </c>
      <c r="D805" s="216" t="s">
        <v>310</v>
      </c>
      <c r="E805" s="217" t="s">
        <v>6481</v>
      </c>
      <c r="F805" s="218" t="s">
        <v>6482</v>
      </c>
      <c r="G805" s="219" t="s">
        <v>323</v>
      </c>
      <c r="H805" s="220">
        <v>13</v>
      </c>
      <c r="I805" s="221"/>
      <c r="J805" s="222">
        <f>ROUND(I805*H805,2)</f>
        <v>0</v>
      </c>
      <c r="K805" s="218" t="s">
        <v>314</v>
      </c>
      <c r="L805" s="47"/>
      <c r="M805" s="223" t="s">
        <v>19</v>
      </c>
      <c r="N805" s="224" t="s">
        <v>47</v>
      </c>
      <c r="O805" s="87"/>
      <c r="P805" s="225">
        <f>O805*H805</f>
        <v>0</v>
      </c>
      <c r="Q805" s="225">
        <v>0</v>
      </c>
      <c r="R805" s="225">
        <f>Q805*H805</f>
        <v>0</v>
      </c>
      <c r="S805" s="225">
        <v>0</v>
      </c>
      <c r="T805" s="226">
        <f>S805*H805</f>
        <v>0</v>
      </c>
      <c r="U805" s="41"/>
      <c r="V805" s="41"/>
      <c r="W805" s="41"/>
      <c r="X805" s="41"/>
      <c r="Y805" s="41"/>
      <c r="Z805" s="41"/>
      <c r="AA805" s="41"/>
      <c r="AB805" s="41"/>
      <c r="AC805" s="41"/>
      <c r="AD805" s="41"/>
      <c r="AE805" s="41"/>
      <c r="AR805" s="227" t="s">
        <v>391</v>
      </c>
      <c r="AT805" s="227" t="s">
        <v>310</v>
      </c>
      <c r="AU805" s="227" t="s">
        <v>85</v>
      </c>
      <c r="AY805" s="20" t="s">
        <v>308</v>
      </c>
      <c r="BE805" s="228">
        <f>IF(N805="základní",J805,0)</f>
        <v>0</v>
      </c>
      <c r="BF805" s="228">
        <f>IF(N805="snížená",J805,0)</f>
        <v>0</v>
      </c>
      <c r="BG805" s="228">
        <f>IF(N805="zákl. přenesená",J805,0)</f>
        <v>0</v>
      </c>
      <c r="BH805" s="228">
        <f>IF(N805="sníž. přenesená",J805,0)</f>
        <v>0</v>
      </c>
      <c r="BI805" s="228">
        <f>IF(N805="nulová",J805,0)</f>
        <v>0</v>
      </c>
      <c r="BJ805" s="20" t="s">
        <v>83</v>
      </c>
      <c r="BK805" s="228">
        <f>ROUND(I805*H805,2)</f>
        <v>0</v>
      </c>
      <c r="BL805" s="20" t="s">
        <v>391</v>
      </c>
      <c r="BM805" s="227" t="s">
        <v>6483</v>
      </c>
    </row>
    <row r="806" s="2" customFormat="1">
      <c r="A806" s="41"/>
      <c r="B806" s="42"/>
      <c r="C806" s="43"/>
      <c r="D806" s="229" t="s">
        <v>317</v>
      </c>
      <c r="E806" s="43"/>
      <c r="F806" s="230" t="s">
        <v>6484</v>
      </c>
      <c r="G806" s="43"/>
      <c r="H806" s="43"/>
      <c r="I806" s="231"/>
      <c r="J806" s="43"/>
      <c r="K806" s="43"/>
      <c r="L806" s="47"/>
      <c r="M806" s="232"/>
      <c r="N806" s="233"/>
      <c r="O806" s="87"/>
      <c r="P806" s="87"/>
      <c r="Q806" s="87"/>
      <c r="R806" s="87"/>
      <c r="S806" s="87"/>
      <c r="T806" s="88"/>
      <c r="U806" s="41"/>
      <c r="V806" s="41"/>
      <c r="W806" s="41"/>
      <c r="X806" s="41"/>
      <c r="Y806" s="41"/>
      <c r="Z806" s="41"/>
      <c r="AA806" s="41"/>
      <c r="AB806" s="41"/>
      <c r="AC806" s="41"/>
      <c r="AD806" s="41"/>
      <c r="AE806" s="41"/>
      <c r="AT806" s="20" t="s">
        <v>317</v>
      </c>
      <c r="AU806" s="20" t="s">
        <v>85</v>
      </c>
    </row>
    <row r="807" s="2" customFormat="1" ht="16.5" customHeight="1">
      <c r="A807" s="41"/>
      <c r="B807" s="42"/>
      <c r="C807" s="280" t="s">
        <v>4184</v>
      </c>
      <c r="D807" s="280" t="s">
        <v>1137</v>
      </c>
      <c r="E807" s="281" t="s">
        <v>6485</v>
      </c>
      <c r="F807" s="282" t="s">
        <v>6486</v>
      </c>
      <c r="G807" s="283" t="s">
        <v>323</v>
      </c>
      <c r="H807" s="284">
        <v>13</v>
      </c>
      <c r="I807" s="285"/>
      <c r="J807" s="286">
        <f>ROUND(I807*H807,2)</f>
        <v>0</v>
      </c>
      <c r="K807" s="282" t="s">
        <v>19</v>
      </c>
      <c r="L807" s="287"/>
      <c r="M807" s="288" t="s">
        <v>19</v>
      </c>
      <c r="N807" s="289" t="s">
        <v>47</v>
      </c>
      <c r="O807" s="87"/>
      <c r="P807" s="225">
        <f>O807*H807</f>
        <v>0</v>
      </c>
      <c r="Q807" s="225">
        <v>0</v>
      </c>
      <c r="R807" s="225">
        <f>Q807*H807</f>
        <v>0</v>
      </c>
      <c r="S807" s="225">
        <v>0</v>
      </c>
      <c r="T807" s="226">
        <f>S807*H807</f>
        <v>0</v>
      </c>
      <c r="U807" s="41"/>
      <c r="V807" s="41"/>
      <c r="W807" s="41"/>
      <c r="X807" s="41"/>
      <c r="Y807" s="41"/>
      <c r="Z807" s="41"/>
      <c r="AA807" s="41"/>
      <c r="AB807" s="41"/>
      <c r="AC807" s="41"/>
      <c r="AD807" s="41"/>
      <c r="AE807" s="41"/>
      <c r="AR807" s="227" t="s">
        <v>616</v>
      </c>
      <c r="AT807" s="227" t="s">
        <v>1137</v>
      </c>
      <c r="AU807" s="227" t="s">
        <v>85</v>
      </c>
      <c r="AY807" s="20" t="s">
        <v>308</v>
      </c>
      <c r="BE807" s="228">
        <f>IF(N807="základní",J807,0)</f>
        <v>0</v>
      </c>
      <c r="BF807" s="228">
        <f>IF(N807="snížená",J807,0)</f>
        <v>0</v>
      </c>
      <c r="BG807" s="228">
        <f>IF(N807="zákl. přenesená",J807,0)</f>
        <v>0</v>
      </c>
      <c r="BH807" s="228">
        <f>IF(N807="sníž. přenesená",J807,0)</f>
        <v>0</v>
      </c>
      <c r="BI807" s="228">
        <f>IF(N807="nulová",J807,0)</f>
        <v>0</v>
      </c>
      <c r="BJ807" s="20" t="s">
        <v>83</v>
      </c>
      <c r="BK807" s="228">
        <f>ROUND(I807*H807,2)</f>
        <v>0</v>
      </c>
      <c r="BL807" s="20" t="s">
        <v>391</v>
      </c>
      <c r="BM807" s="227" t="s">
        <v>6487</v>
      </c>
    </row>
    <row r="808" s="2" customFormat="1" ht="16.5" customHeight="1">
      <c r="A808" s="41"/>
      <c r="B808" s="42"/>
      <c r="C808" s="216" t="s">
        <v>4191</v>
      </c>
      <c r="D808" s="216" t="s">
        <v>310</v>
      </c>
      <c r="E808" s="217" t="s">
        <v>6488</v>
      </c>
      <c r="F808" s="218" t="s">
        <v>6489</v>
      </c>
      <c r="G808" s="219" t="s">
        <v>323</v>
      </c>
      <c r="H808" s="220">
        <v>3</v>
      </c>
      <c r="I808" s="221"/>
      <c r="J808" s="222">
        <f>ROUND(I808*H808,2)</f>
        <v>0</v>
      </c>
      <c r="K808" s="218" t="s">
        <v>314</v>
      </c>
      <c r="L808" s="47"/>
      <c r="M808" s="223" t="s">
        <v>19</v>
      </c>
      <c r="N808" s="224" t="s">
        <v>47</v>
      </c>
      <c r="O808" s="87"/>
      <c r="P808" s="225">
        <f>O808*H808</f>
        <v>0</v>
      </c>
      <c r="Q808" s="225">
        <v>0</v>
      </c>
      <c r="R808" s="225">
        <f>Q808*H808</f>
        <v>0</v>
      </c>
      <c r="S808" s="225">
        <v>0</v>
      </c>
      <c r="T808" s="226">
        <f>S808*H808</f>
        <v>0</v>
      </c>
      <c r="U808" s="41"/>
      <c r="V808" s="41"/>
      <c r="W808" s="41"/>
      <c r="X808" s="41"/>
      <c r="Y808" s="41"/>
      <c r="Z808" s="41"/>
      <c r="AA808" s="41"/>
      <c r="AB808" s="41"/>
      <c r="AC808" s="41"/>
      <c r="AD808" s="41"/>
      <c r="AE808" s="41"/>
      <c r="AR808" s="227" t="s">
        <v>391</v>
      </c>
      <c r="AT808" s="227" t="s">
        <v>310</v>
      </c>
      <c r="AU808" s="227" t="s">
        <v>85</v>
      </c>
      <c r="AY808" s="20" t="s">
        <v>308</v>
      </c>
      <c r="BE808" s="228">
        <f>IF(N808="základní",J808,0)</f>
        <v>0</v>
      </c>
      <c r="BF808" s="228">
        <f>IF(N808="snížená",J808,0)</f>
        <v>0</v>
      </c>
      <c r="BG808" s="228">
        <f>IF(N808="zákl. přenesená",J808,0)</f>
        <v>0</v>
      </c>
      <c r="BH808" s="228">
        <f>IF(N808="sníž. přenesená",J808,0)</f>
        <v>0</v>
      </c>
      <c r="BI808" s="228">
        <f>IF(N808="nulová",J808,0)</f>
        <v>0</v>
      </c>
      <c r="BJ808" s="20" t="s">
        <v>83</v>
      </c>
      <c r="BK808" s="228">
        <f>ROUND(I808*H808,2)</f>
        <v>0</v>
      </c>
      <c r="BL808" s="20" t="s">
        <v>391</v>
      </c>
      <c r="BM808" s="227" t="s">
        <v>6490</v>
      </c>
    </row>
    <row r="809" s="2" customFormat="1">
      <c r="A809" s="41"/>
      <c r="B809" s="42"/>
      <c r="C809" s="43"/>
      <c r="D809" s="229" t="s">
        <v>317</v>
      </c>
      <c r="E809" s="43"/>
      <c r="F809" s="230" t="s">
        <v>6491</v>
      </c>
      <c r="G809" s="43"/>
      <c r="H809" s="43"/>
      <c r="I809" s="231"/>
      <c r="J809" s="43"/>
      <c r="K809" s="43"/>
      <c r="L809" s="47"/>
      <c r="M809" s="232"/>
      <c r="N809" s="233"/>
      <c r="O809" s="87"/>
      <c r="P809" s="87"/>
      <c r="Q809" s="87"/>
      <c r="R809" s="87"/>
      <c r="S809" s="87"/>
      <c r="T809" s="88"/>
      <c r="U809" s="41"/>
      <c r="V809" s="41"/>
      <c r="W809" s="41"/>
      <c r="X809" s="41"/>
      <c r="Y809" s="41"/>
      <c r="Z809" s="41"/>
      <c r="AA809" s="41"/>
      <c r="AB809" s="41"/>
      <c r="AC809" s="41"/>
      <c r="AD809" s="41"/>
      <c r="AE809" s="41"/>
      <c r="AT809" s="20" t="s">
        <v>317</v>
      </c>
      <c r="AU809" s="20" t="s">
        <v>85</v>
      </c>
    </row>
    <row r="810" s="2" customFormat="1" ht="16.5" customHeight="1">
      <c r="A810" s="41"/>
      <c r="B810" s="42"/>
      <c r="C810" s="280" t="s">
        <v>4198</v>
      </c>
      <c r="D810" s="280" t="s">
        <v>1137</v>
      </c>
      <c r="E810" s="281" t="s">
        <v>6492</v>
      </c>
      <c r="F810" s="282" t="s">
        <v>6493</v>
      </c>
      <c r="G810" s="283" t="s">
        <v>323</v>
      </c>
      <c r="H810" s="284">
        <v>3</v>
      </c>
      <c r="I810" s="285"/>
      <c r="J810" s="286">
        <f>ROUND(I810*H810,2)</f>
        <v>0</v>
      </c>
      <c r="K810" s="282" t="s">
        <v>19</v>
      </c>
      <c r="L810" s="287"/>
      <c r="M810" s="288" t="s">
        <v>19</v>
      </c>
      <c r="N810" s="289" t="s">
        <v>47</v>
      </c>
      <c r="O810" s="87"/>
      <c r="P810" s="225">
        <f>O810*H810</f>
        <v>0</v>
      </c>
      <c r="Q810" s="225">
        <v>0</v>
      </c>
      <c r="R810" s="225">
        <f>Q810*H810</f>
        <v>0</v>
      </c>
      <c r="S810" s="225">
        <v>0</v>
      </c>
      <c r="T810" s="226">
        <f>S810*H810</f>
        <v>0</v>
      </c>
      <c r="U810" s="41"/>
      <c r="V810" s="41"/>
      <c r="W810" s="41"/>
      <c r="X810" s="41"/>
      <c r="Y810" s="41"/>
      <c r="Z810" s="41"/>
      <c r="AA810" s="41"/>
      <c r="AB810" s="41"/>
      <c r="AC810" s="41"/>
      <c r="AD810" s="41"/>
      <c r="AE810" s="41"/>
      <c r="AR810" s="227" t="s">
        <v>616</v>
      </c>
      <c r="AT810" s="227" t="s">
        <v>1137</v>
      </c>
      <c r="AU810" s="227" t="s">
        <v>85</v>
      </c>
      <c r="AY810" s="20" t="s">
        <v>308</v>
      </c>
      <c r="BE810" s="228">
        <f>IF(N810="základní",J810,0)</f>
        <v>0</v>
      </c>
      <c r="BF810" s="228">
        <f>IF(N810="snížená",J810,0)</f>
        <v>0</v>
      </c>
      <c r="BG810" s="228">
        <f>IF(N810="zákl. přenesená",J810,0)</f>
        <v>0</v>
      </c>
      <c r="BH810" s="228">
        <f>IF(N810="sníž. přenesená",J810,0)</f>
        <v>0</v>
      </c>
      <c r="BI810" s="228">
        <f>IF(N810="nulová",J810,0)</f>
        <v>0</v>
      </c>
      <c r="BJ810" s="20" t="s">
        <v>83</v>
      </c>
      <c r="BK810" s="228">
        <f>ROUND(I810*H810,2)</f>
        <v>0</v>
      </c>
      <c r="BL810" s="20" t="s">
        <v>391</v>
      </c>
      <c r="BM810" s="227" t="s">
        <v>6494</v>
      </c>
    </row>
    <row r="811" s="2" customFormat="1" ht="16.5" customHeight="1">
      <c r="A811" s="41"/>
      <c r="B811" s="42"/>
      <c r="C811" s="216" t="s">
        <v>4208</v>
      </c>
      <c r="D811" s="216" t="s">
        <v>310</v>
      </c>
      <c r="E811" s="217" t="s">
        <v>6495</v>
      </c>
      <c r="F811" s="218" t="s">
        <v>6496</v>
      </c>
      <c r="G811" s="219" t="s">
        <v>323</v>
      </c>
      <c r="H811" s="220">
        <v>3</v>
      </c>
      <c r="I811" s="221"/>
      <c r="J811" s="222">
        <f>ROUND(I811*H811,2)</f>
        <v>0</v>
      </c>
      <c r="K811" s="218" t="s">
        <v>314</v>
      </c>
      <c r="L811" s="47"/>
      <c r="M811" s="223" t="s">
        <v>19</v>
      </c>
      <c r="N811" s="224" t="s">
        <v>47</v>
      </c>
      <c r="O811" s="87"/>
      <c r="P811" s="225">
        <f>O811*H811</f>
        <v>0</v>
      </c>
      <c r="Q811" s="225">
        <v>0</v>
      </c>
      <c r="R811" s="225">
        <f>Q811*H811</f>
        <v>0</v>
      </c>
      <c r="S811" s="225">
        <v>0</v>
      </c>
      <c r="T811" s="226">
        <f>S811*H811</f>
        <v>0</v>
      </c>
      <c r="U811" s="41"/>
      <c r="V811" s="41"/>
      <c r="W811" s="41"/>
      <c r="X811" s="41"/>
      <c r="Y811" s="41"/>
      <c r="Z811" s="41"/>
      <c r="AA811" s="41"/>
      <c r="AB811" s="41"/>
      <c r="AC811" s="41"/>
      <c r="AD811" s="41"/>
      <c r="AE811" s="41"/>
      <c r="AR811" s="227" t="s">
        <v>391</v>
      </c>
      <c r="AT811" s="227" t="s">
        <v>310</v>
      </c>
      <c r="AU811" s="227" t="s">
        <v>85</v>
      </c>
      <c r="AY811" s="20" t="s">
        <v>308</v>
      </c>
      <c r="BE811" s="228">
        <f>IF(N811="základní",J811,0)</f>
        <v>0</v>
      </c>
      <c r="BF811" s="228">
        <f>IF(N811="snížená",J811,0)</f>
        <v>0</v>
      </c>
      <c r="BG811" s="228">
        <f>IF(N811="zákl. přenesená",J811,0)</f>
        <v>0</v>
      </c>
      <c r="BH811" s="228">
        <f>IF(N811="sníž. přenesená",J811,0)</f>
        <v>0</v>
      </c>
      <c r="BI811" s="228">
        <f>IF(N811="nulová",J811,0)</f>
        <v>0</v>
      </c>
      <c r="BJ811" s="20" t="s">
        <v>83</v>
      </c>
      <c r="BK811" s="228">
        <f>ROUND(I811*H811,2)</f>
        <v>0</v>
      </c>
      <c r="BL811" s="20" t="s">
        <v>391</v>
      </c>
      <c r="BM811" s="227" t="s">
        <v>6497</v>
      </c>
    </row>
    <row r="812" s="2" customFormat="1">
      <c r="A812" s="41"/>
      <c r="B812" s="42"/>
      <c r="C812" s="43"/>
      <c r="D812" s="229" t="s">
        <v>317</v>
      </c>
      <c r="E812" s="43"/>
      <c r="F812" s="230" t="s">
        <v>6498</v>
      </c>
      <c r="G812" s="43"/>
      <c r="H812" s="43"/>
      <c r="I812" s="231"/>
      <c r="J812" s="43"/>
      <c r="K812" s="43"/>
      <c r="L812" s="47"/>
      <c r="M812" s="232"/>
      <c r="N812" s="233"/>
      <c r="O812" s="87"/>
      <c r="P812" s="87"/>
      <c r="Q812" s="87"/>
      <c r="R812" s="87"/>
      <c r="S812" s="87"/>
      <c r="T812" s="88"/>
      <c r="U812" s="41"/>
      <c r="V812" s="41"/>
      <c r="W812" s="41"/>
      <c r="X812" s="41"/>
      <c r="Y812" s="41"/>
      <c r="Z812" s="41"/>
      <c r="AA812" s="41"/>
      <c r="AB812" s="41"/>
      <c r="AC812" s="41"/>
      <c r="AD812" s="41"/>
      <c r="AE812" s="41"/>
      <c r="AT812" s="20" t="s">
        <v>317</v>
      </c>
      <c r="AU812" s="20" t="s">
        <v>85</v>
      </c>
    </row>
    <row r="813" s="2" customFormat="1" ht="16.5" customHeight="1">
      <c r="A813" s="41"/>
      <c r="B813" s="42"/>
      <c r="C813" s="280" t="s">
        <v>4213</v>
      </c>
      <c r="D813" s="280" t="s">
        <v>1137</v>
      </c>
      <c r="E813" s="281" t="s">
        <v>6499</v>
      </c>
      <c r="F813" s="282" t="s">
        <v>6500</v>
      </c>
      <c r="G813" s="283" t="s">
        <v>323</v>
      </c>
      <c r="H813" s="284">
        <v>3</v>
      </c>
      <c r="I813" s="285"/>
      <c r="J813" s="286">
        <f>ROUND(I813*H813,2)</f>
        <v>0</v>
      </c>
      <c r="K813" s="282" t="s">
        <v>19</v>
      </c>
      <c r="L813" s="287"/>
      <c r="M813" s="288" t="s">
        <v>19</v>
      </c>
      <c r="N813" s="289" t="s">
        <v>47</v>
      </c>
      <c r="O813" s="87"/>
      <c r="P813" s="225">
        <f>O813*H813</f>
        <v>0</v>
      </c>
      <c r="Q813" s="225">
        <v>0</v>
      </c>
      <c r="R813" s="225">
        <f>Q813*H813</f>
        <v>0</v>
      </c>
      <c r="S813" s="225">
        <v>0</v>
      </c>
      <c r="T813" s="226">
        <f>S813*H813</f>
        <v>0</v>
      </c>
      <c r="U813" s="41"/>
      <c r="V813" s="41"/>
      <c r="W813" s="41"/>
      <c r="X813" s="41"/>
      <c r="Y813" s="41"/>
      <c r="Z813" s="41"/>
      <c r="AA813" s="41"/>
      <c r="AB813" s="41"/>
      <c r="AC813" s="41"/>
      <c r="AD813" s="41"/>
      <c r="AE813" s="41"/>
      <c r="AR813" s="227" t="s">
        <v>616</v>
      </c>
      <c r="AT813" s="227" t="s">
        <v>1137</v>
      </c>
      <c r="AU813" s="227" t="s">
        <v>85</v>
      </c>
      <c r="AY813" s="20" t="s">
        <v>308</v>
      </c>
      <c r="BE813" s="228">
        <f>IF(N813="základní",J813,0)</f>
        <v>0</v>
      </c>
      <c r="BF813" s="228">
        <f>IF(N813="snížená",J813,0)</f>
        <v>0</v>
      </c>
      <c r="BG813" s="228">
        <f>IF(N813="zákl. přenesená",J813,0)</f>
        <v>0</v>
      </c>
      <c r="BH813" s="228">
        <f>IF(N813="sníž. přenesená",J813,0)</f>
        <v>0</v>
      </c>
      <c r="BI813" s="228">
        <f>IF(N813="nulová",J813,0)</f>
        <v>0</v>
      </c>
      <c r="BJ813" s="20" t="s">
        <v>83</v>
      </c>
      <c r="BK813" s="228">
        <f>ROUND(I813*H813,2)</f>
        <v>0</v>
      </c>
      <c r="BL813" s="20" t="s">
        <v>391</v>
      </c>
      <c r="BM813" s="227" t="s">
        <v>6501</v>
      </c>
    </row>
    <row r="814" s="2" customFormat="1" ht="16.5" customHeight="1">
      <c r="A814" s="41"/>
      <c r="B814" s="42"/>
      <c r="C814" s="216" t="s">
        <v>4219</v>
      </c>
      <c r="D814" s="216" t="s">
        <v>310</v>
      </c>
      <c r="E814" s="217" t="s">
        <v>6502</v>
      </c>
      <c r="F814" s="218" t="s">
        <v>6503</v>
      </c>
      <c r="G814" s="219" t="s">
        <v>772</v>
      </c>
      <c r="H814" s="220">
        <v>4</v>
      </c>
      <c r="I814" s="221"/>
      <c r="J814" s="222">
        <f>ROUND(I814*H814,2)</f>
        <v>0</v>
      </c>
      <c r="K814" s="218" t="s">
        <v>314</v>
      </c>
      <c r="L814" s="47"/>
      <c r="M814" s="223" t="s">
        <v>19</v>
      </c>
      <c r="N814" s="224" t="s">
        <v>47</v>
      </c>
      <c r="O814" s="87"/>
      <c r="P814" s="225">
        <f>O814*H814</f>
        <v>0</v>
      </c>
      <c r="Q814" s="225">
        <v>0</v>
      </c>
      <c r="R814" s="225">
        <f>Q814*H814</f>
        <v>0</v>
      </c>
      <c r="S814" s="225">
        <v>0</v>
      </c>
      <c r="T814" s="226">
        <f>S814*H814</f>
        <v>0</v>
      </c>
      <c r="U814" s="41"/>
      <c r="V814" s="41"/>
      <c r="W814" s="41"/>
      <c r="X814" s="41"/>
      <c r="Y814" s="41"/>
      <c r="Z814" s="41"/>
      <c r="AA814" s="41"/>
      <c r="AB814" s="41"/>
      <c r="AC814" s="41"/>
      <c r="AD814" s="41"/>
      <c r="AE814" s="41"/>
      <c r="AR814" s="227" t="s">
        <v>391</v>
      </c>
      <c r="AT814" s="227" t="s">
        <v>310</v>
      </c>
      <c r="AU814" s="227" t="s">
        <v>85</v>
      </c>
      <c r="AY814" s="20" t="s">
        <v>308</v>
      </c>
      <c r="BE814" s="228">
        <f>IF(N814="základní",J814,0)</f>
        <v>0</v>
      </c>
      <c r="BF814" s="228">
        <f>IF(N814="snížená",J814,0)</f>
        <v>0</v>
      </c>
      <c r="BG814" s="228">
        <f>IF(N814="zákl. přenesená",J814,0)</f>
        <v>0</v>
      </c>
      <c r="BH814" s="228">
        <f>IF(N814="sníž. přenesená",J814,0)</f>
        <v>0</v>
      </c>
      <c r="BI814" s="228">
        <f>IF(N814="nulová",J814,0)</f>
        <v>0</v>
      </c>
      <c r="BJ814" s="20" t="s">
        <v>83</v>
      </c>
      <c r="BK814" s="228">
        <f>ROUND(I814*H814,2)</f>
        <v>0</v>
      </c>
      <c r="BL814" s="20" t="s">
        <v>391</v>
      </c>
      <c r="BM814" s="227" t="s">
        <v>6504</v>
      </c>
    </row>
    <row r="815" s="2" customFormat="1">
      <c r="A815" s="41"/>
      <c r="B815" s="42"/>
      <c r="C815" s="43"/>
      <c r="D815" s="229" t="s">
        <v>317</v>
      </c>
      <c r="E815" s="43"/>
      <c r="F815" s="230" t="s">
        <v>6505</v>
      </c>
      <c r="G815" s="43"/>
      <c r="H815" s="43"/>
      <c r="I815" s="231"/>
      <c r="J815" s="43"/>
      <c r="K815" s="43"/>
      <c r="L815" s="47"/>
      <c r="M815" s="232"/>
      <c r="N815" s="233"/>
      <c r="O815" s="87"/>
      <c r="P815" s="87"/>
      <c r="Q815" s="87"/>
      <c r="R815" s="87"/>
      <c r="S815" s="87"/>
      <c r="T815" s="88"/>
      <c r="U815" s="41"/>
      <c r="V815" s="41"/>
      <c r="W815" s="41"/>
      <c r="X815" s="41"/>
      <c r="Y815" s="41"/>
      <c r="Z815" s="41"/>
      <c r="AA815" s="41"/>
      <c r="AB815" s="41"/>
      <c r="AC815" s="41"/>
      <c r="AD815" s="41"/>
      <c r="AE815" s="41"/>
      <c r="AT815" s="20" t="s">
        <v>317</v>
      </c>
      <c r="AU815" s="20" t="s">
        <v>85</v>
      </c>
    </row>
    <row r="816" s="2" customFormat="1" ht="16.5" customHeight="1">
      <c r="A816" s="41"/>
      <c r="B816" s="42"/>
      <c r="C816" s="280" t="s">
        <v>4223</v>
      </c>
      <c r="D816" s="280" t="s">
        <v>1137</v>
      </c>
      <c r="E816" s="281" t="s">
        <v>6506</v>
      </c>
      <c r="F816" s="282" t="s">
        <v>6507</v>
      </c>
      <c r="G816" s="283" t="s">
        <v>323</v>
      </c>
      <c r="H816" s="284">
        <v>4</v>
      </c>
      <c r="I816" s="285"/>
      <c r="J816" s="286">
        <f>ROUND(I816*H816,2)</f>
        <v>0</v>
      </c>
      <c r="K816" s="282" t="s">
        <v>19</v>
      </c>
      <c r="L816" s="287"/>
      <c r="M816" s="288" t="s">
        <v>19</v>
      </c>
      <c r="N816" s="289" t="s">
        <v>47</v>
      </c>
      <c r="O816" s="87"/>
      <c r="P816" s="225">
        <f>O816*H816</f>
        <v>0</v>
      </c>
      <c r="Q816" s="225">
        <v>0</v>
      </c>
      <c r="R816" s="225">
        <f>Q816*H816</f>
        <v>0</v>
      </c>
      <c r="S816" s="225">
        <v>0</v>
      </c>
      <c r="T816" s="226">
        <f>S816*H816</f>
        <v>0</v>
      </c>
      <c r="U816" s="41"/>
      <c r="V816" s="41"/>
      <c r="W816" s="41"/>
      <c r="X816" s="41"/>
      <c r="Y816" s="41"/>
      <c r="Z816" s="41"/>
      <c r="AA816" s="41"/>
      <c r="AB816" s="41"/>
      <c r="AC816" s="41"/>
      <c r="AD816" s="41"/>
      <c r="AE816" s="41"/>
      <c r="AR816" s="227" t="s">
        <v>616</v>
      </c>
      <c r="AT816" s="227" t="s">
        <v>1137</v>
      </c>
      <c r="AU816" s="227" t="s">
        <v>85</v>
      </c>
      <c r="AY816" s="20" t="s">
        <v>308</v>
      </c>
      <c r="BE816" s="228">
        <f>IF(N816="základní",J816,0)</f>
        <v>0</v>
      </c>
      <c r="BF816" s="228">
        <f>IF(N816="snížená",J816,0)</f>
        <v>0</v>
      </c>
      <c r="BG816" s="228">
        <f>IF(N816="zákl. přenesená",J816,0)</f>
        <v>0</v>
      </c>
      <c r="BH816" s="228">
        <f>IF(N816="sníž. přenesená",J816,0)</f>
        <v>0</v>
      </c>
      <c r="BI816" s="228">
        <f>IF(N816="nulová",J816,0)</f>
        <v>0</v>
      </c>
      <c r="BJ816" s="20" t="s">
        <v>83</v>
      </c>
      <c r="BK816" s="228">
        <f>ROUND(I816*H816,2)</f>
        <v>0</v>
      </c>
      <c r="BL816" s="20" t="s">
        <v>391</v>
      </c>
      <c r="BM816" s="227" t="s">
        <v>6508</v>
      </c>
    </row>
    <row r="817" s="2" customFormat="1" ht="21.75" customHeight="1">
      <c r="A817" s="41"/>
      <c r="B817" s="42"/>
      <c r="C817" s="216" t="s">
        <v>4228</v>
      </c>
      <c r="D817" s="216" t="s">
        <v>310</v>
      </c>
      <c r="E817" s="217" t="s">
        <v>6509</v>
      </c>
      <c r="F817" s="218" t="s">
        <v>6510</v>
      </c>
      <c r="G817" s="219" t="s">
        <v>772</v>
      </c>
      <c r="H817" s="220">
        <v>10</v>
      </c>
      <c r="I817" s="221"/>
      <c r="J817" s="222">
        <f>ROUND(I817*H817,2)</f>
        <v>0</v>
      </c>
      <c r="K817" s="218" t="s">
        <v>314</v>
      </c>
      <c r="L817" s="47"/>
      <c r="M817" s="223" t="s">
        <v>19</v>
      </c>
      <c r="N817" s="224" t="s">
        <v>47</v>
      </c>
      <c r="O817" s="87"/>
      <c r="P817" s="225">
        <f>O817*H817</f>
        <v>0</v>
      </c>
      <c r="Q817" s="225">
        <v>0</v>
      </c>
      <c r="R817" s="225">
        <f>Q817*H817</f>
        <v>0</v>
      </c>
      <c r="S817" s="225">
        <v>0</v>
      </c>
      <c r="T817" s="226">
        <f>S817*H817</f>
        <v>0</v>
      </c>
      <c r="U817" s="41"/>
      <c r="V817" s="41"/>
      <c r="W817" s="41"/>
      <c r="X817" s="41"/>
      <c r="Y817" s="41"/>
      <c r="Z817" s="41"/>
      <c r="AA817" s="41"/>
      <c r="AB817" s="41"/>
      <c r="AC817" s="41"/>
      <c r="AD817" s="41"/>
      <c r="AE817" s="41"/>
      <c r="AR817" s="227" t="s">
        <v>391</v>
      </c>
      <c r="AT817" s="227" t="s">
        <v>310</v>
      </c>
      <c r="AU817" s="227" t="s">
        <v>85</v>
      </c>
      <c r="AY817" s="20" t="s">
        <v>308</v>
      </c>
      <c r="BE817" s="228">
        <f>IF(N817="základní",J817,0)</f>
        <v>0</v>
      </c>
      <c r="BF817" s="228">
        <f>IF(N817="snížená",J817,0)</f>
        <v>0</v>
      </c>
      <c r="BG817" s="228">
        <f>IF(N817="zákl. přenesená",J817,0)</f>
        <v>0</v>
      </c>
      <c r="BH817" s="228">
        <f>IF(N817="sníž. přenesená",J817,0)</f>
        <v>0</v>
      </c>
      <c r="BI817" s="228">
        <f>IF(N817="nulová",J817,0)</f>
        <v>0</v>
      </c>
      <c r="BJ817" s="20" t="s">
        <v>83</v>
      </c>
      <c r="BK817" s="228">
        <f>ROUND(I817*H817,2)</f>
        <v>0</v>
      </c>
      <c r="BL817" s="20" t="s">
        <v>391</v>
      </c>
      <c r="BM817" s="227" t="s">
        <v>6511</v>
      </c>
    </row>
    <row r="818" s="2" customFormat="1">
      <c r="A818" s="41"/>
      <c r="B818" s="42"/>
      <c r="C818" s="43"/>
      <c r="D818" s="229" t="s">
        <v>317</v>
      </c>
      <c r="E818" s="43"/>
      <c r="F818" s="230" t="s">
        <v>6512</v>
      </c>
      <c r="G818" s="43"/>
      <c r="H818" s="43"/>
      <c r="I818" s="231"/>
      <c r="J818" s="43"/>
      <c r="K818" s="43"/>
      <c r="L818" s="47"/>
      <c r="M818" s="232"/>
      <c r="N818" s="233"/>
      <c r="O818" s="87"/>
      <c r="P818" s="87"/>
      <c r="Q818" s="87"/>
      <c r="R818" s="87"/>
      <c r="S818" s="87"/>
      <c r="T818" s="88"/>
      <c r="U818" s="41"/>
      <c r="V818" s="41"/>
      <c r="W818" s="41"/>
      <c r="X818" s="41"/>
      <c r="Y818" s="41"/>
      <c r="Z818" s="41"/>
      <c r="AA818" s="41"/>
      <c r="AB818" s="41"/>
      <c r="AC818" s="41"/>
      <c r="AD818" s="41"/>
      <c r="AE818" s="41"/>
      <c r="AT818" s="20" t="s">
        <v>317</v>
      </c>
      <c r="AU818" s="20" t="s">
        <v>85</v>
      </c>
    </row>
    <row r="819" s="2" customFormat="1" ht="16.5" customHeight="1">
      <c r="A819" s="41"/>
      <c r="B819" s="42"/>
      <c r="C819" s="280" t="s">
        <v>4233</v>
      </c>
      <c r="D819" s="280" t="s">
        <v>1137</v>
      </c>
      <c r="E819" s="281" t="s">
        <v>6513</v>
      </c>
      <c r="F819" s="282" t="s">
        <v>6514</v>
      </c>
      <c r="G819" s="283" t="s">
        <v>323</v>
      </c>
      <c r="H819" s="284">
        <v>5</v>
      </c>
      <c r="I819" s="285"/>
      <c r="J819" s="286">
        <f>ROUND(I819*H819,2)</f>
        <v>0</v>
      </c>
      <c r="K819" s="282" t="s">
        <v>19</v>
      </c>
      <c r="L819" s="287"/>
      <c r="M819" s="288" t="s">
        <v>19</v>
      </c>
      <c r="N819" s="289" t="s">
        <v>47</v>
      </c>
      <c r="O819" s="87"/>
      <c r="P819" s="225">
        <f>O819*H819</f>
        <v>0</v>
      </c>
      <c r="Q819" s="225">
        <v>0</v>
      </c>
      <c r="R819" s="225">
        <f>Q819*H819</f>
        <v>0</v>
      </c>
      <c r="S819" s="225">
        <v>0</v>
      </c>
      <c r="T819" s="226">
        <f>S819*H819</f>
        <v>0</v>
      </c>
      <c r="U819" s="41"/>
      <c r="V819" s="41"/>
      <c r="W819" s="41"/>
      <c r="X819" s="41"/>
      <c r="Y819" s="41"/>
      <c r="Z819" s="41"/>
      <c r="AA819" s="41"/>
      <c r="AB819" s="41"/>
      <c r="AC819" s="41"/>
      <c r="AD819" s="41"/>
      <c r="AE819" s="41"/>
      <c r="AR819" s="227" t="s">
        <v>616</v>
      </c>
      <c r="AT819" s="227" t="s">
        <v>1137</v>
      </c>
      <c r="AU819" s="227" t="s">
        <v>85</v>
      </c>
      <c r="AY819" s="20" t="s">
        <v>308</v>
      </c>
      <c r="BE819" s="228">
        <f>IF(N819="základní",J819,0)</f>
        <v>0</v>
      </c>
      <c r="BF819" s="228">
        <f>IF(N819="snížená",J819,0)</f>
        <v>0</v>
      </c>
      <c r="BG819" s="228">
        <f>IF(N819="zákl. přenesená",J819,0)</f>
        <v>0</v>
      </c>
      <c r="BH819" s="228">
        <f>IF(N819="sníž. přenesená",J819,0)</f>
        <v>0</v>
      </c>
      <c r="BI819" s="228">
        <f>IF(N819="nulová",J819,0)</f>
        <v>0</v>
      </c>
      <c r="BJ819" s="20" t="s">
        <v>83</v>
      </c>
      <c r="BK819" s="228">
        <f>ROUND(I819*H819,2)</f>
        <v>0</v>
      </c>
      <c r="BL819" s="20" t="s">
        <v>391</v>
      </c>
      <c r="BM819" s="227" t="s">
        <v>6515</v>
      </c>
    </row>
    <row r="820" s="2" customFormat="1" ht="16.5" customHeight="1">
      <c r="A820" s="41"/>
      <c r="B820" s="42"/>
      <c r="C820" s="280" t="s">
        <v>4238</v>
      </c>
      <c r="D820" s="280" t="s">
        <v>1137</v>
      </c>
      <c r="E820" s="281" t="s">
        <v>6516</v>
      </c>
      <c r="F820" s="282" t="s">
        <v>6517</v>
      </c>
      <c r="G820" s="283" t="s">
        <v>323</v>
      </c>
      <c r="H820" s="284">
        <v>5</v>
      </c>
      <c r="I820" s="285"/>
      <c r="J820" s="286">
        <f>ROUND(I820*H820,2)</f>
        <v>0</v>
      </c>
      <c r="K820" s="282" t="s">
        <v>19</v>
      </c>
      <c r="L820" s="287"/>
      <c r="M820" s="288" t="s">
        <v>19</v>
      </c>
      <c r="N820" s="289" t="s">
        <v>47</v>
      </c>
      <c r="O820" s="87"/>
      <c r="P820" s="225">
        <f>O820*H820</f>
        <v>0</v>
      </c>
      <c r="Q820" s="225">
        <v>0</v>
      </c>
      <c r="R820" s="225">
        <f>Q820*H820</f>
        <v>0</v>
      </c>
      <c r="S820" s="225">
        <v>0</v>
      </c>
      <c r="T820" s="226">
        <f>S820*H820</f>
        <v>0</v>
      </c>
      <c r="U820" s="41"/>
      <c r="V820" s="41"/>
      <c r="W820" s="41"/>
      <c r="X820" s="41"/>
      <c r="Y820" s="41"/>
      <c r="Z820" s="41"/>
      <c r="AA820" s="41"/>
      <c r="AB820" s="41"/>
      <c r="AC820" s="41"/>
      <c r="AD820" s="41"/>
      <c r="AE820" s="41"/>
      <c r="AR820" s="227" t="s">
        <v>616</v>
      </c>
      <c r="AT820" s="227" t="s">
        <v>1137</v>
      </c>
      <c r="AU820" s="227" t="s">
        <v>85</v>
      </c>
      <c r="AY820" s="20" t="s">
        <v>308</v>
      </c>
      <c r="BE820" s="228">
        <f>IF(N820="základní",J820,0)</f>
        <v>0</v>
      </c>
      <c r="BF820" s="228">
        <f>IF(N820="snížená",J820,0)</f>
        <v>0</v>
      </c>
      <c r="BG820" s="228">
        <f>IF(N820="zákl. přenesená",J820,0)</f>
        <v>0</v>
      </c>
      <c r="BH820" s="228">
        <f>IF(N820="sníž. přenesená",J820,0)</f>
        <v>0</v>
      </c>
      <c r="BI820" s="228">
        <f>IF(N820="nulová",J820,0)</f>
        <v>0</v>
      </c>
      <c r="BJ820" s="20" t="s">
        <v>83</v>
      </c>
      <c r="BK820" s="228">
        <f>ROUND(I820*H820,2)</f>
        <v>0</v>
      </c>
      <c r="BL820" s="20" t="s">
        <v>391</v>
      </c>
      <c r="BM820" s="227" t="s">
        <v>6518</v>
      </c>
    </row>
    <row r="821" s="2" customFormat="1" ht="24.15" customHeight="1">
      <c r="A821" s="41"/>
      <c r="B821" s="42"/>
      <c r="C821" s="216" t="s">
        <v>4243</v>
      </c>
      <c r="D821" s="216" t="s">
        <v>310</v>
      </c>
      <c r="E821" s="217" t="s">
        <v>6519</v>
      </c>
      <c r="F821" s="218" t="s">
        <v>6520</v>
      </c>
      <c r="G821" s="219" t="s">
        <v>772</v>
      </c>
      <c r="H821" s="220">
        <v>4</v>
      </c>
      <c r="I821" s="221"/>
      <c r="J821" s="222">
        <f>ROUND(I821*H821,2)</f>
        <v>0</v>
      </c>
      <c r="K821" s="218" t="s">
        <v>314</v>
      </c>
      <c r="L821" s="47"/>
      <c r="M821" s="223" t="s">
        <v>19</v>
      </c>
      <c r="N821" s="224" t="s">
        <v>47</v>
      </c>
      <c r="O821" s="87"/>
      <c r="P821" s="225">
        <f>O821*H821</f>
        <v>0</v>
      </c>
      <c r="Q821" s="225">
        <v>0</v>
      </c>
      <c r="R821" s="225">
        <f>Q821*H821</f>
        <v>0</v>
      </c>
      <c r="S821" s="225">
        <v>0</v>
      </c>
      <c r="T821" s="226">
        <f>S821*H821</f>
        <v>0</v>
      </c>
      <c r="U821" s="41"/>
      <c r="V821" s="41"/>
      <c r="W821" s="41"/>
      <c r="X821" s="41"/>
      <c r="Y821" s="41"/>
      <c r="Z821" s="41"/>
      <c r="AA821" s="41"/>
      <c r="AB821" s="41"/>
      <c r="AC821" s="41"/>
      <c r="AD821" s="41"/>
      <c r="AE821" s="41"/>
      <c r="AR821" s="227" t="s">
        <v>391</v>
      </c>
      <c r="AT821" s="227" t="s">
        <v>310</v>
      </c>
      <c r="AU821" s="227" t="s">
        <v>85</v>
      </c>
      <c r="AY821" s="20" t="s">
        <v>308</v>
      </c>
      <c r="BE821" s="228">
        <f>IF(N821="základní",J821,0)</f>
        <v>0</v>
      </c>
      <c r="BF821" s="228">
        <f>IF(N821="snížená",J821,0)</f>
        <v>0</v>
      </c>
      <c r="BG821" s="228">
        <f>IF(N821="zákl. přenesená",J821,0)</f>
        <v>0</v>
      </c>
      <c r="BH821" s="228">
        <f>IF(N821="sníž. přenesená",J821,0)</f>
        <v>0</v>
      </c>
      <c r="BI821" s="228">
        <f>IF(N821="nulová",J821,0)</f>
        <v>0</v>
      </c>
      <c r="BJ821" s="20" t="s">
        <v>83</v>
      </c>
      <c r="BK821" s="228">
        <f>ROUND(I821*H821,2)</f>
        <v>0</v>
      </c>
      <c r="BL821" s="20" t="s">
        <v>391</v>
      </c>
      <c r="BM821" s="227" t="s">
        <v>6521</v>
      </c>
    </row>
    <row r="822" s="2" customFormat="1">
      <c r="A822" s="41"/>
      <c r="B822" s="42"/>
      <c r="C822" s="43"/>
      <c r="D822" s="229" t="s">
        <v>317</v>
      </c>
      <c r="E822" s="43"/>
      <c r="F822" s="230" t="s">
        <v>6522</v>
      </c>
      <c r="G822" s="43"/>
      <c r="H822" s="43"/>
      <c r="I822" s="231"/>
      <c r="J822" s="43"/>
      <c r="K822" s="43"/>
      <c r="L822" s="47"/>
      <c r="M822" s="232"/>
      <c r="N822" s="233"/>
      <c r="O822" s="87"/>
      <c r="P822" s="87"/>
      <c r="Q822" s="87"/>
      <c r="R822" s="87"/>
      <c r="S822" s="87"/>
      <c r="T822" s="88"/>
      <c r="U822" s="41"/>
      <c r="V822" s="41"/>
      <c r="W822" s="41"/>
      <c r="X822" s="41"/>
      <c r="Y822" s="41"/>
      <c r="Z822" s="41"/>
      <c r="AA822" s="41"/>
      <c r="AB822" s="41"/>
      <c r="AC822" s="41"/>
      <c r="AD822" s="41"/>
      <c r="AE822" s="41"/>
      <c r="AT822" s="20" t="s">
        <v>317</v>
      </c>
      <c r="AU822" s="20" t="s">
        <v>85</v>
      </c>
    </row>
    <row r="823" s="2" customFormat="1" ht="16.5" customHeight="1">
      <c r="A823" s="41"/>
      <c r="B823" s="42"/>
      <c r="C823" s="280" t="s">
        <v>4251</v>
      </c>
      <c r="D823" s="280" t="s">
        <v>1137</v>
      </c>
      <c r="E823" s="281" t="s">
        <v>6523</v>
      </c>
      <c r="F823" s="282" t="s">
        <v>6524</v>
      </c>
      <c r="G823" s="283" t="s">
        <v>323</v>
      </c>
      <c r="H823" s="284">
        <v>3</v>
      </c>
      <c r="I823" s="285"/>
      <c r="J823" s="286">
        <f>ROUND(I823*H823,2)</f>
        <v>0</v>
      </c>
      <c r="K823" s="282" t="s">
        <v>19</v>
      </c>
      <c r="L823" s="287"/>
      <c r="M823" s="288" t="s">
        <v>19</v>
      </c>
      <c r="N823" s="289" t="s">
        <v>47</v>
      </c>
      <c r="O823" s="87"/>
      <c r="P823" s="225">
        <f>O823*H823</f>
        <v>0</v>
      </c>
      <c r="Q823" s="225">
        <v>0</v>
      </c>
      <c r="R823" s="225">
        <f>Q823*H823</f>
        <v>0</v>
      </c>
      <c r="S823" s="225">
        <v>0</v>
      </c>
      <c r="T823" s="226">
        <f>S823*H823</f>
        <v>0</v>
      </c>
      <c r="U823" s="41"/>
      <c r="V823" s="41"/>
      <c r="W823" s="41"/>
      <c r="X823" s="41"/>
      <c r="Y823" s="41"/>
      <c r="Z823" s="41"/>
      <c r="AA823" s="41"/>
      <c r="AB823" s="41"/>
      <c r="AC823" s="41"/>
      <c r="AD823" s="41"/>
      <c r="AE823" s="41"/>
      <c r="AR823" s="227" t="s">
        <v>616</v>
      </c>
      <c r="AT823" s="227" t="s">
        <v>1137</v>
      </c>
      <c r="AU823" s="227" t="s">
        <v>85</v>
      </c>
      <c r="AY823" s="20" t="s">
        <v>308</v>
      </c>
      <c r="BE823" s="228">
        <f>IF(N823="základní",J823,0)</f>
        <v>0</v>
      </c>
      <c r="BF823" s="228">
        <f>IF(N823="snížená",J823,0)</f>
        <v>0</v>
      </c>
      <c r="BG823" s="228">
        <f>IF(N823="zákl. přenesená",J823,0)</f>
        <v>0</v>
      </c>
      <c r="BH823" s="228">
        <f>IF(N823="sníž. přenesená",J823,0)</f>
        <v>0</v>
      </c>
      <c r="BI823" s="228">
        <f>IF(N823="nulová",J823,0)</f>
        <v>0</v>
      </c>
      <c r="BJ823" s="20" t="s">
        <v>83</v>
      </c>
      <c r="BK823" s="228">
        <f>ROUND(I823*H823,2)</f>
        <v>0</v>
      </c>
      <c r="BL823" s="20" t="s">
        <v>391</v>
      </c>
      <c r="BM823" s="227" t="s">
        <v>6525</v>
      </c>
    </row>
    <row r="824" s="2" customFormat="1" ht="16.5" customHeight="1">
      <c r="A824" s="41"/>
      <c r="B824" s="42"/>
      <c r="C824" s="280" t="s">
        <v>6526</v>
      </c>
      <c r="D824" s="280" t="s">
        <v>1137</v>
      </c>
      <c r="E824" s="281" t="s">
        <v>6527</v>
      </c>
      <c r="F824" s="282" t="s">
        <v>6528</v>
      </c>
      <c r="G824" s="283" t="s">
        <v>323</v>
      </c>
      <c r="H824" s="284">
        <v>1</v>
      </c>
      <c r="I824" s="285"/>
      <c r="J824" s="286">
        <f>ROUND(I824*H824,2)</f>
        <v>0</v>
      </c>
      <c r="K824" s="282" t="s">
        <v>19</v>
      </c>
      <c r="L824" s="287"/>
      <c r="M824" s="288" t="s">
        <v>19</v>
      </c>
      <c r="N824" s="289" t="s">
        <v>47</v>
      </c>
      <c r="O824" s="87"/>
      <c r="P824" s="225">
        <f>O824*H824</f>
        <v>0</v>
      </c>
      <c r="Q824" s="225">
        <v>0</v>
      </c>
      <c r="R824" s="225">
        <f>Q824*H824</f>
        <v>0</v>
      </c>
      <c r="S824" s="225">
        <v>0</v>
      </c>
      <c r="T824" s="226">
        <f>S824*H824</f>
        <v>0</v>
      </c>
      <c r="U824" s="41"/>
      <c r="V824" s="41"/>
      <c r="W824" s="41"/>
      <c r="X824" s="41"/>
      <c r="Y824" s="41"/>
      <c r="Z824" s="41"/>
      <c r="AA824" s="41"/>
      <c r="AB824" s="41"/>
      <c r="AC824" s="41"/>
      <c r="AD824" s="41"/>
      <c r="AE824" s="41"/>
      <c r="AR824" s="227" t="s">
        <v>616</v>
      </c>
      <c r="AT824" s="227" t="s">
        <v>1137</v>
      </c>
      <c r="AU824" s="227" t="s">
        <v>85</v>
      </c>
      <c r="AY824" s="20" t="s">
        <v>308</v>
      </c>
      <c r="BE824" s="228">
        <f>IF(N824="základní",J824,0)</f>
        <v>0</v>
      </c>
      <c r="BF824" s="228">
        <f>IF(N824="snížená",J824,0)</f>
        <v>0</v>
      </c>
      <c r="BG824" s="228">
        <f>IF(N824="zákl. přenesená",J824,0)</f>
        <v>0</v>
      </c>
      <c r="BH824" s="228">
        <f>IF(N824="sníž. přenesená",J824,0)</f>
        <v>0</v>
      </c>
      <c r="BI824" s="228">
        <f>IF(N824="nulová",J824,0)</f>
        <v>0</v>
      </c>
      <c r="BJ824" s="20" t="s">
        <v>83</v>
      </c>
      <c r="BK824" s="228">
        <f>ROUND(I824*H824,2)</f>
        <v>0</v>
      </c>
      <c r="BL824" s="20" t="s">
        <v>391</v>
      </c>
      <c r="BM824" s="227" t="s">
        <v>6529</v>
      </c>
    </row>
    <row r="825" s="2" customFormat="1" ht="24.15" customHeight="1">
      <c r="A825" s="41"/>
      <c r="B825" s="42"/>
      <c r="C825" s="216" t="s">
        <v>5472</v>
      </c>
      <c r="D825" s="216" t="s">
        <v>310</v>
      </c>
      <c r="E825" s="217" t="s">
        <v>6530</v>
      </c>
      <c r="F825" s="218" t="s">
        <v>6531</v>
      </c>
      <c r="G825" s="219" t="s">
        <v>772</v>
      </c>
      <c r="H825" s="220">
        <v>1</v>
      </c>
      <c r="I825" s="221"/>
      <c r="J825" s="222">
        <f>ROUND(I825*H825,2)</f>
        <v>0</v>
      </c>
      <c r="K825" s="218" t="s">
        <v>314</v>
      </c>
      <c r="L825" s="47"/>
      <c r="M825" s="223" t="s">
        <v>19</v>
      </c>
      <c r="N825" s="224" t="s">
        <v>47</v>
      </c>
      <c r="O825" s="87"/>
      <c r="P825" s="225">
        <f>O825*H825</f>
        <v>0</v>
      </c>
      <c r="Q825" s="225">
        <v>0</v>
      </c>
      <c r="R825" s="225">
        <f>Q825*H825</f>
        <v>0</v>
      </c>
      <c r="S825" s="225">
        <v>0</v>
      </c>
      <c r="T825" s="226">
        <f>S825*H825</f>
        <v>0</v>
      </c>
      <c r="U825" s="41"/>
      <c r="V825" s="41"/>
      <c r="W825" s="41"/>
      <c r="X825" s="41"/>
      <c r="Y825" s="41"/>
      <c r="Z825" s="41"/>
      <c r="AA825" s="41"/>
      <c r="AB825" s="41"/>
      <c r="AC825" s="41"/>
      <c r="AD825" s="41"/>
      <c r="AE825" s="41"/>
      <c r="AR825" s="227" t="s">
        <v>391</v>
      </c>
      <c r="AT825" s="227" t="s">
        <v>310</v>
      </c>
      <c r="AU825" s="227" t="s">
        <v>85</v>
      </c>
      <c r="AY825" s="20" t="s">
        <v>308</v>
      </c>
      <c r="BE825" s="228">
        <f>IF(N825="základní",J825,0)</f>
        <v>0</v>
      </c>
      <c r="BF825" s="228">
        <f>IF(N825="snížená",J825,0)</f>
        <v>0</v>
      </c>
      <c r="BG825" s="228">
        <f>IF(N825="zákl. přenesená",J825,0)</f>
        <v>0</v>
      </c>
      <c r="BH825" s="228">
        <f>IF(N825="sníž. přenesená",J825,0)</f>
        <v>0</v>
      </c>
      <c r="BI825" s="228">
        <f>IF(N825="nulová",J825,0)</f>
        <v>0</v>
      </c>
      <c r="BJ825" s="20" t="s">
        <v>83</v>
      </c>
      <c r="BK825" s="228">
        <f>ROUND(I825*H825,2)</f>
        <v>0</v>
      </c>
      <c r="BL825" s="20" t="s">
        <v>391</v>
      </c>
      <c r="BM825" s="227" t="s">
        <v>6532</v>
      </c>
    </row>
    <row r="826" s="2" customFormat="1">
      <c r="A826" s="41"/>
      <c r="B826" s="42"/>
      <c r="C826" s="43"/>
      <c r="D826" s="229" t="s">
        <v>317</v>
      </c>
      <c r="E826" s="43"/>
      <c r="F826" s="230" t="s">
        <v>6533</v>
      </c>
      <c r="G826" s="43"/>
      <c r="H826" s="43"/>
      <c r="I826" s="231"/>
      <c r="J826" s="43"/>
      <c r="K826" s="43"/>
      <c r="L826" s="47"/>
      <c r="M826" s="232"/>
      <c r="N826" s="233"/>
      <c r="O826" s="87"/>
      <c r="P826" s="87"/>
      <c r="Q826" s="87"/>
      <c r="R826" s="87"/>
      <c r="S826" s="87"/>
      <c r="T826" s="88"/>
      <c r="U826" s="41"/>
      <c r="V826" s="41"/>
      <c r="W826" s="41"/>
      <c r="X826" s="41"/>
      <c r="Y826" s="41"/>
      <c r="Z826" s="41"/>
      <c r="AA826" s="41"/>
      <c r="AB826" s="41"/>
      <c r="AC826" s="41"/>
      <c r="AD826" s="41"/>
      <c r="AE826" s="41"/>
      <c r="AT826" s="20" t="s">
        <v>317</v>
      </c>
      <c r="AU826" s="20" t="s">
        <v>85</v>
      </c>
    </row>
    <row r="827" s="2" customFormat="1" ht="16.5" customHeight="1">
      <c r="A827" s="41"/>
      <c r="B827" s="42"/>
      <c r="C827" s="280" t="s">
        <v>6534</v>
      </c>
      <c r="D827" s="280" t="s">
        <v>1137</v>
      </c>
      <c r="E827" s="281" t="s">
        <v>6535</v>
      </c>
      <c r="F827" s="282" t="s">
        <v>6536</v>
      </c>
      <c r="G827" s="283" t="s">
        <v>323</v>
      </c>
      <c r="H827" s="284">
        <v>1</v>
      </c>
      <c r="I827" s="285"/>
      <c r="J827" s="286">
        <f>ROUND(I827*H827,2)</f>
        <v>0</v>
      </c>
      <c r="K827" s="282" t="s">
        <v>19</v>
      </c>
      <c r="L827" s="287"/>
      <c r="M827" s="288" t="s">
        <v>19</v>
      </c>
      <c r="N827" s="289" t="s">
        <v>47</v>
      </c>
      <c r="O827" s="87"/>
      <c r="P827" s="225">
        <f>O827*H827</f>
        <v>0</v>
      </c>
      <c r="Q827" s="225">
        <v>0</v>
      </c>
      <c r="R827" s="225">
        <f>Q827*H827</f>
        <v>0</v>
      </c>
      <c r="S827" s="225">
        <v>0</v>
      </c>
      <c r="T827" s="226">
        <f>S827*H827</f>
        <v>0</v>
      </c>
      <c r="U827" s="41"/>
      <c r="V827" s="41"/>
      <c r="W827" s="41"/>
      <c r="X827" s="41"/>
      <c r="Y827" s="41"/>
      <c r="Z827" s="41"/>
      <c r="AA827" s="41"/>
      <c r="AB827" s="41"/>
      <c r="AC827" s="41"/>
      <c r="AD827" s="41"/>
      <c r="AE827" s="41"/>
      <c r="AR827" s="227" t="s">
        <v>616</v>
      </c>
      <c r="AT827" s="227" t="s">
        <v>1137</v>
      </c>
      <c r="AU827" s="227" t="s">
        <v>85</v>
      </c>
      <c r="AY827" s="20" t="s">
        <v>308</v>
      </c>
      <c r="BE827" s="228">
        <f>IF(N827="základní",J827,0)</f>
        <v>0</v>
      </c>
      <c r="BF827" s="228">
        <f>IF(N827="snížená",J827,0)</f>
        <v>0</v>
      </c>
      <c r="BG827" s="228">
        <f>IF(N827="zákl. přenesená",J827,0)</f>
        <v>0</v>
      </c>
      <c r="BH827" s="228">
        <f>IF(N827="sníž. přenesená",J827,0)</f>
        <v>0</v>
      </c>
      <c r="BI827" s="228">
        <f>IF(N827="nulová",J827,0)</f>
        <v>0</v>
      </c>
      <c r="BJ827" s="20" t="s">
        <v>83</v>
      </c>
      <c r="BK827" s="228">
        <f>ROUND(I827*H827,2)</f>
        <v>0</v>
      </c>
      <c r="BL827" s="20" t="s">
        <v>391</v>
      </c>
      <c r="BM827" s="227" t="s">
        <v>6537</v>
      </c>
    </row>
    <row r="828" s="2" customFormat="1" ht="16.5" customHeight="1">
      <c r="A828" s="41"/>
      <c r="B828" s="42"/>
      <c r="C828" s="216" t="s">
        <v>5475</v>
      </c>
      <c r="D828" s="216" t="s">
        <v>310</v>
      </c>
      <c r="E828" s="217" t="s">
        <v>6538</v>
      </c>
      <c r="F828" s="218" t="s">
        <v>6539</v>
      </c>
      <c r="G828" s="219" t="s">
        <v>772</v>
      </c>
      <c r="H828" s="220">
        <v>41</v>
      </c>
      <c r="I828" s="221"/>
      <c r="J828" s="222">
        <f>ROUND(I828*H828,2)</f>
        <v>0</v>
      </c>
      <c r="K828" s="218" t="s">
        <v>314</v>
      </c>
      <c r="L828" s="47"/>
      <c r="M828" s="223" t="s">
        <v>19</v>
      </c>
      <c r="N828" s="224" t="s">
        <v>47</v>
      </c>
      <c r="O828" s="87"/>
      <c r="P828" s="225">
        <f>O828*H828</f>
        <v>0</v>
      </c>
      <c r="Q828" s="225">
        <v>0</v>
      </c>
      <c r="R828" s="225">
        <f>Q828*H828</f>
        <v>0</v>
      </c>
      <c r="S828" s="225">
        <v>0</v>
      </c>
      <c r="T828" s="226">
        <f>S828*H828</f>
        <v>0</v>
      </c>
      <c r="U828" s="41"/>
      <c r="V828" s="41"/>
      <c r="W828" s="41"/>
      <c r="X828" s="41"/>
      <c r="Y828" s="41"/>
      <c r="Z828" s="41"/>
      <c r="AA828" s="41"/>
      <c r="AB828" s="41"/>
      <c r="AC828" s="41"/>
      <c r="AD828" s="41"/>
      <c r="AE828" s="41"/>
      <c r="AR828" s="227" t="s">
        <v>391</v>
      </c>
      <c r="AT828" s="227" t="s">
        <v>310</v>
      </c>
      <c r="AU828" s="227" t="s">
        <v>85</v>
      </c>
      <c r="AY828" s="20" t="s">
        <v>308</v>
      </c>
      <c r="BE828" s="228">
        <f>IF(N828="základní",J828,0)</f>
        <v>0</v>
      </c>
      <c r="BF828" s="228">
        <f>IF(N828="snížená",J828,0)</f>
        <v>0</v>
      </c>
      <c r="BG828" s="228">
        <f>IF(N828="zákl. přenesená",J828,0)</f>
        <v>0</v>
      </c>
      <c r="BH828" s="228">
        <f>IF(N828="sníž. přenesená",J828,0)</f>
        <v>0</v>
      </c>
      <c r="BI828" s="228">
        <f>IF(N828="nulová",J828,0)</f>
        <v>0</v>
      </c>
      <c r="BJ828" s="20" t="s">
        <v>83</v>
      </c>
      <c r="BK828" s="228">
        <f>ROUND(I828*H828,2)</f>
        <v>0</v>
      </c>
      <c r="BL828" s="20" t="s">
        <v>391</v>
      </c>
      <c r="BM828" s="227" t="s">
        <v>6540</v>
      </c>
    </row>
    <row r="829" s="2" customFormat="1">
      <c r="A829" s="41"/>
      <c r="B829" s="42"/>
      <c r="C829" s="43"/>
      <c r="D829" s="229" t="s">
        <v>317</v>
      </c>
      <c r="E829" s="43"/>
      <c r="F829" s="230" t="s">
        <v>6541</v>
      </c>
      <c r="G829" s="43"/>
      <c r="H829" s="43"/>
      <c r="I829" s="231"/>
      <c r="J829" s="43"/>
      <c r="K829" s="43"/>
      <c r="L829" s="47"/>
      <c r="M829" s="232"/>
      <c r="N829" s="233"/>
      <c r="O829" s="87"/>
      <c r="P829" s="87"/>
      <c r="Q829" s="87"/>
      <c r="R829" s="87"/>
      <c r="S829" s="87"/>
      <c r="T829" s="88"/>
      <c r="U829" s="41"/>
      <c r="V829" s="41"/>
      <c r="W829" s="41"/>
      <c r="X829" s="41"/>
      <c r="Y829" s="41"/>
      <c r="Z829" s="41"/>
      <c r="AA829" s="41"/>
      <c r="AB829" s="41"/>
      <c r="AC829" s="41"/>
      <c r="AD829" s="41"/>
      <c r="AE829" s="41"/>
      <c r="AT829" s="20" t="s">
        <v>317</v>
      </c>
      <c r="AU829" s="20" t="s">
        <v>85</v>
      </c>
    </row>
    <row r="830" s="2" customFormat="1" ht="16.5" customHeight="1">
      <c r="A830" s="41"/>
      <c r="B830" s="42"/>
      <c r="C830" s="216" t="s">
        <v>6542</v>
      </c>
      <c r="D830" s="216" t="s">
        <v>310</v>
      </c>
      <c r="E830" s="217" t="s">
        <v>6543</v>
      </c>
      <c r="F830" s="218" t="s">
        <v>6544</v>
      </c>
      <c r="G830" s="219" t="s">
        <v>323</v>
      </c>
      <c r="H830" s="220">
        <v>8</v>
      </c>
      <c r="I830" s="221"/>
      <c r="J830" s="222">
        <f>ROUND(I830*H830,2)</f>
        <v>0</v>
      </c>
      <c r="K830" s="218" t="s">
        <v>314</v>
      </c>
      <c r="L830" s="47"/>
      <c r="M830" s="223" t="s">
        <v>19</v>
      </c>
      <c r="N830" s="224" t="s">
        <v>47</v>
      </c>
      <c r="O830" s="87"/>
      <c r="P830" s="225">
        <f>O830*H830</f>
        <v>0</v>
      </c>
      <c r="Q830" s="225">
        <v>0</v>
      </c>
      <c r="R830" s="225">
        <f>Q830*H830</f>
        <v>0</v>
      </c>
      <c r="S830" s="225">
        <v>0</v>
      </c>
      <c r="T830" s="226">
        <f>S830*H830</f>
        <v>0</v>
      </c>
      <c r="U830" s="41"/>
      <c r="V830" s="41"/>
      <c r="W830" s="41"/>
      <c r="X830" s="41"/>
      <c r="Y830" s="41"/>
      <c r="Z830" s="41"/>
      <c r="AA830" s="41"/>
      <c r="AB830" s="41"/>
      <c r="AC830" s="41"/>
      <c r="AD830" s="41"/>
      <c r="AE830" s="41"/>
      <c r="AR830" s="227" t="s">
        <v>391</v>
      </c>
      <c r="AT830" s="227" t="s">
        <v>310</v>
      </c>
      <c r="AU830" s="227" t="s">
        <v>85</v>
      </c>
      <c r="AY830" s="20" t="s">
        <v>308</v>
      </c>
      <c r="BE830" s="228">
        <f>IF(N830="základní",J830,0)</f>
        <v>0</v>
      </c>
      <c r="BF830" s="228">
        <f>IF(N830="snížená",J830,0)</f>
        <v>0</v>
      </c>
      <c r="BG830" s="228">
        <f>IF(N830="zákl. přenesená",J830,0)</f>
        <v>0</v>
      </c>
      <c r="BH830" s="228">
        <f>IF(N830="sníž. přenesená",J830,0)</f>
        <v>0</v>
      </c>
      <c r="BI830" s="228">
        <f>IF(N830="nulová",J830,0)</f>
        <v>0</v>
      </c>
      <c r="BJ830" s="20" t="s">
        <v>83</v>
      </c>
      <c r="BK830" s="228">
        <f>ROUND(I830*H830,2)</f>
        <v>0</v>
      </c>
      <c r="BL830" s="20" t="s">
        <v>391</v>
      </c>
      <c r="BM830" s="227" t="s">
        <v>6545</v>
      </c>
    </row>
    <row r="831" s="2" customFormat="1">
      <c r="A831" s="41"/>
      <c r="B831" s="42"/>
      <c r="C831" s="43"/>
      <c r="D831" s="229" t="s">
        <v>317</v>
      </c>
      <c r="E831" s="43"/>
      <c r="F831" s="230" t="s">
        <v>6546</v>
      </c>
      <c r="G831" s="43"/>
      <c r="H831" s="43"/>
      <c r="I831" s="231"/>
      <c r="J831" s="43"/>
      <c r="K831" s="43"/>
      <c r="L831" s="47"/>
      <c r="M831" s="232"/>
      <c r="N831" s="233"/>
      <c r="O831" s="87"/>
      <c r="P831" s="87"/>
      <c r="Q831" s="87"/>
      <c r="R831" s="87"/>
      <c r="S831" s="87"/>
      <c r="T831" s="88"/>
      <c r="U831" s="41"/>
      <c r="V831" s="41"/>
      <c r="W831" s="41"/>
      <c r="X831" s="41"/>
      <c r="Y831" s="41"/>
      <c r="Z831" s="41"/>
      <c r="AA831" s="41"/>
      <c r="AB831" s="41"/>
      <c r="AC831" s="41"/>
      <c r="AD831" s="41"/>
      <c r="AE831" s="41"/>
      <c r="AT831" s="20" t="s">
        <v>317</v>
      </c>
      <c r="AU831" s="20" t="s">
        <v>85</v>
      </c>
    </row>
    <row r="832" s="2" customFormat="1" ht="16.5" customHeight="1">
      <c r="A832" s="41"/>
      <c r="B832" s="42"/>
      <c r="C832" s="216" t="s">
        <v>5478</v>
      </c>
      <c r="D832" s="216" t="s">
        <v>310</v>
      </c>
      <c r="E832" s="217" t="s">
        <v>6547</v>
      </c>
      <c r="F832" s="218" t="s">
        <v>6548</v>
      </c>
      <c r="G832" s="219" t="s">
        <v>772</v>
      </c>
      <c r="H832" s="220">
        <v>2</v>
      </c>
      <c r="I832" s="221"/>
      <c r="J832" s="222">
        <f>ROUND(I832*H832,2)</f>
        <v>0</v>
      </c>
      <c r="K832" s="218" t="s">
        <v>314</v>
      </c>
      <c r="L832" s="47"/>
      <c r="M832" s="223" t="s">
        <v>19</v>
      </c>
      <c r="N832" s="224" t="s">
        <v>47</v>
      </c>
      <c r="O832" s="87"/>
      <c r="P832" s="225">
        <f>O832*H832</f>
        <v>0</v>
      </c>
      <c r="Q832" s="225">
        <v>0</v>
      </c>
      <c r="R832" s="225">
        <f>Q832*H832</f>
        <v>0</v>
      </c>
      <c r="S832" s="225">
        <v>0</v>
      </c>
      <c r="T832" s="226">
        <f>S832*H832</f>
        <v>0</v>
      </c>
      <c r="U832" s="41"/>
      <c r="V832" s="41"/>
      <c r="W832" s="41"/>
      <c r="X832" s="41"/>
      <c r="Y832" s="41"/>
      <c r="Z832" s="41"/>
      <c r="AA832" s="41"/>
      <c r="AB832" s="41"/>
      <c r="AC832" s="41"/>
      <c r="AD832" s="41"/>
      <c r="AE832" s="41"/>
      <c r="AR832" s="227" t="s">
        <v>391</v>
      </c>
      <c r="AT832" s="227" t="s">
        <v>310</v>
      </c>
      <c r="AU832" s="227" t="s">
        <v>85</v>
      </c>
      <c r="AY832" s="20" t="s">
        <v>308</v>
      </c>
      <c r="BE832" s="228">
        <f>IF(N832="základní",J832,0)</f>
        <v>0</v>
      </c>
      <c r="BF832" s="228">
        <f>IF(N832="snížená",J832,0)</f>
        <v>0</v>
      </c>
      <c r="BG832" s="228">
        <f>IF(N832="zákl. přenesená",J832,0)</f>
        <v>0</v>
      </c>
      <c r="BH832" s="228">
        <f>IF(N832="sníž. přenesená",J832,0)</f>
        <v>0</v>
      </c>
      <c r="BI832" s="228">
        <f>IF(N832="nulová",J832,0)</f>
        <v>0</v>
      </c>
      <c r="BJ832" s="20" t="s">
        <v>83</v>
      </c>
      <c r="BK832" s="228">
        <f>ROUND(I832*H832,2)</f>
        <v>0</v>
      </c>
      <c r="BL832" s="20" t="s">
        <v>391</v>
      </c>
      <c r="BM832" s="227" t="s">
        <v>6549</v>
      </c>
    </row>
    <row r="833" s="2" customFormat="1">
      <c r="A833" s="41"/>
      <c r="B833" s="42"/>
      <c r="C833" s="43"/>
      <c r="D833" s="229" t="s">
        <v>317</v>
      </c>
      <c r="E833" s="43"/>
      <c r="F833" s="230" t="s">
        <v>6550</v>
      </c>
      <c r="G833" s="43"/>
      <c r="H833" s="43"/>
      <c r="I833" s="231"/>
      <c r="J833" s="43"/>
      <c r="K833" s="43"/>
      <c r="L833" s="47"/>
      <c r="M833" s="232"/>
      <c r="N833" s="233"/>
      <c r="O833" s="87"/>
      <c r="P833" s="87"/>
      <c r="Q833" s="87"/>
      <c r="R833" s="87"/>
      <c r="S833" s="87"/>
      <c r="T833" s="88"/>
      <c r="U833" s="41"/>
      <c r="V833" s="41"/>
      <c r="W833" s="41"/>
      <c r="X833" s="41"/>
      <c r="Y833" s="41"/>
      <c r="Z833" s="41"/>
      <c r="AA833" s="41"/>
      <c r="AB833" s="41"/>
      <c r="AC833" s="41"/>
      <c r="AD833" s="41"/>
      <c r="AE833" s="41"/>
      <c r="AT833" s="20" t="s">
        <v>317</v>
      </c>
      <c r="AU833" s="20" t="s">
        <v>85</v>
      </c>
    </row>
    <row r="834" s="14" customFormat="1">
      <c r="A834" s="14"/>
      <c r="B834" s="249"/>
      <c r="C834" s="250"/>
      <c r="D834" s="236" t="s">
        <v>319</v>
      </c>
      <c r="E834" s="251" t="s">
        <v>19</v>
      </c>
      <c r="F834" s="252" t="s">
        <v>6551</v>
      </c>
      <c r="G834" s="250"/>
      <c r="H834" s="251" t="s">
        <v>19</v>
      </c>
      <c r="I834" s="253"/>
      <c r="J834" s="250"/>
      <c r="K834" s="250"/>
      <c r="L834" s="254"/>
      <c r="M834" s="255"/>
      <c r="N834" s="256"/>
      <c r="O834" s="256"/>
      <c r="P834" s="256"/>
      <c r="Q834" s="256"/>
      <c r="R834" s="256"/>
      <c r="S834" s="256"/>
      <c r="T834" s="257"/>
      <c r="U834" s="14"/>
      <c r="V834" s="14"/>
      <c r="W834" s="14"/>
      <c r="X834" s="14"/>
      <c r="Y834" s="14"/>
      <c r="Z834" s="14"/>
      <c r="AA834" s="14"/>
      <c r="AB834" s="14"/>
      <c r="AC834" s="14"/>
      <c r="AD834" s="14"/>
      <c r="AE834" s="14"/>
      <c r="AT834" s="258" t="s">
        <v>319</v>
      </c>
      <c r="AU834" s="258" t="s">
        <v>85</v>
      </c>
      <c r="AV834" s="14" t="s">
        <v>83</v>
      </c>
      <c r="AW834" s="14" t="s">
        <v>37</v>
      </c>
      <c r="AX834" s="14" t="s">
        <v>76</v>
      </c>
      <c r="AY834" s="258" t="s">
        <v>308</v>
      </c>
    </row>
    <row r="835" s="13" customFormat="1">
      <c r="A835" s="13"/>
      <c r="B835" s="234"/>
      <c r="C835" s="235"/>
      <c r="D835" s="236" t="s">
        <v>319</v>
      </c>
      <c r="E835" s="237" t="s">
        <v>19</v>
      </c>
      <c r="F835" s="238" t="s">
        <v>85</v>
      </c>
      <c r="G835" s="235"/>
      <c r="H835" s="239">
        <v>2</v>
      </c>
      <c r="I835" s="240"/>
      <c r="J835" s="235"/>
      <c r="K835" s="235"/>
      <c r="L835" s="241"/>
      <c r="M835" s="242"/>
      <c r="N835" s="243"/>
      <c r="O835" s="243"/>
      <c r="P835" s="243"/>
      <c r="Q835" s="243"/>
      <c r="R835" s="243"/>
      <c r="S835" s="243"/>
      <c r="T835" s="244"/>
      <c r="U835" s="13"/>
      <c r="V835" s="13"/>
      <c r="W835" s="13"/>
      <c r="X835" s="13"/>
      <c r="Y835" s="13"/>
      <c r="Z835" s="13"/>
      <c r="AA835" s="13"/>
      <c r="AB835" s="13"/>
      <c r="AC835" s="13"/>
      <c r="AD835" s="13"/>
      <c r="AE835" s="13"/>
      <c r="AT835" s="245" t="s">
        <v>319</v>
      </c>
      <c r="AU835" s="245" t="s">
        <v>85</v>
      </c>
      <c r="AV835" s="13" t="s">
        <v>85</v>
      </c>
      <c r="AW835" s="13" t="s">
        <v>37</v>
      </c>
      <c r="AX835" s="13" t="s">
        <v>76</v>
      </c>
      <c r="AY835" s="245" t="s">
        <v>308</v>
      </c>
    </row>
    <row r="836" s="15" customFormat="1">
      <c r="A836" s="15"/>
      <c r="B836" s="259"/>
      <c r="C836" s="260"/>
      <c r="D836" s="236" t="s">
        <v>319</v>
      </c>
      <c r="E836" s="261" t="s">
        <v>19</v>
      </c>
      <c r="F836" s="262" t="s">
        <v>448</v>
      </c>
      <c r="G836" s="260"/>
      <c r="H836" s="263">
        <v>2</v>
      </c>
      <c r="I836" s="264"/>
      <c r="J836" s="260"/>
      <c r="K836" s="260"/>
      <c r="L836" s="265"/>
      <c r="M836" s="266"/>
      <c r="N836" s="267"/>
      <c r="O836" s="267"/>
      <c r="P836" s="267"/>
      <c r="Q836" s="267"/>
      <c r="R836" s="267"/>
      <c r="S836" s="267"/>
      <c r="T836" s="268"/>
      <c r="U836" s="15"/>
      <c r="V836" s="15"/>
      <c r="W836" s="15"/>
      <c r="X836" s="15"/>
      <c r="Y836" s="15"/>
      <c r="Z836" s="15"/>
      <c r="AA836" s="15"/>
      <c r="AB836" s="15"/>
      <c r="AC836" s="15"/>
      <c r="AD836" s="15"/>
      <c r="AE836" s="15"/>
      <c r="AT836" s="269" t="s">
        <v>319</v>
      </c>
      <c r="AU836" s="269" t="s">
        <v>85</v>
      </c>
      <c r="AV836" s="15" t="s">
        <v>315</v>
      </c>
      <c r="AW836" s="15" t="s">
        <v>37</v>
      </c>
      <c r="AX836" s="15" t="s">
        <v>83</v>
      </c>
      <c r="AY836" s="269" t="s">
        <v>308</v>
      </c>
    </row>
    <row r="837" s="2" customFormat="1" ht="16.5" customHeight="1">
      <c r="A837" s="41"/>
      <c r="B837" s="42"/>
      <c r="C837" s="280" t="s">
        <v>6552</v>
      </c>
      <c r="D837" s="280" t="s">
        <v>1137</v>
      </c>
      <c r="E837" s="281" t="s">
        <v>6553</v>
      </c>
      <c r="F837" s="282" t="s">
        <v>6554</v>
      </c>
      <c r="G837" s="283" t="s">
        <v>323</v>
      </c>
      <c r="H837" s="284">
        <v>2</v>
      </c>
      <c r="I837" s="285"/>
      <c r="J837" s="286">
        <f>ROUND(I837*H837,2)</f>
        <v>0</v>
      </c>
      <c r="K837" s="282" t="s">
        <v>314</v>
      </c>
      <c r="L837" s="287"/>
      <c r="M837" s="288" t="s">
        <v>19</v>
      </c>
      <c r="N837" s="289" t="s">
        <v>47</v>
      </c>
      <c r="O837" s="87"/>
      <c r="P837" s="225">
        <f>O837*H837</f>
        <v>0</v>
      </c>
      <c r="Q837" s="225">
        <v>0</v>
      </c>
      <c r="R837" s="225">
        <f>Q837*H837</f>
        <v>0</v>
      </c>
      <c r="S837" s="225">
        <v>0</v>
      </c>
      <c r="T837" s="226">
        <f>S837*H837</f>
        <v>0</v>
      </c>
      <c r="U837" s="41"/>
      <c r="V837" s="41"/>
      <c r="W837" s="41"/>
      <c r="X837" s="41"/>
      <c r="Y837" s="41"/>
      <c r="Z837" s="41"/>
      <c r="AA837" s="41"/>
      <c r="AB837" s="41"/>
      <c r="AC837" s="41"/>
      <c r="AD837" s="41"/>
      <c r="AE837" s="41"/>
      <c r="AR837" s="227" t="s">
        <v>616</v>
      </c>
      <c r="AT837" s="227" t="s">
        <v>1137</v>
      </c>
      <c r="AU837" s="227" t="s">
        <v>85</v>
      </c>
      <c r="AY837" s="20" t="s">
        <v>308</v>
      </c>
      <c r="BE837" s="228">
        <f>IF(N837="základní",J837,0)</f>
        <v>0</v>
      </c>
      <c r="BF837" s="228">
        <f>IF(N837="snížená",J837,0)</f>
        <v>0</v>
      </c>
      <c r="BG837" s="228">
        <f>IF(N837="zákl. přenesená",J837,0)</f>
        <v>0</v>
      </c>
      <c r="BH837" s="228">
        <f>IF(N837="sníž. přenesená",J837,0)</f>
        <v>0</v>
      </c>
      <c r="BI837" s="228">
        <f>IF(N837="nulová",J837,0)</f>
        <v>0</v>
      </c>
      <c r="BJ837" s="20" t="s">
        <v>83</v>
      </c>
      <c r="BK837" s="228">
        <f>ROUND(I837*H837,2)</f>
        <v>0</v>
      </c>
      <c r="BL837" s="20" t="s">
        <v>391</v>
      </c>
      <c r="BM837" s="227" t="s">
        <v>6555</v>
      </c>
    </row>
    <row r="838" s="2" customFormat="1" ht="16.5" customHeight="1">
      <c r="A838" s="41"/>
      <c r="B838" s="42"/>
      <c r="C838" s="216" t="s">
        <v>5481</v>
      </c>
      <c r="D838" s="216" t="s">
        <v>310</v>
      </c>
      <c r="E838" s="217" t="s">
        <v>6556</v>
      </c>
      <c r="F838" s="218" t="s">
        <v>6557</v>
      </c>
      <c r="G838" s="219" t="s">
        <v>323</v>
      </c>
      <c r="H838" s="220">
        <v>4</v>
      </c>
      <c r="I838" s="221"/>
      <c r="J838" s="222">
        <f>ROUND(I838*H838,2)</f>
        <v>0</v>
      </c>
      <c r="K838" s="218" t="s">
        <v>314</v>
      </c>
      <c r="L838" s="47"/>
      <c r="M838" s="223" t="s">
        <v>19</v>
      </c>
      <c r="N838" s="224" t="s">
        <v>47</v>
      </c>
      <c r="O838" s="87"/>
      <c r="P838" s="225">
        <f>O838*H838</f>
        <v>0</v>
      </c>
      <c r="Q838" s="225">
        <v>0</v>
      </c>
      <c r="R838" s="225">
        <f>Q838*H838</f>
        <v>0</v>
      </c>
      <c r="S838" s="225">
        <v>0</v>
      </c>
      <c r="T838" s="226">
        <f>S838*H838</f>
        <v>0</v>
      </c>
      <c r="U838" s="41"/>
      <c r="V838" s="41"/>
      <c r="W838" s="41"/>
      <c r="X838" s="41"/>
      <c r="Y838" s="41"/>
      <c r="Z838" s="41"/>
      <c r="AA838" s="41"/>
      <c r="AB838" s="41"/>
      <c r="AC838" s="41"/>
      <c r="AD838" s="41"/>
      <c r="AE838" s="41"/>
      <c r="AR838" s="227" t="s">
        <v>391</v>
      </c>
      <c r="AT838" s="227" t="s">
        <v>310</v>
      </c>
      <c r="AU838" s="227" t="s">
        <v>85</v>
      </c>
      <c r="AY838" s="20" t="s">
        <v>308</v>
      </c>
      <c r="BE838" s="228">
        <f>IF(N838="základní",J838,0)</f>
        <v>0</v>
      </c>
      <c r="BF838" s="228">
        <f>IF(N838="snížená",J838,0)</f>
        <v>0</v>
      </c>
      <c r="BG838" s="228">
        <f>IF(N838="zákl. přenesená",J838,0)</f>
        <v>0</v>
      </c>
      <c r="BH838" s="228">
        <f>IF(N838="sníž. přenesená",J838,0)</f>
        <v>0</v>
      </c>
      <c r="BI838" s="228">
        <f>IF(N838="nulová",J838,0)</f>
        <v>0</v>
      </c>
      <c r="BJ838" s="20" t="s">
        <v>83</v>
      </c>
      <c r="BK838" s="228">
        <f>ROUND(I838*H838,2)</f>
        <v>0</v>
      </c>
      <c r="BL838" s="20" t="s">
        <v>391</v>
      </c>
      <c r="BM838" s="227" t="s">
        <v>6558</v>
      </c>
    </row>
    <row r="839" s="2" customFormat="1">
      <c r="A839" s="41"/>
      <c r="B839" s="42"/>
      <c r="C839" s="43"/>
      <c r="D839" s="229" t="s">
        <v>317</v>
      </c>
      <c r="E839" s="43"/>
      <c r="F839" s="230" t="s">
        <v>6559</v>
      </c>
      <c r="G839" s="43"/>
      <c r="H839" s="43"/>
      <c r="I839" s="231"/>
      <c r="J839" s="43"/>
      <c r="K839" s="43"/>
      <c r="L839" s="47"/>
      <c r="M839" s="232"/>
      <c r="N839" s="233"/>
      <c r="O839" s="87"/>
      <c r="P839" s="87"/>
      <c r="Q839" s="87"/>
      <c r="R839" s="87"/>
      <c r="S839" s="87"/>
      <c r="T839" s="88"/>
      <c r="U839" s="41"/>
      <c r="V839" s="41"/>
      <c r="W839" s="41"/>
      <c r="X839" s="41"/>
      <c r="Y839" s="41"/>
      <c r="Z839" s="41"/>
      <c r="AA839" s="41"/>
      <c r="AB839" s="41"/>
      <c r="AC839" s="41"/>
      <c r="AD839" s="41"/>
      <c r="AE839" s="41"/>
      <c r="AT839" s="20" t="s">
        <v>317</v>
      </c>
      <c r="AU839" s="20" t="s">
        <v>85</v>
      </c>
    </row>
    <row r="840" s="14" customFormat="1">
      <c r="A840" s="14"/>
      <c r="B840" s="249"/>
      <c r="C840" s="250"/>
      <c r="D840" s="236" t="s">
        <v>319</v>
      </c>
      <c r="E840" s="251" t="s">
        <v>19</v>
      </c>
      <c r="F840" s="252" t="s">
        <v>6560</v>
      </c>
      <c r="G840" s="250"/>
      <c r="H840" s="251" t="s">
        <v>19</v>
      </c>
      <c r="I840" s="253"/>
      <c r="J840" s="250"/>
      <c r="K840" s="250"/>
      <c r="L840" s="254"/>
      <c r="M840" s="255"/>
      <c r="N840" s="256"/>
      <c r="O840" s="256"/>
      <c r="P840" s="256"/>
      <c r="Q840" s="256"/>
      <c r="R840" s="256"/>
      <c r="S840" s="256"/>
      <c r="T840" s="257"/>
      <c r="U840" s="14"/>
      <c r="V840" s="14"/>
      <c r="W840" s="14"/>
      <c r="X840" s="14"/>
      <c r="Y840" s="14"/>
      <c r="Z840" s="14"/>
      <c r="AA840" s="14"/>
      <c r="AB840" s="14"/>
      <c r="AC840" s="14"/>
      <c r="AD840" s="14"/>
      <c r="AE840" s="14"/>
      <c r="AT840" s="258" t="s">
        <v>319</v>
      </c>
      <c r="AU840" s="258" t="s">
        <v>85</v>
      </c>
      <c r="AV840" s="14" t="s">
        <v>83</v>
      </c>
      <c r="AW840" s="14" t="s">
        <v>37</v>
      </c>
      <c r="AX840" s="14" t="s">
        <v>76</v>
      </c>
      <c r="AY840" s="258" t="s">
        <v>308</v>
      </c>
    </row>
    <row r="841" s="13" customFormat="1">
      <c r="A841" s="13"/>
      <c r="B841" s="234"/>
      <c r="C841" s="235"/>
      <c r="D841" s="236" t="s">
        <v>319</v>
      </c>
      <c r="E841" s="237" t="s">
        <v>19</v>
      </c>
      <c r="F841" s="238" t="s">
        <v>315</v>
      </c>
      <c r="G841" s="235"/>
      <c r="H841" s="239">
        <v>4</v>
      </c>
      <c r="I841" s="240"/>
      <c r="J841" s="235"/>
      <c r="K841" s="235"/>
      <c r="L841" s="241"/>
      <c r="M841" s="242"/>
      <c r="N841" s="243"/>
      <c r="O841" s="243"/>
      <c r="P841" s="243"/>
      <c r="Q841" s="243"/>
      <c r="R841" s="243"/>
      <c r="S841" s="243"/>
      <c r="T841" s="244"/>
      <c r="U841" s="13"/>
      <c r="V841" s="13"/>
      <c r="W841" s="13"/>
      <c r="X841" s="13"/>
      <c r="Y841" s="13"/>
      <c r="Z841" s="13"/>
      <c r="AA841" s="13"/>
      <c r="AB841" s="13"/>
      <c r="AC841" s="13"/>
      <c r="AD841" s="13"/>
      <c r="AE841" s="13"/>
      <c r="AT841" s="245" t="s">
        <v>319</v>
      </c>
      <c r="AU841" s="245" t="s">
        <v>85</v>
      </c>
      <c r="AV841" s="13" t="s">
        <v>85</v>
      </c>
      <c r="AW841" s="13" t="s">
        <v>37</v>
      </c>
      <c r="AX841" s="13" t="s">
        <v>76</v>
      </c>
      <c r="AY841" s="245" t="s">
        <v>308</v>
      </c>
    </row>
    <row r="842" s="15" customFormat="1">
      <c r="A842" s="15"/>
      <c r="B842" s="259"/>
      <c r="C842" s="260"/>
      <c r="D842" s="236" t="s">
        <v>319</v>
      </c>
      <c r="E842" s="261" t="s">
        <v>19</v>
      </c>
      <c r="F842" s="262" t="s">
        <v>448</v>
      </c>
      <c r="G842" s="260"/>
      <c r="H842" s="263">
        <v>4</v>
      </c>
      <c r="I842" s="264"/>
      <c r="J842" s="260"/>
      <c r="K842" s="260"/>
      <c r="L842" s="265"/>
      <c r="M842" s="266"/>
      <c r="N842" s="267"/>
      <c r="O842" s="267"/>
      <c r="P842" s="267"/>
      <c r="Q842" s="267"/>
      <c r="R842" s="267"/>
      <c r="S842" s="267"/>
      <c r="T842" s="268"/>
      <c r="U842" s="15"/>
      <c r="V842" s="15"/>
      <c r="W842" s="15"/>
      <c r="X842" s="15"/>
      <c r="Y842" s="15"/>
      <c r="Z842" s="15"/>
      <c r="AA842" s="15"/>
      <c r="AB842" s="15"/>
      <c r="AC842" s="15"/>
      <c r="AD842" s="15"/>
      <c r="AE842" s="15"/>
      <c r="AT842" s="269" t="s">
        <v>319</v>
      </c>
      <c r="AU842" s="269" t="s">
        <v>85</v>
      </c>
      <c r="AV842" s="15" t="s">
        <v>315</v>
      </c>
      <c r="AW842" s="15" t="s">
        <v>37</v>
      </c>
      <c r="AX842" s="15" t="s">
        <v>83</v>
      </c>
      <c r="AY842" s="269" t="s">
        <v>308</v>
      </c>
    </row>
    <row r="843" s="2" customFormat="1" ht="16.5" customHeight="1">
      <c r="A843" s="41"/>
      <c r="B843" s="42"/>
      <c r="C843" s="280" t="s">
        <v>6561</v>
      </c>
      <c r="D843" s="280" t="s">
        <v>1137</v>
      </c>
      <c r="E843" s="281" t="s">
        <v>6562</v>
      </c>
      <c r="F843" s="282" t="s">
        <v>6563</v>
      </c>
      <c r="G843" s="283" t="s">
        <v>323</v>
      </c>
      <c r="H843" s="284">
        <v>4</v>
      </c>
      <c r="I843" s="285"/>
      <c r="J843" s="286">
        <f>ROUND(I843*H843,2)</f>
        <v>0</v>
      </c>
      <c r="K843" s="282" t="s">
        <v>19</v>
      </c>
      <c r="L843" s="287"/>
      <c r="M843" s="288" t="s">
        <v>19</v>
      </c>
      <c r="N843" s="289" t="s">
        <v>47</v>
      </c>
      <c r="O843" s="87"/>
      <c r="P843" s="225">
        <f>O843*H843</f>
        <v>0</v>
      </c>
      <c r="Q843" s="225">
        <v>0</v>
      </c>
      <c r="R843" s="225">
        <f>Q843*H843</f>
        <v>0</v>
      </c>
      <c r="S843" s="225">
        <v>0</v>
      </c>
      <c r="T843" s="226">
        <f>S843*H843</f>
        <v>0</v>
      </c>
      <c r="U843" s="41"/>
      <c r="V843" s="41"/>
      <c r="W843" s="41"/>
      <c r="X843" s="41"/>
      <c r="Y843" s="41"/>
      <c r="Z843" s="41"/>
      <c r="AA843" s="41"/>
      <c r="AB843" s="41"/>
      <c r="AC843" s="41"/>
      <c r="AD843" s="41"/>
      <c r="AE843" s="41"/>
      <c r="AR843" s="227" t="s">
        <v>616</v>
      </c>
      <c r="AT843" s="227" t="s">
        <v>1137</v>
      </c>
      <c r="AU843" s="227" t="s">
        <v>85</v>
      </c>
      <c r="AY843" s="20" t="s">
        <v>308</v>
      </c>
      <c r="BE843" s="228">
        <f>IF(N843="základní",J843,0)</f>
        <v>0</v>
      </c>
      <c r="BF843" s="228">
        <f>IF(N843="snížená",J843,0)</f>
        <v>0</v>
      </c>
      <c r="BG843" s="228">
        <f>IF(N843="zákl. přenesená",J843,0)</f>
        <v>0</v>
      </c>
      <c r="BH843" s="228">
        <f>IF(N843="sníž. přenesená",J843,0)</f>
        <v>0</v>
      </c>
      <c r="BI843" s="228">
        <f>IF(N843="nulová",J843,0)</f>
        <v>0</v>
      </c>
      <c r="BJ843" s="20" t="s">
        <v>83</v>
      </c>
      <c r="BK843" s="228">
        <f>ROUND(I843*H843,2)</f>
        <v>0</v>
      </c>
      <c r="BL843" s="20" t="s">
        <v>391</v>
      </c>
      <c r="BM843" s="227" t="s">
        <v>6564</v>
      </c>
    </row>
    <row r="844" s="14" customFormat="1">
      <c r="A844" s="14"/>
      <c r="B844" s="249"/>
      <c r="C844" s="250"/>
      <c r="D844" s="236" t="s">
        <v>319</v>
      </c>
      <c r="E844" s="251" t="s">
        <v>19</v>
      </c>
      <c r="F844" s="252" t="s">
        <v>6560</v>
      </c>
      <c r="G844" s="250"/>
      <c r="H844" s="251" t="s">
        <v>19</v>
      </c>
      <c r="I844" s="253"/>
      <c r="J844" s="250"/>
      <c r="K844" s="250"/>
      <c r="L844" s="254"/>
      <c r="M844" s="255"/>
      <c r="N844" s="256"/>
      <c r="O844" s="256"/>
      <c r="P844" s="256"/>
      <c r="Q844" s="256"/>
      <c r="R844" s="256"/>
      <c r="S844" s="256"/>
      <c r="T844" s="257"/>
      <c r="U844" s="14"/>
      <c r="V844" s="14"/>
      <c r="W844" s="14"/>
      <c r="X844" s="14"/>
      <c r="Y844" s="14"/>
      <c r="Z844" s="14"/>
      <c r="AA844" s="14"/>
      <c r="AB844" s="14"/>
      <c r="AC844" s="14"/>
      <c r="AD844" s="14"/>
      <c r="AE844" s="14"/>
      <c r="AT844" s="258" t="s">
        <v>319</v>
      </c>
      <c r="AU844" s="258" t="s">
        <v>85</v>
      </c>
      <c r="AV844" s="14" t="s">
        <v>83</v>
      </c>
      <c r="AW844" s="14" t="s">
        <v>37</v>
      </c>
      <c r="AX844" s="14" t="s">
        <v>76</v>
      </c>
      <c r="AY844" s="258" t="s">
        <v>308</v>
      </c>
    </row>
    <row r="845" s="13" customFormat="1">
      <c r="A845" s="13"/>
      <c r="B845" s="234"/>
      <c r="C845" s="235"/>
      <c r="D845" s="236" t="s">
        <v>319</v>
      </c>
      <c r="E845" s="237" t="s">
        <v>19</v>
      </c>
      <c r="F845" s="238" t="s">
        <v>315</v>
      </c>
      <c r="G845" s="235"/>
      <c r="H845" s="239">
        <v>4</v>
      </c>
      <c r="I845" s="240"/>
      <c r="J845" s="235"/>
      <c r="K845" s="235"/>
      <c r="L845" s="241"/>
      <c r="M845" s="242"/>
      <c r="N845" s="243"/>
      <c r="O845" s="243"/>
      <c r="P845" s="243"/>
      <c r="Q845" s="243"/>
      <c r="R845" s="243"/>
      <c r="S845" s="243"/>
      <c r="T845" s="244"/>
      <c r="U845" s="13"/>
      <c r="V845" s="13"/>
      <c r="W845" s="13"/>
      <c r="X845" s="13"/>
      <c r="Y845" s="13"/>
      <c r="Z845" s="13"/>
      <c r="AA845" s="13"/>
      <c r="AB845" s="13"/>
      <c r="AC845" s="13"/>
      <c r="AD845" s="13"/>
      <c r="AE845" s="13"/>
      <c r="AT845" s="245" t="s">
        <v>319</v>
      </c>
      <c r="AU845" s="245" t="s">
        <v>85</v>
      </c>
      <c r="AV845" s="13" t="s">
        <v>85</v>
      </c>
      <c r="AW845" s="13" t="s">
        <v>37</v>
      </c>
      <c r="AX845" s="13" t="s">
        <v>76</v>
      </c>
      <c r="AY845" s="245" t="s">
        <v>308</v>
      </c>
    </row>
    <row r="846" s="15" customFormat="1">
      <c r="A846" s="15"/>
      <c r="B846" s="259"/>
      <c r="C846" s="260"/>
      <c r="D846" s="236" t="s">
        <v>319</v>
      </c>
      <c r="E846" s="261" t="s">
        <v>19</v>
      </c>
      <c r="F846" s="262" t="s">
        <v>448</v>
      </c>
      <c r="G846" s="260"/>
      <c r="H846" s="263">
        <v>4</v>
      </c>
      <c r="I846" s="264"/>
      <c r="J846" s="260"/>
      <c r="K846" s="260"/>
      <c r="L846" s="265"/>
      <c r="M846" s="266"/>
      <c r="N846" s="267"/>
      <c r="O846" s="267"/>
      <c r="P846" s="267"/>
      <c r="Q846" s="267"/>
      <c r="R846" s="267"/>
      <c r="S846" s="267"/>
      <c r="T846" s="268"/>
      <c r="U846" s="15"/>
      <c r="V846" s="15"/>
      <c r="W846" s="15"/>
      <c r="X846" s="15"/>
      <c r="Y846" s="15"/>
      <c r="Z846" s="15"/>
      <c r="AA846" s="15"/>
      <c r="AB846" s="15"/>
      <c r="AC846" s="15"/>
      <c r="AD846" s="15"/>
      <c r="AE846" s="15"/>
      <c r="AT846" s="269" t="s">
        <v>319</v>
      </c>
      <c r="AU846" s="269" t="s">
        <v>85</v>
      </c>
      <c r="AV846" s="15" t="s">
        <v>315</v>
      </c>
      <c r="AW846" s="15" t="s">
        <v>37</v>
      </c>
      <c r="AX846" s="15" t="s">
        <v>83</v>
      </c>
      <c r="AY846" s="269" t="s">
        <v>308</v>
      </c>
    </row>
    <row r="847" s="2" customFormat="1" ht="16.5" customHeight="1">
      <c r="A847" s="41"/>
      <c r="B847" s="42"/>
      <c r="C847" s="216" t="s">
        <v>5484</v>
      </c>
      <c r="D847" s="216" t="s">
        <v>310</v>
      </c>
      <c r="E847" s="217" t="s">
        <v>6565</v>
      </c>
      <c r="F847" s="218" t="s">
        <v>6566</v>
      </c>
      <c r="G847" s="219" t="s">
        <v>323</v>
      </c>
      <c r="H847" s="220">
        <v>13</v>
      </c>
      <c r="I847" s="221"/>
      <c r="J847" s="222">
        <f>ROUND(I847*H847,2)</f>
        <v>0</v>
      </c>
      <c r="K847" s="218" t="s">
        <v>314</v>
      </c>
      <c r="L847" s="47"/>
      <c r="M847" s="223" t="s">
        <v>19</v>
      </c>
      <c r="N847" s="224" t="s">
        <v>47</v>
      </c>
      <c r="O847" s="87"/>
      <c r="P847" s="225">
        <f>O847*H847</f>
        <v>0</v>
      </c>
      <c r="Q847" s="225">
        <v>0</v>
      </c>
      <c r="R847" s="225">
        <f>Q847*H847</f>
        <v>0</v>
      </c>
      <c r="S847" s="225">
        <v>0</v>
      </c>
      <c r="T847" s="226">
        <f>S847*H847</f>
        <v>0</v>
      </c>
      <c r="U847" s="41"/>
      <c r="V847" s="41"/>
      <c r="W847" s="41"/>
      <c r="X847" s="41"/>
      <c r="Y847" s="41"/>
      <c r="Z847" s="41"/>
      <c r="AA847" s="41"/>
      <c r="AB847" s="41"/>
      <c r="AC847" s="41"/>
      <c r="AD847" s="41"/>
      <c r="AE847" s="41"/>
      <c r="AR847" s="227" t="s">
        <v>391</v>
      </c>
      <c r="AT847" s="227" t="s">
        <v>310</v>
      </c>
      <c r="AU847" s="227" t="s">
        <v>85</v>
      </c>
      <c r="AY847" s="20" t="s">
        <v>308</v>
      </c>
      <c r="BE847" s="228">
        <f>IF(N847="základní",J847,0)</f>
        <v>0</v>
      </c>
      <c r="BF847" s="228">
        <f>IF(N847="snížená",J847,0)</f>
        <v>0</v>
      </c>
      <c r="BG847" s="228">
        <f>IF(N847="zákl. přenesená",J847,0)</f>
        <v>0</v>
      </c>
      <c r="BH847" s="228">
        <f>IF(N847="sníž. přenesená",J847,0)</f>
        <v>0</v>
      </c>
      <c r="BI847" s="228">
        <f>IF(N847="nulová",J847,0)</f>
        <v>0</v>
      </c>
      <c r="BJ847" s="20" t="s">
        <v>83</v>
      </c>
      <c r="BK847" s="228">
        <f>ROUND(I847*H847,2)</f>
        <v>0</v>
      </c>
      <c r="BL847" s="20" t="s">
        <v>391</v>
      </c>
      <c r="BM847" s="227" t="s">
        <v>6567</v>
      </c>
    </row>
    <row r="848" s="2" customFormat="1">
      <c r="A848" s="41"/>
      <c r="B848" s="42"/>
      <c r="C848" s="43"/>
      <c r="D848" s="229" t="s">
        <v>317</v>
      </c>
      <c r="E848" s="43"/>
      <c r="F848" s="230" t="s">
        <v>6568</v>
      </c>
      <c r="G848" s="43"/>
      <c r="H848" s="43"/>
      <c r="I848" s="231"/>
      <c r="J848" s="43"/>
      <c r="K848" s="43"/>
      <c r="L848" s="47"/>
      <c r="M848" s="232"/>
      <c r="N848" s="233"/>
      <c r="O848" s="87"/>
      <c r="P848" s="87"/>
      <c r="Q848" s="87"/>
      <c r="R848" s="87"/>
      <c r="S848" s="87"/>
      <c r="T848" s="88"/>
      <c r="U848" s="41"/>
      <c r="V848" s="41"/>
      <c r="W848" s="41"/>
      <c r="X848" s="41"/>
      <c r="Y848" s="41"/>
      <c r="Z848" s="41"/>
      <c r="AA848" s="41"/>
      <c r="AB848" s="41"/>
      <c r="AC848" s="41"/>
      <c r="AD848" s="41"/>
      <c r="AE848" s="41"/>
      <c r="AT848" s="20" t="s">
        <v>317</v>
      </c>
      <c r="AU848" s="20" t="s">
        <v>85</v>
      </c>
    </row>
    <row r="849" s="2" customFormat="1" ht="16.5" customHeight="1">
      <c r="A849" s="41"/>
      <c r="B849" s="42"/>
      <c r="C849" s="280" t="s">
        <v>6569</v>
      </c>
      <c r="D849" s="280" t="s">
        <v>1137</v>
      </c>
      <c r="E849" s="281" t="s">
        <v>6570</v>
      </c>
      <c r="F849" s="282" t="s">
        <v>6571</v>
      </c>
      <c r="G849" s="283" t="s">
        <v>323</v>
      </c>
      <c r="H849" s="284">
        <v>6</v>
      </c>
      <c r="I849" s="285"/>
      <c r="J849" s="286">
        <f>ROUND(I849*H849,2)</f>
        <v>0</v>
      </c>
      <c r="K849" s="282" t="s">
        <v>19</v>
      </c>
      <c r="L849" s="287"/>
      <c r="M849" s="288" t="s">
        <v>19</v>
      </c>
      <c r="N849" s="289" t="s">
        <v>47</v>
      </c>
      <c r="O849" s="87"/>
      <c r="P849" s="225">
        <f>O849*H849</f>
        <v>0</v>
      </c>
      <c r="Q849" s="225">
        <v>0</v>
      </c>
      <c r="R849" s="225">
        <f>Q849*H849</f>
        <v>0</v>
      </c>
      <c r="S849" s="225">
        <v>0</v>
      </c>
      <c r="T849" s="226">
        <f>S849*H849</f>
        <v>0</v>
      </c>
      <c r="U849" s="41"/>
      <c r="V849" s="41"/>
      <c r="W849" s="41"/>
      <c r="X849" s="41"/>
      <c r="Y849" s="41"/>
      <c r="Z849" s="41"/>
      <c r="AA849" s="41"/>
      <c r="AB849" s="41"/>
      <c r="AC849" s="41"/>
      <c r="AD849" s="41"/>
      <c r="AE849" s="41"/>
      <c r="AR849" s="227" t="s">
        <v>616</v>
      </c>
      <c r="AT849" s="227" t="s">
        <v>1137</v>
      </c>
      <c r="AU849" s="227" t="s">
        <v>85</v>
      </c>
      <c r="AY849" s="20" t="s">
        <v>308</v>
      </c>
      <c r="BE849" s="228">
        <f>IF(N849="základní",J849,0)</f>
        <v>0</v>
      </c>
      <c r="BF849" s="228">
        <f>IF(N849="snížená",J849,0)</f>
        <v>0</v>
      </c>
      <c r="BG849" s="228">
        <f>IF(N849="zákl. přenesená",J849,0)</f>
        <v>0</v>
      </c>
      <c r="BH849" s="228">
        <f>IF(N849="sníž. přenesená",J849,0)</f>
        <v>0</v>
      </c>
      <c r="BI849" s="228">
        <f>IF(N849="nulová",J849,0)</f>
        <v>0</v>
      </c>
      <c r="BJ849" s="20" t="s">
        <v>83</v>
      </c>
      <c r="BK849" s="228">
        <f>ROUND(I849*H849,2)</f>
        <v>0</v>
      </c>
      <c r="BL849" s="20" t="s">
        <v>391</v>
      </c>
      <c r="BM849" s="227" t="s">
        <v>6572</v>
      </c>
    </row>
    <row r="850" s="2" customFormat="1" ht="16.5" customHeight="1">
      <c r="A850" s="41"/>
      <c r="B850" s="42"/>
      <c r="C850" s="280" t="s">
        <v>5487</v>
      </c>
      <c r="D850" s="280" t="s">
        <v>1137</v>
      </c>
      <c r="E850" s="281" t="s">
        <v>6573</v>
      </c>
      <c r="F850" s="282" t="s">
        <v>6574</v>
      </c>
      <c r="G850" s="283" t="s">
        <v>323</v>
      </c>
      <c r="H850" s="284">
        <v>4</v>
      </c>
      <c r="I850" s="285"/>
      <c r="J850" s="286">
        <f>ROUND(I850*H850,2)</f>
        <v>0</v>
      </c>
      <c r="K850" s="282" t="s">
        <v>19</v>
      </c>
      <c r="L850" s="287"/>
      <c r="M850" s="288" t="s">
        <v>19</v>
      </c>
      <c r="N850" s="289" t="s">
        <v>47</v>
      </c>
      <c r="O850" s="87"/>
      <c r="P850" s="225">
        <f>O850*H850</f>
        <v>0</v>
      </c>
      <c r="Q850" s="225">
        <v>0</v>
      </c>
      <c r="R850" s="225">
        <f>Q850*H850</f>
        <v>0</v>
      </c>
      <c r="S850" s="225">
        <v>0</v>
      </c>
      <c r="T850" s="226">
        <f>S850*H850</f>
        <v>0</v>
      </c>
      <c r="U850" s="41"/>
      <c r="V850" s="41"/>
      <c r="W850" s="41"/>
      <c r="X850" s="41"/>
      <c r="Y850" s="41"/>
      <c r="Z850" s="41"/>
      <c r="AA850" s="41"/>
      <c r="AB850" s="41"/>
      <c r="AC850" s="41"/>
      <c r="AD850" s="41"/>
      <c r="AE850" s="41"/>
      <c r="AR850" s="227" t="s">
        <v>616</v>
      </c>
      <c r="AT850" s="227" t="s">
        <v>1137</v>
      </c>
      <c r="AU850" s="227" t="s">
        <v>85</v>
      </c>
      <c r="AY850" s="20" t="s">
        <v>308</v>
      </c>
      <c r="BE850" s="228">
        <f>IF(N850="základní",J850,0)</f>
        <v>0</v>
      </c>
      <c r="BF850" s="228">
        <f>IF(N850="snížená",J850,0)</f>
        <v>0</v>
      </c>
      <c r="BG850" s="228">
        <f>IF(N850="zákl. přenesená",J850,0)</f>
        <v>0</v>
      </c>
      <c r="BH850" s="228">
        <f>IF(N850="sníž. přenesená",J850,0)</f>
        <v>0</v>
      </c>
      <c r="BI850" s="228">
        <f>IF(N850="nulová",J850,0)</f>
        <v>0</v>
      </c>
      <c r="BJ850" s="20" t="s">
        <v>83</v>
      </c>
      <c r="BK850" s="228">
        <f>ROUND(I850*H850,2)</f>
        <v>0</v>
      </c>
      <c r="BL850" s="20" t="s">
        <v>391</v>
      </c>
      <c r="BM850" s="227" t="s">
        <v>6575</v>
      </c>
    </row>
    <row r="851" s="2" customFormat="1" ht="16.5" customHeight="1">
      <c r="A851" s="41"/>
      <c r="B851" s="42"/>
      <c r="C851" s="280" t="s">
        <v>6576</v>
      </c>
      <c r="D851" s="280" t="s">
        <v>1137</v>
      </c>
      <c r="E851" s="281" t="s">
        <v>6577</v>
      </c>
      <c r="F851" s="282" t="s">
        <v>6578</v>
      </c>
      <c r="G851" s="283" t="s">
        <v>323</v>
      </c>
      <c r="H851" s="284">
        <v>3</v>
      </c>
      <c r="I851" s="285"/>
      <c r="J851" s="286">
        <f>ROUND(I851*H851,2)</f>
        <v>0</v>
      </c>
      <c r="K851" s="282" t="s">
        <v>19</v>
      </c>
      <c r="L851" s="287"/>
      <c r="M851" s="288" t="s">
        <v>19</v>
      </c>
      <c r="N851" s="289" t="s">
        <v>47</v>
      </c>
      <c r="O851" s="87"/>
      <c r="P851" s="225">
        <f>O851*H851</f>
        <v>0</v>
      </c>
      <c r="Q851" s="225">
        <v>0</v>
      </c>
      <c r="R851" s="225">
        <f>Q851*H851</f>
        <v>0</v>
      </c>
      <c r="S851" s="225">
        <v>0</v>
      </c>
      <c r="T851" s="226">
        <f>S851*H851</f>
        <v>0</v>
      </c>
      <c r="U851" s="41"/>
      <c r="V851" s="41"/>
      <c r="W851" s="41"/>
      <c r="X851" s="41"/>
      <c r="Y851" s="41"/>
      <c r="Z851" s="41"/>
      <c r="AA851" s="41"/>
      <c r="AB851" s="41"/>
      <c r="AC851" s="41"/>
      <c r="AD851" s="41"/>
      <c r="AE851" s="41"/>
      <c r="AR851" s="227" t="s">
        <v>616</v>
      </c>
      <c r="AT851" s="227" t="s">
        <v>1137</v>
      </c>
      <c r="AU851" s="227" t="s">
        <v>85</v>
      </c>
      <c r="AY851" s="20" t="s">
        <v>308</v>
      </c>
      <c r="BE851" s="228">
        <f>IF(N851="základní",J851,0)</f>
        <v>0</v>
      </c>
      <c r="BF851" s="228">
        <f>IF(N851="snížená",J851,0)</f>
        <v>0</v>
      </c>
      <c r="BG851" s="228">
        <f>IF(N851="zákl. přenesená",J851,0)</f>
        <v>0</v>
      </c>
      <c r="BH851" s="228">
        <f>IF(N851="sníž. přenesená",J851,0)</f>
        <v>0</v>
      </c>
      <c r="BI851" s="228">
        <f>IF(N851="nulová",J851,0)</f>
        <v>0</v>
      </c>
      <c r="BJ851" s="20" t="s">
        <v>83</v>
      </c>
      <c r="BK851" s="228">
        <f>ROUND(I851*H851,2)</f>
        <v>0</v>
      </c>
      <c r="BL851" s="20" t="s">
        <v>391</v>
      </c>
      <c r="BM851" s="227" t="s">
        <v>6579</v>
      </c>
    </row>
    <row r="852" s="2" customFormat="1" ht="16.5" customHeight="1">
      <c r="A852" s="41"/>
      <c r="B852" s="42"/>
      <c r="C852" s="216" t="s">
        <v>5490</v>
      </c>
      <c r="D852" s="216" t="s">
        <v>310</v>
      </c>
      <c r="E852" s="217" t="s">
        <v>6580</v>
      </c>
      <c r="F852" s="218" t="s">
        <v>6581</v>
      </c>
      <c r="G852" s="219" t="s">
        <v>323</v>
      </c>
      <c r="H852" s="220">
        <v>1</v>
      </c>
      <c r="I852" s="221"/>
      <c r="J852" s="222">
        <f>ROUND(I852*H852,2)</f>
        <v>0</v>
      </c>
      <c r="K852" s="218" t="s">
        <v>314</v>
      </c>
      <c r="L852" s="47"/>
      <c r="M852" s="223" t="s">
        <v>19</v>
      </c>
      <c r="N852" s="224" t="s">
        <v>47</v>
      </c>
      <c r="O852" s="87"/>
      <c r="P852" s="225">
        <f>O852*H852</f>
        <v>0</v>
      </c>
      <c r="Q852" s="225">
        <v>0</v>
      </c>
      <c r="R852" s="225">
        <f>Q852*H852</f>
        <v>0</v>
      </c>
      <c r="S852" s="225">
        <v>0</v>
      </c>
      <c r="T852" s="226">
        <f>S852*H852</f>
        <v>0</v>
      </c>
      <c r="U852" s="41"/>
      <c r="V852" s="41"/>
      <c r="W852" s="41"/>
      <c r="X852" s="41"/>
      <c r="Y852" s="41"/>
      <c r="Z852" s="41"/>
      <c r="AA852" s="41"/>
      <c r="AB852" s="41"/>
      <c r="AC852" s="41"/>
      <c r="AD852" s="41"/>
      <c r="AE852" s="41"/>
      <c r="AR852" s="227" t="s">
        <v>391</v>
      </c>
      <c r="AT852" s="227" t="s">
        <v>310</v>
      </c>
      <c r="AU852" s="227" t="s">
        <v>85</v>
      </c>
      <c r="AY852" s="20" t="s">
        <v>308</v>
      </c>
      <c r="BE852" s="228">
        <f>IF(N852="základní",J852,0)</f>
        <v>0</v>
      </c>
      <c r="BF852" s="228">
        <f>IF(N852="snížená",J852,0)</f>
        <v>0</v>
      </c>
      <c r="BG852" s="228">
        <f>IF(N852="zákl. přenesená",J852,0)</f>
        <v>0</v>
      </c>
      <c r="BH852" s="228">
        <f>IF(N852="sníž. přenesená",J852,0)</f>
        <v>0</v>
      </c>
      <c r="BI852" s="228">
        <f>IF(N852="nulová",J852,0)</f>
        <v>0</v>
      </c>
      <c r="BJ852" s="20" t="s">
        <v>83</v>
      </c>
      <c r="BK852" s="228">
        <f>ROUND(I852*H852,2)</f>
        <v>0</v>
      </c>
      <c r="BL852" s="20" t="s">
        <v>391</v>
      </c>
      <c r="BM852" s="227" t="s">
        <v>6582</v>
      </c>
    </row>
    <row r="853" s="2" customFormat="1">
      <c r="A853" s="41"/>
      <c r="B853" s="42"/>
      <c r="C853" s="43"/>
      <c r="D853" s="229" t="s">
        <v>317</v>
      </c>
      <c r="E853" s="43"/>
      <c r="F853" s="230" t="s">
        <v>6583</v>
      </c>
      <c r="G853" s="43"/>
      <c r="H853" s="43"/>
      <c r="I853" s="231"/>
      <c r="J853" s="43"/>
      <c r="K853" s="43"/>
      <c r="L853" s="47"/>
      <c r="M853" s="232"/>
      <c r="N853" s="233"/>
      <c r="O853" s="87"/>
      <c r="P853" s="87"/>
      <c r="Q853" s="87"/>
      <c r="R853" s="87"/>
      <c r="S853" s="87"/>
      <c r="T853" s="88"/>
      <c r="U853" s="41"/>
      <c r="V853" s="41"/>
      <c r="W853" s="41"/>
      <c r="X853" s="41"/>
      <c r="Y853" s="41"/>
      <c r="Z853" s="41"/>
      <c r="AA853" s="41"/>
      <c r="AB853" s="41"/>
      <c r="AC853" s="41"/>
      <c r="AD853" s="41"/>
      <c r="AE853" s="41"/>
      <c r="AT853" s="20" t="s">
        <v>317</v>
      </c>
      <c r="AU853" s="20" t="s">
        <v>85</v>
      </c>
    </row>
    <row r="854" s="2" customFormat="1" ht="16.5" customHeight="1">
      <c r="A854" s="41"/>
      <c r="B854" s="42"/>
      <c r="C854" s="280" t="s">
        <v>6584</v>
      </c>
      <c r="D854" s="280" t="s">
        <v>1137</v>
      </c>
      <c r="E854" s="281" t="s">
        <v>6585</v>
      </c>
      <c r="F854" s="282" t="s">
        <v>6586</v>
      </c>
      <c r="G854" s="283" t="s">
        <v>323</v>
      </c>
      <c r="H854" s="284">
        <v>1</v>
      </c>
      <c r="I854" s="285"/>
      <c r="J854" s="286">
        <f>ROUND(I854*H854,2)</f>
        <v>0</v>
      </c>
      <c r="K854" s="282" t="s">
        <v>19</v>
      </c>
      <c r="L854" s="287"/>
      <c r="M854" s="288" t="s">
        <v>19</v>
      </c>
      <c r="N854" s="289" t="s">
        <v>47</v>
      </c>
      <c r="O854" s="87"/>
      <c r="P854" s="225">
        <f>O854*H854</f>
        <v>0</v>
      </c>
      <c r="Q854" s="225">
        <v>0</v>
      </c>
      <c r="R854" s="225">
        <f>Q854*H854</f>
        <v>0</v>
      </c>
      <c r="S854" s="225">
        <v>0</v>
      </c>
      <c r="T854" s="226">
        <f>S854*H854</f>
        <v>0</v>
      </c>
      <c r="U854" s="41"/>
      <c r="V854" s="41"/>
      <c r="W854" s="41"/>
      <c r="X854" s="41"/>
      <c r="Y854" s="41"/>
      <c r="Z854" s="41"/>
      <c r="AA854" s="41"/>
      <c r="AB854" s="41"/>
      <c r="AC854" s="41"/>
      <c r="AD854" s="41"/>
      <c r="AE854" s="41"/>
      <c r="AR854" s="227" t="s">
        <v>616</v>
      </c>
      <c r="AT854" s="227" t="s">
        <v>1137</v>
      </c>
      <c r="AU854" s="227" t="s">
        <v>85</v>
      </c>
      <c r="AY854" s="20" t="s">
        <v>308</v>
      </c>
      <c r="BE854" s="228">
        <f>IF(N854="základní",J854,0)</f>
        <v>0</v>
      </c>
      <c r="BF854" s="228">
        <f>IF(N854="snížená",J854,0)</f>
        <v>0</v>
      </c>
      <c r="BG854" s="228">
        <f>IF(N854="zákl. přenesená",J854,0)</f>
        <v>0</v>
      </c>
      <c r="BH854" s="228">
        <f>IF(N854="sníž. přenesená",J854,0)</f>
        <v>0</v>
      </c>
      <c r="BI854" s="228">
        <f>IF(N854="nulová",J854,0)</f>
        <v>0</v>
      </c>
      <c r="BJ854" s="20" t="s">
        <v>83</v>
      </c>
      <c r="BK854" s="228">
        <f>ROUND(I854*H854,2)</f>
        <v>0</v>
      </c>
      <c r="BL854" s="20" t="s">
        <v>391</v>
      </c>
      <c r="BM854" s="227" t="s">
        <v>6587</v>
      </c>
    </row>
    <row r="855" s="2" customFormat="1" ht="16.5" customHeight="1">
      <c r="A855" s="41"/>
      <c r="B855" s="42"/>
      <c r="C855" s="280" t="s">
        <v>5493</v>
      </c>
      <c r="D855" s="280" t="s">
        <v>1137</v>
      </c>
      <c r="E855" s="281" t="s">
        <v>6588</v>
      </c>
      <c r="F855" s="282" t="s">
        <v>6589</v>
      </c>
      <c r="G855" s="283" t="s">
        <v>6590</v>
      </c>
      <c r="H855" s="284">
        <v>1</v>
      </c>
      <c r="I855" s="285"/>
      <c r="J855" s="286">
        <f>ROUND(I855*H855,2)</f>
        <v>0</v>
      </c>
      <c r="K855" s="282" t="s">
        <v>19</v>
      </c>
      <c r="L855" s="287"/>
      <c r="M855" s="288" t="s">
        <v>19</v>
      </c>
      <c r="N855" s="289" t="s">
        <v>47</v>
      </c>
      <c r="O855" s="87"/>
      <c r="P855" s="225">
        <f>O855*H855</f>
        <v>0</v>
      </c>
      <c r="Q855" s="225">
        <v>0</v>
      </c>
      <c r="R855" s="225">
        <f>Q855*H855</f>
        <v>0</v>
      </c>
      <c r="S855" s="225">
        <v>0</v>
      </c>
      <c r="T855" s="226">
        <f>S855*H855</f>
        <v>0</v>
      </c>
      <c r="U855" s="41"/>
      <c r="V855" s="41"/>
      <c r="W855" s="41"/>
      <c r="X855" s="41"/>
      <c r="Y855" s="41"/>
      <c r="Z855" s="41"/>
      <c r="AA855" s="41"/>
      <c r="AB855" s="41"/>
      <c r="AC855" s="41"/>
      <c r="AD855" s="41"/>
      <c r="AE855" s="41"/>
      <c r="AR855" s="227" t="s">
        <v>616</v>
      </c>
      <c r="AT855" s="227" t="s">
        <v>1137</v>
      </c>
      <c r="AU855" s="227" t="s">
        <v>85</v>
      </c>
      <c r="AY855" s="20" t="s">
        <v>308</v>
      </c>
      <c r="BE855" s="228">
        <f>IF(N855="základní",J855,0)</f>
        <v>0</v>
      </c>
      <c r="BF855" s="228">
        <f>IF(N855="snížená",J855,0)</f>
        <v>0</v>
      </c>
      <c r="BG855" s="228">
        <f>IF(N855="zákl. přenesená",J855,0)</f>
        <v>0</v>
      </c>
      <c r="BH855" s="228">
        <f>IF(N855="sníž. přenesená",J855,0)</f>
        <v>0</v>
      </c>
      <c r="BI855" s="228">
        <f>IF(N855="nulová",J855,0)</f>
        <v>0</v>
      </c>
      <c r="BJ855" s="20" t="s">
        <v>83</v>
      </c>
      <c r="BK855" s="228">
        <f>ROUND(I855*H855,2)</f>
        <v>0</v>
      </c>
      <c r="BL855" s="20" t="s">
        <v>391</v>
      </c>
      <c r="BM855" s="227" t="s">
        <v>6591</v>
      </c>
    </row>
    <row r="856" s="2" customFormat="1" ht="16.5" customHeight="1">
      <c r="A856" s="41"/>
      <c r="B856" s="42"/>
      <c r="C856" s="216" t="s">
        <v>6592</v>
      </c>
      <c r="D856" s="216" t="s">
        <v>310</v>
      </c>
      <c r="E856" s="217" t="s">
        <v>6593</v>
      </c>
      <c r="F856" s="218" t="s">
        <v>6594</v>
      </c>
      <c r="G856" s="219" t="s">
        <v>323</v>
      </c>
      <c r="H856" s="220">
        <v>13</v>
      </c>
      <c r="I856" s="221"/>
      <c r="J856" s="222">
        <f>ROUND(I856*H856,2)</f>
        <v>0</v>
      </c>
      <c r="K856" s="218" t="s">
        <v>314</v>
      </c>
      <c r="L856" s="47"/>
      <c r="M856" s="223" t="s">
        <v>19</v>
      </c>
      <c r="N856" s="224" t="s">
        <v>47</v>
      </c>
      <c r="O856" s="87"/>
      <c r="P856" s="225">
        <f>O856*H856</f>
        <v>0</v>
      </c>
      <c r="Q856" s="225">
        <v>0</v>
      </c>
      <c r="R856" s="225">
        <f>Q856*H856</f>
        <v>0</v>
      </c>
      <c r="S856" s="225">
        <v>0</v>
      </c>
      <c r="T856" s="226">
        <f>S856*H856</f>
        <v>0</v>
      </c>
      <c r="U856" s="41"/>
      <c r="V856" s="41"/>
      <c r="W856" s="41"/>
      <c r="X856" s="41"/>
      <c r="Y856" s="41"/>
      <c r="Z856" s="41"/>
      <c r="AA856" s="41"/>
      <c r="AB856" s="41"/>
      <c r="AC856" s="41"/>
      <c r="AD856" s="41"/>
      <c r="AE856" s="41"/>
      <c r="AR856" s="227" t="s">
        <v>391</v>
      </c>
      <c r="AT856" s="227" t="s">
        <v>310</v>
      </c>
      <c r="AU856" s="227" t="s">
        <v>85</v>
      </c>
      <c r="AY856" s="20" t="s">
        <v>308</v>
      </c>
      <c r="BE856" s="228">
        <f>IF(N856="základní",J856,0)</f>
        <v>0</v>
      </c>
      <c r="BF856" s="228">
        <f>IF(N856="snížená",J856,0)</f>
        <v>0</v>
      </c>
      <c r="BG856" s="228">
        <f>IF(N856="zákl. přenesená",J856,0)</f>
        <v>0</v>
      </c>
      <c r="BH856" s="228">
        <f>IF(N856="sníž. přenesená",J856,0)</f>
        <v>0</v>
      </c>
      <c r="BI856" s="228">
        <f>IF(N856="nulová",J856,0)</f>
        <v>0</v>
      </c>
      <c r="BJ856" s="20" t="s">
        <v>83</v>
      </c>
      <c r="BK856" s="228">
        <f>ROUND(I856*H856,2)</f>
        <v>0</v>
      </c>
      <c r="BL856" s="20" t="s">
        <v>391</v>
      </c>
      <c r="BM856" s="227" t="s">
        <v>6595</v>
      </c>
    </row>
    <row r="857" s="2" customFormat="1">
      <c r="A857" s="41"/>
      <c r="B857" s="42"/>
      <c r="C857" s="43"/>
      <c r="D857" s="229" t="s">
        <v>317</v>
      </c>
      <c r="E857" s="43"/>
      <c r="F857" s="230" t="s">
        <v>6596</v>
      </c>
      <c r="G857" s="43"/>
      <c r="H857" s="43"/>
      <c r="I857" s="231"/>
      <c r="J857" s="43"/>
      <c r="K857" s="43"/>
      <c r="L857" s="47"/>
      <c r="M857" s="232"/>
      <c r="N857" s="233"/>
      <c r="O857" s="87"/>
      <c r="P857" s="87"/>
      <c r="Q857" s="87"/>
      <c r="R857" s="87"/>
      <c r="S857" s="87"/>
      <c r="T857" s="88"/>
      <c r="U857" s="41"/>
      <c r="V857" s="41"/>
      <c r="W857" s="41"/>
      <c r="X857" s="41"/>
      <c r="Y857" s="41"/>
      <c r="Z857" s="41"/>
      <c r="AA857" s="41"/>
      <c r="AB857" s="41"/>
      <c r="AC857" s="41"/>
      <c r="AD857" s="41"/>
      <c r="AE857" s="41"/>
      <c r="AT857" s="20" t="s">
        <v>317</v>
      </c>
      <c r="AU857" s="20" t="s">
        <v>85</v>
      </c>
    </row>
    <row r="858" s="2" customFormat="1" ht="16.5" customHeight="1">
      <c r="A858" s="41"/>
      <c r="B858" s="42"/>
      <c r="C858" s="280" t="s">
        <v>5496</v>
      </c>
      <c r="D858" s="280" t="s">
        <v>1137</v>
      </c>
      <c r="E858" s="281" t="s">
        <v>6597</v>
      </c>
      <c r="F858" s="282" t="s">
        <v>6598</v>
      </c>
      <c r="G858" s="283" t="s">
        <v>323</v>
      </c>
      <c r="H858" s="284">
        <v>10</v>
      </c>
      <c r="I858" s="285"/>
      <c r="J858" s="286">
        <f>ROUND(I858*H858,2)</f>
        <v>0</v>
      </c>
      <c r="K858" s="282" t="s">
        <v>19</v>
      </c>
      <c r="L858" s="287"/>
      <c r="M858" s="288" t="s">
        <v>19</v>
      </c>
      <c r="N858" s="289" t="s">
        <v>47</v>
      </c>
      <c r="O858" s="87"/>
      <c r="P858" s="225">
        <f>O858*H858</f>
        <v>0</v>
      </c>
      <c r="Q858" s="225">
        <v>0</v>
      </c>
      <c r="R858" s="225">
        <f>Q858*H858</f>
        <v>0</v>
      </c>
      <c r="S858" s="225">
        <v>0</v>
      </c>
      <c r="T858" s="226">
        <f>S858*H858</f>
        <v>0</v>
      </c>
      <c r="U858" s="41"/>
      <c r="V858" s="41"/>
      <c r="W858" s="41"/>
      <c r="X858" s="41"/>
      <c r="Y858" s="41"/>
      <c r="Z858" s="41"/>
      <c r="AA858" s="41"/>
      <c r="AB858" s="41"/>
      <c r="AC858" s="41"/>
      <c r="AD858" s="41"/>
      <c r="AE858" s="41"/>
      <c r="AR858" s="227" t="s">
        <v>616</v>
      </c>
      <c r="AT858" s="227" t="s">
        <v>1137</v>
      </c>
      <c r="AU858" s="227" t="s">
        <v>85</v>
      </c>
      <c r="AY858" s="20" t="s">
        <v>308</v>
      </c>
      <c r="BE858" s="228">
        <f>IF(N858="základní",J858,0)</f>
        <v>0</v>
      </c>
      <c r="BF858" s="228">
        <f>IF(N858="snížená",J858,0)</f>
        <v>0</v>
      </c>
      <c r="BG858" s="228">
        <f>IF(N858="zákl. přenesená",J858,0)</f>
        <v>0</v>
      </c>
      <c r="BH858" s="228">
        <f>IF(N858="sníž. přenesená",J858,0)</f>
        <v>0</v>
      </c>
      <c r="BI858" s="228">
        <f>IF(N858="nulová",J858,0)</f>
        <v>0</v>
      </c>
      <c r="BJ858" s="20" t="s">
        <v>83</v>
      </c>
      <c r="BK858" s="228">
        <f>ROUND(I858*H858,2)</f>
        <v>0</v>
      </c>
      <c r="BL858" s="20" t="s">
        <v>391</v>
      </c>
      <c r="BM858" s="227" t="s">
        <v>6599</v>
      </c>
    </row>
    <row r="859" s="2" customFormat="1" ht="16.5" customHeight="1">
      <c r="A859" s="41"/>
      <c r="B859" s="42"/>
      <c r="C859" s="280" t="s">
        <v>6600</v>
      </c>
      <c r="D859" s="280" t="s">
        <v>1137</v>
      </c>
      <c r="E859" s="281" t="s">
        <v>6601</v>
      </c>
      <c r="F859" s="282" t="s">
        <v>6602</v>
      </c>
      <c r="G859" s="283" t="s">
        <v>323</v>
      </c>
      <c r="H859" s="284">
        <v>3</v>
      </c>
      <c r="I859" s="285"/>
      <c r="J859" s="286">
        <f>ROUND(I859*H859,2)</f>
        <v>0</v>
      </c>
      <c r="K859" s="282" t="s">
        <v>19</v>
      </c>
      <c r="L859" s="287"/>
      <c r="M859" s="288" t="s">
        <v>19</v>
      </c>
      <c r="N859" s="289" t="s">
        <v>47</v>
      </c>
      <c r="O859" s="87"/>
      <c r="P859" s="225">
        <f>O859*H859</f>
        <v>0</v>
      </c>
      <c r="Q859" s="225">
        <v>0</v>
      </c>
      <c r="R859" s="225">
        <f>Q859*H859</f>
        <v>0</v>
      </c>
      <c r="S859" s="225">
        <v>0</v>
      </c>
      <c r="T859" s="226">
        <f>S859*H859</f>
        <v>0</v>
      </c>
      <c r="U859" s="41"/>
      <c r="V859" s="41"/>
      <c r="W859" s="41"/>
      <c r="X859" s="41"/>
      <c r="Y859" s="41"/>
      <c r="Z859" s="41"/>
      <c r="AA859" s="41"/>
      <c r="AB859" s="41"/>
      <c r="AC859" s="41"/>
      <c r="AD859" s="41"/>
      <c r="AE859" s="41"/>
      <c r="AR859" s="227" t="s">
        <v>616</v>
      </c>
      <c r="AT859" s="227" t="s">
        <v>1137</v>
      </c>
      <c r="AU859" s="227" t="s">
        <v>85</v>
      </c>
      <c r="AY859" s="20" t="s">
        <v>308</v>
      </c>
      <c r="BE859" s="228">
        <f>IF(N859="základní",J859,0)</f>
        <v>0</v>
      </c>
      <c r="BF859" s="228">
        <f>IF(N859="snížená",J859,0)</f>
        <v>0</v>
      </c>
      <c r="BG859" s="228">
        <f>IF(N859="zákl. přenesená",J859,0)</f>
        <v>0</v>
      </c>
      <c r="BH859" s="228">
        <f>IF(N859="sníž. přenesená",J859,0)</f>
        <v>0</v>
      </c>
      <c r="BI859" s="228">
        <f>IF(N859="nulová",J859,0)</f>
        <v>0</v>
      </c>
      <c r="BJ859" s="20" t="s">
        <v>83</v>
      </c>
      <c r="BK859" s="228">
        <f>ROUND(I859*H859,2)</f>
        <v>0</v>
      </c>
      <c r="BL859" s="20" t="s">
        <v>391</v>
      </c>
      <c r="BM859" s="227" t="s">
        <v>6603</v>
      </c>
    </row>
    <row r="860" s="2" customFormat="1" ht="21.75" customHeight="1">
      <c r="A860" s="41"/>
      <c r="B860" s="42"/>
      <c r="C860" s="216" t="s">
        <v>5506</v>
      </c>
      <c r="D860" s="216" t="s">
        <v>310</v>
      </c>
      <c r="E860" s="217" t="s">
        <v>6604</v>
      </c>
      <c r="F860" s="218" t="s">
        <v>6605</v>
      </c>
      <c r="G860" s="219" t="s">
        <v>323</v>
      </c>
      <c r="H860" s="220">
        <v>22</v>
      </c>
      <c r="I860" s="221"/>
      <c r="J860" s="222">
        <f>ROUND(I860*H860,2)</f>
        <v>0</v>
      </c>
      <c r="K860" s="218" t="s">
        <v>314</v>
      </c>
      <c r="L860" s="47"/>
      <c r="M860" s="223" t="s">
        <v>19</v>
      </c>
      <c r="N860" s="224" t="s">
        <v>47</v>
      </c>
      <c r="O860" s="87"/>
      <c r="P860" s="225">
        <f>O860*H860</f>
        <v>0</v>
      </c>
      <c r="Q860" s="225">
        <v>0</v>
      </c>
      <c r="R860" s="225">
        <f>Q860*H860</f>
        <v>0</v>
      </c>
      <c r="S860" s="225">
        <v>0</v>
      </c>
      <c r="T860" s="226">
        <f>S860*H860</f>
        <v>0</v>
      </c>
      <c r="U860" s="41"/>
      <c r="V860" s="41"/>
      <c r="W860" s="41"/>
      <c r="X860" s="41"/>
      <c r="Y860" s="41"/>
      <c r="Z860" s="41"/>
      <c r="AA860" s="41"/>
      <c r="AB860" s="41"/>
      <c r="AC860" s="41"/>
      <c r="AD860" s="41"/>
      <c r="AE860" s="41"/>
      <c r="AR860" s="227" t="s">
        <v>391</v>
      </c>
      <c r="AT860" s="227" t="s">
        <v>310</v>
      </c>
      <c r="AU860" s="227" t="s">
        <v>85</v>
      </c>
      <c r="AY860" s="20" t="s">
        <v>308</v>
      </c>
      <c r="BE860" s="228">
        <f>IF(N860="základní",J860,0)</f>
        <v>0</v>
      </c>
      <c r="BF860" s="228">
        <f>IF(N860="snížená",J860,0)</f>
        <v>0</v>
      </c>
      <c r="BG860" s="228">
        <f>IF(N860="zákl. přenesená",J860,0)</f>
        <v>0</v>
      </c>
      <c r="BH860" s="228">
        <f>IF(N860="sníž. přenesená",J860,0)</f>
        <v>0</v>
      </c>
      <c r="BI860" s="228">
        <f>IF(N860="nulová",J860,0)</f>
        <v>0</v>
      </c>
      <c r="BJ860" s="20" t="s">
        <v>83</v>
      </c>
      <c r="BK860" s="228">
        <f>ROUND(I860*H860,2)</f>
        <v>0</v>
      </c>
      <c r="BL860" s="20" t="s">
        <v>391</v>
      </c>
      <c r="BM860" s="227" t="s">
        <v>5798</v>
      </c>
    </row>
    <row r="861" s="2" customFormat="1">
      <c r="A861" s="41"/>
      <c r="B861" s="42"/>
      <c r="C861" s="43"/>
      <c r="D861" s="229" t="s">
        <v>317</v>
      </c>
      <c r="E861" s="43"/>
      <c r="F861" s="230" t="s">
        <v>6606</v>
      </c>
      <c r="G861" s="43"/>
      <c r="H861" s="43"/>
      <c r="I861" s="231"/>
      <c r="J861" s="43"/>
      <c r="K861" s="43"/>
      <c r="L861" s="47"/>
      <c r="M861" s="232"/>
      <c r="N861" s="233"/>
      <c r="O861" s="87"/>
      <c r="P861" s="87"/>
      <c r="Q861" s="87"/>
      <c r="R861" s="87"/>
      <c r="S861" s="87"/>
      <c r="T861" s="88"/>
      <c r="U861" s="41"/>
      <c r="V861" s="41"/>
      <c r="W861" s="41"/>
      <c r="X861" s="41"/>
      <c r="Y861" s="41"/>
      <c r="Z861" s="41"/>
      <c r="AA861" s="41"/>
      <c r="AB861" s="41"/>
      <c r="AC861" s="41"/>
      <c r="AD861" s="41"/>
      <c r="AE861" s="41"/>
      <c r="AT861" s="20" t="s">
        <v>317</v>
      </c>
      <c r="AU861" s="20" t="s">
        <v>85</v>
      </c>
    </row>
    <row r="862" s="2" customFormat="1" ht="16.5" customHeight="1">
      <c r="A862" s="41"/>
      <c r="B862" s="42"/>
      <c r="C862" s="280" t="s">
        <v>6607</v>
      </c>
      <c r="D862" s="280" t="s">
        <v>1137</v>
      </c>
      <c r="E862" s="281" t="s">
        <v>6608</v>
      </c>
      <c r="F862" s="282" t="s">
        <v>6609</v>
      </c>
      <c r="G862" s="283" t="s">
        <v>323</v>
      </c>
      <c r="H862" s="284">
        <v>1</v>
      </c>
      <c r="I862" s="285"/>
      <c r="J862" s="286">
        <f>ROUND(I862*H862,2)</f>
        <v>0</v>
      </c>
      <c r="K862" s="282" t="s">
        <v>19</v>
      </c>
      <c r="L862" s="287"/>
      <c r="M862" s="288" t="s">
        <v>19</v>
      </c>
      <c r="N862" s="289" t="s">
        <v>47</v>
      </c>
      <c r="O862" s="87"/>
      <c r="P862" s="225">
        <f>O862*H862</f>
        <v>0</v>
      </c>
      <c r="Q862" s="225">
        <v>0</v>
      </c>
      <c r="R862" s="225">
        <f>Q862*H862</f>
        <v>0</v>
      </c>
      <c r="S862" s="225">
        <v>0</v>
      </c>
      <c r="T862" s="226">
        <f>S862*H862</f>
        <v>0</v>
      </c>
      <c r="U862" s="41"/>
      <c r="V862" s="41"/>
      <c r="W862" s="41"/>
      <c r="X862" s="41"/>
      <c r="Y862" s="41"/>
      <c r="Z862" s="41"/>
      <c r="AA862" s="41"/>
      <c r="AB862" s="41"/>
      <c r="AC862" s="41"/>
      <c r="AD862" s="41"/>
      <c r="AE862" s="41"/>
      <c r="AR862" s="227" t="s">
        <v>616</v>
      </c>
      <c r="AT862" s="227" t="s">
        <v>1137</v>
      </c>
      <c r="AU862" s="227" t="s">
        <v>85</v>
      </c>
      <c r="AY862" s="20" t="s">
        <v>308</v>
      </c>
      <c r="BE862" s="228">
        <f>IF(N862="základní",J862,0)</f>
        <v>0</v>
      </c>
      <c r="BF862" s="228">
        <f>IF(N862="snížená",J862,0)</f>
        <v>0</v>
      </c>
      <c r="BG862" s="228">
        <f>IF(N862="zákl. přenesená",J862,0)</f>
        <v>0</v>
      </c>
      <c r="BH862" s="228">
        <f>IF(N862="sníž. přenesená",J862,0)</f>
        <v>0</v>
      </c>
      <c r="BI862" s="228">
        <f>IF(N862="nulová",J862,0)</f>
        <v>0</v>
      </c>
      <c r="BJ862" s="20" t="s">
        <v>83</v>
      </c>
      <c r="BK862" s="228">
        <f>ROUND(I862*H862,2)</f>
        <v>0</v>
      </c>
      <c r="BL862" s="20" t="s">
        <v>391</v>
      </c>
      <c r="BM862" s="227" t="s">
        <v>6610</v>
      </c>
    </row>
    <row r="863" s="2" customFormat="1" ht="16.5" customHeight="1">
      <c r="A863" s="41"/>
      <c r="B863" s="42"/>
      <c r="C863" s="280" t="s">
        <v>5510</v>
      </c>
      <c r="D863" s="280" t="s">
        <v>1137</v>
      </c>
      <c r="E863" s="281" t="s">
        <v>6611</v>
      </c>
      <c r="F863" s="282" t="s">
        <v>6612</v>
      </c>
      <c r="G863" s="283" t="s">
        <v>323</v>
      </c>
      <c r="H863" s="284">
        <v>2</v>
      </c>
      <c r="I863" s="285"/>
      <c r="J863" s="286">
        <f>ROUND(I863*H863,2)</f>
        <v>0</v>
      </c>
      <c r="K863" s="282" t="s">
        <v>19</v>
      </c>
      <c r="L863" s="287"/>
      <c r="M863" s="288" t="s">
        <v>19</v>
      </c>
      <c r="N863" s="289" t="s">
        <v>47</v>
      </c>
      <c r="O863" s="87"/>
      <c r="P863" s="225">
        <f>O863*H863</f>
        <v>0</v>
      </c>
      <c r="Q863" s="225">
        <v>0</v>
      </c>
      <c r="R863" s="225">
        <f>Q863*H863</f>
        <v>0</v>
      </c>
      <c r="S863" s="225">
        <v>0</v>
      </c>
      <c r="T863" s="226">
        <f>S863*H863</f>
        <v>0</v>
      </c>
      <c r="U863" s="41"/>
      <c r="V863" s="41"/>
      <c r="W863" s="41"/>
      <c r="X863" s="41"/>
      <c r="Y863" s="41"/>
      <c r="Z863" s="41"/>
      <c r="AA863" s="41"/>
      <c r="AB863" s="41"/>
      <c r="AC863" s="41"/>
      <c r="AD863" s="41"/>
      <c r="AE863" s="41"/>
      <c r="AR863" s="227" t="s">
        <v>616</v>
      </c>
      <c r="AT863" s="227" t="s">
        <v>1137</v>
      </c>
      <c r="AU863" s="227" t="s">
        <v>85</v>
      </c>
      <c r="AY863" s="20" t="s">
        <v>308</v>
      </c>
      <c r="BE863" s="228">
        <f>IF(N863="základní",J863,0)</f>
        <v>0</v>
      </c>
      <c r="BF863" s="228">
        <f>IF(N863="snížená",J863,0)</f>
        <v>0</v>
      </c>
      <c r="BG863" s="228">
        <f>IF(N863="zákl. přenesená",J863,0)</f>
        <v>0</v>
      </c>
      <c r="BH863" s="228">
        <f>IF(N863="sníž. přenesená",J863,0)</f>
        <v>0</v>
      </c>
      <c r="BI863" s="228">
        <f>IF(N863="nulová",J863,0)</f>
        <v>0</v>
      </c>
      <c r="BJ863" s="20" t="s">
        <v>83</v>
      </c>
      <c r="BK863" s="228">
        <f>ROUND(I863*H863,2)</f>
        <v>0</v>
      </c>
      <c r="BL863" s="20" t="s">
        <v>391</v>
      </c>
      <c r="BM863" s="227" t="s">
        <v>6613</v>
      </c>
    </row>
    <row r="864" s="2" customFormat="1" ht="16.5" customHeight="1">
      <c r="A864" s="41"/>
      <c r="B864" s="42"/>
      <c r="C864" s="280" t="s">
        <v>6614</v>
      </c>
      <c r="D864" s="280" t="s">
        <v>1137</v>
      </c>
      <c r="E864" s="281" t="s">
        <v>6615</v>
      </c>
      <c r="F864" s="282" t="s">
        <v>6616</v>
      </c>
      <c r="G864" s="283" t="s">
        <v>323</v>
      </c>
      <c r="H864" s="284">
        <v>4</v>
      </c>
      <c r="I864" s="285"/>
      <c r="J864" s="286">
        <f>ROUND(I864*H864,2)</f>
        <v>0</v>
      </c>
      <c r="K864" s="282" t="s">
        <v>19</v>
      </c>
      <c r="L864" s="287"/>
      <c r="M864" s="288" t="s">
        <v>19</v>
      </c>
      <c r="N864" s="289" t="s">
        <v>47</v>
      </c>
      <c r="O864" s="87"/>
      <c r="P864" s="225">
        <f>O864*H864</f>
        <v>0</v>
      </c>
      <c r="Q864" s="225">
        <v>0</v>
      </c>
      <c r="R864" s="225">
        <f>Q864*H864</f>
        <v>0</v>
      </c>
      <c r="S864" s="225">
        <v>0</v>
      </c>
      <c r="T864" s="226">
        <f>S864*H864</f>
        <v>0</v>
      </c>
      <c r="U864" s="41"/>
      <c r="V864" s="41"/>
      <c r="W864" s="41"/>
      <c r="X864" s="41"/>
      <c r="Y864" s="41"/>
      <c r="Z864" s="41"/>
      <c r="AA864" s="41"/>
      <c r="AB864" s="41"/>
      <c r="AC864" s="41"/>
      <c r="AD864" s="41"/>
      <c r="AE864" s="41"/>
      <c r="AR864" s="227" t="s">
        <v>616</v>
      </c>
      <c r="AT864" s="227" t="s">
        <v>1137</v>
      </c>
      <c r="AU864" s="227" t="s">
        <v>85</v>
      </c>
      <c r="AY864" s="20" t="s">
        <v>308</v>
      </c>
      <c r="BE864" s="228">
        <f>IF(N864="základní",J864,0)</f>
        <v>0</v>
      </c>
      <c r="BF864" s="228">
        <f>IF(N864="snížená",J864,0)</f>
        <v>0</v>
      </c>
      <c r="BG864" s="228">
        <f>IF(N864="zákl. přenesená",J864,0)</f>
        <v>0</v>
      </c>
      <c r="BH864" s="228">
        <f>IF(N864="sníž. přenesená",J864,0)</f>
        <v>0</v>
      </c>
      <c r="BI864" s="228">
        <f>IF(N864="nulová",J864,0)</f>
        <v>0</v>
      </c>
      <c r="BJ864" s="20" t="s">
        <v>83</v>
      </c>
      <c r="BK864" s="228">
        <f>ROUND(I864*H864,2)</f>
        <v>0</v>
      </c>
      <c r="BL864" s="20" t="s">
        <v>391</v>
      </c>
      <c r="BM864" s="227" t="s">
        <v>6617</v>
      </c>
    </row>
    <row r="865" s="2" customFormat="1" ht="16.5" customHeight="1">
      <c r="A865" s="41"/>
      <c r="B865" s="42"/>
      <c r="C865" s="280" t="s">
        <v>5514</v>
      </c>
      <c r="D865" s="280" t="s">
        <v>1137</v>
      </c>
      <c r="E865" s="281" t="s">
        <v>6618</v>
      </c>
      <c r="F865" s="282" t="s">
        <v>6619</v>
      </c>
      <c r="G865" s="283" t="s">
        <v>323</v>
      </c>
      <c r="H865" s="284">
        <v>15</v>
      </c>
      <c r="I865" s="285"/>
      <c r="J865" s="286">
        <f>ROUND(I865*H865,2)</f>
        <v>0</v>
      </c>
      <c r="K865" s="282" t="s">
        <v>314</v>
      </c>
      <c r="L865" s="287"/>
      <c r="M865" s="288" t="s">
        <v>19</v>
      </c>
      <c r="N865" s="289" t="s">
        <v>47</v>
      </c>
      <c r="O865" s="87"/>
      <c r="P865" s="225">
        <f>O865*H865</f>
        <v>0</v>
      </c>
      <c r="Q865" s="225">
        <v>0</v>
      </c>
      <c r="R865" s="225">
        <f>Q865*H865</f>
        <v>0</v>
      </c>
      <c r="S865" s="225">
        <v>0</v>
      </c>
      <c r="T865" s="226">
        <f>S865*H865</f>
        <v>0</v>
      </c>
      <c r="U865" s="41"/>
      <c r="V865" s="41"/>
      <c r="W865" s="41"/>
      <c r="X865" s="41"/>
      <c r="Y865" s="41"/>
      <c r="Z865" s="41"/>
      <c r="AA865" s="41"/>
      <c r="AB865" s="41"/>
      <c r="AC865" s="41"/>
      <c r="AD865" s="41"/>
      <c r="AE865" s="41"/>
      <c r="AR865" s="227" t="s">
        <v>616</v>
      </c>
      <c r="AT865" s="227" t="s">
        <v>1137</v>
      </c>
      <c r="AU865" s="227" t="s">
        <v>85</v>
      </c>
      <c r="AY865" s="20" t="s">
        <v>308</v>
      </c>
      <c r="BE865" s="228">
        <f>IF(N865="základní",J865,0)</f>
        <v>0</v>
      </c>
      <c r="BF865" s="228">
        <f>IF(N865="snížená",J865,0)</f>
        <v>0</v>
      </c>
      <c r="BG865" s="228">
        <f>IF(N865="zákl. přenesená",J865,0)</f>
        <v>0</v>
      </c>
      <c r="BH865" s="228">
        <f>IF(N865="sníž. přenesená",J865,0)</f>
        <v>0</v>
      </c>
      <c r="BI865" s="228">
        <f>IF(N865="nulová",J865,0)</f>
        <v>0</v>
      </c>
      <c r="BJ865" s="20" t="s">
        <v>83</v>
      </c>
      <c r="BK865" s="228">
        <f>ROUND(I865*H865,2)</f>
        <v>0</v>
      </c>
      <c r="BL865" s="20" t="s">
        <v>391</v>
      </c>
      <c r="BM865" s="227" t="s">
        <v>6620</v>
      </c>
    </row>
    <row r="866" s="14" customFormat="1">
      <c r="A866" s="14"/>
      <c r="B866" s="249"/>
      <c r="C866" s="250"/>
      <c r="D866" s="236" t="s">
        <v>319</v>
      </c>
      <c r="E866" s="251" t="s">
        <v>19</v>
      </c>
      <c r="F866" s="252" t="s">
        <v>6621</v>
      </c>
      <c r="G866" s="250"/>
      <c r="H866" s="251" t="s">
        <v>19</v>
      </c>
      <c r="I866" s="253"/>
      <c r="J866" s="250"/>
      <c r="K866" s="250"/>
      <c r="L866" s="254"/>
      <c r="M866" s="255"/>
      <c r="N866" s="256"/>
      <c r="O866" s="256"/>
      <c r="P866" s="256"/>
      <c r="Q866" s="256"/>
      <c r="R866" s="256"/>
      <c r="S866" s="256"/>
      <c r="T866" s="257"/>
      <c r="U866" s="14"/>
      <c r="V866" s="14"/>
      <c r="W866" s="14"/>
      <c r="X866" s="14"/>
      <c r="Y866" s="14"/>
      <c r="Z866" s="14"/>
      <c r="AA866" s="14"/>
      <c r="AB866" s="14"/>
      <c r="AC866" s="14"/>
      <c r="AD866" s="14"/>
      <c r="AE866" s="14"/>
      <c r="AT866" s="258" t="s">
        <v>319</v>
      </c>
      <c r="AU866" s="258" t="s">
        <v>85</v>
      </c>
      <c r="AV866" s="14" t="s">
        <v>83</v>
      </c>
      <c r="AW866" s="14" t="s">
        <v>37</v>
      </c>
      <c r="AX866" s="14" t="s">
        <v>76</v>
      </c>
      <c r="AY866" s="258" t="s">
        <v>308</v>
      </c>
    </row>
    <row r="867" s="13" customFormat="1">
      <c r="A867" s="13"/>
      <c r="B867" s="234"/>
      <c r="C867" s="235"/>
      <c r="D867" s="236" t="s">
        <v>319</v>
      </c>
      <c r="E867" s="237" t="s">
        <v>19</v>
      </c>
      <c r="F867" s="238" t="s">
        <v>386</v>
      </c>
      <c r="G867" s="235"/>
      <c r="H867" s="239">
        <v>15</v>
      </c>
      <c r="I867" s="240"/>
      <c r="J867" s="235"/>
      <c r="K867" s="235"/>
      <c r="L867" s="241"/>
      <c r="M867" s="242"/>
      <c r="N867" s="243"/>
      <c r="O867" s="243"/>
      <c r="P867" s="243"/>
      <c r="Q867" s="243"/>
      <c r="R867" s="243"/>
      <c r="S867" s="243"/>
      <c r="T867" s="244"/>
      <c r="U867" s="13"/>
      <c r="V867" s="13"/>
      <c r="W867" s="13"/>
      <c r="X867" s="13"/>
      <c r="Y867" s="13"/>
      <c r="Z867" s="13"/>
      <c r="AA867" s="13"/>
      <c r="AB867" s="13"/>
      <c r="AC867" s="13"/>
      <c r="AD867" s="13"/>
      <c r="AE867" s="13"/>
      <c r="AT867" s="245" t="s">
        <v>319</v>
      </c>
      <c r="AU867" s="245" t="s">
        <v>85</v>
      </c>
      <c r="AV867" s="13" t="s">
        <v>85</v>
      </c>
      <c r="AW867" s="13" t="s">
        <v>37</v>
      </c>
      <c r="AX867" s="13" t="s">
        <v>76</v>
      </c>
      <c r="AY867" s="245" t="s">
        <v>308</v>
      </c>
    </row>
    <row r="868" s="15" customFormat="1">
      <c r="A868" s="15"/>
      <c r="B868" s="259"/>
      <c r="C868" s="260"/>
      <c r="D868" s="236" t="s">
        <v>319</v>
      </c>
      <c r="E868" s="261" t="s">
        <v>19</v>
      </c>
      <c r="F868" s="262" t="s">
        <v>448</v>
      </c>
      <c r="G868" s="260"/>
      <c r="H868" s="263">
        <v>15</v>
      </c>
      <c r="I868" s="264"/>
      <c r="J868" s="260"/>
      <c r="K868" s="260"/>
      <c r="L868" s="265"/>
      <c r="M868" s="266"/>
      <c r="N868" s="267"/>
      <c r="O868" s="267"/>
      <c r="P868" s="267"/>
      <c r="Q868" s="267"/>
      <c r="R868" s="267"/>
      <c r="S868" s="267"/>
      <c r="T868" s="268"/>
      <c r="U868" s="15"/>
      <c r="V868" s="15"/>
      <c r="W868" s="15"/>
      <c r="X868" s="15"/>
      <c r="Y868" s="15"/>
      <c r="Z868" s="15"/>
      <c r="AA868" s="15"/>
      <c r="AB868" s="15"/>
      <c r="AC868" s="15"/>
      <c r="AD868" s="15"/>
      <c r="AE868" s="15"/>
      <c r="AT868" s="269" t="s">
        <v>319</v>
      </c>
      <c r="AU868" s="269" t="s">
        <v>85</v>
      </c>
      <c r="AV868" s="15" t="s">
        <v>315</v>
      </c>
      <c r="AW868" s="15" t="s">
        <v>37</v>
      </c>
      <c r="AX868" s="15" t="s">
        <v>83</v>
      </c>
      <c r="AY868" s="269" t="s">
        <v>308</v>
      </c>
    </row>
    <row r="869" s="2" customFormat="1" ht="21.75" customHeight="1">
      <c r="A869" s="41"/>
      <c r="B869" s="42"/>
      <c r="C869" s="216" t="s">
        <v>6622</v>
      </c>
      <c r="D869" s="216" t="s">
        <v>310</v>
      </c>
      <c r="E869" s="217" t="s">
        <v>6623</v>
      </c>
      <c r="F869" s="218" t="s">
        <v>6624</v>
      </c>
      <c r="G869" s="219" t="s">
        <v>323</v>
      </c>
      <c r="H869" s="220">
        <v>1</v>
      </c>
      <c r="I869" s="221"/>
      <c r="J869" s="222">
        <f>ROUND(I869*H869,2)</f>
        <v>0</v>
      </c>
      <c r="K869" s="218" t="s">
        <v>314</v>
      </c>
      <c r="L869" s="47"/>
      <c r="M869" s="223" t="s">
        <v>19</v>
      </c>
      <c r="N869" s="224" t="s">
        <v>47</v>
      </c>
      <c r="O869" s="87"/>
      <c r="P869" s="225">
        <f>O869*H869</f>
        <v>0</v>
      </c>
      <c r="Q869" s="225">
        <v>0</v>
      </c>
      <c r="R869" s="225">
        <f>Q869*H869</f>
        <v>0</v>
      </c>
      <c r="S869" s="225">
        <v>0</v>
      </c>
      <c r="T869" s="226">
        <f>S869*H869</f>
        <v>0</v>
      </c>
      <c r="U869" s="41"/>
      <c r="V869" s="41"/>
      <c r="W869" s="41"/>
      <c r="X869" s="41"/>
      <c r="Y869" s="41"/>
      <c r="Z869" s="41"/>
      <c r="AA869" s="41"/>
      <c r="AB869" s="41"/>
      <c r="AC869" s="41"/>
      <c r="AD869" s="41"/>
      <c r="AE869" s="41"/>
      <c r="AR869" s="227" t="s">
        <v>391</v>
      </c>
      <c r="AT869" s="227" t="s">
        <v>310</v>
      </c>
      <c r="AU869" s="227" t="s">
        <v>85</v>
      </c>
      <c r="AY869" s="20" t="s">
        <v>308</v>
      </c>
      <c r="BE869" s="228">
        <f>IF(N869="základní",J869,0)</f>
        <v>0</v>
      </c>
      <c r="BF869" s="228">
        <f>IF(N869="snížená",J869,0)</f>
        <v>0</v>
      </c>
      <c r="BG869" s="228">
        <f>IF(N869="zákl. přenesená",J869,0)</f>
        <v>0</v>
      </c>
      <c r="BH869" s="228">
        <f>IF(N869="sníž. přenesená",J869,0)</f>
        <v>0</v>
      </c>
      <c r="BI869" s="228">
        <f>IF(N869="nulová",J869,0)</f>
        <v>0</v>
      </c>
      <c r="BJ869" s="20" t="s">
        <v>83</v>
      </c>
      <c r="BK869" s="228">
        <f>ROUND(I869*H869,2)</f>
        <v>0</v>
      </c>
      <c r="BL869" s="20" t="s">
        <v>391</v>
      </c>
      <c r="BM869" s="227" t="s">
        <v>6625</v>
      </c>
    </row>
    <row r="870" s="2" customFormat="1">
      <c r="A870" s="41"/>
      <c r="B870" s="42"/>
      <c r="C870" s="43"/>
      <c r="D870" s="229" t="s">
        <v>317</v>
      </c>
      <c r="E870" s="43"/>
      <c r="F870" s="230" t="s">
        <v>6626</v>
      </c>
      <c r="G870" s="43"/>
      <c r="H870" s="43"/>
      <c r="I870" s="231"/>
      <c r="J870" s="43"/>
      <c r="K870" s="43"/>
      <c r="L870" s="47"/>
      <c r="M870" s="232"/>
      <c r="N870" s="233"/>
      <c r="O870" s="87"/>
      <c r="P870" s="87"/>
      <c r="Q870" s="87"/>
      <c r="R870" s="87"/>
      <c r="S870" s="87"/>
      <c r="T870" s="88"/>
      <c r="U870" s="41"/>
      <c r="V870" s="41"/>
      <c r="W870" s="41"/>
      <c r="X870" s="41"/>
      <c r="Y870" s="41"/>
      <c r="Z870" s="41"/>
      <c r="AA870" s="41"/>
      <c r="AB870" s="41"/>
      <c r="AC870" s="41"/>
      <c r="AD870" s="41"/>
      <c r="AE870" s="41"/>
      <c r="AT870" s="20" t="s">
        <v>317</v>
      </c>
      <c r="AU870" s="20" t="s">
        <v>85</v>
      </c>
    </row>
    <row r="871" s="2" customFormat="1" ht="16.5" customHeight="1">
      <c r="A871" s="41"/>
      <c r="B871" s="42"/>
      <c r="C871" s="280" t="s">
        <v>3255</v>
      </c>
      <c r="D871" s="280" t="s">
        <v>1137</v>
      </c>
      <c r="E871" s="281" t="s">
        <v>6627</v>
      </c>
      <c r="F871" s="282" t="s">
        <v>6628</v>
      </c>
      <c r="G871" s="283" t="s">
        <v>323</v>
      </c>
      <c r="H871" s="284">
        <v>1</v>
      </c>
      <c r="I871" s="285"/>
      <c r="J871" s="286">
        <f>ROUND(I871*H871,2)</f>
        <v>0</v>
      </c>
      <c r="K871" s="282" t="s">
        <v>19</v>
      </c>
      <c r="L871" s="287"/>
      <c r="M871" s="288" t="s">
        <v>19</v>
      </c>
      <c r="N871" s="289" t="s">
        <v>47</v>
      </c>
      <c r="O871" s="87"/>
      <c r="P871" s="225">
        <f>O871*H871</f>
        <v>0</v>
      </c>
      <c r="Q871" s="225">
        <v>0</v>
      </c>
      <c r="R871" s="225">
        <f>Q871*H871</f>
        <v>0</v>
      </c>
      <c r="S871" s="225">
        <v>0</v>
      </c>
      <c r="T871" s="226">
        <f>S871*H871</f>
        <v>0</v>
      </c>
      <c r="U871" s="41"/>
      <c r="V871" s="41"/>
      <c r="W871" s="41"/>
      <c r="X871" s="41"/>
      <c r="Y871" s="41"/>
      <c r="Z871" s="41"/>
      <c r="AA871" s="41"/>
      <c r="AB871" s="41"/>
      <c r="AC871" s="41"/>
      <c r="AD871" s="41"/>
      <c r="AE871" s="41"/>
      <c r="AR871" s="227" t="s">
        <v>616</v>
      </c>
      <c r="AT871" s="227" t="s">
        <v>1137</v>
      </c>
      <c r="AU871" s="227" t="s">
        <v>85</v>
      </c>
      <c r="AY871" s="20" t="s">
        <v>308</v>
      </c>
      <c r="BE871" s="228">
        <f>IF(N871="základní",J871,0)</f>
        <v>0</v>
      </c>
      <c r="BF871" s="228">
        <f>IF(N871="snížená",J871,0)</f>
        <v>0</v>
      </c>
      <c r="BG871" s="228">
        <f>IF(N871="zákl. přenesená",J871,0)</f>
        <v>0</v>
      </c>
      <c r="BH871" s="228">
        <f>IF(N871="sníž. přenesená",J871,0)</f>
        <v>0</v>
      </c>
      <c r="BI871" s="228">
        <f>IF(N871="nulová",J871,0)</f>
        <v>0</v>
      </c>
      <c r="BJ871" s="20" t="s">
        <v>83</v>
      </c>
      <c r="BK871" s="228">
        <f>ROUND(I871*H871,2)</f>
        <v>0</v>
      </c>
      <c r="BL871" s="20" t="s">
        <v>391</v>
      </c>
      <c r="BM871" s="227" t="s">
        <v>4631</v>
      </c>
    </row>
    <row r="872" s="2" customFormat="1" ht="24.15" customHeight="1">
      <c r="A872" s="41"/>
      <c r="B872" s="42"/>
      <c r="C872" s="216" t="s">
        <v>6629</v>
      </c>
      <c r="D872" s="216" t="s">
        <v>310</v>
      </c>
      <c r="E872" s="217" t="s">
        <v>6630</v>
      </c>
      <c r="F872" s="218" t="s">
        <v>6631</v>
      </c>
      <c r="G872" s="219" t="s">
        <v>493</v>
      </c>
      <c r="H872" s="220">
        <v>0.995</v>
      </c>
      <c r="I872" s="221"/>
      <c r="J872" s="222">
        <f>ROUND(I872*H872,2)</f>
        <v>0</v>
      </c>
      <c r="K872" s="218" t="s">
        <v>314</v>
      </c>
      <c r="L872" s="47"/>
      <c r="M872" s="223" t="s">
        <v>19</v>
      </c>
      <c r="N872" s="224" t="s">
        <v>47</v>
      </c>
      <c r="O872" s="87"/>
      <c r="P872" s="225">
        <f>O872*H872</f>
        <v>0</v>
      </c>
      <c r="Q872" s="225">
        <v>0</v>
      </c>
      <c r="R872" s="225">
        <f>Q872*H872</f>
        <v>0</v>
      </c>
      <c r="S872" s="225">
        <v>0</v>
      </c>
      <c r="T872" s="226">
        <f>S872*H872</f>
        <v>0</v>
      </c>
      <c r="U872" s="41"/>
      <c r="V872" s="41"/>
      <c r="W872" s="41"/>
      <c r="X872" s="41"/>
      <c r="Y872" s="41"/>
      <c r="Z872" s="41"/>
      <c r="AA872" s="41"/>
      <c r="AB872" s="41"/>
      <c r="AC872" s="41"/>
      <c r="AD872" s="41"/>
      <c r="AE872" s="41"/>
      <c r="AR872" s="227" t="s">
        <v>391</v>
      </c>
      <c r="AT872" s="227" t="s">
        <v>310</v>
      </c>
      <c r="AU872" s="227" t="s">
        <v>85</v>
      </c>
      <c r="AY872" s="20" t="s">
        <v>308</v>
      </c>
      <c r="BE872" s="228">
        <f>IF(N872="základní",J872,0)</f>
        <v>0</v>
      </c>
      <c r="BF872" s="228">
        <f>IF(N872="snížená",J872,0)</f>
        <v>0</v>
      </c>
      <c r="BG872" s="228">
        <f>IF(N872="zákl. přenesená",J872,0)</f>
        <v>0</v>
      </c>
      <c r="BH872" s="228">
        <f>IF(N872="sníž. přenesená",J872,0)</f>
        <v>0</v>
      </c>
      <c r="BI872" s="228">
        <f>IF(N872="nulová",J872,0)</f>
        <v>0</v>
      </c>
      <c r="BJ872" s="20" t="s">
        <v>83</v>
      </c>
      <c r="BK872" s="228">
        <f>ROUND(I872*H872,2)</f>
        <v>0</v>
      </c>
      <c r="BL872" s="20" t="s">
        <v>391</v>
      </c>
      <c r="BM872" s="227" t="s">
        <v>6632</v>
      </c>
    </row>
    <row r="873" s="2" customFormat="1">
      <c r="A873" s="41"/>
      <c r="B873" s="42"/>
      <c r="C873" s="43"/>
      <c r="D873" s="229" t="s">
        <v>317</v>
      </c>
      <c r="E873" s="43"/>
      <c r="F873" s="230" t="s">
        <v>6633</v>
      </c>
      <c r="G873" s="43"/>
      <c r="H873" s="43"/>
      <c r="I873" s="231"/>
      <c r="J873" s="43"/>
      <c r="K873" s="43"/>
      <c r="L873" s="47"/>
      <c r="M873" s="232"/>
      <c r="N873" s="233"/>
      <c r="O873" s="87"/>
      <c r="P873" s="87"/>
      <c r="Q873" s="87"/>
      <c r="R873" s="87"/>
      <c r="S873" s="87"/>
      <c r="T873" s="88"/>
      <c r="U873" s="41"/>
      <c r="V873" s="41"/>
      <c r="W873" s="41"/>
      <c r="X873" s="41"/>
      <c r="Y873" s="41"/>
      <c r="Z873" s="41"/>
      <c r="AA873" s="41"/>
      <c r="AB873" s="41"/>
      <c r="AC873" s="41"/>
      <c r="AD873" s="41"/>
      <c r="AE873" s="41"/>
      <c r="AT873" s="20" t="s">
        <v>317</v>
      </c>
      <c r="AU873" s="20" t="s">
        <v>85</v>
      </c>
    </row>
    <row r="874" s="12" customFormat="1" ht="22.8" customHeight="1">
      <c r="A874" s="12"/>
      <c r="B874" s="200"/>
      <c r="C874" s="201"/>
      <c r="D874" s="202" t="s">
        <v>75</v>
      </c>
      <c r="E874" s="214" t="s">
        <v>6634</v>
      </c>
      <c r="F874" s="214" t="s">
        <v>6635</v>
      </c>
      <c r="G874" s="201"/>
      <c r="H874" s="201"/>
      <c r="I874" s="204"/>
      <c r="J874" s="215">
        <f>BK874</f>
        <v>0</v>
      </c>
      <c r="K874" s="201"/>
      <c r="L874" s="206"/>
      <c r="M874" s="207"/>
      <c r="N874" s="208"/>
      <c r="O874" s="208"/>
      <c r="P874" s="209">
        <f>SUM(P875:P886)</f>
        <v>0</v>
      </c>
      <c r="Q874" s="208"/>
      <c r="R874" s="209">
        <f>SUM(R875:R886)</f>
        <v>0</v>
      </c>
      <c r="S874" s="208"/>
      <c r="T874" s="210">
        <f>SUM(T875:T886)</f>
        <v>0</v>
      </c>
      <c r="U874" s="12"/>
      <c r="V874" s="12"/>
      <c r="W874" s="12"/>
      <c r="X874" s="12"/>
      <c r="Y874" s="12"/>
      <c r="Z874" s="12"/>
      <c r="AA874" s="12"/>
      <c r="AB874" s="12"/>
      <c r="AC874" s="12"/>
      <c r="AD874" s="12"/>
      <c r="AE874" s="12"/>
      <c r="AR874" s="211" t="s">
        <v>85</v>
      </c>
      <c r="AT874" s="212" t="s">
        <v>75</v>
      </c>
      <c r="AU874" s="212" t="s">
        <v>83</v>
      </c>
      <c r="AY874" s="211" t="s">
        <v>308</v>
      </c>
      <c r="BK874" s="213">
        <f>SUM(BK875:BK886)</f>
        <v>0</v>
      </c>
    </row>
    <row r="875" s="2" customFormat="1" ht="24.15" customHeight="1">
      <c r="A875" s="41"/>
      <c r="B875" s="42"/>
      <c r="C875" s="216" t="s">
        <v>5522</v>
      </c>
      <c r="D875" s="216" t="s">
        <v>310</v>
      </c>
      <c r="E875" s="217" t="s">
        <v>6636</v>
      </c>
      <c r="F875" s="218" t="s">
        <v>6637</v>
      </c>
      <c r="G875" s="219" t="s">
        <v>772</v>
      </c>
      <c r="H875" s="220">
        <v>10</v>
      </c>
      <c r="I875" s="221"/>
      <c r="J875" s="222">
        <f>ROUND(I875*H875,2)</f>
        <v>0</v>
      </c>
      <c r="K875" s="218" t="s">
        <v>314</v>
      </c>
      <c r="L875" s="47"/>
      <c r="M875" s="223" t="s">
        <v>19</v>
      </c>
      <c r="N875" s="224" t="s">
        <v>47</v>
      </c>
      <c r="O875" s="87"/>
      <c r="P875" s="225">
        <f>O875*H875</f>
        <v>0</v>
      </c>
      <c r="Q875" s="225">
        <v>0</v>
      </c>
      <c r="R875" s="225">
        <f>Q875*H875</f>
        <v>0</v>
      </c>
      <c r="S875" s="225">
        <v>0</v>
      </c>
      <c r="T875" s="226">
        <f>S875*H875</f>
        <v>0</v>
      </c>
      <c r="U875" s="41"/>
      <c r="V875" s="41"/>
      <c r="W875" s="41"/>
      <c r="X875" s="41"/>
      <c r="Y875" s="41"/>
      <c r="Z875" s="41"/>
      <c r="AA875" s="41"/>
      <c r="AB875" s="41"/>
      <c r="AC875" s="41"/>
      <c r="AD875" s="41"/>
      <c r="AE875" s="41"/>
      <c r="AR875" s="227" t="s">
        <v>391</v>
      </c>
      <c r="AT875" s="227" t="s">
        <v>310</v>
      </c>
      <c r="AU875" s="227" t="s">
        <v>85</v>
      </c>
      <c r="AY875" s="20" t="s">
        <v>308</v>
      </c>
      <c r="BE875" s="228">
        <f>IF(N875="základní",J875,0)</f>
        <v>0</v>
      </c>
      <c r="BF875" s="228">
        <f>IF(N875="snížená",J875,0)</f>
        <v>0</v>
      </c>
      <c r="BG875" s="228">
        <f>IF(N875="zákl. přenesená",J875,0)</f>
        <v>0</v>
      </c>
      <c r="BH875" s="228">
        <f>IF(N875="sníž. přenesená",J875,0)</f>
        <v>0</v>
      </c>
      <c r="BI875" s="228">
        <f>IF(N875="nulová",J875,0)</f>
        <v>0</v>
      </c>
      <c r="BJ875" s="20" t="s">
        <v>83</v>
      </c>
      <c r="BK875" s="228">
        <f>ROUND(I875*H875,2)</f>
        <v>0</v>
      </c>
      <c r="BL875" s="20" t="s">
        <v>391</v>
      </c>
      <c r="BM875" s="227" t="s">
        <v>6638</v>
      </c>
    </row>
    <row r="876" s="2" customFormat="1">
      <c r="A876" s="41"/>
      <c r="B876" s="42"/>
      <c r="C876" s="43"/>
      <c r="D876" s="229" t="s">
        <v>317</v>
      </c>
      <c r="E876" s="43"/>
      <c r="F876" s="230" t="s">
        <v>6639</v>
      </c>
      <c r="G876" s="43"/>
      <c r="H876" s="43"/>
      <c r="I876" s="231"/>
      <c r="J876" s="43"/>
      <c r="K876" s="43"/>
      <c r="L876" s="47"/>
      <c r="M876" s="232"/>
      <c r="N876" s="233"/>
      <c r="O876" s="87"/>
      <c r="P876" s="87"/>
      <c r="Q876" s="87"/>
      <c r="R876" s="87"/>
      <c r="S876" s="87"/>
      <c r="T876" s="88"/>
      <c r="U876" s="41"/>
      <c r="V876" s="41"/>
      <c r="W876" s="41"/>
      <c r="X876" s="41"/>
      <c r="Y876" s="41"/>
      <c r="Z876" s="41"/>
      <c r="AA876" s="41"/>
      <c r="AB876" s="41"/>
      <c r="AC876" s="41"/>
      <c r="AD876" s="41"/>
      <c r="AE876" s="41"/>
      <c r="AT876" s="20" t="s">
        <v>317</v>
      </c>
      <c r="AU876" s="20" t="s">
        <v>85</v>
      </c>
    </row>
    <row r="877" s="2" customFormat="1" ht="24.15" customHeight="1">
      <c r="A877" s="41"/>
      <c r="B877" s="42"/>
      <c r="C877" s="216" t="s">
        <v>6640</v>
      </c>
      <c r="D877" s="216" t="s">
        <v>310</v>
      </c>
      <c r="E877" s="217" t="s">
        <v>6641</v>
      </c>
      <c r="F877" s="218" t="s">
        <v>6642</v>
      </c>
      <c r="G877" s="219" t="s">
        <v>772</v>
      </c>
      <c r="H877" s="220">
        <v>3</v>
      </c>
      <c r="I877" s="221"/>
      <c r="J877" s="222">
        <f>ROUND(I877*H877,2)</f>
        <v>0</v>
      </c>
      <c r="K877" s="218" t="s">
        <v>314</v>
      </c>
      <c r="L877" s="47"/>
      <c r="M877" s="223" t="s">
        <v>19</v>
      </c>
      <c r="N877" s="224" t="s">
        <v>47</v>
      </c>
      <c r="O877" s="87"/>
      <c r="P877" s="225">
        <f>O877*H877</f>
        <v>0</v>
      </c>
      <c r="Q877" s="225">
        <v>0</v>
      </c>
      <c r="R877" s="225">
        <f>Q877*H877</f>
        <v>0</v>
      </c>
      <c r="S877" s="225">
        <v>0</v>
      </c>
      <c r="T877" s="226">
        <f>S877*H877</f>
        <v>0</v>
      </c>
      <c r="U877" s="41"/>
      <c r="V877" s="41"/>
      <c r="W877" s="41"/>
      <c r="X877" s="41"/>
      <c r="Y877" s="41"/>
      <c r="Z877" s="41"/>
      <c r="AA877" s="41"/>
      <c r="AB877" s="41"/>
      <c r="AC877" s="41"/>
      <c r="AD877" s="41"/>
      <c r="AE877" s="41"/>
      <c r="AR877" s="227" t="s">
        <v>391</v>
      </c>
      <c r="AT877" s="227" t="s">
        <v>310</v>
      </c>
      <c r="AU877" s="227" t="s">
        <v>85</v>
      </c>
      <c r="AY877" s="20" t="s">
        <v>308</v>
      </c>
      <c r="BE877" s="228">
        <f>IF(N877="základní",J877,0)</f>
        <v>0</v>
      </c>
      <c r="BF877" s="228">
        <f>IF(N877="snížená",J877,0)</f>
        <v>0</v>
      </c>
      <c r="BG877" s="228">
        <f>IF(N877="zákl. přenesená",J877,0)</f>
        <v>0</v>
      </c>
      <c r="BH877" s="228">
        <f>IF(N877="sníž. přenesená",J877,0)</f>
        <v>0</v>
      </c>
      <c r="BI877" s="228">
        <f>IF(N877="nulová",J877,0)</f>
        <v>0</v>
      </c>
      <c r="BJ877" s="20" t="s">
        <v>83</v>
      </c>
      <c r="BK877" s="228">
        <f>ROUND(I877*H877,2)</f>
        <v>0</v>
      </c>
      <c r="BL877" s="20" t="s">
        <v>391</v>
      </c>
      <c r="BM877" s="227" t="s">
        <v>6643</v>
      </c>
    </row>
    <row r="878" s="2" customFormat="1">
      <c r="A878" s="41"/>
      <c r="B878" s="42"/>
      <c r="C878" s="43"/>
      <c r="D878" s="229" t="s">
        <v>317</v>
      </c>
      <c r="E878" s="43"/>
      <c r="F878" s="230" t="s">
        <v>6644</v>
      </c>
      <c r="G878" s="43"/>
      <c r="H878" s="43"/>
      <c r="I878" s="231"/>
      <c r="J878" s="43"/>
      <c r="K878" s="43"/>
      <c r="L878" s="47"/>
      <c r="M878" s="232"/>
      <c r="N878" s="233"/>
      <c r="O878" s="87"/>
      <c r="P878" s="87"/>
      <c r="Q878" s="87"/>
      <c r="R878" s="87"/>
      <c r="S878" s="87"/>
      <c r="T878" s="88"/>
      <c r="U878" s="41"/>
      <c r="V878" s="41"/>
      <c r="W878" s="41"/>
      <c r="X878" s="41"/>
      <c r="Y878" s="41"/>
      <c r="Z878" s="41"/>
      <c r="AA878" s="41"/>
      <c r="AB878" s="41"/>
      <c r="AC878" s="41"/>
      <c r="AD878" s="41"/>
      <c r="AE878" s="41"/>
      <c r="AT878" s="20" t="s">
        <v>317</v>
      </c>
      <c r="AU878" s="20" t="s">
        <v>85</v>
      </c>
    </row>
    <row r="879" s="2" customFormat="1" ht="16.5" customHeight="1">
      <c r="A879" s="41"/>
      <c r="B879" s="42"/>
      <c r="C879" s="216" t="s">
        <v>5525</v>
      </c>
      <c r="D879" s="216" t="s">
        <v>310</v>
      </c>
      <c r="E879" s="217" t="s">
        <v>6645</v>
      </c>
      <c r="F879" s="218" t="s">
        <v>6646</v>
      </c>
      <c r="G879" s="219" t="s">
        <v>772</v>
      </c>
      <c r="H879" s="220">
        <v>13</v>
      </c>
      <c r="I879" s="221"/>
      <c r="J879" s="222">
        <f>ROUND(I879*H879,2)</f>
        <v>0</v>
      </c>
      <c r="K879" s="218" t="s">
        <v>314</v>
      </c>
      <c r="L879" s="47"/>
      <c r="M879" s="223" t="s">
        <v>19</v>
      </c>
      <c r="N879" s="224" t="s">
        <v>47</v>
      </c>
      <c r="O879" s="87"/>
      <c r="P879" s="225">
        <f>O879*H879</f>
        <v>0</v>
      </c>
      <c r="Q879" s="225">
        <v>0</v>
      </c>
      <c r="R879" s="225">
        <f>Q879*H879</f>
        <v>0</v>
      </c>
      <c r="S879" s="225">
        <v>0</v>
      </c>
      <c r="T879" s="226">
        <f>S879*H879</f>
        <v>0</v>
      </c>
      <c r="U879" s="41"/>
      <c r="V879" s="41"/>
      <c r="W879" s="41"/>
      <c r="X879" s="41"/>
      <c r="Y879" s="41"/>
      <c r="Z879" s="41"/>
      <c r="AA879" s="41"/>
      <c r="AB879" s="41"/>
      <c r="AC879" s="41"/>
      <c r="AD879" s="41"/>
      <c r="AE879" s="41"/>
      <c r="AR879" s="227" t="s">
        <v>391</v>
      </c>
      <c r="AT879" s="227" t="s">
        <v>310</v>
      </c>
      <c r="AU879" s="227" t="s">
        <v>85</v>
      </c>
      <c r="AY879" s="20" t="s">
        <v>308</v>
      </c>
      <c r="BE879" s="228">
        <f>IF(N879="základní",J879,0)</f>
        <v>0</v>
      </c>
      <c r="BF879" s="228">
        <f>IF(N879="snížená",J879,0)</f>
        <v>0</v>
      </c>
      <c r="BG879" s="228">
        <f>IF(N879="zákl. přenesená",J879,0)</f>
        <v>0</v>
      </c>
      <c r="BH879" s="228">
        <f>IF(N879="sníž. přenesená",J879,0)</f>
        <v>0</v>
      </c>
      <c r="BI879" s="228">
        <f>IF(N879="nulová",J879,0)</f>
        <v>0</v>
      </c>
      <c r="BJ879" s="20" t="s">
        <v>83</v>
      </c>
      <c r="BK879" s="228">
        <f>ROUND(I879*H879,2)</f>
        <v>0</v>
      </c>
      <c r="BL879" s="20" t="s">
        <v>391</v>
      </c>
      <c r="BM879" s="227" t="s">
        <v>6647</v>
      </c>
    </row>
    <row r="880" s="2" customFormat="1">
      <c r="A880" s="41"/>
      <c r="B880" s="42"/>
      <c r="C880" s="43"/>
      <c r="D880" s="229" t="s">
        <v>317</v>
      </c>
      <c r="E880" s="43"/>
      <c r="F880" s="230" t="s">
        <v>6648</v>
      </c>
      <c r="G880" s="43"/>
      <c r="H880" s="43"/>
      <c r="I880" s="231"/>
      <c r="J880" s="43"/>
      <c r="K880" s="43"/>
      <c r="L880" s="47"/>
      <c r="M880" s="232"/>
      <c r="N880" s="233"/>
      <c r="O880" s="87"/>
      <c r="P880" s="87"/>
      <c r="Q880" s="87"/>
      <c r="R880" s="87"/>
      <c r="S880" s="87"/>
      <c r="T880" s="88"/>
      <c r="U880" s="41"/>
      <c r="V880" s="41"/>
      <c r="W880" s="41"/>
      <c r="X880" s="41"/>
      <c r="Y880" s="41"/>
      <c r="Z880" s="41"/>
      <c r="AA880" s="41"/>
      <c r="AB880" s="41"/>
      <c r="AC880" s="41"/>
      <c r="AD880" s="41"/>
      <c r="AE880" s="41"/>
      <c r="AT880" s="20" t="s">
        <v>317</v>
      </c>
      <c r="AU880" s="20" t="s">
        <v>85</v>
      </c>
    </row>
    <row r="881" s="2" customFormat="1" ht="16.5" customHeight="1">
      <c r="A881" s="41"/>
      <c r="B881" s="42"/>
      <c r="C881" s="216" t="s">
        <v>6649</v>
      </c>
      <c r="D881" s="216" t="s">
        <v>310</v>
      </c>
      <c r="E881" s="217" t="s">
        <v>6650</v>
      </c>
      <c r="F881" s="218" t="s">
        <v>6651</v>
      </c>
      <c r="G881" s="219" t="s">
        <v>772</v>
      </c>
      <c r="H881" s="220">
        <v>13</v>
      </c>
      <c r="I881" s="221"/>
      <c r="J881" s="222">
        <f>ROUND(I881*H881,2)</f>
        <v>0</v>
      </c>
      <c r="K881" s="218" t="s">
        <v>314</v>
      </c>
      <c r="L881" s="47"/>
      <c r="M881" s="223" t="s">
        <v>19</v>
      </c>
      <c r="N881" s="224" t="s">
        <v>47</v>
      </c>
      <c r="O881" s="87"/>
      <c r="P881" s="225">
        <f>O881*H881</f>
        <v>0</v>
      </c>
      <c r="Q881" s="225">
        <v>0</v>
      </c>
      <c r="R881" s="225">
        <f>Q881*H881</f>
        <v>0</v>
      </c>
      <c r="S881" s="225">
        <v>0</v>
      </c>
      <c r="T881" s="226">
        <f>S881*H881</f>
        <v>0</v>
      </c>
      <c r="U881" s="41"/>
      <c r="V881" s="41"/>
      <c r="W881" s="41"/>
      <c r="X881" s="41"/>
      <c r="Y881" s="41"/>
      <c r="Z881" s="41"/>
      <c r="AA881" s="41"/>
      <c r="AB881" s="41"/>
      <c r="AC881" s="41"/>
      <c r="AD881" s="41"/>
      <c r="AE881" s="41"/>
      <c r="AR881" s="227" t="s">
        <v>391</v>
      </c>
      <c r="AT881" s="227" t="s">
        <v>310</v>
      </c>
      <c r="AU881" s="227" t="s">
        <v>85</v>
      </c>
      <c r="AY881" s="20" t="s">
        <v>308</v>
      </c>
      <c r="BE881" s="228">
        <f>IF(N881="základní",J881,0)</f>
        <v>0</v>
      </c>
      <c r="BF881" s="228">
        <f>IF(N881="snížená",J881,0)</f>
        <v>0</v>
      </c>
      <c r="BG881" s="228">
        <f>IF(N881="zákl. přenesená",J881,0)</f>
        <v>0</v>
      </c>
      <c r="BH881" s="228">
        <f>IF(N881="sníž. přenesená",J881,0)</f>
        <v>0</v>
      </c>
      <c r="BI881" s="228">
        <f>IF(N881="nulová",J881,0)</f>
        <v>0</v>
      </c>
      <c r="BJ881" s="20" t="s">
        <v>83</v>
      </c>
      <c r="BK881" s="228">
        <f>ROUND(I881*H881,2)</f>
        <v>0</v>
      </c>
      <c r="BL881" s="20" t="s">
        <v>391</v>
      </c>
      <c r="BM881" s="227" t="s">
        <v>6652</v>
      </c>
    </row>
    <row r="882" s="2" customFormat="1">
      <c r="A882" s="41"/>
      <c r="B882" s="42"/>
      <c r="C882" s="43"/>
      <c r="D882" s="229" t="s">
        <v>317</v>
      </c>
      <c r="E882" s="43"/>
      <c r="F882" s="230" t="s">
        <v>6653</v>
      </c>
      <c r="G882" s="43"/>
      <c r="H882" s="43"/>
      <c r="I882" s="231"/>
      <c r="J882" s="43"/>
      <c r="K882" s="43"/>
      <c r="L882" s="47"/>
      <c r="M882" s="232"/>
      <c r="N882" s="233"/>
      <c r="O882" s="87"/>
      <c r="P882" s="87"/>
      <c r="Q882" s="87"/>
      <c r="R882" s="87"/>
      <c r="S882" s="87"/>
      <c r="T882" s="88"/>
      <c r="U882" s="41"/>
      <c r="V882" s="41"/>
      <c r="W882" s="41"/>
      <c r="X882" s="41"/>
      <c r="Y882" s="41"/>
      <c r="Z882" s="41"/>
      <c r="AA882" s="41"/>
      <c r="AB882" s="41"/>
      <c r="AC882" s="41"/>
      <c r="AD882" s="41"/>
      <c r="AE882" s="41"/>
      <c r="AT882" s="20" t="s">
        <v>317</v>
      </c>
      <c r="AU882" s="20" t="s">
        <v>85</v>
      </c>
    </row>
    <row r="883" s="2" customFormat="1" ht="16.5" customHeight="1">
      <c r="A883" s="41"/>
      <c r="B883" s="42"/>
      <c r="C883" s="280" t="s">
        <v>5531</v>
      </c>
      <c r="D883" s="280" t="s">
        <v>1137</v>
      </c>
      <c r="E883" s="281" t="s">
        <v>6654</v>
      </c>
      <c r="F883" s="282" t="s">
        <v>6655</v>
      </c>
      <c r="G883" s="283" t="s">
        <v>323</v>
      </c>
      <c r="H883" s="284">
        <v>10</v>
      </c>
      <c r="I883" s="285"/>
      <c r="J883" s="286">
        <f>ROUND(I883*H883,2)</f>
        <v>0</v>
      </c>
      <c r="K883" s="282" t="s">
        <v>19</v>
      </c>
      <c r="L883" s="287"/>
      <c r="M883" s="288" t="s">
        <v>19</v>
      </c>
      <c r="N883" s="289" t="s">
        <v>47</v>
      </c>
      <c r="O883" s="87"/>
      <c r="P883" s="225">
        <f>O883*H883</f>
        <v>0</v>
      </c>
      <c r="Q883" s="225">
        <v>0</v>
      </c>
      <c r="R883" s="225">
        <f>Q883*H883</f>
        <v>0</v>
      </c>
      <c r="S883" s="225">
        <v>0</v>
      </c>
      <c r="T883" s="226">
        <f>S883*H883</f>
        <v>0</v>
      </c>
      <c r="U883" s="41"/>
      <c r="V883" s="41"/>
      <c r="W883" s="41"/>
      <c r="X883" s="41"/>
      <c r="Y883" s="41"/>
      <c r="Z883" s="41"/>
      <c r="AA883" s="41"/>
      <c r="AB883" s="41"/>
      <c r="AC883" s="41"/>
      <c r="AD883" s="41"/>
      <c r="AE883" s="41"/>
      <c r="AR883" s="227" t="s">
        <v>616</v>
      </c>
      <c r="AT883" s="227" t="s">
        <v>1137</v>
      </c>
      <c r="AU883" s="227" t="s">
        <v>85</v>
      </c>
      <c r="AY883" s="20" t="s">
        <v>308</v>
      </c>
      <c r="BE883" s="228">
        <f>IF(N883="základní",J883,0)</f>
        <v>0</v>
      </c>
      <c r="BF883" s="228">
        <f>IF(N883="snížená",J883,0)</f>
        <v>0</v>
      </c>
      <c r="BG883" s="228">
        <f>IF(N883="zákl. přenesená",J883,0)</f>
        <v>0</v>
      </c>
      <c r="BH883" s="228">
        <f>IF(N883="sníž. přenesená",J883,0)</f>
        <v>0</v>
      </c>
      <c r="BI883" s="228">
        <f>IF(N883="nulová",J883,0)</f>
        <v>0</v>
      </c>
      <c r="BJ883" s="20" t="s">
        <v>83</v>
      </c>
      <c r="BK883" s="228">
        <f>ROUND(I883*H883,2)</f>
        <v>0</v>
      </c>
      <c r="BL883" s="20" t="s">
        <v>391</v>
      </c>
      <c r="BM883" s="227" t="s">
        <v>6656</v>
      </c>
    </row>
    <row r="884" s="2" customFormat="1" ht="16.5" customHeight="1">
      <c r="A884" s="41"/>
      <c r="B884" s="42"/>
      <c r="C884" s="280" t="s">
        <v>6657</v>
      </c>
      <c r="D884" s="280" t="s">
        <v>1137</v>
      </c>
      <c r="E884" s="281" t="s">
        <v>6658</v>
      </c>
      <c r="F884" s="282" t="s">
        <v>6659</v>
      </c>
      <c r="G884" s="283" t="s">
        <v>323</v>
      </c>
      <c r="H884" s="284">
        <v>3</v>
      </c>
      <c r="I884" s="285"/>
      <c r="J884" s="286">
        <f>ROUND(I884*H884,2)</f>
        <v>0</v>
      </c>
      <c r="K884" s="282" t="s">
        <v>19</v>
      </c>
      <c r="L884" s="287"/>
      <c r="M884" s="288" t="s">
        <v>19</v>
      </c>
      <c r="N884" s="289" t="s">
        <v>47</v>
      </c>
      <c r="O884" s="87"/>
      <c r="P884" s="225">
        <f>O884*H884</f>
        <v>0</v>
      </c>
      <c r="Q884" s="225">
        <v>0</v>
      </c>
      <c r="R884" s="225">
        <f>Q884*H884</f>
        <v>0</v>
      </c>
      <c r="S884" s="225">
        <v>0</v>
      </c>
      <c r="T884" s="226">
        <f>S884*H884</f>
        <v>0</v>
      </c>
      <c r="U884" s="41"/>
      <c r="V884" s="41"/>
      <c r="W884" s="41"/>
      <c r="X884" s="41"/>
      <c r="Y884" s="41"/>
      <c r="Z884" s="41"/>
      <c r="AA884" s="41"/>
      <c r="AB884" s="41"/>
      <c r="AC884" s="41"/>
      <c r="AD884" s="41"/>
      <c r="AE884" s="41"/>
      <c r="AR884" s="227" t="s">
        <v>616</v>
      </c>
      <c r="AT884" s="227" t="s">
        <v>1137</v>
      </c>
      <c r="AU884" s="227" t="s">
        <v>85</v>
      </c>
      <c r="AY884" s="20" t="s">
        <v>308</v>
      </c>
      <c r="BE884" s="228">
        <f>IF(N884="základní",J884,0)</f>
        <v>0</v>
      </c>
      <c r="BF884" s="228">
        <f>IF(N884="snížená",J884,0)</f>
        <v>0</v>
      </c>
      <c r="BG884" s="228">
        <f>IF(N884="zákl. přenesená",J884,0)</f>
        <v>0</v>
      </c>
      <c r="BH884" s="228">
        <f>IF(N884="sníž. přenesená",J884,0)</f>
        <v>0</v>
      </c>
      <c r="BI884" s="228">
        <f>IF(N884="nulová",J884,0)</f>
        <v>0</v>
      </c>
      <c r="BJ884" s="20" t="s">
        <v>83</v>
      </c>
      <c r="BK884" s="228">
        <f>ROUND(I884*H884,2)</f>
        <v>0</v>
      </c>
      <c r="BL884" s="20" t="s">
        <v>391</v>
      </c>
      <c r="BM884" s="227" t="s">
        <v>6660</v>
      </c>
    </row>
    <row r="885" s="2" customFormat="1" ht="24.15" customHeight="1">
      <c r="A885" s="41"/>
      <c r="B885" s="42"/>
      <c r="C885" s="216" t="s">
        <v>5537</v>
      </c>
      <c r="D885" s="216" t="s">
        <v>310</v>
      </c>
      <c r="E885" s="217" t="s">
        <v>6661</v>
      </c>
      <c r="F885" s="218" t="s">
        <v>6662</v>
      </c>
      <c r="G885" s="219" t="s">
        <v>493</v>
      </c>
      <c r="H885" s="220">
        <v>0.23400000000000001</v>
      </c>
      <c r="I885" s="221"/>
      <c r="J885" s="222">
        <f>ROUND(I885*H885,2)</f>
        <v>0</v>
      </c>
      <c r="K885" s="218" t="s">
        <v>314</v>
      </c>
      <c r="L885" s="47"/>
      <c r="M885" s="223" t="s">
        <v>19</v>
      </c>
      <c r="N885" s="224" t="s">
        <v>47</v>
      </c>
      <c r="O885" s="87"/>
      <c r="P885" s="225">
        <f>O885*H885</f>
        <v>0</v>
      </c>
      <c r="Q885" s="225">
        <v>0</v>
      </c>
      <c r="R885" s="225">
        <f>Q885*H885</f>
        <v>0</v>
      </c>
      <c r="S885" s="225">
        <v>0</v>
      </c>
      <c r="T885" s="226">
        <f>S885*H885</f>
        <v>0</v>
      </c>
      <c r="U885" s="41"/>
      <c r="V885" s="41"/>
      <c r="W885" s="41"/>
      <c r="X885" s="41"/>
      <c r="Y885" s="41"/>
      <c r="Z885" s="41"/>
      <c r="AA885" s="41"/>
      <c r="AB885" s="41"/>
      <c r="AC885" s="41"/>
      <c r="AD885" s="41"/>
      <c r="AE885" s="41"/>
      <c r="AR885" s="227" t="s">
        <v>391</v>
      </c>
      <c r="AT885" s="227" t="s">
        <v>310</v>
      </c>
      <c r="AU885" s="227" t="s">
        <v>85</v>
      </c>
      <c r="AY885" s="20" t="s">
        <v>308</v>
      </c>
      <c r="BE885" s="228">
        <f>IF(N885="základní",J885,0)</f>
        <v>0</v>
      </c>
      <c r="BF885" s="228">
        <f>IF(N885="snížená",J885,0)</f>
        <v>0</v>
      </c>
      <c r="BG885" s="228">
        <f>IF(N885="zákl. přenesená",J885,0)</f>
        <v>0</v>
      </c>
      <c r="BH885" s="228">
        <f>IF(N885="sníž. přenesená",J885,0)</f>
        <v>0</v>
      </c>
      <c r="BI885" s="228">
        <f>IF(N885="nulová",J885,0)</f>
        <v>0</v>
      </c>
      <c r="BJ885" s="20" t="s">
        <v>83</v>
      </c>
      <c r="BK885" s="228">
        <f>ROUND(I885*H885,2)</f>
        <v>0</v>
      </c>
      <c r="BL885" s="20" t="s">
        <v>391</v>
      </c>
      <c r="BM885" s="227" t="s">
        <v>6663</v>
      </c>
    </row>
    <row r="886" s="2" customFormat="1">
      <c r="A886" s="41"/>
      <c r="B886" s="42"/>
      <c r="C886" s="43"/>
      <c r="D886" s="229" t="s">
        <v>317</v>
      </c>
      <c r="E886" s="43"/>
      <c r="F886" s="230" t="s">
        <v>6664</v>
      </c>
      <c r="G886" s="43"/>
      <c r="H886" s="43"/>
      <c r="I886" s="231"/>
      <c r="J886" s="43"/>
      <c r="K886" s="43"/>
      <c r="L886" s="47"/>
      <c r="M886" s="232"/>
      <c r="N886" s="233"/>
      <c r="O886" s="87"/>
      <c r="P886" s="87"/>
      <c r="Q886" s="87"/>
      <c r="R886" s="87"/>
      <c r="S886" s="87"/>
      <c r="T886" s="88"/>
      <c r="U886" s="41"/>
      <c r="V886" s="41"/>
      <c r="W886" s="41"/>
      <c r="X886" s="41"/>
      <c r="Y886" s="41"/>
      <c r="Z886" s="41"/>
      <c r="AA886" s="41"/>
      <c r="AB886" s="41"/>
      <c r="AC886" s="41"/>
      <c r="AD886" s="41"/>
      <c r="AE886" s="41"/>
      <c r="AT886" s="20" t="s">
        <v>317</v>
      </c>
      <c r="AU886" s="20" t="s">
        <v>85</v>
      </c>
    </row>
    <row r="887" s="12" customFormat="1" ht="22.8" customHeight="1">
      <c r="A887" s="12"/>
      <c r="B887" s="200"/>
      <c r="C887" s="201"/>
      <c r="D887" s="202" t="s">
        <v>75</v>
      </c>
      <c r="E887" s="214" t="s">
        <v>5346</v>
      </c>
      <c r="F887" s="214" t="s">
        <v>5347</v>
      </c>
      <c r="G887" s="201"/>
      <c r="H887" s="201"/>
      <c r="I887" s="204"/>
      <c r="J887" s="215">
        <f>BK887</f>
        <v>0</v>
      </c>
      <c r="K887" s="201"/>
      <c r="L887" s="206"/>
      <c r="M887" s="207"/>
      <c r="N887" s="208"/>
      <c r="O887" s="208"/>
      <c r="P887" s="209">
        <f>SUM(P888:P892)</f>
        <v>0</v>
      </c>
      <c r="Q887" s="208"/>
      <c r="R887" s="209">
        <f>SUM(R888:R892)</f>
        <v>0</v>
      </c>
      <c r="S887" s="208"/>
      <c r="T887" s="210">
        <f>SUM(T888:T892)</f>
        <v>0</v>
      </c>
      <c r="U887" s="12"/>
      <c r="V887" s="12"/>
      <c r="W887" s="12"/>
      <c r="X887" s="12"/>
      <c r="Y887" s="12"/>
      <c r="Z887" s="12"/>
      <c r="AA887" s="12"/>
      <c r="AB887" s="12"/>
      <c r="AC887" s="12"/>
      <c r="AD887" s="12"/>
      <c r="AE887" s="12"/>
      <c r="AR887" s="211" t="s">
        <v>85</v>
      </c>
      <c r="AT887" s="212" t="s">
        <v>75</v>
      </c>
      <c r="AU887" s="212" t="s">
        <v>83</v>
      </c>
      <c r="AY887" s="211" t="s">
        <v>308</v>
      </c>
      <c r="BK887" s="213">
        <f>SUM(BK888:BK892)</f>
        <v>0</v>
      </c>
    </row>
    <row r="888" s="2" customFormat="1" ht="24.15" customHeight="1">
      <c r="A888" s="41"/>
      <c r="B888" s="42"/>
      <c r="C888" s="216" t="s">
        <v>6665</v>
      </c>
      <c r="D888" s="216" t="s">
        <v>310</v>
      </c>
      <c r="E888" s="217" t="s">
        <v>6666</v>
      </c>
      <c r="F888" s="218" t="s">
        <v>6667</v>
      </c>
      <c r="G888" s="219" t="s">
        <v>323</v>
      </c>
      <c r="H888" s="220">
        <v>6</v>
      </c>
      <c r="I888" s="221"/>
      <c r="J888" s="222">
        <f>ROUND(I888*H888,2)</f>
        <v>0</v>
      </c>
      <c r="K888" s="218" t="s">
        <v>314</v>
      </c>
      <c r="L888" s="47"/>
      <c r="M888" s="223" t="s">
        <v>19</v>
      </c>
      <c r="N888" s="224" t="s">
        <v>47</v>
      </c>
      <c r="O888" s="87"/>
      <c r="P888" s="225">
        <f>O888*H888</f>
        <v>0</v>
      </c>
      <c r="Q888" s="225">
        <v>0</v>
      </c>
      <c r="R888" s="225">
        <f>Q888*H888</f>
        <v>0</v>
      </c>
      <c r="S888" s="225">
        <v>0</v>
      </c>
      <c r="T888" s="226">
        <f>S888*H888</f>
        <v>0</v>
      </c>
      <c r="U888" s="41"/>
      <c r="V888" s="41"/>
      <c r="W888" s="41"/>
      <c r="X888" s="41"/>
      <c r="Y888" s="41"/>
      <c r="Z888" s="41"/>
      <c r="AA888" s="41"/>
      <c r="AB888" s="41"/>
      <c r="AC888" s="41"/>
      <c r="AD888" s="41"/>
      <c r="AE888" s="41"/>
      <c r="AR888" s="227" t="s">
        <v>391</v>
      </c>
      <c r="AT888" s="227" t="s">
        <v>310</v>
      </c>
      <c r="AU888" s="227" t="s">
        <v>85</v>
      </c>
      <c r="AY888" s="20" t="s">
        <v>308</v>
      </c>
      <c r="BE888" s="228">
        <f>IF(N888="základní",J888,0)</f>
        <v>0</v>
      </c>
      <c r="BF888" s="228">
        <f>IF(N888="snížená",J888,0)</f>
        <v>0</v>
      </c>
      <c r="BG888" s="228">
        <f>IF(N888="zákl. přenesená",J888,0)</f>
        <v>0</v>
      </c>
      <c r="BH888" s="228">
        <f>IF(N888="sníž. přenesená",J888,0)</f>
        <v>0</v>
      </c>
      <c r="BI888" s="228">
        <f>IF(N888="nulová",J888,0)</f>
        <v>0</v>
      </c>
      <c r="BJ888" s="20" t="s">
        <v>83</v>
      </c>
      <c r="BK888" s="228">
        <f>ROUND(I888*H888,2)</f>
        <v>0</v>
      </c>
      <c r="BL888" s="20" t="s">
        <v>391</v>
      </c>
      <c r="BM888" s="227" t="s">
        <v>6668</v>
      </c>
    </row>
    <row r="889" s="2" customFormat="1">
      <c r="A889" s="41"/>
      <c r="B889" s="42"/>
      <c r="C889" s="43"/>
      <c r="D889" s="229" t="s">
        <v>317</v>
      </c>
      <c r="E889" s="43"/>
      <c r="F889" s="230" t="s">
        <v>6669</v>
      </c>
      <c r="G889" s="43"/>
      <c r="H889" s="43"/>
      <c r="I889" s="231"/>
      <c r="J889" s="43"/>
      <c r="K889" s="43"/>
      <c r="L889" s="47"/>
      <c r="M889" s="232"/>
      <c r="N889" s="233"/>
      <c r="O889" s="87"/>
      <c r="P889" s="87"/>
      <c r="Q889" s="87"/>
      <c r="R889" s="87"/>
      <c r="S889" s="87"/>
      <c r="T889" s="88"/>
      <c r="U889" s="41"/>
      <c r="V889" s="41"/>
      <c r="W889" s="41"/>
      <c r="X889" s="41"/>
      <c r="Y889" s="41"/>
      <c r="Z889" s="41"/>
      <c r="AA889" s="41"/>
      <c r="AB889" s="41"/>
      <c r="AC889" s="41"/>
      <c r="AD889" s="41"/>
      <c r="AE889" s="41"/>
      <c r="AT889" s="20" t="s">
        <v>317</v>
      </c>
      <c r="AU889" s="20" t="s">
        <v>85</v>
      </c>
    </row>
    <row r="890" s="2" customFormat="1" ht="16.5" customHeight="1">
      <c r="A890" s="41"/>
      <c r="B890" s="42"/>
      <c r="C890" s="280" t="s">
        <v>5542</v>
      </c>
      <c r="D890" s="280" t="s">
        <v>1137</v>
      </c>
      <c r="E890" s="281" t="s">
        <v>6670</v>
      </c>
      <c r="F890" s="282" t="s">
        <v>6671</v>
      </c>
      <c r="G890" s="283" t="s">
        <v>323</v>
      </c>
      <c r="H890" s="284">
        <v>6</v>
      </c>
      <c r="I890" s="285"/>
      <c r="J890" s="286">
        <f>ROUND(I890*H890,2)</f>
        <v>0</v>
      </c>
      <c r="K890" s="282" t="s">
        <v>19</v>
      </c>
      <c r="L890" s="287"/>
      <c r="M890" s="288" t="s">
        <v>19</v>
      </c>
      <c r="N890" s="289" t="s">
        <v>47</v>
      </c>
      <c r="O890" s="87"/>
      <c r="P890" s="225">
        <f>O890*H890</f>
        <v>0</v>
      </c>
      <c r="Q890" s="225">
        <v>0</v>
      </c>
      <c r="R890" s="225">
        <f>Q890*H890</f>
        <v>0</v>
      </c>
      <c r="S890" s="225">
        <v>0</v>
      </c>
      <c r="T890" s="226">
        <f>S890*H890</f>
        <v>0</v>
      </c>
      <c r="U890" s="41"/>
      <c r="V890" s="41"/>
      <c r="W890" s="41"/>
      <c r="X890" s="41"/>
      <c r="Y890" s="41"/>
      <c r="Z890" s="41"/>
      <c r="AA890" s="41"/>
      <c r="AB890" s="41"/>
      <c r="AC890" s="41"/>
      <c r="AD890" s="41"/>
      <c r="AE890" s="41"/>
      <c r="AR890" s="227" t="s">
        <v>616</v>
      </c>
      <c r="AT890" s="227" t="s">
        <v>1137</v>
      </c>
      <c r="AU890" s="227" t="s">
        <v>85</v>
      </c>
      <c r="AY890" s="20" t="s">
        <v>308</v>
      </c>
      <c r="BE890" s="228">
        <f>IF(N890="základní",J890,0)</f>
        <v>0</v>
      </c>
      <c r="BF890" s="228">
        <f>IF(N890="snížená",J890,0)</f>
        <v>0</v>
      </c>
      <c r="BG890" s="228">
        <f>IF(N890="zákl. přenesená",J890,0)</f>
        <v>0</v>
      </c>
      <c r="BH890" s="228">
        <f>IF(N890="sníž. přenesená",J890,0)</f>
        <v>0</v>
      </c>
      <c r="BI890" s="228">
        <f>IF(N890="nulová",J890,0)</f>
        <v>0</v>
      </c>
      <c r="BJ890" s="20" t="s">
        <v>83</v>
      </c>
      <c r="BK890" s="228">
        <f>ROUND(I890*H890,2)</f>
        <v>0</v>
      </c>
      <c r="BL890" s="20" t="s">
        <v>391</v>
      </c>
      <c r="BM890" s="227" t="s">
        <v>6672</v>
      </c>
    </row>
    <row r="891" s="2" customFormat="1" ht="24.15" customHeight="1">
      <c r="A891" s="41"/>
      <c r="B891" s="42"/>
      <c r="C891" s="216" t="s">
        <v>6673</v>
      </c>
      <c r="D891" s="216" t="s">
        <v>310</v>
      </c>
      <c r="E891" s="217" t="s">
        <v>6674</v>
      </c>
      <c r="F891" s="218" t="s">
        <v>6675</v>
      </c>
      <c r="G891" s="219" t="s">
        <v>493</v>
      </c>
      <c r="H891" s="220">
        <v>0.0070000000000000001</v>
      </c>
      <c r="I891" s="221"/>
      <c r="J891" s="222">
        <f>ROUND(I891*H891,2)</f>
        <v>0</v>
      </c>
      <c r="K891" s="218" t="s">
        <v>314</v>
      </c>
      <c r="L891" s="47"/>
      <c r="M891" s="223" t="s">
        <v>19</v>
      </c>
      <c r="N891" s="224" t="s">
        <v>47</v>
      </c>
      <c r="O891" s="87"/>
      <c r="P891" s="225">
        <f>O891*H891</f>
        <v>0</v>
      </c>
      <c r="Q891" s="225">
        <v>0</v>
      </c>
      <c r="R891" s="225">
        <f>Q891*H891</f>
        <v>0</v>
      </c>
      <c r="S891" s="225">
        <v>0</v>
      </c>
      <c r="T891" s="226">
        <f>S891*H891</f>
        <v>0</v>
      </c>
      <c r="U891" s="41"/>
      <c r="V891" s="41"/>
      <c r="W891" s="41"/>
      <c r="X891" s="41"/>
      <c r="Y891" s="41"/>
      <c r="Z891" s="41"/>
      <c r="AA891" s="41"/>
      <c r="AB891" s="41"/>
      <c r="AC891" s="41"/>
      <c r="AD891" s="41"/>
      <c r="AE891" s="41"/>
      <c r="AR891" s="227" t="s">
        <v>391</v>
      </c>
      <c r="AT891" s="227" t="s">
        <v>310</v>
      </c>
      <c r="AU891" s="227" t="s">
        <v>85</v>
      </c>
      <c r="AY891" s="20" t="s">
        <v>308</v>
      </c>
      <c r="BE891" s="228">
        <f>IF(N891="základní",J891,0)</f>
        <v>0</v>
      </c>
      <c r="BF891" s="228">
        <f>IF(N891="snížená",J891,0)</f>
        <v>0</v>
      </c>
      <c r="BG891" s="228">
        <f>IF(N891="zákl. přenesená",J891,0)</f>
        <v>0</v>
      </c>
      <c r="BH891" s="228">
        <f>IF(N891="sníž. přenesená",J891,0)</f>
        <v>0</v>
      </c>
      <c r="BI891" s="228">
        <f>IF(N891="nulová",J891,0)</f>
        <v>0</v>
      </c>
      <c r="BJ891" s="20" t="s">
        <v>83</v>
      </c>
      <c r="BK891" s="228">
        <f>ROUND(I891*H891,2)</f>
        <v>0</v>
      </c>
      <c r="BL891" s="20" t="s">
        <v>391</v>
      </c>
      <c r="BM891" s="227" t="s">
        <v>6676</v>
      </c>
    </row>
    <row r="892" s="2" customFormat="1">
      <c r="A892" s="41"/>
      <c r="B892" s="42"/>
      <c r="C892" s="43"/>
      <c r="D892" s="229" t="s">
        <v>317</v>
      </c>
      <c r="E892" s="43"/>
      <c r="F892" s="230" t="s">
        <v>6677</v>
      </c>
      <c r="G892" s="43"/>
      <c r="H892" s="43"/>
      <c r="I892" s="231"/>
      <c r="J892" s="43"/>
      <c r="K892" s="43"/>
      <c r="L892" s="47"/>
      <c r="M892" s="270"/>
      <c r="N892" s="271"/>
      <c r="O892" s="272"/>
      <c r="P892" s="272"/>
      <c r="Q892" s="272"/>
      <c r="R892" s="272"/>
      <c r="S892" s="272"/>
      <c r="T892" s="273"/>
      <c r="U892" s="41"/>
      <c r="V892" s="41"/>
      <c r="W892" s="41"/>
      <c r="X892" s="41"/>
      <c r="Y892" s="41"/>
      <c r="Z892" s="41"/>
      <c r="AA892" s="41"/>
      <c r="AB892" s="41"/>
      <c r="AC892" s="41"/>
      <c r="AD892" s="41"/>
      <c r="AE892" s="41"/>
      <c r="AT892" s="20" t="s">
        <v>317</v>
      </c>
      <c r="AU892" s="20" t="s">
        <v>85</v>
      </c>
    </row>
    <row r="893" s="2" customFormat="1" ht="6.96" customHeight="1">
      <c r="A893" s="41"/>
      <c r="B893" s="62"/>
      <c r="C893" s="63"/>
      <c r="D893" s="63"/>
      <c r="E893" s="63"/>
      <c r="F893" s="63"/>
      <c r="G893" s="63"/>
      <c r="H893" s="63"/>
      <c r="I893" s="63"/>
      <c r="J893" s="63"/>
      <c r="K893" s="63"/>
      <c r="L893" s="47"/>
      <c r="M893" s="41"/>
      <c r="O893" s="41"/>
      <c r="P893" s="41"/>
      <c r="Q893" s="41"/>
      <c r="R893" s="41"/>
      <c r="S893" s="41"/>
      <c r="T893" s="41"/>
      <c r="U893" s="41"/>
      <c r="V893" s="41"/>
      <c r="W893" s="41"/>
      <c r="X893" s="41"/>
      <c r="Y893" s="41"/>
      <c r="Z893" s="41"/>
      <c r="AA893" s="41"/>
      <c r="AB893" s="41"/>
      <c r="AC893" s="41"/>
      <c r="AD893" s="41"/>
      <c r="AE893" s="41"/>
    </row>
  </sheetData>
  <sheetProtection sheet="1" autoFilter="0" formatColumns="0" formatRows="0" objects="1" scenarios="1" spinCount="100000" saltValue="IZOFBc187qkGAqeCziFuR+b15FLvS9WCm6ifm7N/Tm3coZRmCpQTS02fU55vzKh4vjDhhZJUqnlvSLO44cZITg==" hashValue="vSobJsnY0KIODFFSdD3CPsSbbZa0pt9LI5dtkVdTzEzaStQJFzYLO2a+mGLK9wfwdAc0w1Lr7J3A38gI53+MCQ==" algorithmName="SHA-512" password="CC35"/>
  <autoFilter ref="C106:K892"/>
  <mergeCells count="15">
    <mergeCell ref="E7:H7"/>
    <mergeCell ref="E11:H11"/>
    <mergeCell ref="E9:H9"/>
    <mergeCell ref="E13:H13"/>
    <mergeCell ref="E22:H22"/>
    <mergeCell ref="E31:H31"/>
    <mergeCell ref="E52:H52"/>
    <mergeCell ref="E56:H56"/>
    <mergeCell ref="E54:H54"/>
    <mergeCell ref="E58:H58"/>
    <mergeCell ref="E93:H93"/>
    <mergeCell ref="E97:H97"/>
    <mergeCell ref="E95:H95"/>
    <mergeCell ref="E99:H99"/>
    <mergeCell ref="L2:V2"/>
  </mergeCells>
  <hyperlinks>
    <hyperlink ref="F111" r:id="rId1" display="https://podminky.urs.cz/item/CS_URS_2024_02/132253254"/>
    <hyperlink ref="F116" r:id="rId2" display="https://podminky.urs.cz/item/CS_URS_2024_02/139001101"/>
    <hyperlink ref="F118" r:id="rId3" display="https://podminky.urs.cz/item/CS_URS_2024_02/151101101"/>
    <hyperlink ref="F120" r:id="rId4" display="https://podminky.urs.cz/item/CS_URS_2024_02/151101102"/>
    <hyperlink ref="F122" r:id="rId5" display="https://podminky.urs.cz/item/CS_URS_2024_02/151101111"/>
    <hyperlink ref="F124" r:id="rId6" display="https://podminky.urs.cz/item/CS_URS_2024_02/151101112"/>
    <hyperlink ref="F126" r:id="rId7" display="https://podminky.urs.cz/item/CS_URS_2024_02/162351103"/>
    <hyperlink ref="F131" r:id="rId8" display="https://podminky.urs.cz/item/CS_URS_2024_02/162751117"/>
    <hyperlink ref="F136" r:id="rId9" display="https://podminky.urs.cz/item/CS_URS_2024_02/162751119"/>
    <hyperlink ref="F141" r:id="rId10" display="https://podminky.urs.cz/item/CS_URS_2024_02/167151111"/>
    <hyperlink ref="F146" r:id="rId11" display="https://podminky.urs.cz/item/CS_URS_2024_02/171201231"/>
    <hyperlink ref="F151" r:id="rId12" display="https://podminky.urs.cz/item/CS_URS_2024_02/174151102"/>
    <hyperlink ref="F156" r:id="rId13" display="https://podminky.urs.cz/item/CS_URS_2024_02/175151101"/>
    <hyperlink ref="F167" r:id="rId14" display="https://podminky.urs.cz/item/CS_URS_2024_02/270001102"/>
    <hyperlink ref="F173" r:id="rId15" display="https://podminky.urs.cz/item/CS_URS_2024_02/270002102"/>
    <hyperlink ref="F186" r:id="rId16" display="https://podminky.urs.cz/item/CS_URS_2024_02/451572111"/>
    <hyperlink ref="F192" r:id="rId17" display="https://podminky.urs.cz/item/CS_URS_2024_02/857242122"/>
    <hyperlink ref="F214" r:id="rId18" display="https://podminky.urs.cz/item/CS_URS_2024_02/871161141"/>
    <hyperlink ref="F228" r:id="rId19" display="https://podminky.urs.cz/item/CS_URS_2024_02/871171141"/>
    <hyperlink ref="F235" r:id="rId20" display="https://podminky.urs.cz/item/CS_URS_2024_02/871211141"/>
    <hyperlink ref="F245" r:id="rId21" display="https://podminky.urs.cz/item/CS_URS_2024_02/871241141"/>
    <hyperlink ref="F252" r:id="rId22" display="https://podminky.urs.cz/item/CS_URS_2024_02/871251811"/>
    <hyperlink ref="F257" r:id="rId23" display="https://podminky.urs.cz/item/CS_URS_2024_02/871263121"/>
    <hyperlink ref="F264" r:id="rId24" display="https://podminky.urs.cz/item/CS_URS_2024_02/871313121"/>
    <hyperlink ref="F278" r:id="rId25" display="https://podminky.urs.cz/item/CS_URS_2024_02/871353121"/>
    <hyperlink ref="F285" r:id="rId26" display="https://podminky.urs.cz/item/CS_URS_2024_02/871363121"/>
    <hyperlink ref="F292" r:id="rId27" display="https://podminky.urs.cz/item/CS_URS_2024_02/877161101"/>
    <hyperlink ref="F314" r:id="rId28" display="https://podminky.urs.cz/item/CS_URS_2024_02/877161112"/>
    <hyperlink ref="F326" r:id="rId29" display="https://podminky.urs.cz/item/CS_URS_2024_02/877171101"/>
    <hyperlink ref="F348" r:id="rId30" display="https://podminky.urs.cz/item/CS_URS_2024_02/877171112"/>
    <hyperlink ref="F355" r:id="rId31" display="https://podminky.urs.cz/item/CS_URS_2024_02/877211101"/>
    <hyperlink ref="F362" r:id="rId32" display="https://podminky.urs.cz/item/CS_URS_2024_02/877241101"/>
    <hyperlink ref="F374" r:id="rId33" display="https://podminky.urs.cz/item/CS_URS_2024_02/877241112"/>
    <hyperlink ref="F381" r:id="rId34" display="https://podminky.urs.cz/item/CS_URS_2024_02/877241113"/>
    <hyperlink ref="F388" r:id="rId35" display="https://podminky.urs.cz/item/CS_URS_2024_02/877260310"/>
    <hyperlink ref="F395" r:id="rId36" display="https://podminky.urs.cz/item/CS_URS_2024_02/877260320"/>
    <hyperlink ref="F402" r:id="rId37" display="https://podminky.urs.cz/item/CS_URS_2024_02/877270310"/>
    <hyperlink ref="F414" r:id="rId38" display="https://podminky.urs.cz/item/CS_URS_2024_02/877270320"/>
    <hyperlink ref="F426" r:id="rId39" display="https://podminky.urs.cz/item/CS_URS_2024_02/877270330"/>
    <hyperlink ref="F433" r:id="rId40" display="https://podminky.urs.cz/item/CS_URS_2024_02/877310310"/>
    <hyperlink ref="F440" r:id="rId41" display="https://podminky.urs.cz/item/CS_URS_2024_02/877310320"/>
    <hyperlink ref="F452" r:id="rId42" display="https://podminky.urs.cz/item/CS_URS_2024_02/877310330"/>
    <hyperlink ref="F459" r:id="rId43" display="https://podminky.urs.cz/item/CS_URS_2024_02/877350320"/>
    <hyperlink ref="F471" r:id="rId44" display="https://podminky.urs.cz/item/CS_URS_2024_02/877350330"/>
    <hyperlink ref="F478" r:id="rId45" display="https://podminky.urs.cz/item/CS_URS_2024_02/891241222"/>
    <hyperlink ref="F495" r:id="rId46" display="https://podminky.urs.cz/item/CS_URS_2024_02/891212312"/>
    <hyperlink ref="F500" r:id="rId47" display="https://podminky.urs.cz/item/CS_URS_2024_02/891241811"/>
    <hyperlink ref="F505" r:id="rId48" display="https://podminky.urs.cz/item/CS_URS_2024_02/891249111"/>
    <hyperlink ref="F515" r:id="rId49" display="https://podminky.urs.cz/item/CS_URS_2024_02/892233122"/>
    <hyperlink ref="F559" r:id="rId50" display="https://podminky.urs.cz/item/CS_URS_2024_02/894812522"/>
    <hyperlink ref="F564" r:id="rId51" display="https://podminky.urs.cz/item/CS_URS_2024_02/894812529"/>
    <hyperlink ref="F570" r:id="rId52" display="https://podminky.urs.cz/item/CS_URS_2024_02/899623151"/>
    <hyperlink ref="F575" r:id="rId53" display="https://podminky.urs.cz/item/CS_URS_2024_02/899721111"/>
    <hyperlink ref="F579" r:id="rId54" display="https://podminky.urs.cz/item/CS_URS_2024_02/899722112"/>
    <hyperlink ref="F584" r:id="rId55" display="https://podminky.urs.cz/item/CS_URS_2024_02/935113111"/>
    <hyperlink ref="F643" r:id="rId56" display="https://podminky.urs.cz/item/CS_URS_2024_02/935923216"/>
    <hyperlink ref="F664" r:id="rId57" display="https://podminky.urs.cz/item/CS_URS_2024_02/965042241"/>
    <hyperlink ref="F666" r:id="rId58" display="https://podminky.urs.cz/item/CS_URS_2024_02/965049112"/>
    <hyperlink ref="F668" r:id="rId59" display="https://podminky.urs.cz/item/CS_URS_2024_02/977312114"/>
    <hyperlink ref="F671" r:id="rId60" display="https://podminky.urs.cz/item/CS_URS_2024_02/997013153"/>
    <hyperlink ref="F673" r:id="rId61" display="https://podminky.urs.cz/item/CS_URS_2024_02/997013219"/>
    <hyperlink ref="F678" r:id="rId62" display="https://podminky.urs.cz/item/CS_URS_2024_02/997013501"/>
    <hyperlink ref="F680" r:id="rId63" display="https://podminky.urs.cz/item/CS_URS_2024_02/997013509"/>
    <hyperlink ref="F685" r:id="rId64" display="https://podminky.urs.cz/item/CS_URS_2024_02/997013862"/>
    <hyperlink ref="F688" r:id="rId65" display="https://podminky.urs.cz/item/CS_URS_2024_02/998276101"/>
    <hyperlink ref="F693" r:id="rId66" display="https://podminky.urs.cz/item/CS_URS_2024_02/721174005"/>
    <hyperlink ref="F695" r:id="rId67" display="https://podminky.urs.cz/item/CS_URS_2024_02/721174007"/>
    <hyperlink ref="F697" r:id="rId68" display="https://podminky.urs.cz/item/CS_URS_2024_02/721174025"/>
    <hyperlink ref="F699" r:id="rId69" display="https://podminky.urs.cz/item/CS_URS_2024_02/721174027"/>
    <hyperlink ref="F701" r:id="rId70" display="https://podminky.urs.cz/item/CS_URS_2024_02/721174043"/>
    <hyperlink ref="F703" r:id="rId71" display="https://podminky.urs.cz/item/CS_URS_2024_02/721174044"/>
    <hyperlink ref="F705" r:id="rId72" display="https://podminky.urs.cz/item/CS_URS_2024_02/721174045"/>
    <hyperlink ref="F707" r:id="rId73" display="https://podminky.urs.cz/item/CS_URS_2024_02/721194103"/>
    <hyperlink ref="F709" r:id="rId74" display="https://podminky.urs.cz/item/CS_URS_2024_02/721194105"/>
    <hyperlink ref="F711" r:id="rId75" display="https://podminky.urs.cz/item/CS_URS_2024_02/721194109"/>
    <hyperlink ref="F713" r:id="rId76" display="https://podminky.urs.cz/item/CS_URS_2024_02/721273152"/>
    <hyperlink ref="F715" r:id="rId77" display="https://podminky.urs.cz/item/CS_URS_2024_02/721273153"/>
    <hyperlink ref="F717" r:id="rId78" display="https://podminky.urs.cz/item/CS_URS_2024_02/721274121"/>
    <hyperlink ref="F719" r:id="rId79" display="https://podminky.urs.cz/item/CS_URS_2024_02/721274123"/>
    <hyperlink ref="F721" r:id="rId80" display="https://podminky.urs.cz/item/CS_URS_2024_02/998721102"/>
    <hyperlink ref="F724" r:id="rId81" display="https://podminky.urs.cz/item/CS_URS_2024_02/722174002"/>
    <hyperlink ref="F726" r:id="rId82" display="https://podminky.urs.cz/item/CS_URS_2024_02/722174003"/>
    <hyperlink ref="F728" r:id="rId83" display="https://podminky.urs.cz/item/CS_URS_2024_02/722174022"/>
    <hyperlink ref="F730" r:id="rId84" display="https://podminky.urs.cz/item/CS_URS_2024_02/722174023"/>
    <hyperlink ref="F732" r:id="rId85" display="https://podminky.urs.cz/item/CS_URS_2024_02/722181221"/>
    <hyperlink ref="F734" r:id="rId86" display="https://podminky.urs.cz/item/CS_URS_2024_02/722181222"/>
    <hyperlink ref="F736" r:id="rId87" display="https://podminky.urs.cz/item/CS_URS_2024_02/722181231"/>
    <hyperlink ref="F738" r:id="rId88" display="https://podminky.urs.cz/item/CS_URS_2024_02/722181242"/>
    <hyperlink ref="F740" r:id="rId89" display="https://podminky.urs.cz/item/CS_URS_2024_02/722190401"/>
    <hyperlink ref="F742" r:id="rId90" display="https://podminky.urs.cz/item/CS_URS_2024_02/722220111"/>
    <hyperlink ref="F744" r:id="rId91" display="https://podminky.urs.cz/item/CS_URS_2024_02/722220121"/>
    <hyperlink ref="F746" r:id="rId92" display="https://podminky.urs.cz/item/CS_URS_2024_02/722224115"/>
    <hyperlink ref="F748" r:id="rId93" display="https://podminky.urs.cz/item/CS_URS_2024_02/722231072"/>
    <hyperlink ref="F750" r:id="rId94" display="https://podminky.urs.cz/item/CS_URS_2024_02/722231073"/>
    <hyperlink ref="F752" r:id="rId95" display="https://podminky.urs.cz/item/CS_URS_2024_02/722231221"/>
    <hyperlink ref="F754" r:id="rId96" display="https://podminky.urs.cz/item/CS_URS_2024_02/722232122"/>
    <hyperlink ref="F756" r:id="rId97" display="https://podminky.urs.cz/item/CS_URS_2024_02/722232123"/>
    <hyperlink ref="F758" r:id="rId98" display="https://podminky.urs.cz/item/CS_URS_2024_02/722232124"/>
    <hyperlink ref="F763" r:id="rId99" display="https://podminky.urs.cz/item/CS_URS_2024_02/722290234"/>
    <hyperlink ref="F767" r:id="rId100" display="https://podminky.urs.cz/item/CS_URS_2024_02/724231127"/>
    <hyperlink ref="F769" r:id="rId101" display="https://podminky.urs.cz/item/CS_URS_2024_02/727212103"/>
    <hyperlink ref="F771" r:id="rId102" display="https://podminky.urs.cz/item/CS_URS_2024_02/998722102"/>
    <hyperlink ref="F774" r:id="rId103" display="https://podminky.urs.cz/item/CS_URS_2024_02/725119125"/>
    <hyperlink ref="F778" r:id="rId104" display="https://podminky.urs.cz/item/CS_URS_2024_02/725119131"/>
    <hyperlink ref="F782" r:id="rId105" display="https://podminky.urs.cz/item/CS_URS_2024_02/725129101"/>
    <hyperlink ref="F785" r:id="rId106" display="https://podminky.urs.cz/item/CS_URS_2024_02/725219102"/>
    <hyperlink ref="F789" r:id="rId107" display="https://podminky.urs.cz/item/CS_URS_2024_02/725241901"/>
    <hyperlink ref="F792" r:id="rId108" display="https://podminky.urs.cz/item/CS_URS_2024_02/725244907"/>
    <hyperlink ref="F795" r:id="rId109" display="https://podminky.urs.cz/item/CS_URS_2024_02/725291652"/>
    <hyperlink ref="F798" r:id="rId110" display="https://podminky.urs.cz/item/CS_URS_2024_02/725291653"/>
    <hyperlink ref="F802" r:id="rId111" display="https://podminky.urs.cz/item/CS_URS_2024_02/725291654"/>
    <hyperlink ref="F806" r:id="rId112" display="https://podminky.urs.cz/item/CS_URS_2024_02/725291664"/>
    <hyperlink ref="F809" r:id="rId113" display="https://podminky.urs.cz/item/CS_URS_2024_02/725291669"/>
    <hyperlink ref="F812" r:id="rId114" display="https://podminky.urs.cz/item/CS_URS_2024_02/725291670"/>
    <hyperlink ref="F815" r:id="rId115" display="https://podminky.urs.cz/item/CS_URS_2024_02/725339111"/>
    <hyperlink ref="F818" r:id="rId116" display="https://podminky.urs.cz/item/CS_URS_2024_02/725539201"/>
    <hyperlink ref="F822" r:id="rId117" display="https://podminky.urs.cz/item/CS_URS_2024_02/725539202"/>
    <hyperlink ref="F826" r:id="rId118" display="https://podminky.urs.cz/item/CS_URS_2024_02/725539203"/>
    <hyperlink ref="F829" r:id="rId119" display="https://podminky.urs.cz/item/CS_URS_2024_02/725813111"/>
    <hyperlink ref="F831" r:id="rId120" display="https://podminky.urs.cz/item/CS_URS_2024_02/725813112"/>
    <hyperlink ref="F833" r:id="rId121" display="https://podminky.urs.cz/item/CS_URS_2024_02/725819201"/>
    <hyperlink ref="F839" r:id="rId122" display="https://podminky.urs.cz/item/CS_URS_2024_02/725829101"/>
    <hyperlink ref="F848" r:id="rId123" display="https://podminky.urs.cz/item/CS_URS_2024_02/725829131"/>
    <hyperlink ref="F853" r:id="rId124" display="https://podminky.urs.cz/item/CS_URS_2024_02/725849411"/>
    <hyperlink ref="F857" r:id="rId125" display="https://podminky.urs.cz/item/CS_URS_2024_02/725869101"/>
    <hyperlink ref="F861" r:id="rId126" display="https://podminky.urs.cz/item/CS_URS_2024_02/725869204"/>
    <hyperlink ref="F870" r:id="rId127" display="https://podminky.urs.cz/item/CS_URS_2024_02/725869218"/>
    <hyperlink ref="F873" r:id="rId128" display="https://podminky.urs.cz/item/CS_URS_2024_02/998725102"/>
    <hyperlink ref="F876" r:id="rId129" display="https://podminky.urs.cz/item/CS_URS_2024_02/726131041"/>
    <hyperlink ref="F878" r:id="rId130" display="https://podminky.urs.cz/item/CS_URS_2024_02/726131043"/>
    <hyperlink ref="F880" r:id="rId131" display="https://podminky.urs.cz/item/CS_URS_2024_02/726191001"/>
    <hyperlink ref="F882" r:id="rId132" display="https://podminky.urs.cz/item/CS_URS_2024_02/726191011"/>
    <hyperlink ref="F886" r:id="rId133" display="https://podminky.urs.cz/item/CS_URS_2024_02/998726112"/>
    <hyperlink ref="F889" r:id="rId134" display="https://podminky.urs.cz/item/CS_URS_2024_02/763172377"/>
    <hyperlink ref="F892" r:id="rId135" display="https://podminky.urs.cz/item/CS_URS_2024_02/998763101"/>
  </hyperlinks>
  <pageMargins left="0.39375" right="0.39375" top="0.39375" bottom="0.39375" header="0" footer="0"/>
  <pageSetup paperSize="9" orientation="landscape" blackAndWhite="1" fitToHeight="100"/>
  <headerFooter>
    <oddFooter>&amp;CStrana &amp;P z &amp;N</oddFooter>
  </headerFooter>
  <drawing r:id="rId136"/>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436</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ROUND((SUM(BE90:BE163)),  2)</f>
        <v>0</v>
      </c>
      <c r="G35" s="41"/>
      <c r="H35" s="41"/>
      <c r="I35" s="161">
        <v>0.20999999999999999</v>
      </c>
      <c r="J35" s="160">
        <f>ROUND(((SUM(BE90:BE163))*I35),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ROUND((SUM(BF90:BF163)),  2)</f>
        <v>0</v>
      </c>
      <c r="G36" s="41"/>
      <c r="H36" s="41"/>
      <c r="I36" s="161">
        <v>0.12</v>
      </c>
      <c r="J36" s="160">
        <f>ROUND(((SUM(BF90:BF163))*I36),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ROUND((SUM(BG90:BG163)),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ROUND((SUM(BH90:BH163)),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ROUND((SUM(BI90:BI163)),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002.1 - Demolice-rušení stávající sítě- dešťová kanalizace</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J92</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437</v>
      </c>
      <c r="E66" s="186"/>
      <c r="F66" s="186"/>
      <c r="G66" s="186"/>
      <c r="H66" s="186"/>
      <c r="I66" s="186"/>
      <c r="J66" s="187">
        <f>J121</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J133</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439</v>
      </c>
      <c r="E68" s="186"/>
      <c r="F68" s="186"/>
      <c r="G68" s="186"/>
      <c r="H68" s="186"/>
      <c r="I68" s="186"/>
      <c r="J68" s="187">
        <f>J161</f>
        <v>0</v>
      </c>
      <c r="K68" s="128"/>
      <c r="L68" s="188"/>
      <c r="S68" s="10"/>
      <c r="T68" s="10"/>
      <c r="U68" s="10"/>
      <c r="V68" s="10"/>
      <c r="W68" s="10"/>
      <c r="X68" s="10"/>
      <c r="Y68" s="10"/>
      <c r="Z68" s="10"/>
      <c r="AA68" s="10"/>
      <c r="AB68" s="10"/>
      <c r="AC68" s="10"/>
      <c r="AD68" s="10"/>
      <c r="AE68" s="10"/>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002.1 - Demolice-rušení stávající sítě- dešťová kanalizace</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AFRY CZ s.r.o.</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 xml:space="preserve"> </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f>
        <v>0</v>
      </c>
      <c r="Q90" s="99"/>
      <c r="R90" s="197">
        <f>R91</f>
        <v>0.19152</v>
      </c>
      <c r="S90" s="99"/>
      <c r="T90" s="198">
        <f>T91</f>
        <v>5.6550000000000002</v>
      </c>
      <c r="U90" s="41"/>
      <c r="V90" s="41"/>
      <c r="W90" s="41"/>
      <c r="X90" s="41"/>
      <c r="Y90" s="41"/>
      <c r="Z90" s="41"/>
      <c r="AA90" s="41"/>
      <c r="AB90" s="41"/>
      <c r="AC90" s="41"/>
      <c r="AD90" s="41"/>
      <c r="AE90" s="41"/>
      <c r="AT90" s="20" t="s">
        <v>75</v>
      </c>
      <c r="AU90" s="20" t="s">
        <v>290</v>
      </c>
      <c r="BK90" s="199">
        <f>BK91</f>
        <v>0</v>
      </c>
    </row>
    <row r="91" s="12" customFormat="1" ht="25.92" customHeight="1">
      <c r="A91" s="12"/>
      <c r="B91" s="200"/>
      <c r="C91" s="201"/>
      <c r="D91" s="202" t="s">
        <v>75</v>
      </c>
      <c r="E91" s="203" t="s">
        <v>306</v>
      </c>
      <c r="F91" s="203" t="s">
        <v>307</v>
      </c>
      <c r="G91" s="201"/>
      <c r="H91" s="201"/>
      <c r="I91" s="204"/>
      <c r="J91" s="205">
        <f>BK91</f>
        <v>0</v>
      </c>
      <c r="K91" s="201"/>
      <c r="L91" s="206"/>
      <c r="M91" s="207"/>
      <c r="N91" s="208"/>
      <c r="O91" s="208"/>
      <c r="P91" s="209">
        <f>P92+P121+P133+P161</f>
        <v>0</v>
      </c>
      <c r="Q91" s="208"/>
      <c r="R91" s="209">
        <f>R92+R121+R133+R161</f>
        <v>0.19152</v>
      </c>
      <c r="S91" s="208"/>
      <c r="T91" s="210">
        <f>T92+T121+T133+T161</f>
        <v>5.6550000000000002</v>
      </c>
      <c r="U91" s="12"/>
      <c r="V91" s="12"/>
      <c r="W91" s="12"/>
      <c r="X91" s="12"/>
      <c r="Y91" s="12"/>
      <c r="Z91" s="12"/>
      <c r="AA91" s="12"/>
      <c r="AB91" s="12"/>
      <c r="AC91" s="12"/>
      <c r="AD91" s="12"/>
      <c r="AE91" s="12"/>
      <c r="AR91" s="211" t="s">
        <v>83</v>
      </c>
      <c r="AT91" s="212" t="s">
        <v>75</v>
      </c>
      <c r="AU91" s="212" t="s">
        <v>76</v>
      </c>
      <c r="AY91" s="211" t="s">
        <v>308</v>
      </c>
      <c r="BK91" s="213">
        <f>BK92+BK121+BK133+BK161</f>
        <v>0</v>
      </c>
    </row>
    <row r="92" s="12" customFormat="1" ht="22.8" customHeight="1">
      <c r="A92" s="12"/>
      <c r="B92" s="200"/>
      <c r="C92" s="201"/>
      <c r="D92" s="202" t="s">
        <v>75</v>
      </c>
      <c r="E92" s="214" t="s">
        <v>83</v>
      </c>
      <c r="F92" s="214" t="s">
        <v>309</v>
      </c>
      <c r="G92" s="201"/>
      <c r="H92" s="201"/>
      <c r="I92" s="204"/>
      <c r="J92" s="215">
        <f>BK92</f>
        <v>0</v>
      </c>
      <c r="K92" s="201"/>
      <c r="L92" s="206"/>
      <c r="M92" s="207"/>
      <c r="N92" s="208"/>
      <c r="O92" s="208"/>
      <c r="P92" s="209">
        <f>SUM(P93:P120)</f>
        <v>0</v>
      </c>
      <c r="Q92" s="208"/>
      <c r="R92" s="209">
        <f>SUM(R93:R120)</f>
        <v>0.19152</v>
      </c>
      <c r="S92" s="208"/>
      <c r="T92" s="210">
        <f>SUM(T93:T120)</f>
        <v>0</v>
      </c>
      <c r="U92" s="12"/>
      <c r="V92" s="12"/>
      <c r="W92" s="12"/>
      <c r="X92" s="12"/>
      <c r="Y92" s="12"/>
      <c r="Z92" s="12"/>
      <c r="AA92" s="12"/>
      <c r="AB92" s="12"/>
      <c r="AC92" s="12"/>
      <c r="AD92" s="12"/>
      <c r="AE92" s="12"/>
      <c r="AR92" s="211" t="s">
        <v>83</v>
      </c>
      <c r="AT92" s="212" t="s">
        <v>75</v>
      </c>
      <c r="AU92" s="212" t="s">
        <v>83</v>
      </c>
      <c r="AY92" s="211" t="s">
        <v>308</v>
      </c>
      <c r="BK92" s="213">
        <f>SUM(BK93:BK120)</f>
        <v>0</v>
      </c>
    </row>
    <row r="93" s="2" customFormat="1" ht="24.15" customHeight="1">
      <c r="A93" s="41"/>
      <c r="B93" s="42"/>
      <c r="C93" s="216" t="s">
        <v>83</v>
      </c>
      <c r="D93" s="216" t="s">
        <v>310</v>
      </c>
      <c r="E93" s="217" t="s">
        <v>440</v>
      </c>
      <c r="F93" s="218" t="s">
        <v>441</v>
      </c>
      <c r="G93" s="219" t="s">
        <v>442</v>
      </c>
      <c r="H93" s="220">
        <v>114</v>
      </c>
      <c r="I93" s="221"/>
      <c r="J93" s="222">
        <f>ROUND(I93*H93,2)</f>
        <v>0</v>
      </c>
      <c r="K93" s="218" t="s">
        <v>314</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443</v>
      </c>
    </row>
    <row r="94" s="2" customFormat="1">
      <c r="A94" s="41"/>
      <c r="B94" s="42"/>
      <c r="C94" s="43"/>
      <c r="D94" s="229" t="s">
        <v>317</v>
      </c>
      <c r="E94" s="43"/>
      <c r="F94" s="230" t="s">
        <v>444</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317</v>
      </c>
      <c r="AU94" s="20" t="s">
        <v>85</v>
      </c>
    </row>
    <row r="95" s="14" customFormat="1">
      <c r="A95" s="14"/>
      <c r="B95" s="249"/>
      <c r="C95" s="250"/>
      <c r="D95" s="236" t="s">
        <v>319</v>
      </c>
      <c r="E95" s="251" t="s">
        <v>19</v>
      </c>
      <c r="F95" s="252" t="s">
        <v>445</v>
      </c>
      <c r="G95" s="250"/>
      <c r="H95" s="251" t="s">
        <v>19</v>
      </c>
      <c r="I95" s="253"/>
      <c r="J95" s="250"/>
      <c r="K95" s="250"/>
      <c r="L95" s="254"/>
      <c r="M95" s="255"/>
      <c r="N95" s="256"/>
      <c r="O95" s="256"/>
      <c r="P95" s="256"/>
      <c r="Q95" s="256"/>
      <c r="R95" s="256"/>
      <c r="S95" s="256"/>
      <c r="T95" s="257"/>
      <c r="U95" s="14"/>
      <c r="V95" s="14"/>
      <c r="W95" s="14"/>
      <c r="X95" s="14"/>
      <c r="Y95" s="14"/>
      <c r="Z95" s="14"/>
      <c r="AA95" s="14"/>
      <c r="AB95" s="14"/>
      <c r="AC95" s="14"/>
      <c r="AD95" s="14"/>
      <c r="AE95" s="14"/>
      <c r="AT95" s="258" t="s">
        <v>319</v>
      </c>
      <c r="AU95" s="258" t="s">
        <v>85</v>
      </c>
      <c r="AV95" s="14" t="s">
        <v>83</v>
      </c>
      <c r="AW95" s="14" t="s">
        <v>37</v>
      </c>
      <c r="AX95" s="14" t="s">
        <v>76</v>
      </c>
      <c r="AY95" s="258" t="s">
        <v>308</v>
      </c>
    </row>
    <row r="96" s="13" customFormat="1">
      <c r="A96" s="13"/>
      <c r="B96" s="234"/>
      <c r="C96" s="235"/>
      <c r="D96" s="236" t="s">
        <v>319</v>
      </c>
      <c r="E96" s="237" t="s">
        <v>19</v>
      </c>
      <c r="F96" s="238" t="s">
        <v>446</v>
      </c>
      <c r="G96" s="235"/>
      <c r="H96" s="239">
        <v>64.5</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76</v>
      </c>
      <c r="AY96" s="245" t="s">
        <v>308</v>
      </c>
    </row>
    <row r="97" s="13" customFormat="1">
      <c r="A97" s="13"/>
      <c r="B97" s="234"/>
      <c r="C97" s="235"/>
      <c r="D97" s="236" t="s">
        <v>319</v>
      </c>
      <c r="E97" s="237" t="s">
        <v>19</v>
      </c>
      <c r="F97" s="238" t="s">
        <v>447</v>
      </c>
      <c r="G97" s="235"/>
      <c r="H97" s="239">
        <v>49.5</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76</v>
      </c>
      <c r="AY97" s="245" t="s">
        <v>308</v>
      </c>
    </row>
    <row r="98" s="15" customFormat="1">
      <c r="A98" s="15"/>
      <c r="B98" s="259"/>
      <c r="C98" s="260"/>
      <c r="D98" s="236" t="s">
        <v>319</v>
      </c>
      <c r="E98" s="261" t="s">
        <v>19</v>
      </c>
      <c r="F98" s="262" t="s">
        <v>448</v>
      </c>
      <c r="G98" s="260"/>
      <c r="H98" s="263">
        <v>114</v>
      </c>
      <c r="I98" s="264"/>
      <c r="J98" s="260"/>
      <c r="K98" s="260"/>
      <c r="L98" s="265"/>
      <c r="M98" s="266"/>
      <c r="N98" s="267"/>
      <c r="O98" s="267"/>
      <c r="P98" s="267"/>
      <c r="Q98" s="267"/>
      <c r="R98" s="267"/>
      <c r="S98" s="267"/>
      <c r="T98" s="268"/>
      <c r="U98" s="15"/>
      <c r="V98" s="15"/>
      <c r="W98" s="15"/>
      <c r="X98" s="15"/>
      <c r="Y98" s="15"/>
      <c r="Z98" s="15"/>
      <c r="AA98" s="15"/>
      <c r="AB98" s="15"/>
      <c r="AC98" s="15"/>
      <c r="AD98" s="15"/>
      <c r="AE98" s="15"/>
      <c r="AT98" s="269" t="s">
        <v>319</v>
      </c>
      <c r="AU98" s="269" t="s">
        <v>85</v>
      </c>
      <c r="AV98" s="15" t="s">
        <v>315</v>
      </c>
      <c r="AW98" s="15" t="s">
        <v>37</v>
      </c>
      <c r="AX98" s="15" t="s">
        <v>83</v>
      </c>
      <c r="AY98" s="269" t="s">
        <v>308</v>
      </c>
    </row>
    <row r="99" s="2" customFormat="1" ht="21.75" customHeight="1">
      <c r="A99" s="41"/>
      <c r="B99" s="42"/>
      <c r="C99" s="216" t="s">
        <v>85</v>
      </c>
      <c r="D99" s="216" t="s">
        <v>310</v>
      </c>
      <c r="E99" s="217" t="s">
        <v>449</v>
      </c>
      <c r="F99" s="218" t="s">
        <v>450</v>
      </c>
      <c r="G99" s="219" t="s">
        <v>313</v>
      </c>
      <c r="H99" s="220">
        <v>228</v>
      </c>
      <c r="I99" s="221"/>
      <c r="J99" s="222">
        <f>ROUND(I99*H99,2)</f>
        <v>0</v>
      </c>
      <c r="K99" s="218" t="s">
        <v>314</v>
      </c>
      <c r="L99" s="47"/>
      <c r="M99" s="223" t="s">
        <v>19</v>
      </c>
      <c r="N99" s="224" t="s">
        <v>47</v>
      </c>
      <c r="O99" s="87"/>
      <c r="P99" s="225">
        <f>O99*H99</f>
        <v>0</v>
      </c>
      <c r="Q99" s="225">
        <v>0.00084000000000000003</v>
      </c>
      <c r="R99" s="225">
        <f>Q99*H99</f>
        <v>0.19152</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451</v>
      </c>
    </row>
    <row r="100" s="2" customFormat="1">
      <c r="A100" s="41"/>
      <c r="B100" s="42"/>
      <c r="C100" s="43"/>
      <c r="D100" s="229" t="s">
        <v>317</v>
      </c>
      <c r="E100" s="43"/>
      <c r="F100" s="230" t="s">
        <v>452</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453</v>
      </c>
      <c r="G101" s="235"/>
      <c r="H101" s="239">
        <v>129</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76</v>
      </c>
      <c r="AY101" s="245" t="s">
        <v>308</v>
      </c>
    </row>
    <row r="102" s="13" customFormat="1">
      <c r="A102" s="13"/>
      <c r="B102" s="234"/>
      <c r="C102" s="235"/>
      <c r="D102" s="236" t="s">
        <v>319</v>
      </c>
      <c r="E102" s="237" t="s">
        <v>19</v>
      </c>
      <c r="F102" s="238" t="s">
        <v>454</v>
      </c>
      <c r="G102" s="235"/>
      <c r="H102" s="239">
        <v>99</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5" customFormat="1">
      <c r="A103" s="15"/>
      <c r="B103" s="259"/>
      <c r="C103" s="260"/>
      <c r="D103" s="236" t="s">
        <v>319</v>
      </c>
      <c r="E103" s="261" t="s">
        <v>19</v>
      </c>
      <c r="F103" s="262" t="s">
        <v>448</v>
      </c>
      <c r="G103" s="260"/>
      <c r="H103" s="263">
        <v>228</v>
      </c>
      <c r="I103" s="264"/>
      <c r="J103" s="260"/>
      <c r="K103" s="260"/>
      <c r="L103" s="265"/>
      <c r="M103" s="266"/>
      <c r="N103" s="267"/>
      <c r="O103" s="267"/>
      <c r="P103" s="267"/>
      <c r="Q103" s="267"/>
      <c r="R103" s="267"/>
      <c r="S103" s="267"/>
      <c r="T103" s="268"/>
      <c r="U103" s="15"/>
      <c r="V103" s="15"/>
      <c r="W103" s="15"/>
      <c r="X103" s="15"/>
      <c r="Y103" s="15"/>
      <c r="Z103" s="15"/>
      <c r="AA103" s="15"/>
      <c r="AB103" s="15"/>
      <c r="AC103" s="15"/>
      <c r="AD103" s="15"/>
      <c r="AE103" s="15"/>
      <c r="AT103" s="269" t="s">
        <v>319</v>
      </c>
      <c r="AU103" s="269" t="s">
        <v>85</v>
      </c>
      <c r="AV103" s="15" t="s">
        <v>315</v>
      </c>
      <c r="AW103" s="15" t="s">
        <v>37</v>
      </c>
      <c r="AX103" s="15" t="s">
        <v>83</v>
      </c>
      <c r="AY103" s="269" t="s">
        <v>308</v>
      </c>
    </row>
    <row r="104" s="2" customFormat="1" ht="24.15" customHeight="1">
      <c r="A104" s="41"/>
      <c r="B104" s="42"/>
      <c r="C104" s="216" t="s">
        <v>150</v>
      </c>
      <c r="D104" s="216" t="s">
        <v>310</v>
      </c>
      <c r="E104" s="217" t="s">
        <v>455</v>
      </c>
      <c r="F104" s="218" t="s">
        <v>456</v>
      </c>
      <c r="G104" s="219" t="s">
        <v>313</v>
      </c>
      <c r="H104" s="220">
        <v>228</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457</v>
      </c>
    </row>
    <row r="105" s="2" customFormat="1">
      <c r="A105" s="41"/>
      <c r="B105" s="42"/>
      <c r="C105" s="43"/>
      <c r="D105" s="229" t="s">
        <v>317</v>
      </c>
      <c r="E105" s="43"/>
      <c r="F105" s="230" t="s">
        <v>458</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453</v>
      </c>
      <c r="G106" s="235"/>
      <c r="H106" s="239">
        <v>129</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3" customFormat="1">
      <c r="A107" s="13"/>
      <c r="B107" s="234"/>
      <c r="C107" s="235"/>
      <c r="D107" s="236" t="s">
        <v>319</v>
      </c>
      <c r="E107" s="237" t="s">
        <v>19</v>
      </c>
      <c r="F107" s="238" t="s">
        <v>454</v>
      </c>
      <c r="G107" s="235"/>
      <c r="H107" s="239">
        <v>99</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76</v>
      </c>
      <c r="AY107" s="245" t="s">
        <v>308</v>
      </c>
    </row>
    <row r="108" s="15" customFormat="1">
      <c r="A108" s="15"/>
      <c r="B108" s="259"/>
      <c r="C108" s="260"/>
      <c r="D108" s="236" t="s">
        <v>319</v>
      </c>
      <c r="E108" s="261" t="s">
        <v>19</v>
      </c>
      <c r="F108" s="262" t="s">
        <v>448</v>
      </c>
      <c r="G108" s="260"/>
      <c r="H108" s="263">
        <v>228</v>
      </c>
      <c r="I108" s="264"/>
      <c r="J108" s="260"/>
      <c r="K108" s="260"/>
      <c r="L108" s="265"/>
      <c r="M108" s="266"/>
      <c r="N108" s="267"/>
      <c r="O108" s="267"/>
      <c r="P108" s="267"/>
      <c r="Q108" s="267"/>
      <c r="R108" s="267"/>
      <c r="S108" s="267"/>
      <c r="T108" s="268"/>
      <c r="U108" s="15"/>
      <c r="V108" s="15"/>
      <c r="W108" s="15"/>
      <c r="X108" s="15"/>
      <c r="Y108" s="15"/>
      <c r="Z108" s="15"/>
      <c r="AA108" s="15"/>
      <c r="AB108" s="15"/>
      <c r="AC108" s="15"/>
      <c r="AD108" s="15"/>
      <c r="AE108" s="15"/>
      <c r="AT108" s="269" t="s">
        <v>319</v>
      </c>
      <c r="AU108" s="269" t="s">
        <v>85</v>
      </c>
      <c r="AV108" s="15" t="s">
        <v>315</v>
      </c>
      <c r="AW108" s="15" t="s">
        <v>37</v>
      </c>
      <c r="AX108" s="15" t="s">
        <v>83</v>
      </c>
      <c r="AY108" s="269" t="s">
        <v>308</v>
      </c>
    </row>
    <row r="109" s="2" customFormat="1" ht="16.5" customHeight="1">
      <c r="A109" s="41"/>
      <c r="B109" s="42"/>
      <c r="C109" s="216" t="s">
        <v>315</v>
      </c>
      <c r="D109" s="216" t="s">
        <v>310</v>
      </c>
      <c r="E109" s="217" t="s">
        <v>459</v>
      </c>
      <c r="F109" s="218" t="s">
        <v>460</v>
      </c>
      <c r="G109" s="219" t="s">
        <v>442</v>
      </c>
      <c r="H109" s="220">
        <v>228</v>
      </c>
      <c r="I109" s="221"/>
      <c r="J109" s="222">
        <f>ROUND(I109*H109,2)</f>
        <v>0</v>
      </c>
      <c r="K109" s="218" t="s">
        <v>314</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461</v>
      </c>
    </row>
    <row r="110" s="2" customFormat="1">
      <c r="A110" s="41"/>
      <c r="B110" s="42"/>
      <c r="C110" s="43"/>
      <c r="D110" s="229" t="s">
        <v>317</v>
      </c>
      <c r="E110" s="43"/>
      <c r="F110" s="230" t="s">
        <v>462</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4" customFormat="1">
      <c r="A111" s="14"/>
      <c r="B111" s="249"/>
      <c r="C111" s="250"/>
      <c r="D111" s="236" t="s">
        <v>319</v>
      </c>
      <c r="E111" s="251" t="s">
        <v>19</v>
      </c>
      <c r="F111" s="252" t="s">
        <v>463</v>
      </c>
      <c r="G111" s="250"/>
      <c r="H111" s="251" t="s">
        <v>19</v>
      </c>
      <c r="I111" s="253"/>
      <c r="J111" s="250"/>
      <c r="K111" s="250"/>
      <c r="L111" s="254"/>
      <c r="M111" s="255"/>
      <c r="N111" s="256"/>
      <c r="O111" s="256"/>
      <c r="P111" s="256"/>
      <c r="Q111" s="256"/>
      <c r="R111" s="256"/>
      <c r="S111" s="256"/>
      <c r="T111" s="257"/>
      <c r="U111" s="14"/>
      <c r="V111" s="14"/>
      <c r="W111" s="14"/>
      <c r="X111" s="14"/>
      <c r="Y111" s="14"/>
      <c r="Z111" s="14"/>
      <c r="AA111" s="14"/>
      <c r="AB111" s="14"/>
      <c r="AC111" s="14"/>
      <c r="AD111" s="14"/>
      <c r="AE111" s="14"/>
      <c r="AT111" s="258" t="s">
        <v>319</v>
      </c>
      <c r="AU111" s="258" t="s">
        <v>85</v>
      </c>
      <c r="AV111" s="14" t="s">
        <v>83</v>
      </c>
      <c r="AW111" s="14" t="s">
        <v>37</v>
      </c>
      <c r="AX111" s="14" t="s">
        <v>76</v>
      </c>
      <c r="AY111" s="258" t="s">
        <v>308</v>
      </c>
    </row>
    <row r="112" s="13" customFormat="1">
      <c r="A112" s="13"/>
      <c r="B112" s="234"/>
      <c r="C112" s="235"/>
      <c r="D112" s="236" t="s">
        <v>319</v>
      </c>
      <c r="E112" s="237" t="s">
        <v>19</v>
      </c>
      <c r="F112" s="238" t="s">
        <v>464</v>
      </c>
      <c r="G112" s="235"/>
      <c r="H112" s="239">
        <v>129</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3" customFormat="1">
      <c r="A113" s="13"/>
      <c r="B113" s="234"/>
      <c r="C113" s="235"/>
      <c r="D113" s="236" t="s">
        <v>319</v>
      </c>
      <c r="E113" s="237" t="s">
        <v>19</v>
      </c>
      <c r="F113" s="238" t="s">
        <v>465</v>
      </c>
      <c r="G113" s="235"/>
      <c r="H113" s="239">
        <v>99</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228</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24.15" customHeight="1">
      <c r="A115" s="41"/>
      <c r="B115" s="42"/>
      <c r="C115" s="216" t="s">
        <v>336</v>
      </c>
      <c r="D115" s="216" t="s">
        <v>310</v>
      </c>
      <c r="E115" s="217" t="s">
        <v>466</v>
      </c>
      <c r="F115" s="218" t="s">
        <v>467</v>
      </c>
      <c r="G115" s="219" t="s">
        <v>442</v>
      </c>
      <c r="H115" s="220">
        <v>114</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468</v>
      </c>
    </row>
    <row r="116" s="2" customFormat="1">
      <c r="A116" s="41"/>
      <c r="B116" s="42"/>
      <c r="C116" s="43"/>
      <c r="D116" s="229" t="s">
        <v>317</v>
      </c>
      <c r="E116" s="43"/>
      <c r="F116" s="230" t="s">
        <v>469</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470</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3" customFormat="1">
      <c r="A118" s="13"/>
      <c r="B118" s="234"/>
      <c r="C118" s="235"/>
      <c r="D118" s="236" t="s">
        <v>319</v>
      </c>
      <c r="E118" s="237" t="s">
        <v>19</v>
      </c>
      <c r="F118" s="238" t="s">
        <v>446</v>
      </c>
      <c r="G118" s="235"/>
      <c r="H118" s="239">
        <v>64.5</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3" customFormat="1">
      <c r="A119" s="13"/>
      <c r="B119" s="234"/>
      <c r="C119" s="235"/>
      <c r="D119" s="236" t="s">
        <v>319</v>
      </c>
      <c r="E119" s="237" t="s">
        <v>19</v>
      </c>
      <c r="F119" s="238" t="s">
        <v>447</v>
      </c>
      <c r="G119" s="235"/>
      <c r="H119" s="239">
        <v>49.5</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114</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12" customFormat="1" ht="22.8" customHeight="1">
      <c r="A121" s="12"/>
      <c r="B121" s="200"/>
      <c r="C121" s="201"/>
      <c r="D121" s="202" t="s">
        <v>75</v>
      </c>
      <c r="E121" s="214" t="s">
        <v>352</v>
      </c>
      <c r="F121" s="214" t="s">
        <v>471</v>
      </c>
      <c r="G121" s="201"/>
      <c r="H121" s="201"/>
      <c r="I121" s="204"/>
      <c r="J121" s="215">
        <f>BK121</f>
        <v>0</v>
      </c>
      <c r="K121" s="201"/>
      <c r="L121" s="206"/>
      <c r="M121" s="207"/>
      <c r="N121" s="208"/>
      <c r="O121" s="208"/>
      <c r="P121" s="209">
        <f>SUM(P122:P132)</f>
        <v>0</v>
      </c>
      <c r="Q121" s="208"/>
      <c r="R121" s="209">
        <f>SUM(R122:R132)</f>
        <v>0</v>
      </c>
      <c r="S121" s="208"/>
      <c r="T121" s="210">
        <f>SUM(T122:T132)</f>
        <v>5.6550000000000002</v>
      </c>
      <c r="U121" s="12"/>
      <c r="V121" s="12"/>
      <c r="W121" s="12"/>
      <c r="X121" s="12"/>
      <c r="Y121" s="12"/>
      <c r="Z121" s="12"/>
      <c r="AA121" s="12"/>
      <c r="AB121" s="12"/>
      <c r="AC121" s="12"/>
      <c r="AD121" s="12"/>
      <c r="AE121" s="12"/>
      <c r="AR121" s="211" t="s">
        <v>83</v>
      </c>
      <c r="AT121" s="212" t="s">
        <v>75</v>
      </c>
      <c r="AU121" s="212" t="s">
        <v>83</v>
      </c>
      <c r="AY121" s="211" t="s">
        <v>308</v>
      </c>
      <c r="BK121" s="213">
        <f>SUM(BK122:BK132)</f>
        <v>0</v>
      </c>
    </row>
    <row r="122" s="2" customFormat="1" ht="16.5" customHeight="1">
      <c r="A122" s="41"/>
      <c r="B122" s="42"/>
      <c r="C122" s="216" t="s">
        <v>342</v>
      </c>
      <c r="D122" s="216" t="s">
        <v>310</v>
      </c>
      <c r="E122" s="217" t="s">
        <v>472</v>
      </c>
      <c r="F122" s="218" t="s">
        <v>473</v>
      </c>
      <c r="G122" s="219" t="s">
        <v>474</v>
      </c>
      <c r="H122" s="220">
        <v>33</v>
      </c>
      <c r="I122" s="221"/>
      <c r="J122" s="222">
        <f>ROUND(I122*H122,2)</f>
        <v>0</v>
      </c>
      <c r="K122" s="218" t="s">
        <v>314</v>
      </c>
      <c r="L122" s="47"/>
      <c r="M122" s="223" t="s">
        <v>19</v>
      </c>
      <c r="N122" s="224" t="s">
        <v>47</v>
      </c>
      <c r="O122" s="87"/>
      <c r="P122" s="225">
        <f>O122*H122</f>
        <v>0</v>
      </c>
      <c r="Q122" s="225">
        <v>0</v>
      </c>
      <c r="R122" s="225">
        <f>Q122*H122</f>
        <v>0</v>
      </c>
      <c r="S122" s="225">
        <v>0.0050000000000000001</v>
      </c>
      <c r="T122" s="226">
        <f>S122*H122</f>
        <v>0.16500000000000001</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475</v>
      </c>
    </row>
    <row r="123" s="2" customFormat="1">
      <c r="A123" s="41"/>
      <c r="B123" s="42"/>
      <c r="C123" s="43"/>
      <c r="D123" s="229" t="s">
        <v>317</v>
      </c>
      <c r="E123" s="43"/>
      <c r="F123" s="230" t="s">
        <v>476</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13" customFormat="1">
      <c r="A124" s="13"/>
      <c r="B124" s="234"/>
      <c r="C124" s="235"/>
      <c r="D124" s="236" t="s">
        <v>319</v>
      </c>
      <c r="E124" s="237" t="s">
        <v>19</v>
      </c>
      <c r="F124" s="238" t="s">
        <v>477</v>
      </c>
      <c r="G124" s="235"/>
      <c r="H124" s="239">
        <v>33</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83</v>
      </c>
      <c r="AY124" s="245" t="s">
        <v>308</v>
      </c>
    </row>
    <row r="125" s="2" customFormat="1" ht="21.75" customHeight="1">
      <c r="A125" s="41"/>
      <c r="B125" s="42"/>
      <c r="C125" s="216" t="s">
        <v>347</v>
      </c>
      <c r="D125" s="216" t="s">
        <v>310</v>
      </c>
      <c r="E125" s="217" t="s">
        <v>478</v>
      </c>
      <c r="F125" s="218" t="s">
        <v>479</v>
      </c>
      <c r="G125" s="219" t="s">
        <v>474</v>
      </c>
      <c r="H125" s="220">
        <v>43</v>
      </c>
      <c r="I125" s="221"/>
      <c r="J125" s="222">
        <f>ROUND(I125*H125,2)</f>
        <v>0</v>
      </c>
      <c r="K125" s="218" t="s">
        <v>314</v>
      </c>
      <c r="L125" s="47"/>
      <c r="M125" s="223" t="s">
        <v>19</v>
      </c>
      <c r="N125" s="224" t="s">
        <v>47</v>
      </c>
      <c r="O125" s="87"/>
      <c r="P125" s="225">
        <f>O125*H125</f>
        <v>0</v>
      </c>
      <c r="Q125" s="225">
        <v>0</v>
      </c>
      <c r="R125" s="225">
        <f>Q125*H125</f>
        <v>0</v>
      </c>
      <c r="S125" s="225">
        <v>0.029999999999999999</v>
      </c>
      <c r="T125" s="226">
        <f>S125*H125</f>
        <v>1.29</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480</v>
      </c>
    </row>
    <row r="126" s="2" customFormat="1">
      <c r="A126" s="41"/>
      <c r="B126" s="42"/>
      <c r="C126" s="43"/>
      <c r="D126" s="229" t="s">
        <v>317</v>
      </c>
      <c r="E126" s="43"/>
      <c r="F126" s="230" t="s">
        <v>481</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482</v>
      </c>
      <c r="G127" s="235"/>
      <c r="H127" s="239">
        <v>43</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21.75" customHeight="1">
      <c r="A128" s="41"/>
      <c r="B128" s="42"/>
      <c r="C128" s="216" t="s">
        <v>352</v>
      </c>
      <c r="D128" s="216" t="s">
        <v>310</v>
      </c>
      <c r="E128" s="217" t="s">
        <v>483</v>
      </c>
      <c r="F128" s="218" t="s">
        <v>484</v>
      </c>
      <c r="G128" s="219" t="s">
        <v>442</v>
      </c>
      <c r="H128" s="220">
        <v>7</v>
      </c>
      <c r="I128" s="221"/>
      <c r="J128" s="222">
        <f>ROUND(I128*H128,2)</f>
        <v>0</v>
      </c>
      <c r="K128" s="218" t="s">
        <v>314</v>
      </c>
      <c r="L128" s="47"/>
      <c r="M128" s="223" t="s">
        <v>19</v>
      </c>
      <c r="N128" s="224" t="s">
        <v>47</v>
      </c>
      <c r="O128" s="87"/>
      <c r="P128" s="225">
        <f>O128*H128</f>
        <v>0</v>
      </c>
      <c r="Q128" s="225">
        <v>0</v>
      </c>
      <c r="R128" s="225">
        <f>Q128*H128</f>
        <v>0</v>
      </c>
      <c r="S128" s="225">
        <v>0.59999999999999998</v>
      </c>
      <c r="T128" s="226">
        <f>S128*H128</f>
        <v>4.2000000000000002</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485</v>
      </c>
    </row>
    <row r="129" s="2" customFormat="1">
      <c r="A129" s="41"/>
      <c r="B129" s="42"/>
      <c r="C129" s="43"/>
      <c r="D129" s="229" t="s">
        <v>317</v>
      </c>
      <c r="E129" s="43"/>
      <c r="F129" s="230" t="s">
        <v>486</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13" customFormat="1">
      <c r="A130" s="13"/>
      <c r="B130" s="234"/>
      <c r="C130" s="235"/>
      <c r="D130" s="236" t="s">
        <v>319</v>
      </c>
      <c r="E130" s="237" t="s">
        <v>19</v>
      </c>
      <c r="F130" s="238" t="s">
        <v>487</v>
      </c>
      <c r="G130" s="235"/>
      <c r="H130" s="239">
        <v>4</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3" customFormat="1">
      <c r="A131" s="13"/>
      <c r="B131" s="234"/>
      <c r="C131" s="235"/>
      <c r="D131" s="236" t="s">
        <v>319</v>
      </c>
      <c r="E131" s="237" t="s">
        <v>19</v>
      </c>
      <c r="F131" s="238" t="s">
        <v>488</v>
      </c>
      <c r="G131" s="235"/>
      <c r="H131" s="239">
        <v>3</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7</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12" customFormat="1" ht="22.8" customHeight="1">
      <c r="A133" s="12"/>
      <c r="B133" s="200"/>
      <c r="C133" s="201"/>
      <c r="D133" s="202" t="s">
        <v>75</v>
      </c>
      <c r="E133" s="214" t="s">
        <v>489</v>
      </c>
      <c r="F133" s="214" t="s">
        <v>490</v>
      </c>
      <c r="G133" s="201"/>
      <c r="H133" s="201"/>
      <c r="I133" s="204"/>
      <c r="J133" s="215">
        <f>BK133</f>
        <v>0</v>
      </c>
      <c r="K133" s="201"/>
      <c r="L133" s="206"/>
      <c r="M133" s="207"/>
      <c r="N133" s="208"/>
      <c r="O133" s="208"/>
      <c r="P133" s="209">
        <f>SUM(P134:P160)</f>
        <v>0</v>
      </c>
      <c r="Q133" s="208"/>
      <c r="R133" s="209">
        <f>SUM(R134:R160)</f>
        <v>0</v>
      </c>
      <c r="S133" s="208"/>
      <c r="T133" s="210">
        <f>SUM(T134:T160)</f>
        <v>0</v>
      </c>
      <c r="U133" s="12"/>
      <c r="V133" s="12"/>
      <c r="W133" s="12"/>
      <c r="X133" s="12"/>
      <c r="Y133" s="12"/>
      <c r="Z133" s="12"/>
      <c r="AA133" s="12"/>
      <c r="AB133" s="12"/>
      <c r="AC133" s="12"/>
      <c r="AD133" s="12"/>
      <c r="AE133" s="12"/>
      <c r="AR133" s="211" t="s">
        <v>83</v>
      </c>
      <c r="AT133" s="212" t="s">
        <v>75</v>
      </c>
      <c r="AU133" s="212" t="s">
        <v>83</v>
      </c>
      <c r="AY133" s="211" t="s">
        <v>308</v>
      </c>
      <c r="BK133" s="213">
        <f>SUM(BK134:BK160)</f>
        <v>0</v>
      </c>
    </row>
    <row r="134" s="2" customFormat="1" ht="24.15" customHeight="1">
      <c r="A134" s="41"/>
      <c r="B134" s="42"/>
      <c r="C134" s="216" t="s">
        <v>357</v>
      </c>
      <c r="D134" s="216" t="s">
        <v>310</v>
      </c>
      <c r="E134" s="217" t="s">
        <v>491</v>
      </c>
      <c r="F134" s="218" t="s">
        <v>492</v>
      </c>
      <c r="G134" s="219" t="s">
        <v>493</v>
      </c>
      <c r="H134" s="220">
        <v>5.6550000000000002</v>
      </c>
      <c r="I134" s="221"/>
      <c r="J134" s="222">
        <f>ROUND(I134*H134,2)</f>
        <v>0</v>
      </c>
      <c r="K134" s="218" t="s">
        <v>314</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494</v>
      </c>
    </row>
    <row r="135" s="2" customFormat="1">
      <c r="A135" s="41"/>
      <c r="B135" s="42"/>
      <c r="C135" s="43"/>
      <c r="D135" s="229" t="s">
        <v>317</v>
      </c>
      <c r="E135" s="43"/>
      <c r="F135" s="230" t="s">
        <v>495</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4" customFormat="1">
      <c r="A136" s="14"/>
      <c r="B136" s="249"/>
      <c r="C136" s="250"/>
      <c r="D136" s="236" t="s">
        <v>319</v>
      </c>
      <c r="E136" s="251" t="s">
        <v>19</v>
      </c>
      <c r="F136" s="252" t="s">
        <v>496</v>
      </c>
      <c r="G136" s="250"/>
      <c r="H136" s="251" t="s">
        <v>19</v>
      </c>
      <c r="I136" s="253"/>
      <c r="J136" s="250"/>
      <c r="K136" s="250"/>
      <c r="L136" s="254"/>
      <c r="M136" s="255"/>
      <c r="N136" s="256"/>
      <c r="O136" s="256"/>
      <c r="P136" s="256"/>
      <c r="Q136" s="256"/>
      <c r="R136" s="256"/>
      <c r="S136" s="256"/>
      <c r="T136" s="257"/>
      <c r="U136" s="14"/>
      <c r="V136" s="14"/>
      <c r="W136" s="14"/>
      <c r="X136" s="14"/>
      <c r="Y136" s="14"/>
      <c r="Z136" s="14"/>
      <c r="AA136" s="14"/>
      <c r="AB136" s="14"/>
      <c r="AC136" s="14"/>
      <c r="AD136" s="14"/>
      <c r="AE136" s="14"/>
      <c r="AT136" s="258" t="s">
        <v>319</v>
      </c>
      <c r="AU136" s="258" t="s">
        <v>85</v>
      </c>
      <c r="AV136" s="14" t="s">
        <v>83</v>
      </c>
      <c r="AW136" s="14" t="s">
        <v>37</v>
      </c>
      <c r="AX136" s="14" t="s">
        <v>76</v>
      </c>
      <c r="AY136" s="258" t="s">
        <v>308</v>
      </c>
    </row>
    <row r="137" s="13" customFormat="1">
      <c r="A137" s="13"/>
      <c r="B137" s="234"/>
      <c r="C137" s="235"/>
      <c r="D137" s="236" t="s">
        <v>319</v>
      </c>
      <c r="E137" s="237" t="s">
        <v>19</v>
      </c>
      <c r="F137" s="238" t="s">
        <v>497</v>
      </c>
      <c r="G137" s="235"/>
      <c r="H137" s="239">
        <v>0.16500000000000001</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498</v>
      </c>
      <c r="G138" s="235"/>
      <c r="H138" s="239">
        <v>1.29</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4" customFormat="1">
      <c r="A139" s="14"/>
      <c r="B139" s="249"/>
      <c r="C139" s="250"/>
      <c r="D139" s="236" t="s">
        <v>319</v>
      </c>
      <c r="E139" s="251" t="s">
        <v>19</v>
      </c>
      <c r="F139" s="252" t="s">
        <v>499</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3" customFormat="1">
      <c r="A140" s="13"/>
      <c r="B140" s="234"/>
      <c r="C140" s="235"/>
      <c r="D140" s="236" t="s">
        <v>319</v>
      </c>
      <c r="E140" s="237" t="s">
        <v>19</v>
      </c>
      <c r="F140" s="238" t="s">
        <v>500</v>
      </c>
      <c r="G140" s="235"/>
      <c r="H140" s="239">
        <v>4.2000000000000002</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5" customFormat="1">
      <c r="A141" s="15"/>
      <c r="B141" s="259"/>
      <c r="C141" s="260"/>
      <c r="D141" s="236" t="s">
        <v>319</v>
      </c>
      <c r="E141" s="261" t="s">
        <v>19</v>
      </c>
      <c r="F141" s="262" t="s">
        <v>448</v>
      </c>
      <c r="G141" s="260"/>
      <c r="H141" s="263">
        <v>5.6550000000000002</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319</v>
      </c>
      <c r="AU141" s="269" t="s">
        <v>85</v>
      </c>
      <c r="AV141" s="15" t="s">
        <v>315</v>
      </c>
      <c r="AW141" s="15" t="s">
        <v>37</v>
      </c>
      <c r="AX141" s="15" t="s">
        <v>83</v>
      </c>
      <c r="AY141" s="269" t="s">
        <v>308</v>
      </c>
    </row>
    <row r="142" s="2" customFormat="1" ht="24.15" customHeight="1">
      <c r="A142" s="41"/>
      <c r="B142" s="42"/>
      <c r="C142" s="216" t="s">
        <v>362</v>
      </c>
      <c r="D142" s="216" t="s">
        <v>310</v>
      </c>
      <c r="E142" s="217" t="s">
        <v>501</v>
      </c>
      <c r="F142" s="218" t="s">
        <v>502</v>
      </c>
      <c r="G142" s="219" t="s">
        <v>493</v>
      </c>
      <c r="H142" s="220">
        <v>107.44499999999999</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503</v>
      </c>
    </row>
    <row r="143" s="2" customFormat="1">
      <c r="A143" s="41"/>
      <c r="B143" s="42"/>
      <c r="C143" s="43"/>
      <c r="D143" s="229" t="s">
        <v>317</v>
      </c>
      <c r="E143" s="43"/>
      <c r="F143" s="230" t="s">
        <v>504</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4" customFormat="1">
      <c r="A144" s="14"/>
      <c r="B144" s="249"/>
      <c r="C144" s="250"/>
      <c r="D144" s="236" t="s">
        <v>319</v>
      </c>
      <c r="E144" s="251" t="s">
        <v>19</v>
      </c>
      <c r="F144" s="252" t="s">
        <v>505</v>
      </c>
      <c r="G144" s="250"/>
      <c r="H144" s="251" t="s">
        <v>19</v>
      </c>
      <c r="I144" s="253"/>
      <c r="J144" s="250"/>
      <c r="K144" s="250"/>
      <c r="L144" s="254"/>
      <c r="M144" s="255"/>
      <c r="N144" s="256"/>
      <c r="O144" s="256"/>
      <c r="P144" s="256"/>
      <c r="Q144" s="256"/>
      <c r="R144" s="256"/>
      <c r="S144" s="256"/>
      <c r="T144" s="257"/>
      <c r="U144" s="14"/>
      <c r="V144" s="14"/>
      <c r="W144" s="14"/>
      <c r="X144" s="14"/>
      <c r="Y144" s="14"/>
      <c r="Z144" s="14"/>
      <c r="AA144" s="14"/>
      <c r="AB144" s="14"/>
      <c r="AC144" s="14"/>
      <c r="AD144" s="14"/>
      <c r="AE144" s="14"/>
      <c r="AT144" s="258" t="s">
        <v>319</v>
      </c>
      <c r="AU144" s="258" t="s">
        <v>85</v>
      </c>
      <c r="AV144" s="14" t="s">
        <v>83</v>
      </c>
      <c r="AW144" s="14" t="s">
        <v>37</v>
      </c>
      <c r="AX144" s="14" t="s">
        <v>76</v>
      </c>
      <c r="AY144" s="258" t="s">
        <v>308</v>
      </c>
    </row>
    <row r="145" s="14" customFormat="1">
      <c r="A145" s="14"/>
      <c r="B145" s="249"/>
      <c r="C145" s="250"/>
      <c r="D145" s="236" t="s">
        <v>319</v>
      </c>
      <c r="E145" s="251" t="s">
        <v>19</v>
      </c>
      <c r="F145" s="252" t="s">
        <v>496</v>
      </c>
      <c r="G145" s="250"/>
      <c r="H145" s="251" t="s">
        <v>19</v>
      </c>
      <c r="I145" s="253"/>
      <c r="J145" s="250"/>
      <c r="K145" s="250"/>
      <c r="L145" s="254"/>
      <c r="M145" s="255"/>
      <c r="N145" s="256"/>
      <c r="O145" s="256"/>
      <c r="P145" s="256"/>
      <c r="Q145" s="256"/>
      <c r="R145" s="256"/>
      <c r="S145" s="256"/>
      <c r="T145" s="257"/>
      <c r="U145" s="14"/>
      <c r="V145" s="14"/>
      <c r="W145" s="14"/>
      <c r="X145" s="14"/>
      <c r="Y145" s="14"/>
      <c r="Z145" s="14"/>
      <c r="AA145" s="14"/>
      <c r="AB145" s="14"/>
      <c r="AC145" s="14"/>
      <c r="AD145" s="14"/>
      <c r="AE145" s="14"/>
      <c r="AT145" s="258" t="s">
        <v>319</v>
      </c>
      <c r="AU145" s="258" t="s">
        <v>85</v>
      </c>
      <c r="AV145" s="14" t="s">
        <v>83</v>
      </c>
      <c r="AW145" s="14" t="s">
        <v>37</v>
      </c>
      <c r="AX145" s="14" t="s">
        <v>76</v>
      </c>
      <c r="AY145" s="258" t="s">
        <v>308</v>
      </c>
    </row>
    <row r="146" s="13" customFormat="1">
      <c r="A146" s="13"/>
      <c r="B146" s="234"/>
      <c r="C146" s="235"/>
      <c r="D146" s="236" t="s">
        <v>319</v>
      </c>
      <c r="E146" s="237" t="s">
        <v>19</v>
      </c>
      <c r="F146" s="238" t="s">
        <v>506</v>
      </c>
      <c r="G146" s="235"/>
      <c r="H146" s="239">
        <v>3.1349999999999998</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507</v>
      </c>
      <c r="G147" s="235"/>
      <c r="H147" s="239">
        <v>24.510000000000002</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4" customFormat="1">
      <c r="A148" s="14"/>
      <c r="B148" s="249"/>
      <c r="C148" s="250"/>
      <c r="D148" s="236" t="s">
        <v>319</v>
      </c>
      <c r="E148" s="251" t="s">
        <v>19</v>
      </c>
      <c r="F148" s="252" t="s">
        <v>499</v>
      </c>
      <c r="G148" s="250"/>
      <c r="H148" s="251" t="s">
        <v>19</v>
      </c>
      <c r="I148" s="253"/>
      <c r="J148" s="250"/>
      <c r="K148" s="250"/>
      <c r="L148" s="254"/>
      <c r="M148" s="255"/>
      <c r="N148" s="256"/>
      <c r="O148" s="256"/>
      <c r="P148" s="256"/>
      <c r="Q148" s="256"/>
      <c r="R148" s="256"/>
      <c r="S148" s="256"/>
      <c r="T148" s="257"/>
      <c r="U148" s="14"/>
      <c r="V148" s="14"/>
      <c r="W148" s="14"/>
      <c r="X148" s="14"/>
      <c r="Y148" s="14"/>
      <c r="Z148" s="14"/>
      <c r="AA148" s="14"/>
      <c r="AB148" s="14"/>
      <c r="AC148" s="14"/>
      <c r="AD148" s="14"/>
      <c r="AE148" s="14"/>
      <c r="AT148" s="258" t="s">
        <v>319</v>
      </c>
      <c r="AU148" s="258" t="s">
        <v>85</v>
      </c>
      <c r="AV148" s="14" t="s">
        <v>83</v>
      </c>
      <c r="AW148" s="14" t="s">
        <v>37</v>
      </c>
      <c r="AX148" s="14" t="s">
        <v>76</v>
      </c>
      <c r="AY148" s="258" t="s">
        <v>308</v>
      </c>
    </row>
    <row r="149" s="13" customFormat="1">
      <c r="A149" s="13"/>
      <c r="B149" s="234"/>
      <c r="C149" s="235"/>
      <c r="D149" s="236" t="s">
        <v>319</v>
      </c>
      <c r="E149" s="237" t="s">
        <v>19</v>
      </c>
      <c r="F149" s="238" t="s">
        <v>508</v>
      </c>
      <c r="G149" s="235"/>
      <c r="H149" s="239">
        <v>79.799999999999997</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107.44499999999999</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2" customFormat="1" ht="24.15" customHeight="1">
      <c r="A151" s="41"/>
      <c r="B151" s="42"/>
      <c r="C151" s="216" t="s">
        <v>367</v>
      </c>
      <c r="D151" s="216" t="s">
        <v>310</v>
      </c>
      <c r="E151" s="217" t="s">
        <v>509</v>
      </c>
      <c r="F151" s="218" t="s">
        <v>510</v>
      </c>
      <c r="G151" s="219" t="s">
        <v>493</v>
      </c>
      <c r="H151" s="220">
        <v>1.4550000000000001</v>
      </c>
      <c r="I151" s="221"/>
      <c r="J151" s="222">
        <f>ROUND(I151*H151,2)</f>
        <v>0</v>
      </c>
      <c r="K151" s="218" t="s">
        <v>314</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315</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511</v>
      </c>
    </row>
    <row r="152" s="2" customFormat="1">
      <c r="A152" s="41"/>
      <c r="B152" s="42"/>
      <c r="C152" s="43"/>
      <c r="D152" s="229" t="s">
        <v>317</v>
      </c>
      <c r="E152" s="43"/>
      <c r="F152" s="230" t="s">
        <v>512</v>
      </c>
      <c r="G152" s="43"/>
      <c r="H152" s="43"/>
      <c r="I152" s="231"/>
      <c r="J152" s="43"/>
      <c r="K152" s="43"/>
      <c r="L152" s="47"/>
      <c r="M152" s="232"/>
      <c r="N152" s="233"/>
      <c r="O152" s="87"/>
      <c r="P152" s="87"/>
      <c r="Q152" s="87"/>
      <c r="R152" s="87"/>
      <c r="S152" s="87"/>
      <c r="T152" s="88"/>
      <c r="U152" s="41"/>
      <c r="V152" s="41"/>
      <c r="W152" s="41"/>
      <c r="X152" s="41"/>
      <c r="Y152" s="41"/>
      <c r="Z152" s="41"/>
      <c r="AA152" s="41"/>
      <c r="AB152" s="41"/>
      <c r="AC152" s="41"/>
      <c r="AD152" s="41"/>
      <c r="AE152" s="41"/>
      <c r="AT152" s="20" t="s">
        <v>317</v>
      </c>
      <c r="AU152" s="20" t="s">
        <v>85</v>
      </c>
    </row>
    <row r="153" s="14" customFormat="1">
      <c r="A153" s="14"/>
      <c r="B153" s="249"/>
      <c r="C153" s="250"/>
      <c r="D153" s="236" t="s">
        <v>319</v>
      </c>
      <c r="E153" s="251" t="s">
        <v>19</v>
      </c>
      <c r="F153" s="252" t="s">
        <v>513</v>
      </c>
      <c r="G153" s="250"/>
      <c r="H153" s="251" t="s">
        <v>19</v>
      </c>
      <c r="I153" s="253"/>
      <c r="J153" s="250"/>
      <c r="K153" s="250"/>
      <c r="L153" s="254"/>
      <c r="M153" s="255"/>
      <c r="N153" s="256"/>
      <c r="O153" s="256"/>
      <c r="P153" s="256"/>
      <c r="Q153" s="256"/>
      <c r="R153" s="256"/>
      <c r="S153" s="256"/>
      <c r="T153" s="257"/>
      <c r="U153" s="14"/>
      <c r="V153" s="14"/>
      <c r="W153" s="14"/>
      <c r="X153" s="14"/>
      <c r="Y153" s="14"/>
      <c r="Z153" s="14"/>
      <c r="AA153" s="14"/>
      <c r="AB153" s="14"/>
      <c r="AC153" s="14"/>
      <c r="AD153" s="14"/>
      <c r="AE153" s="14"/>
      <c r="AT153" s="258" t="s">
        <v>319</v>
      </c>
      <c r="AU153" s="258" t="s">
        <v>85</v>
      </c>
      <c r="AV153" s="14" t="s">
        <v>83</v>
      </c>
      <c r="AW153" s="14" t="s">
        <v>37</v>
      </c>
      <c r="AX153" s="14" t="s">
        <v>76</v>
      </c>
      <c r="AY153" s="258" t="s">
        <v>308</v>
      </c>
    </row>
    <row r="154" s="13" customFormat="1">
      <c r="A154" s="13"/>
      <c r="B154" s="234"/>
      <c r="C154" s="235"/>
      <c r="D154" s="236" t="s">
        <v>319</v>
      </c>
      <c r="E154" s="237" t="s">
        <v>19</v>
      </c>
      <c r="F154" s="238" t="s">
        <v>497</v>
      </c>
      <c r="G154" s="235"/>
      <c r="H154" s="239">
        <v>0.16500000000000001</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3" customFormat="1">
      <c r="A155" s="13"/>
      <c r="B155" s="234"/>
      <c r="C155" s="235"/>
      <c r="D155" s="236" t="s">
        <v>319</v>
      </c>
      <c r="E155" s="237" t="s">
        <v>19</v>
      </c>
      <c r="F155" s="238" t="s">
        <v>498</v>
      </c>
      <c r="G155" s="235"/>
      <c r="H155" s="239">
        <v>1.29</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5" customFormat="1">
      <c r="A156" s="15"/>
      <c r="B156" s="259"/>
      <c r="C156" s="260"/>
      <c r="D156" s="236" t="s">
        <v>319</v>
      </c>
      <c r="E156" s="261" t="s">
        <v>19</v>
      </c>
      <c r="F156" s="262" t="s">
        <v>448</v>
      </c>
      <c r="G156" s="260"/>
      <c r="H156" s="263">
        <v>1.4550000000000001</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319</v>
      </c>
      <c r="AU156" s="269" t="s">
        <v>85</v>
      </c>
      <c r="AV156" s="15" t="s">
        <v>315</v>
      </c>
      <c r="AW156" s="15" t="s">
        <v>37</v>
      </c>
      <c r="AX156" s="15" t="s">
        <v>83</v>
      </c>
      <c r="AY156" s="269" t="s">
        <v>308</v>
      </c>
    </row>
    <row r="157" s="2" customFormat="1" ht="24.15" customHeight="1">
      <c r="A157" s="41"/>
      <c r="B157" s="42"/>
      <c r="C157" s="216" t="s">
        <v>8</v>
      </c>
      <c r="D157" s="216" t="s">
        <v>310</v>
      </c>
      <c r="E157" s="217" t="s">
        <v>514</v>
      </c>
      <c r="F157" s="218" t="s">
        <v>515</v>
      </c>
      <c r="G157" s="219" t="s">
        <v>493</v>
      </c>
      <c r="H157" s="220">
        <v>4.2000000000000002</v>
      </c>
      <c r="I157" s="221"/>
      <c r="J157" s="222">
        <f>ROUND(I157*H157,2)</f>
        <v>0</v>
      </c>
      <c r="K157" s="218" t="s">
        <v>314</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315</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516</v>
      </c>
    </row>
    <row r="158" s="2" customFormat="1">
      <c r="A158" s="41"/>
      <c r="B158" s="42"/>
      <c r="C158" s="43"/>
      <c r="D158" s="229" t="s">
        <v>317</v>
      </c>
      <c r="E158" s="43"/>
      <c r="F158" s="230" t="s">
        <v>517</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14" customFormat="1">
      <c r="A159" s="14"/>
      <c r="B159" s="249"/>
      <c r="C159" s="250"/>
      <c r="D159" s="236" t="s">
        <v>319</v>
      </c>
      <c r="E159" s="251" t="s">
        <v>19</v>
      </c>
      <c r="F159" s="252" t="s">
        <v>499</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500</v>
      </c>
      <c r="G160" s="235"/>
      <c r="H160" s="239">
        <v>4.2000000000000002</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12" customFormat="1" ht="22.8" customHeight="1">
      <c r="A161" s="12"/>
      <c r="B161" s="200"/>
      <c r="C161" s="201"/>
      <c r="D161" s="202" t="s">
        <v>75</v>
      </c>
      <c r="E161" s="214" t="s">
        <v>518</v>
      </c>
      <c r="F161" s="214" t="s">
        <v>519</v>
      </c>
      <c r="G161" s="201"/>
      <c r="H161" s="201"/>
      <c r="I161" s="204"/>
      <c r="J161" s="215">
        <f>BK161</f>
        <v>0</v>
      </c>
      <c r="K161" s="201"/>
      <c r="L161" s="206"/>
      <c r="M161" s="207"/>
      <c r="N161" s="208"/>
      <c r="O161" s="208"/>
      <c r="P161" s="209">
        <f>SUM(P162:P163)</f>
        <v>0</v>
      </c>
      <c r="Q161" s="208"/>
      <c r="R161" s="209">
        <f>SUM(R162:R163)</f>
        <v>0</v>
      </c>
      <c r="S161" s="208"/>
      <c r="T161" s="210">
        <f>SUM(T162:T163)</f>
        <v>0</v>
      </c>
      <c r="U161" s="12"/>
      <c r="V161" s="12"/>
      <c r="W161" s="12"/>
      <c r="X161" s="12"/>
      <c r="Y161" s="12"/>
      <c r="Z161" s="12"/>
      <c r="AA161" s="12"/>
      <c r="AB161" s="12"/>
      <c r="AC161" s="12"/>
      <c r="AD161" s="12"/>
      <c r="AE161" s="12"/>
      <c r="AR161" s="211" t="s">
        <v>83</v>
      </c>
      <c r="AT161" s="212" t="s">
        <v>75</v>
      </c>
      <c r="AU161" s="212" t="s">
        <v>83</v>
      </c>
      <c r="AY161" s="211" t="s">
        <v>308</v>
      </c>
      <c r="BK161" s="213">
        <f>SUM(BK162:BK163)</f>
        <v>0</v>
      </c>
    </row>
    <row r="162" s="2" customFormat="1" ht="24.15" customHeight="1">
      <c r="A162" s="41"/>
      <c r="B162" s="42"/>
      <c r="C162" s="216" t="s">
        <v>376</v>
      </c>
      <c r="D162" s="216" t="s">
        <v>310</v>
      </c>
      <c r="E162" s="217" t="s">
        <v>520</v>
      </c>
      <c r="F162" s="218" t="s">
        <v>521</v>
      </c>
      <c r="G162" s="219" t="s">
        <v>493</v>
      </c>
      <c r="H162" s="220">
        <v>0.192</v>
      </c>
      <c r="I162" s="221"/>
      <c r="J162" s="222">
        <f>ROUND(I162*H162,2)</f>
        <v>0</v>
      </c>
      <c r="K162" s="218" t="s">
        <v>314</v>
      </c>
      <c r="L162" s="47"/>
      <c r="M162" s="223" t="s">
        <v>19</v>
      </c>
      <c r="N162" s="224"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315</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522</v>
      </c>
    </row>
    <row r="163" s="2" customFormat="1">
      <c r="A163" s="41"/>
      <c r="B163" s="42"/>
      <c r="C163" s="43"/>
      <c r="D163" s="229" t="s">
        <v>317</v>
      </c>
      <c r="E163" s="43"/>
      <c r="F163" s="230" t="s">
        <v>523</v>
      </c>
      <c r="G163" s="43"/>
      <c r="H163" s="43"/>
      <c r="I163" s="231"/>
      <c r="J163" s="43"/>
      <c r="K163" s="43"/>
      <c r="L163" s="47"/>
      <c r="M163" s="270"/>
      <c r="N163" s="271"/>
      <c r="O163" s="272"/>
      <c r="P163" s="272"/>
      <c r="Q163" s="272"/>
      <c r="R163" s="272"/>
      <c r="S163" s="272"/>
      <c r="T163" s="273"/>
      <c r="U163" s="41"/>
      <c r="V163" s="41"/>
      <c r="W163" s="41"/>
      <c r="X163" s="41"/>
      <c r="Y163" s="41"/>
      <c r="Z163" s="41"/>
      <c r="AA163" s="41"/>
      <c r="AB163" s="41"/>
      <c r="AC163" s="41"/>
      <c r="AD163" s="41"/>
      <c r="AE163" s="41"/>
      <c r="AT163" s="20" t="s">
        <v>317</v>
      </c>
      <c r="AU163" s="20" t="s">
        <v>85</v>
      </c>
    </row>
    <row r="164" s="2" customFormat="1" ht="6.96" customHeight="1">
      <c r="A164" s="41"/>
      <c r="B164" s="62"/>
      <c r="C164" s="63"/>
      <c r="D164" s="63"/>
      <c r="E164" s="63"/>
      <c r="F164" s="63"/>
      <c r="G164" s="63"/>
      <c r="H164" s="63"/>
      <c r="I164" s="63"/>
      <c r="J164" s="63"/>
      <c r="K164" s="63"/>
      <c r="L164" s="47"/>
      <c r="M164" s="41"/>
      <c r="O164" s="41"/>
      <c r="P164" s="41"/>
      <c r="Q164" s="41"/>
      <c r="R164" s="41"/>
      <c r="S164" s="41"/>
      <c r="T164" s="41"/>
      <c r="U164" s="41"/>
      <c r="V164" s="41"/>
      <c r="W164" s="41"/>
      <c r="X164" s="41"/>
      <c r="Y164" s="41"/>
      <c r="Z164" s="41"/>
      <c r="AA164" s="41"/>
      <c r="AB164" s="41"/>
      <c r="AC164" s="41"/>
      <c r="AD164" s="41"/>
      <c r="AE164" s="41"/>
    </row>
  </sheetData>
  <sheetProtection sheet="1" autoFilter="0" formatColumns="0" formatRows="0" objects="1" scenarios="1" spinCount="100000" saltValue="jjl46srQOEx4kAsu/DEuZOfpQr9+XVdyELHqEpO7KFHFHBQGVlL3sgReGIlhBUVUGPVWTapN5rS4bA9ZrDrMGw==" hashValue="V/Z1JfFjgmwmr1uFpCOwKdxfVE9pi/9O8qIMX+XUwiUb2zKsECOz4HrCSQwLh2ySd/wrRERd4ZgGVnSi4JSimg==" algorithmName="SHA-512" password="CC35"/>
  <autoFilter ref="C89:K163"/>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132254204"/>
    <hyperlink ref="F100" r:id="rId2" display="https://podminky.urs.cz/item/CS_URS_2024_02/151101101"/>
    <hyperlink ref="F105" r:id="rId3" display="https://podminky.urs.cz/item/CS_URS_2024_02/151101111"/>
    <hyperlink ref="F110" r:id="rId4" display="https://podminky.urs.cz/item/CS_URS_2024_02/166151101"/>
    <hyperlink ref="F116" r:id="rId5" display="https://podminky.urs.cz/item/CS_URS_2024_02/174151101"/>
    <hyperlink ref="F123" r:id="rId6" display="https://podminky.urs.cz/item/CS_URS_2024_02/871275811"/>
    <hyperlink ref="F126" r:id="rId7" display="https://podminky.urs.cz/item/CS_URS_2024_02/871395811"/>
    <hyperlink ref="F129" r:id="rId8" display="https://podminky.urs.cz/item/CS_URS_2024_02/890431851"/>
    <hyperlink ref="F135" r:id="rId9" display="https://podminky.urs.cz/item/CS_URS_2024_02/997002511"/>
    <hyperlink ref="F143" r:id="rId10" display="https://podminky.urs.cz/item/CS_URS_2024_02/997002519"/>
    <hyperlink ref="F152" r:id="rId11" display="https://podminky.urs.cz/item/CS_URS_2024_02/997013813"/>
    <hyperlink ref="F158" r:id="rId12" display="https://podminky.urs.cz/item/CS_URS_2024_02/997221861"/>
    <hyperlink ref="F163" r:id="rId13" display="https://podminky.urs.cz/item/CS_URS_2024_02/998276101"/>
  </hyperlinks>
  <pageMargins left="0.39375" right="0.39375" top="0.39375" bottom="0.39375" header="0" footer="0"/>
  <pageSetup paperSize="9" orientation="landscape" blackAndWhite="1" fitToHeight="100"/>
  <headerFooter>
    <oddFooter>&amp;CStrana &amp;P z &amp;N</oddFooter>
  </headerFooter>
  <drawing r:id="rId14"/>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6678</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ROUND((SUM(BE93:BE104)),  2)</f>
        <v>0</v>
      </c>
      <c r="G37" s="41"/>
      <c r="H37" s="41"/>
      <c r="I37" s="161">
        <v>0.20999999999999999</v>
      </c>
      <c r="J37" s="160">
        <f>ROUND(((SUM(BE93:BE104))*I37),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ROUND((SUM(BF93:BF104)),  2)</f>
        <v>0</v>
      </c>
      <c r="G38" s="41"/>
      <c r="H38" s="41"/>
      <c r="I38" s="161">
        <v>0.12</v>
      </c>
      <c r="J38" s="160">
        <f>ROUND(((SUM(BF93:BF104))*I38),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ROUND((SUM(BG93:BG104)),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ROUND((SUM(BH93:BH104)),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ROUND((SUM(BI93:BI104)),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03 - Zařízení pro vytápěn...</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539</v>
      </c>
      <c r="E68" s="181"/>
      <c r="F68" s="181"/>
      <c r="G68" s="181"/>
      <c r="H68" s="181"/>
      <c r="I68" s="181"/>
      <c r="J68" s="182">
        <f>J94</f>
        <v>0</v>
      </c>
      <c r="K68" s="179"/>
      <c r="L68" s="183"/>
      <c r="S68" s="9"/>
      <c r="T68" s="9"/>
      <c r="U68" s="9"/>
      <c r="V68" s="9"/>
      <c r="W68" s="9"/>
      <c r="X68" s="9"/>
      <c r="Y68" s="9"/>
      <c r="Z68" s="9"/>
      <c r="AA68" s="9"/>
      <c r="AB68" s="9"/>
      <c r="AC68" s="9"/>
      <c r="AD68" s="9"/>
      <c r="AE68" s="9"/>
    </row>
    <row r="69" s="10" customFormat="1" ht="19.92" customHeight="1">
      <c r="A69" s="10"/>
      <c r="B69" s="184"/>
      <c r="C69" s="128"/>
      <c r="D69" s="185" t="s">
        <v>6679</v>
      </c>
      <c r="E69" s="186"/>
      <c r="F69" s="186"/>
      <c r="G69" s="186"/>
      <c r="H69" s="186"/>
      <c r="I69" s="186"/>
      <c r="J69" s="187">
        <f>J95</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1" customFormat="1" ht="16.5" customHeight="1">
      <c r="B81" s="24"/>
      <c r="C81" s="25"/>
      <c r="D81" s="25"/>
      <c r="E81" s="173" t="s">
        <v>284</v>
      </c>
      <c r="F81" s="25"/>
      <c r="G81" s="25"/>
      <c r="H81" s="25"/>
      <c r="I81" s="25"/>
      <c r="J81" s="25"/>
      <c r="K81" s="25"/>
      <c r="L81" s="23"/>
    </row>
    <row r="82" s="1" customFormat="1" ht="12" customHeight="1">
      <c r="B82" s="24"/>
      <c r="C82" s="35" t="s">
        <v>285</v>
      </c>
      <c r="D82" s="25"/>
      <c r="E82" s="25"/>
      <c r="F82" s="25"/>
      <c r="G82" s="25"/>
      <c r="H82" s="25"/>
      <c r="I82" s="25"/>
      <c r="J82" s="25"/>
      <c r="K82" s="25"/>
      <c r="L82" s="23"/>
    </row>
    <row r="83" s="2" customFormat="1" ht="16.5" customHeight="1">
      <c r="A83" s="41"/>
      <c r="B83" s="42"/>
      <c r="C83" s="43"/>
      <c r="D83" s="43"/>
      <c r="E83" s="291" t="s">
        <v>4890</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3013</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E13</f>
        <v>03 - Zařízení pro vytápěn...</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F16</f>
        <v xml:space="preserve"> </v>
      </c>
      <c r="G87" s="43"/>
      <c r="H87" s="43"/>
      <c r="I87" s="35" t="s">
        <v>23</v>
      </c>
      <c r="J87" s="75" t="str">
        <f>IF(J16="","",J16)</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E19</f>
        <v>Statutární město Ostrava</v>
      </c>
      <c r="G89" s="43"/>
      <c r="H89" s="43"/>
      <c r="I89" s="35" t="s">
        <v>33</v>
      </c>
      <c r="J89" s="39" t="str">
        <f>E25</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IF(E22="","",E22)</f>
        <v>Vyplň údaj</v>
      </c>
      <c r="G90" s="43"/>
      <c r="H90" s="43"/>
      <c r="I90" s="35" t="s">
        <v>38</v>
      </c>
      <c r="J90" s="39" t="str">
        <f>E28</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f>
        <v>0</v>
      </c>
      <c r="Q93" s="99"/>
      <c r="R93" s="197">
        <f>R94</f>
        <v>0</v>
      </c>
      <c r="S93" s="99"/>
      <c r="T93" s="198">
        <f>T94</f>
        <v>0</v>
      </c>
      <c r="U93" s="41"/>
      <c r="V93" s="41"/>
      <c r="W93" s="41"/>
      <c r="X93" s="41"/>
      <c r="Y93" s="41"/>
      <c r="Z93" s="41"/>
      <c r="AA93" s="41"/>
      <c r="AB93" s="41"/>
      <c r="AC93" s="41"/>
      <c r="AD93" s="41"/>
      <c r="AE93" s="41"/>
      <c r="AT93" s="20" t="s">
        <v>75</v>
      </c>
      <c r="AU93" s="20" t="s">
        <v>290</v>
      </c>
      <c r="BK93" s="199">
        <f>BK94</f>
        <v>0</v>
      </c>
    </row>
    <row r="94" s="12" customFormat="1" ht="25.92" customHeight="1">
      <c r="A94" s="12"/>
      <c r="B94" s="200"/>
      <c r="C94" s="201"/>
      <c r="D94" s="202" t="s">
        <v>75</v>
      </c>
      <c r="E94" s="203" t="s">
        <v>590</v>
      </c>
      <c r="F94" s="203" t="s">
        <v>591</v>
      </c>
      <c r="G94" s="201"/>
      <c r="H94" s="201"/>
      <c r="I94" s="204"/>
      <c r="J94" s="205">
        <f>BK94</f>
        <v>0</v>
      </c>
      <c r="K94" s="201"/>
      <c r="L94" s="206"/>
      <c r="M94" s="207"/>
      <c r="N94" s="208"/>
      <c r="O94" s="208"/>
      <c r="P94" s="209">
        <f>P95</f>
        <v>0</v>
      </c>
      <c r="Q94" s="208"/>
      <c r="R94" s="209">
        <f>R95</f>
        <v>0</v>
      </c>
      <c r="S94" s="208"/>
      <c r="T94" s="210">
        <f>T95</f>
        <v>0</v>
      </c>
      <c r="U94" s="12"/>
      <c r="V94" s="12"/>
      <c r="W94" s="12"/>
      <c r="X94" s="12"/>
      <c r="Y94" s="12"/>
      <c r="Z94" s="12"/>
      <c r="AA94" s="12"/>
      <c r="AB94" s="12"/>
      <c r="AC94" s="12"/>
      <c r="AD94" s="12"/>
      <c r="AE94" s="12"/>
      <c r="AR94" s="211" t="s">
        <v>85</v>
      </c>
      <c r="AT94" s="212" t="s">
        <v>75</v>
      </c>
      <c r="AU94" s="212" t="s">
        <v>76</v>
      </c>
      <c r="AY94" s="211" t="s">
        <v>308</v>
      </c>
      <c r="BK94" s="213">
        <f>BK95</f>
        <v>0</v>
      </c>
    </row>
    <row r="95" s="12" customFormat="1" ht="22.8" customHeight="1">
      <c r="A95" s="12"/>
      <c r="B95" s="200"/>
      <c r="C95" s="201"/>
      <c r="D95" s="202" t="s">
        <v>75</v>
      </c>
      <c r="E95" s="214" t="s">
        <v>6680</v>
      </c>
      <c r="F95" s="214" t="s">
        <v>6681</v>
      </c>
      <c r="G95" s="201"/>
      <c r="H95" s="201"/>
      <c r="I95" s="204"/>
      <c r="J95" s="215">
        <f>BK95</f>
        <v>0</v>
      </c>
      <c r="K95" s="201"/>
      <c r="L95" s="206"/>
      <c r="M95" s="207"/>
      <c r="N95" s="208"/>
      <c r="O95" s="208"/>
      <c r="P95" s="209">
        <f>SUM(P96:P104)</f>
        <v>0</v>
      </c>
      <c r="Q95" s="208"/>
      <c r="R95" s="209">
        <f>SUM(R96:R104)</f>
        <v>0</v>
      </c>
      <c r="S95" s="208"/>
      <c r="T95" s="210">
        <f>SUM(T96:T104)</f>
        <v>0</v>
      </c>
      <c r="U95" s="12"/>
      <c r="V95" s="12"/>
      <c r="W95" s="12"/>
      <c r="X95" s="12"/>
      <c r="Y95" s="12"/>
      <c r="Z95" s="12"/>
      <c r="AA95" s="12"/>
      <c r="AB95" s="12"/>
      <c r="AC95" s="12"/>
      <c r="AD95" s="12"/>
      <c r="AE95" s="12"/>
      <c r="AR95" s="211" t="s">
        <v>85</v>
      </c>
      <c r="AT95" s="212" t="s">
        <v>75</v>
      </c>
      <c r="AU95" s="212" t="s">
        <v>83</v>
      </c>
      <c r="AY95" s="211" t="s">
        <v>308</v>
      </c>
      <c r="BK95" s="213">
        <f>SUM(BK96:BK104)</f>
        <v>0</v>
      </c>
    </row>
    <row r="96" s="2" customFormat="1" ht="16.5" customHeight="1">
      <c r="A96" s="41"/>
      <c r="B96" s="42"/>
      <c r="C96" s="216" t="s">
        <v>83</v>
      </c>
      <c r="D96" s="216" t="s">
        <v>310</v>
      </c>
      <c r="E96" s="217" t="s">
        <v>6682</v>
      </c>
      <c r="F96" s="218" t="s">
        <v>6683</v>
      </c>
      <c r="G96" s="219" t="s">
        <v>772</v>
      </c>
      <c r="H96" s="220">
        <v>26</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391</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391</v>
      </c>
      <c r="BM96" s="227" t="s">
        <v>85</v>
      </c>
    </row>
    <row r="97" s="2" customFormat="1">
      <c r="A97" s="41"/>
      <c r="B97" s="42"/>
      <c r="C97" s="43"/>
      <c r="D97" s="229" t="s">
        <v>317</v>
      </c>
      <c r="E97" s="43"/>
      <c r="F97" s="230" t="s">
        <v>6684</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2" customFormat="1" ht="16.5" customHeight="1">
      <c r="A98" s="41"/>
      <c r="B98" s="42"/>
      <c r="C98" s="280" t="s">
        <v>85</v>
      </c>
      <c r="D98" s="280" t="s">
        <v>1137</v>
      </c>
      <c r="E98" s="281" t="s">
        <v>6685</v>
      </c>
      <c r="F98" s="282" t="s">
        <v>6686</v>
      </c>
      <c r="G98" s="283" t="s">
        <v>323</v>
      </c>
      <c r="H98" s="284">
        <v>15</v>
      </c>
      <c r="I98" s="285"/>
      <c r="J98" s="286">
        <f>ROUND(I98*H98,2)</f>
        <v>0</v>
      </c>
      <c r="K98" s="282" t="s">
        <v>19</v>
      </c>
      <c r="L98" s="287"/>
      <c r="M98" s="288" t="s">
        <v>19</v>
      </c>
      <c r="N98" s="289"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616</v>
      </c>
      <c r="AT98" s="227" t="s">
        <v>1137</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391</v>
      </c>
      <c r="BM98" s="227" t="s">
        <v>315</v>
      </c>
    </row>
    <row r="99" s="2" customFormat="1" ht="21.75" customHeight="1">
      <c r="A99" s="41"/>
      <c r="B99" s="42"/>
      <c r="C99" s="280" t="s">
        <v>150</v>
      </c>
      <c r="D99" s="280" t="s">
        <v>1137</v>
      </c>
      <c r="E99" s="281" t="s">
        <v>6687</v>
      </c>
      <c r="F99" s="282" t="s">
        <v>6688</v>
      </c>
      <c r="G99" s="283" t="s">
        <v>323</v>
      </c>
      <c r="H99" s="284">
        <v>3</v>
      </c>
      <c r="I99" s="285"/>
      <c r="J99" s="286">
        <f>ROUND(I99*H99,2)</f>
        <v>0</v>
      </c>
      <c r="K99" s="282" t="s">
        <v>19</v>
      </c>
      <c r="L99" s="287"/>
      <c r="M99" s="288" t="s">
        <v>19</v>
      </c>
      <c r="N99" s="289"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616</v>
      </c>
      <c r="AT99" s="227" t="s">
        <v>1137</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391</v>
      </c>
      <c r="BM99" s="227" t="s">
        <v>342</v>
      </c>
    </row>
    <row r="100" s="2" customFormat="1" ht="21.75" customHeight="1">
      <c r="A100" s="41"/>
      <c r="B100" s="42"/>
      <c r="C100" s="280" t="s">
        <v>315</v>
      </c>
      <c r="D100" s="280" t="s">
        <v>1137</v>
      </c>
      <c r="E100" s="281" t="s">
        <v>6689</v>
      </c>
      <c r="F100" s="282" t="s">
        <v>6690</v>
      </c>
      <c r="G100" s="283" t="s">
        <v>323</v>
      </c>
      <c r="H100" s="284">
        <v>4</v>
      </c>
      <c r="I100" s="285"/>
      <c r="J100" s="286">
        <f>ROUND(I100*H100,2)</f>
        <v>0</v>
      </c>
      <c r="K100" s="282" t="s">
        <v>19</v>
      </c>
      <c r="L100" s="287"/>
      <c r="M100" s="288" t="s">
        <v>19</v>
      </c>
      <c r="N100" s="289"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616</v>
      </c>
      <c r="AT100" s="227" t="s">
        <v>1137</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391</v>
      </c>
      <c r="BM100" s="227" t="s">
        <v>352</v>
      </c>
    </row>
    <row r="101" s="2" customFormat="1" ht="21.75" customHeight="1">
      <c r="A101" s="41"/>
      <c r="B101" s="42"/>
      <c r="C101" s="280" t="s">
        <v>336</v>
      </c>
      <c r="D101" s="280" t="s">
        <v>1137</v>
      </c>
      <c r="E101" s="281" t="s">
        <v>6691</v>
      </c>
      <c r="F101" s="282" t="s">
        <v>6692</v>
      </c>
      <c r="G101" s="283" t="s">
        <v>323</v>
      </c>
      <c r="H101" s="284">
        <v>4</v>
      </c>
      <c r="I101" s="285"/>
      <c r="J101" s="286">
        <f>ROUND(I101*H101,2)</f>
        <v>0</v>
      </c>
      <c r="K101" s="282" t="s">
        <v>19</v>
      </c>
      <c r="L101" s="287"/>
      <c r="M101" s="288" t="s">
        <v>19</v>
      </c>
      <c r="N101" s="289"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616</v>
      </c>
      <c r="AT101" s="227" t="s">
        <v>1137</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391</v>
      </c>
      <c r="BM101" s="227" t="s">
        <v>362</v>
      </c>
    </row>
    <row r="102" s="2" customFormat="1" ht="16.5" customHeight="1">
      <c r="A102" s="41"/>
      <c r="B102" s="42"/>
      <c r="C102" s="216" t="s">
        <v>342</v>
      </c>
      <c r="D102" s="216" t="s">
        <v>310</v>
      </c>
      <c r="E102" s="217" t="s">
        <v>6693</v>
      </c>
      <c r="F102" s="218" t="s">
        <v>6694</v>
      </c>
      <c r="G102" s="219" t="s">
        <v>323</v>
      </c>
      <c r="H102" s="220">
        <v>26</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391</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391</v>
      </c>
      <c r="BM102" s="227" t="s">
        <v>8</v>
      </c>
    </row>
    <row r="103" s="2" customFormat="1" ht="24.15" customHeight="1">
      <c r="A103" s="41"/>
      <c r="B103" s="42"/>
      <c r="C103" s="216" t="s">
        <v>347</v>
      </c>
      <c r="D103" s="216" t="s">
        <v>310</v>
      </c>
      <c r="E103" s="217" t="s">
        <v>6695</v>
      </c>
      <c r="F103" s="218" t="s">
        <v>6696</v>
      </c>
      <c r="G103" s="219" t="s">
        <v>493</v>
      </c>
      <c r="H103" s="220">
        <v>0.112</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391</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391</v>
      </c>
      <c r="BM103" s="227" t="s">
        <v>381</v>
      </c>
    </row>
    <row r="104" s="2" customFormat="1">
      <c r="A104" s="41"/>
      <c r="B104" s="42"/>
      <c r="C104" s="43"/>
      <c r="D104" s="229" t="s">
        <v>317</v>
      </c>
      <c r="E104" s="43"/>
      <c r="F104" s="230" t="s">
        <v>6697</v>
      </c>
      <c r="G104" s="43"/>
      <c r="H104" s="43"/>
      <c r="I104" s="231"/>
      <c r="J104" s="43"/>
      <c r="K104" s="43"/>
      <c r="L104" s="47"/>
      <c r="M104" s="270"/>
      <c r="N104" s="271"/>
      <c r="O104" s="272"/>
      <c r="P104" s="272"/>
      <c r="Q104" s="272"/>
      <c r="R104" s="272"/>
      <c r="S104" s="272"/>
      <c r="T104" s="273"/>
      <c r="U104" s="41"/>
      <c r="V104" s="41"/>
      <c r="W104" s="41"/>
      <c r="X104" s="41"/>
      <c r="Y104" s="41"/>
      <c r="Z104" s="41"/>
      <c r="AA104" s="41"/>
      <c r="AB104" s="41"/>
      <c r="AC104" s="41"/>
      <c r="AD104" s="41"/>
      <c r="AE104" s="41"/>
      <c r="AT104" s="20" t="s">
        <v>317</v>
      </c>
      <c r="AU104" s="20" t="s">
        <v>85</v>
      </c>
    </row>
    <row r="105" s="2" customFormat="1" ht="6.96" customHeight="1">
      <c r="A105" s="41"/>
      <c r="B105" s="62"/>
      <c r="C105" s="63"/>
      <c r="D105" s="63"/>
      <c r="E105" s="63"/>
      <c r="F105" s="63"/>
      <c r="G105" s="63"/>
      <c r="H105" s="63"/>
      <c r="I105" s="63"/>
      <c r="J105" s="63"/>
      <c r="K105" s="63"/>
      <c r="L105" s="47"/>
      <c r="M105" s="41"/>
      <c r="O105" s="41"/>
      <c r="P105" s="41"/>
      <c r="Q105" s="41"/>
      <c r="R105" s="41"/>
      <c r="S105" s="41"/>
      <c r="T105" s="41"/>
      <c r="U105" s="41"/>
      <c r="V105" s="41"/>
      <c r="W105" s="41"/>
      <c r="X105" s="41"/>
      <c r="Y105" s="41"/>
      <c r="Z105" s="41"/>
      <c r="AA105" s="41"/>
      <c r="AB105" s="41"/>
      <c r="AC105" s="41"/>
      <c r="AD105" s="41"/>
      <c r="AE105" s="41"/>
    </row>
  </sheetData>
  <sheetProtection sheet="1" autoFilter="0" formatColumns="0" formatRows="0" objects="1" scenarios="1" spinCount="100000" saltValue="XwEP6XAdInLtdMgr1Qg4j1iPjrJp3V1FjJf4l1Cf/JqHwWovQprtn7MRwrjpPS8R5iSUxcVgeaJ7P+xllN+eLg==" hashValue="V8jhNAhjcNeCEiaTNSWTDxN3ueCVflqIrwJR7NLJCSWLl4l7jM1j2KlkrPh3ZsQZBLTc4vpSIvwZsKU9Dlz9UQ==" algorithmName="SHA-512" password="CC35"/>
  <autoFilter ref="C92:K104"/>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hyperlinks>
    <hyperlink ref="F97" r:id="rId1" display="https://podminky.urs.cz/item/CS_URS_2024_02/735419115"/>
    <hyperlink ref="F104" r:id="rId2" display="https://podminky.urs.cz/item/CS_URS_2024_02/998735102"/>
  </hyperlinks>
  <pageMargins left="0.39375" right="0.39375" top="0.39375" bottom="0.39375" header="0" footer="0"/>
  <pageSetup paperSize="9" orientation="landscape" blackAndWhite="1" fitToHeight="100"/>
  <headerFooter>
    <oddFooter>&amp;CStrana &amp;P z &amp;N</oddFooter>
  </headerFooter>
  <drawing r:id="rId3"/>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6698</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ROUND(J97,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ROUND((SUM(BE97:BE607)),  2)</f>
        <v>0</v>
      </c>
      <c r="G37" s="41"/>
      <c r="H37" s="41"/>
      <c r="I37" s="161">
        <v>0.20999999999999999</v>
      </c>
      <c r="J37" s="160">
        <f>ROUND(((SUM(BE97:BE607))*I37),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ROUND((SUM(BF97:BF607)),  2)</f>
        <v>0</v>
      </c>
      <c r="G38" s="41"/>
      <c r="H38" s="41"/>
      <c r="I38" s="161">
        <v>0.12</v>
      </c>
      <c r="J38" s="160">
        <f>ROUND(((SUM(BF97:BF607))*I38),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ROUND((SUM(BG97:BG607)),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ROUND((SUM(BH97:BH607)),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ROUND((SUM(BI97:BI607)),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04 - Vzduchotechnika</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J97</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6699</v>
      </c>
      <c r="E68" s="181"/>
      <c r="F68" s="181"/>
      <c r="G68" s="181"/>
      <c r="H68" s="181"/>
      <c r="I68" s="181"/>
      <c r="J68" s="182">
        <f>J98</f>
        <v>0</v>
      </c>
      <c r="K68" s="179"/>
      <c r="L68" s="183"/>
      <c r="S68" s="9"/>
      <c r="T68" s="9"/>
      <c r="U68" s="9"/>
      <c r="V68" s="9"/>
      <c r="W68" s="9"/>
      <c r="X68" s="9"/>
      <c r="Y68" s="9"/>
      <c r="Z68" s="9"/>
      <c r="AA68" s="9"/>
      <c r="AB68" s="9"/>
      <c r="AC68" s="9"/>
      <c r="AD68" s="9"/>
      <c r="AE68" s="9"/>
    </row>
    <row r="69" s="10" customFormat="1" ht="19.92" customHeight="1">
      <c r="A69" s="10"/>
      <c r="B69" s="184"/>
      <c r="C69" s="128"/>
      <c r="D69" s="185" t="s">
        <v>5802</v>
      </c>
      <c r="E69" s="186"/>
      <c r="F69" s="186"/>
      <c r="G69" s="186"/>
      <c r="H69" s="186"/>
      <c r="I69" s="186"/>
      <c r="J69" s="187">
        <f>J99</f>
        <v>0</v>
      </c>
      <c r="K69" s="128"/>
      <c r="L69" s="188"/>
      <c r="S69" s="10"/>
      <c r="T69" s="10"/>
      <c r="U69" s="10"/>
      <c r="V69" s="10"/>
      <c r="W69" s="10"/>
      <c r="X69" s="10"/>
      <c r="Y69" s="10"/>
      <c r="Z69" s="10"/>
      <c r="AA69" s="10"/>
      <c r="AB69" s="10"/>
      <c r="AC69" s="10"/>
      <c r="AD69" s="10"/>
      <c r="AE69" s="10"/>
    </row>
    <row r="70" s="9" customFormat="1" ht="24.96" customHeight="1">
      <c r="A70" s="9"/>
      <c r="B70" s="178"/>
      <c r="C70" s="179"/>
      <c r="D70" s="180" t="s">
        <v>6700</v>
      </c>
      <c r="E70" s="181"/>
      <c r="F70" s="181"/>
      <c r="G70" s="181"/>
      <c r="H70" s="181"/>
      <c r="I70" s="181"/>
      <c r="J70" s="182">
        <f>J102</f>
        <v>0</v>
      </c>
      <c r="K70" s="179"/>
      <c r="L70" s="183"/>
      <c r="S70" s="9"/>
      <c r="T70" s="9"/>
      <c r="U70" s="9"/>
      <c r="V70" s="9"/>
      <c r="W70" s="9"/>
      <c r="X70" s="9"/>
      <c r="Y70" s="9"/>
      <c r="Z70" s="9"/>
      <c r="AA70" s="9"/>
      <c r="AB70" s="9"/>
      <c r="AC70" s="9"/>
      <c r="AD70" s="9"/>
      <c r="AE70" s="9"/>
    </row>
    <row r="71" s="10" customFormat="1" ht="19.92" customHeight="1">
      <c r="A71" s="10"/>
      <c r="B71" s="184"/>
      <c r="C71" s="128"/>
      <c r="D71" s="185" t="s">
        <v>6701</v>
      </c>
      <c r="E71" s="186"/>
      <c r="F71" s="186"/>
      <c r="G71" s="186"/>
      <c r="H71" s="186"/>
      <c r="I71" s="186"/>
      <c r="J71" s="187">
        <f>J103</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6702</v>
      </c>
      <c r="E72" s="186"/>
      <c r="F72" s="186"/>
      <c r="G72" s="186"/>
      <c r="H72" s="186"/>
      <c r="I72" s="186"/>
      <c r="J72" s="187">
        <f>J369</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6703</v>
      </c>
      <c r="E73" s="186"/>
      <c r="F73" s="186"/>
      <c r="G73" s="186"/>
      <c r="H73" s="186"/>
      <c r="I73" s="186"/>
      <c r="J73" s="187">
        <f>J540</f>
        <v>0</v>
      </c>
      <c r="K73" s="128"/>
      <c r="L73" s="188"/>
      <c r="S73" s="10"/>
      <c r="T73" s="10"/>
      <c r="U73" s="10"/>
      <c r="V73" s="10"/>
      <c r="W73" s="10"/>
      <c r="X73" s="10"/>
      <c r="Y73" s="10"/>
      <c r="Z73" s="10"/>
      <c r="AA73" s="10"/>
      <c r="AB73" s="10"/>
      <c r="AC73" s="10"/>
      <c r="AD73" s="10"/>
      <c r="AE73" s="10"/>
    </row>
    <row r="74" s="2" customFormat="1" ht="21.84"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48"/>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48"/>
      <c r="S79" s="41"/>
      <c r="T79" s="41"/>
      <c r="U79" s="41"/>
      <c r="V79" s="41"/>
      <c r="W79" s="41"/>
      <c r="X79" s="41"/>
      <c r="Y79" s="41"/>
      <c r="Z79" s="41"/>
      <c r="AA79" s="41"/>
      <c r="AB79" s="41"/>
      <c r="AC79" s="41"/>
      <c r="AD79" s="41"/>
      <c r="AE79" s="41"/>
    </row>
    <row r="80" s="2" customFormat="1" ht="24.96" customHeight="1">
      <c r="A80" s="41"/>
      <c r="B80" s="42"/>
      <c r="C80" s="26" t="s">
        <v>293</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173" t="str">
        <f>E7</f>
        <v>DI_c10_Revitalizace Náměstí Republiky-PDPS</v>
      </c>
      <c r="F83" s="35"/>
      <c r="G83" s="35"/>
      <c r="H83" s="35"/>
      <c r="I83" s="43"/>
      <c r="J83" s="43"/>
      <c r="K83" s="43"/>
      <c r="L83" s="148"/>
      <c r="S83" s="41"/>
      <c r="T83" s="41"/>
      <c r="U83" s="41"/>
      <c r="V83" s="41"/>
      <c r="W83" s="41"/>
      <c r="X83" s="41"/>
      <c r="Y83" s="41"/>
      <c r="Z83" s="41"/>
      <c r="AA83" s="41"/>
      <c r="AB83" s="41"/>
      <c r="AC83" s="41"/>
      <c r="AD83" s="41"/>
      <c r="AE83" s="41"/>
    </row>
    <row r="84" s="1" customFormat="1" ht="12" customHeight="1">
      <c r="B84" s="24"/>
      <c r="C84" s="35" t="s">
        <v>283</v>
      </c>
      <c r="D84" s="25"/>
      <c r="E84" s="25"/>
      <c r="F84" s="25"/>
      <c r="G84" s="25"/>
      <c r="H84" s="25"/>
      <c r="I84" s="25"/>
      <c r="J84" s="25"/>
      <c r="K84" s="25"/>
      <c r="L84" s="23"/>
    </row>
    <row r="85" s="1" customFormat="1" ht="16.5" customHeight="1">
      <c r="B85" s="24"/>
      <c r="C85" s="25"/>
      <c r="D85" s="25"/>
      <c r="E85" s="173" t="s">
        <v>284</v>
      </c>
      <c r="F85" s="25"/>
      <c r="G85" s="25"/>
      <c r="H85" s="25"/>
      <c r="I85" s="25"/>
      <c r="J85" s="25"/>
      <c r="K85" s="25"/>
      <c r="L85" s="23"/>
    </row>
    <row r="86" s="1" customFormat="1" ht="12" customHeight="1">
      <c r="B86" s="24"/>
      <c r="C86" s="35" t="s">
        <v>285</v>
      </c>
      <c r="D86" s="25"/>
      <c r="E86" s="25"/>
      <c r="F86" s="25"/>
      <c r="G86" s="25"/>
      <c r="H86" s="25"/>
      <c r="I86" s="25"/>
      <c r="J86" s="25"/>
      <c r="K86" s="25"/>
      <c r="L86" s="23"/>
    </row>
    <row r="87" s="2" customFormat="1" ht="16.5" customHeight="1">
      <c r="A87" s="41"/>
      <c r="B87" s="42"/>
      <c r="C87" s="43"/>
      <c r="D87" s="43"/>
      <c r="E87" s="291" t="s">
        <v>4890</v>
      </c>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3013</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72" t="str">
        <f>E13</f>
        <v>04 - Vzduchotechnika</v>
      </c>
      <c r="F89" s="43"/>
      <c r="G89" s="43"/>
      <c r="H89" s="43"/>
      <c r="I89" s="43"/>
      <c r="J89" s="43"/>
      <c r="K89" s="43"/>
      <c r="L89" s="148"/>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2" customHeight="1">
      <c r="A91" s="41"/>
      <c r="B91" s="42"/>
      <c r="C91" s="35" t="s">
        <v>21</v>
      </c>
      <c r="D91" s="43"/>
      <c r="E91" s="43"/>
      <c r="F91" s="30" t="str">
        <f>F16</f>
        <v xml:space="preserve"> </v>
      </c>
      <c r="G91" s="43"/>
      <c r="H91" s="43"/>
      <c r="I91" s="35" t="s">
        <v>23</v>
      </c>
      <c r="J91" s="75" t="str">
        <f>IF(J16="","",J16)</f>
        <v>31. 1. 2025</v>
      </c>
      <c r="K91" s="43"/>
      <c r="L91" s="148"/>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5.15" customHeight="1">
      <c r="A93" s="41"/>
      <c r="B93" s="42"/>
      <c r="C93" s="35" t="s">
        <v>25</v>
      </c>
      <c r="D93" s="43"/>
      <c r="E93" s="43"/>
      <c r="F93" s="30" t="str">
        <f>E19</f>
        <v>Statutární město Ostrava</v>
      </c>
      <c r="G93" s="43"/>
      <c r="H93" s="43"/>
      <c r="I93" s="35" t="s">
        <v>33</v>
      </c>
      <c r="J93" s="39" t="str">
        <f>E25</f>
        <v>AFRY CZ s.r.o.</v>
      </c>
      <c r="K93" s="43"/>
      <c r="L93" s="148"/>
      <c r="S93" s="41"/>
      <c r="T93" s="41"/>
      <c r="U93" s="41"/>
      <c r="V93" s="41"/>
      <c r="W93" s="41"/>
      <c r="X93" s="41"/>
      <c r="Y93" s="41"/>
      <c r="Z93" s="41"/>
      <c r="AA93" s="41"/>
      <c r="AB93" s="41"/>
      <c r="AC93" s="41"/>
      <c r="AD93" s="41"/>
      <c r="AE93" s="41"/>
    </row>
    <row r="94" s="2" customFormat="1" ht="15.15" customHeight="1">
      <c r="A94" s="41"/>
      <c r="B94" s="42"/>
      <c r="C94" s="35" t="s">
        <v>31</v>
      </c>
      <c r="D94" s="43"/>
      <c r="E94" s="43"/>
      <c r="F94" s="30" t="str">
        <f>IF(E22="","",E22)</f>
        <v>Vyplň údaj</v>
      </c>
      <c r="G94" s="43"/>
      <c r="H94" s="43"/>
      <c r="I94" s="35" t="s">
        <v>38</v>
      </c>
      <c r="J94" s="39" t="str">
        <f>E28</f>
        <v xml:space="preserve"> </v>
      </c>
      <c r="K94" s="43"/>
      <c r="L94" s="148"/>
      <c r="S94" s="41"/>
      <c r="T94" s="41"/>
      <c r="U94" s="41"/>
      <c r="V94" s="41"/>
      <c r="W94" s="41"/>
      <c r="X94" s="41"/>
      <c r="Y94" s="41"/>
      <c r="Z94" s="41"/>
      <c r="AA94" s="41"/>
      <c r="AB94" s="41"/>
      <c r="AC94" s="41"/>
      <c r="AD94" s="41"/>
      <c r="AE94" s="41"/>
    </row>
    <row r="95" s="2" customFormat="1" ht="10.32" customHeight="1">
      <c r="A95" s="41"/>
      <c r="B95" s="42"/>
      <c r="C95" s="43"/>
      <c r="D95" s="43"/>
      <c r="E95" s="43"/>
      <c r="F95" s="43"/>
      <c r="G95" s="43"/>
      <c r="H95" s="43"/>
      <c r="I95" s="43"/>
      <c r="J95" s="43"/>
      <c r="K95" s="43"/>
      <c r="L95" s="148"/>
      <c r="S95" s="41"/>
      <c r="T95" s="41"/>
      <c r="U95" s="41"/>
      <c r="V95" s="41"/>
      <c r="W95" s="41"/>
      <c r="X95" s="41"/>
      <c r="Y95" s="41"/>
      <c r="Z95" s="41"/>
      <c r="AA95" s="41"/>
      <c r="AB95" s="41"/>
      <c r="AC95" s="41"/>
      <c r="AD95" s="41"/>
      <c r="AE95" s="41"/>
    </row>
    <row r="96" s="11" customFormat="1" ht="29.28" customHeight="1">
      <c r="A96" s="189"/>
      <c r="B96" s="190"/>
      <c r="C96" s="191" t="s">
        <v>294</v>
      </c>
      <c r="D96" s="192" t="s">
        <v>61</v>
      </c>
      <c r="E96" s="192" t="s">
        <v>57</v>
      </c>
      <c r="F96" s="192" t="s">
        <v>58</v>
      </c>
      <c r="G96" s="192" t="s">
        <v>295</v>
      </c>
      <c r="H96" s="192" t="s">
        <v>296</v>
      </c>
      <c r="I96" s="192" t="s">
        <v>297</v>
      </c>
      <c r="J96" s="192" t="s">
        <v>289</v>
      </c>
      <c r="K96" s="193" t="s">
        <v>298</v>
      </c>
      <c r="L96" s="194"/>
      <c r="M96" s="95" t="s">
        <v>19</v>
      </c>
      <c r="N96" s="96" t="s">
        <v>46</v>
      </c>
      <c r="O96" s="96" t="s">
        <v>299</v>
      </c>
      <c r="P96" s="96" t="s">
        <v>300</v>
      </c>
      <c r="Q96" s="96" t="s">
        <v>301</v>
      </c>
      <c r="R96" s="96" t="s">
        <v>302</v>
      </c>
      <c r="S96" s="96" t="s">
        <v>303</v>
      </c>
      <c r="T96" s="97" t="s">
        <v>304</v>
      </c>
      <c r="U96" s="189"/>
      <c r="V96" s="189"/>
      <c r="W96" s="189"/>
      <c r="X96" s="189"/>
      <c r="Y96" s="189"/>
      <c r="Z96" s="189"/>
      <c r="AA96" s="189"/>
      <c r="AB96" s="189"/>
      <c r="AC96" s="189"/>
      <c r="AD96" s="189"/>
      <c r="AE96" s="189"/>
    </row>
    <row r="97" s="2" customFormat="1" ht="22.8" customHeight="1">
      <c r="A97" s="41"/>
      <c r="B97" s="42"/>
      <c r="C97" s="102" t="s">
        <v>305</v>
      </c>
      <c r="D97" s="43"/>
      <c r="E97" s="43"/>
      <c r="F97" s="43"/>
      <c r="G97" s="43"/>
      <c r="H97" s="43"/>
      <c r="I97" s="43"/>
      <c r="J97" s="195">
        <f>BK97</f>
        <v>0</v>
      </c>
      <c r="K97" s="43"/>
      <c r="L97" s="47"/>
      <c r="M97" s="98"/>
      <c r="N97" s="196"/>
      <c r="O97" s="99"/>
      <c r="P97" s="197">
        <f>P98+P102</f>
        <v>0</v>
      </c>
      <c r="Q97" s="99"/>
      <c r="R97" s="197">
        <f>R98+R102</f>
        <v>0</v>
      </c>
      <c r="S97" s="99"/>
      <c r="T97" s="198">
        <f>T98+T102</f>
        <v>0</v>
      </c>
      <c r="U97" s="41"/>
      <c r="V97" s="41"/>
      <c r="W97" s="41"/>
      <c r="X97" s="41"/>
      <c r="Y97" s="41"/>
      <c r="Z97" s="41"/>
      <c r="AA97" s="41"/>
      <c r="AB97" s="41"/>
      <c r="AC97" s="41"/>
      <c r="AD97" s="41"/>
      <c r="AE97" s="41"/>
      <c r="AT97" s="20" t="s">
        <v>75</v>
      </c>
      <c r="AU97" s="20" t="s">
        <v>290</v>
      </c>
      <c r="BK97" s="199">
        <f>BK98+BK102</f>
        <v>0</v>
      </c>
    </row>
    <row r="98" s="12" customFormat="1" ht="25.92" customHeight="1">
      <c r="A98" s="12"/>
      <c r="B98" s="200"/>
      <c r="C98" s="201"/>
      <c r="D98" s="202" t="s">
        <v>75</v>
      </c>
      <c r="E98" s="203" t="s">
        <v>306</v>
      </c>
      <c r="F98" s="203" t="s">
        <v>306</v>
      </c>
      <c r="G98" s="201"/>
      <c r="H98" s="201"/>
      <c r="I98" s="204"/>
      <c r="J98" s="205">
        <f>BK98</f>
        <v>0</v>
      </c>
      <c r="K98" s="201"/>
      <c r="L98" s="206"/>
      <c r="M98" s="207"/>
      <c r="N98" s="208"/>
      <c r="O98" s="208"/>
      <c r="P98" s="209">
        <f>P99</f>
        <v>0</v>
      </c>
      <c r="Q98" s="208"/>
      <c r="R98" s="209">
        <f>R99</f>
        <v>0</v>
      </c>
      <c r="S98" s="208"/>
      <c r="T98" s="210">
        <f>T99</f>
        <v>0</v>
      </c>
      <c r="U98" s="12"/>
      <c r="V98" s="12"/>
      <c r="W98" s="12"/>
      <c r="X98" s="12"/>
      <c r="Y98" s="12"/>
      <c r="Z98" s="12"/>
      <c r="AA98" s="12"/>
      <c r="AB98" s="12"/>
      <c r="AC98" s="12"/>
      <c r="AD98" s="12"/>
      <c r="AE98" s="12"/>
      <c r="AR98" s="211" t="s">
        <v>83</v>
      </c>
      <c r="AT98" s="212" t="s">
        <v>75</v>
      </c>
      <c r="AU98" s="212" t="s">
        <v>76</v>
      </c>
      <c r="AY98" s="211" t="s">
        <v>308</v>
      </c>
      <c r="BK98" s="213">
        <f>BK99</f>
        <v>0</v>
      </c>
    </row>
    <row r="99" s="12" customFormat="1" ht="22.8" customHeight="1">
      <c r="A99" s="12"/>
      <c r="B99" s="200"/>
      <c r="C99" s="201"/>
      <c r="D99" s="202" t="s">
        <v>75</v>
      </c>
      <c r="E99" s="214" t="s">
        <v>3509</v>
      </c>
      <c r="F99" s="214" t="s">
        <v>6225</v>
      </c>
      <c r="G99" s="201"/>
      <c r="H99" s="201"/>
      <c r="I99" s="204"/>
      <c r="J99" s="215">
        <f>BK99</f>
        <v>0</v>
      </c>
      <c r="K99" s="201"/>
      <c r="L99" s="206"/>
      <c r="M99" s="207"/>
      <c r="N99" s="208"/>
      <c r="O99" s="208"/>
      <c r="P99" s="209">
        <f>SUM(P100:P101)</f>
        <v>0</v>
      </c>
      <c r="Q99" s="208"/>
      <c r="R99" s="209">
        <f>SUM(R100:R101)</f>
        <v>0</v>
      </c>
      <c r="S99" s="208"/>
      <c r="T99" s="210">
        <f>SUM(T100:T101)</f>
        <v>0</v>
      </c>
      <c r="U99" s="12"/>
      <c r="V99" s="12"/>
      <c r="W99" s="12"/>
      <c r="X99" s="12"/>
      <c r="Y99" s="12"/>
      <c r="Z99" s="12"/>
      <c r="AA99" s="12"/>
      <c r="AB99" s="12"/>
      <c r="AC99" s="12"/>
      <c r="AD99" s="12"/>
      <c r="AE99" s="12"/>
      <c r="AR99" s="211" t="s">
        <v>83</v>
      </c>
      <c r="AT99" s="212" t="s">
        <v>75</v>
      </c>
      <c r="AU99" s="212" t="s">
        <v>83</v>
      </c>
      <c r="AY99" s="211" t="s">
        <v>308</v>
      </c>
      <c r="BK99" s="213">
        <f>SUM(BK100:BK101)</f>
        <v>0</v>
      </c>
    </row>
    <row r="100" s="2" customFormat="1" ht="16.5" customHeight="1">
      <c r="A100" s="41"/>
      <c r="B100" s="42"/>
      <c r="C100" s="216" t="s">
        <v>83</v>
      </c>
      <c r="D100" s="216" t="s">
        <v>310</v>
      </c>
      <c r="E100" s="217" t="s">
        <v>6704</v>
      </c>
      <c r="F100" s="218" t="s">
        <v>6705</v>
      </c>
      <c r="G100" s="219" t="s">
        <v>768</v>
      </c>
      <c r="H100" s="220">
        <v>1</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85</v>
      </c>
    </row>
    <row r="101" s="2" customFormat="1">
      <c r="A101" s="41"/>
      <c r="B101" s="42"/>
      <c r="C101" s="43"/>
      <c r="D101" s="236" t="s">
        <v>4125</v>
      </c>
      <c r="E101" s="43"/>
      <c r="F101" s="292" t="s">
        <v>6228</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4125</v>
      </c>
      <c r="AU101" s="20" t="s">
        <v>85</v>
      </c>
    </row>
    <row r="102" s="12" customFormat="1" ht="25.92" customHeight="1">
      <c r="A102" s="12"/>
      <c r="B102" s="200"/>
      <c r="C102" s="201"/>
      <c r="D102" s="202" t="s">
        <v>75</v>
      </c>
      <c r="E102" s="203" t="s">
        <v>590</v>
      </c>
      <c r="F102" s="203" t="s">
        <v>590</v>
      </c>
      <c r="G102" s="201"/>
      <c r="H102" s="201"/>
      <c r="I102" s="204"/>
      <c r="J102" s="205">
        <f>BK102</f>
        <v>0</v>
      </c>
      <c r="K102" s="201"/>
      <c r="L102" s="206"/>
      <c r="M102" s="207"/>
      <c r="N102" s="208"/>
      <c r="O102" s="208"/>
      <c r="P102" s="209">
        <f>P103+P369+P540</f>
        <v>0</v>
      </c>
      <c r="Q102" s="208"/>
      <c r="R102" s="209">
        <f>R103+R369+R540</f>
        <v>0</v>
      </c>
      <c r="S102" s="208"/>
      <c r="T102" s="210">
        <f>T103+T369+T540</f>
        <v>0</v>
      </c>
      <c r="U102" s="12"/>
      <c r="V102" s="12"/>
      <c r="W102" s="12"/>
      <c r="X102" s="12"/>
      <c r="Y102" s="12"/>
      <c r="Z102" s="12"/>
      <c r="AA102" s="12"/>
      <c r="AB102" s="12"/>
      <c r="AC102" s="12"/>
      <c r="AD102" s="12"/>
      <c r="AE102" s="12"/>
      <c r="AR102" s="211" t="s">
        <v>85</v>
      </c>
      <c r="AT102" s="212" t="s">
        <v>75</v>
      </c>
      <c r="AU102" s="212" t="s">
        <v>76</v>
      </c>
      <c r="AY102" s="211" t="s">
        <v>308</v>
      </c>
      <c r="BK102" s="213">
        <f>BK103+BK369+BK540</f>
        <v>0</v>
      </c>
    </row>
    <row r="103" s="12" customFormat="1" ht="22.8" customHeight="1">
      <c r="A103" s="12"/>
      <c r="B103" s="200"/>
      <c r="C103" s="201"/>
      <c r="D103" s="202" t="s">
        <v>75</v>
      </c>
      <c r="E103" s="214" t="s">
        <v>6706</v>
      </c>
      <c r="F103" s="214" t="s">
        <v>6707</v>
      </c>
      <c r="G103" s="201"/>
      <c r="H103" s="201"/>
      <c r="I103" s="204"/>
      <c r="J103" s="215">
        <f>BK103</f>
        <v>0</v>
      </c>
      <c r="K103" s="201"/>
      <c r="L103" s="206"/>
      <c r="M103" s="207"/>
      <c r="N103" s="208"/>
      <c r="O103" s="208"/>
      <c r="P103" s="209">
        <f>SUM(P104:P368)</f>
        <v>0</v>
      </c>
      <c r="Q103" s="208"/>
      <c r="R103" s="209">
        <f>SUM(R104:R368)</f>
        <v>0</v>
      </c>
      <c r="S103" s="208"/>
      <c r="T103" s="210">
        <f>SUM(T104:T368)</f>
        <v>0</v>
      </c>
      <c r="U103" s="12"/>
      <c r="V103" s="12"/>
      <c r="W103" s="12"/>
      <c r="X103" s="12"/>
      <c r="Y103" s="12"/>
      <c r="Z103" s="12"/>
      <c r="AA103" s="12"/>
      <c r="AB103" s="12"/>
      <c r="AC103" s="12"/>
      <c r="AD103" s="12"/>
      <c r="AE103" s="12"/>
      <c r="AR103" s="211" t="s">
        <v>83</v>
      </c>
      <c r="AT103" s="212" t="s">
        <v>75</v>
      </c>
      <c r="AU103" s="212" t="s">
        <v>83</v>
      </c>
      <c r="AY103" s="211" t="s">
        <v>308</v>
      </c>
      <c r="BK103" s="213">
        <f>SUM(BK104:BK368)</f>
        <v>0</v>
      </c>
    </row>
    <row r="104" s="2" customFormat="1" ht="16.5" customHeight="1">
      <c r="A104" s="41"/>
      <c r="B104" s="42"/>
      <c r="C104" s="216" t="s">
        <v>85</v>
      </c>
      <c r="D104" s="216" t="s">
        <v>310</v>
      </c>
      <c r="E104" s="217" t="s">
        <v>6708</v>
      </c>
      <c r="F104" s="218" t="s">
        <v>6709</v>
      </c>
      <c r="G104" s="219" t="s">
        <v>323</v>
      </c>
      <c r="H104" s="220">
        <v>4</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315</v>
      </c>
    </row>
    <row r="105" s="2" customFormat="1">
      <c r="A105" s="41"/>
      <c r="B105" s="42"/>
      <c r="C105" s="43"/>
      <c r="D105" s="229" t="s">
        <v>317</v>
      </c>
      <c r="E105" s="43"/>
      <c r="F105" s="230" t="s">
        <v>6710</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2" customFormat="1" ht="16.5" customHeight="1">
      <c r="A106" s="41"/>
      <c r="B106" s="42"/>
      <c r="C106" s="280" t="s">
        <v>150</v>
      </c>
      <c r="D106" s="280" t="s">
        <v>1137</v>
      </c>
      <c r="E106" s="281" t="s">
        <v>6711</v>
      </c>
      <c r="F106" s="282" t="s">
        <v>6712</v>
      </c>
      <c r="G106" s="283" t="s">
        <v>323</v>
      </c>
      <c r="H106" s="284">
        <v>4</v>
      </c>
      <c r="I106" s="285"/>
      <c r="J106" s="286">
        <f>ROUND(I106*H106,2)</f>
        <v>0</v>
      </c>
      <c r="K106" s="282" t="s">
        <v>19</v>
      </c>
      <c r="L106" s="287"/>
      <c r="M106" s="288" t="s">
        <v>19</v>
      </c>
      <c r="N106" s="289"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352</v>
      </c>
      <c r="AT106" s="227" t="s">
        <v>1137</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342</v>
      </c>
    </row>
    <row r="107" s="2" customFormat="1" ht="16.5" customHeight="1">
      <c r="A107" s="41"/>
      <c r="B107" s="42"/>
      <c r="C107" s="216" t="s">
        <v>315</v>
      </c>
      <c r="D107" s="216" t="s">
        <v>310</v>
      </c>
      <c r="E107" s="217" t="s">
        <v>6713</v>
      </c>
      <c r="F107" s="218" t="s">
        <v>6714</v>
      </c>
      <c r="G107" s="219" t="s">
        <v>323</v>
      </c>
      <c r="H107" s="220">
        <v>8</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352</v>
      </c>
    </row>
    <row r="108" s="2" customFormat="1">
      <c r="A108" s="41"/>
      <c r="B108" s="42"/>
      <c r="C108" s="43"/>
      <c r="D108" s="229" t="s">
        <v>317</v>
      </c>
      <c r="E108" s="43"/>
      <c r="F108" s="230" t="s">
        <v>6715</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2" customFormat="1" ht="16.5" customHeight="1">
      <c r="A109" s="41"/>
      <c r="B109" s="42"/>
      <c r="C109" s="280" t="s">
        <v>336</v>
      </c>
      <c r="D109" s="280" t="s">
        <v>1137</v>
      </c>
      <c r="E109" s="281" t="s">
        <v>6716</v>
      </c>
      <c r="F109" s="282" t="s">
        <v>6717</v>
      </c>
      <c r="G109" s="283" t="s">
        <v>323</v>
      </c>
      <c r="H109" s="284">
        <v>1</v>
      </c>
      <c r="I109" s="285"/>
      <c r="J109" s="286">
        <f>ROUND(I109*H109,2)</f>
        <v>0</v>
      </c>
      <c r="K109" s="282" t="s">
        <v>19</v>
      </c>
      <c r="L109" s="287"/>
      <c r="M109" s="288" t="s">
        <v>19</v>
      </c>
      <c r="N109" s="289"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352</v>
      </c>
      <c r="AT109" s="227" t="s">
        <v>1137</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362</v>
      </c>
    </row>
    <row r="110" s="2" customFormat="1" ht="16.5" customHeight="1">
      <c r="A110" s="41"/>
      <c r="B110" s="42"/>
      <c r="C110" s="280" t="s">
        <v>342</v>
      </c>
      <c r="D110" s="280" t="s">
        <v>1137</v>
      </c>
      <c r="E110" s="281" t="s">
        <v>6718</v>
      </c>
      <c r="F110" s="282" t="s">
        <v>6719</v>
      </c>
      <c r="G110" s="283" t="s">
        <v>323</v>
      </c>
      <c r="H110" s="284">
        <v>7</v>
      </c>
      <c r="I110" s="285"/>
      <c r="J110" s="286">
        <f>ROUND(I110*H110,2)</f>
        <v>0</v>
      </c>
      <c r="K110" s="282" t="s">
        <v>19</v>
      </c>
      <c r="L110" s="287"/>
      <c r="M110" s="288" t="s">
        <v>19</v>
      </c>
      <c r="N110" s="289"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352</v>
      </c>
      <c r="AT110" s="227" t="s">
        <v>1137</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8</v>
      </c>
    </row>
    <row r="111" s="2" customFormat="1" ht="21.75" customHeight="1">
      <c r="A111" s="41"/>
      <c r="B111" s="42"/>
      <c r="C111" s="216" t="s">
        <v>347</v>
      </c>
      <c r="D111" s="216" t="s">
        <v>310</v>
      </c>
      <c r="E111" s="217" t="s">
        <v>6720</v>
      </c>
      <c r="F111" s="218" t="s">
        <v>6721</v>
      </c>
      <c r="G111" s="219" t="s">
        <v>323</v>
      </c>
      <c r="H111" s="220">
        <v>5</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381</v>
      </c>
    </row>
    <row r="112" s="2" customFormat="1">
      <c r="A112" s="41"/>
      <c r="B112" s="42"/>
      <c r="C112" s="43"/>
      <c r="D112" s="229" t="s">
        <v>317</v>
      </c>
      <c r="E112" s="43"/>
      <c r="F112" s="230" t="s">
        <v>6722</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2" customFormat="1" ht="16.5" customHeight="1">
      <c r="A113" s="41"/>
      <c r="B113" s="42"/>
      <c r="C113" s="280" t="s">
        <v>352</v>
      </c>
      <c r="D113" s="280" t="s">
        <v>1137</v>
      </c>
      <c r="E113" s="281" t="s">
        <v>6723</v>
      </c>
      <c r="F113" s="282" t="s">
        <v>6724</v>
      </c>
      <c r="G113" s="283" t="s">
        <v>323</v>
      </c>
      <c r="H113" s="284">
        <v>3</v>
      </c>
      <c r="I113" s="285"/>
      <c r="J113" s="286">
        <f>ROUND(I113*H113,2)</f>
        <v>0</v>
      </c>
      <c r="K113" s="282" t="s">
        <v>19</v>
      </c>
      <c r="L113" s="287"/>
      <c r="M113" s="288" t="s">
        <v>19</v>
      </c>
      <c r="N113" s="289"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352</v>
      </c>
      <c r="AT113" s="227" t="s">
        <v>1137</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391</v>
      </c>
    </row>
    <row r="114" s="2" customFormat="1" ht="16.5" customHeight="1">
      <c r="A114" s="41"/>
      <c r="B114" s="42"/>
      <c r="C114" s="280" t="s">
        <v>357</v>
      </c>
      <c r="D114" s="280" t="s">
        <v>1137</v>
      </c>
      <c r="E114" s="281" t="s">
        <v>6725</v>
      </c>
      <c r="F114" s="282" t="s">
        <v>6726</v>
      </c>
      <c r="G114" s="283" t="s">
        <v>323</v>
      </c>
      <c r="H114" s="284">
        <v>2</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352</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401</v>
      </c>
    </row>
    <row r="115" s="2" customFormat="1" ht="21.75" customHeight="1">
      <c r="A115" s="41"/>
      <c r="B115" s="42"/>
      <c r="C115" s="216" t="s">
        <v>362</v>
      </c>
      <c r="D115" s="216" t="s">
        <v>310</v>
      </c>
      <c r="E115" s="217" t="s">
        <v>6727</v>
      </c>
      <c r="F115" s="218" t="s">
        <v>6728</v>
      </c>
      <c r="G115" s="219" t="s">
        <v>323</v>
      </c>
      <c r="H115" s="220">
        <v>10</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411</v>
      </c>
    </row>
    <row r="116" s="2" customFormat="1">
      <c r="A116" s="41"/>
      <c r="B116" s="42"/>
      <c r="C116" s="43"/>
      <c r="D116" s="229" t="s">
        <v>317</v>
      </c>
      <c r="E116" s="43"/>
      <c r="F116" s="230" t="s">
        <v>6729</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2" customFormat="1" ht="16.5" customHeight="1">
      <c r="A117" s="41"/>
      <c r="B117" s="42"/>
      <c r="C117" s="280" t="s">
        <v>367</v>
      </c>
      <c r="D117" s="280" t="s">
        <v>1137</v>
      </c>
      <c r="E117" s="281" t="s">
        <v>6730</v>
      </c>
      <c r="F117" s="282" t="s">
        <v>6731</v>
      </c>
      <c r="G117" s="283" t="s">
        <v>323</v>
      </c>
      <c r="H117" s="284">
        <v>3</v>
      </c>
      <c r="I117" s="285"/>
      <c r="J117" s="286">
        <f>ROUND(I117*H117,2)</f>
        <v>0</v>
      </c>
      <c r="K117" s="282" t="s">
        <v>19</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352</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420</v>
      </c>
    </row>
    <row r="118" s="2" customFormat="1" ht="16.5" customHeight="1">
      <c r="A118" s="41"/>
      <c r="B118" s="42"/>
      <c r="C118" s="280" t="s">
        <v>8</v>
      </c>
      <c r="D118" s="280" t="s">
        <v>1137</v>
      </c>
      <c r="E118" s="281" t="s">
        <v>6732</v>
      </c>
      <c r="F118" s="282" t="s">
        <v>6733</v>
      </c>
      <c r="G118" s="283" t="s">
        <v>323</v>
      </c>
      <c r="H118" s="284">
        <v>2</v>
      </c>
      <c r="I118" s="285"/>
      <c r="J118" s="286">
        <f>ROUND(I118*H118,2)</f>
        <v>0</v>
      </c>
      <c r="K118" s="282" t="s">
        <v>19</v>
      </c>
      <c r="L118" s="287"/>
      <c r="M118" s="288" t="s">
        <v>19</v>
      </c>
      <c r="N118" s="289"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352</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430</v>
      </c>
    </row>
    <row r="119" s="2" customFormat="1" ht="16.5" customHeight="1">
      <c r="A119" s="41"/>
      <c r="B119" s="42"/>
      <c r="C119" s="280" t="s">
        <v>376</v>
      </c>
      <c r="D119" s="280" t="s">
        <v>1137</v>
      </c>
      <c r="E119" s="281" t="s">
        <v>6734</v>
      </c>
      <c r="F119" s="282" t="s">
        <v>6735</v>
      </c>
      <c r="G119" s="283" t="s">
        <v>323</v>
      </c>
      <c r="H119" s="284">
        <v>3</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352</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596</v>
      </c>
    </row>
    <row r="120" s="2" customFormat="1" ht="16.5" customHeight="1">
      <c r="A120" s="41"/>
      <c r="B120" s="42"/>
      <c r="C120" s="280" t="s">
        <v>381</v>
      </c>
      <c r="D120" s="280" t="s">
        <v>1137</v>
      </c>
      <c r="E120" s="281" t="s">
        <v>6736</v>
      </c>
      <c r="F120" s="282" t="s">
        <v>6737</v>
      </c>
      <c r="G120" s="283" t="s">
        <v>323</v>
      </c>
      <c r="H120" s="284">
        <v>2</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352</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606</v>
      </c>
    </row>
    <row r="121" s="2" customFormat="1" ht="16.5" customHeight="1">
      <c r="A121" s="41"/>
      <c r="B121" s="42"/>
      <c r="C121" s="216" t="s">
        <v>386</v>
      </c>
      <c r="D121" s="216" t="s">
        <v>310</v>
      </c>
      <c r="E121" s="217" t="s">
        <v>6738</v>
      </c>
      <c r="F121" s="218" t="s">
        <v>6739</v>
      </c>
      <c r="G121" s="219" t="s">
        <v>323</v>
      </c>
      <c r="H121" s="220">
        <v>4</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611</v>
      </c>
    </row>
    <row r="122" s="2" customFormat="1">
      <c r="A122" s="41"/>
      <c r="B122" s="42"/>
      <c r="C122" s="43"/>
      <c r="D122" s="229" t="s">
        <v>317</v>
      </c>
      <c r="E122" s="43"/>
      <c r="F122" s="230" t="s">
        <v>6740</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ht="16.5" customHeight="1">
      <c r="A123" s="41"/>
      <c r="B123" s="42"/>
      <c r="C123" s="280" t="s">
        <v>391</v>
      </c>
      <c r="D123" s="280" t="s">
        <v>1137</v>
      </c>
      <c r="E123" s="281" t="s">
        <v>6741</v>
      </c>
      <c r="F123" s="282" t="s">
        <v>6742</v>
      </c>
      <c r="G123" s="283" t="s">
        <v>323</v>
      </c>
      <c r="H123" s="284">
        <v>1</v>
      </c>
      <c r="I123" s="285"/>
      <c r="J123" s="286">
        <f>ROUND(I123*H123,2)</f>
        <v>0</v>
      </c>
      <c r="K123" s="282" t="s">
        <v>19</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352</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616</v>
      </c>
    </row>
    <row r="124" s="2" customFormat="1" ht="16.5" customHeight="1">
      <c r="A124" s="41"/>
      <c r="B124" s="42"/>
      <c r="C124" s="280" t="s">
        <v>396</v>
      </c>
      <c r="D124" s="280" t="s">
        <v>1137</v>
      </c>
      <c r="E124" s="281" t="s">
        <v>6743</v>
      </c>
      <c r="F124" s="282" t="s">
        <v>6744</v>
      </c>
      <c r="G124" s="283" t="s">
        <v>323</v>
      </c>
      <c r="H124" s="284">
        <v>1</v>
      </c>
      <c r="I124" s="285"/>
      <c r="J124" s="286">
        <f>ROUND(I124*H124,2)</f>
        <v>0</v>
      </c>
      <c r="K124" s="282" t="s">
        <v>19</v>
      </c>
      <c r="L124" s="287"/>
      <c r="M124" s="288" t="s">
        <v>19</v>
      </c>
      <c r="N124" s="289"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352</v>
      </c>
      <c r="AT124" s="227" t="s">
        <v>1137</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620</v>
      </c>
    </row>
    <row r="125" s="2" customFormat="1" ht="16.5" customHeight="1">
      <c r="A125" s="41"/>
      <c r="B125" s="42"/>
      <c r="C125" s="280" t="s">
        <v>401</v>
      </c>
      <c r="D125" s="280" t="s">
        <v>1137</v>
      </c>
      <c r="E125" s="281" t="s">
        <v>6745</v>
      </c>
      <c r="F125" s="282" t="s">
        <v>6746</v>
      </c>
      <c r="G125" s="283" t="s">
        <v>323</v>
      </c>
      <c r="H125" s="284">
        <v>1</v>
      </c>
      <c r="I125" s="285"/>
      <c r="J125" s="286">
        <f>ROUND(I125*H125,2)</f>
        <v>0</v>
      </c>
      <c r="K125" s="282" t="s">
        <v>19</v>
      </c>
      <c r="L125" s="287"/>
      <c r="M125" s="288" t="s">
        <v>19</v>
      </c>
      <c r="N125" s="289"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352</v>
      </c>
      <c r="AT125" s="227" t="s">
        <v>1137</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627</v>
      </c>
    </row>
    <row r="126" s="2" customFormat="1" ht="16.5" customHeight="1">
      <c r="A126" s="41"/>
      <c r="B126" s="42"/>
      <c r="C126" s="216" t="s">
        <v>406</v>
      </c>
      <c r="D126" s="216" t="s">
        <v>310</v>
      </c>
      <c r="E126" s="217" t="s">
        <v>6747</v>
      </c>
      <c r="F126" s="218" t="s">
        <v>6748</v>
      </c>
      <c r="G126" s="219" t="s">
        <v>323</v>
      </c>
      <c r="H126" s="220">
        <v>4</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735</v>
      </c>
    </row>
    <row r="127" s="2" customFormat="1">
      <c r="A127" s="41"/>
      <c r="B127" s="42"/>
      <c r="C127" s="43"/>
      <c r="D127" s="229" t="s">
        <v>317</v>
      </c>
      <c r="E127" s="43"/>
      <c r="F127" s="230" t="s">
        <v>6749</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2" customFormat="1" ht="16.5" customHeight="1">
      <c r="A128" s="41"/>
      <c r="B128" s="42"/>
      <c r="C128" s="280" t="s">
        <v>411</v>
      </c>
      <c r="D128" s="280" t="s">
        <v>1137</v>
      </c>
      <c r="E128" s="281" t="s">
        <v>6750</v>
      </c>
      <c r="F128" s="282" t="s">
        <v>6751</v>
      </c>
      <c r="G128" s="283" t="s">
        <v>323</v>
      </c>
      <c r="H128" s="284">
        <v>1</v>
      </c>
      <c r="I128" s="285"/>
      <c r="J128" s="286">
        <f>ROUND(I128*H128,2)</f>
        <v>0</v>
      </c>
      <c r="K128" s="282" t="s">
        <v>19</v>
      </c>
      <c r="L128" s="287"/>
      <c r="M128" s="288" t="s">
        <v>19</v>
      </c>
      <c r="N128" s="289"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352</v>
      </c>
      <c r="AT128" s="227" t="s">
        <v>1137</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740</v>
      </c>
    </row>
    <row r="129" s="2" customFormat="1" ht="16.5" customHeight="1">
      <c r="A129" s="41"/>
      <c r="B129" s="42"/>
      <c r="C129" s="280" t="s">
        <v>7</v>
      </c>
      <c r="D129" s="280" t="s">
        <v>1137</v>
      </c>
      <c r="E129" s="281" t="s">
        <v>6752</v>
      </c>
      <c r="F129" s="282" t="s">
        <v>6753</v>
      </c>
      <c r="G129" s="283" t="s">
        <v>323</v>
      </c>
      <c r="H129" s="284">
        <v>1</v>
      </c>
      <c r="I129" s="285"/>
      <c r="J129" s="286">
        <f>ROUND(I129*H129,2)</f>
        <v>0</v>
      </c>
      <c r="K129" s="282" t="s">
        <v>19</v>
      </c>
      <c r="L129" s="287"/>
      <c r="M129" s="288" t="s">
        <v>19</v>
      </c>
      <c r="N129" s="289"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352</v>
      </c>
      <c r="AT129" s="227" t="s">
        <v>1137</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746</v>
      </c>
    </row>
    <row r="130" s="2" customFormat="1" ht="16.5" customHeight="1">
      <c r="A130" s="41"/>
      <c r="B130" s="42"/>
      <c r="C130" s="280" t="s">
        <v>420</v>
      </c>
      <c r="D130" s="280" t="s">
        <v>1137</v>
      </c>
      <c r="E130" s="281" t="s">
        <v>6754</v>
      </c>
      <c r="F130" s="282" t="s">
        <v>6755</v>
      </c>
      <c r="G130" s="283" t="s">
        <v>323</v>
      </c>
      <c r="H130" s="284">
        <v>1</v>
      </c>
      <c r="I130" s="285"/>
      <c r="J130" s="286">
        <f>ROUND(I130*H130,2)</f>
        <v>0</v>
      </c>
      <c r="K130" s="282" t="s">
        <v>19</v>
      </c>
      <c r="L130" s="287"/>
      <c r="M130" s="288" t="s">
        <v>19</v>
      </c>
      <c r="N130" s="289"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352</v>
      </c>
      <c r="AT130" s="227" t="s">
        <v>1137</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749</v>
      </c>
    </row>
    <row r="131" s="2" customFormat="1" ht="16.5" customHeight="1">
      <c r="A131" s="41"/>
      <c r="B131" s="42"/>
      <c r="C131" s="280" t="s">
        <v>425</v>
      </c>
      <c r="D131" s="280" t="s">
        <v>1137</v>
      </c>
      <c r="E131" s="281" t="s">
        <v>6756</v>
      </c>
      <c r="F131" s="282" t="s">
        <v>6757</v>
      </c>
      <c r="G131" s="283" t="s">
        <v>323</v>
      </c>
      <c r="H131" s="284">
        <v>1</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750</v>
      </c>
    </row>
    <row r="132" s="2" customFormat="1" ht="16.5" customHeight="1">
      <c r="A132" s="41"/>
      <c r="B132" s="42"/>
      <c r="C132" s="216" t="s">
        <v>430</v>
      </c>
      <c r="D132" s="216" t="s">
        <v>310</v>
      </c>
      <c r="E132" s="217" t="s">
        <v>6758</v>
      </c>
      <c r="F132" s="218" t="s">
        <v>6759</v>
      </c>
      <c r="G132" s="219" t="s">
        <v>323</v>
      </c>
      <c r="H132" s="220">
        <v>4</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751</v>
      </c>
    </row>
    <row r="133" s="2" customFormat="1">
      <c r="A133" s="41"/>
      <c r="B133" s="42"/>
      <c r="C133" s="43"/>
      <c r="D133" s="229" t="s">
        <v>317</v>
      </c>
      <c r="E133" s="43"/>
      <c r="F133" s="230" t="s">
        <v>6760</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2" customFormat="1" ht="16.5" customHeight="1">
      <c r="A134" s="41"/>
      <c r="B134" s="42"/>
      <c r="C134" s="280" t="s">
        <v>753</v>
      </c>
      <c r="D134" s="280" t="s">
        <v>1137</v>
      </c>
      <c r="E134" s="281" t="s">
        <v>6761</v>
      </c>
      <c r="F134" s="282" t="s">
        <v>6762</v>
      </c>
      <c r="G134" s="283" t="s">
        <v>323</v>
      </c>
      <c r="H134" s="284">
        <v>1</v>
      </c>
      <c r="I134" s="285"/>
      <c r="J134" s="286">
        <f>ROUND(I134*H134,2)</f>
        <v>0</v>
      </c>
      <c r="K134" s="282" t="s">
        <v>19</v>
      </c>
      <c r="L134" s="287"/>
      <c r="M134" s="288" t="s">
        <v>19</v>
      </c>
      <c r="N134" s="289"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352</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754</v>
      </c>
    </row>
    <row r="135" s="2" customFormat="1" ht="16.5" customHeight="1">
      <c r="A135" s="41"/>
      <c r="B135" s="42"/>
      <c r="C135" s="280" t="s">
        <v>596</v>
      </c>
      <c r="D135" s="280" t="s">
        <v>1137</v>
      </c>
      <c r="E135" s="281" t="s">
        <v>6763</v>
      </c>
      <c r="F135" s="282" t="s">
        <v>6764</v>
      </c>
      <c r="G135" s="283" t="s">
        <v>323</v>
      </c>
      <c r="H135" s="284">
        <v>1</v>
      </c>
      <c r="I135" s="285"/>
      <c r="J135" s="286">
        <f>ROUND(I135*H135,2)</f>
        <v>0</v>
      </c>
      <c r="K135" s="282" t="s">
        <v>19</v>
      </c>
      <c r="L135" s="287"/>
      <c r="M135" s="288" t="s">
        <v>19</v>
      </c>
      <c r="N135" s="289"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352</v>
      </c>
      <c r="AT135" s="227" t="s">
        <v>1137</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757</v>
      </c>
    </row>
    <row r="136" s="2" customFormat="1" ht="16.5" customHeight="1">
      <c r="A136" s="41"/>
      <c r="B136" s="42"/>
      <c r="C136" s="280" t="s">
        <v>759</v>
      </c>
      <c r="D136" s="280" t="s">
        <v>1137</v>
      </c>
      <c r="E136" s="281" t="s">
        <v>6765</v>
      </c>
      <c r="F136" s="282" t="s">
        <v>6766</v>
      </c>
      <c r="G136" s="283" t="s">
        <v>323</v>
      </c>
      <c r="H136" s="284">
        <v>1</v>
      </c>
      <c r="I136" s="285"/>
      <c r="J136" s="286">
        <f>ROUND(I136*H136,2)</f>
        <v>0</v>
      </c>
      <c r="K136" s="282" t="s">
        <v>19</v>
      </c>
      <c r="L136" s="287"/>
      <c r="M136" s="288" t="s">
        <v>19</v>
      </c>
      <c r="N136" s="289"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352</v>
      </c>
      <c r="AT136" s="227" t="s">
        <v>1137</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760</v>
      </c>
    </row>
    <row r="137" s="2" customFormat="1" ht="16.5" customHeight="1">
      <c r="A137" s="41"/>
      <c r="B137" s="42"/>
      <c r="C137" s="280" t="s">
        <v>606</v>
      </c>
      <c r="D137" s="280" t="s">
        <v>1137</v>
      </c>
      <c r="E137" s="281" t="s">
        <v>6767</v>
      </c>
      <c r="F137" s="282" t="s">
        <v>6768</v>
      </c>
      <c r="G137" s="283" t="s">
        <v>323</v>
      </c>
      <c r="H137" s="284">
        <v>1</v>
      </c>
      <c r="I137" s="285"/>
      <c r="J137" s="286">
        <f>ROUND(I137*H137,2)</f>
        <v>0</v>
      </c>
      <c r="K137" s="282" t="s">
        <v>19</v>
      </c>
      <c r="L137" s="287"/>
      <c r="M137" s="288" t="s">
        <v>19</v>
      </c>
      <c r="N137" s="289"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352</v>
      </c>
      <c r="AT137" s="227" t="s">
        <v>1137</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761</v>
      </c>
    </row>
    <row r="138" s="2" customFormat="1" ht="24.15" customHeight="1">
      <c r="A138" s="41"/>
      <c r="B138" s="42"/>
      <c r="C138" s="216" t="s">
        <v>765</v>
      </c>
      <c r="D138" s="216" t="s">
        <v>310</v>
      </c>
      <c r="E138" s="217" t="s">
        <v>6769</v>
      </c>
      <c r="F138" s="218" t="s">
        <v>6770</v>
      </c>
      <c r="G138" s="219" t="s">
        <v>323</v>
      </c>
      <c r="H138" s="220">
        <v>2</v>
      </c>
      <c r="I138" s="221"/>
      <c r="J138" s="222">
        <f>ROUND(I138*H138,2)</f>
        <v>0</v>
      </c>
      <c r="K138" s="218" t="s">
        <v>314</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769</v>
      </c>
    </row>
    <row r="139" s="2" customFormat="1">
      <c r="A139" s="41"/>
      <c r="B139" s="42"/>
      <c r="C139" s="43"/>
      <c r="D139" s="229" t="s">
        <v>317</v>
      </c>
      <c r="E139" s="43"/>
      <c r="F139" s="230" t="s">
        <v>6771</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85</v>
      </c>
    </row>
    <row r="140" s="2" customFormat="1" ht="16.5" customHeight="1">
      <c r="A140" s="41"/>
      <c r="B140" s="42"/>
      <c r="C140" s="280" t="s">
        <v>611</v>
      </c>
      <c r="D140" s="280" t="s">
        <v>1137</v>
      </c>
      <c r="E140" s="281" t="s">
        <v>6772</v>
      </c>
      <c r="F140" s="282" t="s">
        <v>6773</v>
      </c>
      <c r="G140" s="283" t="s">
        <v>323</v>
      </c>
      <c r="H140" s="284">
        <v>1</v>
      </c>
      <c r="I140" s="285"/>
      <c r="J140" s="286">
        <f>ROUND(I140*H140,2)</f>
        <v>0</v>
      </c>
      <c r="K140" s="282" t="s">
        <v>19</v>
      </c>
      <c r="L140" s="287"/>
      <c r="M140" s="288" t="s">
        <v>19</v>
      </c>
      <c r="N140" s="289"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352</v>
      </c>
      <c r="AT140" s="227" t="s">
        <v>1137</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773</v>
      </c>
    </row>
    <row r="141" s="2" customFormat="1" ht="16.5" customHeight="1">
      <c r="A141" s="41"/>
      <c r="B141" s="42"/>
      <c r="C141" s="280" t="s">
        <v>775</v>
      </c>
      <c r="D141" s="280" t="s">
        <v>1137</v>
      </c>
      <c r="E141" s="281" t="s">
        <v>6774</v>
      </c>
      <c r="F141" s="282" t="s">
        <v>6775</v>
      </c>
      <c r="G141" s="283" t="s">
        <v>323</v>
      </c>
      <c r="H141" s="284">
        <v>1</v>
      </c>
      <c r="I141" s="285"/>
      <c r="J141" s="286">
        <f>ROUND(I141*H141,2)</f>
        <v>0</v>
      </c>
      <c r="K141" s="282" t="s">
        <v>19</v>
      </c>
      <c r="L141" s="287"/>
      <c r="M141" s="288" t="s">
        <v>19</v>
      </c>
      <c r="N141" s="289"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352</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778</v>
      </c>
    </row>
    <row r="142" s="2" customFormat="1" ht="16.5" customHeight="1">
      <c r="A142" s="41"/>
      <c r="B142" s="42"/>
      <c r="C142" s="216" t="s">
        <v>616</v>
      </c>
      <c r="D142" s="216" t="s">
        <v>310</v>
      </c>
      <c r="E142" s="217" t="s">
        <v>6776</v>
      </c>
      <c r="F142" s="218" t="s">
        <v>6777</v>
      </c>
      <c r="G142" s="219" t="s">
        <v>323</v>
      </c>
      <c r="H142" s="220">
        <v>15</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782</v>
      </c>
    </row>
    <row r="143" s="2" customFormat="1">
      <c r="A143" s="41"/>
      <c r="B143" s="42"/>
      <c r="C143" s="43"/>
      <c r="D143" s="229" t="s">
        <v>317</v>
      </c>
      <c r="E143" s="43"/>
      <c r="F143" s="230" t="s">
        <v>6778</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2" customFormat="1" ht="16.5" customHeight="1">
      <c r="A144" s="41"/>
      <c r="B144" s="42"/>
      <c r="C144" s="280" t="s">
        <v>784</v>
      </c>
      <c r="D144" s="280" t="s">
        <v>1137</v>
      </c>
      <c r="E144" s="281" t="s">
        <v>6779</v>
      </c>
      <c r="F144" s="282" t="s">
        <v>6780</v>
      </c>
      <c r="G144" s="283" t="s">
        <v>323</v>
      </c>
      <c r="H144" s="284">
        <v>3</v>
      </c>
      <c r="I144" s="285"/>
      <c r="J144" s="286">
        <f>ROUND(I144*H144,2)</f>
        <v>0</v>
      </c>
      <c r="K144" s="282" t="s">
        <v>19</v>
      </c>
      <c r="L144" s="287"/>
      <c r="M144" s="288" t="s">
        <v>19</v>
      </c>
      <c r="N144" s="289"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352</v>
      </c>
      <c r="AT144" s="227" t="s">
        <v>1137</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787</v>
      </c>
    </row>
    <row r="145" s="2" customFormat="1" ht="16.5" customHeight="1">
      <c r="A145" s="41"/>
      <c r="B145" s="42"/>
      <c r="C145" s="280" t="s">
        <v>620</v>
      </c>
      <c r="D145" s="280" t="s">
        <v>1137</v>
      </c>
      <c r="E145" s="281" t="s">
        <v>6781</v>
      </c>
      <c r="F145" s="282" t="s">
        <v>6782</v>
      </c>
      <c r="G145" s="283" t="s">
        <v>323</v>
      </c>
      <c r="H145" s="284">
        <v>2</v>
      </c>
      <c r="I145" s="285"/>
      <c r="J145" s="286">
        <f>ROUND(I145*H145,2)</f>
        <v>0</v>
      </c>
      <c r="K145" s="282" t="s">
        <v>19</v>
      </c>
      <c r="L145" s="287"/>
      <c r="M145" s="288" t="s">
        <v>19</v>
      </c>
      <c r="N145" s="289"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352</v>
      </c>
      <c r="AT145" s="227" t="s">
        <v>1137</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791</v>
      </c>
    </row>
    <row r="146" s="2" customFormat="1" ht="16.5" customHeight="1">
      <c r="A146" s="41"/>
      <c r="B146" s="42"/>
      <c r="C146" s="280" t="s">
        <v>794</v>
      </c>
      <c r="D146" s="280" t="s">
        <v>1137</v>
      </c>
      <c r="E146" s="281" t="s">
        <v>6783</v>
      </c>
      <c r="F146" s="282" t="s">
        <v>6784</v>
      </c>
      <c r="G146" s="283" t="s">
        <v>323</v>
      </c>
      <c r="H146" s="284">
        <v>3</v>
      </c>
      <c r="I146" s="285"/>
      <c r="J146" s="286">
        <f>ROUND(I146*H146,2)</f>
        <v>0</v>
      </c>
      <c r="K146" s="282" t="s">
        <v>19</v>
      </c>
      <c r="L146" s="287"/>
      <c r="M146" s="288" t="s">
        <v>19</v>
      </c>
      <c r="N146" s="289"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352</v>
      </c>
      <c r="AT146" s="227" t="s">
        <v>1137</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797</v>
      </c>
    </row>
    <row r="147" s="2" customFormat="1" ht="16.5" customHeight="1">
      <c r="A147" s="41"/>
      <c r="B147" s="42"/>
      <c r="C147" s="280" t="s">
        <v>627</v>
      </c>
      <c r="D147" s="280" t="s">
        <v>1137</v>
      </c>
      <c r="E147" s="281" t="s">
        <v>6785</v>
      </c>
      <c r="F147" s="282" t="s">
        <v>6786</v>
      </c>
      <c r="G147" s="283" t="s">
        <v>323</v>
      </c>
      <c r="H147" s="284">
        <v>2</v>
      </c>
      <c r="I147" s="285"/>
      <c r="J147" s="286">
        <f>ROUND(I147*H147,2)</f>
        <v>0</v>
      </c>
      <c r="K147" s="282" t="s">
        <v>19</v>
      </c>
      <c r="L147" s="287"/>
      <c r="M147" s="288" t="s">
        <v>19</v>
      </c>
      <c r="N147" s="289"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352</v>
      </c>
      <c r="AT147" s="227" t="s">
        <v>1137</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802</v>
      </c>
    </row>
    <row r="148" s="2" customFormat="1" ht="16.5" customHeight="1">
      <c r="A148" s="41"/>
      <c r="B148" s="42"/>
      <c r="C148" s="280" t="s">
        <v>808</v>
      </c>
      <c r="D148" s="280" t="s">
        <v>1137</v>
      </c>
      <c r="E148" s="281" t="s">
        <v>6787</v>
      </c>
      <c r="F148" s="282" t="s">
        <v>6788</v>
      </c>
      <c r="G148" s="283" t="s">
        <v>323</v>
      </c>
      <c r="H148" s="284">
        <v>3</v>
      </c>
      <c r="I148" s="285"/>
      <c r="J148" s="286">
        <f>ROUND(I148*H148,2)</f>
        <v>0</v>
      </c>
      <c r="K148" s="282" t="s">
        <v>19</v>
      </c>
      <c r="L148" s="287"/>
      <c r="M148" s="288" t="s">
        <v>19</v>
      </c>
      <c r="N148" s="289"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352</v>
      </c>
      <c r="AT148" s="227" t="s">
        <v>1137</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809</v>
      </c>
    </row>
    <row r="149" s="2" customFormat="1" ht="16.5" customHeight="1">
      <c r="A149" s="41"/>
      <c r="B149" s="42"/>
      <c r="C149" s="280" t="s">
        <v>735</v>
      </c>
      <c r="D149" s="280" t="s">
        <v>1137</v>
      </c>
      <c r="E149" s="281" t="s">
        <v>6789</v>
      </c>
      <c r="F149" s="282" t="s">
        <v>6790</v>
      </c>
      <c r="G149" s="283" t="s">
        <v>323</v>
      </c>
      <c r="H149" s="284">
        <v>2</v>
      </c>
      <c r="I149" s="285"/>
      <c r="J149" s="286">
        <f>ROUND(I149*H149,2)</f>
        <v>0</v>
      </c>
      <c r="K149" s="282" t="s">
        <v>19</v>
      </c>
      <c r="L149" s="287"/>
      <c r="M149" s="288" t="s">
        <v>19</v>
      </c>
      <c r="N149" s="289"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352</v>
      </c>
      <c r="AT149" s="227" t="s">
        <v>1137</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812</v>
      </c>
    </row>
    <row r="150" s="2" customFormat="1" ht="16.5" customHeight="1">
      <c r="A150" s="41"/>
      <c r="B150" s="42"/>
      <c r="C150" s="216" t="s">
        <v>813</v>
      </c>
      <c r="D150" s="216" t="s">
        <v>310</v>
      </c>
      <c r="E150" s="217" t="s">
        <v>6791</v>
      </c>
      <c r="F150" s="218" t="s">
        <v>6792</v>
      </c>
      <c r="G150" s="219" t="s">
        <v>323</v>
      </c>
      <c r="H150" s="220">
        <v>15</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816</v>
      </c>
    </row>
    <row r="151" s="2" customFormat="1">
      <c r="A151" s="41"/>
      <c r="B151" s="42"/>
      <c r="C151" s="43"/>
      <c r="D151" s="229" t="s">
        <v>317</v>
      </c>
      <c r="E151" s="43"/>
      <c r="F151" s="230" t="s">
        <v>6793</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2" customFormat="1" ht="21.75" customHeight="1">
      <c r="A152" s="41"/>
      <c r="B152" s="42"/>
      <c r="C152" s="216" t="s">
        <v>740</v>
      </c>
      <c r="D152" s="216" t="s">
        <v>310</v>
      </c>
      <c r="E152" s="217" t="s">
        <v>6794</v>
      </c>
      <c r="F152" s="218" t="s">
        <v>6795</v>
      </c>
      <c r="G152" s="219" t="s">
        <v>474</v>
      </c>
      <c r="H152" s="220">
        <v>84</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822</v>
      </c>
    </row>
    <row r="153" s="2" customFormat="1">
      <c r="A153" s="41"/>
      <c r="B153" s="42"/>
      <c r="C153" s="43"/>
      <c r="D153" s="229" t="s">
        <v>317</v>
      </c>
      <c r="E153" s="43"/>
      <c r="F153" s="230" t="s">
        <v>6796</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2" customFormat="1" ht="16.5" customHeight="1">
      <c r="A154" s="41"/>
      <c r="B154" s="42"/>
      <c r="C154" s="280" t="s">
        <v>826</v>
      </c>
      <c r="D154" s="280" t="s">
        <v>1137</v>
      </c>
      <c r="E154" s="281" t="s">
        <v>6797</v>
      </c>
      <c r="F154" s="282" t="s">
        <v>6798</v>
      </c>
      <c r="G154" s="283" t="s">
        <v>474</v>
      </c>
      <c r="H154" s="284">
        <v>88.200000000000003</v>
      </c>
      <c r="I154" s="285"/>
      <c r="J154" s="286">
        <f>ROUND(I154*H154,2)</f>
        <v>0</v>
      </c>
      <c r="K154" s="282" t="s">
        <v>314</v>
      </c>
      <c r="L154" s="287"/>
      <c r="M154" s="288" t="s">
        <v>19</v>
      </c>
      <c r="N154" s="289" t="s">
        <v>47</v>
      </c>
      <c r="O154" s="87"/>
      <c r="P154" s="225">
        <f>O154*H154</f>
        <v>0</v>
      </c>
      <c r="Q154" s="225">
        <v>0</v>
      </c>
      <c r="R154" s="225">
        <f>Q154*H154</f>
        <v>0</v>
      </c>
      <c r="S154" s="225">
        <v>0</v>
      </c>
      <c r="T154" s="226">
        <f>S154*H154</f>
        <v>0</v>
      </c>
      <c r="U154" s="41"/>
      <c r="V154" s="41"/>
      <c r="W154" s="41"/>
      <c r="X154" s="41"/>
      <c r="Y154" s="41"/>
      <c r="Z154" s="41"/>
      <c r="AA154" s="41"/>
      <c r="AB154" s="41"/>
      <c r="AC154" s="41"/>
      <c r="AD154" s="41"/>
      <c r="AE154" s="41"/>
      <c r="AR154" s="227" t="s">
        <v>352</v>
      </c>
      <c r="AT154" s="227" t="s">
        <v>1137</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829</v>
      </c>
    </row>
    <row r="155" s="13" customFormat="1">
      <c r="A155" s="13"/>
      <c r="B155" s="234"/>
      <c r="C155" s="235"/>
      <c r="D155" s="236" t="s">
        <v>319</v>
      </c>
      <c r="E155" s="237" t="s">
        <v>19</v>
      </c>
      <c r="F155" s="238" t="s">
        <v>832</v>
      </c>
      <c r="G155" s="235"/>
      <c r="H155" s="239">
        <v>84</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4" customFormat="1">
      <c r="A156" s="14"/>
      <c r="B156" s="249"/>
      <c r="C156" s="250"/>
      <c r="D156" s="236" t="s">
        <v>319</v>
      </c>
      <c r="E156" s="251" t="s">
        <v>19</v>
      </c>
      <c r="F156" s="252" t="s">
        <v>5882</v>
      </c>
      <c r="G156" s="250"/>
      <c r="H156" s="251" t="s">
        <v>19</v>
      </c>
      <c r="I156" s="253"/>
      <c r="J156" s="250"/>
      <c r="K156" s="250"/>
      <c r="L156" s="254"/>
      <c r="M156" s="255"/>
      <c r="N156" s="256"/>
      <c r="O156" s="256"/>
      <c r="P156" s="256"/>
      <c r="Q156" s="256"/>
      <c r="R156" s="256"/>
      <c r="S156" s="256"/>
      <c r="T156" s="257"/>
      <c r="U156" s="14"/>
      <c r="V156" s="14"/>
      <c r="W156" s="14"/>
      <c r="X156" s="14"/>
      <c r="Y156" s="14"/>
      <c r="Z156" s="14"/>
      <c r="AA156" s="14"/>
      <c r="AB156" s="14"/>
      <c r="AC156" s="14"/>
      <c r="AD156" s="14"/>
      <c r="AE156" s="14"/>
      <c r="AT156" s="258" t="s">
        <v>319</v>
      </c>
      <c r="AU156" s="258" t="s">
        <v>85</v>
      </c>
      <c r="AV156" s="14" t="s">
        <v>83</v>
      </c>
      <c r="AW156" s="14" t="s">
        <v>37</v>
      </c>
      <c r="AX156" s="14" t="s">
        <v>76</v>
      </c>
      <c r="AY156" s="258" t="s">
        <v>308</v>
      </c>
    </row>
    <row r="157" s="13" customFormat="1">
      <c r="A157" s="13"/>
      <c r="B157" s="234"/>
      <c r="C157" s="235"/>
      <c r="D157" s="236" t="s">
        <v>319</v>
      </c>
      <c r="E157" s="237" t="s">
        <v>19</v>
      </c>
      <c r="F157" s="238" t="s">
        <v>6799</v>
      </c>
      <c r="G157" s="235"/>
      <c r="H157" s="239">
        <v>4.2000000000000002</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5" customFormat="1">
      <c r="A158" s="15"/>
      <c r="B158" s="259"/>
      <c r="C158" s="260"/>
      <c r="D158" s="236" t="s">
        <v>319</v>
      </c>
      <c r="E158" s="261" t="s">
        <v>19</v>
      </c>
      <c r="F158" s="262" t="s">
        <v>448</v>
      </c>
      <c r="G158" s="260"/>
      <c r="H158" s="263">
        <v>88.200000000000003</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319</v>
      </c>
      <c r="AU158" s="269" t="s">
        <v>85</v>
      </c>
      <c r="AV158" s="15" t="s">
        <v>315</v>
      </c>
      <c r="AW158" s="15" t="s">
        <v>37</v>
      </c>
      <c r="AX158" s="15" t="s">
        <v>83</v>
      </c>
      <c r="AY158" s="269" t="s">
        <v>308</v>
      </c>
    </row>
    <row r="159" s="2" customFormat="1" ht="24.15" customHeight="1">
      <c r="A159" s="41"/>
      <c r="B159" s="42"/>
      <c r="C159" s="216" t="s">
        <v>746</v>
      </c>
      <c r="D159" s="216" t="s">
        <v>310</v>
      </c>
      <c r="E159" s="217" t="s">
        <v>6800</v>
      </c>
      <c r="F159" s="218" t="s">
        <v>6801</v>
      </c>
      <c r="G159" s="219" t="s">
        <v>474</v>
      </c>
      <c r="H159" s="220">
        <v>2</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832</v>
      </c>
    </row>
    <row r="160" s="2" customFormat="1">
      <c r="A160" s="41"/>
      <c r="B160" s="42"/>
      <c r="C160" s="43"/>
      <c r="D160" s="229" t="s">
        <v>317</v>
      </c>
      <c r="E160" s="43"/>
      <c r="F160" s="230" t="s">
        <v>6802</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2" customFormat="1" ht="16.5" customHeight="1">
      <c r="A161" s="41"/>
      <c r="B161" s="42"/>
      <c r="C161" s="280" t="s">
        <v>836</v>
      </c>
      <c r="D161" s="280" t="s">
        <v>1137</v>
      </c>
      <c r="E161" s="281" t="s">
        <v>6803</v>
      </c>
      <c r="F161" s="282" t="s">
        <v>6804</v>
      </c>
      <c r="G161" s="283" t="s">
        <v>474</v>
      </c>
      <c r="H161" s="284">
        <v>2.1000000000000001</v>
      </c>
      <c r="I161" s="285"/>
      <c r="J161" s="286">
        <f>ROUND(I161*H161,2)</f>
        <v>0</v>
      </c>
      <c r="K161" s="282" t="s">
        <v>314</v>
      </c>
      <c r="L161" s="287"/>
      <c r="M161" s="288" t="s">
        <v>19</v>
      </c>
      <c r="N161" s="289"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352</v>
      </c>
      <c r="AT161" s="227" t="s">
        <v>1137</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839</v>
      </c>
    </row>
    <row r="162" s="13" customFormat="1">
      <c r="A162" s="13"/>
      <c r="B162" s="234"/>
      <c r="C162" s="235"/>
      <c r="D162" s="236" t="s">
        <v>319</v>
      </c>
      <c r="E162" s="237" t="s">
        <v>19</v>
      </c>
      <c r="F162" s="238" t="s">
        <v>6805</v>
      </c>
      <c r="G162" s="235"/>
      <c r="H162" s="239">
        <v>2</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4" customFormat="1">
      <c r="A163" s="14"/>
      <c r="B163" s="249"/>
      <c r="C163" s="250"/>
      <c r="D163" s="236" t="s">
        <v>319</v>
      </c>
      <c r="E163" s="251" t="s">
        <v>19</v>
      </c>
      <c r="F163" s="252" t="s">
        <v>5882</v>
      </c>
      <c r="G163" s="250"/>
      <c r="H163" s="251" t="s">
        <v>19</v>
      </c>
      <c r="I163" s="253"/>
      <c r="J163" s="250"/>
      <c r="K163" s="250"/>
      <c r="L163" s="254"/>
      <c r="M163" s="255"/>
      <c r="N163" s="256"/>
      <c r="O163" s="256"/>
      <c r="P163" s="256"/>
      <c r="Q163" s="256"/>
      <c r="R163" s="256"/>
      <c r="S163" s="256"/>
      <c r="T163" s="257"/>
      <c r="U163" s="14"/>
      <c r="V163" s="14"/>
      <c r="W163" s="14"/>
      <c r="X163" s="14"/>
      <c r="Y163" s="14"/>
      <c r="Z163" s="14"/>
      <c r="AA163" s="14"/>
      <c r="AB163" s="14"/>
      <c r="AC163" s="14"/>
      <c r="AD163" s="14"/>
      <c r="AE163" s="14"/>
      <c r="AT163" s="258" t="s">
        <v>319</v>
      </c>
      <c r="AU163" s="258" t="s">
        <v>85</v>
      </c>
      <c r="AV163" s="14" t="s">
        <v>83</v>
      </c>
      <c r="AW163" s="14" t="s">
        <v>37</v>
      </c>
      <c r="AX163" s="14" t="s">
        <v>76</v>
      </c>
      <c r="AY163" s="258" t="s">
        <v>308</v>
      </c>
    </row>
    <row r="164" s="13" customFormat="1">
      <c r="A164" s="13"/>
      <c r="B164" s="234"/>
      <c r="C164" s="235"/>
      <c r="D164" s="236" t="s">
        <v>319</v>
      </c>
      <c r="E164" s="237" t="s">
        <v>19</v>
      </c>
      <c r="F164" s="238" t="s">
        <v>6806</v>
      </c>
      <c r="G164" s="235"/>
      <c r="H164" s="239">
        <v>0.10000000000000001</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76</v>
      </c>
      <c r="AY164" s="245" t="s">
        <v>308</v>
      </c>
    </row>
    <row r="165" s="15" customFormat="1">
      <c r="A165" s="15"/>
      <c r="B165" s="259"/>
      <c r="C165" s="260"/>
      <c r="D165" s="236" t="s">
        <v>319</v>
      </c>
      <c r="E165" s="261" t="s">
        <v>19</v>
      </c>
      <c r="F165" s="262" t="s">
        <v>448</v>
      </c>
      <c r="G165" s="260"/>
      <c r="H165" s="263">
        <v>2.1000000000000001</v>
      </c>
      <c r="I165" s="264"/>
      <c r="J165" s="260"/>
      <c r="K165" s="260"/>
      <c r="L165" s="265"/>
      <c r="M165" s="266"/>
      <c r="N165" s="267"/>
      <c r="O165" s="267"/>
      <c r="P165" s="267"/>
      <c r="Q165" s="267"/>
      <c r="R165" s="267"/>
      <c r="S165" s="267"/>
      <c r="T165" s="268"/>
      <c r="U165" s="15"/>
      <c r="V165" s="15"/>
      <c r="W165" s="15"/>
      <c r="X165" s="15"/>
      <c r="Y165" s="15"/>
      <c r="Z165" s="15"/>
      <c r="AA165" s="15"/>
      <c r="AB165" s="15"/>
      <c r="AC165" s="15"/>
      <c r="AD165" s="15"/>
      <c r="AE165" s="15"/>
      <c r="AT165" s="269" t="s">
        <v>319</v>
      </c>
      <c r="AU165" s="269" t="s">
        <v>85</v>
      </c>
      <c r="AV165" s="15" t="s">
        <v>315</v>
      </c>
      <c r="AW165" s="15" t="s">
        <v>37</v>
      </c>
      <c r="AX165" s="15" t="s">
        <v>83</v>
      </c>
      <c r="AY165" s="269" t="s">
        <v>308</v>
      </c>
    </row>
    <row r="166" s="2" customFormat="1" ht="21.75" customHeight="1">
      <c r="A166" s="41"/>
      <c r="B166" s="42"/>
      <c r="C166" s="216" t="s">
        <v>749</v>
      </c>
      <c r="D166" s="216" t="s">
        <v>310</v>
      </c>
      <c r="E166" s="217" t="s">
        <v>6807</v>
      </c>
      <c r="F166" s="218" t="s">
        <v>6808</v>
      </c>
      <c r="G166" s="219" t="s">
        <v>474</v>
      </c>
      <c r="H166" s="220">
        <v>16</v>
      </c>
      <c r="I166" s="221"/>
      <c r="J166" s="222">
        <f>ROUND(I166*H166,2)</f>
        <v>0</v>
      </c>
      <c r="K166" s="218" t="s">
        <v>314</v>
      </c>
      <c r="L166" s="47"/>
      <c r="M166" s="223" t="s">
        <v>19</v>
      </c>
      <c r="N166" s="224" t="s">
        <v>47</v>
      </c>
      <c r="O166" s="87"/>
      <c r="P166" s="225">
        <f>O166*H166</f>
        <v>0</v>
      </c>
      <c r="Q166" s="225">
        <v>0</v>
      </c>
      <c r="R166" s="225">
        <f>Q166*H166</f>
        <v>0</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845</v>
      </c>
    </row>
    <row r="167" s="2" customFormat="1">
      <c r="A167" s="41"/>
      <c r="B167" s="42"/>
      <c r="C167" s="43"/>
      <c r="D167" s="229" t="s">
        <v>317</v>
      </c>
      <c r="E167" s="43"/>
      <c r="F167" s="230" t="s">
        <v>6809</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2" customFormat="1" ht="16.5" customHeight="1">
      <c r="A168" s="41"/>
      <c r="B168" s="42"/>
      <c r="C168" s="280" t="s">
        <v>850</v>
      </c>
      <c r="D168" s="280" t="s">
        <v>1137</v>
      </c>
      <c r="E168" s="281" t="s">
        <v>6810</v>
      </c>
      <c r="F168" s="282" t="s">
        <v>6811</v>
      </c>
      <c r="G168" s="283" t="s">
        <v>474</v>
      </c>
      <c r="H168" s="284">
        <v>16.800000000000001</v>
      </c>
      <c r="I168" s="285"/>
      <c r="J168" s="286">
        <f>ROUND(I168*H168,2)</f>
        <v>0</v>
      </c>
      <c r="K168" s="282" t="s">
        <v>314</v>
      </c>
      <c r="L168" s="287"/>
      <c r="M168" s="288" t="s">
        <v>19</v>
      </c>
      <c r="N168" s="289" t="s">
        <v>47</v>
      </c>
      <c r="O168" s="87"/>
      <c r="P168" s="225">
        <f>O168*H168</f>
        <v>0</v>
      </c>
      <c r="Q168" s="225">
        <v>0</v>
      </c>
      <c r="R168" s="225">
        <f>Q168*H168</f>
        <v>0</v>
      </c>
      <c r="S168" s="225">
        <v>0</v>
      </c>
      <c r="T168" s="226">
        <f>S168*H168</f>
        <v>0</v>
      </c>
      <c r="U168" s="41"/>
      <c r="V168" s="41"/>
      <c r="W168" s="41"/>
      <c r="X168" s="41"/>
      <c r="Y168" s="41"/>
      <c r="Z168" s="41"/>
      <c r="AA168" s="41"/>
      <c r="AB168" s="41"/>
      <c r="AC168" s="41"/>
      <c r="AD168" s="41"/>
      <c r="AE168" s="41"/>
      <c r="AR168" s="227" t="s">
        <v>352</v>
      </c>
      <c r="AT168" s="227" t="s">
        <v>1137</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853</v>
      </c>
    </row>
    <row r="169" s="13" customFormat="1">
      <c r="A169" s="13"/>
      <c r="B169" s="234"/>
      <c r="C169" s="235"/>
      <c r="D169" s="236" t="s">
        <v>319</v>
      </c>
      <c r="E169" s="237" t="s">
        <v>19</v>
      </c>
      <c r="F169" s="238" t="s">
        <v>391</v>
      </c>
      <c r="G169" s="235"/>
      <c r="H169" s="239">
        <v>16</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4" customFormat="1">
      <c r="A170" s="14"/>
      <c r="B170" s="249"/>
      <c r="C170" s="250"/>
      <c r="D170" s="236" t="s">
        <v>319</v>
      </c>
      <c r="E170" s="251" t="s">
        <v>19</v>
      </c>
      <c r="F170" s="252" t="s">
        <v>5882</v>
      </c>
      <c r="G170" s="250"/>
      <c r="H170" s="251" t="s">
        <v>19</v>
      </c>
      <c r="I170" s="253"/>
      <c r="J170" s="250"/>
      <c r="K170" s="250"/>
      <c r="L170" s="254"/>
      <c r="M170" s="255"/>
      <c r="N170" s="256"/>
      <c r="O170" s="256"/>
      <c r="P170" s="256"/>
      <c r="Q170" s="256"/>
      <c r="R170" s="256"/>
      <c r="S170" s="256"/>
      <c r="T170" s="257"/>
      <c r="U170" s="14"/>
      <c r="V170" s="14"/>
      <c r="W170" s="14"/>
      <c r="X170" s="14"/>
      <c r="Y170" s="14"/>
      <c r="Z170" s="14"/>
      <c r="AA170" s="14"/>
      <c r="AB170" s="14"/>
      <c r="AC170" s="14"/>
      <c r="AD170" s="14"/>
      <c r="AE170" s="14"/>
      <c r="AT170" s="258" t="s">
        <v>319</v>
      </c>
      <c r="AU170" s="258" t="s">
        <v>85</v>
      </c>
      <c r="AV170" s="14" t="s">
        <v>83</v>
      </c>
      <c r="AW170" s="14" t="s">
        <v>37</v>
      </c>
      <c r="AX170" s="14" t="s">
        <v>76</v>
      </c>
      <c r="AY170" s="258" t="s">
        <v>308</v>
      </c>
    </row>
    <row r="171" s="13" customFormat="1">
      <c r="A171" s="13"/>
      <c r="B171" s="234"/>
      <c r="C171" s="235"/>
      <c r="D171" s="236" t="s">
        <v>319</v>
      </c>
      <c r="E171" s="237" t="s">
        <v>19</v>
      </c>
      <c r="F171" s="238" t="s">
        <v>6812</v>
      </c>
      <c r="G171" s="235"/>
      <c r="H171" s="239">
        <v>0.80000000000000004</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5" customFormat="1">
      <c r="A172" s="15"/>
      <c r="B172" s="259"/>
      <c r="C172" s="260"/>
      <c r="D172" s="236" t="s">
        <v>319</v>
      </c>
      <c r="E172" s="261" t="s">
        <v>19</v>
      </c>
      <c r="F172" s="262" t="s">
        <v>448</v>
      </c>
      <c r="G172" s="260"/>
      <c r="H172" s="263">
        <v>16.800000000000001</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319</v>
      </c>
      <c r="AU172" s="269" t="s">
        <v>85</v>
      </c>
      <c r="AV172" s="15" t="s">
        <v>315</v>
      </c>
      <c r="AW172" s="15" t="s">
        <v>37</v>
      </c>
      <c r="AX172" s="15" t="s">
        <v>83</v>
      </c>
      <c r="AY172" s="269" t="s">
        <v>308</v>
      </c>
    </row>
    <row r="173" s="2" customFormat="1" ht="24.15" customHeight="1">
      <c r="A173" s="41"/>
      <c r="B173" s="42"/>
      <c r="C173" s="216" t="s">
        <v>750</v>
      </c>
      <c r="D173" s="216" t="s">
        <v>310</v>
      </c>
      <c r="E173" s="217" t="s">
        <v>6813</v>
      </c>
      <c r="F173" s="218" t="s">
        <v>6814</v>
      </c>
      <c r="G173" s="219" t="s">
        <v>474</v>
      </c>
      <c r="H173" s="220">
        <v>108</v>
      </c>
      <c r="I173" s="221"/>
      <c r="J173" s="222">
        <f>ROUND(I173*H173,2)</f>
        <v>0</v>
      </c>
      <c r="K173" s="218" t="s">
        <v>314</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315</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862</v>
      </c>
    </row>
    <row r="174" s="2" customFormat="1">
      <c r="A174" s="41"/>
      <c r="B174" s="42"/>
      <c r="C174" s="43"/>
      <c r="D174" s="229" t="s">
        <v>317</v>
      </c>
      <c r="E174" s="43"/>
      <c r="F174" s="230" t="s">
        <v>6815</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13" customFormat="1">
      <c r="A175" s="13"/>
      <c r="B175" s="234"/>
      <c r="C175" s="235"/>
      <c r="D175" s="236" t="s">
        <v>319</v>
      </c>
      <c r="E175" s="237" t="s">
        <v>19</v>
      </c>
      <c r="F175" s="238" t="s">
        <v>6816</v>
      </c>
      <c r="G175" s="235"/>
      <c r="H175" s="239">
        <v>108</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108</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16.5" customHeight="1">
      <c r="A177" s="41"/>
      <c r="B177" s="42"/>
      <c r="C177" s="280" t="s">
        <v>867</v>
      </c>
      <c r="D177" s="280" t="s">
        <v>1137</v>
      </c>
      <c r="E177" s="281" t="s">
        <v>6817</v>
      </c>
      <c r="F177" s="282" t="s">
        <v>6818</v>
      </c>
      <c r="G177" s="283" t="s">
        <v>474</v>
      </c>
      <c r="H177" s="284">
        <v>10.5</v>
      </c>
      <c r="I177" s="285"/>
      <c r="J177" s="286">
        <f>ROUND(I177*H177,2)</f>
        <v>0</v>
      </c>
      <c r="K177" s="282" t="s">
        <v>314</v>
      </c>
      <c r="L177" s="287"/>
      <c r="M177" s="288" t="s">
        <v>19</v>
      </c>
      <c r="N177" s="289"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352</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870</v>
      </c>
    </row>
    <row r="178" s="13" customFormat="1">
      <c r="A178" s="13"/>
      <c r="B178" s="234"/>
      <c r="C178" s="235"/>
      <c r="D178" s="236" t="s">
        <v>319</v>
      </c>
      <c r="E178" s="237" t="s">
        <v>19</v>
      </c>
      <c r="F178" s="238" t="s">
        <v>362</v>
      </c>
      <c r="G178" s="235"/>
      <c r="H178" s="239">
        <v>10</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4" customFormat="1">
      <c r="A179" s="14"/>
      <c r="B179" s="249"/>
      <c r="C179" s="250"/>
      <c r="D179" s="236" t="s">
        <v>319</v>
      </c>
      <c r="E179" s="251" t="s">
        <v>19</v>
      </c>
      <c r="F179" s="252" t="s">
        <v>5882</v>
      </c>
      <c r="G179" s="250"/>
      <c r="H179" s="251" t="s">
        <v>19</v>
      </c>
      <c r="I179" s="253"/>
      <c r="J179" s="250"/>
      <c r="K179" s="250"/>
      <c r="L179" s="254"/>
      <c r="M179" s="255"/>
      <c r="N179" s="256"/>
      <c r="O179" s="256"/>
      <c r="P179" s="256"/>
      <c r="Q179" s="256"/>
      <c r="R179" s="256"/>
      <c r="S179" s="256"/>
      <c r="T179" s="257"/>
      <c r="U179" s="14"/>
      <c r="V179" s="14"/>
      <c r="W179" s="14"/>
      <c r="X179" s="14"/>
      <c r="Y179" s="14"/>
      <c r="Z179" s="14"/>
      <c r="AA179" s="14"/>
      <c r="AB179" s="14"/>
      <c r="AC179" s="14"/>
      <c r="AD179" s="14"/>
      <c r="AE179" s="14"/>
      <c r="AT179" s="258" t="s">
        <v>319</v>
      </c>
      <c r="AU179" s="258" t="s">
        <v>85</v>
      </c>
      <c r="AV179" s="14" t="s">
        <v>83</v>
      </c>
      <c r="AW179" s="14" t="s">
        <v>37</v>
      </c>
      <c r="AX179" s="14" t="s">
        <v>76</v>
      </c>
      <c r="AY179" s="258" t="s">
        <v>308</v>
      </c>
    </row>
    <row r="180" s="13" customFormat="1">
      <c r="A180" s="13"/>
      <c r="B180" s="234"/>
      <c r="C180" s="235"/>
      <c r="D180" s="236" t="s">
        <v>319</v>
      </c>
      <c r="E180" s="237" t="s">
        <v>19</v>
      </c>
      <c r="F180" s="238" t="s">
        <v>6819</v>
      </c>
      <c r="G180" s="235"/>
      <c r="H180" s="239">
        <v>0.5</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5" customFormat="1">
      <c r="A181" s="15"/>
      <c r="B181" s="259"/>
      <c r="C181" s="260"/>
      <c r="D181" s="236" t="s">
        <v>319</v>
      </c>
      <c r="E181" s="261" t="s">
        <v>19</v>
      </c>
      <c r="F181" s="262" t="s">
        <v>448</v>
      </c>
      <c r="G181" s="260"/>
      <c r="H181" s="263">
        <v>10.5</v>
      </c>
      <c r="I181" s="264"/>
      <c r="J181" s="260"/>
      <c r="K181" s="260"/>
      <c r="L181" s="265"/>
      <c r="M181" s="266"/>
      <c r="N181" s="267"/>
      <c r="O181" s="267"/>
      <c r="P181" s="267"/>
      <c r="Q181" s="267"/>
      <c r="R181" s="267"/>
      <c r="S181" s="267"/>
      <c r="T181" s="268"/>
      <c r="U181" s="15"/>
      <c r="V181" s="15"/>
      <c r="W181" s="15"/>
      <c r="X181" s="15"/>
      <c r="Y181" s="15"/>
      <c r="Z181" s="15"/>
      <c r="AA181" s="15"/>
      <c r="AB181" s="15"/>
      <c r="AC181" s="15"/>
      <c r="AD181" s="15"/>
      <c r="AE181" s="15"/>
      <c r="AT181" s="269" t="s">
        <v>319</v>
      </c>
      <c r="AU181" s="269" t="s">
        <v>85</v>
      </c>
      <c r="AV181" s="15" t="s">
        <v>315</v>
      </c>
      <c r="AW181" s="15" t="s">
        <v>37</v>
      </c>
      <c r="AX181" s="15" t="s">
        <v>83</v>
      </c>
      <c r="AY181" s="269" t="s">
        <v>308</v>
      </c>
    </row>
    <row r="182" s="2" customFormat="1" ht="16.5" customHeight="1">
      <c r="A182" s="41"/>
      <c r="B182" s="42"/>
      <c r="C182" s="280" t="s">
        <v>751</v>
      </c>
      <c r="D182" s="280" t="s">
        <v>1137</v>
      </c>
      <c r="E182" s="281" t="s">
        <v>6820</v>
      </c>
      <c r="F182" s="282" t="s">
        <v>6821</v>
      </c>
      <c r="G182" s="283" t="s">
        <v>474</v>
      </c>
      <c r="H182" s="284">
        <v>24.149999999999999</v>
      </c>
      <c r="I182" s="285"/>
      <c r="J182" s="286">
        <f>ROUND(I182*H182,2)</f>
        <v>0</v>
      </c>
      <c r="K182" s="282" t="s">
        <v>314</v>
      </c>
      <c r="L182" s="287"/>
      <c r="M182" s="288" t="s">
        <v>19</v>
      </c>
      <c r="N182" s="289"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352</v>
      </c>
      <c r="AT182" s="227" t="s">
        <v>1137</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883</v>
      </c>
    </row>
    <row r="183" s="13" customFormat="1">
      <c r="A183" s="13"/>
      <c r="B183" s="234"/>
      <c r="C183" s="235"/>
      <c r="D183" s="236" t="s">
        <v>319</v>
      </c>
      <c r="E183" s="237" t="s">
        <v>19</v>
      </c>
      <c r="F183" s="238" t="s">
        <v>425</v>
      </c>
      <c r="G183" s="235"/>
      <c r="H183" s="239">
        <v>23</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76</v>
      </c>
      <c r="AY183" s="245" t="s">
        <v>308</v>
      </c>
    </row>
    <row r="184" s="14" customFormat="1">
      <c r="A184" s="14"/>
      <c r="B184" s="249"/>
      <c r="C184" s="250"/>
      <c r="D184" s="236" t="s">
        <v>319</v>
      </c>
      <c r="E184" s="251" t="s">
        <v>19</v>
      </c>
      <c r="F184" s="252" t="s">
        <v>5882</v>
      </c>
      <c r="G184" s="250"/>
      <c r="H184" s="251" t="s">
        <v>19</v>
      </c>
      <c r="I184" s="253"/>
      <c r="J184" s="250"/>
      <c r="K184" s="250"/>
      <c r="L184" s="254"/>
      <c r="M184" s="255"/>
      <c r="N184" s="256"/>
      <c r="O184" s="256"/>
      <c r="P184" s="256"/>
      <c r="Q184" s="256"/>
      <c r="R184" s="256"/>
      <c r="S184" s="256"/>
      <c r="T184" s="257"/>
      <c r="U184" s="14"/>
      <c r="V184" s="14"/>
      <c r="W184" s="14"/>
      <c r="X184" s="14"/>
      <c r="Y184" s="14"/>
      <c r="Z184" s="14"/>
      <c r="AA184" s="14"/>
      <c r="AB184" s="14"/>
      <c r="AC184" s="14"/>
      <c r="AD184" s="14"/>
      <c r="AE184" s="14"/>
      <c r="AT184" s="258" t="s">
        <v>319</v>
      </c>
      <c r="AU184" s="258" t="s">
        <v>85</v>
      </c>
      <c r="AV184" s="14" t="s">
        <v>83</v>
      </c>
      <c r="AW184" s="14" t="s">
        <v>37</v>
      </c>
      <c r="AX184" s="14" t="s">
        <v>76</v>
      </c>
      <c r="AY184" s="258" t="s">
        <v>308</v>
      </c>
    </row>
    <row r="185" s="13" customFormat="1">
      <c r="A185" s="13"/>
      <c r="B185" s="234"/>
      <c r="C185" s="235"/>
      <c r="D185" s="236" t="s">
        <v>319</v>
      </c>
      <c r="E185" s="237" t="s">
        <v>19</v>
      </c>
      <c r="F185" s="238" t="s">
        <v>6822</v>
      </c>
      <c r="G185" s="235"/>
      <c r="H185" s="239">
        <v>1.1499999999999999</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5" customFormat="1">
      <c r="A186" s="15"/>
      <c r="B186" s="259"/>
      <c r="C186" s="260"/>
      <c r="D186" s="236" t="s">
        <v>319</v>
      </c>
      <c r="E186" s="261" t="s">
        <v>19</v>
      </c>
      <c r="F186" s="262" t="s">
        <v>448</v>
      </c>
      <c r="G186" s="260"/>
      <c r="H186" s="263">
        <v>24.149999999999999</v>
      </c>
      <c r="I186" s="264"/>
      <c r="J186" s="260"/>
      <c r="K186" s="260"/>
      <c r="L186" s="265"/>
      <c r="M186" s="266"/>
      <c r="N186" s="267"/>
      <c r="O186" s="267"/>
      <c r="P186" s="267"/>
      <c r="Q186" s="267"/>
      <c r="R186" s="267"/>
      <c r="S186" s="267"/>
      <c r="T186" s="268"/>
      <c r="U186" s="15"/>
      <c r="V186" s="15"/>
      <c r="W186" s="15"/>
      <c r="X186" s="15"/>
      <c r="Y186" s="15"/>
      <c r="Z186" s="15"/>
      <c r="AA186" s="15"/>
      <c r="AB186" s="15"/>
      <c r="AC186" s="15"/>
      <c r="AD186" s="15"/>
      <c r="AE186" s="15"/>
      <c r="AT186" s="269" t="s">
        <v>319</v>
      </c>
      <c r="AU186" s="269" t="s">
        <v>85</v>
      </c>
      <c r="AV186" s="15" t="s">
        <v>315</v>
      </c>
      <c r="AW186" s="15" t="s">
        <v>37</v>
      </c>
      <c r="AX186" s="15" t="s">
        <v>83</v>
      </c>
      <c r="AY186" s="269" t="s">
        <v>308</v>
      </c>
    </row>
    <row r="187" s="2" customFormat="1" ht="16.5" customHeight="1">
      <c r="A187" s="41"/>
      <c r="B187" s="42"/>
      <c r="C187" s="280" t="s">
        <v>1402</v>
      </c>
      <c r="D187" s="280" t="s">
        <v>1137</v>
      </c>
      <c r="E187" s="281" t="s">
        <v>6823</v>
      </c>
      <c r="F187" s="282" t="s">
        <v>6824</v>
      </c>
      <c r="G187" s="283" t="s">
        <v>474</v>
      </c>
      <c r="H187" s="284">
        <v>49.350000000000001</v>
      </c>
      <c r="I187" s="285"/>
      <c r="J187" s="286">
        <f>ROUND(I187*H187,2)</f>
        <v>0</v>
      </c>
      <c r="K187" s="282" t="s">
        <v>314</v>
      </c>
      <c r="L187" s="287"/>
      <c r="M187" s="288" t="s">
        <v>19</v>
      </c>
      <c r="N187" s="289" t="s">
        <v>47</v>
      </c>
      <c r="O187" s="87"/>
      <c r="P187" s="225">
        <f>O187*H187</f>
        <v>0</v>
      </c>
      <c r="Q187" s="225">
        <v>0</v>
      </c>
      <c r="R187" s="225">
        <f>Q187*H187</f>
        <v>0</v>
      </c>
      <c r="S187" s="225">
        <v>0</v>
      </c>
      <c r="T187" s="226">
        <f>S187*H187</f>
        <v>0</v>
      </c>
      <c r="U187" s="41"/>
      <c r="V187" s="41"/>
      <c r="W187" s="41"/>
      <c r="X187" s="41"/>
      <c r="Y187" s="41"/>
      <c r="Z187" s="41"/>
      <c r="AA187" s="41"/>
      <c r="AB187" s="41"/>
      <c r="AC187" s="41"/>
      <c r="AD187" s="41"/>
      <c r="AE187" s="41"/>
      <c r="AR187" s="227" t="s">
        <v>352</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3523</v>
      </c>
    </row>
    <row r="188" s="13" customFormat="1">
      <c r="A188" s="13"/>
      <c r="B188" s="234"/>
      <c r="C188" s="235"/>
      <c r="D188" s="236" t="s">
        <v>319</v>
      </c>
      <c r="E188" s="237" t="s">
        <v>19</v>
      </c>
      <c r="F188" s="238" t="s">
        <v>867</v>
      </c>
      <c r="G188" s="235"/>
      <c r="H188" s="239">
        <v>47</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4" customFormat="1">
      <c r="A189" s="14"/>
      <c r="B189" s="249"/>
      <c r="C189" s="250"/>
      <c r="D189" s="236" t="s">
        <v>319</v>
      </c>
      <c r="E189" s="251" t="s">
        <v>19</v>
      </c>
      <c r="F189" s="252" t="s">
        <v>5882</v>
      </c>
      <c r="G189" s="250"/>
      <c r="H189" s="251" t="s">
        <v>19</v>
      </c>
      <c r="I189" s="253"/>
      <c r="J189" s="250"/>
      <c r="K189" s="250"/>
      <c r="L189" s="254"/>
      <c r="M189" s="255"/>
      <c r="N189" s="256"/>
      <c r="O189" s="256"/>
      <c r="P189" s="256"/>
      <c r="Q189" s="256"/>
      <c r="R189" s="256"/>
      <c r="S189" s="256"/>
      <c r="T189" s="257"/>
      <c r="U189" s="14"/>
      <c r="V189" s="14"/>
      <c r="W189" s="14"/>
      <c r="X189" s="14"/>
      <c r="Y189" s="14"/>
      <c r="Z189" s="14"/>
      <c r="AA189" s="14"/>
      <c r="AB189" s="14"/>
      <c r="AC189" s="14"/>
      <c r="AD189" s="14"/>
      <c r="AE189" s="14"/>
      <c r="AT189" s="258" t="s">
        <v>319</v>
      </c>
      <c r="AU189" s="258" t="s">
        <v>85</v>
      </c>
      <c r="AV189" s="14" t="s">
        <v>83</v>
      </c>
      <c r="AW189" s="14" t="s">
        <v>37</v>
      </c>
      <c r="AX189" s="14" t="s">
        <v>76</v>
      </c>
      <c r="AY189" s="258" t="s">
        <v>308</v>
      </c>
    </row>
    <row r="190" s="13" customFormat="1">
      <c r="A190" s="13"/>
      <c r="B190" s="234"/>
      <c r="C190" s="235"/>
      <c r="D190" s="236" t="s">
        <v>319</v>
      </c>
      <c r="E190" s="237" t="s">
        <v>19</v>
      </c>
      <c r="F190" s="238" t="s">
        <v>6825</v>
      </c>
      <c r="G190" s="235"/>
      <c r="H190" s="239">
        <v>2.3500000000000001</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76</v>
      </c>
      <c r="AY190" s="245" t="s">
        <v>308</v>
      </c>
    </row>
    <row r="191" s="15" customFormat="1">
      <c r="A191" s="15"/>
      <c r="B191" s="259"/>
      <c r="C191" s="260"/>
      <c r="D191" s="236" t="s">
        <v>319</v>
      </c>
      <c r="E191" s="261" t="s">
        <v>19</v>
      </c>
      <c r="F191" s="262" t="s">
        <v>448</v>
      </c>
      <c r="G191" s="260"/>
      <c r="H191" s="263">
        <v>49.350000000000001</v>
      </c>
      <c r="I191" s="264"/>
      <c r="J191" s="260"/>
      <c r="K191" s="260"/>
      <c r="L191" s="265"/>
      <c r="M191" s="266"/>
      <c r="N191" s="267"/>
      <c r="O191" s="267"/>
      <c r="P191" s="267"/>
      <c r="Q191" s="267"/>
      <c r="R191" s="267"/>
      <c r="S191" s="267"/>
      <c r="T191" s="268"/>
      <c r="U191" s="15"/>
      <c r="V191" s="15"/>
      <c r="W191" s="15"/>
      <c r="X191" s="15"/>
      <c r="Y191" s="15"/>
      <c r="Z191" s="15"/>
      <c r="AA191" s="15"/>
      <c r="AB191" s="15"/>
      <c r="AC191" s="15"/>
      <c r="AD191" s="15"/>
      <c r="AE191" s="15"/>
      <c r="AT191" s="269" t="s">
        <v>319</v>
      </c>
      <c r="AU191" s="269" t="s">
        <v>85</v>
      </c>
      <c r="AV191" s="15" t="s">
        <v>315</v>
      </c>
      <c r="AW191" s="15" t="s">
        <v>37</v>
      </c>
      <c r="AX191" s="15" t="s">
        <v>83</v>
      </c>
      <c r="AY191" s="269" t="s">
        <v>308</v>
      </c>
    </row>
    <row r="192" s="2" customFormat="1" ht="16.5" customHeight="1">
      <c r="A192" s="41"/>
      <c r="B192" s="42"/>
      <c r="C192" s="280" t="s">
        <v>754</v>
      </c>
      <c r="D192" s="280" t="s">
        <v>1137</v>
      </c>
      <c r="E192" s="281" t="s">
        <v>6826</v>
      </c>
      <c r="F192" s="282" t="s">
        <v>6827</v>
      </c>
      <c r="G192" s="283" t="s">
        <v>474</v>
      </c>
      <c r="H192" s="284">
        <v>29.399999999999999</v>
      </c>
      <c r="I192" s="285"/>
      <c r="J192" s="286">
        <f>ROUND(I192*H192,2)</f>
        <v>0</v>
      </c>
      <c r="K192" s="282" t="s">
        <v>314</v>
      </c>
      <c r="L192" s="287"/>
      <c r="M192" s="288" t="s">
        <v>19</v>
      </c>
      <c r="N192" s="289" t="s">
        <v>47</v>
      </c>
      <c r="O192" s="87"/>
      <c r="P192" s="225">
        <f>O192*H192</f>
        <v>0</v>
      </c>
      <c r="Q192" s="225">
        <v>0</v>
      </c>
      <c r="R192" s="225">
        <f>Q192*H192</f>
        <v>0</v>
      </c>
      <c r="S192" s="225">
        <v>0</v>
      </c>
      <c r="T192" s="226">
        <f>S192*H192</f>
        <v>0</v>
      </c>
      <c r="U192" s="41"/>
      <c r="V192" s="41"/>
      <c r="W192" s="41"/>
      <c r="X192" s="41"/>
      <c r="Y192" s="41"/>
      <c r="Z192" s="41"/>
      <c r="AA192" s="41"/>
      <c r="AB192" s="41"/>
      <c r="AC192" s="41"/>
      <c r="AD192" s="41"/>
      <c r="AE192" s="41"/>
      <c r="AR192" s="227" t="s">
        <v>352</v>
      </c>
      <c r="AT192" s="227" t="s">
        <v>1137</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315</v>
      </c>
      <c r="BM192" s="227" t="s">
        <v>3535</v>
      </c>
    </row>
    <row r="193" s="13" customFormat="1">
      <c r="A193" s="13"/>
      <c r="B193" s="234"/>
      <c r="C193" s="235"/>
      <c r="D193" s="236" t="s">
        <v>319</v>
      </c>
      <c r="E193" s="237" t="s">
        <v>19</v>
      </c>
      <c r="F193" s="238" t="s">
        <v>606</v>
      </c>
      <c r="G193" s="235"/>
      <c r="H193" s="239">
        <v>28</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76</v>
      </c>
      <c r="AY193" s="245" t="s">
        <v>308</v>
      </c>
    </row>
    <row r="194" s="14" customFormat="1">
      <c r="A194" s="14"/>
      <c r="B194" s="249"/>
      <c r="C194" s="250"/>
      <c r="D194" s="236" t="s">
        <v>319</v>
      </c>
      <c r="E194" s="251" t="s">
        <v>19</v>
      </c>
      <c r="F194" s="252" t="s">
        <v>5882</v>
      </c>
      <c r="G194" s="250"/>
      <c r="H194" s="251" t="s">
        <v>19</v>
      </c>
      <c r="I194" s="253"/>
      <c r="J194" s="250"/>
      <c r="K194" s="250"/>
      <c r="L194" s="254"/>
      <c r="M194" s="255"/>
      <c r="N194" s="256"/>
      <c r="O194" s="256"/>
      <c r="P194" s="256"/>
      <c r="Q194" s="256"/>
      <c r="R194" s="256"/>
      <c r="S194" s="256"/>
      <c r="T194" s="257"/>
      <c r="U194" s="14"/>
      <c r="V194" s="14"/>
      <c r="W194" s="14"/>
      <c r="X194" s="14"/>
      <c r="Y194" s="14"/>
      <c r="Z194" s="14"/>
      <c r="AA194" s="14"/>
      <c r="AB194" s="14"/>
      <c r="AC194" s="14"/>
      <c r="AD194" s="14"/>
      <c r="AE194" s="14"/>
      <c r="AT194" s="258" t="s">
        <v>319</v>
      </c>
      <c r="AU194" s="258" t="s">
        <v>85</v>
      </c>
      <c r="AV194" s="14" t="s">
        <v>83</v>
      </c>
      <c r="AW194" s="14" t="s">
        <v>37</v>
      </c>
      <c r="AX194" s="14" t="s">
        <v>76</v>
      </c>
      <c r="AY194" s="258" t="s">
        <v>308</v>
      </c>
    </row>
    <row r="195" s="13" customFormat="1">
      <c r="A195" s="13"/>
      <c r="B195" s="234"/>
      <c r="C195" s="235"/>
      <c r="D195" s="236" t="s">
        <v>319</v>
      </c>
      <c r="E195" s="237" t="s">
        <v>19</v>
      </c>
      <c r="F195" s="238" t="s">
        <v>6828</v>
      </c>
      <c r="G195" s="235"/>
      <c r="H195" s="239">
        <v>1.3999999999999999</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5" customFormat="1">
      <c r="A196" s="15"/>
      <c r="B196" s="259"/>
      <c r="C196" s="260"/>
      <c r="D196" s="236" t="s">
        <v>319</v>
      </c>
      <c r="E196" s="261" t="s">
        <v>19</v>
      </c>
      <c r="F196" s="262" t="s">
        <v>448</v>
      </c>
      <c r="G196" s="260"/>
      <c r="H196" s="263">
        <v>29.399999999999999</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319</v>
      </c>
      <c r="AU196" s="269" t="s">
        <v>85</v>
      </c>
      <c r="AV196" s="15" t="s">
        <v>315</v>
      </c>
      <c r="AW196" s="15" t="s">
        <v>37</v>
      </c>
      <c r="AX196" s="15" t="s">
        <v>83</v>
      </c>
      <c r="AY196" s="269" t="s">
        <v>308</v>
      </c>
    </row>
    <row r="197" s="2" customFormat="1" ht="24.15" customHeight="1">
      <c r="A197" s="41"/>
      <c r="B197" s="42"/>
      <c r="C197" s="216" t="s">
        <v>1414</v>
      </c>
      <c r="D197" s="216" t="s">
        <v>310</v>
      </c>
      <c r="E197" s="217" t="s">
        <v>6829</v>
      </c>
      <c r="F197" s="218" t="s">
        <v>6830</v>
      </c>
      <c r="G197" s="219" t="s">
        <v>474</v>
      </c>
      <c r="H197" s="220">
        <v>27</v>
      </c>
      <c r="I197" s="221"/>
      <c r="J197" s="222">
        <f>ROUND(I197*H197,2)</f>
        <v>0</v>
      </c>
      <c r="K197" s="218" t="s">
        <v>314</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3551</v>
      </c>
    </row>
    <row r="198" s="2" customFormat="1">
      <c r="A198" s="41"/>
      <c r="B198" s="42"/>
      <c r="C198" s="43"/>
      <c r="D198" s="229" t="s">
        <v>317</v>
      </c>
      <c r="E198" s="43"/>
      <c r="F198" s="230" t="s">
        <v>6831</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2" customFormat="1" ht="16.5" customHeight="1">
      <c r="A199" s="41"/>
      <c r="B199" s="42"/>
      <c r="C199" s="280" t="s">
        <v>757</v>
      </c>
      <c r="D199" s="280" t="s">
        <v>1137</v>
      </c>
      <c r="E199" s="281" t="s">
        <v>6832</v>
      </c>
      <c r="F199" s="282" t="s">
        <v>6833</v>
      </c>
      <c r="G199" s="283" t="s">
        <v>474</v>
      </c>
      <c r="H199" s="284">
        <v>28.350000000000001</v>
      </c>
      <c r="I199" s="285"/>
      <c r="J199" s="286">
        <f>ROUND(I199*H199,2)</f>
        <v>0</v>
      </c>
      <c r="K199" s="282" t="s">
        <v>314</v>
      </c>
      <c r="L199" s="287"/>
      <c r="M199" s="288" t="s">
        <v>19</v>
      </c>
      <c r="N199" s="289" t="s">
        <v>47</v>
      </c>
      <c r="O199" s="87"/>
      <c r="P199" s="225">
        <f>O199*H199</f>
        <v>0</v>
      </c>
      <c r="Q199" s="225">
        <v>0</v>
      </c>
      <c r="R199" s="225">
        <f>Q199*H199</f>
        <v>0</v>
      </c>
      <c r="S199" s="225">
        <v>0</v>
      </c>
      <c r="T199" s="226">
        <f>S199*H199</f>
        <v>0</v>
      </c>
      <c r="U199" s="41"/>
      <c r="V199" s="41"/>
      <c r="W199" s="41"/>
      <c r="X199" s="41"/>
      <c r="Y199" s="41"/>
      <c r="Z199" s="41"/>
      <c r="AA199" s="41"/>
      <c r="AB199" s="41"/>
      <c r="AC199" s="41"/>
      <c r="AD199" s="41"/>
      <c r="AE199" s="41"/>
      <c r="AR199" s="227" t="s">
        <v>352</v>
      </c>
      <c r="AT199" s="227" t="s">
        <v>1137</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3562</v>
      </c>
    </row>
    <row r="200" s="13" customFormat="1">
      <c r="A200" s="13"/>
      <c r="B200" s="234"/>
      <c r="C200" s="235"/>
      <c r="D200" s="236" t="s">
        <v>319</v>
      </c>
      <c r="E200" s="237" t="s">
        <v>19</v>
      </c>
      <c r="F200" s="238" t="s">
        <v>759</v>
      </c>
      <c r="G200" s="235"/>
      <c r="H200" s="239">
        <v>27</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4" customFormat="1">
      <c r="A201" s="14"/>
      <c r="B201" s="249"/>
      <c r="C201" s="250"/>
      <c r="D201" s="236" t="s">
        <v>319</v>
      </c>
      <c r="E201" s="251" t="s">
        <v>19</v>
      </c>
      <c r="F201" s="252" t="s">
        <v>5882</v>
      </c>
      <c r="G201" s="250"/>
      <c r="H201" s="251" t="s">
        <v>19</v>
      </c>
      <c r="I201" s="253"/>
      <c r="J201" s="250"/>
      <c r="K201" s="250"/>
      <c r="L201" s="254"/>
      <c r="M201" s="255"/>
      <c r="N201" s="256"/>
      <c r="O201" s="256"/>
      <c r="P201" s="256"/>
      <c r="Q201" s="256"/>
      <c r="R201" s="256"/>
      <c r="S201" s="256"/>
      <c r="T201" s="257"/>
      <c r="U201" s="14"/>
      <c r="V201" s="14"/>
      <c r="W201" s="14"/>
      <c r="X201" s="14"/>
      <c r="Y201" s="14"/>
      <c r="Z201" s="14"/>
      <c r="AA201" s="14"/>
      <c r="AB201" s="14"/>
      <c r="AC201" s="14"/>
      <c r="AD201" s="14"/>
      <c r="AE201" s="14"/>
      <c r="AT201" s="258" t="s">
        <v>319</v>
      </c>
      <c r="AU201" s="258" t="s">
        <v>85</v>
      </c>
      <c r="AV201" s="14" t="s">
        <v>83</v>
      </c>
      <c r="AW201" s="14" t="s">
        <v>37</v>
      </c>
      <c r="AX201" s="14" t="s">
        <v>76</v>
      </c>
      <c r="AY201" s="258" t="s">
        <v>308</v>
      </c>
    </row>
    <row r="202" s="13" customFormat="1">
      <c r="A202" s="13"/>
      <c r="B202" s="234"/>
      <c r="C202" s="235"/>
      <c r="D202" s="236" t="s">
        <v>319</v>
      </c>
      <c r="E202" s="237" t="s">
        <v>19</v>
      </c>
      <c r="F202" s="238" t="s">
        <v>6834</v>
      </c>
      <c r="G202" s="235"/>
      <c r="H202" s="239">
        <v>1.3500000000000001</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5" customFormat="1">
      <c r="A203" s="15"/>
      <c r="B203" s="259"/>
      <c r="C203" s="260"/>
      <c r="D203" s="236" t="s">
        <v>319</v>
      </c>
      <c r="E203" s="261" t="s">
        <v>19</v>
      </c>
      <c r="F203" s="262" t="s">
        <v>448</v>
      </c>
      <c r="G203" s="260"/>
      <c r="H203" s="263">
        <v>28.350000000000001</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319</v>
      </c>
      <c r="AU203" s="269" t="s">
        <v>85</v>
      </c>
      <c r="AV203" s="15" t="s">
        <v>315</v>
      </c>
      <c r="AW203" s="15" t="s">
        <v>37</v>
      </c>
      <c r="AX203" s="15" t="s">
        <v>83</v>
      </c>
      <c r="AY203" s="269" t="s">
        <v>308</v>
      </c>
    </row>
    <row r="204" s="2" customFormat="1" ht="24.15" customHeight="1">
      <c r="A204" s="41"/>
      <c r="B204" s="42"/>
      <c r="C204" s="216" t="s">
        <v>1425</v>
      </c>
      <c r="D204" s="216" t="s">
        <v>310</v>
      </c>
      <c r="E204" s="217" t="s">
        <v>6835</v>
      </c>
      <c r="F204" s="218" t="s">
        <v>6836</v>
      </c>
      <c r="G204" s="219" t="s">
        <v>474</v>
      </c>
      <c r="H204" s="220">
        <v>44</v>
      </c>
      <c r="I204" s="221"/>
      <c r="J204" s="222">
        <f>ROUND(I204*H204,2)</f>
        <v>0</v>
      </c>
      <c r="K204" s="218" t="s">
        <v>314</v>
      </c>
      <c r="L204" s="47"/>
      <c r="M204" s="223" t="s">
        <v>19</v>
      </c>
      <c r="N204" s="224" t="s">
        <v>47</v>
      </c>
      <c r="O204" s="87"/>
      <c r="P204" s="225">
        <f>O204*H204</f>
        <v>0</v>
      </c>
      <c r="Q204" s="225">
        <v>0</v>
      </c>
      <c r="R204" s="225">
        <f>Q204*H204</f>
        <v>0</v>
      </c>
      <c r="S204" s="225">
        <v>0</v>
      </c>
      <c r="T204" s="226">
        <f>S204*H204</f>
        <v>0</v>
      </c>
      <c r="U204" s="41"/>
      <c r="V204" s="41"/>
      <c r="W204" s="41"/>
      <c r="X204" s="41"/>
      <c r="Y204" s="41"/>
      <c r="Z204" s="41"/>
      <c r="AA204" s="41"/>
      <c r="AB204" s="41"/>
      <c r="AC204" s="41"/>
      <c r="AD204" s="41"/>
      <c r="AE204" s="41"/>
      <c r="AR204" s="227" t="s">
        <v>315</v>
      </c>
      <c r="AT204" s="227" t="s">
        <v>310</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3573</v>
      </c>
    </row>
    <row r="205" s="2" customFormat="1">
      <c r="A205" s="41"/>
      <c r="B205" s="42"/>
      <c r="C205" s="43"/>
      <c r="D205" s="229" t="s">
        <v>317</v>
      </c>
      <c r="E205" s="43"/>
      <c r="F205" s="230" t="s">
        <v>6837</v>
      </c>
      <c r="G205" s="43"/>
      <c r="H205" s="43"/>
      <c r="I205" s="231"/>
      <c r="J205" s="43"/>
      <c r="K205" s="43"/>
      <c r="L205" s="47"/>
      <c r="M205" s="232"/>
      <c r="N205" s="233"/>
      <c r="O205" s="87"/>
      <c r="P205" s="87"/>
      <c r="Q205" s="87"/>
      <c r="R205" s="87"/>
      <c r="S205" s="87"/>
      <c r="T205" s="88"/>
      <c r="U205" s="41"/>
      <c r="V205" s="41"/>
      <c r="W205" s="41"/>
      <c r="X205" s="41"/>
      <c r="Y205" s="41"/>
      <c r="Z205" s="41"/>
      <c r="AA205" s="41"/>
      <c r="AB205" s="41"/>
      <c r="AC205" s="41"/>
      <c r="AD205" s="41"/>
      <c r="AE205" s="41"/>
      <c r="AT205" s="20" t="s">
        <v>317</v>
      </c>
      <c r="AU205" s="20" t="s">
        <v>85</v>
      </c>
    </row>
    <row r="206" s="2" customFormat="1" ht="16.5" customHeight="1">
      <c r="A206" s="41"/>
      <c r="B206" s="42"/>
      <c r="C206" s="280" t="s">
        <v>760</v>
      </c>
      <c r="D206" s="280" t="s">
        <v>1137</v>
      </c>
      <c r="E206" s="281" t="s">
        <v>6838</v>
      </c>
      <c r="F206" s="282" t="s">
        <v>6839</v>
      </c>
      <c r="G206" s="283" t="s">
        <v>474</v>
      </c>
      <c r="H206" s="284">
        <v>46.200000000000003</v>
      </c>
      <c r="I206" s="285"/>
      <c r="J206" s="286">
        <f>ROUND(I206*H206,2)</f>
        <v>0</v>
      </c>
      <c r="K206" s="282" t="s">
        <v>314</v>
      </c>
      <c r="L206" s="287"/>
      <c r="M206" s="288" t="s">
        <v>19</v>
      </c>
      <c r="N206" s="289"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352</v>
      </c>
      <c r="AT206" s="227" t="s">
        <v>1137</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3584</v>
      </c>
    </row>
    <row r="207" s="13" customFormat="1">
      <c r="A207" s="13"/>
      <c r="B207" s="234"/>
      <c r="C207" s="235"/>
      <c r="D207" s="236" t="s">
        <v>319</v>
      </c>
      <c r="E207" s="237" t="s">
        <v>19</v>
      </c>
      <c r="F207" s="238" t="s">
        <v>749</v>
      </c>
      <c r="G207" s="235"/>
      <c r="H207" s="239">
        <v>44</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76</v>
      </c>
      <c r="AY207" s="245" t="s">
        <v>308</v>
      </c>
    </row>
    <row r="208" s="14" customFormat="1">
      <c r="A208" s="14"/>
      <c r="B208" s="249"/>
      <c r="C208" s="250"/>
      <c r="D208" s="236" t="s">
        <v>319</v>
      </c>
      <c r="E208" s="251" t="s">
        <v>19</v>
      </c>
      <c r="F208" s="252" t="s">
        <v>5882</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3" customFormat="1">
      <c r="A209" s="13"/>
      <c r="B209" s="234"/>
      <c r="C209" s="235"/>
      <c r="D209" s="236" t="s">
        <v>319</v>
      </c>
      <c r="E209" s="237" t="s">
        <v>19</v>
      </c>
      <c r="F209" s="238" t="s">
        <v>6840</v>
      </c>
      <c r="G209" s="235"/>
      <c r="H209" s="239">
        <v>2.2000000000000002</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5" customFormat="1">
      <c r="A210" s="15"/>
      <c r="B210" s="259"/>
      <c r="C210" s="260"/>
      <c r="D210" s="236" t="s">
        <v>319</v>
      </c>
      <c r="E210" s="261" t="s">
        <v>19</v>
      </c>
      <c r="F210" s="262" t="s">
        <v>448</v>
      </c>
      <c r="G210" s="260"/>
      <c r="H210" s="263">
        <v>46.200000000000003</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319</v>
      </c>
      <c r="AU210" s="269" t="s">
        <v>85</v>
      </c>
      <c r="AV210" s="15" t="s">
        <v>315</v>
      </c>
      <c r="AW210" s="15" t="s">
        <v>37</v>
      </c>
      <c r="AX210" s="15" t="s">
        <v>83</v>
      </c>
      <c r="AY210" s="269" t="s">
        <v>308</v>
      </c>
    </row>
    <row r="211" s="2" customFormat="1" ht="16.5" customHeight="1">
      <c r="A211" s="41"/>
      <c r="B211" s="42"/>
      <c r="C211" s="216" t="s">
        <v>1434</v>
      </c>
      <c r="D211" s="216" t="s">
        <v>310</v>
      </c>
      <c r="E211" s="217" t="s">
        <v>6841</v>
      </c>
      <c r="F211" s="218" t="s">
        <v>6842</v>
      </c>
      <c r="G211" s="219" t="s">
        <v>323</v>
      </c>
      <c r="H211" s="220">
        <v>11</v>
      </c>
      <c r="I211" s="221"/>
      <c r="J211" s="222">
        <f>ROUND(I211*H211,2)</f>
        <v>0</v>
      </c>
      <c r="K211" s="218" t="s">
        <v>314</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3594</v>
      </c>
    </row>
    <row r="212" s="2" customFormat="1">
      <c r="A212" s="41"/>
      <c r="B212" s="42"/>
      <c r="C212" s="43"/>
      <c r="D212" s="229" t="s">
        <v>317</v>
      </c>
      <c r="E212" s="43"/>
      <c r="F212" s="230" t="s">
        <v>6843</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85</v>
      </c>
    </row>
    <row r="213" s="2" customFormat="1" ht="16.5" customHeight="1">
      <c r="A213" s="41"/>
      <c r="B213" s="42"/>
      <c r="C213" s="280" t="s">
        <v>761</v>
      </c>
      <c r="D213" s="280" t="s">
        <v>1137</v>
      </c>
      <c r="E213" s="281" t="s">
        <v>6844</v>
      </c>
      <c r="F213" s="282" t="s">
        <v>6845</v>
      </c>
      <c r="G213" s="283" t="s">
        <v>323</v>
      </c>
      <c r="H213" s="284">
        <v>11</v>
      </c>
      <c r="I213" s="285"/>
      <c r="J213" s="286">
        <f>ROUND(I213*H213,2)</f>
        <v>0</v>
      </c>
      <c r="K213" s="282" t="s">
        <v>314</v>
      </c>
      <c r="L213" s="287"/>
      <c r="M213" s="288" t="s">
        <v>19</v>
      </c>
      <c r="N213" s="289" t="s">
        <v>47</v>
      </c>
      <c r="O213" s="87"/>
      <c r="P213" s="225">
        <f>O213*H213</f>
        <v>0</v>
      </c>
      <c r="Q213" s="225">
        <v>0</v>
      </c>
      <c r="R213" s="225">
        <f>Q213*H213</f>
        <v>0</v>
      </c>
      <c r="S213" s="225">
        <v>0</v>
      </c>
      <c r="T213" s="226">
        <f>S213*H213</f>
        <v>0</v>
      </c>
      <c r="U213" s="41"/>
      <c r="V213" s="41"/>
      <c r="W213" s="41"/>
      <c r="X213" s="41"/>
      <c r="Y213" s="41"/>
      <c r="Z213" s="41"/>
      <c r="AA213" s="41"/>
      <c r="AB213" s="41"/>
      <c r="AC213" s="41"/>
      <c r="AD213" s="41"/>
      <c r="AE213" s="41"/>
      <c r="AR213" s="227" t="s">
        <v>352</v>
      </c>
      <c r="AT213" s="227" t="s">
        <v>1137</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3603</v>
      </c>
    </row>
    <row r="214" s="2" customFormat="1" ht="16.5" customHeight="1">
      <c r="A214" s="41"/>
      <c r="B214" s="42"/>
      <c r="C214" s="216" t="s">
        <v>1448</v>
      </c>
      <c r="D214" s="216" t="s">
        <v>310</v>
      </c>
      <c r="E214" s="217" t="s">
        <v>6846</v>
      </c>
      <c r="F214" s="218" t="s">
        <v>6847</v>
      </c>
      <c r="G214" s="219" t="s">
        <v>323</v>
      </c>
      <c r="H214" s="220">
        <v>10</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3616</v>
      </c>
    </row>
    <row r="215" s="2" customFormat="1">
      <c r="A215" s="41"/>
      <c r="B215" s="42"/>
      <c r="C215" s="43"/>
      <c r="D215" s="229" t="s">
        <v>317</v>
      </c>
      <c r="E215" s="43"/>
      <c r="F215" s="230" t="s">
        <v>6848</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2" customFormat="1" ht="16.5" customHeight="1">
      <c r="A216" s="41"/>
      <c r="B216" s="42"/>
      <c r="C216" s="280" t="s">
        <v>769</v>
      </c>
      <c r="D216" s="280" t="s">
        <v>1137</v>
      </c>
      <c r="E216" s="281" t="s">
        <v>6849</v>
      </c>
      <c r="F216" s="282" t="s">
        <v>6850</v>
      </c>
      <c r="G216" s="283" t="s">
        <v>323</v>
      </c>
      <c r="H216" s="284">
        <v>3</v>
      </c>
      <c r="I216" s="285"/>
      <c r="J216" s="286">
        <f>ROUND(I216*H216,2)</f>
        <v>0</v>
      </c>
      <c r="K216" s="282" t="s">
        <v>314</v>
      </c>
      <c r="L216" s="287"/>
      <c r="M216" s="288" t="s">
        <v>19</v>
      </c>
      <c r="N216" s="289" t="s">
        <v>47</v>
      </c>
      <c r="O216" s="87"/>
      <c r="P216" s="225">
        <f>O216*H216</f>
        <v>0</v>
      </c>
      <c r="Q216" s="225">
        <v>0</v>
      </c>
      <c r="R216" s="225">
        <f>Q216*H216</f>
        <v>0</v>
      </c>
      <c r="S216" s="225">
        <v>0</v>
      </c>
      <c r="T216" s="226">
        <f>S216*H216</f>
        <v>0</v>
      </c>
      <c r="U216" s="41"/>
      <c r="V216" s="41"/>
      <c r="W216" s="41"/>
      <c r="X216" s="41"/>
      <c r="Y216" s="41"/>
      <c r="Z216" s="41"/>
      <c r="AA216" s="41"/>
      <c r="AB216" s="41"/>
      <c r="AC216" s="41"/>
      <c r="AD216" s="41"/>
      <c r="AE216" s="41"/>
      <c r="AR216" s="227" t="s">
        <v>352</v>
      </c>
      <c r="AT216" s="227" t="s">
        <v>1137</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3626</v>
      </c>
    </row>
    <row r="217" s="2" customFormat="1" ht="16.5" customHeight="1">
      <c r="A217" s="41"/>
      <c r="B217" s="42"/>
      <c r="C217" s="280" t="s">
        <v>1459</v>
      </c>
      <c r="D217" s="280" t="s">
        <v>1137</v>
      </c>
      <c r="E217" s="281" t="s">
        <v>6851</v>
      </c>
      <c r="F217" s="282" t="s">
        <v>6852</v>
      </c>
      <c r="G217" s="283" t="s">
        <v>323</v>
      </c>
      <c r="H217" s="284">
        <v>4</v>
      </c>
      <c r="I217" s="285"/>
      <c r="J217" s="286">
        <f>ROUND(I217*H217,2)</f>
        <v>0</v>
      </c>
      <c r="K217" s="282" t="s">
        <v>314</v>
      </c>
      <c r="L217" s="287"/>
      <c r="M217" s="288" t="s">
        <v>19</v>
      </c>
      <c r="N217" s="289"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352</v>
      </c>
      <c r="AT217" s="227" t="s">
        <v>1137</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3639</v>
      </c>
    </row>
    <row r="218" s="2" customFormat="1" ht="16.5" customHeight="1">
      <c r="A218" s="41"/>
      <c r="B218" s="42"/>
      <c r="C218" s="280" t="s">
        <v>773</v>
      </c>
      <c r="D218" s="280" t="s">
        <v>1137</v>
      </c>
      <c r="E218" s="281" t="s">
        <v>6853</v>
      </c>
      <c r="F218" s="282" t="s">
        <v>6854</v>
      </c>
      <c r="G218" s="283" t="s">
        <v>323</v>
      </c>
      <c r="H218" s="284">
        <v>2</v>
      </c>
      <c r="I218" s="285"/>
      <c r="J218" s="286">
        <f>ROUND(I218*H218,2)</f>
        <v>0</v>
      </c>
      <c r="K218" s="282" t="s">
        <v>314</v>
      </c>
      <c r="L218" s="287"/>
      <c r="M218" s="288" t="s">
        <v>19</v>
      </c>
      <c r="N218" s="289"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352</v>
      </c>
      <c r="AT218" s="227" t="s">
        <v>1137</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3652</v>
      </c>
    </row>
    <row r="219" s="2" customFormat="1" ht="16.5" customHeight="1">
      <c r="A219" s="41"/>
      <c r="B219" s="42"/>
      <c r="C219" s="280" t="s">
        <v>1473</v>
      </c>
      <c r="D219" s="280" t="s">
        <v>1137</v>
      </c>
      <c r="E219" s="281" t="s">
        <v>6855</v>
      </c>
      <c r="F219" s="282" t="s">
        <v>6856</v>
      </c>
      <c r="G219" s="283" t="s">
        <v>323</v>
      </c>
      <c r="H219" s="284">
        <v>1</v>
      </c>
      <c r="I219" s="285"/>
      <c r="J219" s="286">
        <f>ROUND(I219*H219,2)</f>
        <v>0</v>
      </c>
      <c r="K219" s="282" t="s">
        <v>314</v>
      </c>
      <c r="L219" s="287"/>
      <c r="M219" s="288" t="s">
        <v>19</v>
      </c>
      <c r="N219" s="289" t="s">
        <v>47</v>
      </c>
      <c r="O219" s="87"/>
      <c r="P219" s="225">
        <f>O219*H219</f>
        <v>0</v>
      </c>
      <c r="Q219" s="225">
        <v>0</v>
      </c>
      <c r="R219" s="225">
        <f>Q219*H219</f>
        <v>0</v>
      </c>
      <c r="S219" s="225">
        <v>0</v>
      </c>
      <c r="T219" s="226">
        <f>S219*H219</f>
        <v>0</v>
      </c>
      <c r="U219" s="41"/>
      <c r="V219" s="41"/>
      <c r="W219" s="41"/>
      <c r="X219" s="41"/>
      <c r="Y219" s="41"/>
      <c r="Z219" s="41"/>
      <c r="AA219" s="41"/>
      <c r="AB219" s="41"/>
      <c r="AC219" s="41"/>
      <c r="AD219" s="41"/>
      <c r="AE219" s="41"/>
      <c r="AR219" s="227" t="s">
        <v>352</v>
      </c>
      <c r="AT219" s="227" t="s">
        <v>1137</v>
      </c>
      <c r="AU219" s="227" t="s">
        <v>85</v>
      </c>
      <c r="AY219" s="20" t="s">
        <v>308</v>
      </c>
      <c r="BE219" s="228">
        <f>IF(N219="základní",J219,0)</f>
        <v>0</v>
      </c>
      <c r="BF219" s="228">
        <f>IF(N219="snížená",J219,0)</f>
        <v>0</v>
      </c>
      <c r="BG219" s="228">
        <f>IF(N219="zákl. přenesená",J219,0)</f>
        <v>0</v>
      </c>
      <c r="BH219" s="228">
        <f>IF(N219="sníž. přenesená",J219,0)</f>
        <v>0</v>
      </c>
      <c r="BI219" s="228">
        <f>IF(N219="nulová",J219,0)</f>
        <v>0</v>
      </c>
      <c r="BJ219" s="20" t="s">
        <v>83</v>
      </c>
      <c r="BK219" s="228">
        <f>ROUND(I219*H219,2)</f>
        <v>0</v>
      </c>
      <c r="BL219" s="20" t="s">
        <v>315</v>
      </c>
      <c r="BM219" s="227" t="s">
        <v>3661</v>
      </c>
    </row>
    <row r="220" s="2" customFormat="1" ht="16.5" customHeight="1">
      <c r="A220" s="41"/>
      <c r="B220" s="42"/>
      <c r="C220" s="216" t="s">
        <v>778</v>
      </c>
      <c r="D220" s="216" t="s">
        <v>310</v>
      </c>
      <c r="E220" s="217" t="s">
        <v>6857</v>
      </c>
      <c r="F220" s="218" t="s">
        <v>6858</v>
      </c>
      <c r="G220" s="219" t="s">
        <v>323</v>
      </c>
      <c r="H220" s="220">
        <v>6</v>
      </c>
      <c r="I220" s="221"/>
      <c r="J220" s="222">
        <f>ROUND(I220*H220,2)</f>
        <v>0</v>
      </c>
      <c r="K220" s="218" t="s">
        <v>314</v>
      </c>
      <c r="L220" s="47"/>
      <c r="M220" s="223" t="s">
        <v>19</v>
      </c>
      <c r="N220" s="224" t="s">
        <v>47</v>
      </c>
      <c r="O220" s="87"/>
      <c r="P220" s="225">
        <f>O220*H220</f>
        <v>0</v>
      </c>
      <c r="Q220" s="225">
        <v>0</v>
      </c>
      <c r="R220" s="225">
        <f>Q220*H220</f>
        <v>0</v>
      </c>
      <c r="S220" s="225">
        <v>0</v>
      </c>
      <c r="T220" s="226">
        <f>S220*H220</f>
        <v>0</v>
      </c>
      <c r="U220" s="41"/>
      <c r="V220" s="41"/>
      <c r="W220" s="41"/>
      <c r="X220" s="41"/>
      <c r="Y220" s="41"/>
      <c r="Z220" s="41"/>
      <c r="AA220" s="41"/>
      <c r="AB220" s="41"/>
      <c r="AC220" s="41"/>
      <c r="AD220" s="41"/>
      <c r="AE220" s="41"/>
      <c r="AR220" s="227" t="s">
        <v>315</v>
      </c>
      <c r="AT220" s="227" t="s">
        <v>310</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3674</v>
      </c>
    </row>
    <row r="221" s="2" customFormat="1">
      <c r="A221" s="41"/>
      <c r="B221" s="42"/>
      <c r="C221" s="43"/>
      <c r="D221" s="229" t="s">
        <v>317</v>
      </c>
      <c r="E221" s="43"/>
      <c r="F221" s="230" t="s">
        <v>6859</v>
      </c>
      <c r="G221" s="43"/>
      <c r="H221" s="43"/>
      <c r="I221" s="231"/>
      <c r="J221" s="43"/>
      <c r="K221" s="43"/>
      <c r="L221" s="47"/>
      <c r="M221" s="232"/>
      <c r="N221" s="233"/>
      <c r="O221" s="87"/>
      <c r="P221" s="87"/>
      <c r="Q221" s="87"/>
      <c r="R221" s="87"/>
      <c r="S221" s="87"/>
      <c r="T221" s="88"/>
      <c r="U221" s="41"/>
      <c r="V221" s="41"/>
      <c r="W221" s="41"/>
      <c r="X221" s="41"/>
      <c r="Y221" s="41"/>
      <c r="Z221" s="41"/>
      <c r="AA221" s="41"/>
      <c r="AB221" s="41"/>
      <c r="AC221" s="41"/>
      <c r="AD221" s="41"/>
      <c r="AE221" s="41"/>
      <c r="AT221" s="20" t="s">
        <v>317</v>
      </c>
      <c r="AU221" s="20" t="s">
        <v>85</v>
      </c>
    </row>
    <row r="222" s="2" customFormat="1" ht="16.5" customHeight="1">
      <c r="A222" s="41"/>
      <c r="B222" s="42"/>
      <c r="C222" s="280" t="s">
        <v>1486</v>
      </c>
      <c r="D222" s="280" t="s">
        <v>1137</v>
      </c>
      <c r="E222" s="281" t="s">
        <v>6860</v>
      </c>
      <c r="F222" s="282" t="s">
        <v>6861</v>
      </c>
      <c r="G222" s="283" t="s">
        <v>323</v>
      </c>
      <c r="H222" s="284">
        <v>2</v>
      </c>
      <c r="I222" s="285"/>
      <c r="J222" s="286">
        <f>ROUND(I222*H222,2)</f>
        <v>0</v>
      </c>
      <c r="K222" s="282" t="s">
        <v>314</v>
      </c>
      <c r="L222" s="287"/>
      <c r="M222" s="288" t="s">
        <v>19</v>
      </c>
      <c r="N222" s="289"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352</v>
      </c>
      <c r="AT222" s="227" t="s">
        <v>1137</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3689</v>
      </c>
    </row>
    <row r="223" s="2" customFormat="1" ht="16.5" customHeight="1">
      <c r="A223" s="41"/>
      <c r="B223" s="42"/>
      <c r="C223" s="280" t="s">
        <v>782</v>
      </c>
      <c r="D223" s="280" t="s">
        <v>1137</v>
      </c>
      <c r="E223" s="281" t="s">
        <v>6862</v>
      </c>
      <c r="F223" s="282" t="s">
        <v>6863</v>
      </c>
      <c r="G223" s="283" t="s">
        <v>323</v>
      </c>
      <c r="H223" s="284">
        <v>4</v>
      </c>
      <c r="I223" s="285"/>
      <c r="J223" s="286">
        <f>ROUND(I223*H223,2)</f>
        <v>0</v>
      </c>
      <c r="K223" s="282" t="s">
        <v>314</v>
      </c>
      <c r="L223" s="287"/>
      <c r="M223" s="288" t="s">
        <v>19</v>
      </c>
      <c r="N223" s="289"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352</v>
      </c>
      <c r="AT223" s="227" t="s">
        <v>1137</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3700</v>
      </c>
    </row>
    <row r="224" s="2" customFormat="1" ht="16.5" customHeight="1">
      <c r="A224" s="41"/>
      <c r="B224" s="42"/>
      <c r="C224" s="216" t="s">
        <v>1491</v>
      </c>
      <c r="D224" s="216" t="s">
        <v>310</v>
      </c>
      <c r="E224" s="217" t="s">
        <v>6864</v>
      </c>
      <c r="F224" s="218" t="s">
        <v>6865</v>
      </c>
      <c r="G224" s="219" t="s">
        <v>323</v>
      </c>
      <c r="H224" s="220">
        <v>5</v>
      </c>
      <c r="I224" s="221"/>
      <c r="J224" s="222">
        <f>ROUND(I224*H224,2)</f>
        <v>0</v>
      </c>
      <c r="K224" s="218" t="s">
        <v>314</v>
      </c>
      <c r="L224" s="47"/>
      <c r="M224" s="223" t="s">
        <v>19</v>
      </c>
      <c r="N224" s="224"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315</v>
      </c>
      <c r="AT224" s="227" t="s">
        <v>310</v>
      </c>
      <c r="AU224" s="227" t="s">
        <v>85</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3350</v>
      </c>
    </row>
    <row r="225" s="2" customFormat="1">
      <c r="A225" s="41"/>
      <c r="B225" s="42"/>
      <c r="C225" s="43"/>
      <c r="D225" s="229" t="s">
        <v>317</v>
      </c>
      <c r="E225" s="43"/>
      <c r="F225" s="230" t="s">
        <v>6866</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317</v>
      </c>
      <c r="AU225" s="20" t="s">
        <v>85</v>
      </c>
    </row>
    <row r="226" s="2" customFormat="1" ht="16.5" customHeight="1">
      <c r="A226" s="41"/>
      <c r="B226" s="42"/>
      <c r="C226" s="280" t="s">
        <v>787</v>
      </c>
      <c r="D226" s="280" t="s">
        <v>1137</v>
      </c>
      <c r="E226" s="281" t="s">
        <v>6867</v>
      </c>
      <c r="F226" s="282" t="s">
        <v>6868</v>
      </c>
      <c r="G226" s="283" t="s">
        <v>323</v>
      </c>
      <c r="H226" s="284">
        <v>1</v>
      </c>
      <c r="I226" s="285"/>
      <c r="J226" s="286">
        <f>ROUND(I226*H226,2)</f>
        <v>0</v>
      </c>
      <c r="K226" s="282" t="s">
        <v>314</v>
      </c>
      <c r="L226" s="287"/>
      <c r="M226" s="288" t="s">
        <v>19</v>
      </c>
      <c r="N226" s="289"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352</v>
      </c>
      <c r="AT226" s="227" t="s">
        <v>1137</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3722</v>
      </c>
    </row>
    <row r="227" s="2" customFormat="1" ht="16.5" customHeight="1">
      <c r="A227" s="41"/>
      <c r="B227" s="42"/>
      <c r="C227" s="280" t="s">
        <v>1500</v>
      </c>
      <c r="D227" s="280" t="s">
        <v>1137</v>
      </c>
      <c r="E227" s="281" t="s">
        <v>6869</v>
      </c>
      <c r="F227" s="282" t="s">
        <v>6870</v>
      </c>
      <c r="G227" s="283" t="s">
        <v>323</v>
      </c>
      <c r="H227" s="284">
        <v>4</v>
      </c>
      <c r="I227" s="285"/>
      <c r="J227" s="286">
        <f>ROUND(I227*H227,2)</f>
        <v>0</v>
      </c>
      <c r="K227" s="282" t="s">
        <v>314</v>
      </c>
      <c r="L227" s="287"/>
      <c r="M227" s="288" t="s">
        <v>19</v>
      </c>
      <c r="N227" s="289"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352</v>
      </c>
      <c r="AT227" s="227" t="s">
        <v>1137</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3737</v>
      </c>
    </row>
    <row r="228" s="2" customFormat="1" ht="24.15" customHeight="1">
      <c r="A228" s="41"/>
      <c r="B228" s="42"/>
      <c r="C228" s="216" t="s">
        <v>791</v>
      </c>
      <c r="D228" s="216" t="s">
        <v>310</v>
      </c>
      <c r="E228" s="217" t="s">
        <v>6871</v>
      </c>
      <c r="F228" s="218" t="s">
        <v>6872</v>
      </c>
      <c r="G228" s="219" t="s">
        <v>323</v>
      </c>
      <c r="H228" s="220">
        <v>2</v>
      </c>
      <c r="I228" s="221"/>
      <c r="J228" s="222">
        <f>ROUND(I228*H228,2)</f>
        <v>0</v>
      </c>
      <c r="K228" s="218" t="s">
        <v>314</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315</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3748</v>
      </c>
    </row>
    <row r="229" s="2" customFormat="1">
      <c r="A229" s="41"/>
      <c r="B229" s="42"/>
      <c r="C229" s="43"/>
      <c r="D229" s="229" t="s">
        <v>317</v>
      </c>
      <c r="E229" s="43"/>
      <c r="F229" s="230" t="s">
        <v>6873</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317</v>
      </c>
      <c r="AU229" s="20" t="s">
        <v>85</v>
      </c>
    </row>
    <row r="230" s="2" customFormat="1" ht="16.5" customHeight="1">
      <c r="A230" s="41"/>
      <c r="B230" s="42"/>
      <c r="C230" s="280" t="s">
        <v>1507</v>
      </c>
      <c r="D230" s="280" t="s">
        <v>1137</v>
      </c>
      <c r="E230" s="281" t="s">
        <v>6874</v>
      </c>
      <c r="F230" s="282" t="s">
        <v>6875</v>
      </c>
      <c r="G230" s="283" t="s">
        <v>323</v>
      </c>
      <c r="H230" s="284">
        <v>2</v>
      </c>
      <c r="I230" s="285"/>
      <c r="J230" s="286">
        <f>ROUND(I230*H230,2)</f>
        <v>0</v>
      </c>
      <c r="K230" s="282" t="s">
        <v>314</v>
      </c>
      <c r="L230" s="287"/>
      <c r="M230" s="288" t="s">
        <v>19</v>
      </c>
      <c r="N230" s="289"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3759</v>
      </c>
    </row>
    <row r="231" s="2" customFormat="1" ht="24.15" customHeight="1">
      <c r="A231" s="41"/>
      <c r="B231" s="42"/>
      <c r="C231" s="216" t="s">
        <v>797</v>
      </c>
      <c r="D231" s="216" t="s">
        <v>310</v>
      </c>
      <c r="E231" s="217" t="s">
        <v>6876</v>
      </c>
      <c r="F231" s="218" t="s">
        <v>6877</v>
      </c>
      <c r="G231" s="219" t="s">
        <v>323</v>
      </c>
      <c r="H231" s="220">
        <v>13</v>
      </c>
      <c r="I231" s="221"/>
      <c r="J231" s="222">
        <f>ROUND(I231*H231,2)</f>
        <v>0</v>
      </c>
      <c r="K231" s="218" t="s">
        <v>314</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3770</v>
      </c>
    </row>
    <row r="232" s="2" customFormat="1">
      <c r="A232" s="41"/>
      <c r="B232" s="42"/>
      <c r="C232" s="43"/>
      <c r="D232" s="229" t="s">
        <v>317</v>
      </c>
      <c r="E232" s="43"/>
      <c r="F232" s="230" t="s">
        <v>6878</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2" customFormat="1" ht="16.5" customHeight="1">
      <c r="A233" s="41"/>
      <c r="B233" s="42"/>
      <c r="C233" s="280" t="s">
        <v>1510</v>
      </c>
      <c r="D233" s="280" t="s">
        <v>1137</v>
      </c>
      <c r="E233" s="281" t="s">
        <v>6879</v>
      </c>
      <c r="F233" s="282" t="s">
        <v>6880</v>
      </c>
      <c r="G233" s="283" t="s">
        <v>323</v>
      </c>
      <c r="H233" s="284">
        <v>4</v>
      </c>
      <c r="I233" s="285"/>
      <c r="J233" s="286">
        <f>ROUND(I233*H233,2)</f>
        <v>0</v>
      </c>
      <c r="K233" s="282" t="s">
        <v>314</v>
      </c>
      <c r="L233" s="287"/>
      <c r="M233" s="288" t="s">
        <v>19</v>
      </c>
      <c r="N233" s="289" t="s">
        <v>47</v>
      </c>
      <c r="O233" s="87"/>
      <c r="P233" s="225">
        <f>O233*H233</f>
        <v>0</v>
      </c>
      <c r="Q233" s="225">
        <v>0</v>
      </c>
      <c r="R233" s="225">
        <f>Q233*H233</f>
        <v>0</v>
      </c>
      <c r="S233" s="225">
        <v>0</v>
      </c>
      <c r="T233" s="226">
        <f>S233*H233</f>
        <v>0</v>
      </c>
      <c r="U233" s="41"/>
      <c r="V233" s="41"/>
      <c r="W233" s="41"/>
      <c r="X233" s="41"/>
      <c r="Y233" s="41"/>
      <c r="Z233" s="41"/>
      <c r="AA233" s="41"/>
      <c r="AB233" s="41"/>
      <c r="AC233" s="41"/>
      <c r="AD233" s="41"/>
      <c r="AE233" s="41"/>
      <c r="AR233" s="227" t="s">
        <v>352</v>
      </c>
      <c r="AT233" s="227" t="s">
        <v>1137</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3780</v>
      </c>
    </row>
    <row r="234" s="2" customFormat="1" ht="16.5" customHeight="1">
      <c r="A234" s="41"/>
      <c r="B234" s="42"/>
      <c r="C234" s="280" t="s">
        <v>802</v>
      </c>
      <c r="D234" s="280" t="s">
        <v>1137</v>
      </c>
      <c r="E234" s="281" t="s">
        <v>6881</v>
      </c>
      <c r="F234" s="282" t="s">
        <v>6882</v>
      </c>
      <c r="G234" s="283" t="s">
        <v>323</v>
      </c>
      <c r="H234" s="284">
        <v>2</v>
      </c>
      <c r="I234" s="285"/>
      <c r="J234" s="286">
        <f>ROUND(I234*H234,2)</f>
        <v>0</v>
      </c>
      <c r="K234" s="282" t="s">
        <v>314</v>
      </c>
      <c r="L234" s="287"/>
      <c r="M234" s="288" t="s">
        <v>19</v>
      </c>
      <c r="N234" s="289" t="s">
        <v>47</v>
      </c>
      <c r="O234" s="87"/>
      <c r="P234" s="225">
        <f>O234*H234</f>
        <v>0</v>
      </c>
      <c r="Q234" s="225">
        <v>0</v>
      </c>
      <c r="R234" s="225">
        <f>Q234*H234</f>
        <v>0</v>
      </c>
      <c r="S234" s="225">
        <v>0</v>
      </c>
      <c r="T234" s="226">
        <f>S234*H234</f>
        <v>0</v>
      </c>
      <c r="U234" s="41"/>
      <c r="V234" s="41"/>
      <c r="W234" s="41"/>
      <c r="X234" s="41"/>
      <c r="Y234" s="41"/>
      <c r="Z234" s="41"/>
      <c r="AA234" s="41"/>
      <c r="AB234" s="41"/>
      <c r="AC234" s="41"/>
      <c r="AD234" s="41"/>
      <c r="AE234" s="41"/>
      <c r="AR234" s="227" t="s">
        <v>352</v>
      </c>
      <c r="AT234" s="227" t="s">
        <v>1137</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315</v>
      </c>
      <c r="BM234" s="227" t="s">
        <v>3792</v>
      </c>
    </row>
    <row r="235" s="2" customFormat="1" ht="16.5" customHeight="1">
      <c r="A235" s="41"/>
      <c r="B235" s="42"/>
      <c r="C235" s="280" t="s">
        <v>1743</v>
      </c>
      <c r="D235" s="280" t="s">
        <v>1137</v>
      </c>
      <c r="E235" s="281" t="s">
        <v>6883</v>
      </c>
      <c r="F235" s="282" t="s">
        <v>6884</v>
      </c>
      <c r="G235" s="283" t="s">
        <v>323</v>
      </c>
      <c r="H235" s="284">
        <v>2</v>
      </c>
      <c r="I235" s="285"/>
      <c r="J235" s="286">
        <f>ROUND(I235*H235,2)</f>
        <v>0</v>
      </c>
      <c r="K235" s="282" t="s">
        <v>314</v>
      </c>
      <c r="L235" s="287"/>
      <c r="M235" s="288" t="s">
        <v>19</v>
      </c>
      <c r="N235" s="289"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352</v>
      </c>
      <c r="AT235" s="227" t="s">
        <v>1137</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3802</v>
      </c>
    </row>
    <row r="236" s="2" customFormat="1" ht="16.5" customHeight="1">
      <c r="A236" s="41"/>
      <c r="B236" s="42"/>
      <c r="C236" s="280" t="s">
        <v>809</v>
      </c>
      <c r="D236" s="280" t="s">
        <v>1137</v>
      </c>
      <c r="E236" s="281" t="s">
        <v>6885</v>
      </c>
      <c r="F236" s="282" t="s">
        <v>6886</v>
      </c>
      <c r="G236" s="283" t="s">
        <v>323</v>
      </c>
      <c r="H236" s="284">
        <v>1</v>
      </c>
      <c r="I236" s="285"/>
      <c r="J236" s="286">
        <f>ROUND(I236*H236,2)</f>
        <v>0</v>
      </c>
      <c r="K236" s="282" t="s">
        <v>314</v>
      </c>
      <c r="L236" s="287"/>
      <c r="M236" s="288" t="s">
        <v>19</v>
      </c>
      <c r="N236" s="289" t="s">
        <v>47</v>
      </c>
      <c r="O236" s="87"/>
      <c r="P236" s="225">
        <f>O236*H236</f>
        <v>0</v>
      </c>
      <c r="Q236" s="225">
        <v>0</v>
      </c>
      <c r="R236" s="225">
        <f>Q236*H236</f>
        <v>0</v>
      </c>
      <c r="S236" s="225">
        <v>0</v>
      </c>
      <c r="T236" s="226">
        <f>S236*H236</f>
        <v>0</v>
      </c>
      <c r="U236" s="41"/>
      <c r="V236" s="41"/>
      <c r="W236" s="41"/>
      <c r="X236" s="41"/>
      <c r="Y236" s="41"/>
      <c r="Z236" s="41"/>
      <c r="AA236" s="41"/>
      <c r="AB236" s="41"/>
      <c r="AC236" s="41"/>
      <c r="AD236" s="41"/>
      <c r="AE236" s="41"/>
      <c r="AR236" s="227" t="s">
        <v>352</v>
      </c>
      <c r="AT236" s="227" t="s">
        <v>1137</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3813</v>
      </c>
    </row>
    <row r="237" s="2" customFormat="1" ht="16.5" customHeight="1">
      <c r="A237" s="41"/>
      <c r="B237" s="42"/>
      <c r="C237" s="280" t="s">
        <v>1746</v>
      </c>
      <c r="D237" s="280" t="s">
        <v>1137</v>
      </c>
      <c r="E237" s="281" t="s">
        <v>6887</v>
      </c>
      <c r="F237" s="282" t="s">
        <v>6888</v>
      </c>
      <c r="G237" s="283" t="s">
        <v>323</v>
      </c>
      <c r="H237" s="284">
        <v>1</v>
      </c>
      <c r="I237" s="285"/>
      <c r="J237" s="286">
        <f>ROUND(I237*H237,2)</f>
        <v>0</v>
      </c>
      <c r="K237" s="282" t="s">
        <v>314</v>
      </c>
      <c r="L237" s="287"/>
      <c r="M237" s="288" t="s">
        <v>19</v>
      </c>
      <c r="N237" s="289"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352</v>
      </c>
      <c r="AT237" s="227" t="s">
        <v>1137</v>
      </c>
      <c r="AU237" s="227" t="s">
        <v>85</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315</v>
      </c>
      <c r="BM237" s="227" t="s">
        <v>3826</v>
      </c>
    </row>
    <row r="238" s="2" customFormat="1" ht="16.5" customHeight="1">
      <c r="A238" s="41"/>
      <c r="B238" s="42"/>
      <c r="C238" s="280" t="s">
        <v>812</v>
      </c>
      <c r="D238" s="280" t="s">
        <v>1137</v>
      </c>
      <c r="E238" s="281" t="s">
        <v>6889</v>
      </c>
      <c r="F238" s="282" t="s">
        <v>6890</v>
      </c>
      <c r="G238" s="283" t="s">
        <v>323</v>
      </c>
      <c r="H238" s="284">
        <v>1</v>
      </c>
      <c r="I238" s="285"/>
      <c r="J238" s="286">
        <f>ROUND(I238*H238,2)</f>
        <v>0</v>
      </c>
      <c r="K238" s="282" t="s">
        <v>314</v>
      </c>
      <c r="L238" s="287"/>
      <c r="M238" s="288" t="s">
        <v>19</v>
      </c>
      <c r="N238" s="289" t="s">
        <v>47</v>
      </c>
      <c r="O238" s="87"/>
      <c r="P238" s="225">
        <f>O238*H238</f>
        <v>0</v>
      </c>
      <c r="Q238" s="225">
        <v>0</v>
      </c>
      <c r="R238" s="225">
        <f>Q238*H238</f>
        <v>0</v>
      </c>
      <c r="S238" s="225">
        <v>0</v>
      </c>
      <c r="T238" s="226">
        <f>S238*H238</f>
        <v>0</v>
      </c>
      <c r="U238" s="41"/>
      <c r="V238" s="41"/>
      <c r="W238" s="41"/>
      <c r="X238" s="41"/>
      <c r="Y238" s="41"/>
      <c r="Z238" s="41"/>
      <c r="AA238" s="41"/>
      <c r="AB238" s="41"/>
      <c r="AC238" s="41"/>
      <c r="AD238" s="41"/>
      <c r="AE238" s="41"/>
      <c r="AR238" s="227" t="s">
        <v>352</v>
      </c>
      <c r="AT238" s="227" t="s">
        <v>1137</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3838</v>
      </c>
    </row>
    <row r="239" s="2" customFormat="1" ht="16.5" customHeight="1">
      <c r="A239" s="41"/>
      <c r="B239" s="42"/>
      <c r="C239" s="280" t="s">
        <v>1754</v>
      </c>
      <c r="D239" s="280" t="s">
        <v>1137</v>
      </c>
      <c r="E239" s="281" t="s">
        <v>6891</v>
      </c>
      <c r="F239" s="282" t="s">
        <v>6892</v>
      </c>
      <c r="G239" s="283" t="s">
        <v>323</v>
      </c>
      <c r="H239" s="284">
        <v>1</v>
      </c>
      <c r="I239" s="285"/>
      <c r="J239" s="286">
        <f>ROUND(I239*H239,2)</f>
        <v>0</v>
      </c>
      <c r="K239" s="282" t="s">
        <v>314</v>
      </c>
      <c r="L239" s="287"/>
      <c r="M239" s="288" t="s">
        <v>19</v>
      </c>
      <c r="N239" s="289"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352</v>
      </c>
      <c r="AT239" s="227" t="s">
        <v>1137</v>
      </c>
      <c r="AU239" s="227" t="s">
        <v>85</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315</v>
      </c>
      <c r="BM239" s="227" t="s">
        <v>3850</v>
      </c>
    </row>
    <row r="240" s="2" customFormat="1" ht="16.5" customHeight="1">
      <c r="A240" s="41"/>
      <c r="B240" s="42"/>
      <c r="C240" s="280" t="s">
        <v>816</v>
      </c>
      <c r="D240" s="280" t="s">
        <v>1137</v>
      </c>
      <c r="E240" s="281" t="s">
        <v>6893</v>
      </c>
      <c r="F240" s="282" t="s">
        <v>6894</v>
      </c>
      <c r="G240" s="283" t="s">
        <v>323</v>
      </c>
      <c r="H240" s="284">
        <v>1</v>
      </c>
      <c r="I240" s="285"/>
      <c r="J240" s="286">
        <f>ROUND(I240*H240,2)</f>
        <v>0</v>
      </c>
      <c r="K240" s="282" t="s">
        <v>314</v>
      </c>
      <c r="L240" s="287"/>
      <c r="M240" s="288" t="s">
        <v>19</v>
      </c>
      <c r="N240" s="289" t="s">
        <v>47</v>
      </c>
      <c r="O240" s="87"/>
      <c r="P240" s="225">
        <f>O240*H240</f>
        <v>0</v>
      </c>
      <c r="Q240" s="225">
        <v>0</v>
      </c>
      <c r="R240" s="225">
        <f>Q240*H240</f>
        <v>0</v>
      </c>
      <c r="S240" s="225">
        <v>0</v>
      </c>
      <c r="T240" s="226">
        <f>S240*H240</f>
        <v>0</v>
      </c>
      <c r="U240" s="41"/>
      <c r="V240" s="41"/>
      <c r="W240" s="41"/>
      <c r="X240" s="41"/>
      <c r="Y240" s="41"/>
      <c r="Z240" s="41"/>
      <c r="AA240" s="41"/>
      <c r="AB240" s="41"/>
      <c r="AC240" s="41"/>
      <c r="AD240" s="41"/>
      <c r="AE240" s="41"/>
      <c r="AR240" s="227" t="s">
        <v>352</v>
      </c>
      <c r="AT240" s="227" t="s">
        <v>1137</v>
      </c>
      <c r="AU240" s="227" t="s">
        <v>85</v>
      </c>
      <c r="AY240" s="20" t="s">
        <v>308</v>
      </c>
      <c r="BE240" s="228">
        <f>IF(N240="základní",J240,0)</f>
        <v>0</v>
      </c>
      <c r="BF240" s="228">
        <f>IF(N240="snížená",J240,0)</f>
        <v>0</v>
      </c>
      <c r="BG240" s="228">
        <f>IF(N240="zákl. přenesená",J240,0)</f>
        <v>0</v>
      </c>
      <c r="BH240" s="228">
        <f>IF(N240="sníž. přenesená",J240,0)</f>
        <v>0</v>
      </c>
      <c r="BI240" s="228">
        <f>IF(N240="nulová",J240,0)</f>
        <v>0</v>
      </c>
      <c r="BJ240" s="20" t="s">
        <v>83</v>
      </c>
      <c r="BK240" s="228">
        <f>ROUND(I240*H240,2)</f>
        <v>0</v>
      </c>
      <c r="BL240" s="20" t="s">
        <v>315</v>
      </c>
      <c r="BM240" s="227" t="s">
        <v>3863</v>
      </c>
    </row>
    <row r="241" s="2" customFormat="1" ht="24.15" customHeight="1">
      <c r="A241" s="41"/>
      <c r="B241" s="42"/>
      <c r="C241" s="216" t="s">
        <v>1762</v>
      </c>
      <c r="D241" s="216" t="s">
        <v>310</v>
      </c>
      <c r="E241" s="217" t="s">
        <v>6895</v>
      </c>
      <c r="F241" s="218" t="s">
        <v>6896</v>
      </c>
      <c r="G241" s="219" t="s">
        <v>323</v>
      </c>
      <c r="H241" s="220">
        <v>6</v>
      </c>
      <c r="I241" s="221"/>
      <c r="J241" s="222">
        <f>ROUND(I241*H241,2)</f>
        <v>0</v>
      </c>
      <c r="K241" s="218" t="s">
        <v>314</v>
      </c>
      <c r="L241" s="47"/>
      <c r="M241" s="223" t="s">
        <v>19</v>
      </c>
      <c r="N241" s="224" t="s">
        <v>47</v>
      </c>
      <c r="O241" s="87"/>
      <c r="P241" s="225">
        <f>O241*H241</f>
        <v>0</v>
      </c>
      <c r="Q241" s="225">
        <v>0</v>
      </c>
      <c r="R241" s="225">
        <f>Q241*H241</f>
        <v>0</v>
      </c>
      <c r="S241" s="225">
        <v>0</v>
      </c>
      <c r="T241" s="226">
        <f>S241*H241</f>
        <v>0</v>
      </c>
      <c r="U241" s="41"/>
      <c r="V241" s="41"/>
      <c r="W241" s="41"/>
      <c r="X241" s="41"/>
      <c r="Y241" s="41"/>
      <c r="Z241" s="41"/>
      <c r="AA241" s="41"/>
      <c r="AB241" s="41"/>
      <c r="AC241" s="41"/>
      <c r="AD241" s="41"/>
      <c r="AE241" s="41"/>
      <c r="AR241" s="227" t="s">
        <v>315</v>
      </c>
      <c r="AT241" s="227" t="s">
        <v>310</v>
      </c>
      <c r="AU241" s="227" t="s">
        <v>85</v>
      </c>
      <c r="AY241" s="20" t="s">
        <v>308</v>
      </c>
      <c r="BE241" s="228">
        <f>IF(N241="základní",J241,0)</f>
        <v>0</v>
      </c>
      <c r="BF241" s="228">
        <f>IF(N241="snížená",J241,0)</f>
        <v>0</v>
      </c>
      <c r="BG241" s="228">
        <f>IF(N241="zákl. přenesená",J241,0)</f>
        <v>0</v>
      </c>
      <c r="BH241" s="228">
        <f>IF(N241="sníž. přenesená",J241,0)</f>
        <v>0</v>
      </c>
      <c r="BI241" s="228">
        <f>IF(N241="nulová",J241,0)</f>
        <v>0</v>
      </c>
      <c r="BJ241" s="20" t="s">
        <v>83</v>
      </c>
      <c r="BK241" s="228">
        <f>ROUND(I241*H241,2)</f>
        <v>0</v>
      </c>
      <c r="BL241" s="20" t="s">
        <v>315</v>
      </c>
      <c r="BM241" s="227" t="s">
        <v>3875</v>
      </c>
    </row>
    <row r="242" s="2" customFormat="1">
      <c r="A242" s="41"/>
      <c r="B242" s="42"/>
      <c r="C242" s="43"/>
      <c r="D242" s="229" t="s">
        <v>317</v>
      </c>
      <c r="E242" s="43"/>
      <c r="F242" s="230" t="s">
        <v>6897</v>
      </c>
      <c r="G242" s="43"/>
      <c r="H242" s="43"/>
      <c r="I242" s="231"/>
      <c r="J242" s="43"/>
      <c r="K242" s="43"/>
      <c r="L242" s="47"/>
      <c r="M242" s="232"/>
      <c r="N242" s="233"/>
      <c r="O242" s="87"/>
      <c r="P242" s="87"/>
      <c r="Q242" s="87"/>
      <c r="R242" s="87"/>
      <c r="S242" s="87"/>
      <c r="T242" s="88"/>
      <c r="U242" s="41"/>
      <c r="V242" s="41"/>
      <c r="W242" s="41"/>
      <c r="X242" s="41"/>
      <c r="Y242" s="41"/>
      <c r="Z242" s="41"/>
      <c r="AA242" s="41"/>
      <c r="AB242" s="41"/>
      <c r="AC242" s="41"/>
      <c r="AD242" s="41"/>
      <c r="AE242" s="41"/>
      <c r="AT242" s="20" t="s">
        <v>317</v>
      </c>
      <c r="AU242" s="20" t="s">
        <v>85</v>
      </c>
    </row>
    <row r="243" s="2" customFormat="1" ht="16.5" customHeight="1">
      <c r="A243" s="41"/>
      <c r="B243" s="42"/>
      <c r="C243" s="280" t="s">
        <v>822</v>
      </c>
      <c r="D243" s="280" t="s">
        <v>1137</v>
      </c>
      <c r="E243" s="281" t="s">
        <v>6898</v>
      </c>
      <c r="F243" s="282" t="s">
        <v>6899</v>
      </c>
      <c r="G243" s="283" t="s">
        <v>323</v>
      </c>
      <c r="H243" s="284">
        <v>1</v>
      </c>
      <c r="I243" s="285"/>
      <c r="J243" s="286">
        <f>ROUND(I243*H243,2)</f>
        <v>0</v>
      </c>
      <c r="K243" s="282" t="s">
        <v>314</v>
      </c>
      <c r="L243" s="287"/>
      <c r="M243" s="288" t="s">
        <v>19</v>
      </c>
      <c r="N243" s="289" t="s">
        <v>47</v>
      </c>
      <c r="O243" s="87"/>
      <c r="P243" s="225">
        <f>O243*H243</f>
        <v>0</v>
      </c>
      <c r="Q243" s="225">
        <v>0</v>
      </c>
      <c r="R243" s="225">
        <f>Q243*H243</f>
        <v>0</v>
      </c>
      <c r="S243" s="225">
        <v>0</v>
      </c>
      <c r="T243" s="226">
        <f>S243*H243</f>
        <v>0</v>
      </c>
      <c r="U243" s="41"/>
      <c r="V243" s="41"/>
      <c r="W243" s="41"/>
      <c r="X243" s="41"/>
      <c r="Y243" s="41"/>
      <c r="Z243" s="41"/>
      <c r="AA243" s="41"/>
      <c r="AB243" s="41"/>
      <c r="AC243" s="41"/>
      <c r="AD243" s="41"/>
      <c r="AE243" s="41"/>
      <c r="AR243" s="227" t="s">
        <v>352</v>
      </c>
      <c r="AT243" s="227" t="s">
        <v>1137</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3886</v>
      </c>
    </row>
    <row r="244" s="2" customFormat="1" ht="16.5" customHeight="1">
      <c r="A244" s="41"/>
      <c r="B244" s="42"/>
      <c r="C244" s="280" t="s">
        <v>1765</v>
      </c>
      <c r="D244" s="280" t="s">
        <v>1137</v>
      </c>
      <c r="E244" s="281" t="s">
        <v>6900</v>
      </c>
      <c r="F244" s="282" t="s">
        <v>6901</v>
      </c>
      <c r="G244" s="283" t="s">
        <v>323</v>
      </c>
      <c r="H244" s="284">
        <v>1</v>
      </c>
      <c r="I244" s="285"/>
      <c r="J244" s="286">
        <f>ROUND(I244*H244,2)</f>
        <v>0</v>
      </c>
      <c r="K244" s="282" t="s">
        <v>314</v>
      </c>
      <c r="L244" s="287"/>
      <c r="M244" s="288" t="s">
        <v>19</v>
      </c>
      <c r="N244" s="289"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352</v>
      </c>
      <c r="AT244" s="227" t="s">
        <v>1137</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3897</v>
      </c>
    </row>
    <row r="245" s="2" customFormat="1" ht="16.5" customHeight="1">
      <c r="A245" s="41"/>
      <c r="B245" s="42"/>
      <c r="C245" s="280" t="s">
        <v>829</v>
      </c>
      <c r="D245" s="280" t="s">
        <v>1137</v>
      </c>
      <c r="E245" s="281" t="s">
        <v>6902</v>
      </c>
      <c r="F245" s="282" t="s">
        <v>6903</v>
      </c>
      <c r="G245" s="283" t="s">
        <v>323</v>
      </c>
      <c r="H245" s="284">
        <v>1</v>
      </c>
      <c r="I245" s="285"/>
      <c r="J245" s="286">
        <f>ROUND(I245*H245,2)</f>
        <v>0</v>
      </c>
      <c r="K245" s="282" t="s">
        <v>314</v>
      </c>
      <c r="L245" s="287"/>
      <c r="M245" s="288" t="s">
        <v>19</v>
      </c>
      <c r="N245" s="289" t="s">
        <v>47</v>
      </c>
      <c r="O245" s="87"/>
      <c r="P245" s="225">
        <f>O245*H245</f>
        <v>0</v>
      </c>
      <c r="Q245" s="225">
        <v>0</v>
      </c>
      <c r="R245" s="225">
        <f>Q245*H245</f>
        <v>0</v>
      </c>
      <c r="S245" s="225">
        <v>0</v>
      </c>
      <c r="T245" s="226">
        <f>S245*H245</f>
        <v>0</v>
      </c>
      <c r="U245" s="41"/>
      <c r="V245" s="41"/>
      <c r="W245" s="41"/>
      <c r="X245" s="41"/>
      <c r="Y245" s="41"/>
      <c r="Z245" s="41"/>
      <c r="AA245" s="41"/>
      <c r="AB245" s="41"/>
      <c r="AC245" s="41"/>
      <c r="AD245" s="41"/>
      <c r="AE245" s="41"/>
      <c r="AR245" s="227" t="s">
        <v>352</v>
      </c>
      <c r="AT245" s="227" t="s">
        <v>1137</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315</v>
      </c>
      <c r="BM245" s="227" t="s">
        <v>3914</v>
      </c>
    </row>
    <row r="246" s="2" customFormat="1" ht="16.5" customHeight="1">
      <c r="A246" s="41"/>
      <c r="B246" s="42"/>
      <c r="C246" s="280" t="s">
        <v>1772</v>
      </c>
      <c r="D246" s="280" t="s">
        <v>1137</v>
      </c>
      <c r="E246" s="281" t="s">
        <v>6904</v>
      </c>
      <c r="F246" s="282" t="s">
        <v>6905</v>
      </c>
      <c r="G246" s="283" t="s">
        <v>323</v>
      </c>
      <c r="H246" s="284">
        <v>3</v>
      </c>
      <c r="I246" s="285"/>
      <c r="J246" s="286">
        <f>ROUND(I246*H246,2)</f>
        <v>0</v>
      </c>
      <c r="K246" s="282" t="s">
        <v>314</v>
      </c>
      <c r="L246" s="287"/>
      <c r="M246" s="288" t="s">
        <v>19</v>
      </c>
      <c r="N246" s="289"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352</v>
      </c>
      <c r="AT246" s="227" t="s">
        <v>1137</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3921</v>
      </c>
    </row>
    <row r="247" s="2" customFormat="1" ht="24.15" customHeight="1">
      <c r="A247" s="41"/>
      <c r="B247" s="42"/>
      <c r="C247" s="216" t="s">
        <v>832</v>
      </c>
      <c r="D247" s="216" t="s">
        <v>310</v>
      </c>
      <c r="E247" s="217" t="s">
        <v>6906</v>
      </c>
      <c r="F247" s="218" t="s">
        <v>6907</v>
      </c>
      <c r="G247" s="219" t="s">
        <v>323</v>
      </c>
      <c r="H247" s="220">
        <v>2</v>
      </c>
      <c r="I247" s="221"/>
      <c r="J247" s="222">
        <f>ROUND(I247*H247,2)</f>
        <v>0</v>
      </c>
      <c r="K247" s="218" t="s">
        <v>314</v>
      </c>
      <c r="L247" s="47"/>
      <c r="M247" s="223" t="s">
        <v>19</v>
      </c>
      <c r="N247" s="224" t="s">
        <v>47</v>
      </c>
      <c r="O247" s="87"/>
      <c r="P247" s="225">
        <f>O247*H247</f>
        <v>0</v>
      </c>
      <c r="Q247" s="225">
        <v>0</v>
      </c>
      <c r="R247" s="225">
        <f>Q247*H247</f>
        <v>0</v>
      </c>
      <c r="S247" s="225">
        <v>0</v>
      </c>
      <c r="T247" s="226">
        <f>S247*H247</f>
        <v>0</v>
      </c>
      <c r="U247" s="41"/>
      <c r="V247" s="41"/>
      <c r="W247" s="41"/>
      <c r="X247" s="41"/>
      <c r="Y247" s="41"/>
      <c r="Z247" s="41"/>
      <c r="AA247" s="41"/>
      <c r="AB247" s="41"/>
      <c r="AC247" s="41"/>
      <c r="AD247" s="41"/>
      <c r="AE247" s="41"/>
      <c r="AR247" s="227" t="s">
        <v>315</v>
      </c>
      <c r="AT247" s="227" t="s">
        <v>310</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315</v>
      </c>
      <c r="BM247" s="227" t="s">
        <v>3926</v>
      </c>
    </row>
    <row r="248" s="2" customFormat="1">
      <c r="A248" s="41"/>
      <c r="B248" s="42"/>
      <c r="C248" s="43"/>
      <c r="D248" s="229" t="s">
        <v>317</v>
      </c>
      <c r="E248" s="43"/>
      <c r="F248" s="230" t="s">
        <v>6908</v>
      </c>
      <c r="G248" s="43"/>
      <c r="H248" s="43"/>
      <c r="I248" s="231"/>
      <c r="J248" s="43"/>
      <c r="K248" s="43"/>
      <c r="L248" s="47"/>
      <c r="M248" s="232"/>
      <c r="N248" s="233"/>
      <c r="O248" s="87"/>
      <c r="P248" s="87"/>
      <c r="Q248" s="87"/>
      <c r="R248" s="87"/>
      <c r="S248" s="87"/>
      <c r="T248" s="88"/>
      <c r="U248" s="41"/>
      <c r="V248" s="41"/>
      <c r="W248" s="41"/>
      <c r="X248" s="41"/>
      <c r="Y248" s="41"/>
      <c r="Z248" s="41"/>
      <c r="AA248" s="41"/>
      <c r="AB248" s="41"/>
      <c r="AC248" s="41"/>
      <c r="AD248" s="41"/>
      <c r="AE248" s="41"/>
      <c r="AT248" s="20" t="s">
        <v>317</v>
      </c>
      <c r="AU248" s="20" t="s">
        <v>85</v>
      </c>
    </row>
    <row r="249" s="2" customFormat="1" ht="16.5" customHeight="1">
      <c r="A249" s="41"/>
      <c r="B249" s="42"/>
      <c r="C249" s="280" t="s">
        <v>1790</v>
      </c>
      <c r="D249" s="280" t="s">
        <v>1137</v>
      </c>
      <c r="E249" s="281" t="s">
        <v>6909</v>
      </c>
      <c r="F249" s="282" t="s">
        <v>6910</v>
      </c>
      <c r="G249" s="283" t="s">
        <v>323</v>
      </c>
      <c r="H249" s="284">
        <v>2</v>
      </c>
      <c r="I249" s="285"/>
      <c r="J249" s="286">
        <f>ROUND(I249*H249,2)</f>
        <v>0</v>
      </c>
      <c r="K249" s="282" t="s">
        <v>314</v>
      </c>
      <c r="L249" s="287"/>
      <c r="M249" s="288" t="s">
        <v>19</v>
      </c>
      <c r="N249" s="289" t="s">
        <v>47</v>
      </c>
      <c r="O249" s="87"/>
      <c r="P249" s="225">
        <f>O249*H249</f>
        <v>0</v>
      </c>
      <c r="Q249" s="225">
        <v>0</v>
      </c>
      <c r="R249" s="225">
        <f>Q249*H249</f>
        <v>0</v>
      </c>
      <c r="S249" s="225">
        <v>0</v>
      </c>
      <c r="T249" s="226">
        <f>S249*H249</f>
        <v>0</v>
      </c>
      <c r="U249" s="41"/>
      <c r="V249" s="41"/>
      <c r="W249" s="41"/>
      <c r="X249" s="41"/>
      <c r="Y249" s="41"/>
      <c r="Z249" s="41"/>
      <c r="AA249" s="41"/>
      <c r="AB249" s="41"/>
      <c r="AC249" s="41"/>
      <c r="AD249" s="41"/>
      <c r="AE249" s="41"/>
      <c r="AR249" s="227" t="s">
        <v>352</v>
      </c>
      <c r="AT249" s="227" t="s">
        <v>1137</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315</v>
      </c>
      <c r="BM249" s="227" t="s">
        <v>3933</v>
      </c>
    </row>
    <row r="250" s="2" customFormat="1" ht="21.75" customHeight="1">
      <c r="A250" s="41"/>
      <c r="B250" s="42"/>
      <c r="C250" s="216" t="s">
        <v>839</v>
      </c>
      <c r="D250" s="216" t="s">
        <v>310</v>
      </c>
      <c r="E250" s="217" t="s">
        <v>6911</v>
      </c>
      <c r="F250" s="218" t="s">
        <v>6912</v>
      </c>
      <c r="G250" s="219" t="s">
        <v>323</v>
      </c>
      <c r="H250" s="220">
        <v>1</v>
      </c>
      <c r="I250" s="221"/>
      <c r="J250" s="222">
        <f>ROUND(I250*H250,2)</f>
        <v>0</v>
      </c>
      <c r="K250" s="218" t="s">
        <v>314</v>
      </c>
      <c r="L250" s="47"/>
      <c r="M250" s="223" t="s">
        <v>19</v>
      </c>
      <c r="N250" s="224" t="s">
        <v>47</v>
      </c>
      <c r="O250" s="87"/>
      <c r="P250" s="225">
        <f>O250*H250</f>
        <v>0</v>
      </c>
      <c r="Q250" s="225">
        <v>0</v>
      </c>
      <c r="R250" s="225">
        <f>Q250*H250</f>
        <v>0</v>
      </c>
      <c r="S250" s="225">
        <v>0</v>
      </c>
      <c r="T250" s="226">
        <f>S250*H250</f>
        <v>0</v>
      </c>
      <c r="U250" s="41"/>
      <c r="V250" s="41"/>
      <c r="W250" s="41"/>
      <c r="X250" s="41"/>
      <c r="Y250" s="41"/>
      <c r="Z250" s="41"/>
      <c r="AA250" s="41"/>
      <c r="AB250" s="41"/>
      <c r="AC250" s="41"/>
      <c r="AD250" s="41"/>
      <c r="AE250" s="41"/>
      <c r="AR250" s="227" t="s">
        <v>315</v>
      </c>
      <c r="AT250" s="227" t="s">
        <v>310</v>
      </c>
      <c r="AU250" s="227" t="s">
        <v>85</v>
      </c>
      <c r="AY250" s="20" t="s">
        <v>308</v>
      </c>
      <c r="BE250" s="228">
        <f>IF(N250="základní",J250,0)</f>
        <v>0</v>
      </c>
      <c r="BF250" s="228">
        <f>IF(N250="snížená",J250,0)</f>
        <v>0</v>
      </c>
      <c r="BG250" s="228">
        <f>IF(N250="zákl. přenesená",J250,0)</f>
        <v>0</v>
      </c>
      <c r="BH250" s="228">
        <f>IF(N250="sníž. přenesená",J250,0)</f>
        <v>0</v>
      </c>
      <c r="BI250" s="228">
        <f>IF(N250="nulová",J250,0)</f>
        <v>0</v>
      </c>
      <c r="BJ250" s="20" t="s">
        <v>83</v>
      </c>
      <c r="BK250" s="228">
        <f>ROUND(I250*H250,2)</f>
        <v>0</v>
      </c>
      <c r="BL250" s="20" t="s">
        <v>315</v>
      </c>
      <c r="BM250" s="227" t="s">
        <v>3943</v>
      </c>
    </row>
    <row r="251" s="2" customFormat="1">
      <c r="A251" s="41"/>
      <c r="B251" s="42"/>
      <c r="C251" s="43"/>
      <c r="D251" s="229" t="s">
        <v>317</v>
      </c>
      <c r="E251" s="43"/>
      <c r="F251" s="230" t="s">
        <v>6913</v>
      </c>
      <c r="G251" s="43"/>
      <c r="H251" s="43"/>
      <c r="I251" s="231"/>
      <c r="J251" s="43"/>
      <c r="K251" s="43"/>
      <c r="L251" s="47"/>
      <c r="M251" s="232"/>
      <c r="N251" s="233"/>
      <c r="O251" s="87"/>
      <c r="P251" s="87"/>
      <c r="Q251" s="87"/>
      <c r="R251" s="87"/>
      <c r="S251" s="87"/>
      <c r="T251" s="88"/>
      <c r="U251" s="41"/>
      <c r="V251" s="41"/>
      <c r="W251" s="41"/>
      <c r="X251" s="41"/>
      <c r="Y251" s="41"/>
      <c r="Z251" s="41"/>
      <c r="AA251" s="41"/>
      <c r="AB251" s="41"/>
      <c r="AC251" s="41"/>
      <c r="AD251" s="41"/>
      <c r="AE251" s="41"/>
      <c r="AT251" s="20" t="s">
        <v>317</v>
      </c>
      <c r="AU251" s="20" t="s">
        <v>85</v>
      </c>
    </row>
    <row r="252" s="2" customFormat="1" ht="16.5" customHeight="1">
      <c r="A252" s="41"/>
      <c r="B252" s="42"/>
      <c r="C252" s="280" t="s">
        <v>1800</v>
      </c>
      <c r="D252" s="280" t="s">
        <v>1137</v>
      </c>
      <c r="E252" s="281" t="s">
        <v>6914</v>
      </c>
      <c r="F252" s="282" t="s">
        <v>6915</v>
      </c>
      <c r="G252" s="283" t="s">
        <v>323</v>
      </c>
      <c r="H252" s="284">
        <v>1</v>
      </c>
      <c r="I252" s="285"/>
      <c r="J252" s="286">
        <f>ROUND(I252*H252,2)</f>
        <v>0</v>
      </c>
      <c r="K252" s="282" t="s">
        <v>314</v>
      </c>
      <c r="L252" s="287"/>
      <c r="M252" s="288" t="s">
        <v>19</v>
      </c>
      <c r="N252" s="289" t="s">
        <v>47</v>
      </c>
      <c r="O252" s="87"/>
      <c r="P252" s="225">
        <f>O252*H252</f>
        <v>0</v>
      </c>
      <c r="Q252" s="225">
        <v>0</v>
      </c>
      <c r="R252" s="225">
        <f>Q252*H252</f>
        <v>0</v>
      </c>
      <c r="S252" s="225">
        <v>0</v>
      </c>
      <c r="T252" s="226">
        <f>S252*H252</f>
        <v>0</v>
      </c>
      <c r="U252" s="41"/>
      <c r="V252" s="41"/>
      <c r="W252" s="41"/>
      <c r="X252" s="41"/>
      <c r="Y252" s="41"/>
      <c r="Z252" s="41"/>
      <c r="AA252" s="41"/>
      <c r="AB252" s="41"/>
      <c r="AC252" s="41"/>
      <c r="AD252" s="41"/>
      <c r="AE252" s="41"/>
      <c r="AR252" s="227" t="s">
        <v>352</v>
      </c>
      <c r="AT252" s="227" t="s">
        <v>1137</v>
      </c>
      <c r="AU252" s="227" t="s">
        <v>85</v>
      </c>
      <c r="AY252" s="20" t="s">
        <v>308</v>
      </c>
      <c r="BE252" s="228">
        <f>IF(N252="základní",J252,0)</f>
        <v>0</v>
      </c>
      <c r="BF252" s="228">
        <f>IF(N252="snížená",J252,0)</f>
        <v>0</v>
      </c>
      <c r="BG252" s="228">
        <f>IF(N252="zákl. přenesená",J252,0)</f>
        <v>0</v>
      </c>
      <c r="BH252" s="228">
        <f>IF(N252="sníž. přenesená",J252,0)</f>
        <v>0</v>
      </c>
      <c r="BI252" s="228">
        <f>IF(N252="nulová",J252,0)</f>
        <v>0</v>
      </c>
      <c r="BJ252" s="20" t="s">
        <v>83</v>
      </c>
      <c r="BK252" s="228">
        <f>ROUND(I252*H252,2)</f>
        <v>0</v>
      </c>
      <c r="BL252" s="20" t="s">
        <v>315</v>
      </c>
      <c r="BM252" s="227" t="s">
        <v>3949</v>
      </c>
    </row>
    <row r="253" s="2" customFormat="1" ht="24.15" customHeight="1">
      <c r="A253" s="41"/>
      <c r="B253" s="42"/>
      <c r="C253" s="216" t="s">
        <v>845</v>
      </c>
      <c r="D253" s="216" t="s">
        <v>310</v>
      </c>
      <c r="E253" s="217" t="s">
        <v>6916</v>
      </c>
      <c r="F253" s="218" t="s">
        <v>6917</v>
      </c>
      <c r="G253" s="219" t="s">
        <v>323</v>
      </c>
      <c r="H253" s="220">
        <v>2</v>
      </c>
      <c r="I253" s="221"/>
      <c r="J253" s="222">
        <f>ROUND(I253*H253,2)</f>
        <v>0</v>
      </c>
      <c r="K253" s="218" t="s">
        <v>314</v>
      </c>
      <c r="L253" s="47"/>
      <c r="M253" s="223" t="s">
        <v>19</v>
      </c>
      <c r="N253" s="224" t="s">
        <v>47</v>
      </c>
      <c r="O253" s="87"/>
      <c r="P253" s="225">
        <f>O253*H253</f>
        <v>0</v>
      </c>
      <c r="Q253" s="225">
        <v>0</v>
      </c>
      <c r="R253" s="225">
        <f>Q253*H253</f>
        <v>0</v>
      </c>
      <c r="S253" s="225">
        <v>0</v>
      </c>
      <c r="T253" s="226">
        <f>S253*H253</f>
        <v>0</v>
      </c>
      <c r="U253" s="41"/>
      <c r="V253" s="41"/>
      <c r="W253" s="41"/>
      <c r="X253" s="41"/>
      <c r="Y253" s="41"/>
      <c r="Z253" s="41"/>
      <c r="AA253" s="41"/>
      <c r="AB253" s="41"/>
      <c r="AC253" s="41"/>
      <c r="AD253" s="41"/>
      <c r="AE253" s="41"/>
      <c r="AR253" s="227" t="s">
        <v>315</v>
      </c>
      <c r="AT253" s="227" t="s">
        <v>310</v>
      </c>
      <c r="AU253" s="227" t="s">
        <v>85</v>
      </c>
      <c r="AY253" s="20" t="s">
        <v>308</v>
      </c>
      <c r="BE253" s="228">
        <f>IF(N253="základní",J253,0)</f>
        <v>0</v>
      </c>
      <c r="BF253" s="228">
        <f>IF(N253="snížená",J253,0)</f>
        <v>0</v>
      </c>
      <c r="BG253" s="228">
        <f>IF(N253="zákl. přenesená",J253,0)</f>
        <v>0</v>
      </c>
      <c r="BH253" s="228">
        <f>IF(N253="sníž. přenesená",J253,0)</f>
        <v>0</v>
      </c>
      <c r="BI253" s="228">
        <f>IF(N253="nulová",J253,0)</f>
        <v>0</v>
      </c>
      <c r="BJ253" s="20" t="s">
        <v>83</v>
      </c>
      <c r="BK253" s="228">
        <f>ROUND(I253*H253,2)</f>
        <v>0</v>
      </c>
      <c r="BL253" s="20" t="s">
        <v>315</v>
      </c>
      <c r="BM253" s="227" t="s">
        <v>3954</v>
      </c>
    </row>
    <row r="254" s="2" customFormat="1">
      <c r="A254" s="41"/>
      <c r="B254" s="42"/>
      <c r="C254" s="43"/>
      <c r="D254" s="229" t="s">
        <v>317</v>
      </c>
      <c r="E254" s="43"/>
      <c r="F254" s="230" t="s">
        <v>6918</v>
      </c>
      <c r="G254" s="43"/>
      <c r="H254" s="43"/>
      <c r="I254" s="231"/>
      <c r="J254" s="43"/>
      <c r="K254" s="43"/>
      <c r="L254" s="47"/>
      <c r="M254" s="232"/>
      <c r="N254" s="233"/>
      <c r="O254" s="87"/>
      <c r="P254" s="87"/>
      <c r="Q254" s="87"/>
      <c r="R254" s="87"/>
      <c r="S254" s="87"/>
      <c r="T254" s="88"/>
      <c r="U254" s="41"/>
      <c r="V254" s="41"/>
      <c r="W254" s="41"/>
      <c r="X254" s="41"/>
      <c r="Y254" s="41"/>
      <c r="Z254" s="41"/>
      <c r="AA254" s="41"/>
      <c r="AB254" s="41"/>
      <c r="AC254" s="41"/>
      <c r="AD254" s="41"/>
      <c r="AE254" s="41"/>
      <c r="AT254" s="20" t="s">
        <v>317</v>
      </c>
      <c r="AU254" s="20" t="s">
        <v>85</v>
      </c>
    </row>
    <row r="255" s="2" customFormat="1" ht="16.5" customHeight="1">
      <c r="A255" s="41"/>
      <c r="B255" s="42"/>
      <c r="C255" s="280" t="s">
        <v>3477</v>
      </c>
      <c r="D255" s="280" t="s">
        <v>1137</v>
      </c>
      <c r="E255" s="281" t="s">
        <v>6919</v>
      </c>
      <c r="F255" s="282" t="s">
        <v>6920</v>
      </c>
      <c r="G255" s="283" t="s">
        <v>323</v>
      </c>
      <c r="H255" s="284">
        <v>2</v>
      </c>
      <c r="I255" s="285"/>
      <c r="J255" s="286">
        <f>ROUND(I255*H255,2)</f>
        <v>0</v>
      </c>
      <c r="K255" s="282" t="s">
        <v>314</v>
      </c>
      <c r="L255" s="287"/>
      <c r="M255" s="288" t="s">
        <v>19</v>
      </c>
      <c r="N255" s="289" t="s">
        <v>47</v>
      </c>
      <c r="O255" s="87"/>
      <c r="P255" s="225">
        <f>O255*H255</f>
        <v>0</v>
      </c>
      <c r="Q255" s="225">
        <v>0</v>
      </c>
      <c r="R255" s="225">
        <f>Q255*H255</f>
        <v>0</v>
      </c>
      <c r="S255" s="225">
        <v>0</v>
      </c>
      <c r="T255" s="226">
        <f>S255*H255</f>
        <v>0</v>
      </c>
      <c r="U255" s="41"/>
      <c r="V255" s="41"/>
      <c r="W255" s="41"/>
      <c r="X255" s="41"/>
      <c r="Y255" s="41"/>
      <c r="Z255" s="41"/>
      <c r="AA255" s="41"/>
      <c r="AB255" s="41"/>
      <c r="AC255" s="41"/>
      <c r="AD255" s="41"/>
      <c r="AE255" s="41"/>
      <c r="AR255" s="227" t="s">
        <v>352</v>
      </c>
      <c r="AT255" s="227" t="s">
        <v>1137</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315</v>
      </c>
      <c r="BM255" s="227" t="s">
        <v>3961</v>
      </c>
    </row>
    <row r="256" s="2" customFormat="1" ht="24.15" customHeight="1">
      <c r="A256" s="41"/>
      <c r="B256" s="42"/>
      <c r="C256" s="216" t="s">
        <v>853</v>
      </c>
      <c r="D256" s="216" t="s">
        <v>310</v>
      </c>
      <c r="E256" s="217" t="s">
        <v>6921</v>
      </c>
      <c r="F256" s="218" t="s">
        <v>6922</v>
      </c>
      <c r="G256" s="219" t="s">
        <v>323</v>
      </c>
      <c r="H256" s="220">
        <v>2</v>
      </c>
      <c r="I256" s="221"/>
      <c r="J256" s="222">
        <f>ROUND(I256*H256,2)</f>
        <v>0</v>
      </c>
      <c r="K256" s="218" t="s">
        <v>314</v>
      </c>
      <c r="L256" s="47"/>
      <c r="M256" s="223" t="s">
        <v>19</v>
      </c>
      <c r="N256" s="224" t="s">
        <v>47</v>
      </c>
      <c r="O256" s="87"/>
      <c r="P256" s="225">
        <f>O256*H256</f>
        <v>0</v>
      </c>
      <c r="Q256" s="225">
        <v>0</v>
      </c>
      <c r="R256" s="225">
        <f>Q256*H256</f>
        <v>0</v>
      </c>
      <c r="S256" s="225">
        <v>0</v>
      </c>
      <c r="T256" s="226">
        <f>S256*H256</f>
        <v>0</v>
      </c>
      <c r="U256" s="41"/>
      <c r="V256" s="41"/>
      <c r="W256" s="41"/>
      <c r="X256" s="41"/>
      <c r="Y256" s="41"/>
      <c r="Z256" s="41"/>
      <c r="AA256" s="41"/>
      <c r="AB256" s="41"/>
      <c r="AC256" s="41"/>
      <c r="AD256" s="41"/>
      <c r="AE256" s="41"/>
      <c r="AR256" s="227" t="s">
        <v>315</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315</v>
      </c>
      <c r="BM256" s="227" t="s">
        <v>3971</v>
      </c>
    </row>
    <row r="257" s="2" customFormat="1">
      <c r="A257" s="41"/>
      <c r="B257" s="42"/>
      <c r="C257" s="43"/>
      <c r="D257" s="229" t="s">
        <v>317</v>
      </c>
      <c r="E257" s="43"/>
      <c r="F257" s="230" t="s">
        <v>6923</v>
      </c>
      <c r="G257" s="43"/>
      <c r="H257" s="43"/>
      <c r="I257" s="231"/>
      <c r="J257" s="43"/>
      <c r="K257" s="43"/>
      <c r="L257" s="47"/>
      <c r="M257" s="232"/>
      <c r="N257" s="233"/>
      <c r="O257" s="87"/>
      <c r="P257" s="87"/>
      <c r="Q257" s="87"/>
      <c r="R257" s="87"/>
      <c r="S257" s="87"/>
      <c r="T257" s="88"/>
      <c r="U257" s="41"/>
      <c r="V257" s="41"/>
      <c r="W257" s="41"/>
      <c r="X257" s="41"/>
      <c r="Y257" s="41"/>
      <c r="Z257" s="41"/>
      <c r="AA257" s="41"/>
      <c r="AB257" s="41"/>
      <c r="AC257" s="41"/>
      <c r="AD257" s="41"/>
      <c r="AE257" s="41"/>
      <c r="AT257" s="20" t="s">
        <v>317</v>
      </c>
      <c r="AU257" s="20" t="s">
        <v>85</v>
      </c>
    </row>
    <row r="258" s="2" customFormat="1" ht="16.5" customHeight="1">
      <c r="A258" s="41"/>
      <c r="B258" s="42"/>
      <c r="C258" s="280" t="s">
        <v>3487</v>
      </c>
      <c r="D258" s="280" t="s">
        <v>1137</v>
      </c>
      <c r="E258" s="281" t="s">
        <v>6924</v>
      </c>
      <c r="F258" s="282" t="s">
        <v>6925</v>
      </c>
      <c r="G258" s="283" t="s">
        <v>323</v>
      </c>
      <c r="H258" s="284">
        <v>2</v>
      </c>
      <c r="I258" s="285"/>
      <c r="J258" s="286">
        <f>ROUND(I258*H258,2)</f>
        <v>0</v>
      </c>
      <c r="K258" s="282" t="s">
        <v>314</v>
      </c>
      <c r="L258" s="287"/>
      <c r="M258" s="288" t="s">
        <v>19</v>
      </c>
      <c r="N258" s="289"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352</v>
      </c>
      <c r="AT258" s="227" t="s">
        <v>1137</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3980</v>
      </c>
    </row>
    <row r="259" s="2" customFormat="1" ht="24.15" customHeight="1">
      <c r="A259" s="41"/>
      <c r="B259" s="42"/>
      <c r="C259" s="216" t="s">
        <v>862</v>
      </c>
      <c r="D259" s="216" t="s">
        <v>310</v>
      </c>
      <c r="E259" s="217" t="s">
        <v>6926</v>
      </c>
      <c r="F259" s="218" t="s">
        <v>6927</v>
      </c>
      <c r="G259" s="219" t="s">
        <v>323</v>
      </c>
      <c r="H259" s="220">
        <v>5</v>
      </c>
      <c r="I259" s="221"/>
      <c r="J259" s="222">
        <f>ROUND(I259*H259,2)</f>
        <v>0</v>
      </c>
      <c r="K259" s="218" t="s">
        <v>314</v>
      </c>
      <c r="L259" s="47"/>
      <c r="M259" s="223" t="s">
        <v>19</v>
      </c>
      <c r="N259" s="224" t="s">
        <v>47</v>
      </c>
      <c r="O259" s="87"/>
      <c r="P259" s="225">
        <f>O259*H259</f>
        <v>0</v>
      </c>
      <c r="Q259" s="225">
        <v>0</v>
      </c>
      <c r="R259" s="225">
        <f>Q259*H259</f>
        <v>0</v>
      </c>
      <c r="S259" s="225">
        <v>0</v>
      </c>
      <c r="T259" s="226">
        <f>S259*H259</f>
        <v>0</v>
      </c>
      <c r="U259" s="41"/>
      <c r="V259" s="41"/>
      <c r="W259" s="41"/>
      <c r="X259" s="41"/>
      <c r="Y259" s="41"/>
      <c r="Z259" s="41"/>
      <c r="AA259" s="41"/>
      <c r="AB259" s="41"/>
      <c r="AC259" s="41"/>
      <c r="AD259" s="41"/>
      <c r="AE259" s="41"/>
      <c r="AR259" s="227" t="s">
        <v>315</v>
      </c>
      <c r="AT259" s="227" t="s">
        <v>310</v>
      </c>
      <c r="AU259" s="227" t="s">
        <v>85</v>
      </c>
      <c r="AY259" s="20" t="s">
        <v>308</v>
      </c>
      <c r="BE259" s="228">
        <f>IF(N259="základní",J259,0)</f>
        <v>0</v>
      </c>
      <c r="BF259" s="228">
        <f>IF(N259="snížená",J259,0)</f>
        <v>0</v>
      </c>
      <c r="BG259" s="228">
        <f>IF(N259="zákl. přenesená",J259,0)</f>
        <v>0</v>
      </c>
      <c r="BH259" s="228">
        <f>IF(N259="sníž. přenesená",J259,0)</f>
        <v>0</v>
      </c>
      <c r="BI259" s="228">
        <f>IF(N259="nulová",J259,0)</f>
        <v>0</v>
      </c>
      <c r="BJ259" s="20" t="s">
        <v>83</v>
      </c>
      <c r="BK259" s="228">
        <f>ROUND(I259*H259,2)</f>
        <v>0</v>
      </c>
      <c r="BL259" s="20" t="s">
        <v>315</v>
      </c>
      <c r="BM259" s="227" t="s">
        <v>3989</v>
      </c>
    </row>
    <row r="260" s="2" customFormat="1">
      <c r="A260" s="41"/>
      <c r="B260" s="42"/>
      <c r="C260" s="43"/>
      <c r="D260" s="229" t="s">
        <v>317</v>
      </c>
      <c r="E260" s="43"/>
      <c r="F260" s="230" t="s">
        <v>6928</v>
      </c>
      <c r="G260" s="43"/>
      <c r="H260" s="43"/>
      <c r="I260" s="231"/>
      <c r="J260" s="43"/>
      <c r="K260" s="43"/>
      <c r="L260" s="47"/>
      <c r="M260" s="232"/>
      <c r="N260" s="233"/>
      <c r="O260" s="87"/>
      <c r="P260" s="87"/>
      <c r="Q260" s="87"/>
      <c r="R260" s="87"/>
      <c r="S260" s="87"/>
      <c r="T260" s="88"/>
      <c r="U260" s="41"/>
      <c r="V260" s="41"/>
      <c r="W260" s="41"/>
      <c r="X260" s="41"/>
      <c r="Y260" s="41"/>
      <c r="Z260" s="41"/>
      <c r="AA260" s="41"/>
      <c r="AB260" s="41"/>
      <c r="AC260" s="41"/>
      <c r="AD260" s="41"/>
      <c r="AE260" s="41"/>
      <c r="AT260" s="20" t="s">
        <v>317</v>
      </c>
      <c r="AU260" s="20" t="s">
        <v>85</v>
      </c>
    </row>
    <row r="261" s="2" customFormat="1" ht="16.5" customHeight="1">
      <c r="A261" s="41"/>
      <c r="B261" s="42"/>
      <c r="C261" s="280" t="s">
        <v>3499</v>
      </c>
      <c r="D261" s="280" t="s">
        <v>1137</v>
      </c>
      <c r="E261" s="281" t="s">
        <v>6929</v>
      </c>
      <c r="F261" s="282" t="s">
        <v>6930</v>
      </c>
      <c r="G261" s="283" t="s">
        <v>323</v>
      </c>
      <c r="H261" s="284">
        <v>5</v>
      </c>
      <c r="I261" s="285"/>
      <c r="J261" s="286">
        <f>ROUND(I261*H261,2)</f>
        <v>0</v>
      </c>
      <c r="K261" s="282" t="s">
        <v>314</v>
      </c>
      <c r="L261" s="287"/>
      <c r="M261" s="288" t="s">
        <v>19</v>
      </c>
      <c r="N261" s="289" t="s">
        <v>47</v>
      </c>
      <c r="O261" s="87"/>
      <c r="P261" s="225">
        <f>O261*H261</f>
        <v>0</v>
      </c>
      <c r="Q261" s="225">
        <v>0</v>
      </c>
      <c r="R261" s="225">
        <f>Q261*H261</f>
        <v>0</v>
      </c>
      <c r="S261" s="225">
        <v>0</v>
      </c>
      <c r="T261" s="226">
        <f>S261*H261</f>
        <v>0</v>
      </c>
      <c r="U261" s="41"/>
      <c r="V261" s="41"/>
      <c r="W261" s="41"/>
      <c r="X261" s="41"/>
      <c r="Y261" s="41"/>
      <c r="Z261" s="41"/>
      <c r="AA261" s="41"/>
      <c r="AB261" s="41"/>
      <c r="AC261" s="41"/>
      <c r="AD261" s="41"/>
      <c r="AE261" s="41"/>
      <c r="AR261" s="227" t="s">
        <v>352</v>
      </c>
      <c r="AT261" s="227" t="s">
        <v>1137</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3998</v>
      </c>
    </row>
    <row r="262" s="2" customFormat="1" ht="24.15" customHeight="1">
      <c r="A262" s="41"/>
      <c r="B262" s="42"/>
      <c r="C262" s="216" t="s">
        <v>870</v>
      </c>
      <c r="D262" s="216" t="s">
        <v>310</v>
      </c>
      <c r="E262" s="217" t="s">
        <v>6931</v>
      </c>
      <c r="F262" s="218" t="s">
        <v>6932</v>
      </c>
      <c r="G262" s="219" t="s">
        <v>323</v>
      </c>
      <c r="H262" s="220">
        <v>4</v>
      </c>
      <c r="I262" s="221"/>
      <c r="J262" s="222">
        <f>ROUND(I262*H262,2)</f>
        <v>0</v>
      </c>
      <c r="K262" s="218" t="s">
        <v>314</v>
      </c>
      <c r="L262" s="47"/>
      <c r="M262" s="223" t="s">
        <v>19</v>
      </c>
      <c r="N262" s="224" t="s">
        <v>47</v>
      </c>
      <c r="O262" s="87"/>
      <c r="P262" s="225">
        <f>O262*H262</f>
        <v>0</v>
      </c>
      <c r="Q262" s="225">
        <v>0</v>
      </c>
      <c r="R262" s="225">
        <f>Q262*H262</f>
        <v>0</v>
      </c>
      <c r="S262" s="225">
        <v>0</v>
      </c>
      <c r="T262" s="226">
        <f>S262*H262</f>
        <v>0</v>
      </c>
      <c r="U262" s="41"/>
      <c r="V262" s="41"/>
      <c r="W262" s="41"/>
      <c r="X262" s="41"/>
      <c r="Y262" s="41"/>
      <c r="Z262" s="41"/>
      <c r="AA262" s="41"/>
      <c r="AB262" s="41"/>
      <c r="AC262" s="41"/>
      <c r="AD262" s="41"/>
      <c r="AE262" s="41"/>
      <c r="AR262" s="227" t="s">
        <v>315</v>
      </c>
      <c r="AT262" s="227" t="s">
        <v>310</v>
      </c>
      <c r="AU262" s="227" t="s">
        <v>85</v>
      </c>
      <c r="AY262" s="20" t="s">
        <v>308</v>
      </c>
      <c r="BE262" s="228">
        <f>IF(N262="základní",J262,0)</f>
        <v>0</v>
      </c>
      <c r="BF262" s="228">
        <f>IF(N262="snížená",J262,0)</f>
        <v>0</v>
      </c>
      <c r="BG262" s="228">
        <f>IF(N262="zákl. přenesená",J262,0)</f>
        <v>0</v>
      </c>
      <c r="BH262" s="228">
        <f>IF(N262="sníž. přenesená",J262,0)</f>
        <v>0</v>
      </c>
      <c r="BI262" s="228">
        <f>IF(N262="nulová",J262,0)</f>
        <v>0</v>
      </c>
      <c r="BJ262" s="20" t="s">
        <v>83</v>
      </c>
      <c r="BK262" s="228">
        <f>ROUND(I262*H262,2)</f>
        <v>0</v>
      </c>
      <c r="BL262" s="20" t="s">
        <v>315</v>
      </c>
      <c r="BM262" s="227" t="s">
        <v>4006</v>
      </c>
    </row>
    <row r="263" s="2" customFormat="1">
      <c r="A263" s="41"/>
      <c r="B263" s="42"/>
      <c r="C263" s="43"/>
      <c r="D263" s="229" t="s">
        <v>317</v>
      </c>
      <c r="E263" s="43"/>
      <c r="F263" s="230" t="s">
        <v>6933</v>
      </c>
      <c r="G263" s="43"/>
      <c r="H263" s="43"/>
      <c r="I263" s="231"/>
      <c r="J263" s="43"/>
      <c r="K263" s="43"/>
      <c r="L263" s="47"/>
      <c r="M263" s="232"/>
      <c r="N263" s="233"/>
      <c r="O263" s="87"/>
      <c r="P263" s="87"/>
      <c r="Q263" s="87"/>
      <c r="R263" s="87"/>
      <c r="S263" s="87"/>
      <c r="T263" s="88"/>
      <c r="U263" s="41"/>
      <c r="V263" s="41"/>
      <c r="W263" s="41"/>
      <c r="X263" s="41"/>
      <c r="Y263" s="41"/>
      <c r="Z263" s="41"/>
      <c r="AA263" s="41"/>
      <c r="AB263" s="41"/>
      <c r="AC263" s="41"/>
      <c r="AD263" s="41"/>
      <c r="AE263" s="41"/>
      <c r="AT263" s="20" t="s">
        <v>317</v>
      </c>
      <c r="AU263" s="20" t="s">
        <v>85</v>
      </c>
    </row>
    <row r="264" s="2" customFormat="1" ht="16.5" customHeight="1">
      <c r="A264" s="41"/>
      <c r="B264" s="42"/>
      <c r="C264" s="280" t="s">
        <v>3509</v>
      </c>
      <c r="D264" s="280" t="s">
        <v>1137</v>
      </c>
      <c r="E264" s="281" t="s">
        <v>6934</v>
      </c>
      <c r="F264" s="282" t="s">
        <v>6935</v>
      </c>
      <c r="G264" s="283" t="s">
        <v>323</v>
      </c>
      <c r="H264" s="284">
        <v>1</v>
      </c>
      <c r="I264" s="285"/>
      <c r="J264" s="286">
        <f>ROUND(I264*H264,2)</f>
        <v>0</v>
      </c>
      <c r="K264" s="282" t="s">
        <v>19</v>
      </c>
      <c r="L264" s="287"/>
      <c r="M264" s="288" t="s">
        <v>19</v>
      </c>
      <c r="N264" s="289" t="s">
        <v>47</v>
      </c>
      <c r="O264" s="87"/>
      <c r="P264" s="225">
        <f>O264*H264</f>
        <v>0</v>
      </c>
      <c r="Q264" s="225">
        <v>0</v>
      </c>
      <c r="R264" s="225">
        <f>Q264*H264</f>
        <v>0</v>
      </c>
      <c r="S264" s="225">
        <v>0</v>
      </c>
      <c r="T264" s="226">
        <f>S264*H264</f>
        <v>0</v>
      </c>
      <c r="U264" s="41"/>
      <c r="V264" s="41"/>
      <c r="W264" s="41"/>
      <c r="X264" s="41"/>
      <c r="Y264" s="41"/>
      <c r="Z264" s="41"/>
      <c r="AA264" s="41"/>
      <c r="AB264" s="41"/>
      <c r="AC264" s="41"/>
      <c r="AD264" s="41"/>
      <c r="AE264" s="41"/>
      <c r="AR264" s="227" t="s">
        <v>352</v>
      </c>
      <c r="AT264" s="227" t="s">
        <v>1137</v>
      </c>
      <c r="AU264" s="227" t="s">
        <v>85</v>
      </c>
      <c r="AY264" s="20" t="s">
        <v>308</v>
      </c>
      <c r="BE264" s="228">
        <f>IF(N264="základní",J264,0)</f>
        <v>0</v>
      </c>
      <c r="BF264" s="228">
        <f>IF(N264="snížená",J264,0)</f>
        <v>0</v>
      </c>
      <c r="BG264" s="228">
        <f>IF(N264="zákl. přenesená",J264,0)</f>
        <v>0</v>
      </c>
      <c r="BH264" s="228">
        <f>IF(N264="sníž. přenesená",J264,0)</f>
        <v>0</v>
      </c>
      <c r="BI264" s="228">
        <f>IF(N264="nulová",J264,0)</f>
        <v>0</v>
      </c>
      <c r="BJ264" s="20" t="s">
        <v>83</v>
      </c>
      <c r="BK264" s="228">
        <f>ROUND(I264*H264,2)</f>
        <v>0</v>
      </c>
      <c r="BL264" s="20" t="s">
        <v>315</v>
      </c>
      <c r="BM264" s="227" t="s">
        <v>4015</v>
      </c>
    </row>
    <row r="265" s="2" customFormat="1" ht="16.5" customHeight="1">
      <c r="A265" s="41"/>
      <c r="B265" s="42"/>
      <c r="C265" s="280" t="s">
        <v>883</v>
      </c>
      <c r="D265" s="280" t="s">
        <v>1137</v>
      </c>
      <c r="E265" s="281" t="s">
        <v>6936</v>
      </c>
      <c r="F265" s="282" t="s">
        <v>6937</v>
      </c>
      <c r="G265" s="283" t="s">
        <v>323</v>
      </c>
      <c r="H265" s="284">
        <v>1</v>
      </c>
      <c r="I265" s="285"/>
      <c r="J265" s="286">
        <f>ROUND(I265*H265,2)</f>
        <v>0</v>
      </c>
      <c r="K265" s="282" t="s">
        <v>19</v>
      </c>
      <c r="L265" s="287"/>
      <c r="M265" s="288" t="s">
        <v>19</v>
      </c>
      <c r="N265" s="289" t="s">
        <v>47</v>
      </c>
      <c r="O265" s="87"/>
      <c r="P265" s="225">
        <f>O265*H265</f>
        <v>0</v>
      </c>
      <c r="Q265" s="225">
        <v>0</v>
      </c>
      <c r="R265" s="225">
        <f>Q265*H265</f>
        <v>0</v>
      </c>
      <c r="S265" s="225">
        <v>0</v>
      </c>
      <c r="T265" s="226">
        <f>S265*H265</f>
        <v>0</v>
      </c>
      <c r="U265" s="41"/>
      <c r="V265" s="41"/>
      <c r="W265" s="41"/>
      <c r="X265" s="41"/>
      <c r="Y265" s="41"/>
      <c r="Z265" s="41"/>
      <c r="AA265" s="41"/>
      <c r="AB265" s="41"/>
      <c r="AC265" s="41"/>
      <c r="AD265" s="41"/>
      <c r="AE265" s="41"/>
      <c r="AR265" s="227" t="s">
        <v>352</v>
      </c>
      <c r="AT265" s="227" t="s">
        <v>1137</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4027</v>
      </c>
    </row>
    <row r="266" s="2" customFormat="1" ht="16.5" customHeight="1">
      <c r="A266" s="41"/>
      <c r="B266" s="42"/>
      <c r="C266" s="280" t="s">
        <v>3519</v>
      </c>
      <c r="D266" s="280" t="s">
        <v>1137</v>
      </c>
      <c r="E266" s="281" t="s">
        <v>6938</v>
      </c>
      <c r="F266" s="282" t="s">
        <v>6939</v>
      </c>
      <c r="G266" s="283" t="s">
        <v>323</v>
      </c>
      <c r="H266" s="284">
        <v>1</v>
      </c>
      <c r="I266" s="285"/>
      <c r="J266" s="286">
        <f>ROUND(I266*H266,2)</f>
        <v>0</v>
      </c>
      <c r="K266" s="282" t="s">
        <v>314</v>
      </c>
      <c r="L266" s="287"/>
      <c r="M266" s="288" t="s">
        <v>19</v>
      </c>
      <c r="N266" s="289" t="s">
        <v>47</v>
      </c>
      <c r="O266" s="87"/>
      <c r="P266" s="225">
        <f>O266*H266</f>
        <v>0</v>
      </c>
      <c r="Q266" s="225">
        <v>0</v>
      </c>
      <c r="R266" s="225">
        <f>Q266*H266</f>
        <v>0</v>
      </c>
      <c r="S266" s="225">
        <v>0</v>
      </c>
      <c r="T266" s="226">
        <f>S266*H266</f>
        <v>0</v>
      </c>
      <c r="U266" s="41"/>
      <c r="V266" s="41"/>
      <c r="W266" s="41"/>
      <c r="X266" s="41"/>
      <c r="Y266" s="41"/>
      <c r="Z266" s="41"/>
      <c r="AA266" s="41"/>
      <c r="AB266" s="41"/>
      <c r="AC266" s="41"/>
      <c r="AD266" s="41"/>
      <c r="AE266" s="41"/>
      <c r="AR266" s="227" t="s">
        <v>352</v>
      </c>
      <c r="AT266" s="227" t="s">
        <v>1137</v>
      </c>
      <c r="AU266" s="227" t="s">
        <v>85</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315</v>
      </c>
      <c r="BM266" s="227" t="s">
        <v>4039</v>
      </c>
    </row>
    <row r="267" s="2" customFormat="1" ht="16.5" customHeight="1">
      <c r="A267" s="41"/>
      <c r="B267" s="42"/>
      <c r="C267" s="280" t="s">
        <v>3523</v>
      </c>
      <c r="D267" s="280" t="s">
        <v>1137</v>
      </c>
      <c r="E267" s="281" t="s">
        <v>6940</v>
      </c>
      <c r="F267" s="282" t="s">
        <v>6941</v>
      </c>
      <c r="G267" s="283" t="s">
        <v>323</v>
      </c>
      <c r="H267" s="284">
        <v>1</v>
      </c>
      <c r="I267" s="285"/>
      <c r="J267" s="286">
        <f>ROUND(I267*H267,2)</f>
        <v>0</v>
      </c>
      <c r="K267" s="282" t="s">
        <v>314</v>
      </c>
      <c r="L267" s="287"/>
      <c r="M267" s="288" t="s">
        <v>19</v>
      </c>
      <c r="N267" s="289" t="s">
        <v>47</v>
      </c>
      <c r="O267" s="87"/>
      <c r="P267" s="225">
        <f>O267*H267</f>
        <v>0</v>
      </c>
      <c r="Q267" s="225">
        <v>0</v>
      </c>
      <c r="R267" s="225">
        <f>Q267*H267</f>
        <v>0</v>
      </c>
      <c r="S267" s="225">
        <v>0</v>
      </c>
      <c r="T267" s="226">
        <f>S267*H267</f>
        <v>0</v>
      </c>
      <c r="U267" s="41"/>
      <c r="V267" s="41"/>
      <c r="W267" s="41"/>
      <c r="X267" s="41"/>
      <c r="Y267" s="41"/>
      <c r="Z267" s="41"/>
      <c r="AA267" s="41"/>
      <c r="AB267" s="41"/>
      <c r="AC267" s="41"/>
      <c r="AD267" s="41"/>
      <c r="AE267" s="41"/>
      <c r="AR267" s="227" t="s">
        <v>352</v>
      </c>
      <c r="AT267" s="227" t="s">
        <v>1137</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315</v>
      </c>
      <c r="BM267" s="227" t="s">
        <v>4046</v>
      </c>
    </row>
    <row r="268" s="2" customFormat="1" ht="24.15" customHeight="1">
      <c r="A268" s="41"/>
      <c r="B268" s="42"/>
      <c r="C268" s="216" t="s">
        <v>3529</v>
      </c>
      <c r="D268" s="216" t="s">
        <v>310</v>
      </c>
      <c r="E268" s="217" t="s">
        <v>6942</v>
      </c>
      <c r="F268" s="218" t="s">
        <v>6943</v>
      </c>
      <c r="G268" s="219" t="s">
        <v>323</v>
      </c>
      <c r="H268" s="220">
        <v>7</v>
      </c>
      <c r="I268" s="221"/>
      <c r="J268" s="222">
        <f>ROUND(I268*H268,2)</f>
        <v>0</v>
      </c>
      <c r="K268" s="218" t="s">
        <v>314</v>
      </c>
      <c r="L268" s="47"/>
      <c r="M268" s="223" t="s">
        <v>19</v>
      </c>
      <c r="N268" s="224" t="s">
        <v>47</v>
      </c>
      <c r="O268" s="87"/>
      <c r="P268" s="225">
        <f>O268*H268</f>
        <v>0</v>
      </c>
      <c r="Q268" s="225">
        <v>0</v>
      </c>
      <c r="R268" s="225">
        <f>Q268*H268</f>
        <v>0</v>
      </c>
      <c r="S268" s="225">
        <v>0</v>
      </c>
      <c r="T268" s="226">
        <f>S268*H268</f>
        <v>0</v>
      </c>
      <c r="U268" s="41"/>
      <c r="V268" s="41"/>
      <c r="W268" s="41"/>
      <c r="X268" s="41"/>
      <c r="Y268" s="41"/>
      <c r="Z268" s="41"/>
      <c r="AA268" s="41"/>
      <c r="AB268" s="41"/>
      <c r="AC268" s="41"/>
      <c r="AD268" s="41"/>
      <c r="AE268" s="41"/>
      <c r="AR268" s="227" t="s">
        <v>315</v>
      </c>
      <c r="AT268" s="227" t="s">
        <v>310</v>
      </c>
      <c r="AU268" s="227" t="s">
        <v>85</v>
      </c>
      <c r="AY268" s="20" t="s">
        <v>308</v>
      </c>
      <c r="BE268" s="228">
        <f>IF(N268="základní",J268,0)</f>
        <v>0</v>
      </c>
      <c r="BF268" s="228">
        <f>IF(N268="snížená",J268,0)</f>
        <v>0</v>
      </c>
      <c r="BG268" s="228">
        <f>IF(N268="zákl. přenesená",J268,0)</f>
        <v>0</v>
      </c>
      <c r="BH268" s="228">
        <f>IF(N268="sníž. přenesená",J268,0)</f>
        <v>0</v>
      </c>
      <c r="BI268" s="228">
        <f>IF(N268="nulová",J268,0)</f>
        <v>0</v>
      </c>
      <c r="BJ268" s="20" t="s">
        <v>83</v>
      </c>
      <c r="BK268" s="228">
        <f>ROUND(I268*H268,2)</f>
        <v>0</v>
      </c>
      <c r="BL268" s="20" t="s">
        <v>315</v>
      </c>
      <c r="BM268" s="227" t="s">
        <v>4054</v>
      </c>
    </row>
    <row r="269" s="2" customFormat="1">
      <c r="A269" s="41"/>
      <c r="B269" s="42"/>
      <c r="C269" s="43"/>
      <c r="D269" s="229" t="s">
        <v>317</v>
      </c>
      <c r="E269" s="43"/>
      <c r="F269" s="230" t="s">
        <v>6944</v>
      </c>
      <c r="G269" s="43"/>
      <c r="H269" s="43"/>
      <c r="I269" s="231"/>
      <c r="J269" s="43"/>
      <c r="K269" s="43"/>
      <c r="L269" s="47"/>
      <c r="M269" s="232"/>
      <c r="N269" s="233"/>
      <c r="O269" s="87"/>
      <c r="P269" s="87"/>
      <c r="Q269" s="87"/>
      <c r="R269" s="87"/>
      <c r="S269" s="87"/>
      <c r="T269" s="88"/>
      <c r="U269" s="41"/>
      <c r="V269" s="41"/>
      <c r="W269" s="41"/>
      <c r="X269" s="41"/>
      <c r="Y269" s="41"/>
      <c r="Z269" s="41"/>
      <c r="AA269" s="41"/>
      <c r="AB269" s="41"/>
      <c r="AC269" s="41"/>
      <c r="AD269" s="41"/>
      <c r="AE269" s="41"/>
      <c r="AT269" s="20" t="s">
        <v>317</v>
      </c>
      <c r="AU269" s="20" t="s">
        <v>85</v>
      </c>
    </row>
    <row r="270" s="2" customFormat="1" ht="16.5" customHeight="1">
      <c r="A270" s="41"/>
      <c r="B270" s="42"/>
      <c r="C270" s="280" t="s">
        <v>3535</v>
      </c>
      <c r="D270" s="280" t="s">
        <v>1137</v>
      </c>
      <c r="E270" s="281" t="s">
        <v>6945</v>
      </c>
      <c r="F270" s="282" t="s">
        <v>6946</v>
      </c>
      <c r="G270" s="283" t="s">
        <v>323</v>
      </c>
      <c r="H270" s="284">
        <v>1</v>
      </c>
      <c r="I270" s="285"/>
      <c r="J270" s="286">
        <f>ROUND(I270*H270,2)</f>
        <v>0</v>
      </c>
      <c r="K270" s="282" t="s">
        <v>314</v>
      </c>
      <c r="L270" s="287"/>
      <c r="M270" s="288" t="s">
        <v>19</v>
      </c>
      <c r="N270" s="289" t="s">
        <v>47</v>
      </c>
      <c r="O270" s="87"/>
      <c r="P270" s="225">
        <f>O270*H270</f>
        <v>0</v>
      </c>
      <c r="Q270" s="225">
        <v>0</v>
      </c>
      <c r="R270" s="225">
        <f>Q270*H270</f>
        <v>0</v>
      </c>
      <c r="S270" s="225">
        <v>0</v>
      </c>
      <c r="T270" s="226">
        <f>S270*H270</f>
        <v>0</v>
      </c>
      <c r="U270" s="41"/>
      <c r="V270" s="41"/>
      <c r="W270" s="41"/>
      <c r="X270" s="41"/>
      <c r="Y270" s="41"/>
      <c r="Z270" s="41"/>
      <c r="AA270" s="41"/>
      <c r="AB270" s="41"/>
      <c r="AC270" s="41"/>
      <c r="AD270" s="41"/>
      <c r="AE270" s="41"/>
      <c r="AR270" s="227" t="s">
        <v>352</v>
      </c>
      <c r="AT270" s="227" t="s">
        <v>1137</v>
      </c>
      <c r="AU270" s="227" t="s">
        <v>85</v>
      </c>
      <c r="AY270" s="20" t="s">
        <v>308</v>
      </c>
      <c r="BE270" s="228">
        <f>IF(N270="základní",J270,0)</f>
        <v>0</v>
      </c>
      <c r="BF270" s="228">
        <f>IF(N270="snížená",J270,0)</f>
        <v>0</v>
      </c>
      <c r="BG270" s="228">
        <f>IF(N270="zákl. přenesená",J270,0)</f>
        <v>0</v>
      </c>
      <c r="BH270" s="228">
        <f>IF(N270="sníž. přenesená",J270,0)</f>
        <v>0</v>
      </c>
      <c r="BI270" s="228">
        <f>IF(N270="nulová",J270,0)</f>
        <v>0</v>
      </c>
      <c r="BJ270" s="20" t="s">
        <v>83</v>
      </c>
      <c r="BK270" s="228">
        <f>ROUND(I270*H270,2)</f>
        <v>0</v>
      </c>
      <c r="BL270" s="20" t="s">
        <v>315</v>
      </c>
      <c r="BM270" s="227" t="s">
        <v>886</v>
      </c>
    </row>
    <row r="271" s="2" customFormat="1" ht="16.5" customHeight="1">
      <c r="A271" s="41"/>
      <c r="B271" s="42"/>
      <c r="C271" s="280" t="s">
        <v>3544</v>
      </c>
      <c r="D271" s="280" t="s">
        <v>1137</v>
      </c>
      <c r="E271" s="281" t="s">
        <v>6947</v>
      </c>
      <c r="F271" s="282" t="s">
        <v>6948</v>
      </c>
      <c r="G271" s="283" t="s">
        <v>323</v>
      </c>
      <c r="H271" s="284">
        <v>6</v>
      </c>
      <c r="I271" s="285"/>
      <c r="J271" s="286">
        <f>ROUND(I271*H271,2)</f>
        <v>0</v>
      </c>
      <c r="K271" s="282" t="s">
        <v>314</v>
      </c>
      <c r="L271" s="287"/>
      <c r="M271" s="288" t="s">
        <v>19</v>
      </c>
      <c r="N271" s="289" t="s">
        <v>47</v>
      </c>
      <c r="O271" s="87"/>
      <c r="P271" s="225">
        <f>O271*H271</f>
        <v>0</v>
      </c>
      <c r="Q271" s="225">
        <v>0</v>
      </c>
      <c r="R271" s="225">
        <f>Q271*H271</f>
        <v>0</v>
      </c>
      <c r="S271" s="225">
        <v>0</v>
      </c>
      <c r="T271" s="226">
        <f>S271*H271</f>
        <v>0</v>
      </c>
      <c r="U271" s="41"/>
      <c r="V271" s="41"/>
      <c r="W271" s="41"/>
      <c r="X271" s="41"/>
      <c r="Y271" s="41"/>
      <c r="Z271" s="41"/>
      <c r="AA271" s="41"/>
      <c r="AB271" s="41"/>
      <c r="AC271" s="41"/>
      <c r="AD271" s="41"/>
      <c r="AE271" s="41"/>
      <c r="AR271" s="227" t="s">
        <v>352</v>
      </c>
      <c r="AT271" s="227" t="s">
        <v>1137</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4086</v>
      </c>
    </row>
    <row r="272" s="2" customFormat="1" ht="24.15" customHeight="1">
      <c r="A272" s="41"/>
      <c r="B272" s="42"/>
      <c r="C272" s="216" t="s">
        <v>3551</v>
      </c>
      <c r="D272" s="216" t="s">
        <v>310</v>
      </c>
      <c r="E272" s="217" t="s">
        <v>6949</v>
      </c>
      <c r="F272" s="218" t="s">
        <v>6950</v>
      </c>
      <c r="G272" s="219" t="s">
        <v>323</v>
      </c>
      <c r="H272" s="220">
        <v>1</v>
      </c>
      <c r="I272" s="221"/>
      <c r="J272" s="222">
        <f>ROUND(I272*H272,2)</f>
        <v>0</v>
      </c>
      <c r="K272" s="218" t="s">
        <v>314</v>
      </c>
      <c r="L272" s="47"/>
      <c r="M272" s="223" t="s">
        <v>19</v>
      </c>
      <c r="N272" s="224" t="s">
        <v>47</v>
      </c>
      <c r="O272" s="87"/>
      <c r="P272" s="225">
        <f>O272*H272</f>
        <v>0</v>
      </c>
      <c r="Q272" s="225">
        <v>0</v>
      </c>
      <c r="R272" s="225">
        <f>Q272*H272</f>
        <v>0</v>
      </c>
      <c r="S272" s="225">
        <v>0</v>
      </c>
      <c r="T272" s="226">
        <f>S272*H272</f>
        <v>0</v>
      </c>
      <c r="U272" s="41"/>
      <c r="V272" s="41"/>
      <c r="W272" s="41"/>
      <c r="X272" s="41"/>
      <c r="Y272" s="41"/>
      <c r="Z272" s="41"/>
      <c r="AA272" s="41"/>
      <c r="AB272" s="41"/>
      <c r="AC272" s="41"/>
      <c r="AD272" s="41"/>
      <c r="AE272" s="41"/>
      <c r="AR272" s="227" t="s">
        <v>315</v>
      </c>
      <c r="AT272" s="227" t="s">
        <v>310</v>
      </c>
      <c r="AU272" s="227" t="s">
        <v>85</v>
      </c>
      <c r="AY272" s="20" t="s">
        <v>308</v>
      </c>
      <c r="BE272" s="228">
        <f>IF(N272="základní",J272,0)</f>
        <v>0</v>
      </c>
      <c r="BF272" s="228">
        <f>IF(N272="snížená",J272,0)</f>
        <v>0</v>
      </c>
      <c r="BG272" s="228">
        <f>IF(N272="zákl. přenesená",J272,0)</f>
        <v>0</v>
      </c>
      <c r="BH272" s="228">
        <f>IF(N272="sníž. přenesená",J272,0)</f>
        <v>0</v>
      </c>
      <c r="BI272" s="228">
        <f>IF(N272="nulová",J272,0)</f>
        <v>0</v>
      </c>
      <c r="BJ272" s="20" t="s">
        <v>83</v>
      </c>
      <c r="BK272" s="228">
        <f>ROUND(I272*H272,2)</f>
        <v>0</v>
      </c>
      <c r="BL272" s="20" t="s">
        <v>315</v>
      </c>
      <c r="BM272" s="227" t="s">
        <v>4098</v>
      </c>
    </row>
    <row r="273" s="2" customFormat="1">
      <c r="A273" s="41"/>
      <c r="B273" s="42"/>
      <c r="C273" s="43"/>
      <c r="D273" s="229" t="s">
        <v>317</v>
      </c>
      <c r="E273" s="43"/>
      <c r="F273" s="230" t="s">
        <v>6951</v>
      </c>
      <c r="G273" s="43"/>
      <c r="H273" s="43"/>
      <c r="I273" s="231"/>
      <c r="J273" s="43"/>
      <c r="K273" s="43"/>
      <c r="L273" s="47"/>
      <c r="M273" s="232"/>
      <c r="N273" s="233"/>
      <c r="O273" s="87"/>
      <c r="P273" s="87"/>
      <c r="Q273" s="87"/>
      <c r="R273" s="87"/>
      <c r="S273" s="87"/>
      <c r="T273" s="88"/>
      <c r="U273" s="41"/>
      <c r="V273" s="41"/>
      <c r="W273" s="41"/>
      <c r="X273" s="41"/>
      <c r="Y273" s="41"/>
      <c r="Z273" s="41"/>
      <c r="AA273" s="41"/>
      <c r="AB273" s="41"/>
      <c r="AC273" s="41"/>
      <c r="AD273" s="41"/>
      <c r="AE273" s="41"/>
      <c r="AT273" s="20" t="s">
        <v>317</v>
      </c>
      <c r="AU273" s="20" t="s">
        <v>85</v>
      </c>
    </row>
    <row r="274" s="2" customFormat="1" ht="16.5" customHeight="1">
      <c r="A274" s="41"/>
      <c r="B274" s="42"/>
      <c r="C274" s="280" t="s">
        <v>3556</v>
      </c>
      <c r="D274" s="280" t="s">
        <v>1137</v>
      </c>
      <c r="E274" s="281" t="s">
        <v>6952</v>
      </c>
      <c r="F274" s="282" t="s">
        <v>6953</v>
      </c>
      <c r="G274" s="283" t="s">
        <v>323</v>
      </c>
      <c r="H274" s="284">
        <v>1</v>
      </c>
      <c r="I274" s="285"/>
      <c r="J274" s="286">
        <f>ROUND(I274*H274,2)</f>
        <v>0</v>
      </c>
      <c r="K274" s="282" t="s">
        <v>19</v>
      </c>
      <c r="L274" s="287"/>
      <c r="M274" s="288" t="s">
        <v>19</v>
      </c>
      <c r="N274" s="289" t="s">
        <v>47</v>
      </c>
      <c r="O274" s="87"/>
      <c r="P274" s="225">
        <f>O274*H274</f>
        <v>0</v>
      </c>
      <c r="Q274" s="225">
        <v>0</v>
      </c>
      <c r="R274" s="225">
        <f>Q274*H274</f>
        <v>0</v>
      </c>
      <c r="S274" s="225">
        <v>0</v>
      </c>
      <c r="T274" s="226">
        <f>S274*H274</f>
        <v>0</v>
      </c>
      <c r="U274" s="41"/>
      <c r="V274" s="41"/>
      <c r="W274" s="41"/>
      <c r="X274" s="41"/>
      <c r="Y274" s="41"/>
      <c r="Z274" s="41"/>
      <c r="AA274" s="41"/>
      <c r="AB274" s="41"/>
      <c r="AC274" s="41"/>
      <c r="AD274" s="41"/>
      <c r="AE274" s="41"/>
      <c r="AR274" s="227" t="s">
        <v>352</v>
      </c>
      <c r="AT274" s="227" t="s">
        <v>1137</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4111</v>
      </c>
    </row>
    <row r="275" s="2" customFormat="1" ht="16.5" customHeight="1">
      <c r="A275" s="41"/>
      <c r="B275" s="42"/>
      <c r="C275" s="216" t="s">
        <v>3562</v>
      </c>
      <c r="D275" s="216" t="s">
        <v>310</v>
      </c>
      <c r="E275" s="217" t="s">
        <v>6954</v>
      </c>
      <c r="F275" s="218" t="s">
        <v>6955</v>
      </c>
      <c r="G275" s="219" t="s">
        <v>323</v>
      </c>
      <c r="H275" s="220">
        <v>9</v>
      </c>
      <c r="I275" s="221"/>
      <c r="J275" s="222">
        <f>ROUND(I275*H275,2)</f>
        <v>0</v>
      </c>
      <c r="K275" s="218" t="s">
        <v>314</v>
      </c>
      <c r="L275" s="47"/>
      <c r="M275" s="223" t="s">
        <v>19</v>
      </c>
      <c r="N275" s="224" t="s">
        <v>47</v>
      </c>
      <c r="O275" s="87"/>
      <c r="P275" s="225">
        <f>O275*H275</f>
        <v>0</v>
      </c>
      <c r="Q275" s="225">
        <v>0</v>
      </c>
      <c r="R275" s="225">
        <f>Q275*H275</f>
        <v>0</v>
      </c>
      <c r="S275" s="225">
        <v>0</v>
      </c>
      <c r="T275" s="226">
        <f>S275*H275</f>
        <v>0</v>
      </c>
      <c r="U275" s="41"/>
      <c r="V275" s="41"/>
      <c r="W275" s="41"/>
      <c r="X275" s="41"/>
      <c r="Y275" s="41"/>
      <c r="Z275" s="41"/>
      <c r="AA275" s="41"/>
      <c r="AB275" s="41"/>
      <c r="AC275" s="41"/>
      <c r="AD275" s="41"/>
      <c r="AE275" s="41"/>
      <c r="AR275" s="227" t="s">
        <v>315</v>
      </c>
      <c r="AT275" s="227" t="s">
        <v>310</v>
      </c>
      <c r="AU275" s="227" t="s">
        <v>85</v>
      </c>
      <c r="AY275" s="20" t="s">
        <v>308</v>
      </c>
      <c r="BE275" s="228">
        <f>IF(N275="základní",J275,0)</f>
        <v>0</v>
      </c>
      <c r="BF275" s="228">
        <f>IF(N275="snížená",J275,0)</f>
        <v>0</v>
      </c>
      <c r="BG275" s="228">
        <f>IF(N275="zákl. přenesená",J275,0)</f>
        <v>0</v>
      </c>
      <c r="BH275" s="228">
        <f>IF(N275="sníž. přenesená",J275,0)</f>
        <v>0</v>
      </c>
      <c r="BI275" s="228">
        <f>IF(N275="nulová",J275,0)</f>
        <v>0</v>
      </c>
      <c r="BJ275" s="20" t="s">
        <v>83</v>
      </c>
      <c r="BK275" s="228">
        <f>ROUND(I275*H275,2)</f>
        <v>0</v>
      </c>
      <c r="BL275" s="20" t="s">
        <v>315</v>
      </c>
      <c r="BM275" s="227" t="s">
        <v>4121</v>
      </c>
    </row>
    <row r="276" s="2" customFormat="1">
      <c r="A276" s="41"/>
      <c r="B276" s="42"/>
      <c r="C276" s="43"/>
      <c r="D276" s="229" t="s">
        <v>317</v>
      </c>
      <c r="E276" s="43"/>
      <c r="F276" s="230" t="s">
        <v>6956</v>
      </c>
      <c r="G276" s="43"/>
      <c r="H276" s="43"/>
      <c r="I276" s="231"/>
      <c r="J276" s="43"/>
      <c r="K276" s="43"/>
      <c r="L276" s="47"/>
      <c r="M276" s="232"/>
      <c r="N276" s="233"/>
      <c r="O276" s="87"/>
      <c r="P276" s="87"/>
      <c r="Q276" s="87"/>
      <c r="R276" s="87"/>
      <c r="S276" s="87"/>
      <c r="T276" s="88"/>
      <c r="U276" s="41"/>
      <c r="V276" s="41"/>
      <c r="W276" s="41"/>
      <c r="X276" s="41"/>
      <c r="Y276" s="41"/>
      <c r="Z276" s="41"/>
      <c r="AA276" s="41"/>
      <c r="AB276" s="41"/>
      <c r="AC276" s="41"/>
      <c r="AD276" s="41"/>
      <c r="AE276" s="41"/>
      <c r="AT276" s="20" t="s">
        <v>317</v>
      </c>
      <c r="AU276" s="20" t="s">
        <v>85</v>
      </c>
    </row>
    <row r="277" s="2" customFormat="1" ht="16.5" customHeight="1">
      <c r="A277" s="41"/>
      <c r="B277" s="42"/>
      <c r="C277" s="280" t="s">
        <v>3567</v>
      </c>
      <c r="D277" s="280" t="s">
        <v>1137</v>
      </c>
      <c r="E277" s="281" t="s">
        <v>6957</v>
      </c>
      <c r="F277" s="282" t="s">
        <v>6958</v>
      </c>
      <c r="G277" s="283" t="s">
        <v>323</v>
      </c>
      <c r="H277" s="284">
        <v>3</v>
      </c>
      <c r="I277" s="285"/>
      <c r="J277" s="286">
        <f>ROUND(I277*H277,2)</f>
        <v>0</v>
      </c>
      <c r="K277" s="282" t="s">
        <v>314</v>
      </c>
      <c r="L277" s="287"/>
      <c r="M277" s="288" t="s">
        <v>19</v>
      </c>
      <c r="N277" s="289" t="s">
        <v>47</v>
      </c>
      <c r="O277" s="87"/>
      <c r="P277" s="225">
        <f>O277*H277</f>
        <v>0</v>
      </c>
      <c r="Q277" s="225">
        <v>0</v>
      </c>
      <c r="R277" s="225">
        <f>Q277*H277</f>
        <v>0</v>
      </c>
      <c r="S277" s="225">
        <v>0</v>
      </c>
      <c r="T277" s="226">
        <f>S277*H277</f>
        <v>0</v>
      </c>
      <c r="U277" s="41"/>
      <c r="V277" s="41"/>
      <c r="W277" s="41"/>
      <c r="X277" s="41"/>
      <c r="Y277" s="41"/>
      <c r="Z277" s="41"/>
      <c r="AA277" s="41"/>
      <c r="AB277" s="41"/>
      <c r="AC277" s="41"/>
      <c r="AD277" s="41"/>
      <c r="AE277" s="41"/>
      <c r="AR277" s="227" t="s">
        <v>352</v>
      </c>
      <c r="AT277" s="227" t="s">
        <v>1137</v>
      </c>
      <c r="AU277" s="227" t="s">
        <v>85</v>
      </c>
      <c r="AY277" s="20" t="s">
        <v>308</v>
      </c>
      <c r="BE277" s="228">
        <f>IF(N277="základní",J277,0)</f>
        <v>0</v>
      </c>
      <c r="BF277" s="228">
        <f>IF(N277="snížená",J277,0)</f>
        <v>0</v>
      </c>
      <c r="BG277" s="228">
        <f>IF(N277="zákl. přenesená",J277,0)</f>
        <v>0</v>
      </c>
      <c r="BH277" s="228">
        <f>IF(N277="sníž. přenesená",J277,0)</f>
        <v>0</v>
      </c>
      <c r="BI277" s="228">
        <f>IF(N277="nulová",J277,0)</f>
        <v>0</v>
      </c>
      <c r="BJ277" s="20" t="s">
        <v>83</v>
      </c>
      <c r="BK277" s="228">
        <f>ROUND(I277*H277,2)</f>
        <v>0</v>
      </c>
      <c r="BL277" s="20" t="s">
        <v>315</v>
      </c>
      <c r="BM277" s="227" t="s">
        <v>4132</v>
      </c>
    </row>
    <row r="278" s="2" customFormat="1" ht="16.5" customHeight="1">
      <c r="A278" s="41"/>
      <c r="B278" s="42"/>
      <c r="C278" s="280" t="s">
        <v>3573</v>
      </c>
      <c r="D278" s="280" t="s">
        <v>1137</v>
      </c>
      <c r="E278" s="281" t="s">
        <v>6959</v>
      </c>
      <c r="F278" s="282" t="s">
        <v>6960</v>
      </c>
      <c r="G278" s="283" t="s">
        <v>323</v>
      </c>
      <c r="H278" s="284">
        <v>6</v>
      </c>
      <c r="I278" s="285"/>
      <c r="J278" s="286">
        <f>ROUND(I278*H278,2)</f>
        <v>0</v>
      </c>
      <c r="K278" s="282" t="s">
        <v>19</v>
      </c>
      <c r="L278" s="287"/>
      <c r="M278" s="288" t="s">
        <v>19</v>
      </c>
      <c r="N278" s="289" t="s">
        <v>47</v>
      </c>
      <c r="O278" s="87"/>
      <c r="P278" s="225">
        <f>O278*H278</f>
        <v>0</v>
      </c>
      <c r="Q278" s="225">
        <v>0</v>
      </c>
      <c r="R278" s="225">
        <f>Q278*H278</f>
        <v>0</v>
      </c>
      <c r="S278" s="225">
        <v>0</v>
      </c>
      <c r="T278" s="226">
        <f>S278*H278</f>
        <v>0</v>
      </c>
      <c r="U278" s="41"/>
      <c r="V278" s="41"/>
      <c r="W278" s="41"/>
      <c r="X278" s="41"/>
      <c r="Y278" s="41"/>
      <c r="Z278" s="41"/>
      <c r="AA278" s="41"/>
      <c r="AB278" s="41"/>
      <c r="AC278" s="41"/>
      <c r="AD278" s="41"/>
      <c r="AE278" s="41"/>
      <c r="AR278" s="227" t="s">
        <v>352</v>
      </c>
      <c r="AT278" s="227" t="s">
        <v>1137</v>
      </c>
      <c r="AU278" s="227" t="s">
        <v>85</v>
      </c>
      <c r="AY278" s="20" t="s">
        <v>308</v>
      </c>
      <c r="BE278" s="228">
        <f>IF(N278="základní",J278,0)</f>
        <v>0</v>
      </c>
      <c r="BF278" s="228">
        <f>IF(N278="snížená",J278,0)</f>
        <v>0</v>
      </c>
      <c r="BG278" s="228">
        <f>IF(N278="zákl. přenesená",J278,0)</f>
        <v>0</v>
      </c>
      <c r="BH278" s="228">
        <f>IF(N278="sníž. přenesená",J278,0)</f>
        <v>0</v>
      </c>
      <c r="BI278" s="228">
        <f>IF(N278="nulová",J278,0)</f>
        <v>0</v>
      </c>
      <c r="BJ278" s="20" t="s">
        <v>83</v>
      </c>
      <c r="BK278" s="228">
        <f>ROUND(I278*H278,2)</f>
        <v>0</v>
      </c>
      <c r="BL278" s="20" t="s">
        <v>315</v>
      </c>
      <c r="BM278" s="227" t="s">
        <v>4143</v>
      </c>
    </row>
    <row r="279" s="2" customFormat="1" ht="21.75" customHeight="1">
      <c r="A279" s="41"/>
      <c r="B279" s="42"/>
      <c r="C279" s="216" t="s">
        <v>3575</v>
      </c>
      <c r="D279" s="216" t="s">
        <v>310</v>
      </c>
      <c r="E279" s="217" t="s">
        <v>6961</v>
      </c>
      <c r="F279" s="218" t="s">
        <v>6962</v>
      </c>
      <c r="G279" s="219" t="s">
        <v>323</v>
      </c>
      <c r="H279" s="220">
        <v>57</v>
      </c>
      <c r="I279" s="221"/>
      <c r="J279" s="222">
        <f>ROUND(I279*H279,2)</f>
        <v>0</v>
      </c>
      <c r="K279" s="218" t="s">
        <v>314</v>
      </c>
      <c r="L279" s="47"/>
      <c r="M279" s="223" t="s">
        <v>19</v>
      </c>
      <c r="N279" s="224" t="s">
        <v>47</v>
      </c>
      <c r="O279" s="87"/>
      <c r="P279" s="225">
        <f>O279*H279</f>
        <v>0</v>
      </c>
      <c r="Q279" s="225">
        <v>0</v>
      </c>
      <c r="R279" s="225">
        <f>Q279*H279</f>
        <v>0</v>
      </c>
      <c r="S279" s="225">
        <v>0</v>
      </c>
      <c r="T279" s="226">
        <f>S279*H279</f>
        <v>0</v>
      </c>
      <c r="U279" s="41"/>
      <c r="V279" s="41"/>
      <c r="W279" s="41"/>
      <c r="X279" s="41"/>
      <c r="Y279" s="41"/>
      <c r="Z279" s="41"/>
      <c r="AA279" s="41"/>
      <c r="AB279" s="41"/>
      <c r="AC279" s="41"/>
      <c r="AD279" s="41"/>
      <c r="AE279" s="41"/>
      <c r="AR279" s="227" t="s">
        <v>315</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4155</v>
      </c>
    </row>
    <row r="280" s="2" customFormat="1">
      <c r="A280" s="41"/>
      <c r="B280" s="42"/>
      <c r="C280" s="43"/>
      <c r="D280" s="229" t="s">
        <v>317</v>
      </c>
      <c r="E280" s="43"/>
      <c r="F280" s="230" t="s">
        <v>6963</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2" customFormat="1" ht="16.5" customHeight="1">
      <c r="A281" s="41"/>
      <c r="B281" s="42"/>
      <c r="C281" s="280" t="s">
        <v>3584</v>
      </c>
      <c r="D281" s="280" t="s">
        <v>1137</v>
      </c>
      <c r="E281" s="281" t="s">
        <v>6964</v>
      </c>
      <c r="F281" s="282" t="s">
        <v>6965</v>
      </c>
      <c r="G281" s="283" t="s">
        <v>323</v>
      </c>
      <c r="H281" s="284">
        <v>4</v>
      </c>
      <c r="I281" s="285"/>
      <c r="J281" s="286">
        <f>ROUND(I281*H281,2)</f>
        <v>0</v>
      </c>
      <c r="K281" s="282" t="s">
        <v>19</v>
      </c>
      <c r="L281" s="287"/>
      <c r="M281" s="288" t="s">
        <v>19</v>
      </c>
      <c r="N281" s="289" t="s">
        <v>47</v>
      </c>
      <c r="O281" s="87"/>
      <c r="P281" s="225">
        <f>O281*H281</f>
        <v>0</v>
      </c>
      <c r="Q281" s="225">
        <v>0</v>
      </c>
      <c r="R281" s="225">
        <f>Q281*H281</f>
        <v>0</v>
      </c>
      <c r="S281" s="225">
        <v>0</v>
      </c>
      <c r="T281" s="226">
        <f>S281*H281</f>
        <v>0</v>
      </c>
      <c r="U281" s="41"/>
      <c r="V281" s="41"/>
      <c r="W281" s="41"/>
      <c r="X281" s="41"/>
      <c r="Y281" s="41"/>
      <c r="Z281" s="41"/>
      <c r="AA281" s="41"/>
      <c r="AB281" s="41"/>
      <c r="AC281" s="41"/>
      <c r="AD281" s="41"/>
      <c r="AE281" s="41"/>
      <c r="AR281" s="227" t="s">
        <v>352</v>
      </c>
      <c r="AT281" s="227" t="s">
        <v>1137</v>
      </c>
      <c r="AU281" s="227" t="s">
        <v>85</v>
      </c>
      <c r="AY281" s="20" t="s">
        <v>308</v>
      </c>
      <c r="BE281" s="228">
        <f>IF(N281="základní",J281,0)</f>
        <v>0</v>
      </c>
      <c r="BF281" s="228">
        <f>IF(N281="snížená",J281,0)</f>
        <v>0</v>
      </c>
      <c r="BG281" s="228">
        <f>IF(N281="zákl. přenesená",J281,0)</f>
        <v>0</v>
      </c>
      <c r="BH281" s="228">
        <f>IF(N281="sníž. přenesená",J281,0)</f>
        <v>0</v>
      </c>
      <c r="BI281" s="228">
        <f>IF(N281="nulová",J281,0)</f>
        <v>0</v>
      </c>
      <c r="BJ281" s="20" t="s">
        <v>83</v>
      </c>
      <c r="BK281" s="228">
        <f>ROUND(I281*H281,2)</f>
        <v>0</v>
      </c>
      <c r="BL281" s="20" t="s">
        <v>315</v>
      </c>
      <c r="BM281" s="227" t="s">
        <v>4165</v>
      </c>
    </row>
    <row r="282" s="2" customFormat="1" ht="16.5" customHeight="1">
      <c r="A282" s="41"/>
      <c r="B282" s="42"/>
      <c r="C282" s="280" t="s">
        <v>3590</v>
      </c>
      <c r="D282" s="280" t="s">
        <v>1137</v>
      </c>
      <c r="E282" s="281" t="s">
        <v>6966</v>
      </c>
      <c r="F282" s="282" t="s">
        <v>6967</v>
      </c>
      <c r="G282" s="283" t="s">
        <v>323</v>
      </c>
      <c r="H282" s="284">
        <v>6</v>
      </c>
      <c r="I282" s="285"/>
      <c r="J282" s="286">
        <f>ROUND(I282*H282,2)</f>
        <v>0</v>
      </c>
      <c r="K282" s="282" t="s">
        <v>314</v>
      </c>
      <c r="L282" s="287"/>
      <c r="M282" s="288" t="s">
        <v>19</v>
      </c>
      <c r="N282" s="289" t="s">
        <v>47</v>
      </c>
      <c r="O282" s="87"/>
      <c r="P282" s="225">
        <f>O282*H282</f>
        <v>0</v>
      </c>
      <c r="Q282" s="225">
        <v>0</v>
      </c>
      <c r="R282" s="225">
        <f>Q282*H282</f>
        <v>0</v>
      </c>
      <c r="S282" s="225">
        <v>0</v>
      </c>
      <c r="T282" s="226">
        <f>S282*H282</f>
        <v>0</v>
      </c>
      <c r="U282" s="41"/>
      <c r="V282" s="41"/>
      <c r="W282" s="41"/>
      <c r="X282" s="41"/>
      <c r="Y282" s="41"/>
      <c r="Z282" s="41"/>
      <c r="AA282" s="41"/>
      <c r="AB282" s="41"/>
      <c r="AC282" s="41"/>
      <c r="AD282" s="41"/>
      <c r="AE282" s="41"/>
      <c r="AR282" s="227" t="s">
        <v>352</v>
      </c>
      <c r="AT282" s="227" t="s">
        <v>1137</v>
      </c>
      <c r="AU282" s="227" t="s">
        <v>85</v>
      </c>
      <c r="AY282" s="20" t="s">
        <v>308</v>
      </c>
      <c r="BE282" s="228">
        <f>IF(N282="základní",J282,0)</f>
        <v>0</v>
      </c>
      <c r="BF282" s="228">
        <f>IF(N282="snížená",J282,0)</f>
        <v>0</v>
      </c>
      <c r="BG282" s="228">
        <f>IF(N282="zákl. přenesená",J282,0)</f>
        <v>0</v>
      </c>
      <c r="BH282" s="228">
        <f>IF(N282="sníž. přenesená",J282,0)</f>
        <v>0</v>
      </c>
      <c r="BI282" s="228">
        <f>IF(N282="nulová",J282,0)</f>
        <v>0</v>
      </c>
      <c r="BJ282" s="20" t="s">
        <v>83</v>
      </c>
      <c r="BK282" s="228">
        <f>ROUND(I282*H282,2)</f>
        <v>0</v>
      </c>
      <c r="BL282" s="20" t="s">
        <v>315</v>
      </c>
      <c r="BM282" s="227" t="s">
        <v>4177</v>
      </c>
    </row>
    <row r="283" s="2" customFormat="1" ht="16.5" customHeight="1">
      <c r="A283" s="41"/>
      <c r="B283" s="42"/>
      <c r="C283" s="280" t="s">
        <v>3594</v>
      </c>
      <c r="D283" s="280" t="s">
        <v>1137</v>
      </c>
      <c r="E283" s="281" t="s">
        <v>6968</v>
      </c>
      <c r="F283" s="282" t="s">
        <v>6969</v>
      </c>
      <c r="G283" s="283" t="s">
        <v>323</v>
      </c>
      <c r="H283" s="284">
        <v>9</v>
      </c>
      <c r="I283" s="285"/>
      <c r="J283" s="286">
        <f>ROUND(I283*H283,2)</f>
        <v>0</v>
      </c>
      <c r="K283" s="282" t="s">
        <v>19</v>
      </c>
      <c r="L283" s="287"/>
      <c r="M283" s="288" t="s">
        <v>19</v>
      </c>
      <c r="N283" s="289" t="s">
        <v>47</v>
      </c>
      <c r="O283" s="87"/>
      <c r="P283" s="225">
        <f>O283*H283</f>
        <v>0</v>
      </c>
      <c r="Q283" s="225">
        <v>0</v>
      </c>
      <c r="R283" s="225">
        <f>Q283*H283</f>
        <v>0</v>
      </c>
      <c r="S283" s="225">
        <v>0</v>
      </c>
      <c r="T283" s="226">
        <f>S283*H283</f>
        <v>0</v>
      </c>
      <c r="U283" s="41"/>
      <c r="V283" s="41"/>
      <c r="W283" s="41"/>
      <c r="X283" s="41"/>
      <c r="Y283" s="41"/>
      <c r="Z283" s="41"/>
      <c r="AA283" s="41"/>
      <c r="AB283" s="41"/>
      <c r="AC283" s="41"/>
      <c r="AD283" s="41"/>
      <c r="AE283" s="41"/>
      <c r="AR283" s="227" t="s">
        <v>352</v>
      </c>
      <c r="AT283" s="227" t="s">
        <v>1137</v>
      </c>
      <c r="AU283" s="227" t="s">
        <v>85</v>
      </c>
      <c r="AY283" s="20" t="s">
        <v>308</v>
      </c>
      <c r="BE283" s="228">
        <f>IF(N283="základní",J283,0)</f>
        <v>0</v>
      </c>
      <c r="BF283" s="228">
        <f>IF(N283="snížená",J283,0)</f>
        <v>0</v>
      </c>
      <c r="BG283" s="228">
        <f>IF(N283="zákl. přenesená",J283,0)</f>
        <v>0</v>
      </c>
      <c r="BH283" s="228">
        <f>IF(N283="sníž. přenesená",J283,0)</f>
        <v>0</v>
      </c>
      <c r="BI283" s="228">
        <f>IF(N283="nulová",J283,0)</f>
        <v>0</v>
      </c>
      <c r="BJ283" s="20" t="s">
        <v>83</v>
      </c>
      <c r="BK283" s="228">
        <f>ROUND(I283*H283,2)</f>
        <v>0</v>
      </c>
      <c r="BL283" s="20" t="s">
        <v>315</v>
      </c>
      <c r="BM283" s="227" t="s">
        <v>4191</v>
      </c>
    </row>
    <row r="284" s="2" customFormat="1" ht="16.5" customHeight="1">
      <c r="A284" s="41"/>
      <c r="B284" s="42"/>
      <c r="C284" s="280" t="s">
        <v>3599</v>
      </c>
      <c r="D284" s="280" t="s">
        <v>1137</v>
      </c>
      <c r="E284" s="281" t="s">
        <v>6970</v>
      </c>
      <c r="F284" s="282" t="s">
        <v>6971</v>
      </c>
      <c r="G284" s="283" t="s">
        <v>323</v>
      </c>
      <c r="H284" s="284">
        <v>8</v>
      </c>
      <c r="I284" s="285"/>
      <c r="J284" s="286">
        <f>ROUND(I284*H284,2)</f>
        <v>0</v>
      </c>
      <c r="K284" s="282" t="s">
        <v>314</v>
      </c>
      <c r="L284" s="287"/>
      <c r="M284" s="288" t="s">
        <v>19</v>
      </c>
      <c r="N284" s="289" t="s">
        <v>47</v>
      </c>
      <c r="O284" s="87"/>
      <c r="P284" s="225">
        <f>O284*H284</f>
        <v>0</v>
      </c>
      <c r="Q284" s="225">
        <v>0</v>
      </c>
      <c r="R284" s="225">
        <f>Q284*H284</f>
        <v>0</v>
      </c>
      <c r="S284" s="225">
        <v>0</v>
      </c>
      <c r="T284" s="226">
        <f>S284*H284</f>
        <v>0</v>
      </c>
      <c r="U284" s="41"/>
      <c r="V284" s="41"/>
      <c r="W284" s="41"/>
      <c r="X284" s="41"/>
      <c r="Y284" s="41"/>
      <c r="Z284" s="41"/>
      <c r="AA284" s="41"/>
      <c r="AB284" s="41"/>
      <c r="AC284" s="41"/>
      <c r="AD284" s="41"/>
      <c r="AE284" s="41"/>
      <c r="AR284" s="227" t="s">
        <v>352</v>
      </c>
      <c r="AT284" s="227" t="s">
        <v>1137</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4208</v>
      </c>
    </row>
    <row r="285" s="2" customFormat="1" ht="16.5" customHeight="1">
      <c r="A285" s="41"/>
      <c r="B285" s="42"/>
      <c r="C285" s="280" t="s">
        <v>3603</v>
      </c>
      <c r="D285" s="280" t="s">
        <v>1137</v>
      </c>
      <c r="E285" s="281" t="s">
        <v>6972</v>
      </c>
      <c r="F285" s="282" t="s">
        <v>6973</v>
      </c>
      <c r="G285" s="283" t="s">
        <v>323</v>
      </c>
      <c r="H285" s="284">
        <v>17</v>
      </c>
      <c r="I285" s="285"/>
      <c r="J285" s="286">
        <f>ROUND(I285*H285,2)</f>
        <v>0</v>
      </c>
      <c r="K285" s="282" t="s">
        <v>19</v>
      </c>
      <c r="L285" s="287"/>
      <c r="M285" s="288" t="s">
        <v>19</v>
      </c>
      <c r="N285" s="289" t="s">
        <v>47</v>
      </c>
      <c r="O285" s="87"/>
      <c r="P285" s="225">
        <f>O285*H285</f>
        <v>0</v>
      </c>
      <c r="Q285" s="225">
        <v>0</v>
      </c>
      <c r="R285" s="225">
        <f>Q285*H285</f>
        <v>0</v>
      </c>
      <c r="S285" s="225">
        <v>0</v>
      </c>
      <c r="T285" s="226">
        <f>S285*H285</f>
        <v>0</v>
      </c>
      <c r="U285" s="41"/>
      <c r="V285" s="41"/>
      <c r="W285" s="41"/>
      <c r="X285" s="41"/>
      <c r="Y285" s="41"/>
      <c r="Z285" s="41"/>
      <c r="AA285" s="41"/>
      <c r="AB285" s="41"/>
      <c r="AC285" s="41"/>
      <c r="AD285" s="41"/>
      <c r="AE285" s="41"/>
      <c r="AR285" s="227" t="s">
        <v>352</v>
      </c>
      <c r="AT285" s="227" t="s">
        <v>1137</v>
      </c>
      <c r="AU285" s="227" t="s">
        <v>85</v>
      </c>
      <c r="AY285" s="20" t="s">
        <v>308</v>
      </c>
      <c r="BE285" s="228">
        <f>IF(N285="základní",J285,0)</f>
        <v>0</v>
      </c>
      <c r="BF285" s="228">
        <f>IF(N285="snížená",J285,0)</f>
        <v>0</v>
      </c>
      <c r="BG285" s="228">
        <f>IF(N285="zákl. přenesená",J285,0)</f>
        <v>0</v>
      </c>
      <c r="BH285" s="228">
        <f>IF(N285="sníž. přenesená",J285,0)</f>
        <v>0</v>
      </c>
      <c r="BI285" s="228">
        <f>IF(N285="nulová",J285,0)</f>
        <v>0</v>
      </c>
      <c r="BJ285" s="20" t="s">
        <v>83</v>
      </c>
      <c r="BK285" s="228">
        <f>ROUND(I285*H285,2)</f>
        <v>0</v>
      </c>
      <c r="BL285" s="20" t="s">
        <v>315</v>
      </c>
      <c r="BM285" s="227" t="s">
        <v>4219</v>
      </c>
    </row>
    <row r="286" s="2" customFormat="1" ht="16.5" customHeight="1">
      <c r="A286" s="41"/>
      <c r="B286" s="42"/>
      <c r="C286" s="280" t="s">
        <v>3611</v>
      </c>
      <c r="D286" s="280" t="s">
        <v>1137</v>
      </c>
      <c r="E286" s="281" t="s">
        <v>6974</v>
      </c>
      <c r="F286" s="282" t="s">
        <v>6975</v>
      </c>
      <c r="G286" s="283" t="s">
        <v>323</v>
      </c>
      <c r="H286" s="284">
        <v>3</v>
      </c>
      <c r="I286" s="285"/>
      <c r="J286" s="286">
        <f>ROUND(I286*H286,2)</f>
        <v>0</v>
      </c>
      <c r="K286" s="282" t="s">
        <v>314</v>
      </c>
      <c r="L286" s="287"/>
      <c r="M286" s="288" t="s">
        <v>19</v>
      </c>
      <c r="N286" s="289" t="s">
        <v>47</v>
      </c>
      <c r="O286" s="87"/>
      <c r="P286" s="225">
        <f>O286*H286</f>
        <v>0</v>
      </c>
      <c r="Q286" s="225">
        <v>0</v>
      </c>
      <c r="R286" s="225">
        <f>Q286*H286</f>
        <v>0</v>
      </c>
      <c r="S286" s="225">
        <v>0</v>
      </c>
      <c r="T286" s="226">
        <f>S286*H286</f>
        <v>0</v>
      </c>
      <c r="U286" s="41"/>
      <c r="V286" s="41"/>
      <c r="W286" s="41"/>
      <c r="X286" s="41"/>
      <c r="Y286" s="41"/>
      <c r="Z286" s="41"/>
      <c r="AA286" s="41"/>
      <c r="AB286" s="41"/>
      <c r="AC286" s="41"/>
      <c r="AD286" s="41"/>
      <c r="AE286" s="41"/>
      <c r="AR286" s="227" t="s">
        <v>352</v>
      </c>
      <c r="AT286" s="227" t="s">
        <v>1137</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4228</v>
      </c>
    </row>
    <row r="287" s="2" customFormat="1" ht="16.5" customHeight="1">
      <c r="A287" s="41"/>
      <c r="B287" s="42"/>
      <c r="C287" s="280" t="s">
        <v>3616</v>
      </c>
      <c r="D287" s="280" t="s">
        <v>1137</v>
      </c>
      <c r="E287" s="281" t="s">
        <v>6976</v>
      </c>
      <c r="F287" s="282" t="s">
        <v>6977</v>
      </c>
      <c r="G287" s="283" t="s">
        <v>323</v>
      </c>
      <c r="H287" s="284">
        <v>10</v>
      </c>
      <c r="I287" s="285"/>
      <c r="J287" s="286">
        <f>ROUND(I287*H287,2)</f>
        <v>0</v>
      </c>
      <c r="K287" s="282" t="s">
        <v>19</v>
      </c>
      <c r="L287" s="287"/>
      <c r="M287" s="288" t="s">
        <v>19</v>
      </c>
      <c r="N287" s="289" t="s">
        <v>47</v>
      </c>
      <c r="O287" s="87"/>
      <c r="P287" s="225">
        <f>O287*H287</f>
        <v>0</v>
      </c>
      <c r="Q287" s="225">
        <v>0</v>
      </c>
      <c r="R287" s="225">
        <f>Q287*H287</f>
        <v>0</v>
      </c>
      <c r="S287" s="225">
        <v>0</v>
      </c>
      <c r="T287" s="226">
        <f>S287*H287</f>
        <v>0</v>
      </c>
      <c r="U287" s="41"/>
      <c r="V287" s="41"/>
      <c r="W287" s="41"/>
      <c r="X287" s="41"/>
      <c r="Y287" s="41"/>
      <c r="Z287" s="41"/>
      <c r="AA287" s="41"/>
      <c r="AB287" s="41"/>
      <c r="AC287" s="41"/>
      <c r="AD287" s="41"/>
      <c r="AE287" s="41"/>
      <c r="AR287" s="227" t="s">
        <v>352</v>
      </c>
      <c r="AT287" s="227" t="s">
        <v>1137</v>
      </c>
      <c r="AU287" s="227" t="s">
        <v>85</v>
      </c>
      <c r="AY287" s="20" t="s">
        <v>308</v>
      </c>
      <c r="BE287" s="228">
        <f>IF(N287="základní",J287,0)</f>
        <v>0</v>
      </c>
      <c r="BF287" s="228">
        <f>IF(N287="snížená",J287,0)</f>
        <v>0</v>
      </c>
      <c r="BG287" s="228">
        <f>IF(N287="zákl. přenesená",J287,0)</f>
        <v>0</v>
      </c>
      <c r="BH287" s="228">
        <f>IF(N287="sníž. přenesená",J287,0)</f>
        <v>0</v>
      </c>
      <c r="BI287" s="228">
        <f>IF(N287="nulová",J287,0)</f>
        <v>0</v>
      </c>
      <c r="BJ287" s="20" t="s">
        <v>83</v>
      </c>
      <c r="BK287" s="228">
        <f>ROUND(I287*H287,2)</f>
        <v>0</v>
      </c>
      <c r="BL287" s="20" t="s">
        <v>315</v>
      </c>
      <c r="BM287" s="227" t="s">
        <v>4238</v>
      </c>
    </row>
    <row r="288" s="2" customFormat="1" ht="21.75" customHeight="1">
      <c r="A288" s="41"/>
      <c r="B288" s="42"/>
      <c r="C288" s="216" t="s">
        <v>3622</v>
      </c>
      <c r="D288" s="216" t="s">
        <v>310</v>
      </c>
      <c r="E288" s="217" t="s">
        <v>6978</v>
      </c>
      <c r="F288" s="218" t="s">
        <v>6979</v>
      </c>
      <c r="G288" s="219" t="s">
        <v>323</v>
      </c>
      <c r="H288" s="220">
        <v>30</v>
      </c>
      <c r="I288" s="221"/>
      <c r="J288" s="222">
        <f>ROUND(I288*H288,2)</f>
        <v>0</v>
      </c>
      <c r="K288" s="218" t="s">
        <v>314</v>
      </c>
      <c r="L288" s="47"/>
      <c r="M288" s="223" t="s">
        <v>19</v>
      </c>
      <c r="N288" s="224" t="s">
        <v>47</v>
      </c>
      <c r="O288" s="87"/>
      <c r="P288" s="225">
        <f>O288*H288</f>
        <v>0</v>
      </c>
      <c r="Q288" s="225">
        <v>0</v>
      </c>
      <c r="R288" s="225">
        <f>Q288*H288</f>
        <v>0</v>
      </c>
      <c r="S288" s="225">
        <v>0</v>
      </c>
      <c r="T288" s="226">
        <f>S288*H288</f>
        <v>0</v>
      </c>
      <c r="U288" s="41"/>
      <c r="V288" s="41"/>
      <c r="W288" s="41"/>
      <c r="X288" s="41"/>
      <c r="Y288" s="41"/>
      <c r="Z288" s="41"/>
      <c r="AA288" s="41"/>
      <c r="AB288" s="41"/>
      <c r="AC288" s="41"/>
      <c r="AD288" s="41"/>
      <c r="AE288" s="41"/>
      <c r="AR288" s="227" t="s">
        <v>315</v>
      </c>
      <c r="AT288" s="227" t="s">
        <v>310</v>
      </c>
      <c r="AU288" s="227" t="s">
        <v>85</v>
      </c>
      <c r="AY288" s="20" t="s">
        <v>308</v>
      </c>
      <c r="BE288" s="228">
        <f>IF(N288="základní",J288,0)</f>
        <v>0</v>
      </c>
      <c r="BF288" s="228">
        <f>IF(N288="snížená",J288,0)</f>
        <v>0</v>
      </c>
      <c r="BG288" s="228">
        <f>IF(N288="zákl. přenesená",J288,0)</f>
        <v>0</v>
      </c>
      <c r="BH288" s="228">
        <f>IF(N288="sníž. přenesená",J288,0)</f>
        <v>0</v>
      </c>
      <c r="BI288" s="228">
        <f>IF(N288="nulová",J288,0)</f>
        <v>0</v>
      </c>
      <c r="BJ288" s="20" t="s">
        <v>83</v>
      </c>
      <c r="BK288" s="228">
        <f>ROUND(I288*H288,2)</f>
        <v>0</v>
      </c>
      <c r="BL288" s="20" t="s">
        <v>315</v>
      </c>
      <c r="BM288" s="227" t="s">
        <v>4251</v>
      </c>
    </row>
    <row r="289" s="2" customFormat="1">
      <c r="A289" s="41"/>
      <c r="B289" s="42"/>
      <c r="C289" s="43"/>
      <c r="D289" s="229" t="s">
        <v>317</v>
      </c>
      <c r="E289" s="43"/>
      <c r="F289" s="230" t="s">
        <v>6980</v>
      </c>
      <c r="G289" s="43"/>
      <c r="H289" s="43"/>
      <c r="I289" s="231"/>
      <c r="J289" s="43"/>
      <c r="K289" s="43"/>
      <c r="L289" s="47"/>
      <c r="M289" s="232"/>
      <c r="N289" s="233"/>
      <c r="O289" s="87"/>
      <c r="P289" s="87"/>
      <c r="Q289" s="87"/>
      <c r="R289" s="87"/>
      <c r="S289" s="87"/>
      <c r="T289" s="88"/>
      <c r="U289" s="41"/>
      <c r="V289" s="41"/>
      <c r="W289" s="41"/>
      <c r="X289" s="41"/>
      <c r="Y289" s="41"/>
      <c r="Z289" s="41"/>
      <c r="AA289" s="41"/>
      <c r="AB289" s="41"/>
      <c r="AC289" s="41"/>
      <c r="AD289" s="41"/>
      <c r="AE289" s="41"/>
      <c r="AT289" s="20" t="s">
        <v>317</v>
      </c>
      <c r="AU289" s="20" t="s">
        <v>85</v>
      </c>
    </row>
    <row r="290" s="2" customFormat="1" ht="16.5" customHeight="1">
      <c r="A290" s="41"/>
      <c r="B290" s="42"/>
      <c r="C290" s="280" t="s">
        <v>3626</v>
      </c>
      <c r="D290" s="280" t="s">
        <v>1137</v>
      </c>
      <c r="E290" s="281" t="s">
        <v>6981</v>
      </c>
      <c r="F290" s="282" t="s">
        <v>6982</v>
      </c>
      <c r="G290" s="283" t="s">
        <v>323</v>
      </c>
      <c r="H290" s="284">
        <v>20</v>
      </c>
      <c r="I290" s="285"/>
      <c r="J290" s="286">
        <f>ROUND(I290*H290,2)</f>
        <v>0</v>
      </c>
      <c r="K290" s="282" t="s">
        <v>314</v>
      </c>
      <c r="L290" s="287"/>
      <c r="M290" s="288" t="s">
        <v>19</v>
      </c>
      <c r="N290" s="289" t="s">
        <v>47</v>
      </c>
      <c r="O290" s="87"/>
      <c r="P290" s="225">
        <f>O290*H290</f>
        <v>0</v>
      </c>
      <c r="Q290" s="225">
        <v>0</v>
      </c>
      <c r="R290" s="225">
        <f>Q290*H290</f>
        <v>0</v>
      </c>
      <c r="S290" s="225">
        <v>0</v>
      </c>
      <c r="T290" s="226">
        <f>S290*H290</f>
        <v>0</v>
      </c>
      <c r="U290" s="41"/>
      <c r="V290" s="41"/>
      <c r="W290" s="41"/>
      <c r="X290" s="41"/>
      <c r="Y290" s="41"/>
      <c r="Z290" s="41"/>
      <c r="AA290" s="41"/>
      <c r="AB290" s="41"/>
      <c r="AC290" s="41"/>
      <c r="AD290" s="41"/>
      <c r="AE290" s="41"/>
      <c r="AR290" s="227" t="s">
        <v>352</v>
      </c>
      <c r="AT290" s="227" t="s">
        <v>1137</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5472</v>
      </c>
    </row>
    <row r="291" s="2" customFormat="1" ht="16.5" customHeight="1">
      <c r="A291" s="41"/>
      <c r="B291" s="42"/>
      <c r="C291" s="280" t="s">
        <v>3634</v>
      </c>
      <c r="D291" s="280" t="s">
        <v>1137</v>
      </c>
      <c r="E291" s="281" t="s">
        <v>6983</v>
      </c>
      <c r="F291" s="282" t="s">
        <v>6984</v>
      </c>
      <c r="G291" s="283" t="s">
        <v>323</v>
      </c>
      <c r="H291" s="284">
        <v>10</v>
      </c>
      <c r="I291" s="285"/>
      <c r="J291" s="286">
        <f>ROUND(I291*H291,2)</f>
        <v>0</v>
      </c>
      <c r="K291" s="282" t="s">
        <v>19</v>
      </c>
      <c r="L291" s="287"/>
      <c r="M291" s="288" t="s">
        <v>19</v>
      </c>
      <c r="N291" s="289" t="s">
        <v>47</v>
      </c>
      <c r="O291" s="87"/>
      <c r="P291" s="225">
        <f>O291*H291</f>
        <v>0</v>
      </c>
      <c r="Q291" s="225">
        <v>0</v>
      </c>
      <c r="R291" s="225">
        <f>Q291*H291</f>
        <v>0</v>
      </c>
      <c r="S291" s="225">
        <v>0</v>
      </c>
      <c r="T291" s="226">
        <f>S291*H291</f>
        <v>0</v>
      </c>
      <c r="U291" s="41"/>
      <c r="V291" s="41"/>
      <c r="W291" s="41"/>
      <c r="X291" s="41"/>
      <c r="Y291" s="41"/>
      <c r="Z291" s="41"/>
      <c r="AA291" s="41"/>
      <c r="AB291" s="41"/>
      <c r="AC291" s="41"/>
      <c r="AD291" s="41"/>
      <c r="AE291" s="41"/>
      <c r="AR291" s="227" t="s">
        <v>352</v>
      </c>
      <c r="AT291" s="227" t="s">
        <v>1137</v>
      </c>
      <c r="AU291" s="227" t="s">
        <v>85</v>
      </c>
      <c r="AY291" s="20" t="s">
        <v>308</v>
      </c>
      <c r="BE291" s="228">
        <f>IF(N291="základní",J291,0)</f>
        <v>0</v>
      </c>
      <c r="BF291" s="228">
        <f>IF(N291="snížená",J291,0)</f>
        <v>0</v>
      </c>
      <c r="BG291" s="228">
        <f>IF(N291="zákl. přenesená",J291,0)</f>
        <v>0</v>
      </c>
      <c r="BH291" s="228">
        <f>IF(N291="sníž. přenesená",J291,0)</f>
        <v>0</v>
      </c>
      <c r="BI291" s="228">
        <f>IF(N291="nulová",J291,0)</f>
        <v>0</v>
      </c>
      <c r="BJ291" s="20" t="s">
        <v>83</v>
      </c>
      <c r="BK291" s="228">
        <f>ROUND(I291*H291,2)</f>
        <v>0</v>
      </c>
      <c r="BL291" s="20" t="s">
        <v>315</v>
      </c>
      <c r="BM291" s="227" t="s">
        <v>5475</v>
      </c>
    </row>
    <row r="292" s="2" customFormat="1" ht="21.75" customHeight="1">
      <c r="A292" s="41"/>
      <c r="B292" s="42"/>
      <c r="C292" s="216" t="s">
        <v>3639</v>
      </c>
      <c r="D292" s="216" t="s">
        <v>310</v>
      </c>
      <c r="E292" s="217" t="s">
        <v>6985</v>
      </c>
      <c r="F292" s="218" t="s">
        <v>6986</v>
      </c>
      <c r="G292" s="219" t="s">
        <v>323</v>
      </c>
      <c r="H292" s="220">
        <v>14</v>
      </c>
      <c r="I292" s="221"/>
      <c r="J292" s="222">
        <f>ROUND(I292*H292,2)</f>
        <v>0</v>
      </c>
      <c r="K292" s="218" t="s">
        <v>314</v>
      </c>
      <c r="L292" s="47"/>
      <c r="M292" s="223" t="s">
        <v>19</v>
      </c>
      <c r="N292" s="224" t="s">
        <v>47</v>
      </c>
      <c r="O292" s="87"/>
      <c r="P292" s="225">
        <f>O292*H292</f>
        <v>0</v>
      </c>
      <c r="Q292" s="225">
        <v>0</v>
      </c>
      <c r="R292" s="225">
        <f>Q292*H292</f>
        <v>0</v>
      </c>
      <c r="S292" s="225">
        <v>0</v>
      </c>
      <c r="T292" s="226">
        <f>S292*H292</f>
        <v>0</v>
      </c>
      <c r="U292" s="41"/>
      <c r="V292" s="41"/>
      <c r="W292" s="41"/>
      <c r="X292" s="41"/>
      <c r="Y292" s="41"/>
      <c r="Z292" s="41"/>
      <c r="AA292" s="41"/>
      <c r="AB292" s="41"/>
      <c r="AC292" s="41"/>
      <c r="AD292" s="41"/>
      <c r="AE292" s="41"/>
      <c r="AR292" s="227" t="s">
        <v>315</v>
      </c>
      <c r="AT292" s="227" t="s">
        <v>310</v>
      </c>
      <c r="AU292" s="227" t="s">
        <v>85</v>
      </c>
      <c r="AY292" s="20" t="s">
        <v>308</v>
      </c>
      <c r="BE292" s="228">
        <f>IF(N292="základní",J292,0)</f>
        <v>0</v>
      </c>
      <c r="BF292" s="228">
        <f>IF(N292="snížená",J292,0)</f>
        <v>0</v>
      </c>
      <c r="BG292" s="228">
        <f>IF(N292="zákl. přenesená",J292,0)</f>
        <v>0</v>
      </c>
      <c r="BH292" s="228">
        <f>IF(N292="sníž. přenesená",J292,0)</f>
        <v>0</v>
      </c>
      <c r="BI292" s="228">
        <f>IF(N292="nulová",J292,0)</f>
        <v>0</v>
      </c>
      <c r="BJ292" s="20" t="s">
        <v>83</v>
      </c>
      <c r="BK292" s="228">
        <f>ROUND(I292*H292,2)</f>
        <v>0</v>
      </c>
      <c r="BL292" s="20" t="s">
        <v>315</v>
      </c>
      <c r="BM292" s="227" t="s">
        <v>5478</v>
      </c>
    </row>
    <row r="293" s="2" customFormat="1">
      <c r="A293" s="41"/>
      <c r="B293" s="42"/>
      <c r="C293" s="43"/>
      <c r="D293" s="229" t="s">
        <v>317</v>
      </c>
      <c r="E293" s="43"/>
      <c r="F293" s="230" t="s">
        <v>6987</v>
      </c>
      <c r="G293" s="43"/>
      <c r="H293" s="43"/>
      <c r="I293" s="231"/>
      <c r="J293" s="43"/>
      <c r="K293" s="43"/>
      <c r="L293" s="47"/>
      <c r="M293" s="232"/>
      <c r="N293" s="233"/>
      <c r="O293" s="87"/>
      <c r="P293" s="87"/>
      <c r="Q293" s="87"/>
      <c r="R293" s="87"/>
      <c r="S293" s="87"/>
      <c r="T293" s="88"/>
      <c r="U293" s="41"/>
      <c r="V293" s="41"/>
      <c r="W293" s="41"/>
      <c r="X293" s="41"/>
      <c r="Y293" s="41"/>
      <c r="Z293" s="41"/>
      <c r="AA293" s="41"/>
      <c r="AB293" s="41"/>
      <c r="AC293" s="41"/>
      <c r="AD293" s="41"/>
      <c r="AE293" s="41"/>
      <c r="AT293" s="20" t="s">
        <v>317</v>
      </c>
      <c r="AU293" s="20" t="s">
        <v>85</v>
      </c>
    </row>
    <row r="294" s="2" customFormat="1" ht="16.5" customHeight="1">
      <c r="A294" s="41"/>
      <c r="B294" s="42"/>
      <c r="C294" s="280" t="s">
        <v>3647</v>
      </c>
      <c r="D294" s="280" t="s">
        <v>1137</v>
      </c>
      <c r="E294" s="281" t="s">
        <v>6988</v>
      </c>
      <c r="F294" s="282" t="s">
        <v>6989</v>
      </c>
      <c r="G294" s="283" t="s">
        <v>323</v>
      </c>
      <c r="H294" s="284">
        <v>8</v>
      </c>
      <c r="I294" s="285"/>
      <c r="J294" s="286">
        <f>ROUND(I294*H294,2)</f>
        <v>0</v>
      </c>
      <c r="K294" s="282" t="s">
        <v>314</v>
      </c>
      <c r="L294" s="287"/>
      <c r="M294" s="288" t="s">
        <v>19</v>
      </c>
      <c r="N294" s="289" t="s">
        <v>47</v>
      </c>
      <c r="O294" s="87"/>
      <c r="P294" s="225">
        <f>O294*H294</f>
        <v>0</v>
      </c>
      <c r="Q294" s="225">
        <v>0</v>
      </c>
      <c r="R294" s="225">
        <f>Q294*H294</f>
        <v>0</v>
      </c>
      <c r="S294" s="225">
        <v>0</v>
      </c>
      <c r="T294" s="226">
        <f>S294*H294</f>
        <v>0</v>
      </c>
      <c r="U294" s="41"/>
      <c r="V294" s="41"/>
      <c r="W294" s="41"/>
      <c r="X294" s="41"/>
      <c r="Y294" s="41"/>
      <c r="Z294" s="41"/>
      <c r="AA294" s="41"/>
      <c r="AB294" s="41"/>
      <c r="AC294" s="41"/>
      <c r="AD294" s="41"/>
      <c r="AE294" s="41"/>
      <c r="AR294" s="227" t="s">
        <v>352</v>
      </c>
      <c r="AT294" s="227" t="s">
        <v>1137</v>
      </c>
      <c r="AU294" s="227" t="s">
        <v>85</v>
      </c>
      <c r="AY294" s="20" t="s">
        <v>308</v>
      </c>
      <c r="BE294" s="228">
        <f>IF(N294="základní",J294,0)</f>
        <v>0</v>
      </c>
      <c r="BF294" s="228">
        <f>IF(N294="snížená",J294,0)</f>
        <v>0</v>
      </c>
      <c r="BG294" s="228">
        <f>IF(N294="zákl. přenesená",J294,0)</f>
        <v>0</v>
      </c>
      <c r="BH294" s="228">
        <f>IF(N294="sníž. přenesená",J294,0)</f>
        <v>0</v>
      </c>
      <c r="BI294" s="228">
        <f>IF(N294="nulová",J294,0)</f>
        <v>0</v>
      </c>
      <c r="BJ294" s="20" t="s">
        <v>83</v>
      </c>
      <c r="BK294" s="228">
        <f>ROUND(I294*H294,2)</f>
        <v>0</v>
      </c>
      <c r="BL294" s="20" t="s">
        <v>315</v>
      </c>
      <c r="BM294" s="227" t="s">
        <v>5481</v>
      </c>
    </row>
    <row r="295" s="2" customFormat="1" ht="16.5" customHeight="1">
      <c r="A295" s="41"/>
      <c r="B295" s="42"/>
      <c r="C295" s="280" t="s">
        <v>3652</v>
      </c>
      <c r="D295" s="280" t="s">
        <v>1137</v>
      </c>
      <c r="E295" s="281" t="s">
        <v>6990</v>
      </c>
      <c r="F295" s="282" t="s">
        <v>6991</v>
      </c>
      <c r="G295" s="283" t="s">
        <v>323</v>
      </c>
      <c r="H295" s="284">
        <v>16</v>
      </c>
      <c r="I295" s="285"/>
      <c r="J295" s="286">
        <f>ROUND(I295*H295,2)</f>
        <v>0</v>
      </c>
      <c r="K295" s="282" t="s">
        <v>19</v>
      </c>
      <c r="L295" s="287"/>
      <c r="M295" s="288" t="s">
        <v>19</v>
      </c>
      <c r="N295" s="289" t="s">
        <v>47</v>
      </c>
      <c r="O295" s="87"/>
      <c r="P295" s="225">
        <f>O295*H295</f>
        <v>0</v>
      </c>
      <c r="Q295" s="225">
        <v>0</v>
      </c>
      <c r="R295" s="225">
        <f>Q295*H295</f>
        <v>0</v>
      </c>
      <c r="S295" s="225">
        <v>0</v>
      </c>
      <c r="T295" s="226">
        <f>S295*H295</f>
        <v>0</v>
      </c>
      <c r="U295" s="41"/>
      <c r="V295" s="41"/>
      <c r="W295" s="41"/>
      <c r="X295" s="41"/>
      <c r="Y295" s="41"/>
      <c r="Z295" s="41"/>
      <c r="AA295" s="41"/>
      <c r="AB295" s="41"/>
      <c r="AC295" s="41"/>
      <c r="AD295" s="41"/>
      <c r="AE295" s="41"/>
      <c r="AR295" s="227" t="s">
        <v>352</v>
      </c>
      <c r="AT295" s="227" t="s">
        <v>1137</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5484</v>
      </c>
    </row>
    <row r="296" s="2" customFormat="1" ht="21.75" customHeight="1">
      <c r="A296" s="41"/>
      <c r="B296" s="42"/>
      <c r="C296" s="216" t="s">
        <v>3656</v>
      </c>
      <c r="D296" s="216" t="s">
        <v>310</v>
      </c>
      <c r="E296" s="217" t="s">
        <v>6992</v>
      </c>
      <c r="F296" s="218" t="s">
        <v>6993</v>
      </c>
      <c r="G296" s="219" t="s">
        <v>323</v>
      </c>
      <c r="H296" s="220">
        <v>3</v>
      </c>
      <c r="I296" s="221"/>
      <c r="J296" s="222">
        <f>ROUND(I296*H296,2)</f>
        <v>0</v>
      </c>
      <c r="K296" s="218" t="s">
        <v>314</v>
      </c>
      <c r="L296" s="47"/>
      <c r="M296" s="223" t="s">
        <v>19</v>
      </c>
      <c r="N296" s="224" t="s">
        <v>47</v>
      </c>
      <c r="O296" s="87"/>
      <c r="P296" s="225">
        <f>O296*H296</f>
        <v>0</v>
      </c>
      <c r="Q296" s="225">
        <v>0</v>
      </c>
      <c r="R296" s="225">
        <f>Q296*H296</f>
        <v>0</v>
      </c>
      <c r="S296" s="225">
        <v>0</v>
      </c>
      <c r="T296" s="226">
        <f>S296*H296</f>
        <v>0</v>
      </c>
      <c r="U296" s="41"/>
      <c r="V296" s="41"/>
      <c r="W296" s="41"/>
      <c r="X296" s="41"/>
      <c r="Y296" s="41"/>
      <c r="Z296" s="41"/>
      <c r="AA296" s="41"/>
      <c r="AB296" s="41"/>
      <c r="AC296" s="41"/>
      <c r="AD296" s="41"/>
      <c r="AE296" s="41"/>
      <c r="AR296" s="227" t="s">
        <v>315</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315</v>
      </c>
      <c r="BM296" s="227" t="s">
        <v>5487</v>
      </c>
    </row>
    <row r="297" s="2" customFormat="1">
      <c r="A297" s="41"/>
      <c r="B297" s="42"/>
      <c r="C297" s="43"/>
      <c r="D297" s="229" t="s">
        <v>317</v>
      </c>
      <c r="E297" s="43"/>
      <c r="F297" s="230" t="s">
        <v>6994</v>
      </c>
      <c r="G297" s="43"/>
      <c r="H297" s="43"/>
      <c r="I297" s="231"/>
      <c r="J297" s="43"/>
      <c r="K297" s="43"/>
      <c r="L297" s="47"/>
      <c r="M297" s="232"/>
      <c r="N297" s="233"/>
      <c r="O297" s="87"/>
      <c r="P297" s="87"/>
      <c r="Q297" s="87"/>
      <c r="R297" s="87"/>
      <c r="S297" s="87"/>
      <c r="T297" s="88"/>
      <c r="U297" s="41"/>
      <c r="V297" s="41"/>
      <c r="W297" s="41"/>
      <c r="X297" s="41"/>
      <c r="Y297" s="41"/>
      <c r="Z297" s="41"/>
      <c r="AA297" s="41"/>
      <c r="AB297" s="41"/>
      <c r="AC297" s="41"/>
      <c r="AD297" s="41"/>
      <c r="AE297" s="41"/>
      <c r="AT297" s="20" t="s">
        <v>317</v>
      </c>
      <c r="AU297" s="20" t="s">
        <v>85</v>
      </c>
    </row>
    <row r="298" s="2" customFormat="1" ht="16.5" customHeight="1">
      <c r="A298" s="41"/>
      <c r="B298" s="42"/>
      <c r="C298" s="280" t="s">
        <v>3661</v>
      </c>
      <c r="D298" s="280" t="s">
        <v>1137</v>
      </c>
      <c r="E298" s="281" t="s">
        <v>6995</v>
      </c>
      <c r="F298" s="282" t="s">
        <v>6996</v>
      </c>
      <c r="G298" s="283" t="s">
        <v>323</v>
      </c>
      <c r="H298" s="284">
        <v>1</v>
      </c>
      <c r="I298" s="285"/>
      <c r="J298" s="286">
        <f>ROUND(I298*H298,2)</f>
        <v>0</v>
      </c>
      <c r="K298" s="282" t="s">
        <v>19</v>
      </c>
      <c r="L298" s="287"/>
      <c r="M298" s="288" t="s">
        <v>19</v>
      </c>
      <c r="N298" s="289" t="s">
        <v>47</v>
      </c>
      <c r="O298" s="87"/>
      <c r="P298" s="225">
        <f>O298*H298</f>
        <v>0</v>
      </c>
      <c r="Q298" s="225">
        <v>0</v>
      </c>
      <c r="R298" s="225">
        <f>Q298*H298</f>
        <v>0</v>
      </c>
      <c r="S298" s="225">
        <v>0</v>
      </c>
      <c r="T298" s="226">
        <f>S298*H298</f>
        <v>0</v>
      </c>
      <c r="U298" s="41"/>
      <c r="V298" s="41"/>
      <c r="W298" s="41"/>
      <c r="X298" s="41"/>
      <c r="Y298" s="41"/>
      <c r="Z298" s="41"/>
      <c r="AA298" s="41"/>
      <c r="AB298" s="41"/>
      <c r="AC298" s="41"/>
      <c r="AD298" s="41"/>
      <c r="AE298" s="41"/>
      <c r="AR298" s="227" t="s">
        <v>352</v>
      </c>
      <c r="AT298" s="227" t="s">
        <v>1137</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5490</v>
      </c>
    </row>
    <row r="299" s="2" customFormat="1" ht="16.5" customHeight="1">
      <c r="A299" s="41"/>
      <c r="B299" s="42"/>
      <c r="C299" s="280" t="s">
        <v>3668</v>
      </c>
      <c r="D299" s="280" t="s">
        <v>1137</v>
      </c>
      <c r="E299" s="281" t="s">
        <v>6997</v>
      </c>
      <c r="F299" s="282" t="s">
        <v>6998</v>
      </c>
      <c r="G299" s="283" t="s">
        <v>323</v>
      </c>
      <c r="H299" s="284">
        <v>1</v>
      </c>
      <c r="I299" s="285"/>
      <c r="J299" s="286">
        <f>ROUND(I299*H299,2)</f>
        <v>0</v>
      </c>
      <c r="K299" s="282" t="s">
        <v>19</v>
      </c>
      <c r="L299" s="287"/>
      <c r="M299" s="288" t="s">
        <v>19</v>
      </c>
      <c r="N299" s="289" t="s">
        <v>47</v>
      </c>
      <c r="O299" s="87"/>
      <c r="P299" s="225">
        <f>O299*H299</f>
        <v>0</v>
      </c>
      <c r="Q299" s="225">
        <v>0</v>
      </c>
      <c r="R299" s="225">
        <f>Q299*H299</f>
        <v>0</v>
      </c>
      <c r="S299" s="225">
        <v>0</v>
      </c>
      <c r="T299" s="226">
        <f>S299*H299</f>
        <v>0</v>
      </c>
      <c r="U299" s="41"/>
      <c r="V299" s="41"/>
      <c r="W299" s="41"/>
      <c r="X299" s="41"/>
      <c r="Y299" s="41"/>
      <c r="Z299" s="41"/>
      <c r="AA299" s="41"/>
      <c r="AB299" s="41"/>
      <c r="AC299" s="41"/>
      <c r="AD299" s="41"/>
      <c r="AE299" s="41"/>
      <c r="AR299" s="227" t="s">
        <v>352</v>
      </c>
      <c r="AT299" s="227" t="s">
        <v>1137</v>
      </c>
      <c r="AU299" s="227" t="s">
        <v>85</v>
      </c>
      <c r="AY299" s="20" t="s">
        <v>308</v>
      </c>
      <c r="BE299" s="228">
        <f>IF(N299="základní",J299,0)</f>
        <v>0</v>
      </c>
      <c r="BF299" s="228">
        <f>IF(N299="snížená",J299,0)</f>
        <v>0</v>
      </c>
      <c r="BG299" s="228">
        <f>IF(N299="zákl. přenesená",J299,0)</f>
        <v>0</v>
      </c>
      <c r="BH299" s="228">
        <f>IF(N299="sníž. přenesená",J299,0)</f>
        <v>0</v>
      </c>
      <c r="BI299" s="228">
        <f>IF(N299="nulová",J299,0)</f>
        <v>0</v>
      </c>
      <c r="BJ299" s="20" t="s">
        <v>83</v>
      </c>
      <c r="BK299" s="228">
        <f>ROUND(I299*H299,2)</f>
        <v>0</v>
      </c>
      <c r="BL299" s="20" t="s">
        <v>315</v>
      </c>
      <c r="BM299" s="227" t="s">
        <v>5493</v>
      </c>
    </row>
    <row r="300" s="2" customFormat="1" ht="16.5" customHeight="1">
      <c r="A300" s="41"/>
      <c r="B300" s="42"/>
      <c r="C300" s="280" t="s">
        <v>3674</v>
      </c>
      <c r="D300" s="280" t="s">
        <v>1137</v>
      </c>
      <c r="E300" s="281" t="s">
        <v>6999</v>
      </c>
      <c r="F300" s="282" t="s">
        <v>7000</v>
      </c>
      <c r="G300" s="283" t="s">
        <v>323</v>
      </c>
      <c r="H300" s="284">
        <v>1</v>
      </c>
      <c r="I300" s="285"/>
      <c r="J300" s="286">
        <f>ROUND(I300*H300,2)</f>
        <v>0</v>
      </c>
      <c r="K300" s="282" t="s">
        <v>19</v>
      </c>
      <c r="L300" s="287"/>
      <c r="M300" s="288" t="s">
        <v>19</v>
      </c>
      <c r="N300" s="289" t="s">
        <v>47</v>
      </c>
      <c r="O300" s="87"/>
      <c r="P300" s="225">
        <f>O300*H300</f>
        <v>0</v>
      </c>
      <c r="Q300" s="225">
        <v>0</v>
      </c>
      <c r="R300" s="225">
        <f>Q300*H300</f>
        <v>0</v>
      </c>
      <c r="S300" s="225">
        <v>0</v>
      </c>
      <c r="T300" s="226">
        <f>S300*H300</f>
        <v>0</v>
      </c>
      <c r="U300" s="41"/>
      <c r="V300" s="41"/>
      <c r="W300" s="41"/>
      <c r="X300" s="41"/>
      <c r="Y300" s="41"/>
      <c r="Z300" s="41"/>
      <c r="AA300" s="41"/>
      <c r="AB300" s="41"/>
      <c r="AC300" s="41"/>
      <c r="AD300" s="41"/>
      <c r="AE300" s="41"/>
      <c r="AR300" s="227" t="s">
        <v>352</v>
      </c>
      <c r="AT300" s="227" t="s">
        <v>1137</v>
      </c>
      <c r="AU300" s="227" t="s">
        <v>85</v>
      </c>
      <c r="AY300" s="20" t="s">
        <v>308</v>
      </c>
      <c r="BE300" s="228">
        <f>IF(N300="základní",J300,0)</f>
        <v>0</v>
      </c>
      <c r="BF300" s="228">
        <f>IF(N300="snížená",J300,0)</f>
        <v>0</v>
      </c>
      <c r="BG300" s="228">
        <f>IF(N300="zákl. přenesená",J300,0)</f>
        <v>0</v>
      </c>
      <c r="BH300" s="228">
        <f>IF(N300="sníž. přenesená",J300,0)</f>
        <v>0</v>
      </c>
      <c r="BI300" s="228">
        <f>IF(N300="nulová",J300,0)</f>
        <v>0</v>
      </c>
      <c r="BJ300" s="20" t="s">
        <v>83</v>
      </c>
      <c r="BK300" s="228">
        <f>ROUND(I300*H300,2)</f>
        <v>0</v>
      </c>
      <c r="BL300" s="20" t="s">
        <v>315</v>
      </c>
      <c r="BM300" s="227" t="s">
        <v>5496</v>
      </c>
    </row>
    <row r="301" s="2" customFormat="1" ht="21.75" customHeight="1">
      <c r="A301" s="41"/>
      <c r="B301" s="42"/>
      <c r="C301" s="216" t="s">
        <v>3682</v>
      </c>
      <c r="D301" s="216" t="s">
        <v>310</v>
      </c>
      <c r="E301" s="217" t="s">
        <v>7001</v>
      </c>
      <c r="F301" s="218" t="s">
        <v>7002</v>
      </c>
      <c r="G301" s="219" t="s">
        <v>323</v>
      </c>
      <c r="H301" s="220">
        <v>4</v>
      </c>
      <c r="I301" s="221"/>
      <c r="J301" s="222">
        <f>ROUND(I301*H301,2)</f>
        <v>0</v>
      </c>
      <c r="K301" s="218" t="s">
        <v>314</v>
      </c>
      <c r="L301" s="47"/>
      <c r="M301" s="223" t="s">
        <v>19</v>
      </c>
      <c r="N301" s="224" t="s">
        <v>47</v>
      </c>
      <c r="O301" s="87"/>
      <c r="P301" s="225">
        <f>O301*H301</f>
        <v>0</v>
      </c>
      <c r="Q301" s="225">
        <v>0</v>
      </c>
      <c r="R301" s="225">
        <f>Q301*H301</f>
        <v>0</v>
      </c>
      <c r="S301" s="225">
        <v>0</v>
      </c>
      <c r="T301" s="226">
        <f>S301*H301</f>
        <v>0</v>
      </c>
      <c r="U301" s="41"/>
      <c r="V301" s="41"/>
      <c r="W301" s="41"/>
      <c r="X301" s="41"/>
      <c r="Y301" s="41"/>
      <c r="Z301" s="41"/>
      <c r="AA301" s="41"/>
      <c r="AB301" s="41"/>
      <c r="AC301" s="41"/>
      <c r="AD301" s="41"/>
      <c r="AE301" s="41"/>
      <c r="AR301" s="227" t="s">
        <v>315</v>
      </c>
      <c r="AT301" s="227" t="s">
        <v>310</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315</v>
      </c>
      <c r="BM301" s="227" t="s">
        <v>5506</v>
      </c>
    </row>
    <row r="302" s="2" customFormat="1">
      <c r="A302" s="41"/>
      <c r="B302" s="42"/>
      <c r="C302" s="43"/>
      <c r="D302" s="229" t="s">
        <v>317</v>
      </c>
      <c r="E302" s="43"/>
      <c r="F302" s="230" t="s">
        <v>7003</v>
      </c>
      <c r="G302" s="43"/>
      <c r="H302" s="43"/>
      <c r="I302" s="231"/>
      <c r="J302" s="43"/>
      <c r="K302" s="43"/>
      <c r="L302" s="47"/>
      <c r="M302" s="232"/>
      <c r="N302" s="233"/>
      <c r="O302" s="87"/>
      <c r="P302" s="87"/>
      <c r="Q302" s="87"/>
      <c r="R302" s="87"/>
      <c r="S302" s="87"/>
      <c r="T302" s="88"/>
      <c r="U302" s="41"/>
      <c r="V302" s="41"/>
      <c r="W302" s="41"/>
      <c r="X302" s="41"/>
      <c r="Y302" s="41"/>
      <c r="Z302" s="41"/>
      <c r="AA302" s="41"/>
      <c r="AB302" s="41"/>
      <c r="AC302" s="41"/>
      <c r="AD302" s="41"/>
      <c r="AE302" s="41"/>
      <c r="AT302" s="20" t="s">
        <v>317</v>
      </c>
      <c r="AU302" s="20" t="s">
        <v>85</v>
      </c>
    </row>
    <row r="303" s="2" customFormat="1" ht="16.5" customHeight="1">
      <c r="A303" s="41"/>
      <c r="B303" s="42"/>
      <c r="C303" s="280" t="s">
        <v>3689</v>
      </c>
      <c r="D303" s="280" t="s">
        <v>1137</v>
      </c>
      <c r="E303" s="281" t="s">
        <v>7004</v>
      </c>
      <c r="F303" s="282" t="s">
        <v>7005</v>
      </c>
      <c r="G303" s="283" t="s">
        <v>323</v>
      </c>
      <c r="H303" s="284">
        <v>1</v>
      </c>
      <c r="I303" s="285"/>
      <c r="J303" s="286">
        <f>ROUND(I303*H303,2)</f>
        <v>0</v>
      </c>
      <c r="K303" s="282" t="s">
        <v>19</v>
      </c>
      <c r="L303" s="287"/>
      <c r="M303" s="288" t="s">
        <v>19</v>
      </c>
      <c r="N303" s="289" t="s">
        <v>47</v>
      </c>
      <c r="O303" s="87"/>
      <c r="P303" s="225">
        <f>O303*H303</f>
        <v>0</v>
      </c>
      <c r="Q303" s="225">
        <v>0</v>
      </c>
      <c r="R303" s="225">
        <f>Q303*H303</f>
        <v>0</v>
      </c>
      <c r="S303" s="225">
        <v>0</v>
      </c>
      <c r="T303" s="226">
        <f>S303*H303</f>
        <v>0</v>
      </c>
      <c r="U303" s="41"/>
      <c r="V303" s="41"/>
      <c r="W303" s="41"/>
      <c r="X303" s="41"/>
      <c r="Y303" s="41"/>
      <c r="Z303" s="41"/>
      <c r="AA303" s="41"/>
      <c r="AB303" s="41"/>
      <c r="AC303" s="41"/>
      <c r="AD303" s="41"/>
      <c r="AE303" s="41"/>
      <c r="AR303" s="227" t="s">
        <v>352</v>
      </c>
      <c r="AT303" s="227" t="s">
        <v>1137</v>
      </c>
      <c r="AU303" s="227" t="s">
        <v>85</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315</v>
      </c>
      <c r="BM303" s="227" t="s">
        <v>5510</v>
      </c>
    </row>
    <row r="304" s="2" customFormat="1" ht="16.5" customHeight="1">
      <c r="A304" s="41"/>
      <c r="B304" s="42"/>
      <c r="C304" s="280" t="s">
        <v>3698</v>
      </c>
      <c r="D304" s="280" t="s">
        <v>1137</v>
      </c>
      <c r="E304" s="281" t="s">
        <v>7006</v>
      </c>
      <c r="F304" s="282" t="s">
        <v>7007</v>
      </c>
      <c r="G304" s="283" t="s">
        <v>323</v>
      </c>
      <c r="H304" s="284">
        <v>1</v>
      </c>
      <c r="I304" s="285"/>
      <c r="J304" s="286">
        <f>ROUND(I304*H304,2)</f>
        <v>0</v>
      </c>
      <c r="K304" s="282" t="s">
        <v>19</v>
      </c>
      <c r="L304" s="287"/>
      <c r="M304" s="288" t="s">
        <v>19</v>
      </c>
      <c r="N304" s="289" t="s">
        <v>47</v>
      </c>
      <c r="O304" s="87"/>
      <c r="P304" s="225">
        <f>O304*H304</f>
        <v>0</v>
      </c>
      <c r="Q304" s="225">
        <v>0</v>
      </c>
      <c r="R304" s="225">
        <f>Q304*H304</f>
        <v>0</v>
      </c>
      <c r="S304" s="225">
        <v>0</v>
      </c>
      <c r="T304" s="226">
        <f>S304*H304</f>
        <v>0</v>
      </c>
      <c r="U304" s="41"/>
      <c r="V304" s="41"/>
      <c r="W304" s="41"/>
      <c r="X304" s="41"/>
      <c r="Y304" s="41"/>
      <c r="Z304" s="41"/>
      <c r="AA304" s="41"/>
      <c r="AB304" s="41"/>
      <c r="AC304" s="41"/>
      <c r="AD304" s="41"/>
      <c r="AE304" s="41"/>
      <c r="AR304" s="227" t="s">
        <v>352</v>
      </c>
      <c r="AT304" s="227" t="s">
        <v>1137</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5514</v>
      </c>
    </row>
    <row r="305" s="2" customFormat="1" ht="16.5" customHeight="1">
      <c r="A305" s="41"/>
      <c r="B305" s="42"/>
      <c r="C305" s="280" t="s">
        <v>3700</v>
      </c>
      <c r="D305" s="280" t="s">
        <v>1137</v>
      </c>
      <c r="E305" s="281" t="s">
        <v>7008</v>
      </c>
      <c r="F305" s="282" t="s">
        <v>7009</v>
      </c>
      <c r="G305" s="283" t="s">
        <v>323</v>
      </c>
      <c r="H305" s="284">
        <v>1</v>
      </c>
      <c r="I305" s="285"/>
      <c r="J305" s="286">
        <f>ROUND(I305*H305,2)</f>
        <v>0</v>
      </c>
      <c r="K305" s="282" t="s">
        <v>19</v>
      </c>
      <c r="L305" s="287"/>
      <c r="M305" s="288" t="s">
        <v>19</v>
      </c>
      <c r="N305" s="289" t="s">
        <v>47</v>
      </c>
      <c r="O305" s="87"/>
      <c r="P305" s="225">
        <f>O305*H305</f>
        <v>0</v>
      </c>
      <c r="Q305" s="225">
        <v>0</v>
      </c>
      <c r="R305" s="225">
        <f>Q305*H305</f>
        <v>0</v>
      </c>
      <c r="S305" s="225">
        <v>0</v>
      </c>
      <c r="T305" s="226">
        <f>S305*H305</f>
        <v>0</v>
      </c>
      <c r="U305" s="41"/>
      <c r="V305" s="41"/>
      <c r="W305" s="41"/>
      <c r="X305" s="41"/>
      <c r="Y305" s="41"/>
      <c r="Z305" s="41"/>
      <c r="AA305" s="41"/>
      <c r="AB305" s="41"/>
      <c r="AC305" s="41"/>
      <c r="AD305" s="41"/>
      <c r="AE305" s="41"/>
      <c r="AR305" s="227" t="s">
        <v>352</v>
      </c>
      <c r="AT305" s="227" t="s">
        <v>1137</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3255</v>
      </c>
    </row>
    <row r="306" s="2" customFormat="1" ht="16.5" customHeight="1">
      <c r="A306" s="41"/>
      <c r="B306" s="42"/>
      <c r="C306" s="280" t="s">
        <v>3705</v>
      </c>
      <c r="D306" s="280" t="s">
        <v>1137</v>
      </c>
      <c r="E306" s="281" t="s">
        <v>7010</v>
      </c>
      <c r="F306" s="282" t="s">
        <v>7011</v>
      </c>
      <c r="G306" s="283" t="s">
        <v>323</v>
      </c>
      <c r="H306" s="284">
        <v>1</v>
      </c>
      <c r="I306" s="285"/>
      <c r="J306" s="286">
        <f>ROUND(I306*H306,2)</f>
        <v>0</v>
      </c>
      <c r="K306" s="282" t="s">
        <v>19</v>
      </c>
      <c r="L306" s="287"/>
      <c r="M306" s="288" t="s">
        <v>19</v>
      </c>
      <c r="N306" s="289" t="s">
        <v>47</v>
      </c>
      <c r="O306" s="87"/>
      <c r="P306" s="225">
        <f>O306*H306</f>
        <v>0</v>
      </c>
      <c r="Q306" s="225">
        <v>0</v>
      </c>
      <c r="R306" s="225">
        <f>Q306*H306</f>
        <v>0</v>
      </c>
      <c r="S306" s="225">
        <v>0</v>
      </c>
      <c r="T306" s="226">
        <f>S306*H306</f>
        <v>0</v>
      </c>
      <c r="U306" s="41"/>
      <c r="V306" s="41"/>
      <c r="W306" s="41"/>
      <c r="X306" s="41"/>
      <c r="Y306" s="41"/>
      <c r="Z306" s="41"/>
      <c r="AA306" s="41"/>
      <c r="AB306" s="41"/>
      <c r="AC306" s="41"/>
      <c r="AD306" s="41"/>
      <c r="AE306" s="41"/>
      <c r="AR306" s="227" t="s">
        <v>352</v>
      </c>
      <c r="AT306" s="227" t="s">
        <v>1137</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315</v>
      </c>
      <c r="BM306" s="227" t="s">
        <v>5522</v>
      </c>
    </row>
    <row r="307" s="2" customFormat="1" ht="24.15" customHeight="1">
      <c r="A307" s="41"/>
      <c r="B307" s="42"/>
      <c r="C307" s="216" t="s">
        <v>3350</v>
      </c>
      <c r="D307" s="216" t="s">
        <v>310</v>
      </c>
      <c r="E307" s="217" t="s">
        <v>7012</v>
      </c>
      <c r="F307" s="218" t="s">
        <v>7013</v>
      </c>
      <c r="G307" s="219" t="s">
        <v>323</v>
      </c>
      <c r="H307" s="220">
        <v>2</v>
      </c>
      <c r="I307" s="221"/>
      <c r="J307" s="222">
        <f>ROUND(I307*H307,2)</f>
        <v>0</v>
      </c>
      <c r="K307" s="218" t="s">
        <v>314</v>
      </c>
      <c r="L307" s="47"/>
      <c r="M307" s="223" t="s">
        <v>19</v>
      </c>
      <c r="N307" s="224" t="s">
        <v>47</v>
      </c>
      <c r="O307" s="87"/>
      <c r="P307" s="225">
        <f>O307*H307</f>
        <v>0</v>
      </c>
      <c r="Q307" s="225">
        <v>0</v>
      </c>
      <c r="R307" s="225">
        <f>Q307*H307</f>
        <v>0</v>
      </c>
      <c r="S307" s="225">
        <v>0</v>
      </c>
      <c r="T307" s="226">
        <f>S307*H307</f>
        <v>0</v>
      </c>
      <c r="U307" s="41"/>
      <c r="V307" s="41"/>
      <c r="W307" s="41"/>
      <c r="X307" s="41"/>
      <c r="Y307" s="41"/>
      <c r="Z307" s="41"/>
      <c r="AA307" s="41"/>
      <c r="AB307" s="41"/>
      <c r="AC307" s="41"/>
      <c r="AD307" s="41"/>
      <c r="AE307" s="41"/>
      <c r="AR307" s="227" t="s">
        <v>315</v>
      </c>
      <c r="AT307" s="227" t="s">
        <v>310</v>
      </c>
      <c r="AU307" s="227" t="s">
        <v>85</v>
      </c>
      <c r="AY307" s="20" t="s">
        <v>308</v>
      </c>
      <c r="BE307" s="228">
        <f>IF(N307="základní",J307,0)</f>
        <v>0</v>
      </c>
      <c r="BF307" s="228">
        <f>IF(N307="snížená",J307,0)</f>
        <v>0</v>
      </c>
      <c r="BG307" s="228">
        <f>IF(N307="zákl. přenesená",J307,0)</f>
        <v>0</v>
      </c>
      <c r="BH307" s="228">
        <f>IF(N307="sníž. přenesená",J307,0)</f>
        <v>0</v>
      </c>
      <c r="BI307" s="228">
        <f>IF(N307="nulová",J307,0)</f>
        <v>0</v>
      </c>
      <c r="BJ307" s="20" t="s">
        <v>83</v>
      </c>
      <c r="BK307" s="228">
        <f>ROUND(I307*H307,2)</f>
        <v>0</v>
      </c>
      <c r="BL307" s="20" t="s">
        <v>315</v>
      </c>
      <c r="BM307" s="227" t="s">
        <v>5525</v>
      </c>
    </row>
    <row r="308" s="2" customFormat="1">
      <c r="A308" s="41"/>
      <c r="B308" s="42"/>
      <c r="C308" s="43"/>
      <c r="D308" s="229" t="s">
        <v>317</v>
      </c>
      <c r="E308" s="43"/>
      <c r="F308" s="230" t="s">
        <v>7014</v>
      </c>
      <c r="G308" s="43"/>
      <c r="H308" s="43"/>
      <c r="I308" s="231"/>
      <c r="J308" s="43"/>
      <c r="K308" s="43"/>
      <c r="L308" s="47"/>
      <c r="M308" s="232"/>
      <c r="N308" s="233"/>
      <c r="O308" s="87"/>
      <c r="P308" s="87"/>
      <c r="Q308" s="87"/>
      <c r="R308" s="87"/>
      <c r="S308" s="87"/>
      <c r="T308" s="88"/>
      <c r="U308" s="41"/>
      <c r="V308" s="41"/>
      <c r="W308" s="41"/>
      <c r="X308" s="41"/>
      <c r="Y308" s="41"/>
      <c r="Z308" s="41"/>
      <c r="AA308" s="41"/>
      <c r="AB308" s="41"/>
      <c r="AC308" s="41"/>
      <c r="AD308" s="41"/>
      <c r="AE308" s="41"/>
      <c r="AT308" s="20" t="s">
        <v>317</v>
      </c>
      <c r="AU308" s="20" t="s">
        <v>85</v>
      </c>
    </row>
    <row r="309" s="2" customFormat="1" ht="24.15" customHeight="1">
      <c r="A309" s="41"/>
      <c r="B309" s="42"/>
      <c r="C309" s="280" t="s">
        <v>3716</v>
      </c>
      <c r="D309" s="280" t="s">
        <v>1137</v>
      </c>
      <c r="E309" s="281" t="s">
        <v>7015</v>
      </c>
      <c r="F309" s="282" t="s">
        <v>7016</v>
      </c>
      <c r="G309" s="283" t="s">
        <v>323</v>
      </c>
      <c r="H309" s="284">
        <v>1</v>
      </c>
      <c r="I309" s="285"/>
      <c r="J309" s="286">
        <f>ROUND(I309*H309,2)</f>
        <v>0</v>
      </c>
      <c r="K309" s="282" t="s">
        <v>19</v>
      </c>
      <c r="L309" s="287"/>
      <c r="M309" s="288" t="s">
        <v>19</v>
      </c>
      <c r="N309" s="289" t="s">
        <v>47</v>
      </c>
      <c r="O309" s="87"/>
      <c r="P309" s="225">
        <f>O309*H309</f>
        <v>0</v>
      </c>
      <c r="Q309" s="225">
        <v>0</v>
      </c>
      <c r="R309" s="225">
        <f>Q309*H309</f>
        <v>0</v>
      </c>
      <c r="S309" s="225">
        <v>0</v>
      </c>
      <c r="T309" s="226">
        <f>S309*H309</f>
        <v>0</v>
      </c>
      <c r="U309" s="41"/>
      <c r="V309" s="41"/>
      <c r="W309" s="41"/>
      <c r="X309" s="41"/>
      <c r="Y309" s="41"/>
      <c r="Z309" s="41"/>
      <c r="AA309" s="41"/>
      <c r="AB309" s="41"/>
      <c r="AC309" s="41"/>
      <c r="AD309" s="41"/>
      <c r="AE309" s="41"/>
      <c r="AR309" s="227" t="s">
        <v>352</v>
      </c>
      <c r="AT309" s="227" t="s">
        <v>1137</v>
      </c>
      <c r="AU309" s="227" t="s">
        <v>85</v>
      </c>
      <c r="AY309" s="20" t="s">
        <v>308</v>
      </c>
      <c r="BE309" s="228">
        <f>IF(N309="základní",J309,0)</f>
        <v>0</v>
      </c>
      <c r="BF309" s="228">
        <f>IF(N309="snížená",J309,0)</f>
        <v>0</v>
      </c>
      <c r="BG309" s="228">
        <f>IF(N309="zákl. přenesená",J309,0)</f>
        <v>0</v>
      </c>
      <c r="BH309" s="228">
        <f>IF(N309="sníž. přenesená",J309,0)</f>
        <v>0</v>
      </c>
      <c r="BI309" s="228">
        <f>IF(N309="nulová",J309,0)</f>
        <v>0</v>
      </c>
      <c r="BJ309" s="20" t="s">
        <v>83</v>
      </c>
      <c r="BK309" s="228">
        <f>ROUND(I309*H309,2)</f>
        <v>0</v>
      </c>
      <c r="BL309" s="20" t="s">
        <v>315</v>
      </c>
      <c r="BM309" s="227" t="s">
        <v>5531</v>
      </c>
    </row>
    <row r="310" s="2" customFormat="1" ht="24.15" customHeight="1">
      <c r="A310" s="41"/>
      <c r="B310" s="42"/>
      <c r="C310" s="280" t="s">
        <v>3722</v>
      </c>
      <c r="D310" s="280" t="s">
        <v>1137</v>
      </c>
      <c r="E310" s="281" t="s">
        <v>7017</v>
      </c>
      <c r="F310" s="282" t="s">
        <v>7018</v>
      </c>
      <c r="G310" s="283" t="s">
        <v>323</v>
      </c>
      <c r="H310" s="284">
        <v>1</v>
      </c>
      <c r="I310" s="285"/>
      <c r="J310" s="286">
        <f>ROUND(I310*H310,2)</f>
        <v>0</v>
      </c>
      <c r="K310" s="282" t="s">
        <v>19</v>
      </c>
      <c r="L310" s="287"/>
      <c r="M310" s="288" t="s">
        <v>19</v>
      </c>
      <c r="N310" s="289" t="s">
        <v>47</v>
      </c>
      <c r="O310" s="87"/>
      <c r="P310" s="225">
        <f>O310*H310</f>
        <v>0</v>
      </c>
      <c r="Q310" s="225">
        <v>0</v>
      </c>
      <c r="R310" s="225">
        <f>Q310*H310</f>
        <v>0</v>
      </c>
      <c r="S310" s="225">
        <v>0</v>
      </c>
      <c r="T310" s="226">
        <f>S310*H310</f>
        <v>0</v>
      </c>
      <c r="U310" s="41"/>
      <c r="V310" s="41"/>
      <c r="W310" s="41"/>
      <c r="X310" s="41"/>
      <c r="Y310" s="41"/>
      <c r="Z310" s="41"/>
      <c r="AA310" s="41"/>
      <c r="AB310" s="41"/>
      <c r="AC310" s="41"/>
      <c r="AD310" s="41"/>
      <c r="AE310" s="41"/>
      <c r="AR310" s="227" t="s">
        <v>352</v>
      </c>
      <c r="AT310" s="227" t="s">
        <v>1137</v>
      </c>
      <c r="AU310" s="227" t="s">
        <v>85</v>
      </c>
      <c r="AY310" s="20" t="s">
        <v>308</v>
      </c>
      <c r="BE310" s="228">
        <f>IF(N310="základní",J310,0)</f>
        <v>0</v>
      </c>
      <c r="BF310" s="228">
        <f>IF(N310="snížená",J310,0)</f>
        <v>0</v>
      </c>
      <c r="BG310" s="228">
        <f>IF(N310="zákl. přenesená",J310,0)</f>
        <v>0</v>
      </c>
      <c r="BH310" s="228">
        <f>IF(N310="sníž. přenesená",J310,0)</f>
        <v>0</v>
      </c>
      <c r="BI310" s="228">
        <f>IF(N310="nulová",J310,0)</f>
        <v>0</v>
      </c>
      <c r="BJ310" s="20" t="s">
        <v>83</v>
      </c>
      <c r="BK310" s="228">
        <f>ROUND(I310*H310,2)</f>
        <v>0</v>
      </c>
      <c r="BL310" s="20" t="s">
        <v>315</v>
      </c>
      <c r="BM310" s="227" t="s">
        <v>5537</v>
      </c>
    </row>
    <row r="311" s="2" customFormat="1" ht="21.75" customHeight="1">
      <c r="A311" s="41"/>
      <c r="B311" s="42"/>
      <c r="C311" s="216" t="s">
        <v>3730</v>
      </c>
      <c r="D311" s="216" t="s">
        <v>310</v>
      </c>
      <c r="E311" s="217" t="s">
        <v>7019</v>
      </c>
      <c r="F311" s="218" t="s">
        <v>7020</v>
      </c>
      <c r="G311" s="219" t="s">
        <v>323</v>
      </c>
      <c r="H311" s="220">
        <v>2</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315</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315</v>
      </c>
      <c r="BM311" s="227" t="s">
        <v>5542</v>
      </c>
    </row>
    <row r="312" s="2" customFormat="1">
      <c r="A312" s="41"/>
      <c r="B312" s="42"/>
      <c r="C312" s="43"/>
      <c r="D312" s="229" t="s">
        <v>317</v>
      </c>
      <c r="E312" s="43"/>
      <c r="F312" s="230" t="s">
        <v>7021</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2" customFormat="1" ht="21.75" customHeight="1">
      <c r="A313" s="41"/>
      <c r="B313" s="42"/>
      <c r="C313" s="280" t="s">
        <v>3737</v>
      </c>
      <c r="D313" s="280" t="s">
        <v>1137</v>
      </c>
      <c r="E313" s="281" t="s">
        <v>7022</v>
      </c>
      <c r="F313" s="282" t="s">
        <v>7023</v>
      </c>
      <c r="G313" s="283" t="s">
        <v>323</v>
      </c>
      <c r="H313" s="284">
        <v>1</v>
      </c>
      <c r="I313" s="285"/>
      <c r="J313" s="286">
        <f>ROUND(I313*H313,2)</f>
        <v>0</v>
      </c>
      <c r="K313" s="282" t="s">
        <v>19</v>
      </c>
      <c r="L313" s="287"/>
      <c r="M313" s="288" t="s">
        <v>19</v>
      </c>
      <c r="N313" s="289"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352</v>
      </c>
      <c r="AT313" s="227" t="s">
        <v>1137</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5546</v>
      </c>
    </row>
    <row r="314" s="2" customFormat="1" ht="21.75" customHeight="1">
      <c r="A314" s="41"/>
      <c r="B314" s="42"/>
      <c r="C314" s="280" t="s">
        <v>3743</v>
      </c>
      <c r="D314" s="280" t="s">
        <v>1137</v>
      </c>
      <c r="E314" s="281" t="s">
        <v>7024</v>
      </c>
      <c r="F314" s="282" t="s">
        <v>7025</v>
      </c>
      <c r="G314" s="283" t="s">
        <v>323</v>
      </c>
      <c r="H314" s="284">
        <v>1</v>
      </c>
      <c r="I314" s="285"/>
      <c r="J314" s="286">
        <f>ROUND(I314*H314,2)</f>
        <v>0</v>
      </c>
      <c r="K314" s="282" t="s">
        <v>19</v>
      </c>
      <c r="L314" s="287"/>
      <c r="M314" s="288" t="s">
        <v>19</v>
      </c>
      <c r="N314" s="289" t="s">
        <v>47</v>
      </c>
      <c r="O314" s="87"/>
      <c r="P314" s="225">
        <f>O314*H314</f>
        <v>0</v>
      </c>
      <c r="Q314" s="225">
        <v>0</v>
      </c>
      <c r="R314" s="225">
        <f>Q314*H314</f>
        <v>0</v>
      </c>
      <c r="S314" s="225">
        <v>0</v>
      </c>
      <c r="T314" s="226">
        <f>S314*H314</f>
        <v>0</v>
      </c>
      <c r="U314" s="41"/>
      <c r="V314" s="41"/>
      <c r="W314" s="41"/>
      <c r="X314" s="41"/>
      <c r="Y314" s="41"/>
      <c r="Z314" s="41"/>
      <c r="AA314" s="41"/>
      <c r="AB314" s="41"/>
      <c r="AC314" s="41"/>
      <c r="AD314" s="41"/>
      <c r="AE314" s="41"/>
      <c r="AR314" s="227" t="s">
        <v>352</v>
      </c>
      <c r="AT314" s="227" t="s">
        <v>1137</v>
      </c>
      <c r="AU314" s="227" t="s">
        <v>85</v>
      </c>
      <c r="AY314" s="20" t="s">
        <v>308</v>
      </c>
      <c r="BE314" s="228">
        <f>IF(N314="základní",J314,0)</f>
        <v>0</v>
      </c>
      <c r="BF314" s="228">
        <f>IF(N314="snížená",J314,0)</f>
        <v>0</v>
      </c>
      <c r="BG314" s="228">
        <f>IF(N314="zákl. přenesená",J314,0)</f>
        <v>0</v>
      </c>
      <c r="BH314" s="228">
        <f>IF(N314="sníž. přenesená",J314,0)</f>
        <v>0</v>
      </c>
      <c r="BI314" s="228">
        <f>IF(N314="nulová",J314,0)</f>
        <v>0</v>
      </c>
      <c r="BJ314" s="20" t="s">
        <v>83</v>
      </c>
      <c r="BK314" s="228">
        <f>ROUND(I314*H314,2)</f>
        <v>0</v>
      </c>
      <c r="BL314" s="20" t="s">
        <v>315</v>
      </c>
      <c r="BM314" s="227" t="s">
        <v>5569</v>
      </c>
    </row>
    <row r="315" s="2" customFormat="1" ht="24.15" customHeight="1">
      <c r="A315" s="41"/>
      <c r="B315" s="42"/>
      <c r="C315" s="216" t="s">
        <v>3748</v>
      </c>
      <c r="D315" s="216" t="s">
        <v>310</v>
      </c>
      <c r="E315" s="217" t="s">
        <v>7026</v>
      </c>
      <c r="F315" s="218" t="s">
        <v>7027</v>
      </c>
      <c r="G315" s="219" t="s">
        <v>474</v>
      </c>
      <c r="H315" s="220">
        <v>6</v>
      </c>
      <c r="I315" s="221"/>
      <c r="J315" s="222">
        <f>ROUND(I315*H315,2)</f>
        <v>0</v>
      </c>
      <c r="K315" s="218" t="s">
        <v>314</v>
      </c>
      <c r="L315" s="47"/>
      <c r="M315" s="223" t="s">
        <v>19</v>
      </c>
      <c r="N315" s="224"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315</v>
      </c>
      <c r="AT315" s="227" t="s">
        <v>310</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5573</v>
      </c>
    </row>
    <row r="316" s="2" customFormat="1">
      <c r="A316" s="41"/>
      <c r="B316" s="42"/>
      <c r="C316" s="43"/>
      <c r="D316" s="229" t="s">
        <v>317</v>
      </c>
      <c r="E316" s="43"/>
      <c r="F316" s="230" t="s">
        <v>7028</v>
      </c>
      <c r="G316" s="43"/>
      <c r="H316" s="43"/>
      <c r="I316" s="231"/>
      <c r="J316" s="43"/>
      <c r="K316" s="43"/>
      <c r="L316" s="47"/>
      <c r="M316" s="232"/>
      <c r="N316" s="233"/>
      <c r="O316" s="87"/>
      <c r="P316" s="87"/>
      <c r="Q316" s="87"/>
      <c r="R316" s="87"/>
      <c r="S316" s="87"/>
      <c r="T316" s="88"/>
      <c r="U316" s="41"/>
      <c r="V316" s="41"/>
      <c r="W316" s="41"/>
      <c r="X316" s="41"/>
      <c r="Y316" s="41"/>
      <c r="Z316" s="41"/>
      <c r="AA316" s="41"/>
      <c r="AB316" s="41"/>
      <c r="AC316" s="41"/>
      <c r="AD316" s="41"/>
      <c r="AE316" s="41"/>
      <c r="AT316" s="20" t="s">
        <v>317</v>
      </c>
      <c r="AU316" s="20" t="s">
        <v>85</v>
      </c>
    </row>
    <row r="317" s="2" customFormat="1" ht="16.5" customHeight="1">
      <c r="A317" s="41"/>
      <c r="B317" s="42"/>
      <c r="C317" s="280" t="s">
        <v>3754</v>
      </c>
      <c r="D317" s="280" t="s">
        <v>1137</v>
      </c>
      <c r="E317" s="281" t="s">
        <v>7029</v>
      </c>
      <c r="F317" s="282" t="s">
        <v>7030</v>
      </c>
      <c r="G317" s="283" t="s">
        <v>323</v>
      </c>
      <c r="H317" s="284">
        <v>0.63</v>
      </c>
      <c r="I317" s="285"/>
      <c r="J317" s="286">
        <f>ROUND(I317*H317,2)</f>
        <v>0</v>
      </c>
      <c r="K317" s="282" t="s">
        <v>314</v>
      </c>
      <c r="L317" s="287"/>
      <c r="M317" s="288" t="s">
        <v>19</v>
      </c>
      <c r="N317" s="289" t="s">
        <v>47</v>
      </c>
      <c r="O317" s="87"/>
      <c r="P317" s="225">
        <f>O317*H317</f>
        <v>0</v>
      </c>
      <c r="Q317" s="225">
        <v>0</v>
      </c>
      <c r="R317" s="225">
        <f>Q317*H317</f>
        <v>0</v>
      </c>
      <c r="S317" s="225">
        <v>0</v>
      </c>
      <c r="T317" s="226">
        <f>S317*H317</f>
        <v>0</v>
      </c>
      <c r="U317" s="41"/>
      <c r="V317" s="41"/>
      <c r="W317" s="41"/>
      <c r="X317" s="41"/>
      <c r="Y317" s="41"/>
      <c r="Z317" s="41"/>
      <c r="AA317" s="41"/>
      <c r="AB317" s="41"/>
      <c r="AC317" s="41"/>
      <c r="AD317" s="41"/>
      <c r="AE317" s="41"/>
      <c r="AR317" s="227" t="s">
        <v>352</v>
      </c>
      <c r="AT317" s="227" t="s">
        <v>1137</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5577</v>
      </c>
    </row>
    <row r="318" s="13" customFormat="1">
      <c r="A318" s="13"/>
      <c r="B318" s="234"/>
      <c r="C318" s="235"/>
      <c r="D318" s="236" t="s">
        <v>319</v>
      </c>
      <c r="E318" s="237" t="s">
        <v>19</v>
      </c>
      <c r="F318" s="238" t="s">
        <v>7031</v>
      </c>
      <c r="G318" s="235"/>
      <c r="H318" s="239">
        <v>0.59999999999999998</v>
      </c>
      <c r="I318" s="240"/>
      <c r="J318" s="235"/>
      <c r="K318" s="235"/>
      <c r="L318" s="241"/>
      <c r="M318" s="242"/>
      <c r="N318" s="243"/>
      <c r="O318" s="243"/>
      <c r="P318" s="243"/>
      <c r="Q318" s="243"/>
      <c r="R318" s="243"/>
      <c r="S318" s="243"/>
      <c r="T318" s="244"/>
      <c r="U318" s="13"/>
      <c r="V318" s="13"/>
      <c r="W318" s="13"/>
      <c r="X318" s="13"/>
      <c r="Y318" s="13"/>
      <c r="Z318" s="13"/>
      <c r="AA318" s="13"/>
      <c r="AB318" s="13"/>
      <c r="AC318" s="13"/>
      <c r="AD318" s="13"/>
      <c r="AE318" s="13"/>
      <c r="AT318" s="245" t="s">
        <v>319</v>
      </c>
      <c r="AU318" s="245" t="s">
        <v>85</v>
      </c>
      <c r="AV318" s="13" t="s">
        <v>85</v>
      </c>
      <c r="AW318" s="13" t="s">
        <v>37</v>
      </c>
      <c r="AX318" s="13" t="s">
        <v>76</v>
      </c>
      <c r="AY318" s="245" t="s">
        <v>308</v>
      </c>
    </row>
    <row r="319" s="14" customFormat="1">
      <c r="A319" s="14"/>
      <c r="B319" s="249"/>
      <c r="C319" s="250"/>
      <c r="D319" s="236" t="s">
        <v>319</v>
      </c>
      <c r="E319" s="251" t="s">
        <v>19</v>
      </c>
      <c r="F319" s="252" t="s">
        <v>5882</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13" customFormat="1">
      <c r="A320" s="13"/>
      <c r="B320" s="234"/>
      <c r="C320" s="235"/>
      <c r="D320" s="236" t="s">
        <v>319</v>
      </c>
      <c r="E320" s="237" t="s">
        <v>19</v>
      </c>
      <c r="F320" s="238" t="s">
        <v>7032</v>
      </c>
      <c r="G320" s="235"/>
      <c r="H320" s="239">
        <v>0.029999999999999999</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85</v>
      </c>
      <c r="AV320" s="13" t="s">
        <v>85</v>
      </c>
      <c r="AW320" s="13" t="s">
        <v>37</v>
      </c>
      <c r="AX320" s="13" t="s">
        <v>76</v>
      </c>
      <c r="AY320" s="245" t="s">
        <v>308</v>
      </c>
    </row>
    <row r="321" s="15" customFormat="1">
      <c r="A321" s="15"/>
      <c r="B321" s="259"/>
      <c r="C321" s="260"/>
      <c r="D321" s="236" t="s">
        <v>319</v>
      </c>
      <c r="E321" s="261" t="s">
        <v>19</v>
      </c>
      <c r="F321" s="262" t="s">
        <v>448</v>
      </c>
      <c r="G321" s="260"/>
      <c r="H321" s="263">
        <v>0.63</v>
      </c>
      <c r="I321" s="264"/>
      <c r="J321" s="260"/>
      <c r="K321" s="260"/>
      <c r="L321" s="265"/>
      <c r="M321" s="266"/>
      <c r="N321" s="267"/>
      <c r="O321" s="267"/>
      <c r="P321" s="267"/>
      <c r="Q321" s="267"/>
      <c r="R321" s="267"/>
      <c r="S321" s="267"/>
      <c r="T321" s="268"/>
      <c r="U321" s="15"/>
      <c r="V321" s="15"/>
      <c r="W321" s="15"/>
      <c r="X321" s="15"/>
      <c r="Y321" s="15"/>
      <c r="Z321" s="15"/>
      <c r="AA321" s="15"/>
      <c r="AB321" s="15"/>
      <c r="AC321" s="15"/>
      <c r="AD321" s="15"/>
      <c r="AE321" s="15"/>
      <c r="AT321" s="269" t="s">
        <v>319</v>
      </c>
      <c r="AU321" s="269" t="s">
        <v>85</v>
      </c>
      <c r="AV321" s="15" t="s">
        <v>315</v>
      </c>
      <c r="AW321" s="15" t="s">
        <v>37</v>
      </c>
      <c r="AX321" s="15" t="s">
        <v>83</v>
      </c>
      <c r="AY321" s="269" t="s">
        <v>308</v>
      </c>
    </row>
    <row r="322" s="2" customFormat="1" ht="24.15" customHeight="1">
      <c r="A322" s="41"/>
      <c r="B322" s="42"/>
      <c r="C322" s="216" t="s">
        <v>3759</v>
      </c>
      <c r="D322" s="216" t="s">
        <v>310</v>
      </c>
      <c r="E322" s="217" t="s">
        <v>7033</v>
      </c>
      <c r="F322" s="218" t="s">
        <v>7034</v>
      </c>
      <c r="G322" s="219" t="s">
        <v>474</v>
      </c>
      <c r="H322" s="220">
        <v>11</v>
      </c>
      <c r="I322" s="221"/>
      <c r="J322" s="222">
        <f>ROUND(I322*H322,2)</f>
        <v>0</v>
      </c>
      <c r="K322" s="218" t="s">
        <v>314</v>
      </c>
      <c r="L322" s="47"/>
      <c r="M322" s="223" t="s">
        <v>19</v>
      </c>
      <c r="N322" s="224" t="s">
        <v>47</v>
      </c>
      <c r="O322" s="87"/>
      <c r="P322" s="225">
        <f>O322*H322</f>
        <v>0</v>
      </c>
      <c r="Q322" s="225">
        <v>0</v>
      </c>
      <c r="R322" s="225">
        <f>Q322*H322</f>
        <v>0</v>
      </c>
      <c r="S322" s="225">
        <v>0</v>
      </c>
      <c r="T322" s="226">
        <f>S322*H322</f>
        <v>0</v>
      </c>
      <c r="U322" s="41"/>
      <c r="V322" s="41"/>
      <c r="W322" s="41"/>
      <c r="X322" s="41"/>
      <c r="Y322" s="41"/>
      <c r="Z322" s="41"/>
      <c r="AA322" s="41"/>
      <c r="AB322" s="41"/>
      <c r="AC322" s="41"/>
      <c r="AD322" s="41"/>
      <c r="AE322" s="41"/>
      <c r="AR322" s="227" t="s">
        <v>315</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315</v>
      </c>
      <c r="BM322" s="227" t="s">
        <v>5581</v>
      </c>
    </row>
    <row r="323" s="2" customFormat="1">
      <c r="A323" s="41"/>
      <c r="B323" s="42"/>
      <c r="C323" s="43"/>
      <c r="D323" s="229" t="s">
        <v>317</v>
      </c>
      <c r="E323" s="43"/>
      <c r="F323" s="230" t="s">
        <v>7035</v>
      </c>
      <c r="G323" s="43"/>
      <c r="H323" s="43"/>
      <c r="I323" s="231"/>
      <c r="J323" s="43"/>
      <c r="K323" s="43"/>
      <c r="L323" s="47"/>
      <c r="M323" s="232"/>
      <c r="N323" s="233"/>
      <c r="O323" s="87"/>
      <c r="P323" s="87"/>
      <c r="Q323" s="87"/>
      <c r="R323" s="87"/>
      <c r="S323" s="87"/>
      <c r="T323" s="88"/>
      <c r="U323" s="41"/>
      <c r="V323" s="41"/>
      <c r="W323" s="41"/>
      <c r="X323" s="41"/>
      <c r="Y323" s="41"/>
      <c r="Z323" s="41"/>
      <c r="AA323" s="41"/>
      <c r="AB323" s="41"/>
      <c r="AC323" s="41"/>
      <c r="AD323" s="41"/>
      <c r="AE323" s="41"/>
      <c r="AT323" s="20" t="s">
        <v>317</v>
      </c>
      <c r="AU323" s="20" t="s">
        <v>85</v>
      </c>
    </row>
    <row r="324" s="2" customFormat="1" ht="16.5" customHeight="1">
      <c r="A324" s="41"/>
      <c r="B324" s="42"/>
      <c r="C324" s="280" t="s">
        <v>3765</v>
      </c>
      <c r="D324" s="280" t="s">
        <v>1137</v>
      </c>
      <c r="E324" s="281" t="s">
        <v>7036</v>
      </c>
      <c r="F324" s="282" t="s">
        <v>7037</v>
      </c>
      <c r="G324" s="283" t="s">
        <v>323</v>
      </c>
      <c r="H324" s="284">
        <v>1.155</v>
      </c>
      <c r="I324" s="285"/>
      <c r="J324" s="286">
        <f>ROUND(I324*H324,2)</f>
        <v>0</v>
      </c>
      <c r="K324" s="282" t="s">
        <v>314</v>
      </c>
      <c r="L324" s="287"/>
      <c r="M324" s="288" t="s">
        <v>19</v>
      </c>
      <c r="N324" s="289" t="s">
        <v>47</v>
      </c>
      <c r="O324" s="87"/>
      <c r="P324" s="225">
        <f>O324*H324</f>
        <v>0</v>
      </c>
      <c r="Q324" s="225">
        <v>0</v>
      </c>
      <c r="R324" s="225">
        <f>Q324*H324</f>
        <v>0</v>
      </c>
      <c r="S324" s="225">
        <v>0</v>
      </c>
      <c r="T324" s="226">
        <f>S324*H324</f>
        <v>0</v>
      </c>
      <c r="U324" s="41"/>
      <c r="V324" s="41"/>
      <c r="W324" s="41"/>
      <c r="X324" s="41"/>
      <c r="Y324" s="41"/>
      <c r="Z324" s="41"/>
      <c r="AA324" s="41"/>
      <c r="AB324" s="41"/>
      <c r="AC324" s="41"/>
      <c r="AD324" s="41"/>
      <c r="AE324" s="41"/>
      <c r="AR324" s="227" t="s">
        <v>352</v>
      </c>
      <c r="AT324" s="227" t="s">
        <v>1137</v>
      </c>
      <c r="AU324" s="227" t="s">
        <v>85</v>
      </c>
      <c r="AY324" s="20" t="s">
        <v>308</v>
      </c>
      <c r="BE324" s="228">
        <f>IF(N324="základní",J324,0)</f>
        <v>0</v>
      </c>
      <c r="BF324" s="228">
        <f>IF(N324="snížená",J324,0)</f>
        <v>0</v>
      </c>
      <c r="BG324" s="228">
        <f>IF(N324="zákl. přenesená",J324,0)</f>
        <v>0</v>
      </c>
      <c r="BH324" s="228">
        <f>IF(N324="sníž. přenesená",J324,0)</f>
        <v>0</v>
      </c>
      <c r="BI324" s="228">
        <f>IF(N324="nulová",J324,0)</f>
        <v>0</v>
      </c>
      <c r="BJ324" s="20" t="s">
        <v>83</v>
      </c>
      <c r="BK324" s="228">
        <f>ROUND(I324*H324,2)</f>
        <v>0</v>
      </c>
      <c r="BL324" s="20" t="s">
        <v>315</v>
      </c>
      <c r="BM324" s="227" t="s">
        <v>5609</v>
      </c>
    </row>
    <row r="325" s="13" customFormat="1">
      <c r="A325" s="13"/>
      <c r="B325" s="234"/>
      <c r="C325" s="235"/>
      <c r="D325" s="236" t="s">
        <v>319</v>
      </c>
      <c r="E325" s="237" t="s">
        <v>19</v>
      </c>
      <c r="F325" s="238" t="s">
        <v>7038</v>
      </c>
      <c r="G325" s="235"/>
      <c r="H325" s="239">
        <v>1.1000000000000001</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76</v>
      </c>
      <c r="AY325" s="245" t="s">
        <v>308</v>
      </c>
    </row>
    <row r="326" s="14" customFormat="1">
      <c r="A326" s="14"/>
      <c r="B326" s="249"/>
      <c r="C326" s="250"/>
      <c r="D326" s="236" t="s">
        <v>319</v>
      </c>
      <c r="E326" s="251" t="s">
        <v>19</v>
      </c>
      <c r="F326" s="252" t="s">
        <v>5882</v>
      </c>
      <c r="G326" s="250"/>
      <c r="H326" s="251" t="s">
        <v>19</v>
      </c>
      <c r="I326" s="253"/>
      <c r="J326" s="250"/>
      <c r="K326" s="250"/>
      <c r="L326" s="254"/>
      <c r="M326" s="255"/>
      <c r="N326" s="256"/>
      <c r="O326" s="256"/>
      <c r="P326" s="256"/>
      <c r="Q326" s="256"/>
      <c r="R326" s="256"/>
      <c r="S326" s="256"/>
      <c r="T326" s="257"/>
      <c r="U326" s="14"/>
      <c r="V326" s="14"/>
      <c r="W326" s="14"/>
      <c r="X326" s="14"/>
      <c r="Y326" s="14"/>
      <c r="Z326" s="14"/>
      <c r="AA326" s="14"/>
      <c r="AB326" s="14"/>
      <c r="AC326" s="14"/>
      <c r="AD326" s="14"/>
      <c r="AE326" s="14"/>
      <c r="AT326" s="258" t="s">
        <v>319</v>
      </c>
      <c r="AU326" s="258" t="s">
        <v>85</v>
      </c>
      <c r="AV326" s="14" t="s">
        <v>83</v>
      </c>
      <c r="AW326" s="14" t="s">
        <v>37</v>
      </c>
      <c r="AX326" s="14" t="s">
        <v>76</v>
      </c>
      <c r="AY326" s="258" t="s">
        <v>308</v>
      </c>
    </row>
    <row r="327" s="13" customFormat="1">
      <c r="A327" s="13"/>
      <c r="B327" s="234"/>
      <c r="C327" s="235"/>
      <c r="D327" s="236" t="s">
        <v>319</v>
      </c>
      <c r="E327" s="237" t="s">
        <v>19</v>
      </c>
      <c r="F327" s="238" t="s">
        <v>7039</v>
      </c>
      <c r="G327" s="235"/>
      <c r="H327" s="239">
        <v>0.055</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5" customFormat="1">
      <c r="A328" s="15"/>
      <c r="B328" s="259"/>
      <c r="C328" s="260"/>
      <c r="D328" s="236" t="s">
        <v>319</v>
      </c>
      <c r="E328" s="261" t="s">
        <v>19</v>
      </c>
      <c r="F328" s="262" t="s">
        <v>448</v>
      </c>
      <c r="G328" s="260"/>
      <c r="H328" s="263">
        <v>1.155</v>
      </c>
      <c r="I328" s="264"/>
      <c r="J328" s="260"/>
      <c r="K328" s="260"/>
      <c r="L328" s="265"/>
      <c r="M328" s="266"/>
      <c r="N328" s="267"/>
      <c r="O328" s="267"/>
      <c r="P328" s="267"/>
      <c r="Q328" s="267"/>
      <c r="R328" s="267"/>
      <c r="S328" s="267"/>
      <c r="T328" s="268"/>
      <c r="U328" s="15"/>
      <c r="V328" s="15"/>
      <c r="W328" s="15"/>
      <c r="X328" s="15"/>
      <c r="Y328" s="15"/>
      <c r="Z328" s="15"/>
      <c r="AA328" s="15"/>
      <c r="AB328" s="15"/>
      <c r="AC328" s="15"/>
      <c r="AD328" s="15"/>
      <c r="AE328" s="15"/>
      <c r="AT328" s="269" t="s">
        <v>319</v>
      </c>
      <c r="AU328" s="269" t="s">
        <v>85</v>
      </c>
      <c r="AV328" s="15" t="s">
        <v>315</v>
      </c>
      <c r="AW328" s="15" t="s">
        <v>37</v>
      </c>
      <c r="AX328" s="15" t="s">
        <v>83</v>
      </c>
      <c r="AY328" s="269" t="s">
        <v>308</v>
      </c>
    </row>
    <row r="329" s="2" customFormat="1" ht="24.15" customHeight="1">
      <c r="A329" s="41"/>
      <c r="B329" s="42"/>
      <c r="C329" s="216" t="s">
        <v>3770</v>
      </c>
      <c r="D329" s="216" t="s">
        <v>310</v>
      </c>
      <c r="E329" s="217" t="s">
        <v>7040</v>
      </c>
      <c r="F329" s="218" t="s">
        <v>7041</v>
      </c>
      <c r="G329" s="219" t="s">
        <v>474</v>
      </c>
      <c r="H329" s="220">
        <v>30</v>
      </c>
      <c r="I329" s="221"/>
      <c r="J329" s="222">
        <f>ROUND(I329*H329,2)</f>
        <v>0</v>
      </c>
      <c r="K329" s="218" t="s">
        <v>314</v>
      </c>
      <c r="L329" s="47"/>
      <c r="M329" s="223" t="s">
        <v>19</v>
      </c>
      <c r="N329" s="224" t="s">
        <v>47</v>
      </c>
      <c r="O329" s="87"/>
      <c r="P329" s="225">
        <f>O329*H329</f>
        <v>0</v>
      </c>
      <c r="Q329" s="225">
        <v>0</v>
      </c>
      <c r="R329" s="225">
        <f>Q329*H329</f>
        <v>0</v>
      </c>
      <c r="S329" s="225">
        <v>0</v>
      </c>
      <c r="T329" s="226">
        <f>S329*H329</f>
        <v>0</v>
      </c>
      <c r="U329" s="41"/>
      <c r="V329" s="41"/>
      <c r="W329" s="41"/>
      <c r="X329" s="41"/>
      <c r="Y329" s="41"/>
      <c r="Z329" s="41"/>
      <c r="AA329" s="41"/>
      <c r="AB329" s="41"/>
      <c r="AC329" s="41"/>
      <c r="AD329" s="41"/>
      <c r="AE329" s="41"/>
      <c r="AR329" s="227" t="s">
        <v>315</v>
      </c>
      <c r="AT329" s="227" t="s">
        <v>310</v>
      </c>
      <c r="AU329" s="227" t="s">
        <v>85</v>
      </c>
      <c r="AY329" s="20" t="s">
        <v>308</v>
      </c>
      <c r="BE329" s="228">
        <f>IF(N329="základní",J329,0)</f>
        <v>0</v>
      </c>
      <c r="BF329" s="228">
        <f>IF(N329="snížená",J329,0)</f>
        <v>0</v>
      </c>
      <c r="BG329" s="228">
        <f>IF(N329="zákl. přenesená",J329,0)</f>
        <v>0</v>
      </c>
      <c r="BH329" s="228">
        <f>IF(N329="sníž. přenesená",J329,0)</f>
        <v>0</v>
      </c>
      <c r="BI329" s="228">
        <f>IF(N329="nulová",J329,0)</f>
        <v>0</v>
      </c>
      <c r="BJ329" s="20" t="s">
        <v>83</v>
      </c>
      <c r="BK329" s="228">
        <f>ROUND(I329*H329,2)</f>
        <v>0</v>
      </c>
      <c r="BL329" s="20" t="s">
        <v>315</v>
      </c>
      <c r="BM329" s="227" t="s">
        <v>5634</v>
      </c>
    </row>
    <row r="330" s="2" customFormat="1">
      <c r="A330" s="41"/>
      <c r="B330" s="42"/>
      <c r="C330" s="43"/>
      <c r="D330" s="229" t="s">
        <v>317</v>
      </c>
      <c r="E330" s="43"/>
      <c r="F330" s="230" t="s">
        <v>7042</v>
      </c>
      <c r="G330" s="43"/>
      <c r="H330" s="43"/>
      <c r="I330" s="231"/>
      <c r="J330" s="43"/>
      <c r="K330" s="43"/>
      <c r="L330" s="47"/>
      <c r="M330" s="232"/>
      <c r="N330" s="233"/>
      <c r="O330" s="87"/>
      <c r="P330" s="87"/>
      <c r="Q330" s="87"/>
      <c r="R330" s="87"/>
      <c r="S330" s="87"/>
      <c r="T330" s="88"/>
      <c r="U330" s="41"/>
      <c r="V330" s="41"/>
      <c r="W330" s="41"/>
      <c r="X330" s="41"/>
      <c r="Y330" s="41"/>
      <c r="Z330" s="41"/>
      <c r="AA330" s="41"/>
      <c r="AB330" s="41"/>
      <c r="AC330" s="41"/>
      <c r="AD330" s="41"/>
      <c r="AE330" s="41"/>
      <c r="AT330" s="20" t="s">
        <v>317</v>
      </c>
      <c r="AU330" s="20" t="s">
        <v>85</v>
      </c>
    </row>
    <row r="331" s="2" customFormat="1" ht="16.5" customHeight="1">
      <c r="A331" s="41"/>
      <c r="B331" s="42"/>
      <c r="C331" s="280" t="s">
        <v>3774</v>
      </c>
      <c r="D331" s="280" t="s">
        <v>1137</v>
      </c>
      <c r="E331" s="281" t="s">
        <v>7043</v>
      </c>
      <c r="F331" s="282" t="s">
        <v>7044</v>
      </c>
      <c r="G331" s="283" t="s">
        <v>323</v>
      </c>
      <c r="H331" s="284">
        <v>1.26</v>
      </c>
      <c r="I331" s="285"/>
      <c r="J331" s="286">
        <f>ROUND(I331*H331,2)</f>
        <v>0</v>
      </c>
      <c r="K331" s="282" t="s">
        <v>314</v>
      </c>
      <c r="L331" s="287"/>
      <c r="M331" s="288" t="s">
        <v>19</v>
      </c>
      <c r="N331" s="289" t="s">
        <v>47</v>
      </c>
      <c r="O331" s="87"/>
      <c r="P331" s="225">
        <f>O331*H331</f>
        <v>0</v>
      </c>
      <c r="Q331" s="225">
        <v>0</v>
      </c>
      <c r="R331" s="225">
        <f>Q331*H331</f>
        <v>0</v>
      </c>
      <c r="S331" s="225">
        <v>0</v>
      </c>
      <c r="T331" s="226">
        <f>S331*H331</f>
        <v>0</v>
      </c>
      <c r="U331" s="41"/>
      <c r="V331" s="41"/>
      <c r="W331" s="41"/>
      <c r="X331" s="41"/>
      <c r="Y331" s="41"/>
      <c r="Z331" s="41"/>
      <c r="AA331" s="41"/>
      <c r="AB331" s="41"/>
      <c r="AC331" s="41"/>
      <c r="AD331" s="41"/>
      <c r="AE331" s="41"/>
      <c r="AR331" s="227" t="s">
        <v>352</v>
      </c>
      <c r="AT331" s="227" t="s">
        <v>1137</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5638</v>
      </c>
    </row>
    <row r="332" s="13" customFormat="1">
      <c r="A332" s="13"/>
      <c r="B332" s="234"/>
      <c r="C332" s="235"/>
      <c r="D332" s="236" t="s">
        <v>319</v>
      </c>
      <c r="E332" s="237" t="s">
        <v>19</v>
      </c>
      <c r="F332" s="238" t="s">
        <v>7045</v>
      </c>
      <c r="G332" s="235"/>
      <c r="H332" s="239">
        <v>1.2</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4" customFormat="1">
      <c r="A333" s="14"/>
      <c r="B333" s="249"/>
      <c r="C333" s="250"/>
      <c r="D333" s="236" t="s">
        <v>319</v>
      </c>
      <c r="E333" s="251" t="s">
        <v>19</v>
      </c>
      <c r="F333" s="252" t="s">
        <v>5882</v>
      </c>
      <c r="G333" s="250"/>
      <c r="H333" s="251" t="s">
        <v>19</v>
      </c>
      <c r="I333" s="253"/>
      <c r="J333" s="250"/>
      <c r="K333" s="250"/>
      <c r="L333" s="254"/>
      <c r="M333" s="255"/>
      <c r="N333" s="256"/>
      <c r="O333" s="256"/>
      <c r="P333" s="256"/>
      <c r="Q333" s="256"/>
      <c r="R333" s="256"/>
      <c r="S333" s="256"/>
      <c r="T333" s="257"/>
      <c r="U333" s="14"/>
      <c r="V333" s="14"/>
      <c r="W333" s="14"/>
      <c r="X333" s="14"/>
      <c r="Y333" s="14"/>
      <c r="Z333" s="14"/>
      <c r="AA333" s="14"/>
      <c r="AB333" s="14"/>
      <c r="AC333" s="14"/>
      <c r="AD333" s="14"/>
      <c r="AE333" s="14"/>
      <c r="AT333" s="258" t="s">
        <v>319</v>
      </c>
      <c r="AU333" s="258" t="s">
        <v>85</v>
      </c>
      <c r="AV333" s="14" t="s">
        <v>83</v>
      </c>
      <c r="AW333" s="14" t="s">
        <v>37</v>
      </c>
      <c r="AX333" s="14" t="s">
        <v>76</v>
      </c>
      <c r="AY333" s="258" t="s">
        <v>308</v>
      </c>
    </row>
    <row r="334" s="13" customFormat="1">
      <c r="A334" s="13"/>
      <c r="B334" s="234"/>
      <c r="C334" s="235"/>
      <c r="D334" s="236" t="s">
        <v>319</v>
      </c>
      <c r="E334" s="237" t="s">
        <v>19</v>
      </c>
      <c r="F334" s="238" t="s">
        <v>7046</v>
      </c>
      <c r="G334" s="235"/>
      <c r="H334" s="239">
        <v>0.059999999999999998</v>
      </c>
      <c r="I334" s="240"/>
      <c r="J334" s="235"/>
      <c r="K334" s="235"/>
      <c r="L334" s="241"/>
      <c r="M334" s="242"/>
      <c r="N334" s="243"/>
      <c r="O334" s="243"/>
      <c r="P334" s="243"/>
      <c r="Q334" s="243"/>
      <c r="R334" s="243"/>
      <c r="S334" s="243"/>
      <c r="T334" s="244"/>
      <c r="U334" s="13"/>
      <c r="V334" s="13"/>
      <c r="W334" s="13"/>
      <c r="X334" s="13"/>
      <c r="Y334" s="13"/>
      <c r="Z334" s="13"/>
      <c r="AA334" s="13"/>
      <c r="AB334" s="13"/>
      <c r="AC334" s="13"/>
      <c r="AD334" s="13"/>
      <c r="AE334" s="13"/>
      <c r="AT334" s="245" t="s">
        <v>319</v>
      </c>
      <c r="AU334" s="245" t="s">
        <v>85</v>
      </c>
      <c r="AV334" s="13" t="s">
        <v>85</v>
      </c>
      <c r="AW334" s="13" t="s">
        <v>37</v>
      </c>
      <c r="AX334" s="13" t="s">
        <v>76</v>
      </c>
      <c r="AY334" s="245" t="s">
        <v>308</v>
      </c>
    </row>
    <row r="335" s="15" customFormat="1">
      <c r="A335" s="15"/>
      <c r="B335" s="259"/>
      <c r="C335" s="260"/>
      <c r="D335" s="236" t="s">
        <v>319</v>
      </c>
      <c r="E335" s="261" t="s">
        <v>19</v>
      </c>
      <c r="F335" s="262" t="s">
        <v>448</v>
      </c>
      <c r="G335" s="260"/>
      <c r="H335" s="263">
        <v>1.26</v>
      </c>
      <c r="I335" s="264"/>
      <c r="J335" s="260"/>
      <c r="K335" s="260"/>
      <c r="L335" s="265"/>
      <c r="M335" s="266"/>
      <c r="N335" s="267"/>
      <c r="O335" s="267"/>
      <c r="P335" s="267"/>
      <c r="Q335" s="267"/>
      <c r="R335" s="267"/>
      <c r="S335" s="267"/>
      <c r="T335" s="268"/>
      <c r="U335" s="15"/>
      <c r="V335" s="15"/>
      <c r="W335" s="15"/>
      <c r="X335" s="15"/>
      <c r="Y335" s="15"/>
      <c r="Z335" s="15"/>
      <c r="AA335" s="15"/>
      <c r="AB335" s="15"/>
      <c r="AC335" s="15"/>
      <c r="AD335" s="15"/>
      <c r="AE335" s="15"/>
      <c r="AT335" s="269" t="s">
        <v>319</v>
      </c>
      <c r="AU335" s="269" t="s">
        <v>85</v>
      </c>
      <c r="AV335" s="15" t="s">
        <v>315</v>
      </c>
      <c r="AW335" s="15" t="s">
        <v>37</v>
      </c>
      <c r="AX335" s="15" t="s">
        <v>83</v>
      </c>
      <c r="AY335" s="269" t="s">
        <v>308</v>
      </c>
    </row>
    <row r="336" s="2" customFormat="1" ht="16.5" customHeight="1">
      <c r="A336" s="41"/>
      <c r="B336" s="42"/>
      <c r="C336" s="280" t="s">
        <v>3780</v>
      </c>
      <c r="D336" s="280" t="s">
        <v>1137</v>
      </c>
      <c r="E336" s="281" t="s">
        <v>7047</v>
      </c>
      <c r="F336" s="282" t="s">
        <v>7048</v>
      </c>
      <c r="G336" s="283" t="s">
        <v>323</v>
      </c>
      <c r="H336" s="284">
        <v>1.8899999999999999</v>
      </c>
      <c r="I336" s="285"/>
      <c r="J336" s="286">
        <f>ROUND(I336*H336,2)</f>
        <v>0</v>
      </c>
      <c r="K336" s="282" t="s">
        <v>314</v>
      </c>
      <c r="L336" s="287"/>
      <c r="M336" s="288" t="s">
        <v>19</v>
      </c>
      <c r="N336" s="289" t="s">
        <v>47</v>
      </c>
      <c r="O336" s="87"/>
      <c r="P336" s="225">
        <f>O336*H336</f>
        <v>0</v>
      </c>
      <c r="Q336" s="225">
        <v>0</v>
      </c>
      <c r="R336" s="225">
        <f>Q336*H336</f>
        <v>0</v>
      </c>
      <c r="S336" s="225">
        <v>0</v>
      </c>
      <c r="T336" s="226">
        <f>S336*H336</f>
        <v>0</v>
      </c>
      <c r="U336" s="41"/>
      <c r="V336" s="41"/>
      <c r="W336" s="41"/>
      <c r="X336" s="41"/>
      <c r="Y336" s="41"/>
      <c r="Z336" s="41"/>
      <c r="AA336" s="41"/>
      <c r="AB336" s="41"/>
      <c r="AC336" s="41"/>
      <c r="AD336" s="41"/>
      <c r="AE336" s="41"/>
      <c r="AR336" s="227" t="s">
        <v>352</v>
      </c>
      <c r="AT336" s="227" t="s">
        <v>1137</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315</v>
      </c>
      <c r="BM336" s="227" t="s">
        <v>5642</v>
      </c>
    </row>
    <row r="337" s="13" customFormat="1">
      <c r="A337" s="13"/>
      <c r="B337" s="234"/>
      <c r="C337" s="235"/>
      <c r="D337" s="236" t="s">
        <v>319</v>
      </c>
      <c r="E337" s="237" t="s">
        <v>19</v>
      </c>
      <c r="F337" s="238" t="s">
        <v>7049</v>
      </c>
      <c r="G337" s="235"/>
      <c r="H337" s="239">
        <v>1.8</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76</v>
      </c>
      <c r="AY337" s="245" t="s">
        <v>308</v>
      </c>
    </row>
    <row r="338" s="14" customFormat="1">
      <c r="A338" s="14"/>
      <c r="B338" s="249"/>
      <c r="C338" s="250"/>
      <c r="D338" s="236" t="s">
        <v>319</v>
      </c>
      <c r="E338" s="251" t="s">
        <v>19</v>
      </c>
      <c r="F338" s="252" t="s">
        <v>5882</v>
      </c>
      <c r="G338" s="250"/>
      <c r="H338" s="251" t="s">
        <v>19</v>
      </c>
      <c r="I338" s="253"/>
      <c r="J338" s="250"/>
      <c r="K338" s="250"/>
      <c r="L338" s="254"/>
      <c r="M338" s="255"/>
      <c r="N338" s="256"/>
      <c r="O338" s="256"/>
      <c r="P338" s="256"/>
      <c r="Q338" s="256"/>
      <c r="R338" s="256"/>
      <c r="S338" s="256"/>
      <c r="T338" s="257"/>
      <c r="U338" s="14"/>
      <c r="V338" s="14"/>
      <c r="W338" s="14"/>
      <c r="X338" s="14"/>
      <c r="Y338" s="14"/>
      <c r="Z338" s="14"/>
      <c r="AA338" s="14"/>
      <c r="AB338" s="14"/>
      <c r="AC338" s="14"/>
      <c r="AD338" s="14"/>
      <c r="AE338" s="14"/>
      <c r="AT338" s="258" t="s">
        <v>319</v>
      </c>
      <c r="AU338" s="258" t="s">
        <v>85</v>
      </c>
      <c r="AV338" s="14" t="s">
        <v>83</v>
      </c>
      <c r="AW338" s="14" t="s">
        <v>37</v>
      </c>
      <c r="AX338" s="14" t="s">
        <v>76</v>
      </c>
      <c r="AY338" s="258" t="s">
        <v>308</v>
      </c>
    </row>
    <row r="339" s="13" customFormat="1">
      <c r="A339" s="13"/>
      <c r="B339" s="234"/>
      <c r="C339" s="235"/>
      <c r="D339" s="236" t="s">
        <v>319</v>
      </c>
      <c r="E339" s="237" t="s">
        <v>19</v>
      </c>
      <c r="F339" s="238" t="s">
        <v>7050</v>
      </c>
      <c r="G339" s="235"/>
      <c r="H339" s="239">
        <v>0.089999999999999997</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76</v>
      </c>
      <c r="AY339" s="245" t="s">
        <v>308</v>
      </c>
    </row>
    <row r="340" s="15" customFormat="1">
      <c r="A340" s="15"/>
      <c r="B340" s="259"/>
      <c r="C340" s="260"/>
      <c r="D340" s="236" t="s">
        <v>319</v>
      </c>
      <c r="E340" s="261" t="s">
        <v>19</v>
      </c>
      <c r="F340" s="262" t="s">
        <v>448</v>
      </c>
      <c r="G340" s="260"/>
      <c r="H340" s="263">
        <v>1.8900000000000001</v>
      </c>
      <c r="I340" s="264"/>
      <c r="J340" s="260"/>
      <c r="K340" s="260"/>
      <c r="L340" s="265"/>
      <c r="M340" s="266"/>
      <c r="N340" s="267"/>
      <c r="O340" s="267"/>
      <c r="P340" s="267"/>
      <c r="Q340" s="267"/>
      <c r="R340" s="267"/>
      <c r="S340" s="267"/>
      <c r="T340" s="268"/>
      <c r="U340" s="15"/>
      <c r="V340" s="15"/>
      <c r="W340" s="15"/>
      <c r="X340" s="15"/>
      <c r="Y340" s="15"/>
      <c r="Z340" s="15"/>
      <c r="AA340" s="15"/>
      <c r="AB340" s="15"/>
      <c r="AC340" s="15"/>
      <c r="AD340" s="15"/>
      <c r="AE340" s="15"/>
      <c r="AT340" s="269" t="s">
        <v>319</v>
      </c>
      <c r="AU340" s="269" t="s">
        <v>85</v>
      </c>
      <c r="AV340" s="15" t="s">
        <v>315</v>
      </c>
      <c r="AW340" s="15" t="s">
        <v>37</v>
      </c>
      <c r="AX340" s="15" t="s">
        <v>83</v>
      </c>
      <c r="AY340" s="269" t="s">
        <v>308</v>
      </c>
    </row>
    <row r="341" s="2" customFormat="1" ht="24.15" customHeight="1">
      <c r="A341" s="41"/>
      <c r="B341" s="42"/>
      <c r="C341" s="216" t="s">
        <v>3786</v>
      </c>
      <c r="D341" s="216" t="s">
        <v>310</v>
      </c>
      <c r="E341" s="217" t="s">
        <v>7051</v>
      </c>
      <c r="F341" s="218" t="s">
        <v>7052</v>
      </c>
      <c r="G341" s="219" t="s">
        <v>474</v>
      </c>
      <c r="H341" s="220">
        <v>84</v>
      </c>
      <c r="I341" s="221"/>
      <c r="J341" s="222">
        <f>ROUND(I341*H341,2)</f>
        <v>0</v>
      </c>
      <c r="K341" s="218" t="s">
        <v>314</v>
      </c>
      <c r="L341" s="47"/>
      <c r="M341" s="223" t="s">
        <v>19</v>
      </c>
      <c r="N341" s="224" t="s">
        <v>47</v>
      </c>
      <c r="O341" s="87"/>
      <c r="P341" s="225">
        <f>O341*H341</f>
        <v>0</v>
      </c>
      <c r="Q341" s="225">
        <v>0</v>
      </c>
      <c r="R341" s="225">
        <f>Q341*H341</f>
        <v>0</v>
      </c>
      <c r="S341" s="225">
        <v>0</v>
      </c>
      <c r="T341" s="226">
        <f>S341*H341</f>
        <v>0</v>
      </c>
      <c r="U341" s="41"/>
      <c r="V341" s="41"/>
      <c r="W341" s="41"/>
      <c r="X341" s="41"/>
      <c r="Y341" s="41"/>
      <c r="Z341" s="41"/>
      <c r="AA341" s="41"/>
      <c r="AB341" s="41"/>
      <c r="AC341" s="41"/>
      <c r="AD341" s="41"/>
      <c r="AE341" s="41"/>
      <c r="AR341" s="227" t="s">
        <v>315</v>
      </c>
      <c r="AT341" s="227" t="s">
        <v>310</v>
      </c>
      <c r="AU341" s="227" t="s">
        <v>85</v>
      </c>
      <c r="AY341" s="20" t="s">
        <v>308</v>
      </c>
      <c r="BE341" s="228">
        <f>IF(N341="základní",J341,0)</f>
        <v>0</v>
      </c>
      <c r="BF341" s="228">
        <f>IF(N341="snížená",J341,0)</f>
        <v>0</v>
      </c>
      <c r="BG341" s="228">
        <f>IF(N341="zákl. přenesená",J341,0)</f>
        <v>0</v>
      </c>
      <c r="BH341" s="228">
        <f>IF(N341="sníž. přenesená",J341,0)</f>
        <v>0</v>
      </c>
      <c r="BI341" s="228">
        <f>IF(N341="nulová",J341,0)</f>
        <v>0</v>
      </c>
      <c r="BJ341" s="20" t="s">
        <v>83</v>
      </c>
      <c r="BK341" s="228">
        <f>ROUND(I341*H341,2)</f>
        <v>0</v>
      </c>
      <c r="BL341" s="20" t="s">
        <v>315</v>
      </c>
      <c r="BM341" s="227" t="s">
        <v>5650</v>
      </c>
    </row>
    <row r="342" s="2" customFormat="1">
      <c r="A342" s="41"/>
      <c r="B342" s="42"/>
      <c r="C342" s="43"/>
      <c r="D342" s="229" t="s">
        <v>317</v>
      </c>
      <c r="E342" s="43"/>
      <c r="F342" s="230" t="s">
        <v>7053</v>
      </c>
      <c r="G342" s="43"/>
      <c r="H342" s="43"/>
      <c r="I342" s="231"/>
      <c r="J342" s="43"/>
      <c r="K342" s="43"/>
      <c r="L342" s="47"/>
      <c r="M342" s="232"/>
      <c r="N342" s="233"/>
      <c r="O342" s="87"/>
      <c r="P342" s="87"/>
      <c r="Q342" s="87"/>
      <c r="R342" s="87"/>
      <c r="S342" s="87"/>
      <c r="T342" s="88"/>
      <c r="U342" s="41"/>
      <c r="V342" s="41"/>
      <c r="W342" s="41"/>
      <c r="X342" s="41"/>
      <c r="Y342" s="41"/>
      <c r="Z342" s="41"/>
      <c r="AA342" s="41"/>
      <c r="AB342" s="41"/>
      <c r="AC342" s="41"/>
      <c r="AD342" s="41"/>
      <c r="AE342" s="41"/>
      <c r="AT342" s="20" t="s">
        <v>317</v>
      </c>
      <c r="AU342" s="20" t="s">
        <v>85</v>
      </c>
    </row>
    <row r="343" s="2" customFormat="1" ht="24.15" customHeight="1">
      <c r="A343" s="41"/>
      <c r="B343" s="42"/>
      <c r="C343" s="216" t="s">
        <v>3792</v>
      </c>
      <c r="D343" s="216" t="s">
        <v>310</v>
      </c>
      <c r="E343" s="217" t="s">
        <v>7054</v>
      </c>
      <c r="F343" s="218" t="s">
        <v>7055</v>
      </c>
      <c r="G343" s="219" t="s">
        <v>474</v>
      </c>
      <c r="H343" s="220">
        <v>2</v>
      </c>
      <c r="I343" s="221"/>
      <c r="J343" s="222">
        <f>ROUND(I343*H343,2)</f>
        <v>0</v>
      </c>
      <c r="K343" s="218" t="s">
        <v>314</v>
      </c>
      <c r="L343" s="47"/>
      <c r="M343" s="223" t="s">
        <v>19</v>
      </c>
      <c r="N343" s="224"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315</v>
      </c>
      <c r="AT343" s="227" t="s">
        <v>310</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315</v>
      </c>
      <c r="BM343" s="227" t="s">
        <v>5653</v>
      </c>
    </row>
    <row r="344" s="2" customFormat="1">
      <c r="A344" s="41"/>
      <c r="B344" s="42"/>
      <c r="C344" s="43"/>
      <c r="D344" s="229" t="s">
        <v>317</v>
      </c>
      <c r="E344" s="43"/>
      <c r="F344" s="230" t="s">
        <v>7056</v>
      </c>
      <c r="G344" s="43"/>
      <c r="H344" s="43"/>
      <c r="I344" s="231"/>
      <c r="J344" s="43"/>
      <c r="K344" s="43"/>
      <c r="L344" s="47"/>
      <c r="M344" s="232"/>
      <c r="N344" s="233"/>
      <c r="O344" s="87"/>
      <c r="P344" s="87"/>
      <c r="Q344" s="87"/>
      <c r="R344" s="87"/>
      <c r="S344" s="87"/>
      <c r="T344" s="88"/>
      <c r="U344" s="41"/>
      <c r="V344" s="41"/>
      <c r="W344" s="41"/>
      <c r="X344" s="41"/>
      <c r="Y344" s="41"/>
      <c r="Z344" s="41"/>
      <c r="AA344" s="41"/>
      <c r="AB344" s="41"/>
      <c r="AC344" s="41"/>
      <c r="AD344" s="41"/>
      <c r="AE344" s="41"/>
      <c r="AT344" s="20" t="s">
        <v>317</v>
      </c>
      <c r="AU344" s="20" t="s">
        <v>85</v>
      </c>
    </row>
    <row r="345" s="2" customFormat="1" ht="24.15" customHeight="1">
      <c r="A345" s="41"/>
      <c r="B345" s="42"/>
      <c r="C345" s="216" t="s">
        <v>3423</v>
      </c>
      <c r="D345" s="216" t="s">
        <v>310</v>
      </c>
      <c r="E345" s="217" t="s">
        <v>7057</v>
      </c>
      <c r="F345" s="218" t="s">
        <v>7058</v>
      </c>
      <c r="G345" s="219" t="s">
        <v>474</v>
      </c>
      <c r="H345" s="220">
        <v>16</v>
      </c>
      <c r="I345" s="221"/>
      <c r="J345" s="222">
        <f>ROUND(I345*H345,2)</f>
        <v>0</v>
      </c>
      <c r="K345" s="218" t="s">
        <v>314</v>
      </c>
      <c r="L345" s="47"/>
      <c r="M345" s="223" t="s">
        <v>19</v>
      </c>
      <c r="N345" s="224" t="s">
        <v>47</v>
      </c>
      <c r="O345" s="87"/>
      <c r="P345" s="225">
        <f>O345*H345</f>
        <v>0</v>
      </c>
      <c r="Q345" s="225">
        <v>0</v>
      </c>
      <c r="R345" s="225">
        <f>Q345*H345</f>
        <v>0</v>
      </c>
      <c r="S345" s="225">
        <v>0</v>
      </c>
      <c r="T345" s="226">
        <f>S345*H345</f>
        <v>0</v>
      </c>
      <c r="U345" s="41"/>
      <c r="V345" s="41"/>
      <c r="W345" s="41"/>
      <c r="X345" s="41"/>
      <c r="Y345" s="41"/>
      <c r="Z345" s="41"/>
      <c r="AA345" s="41"/>
      <c r="AB345" s="41"/>
      <c r="AC345" s="41"/>
      <c r="AD345" s="41"/>
      <c r="AE345" s="41"/>
      <c r="AR345" s="227" t="s">
        <v>315</v>
      </c>
      <c r="AT345" s="227" t="s">
        <v>310</v>
      </c>
      <c r="AU345" s="227" t="s">
        <v>85</v>
      </c>
      <c r="AY345" s="20" t="s">
        <v>308</v>
      </c>
      <c r="BE345" s="228">
        <f>IF(N345="základní",J345,0)</f>
        <v>0</v>
      </c>
      <c r="BF345" s="228">
        <f>IF(N345="snížená",J345,0)</f>
        <v>0</v>
      </c>
      <c r="BG345" s="228">
        <f>IF(N345="zákl. přenesená",J345,0)</f>
        <v>0</v>
      </c>
      <c r="BH345" s="228">
        <f>IF(N345="sníž. přenesená",J345,0)</f>
        <v>0</v>
      </c>
      <c r="BI345" s="228">
        <f>IF(N345="nulová",J345,0)</f>
        <v>0</v>
      </c>
      <c r="BJ345" s="20" t="s">
        <v>83</v>
      </c>
      <c r="BK345" s="228">
        <f>ROUND(I345*H345,2)</f>
        <v>0</v>
      </c>
      <c r="BL345" s="20" t="s">
        <v>315</v>
      </c>
      <c r="BM345" s="227" t="s">
        <v>5657</v>
      </c>
    </row>
    <row r="346" s="2" customFormat="1">
      <c r="A346" s="41"/>
      <c r="B346" s="42"/>
      <c r="C346" s="43"/>
      <c r="D346" s="229" t="s">
        <v>317</v>
      </c>
      <c r="E346" s="43"/>
      <c r="F346" s="230" t="s">
        <v>7059</v>
      </c>
      <c r="G346" s="43"/>
      <c r="H346" s="43"/>
      <c r="I346" s="231"/>
      <c r="J346" s="43"/>
      <c r="K346" s="43"/>
      <c r="L346" s="47"/>
      <c r="M346" s="232"/>
      <c r="N346" s="233"/>
      <c r="O346" s="87"/>
      <c r="P346" s="87"/>
      <c r="Q346" s="87"/>
      <c r="R346" s="87"/>
      <c r="S346" s="87"/>
      <c r="T346" s="88"/>
      <c r="U346" s="41"/>
      <c r="V346" s="41"/>
      <c r="W346" s="41"/>
      <c r="X346" s="41"/>
      <c r="Y346" s="41"/>
      <c r="Z346" s="41"/>
      <c r="AA346" s="41"/>
      <c r="AB346" s="41"/>
      <c r="AC346" s="41"/>
      <c r="AD346" s="41"/>
      <c r="AE346" s="41"/>
      <c r="AT346" s="20" t="s">
        <v>317</v>
      </c>
      <c r="AU346" s="20" t="s">
        <v>85</v>
      </c>
    </row>
    <row r="347" s="2" customFormat="1" ht="24.15" customHeight="1">
      <c r="A347" s="41"/>
      <c r="B347" s="42"/>
      <c r="C347" s="216" t="s">
        <v>3802</v>
      </c>
      <c r="D347" s="216" t="s">
        <v>310</v>
      </c>
      <c r="E347" s="217" t="s">
        <v>7060</v>
      </c>
      <c r="F347" s="218" t="s">
        <v>7061</v>
      </c>
      <c r="G347" s="219" t="s">
        <v>474</v>
      </c>
      <c r="H347" s="220">
        <v>108</v>
      </c>
      <c r="I347" s="221"/>
      <c r="J347" s="222">
        <f>ROUND(I347*H347,2)</f>
        <v>0</v>
      </c>
      <c r="K347" s="218" t="s">
        <v>314</v>
      </c>
      <c r="L347" s="47"/>
      <c r="M347" s="223" t="s">
        <v>19</v>
      </c>
      <c r="N347" s="224" t="s">
        <v>47</v>
      </c>
      <c r="O347" s="87"/>
      <c r="P347" s="225">
        <f>O347*H347</f>
        <v>0</v>
      </c>
      <c r="Q347" s="225">
        <v>0</v>
      </c>
      <c r="R347" s="225">
        <f>Q347*H347</f>
        <v>0</v>
      </c>
      <c r="S347" s="225">
        <v>0</v>
      </c>
      <c r="T347" s="226">
        <f>S347*H347</f>
        <v>0</v>
      </c>
      <c r="U347" s="41"/>
      <c r="V347" s="41"/>
      <c r="W347" s="41"/>
      <c r="X347" s="41"/>
      <c r="Y347" s="41"/>
      <c r="Z347" s="41"/>
      <c r="AA347" s="41"/>
      <c r="AB347" s="41"/>
      <c r="AC347" s="41"/>
      <c r="AD347" s="41"/>
      <c r="AE347" s="41"/>
      <c r="AR347" s="227" t="s">
        <v>315</v>
      </c>
      <c r="AT347" s="227" t="s">
        <v>310</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315</v>
      </c>
      <c r="BM347" s="227" t="s">
        <v>5661</v>
      </c>
    </row>
    <row r="348" s="2" customFormat="1">
      <c r="A348" s="41"/>
      <c r="B348" s="42"/>
      <c r="C348" s="43"/>
      <c r="D348" s="229" t="s">
        <v>317</v>
      </c>
      <c r="E348" s="43"/>
      <c r="F348" s="230" t="s">
        <v>7062</v>
      </c>
      <c r="G348" s="43"/>
      <c r="H348" s="43"/>
      <c r="I348" s="231"/>
      <c r="J348" s="43"/>
      <c r="K348" s="43"/>
      <c r="L348" s="47"/>
      <c r="M348" s="232"/>
      <c r="N348" s="233"/>
      <c r="O348" s="87"/>
      <c r="P348" s="87"/>
      <c r="Q348" s="87"/>
      <c r="R348" s="87"/>
      <c r="S348" s="87"/>
      <c r="T348" s="88"/>
      <c r="U348" s="41"/>
      <c r="V348" s="41"/>
      <c r="W348" s="41"/>
      <c r="X348" s="41"/>
      <c r="Y348" s="41"/>
      <c r="Z348" s="41"/>
      <c r="AA348" s="41"/>
      <c r="AB348" s="41"/>
      <c r="AC348" s="41"/>
      <c r="AD348" s="41"/>
      <c r="AE348" s="41"/>
      <c r="AT348" s="20" t="s">
        <v>317</v>
      </c>
      <c r="AU348" s="20" t="s">
        <v>85</v>
      </c>
    </row>
    <row r="349" s="13" customFormat="1">
      <c r="A349" s="13"/>
      <c r="B349" s="234"/>
      <c r="C349" s="235"/>
      <c r="D349" s="236" t="s">
        <v>319</v>
      </c>
      <c r="E349" s="237" t="s">
        <v>19</v>
      </c>
      <c r="F349" s="238" t="s">
        <v>6816</v>
      </c>
      <c r="G349" s="235"/>
      <c r="H349" s="239">
        <v>108</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5" customFormat="1">
      <c r="A350" s="15"/>
      <c r="B350" s="259"/>
      <c r="C350" s="260"/>
      <c r="D350" s="236" t="s">
        <v>319</v>
      </c>
      <c r="E350" s="261" t="s">
        <v>19</v>
      </c>
      <c r="F350" s="262" t="s">
        <v>448</v>
      </c>
      <c r="G350" s="260"/>
      <c r="H350" s="263">
        <v>108</v>
      </c>
      <c r="I350" s="264"/>
      <c r="J350" s="260"/>
      <c r="K350" s="260"/>
      <c r="L350" s="265"/>
      <c r="M350" s="266"/>
      <c r="N350" s="267"/>
      <c r="O350" s="267"/>
      <c r="P350" s="267"/>
      <c r="Q350" s="267"/>
      <c r="R350" s="267"/>
      <c r="S350" s="267"/>
      <c r="T350" s="268"/>
      <c r="U350" s="15"/>
      <c r="V350" s="15"/>
      <c r="W350" s="15"/>
      <c r="X350" s="15"/>
      <c r="Y350" s="15"/>
      <c r="Z350" s="15"/>
      <c r="AA350" s="15"/>
      <c r="AB350" s="15"/>
      <c r="AC350" s="15"/>
      <c r="AD350" s="15"/>
      <c r="AE350" s="15"/>
      <c r="AT350" s="269" t="s">
        <v>319</v>
      </c>
      <c r="AU350" s="269" t="s">
        <v>85</v>
      </c>
      <c r="AV350" s="15" t="s">
        <v>315</v>
      </c>
      <c r="AW350" s="15" t="s">
        <v>37</v>
      </c>
      <c r="AX350" s="15" t="s">
        <v>83</v>
      </c>
      <c r="AY350" s="269" t="s">
        <v>308</v>
      </c>
    </row>
    <row r="351" s="2" customFormat="1" ht="24.15" customHeight="1">
      <c r="A351" s="41"/>
      <c r="B351" s="42"/>
      <c r="C351" s="216" t="s">
        <v>3807</v>
      </c>
      <c r="D351" s="216" t="s">
        <v>310</v>
      </c>
      <c r="E351" s="217" t="s">
        <v>7063</v>
      </c>
      <c r="F351" s="218" t="s">
        <v>7064</v>
      </c>
      <c r="G351" s="219" t="s">
        <v>474</v>
      </c>
      <c r="H351" s="220">
        <v>27</v>
      </c>
      <c r="I351" s="221"/>
      <c r="J351" s="222">
        <f>ROUND(I351*H351,2)</f>
        <v>0</v>
      </c>
      <c r="K351" s="218" t="s">
        <v>314</v>
      </c>
      <c r="L351" s="47"/>
      <c r="M351" s="223" t="s">
        <v>19</v>
      </c>
      <c r="N351" s="224" t="s">
        <v>47</v>
      </c>
      <c r="O351" s="87"/>
      <c r="P351" s="225">
        <f>O351*H351</f>
        <v>0</v>
      </c>
      <c r="Q351" s="225">
        <v>0</v>
      </c>
      <c r="R351" s="225">
        <f>Q351*H351</f>
        <v>0</v>
      </c>
      <c r="S351" s="225">
        <v>0</v>
      </c>
      <c r="T351" s="226">
        <f>S351*H351</f>
        <v>0</v>
      </c>
      <c r="U351" s="41"/>
      <c r="V351" s="41"/>
      <c r="W351" s="41"/>
      <c r="X351" s="41"/>
      <c r="Y351" s="41"/>
      <c r="Z351" s="41"/>
      <c r="AA351" s="41"/>
      <c r="AB351" s="41"/>
      <c r="AC351" s="41"/>
      <c r="AD351" s="41"/>
      <c r="AE351" s="41"/>
      <c r="AR351" s="227" t="s">
        <v>315</v>
      </c>
      <c r="AT351" s="227" t="s">
        <v>310</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5669</v>
      </c>
    </row>
    <row r="352" s="2" customFormat="1">
      <c r="A352" s="41"/>
      <c r="B352" s="42"/>
      <c r="C352" s="43"/>
      <c r="D352" s="229" t="s">
        <v>317</v>
      </c>
      <c r="E352" s="43"/>
      <c r="F352" s="230" t="s">
        <v>7065</v>
      </c>
      <c r="G352" s="43"/>
      <c r="H352" s="43"/>
      <c r="I352" s="231"/>
      <c r="J352" s="43"/>
      <c r="K352" s="43"/>
      <c r="L352" s="47"/>
      <c r="M352" s="232"/>
      <c r="N352" s="233"/>
      <c r="O352" s="87"/>
      <c r="P352" s="87"/>
      <c r="Q352" s="87"/>
      <c r="R352" s="87"/>
      <c r="S352" s="87"/>
      <c r="T352" s="88"/>
      <c r="U352" s="41"/>
      <c r="V352" s="41"/>
      <c r="W352" s="41"/>
      <c r="X352" s="41"/>
      <c r="Y352" s="41"/>
      <c r="Z352" s="41"/>
      <c r="AA352" s="41"/>
      <c r="AB352" s="41"/>
      <c r="AC352" s="41"/>
      <c r="AD352" s="41"/>
      <c r="AE352" s="41"/>
      <c r="AT352" s="20" t="s">
        <v>317</v>
      </c>
      <c r="AU352" s="20" t="s">
        <v>85</v>
      </c>
    </row>
    <row r="353" s="2" customFormat="1" ht="24.15" customHeight="1">
      <c r="A353" s="41"/>
      <c r="B353" s="42"/>
      <c r="C353" s="216" t="s">
        <v>3813</v>
      </c>
      <c r="D353" s="216" t="s">
        <v>310</v>
      </c>
      <c r="E353" s="217" t="s">
        <v>7066</v>
      </c>
      <c r="F353" s="218" t="s">
        <v>7067</v>
      </c>
      <c r="G353" s="219" t="s">
        <v>474</v>
      </c>
      <c r="H353" s="220">
        <v>44</v>
      </c>
      <c r="I353" s="221"/>
      <c r="J353" s="222">
        <f>ROUND(I353*H353,2)</f>
        <v>0</v>
      </c>
      <c r="K353" s="218" t="s">
        <v>314</v>
      </c>
      <c r="L353" s="47"/>
      <c r="M353" s="223" t="s">
        <v>19</v>
      </c>
      <c r="N353" s="224" t="s">
        <v>47</v>
      </c>
      <c r="O353" s="87"/>
      <c r="P353" s="225">
        <f>O353*H353</f>
        <v>0</v>
      </c>
      <c r="Q353" s="225">
        <v>0</v>
      </c>
      <c r="R353" s="225">
        <f>Q353*H353</f>
        <v>0</v>
      </c>
      <c r="S353" s="225">
        <v>0</v>
      </c>
      <c r="T353" s="226">
        <f>S353*H353</f>
        <v>0</v>
      </c>
      <c r="U353" s="41"/>
      <c r="V353" s="41"/>
      <c r="W353" s="41"/>
      <c r="X353" s="41"/>
      <c r="Y353" s="41"/>
      <c r="Z353" s="41"/>
      <c r="AA353" s="41"/>
      <c r="AB353" s="41"/>
      <c r="AC353" s="41"/>
      <c r="AD353" s="41"/>
      <c r="AE353" s="41"/>
      <c r="AR353" s="227" t="s">
        <v>315</v>
      </c>
      <c r="AT353" s="227" t="s">
        <v>310</v>
      </c>
      <c r="AU353" s="227" t="s">
        <v>85</v>
      </c>
      <c r="AY353" s="20" t="s">
        <v>308</v>
      </c>
      <c r="BE353" s="228">
        <f>IF(N353="základní",J353,0)</f>
        <v>0</v>
      </c>
      <c r="BF353" s="228">
        <f>IF(N353="snížená",J353,0)</f>
        <v>0</v>
      </c>
      <c r="BG353" s="228">
        <f>IF(N353="zákl. přenesená",J353,0)</f>
        <v>0</v>
      </c>
      <c r="BH353" s="228">
        <f>IF(N353="sníž. přenesená",J353,0)</f>
        <v>0</v>
      </c>
      <c r="BI353" s="228">
        <f>IF(N353="nulová",J353,0)</f>
        <v>0</v>
      </c>
      <c r="BJ353" s="20" t="s">
        <v>83</v>
      </c>
      <c r="BK353" s="228">
        <f>ROUND(I353*H353,2)</f>
        <v>0</v>
      </c>
      <c r="BL353" s="20" t="s">
        <v>315</v>
      </c>
      <c r="BM353" s="227" t="s">
        <v>5672</v>
      </c>
    </row>
    <row r="354" s="2" customFormat="1">
      <c r="A354" s="41"/>
      <c r="B354" s="42"/>
      <c r="C354" s="43"/>
      <c r="D354" s="229" t="s">
        <v>317</v>
      </c>
      <c r="E354" s="43"/>
      <c r="F354" s="230" t="s">
        <v>7068</v>
      </c>
      <c r="G354" s="43"/>
      <c r="H354" s="43"/>
      <c r="I354" s="231"/>
      <c r="J354" s="43"/>
      <c r="K354" s="43"/>
      <c r="L354" s="47"/>
      <c r="M354" s="232"/>
      <c r="N354" s="233"/>
      <c r="O354" s="87"/>
      <c r="P354" s="87"/>
      <c r="Q354" s="87"/>
      <c r="R354" s="87"/>
      <c r="S354" s="87"/>
      <c r="T354" s="88"/>
      <c r="U354" s="41"/>
      <c r="V354" s="41"/>
      <c r="W354" s="41"/>
      <c r="X354" s="41"/>
      <c r="Y354" s="41"/>
      <c r="Z354" s="41"/>
      <c r="AA354" s="41"/>
      <c r="AB354" s="41"/>
      <c r="AC354" s="41"/>
      <c r="AD354" s="41"/>
      <c r="AE354" s="41"/>
      <c r="AT354" s="20" t="s">
        <v>317</v>
      </c>
      <c r="AU354" s="20" t="s">
        <v>85</v>
      </c>
    </row>
    <row r="355" s="2" customFormat="1" ht="24.15" customHeight="1">
      <c r="A355" s="41"/>
      <c r="B355" s="42"/>
      <c r="C355" s="216" t="s">
        <v>3820</v>
      </c>
      <c r="D355" s="216" t="s">
        <v>310</v>
      </c>
      <c r="E355" s="217" t="s">
        <v>7069</v>
      </c>
      <c r="F355" s="218" t="s">
        <v>7070</v>
      </c>
      <c r="G355" s="219" t="s">
        <v>323</v>
      </c>
      <c r="H355" s="220">
        <v>2</v>
      </c>
      <c r="I355" s="221"/>
      <c r="J355" s="222">
        <f>ROUND(I355*H355,2)</f>
        <v>0</v>
      </c>
      <c r="K355" s="218" t="s">
        <v>314</v>
      </c>
      <c r="L355" s="47"/>
      <c r="M355" s="223" t="s">
        <v>19</v>
      </c>
      <c r="N355" s="224" t="s">
        <v>47</v>
      </c>
      <c r="O355" s="87"/>
      <c r="P355" s="225">
        <f>O355*H355</f>
        <v>0</v>
      </c>
      <c r="Q355" s="225">
        <v>0</v>
      </c>
      <c r="R355" s="225">
        <f>Q355*H355</f>
        <v>0</v>
      </c>
      <c r="S355" s="225">
        <v>0</v>
      </c>
      <c r="T355" s="226">
        <f>S355*H355</f>
        <v>0</v>
      </c>
      <c r="U355" s="41"/>
      <c r="V355" s="41"/>
      <c r="W355" s="41"/>
      <c r="X355" s="41"/>
      <c r="Y355" s="41"/>
      <c r="Z355" s="41"/>
      <c r="AA355" s="41"/>
      <c r="AB355" s="41"/>
      <c r="AC355" s="41"/>
      <c r="AD355" s="41"/>
      <c r="AE355" s="41"/>
      <c r="AR355" s="227" t="s">
        <v>315</v>
      </c>
      <c r="AT355" s="227" t="s">
        <v>310</v>
      </c>
      <c r="AU355" s="227" t="s">
        <v>85</v>
      </c>
      <c r="AY355" s="20" t="s">
        <v>308</v>
      </c>
      <c r="BE355" s="228">
        <f>IF(N355="základní",J355,0)</f>
        <v>0</v>
      </c>
      <c r="BF355" s="228">
        <f>IF(N355="snížená",J355,0)</f>
        <v>0</v>
      </c>
      <c r="BG355" s="228">
        <f>IF(N355="zákl. přenesená",J355,0)</f>
        <v>0</v>
      </c>
      <c r="BH355" s="228">
        <f>IF(N355="sníž. přenesená",J355,0)</f>
        <v>0</v>
      </c>
      <c r="BI355" s="228">
        <f>IF(N355="nulová",J355,0)</f>
        <v>0</v>
      </c>
      <c r="BJ355" s="20" t="s">
        <v>83</v>
      </c>
      <c r="BK355" s="228">
        <f>ROUND(I355*H355,2)</f>
        <v>0</v>
      </c>
      <c r="BL355" s="20" t="s">
        <v>315</v>
      </c>
      <c r="BM355" s="227" t="s">
        <v>5676</v>
      </c>
    </row>
    <row r="356" s="2" customFormat="1">
      <c r="A356" s="41"/>
      <c r="B356" s="42"/>
      <c r="C356" s="43"/>
      <c r="D356" s="229" t="s">
        <v>317</v>
      </c>
      <c r="E356" s="43"/>
      <c r="F356" s="230" t="s">
        <v>7071</v>
      </c>
      <c r="G356" s="43"/>
      <c r="H356" s="43"/>
      <c r="I356" s="231"/>
      <c r="J356" s="43"/>
      <c r="K356" s="43"/>
      <c r="L356" s="47"/>
      <c r="M356" s="232"/>
      <c r="N356" s="233"/>
      <c r="O356" s="87"/>
      <c r="P356" s="87"/>
      <c r="Q356" s="87"/>
      <c r="R356" s="87"/>
      <c r="S356" s="87"/>
      <c r="T356" s="88"/>
      <c r="U356" s="41"/>
      <c r="V356" s="41"/>
      <c r="W356" s="41"/>
      <c r="X356" s="41"/>
      <c r="Y356" s="41"/>
      <c r="Z356" s="41"/>
      <c r="AA356" s="41"/>
      <c r="AB356" s="41"/>
      <c r="AC356" s="41"/>
      <c r="AD356" s="41"/>
      <c r="AE356" s="41"/>
      <c r="AT356" s="20" t="s">
        <v>317</v>
      </c>
      <c r="AU356" s="20" t="s">
        <v>85</v>
      </c>
    </row>
    <row r="357" s="2" customFormat="1" ht="24.15" customHeight="1">
      <c r="A357" s="41"/>
      <c r="B357" s="42"/>
      <c r="C357" s="216" t="s">
        <v>3826</v>
      </c>
      <c r="D357" s="216" t="s">
        <v>310</v>
      </c>
      <c r="E357" s="217" t="s">
        <v>7072</v>
      </c>
      <c r="F357" s="218" t="s">
        <v>7073</v>
      </c>
      <c r="G357" s="219" t="s">
        <v>323</v>
      </c>
      <c r="H357" s="220">
        <v>2</v>
      </c>
      <c r="I357" s="221"/>
      <c r="J357" s="222">
        <f>ROUND(I357*H357,2)</f>
        <v>0</v>
      </c>
      <c r="K357" s="218" t="s">
        <v>314</v>
      </c>
      <c r="L357" s="47"/>
      <c r="M357" s="223" t="s">
        <v>19</v>
      </c>
      <c r="N357" s="224" t="s">
        <v>47</v>
      </c>
      <c r="O357" s="87"/>
      <c r="P357" s="225">
        <f>O357*H357</f>
        <v>0</v>
      </c>
      <c r="Q357" s="225">
        <v>0</v>
      </c>
      <c r="R357" s="225">
        <f>Q357*H357</f>
        <v>0</v>
      </c>
      <c r="S357" s="225">
        <v>0</v>
      </c>
      <c r="T357" s="226">
        <f>S357*H357</f>
        <v>0</v>
      </c>
      <c r="U357" s="41"/>
      <c r="V357" s="41"/>
      <c r="W357" s="41"/>
      <c r="X357" s="41"/>
      <c r="Y357" s="41"/>
      <c r="Z357" s="41"/>
      <c r="AA357" s="41"/>
      <c r="AB357" s="41"/>
      <c r="AC357" s="41"/>
      <c r="AD357" s="41"/>
      <c r="AE357" s="41"/>
      <c r="AR357" s="227" t="s">
        <v>315</v>
      </c>
      <c r="AT357" s="227" t="s">
        <v>310</v>
      </c>
      <c r="AU357" s="227" t="s">
        <v>85</v>
      </c>
      <c r="AY357" s="20" t="s">
        <v>308</v>
      </c>
      <c r="BE357" s="228">
        <f>IF(N357="základní",J357,0)</f>
        <v>0</v>
      </c>
      <c r="BF357" s="228">
        <f>IF(N357="snížená",J357,0)</f>
        <v>0</v>
      </c>
      <c r="BG357" s="228">
        <f>IF(N357="zákl. přenesená",J357,0)</f>
        <v>0</v>
      </c>
      <c r="BH357" s="228">
        <f>IF(N357="sníž. přenesená",J357,0)</f>
        <v>0</v>
      </c>
      <c r="BI357" s="228">
        <f>IF(N357="nulová",J357,0)</f>
        <v>0</v>
      </c>
      <c r="BJ357" s="20" t="s">
        <v>83</v>
      </c>
      <c r="BK357" s="228">
        <f>ROUND(I357*H357,2)</f>
        <v>0</v>
      </c>
      <c r="BL357" s="20" t="s">
        <v>315</v>
      </c>
      <c r="BM357" s="227" t="s">
        <v>5271</v>
      </c>
    </row>
    <row r="358" s="2" customFormat="1">
      <c r="A358" s="41"/>
      <c r="B358" s="42"/>
      <c r="C358" s="43"/>
      <c r="D358" s="229" t="s">
        <v>317</v>
      </c>
      <c r="E358" s="43"/>
      <c r="F358" s="230" t="s">
        <v>7074</v>
      </c>
      <c r="G358" s="43"/>
      <c r="H358" s="43"/>
      <c r="I358" s="231"/>
      <c r="J358" s="43"/>
      <c r="K358" s="43"/>
      <c r="L358" s="47"/>
      <c r="M358" s="232"/>
      <c r="N358" s="233"/>
      <c r="O358" s="87"/>
      <c r="P358" s="87"/>
      <c r="Q358" s="87"/>
      <c r="R358" s="87"/>
      <c r="S358" s="87"/>
      <c r="T358" s="88"/>
      <c r="U358" s="41"/>
      <c r="V358" s="41"/>
      <c r="W358" s="41"/>
      <c r="X358" s="41"/>
      <c r="Y358" s="41"/>
      <c r="Z358" s="41"/>
      <c r="AA358" s="41"/>
      <c r="AB358" s="41"/>
      <c r="AC358" s="41"/>
      <c r="AD358" s="41"/>
      <c r="AE358" s="41"/>
      <c r="AT358" s="20" t="s">
        <v>317</v>
      </c>
      <c r="AU358" s="20" t="s">
        <v>85</v>
      </c>
    </row>
    <row r="359" s="2" customFormat="1" ht="24.15" customHeight="1">
      <c r="A359" s="41"/>
      <c r="B359" s="42"/>
      <c r="C359" s="216" t="s">
        <v>3832</v>
      </c>
      <c r="D359" s="216" t="s">
        <v>310</v>
      </c>
      <c r="E359" s="217" t="s">
        <v>7075</v>
      </c>
      <c r="F359" s="218" t="s">
        <v>7076</v>
      </c>
      <c r="G359" s="219" t="s">
        <v>323</v>
      </c>
      <c r="H359" s="220">
        <v>1</v>
      </c>
      <c r="I359" s="221"/>
      <c r="J359" s="222">
        <f>ROUND(I359*H359,2)</f>
        <v>0</v>
      </c>
      <c r="K359" s="218" t="s">
        <v>314</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85</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5685</v>
      </c>
    </row>
    <row r="360" s="2" customFormat="1">
      <c r="A360" s="41"/>
      <c r="B360" s="42"/>
      <c r="C360" s="43"/>
      <c r="D360" s="229" t="s">
        <v>317</v>
      </c>
      <c r="E360" s="43"/>
      <c r="F360" s="230" t="s">
        <v>7077</v>
      </c>
      <c r="G360" s="43"/>
      <c r="H360" s="43"/>
      <c r="I360" s="231"/>
      <c r="J360" s="43"/>
      <c r="K360" s="43"/>
      <c r="L360" s="47"/>
      <c r="M360" s="232"/>
      <c r="N360" s="233"/>
      <c r="O360" s="87"/>
      <c r="P360" s="87"/>
      <c r="Q360" s="87"/>
      <c r="R360" s="87"/>
      <c r="S360" s="87"/>
      <c r="T360" s="88"/>
      <c r="U360" s="41"/>
      <c r="V360" s="41"/>
      <c r="W360" s="41"/>
      <c r="X360" s="41"/>
      <c r="Y360" s="41"/>
      <c r="Z360" s="41"/>
      <c r="AA360" s="41"/>
      <c r="AB360" s="41"/>
      <c r="AC360" s="41"/>
      <c r="AD360" s="41"/>
      <c r="AE360" s="41"/>
      <c r="AT360" s="20" t="s">
        <v>317</v>
      </c>
      <c r="AU360" s="20" t="s">
        <v>85</v>
      </c>
    </row>
    <row r="361" s="2" customFormat="1" ht="16.5" customHeight="1">
      <c r="A361" s="41"/>
      <c r="B361" s="42"/>
      <c r="C361" s="280" t="s">
        <v>3838</v>
      </c>
      <c r="D361" s="280" t="s">
        <v>1137</v>
      </c>
      <c r="E361" s="281" t="s">
        <v>7078</v>
      </c>
      <c r="F361" s="282" t="s">
        <v>7079</v>
      </c>
      <c r="G361" s="283" t="s">
        <v>768</v>
      </c>
      <c r="H361" s="284">
        <v>1</v>
      </c>
      <c r="I361" s="285"/>
      <c r="J361" s="286">
        <f>ROUND(I361*H361,2)</f>
        <v>0</v>
      </c>
      <c r="K361" s="282" t="s">
        <v>19</v>
      </c>
      <c r="L361" s="287"/>
      <c r="M361" s="288" t="s">
        <v>19</v>
      </c>
      <c r="N361" s="289" t="s">
        <v>47</v>
      </c>
      <c r="O361" s="87"/>
      <c r="P361" s="225">
        <f>O361*H361</f>
        <v>0</v>
      </c>
      <c r="Q361" s="225">
        <v>0</v>
      </c>
      <c r="R361" s="225">
        <f>Q361*H361</f>
        <v>0</v>
      </c>
      <c r="S361" s="225">
        <v>0</v>
      </c>
      <c r="T361" s="226">
        <f>S361*H361</f>
        <v>0</v>
      </c>
      <c r="U361" s="41"/>
      <c r="V361" s="41"/>
      <c r="W361" s="41"/>
      <c r="X361" s="41"/>
      <c r="Y361" s="41"/>
      <c r="Z361" s="41"/>
      <c r="AA361" s="41"/>
      <c r="AB361" s="41"/>
      <c r="AC361" s="41"/>
      <c r="AD361" s="41"/>
      <c r="AE361" s="41"/>
      <c r="AR361" s="227" t="s">
        <v>352</v>
      </c>
      <c r="AT361" s="227" t="s">
        <v>1137</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5689</v>
      </c>
    </row>
    <row r="362" s="2" customFormat="1">
      <c r="A362" s="41"/>
      <c r="B362" s="42"/>
      <c r="C362" s="43"/>
      <c r="D362" s="236" t="s">
        <v>4125</v>
      </c>
      <c r="E362" s="43"/>
      <c r="F362" s="292" t="s">
        <v>7080</v>
      </c>
      <c r="G362" s="43"/>
      <c r="H362" s="43"/>
      <c r="I362" s="231"/>
      <c r="J362" s="43"/>
      <c r="K362" s="43"/>
      <c r="L362" s="47"/>
      <c r="M362" s="232"/>
      <c r="N362" s="233"/>
      <c r="O362" s="87"/>
      <c r="P362" s="87"/>
      <c r="Q362" s="87"/>
      <c r="R362" s="87"/>
      <c r="S362" s="87"/>
      <c r="T362" s="88"/>
      <c r="U362" s="41"/>
      <c r="V362" s="41"/>
      <c r="W362" s="41"/>
      <c r="X362" s="41"/>
      <c r="Y362" s="41"/>
      <c r="Z362" s="41"/>
      <c r="AA362" s="41"/>
      <c r="AB362" s="41"/>
      <c r="AC362" s="41"/>
      <c r="AD362" s="41"/>
      <c r="AE362" s="41"/>
      <c r="AT362" s="20" t="s">
        <v>4125</v>
      </c>
      <c r="AU362" s="20" t="s">
        <v>85</v>
      </c>
    </row>
    <row r="363" s="2" customFormat="1" ht="16.5" customHeight="1">
      <c r="A363" s="41"/>
      <c r="B363" s="42"/>
      <c r="C363" s="216" t="s">
        <v>3844</v>
      </c>
      <c r="D363" s="216" t="s">
        <v>310</v>
      </c>
      <c r="E363" s="217" t="s">
        <v>7081</v>
      </c>
      <c r="F363" s="218" t="s">
        <v>7082</v>
      </c>
      <c r="G363" s="219" t="s">
        <v>323</v>
      </c>
      <c r="H363" s="220">
        <v>29</v>
      </c>
      <c r="I363" s="221"/>
      <c r="J363" s="222">
        <f>ROUND(I363*H363,2)</f>
        <v>0</v>
      </c>
      <c r="K363" s="218" t="s">
        <v>314</v>
      </c>
      <c r="L363" s="47"/>
      <c r="M363" s="223" t="s">
        <v>19</v>
      </c>
      <c r="N363" s="224" t="s">
        <v>47</v>
      </c>
      <c r="O363" s="87"/>
      <c r="P363" s="225">
        <f>O363*H363</f>
        <v>0</v>
      </c>
      <c r="Q363" s="225">
        <v>0</v>
      </c>
      <c r="R363" s="225">
        <f>Q363*H363</f>
        <v>0</v>
      </c>
      <c r="S363" s="225">
        <v>0</v>
      </c>
      <c r="T363" s="226">
        <f>S363*H363</f>
        <v>0</v>
      </c>
      <c r="U363" s="41"/>
      <c r="V363" s="41"/>
      <c r="W363" s="41"/>
      <c r="X363" s="41"/>
      <c r="Y363" s="41"/>
      <c r="Z363" s="41"/>
      <c r="AA363" s="41"/>
      <c r="AB363" s="41"/>
      <c r="AC363" s="41"/>
      <c r="AD363" s="41"/>
      <c r="AE363" s="41"/>
      <c r="AR363" s="227" t="s">
        <v>315</v>
      </c>
      <c r="AT363" s="227" t="s">
        <v>310</v>
      </c>
      <c r="AU363" s="227" t="s">
        <v>85</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315</v>
      </c>
      <c r="BM363" s="227" t="s">
        <v>5693</v>
      </c>
    </row>
    <row r="364" s="2" customFormat="1">
      <c r="A364" s="41"/>
      <c r="B364" s="42"/>
      <c r="C364" s="43"/>
      <c r="D364" s="229" t="s">
        <v>317</v>
      </c>
      <c r="E364" s="43"/>
      <c r="F364" s="230" t="s">
        <v>7083</v>
      </c>
      <c r="G364" s="43"/>
      <c r="H364" s="43"/>
      <c r="I364" s="231"/>
      <c r="J364" s="43"/>
      <c r="K364" s="43"/>
      <c r="L364" s="47"/>
      <c r="M364" s="232"/>
      <c r="N364" s="233"/>
      <c r="O364" s="87"/>
      <c r="P364" s="87"/>
      <c r="Q364" s="87"/>
      <c r="R364" s="87"/>
      <c r="S364" s="87"/>
      <c r="T364" s="88"/>
      <c r="U364" s="41"/>
      <c r="V364" s="41"/>
      <c r="W364" s="41"/>
      <c r="X364" s="41"/>
      <c r="Y364" s="41"/>
      <c r="Z364" s="41"/>
      <c r="AA364" s="41"/>
      <c r="AB364" s="41"/>
      <c r="AC364" s="41"/>
      <c r="AD364" s="41"/>
      <c r="AE364" s="41"/>
      <c r="AT364" s="20" t="s">
        <v>317</v>
      </c>
      <c r="AU364" s="20" t="s">
        <v>85</v>
      </c>
    </row>
    <row r="365" s="2" customFormat="1" ht="16.5" customHeight="1">
      <c r="A365" s="41"/>
      <c r="B365" s="42"/>
      <c r="C365" s="216" t="s">
        <v>3850</v>
      </c>
      <c r="D365" s="216" t="s">
        <v>310</v>
      </c>
      <c r="E365" s="217" t="s">
        <v>7084</v>
      </c>
      <c r="F365" s="218" t="s">
        <v>7085</v>
      </c>
      <c r="G365" s="219" t="s">
        <v>768</v>
      </c>
      <c r="H365" s="220">
        <v>1</v>
      </c>
      <c r="I365" s="221"/>
      <c r="J365" s="222">
        <f>ROUND(I365*H365,2)</f>
        <v>0</v>
      </c>
      <c r="K365" s="218" t="s">
        <v>19</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315</v>
      </c>
      <c r="AT365" s="227" t="s">
        <v>310</v>
      </c>
      <c r="AU365" s="227" t="s">
        <v>85</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315</v>
      </c>
      <c r="BM365" s="227" t="s">
        <v>5718</v>
      </c>
    </row>
    <row r="366" s="2" customFormat="1" ht="16.5" customHeight="1">
      <c r="A366" s="41"/>
      <c r="B366" s="42"/>
      <c r="C366" s="280" t="s">
        <v>3857</v>
      </c>
      <c r="D366" s="280" t="s">
        <v>1137</v>
      </c>
      <c r="E366" s="281" t="s">
        <v>7086</v>
      </c>
      <c r="F366" s="282" t="s">
        <v>7087</v>
      </c>
      <c r="G366" s="283" t="s">
        <v>768</v>
      </c>
      <c r="H366" s="284">
        <v>1</v>
      </c>
      <c r="I366" s="285"/>
      <c r="J366" s="286">
        <f>ROUND(I366*H366,2)</f>
        <v>0</v>
      </c>
      <c r="K366" s="282" t="s">
        <v>19</v>
      </c>
      <c r="L366" s="287"/>
      <c r="M366" s="288" t="s">
        <v>19</v>
      </c>
      <c r="N366" s="289" t="s">
        <v>47</v>
      </c>
      <c r="O366" s="87"/>
      <c r="P366" s="225">
        <f>O366*H366</f>
        <v>0</v>
      </c>
      <c r="Q366" s="225">
        <v>0</v>
      </c>
      <c r="R366" s="225">
        <f>Q366*H366</f>
        <v>0</v>
      </c>
      <c r="S366" s="225">
        <v>0</v>
      </c>
      <c r="T366" s="226">
        <f>S366*H366</f>
        <v>0</v>
      </c>
      <c r="U366" s="41"/>
      <c r="V366" s="41"/>
      <c r="W366" s="41"/>
      <c r="X366" s="41"/>
      <c r="Y366" s="41"/>
      <c r="Z366" s="41"/>
      <c r="AA366" s="41"/>
      <c r="AB366" s="41"/>
      <c r="AC366" s="41"/>
      <c r="AD366" s="41"/>
      <c r="AE366" s="41"/>
      <c r="AR366" s="227" t="s">
        <v>352</v>
      </c>
      <c r="AT366" s="227" t="s">
        <v>1137</v>
      </c>
      <c r="AU366" s="227" t="s">
        <v>85</v>
      </c>
      <c r="AY366" s="20" t="s">
        <v>308</v>
      </c>
      <c r="BE366" s="228">
        <f>IF(N366="základní",J366,0)</f>
        <v>0</v>
      </c>
      <c r="BF366" s="228">
        <f>IF(N366="snížená",J366,0)</f>
        <v>0</v>
      </c>
      <c r="BG366" s="228">
        <f>IF(N366="zákl. přenesená",J366,0)</f>
        <v>0</v>
      </c>
      <c r="BH366" s="228">
        <f>IF(N366="sníž. přenesená",J366,0)</f>
        <v>0</v>
      </c>
      <c r="BI366" s="228">
        <f>IF(N366="nulová",J366,0)</f>
        <v>0</v>
      </c>
      <c r="BJ366" s="20" t="s">
        <v>83</v>
      </c>
      <c r="BK366" s="228">
        <f>ROUND(I366*H366,2)</f>
        <v>0</v>
      </c>
      <c r="BL366" s="20" t="s">
        <v>315</v>
      </c>
      <c r="BM366" s="227" t="s">
        <v>5722</v>
      </c>
    </row>
    <row r="367" s="2" customFormat="1" ht="24.15" customHeight="1">
      <c r="A367" s="41"/>
      <c r="B367" s="42"/>
      <c r="C367" s="216" t="s">
        <v>3863</v>
      </c>
      <c r="D367" s="216" t="s">
        <v>310</v>
      </c>
      <c r="E367" s="217" t="s">
        <v>7088</v>
      </c>
      <c r="F367" s="218" t="s">
        <v>7089</v>
      </c>
      <c r="G367" s="219" t="s">
        <v>493</v>
      </c>
      <c r="H367" s="220">
        <v>2.7130000000000001</v>
      </c>
      <c r="I367" s="221"/>
      <c r="J367" s="222">
        <f>ROUND(I367*H367,2)</f>
        <v>0</v>
      </c>
      <c r="K367" s="218" t="s">
        <v>314</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315</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315</v>
      </c>
      <c r="BM367" s="227" t="s">
        <v>5726</v>
      </c>
    </row>
    <row r="368" s="2" customFormat="1">
      <c r="A368" s="41"/>
      <c r="B368" s="42"/>
      <c r="C368" s="43"/>
      <c r="D368" s="229" t="s">
        <v>317</v>
      </c>
      <c r="E368" s="43"/>
      <c r="F368" s="230" t="s">
        <v>7090</v>
      </c>
      <c r="G368" s="43"/>
      <c r="H368" s="43"/>
      <c r="I368" s="231"/>
      <c r="J368" s="43"/>
      <c r="K368" s="43"/>
      <c r="L368" s="47"/>
      <c r="M368" s="232"/>
      <c r="N368" s="233"/>
      <c r="O368" s="87"/>
      <c r="P368" s="87"/>
      <c r="Q368" s="87"/>
      <c r="R368" s="87"/>
      <c r="S368" s="87"/>
      <c r="T368" s="88"/>
      <c r="U368" s="41"/>
      <c r="V368" s="41"/>
      <c r="W368" s="41"/>
      <c r="X368" s="41"/>
      <c r="Y368" s="41"/>
      <c r="Z368" s="41"/>
      <c r="AA368" s="41"/>
      <c r="AB368" s="41"/>
      <c r="AC368" s="41"/>
      <c r="AD368" s="41"/>
      <c r="AE368" s="41"/>
      <c r="AT368" s="20" t="s">
        <v>317</v>
      </c>
      <c r="AU368" s="20" t="s">
        <v>85</v>
      </c>
    </row>
    <row r="369" s="12" customFormat="1" ht="22.8" customHeight="1">
      <c r="A369" s="12"/>
      <c r="B369" s="200"/>
      <c r="C369" s="201"/>
      <c r="D369" s="202" t="s">
        <v>75</v>
      </c>
      <c r="E369" s="214" t="s">
        <v>7091</v>
      </c>
      <c r="F369" s="214" t="s">
        <v>7092</v>
      </c>
      <c r="G369" s="201"/>
      <c r="H369" s="201"/>
      <c r="I369" s="204"/>
      <c r="J369" s="215">
        <f>BK369</f>
        <v>0</v>
      </c>
      <c r="K369" s="201"/>
      <c r="L369" s="206"/>
      <c r="M369" s="207"/>
      <c r="N369" s="208"/>
      <c r="O369" s="208"/>
      <c r="P369" s="209">
        <f>SUM(P370:P539)</f>
        <v>0</v>
      </c>
      <c r="Q369" s="208"/>
      <c r="R369" s="209">
        <f>SUM(R370:R539)</f>
        <v>0</v>
      </c>
      <c r="S369" s="208"/>
      <c r="T369" s="210">
        <f>SUM(T370:T539)</f>
        <v>0</v>
      </c>
      <c r="U369" s="12"/>
      <c r="V369" s="12"/>
      <c r="W369" s="12"/>
      <c r="X369" s="12"/>
      <c r="Y369" s="12"/>
      <c r="Z369" s="12"/>
      <c r="AA369" s="12"/>
      <c r="AB369" s="12"/>
      <c r="AC369" s="12"/>
      <c r="AD369" s="12"/>
      <c r="AE369" s="12"/>
      <c r="AR369" s="211" t="s">
        <v>83</v>
      </c>
      <c r="AT369" s="212" t="s">
        <v>75</v>
      </c>
      <c r="AU369" s="212" t="s">
        <v>83</v>
      </c>
      <c r="AY369" s="211" t="s">
        <v>308</v>
      </c>
      <c r="BK369" s="213">
        <f>SUM(BK370:BK539)</f>
        <v>0</v>
      </c>
    </row>
    <row r="370" s="2" customFormat="1" ht="24.15" customHeight="1">
      <c r="A370" s="41"/>
      <c r="B370" s="42"/>
      <c r="C370" s="216" t="s">
        <v>3869</v>
      </c>
      <c r="D370" s="216" t="s">
        <v>310</v>
      </c>
      <c r="E370" s="217" t="s">
        <v>7093</v>
      </c>
      <c r="F370" s="218" t="s">
        <v>7094</v>
      </c>
      <c r="G370" s="219" t="s">
        <v>313</v>
      </c>
      <c r="H370" s="220">
        <v>45</v>
      </c>
      <c r="I370" s="221"/>
      <c r="J370" s="222">
        <f>ROUND(I370*H370,2)</f>
        <v>0</v>
      </c>
      <c r="K370" s="218" t="s">
        <v>314</v>
      </c>
      <c r="L370" s="47"/>
      <c r="M370" s="223" t="s">
        <v>19</v>
      </c>
      <c r="N370" s="224" t="s">
        <v>47</v>
      </c>
      <c r="O370" s="87"/>
      <c r="P370" s="225">
        <f>O370*H370</f>
        <v>0</v>
      </c>
      <c r="Q370" s="225">
        <v>0</v>
      </c>
      <c r="R370" s="225">
        <f>Q370*H370</f>
        <v>0</v>
      </c>
      <c r="S370" s="225">
        <v>0</v>
      </c>
      <c r="T370" s="226">
        <f>S370*H370</f>
        <v>0</v>
      </c>
      <c r="U370" s="41"/>
      <c r="V370" s="41"/>
      <c r="W370" s="41"/>
      <c r="X370" s="41"/>
      <c r="Y370" s="41"/>
      <c r="Z370" s="41"/>
      <c r="AA370" s="41"/>
      <c r="AB370" s="41"/>
      <c r="AC370" s="41"/>
      <c r="AD370" s="41"/>
      <c r="AE370" s="41"/>
      <c r="AR370" s="227" t="s">
        <v>315</v>
      </c>
      <c r="AT370" s="227" t="s">
        <v>310</v>
      </c>
      <c r="AU370" s="227" t="s">
        <v>85</v>
      </c>
      <c r="AY370" s="20" t="s">
        <v>308</v>
      </c>
      <c r="BE370" s="228">
        <f>IF(N370="základní",J370,0)</f>
        <v>0</v>
      </c>
      <c r="BF370" s="228">
        <f>IF(N370="snížená",J370,0)</f>
        <v>0</v>
      </c>
      <c r="BG370" s="228">
        <f>IF(N370="zákl. přenesená",J370,0)</f>
        <v>0</v>
      </c>
      <c r="BH370" s="228">
        <f>IF(N370="sníž. přenesená",J370,0)</f>
        <v>0</v>
      </c>
      <c r="BI370" s="228">
        <f>IF(N370="nulová",J370,0)</f>
        <v>0</v>
      </c>
      <c r="BJ370" s="20" t="s">
        <v>83</v>
      </c>
      <c r="BK370" s="228">
        <f>ROUND(I370*H370,2)</f>
        <v>0</v>
      </c>
      <c r="BL370" s="20" t="s">
        <v>315</v>
      </c>
      <c r="BM370" s="227" t="s">
        <v>5730</v>
      </c>
    </row>
    <row r="371" s="2" customFormat="1">
      <c r="A371" s="41"/>
      <c r="B371" s="42"/>
      <c r="C371" s="43"/>
      <c r="D371" s="229" t="s">
        <v>317</v>
      </c>
      <c r="E371" s="43"/>
      <c r="F371" s="230" t="s">
        <v>7095</v>
      </c>
      <c r="G371" s="43"/>
      <c r="H371" s="43"/>
      <c r="I371" s="231"/>
      <c r="J371" s="43"/>
      <c r="K371" s="43"/>
      <c r="L371" s="47"/>
      <c r="M371" s="232"/>
      <c r="N371" s="233"/>
      <c r="O371" s="87"/>
      <c r="P371" s="87"/>
      <c r="Q371" s="87"/>
      <c r="R371" s="87"/>
      <c r="S371" s="87"/>
      <c r="T371" s="88"/>
      <c r="U371" s="41"/>
      <c r="V371" s="41"/>
      <c r="W371" s="41"/>
      <c r="X371" s="41"/>
      <c r="Y371" s="41"/>
      <c r="Z371" s="41"/>
      <c r="AA371" s="41"/>
      <c r="AB371" s="41"/>
      <c r="AC371" s="41"/>
      <c r="AD371" s="41"/>
      <c r="AE371" s="41"/>
      <c r="AT371" s="20" t="s">
        <v>317</v>
      </c>
      <c r="AU371" s="20" t="s">
        <v>85</v>
      </c>
    </row>
    <row r="372" s="2" customFormat="1" ht="16.5" customHeight="1">
      <c r="A372" s="41"/>
      <c r="B372" s="42"/>
      <c r="C372" s="280" t="s">
        <v>3875</v>
      </c>
      <c r="D372" s="280" t="s">
        <v>1137</v>
      </c>
      <c r="E372" s="281" t="s">
        <v>7096</v>
      </c>
      <c r="F372" s="282" t="s">
        <v>7097</v>
      </c>
      <c r="G372" s="283" t="s">
        <v>313</v>
      </c>
      <c r="H372" s="284">
        <v>49.613</v>
      </c>
      <c r="I372" s="285"/>
      <c r="J372" s="286">
        <f>ROUND(I372*H372,2)</f>
        <v>0</v>
      </c>
      <c r="K372" s="282" t="s">
        <v>314</v>
      </c>
      <c r="L372" s="287"/>
      <c r="M372" s="288" t="s">
        <v>19</v>
      </c>
      <c r="N372" s="289" t="s">
        <v>47</v>
      </c>
      <c r="O372" s="87"/>
      <c r="P372" s="225">
        <f>O372*H372</f>
        <v>0</v>
      </c>
      <c r="Q372" s="225">
        <v>0</v>
      </c>
      <c r="R372" s="225">
        <f>Q372*H372</f>
        <v>0</v>
      </c>
      <c r="S372" s="225">
        <v>0</v>
      </c>
      <c r="T372" s="226">
        <f>S372*H372</f>
        <v>0</v>
      </c>
      <c r="U372" s="41"/>
      <c r="V372" s="41"/>
      <c r="W372" s="41"/>
      <c r="X372" s="41"/>
      <c r="Y372" s="41"/>
      <c r="Z372" s="41"/>
      <c r="AA372" s="41"/>
      <c r="AB372" s="41"/>
      <c r="AC372" s="41"/>
      <c r="AD372" s="41"/>
      <c r="AE372" s="41"/>
      <c r="AR372" s="227" t="s">
        <v>352</v>
      </c>
      <c r="AT372" s="227" t="s">
        <v>1137</v>
      </c>
      <c r="AU372" s="227" t="s">
        <v>85</v>
      </c>
      <c r="AY372" s="20" t="s">
        <v>308</v>
      </c>
      <c r="BE372" s="228">
        <f>IF(N372="základní",J372,0)</f>
        <v>0</v>
      </c>
      <c r="BF372" s="228">
        <f>IF(N372="snížená",J372,0)</f>
        <v>0</v>
      </c>
      <c r="BG372" s="228">
        <f>IF(N372="zákl. přenesená",J372,0)</f>
        <v>0</v>
      </c>
      <c r="BH372" s="228">
        <f>IF(N372="sníž. přenesená",J372,0)</f>
        <v>0</v>
      </c>
      <c r="BI372" s="228">
        <f>IF(N372="nulová",J372,0)</f>
        <v>0</v>
      </c>
      <c r="BJ372" s="20" t="s">
        <v>83</v>
      </c>
      <c r="BK372" s="228">
        <f>ROUND(I372*H372,2)</f>
        <v>0</v>
      </c>
      <c r="BL372" s="20" t="s">
        <v>315</v>
      </c>
      <c r="BM372" s="227" t="s">
        <v>5736</v>
      </c>
    </row>
    <row r="373" s="13" customFormat="1">
      <c r="A373" s="13"/>
      <c r="B373" s="234"/>
      <c r="C373" s="235"/>
      <c r="D373" s="236" t="s">
        <v>319</v>
      </c>
      <c r="E373" s="237" t="s">
        <v>19</v>
      </c>
      <c r="F373" s="238" t="s">
        <v>850</v>
      </c>
      <c r="G373" s="235"/>
      <c r="H373" s="239">
        <v>45</v>
      </c>
      <c r="I373" s="240"/>
      <c r="J373" s="235"/>
      <c r="K373" s="235"/>
      <c r="L373" s="241"/>
      <c r="M373" s="242"/>
      <c r="N373" s="243"/>
      <c r="O373" s="243"/>
      <c r="P373" s="243"/>
      <c r="Q373" s="243"/>
      <c r="R373" s="243"/>
      <c r="S373" s="243"/>
      <c r="T373" s="244"/>
      <c r="U373" s="13"/>
      <c r="V373" s="13"/>
      <c r="W373" s="13"/>
      <c r="X373" s="13"/>
      <c r="Y373" s="13"/>
      <c r="Z373" s="13"/>
      <c r="AA373" s="13"/>
      <c r="AB373" s="13"/>
      <c r="AC373" s="13"/>
      <c r="AD373" s="13"/>
      <c r="AE373" s="13"/>
      <c r="AT373" s="245" t="s">
        <v>319</v>
      </c>
      <c r="AU373" s="245" t="s">
        <v>85</v>
      </c>
      <c r="AV373" s="13" t="s">
        <v>85</v>
      </c>
      <c r="AW373" s="13" t="s">
        <v>37</v>
      </c>
      <c r="AX373" s="13" t="s">
        <v>76</v>
      </c>
      <c r="AY373" s="245" t="s">
        <v>308</v>
      </c>
    </row>
    <row r="374" s="14" customFormat="1">
      <c r="A374" s="14"/>
      <c r="B374" s="249"/>
      <c r="C374" s="250"/>
      <c r="D374" s="236" t="s">
        <v>319</v>
      </c>
      <c r="E374" s="251" t="s">
        <v>19</v>
      </c>
      <c r="F374" s="252" t="s">
        <v>5882</v>
      </c>
      <c r="G374" s="250"/>
      <c r="H374" s="251" t="s">
        <v>19</v>
      </c>
      <c r="I374" s="253"/>
      <c r="J374" s="250"/>
      <c r="K374" s="250"/>
      <c r="L374" s="254"/>
      <c r="M374" s="255"/>
      <c r="N374" s="256"/>
      <c r="O374" s="256"/>
      <c r="P374" s="256"/>
      <c r="Q374" s="256"/>
      <c r="R374" s="256"/>
      <c r="S374" s="256"/>
      <c r="T374" s="257"/>
      <c r="U374" s="14"/>
      <c r="V374" s="14"/>
      <c r="W374" s="14"/>
      <c r="X374" s="14"/>
      <c r="Y374" s="14"/>
      <c r="Z374" s="14"/>
      <c r="AA374" s="14"/>
      <c r="AB374" s="14"/>
      <c r="AC374" s="14"/>
      <c r="AD374" s="14"/>
      <c r="AE374" s="14"/>
      <c r="AT374" s="258" t="s">
        <v>319</v>
      </c>
      <c r="AU374" s="258" t="s">
        <v>85</v>
      </c>
      <c r="AV374" s="14" t="s">
        <v>83</v>
      </c>
      <c r="AW374" s="14" t="s">
        <v>37</v>
      </c>
      <c r="AX374" s="14" t="s">
        <v>76</v>
      </c>
      <c r="AY374" s="258" t="s">
        <v>308</v>
      </c>
    </row>
    <row r="375" s="13" customFormat="1">
      <c r="A375" s="13"/>
      <c r="B375" s="234"/>
      <c r="C375" s="235"/>
      <c r="D375" s="236" t="s">
        <v>319</v>
      </c>
      <c r="E375" s="237" t="s">
        <v>19</v>
      </c>
      <c r="F375" s="238" t="s">
        <v>7098</v>
      </c>
      <c r="G375" s="235"/>
      <c r="H375" s="239">
        <v>2.25</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5" customFormat="1">
      <c r="A376" s="15"/>
      <c r="B376" s="259"/>
      <c r="C376" s="260"/>
      <c r="D376" s="236" t="s">
        <v>319</v>
      </c>
      <c r="E376" s="261" t="s">
        <v>19</v>
      </c>
      <c r="F376" s="262" t="s">
        <v>448</v>
      </c>
      <c r="G376" s="260"/>
      <c r="H376" s="263">
        <v>47.25</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319</v>
      </c>
      <c r="AU376" s="269" t="s">
        <v>85</v>
      </c>
      <c r="AV376" s="15" t="s">
        <v>315</v>
      </c>
      <c r="AW376" s="15" t="s">
        <v>37</v>
      </c>
      <c r="AX376" s="15" t="s">
        <v>76</v>
      </c>
      <c r="AY376" s="269" t="s">
        <v>308</v>
      </c>
    </row>
    <row r="377" s="13" customFormat="1">
      <c r="A377" s="13"/>
      <c r="B377" s="234"/>
      <c r="C377" s="235"/>
      <c r="D377" s="236" t="s">
        <v>319</v>
      </c>
      <c r="E377" s="237" t="s">
        <v>19</v>
      </c>
      <c r="F377" s="238" t="s">
        <v>7099</v>
      </c>
      <c r="G377" s="235"/>
      <c r="H377" s="239">
        <v>49.613</v>
      </c>
      <c r="I377" s="240"/>
      <c r="J377" s="235"/>
      <c r="K377" s="235"/>
      <c r="L377" s="241"/>
      <c r="M377" s="242"/>
      <c r="N377" s="243"/>
      <c r="O377" s="243"/>
      <c r="P377" s="243"/>
      <c r="Q377" s="243"/>
      <c r="R377" s="243"/>
      <c r="S377" s="243"/>
      <c r="T377" s="244"/>
      <c r="U377" s="13"/>
      <c r="V377" s="13"/>
      <c r="W377" s="13"/>
      <c r="X377" s="13"/>
      <c r="Y377" s="13"/>
      <c r="Z377" s="13"/>
      <c r="AA377" s="13"/>
      <c r="AB377" s="13"/>
      <c r="AC377" s="13"/>
      <c r="AD377" s="13"/>
      <c r="AE377" s="13"/>
      <c r="AT377" s="245" t="s">
        <v>319</v>
      </c>
      <c r="AU377" s="245" t="s">
        <v>85</v>
      </c>
      <c r="AV377" s="13" t="s">
        <v>85</v>
      </c>
      <c r="AW377" s="13" t="s">
        <v>37</v>
      </c>
      <c r="AX377" s="13" t="s">
        <v>76</v>
      </c>
      <c r="AY377" s="245" t="s">
        <v>308</v>
      </c>
    </row>
    <row r="378" s="15" customFormat="1">
      <c r="A378" s="15"/>
      <c r="B378" s="259"/>
      <c r="C378" s="260"/>
      <c r="D378" s="236" t="s">
        <v>319</v>
      </c>
      <c r="E378" s="261" t="s">
        <v>19</v>
      </c>
      <c r="F378" s="262" t="s">
        <v>448</v>
      </c>
      <c r="G378" s="260"/>
      <c r="H378" s="263">
        <v>49.613</v>
      </c>
      <c r="I378" s="264"/>
      <c r="J378" s="260"/>
      <c r="K378" s="260"/>
      <c r="L378" s="265"/>
      <c r="M378" s="266"/>
      <c r="N378" s="267"/>
      <c r="O378" s="267"/>
      <c r="P378" s="267"/>
      <c r="Q378" s="267"/>
      <c r="R378" s="267"/>
      <c r="S378" s="267"/>
      <c r="T378" s="268"/>
      <c r="U378" s="15"/>
      <c r="V378" s="15"/>
      <c r="W378" s="15"/>
      <c r="X378" s="15"/>
      <c r="Y378" s="15"/>
      <c r="Z378" s="15"/>
      <c r="AA378" s="15"/>
      <c r="AB378" s="15"/>
      <c r="AC378" s="15"/>
      <c r="AD378" s="15"/>
      <c r="AE378" s="15"/>
      <c r="AT378" s="269" t="s">
        <v>319</v>
      </c>
      <c r="AU378" s="269" t="s">
        <v>85</v>
      </c>
      <c r="AV378" s="15" t="s">
        <v>315</v>
      </c>
      <c r="AW378" s="15" t="s">
        <v>37</v>
      </c>
      <c r="AX378" s="15" t="s">
        <v>83</v>
      </c>
      <c r="AY378" s="269" t="s">
        <v>308</v>
      </c>
    </row>
    <row r="379" s="2" customFormat="1" ht="24.15" customHeight="1">
      <c r="A379" s="41"/>
      <c r="B379" s="42"/>
      <c r="C379" s="216" t="s">
        <v>3881</v>
      </c>
      <c r="D379" s="216" t="s">
        <v>310</v>
      </c>
      <c r="E379" s="217" t="s">
        <v>7100</v>
      </c>
      <c r="F379" s="218" t="s">
        <v>7101</v>
      </c>
      <c r="G379" s="219" t="s">
        <v>313</v>
      </c>
      <c r="H379" s="220">
        <v>65</v>
      </c>
      <c r="I379" s="221"/>
      <c r="J379" s="222">
        <f>ROUND(I379*H379,2)</f>
        <v>0</v>
      </c>
      <c r="K379" s="218" t="s">
        <v>314</v>
      </c>
      <c r="L379" s="47"/>
      <c r="M379" s="223" t="s">
        <v>19</v>
      </c>
      <c r="N379" s="224" t="s">
        <v>47</v>
      </c>
      <c r="O379" s="87"/>
      <c r="P379" s="225">
        <f>O379*H379</f>
        <v>0</v>
      </c>
      <c r="Q379" s="225">
        <v>0</v>
      </c>
      <c r="R379" s="225">
        <f>Q379*H379</f>
        <v>0</v>
      </c>
      <c r="S379" s="225">
        <v>0</v>
      </c>
      <c r="T379" s="226">
        <f>S379*H379</f>
        <v>0</v>
      </c>
      <c r="U379" s="41"/>
      <c r="V379" s="41"/>
      <c r="W379" s="41"/>
      <c r="X379" s="41"/>
      <c r="Y379" s="41"/>
      <c r="Z379" s="41"/>
      <c r="AA379" s="41"/>
      <c r="AB379" s="41"/>
      <c r="AC379" s="41"/>
      <c r="AD379" s="41"/>
      <c r="AE379" s="41"/>
      <c r="AR379" s="227" t="s">
        <v>315</v>
      </c>
      <c r="AT379" s="227" t="s">
        <v>310</v>
      </c>
      <c r="AU379" s="227" t="s">
        <v>85</v>
      </c>
      <c r="AY379" s="20" t="s">
        <v>308</v>
      </c>
      <c r="BE379" s="228">
        <f>IF(N379="základní",J379,0)</f>
        <v>0</v>
      </c>
      <c r="BF379" s="228">
        <f>IF(N379="snížená",J379,0)</f>
        <v>0</v>
      </c>
      <c r="BG379" s="228">
        <f>IF(N379="zákl. přenesená",J379,0)</f>
        <v>0</v>
      </c>
      <c r="BH379" s="228">
        <f>IF(N379="sníž. přenesená",J379,0)</f>
        <v>0</v>
      </c>
      <c r="BI379" s="228">
        <f>IF(N379="nulová",J379,0)</f>
        <v>0</v>
      </c>
      <c r="BJ379" s="20" t="s">
        <v>83</v>
      </c>
      <c r="BK379" s="228">
        <f>ROUND(I379*H379,2)</f>
        <v>0</v>
      </c>
      <c r="BL379" s="20" t="s">
        <v>315</v>
      </c>
      <c r="BM379" s="227" t="s">
        <v>5742</v>
      </c>
    </row>
    <row r="380" s="2" customFormat="1">
      <c r="A380" s="41"/>
      <c r="B380" s="42"/>
      <c r="C380" s="43"/>
      <c r="D380" s="229" t="s">
        <v>317</v>
      </c>
      <c r="E380" s="43"/>
      <c r="F380" s="230" t="s">
        <v>7102</v>
      </c>
      <c r="G380" s="43"/>
      <c r="H380" s="43"/>
      <c r="I380" s="231"/>
      <c r="J380" s="43"/>
      <c r="K380" s="43"/>
      <c r="L380" s="47"/>
      <c r="M380" s="232"/>
      <c r="N380" s="233"/>
      <c r="O380" s="87"/>
      <c r="P380" s="87"/>
      <c r="Q380" s="87"/>
      <c r="R380" s="87"/>
      <c r="S380" s="87"/>
      <c r="T380" s="88"/>
      <c r="U380" s="41"/>
      <c r="V380" s="41"/>
      <c r="W380" s="41"/>
      <c r="X380" s="41"/>
      <c r="Y380" s="41"/>
      <c r="Z380" s="41"/>
      <c r="AA380" s="41"/>
      <c r="AB380" s="41"/>
      <c r="AC380" s="41"/>
      <c r="AD380" s="41"/>
      <c r="AE380" s="41"/>
      <c r="AT380" s="20" t="s">
        <v>317</v>
      </c>
      <c r="AU380" s="20" t="s">
        <v>85</v>
      </c>
    </row>
    <row r="381" s="2" customFormat="1" ht="16.5" customHeight="1">
      <c r="A381" s="41"/>
      <c r="B381" s="42"/>
      <c r="C381" s="280" t="s">
        <v>3886</v>
      </c>
      <c r="D381" s="280" t="s">
        <v>1137</v>
      </c>
      <c r="E381" s="281" t="s">
        <v>7103</v>
      </c>
      <c r="F381" s="282" t="s">
        <v>7104</v>
      </c>
      <c r="G381" s="283" t="s">
        <v>313</v>
      </c>
      <c r="H381" s="284">
        <v>68.25</v>
      </c>
      <c r="I381" s="285"/>
      <c r="J381" s="286">
        <f>ROUND(I381*H381,2)</f>
        <v>0</v>
      </c>
      <c r="K381" s="282" t="s">
        <v>314</v>
      </c>
      <c r="L381" s="287"/>
      <c r="M381" s="288" t="s">
        <v>19</v>
      </c>
      <c r="N381" s="289" t="s">
        <v>47</v>
      </c>
      <c r="O381" s="87"/>
      <c r="P381" s="225">
        <f>O381*H381</f>
        <v>0</v>
      </c>
      <c r="Q381" s="225">
        <v>0</v>
      </c>
      <c r="R381" s="225">
        <f>Q381*H381</f>
        <v>0</v>
      </c>
      <c r="S381" s="225">
        <v>0</v>
      </c>
      <c r="T381" s="226">
        <f>S381*H381</f>
        <v>0</v>
      </c>
      <c r="U381" s="41"/>
      <c r="V381" s="41"/>
      <c r="W381" s="41"/>
      <c r="X381" s="41"/>
      <c r="Y381" s="41"/>
      <c r="Z381" s="41"/>
      <c r="AA381" s="41"/>
      <c r="AB381" s="41"/>
      <c r="AC381" s="41"/>
      <c r="AD381" s="41"/>
      <c r="AE381" s="41"/>
      <c r="AR381" s="227" t="s">
        <v>352</v>
      </c>
      <c r="AT381" s="227" t="s">
        <v>1137</v>
      </c>
      <c r="AU381" s="227" t="s">
        <v>85</v>
      </c>
      <c r="AY381" s="20" t="s">
        <v>308</v>
      </c>
      <c r="BE381" s="228">
        <f>IF(N381="základní",J381,0)</f>
        <v>0</v>
      </c>
      <c r="BF381" s="228">
        <f>IF(N381="snížená",J381,0)</f>
        <v>0</v>
      </c>
      <c r="BG381" s="228">
        <f>IF(N381="zákl. přenesená",J381,0)</f>
        <v>0</v>
      </c>
      <c r="BH381" s="228">
        <f>IF(N381="sníž. přenesená",J381,0)</f>
        <v>0</v>
      </c>
      <c r="BI381" s="228">
        <f>IF(N381="nulová",J381,0)</f>
        <v>0</v>
      </c>
      <c r="BJ381" s="20" t="s">
        <v>83</v>
      </c>
      <c r="BK381" s="228">
        <f>ROUND(I381*H381,2)</f>
        <v>0</v>
      </c>
      <c r="BL381" s="20" t="s">
        <v>315</v>
      </c>
      <c r="BM381" s="227" t="s">
        <v>5745</v>
      </c>
    </row>
    <row r="382" s="13" customFormat="1">
      <c r="A382" s="13"/>
      <c r="B382" s="234"/>
      <c r="C382" s="235"/>
      <c r="D382" s="236" t="s">
        <v>319</v>
      </c>
      <c r="E382" s="237" t="s">
        <v>19</v>
      </c>
      <c r="F382" s="238" t="s">
        <v>1491</v>
      </c>
      <c r="G382" s="235"/>
      <c r="H382" s="239">
        <v>65</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76</v>
      </c>
      <c r="AY382" s="245" t="s">
        <v>308</v>
      </c>
    </row>
    <row r="383" s="14" customFormat="1">
      <c r="A383" s="14"/>
      <c r="B383" s="249"/>
      <c r="C383" s="250"/>
      <c r="D383" s="236" t="s">
        <v>319</v>
      </c>
      <c r="E383" s="251" t="s">
        <v>19</v>
      </c>
      <c r="F383" s="252" t="s">
        <v>5882</v>
      </c>
      <c r="G383" s="250"/>
      <c r="H383" s="251" t="s">
        <v>19</v>
      </c>
      <c r="I383" s="253"/>
      <c r="J383" s="250"/>
      <c r="K383" s="250"/>
      <c r="L383" s="254"/>
      <c r="M383" s="255"/>
      <c r="N383" s="256"/>
      <c r="O383" s="256"/>
      <c r="P383" s="256"/>
      <c r="Q383" s="256"/>
      <c r="R383" s="256"/>
      <c r="S383" s="256"/>
      <c r="T383" s="257"/>
      <c r="U383" s="14"/>
      <c r="V383" s="14"/>
      <c r="W383" s="14"/>
      <c r="X383" s="14"/>
      <c r="Y383" s="14"/>
      <c r="Z383" s="14"/>
      <c r="AA383" s="14"/>
      <c r="AB383" s="14"/>
      <c r="AC383" s="14"/>
      <c r="AD383" s="14"/>
      <c r="AE383" s="14"/>
      <c r="AT383" s="258" t="s">
        <v>319</v>
      </c>
      <c r="AU383" s="258" t="s">
        <v>85</v>
      </c>
      <c r="AV383" s="14" t="s">
        <v>83</v>
      </c>
      <c r="AW383" s="14" t="s">
        <v>37</v>
      </c>
      <c r="AX383" s="14" t="s">
        <v>76</v>
      </c>
      <c r="AY383" s="258" t="s">
        <v>308</v>
      </c>
    </row>
    <row r="384" s="13" customFormat="1">
      <c r="A384" s="13"/>
      <c r="B384" s="234"/>
      <c r="C384" s="235"/>
      <c r="D384" s="236" t="s">
        <v>319</v>
      </c>
      <c r="E384" s="237" t="s">
        <v>19</v>
      </c>
      <c r="F384" s="238" t="s">
        <v>7105</v>
      </c>
      <c r="G384" s="235"/>
      <c r="H384" s="239">
        <v>3.25</v>
      </c>
      <c r="I384" s="240"/>
      <c r="J384" s="235"/>
      <c r="K384" s="235"/>
      <c r="L384" s="241"/>
      <c r="M384" s="242"/>
      <c r="N384" s="243"/>
      <c r="O384" s="243"/>
      <c r="P384" s="243"/>
      <c r="Q384" s="243"/>
      <c r="R384" s="243"/>
      <c r="S384" s="243"/>
      <c r="T384" s="244"/>
      <c r="U384" s="13"/>
      <c r="V384" s="13"/>
      <c r="W384" s="13"/>
      <c r="X384" s="13"/>
      <c r="Y384" s="13"/>
      <c r="Z384" s="13"/>
      <c r="AA384" s="13"/>
      <c r="AB384" s="13"/>
      <c r="AC384" s="13"/>
      <c r="AD384" s="13"/>
      <c r="AE384" s="13"/>
      <c r="AT384" s="245" t="s">
        <v>319</v>
      </c>
      <c r="AU384" s="245" t="s">
        <v>85</v>
      </c>
      <c r="AV384" s="13" t="s">
        <v>85</v>
      </c>
      <c r="AW384" s="13" t="s">
        <v>37</v>
      </c>
      <c r="AX384" s="13" t="s">
        <v>76</v>
      </c>
      <c r="AY384" s="245" t="s">
        <v>308</v>
      </c>
    </row>
    <row r="385" s="15" customFormat="1">
      <c r="A385" s="15"/>
      <c r="B385" s="259"/>
      <c r="C385" s="260"/>
      <c r="D385" s="236" t="s">
        <v>319</v>
      </c>
      <c r="E385" s="261" t="s">
        <v>19</v>
      </c>
      <c r="F385" s="262" t="s">
        <v>448</v>
      </c>
      <c r="G385" s="260"/>
      <c r="H385" s="263">
        <v>68.25</v>
      </c>
      <c r="I385" s="264"/>
      <c r="J385" s="260"/>
      <c r="K385" s="260"/>
      <c r="L385" s="265"/>
      <c r="M385" s="266"/>
      <c r="N385" s="267"/>
      <c r="O385" s="267"/>
      <c r="P385" s="267"/>
      <c r="Q385" s="267"/>
      <c r="R385" s="267"/>
      <c r="S385" s="267"/>
      <c r="T385" s="268"/>
      <c r="U385" s="15"/>
      <c r="V385" s="15"/>
      <c r="W385" s="15"/>
      <c r="X385" s="15"/>
      <c r="Y385" s="15"/>
      <c r="Z385" s="15"/>
      <c r="AA385" s="15"/>
      <c r="AB385" s="15"/>
      <c r="AC385" s="15"/>
      <c r="AD385" s="15"/>
      <c r="AE385" s="15"/>
      <c r="AT385" s="269" t="s">
        <v>319</v>
      </c>
      <c r="AU385" s="269" t="s">
        <v>85</v>
      </c>
      <c r="AV385" s="15" t="s">
        <v>315</v>
      </c>
      <c r="AW385" s="15" t="s">
        <v>37</v>
      </c>
      <c r="AX385" s="15" t="s">
        <v>83</v>
      </c>
      <c r="AY385" s="269" t="s">
        <v>308</v>
      </c>
    </row>
    <row r="386" s="2" customFormat="1" ht="16.5" customHeight="1">
      <c r="A386" s="41"/>
      <c r="B386" s="42"/>
      <c r="C386" s="216" t="s">
        <v>3892</v>
      </c>
      <c r="D386" s="216" t="s">
        <v>310</v>
      </c>
      <c r="E386" s="217" t="s">
        <v>6713</v>
      </c>
      <c r="F386" s="218" t="s">
        <v>6714</v>
      </c>
      <c r="G386" s="219" t="s">
        <v>323</v>
      </c>
      <c r="H386" s="220">
        <v>24</v>
      </c>
      <c r="I386" s="221"/>
      <c r="J386" s="222">
        <f>ROUND(I386*H386,2)</f>
        <v>0</v>
      </c>
      <c r="K386" s="218" t="s">
        <v>314</v>
      </c>
      <c r="L386" s="47"/>
      <c r="M386" s="223" t="s">
        <v>19</v>
      </c>
      <c r="N386" s="224" t="s">
        <v>47</v>
      </c>
      <c r="O386" s="87"/>
      <c r="P386" s="225">
        <f>O386*H386</f>
        <v>0</v>
      </c>
      <c r="Q386" s="225">
        <v>0</v>
      </c>
      <c r="R386" s="225">
        <f>Q386*H386</f>
        <v>0</v>
      </c>
      <c r="S386" s="225">
        <v>0</v>
      </c>
      <c r="T386" s="226">
        <f>S386*H386</f>
        <v>0</v>
      </c>
      <c r="U386" s="41"/>
      <c r="V386" s="41"/>
      <c r="W386" s="41"/>
      <c r="X386" s="41"/>
      <c r="Y386" s="41"/>
      <c r="Z386" s="41"/>
      <c r="AA386" s="41"/>
      <c r="AB386" s="41"/>
      <c r="AC386" s="41"/>
      <c r="AD386" s="41"/>
      <c r="AE386" s="41"/>
      <c r="AR386" s="227" t="s">
        <v>315</v>
      </c>
      <c r="AT386" s="227" t="s">
        <v>310</v>
      </c>
      <c r="AU386" s="227" t="s">
        <v>85</v>
      </c>
      <c r="AY386" s="20" t="s">
        <v>308</v>
      </c>
      <c r="BE386" s="228">
        <f>IF(N386="základní",J386,0)</f>
        <v>0</v>
      </c>
      <c r="BF386" s="228">
        <f>IF(N386="snížená",J386,0)</f>
        <v>0</v>
      </c>
      <c r="BG386" s="228">
        <f>IF(N386="zákl. přenesená",J386,0)</f>
        <v>0</v>
      </c>
      <c r="BH386" s="228">
        <f>IF(N386="sníž. přenesená",J386,0)</f>
        <v>0</v>
      </c>
      <c r="BI386" s="228">
        <f>IF(N386="nulová",J386,0)</f>
        <v>0</v>
      </c>
      <c r="BJ386" s="20" t="s">
        <v>83</v>
      </c>
      <c r="BK386" s="228">
        <f>ROUND(I386*H386,2)</f>
        <v>0</v>
      </c>
      <c r="BL386" s="20" t="s">
        <v>315</v>
      </c>
      <c r="BM386" s="227" t="s">
        <v>5748</v>
      </c>
    </row>
    <row r="387" s="2" customFormat="1">
      <c r="A387" s="41"/>
      <c r="B387" s="42"/>
      <c r="C387" s="43"/>
      <c r="D387" s="229" t="s">
        <v>317</v>
      </c>
      <c r="E387" s="43"/>
      <c r="F387" s="230" t="s">
        <v>6715</v>
      </c>
      <c r="G387" s="43"/>
      <c r="H387" s="43"/>
      <c r="I387" s="231"/>
      <c r="J387" s="43"/>
      <c r="K387" s="43"/>
      <c r="L387" s="47"/>
      <c r="M387" s="232"/>
      <c r="N387" s="233"/>
      <c r="O387" s="87"/>
      <c r="P387" s="87"/>
      <c r="Q387" s="87"/>
      <c r="R387" s="87"/>
      <c r="S387" s="87"/>
      <c r="T387" s="88"/>
      <c r="U387" s="41"/>
      <c r="V387" s="41"/>
      <c r="W387" s="41"/>
      <c r="X387" s="41"/>
      <c r="Y387" s="41"/>
      <c r="Z387" s="41"/>
      <c r="AA387" s="41"/>
      <c r="AB387" s="41"/>
      <c r="AC387" s="41"/>
      <c r="AD387" s="41"/>
      <c r="AE387" s="41"/>
      <c r="AT387" s="20" t="s">
        <v>317</v>
      </c>
      <c r="AU387" s="20" t="s">
        <v>85</v>
      </c>
    </row>
    <row r="388" s="2" customFormat="1" ht="16.5" customHeight="1">
      <c r="A388" s="41"/>
      <c r="B388" s="42"/>
      <c r="C388" s="280" t="s">
        <v>3897</v>
      </c>
      <c r="D388" s="280" t="s">
        <v>1137</v>
      </c>
      <c r="E388" s="281" t="s">
        <v>7106</v>
      </c>
      <c r="F388" s="282" t="s">
        <v>7107</v>
      </c>
      <c r="G388" s="283" t="s">
        <v>323</v>
      </c>
      <c r="H388" s="284">
        <v>11</v>
      </c>
      <c r="I388" s="285"/>
      <c r="J388" s="286">
        <f>ROUND(I388*H388,2)</f>
        <v>0</v>
      </c>
      <c r="K388" s="282" t="s">
        <v>19</v>
      </c>
      <c r="L388" s="287"/>
      <c r="M388" s="288" t="s">
        <v>19</v>
      </c>
      <c r="N388" s="289" t="s">
        <v>47</v>
      </c>
      <c r="O388" s="87"/>
      <c r="P388" s="225">
        <f>O388*H388</f>
        <v>0</v>
      </c>
      <c r="Q388" s="225">
        <v>0</v>
      </c>
      <c r="R388" s="225">
        <f>Q388*H388</f>
        <v>0</v>
      </c>
      <c r="S388" s="225">
        <v>0</v>
      </c>
      <c r="T388" s="226">
        <f>S388*H388</f>
        <v>0</v>
      </c>
      <c r="U388" s="41"/>
      <c r="V388" s="41"/>
      <c r="W388" s="41"/>
      <c r="X388" s="41"/>
      <c r="Y388" s="41"/>
      <c r="Z388" s="41"/>
      <c r="AA388" s="41"/>
      <c r="AB388" s="41"/>
      <c r="AC388" s="41"/>
      <c r="AD388" s="41"/>
      <c r="AE388" s="41"/>
      <c r="AR388" s="227" t="s">
        <v>352</v>
      </c>
      <c r="AT388" s="227" t="s">
        <v>1137</v>
      </c>
      <c r="AU388" s="227" t="s">
        <v>85</v>
      </c>
      <c r="AY388" s="20" t="s">
        <v>308</v>
      </c>
      <c r="BE388" s="228">
        <f>IF(N388="základní",J388,0)</f>
        <v>0</v>
      </c>
      <c r="BF388" s="228">
        <f>IF(N388="snížená",J388,0)</f>
        <v>0</v>
      </c>
      <c r="BG388" s="228">
        <f>IF(N388="zákl. přenesená",J388,0)</f>
        <v>0</v>
      </c>
      <c r="BH388" s="228">
        <f>IF(N388="sníž. přenesená",J388,0)</f>
        <v>0</v>
      </c>
      <c r="BI388" s="228">
        <f>IF(N388="nulová",J388,0)</f>
        <v>0</v>
      </c>
      <c r="BJ388" s="20" t="s">
        <v>83</v>
      </c>
      <c r="BK388" s="228">
        <f>ROUND(I388*H388,2)</f>
        <v>0</v>
      </c>
      <c r="BL388" s="20" t="s">
        <v>315</v>
      </c>
      <c r="BM388" s="227" t="s">
        <v>5751</v>
      </c>
    </row>
    <row r="389" s="2" customFormat="1" ht="16.5" customHeight="1">
      <c r="A389" s="41"/>
      <c r="B389" s="42"/>
      <c r="C389" s="280" t="s">
        <v>3905</v>
      </c>
      <c r="D389" s="280" t="s">
        <v>1137</v>
      </c>
      <c r="E389" s="281" t="s">
        <v>7108</v>
      </c>
      <c r="F389" s="282" t="s">
        <v>7109</v>
      </c>
      <c r="G389" s="283" t="s">
        <v>323</v>
      </c>
      <c r="H389" s="284">
        <v>4</v>
      </c>
      <c r="I389" s="285"/>
      <c r="J389" s="286">
        <f>ROUND(I389*H389,2)</f>
        <v>0</v>
      </c>
      <c r="K389" s="282" t="s">
        <v>19</v>
      </c>
      <c r="L389" s="287"/>
      <c r="M389" s="288" t="s">
        <v>19</v>
      </c>
      <c r="N389" s="289" t="s">
        <v>47</v>
      </c>
      <c r="O389" s="87"/>
      <c r="P389" s="225">
        <f>O389*H389</f>
        <v>0</v>
      </c>
      <c r="Q389" s="225">
        <v>0</v>
      </c>
      <c r="R389" s="225">
        <f>Q389*H389</f>
        <v>0</v>
      </c>
      <c r="S389" s="225">
        <v>0</v>
      </c>
      <c r="T389" s="226">
        <f>S389*H389</f>
        <v>0</v>
      </c>
      <c r="U389" s="41"/>
      <c r="V389" s="41"/>
      <c r="W389" s="41"/>
      <c r="X389" s="41"/>
      <c r="Y389" s="41"/>
      <c r="Z389" s="41"/>
      <c r="AA389" s="41"/>
      <c r="AB389" s="41"/>
      <c r="AC389" s="41"/>
      <c r="AD389" s="41"/>
      <c r="AE389" s="41"/>
      <c r="AR389" s="227" t="s">
        <v>352</v>
      </c>
      <c r="AT389" s="227" t="s">
        <v>1137</v>
      </c>
      <c r="AU389" s="227" t="s">
        <v>85</v>
      </c>
      <c r="AY389" s="20" t="s">
        <v>308</v>
      </c>
      <c r="BE389" s="228">
        <f>IF(N389="základní",J389,0)</f>
        <v>0</v>
      </c>
      <c r="BF389" s="228">
        <f>IF(N389="snížená",J389,0)</f>
        <v>0</v>
      </c>
      <c r="BG389" s="228">
        <f>IF(N389="zákl. přenesená",J389,0)</f>
        <v>0</v>
      </c>
      <c r="BH389" s="228">
        <f>IF(N389="sníž. přenesená",J389,0)</f>
        <v>0</v>
      </c>
      <c r="BI389" s="228">
        <f>IF(N389="nulová",J389,0)</f>
        <v>0</v>
      </c>
      <c r="BJ389" s="20" t="s">
        <v>83</v>
      </c>
      <c r="BK389" s="228">
        <f>ROUND(I389*H389,2)</f>
        <v>0</v>
      </c>
      <c r="BL389" s="20" t="s">
        <v>315</v>
      </c>
      <c r="BM389" s="227" t="s">
        <v>5758</v>
      </c>
    </row>
    <row r="390" s="2" customFormat="1" ht="16.5" customHeight="1">
      <c r="A390" s="41"/>
      <c r="B390" s="42"/>
      <c r="C390" s="280" t="s">
        <v>3914</v>
      </c>
      <c r="D390" s="280" t="s">
        <v>1137</v>
      </c>
      <c r="E390" s="281" t="s">
        <v>7110</v>
      </c>
      <c r="F390" s="282" t="s">
        <v>7111</v>
      </c>
      <c r="G390" s="283" t="s">
        <v>323</v>
      </c>
      <c r="H390" s="284">
        <v>9</v>
      </c>
      <c r="I390" s="285"/>
      <c r="J390" s="286">
        <f>ROUND(I390*H390,2)</f>
        <v>0</v>
      </c>
      <c r="K390" s="282" t="s">
        <v>19</v>
      </c>
      <c r="L390" s="287"/>
      <c r="M390" s="288" t="s">
        <v>19</v>
      </c>
      <c r="N390" s="289" t="s">
        <v>47</v>
      </c>
      <c r="O390" s="87"/>
      <c r="P390" s="225">
        <f>O390*H390</f>
        <v>0</v>
      </c>
      <c r="Q390" s="225">
        <v>0</v>
      </c>
      <c r="R390" s="225">
        <f>Q390*H390</f>
        <v>0</v>
      </c>
      <c r="S390" s="225">
        <v>0</v>
      </c>
      <c r="T390" s="226">
        <f>S390*H390</f>
        <v>0</v>
      </c>
      <c r="U390" s="41"/>
      <c r="V390" s="41"/>
      <c r="W390" s="41"/>
      <c r="X390" s="41"/>
      <c r="Y390" s="41"/>
      <c r="Z390" s="41"/>
      <c r="AA390" s="41"/>
      <c r="AB390" s="41"/>
      <c r="AC390" s="41"/>
      <c r="AD390" s="41"/>
      <c r="AE390" s="41"/>
      <c r="AR390" s="227" t="s">
        <v>352</v>
      </c>
      <c r="AT390" s="227" t="s">
        <v>1137</v>
      </c>
      <c r="AU390" s="227" t="s">
        <v>85</v>
      </c>
      <c r="AY390" s="20" t="s">
        <v>308</v>
      </c>
      <c r="BE390" s="228">
        <f>IF(N390="základní",J390,0)</f>
        <v>0</v>
      </c>
      <c r="BF390" s="228">
        <f>IF(N390="snížená",J390,0)</f>
        <v>0</v>
      </c>
      <c r="BG390" s="228">
        <f>IF(N390="zákl. přenesená",J390,0)</f>
        <v>0</v>
      </c>
      <c r="BH390" s="228">
        <f>IF(N390="sníž. přenesená",J390,0)</f>
        <v>0</v>
      </c>
      <c r="BI390" s="228">
        <f>IF(N390="nulová",J390,0)</f>
        <v>0</v>
      </c>
      <c r="BJ390" s="20" t="s">
        <v>83</v>
      </c>
      <c r="BK390" s="228">
        <f>ROUND(I390*H390,2)</f>
        <v>0</v>
      </c>
      <c r="BL390" s="20" t="s">
        <v>315</v>
      </c>
      <c r="BM390" s="227" t="s">
        <v>5762</v>
      </c>
    </row>
    <row r="391" s="2" customFormat="1" ht="16.5" customHeight="1">
      <c r="A391" s="41"/>
      <c r="B391" s="42"/>
      <c r="C391" s="216" t="s">
        <v>3918</v>
      </c>
      <c r="D391" s="216" t="s">
        <v>310</v>
      </c>
      <c r="E391" s="217" t="s">
        <v>6747</v>
      </c>
      <c r="F391" s="218" t="s">
        <v>6748</v>
      </c>
      <c r="G391" s="219" t="s">
        <v>323</v>
      </c>
      <c r="H391" s="220">
        <v>4</v>
      </c>
      <c r="I391" s="221"/>
      <c r="J391" s="222">
        <f>ROUND(I391*H391,2)</f>
        <v>0</v>
      </c>
      <c r="K391" s="218" t="s">
        <v>314</v>
      </c>
      <c r="L391" s="47"/>
      <c r="M391" s="223" t="s">
        <v>19</v>
      </c>
      <c r="N391" s="224" t="s">
        <v>47</v>
      </c>
      <c r="O391" s="87"/>
      <c r="P391" s="225">
        <f>O391*H391</f>
        <v>0</v>
      </c>
      <c r="Q391" s="225">
        <v>0</v>
      </c>
      <c r="R391" s="225">
        <f>Q391*H391</f>
        <v>0</v>
      </c>
      <c r="S391" s="225">
        <v>0</v>
      </c>
      <c r="T391" s="226">
        <f>S391*H391</f>
        <v>0</v>
      </c>
      <c r="U391" s="41"/>
      <c r="V391" s="41"/>
      <c r="W391" s="41"/>
      <c r="X391" s="41"/>
      <c r="Y391" s="41"/>
      <c r="Z391" s="41"/>
      <c r="AA391" s="41"/>
      <c r="AB391" s="41"/>
      <c r="AC391" s="41"/>
      <c r="AD391" s="41"/>
      <c r="AE391" s="41"/>
      <c r="AR391" s="227" t="s">
        <v>315</v>
      </c>
      <c r="AT391" s="227" t="s">
        <v>310</v>
      </c>
      <c r="AU391" s="227" t="s">
        <v>85</v>
      </c>
      <c r="AY391" s="20" t="s">
        <v>308</v>
      </c>
      <c r="BE391" s="228">
        <f>IF(N391="základní",J391,0)</f>
        <v>0</v>
      </c>
      <c r="BF391" s="228">
        <f>IF(N391="snížená",J391,0)</f>
        <v>0</v>
      </c>
      <c r="BG391" s="228">
        <f>IF(N391="zákl. přenesená",J391,0)</f>
        <v>0</v>
      </c>
      <c r="BH391" s="228">
        <f>IF(N391="sníž. přenesená",J391,0)</f>
        <v>0</v>
      </c>
      <c r="BI391" s="228">
        <f>IF(N391="nulová",J391,0)</f>
        <v>0</v>
      </c>
      <c r="BJ391" s="20" t="s">
        <v>83</v>
      </c>
      <c r="BK391" s="228">
        <f>ROUND(I391*H391,2)</f>
        <v>0</v>
      </c>
      <c r="BL391" s="20" t="s">
        <v>315</v>
      </c>
      <c r="BM391" s="227" t="s">
        <v>5786</v>
      </c>
    </row>
    <row r="392" s="2" customFormat="1">
      <c r="A392" s="41"/>
      <c r="B392" s="42"/>
      <c r="C392" s="43"/>
      <c r="D392" s="229" t="s">
        <v>317</v>
      </c>
      <c r="E392" s="43"/>
      <c r="F392" s="230" t="s">
        <v>6749</v>
      </c>
      <c r="G392" s="43"/>
      <c r="H392" s="43"/>
      <c r="I392" s="231"/>
      <c r="J392" s="43"/>
      <c r="K392" s="43"/>
      <c r="L392" s="47"/>
      <c r="M392" s="232"/>
      <c r="N392" s="233"/>
      <c r="O392" s="87"/>
      <c r="P392" s="87"/>
      <c r="Q392" s="87"/>
      <c r="R392" s="87"/>
      <c r="S392" s="87"/>
      <c r="T392" s="88"/>
      <c r="U392" s="41"/>
      <c r="V392" s="41"/>
      <c r="W392" s="41"/>
      <c r="X392" s="41"/>
      <c r="Y392" s="41"/>
      <c r="Z392" s="41"/>
      <c r="AA392" s="41"/>
      <c r="AB392" s="41"/>
      <c r="AC392" s="41"/>
      <c r="AD392" s="41"/>
      <c r="AE392" s="41"/>
      <c r="AT392" s="20" t="s">
        <v>317</v>
      </c>
      <c r="AU392" s="20" t="s">
        <v>85</v>
      </c>
    </row>
    <row r="393" s="2" customFormat="1" ht="16.5" customHeight="1">
      <c r="A393" s="41"/>
      <c r="B393" s="42"/>
      <c r="C393" s="280" t="s">
        <v>3921</v>
      </c>
      <c r="D393" s="280" t="s">
        <v>1137</v>
      </c>
      <c r="E393" s="281" t="s">
        <v>7112</v>
      </c>
      <c r="F393" s="282" t="s">
        <v>7113</v>
      </c>
      <c r="G393" s="283" t="s">
        <v>323</v>
      </c>
      <c r="H393" s="284">
        <v>1</v>
      </c>
      <c r="I393" s="285"/>
      <c r="J393" s="286">
        <f>ROUND(I393*H393,2)</f>
        <v>0</v>
      </c>
      <c r="K393" s="282" t="s">
        <v>19</v>
      </c>
      <c r="L393" s="287"/>
      <c r="M393" s="288" t="s">
        <v>19</v>
      </c>
      <c r="N393" s="289" t="s">
        <v>47</v>
      </c>
      <c r="O393" s="87"/>
      <c r="P393" s="225">
        <f>O393*H393</f>
        <v>0</v>
      </c>
      <c r="Q393" s="225">
        <v>0</v>
      </c>
      <c r="R393" s="225">
        <f>Q393*H393</f>
        <v>0</v>
      </c>
      <c r="S393" s="225">
        <v>0</v>
      </c>
      <c r="T393" s="226">
        <f>S393*H393</f>
        <v>0</v>
      </c>
      <c r="U393" s="41"/>
      <c r="V393" s="41"/>
      <c r="W393" s="41"/>
      <c r="X393" s="41"/>
      <c r="Y393" s="41"/>
      <c r="Z393" s="41"/>
      <c r="AA393" s="41"/>
      <c r="AB393" s="41"/>
      <c r="AC393" s="41"/>
      <c r="AD393" s="41"/>
      <c r="AE393" s="41"/>
      <c r="AR393" s="227" t="s">
        <v>352</v>
      </c>
      <c r="AT393" s="227" t="s">
        <v>1137</v>
      </c>
      <c r="AU393" s="227" t="s">
        <v>85</v>
      </c>
      <c r="AY393" s="20" t="s">
        <v>308</v>
      </c>
      <c r="BE393" s="228">
        <f>IF(N393="základní",J393,0)</f>
        <v>0</v>
      </c>
      <c r="BF393" s="228">
        <f>IF(N393="snížená",J393,0)</f>
        <v>0</v>
      </c>
      <c r="BG393" s="228">
        <f>IF(N393="zákl. přenesená",J393,0)</f>
        <v>0</v>
      </c>
      <c r="BH393" s="228">
        <f>IF(N393="sníž. přenesená",J393,0)</f>
        <v>0</v>
      </c>
      <c r="BI393" s="228">
        <f>IF(N393="nulová",J393,0)</f>
        <v>0</v>
      </c>
      <c r="BJ393" s="20" t="s">
        <v>83</v>
      </c>
      <c r="BK393" s="228">
        <f>ROUND(I393*H393,2)</f>
        <v>0</v>
      </c>
      <c r="BL393" s="20" t="s">
        <v>315</v>
      </c>
      <c r="BM393" s="227" t="s">
        <v>5795</v>
      </c>
    </row>
    <row r="394" s="2" customFormat="1" ht="16.5" customHeight="1">
      <c r="A394" s="41"/>
      <c r="B394" s="42"/>
      <c r="C394" s="280" t="s">
        <v>3924</v>
      </c>
      <c r="D394" s="280" t="s">
        <v>1137</v>
      </c>
      <c r="E394" s="281" t="s">
        <v>7114</v>
      </c>
      <c r="F394" s="282" t="s">
        <v>7115</v>
      </c>
      <c r="G394" s="283" t="s">
        <v>323</v>
      </c>
      <c r="H394" s="284">
        <v>1</v>
      </c>
      <c r="I394" s="285"/>
      <c r="J394" s="286">
        <f>ROUND(I394*H394,2)</f>
        <v>0</v>
      </c>
      <c r="K394" s="282" t="s">
        <v>19</v>
      </c>
      <c r="L394" s="287"/>
      <c r="M394" s="288" t="s">
        <v>19</v>
      </c>
      <c r="N394" s="289" t="s">
        <v>47</v>
      </c>
      <c r="O394" s="87"/>
      <c r="P394" s="225">
        <f>O394*H394</f>
        <v>0</v>
      </c>
      <c r="Q394" s="225">
        <v>0</v>
      </c>
      <c r="R394" s="225">
        <f>Q394*H394</f>
        <v>0</v>
      </c>
      <c r="S394" s="225">
        <v>0</v>
      </c>
      <c r="T394" s="226">
        <f>S394*H394</f>
        <v>0</v>
      </c>
      <c r="U394" s="41"/>
      <c r="V394" s="41"/>
      <c r="W394" s="41"/>
      <c r="X394" s="41"/>
      <c r="Y394" s="41"/>
      <c r="Z394" s="41"/>
      <c r="AA394" s="41"/>
      <c r="AB394" s="41"/>
      <c r="AC394" s="41"/>
      <c r="AD394" s="41"/>
      <c r="AE394" s="41"/>
      <c r="AR394" s="227" t="s">
        <v>352</v>
      </c>
      <c r="AT394" s="227" t="s">
        <v>1137</v>
      </c>
      <c r="AU394" s="227" t="s">
        <v>85</v>
      </c>
      <c r="AY394" s="20" t="s">
        <v>308</v>
      </c>
      <c r="BE394" s="228">
        <f>IF(N394="základní",J394,0)</f>
        <v>0</v>
      </c>
      <c r="BF394" s="228">
        <f>IF(N394="snížená",J394,0)</f>
        <v>0</v>
      </c>
      <c r="BG394" s="228">
        <f>IF(N394="zákl. přenesená",J394,0)</f>
        <v>0</v>
      </c>
      <c r="BH394" s="228">
        <f>IF(N394="sníž. přenesená",J394,0)</f>
        <v>0</v>
      </c>
      <c r="BI394" s="228">
        <f>IF(N394="nulová",J394,0)</f>
        <v>0</v>
      </c>
      <c r="BJ394" s="20" t="s">
        <v>83</v>
      </c>
      <c r="BK394" s="228">
        <f>ROUND(I394*H394,2)</f>
        <v>0</v>
      </c>
      <c r="BL394" s="20" t="s">
        <v>315</v>
      </c>
      <c r="BM394" s="227" t="s">
        <v>6291</v>
      </c>
    </row>
    <row r="395" s="2" customFormat="1" ht="16.5" customHeight="1">
      <c r="A395" s="41"/>
      <c r="B395" s="42"/>
      <c r="C395" s="280" t="s">
        <v>3926</v>
      </c>
      <c r="D395" s="280" t="s">
        <v>1137</v>
      </c>
      <c r="E395" s="281" t="s">
        <v>7116</v>
      </c>
      <c r="F395" s="282" t="s">
        <v>7117</v>
      </c>
      <c r="G395" s="283" t="s">
        <v>323</v>
      </c>
      <c r="H395" s="284">
        <v>1</v>
      </c>
      <c r="I395" s="285"/>
      <c r="J395" s="286">
        <f>ROUND(I395*H395,2)</f>
        <v>0</v>
      </c>
      <c r="K395" s="282" t="s">
        <v>19</v>
      </c>
      <c r="L395" s="287"/>
      <c r="M395" s="288" t="s">
        <v>19</v>
      </c>
      <c r="N395" s="289" t="s">
        <v>47</v>
      </c>
      <c r="O395" s="87"/>
      <c r="P395" s="225">
        <f>O395*H395</f>
        <v>0</v>
      </c>
      <c r="Q395" s="225">
        <v>0</v>
      </c>
      <c r="R395" s="225">
        <f>Q395*H395</f>
        <v>0</v>
      </c>
      <c r="S395" s="225">
        <v>0</v>
      </c>
      <c r="T395" s="226">
        <f>S395*H395</f>
        <v>0</v>
      </c>
      <c r="U395" s="41"/>
      <c r="V395" s="41"/>
      <c r="W395" s="41"/>
      <c r="X395" s="41"/>
      <c r="Y395" s="41"/>
      <c r="Z395" s="41"/>
      <c r="AA395" s="41"/>
      <c r="AB395" s="41"/>
      <c r="AC395" s="41"/>
      <c r="AD395" s="41"/>
      <c r="AE395" s="41"/>
      <c r="AR395" s="227" t="s">
        <v>352</v>
      </c>
      <c r="AT395" s="227" t="s">
        <v>1137</v>
      </c>
      <c r="AU395" s="227" t="s">
        <v>85</v>
      </c>
      <c r="AY395" s="20" t="s">
        <v>308</v>
      </c>
      <c r="BE395" s="228">
        <f>IF(N395="základní",J395,0)</f>
        <v>0</v>
      </c>
      <c r="BF395" s="228">
        <f>IF(N395="snížená",J395,0)</f>
        <v>0</v>
      </c>
      <c r="BG395" s="228">
        <f>IF(N395="zákl. přenesená",J395,0)</f>
        <v>0</v>
      </c>
      <c r="BH395" s="228">
        <f>IF(N395="sníž. přenesená",J395,0)</f>
        <v>0</v>
      </c>
      <c r="BI395" s="228">
        <f>IF(N395="nulová",J395,0)</f>
        <v>0</v>
      </c>
      <c r="BJ395" s="20" t="s">
        <v>83</v>
      </c>
      <c r="BK395" s="228">
        <f>ROUND(I395*H395,2)</f>
        <v>0</v>
      </c>
      <c r="BL395" s="20" t="s">
        <v>315</v>
      </c>
      <c r="BM395" s="227" t="s">
        <v>6295</v>
      </c>
    </row>
    <row r="396" s="2" customFormat="1" ht="16.5" customHeight="1">
      <c r="A396" s="41"/>
      <c r="B396" s="42"/>
      <c r="C396" s="280" t="s">
        <v>3931</v>
      </c>
      <c r="D396" s="280" t="s">
        <v>1137</v>
      </c>
      <c r="E396" s="281" t="s">
        <v>7118</v>
      </c>
      <c r="F396" s="282" t="s">
        <v>7119</v>
      </c>
      <c r="G396" s="283" t="s">
        <v>323</v>
      </c>
      <c r="H396" s="284">
        <v>1</v>
      </c>
      <c r="I396" s="285"/>
      <c r="J396" s="286">
        <f>ROUND(I396*H396,2)</f>
        <v>0</v>
      </c>
      <c r="K396" s="282" t="s">
        <v>19</v>
      </c>
      <c r="L396" s="287"/>
      <c r="M396" s="288" t="s">
        <v>19</v>
      </c>
      <c r="N396" s="289" t="s">
        <v>47</v>
      </c>
      <c r="O396" s="87"/>
      <c r="P396" s="225">
        <f>O396*H396</f>
        <v>0</v>
      </c>
      <c r="Q396" s="225">
        <v>0</v>
      </c>
      <c r="R396" s="225">
        <f>Q396*H396</f>
        <v>0</v>
      </c>
      <c r="S396" s="225">
        <v>0</v>
      </c>
      <c r="T396" s="226">
        <f>S396*H396</f>
        <v>0</v>
      </c>
      <c r="U396" s="41"/>
      <c r="V396" s="41"/>
      <c r="W396" s="41"/>
      <c r="X396" s="41"/>
      <c r="Y396" s="41"/>
      <c r="Z396" s="41"/>
      <c r="AA396" s="41"/>
      <c r="AB396" s="41"/>
      <c r="AC396" s="41"/>
      <c r="AD396" s="41"/>
      <c r="AE396" s="41"/>
      <c r="AR396" s="227" t="s">
        <v>352</v>
      </c>
      <c r="AT396" s="227" t="s">
        <v>1137</v>
      </c>
      <c r="AU396" s="227" t="s">
        <v>85</v>
      </c>
      <c r="AY396" s="20" t="s">
        <v>308</v>
      </c>
      <c r="BE396" s="228">
        <f>IF(N396="základní",J396,0)</f>
        <v>0</v>
      </c>
      <c r="BF396" s="228">
        <f>IF(N396="snížená",J396,0)</f>
        <v>0</v>
      </c>
      <c r="BG396" s="228">
        <f>IF(N396="zákl. přenesená",J396,0)</f>
        <v>0</v>
      </c>
      <c r="BH396" s="228">
        <f>IF(N396="sníž. přenesená",J396,0)</f>
        <v>0</v>
      </c>
      <c r="BI396" s="228">
        <f>IF(N396="nulová",J396,0)</f>
        <v>0</v>
      </c>
      <c r="BJ396" s="20" t="s">
        <v>83</v>
      </c>
      <c r="BK396" s="228">
        <f>ROUND(I396*H396,2)</f>
        <v>0</v>
      </c>
      <c r="BL396" s="20" t="s">
        <v>315</v>
      </c>
      <c r="BM396" s="227" t="s">
        <v>6299</v>
      </c>
    </row>
    <row r="397" s="2" customFormat="1" ht="24.15" customHeight="1">
      <c r="A397" s="41"/>
      <c r="B397" s="42"/>
      <c r="C397" s="216" t="s">
        <v>3933</v>
      </c>
      <c r="D397" s="216" t="s">
        <v>310</v>
      </c>
      <c r="E397" s="217" t="s">
        <v>7120</v>
      </c>
      <c r="F397" s="218" t="s">
        <v>7121</v>
      </c>
      <c r="G397" s="219" t="s">
        <v>323</v>
      </c>
      <c r="H397" s="220">
        <v>2</v>
      </c>
      <c r="I397" s="221"/>
      <c r="J397" s="222">
        <f>ROUND(I397*H397,2)</f>
        <v>0</v>
      </c>
      <c r="K397" s="218" t="s">
        <v>314</v>
      </c>
      <c r="L397" s="47"/>
      <c r="M397" s="223" t="s">
        <v>19</v>
      </c>
      <c r="N397" s="224" t="s">
        <v>47</v>
      </c>
      <c r="O397" s="87"/>
      <c r="P397" s="225">
        <f>O397*H397</f>
        <v>0</v>
      </c>
      <c r="Q397" s="225">
        <v>0</v>
      </c>
      <c r="R397" s="225">
        <f>Q397*H397</f>
        <v>0</v>
      </c>
      <c r="S397" s="225">
        <v>0</v>
      </c>
      <c r="T397" s="226">
        <f>S397*H397</f>
        <v>0</v>
      </c>
      <c r="U397" s="41"/>
      <c r="V397" s="41"/>
      <c r="W397" s="41"/>
      <c r="X397" s="41"/>
      <c r="Y397" s="41"/>
      <c r="Z397" s="41"/>
      <c r="AA397" s="41"/>
      <c r="AB397" s="41"/>
      <c r="AC397" s="41"/>
      <c r="AD397" s="41"/>
      <c r="AE397" s="41"/>
      <c r="AR397" s="227" t="s">
        <v>315</v>
      </c>
      <c r="AT397" s="227" t="s">
        <v>310</v>
      </c>
      <c r="AU397" s="227" t="s">
        <v>85</v>
      </c>
      <c r="AY397" s="20" t="s">
        <v>308</v>
      </c>
      <c r="BE397" s="228">
        <f>IF(N397="základní",J397,0)</f>
        <v>0</v>
      </c>
      <c r="BF397" s="228">
        <f>IF(N397="snížená",J397,0)</f>
        <v>0</v>
      </c>
      <c r="BG397" s="228">
        <f>IF(N397="zákl. přenesená",J397,0)</f>
        <v>0</v>
      </c>
      <c r="BH397" s="228">
        <f>IF(N397="sníž. přenesená",J397,0)</f>
        <v>0</v>
      </c>
      <c r="BI397" s="228">
        <f>IF(N397="nulová",J397,0)</f>
        <v>0</v>
      </c>
      <c r="BJ397" s="20" t="s">
        <v>83</v>
      </c>
      <c r="BK397" s="228">
        <f>ROUND(I397*H397,2)</f>
        <v>0</v>
      </c>
      <c r="BL397" s="20" t="s">
        <v>315</v>
      </c>
      <c r="BM397" s="227" t="s">
        <v>6305</v>
      </c>
    </row>
    <row r="398" s="2" customFormat="1">
      <c r="A398" s="41"/>
      <c r="B398" s="42"/>
      <c r="C398" s="43"/>
      <c r="D398" s="229" t="s">
        <v>317</v>
      </c>
      <c r="E398" s="43"/>
      <c r="F398" s="230" t="s">
        <v>7122</v>
      </c>
      <c r="G398" s="43"/>
      <c r="H398" s="43"/>
      <c r="I398" s="231"/>
      <c r="J398" s="43"/>
      <c r="K398" s="43"/>
      <c r="L398" s="47"/>
      <c r="M398" s="232"/>
      <c r="N398" s="233"/>
      <c r="O398" s="87"/>
      <c r="P398" s="87"/>
      <c r="Q398" s="87"/>
      <c r="R398" s="87"/>
      <c r="S398" s="87"/>
      <c r="T398" s="88"/>
      <c r="U398" s="41"/>
      <c r="V398" s="41"/>
      <c r="W398" s="41"/>
      <c r="X398" s="41"/>
      <c r="Y398" s="41"/>
      <c r="Z398" s="41"/>
      <c r="AA398" s="41"/>
      <c r="AB398" s="41"/>
      <c r="AC398" s="41"/>
      <c r="AD398" s="41"/>
      <c r="AE398" s="41"/>
      <c r="AT398" s="20" t="s">
        <v>317</v>
      </c>
      <c r="AU398" s="20" t="s">
        <v>85</v>
      </c>
    </row>
    <row r="399" s="2" customFormat="1" ht="16.5" customHeight="1">
      <c r="A399" s="41"/>
      <c r="B399" s="42"/>
      <c r="C399" s="280" t="s">
        <v>3938</v>
      </c>
      <c r="D399" s="280" t="s">
        <v>1137</v>
      </c>
      <c r="E399" s="281" t="s">
        <v>7123</v>
      </c>
      <c r="F399" s="282" t="s">
        <v>7124</v>
      </c>
      <c r="G399" s="283" t="s">
        <v>323</v>
      </c>
      <c r="H399" s="284">
        <v>1</v>
      </c>
      <c r="I399" s="285"/>
      <c r="J399" s="286">
        <f>ROUND(I399*H399,2)</f>
        <v>0</v>
      </c>
      <c r="K399" s="282" t="s">
        <v>19</v>
      </c>
      <c r="L399" s="287"/>
      <c r="M399" s="288" t="s">
        <v>19</v>
      </c>
      <c r="N399" s="289" t="s">
        <v>47</v>
      </c>
      <c r="O399" s="87"/>
      <c r="P399" s="225">
        <f>O399*H399</f>
        <v>0</v>
      </c>
      <c r="Q399" s="225">
        <v>0</v>
      </c>
      <c r="R399" s="225">
        <f>Q399*H399</f>
        <v>0</v>
      </c>
      <c r="S399" s="225">
        <v>0</v>
      </c>
      <c r="T399" s="226">
        <f>S399*H399</f>
        <v>0</v>
      </c>
      <c r="U399" s="41"/>
      <c r="V399" s="41"/>
      <c r="W399" s="41"/>
      <c r="X399" s="41"/>
      <c r="Y399" s="41"/>
      <c r="Z399" s="41"/>
      <c r="AA399" s="41"/>
      <c r="AB399" s="41"/>
      <c r="AC399" s="41"/>
      <c r="AD399" s="41"/>
      <c r="AE399" s="41"/>
      <c r="AR399" s="227" t="s">
        <v>352</v>
      </c>
      <c r="AT399" s="227" t="s">
        <v>1137</v>
      </c>
      <c r="AU399" s="227" t="s">
        <v>85</v>
      </c>
      <c r="AY399" s="20" t="s">
        <v>308</v>
      </c>
      <c r="BE399" s="228">
        <f>IF(N399="základní",J399,0)</f>
        <v>0</v>
      </c>
      <c r="BF399" s="228">
        <f>IF(N399="snížená",J399,0)</f>
        <v>0</v>
      </c>
      <c r="BG399" s="228">
        <f>IF(N399="zákl. přenesená",J399,0)</f>
        <v>0</v>
      </c>
      <c r="BH399" s="228">
        <f>IF(N399="sníž. přenesená",J399,0)</f>
        <v>0</v>
      </c>
      <c r="BI399" s="228">
        <f>IF(N399="nulová",J399,0)</f>
        <v>0</v>
      </c>
      <c r="BJ399" s="20" t="s">
        <v>83</v>
      </c>
      <c r="BK399" s="228">
        <f>ROUND(I399*H399,2)</f>
        <v>0</v>
      </c>
      <c r="BL399" s="20" t="s">
        <v>315</v>
      </c>
      <c r="BM399" s="227" t="s">
        <v>6309</v>
      </c>
    </row>
    <row r="400" s="2" customFormat="1" ht="16.5" customHeight="1">
      <c r="A400" s="41"/>
      <c r="B400" s="42"/>
      <c r="C400" s="280" t="s">
        <v>3943</v>
      </c>
      <c r="D400" s="280" t="s">
        <v>1137</v>
      </c>
      <c r="E400" s="281" t="s">
        <v>7125</v>
      </c>
      <c r="F400" s="282" t="s">
        <v>7126</v>
      </c>
      <c r="G400" s="283" t="s">
        <v>323</v>
      </c>
      <c r="H400" s="284">
        <v>1</v>
      </c>
      <c r="I400" s="285"/>
      <c r="J400" s="286">
        <f>ROUND(I400*H400,2)</f>
        <v>0</v>
      </c>
      <c r="K400" s="282" t="s">
        <v>19</v>
      </c>
      <c r="L400" s="287"/>
      <c r="M400" s="288" t="s">
        <v>19</v>
      </c>
      <c r="N400" s="289" t="s">
        <v>47</v>
      </c>
      <c r="O400" s="87"/>
      <c r="P400" s="225">
        <f>O400*H400</f>
        <v>0</v>
      </c>
      <c r="Q400" s="225">
        <v>0</v>
      </c>
      <c r="R400" s="225">
        <f>Q400*H400</f>
        <v>0</v>
      </c>
      <c r="S400" s="225">
        <v>0</v>
      </c>
      <c r="T400" s="226">
        <f>S400*H400</f>
        <v>0</v>
      </c>
      <c r="U400" s="41"/>
      <c r="V400" s="41"/>
      <c r="W400" s="41"/>
      <c r="X400" s="41"/>
      <c r="Y400" s="41"/>
      <c r="Z400" s="41"/>
      <c r="AA400" s="41"/>
      <c r="AB400" s="41"/>
      <c r="AC400" s="41"/>
      <c r="AD400" s="41"/>
      <c r="AE400" s="41"/>
      <c r="AR400" s="227" t="s">
        <v>352</v>
      </c>
      <c r="AT400" s="227" t="s">
        <v>1137</v>
      </c>
      <c r="AU400" s="227" t="s">
        <v>85</v>
      </c>
      <c r="AY400" s="20" t="s">
        <v>308</v>
      </c>
      <c r="BE400" s="228">
        <f>IF(N400="základní",J400,0)</f>
        <v>0</v>
      </c>
      <c r="BF400" s="228">
        <f>IF(N400="snížená",J400,0)</f>
        <v>0</v>
      </c>
      <c r="BG400" s="228">
        <f>IF(N400="zákl. přenesená",J400,0)</f>
        <v>0</v>
      </c>
      <c r="BH400" s="228">
        <f>IF(N400="sníž. přenesená",J400,0)</f>
        <v>0</v>
      </c>
      <c r="BI400" s="228">
        <f>IF(N400="nulová",J400,0)</f>
        <v>0</v>
      </c>
      <c r="BJ400" s="20" t="s">
        <v>83</v>
      </c>
      <c r="BK400" s="228">
        <f>ROUND(I400*H400,2)</f>
        <v>0</v>
      </c>
      <c r="BL400" s="20" t="s">
        <v>315</v>
      </c>
      <c r="BM400" s="227" t="s">
        <v>6313</v>
      </c>
    </row>
    <row r="401" s="2" customFormat="1" ht="21.75" customHeight="1">
      <c r="A401" s="41"/>
      <c r="B401" s="42"/>
      <c r="C401" s="216" t="s">
        <v>3947</v>
      </c>
      <c r="D401" s="216" t="s">
        <v>310</v>
      </c>
      <c r="E401" s="217" t="s">
        <v>6794</v>
      </c>
      <c r="F401" s="218" t="s">
        <v>6795</v>
      </c>
      <c r="G401" s="219" t="s">
        <v>474</v>
      </c>
      <c r="H401" s="220">
        <v>5</v>
      </c>
      <c r="I401" s="221"/>
      <c r="J401" s="222">
        <f>ROUND(I401*H401,2)</f>
        <v>0</v>
      </c>
      <c r="K401" s="218" t="s">
        <v>314</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315</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315</v>
      </c>
      <c r="BM401" s="227" t="s">
        <v>6317</v>
      </c>
    </row>
    <row r="402" s="2" customFormat="1">
      <c r="A402" s="41"/>
      <c r="B402" s="42"/>
      <c r="C402" s="43"/>
      <c r="D402" s="229" t="s">
        <v>317</v>
      </c>
      <c r="E402" s="43"/>
      <c r="F402" s="230" t="s">
        <v>6796</v>
      </c>
      <c r="G402" s="43"/>
      <c r="H402" s="43"/>
      <c r="I402" s="231"/>
      <c r="J402" s="43"/>
      <c r="K402" s="43"/>
      <c r="L402" s="47"/>
      <c r="M402" s="232"/>
      <c r="N402" s="233"/>
      <c r="O402" s="87"/>
      <c r="P402" s="87"/>
      <c r="Q402" s="87"/>
      <c r="R402" s="87"/>
      <c r="S402" s="87"/>
      <c r="T402" s="88"/>
      <c r="U402" s="41"/>
      <c r="V402" s="41"/>
      <c r="W402" s="41"/>
      <c r="X402" s="41"/>
      <c r="Y402" s="41"/>
      <c r="Z402" s="41"/>
      <c r="AA402" s="41"/>
      <c r="AB402" s="41"/>
      <c r="AC402" s="41"/>
      <c r="AD402" s="41"/>
      <c r="AE402" s="41"/>
      <c r="AT402" s="20" t="s">
        <v>317</v>
      </c>
      <c r="AU402" s="20" t="s">
        <v>85</v>
      </c>
    </row>
    <row r="403" s="2" customFormat="1" ht="16.5" customHeight="1">
      <c r="A403" s="41"/>
      <c r="B403" s="42"/>
      <c r="C403" s="280" t="s">
        <v>3949</v>
      </c>
      <c r="D403" s="280" t="s">
        <v>1137</v>
      </c>
      <c r="E403" s="281" t="s">
        <v>6797</v>
      </c>
      <c r="F403" s="282" t="s">
        <v>6798</v>
      </c>
      <c r="G403" s="283" t="s">
        <v>474</v>
      </c>
      <c r="H403" s="284">
        <v>5.25</v>
      </c>
      <c r="I403" s="285"/>
      <c r="J403" s="286">
        <f>ROUND(I403*H403,2)</f>
        <v>0</v>
      </c>
      <c r="K403" s="282" t="s">
        <v>314</v>
      </c>
      <c r="L403" s="287"/>
      <c r="M403" s="288" t="s">
        <v>19</v>
      </c>
      <c r="N403" s="289" t="s">
        <v>47</v>
      </c>
      <c r="O403" s="87"/>
      <c r="P403" s="225">
        <f>O403*H403</f>
        <v>0</v>
      </c>
      <c r="Q403" s="225">
        <v>0</v>
      </c>
      <c r="R403" s="225">
        <f>Q403*H403</f>
        <v>0</v>
      </c>
      <c r="S403" s="225">
        <v>0</v>
      </c>
      <c r="T403" s="226">
        <f>S403*H403</f>
        <v>0</v>
      </c>
      <c r="U403" s="41"/>
      <c r="V403" s="41"/>
      <c r="W403" s="41"/>
      <c r="X403" s="41"/>
      <c r="Y403" s="41"/>
      <c r="Z403" s="41"/>
      <c r="AA403" s="41"/>
      <c r="AB403" s="41"/>
      <c r="AC403" s="41"/>
      <c r="AD403" s="41"/>
      <c r="AE403" s="41"/>
      <c r="AR403" s="227" t="s">
        <v>352</v>
      </c>
      <c r="AT403" s="227" t="s">
        <v>1137</v>
      </c>
      <c r="AU403" s="227" t="s">
        <v>85</v>
      </c>
      <c r="AY403" s="20" t="s">
        <v>308</v>
      </c>
      <c r="BE403" s="228">
        <f>IF(N403="základní",J403,0)</f>
        <v>0</v>
      </c>
      <c r="BF403" s="228">
        <f>IF(N403="snížená",J403,0)</f>
        <v>0</v>
      </c>
      <c r="BG403" s="228">
        <f>IF(N403="zákl. přenesená",J403,0)</f>
        <v>0</v>
      </c>
      <c r="BH403" s="228">
        <f>IF(N403="sníž. přenesená",J403,0)</f>
        <v>0</v>
      </c>
      <c r="BI403" s="228">
        <f>IF(N403="nulová",J403,0)</f>
        <v>0</v>
      </c>
      <c r="BJ403" s="20" t="s">
        <v>83</v>
      </c>
      <c r="BK403" s="228">
        <f>ROUND(I403*H403,2)</f>
        <v>0</v>
      </c>
      <c r="BL403" s="20" t="s">
        <v>315</v>
      </c>
      <c r="BM403" s="227" t="s">
        <v>6321</v>
      </c>
    </row>
    <row r="404" s="13" customFormat="1">
      <c r="A404" s="13"/>
      <c r="B404" s="234"/>
      <c r="C404" s="235"/>
      <c r="D404" s="236" t="s">
        <v>319</v>
      </c>
      <c r="E404" s="237" t="s">
        <v>19</v>
      </c>
      <c r="F404" s="238" t="s">
        <v>336</v>
      </c>
      <c r="G404" s="235"/>
      <c r="H404" s="239">
        <v>5</v>
      </c>
      <c r="I404" s="240"/>
      <c r="J404" s="235"/>
      <c r="K404" s="235"/>
      <c r="L404" s="241"/>
      <c r="M404" s="242"/>
      <c r="N404" s="243"/>
      <c r="O404" s="243"/>
      <c r="P404" s="243"/>
      <c r="Q404" s="243"/>
      <c r="R404" s="243"/>
      <c r="S404" s="243"/>
      <c r="T404" s="244"/>
      <c r="U404" s="13"/>
      <c r="V404" s="13"/>
      <c r="W404" s="13"/>
      <c r="X404" s="13"/>
      <c r="Y404" s="13"/>
      <c r="Z404" s="13"/>
      <c r="AA404" s="13"/>
      <c r="AB404" s="13"/>
      <c r="AC404" s="13"/>
      <c r="AD404" s="13"/>
      <c r="AE404" s="13"/>
      <c r="AT404" s="245" t="s">
        <v>319</v>
      </c>
      <c r="AU404" s="245" t="s">
        <v>85</v>
      </c>
      <c r="AV404" s="13" t="s">
        <v>85</v>
      </c>
      <c r="AW404" s="13" t="s">
        <v>37</v>
      </c>
      <c r="AX404" s="13" t="s">
        <v>76</v>
      </c>
      <c r="AY404" s="245" t="s">
        <v>308</v>
      </c>
    </row>
    <row r="405" s="14" customFormat="1">
      <c r="A405" s="14"/>
      <c r="B405" s="249"/>
      <c r="C405" s="250"/>
      <c r="D405" s="236" t="s">
        <v>319</v>
      </c>
      <c r="E405" s="251" t="s">
        <v>19</v>
      </c>
      <c r="F405" s="252" t="s">
        <v>5882</v>
      </c>
      <c r="G405" s="250"/>
      <c r="H405" s="251" t="s">
        <v>19</v>
      </c>
      <c r="I405" s="253"/>
      <c r="J405" s="250"/>
      <c r="K405" s="250"/>
      <c r="L405" s="254"/>
      <c r="M405" s="255"/>
      <c r="N405" s="256"/>
      <c r="O405" s="256"/>
      <c r="P405" s="256"/>
      <c r="Q405" s="256"/>
      <c r="R405" s="256"/>
      <c r="S405" s="256"/>
      <c r="T405" s="257"/>
      <c r="U405" s="14"/>
      <c r="V405" s="14"/>
      <c r="W405" s="14"/>
      <c r="X405" s="14"/>
      <c r="Y405" s="14"/>
      <c r="Z405" s="14"/>
      <c r="AA405" s="14"/>
      <c r="AB405" s="14"/>
      <c r="AC405" s="14"/>
      <c r="AD405" s="14"/>
      <c r="AE405" s="14"/>
      <c r="AT405" s="258" t="s">
        <v>319</v>
      </c>
      <c r="AU405" s="258" t="s">
        <v>85</v>
      </c>
      <c r="AV405" s="14" t="s">
        <v>83</v>
      </c>
      <c r="AW405" s="14" t="s">
        <v>37</v>
      </c>
      <c r="AX405" s="14" t="s">
        <v>76</v>
      </c>
      <c r="AY405" s="258" t="s">
        <v>308</v>
      </c>
    </row>
    <row r="406" s="13" customFormat="1">
      <c r="A406" s="13"/>
      <c r="B406" s="234"/>
      <c r="C406" s="235"/>
      <c r="D406" s="236" t="s">
        <v>319</v>
      </c>
      <c r="E406" s="237" t="s">
        <v>19</v>
      </c>
      <c r="F406" s="238" t="s">
        <v>7127</v>
      </c>
      <c r="G406" s="235"/>
      <c r="H406" s="239">
        <v>0.25</v>
      </c>
      <c r="I406" s="240"/>
      <c r="J406" s="235"/>
      <c r="K406" s="235"/>
      <c r="L406" s="241"/>
      <c r="M406" s="242"/>
      <c r="N406" s="243"/>
      <c r="O406" s="243"/>
      <c r="P406" s="243"/>
      <c r="Q406" s="243"/>
      <c r="R406" s="243"/>
      <c r="S406" s="243"/>
      <c r="T406" s="244"/>
      <c r="U406" s="13"/>
      <c r="V406" s="13"/>
      <c r="W406" s="13"/>
      <c r="X406" s="13"/>
      <c r="Y406" s="13"/>
      <c r="Z406" s="13"/>
      <c r="AA406" s="13"/>
      <c r="AB406" s="13"/>
      <c r="AC406" s="13"/>
      <c r="AD406" s="13"/>
      <c r="AE406" s="13"/>
      <c r="AT406" s="245" t="s">
        <v>319</v>
      </c>
      <c r="AU406" s="245" t="s">
        <v>85</v>
      </c>
      <c r="AV406" s="13" t="s">
        <v>85</v>
      </c>
      <c r="AW406" s="13" t="s">
        <v>37</v>
      </c>
      <c r="AX406" s="13" t="s">
        <v>76</v>
      </c>
      <c r="AY406" s="245" t="s">
        <v>308</v>
      </c>
    </row>
    <row r="407" s="15" customFormat="1">
      <c r="A407" s="15"/>
      <c r="B407" s="259"/>
      <c r="C407" s="260"/>
      <c r="D407" s="236" t="s">
        <v>319</v>
      </c>
      <c r="E407" s="261" t="s">
        <v>19</v>
      </c>
      <c r="F407" s="262" t="s">
        <v>448</v>
      </c>
      <c r="G407" s="260"/>
      <c r="H407" s="263">
        <v>5.25</v>
      </c>
      <c r="I407" s="264"/>
      <c r="J407" s="260"/>
      <c r="K407" s="260"/>
      <c r="L407" s="265"/>
      <c r="M407" s="266"/>
      <c r="N407" s="267"/>
      <c r="O407" s="267"/>
      <c r="P407" s="267"/>
      <c r="Q407" s="267"/>
      <c r="R407" s="267"/>
      <c r="S407" s="267"/>
      <c r="T407" s="268"/>
      <c r="U407" s="15"/>
      <c r="V407" s="15"/>
      <c r="W407" s="15"/>
      <c r="X407" s="15"/>
      <c r="Y407" s="15"/>
      <c r="Z407" s="15"/>
      <c r="AA407" s="15"/>
      <c r="AB407" s="15"/>
      <c r="AC407" s="15"/>
      <c r="AD407" s="15"/>
      <c r="AE407" s="15"/>
      <c r="AT407" s="269" t="s">
        <v>319</v>
      </c>
      <c r="AU407" s="269" t="s">
        <v>85</v>
      </c>
      <c r="AV407" s="15" t="s">
        <v>315</v>
      </c>
      <c r="AW407" s="15" t="s">
        <v>37</v>
      </c>
      <c r="AX407" s="15" t="s">
        <v>83</v>
      </c>
      <c r="AY407" s="269" t="s">
        <v>308</v>
      </c>
    </row>
    <row r="408" s="2" customFormat="1" ht="24.15" customHeight="1">
      <c r="A408" s="41"/>
      <c r="B408" s="42"/>
      <c r="C408" s="216" t="s">
        <v>3951</v>
      </c>
      <c r="D408" s="216" t="s">
        <v>310</v>
      </c>
      <c r="E408" s="217" t="s">
        <v>6813</v>
      </c>
      <c r="F408" s="218" t="s">
        <v>6814</v>
      </c>
      <c r="G408" s="219" t="s">
        <v>474</v>
      </c>
      <c r="H408" s="220">
        <v>47</v>
      </c>
      <c r="I408" s="221"/>
      <c r="J408" s="222">
        <f>ROUND(I408*H408,2)</f>
        <v>0</v>
      </c>
      <c r="K408" s="218" t="s">
        <v>314</v>
      </c>
      <c r="L408" s="47"/>
      <c r="M408" s="223" t="s">
        <v>19</v>
      </c>
      <c r="N408" s="224" t="s">
        <v>47</v>
      </c>
      <c r="O408" s="87"/>
      <c r="P408" s="225">
        <f>O408*H408</f>
        <v>0</v>
      </c>
      <c r="Q408" s="225">
        <v>0</v>
      </c>
      <c r="R408" s="225">
        <f>Q408*H408</f>
        <v>0</v>
      </c>
      <c r="S408" s="225">
        <v>0</v>
      </c>
      <c r="T408" s="226">
        <f>S408*H408</f>
        <v>0</v>
      </c>
      <c r="U408" s="41"/>
      <c r="V408" s="41"/>
      <c r="W408" s="41"/>
      <c r="X408" s="41"/>
      <c r="Y408" s="41"/>
      <c r="Z408" s="41"/>
      <c r="AA408" s="41"/>
      <c r="AB408" s="41"/>
      <c r="AC408" s="41"/>
      <c r="AD408" s="41"/>
      <c r="AE408" s="41"/>
      <c r="AR408" s="227" t="s">
        <v>315</v>
      </c>
      <c r="AT408" s="227" t="s">
        <v>310</v>
      </c>
      <c r="AU408" s="227" t="s">
        <v>85</v>
      </c>
      <c r="AY408" s="20" t="s">
        <v>308</v>
      </c>
      <c r="BE408" s="228">
        <f>IF(N408="základní",J408,0)</f>
        <v>0</v>
      </c>
      <c r="BF408" s="228">
        <f>IF(N408="snížená",J408,0)</f>
        <v>0</v>
      </c>
      <c r="BG408" s="228">
        <f>IF(N408="zákl. přenesená",J408,0)</f>
        <v>0</v>
      </c>
      <c r="BH408" s="228">
        <f>IF(N408="sníž. přenesená",J408,0)</f>
        <v>0</v>
      </c>
      <c r="BI408" s="228">
        <f>IF(N408="nulová",J408,0)</f>
        <v>0</v>
      </c>
      <c r="BJ408" s="20" t="s">
        <v>83</v>
      </c>
      <c r="BK408" s="228">
        <f>ROUND(I408*H408,2)</f>
        <v>0</v>
      </c>
      <c r="BL408" s="20" t="s">
        <v>315</v>
      </c>
      <c r="BM408" s="227" t="s">
        <v>6325</v>
      </c>
    </row>
    <row r="409" s="2" customFormat="1">
      <c r="A409" s="41"/>
      <c r="B409" s="42"/>
      <c r="C409" s="43"/>
      <c r="D409" s="229" t="s">
        <v>317</v>
      </c>
      <c r="E409" s="43"/>
      <c r="F409" s="230" t="s">
        <v>6815</v>
      </c>
      <c r="G409" s="43"/>
      <c r="H409" s="43"/>
      <c r="I409" s="231"/>
      <c r="J409" s="43"/>
      <c r="K409" s="43"/>
      <c r="L409" s="47"/>
      <c r="M409" s="232"/>
      <c r="N409" s="233"/>
      <c r="O409" s="87"/>
      <c r="P409" s="87"/>
      <c r="Q409" s="87"/>
      <c r="R409" s="87"/>
      <c r="S409" s="87"/>
      <c r="T409" s="88"/>
      <c r="U409" s="41"/>
      <c r="V409" s="41"/>
      <c r="W409" s="41"/>
      <c r="X409" s="41"/>
      <c r="Y409" s="41"/>
      <c r="Z409" s="41"/>
      <c r="AA409" s="41"/>
      <c r="AB409" s="41"/>
      <c r="AC409" s="41"/>
      <c r="AD409" s="41"/>
      <c r="AE409" s="41"/>
      <c r="AT409" s="20" t="s">
        <v>317</v>
      </c>
      <c r="AU409" s="20" t="s">
        <v>85</v>
      </c>
    </row>
    <row r="410" s="13" customFormat="1">
      <c r="A410" s="13"/>
      <c r="B410" s="234"/>
      <c r="C410" s="235"/>
      <c r="D410" s="236" t="s">
        <v>319</v>
      </c>
      <c r="E410" s="237" t="s">
        <v>19</v>
      </c>
      <c r="F410" s="238" t="s">
        <v>7128</v>
      </c>
      <c r="G410" s="235"/>
      <c r="H410" s="239">
        <v>47</v>
      </c>
      <c r="I410" s="240"/>
      <c r="J410" s="235"/>
      <c r="K410" s="235"/>
      <c r="L410" s="241"/>
      <c r="M410" s="242"/>
      <c r="N410" s="243"/>
      <c r="O410" s="243"/>
      <c r="P410" s="243"/>
      <c r="Q410" s="243"/>
      <c r="R410" s="243"/>
      <c r="S410" s="243"/>
      <c r="T410" s="244"/>
      <c r="U410" s="13"/>
      <c r="V410" s="13"/>
      <c r="W410" s="13"/>
      <c r="X410" s="13"/>
      <c r="Y410" s="13"/>
      <c r="Z410" s="13"/>
      <c r="AA410" s="13"/>
      <c r="AB410" s="13"/>
      <c r="AC410" s="13"/>
      <c r="AD410" s="13"/>
      <c r="AE410" s="13"/>
      <c r="AT410" s="245" t="s">
        <v>319</v>
      </c>
      <c r="AU410" s="245" t="s">
        <v>85</v>
      </c>
      <c r="AV410" s="13" t="s">
        <v>85</v>
      </c>
      <c r="AW410" s="13" t="s">
        <v>37</v>
      </c>
      <c r="AX410" s="13" t="s">
        <v>76</v>
      </c>
      <c r="AY410" s="245" t="s">
        <v>308</v>
      </c>
    </row>
    <row r="411" s="15" customFormat="1">
      <c r="A411" s="15"/>
      <c r="B411" s="259"/>
      <c r="C411" s="260"/>
      <c r="D411" s="236" t="s">
        <v>319</v>
      </c>
      <c r="E411" s="261" t="s">
        <v>19</v>
      </c>
      <c r="F411" s="262" t="s">
        <v>448</v>
      </c>
      <c r="G411" s="260"/>
      <c r="H411" s="263">
        <v>47</v>
      </c>
      <c r="I411" s="264"/>
      <c r="J411" s="260"/>
      <c r="K411" s="260"/>
      <c r="L411" s="265"/>
      <c r="M411" s="266"/>
      <c r="N411" s="267"/>
      <c r="O411" s="267"/>
      <c r="P411" s="267"/>
      <c r="Q411" s="267"/>
      <c r="R411" s="267"/>
      <c r="S411" s="267"/>
      <c r="T411" s="268"/>
      <c r="U411" s="15"/>
      <c r="V411" s="15"/>
      <c r="W411" s="15"/>
      <c r="X411" s="15"/>
      <c r="Y411" s="15"/>
      <c r="Z411" s="15"/>
      <c r="AA411" s="15"/>
      <c r="AB411" s="15"/>
      <c r="AC411" s="15"/>
      <c r="AD411" s="15"/>
      <c r="AE411" s="15"/>
      <c r="AT411" s="269" t="s">
        <v>319</v>
      </c>
      <c r="AU411" s="269" t="s">
        <v>85</v>
      </c>
      <c r="AV411" s="15" t="s">
        <v>315</v>
      </c>
      <c r="AW411" s="15" t="s">
        <v>37</v>
      </c>
      <c r="AX411" s="15" t="s">
        <v>83</v>
      </c>
      <c r="AY411" s="269" t="s">
        <v>308</v>
      </c>
    </row>
    <row r="412" s="2" customFormat="1" ht="16.5" customHeight="1">
      <c r="A412" s="41"/>
      <c r="B412" s="42"/>
      <c r="C412" s="280" t="s">
        <v>3954</v>
      </c>
      <c r="D412" s="280" t="s">
        <v>1137</v>
      </c>
      <c r="E412" s="281" t="s">
        <v>6817</v>
      </c>
      <c r="F412" s="282" t="s">
        <v>6818</v>
      </c>
      <c r="G412" s="283" t="s">
        <v>474</v>
      </c>
      <c r="H412" s="284">
        <v>12.6</v>
      </c>
      <c r="I412" s="285"/>
      <c r="J412" s="286">
        <f>ROUND(I412*H412,2)</f>
        <v>0</v>
      </c>
      <c r="K412" s="282" t="s">
        <v>314</v>
      </c>
      <c r="L412" s="287"/>
      <c r="M412" s="288" t="s">
        <v>19</v>
      </c>
      <c r="N412" s="289" t="s">
        <v>47</v>
      </c>
      <c r="O412" s="87"/>
      <c r="P412" s="225">
        <f>O412*H412</f>
        <v>0</v>
      </c>
      <c r="Q412" s="225">
        <v>0</v>
      </c>
      <c r="R412" s="225">
        <f>Q412*H412</f>
        <v>0</v>
      </c>
      <c r="S412" s="225">
        <v>0</v>
      </c>
      <c r="T412" s="226">
        <f>S412*H412</f>
        <v>0</v>
      </c>
      <c r="U412" s="41"/>
      <c r="V412" s="41"/>
      <c r="W412" s="41"/>
      <c r="X412" s="41"/>
      <c r="Y412" s="41"/>
      <c r="Z412" s="41"/>
      <c r="AA412" s="41"/>
      <c r="AB412" s="41"/>
      <c r="AC412" s="41"/>
      <c r="AD412" s="41"/>
      <c r="AE412" s="41"/>
      <c r="AR412" s="227" t="s">
        <v>352</v>
      </c>
      <c r="AT412" s="227" t="s">
        <v>1137</v>
      </c>
      <c r="AU412" s="227" t="s">
        <v>85</v>
      </c>
      <c r="AY412" s="20" t="s">
        <v>308</v>
      </c>
      <c r="BE412" s="228">
        <f>IF(N412="základní",J412,0)</f>
        <v>0</v>
      </c>
      <c r="BF412" s="228">
        <f>IF(N412="snížená",J412,0)</f>
        <v>0</v>
      </c>
      <c r="BG412" s="228">
        <f>IF(N412="zákl. přenesená",J412,0)</f>
        <v>0</v>
      </c>
      <c r="BH412" s="228">
        <f>IF(N412="sníž. přenesená",J412,0)</f>
        <v>0</v>
      </c>
      <c r="BI412" s="228">
        <f>IF(N412="nulová",J412,0)</f>
        <v>0</v>
      </c>
      <c r="BJ412" s="20" t="s">
        <v>83</v>
      </c>
      <c r="BK412" s="228">
        <f>ROUND(I412*H412,2)</f>
        <v>0</v>
      </c>
      <c r="BL412" s="20" t="s">
        <v>315</v>
      </c>
      <c r="BM412" s="227" t="s">
        <v>6329</v>
      </c>
    </row>
    <row r="413" s="13" customFormat="1">
      <c r="A413" s="13"/>
      <c r="B413" s="234"/>
      <c r="C413" s="235"/>
      <c r="D413" s="236" t="s">
        <v>319</v>
      </c>
      <c r="E413" s="237" t="s">
        <v>19</v>
      </c>
      <c r="F413" s="238" t="s">
        <v>8</v>
      </c>
      <c r="G413" s="235"/>
      <c r="H413" s="239">
        <v>12</v>
      </c>
      <c r="I413" s="240"/>
      <c r="J413" s="235"/>
      <c r="K413" s="235"/>
      <c r="L413" s="241"/>
      <c r="M413" s="242"/>
      <c r="N413" s="243"/>
      <c r="O413" s="243"/>
      <c r="P413" s="243"/>
      <c r="Q413" s="243"/>
      <c r="R413" s="243"/>
      <c r="S413" s="243"/>
      <c r="T413" s="244"/>
      <c r="U413" s="13"/>
      <c r="V413" s="13"/>
      <c r="W413" s="13"/>
      <c r="X413" s="13"/>
      <c r="Y413" s="13"/>
      <c r="Z413" s="13"/>
      <c r="AA413" s="13"/>
      <c r="AB413" s="13"/>
      <c r="AC413" s="13"/>
      <c r="AD413" s="13"/>
      <c r="AE413" s="13"/>
      <c r="AT413" s="245" t="s">
        <v>319</v>
      </c>
      <c r="AU413" s="245" t="s">
        <v>85</v>
      </c>
      <c r="AV413" s="13" t="s">
        <v>85</v>
      </c>
      <c r="AW413" s="13" t="s">
        <v>37</v>
      </c>
      <c r="AX413" s="13" t="s">
        <v>76</v>
      </c>
      <c r="AY413" s="245" t="s">
        <v>308</v>
      </c>
    </row>
    <row r="414" s="14" customFormat="1">
      <c r="A414" s="14"/>
      <c r="B414" s="249"/>
      <c r="C414" s="250"/>
      <c r="D414" s="236" t="s">
        <v>319</v>
      </c>
      <c r="E414" s="251" t="s">
        <v>19</v>
      </c>
      <c r="F414" s="252" t="s">
        <v>5882</v>
      </c>
      <c r="G414" s="250"/>
      <c r="H414" s="251" t="s">
        <v>19</v>
      </c>
      <c r="I414" s="253"/>
      <c r="J414" s="250"/>
      <c r="K414" s="250"/>
      <c r="L414" s="254"/>
      <c r="M414" s="255"/>
      <c r="N414" s="256"/>
      <c r="O414" s="256"/>
      <c r="P414" s="256"/>
      <c r="Q414" s="256"/>
      <c r="R414" s="256"/>
      <c r="S414" s="256"/>
      <c r="T414" s="257"/>
      <c r="U414" s="14"/>
      <c r="V414" s="14"/>
      <c r="W414" s="14"/>
      <c r="X414" s="14"/>
      <c r="Y414" s="14"/>
      <c r="Z414" s="14"/>
      <c r="AA414" s="14"/>
      <c r="AB414" s="14"/>
      <c r="AC414" s="14"/>
      <c r="AD414" s="14"/>
      <c r="AE414" s="14"/>
      <c r="AT414" s="258" t="s">
        <v>319</v>
      </c>
      <c r="AU414" s="258" t="s">
        <v>85</v>
      </c>
      <c r="AV414" s="14" t="s">
        <v>83</v>
      </c>
      <c r="AW414" s="14" t="s">
        <v>37</v>
      </c>
      <c r="AX414" s="14" t="s">
        <v>76</v>
      </c>
      <c r="AY414" s="258" t="s">
        <v>308</v>
      </c>
    </row>
    <row r="415" s="13" customFormat="1">
      <c r="A415" s="13"/>
      <c r="B415" s="234"/>
      <c r="C415" s="235"/>
      <c r="D415" s="236" t="s">
        <v>319</v>
      </c>
      <c r="E415" s="237" t="s">
        <v>19</v>
      </c>
      <c r="F415" s="238" t="s">
        <v>7129</v>
      </c>
      <c r="G415" s="235"/>
      <c r="H415" s="239">
        <v>0.59999999999999998</v>
      </c>
      <c r="I415" s="240"/>
      <c r="J415" s="235"/>
      <c r="K415" s="235"/>
      <c r="L415" s="241"/>
      <c r="M415" s="242"/>
      <c r="N415" s="243"/>
      <c r="O415" s="243"/>
      <c r="P415" s="243"/>
      <c r="Q415" s="243"/>
      <c r="R415" s="243"/>
      <c r="S415" s="243"/>
      <c r="T415" s="244"/>
      <c r="U415" s="13"/>
      <c r="V415" s="13"/>
      <c r="W415" s="13"/>
      <c r="X415" s="13"/>
      <c r="Y415" s="13"/>
      <c r="Z415" s="13"/>
      <c r="AA415" s="13"/>
      <c r="AB415" s="13"/>
      <c r="AC415" s="13"/>
      <c r="AD415" s="13"/>
      <c r="AE415" s="13"/>
      <c r="AT415" s="245" t="s">
        <v>319</v>
      </c>
      <c r="AU415" s="245" t="s">
        <v>85</v>
      </c>
      <c r="AV415" s="13" t="s">
        <v>85</v>
      </c>
      <c r="AW415" s="13" t="s">
        <v>37</v>
      </c>
      <c r="AX415" s="13" t="s">
        <v>76</v>
      </c>
      <c r="AY415" s="245" t="s">
        <v>308</v>
      </c>
    </row>
    <row r="416" s="15" customFormat="1">
      <c r="A416" s="15"/>
      <c r="B416" s="259"/>
      <c r="C416" s="260"/>
      <c r="D416" s="236" t="s">
        <v>319</v>
      </c>
      <c r="E416" s="261" t="s">
        <v>19</v>
      </c>
      <c r="F416" s="262" t="s">
        <v>448</v>
      </c>
      <c r="G416" s="260"/>
      <c r="H416" s="263">
        <v>12.6</v>
      </c>
      <c r="I416" s="264"/>
      <c r="J416" s="260"/>
      <c r="K416" s="260"/>
      <c r="L416" s="265"/>
      <c r="M416" s="266"/>
      <c r="N416" s="267"/>
      <c r="O416" s="267"/>
      <c r="P416" s="267"/>
      <c r="Q416" s="267"/>
      <c r="R416" s="267"/>
      <c r="S416" s="267"/>
      <c r="T416" s="268"/>
      <c r="U416" s="15"/>
      <c r="V416" s="15"/>
      <c r="W416" s="15"/>
      <c r="X416" s="15"/>
      <c r="Y416" s="15"/>
      <c r="Z416" s="15"/>
      <c r="AA416" s="15"/>
      <c r="AB416" s="15"/>
      <c r="AC416" s="15"/>
      <c r="AD416" s="15"/>
      <c r="AE416" s="15"/>
      <c r="AT416" s="269" t="s">
        <v>319</v>
      </c>
      <c r="AU416" s="269" t="s">
        <v>85</v>
      </c>
      <c r="AV416" s="15" t="s">
        <v>315</v>
      </c>
      <c r="AW416" s="15" t="s">
        <v>37</v>
      </c>
      <c r="AX416" s="15" t="s">
        <v>83</v>
      </c>
      <c r="AY416" s="269" t="s">
        <v>308</v>
      </c>
    </row>
    <row r="417" s="2" customFormat="1" ht="16.5" customHeight="1">
      <c r="A417" s="41"/>
      <c r="B417" s="42"/>
      <c r="C417" s="280" t="s">
        <v>3956</v>
      </c>
      <c r="D417" s="280" t="s">
        <v>1137</v>
      </c>
      <c r="E417" s="281" t="s">
        <v>6820</v>
      </c>
      <c r="F417" s="282" t="s">
        <v>6821</v>
      </c>
      <c r="G417" s="283" t="s">
        <v>474</v>
      </c>
      <c r="H417" s="284">
        <v>15.75</v>
      </c>
      <c r="I417" s="285"/>
      <c r="J417" s="286">
        <f>ROUND(I417*H417,2)</f>
        <v>0</v>
      </c>
      <c r="K417" s="282" t="s">
        <v>314</v>
      </c>
      <c r="L417" s="287"/>
      <c r="M417" s="288" t="s">
        <v>19</v>
      </c>
      <c r="N417" s="289" t="s">
        <v>47</v>
      </c>
      <c r="O417" s="87"/>
      <c r="P417" s="225">
        <f>O417*H417</f>
        <v>0</v>
      </c>
      <c r="Q417" s="225">
        <v>0</v>
      </c>
      <c r="R417" s="225">
        <f>Q417*H417</f>
        <v>0</v>
      </c>
      <c r="S417" s="225">
        <v>0</v>
      </c>
      <c r="T417" s="226">
        <f>S417*H417</f>
        <v>0</v>
      </c>
      <c r="U417" s="41"/>
      <c r="V417" s="41"/>
      <c r="W417" s="41"/>
      <c r="X417" s="41"/>
      <c r="Y417" s="41"/>
      <c r="Z417" s="41"/>
      <c r="AA417" s="41"/>
      <c r="AB417" s="41"/>
      <c r="AC417" s="41"/>
      <c r="AD417" s="41"/>
      <c r="AE417" s="41"/>
      <c r="AR417" s="227" t="s">
        <v>352</v>
      </c>
      <c r="AT417" s="227" t="s">
        <v>1137</v>
      </c>
      <c r="AU417" s="227" t="s">
        <v>85</v>
      </c>
      <c r="AY417" s="20" t="s">
        <v>308</v>
      </c>
      <c r="BE417" s="228">
        <f>IF(N417="základní",J417,0)</f>
        <v>0</v>
      </c>
      <c r="BF417" s="228">
        <f>IF(N417="snížená",J417,0)</f>
        <v>0</v>
      </c>
      <c r="BG417" s="228">
        <f>IF(N417="zákl. přenesená",J417,0)</f>
        <v>0</v>
      </c>
      <c r="BH417" s="228">
        <f>IF(N417="sníž. přenesená",J417,0)</f>
        <v>0</v>
      </c>
      <c r="BI417" s="228">
        <f>IF(N417="nulová",J417,0)</f>
        <v>0</v>
      </c>
      <c r="BJ417" s="20" t="s">
        <v>83</v>
      </c>
      <c r="BK417" s="228">
        <f>ROUND(I417*H417,2)</f>
        <v>0</v>
      </c>
      <c r="BL417" s="20" t="s">
        <v>315</v>
      </c>
      <c r="BM417" s="227" t="s">
        <v>6333</v>
      </c>
    </row>
    <row r="418" s="13" customFormat="1">
      <c r="A418" s="13"/>
      <c r="B418" s="234"/>
      <c r="C418" s="235"/>
      <c r="D418" s="236" t="s">
        <v>319</v>
      </c>
      <c r="E418" s="237" t="s">
        <v>19</v>
      </c>
      <c r="F418" s="238" t="s">
        <v>386</v>
      </c>
      <c r="G418" s="235"/>
      <c r="H418" s="239">
        <v>15</v>
      </c>
      <c r="I418" s="240"/>
      <c r="J418" s="235"/>
      <c r="K418" s="235"/>
      <c r="L418" s="241"/>
      <c r="M418" s="242"/>
      <c r="N418" s="243"/>
      <c r="O418" s="243"/>
      <c r="P418" s="243"/>
      <c r="Q418" s="243"/>
      <c r="R418" s="243"/>
      <c r="S418" s="243"/>
      <c r="T418" s="244"/>
      <c r="U418" s="13"/>
      <c r="V418" s="13"/>
      <c r="W418" s="13"/>
      <c r="X418" s="13"/>
      <c r="Y418" s="13"/>
      <c r="Z418" s="13"/>
      <c r="AA418" s="13"/>
      <c r="AB418" s="13"/>
      <c r="AC418" s="13"/>
      <c r="AD418" s="13"/>
      <c r="AE418" s="13"/>
      <c r="AT418" s="245" t="s">
        <v>319</v>
      </c>
      <c r="AU418" s="245" t="s">
        <v>85</v>
      </c>
      <c r="AV418" s="13" t="s">
        <v>85</v>
      </c>
      <c r="AW418" s="13" t="s">
        <v>37</v>
      </c>
      <c r="AX418" s="13" t="s">
        <v>76</v>
      </c>
      <c r="AY418" s="245" t="s">
        <v>308</v>
      </c>
    </row>
    <row r="419" s="14" customFormat="1">
      <c r="A419" s="14"/>
      <c r="B419" s="249"/>
      <c r="C419" s="250"/>
      <c r="D419" s="236" t="s">
        <v>319</v>
      </c>
      <c r="E419" s="251" t="s">
        <v>19</v>
      </c>
      <c r="F419" s="252" t="s">
        <v>5882</v>
      </c>
      <c r="G419" s="250"/>
      <c r="H419" s="251" t="s">
        <v>19</v>
      </c>
      <c r="I419" s="253"/>
      <c r="J419" s="250"/>
      <c r="K419" s="250"/>
      <c r="L419" s="254"/>
      <c r="M419" s="255"/>
      <c r="N419" s="256"/>
      <c r="O419" s="256"/>
      <c r="P419" s="256"/>
      <c r="Q419" s="256"/>
      <c r="R419" s="256"/>
      <c r="S419" s="256"/>
      <c r="T419" s="257"/>
      <c r="U419" s="14"/>
      <c r="V419" s="14"/>
      <c r="W419" s="14"/>
      <c r="X419" s="14"/>
      <c r="Y419" s="14"/>
      <c r="Z419" s="14"/>
      <c r="AA419" s="14"/>
      <c r="AB419" s="14"/>
      <c r="AC419" s="14"/>
      <c r="AD419" s="14"/>
      <c r="AE419" s="14"/>
      <c r="AT419" s="258" t="s">
        <v>319</v>
      </c>
      <c r="AU419" s="258" t="s">
        <v>85</v>
      </c>
      <c r="AV419" s="14" t="s">
        <v>83</v>
      </c>
      <c r="AW419" s="14" t="s">
        <v>37</v>
      </c>
      <c r="AX419" s="14" t="s">
        <v>76</v>
      </c>
      <c r="AY419" s="258" t="s">
        <v>308</v>
      </c>
    </row>
    <row r="420" s="13" customFormat="1">
      <c r="A420" s="13"/>
      <c r="B420" s="234"/>
      <c r="C420" s="235"/>
      <c r="D420" s="236" t="s">
        <v>319</v>
      </c>
      <c r="E420" s="237" t="s">
        <v>19</v>
      </c>
      <c r="F420" s="238" t="s">
        <v>7130</v>
      </c>
      <c r="G420" s="235"/>
      <c r="H420" s="239">
        <v>0.75</v>
      </c>
      <c r="I420" s="240"/>
      <c r="J420" s="235"/>
      <c r="K420" s="235"/>
      <c r="L420" s="241"/>
      <c r="M420" s="242"/>
      <c r="N420" s="243"/>
      <c r="O420" s="243"/>
      <c r="P420" s="243"/>
      <c r="Q420" s="243"/>
      <c r="R420" s="243"/>
      <c r="S420" s="243"/>
      <c r="T420" s="244"/>
      <c r="U420" s="13"/>
      <c r="V420" s="13"/>
      <c r="W420" s="13"/>
      <c r="X420" s="13"/>
      <c r="Y420" s="13"/>
      <c r="Z420" s="13"/>
      <c r="AA420" s="13"/>
      <c r="AB420" s="13"/>
      <c r="AC420" s="13"/>
      <c r="AD420" s="13"/>
      <c r="AE420" s="13"/>
      <c r="AT420" s="245" t="s">
        <v>319</v>
      </c>
      <c r="AU420" s="245" t="s">
        <v>85</v>
      </c>
      <c r="AV420" s="13" t="s">
        <v>85</v>
      </c>
      <c r="AW420" s="13" t="s">
        <v>37</v>
      </c>
      <c r="AX420" s="13" t="s">
        <v>76</v>
      </c>
      <c r="AY420" s="245" t="s">
        <v>308</v>
      </c>
    </row>
    <row r="421" s="15" customFormat="1">
      <c r="A421" s="15"/>
      <c r="B421" s="259"/>
      <c r="C421" s="260"/>
      <c r="D421" s="236" t="s">
        <v>319</v>
      </c>
      <c r="E421" s="261" t="s">
        <v>19</v>
      </c>
      <c r="F421" s="262" t="s">
        <v>448</v>
      </c>
      <c r="G421" s="260"/>
      <c r="H421" s="263">
        <v>15.75</v>
      </c>
      <c r="I421" s="264"/>
      <c r="J421" s="260"/>
      <c r="K421" s="260"/>
      <c r="L421" s="265"/>
      <c r="M421" s="266"/>
      <c r="N421" s="267"/>
      <c r="O421" s="267"/>
      <c r="P421" s="267"/>
      <c r="Q421" s="267"/>
      <c r="R421" s="267"/>
      <c r="S421" s="267"/>
      <c r="T421" s="268"/>
      <c r="U421" s="15"/>
      <c r="V421" s="15"/>
      <c r="W421" s="15"/>
      <c r="X421" s="15"/>
      <c r="Y421" s="15"/>
      <c r="Z421" s="15"/>
      <c r="AA421" s="15"/>
      <c r="AB421" s="15"/>
      <c r="AC421" s="15"/>
      <c r="AD421" s="15"/>
      <c r="AE421" s="15"/>
      <c r="AT421" s="269" t="s">
        <v>319</v>
      </c>
      <c r="AU421" s="269" t="s">
        <v>85</v>
      </c>
      <c r="AV421" s="15" t="s">
        <v>315</v>
      </c>
      <c r="AW421" s="15" t="s">
        <v>37</v>
      </c>
      <c r="AX421" s="15" t="s">
        <v>83</v>
      </c>
      <c r="AY421" s="269" t="s">
        <v>308</v>
      </c>
    </row>
    <row r="422" s="2" customFormat="1" ht="16.5" customHeight="1">
      <c r="A422" s="41"/>
      <c r="B422" s="42"/>
      <c r="C422" s="280" t="s">
        <v>3961</v>
      </c>
      <c r="D422" s="280" t="s">
        <v>1137</v>
      </c>
      <c r="E422" s="281" t="s">
        <v>6823</v>
      </c>
      <c r="F422" s="282" t="s">
        <v>6824</v>
      </c>
      <c r="G422" s="283" t="s">
        <v>474</v>
      </c>
      <c r="H422" s="284">
        <v>15.75</v>
      </c>
      <c r="I422" s="285"/>
      <c r="J422" s="286">
        <f>ROUND(I422*H422,2)</f>
        <v>0</v>
      </c>
      <c r="K422" s="282" t="s">
        <v>314</v>
      </c>
      <c r="L422" s="287"/>
      <c r="M422" s="288" t="s">
        <v>19</v>
      </c>
      <c r="N422" s="289" t="s">
        <v>47</v>
      </c>
      <c r="O422" s="87"/>
      <c r="P422" s="225">
        <f>O422*H422</f>
        <v>0</v>
      </c>
      <c r="Q422" s="225">
        <v>0</v>
      </c>
      <c r="R422" s="225">
        <f>Q422*H422</f>
        <v>0</v>
      </c>
      <c r="S422" s="225">
        <v>0</v>
      </c>
      <c r="T422" s="226">
        <f>S422*H422</f>
        <v>0</v>
      </c>
      <c r="U422" s="41"/>
      <c r="V422" s="41"/>
      <c r="W422" s="41"/>
      <c r="X422" s="41"/>
      <c r="Y422" s="41"/>
      <c r="Z422" s="41"/>
      <c r="AA422" s="41"/>
      <c r="AB422" s="41"/>
      <c r="AC422" s="41"/>
      <c r="AD422" s="41"/>
      <c r="AE422" s="41"/>
      <c r="AR422" s="227" t="s">
        <v>352</v>
      </c>
      <c r="AT422" s="227" t="s">
        <v>1137</v>
      </c>
      <c r="AU422" s="227" t="s">
        <v>85</v>
      </c>
      <c r="AY422" s="20" t="s">
        <v>308</v>
      </c>
      <c r="BE422" s="228">
        <f>IF(N422="základní",J422,0)</f>
        <v>0</v>
      </c>
      <c r="BF422" s="228">
        <f>IF(N422="snížená",J422,0)</f>
        <v>0</v>
      </c>
      <c r="BG422" s="228">
        <f>IF(N422="zákl. přenesená",J422,0)</f>
        <v>0</v>
      </c>
      <c r="BH422" s="228">
        <f>IF(N422="sníž. přenesená",J422,0)</f>
        <v>0</v>
      </c>
      <c r="BI422" s="228">
        <f>IF(N422="nulová",J422,0)</f>
        <v>0</v>
      </c>
      <c r="BJ422" s="20" t="s">
        <v>83</v>
      </c>
      <c r="BK422" s="228">
        <f>ROUND(I422*H422,2)</f>
        <v>0</v>
      </c>
      <c r="BL422" s="20" t="s">
        <v>315</v>
      </c>
      <c r="BM422" s="227" t="s">
        <v>6337</v>
      </c>
    </row>
    <row r="423" s="13" customFormat="1">
      <c r="A423" s="13"/>
      <c r="B423" s="234"/>
      <c r="C423" s="235"/>
      <c r="D423" s="236" t="s">
        <v>319</v>
      </c>
      <c r="E423" s="237" t="s">
        <v>19</v>
      </c>
      <c r="F423" s="238" t="s">
        <v>386</v>
      </c>
      <c r="G423" s="235"/>
      <c r="H423" s="239">
        <v>15</v>
      </c>
      <c r="I423" s="240"/>
      <c r="J423" s="235"/>
      <c r="K423" s="235"/>
      <c r="L423" s="241"/>
      <c r="M423" s="242"/>
      <c r="N423" s="243"/>
      <c r="O423" s="243"/>
      <c r="P423" s="243"/>
      <c r="Q423" s="243"/>
      <c r="R423" s="243"/>
      <c r="S423" s="243"/>
      <c r="T423" s="244"/>
      <c r="U423" s="13"/>
      <c r="V423" s="13"/>
      <c r="W423" s="13"/>
      <c r="X423" s="13"/>
      <c r="Y423" s="13"/>
      <c r="Z423" s="13"/>
      <c r="AA423" s="13"/>
      <c r="AB423" s="13"/>
      <c r="AC423" s="13"/>
      <c r="AD423" s="13"/>
      <c r="AE423" s="13"/>
      <c r="AT423" s="245" t="s">
        <v>319</v>
      </c>
      <c r="AU423" s="245" t="s">
        <v>85</v>
      </c>
      <c r="AV423" s="13" t="s">
        <v>85</v>
      </c>
      <c r="AW423" s="13" t="s">
        <v>37</v>
      </c>
      <c r="AX423" s="13" t="s">
        <v>76</v>
      </c>
      <c r="AY423" s="245" t="s">
        <v>308</v>
      </c>
    </row>
    <row r="424" s="14" customFormat="1">
      <c r="A424" s="14"/>
      <c r="B424" s="249"/>
      <c r="C424" s="250"/>
      <c r="D424" s="236" t="s">
        <v>319</v>
      </c>
      <c r="E424" s="251" t="s">
        <v>19</v>
      </c>
      <c r="F424" s="252" t="s">
        <v>5882</v>
      </c>
      <c r="G424" s="250"/>
      <c r="H424" s="251" t="s">
        <v>19</v>
      </c>
      <c r="I424" s="253"/>
      <c r="J424" s="250"/>
      <c r="K424" s="250"/>
      <c r="L424" s="254"/>
      <c r="M424" s="255"/>
      <c r="N424" s="256"/>
      <c r="O424" s="256"/>
      <c r="P424" s="256"/>
      <c r="Q424" s="256"/>
      <c r="R424" s="256"/>
      <c r="S424" s="256"/>
      <c r="T424" s="257"/>
      <c r="U424" s="14"/>
      <c r="V424" s="14"/>
      <c r="W424" s="14"/>
      <c r="X424" s="14"/>
      <c r="Y424" s="14"/>
      <c r="Z424" s="14"/>
      <c r="AA424" s="14"/>
      <c r="AB424" s="14"/>
      <c r="AC424" s="14"/>
      <c r="AD424" s="14"/>
      <c r="AE424" s="14"/>
      <c r="AT424" s="258" t="s">
        <v>319</v>
      </c>
      <c r="AU424" s="258" t="s">
        <v>85</v>
      </c>
      <c r="AV424" s="14" t="s">
        <v>83</v>
      </c>
      <c r="AW424" s="14" t="s">
        <v>37</v>
      </c>
      <c r="AX424" s="14" t="s">
        <v>76</v>
      </c>
      <c r="AY424" s="258" t="s">
        <v>308</v>
      </c>
    </row>
    <row r="425" s="13" customFormat="1">
      <c r="A425" s="13"/>
      <c r="B425" s="234"/>
      <c r="C425" s="235"/>
      <c r="D425" s="236" t="s">
        <v>319</v>
      </c>
      <c r="E425" s="237" t="s">
        <v>19</v>
      </c>
      <c r="F425" s="238" t="s">
        <v>7130</v>
      </c>
      <c r="G425" s="235"/>
      <c r="H425" s="239">
        <v>0.75</v>
      </c>
      <c r="I425" s="240"/>
      <c r="J425" s="235"/>
      <c r="K425" s="235"/>
      <c r="L425" s="241"/>
      <c r="M425" s="242"/>
      <c r="N425" s="243"/>
      <c r="O425" s="243"/>
      <c r="P425" s="243"/>
      <c r="Q425" s="243"/>
      <c r="R425" s="243"/>
      <c r="S425" s="243"/>
      <c r="T425" s="244"/>
      <c r="U425" s="13"/>
      <c r="V425" s="13"/>
      <c r="W425" s="13"/>
      <c r="X425" s="13"/>
      <c r="Y425" s="13"/>
      <c r="Z425" s="13"/>
      <c r="AA425" s="13"/>
      <c r="AB425" s="13"/>
      <c r="AC425" s="13"/>
      <c r="AD425" s="13"/>
      <c r="AE425" s="13"/>
      <c r="AT425" s="245" t="s">
        <v>319</v>
      </c>
      <c r="AU425" s="245" t="s">
        <v>85</v>
      </c>
      <c r="AV425" s="13" t="s">
        <v>85</v>
      </c>
      <c r="AW425" s="13" t="s">
        <v>37</v>
      </c>
      <c r="AX425" s="13" t="s">
        <v>76</v>
      </c>
      <c r="AY425" s="245" t="s">
        <v>308</v>
      </c>
    </row>
    <row r="426" s="15" customFormat="1">
      <c r="A426" s="15"/>
      <c r="B426" s="259"/>
      <c r="C426" s="260"/>
      <c r="D426" s="236" t="s">
        <v>319</v>
      </c>
      <c r="E426" s="261" t="s">
        <v>19</v>
      </c>
      <c r="F426" s="262" t="s">
        <v>448</v>
      </c>
      <c r="G426" s="260"/>
      <c r="H426" s="263">
        <v>15.75</v>
      </c>
      <c r="I426" s="264"/>
      <c r="J426" s="260"/>
      <c r="K426" s="260"/>
      <c r="L426" s="265"/>
      <c r="M426" s="266"/>
      <c r="N426" s="267"/>
      <c r="O426" s="267"/>
      <c r="P426" s="267"/>
      <c r="Q426" s="267"/>
      <c r="R426" s="267"/>
      <c r="S426" s="267"/>
      <c r="T426" s="268"/>
      <c r="U426" s="15"/>
      <c r="V426" s="15"/>
      <c r="W426" s="15"/>
      <c r="X426" s="15"/>
      <c r="Y426" s="15"/>
      <c r="Z426" s="15"/>
      <c r="AA426" s="15"/>
      <c r="AB426" s="15"/>
      <c r="AC426" s="15"/>
      <c r="AD426" s="15"/>
      <c r="AE426" s="15"/>
      <c r="AT426" s="269" t="s">
        <v>319</v>
      </c>
      <c r="AU426" s="269" t="s">
        <v>85</v>
      </c>
      <c r="AV426" s="15" t="s">
        <v>315</v>
      </c>
      <c r="AW426" s="15" t="s">
        <v>37</v>
      </c>
      <c r="AX426" s="15" t="s">
        <v>83</v>
      </c>
      <c r="AY426" s="269" t="s">
        <v>308</v>
      </c>
    </row>
    <row r="427" s="2" customFormat="1" ht="16.5" customHeight="1">
      <c r="A427" s="41"/>
      <c r="B427" s="42"/>
      <c r="C427" s="280" t="s">
        <v>3966</v>
      </c>
      <c r="D427" s="280" t="s">
        <v>1137</v>
      </c>
      <c r="E427" s="281" t="s">
        <v>6826</v>
      </c>
      <c r="F427" s="282" t="s">
        <v>6827</v>
      </c>
      <c r="G427" s="283" t="s">
        <v>474</v>
      </c>
      <c r="H427" s="284">
        <v>5.25</v>
      </c>
      <c r="I427" s="285"/>
      <c r="J427" s="286">
        <f>ROUND(I427*H427,2)</f>
        <v>0</v>
      </c>
      <c r="K427" s="282" t="s">
        <v>314</v>
      </c>
      <c r="L427" s="287"/>
      <c r="M427" s="288" t="s">
        <v>19</v>
      </c>
      <c r="N427" s="289" t="s">
        <v>47</v>
      </c>
      <c r="O427" s="87"/>
      <c r="P427" s="225">
        <f>O427*H427</f>
        <v>0</v>
      </c>
      <c r="Q427" s="225">
        <v>0</v>
      </c>
      <c r="R427" s="225">
        <f>Q427*H427</f>
        <v>0</v>
      </c>
      <c r="S427" s="225">
        <v>0</v>
      </c>
      <c r="T427" s="226">
        <f>S427*H427</f>
        <v>0</v>
      </c>
      <c r="U427" s="41"/>
      <c r="V427" s="41"/>
      <c r="W427" s="41"/>
      <c r="X427" s="41"/>
      <c r="Y427" s="41"/>
      <c r="Z427" s="41"/>
      <c r="AA427" s="41"/>
      <c r="AB427" s="41"/>
      <c r="AC427" s="41"/>
      <c r="AD427" s="41"/>
      <c r="AE427" s="41"/>
      <c r="AR427" s="227" t="s">
        <v>352</v>
      </c>
      <c r="AT427" s="227" t="s">
        <v>1137</v>
      </c>
      <c r="AU427" s="227" t="s">
        <v>85</v>
      </c>
      <c r="AY427" s="20" t="s">
        <v>308</v>
      </c>
      <c r="BE427" s="228">
        <f>IF(N427="základní",J427,0)</f>
        <v>0</v>
      </c>
      <c r="BF427" s="228">
        <f>IF(N427="snížená",J427,0)</f>
        <v>0</v>
      </c>
      <c r="BG427" s="228">
        <f>IF(N427="zákl. přenesená",J427,0)</f>
        <v>0</v>
      </c>
      <c r="BH427" s="228">
        <f>IF(N427="sníž. přenesená",J427,0)</f>
        <v>0</v>
      </c>
      <c r="BI427" s="228">
        <f>IF(N427="nulová",J427,0)</f>
        <v>0</v>
      </c>
      <c r="BJ427" s="20" t="s">
        <v>83</v>
      </c>
      <c r="BK427" s="228">
        <f>ROUND(I427*H427,2)</f>
        <v>0</v>
      </c>
      <c r="BL427" s="20" t="s">
        <v>315</v>
      </c>
      <c r="BM427" s="227" t="s">
        <v>6341</v>
      </c>
    </row>
    <row r="428" s="13" customFormat="1">
      <c r="A428" s="13"/>
      <c r="B428" s="234"/>
      <c r="C428" s="235"/>
      <c r="D428" s="236" t="s">
        <v>319</v>
      </c>
      <c r="E428" s="237" t="s">
        <v>19</v>
      </c>
      <c r="F428" s="238" t="s">
        <v>336</v>
      </c>
      <c r="G428" s="235"/>
      <c r="H428" s="239">
        <v>5</v>
      </c>
      <c r="I428" s="240"/>
      <c r="J428" s="235"/>
      <c r="K428" s="235"/>
      <c r="L428" s="241"/>
      <c r="M428" s="242"/>
      <c r="N428" s="243"/>
      <c r="O428" s="243"/>
      <c r="P428" s="243"/>
      <c r="Q428" s="243"/>
      <c r="R428" s="243"/>
      <c r="S428" s="243"/>
      <c r="T428" s="244"/>
      <c r="U428" s="13"/>
      <c r="V428" s="13"/>
      <c r="W428" s="13"/>
      <c r="X428" s="13"/>
      <c r="Y428" s="13"/>
      <c r="Z428" s="13"/>
      <c r="AA428" s="13"/>
      <c r="AB428" s="13"/>
      <c r="AC428" s="13"/>
      <c r="AD428" s="13"/>
      <c r="AE428" s="13"/>
      <c r="AT428" s="245" t="s">
        <v>319</v>
      </c>
      <c r="AU428" s="245" t="s">
        <v>85</v>
      </c>
      <c r="AV428" s="13" t="s">
        <v>85</v>
      </c>
      <c r="AW428" s="13" t="s">
        <v>37</v>
      </c>
      <c r="AX428" s="13" t="s">
        <v>76</v>
      </c>
      <c r="AY428" s="245" t="s">
        <v>308</v>
      </c>
    </row>
    <row r="429" s="14" customFormat="1">
      <c r="A429" s="14"/>
      <c r="B429" s="249"/>
      <c r="C429" s="250"/>
      <c r="D429" s="236" t="s">
        <v>319</v>
      </c>
      <c r="E429" s="251" t="s">
        <v>19</v>
      </c>
      <c r="F429" s="252" t="s">
        <v>5882</v>
      </c>
      <c r="G429" s="250"/>
      <c r="H429" s="251" t="s">
        <v>19</v>
      </c>
      <c r="I429" s="253"/>
      <c r="J429" s="250"/>
      <c r="K429" s="250"/>
      <c r="L429" s="254"/>
      <c r="M429" s="255"/>
      <c r="N429" s="256"/>
      <c r="O429" s="256"/>
      <c r="P429" s="256"/>
      <c r="Q429" s="256"/>
      <c r="R429" s="256"/>
      <c r="S429" s="256"/>
      <c r="T429" s="257"/>
      <c r="U429" s="14"/>
      <c r="V429" s="14"/>
      <c r="W429" s="14"/>
      <c r="X429" s="14"/>
      <c r="Y429" s="14"/>
      <c r="Z429" s="14"/>
      <c r="AA429" s="14"/>
      <c r="AB429" s="14"/>
      <c r="AC429" s="14"/>
      <c r="AD429" s="14"/>
      <c r="AE429" s="14"/>
      <c r="AT429" s="258" t="s">
        <v>319</v>
      </c>
      <c r="AU429" s="258" t="s">
        <v>85</v>
      </c>
      <c r="AV429" s="14" t="s">
        <v>83</v>
      </c>
      <c r="AW429" s="14" t="s">
        <v>37</v>
      </c>
      <c r="AX429" s="14" t="s">
        <v>76</v>
      </c>
      <c r="AY429" s="258" t="s">
        <v>308</v>
      </c>
    </row>
    <row r="430" s="13" customFormat="1">
      <c r="A430" s="13"/>
      <c r="B430" s="234"/>
      <c r="C430" s="235"/>
      <c r="D430" s="236" t="s">
        <v>319</v>
      </c>
      <c r="E430" s="237" t="s">
        <v>19</v>
      </c>
      <c r="F430" s="238" t="s">
        <v>7127</v>
      </c>
      <c r="G430" s="235"/>
      <c r="H430" s="239">
        <v>0.25</v>
      </c>
      <c r="I430" s="240"/>
      <c r="J430" s="235"/>
      <c r="K430" s="235"/>
      <c r="L430" s="241"/>
      <c r="M430" s="242"/>
      <c r="N430" s="243"/>
      <c r="O430" s="243"/>
      <c r="P430" s="243"/>
      <c r="Q430" s="243"/>
      <c r="R430" s="243"/>
      <c r="S430" s="243"/>
      <c r="T430" s="244"/>
      <c r="U430" s="13"/>
      <c r="V430" s="13"/>
      <c r="W430" s="13"/>
      <c r="X430" s="13"/>
      <c r="Y430" s="13"/>
      <c r="Z430" s="13"/>
      <c r="AA430" s="13"/>
      <c r="AB430" s="13"/>
      <c r="AC430" s="13"/>
      <c r="AD430" s="13"/>
      <c r="AE430" s="13"/>
      <c r="AT430" s="245" t="s">
        <v>319</v>
      </c>
      <c r="AU430" s="245" t="s">
        <v>85</v>
      </c>
      <c r="AV430" s="13" t="s">
        <v>85</v>
      </c>
      <c r="AW430" s="13" t="s">
        <v>37</v>
      </c>
      <c r="AX430" s="13" t="s">
        <v>76</v>
      </c>
      <c r="AY430" s="245" t="s">
        <v>308</v>
      </c>
    </row>
    <row r="431" s="15" customFormat="1">
      <c r="A431" s="15"/>
      <c r="B431" s="259"/>
      <c r="C431" s="260"/>
      <c r="D431" s="236" t="s">
        <v>319</v>
      </c>
      <c r="E431" s="261" t="s">
        <v>19</v>
      </c>
      <c r="F431" s="262" t="s">
        <v>448</v>
      </c>
      <c r="G431" s="260"/>
      <c r="H431" s="263">
        <v>5.25</v>
      </c>
      <c r="I431" s="264"/>
      <c r="J431" s="260"/>
      <c r="K431" s="260"/>
      <c r="L431" s="265"/>
      <c r="M431" s="266"/>
      <c r="N431" s="267"/>
      <c r="O431" s="267"/>
      <c r="P431" s="267"/>
      <c r="Q431" s="267"/>
      <c r="R431" s="267"/>
      <c r="S431" s="267"/>
      <c r="T431" s="268"/>
      <c r="U431" s="15"/>
      <c r="V431" s="15"/>
      <c r="W431" s="15"/>
      <c r="X431" s="15"/>
      <c r="Y431" s="15"/>
      <c r="Z431" s="15"/>
      <c r="AA431" s="15"/>
      <c r="AB431" s="15"/>
      <c r="AC431" s="15"/>
      <c r="AD431" s="15"/>
      <c r="AE431" s="15"/>
      <c r="AT431" s="269" t="s">
        <v>319</v>
      </c>
      <c r="AU431" s="269" t="s">
        <v>85</v>
      </c>
      <c r="AV431" s="15" t="s">
        <v>315</v>
      </c>
      <c r="AW431" s="15" t="s">
        <v>37</v>
      </c>
      <c r="AX431" s="15" t="s">
        <v>83</v>
      </c>
      <c r="AY431" s="269" t="s">
        <v>308</v>
      </c>
    </row>
    <row r="432" s="2" customFormat="1" ht="24.15" customHeight="1">
      <c r="A432" s="41"/>
      <c r="B432" s="42"/>
      <c r="C432" s="216" t="s">
        <v>3971</v>
      </c>
      <c r="D432" s="216" t="s">
        <v>310</v>
      </c>
      <c r="E432" s="217" t="s">
        <v>6829</v>
      </c>
      <c r="F432" s="218" t="s">
        <v>6830</v>
      </c>
      <c r="G432" s="219" t="s">
        <v>474</v>
      </c>
      <c r="H432" s="220">
        <v>136</v>
      </c>
      <c r="I432" s="221"/>
      <c r="J432" s="222">
        <f>ROUND(I432*H432,2)</f>
        <v>0</v>
      </c>
      <c r="K432" s="218" t="s">
        <v>314</v>
      </c>
      <c r="L432" s="47"/>
      <c r="M432" s="223" t="s">
        <v>19</v>
      </c>
      <c r="N432" s="224" t="s">
        <v>47</v>
      </c>
      <c r="O432" s="87"/>
      <c r="P432" s="225">
        <f>O432*H432</f>
        <v>0</v>
      </c>
      <c r="Q432" s="225">
        <v>0</v>
      </c>
      <c r="R432" s="225">
        <f>Q432*H432</f>
        <v>0</v>
      </c>
      <c r="S432" s="225">
        <v>0</v>
      </c>
      <c r="T432" s="226">
        <f>S432*H432</f>
        <v>0</v>
      </c>
      <c r="U432" s="41"/>
      <c r="V432" s="41"/>
      <c r="W432" s="41"/>
      <c r="X432" s="41"/>
      <c r="Y432" s="41"/>
      <c r="Z432" s="41"/>
      <c r="AA432" s="41"/>
      <c r="AB432" s="41"/>
      <c r="AC432" s="41"/>
      <c r="AD432" s="41"/>
      <c r="AE432" s="41"/>
      <c r="AR432" s="227" t="s">
        <v>315</v>
      </c>
      <c r="AT432" s="227" t="s">
        <v>310</v>
      </c>
      <c r="AU432" s="227" t="s">
        <v>85</v>
      </c>
      <c r="AY432" s="20" t="s">
        <v>308</v>
      </c>
      <c r="BE432" s="228">
        <f>IF(N432="základní",J432,0)</f>
        <v>0</v>
      </c>
      <c r="BF432" s="228">
        <f>IF(N432="snížená",J432,0)</f>
        <v>0</v>
      </c>
      <c r="BG432" s="228">
        <f>IF(N432="zákl. přenesená",J432,0)</f>
        <v>0</v>
      </c>
      <c r="BH432" s="228">
        <f>IF(N432="sníž. přenesená",J432,0)</f>
        <v>0</v>
      </c>
      <c r="BI432" s="228">
        <f>IF(N432="nulová",J432,0)</f>
        <v>0</v>
      </c>
      <c r="BJ432" s="20" t="s">
        <v>83</v>
      </c>
      <c r="BK432" s="228">
        <f>ROUND(I432*H432,2)</f>
        <v>0</v>
      </c>
      <c r="BL432" s="20" t="s">
        <v>315</v>
      </c>
      <c r="BM432" s="227" t="s">
        <v>6346</v>
      </c>
    </row>
    <row r="433" s="2" customFormat="1">
      <c r="A433" s="41"/>
      <c r="B433" s="42"/>
      <c r="C433" s="43"/>
      <c r="D433" s="229" t="s">
        <v>317</v>
      </c>
      <c r="E433" s="43"/>
      <c r="F433" s="230" t="s">
        <v>6831</v>
      </c>
      <c r="G433" s="43"/>
      <c r="H433" s="43"/>
      <c r="I433" s="231"/>
      <c r="J433" s="43"/>
      <c r="K433" s="43"/>
      <c r="L433" s="47"/>
      <c r="M433" s="232"/>
      <c r="N433" s="233"/>
      <c r="O433" s="87"/>
      <c r="P433" s="87"/>
      <c r="Q433" s="87"/>
      <c r="R433" s="87"/>
      <c r="S433" s="87"/>
      <c r="T433" s="88"/>
      <c r="U433" s="41"/>
      <c r="V433" s="41"/>
      <c r="W433" s="41"/>
      <c r="X433" s="41"/>
      <c r="Y433" s="41"/>
      <c r="Z433" s="41"/>
      <c r="AA433" s="41"/>
      <c r="AB433" s="41"/>
      <c r="AC433" s="41"/>
      <c r="AD433" s="41"/>
      <c r="AE433" s="41"/>
      <c r="AT433" s="20" t="s">
        <v>317</v>
      </c>
      <c r="AU433" s="20" t="s">
        <v>85</v>
      </c>
    </row>
    <row r="434" s="13" customFormat="1">
      <c r="A434" s="13"/>
      <c r="B434" s="234"/>
      <c r="C434" s="235"/>
      <c r="D434" s="236" t="s">
        <v>319</v>
      </c>
      <c r="E434" s="237" t="s">
        <v>19</v>
      </c>
      <c r="F434" s="238" t="s">
        <v>7131</v>
      </c>
      <c r="G434" s="235"/>
      <c r="H434" s="239">
        <v>136</v>
      </c>
      <c r="I434" s="240"/>
      <c r="J434" s="235"/>
      <c r="K434" s="235"/>
      <c r="L434" s="241"/>
      <c r="M434" s="242"/>
      <c r="N434" s="243"/>
      <c r="O434" s="243"/>
      <c r="P434" s="243"/>
      <c r="Q434" s="243"/>
      <c r="R434" s="243"/>
      <c r="S434" s="243"/>
      <c r="T434" s="244"/>
      <c r="U434" s="13"/>
      <c r="V434" s="13"/>
      <c r="W434" s="13"/>
      <c r="X434" s="13"/>
      <c r="Y434" s="13"/>
      <c r="Z434" s="13"/>
      <c r="AA434" s="13"/>
      <c r="AB434" s="13"/>
      <c r="AC434" s="13"/>
      <c r="AD434" s="13"/>
      <c r="AE434" s="13"/>
      <c r="AT434" s="245" t="s">
        <v>319</v>
      </c>
      <c r="AU434" s="245" t="s">
        <v>85</v>
      </c>
      <c r="AV434" s="13" t="s">
        <v>85</v>
      </c>
      <c r="AW434" s="13" t="s">
        <v>37</v>
      </c>
      <c r="AX434" s="13" t="s">
        <v>76</v>
      </c>
      <c r="AY434" s="245" t="s">
        <v>308</v>
      </c>
    </row>
    <row r="435" s="15" customFormat="1">
      <c r="A435" s="15"/>
      <c r="B435" s="259"/>
      <c r="C435" s="260"/>
      <c r="D435" s="236" t="s">
        <v>319</v>
      </c>
      <c r="E435" s="261" t="s">
        <v>19</v>
      </c>
      <c r="F435" s="262" t="s">
        <v>448</v>
      </c>
      <c r="G435" s="260"/>
      <c r="H435" s="263">
        <v>136</v>
      </c>
      <c r="I435" s="264"/>
      <c r="J435" s="260"/>
      <c r="K435" s="260"/>
      <c r="L435" s="265"/>
      <c r="M435" s="266"/>
      <c r="N435" s="267"/>
      <c r="O435" s="267"/>
      <c r="P435" s="267"/>
      <c r="Q435" s="267"/>
      <c r="R435" s="267"/>
      <c r="S435" s="267"/>
      <c r="T435" s="268"/>
      <c r="U435" s="15"/>
      <c r="V435" s="15"/>
      <c r="W435" s="15"/>
      <c r="X435" s="15"/>
      <c r="Y435" s="15"/>
      <c r="Z435" s="15"/>
      <c r="AA435" s="15"/>
      <c r="AB435" s="15"/>
      <c r="AC435" s="15"/>
      <c r="AD435" s="15"/>
      <c r="AE435" s="15"/>
      <c r="AT435" s="269" t="s">
        <v>319</v>
      </c>
      <c r="AU435" s="269" t="s">
        <v>85</v>
      </c>
      <c r="AV435" s="15" t="s">
        <v>315</v>
      </c>
      <c r="AW435" s="15" t="s">
        <v>37</v>
      </c>
      <c r="AX435" s="15" t="s">
        <v>83</v>
      </c>
      <c r="AY435" s="269" t="s">
        <v>308</v>
      </c>
    </row>
    <row r="436" s="2" customFormat="1" ht="16.5" customHeight="1">
      <c r="A436" s="41"/>
      <c r="B436" s="42"/>
      <c r="C436" s="280" t="s">
        <v>3975</v>
      </c>
      <c r="D436" s="280" t="s">
        <v>1137</v>
      </c>
      <c r="E436" s="281" t="s">
        <v>7132</v>
      </c>
      <c r="F436" s="282" t="s">
        <v>7133</v>
      </c>
      <c r="G436" s="283" t="s">
        <v>474</v>
      </c>
      <c r="H436" s="284">
        <v>27.300000000000001</v>
      </c>
      <c r="I436" s="285"/>
      <c r="J436" s="286">
        <f>ROUND(I436*H436,2)</f>
        <v>0</v>
      </c>
      <c r="K436" s="282" t="s">
        <v>314</v>
      </c>
      <c r="L436" s="287"/>
      <c r="M436" s="288" t="s">
        <v>19</v>
      </c>
      <c r="N436" s="289" t="s">
        <v>47</v>
      </c>
      <c r="O436" s="87"/>
      <c r="P436" s="225">
        <f>O436*H436</f>
        <v>0</v>
      </c>
      <c r="Q436" s="225">
        <v>0</v>
      </c>
      <c r="R436" s="225">
        <f>Q436*H436</f>
        <v>0</v>
      </c>
      <c r="S436" s="225">
        <v>0</v>
      </c>
      <c r="T436" s="226">
        <f>S436*H436</f>
        <v>0</v>
      </c>
      <c r="U436" s="41"/>
      <c r="V436" s="41"/>
      <c r="W436" s="41"/>
      <c r="X436" s="41"/>
      <c r="Y436" s="41"/>
      <c r="Z436" s="41"/>
      <c r="AA436" s="41"/>
      <c r="AB436" s="41"/>
      <c r="AC436" s="41"/>
      <c r="AD436" s="41"/>
      <c r="AE436" s="41"/>
      <c r="AR436" s="227" t="s">
        <v>352</v>
      </c>
      <c r="AT436" s="227" t="s">
        <v>1137</v>
      </c>
      <c r="AU436" s="227" t="s">
        <v>85</v>
      </c>
      <c r="AY436" s="20" t="s">
        <v>308</v>
      </c>
      <c r="BE436" s="228">
        <f>IF(N436="základní",J436,0)</f>
        <v>0</v>
      </c>
      <c r="BF436" s="228">
        <f>IF(N436="snížená",J436,0)</f>
        <v>0</v>
      </c>
      <c r="BG436" s="228">
        <f>IF(N436="zákl. přenesená",J436,0)</f>
        <v>0</v>
      </c>
      <c r="BH436" s="228">
        <f>IF(N436="sníž. přenesená",J436,0)</f>
        <v>0</v>
      </c>
      <c r="BI436" s="228">
        <f>IF(N436="nulová",J436,0)</f>
        <v>0</v>
      </c>
      <c r="BJ436" s="20" t="s">
        <v>83</v>
      </c>
      <c r="BK436" s="228">
        <f>ROUND(I436*H436,2)</f>
        <v>0</v>
      </c>
      <c r="BL436" s="20" t="s">
        <v>315</v>
      </c>
      <c r="BM436" s="227" t="s">
        <v>6350</v>
      </c>
    </row>
    <row r="437" s="13" customFormat="1">
      <c r="A437" s="13"/>
      <c r="B437" s="234"/>
      <c r="C437" s="235"/>
      <c r="D437" s="236" t="s">
        <v>319</v>
      </c>
      <c r="E437" s="237" t="s">
        <v>19</v>
      </c>
      <c r="F437" s="238" t="s">
        <v>596</v>
      </c>
      <c r="G437" s="235"/>
      <c r="H437" s="239">
        <v>26</v>
      </c>
      <c r="I437" s="240"/>
      <c r="J437" s="235"/>
      <c r="K437" s="235"/>
      <c r="L437" s="241"/>
      <c r="M437" s="242"/>
      <c r="N437" s="243"/>
      <c r="O437" s="243"/>
      <c r="P437" s="243"/>
      <c r="Q437" s="243"/>
      <c r="R437" s="243"/>
      <c r="S437" s="243"/>
      <c r="T437" s="244"/>
      <c r="U437" s="13"/>
      <c r="V437" s="13"/>
      <c r="W437" s="13"/>
      <c r="X437" s="13"/>
      <c r="Y437" s="13"/>
      <c r="Z437" s="13"/>
      <c r="AA437" s="13"/>
      <c r="AB437" s="13"/>
      <c r="AC437" s="13"/>
      <c r="AD437" s="13"/>
      <c r="AE437" s="13"/>
      <c r="AT437" s="245" t="s">
        <v>319</v>
      </c>
      <c r="AU437" s="245" t="s">
        <v>85</v>
      </c>
      <c r="AV437" s="13" t="s">
        <v>85</v>
      </c>
      <c r="AW437" s="13" t="s">
        <v>37</v>
      </c>
      <c r="AX437" s="13" t="s">
        <v>76</v>
      </c>
      <c r="AY437" s="245" t="s">
        <v>308</v>
      </c>
    </row>
    <row r="438" s="14" customFormat="1">
      <c r="A438" s="14"/>
      <c r="B438" s="249"/>
      <c r="C438" s="250"/>
      <c r="D438" s="236" t="s">
        <v>319</v>
      </c>
      <c r="E438" s="251" t="s">
        <v>19</v>
      </c>
      <c r="F438" s="252" t="s">
        <v>5882</v>
      </c>
      <c r="G438" s="250"/>
      <c r="H438" s="251" t="s">
        <v>19</v>
      </c>
      <c r="I438" s="253"/>
      <c r="J438" s="250"/>
      <c r="K438" s="250"/>
      <c r="L438" s="254"/>
      <c r="M438" s="255"/>
      <c r="N438" s="256"/>
      <c r="O438" s="256"/>
      <c r="P438" s="256"/>
      <c r="Q438" s="256"/>
      <c r="R438" s="256"/>
      <c r="S438" s="256"/>
      <c r="T438" s="257"/>
      <c r="U438" s="14"/>
      <c r="V438" s="14"/>
      <c r="W438" s="14"/>
      <c r="X438" s="14"/>
      <c r="Y438" s="14"/>
      <c r="Z438" s="14"/>
      <c r="AA438" s="14"/>
      <c r="AB438" s="14"/>
      <c r="AC438" s="14"/>
      <c r="AD438" s="14"/>
      <c r="AE438" s="14"/>
      <c r="AT438" s="258" t="s">
        <v>319</v>
      </c>
      <c r="AU438" s="258" t="s">
        <v>85</v>
      </c>
      <c r="AV438" s="14" t="s">
        <v>83</v>
      </c>
      <c r="AW438" s="14" t="s">
        <v>37</v>
      </c>
      <c r="AX438" s="14" t="s">
        <v>76</v>
      </c>
      <c r="AY438" s="258" t="s">
        <v>308</v>
      </c>
    </row>
    <row r="439" s="13" customFormat="1">
      <c r="A439" s="13"/>
      <c r="B439" s="234"/>
      <c r="C439" s="235"/>
      <c r="D439" s="236" t="s">
        <v>319</v>
      </c>
      <c r="E439" s="237" t="s">
        <v>19</v>
      </c>
      <c r="F439" s="238" t="s">
        <v>7134</v>
      </c>
      <c r="G439" s="235"/>
      <c r="H439" s="239">
        <v>1.3</v>
      </c>
      <c r="I439" s="240"/>
      <c r="J439" s="235"/>
      <c r="K439" s="235"/>
      <c r="L439" s="241"/>
      <c r="M439" s="242"/>
      <c r="N439" s="243"/>
      <c r="O439" s="243"/>
      <c r="P439" s="243"/>
      <c r="Q439" s="243"/>
      <c r="R439" s="243"/>
      <c r="S439" s="243"/>
      <c r="T439" s="244"/>
      <c r="U439" s="13"/>
      <c r="V439" s="13"/>
      <c r="W439" s="13"/>
      <c r="X439" s="13"/>
      <c r="Y439" s="13"/>
      <c r="Z439" s="13"/>
      <c r="AA439" s="13"/>
      <c r="AB439" s="13"/>
      <c r="AC439" s="13"/>
      <c r="AD439" s="13"/>
      <c r="AE439" s="13"/>
      <c r="AT439" s="245" t="s">
        <v>319</v>
      </c>
      <c r="AU439" s="245" t="s">
        <v>85</v>
      </c>
      <c r="AV439" s="13" t="s">
        <v>85</v>
      </c>
      <c r="AW439" s="13" t="s">
        <v>37</v>
      </c>
      <c r="AX439" s="13" t="s">
        <v>76</v>
      </c>
      <c r="AY439" s="245" t="s">
        <v>308</v>
      </c>
    </row>
    <row r="440" s="15" customFormat="1">
      <c r="A440" s="15"/>
      <c r="B440" s="259"/>
      <c r="C440" s="260"/>
      <c r="D440" s="236" t="s">
        <v>319</v>
      </c>
      <c r="E440" s="261" t="s">
        <v>19</v>
      </c>
      <c r="F440" s="262" t="s">
        <v>448</v>
      </c>
      <c r="G440" s="260"/>
      <c r="H440" s="263">
        <v>27.300000000000001</v>
      </c>
      <c r="I440" s="264"/>
      <c r="J440" s="260"/>
      <c r="K440" s="260"/>
      <c r="L440" s="265"/>
      <c r="M440" s="266"/>
      <c r="N440" s="267"/>
      <c r="O440" s="267"/>
      <c r="P440" s="267"/>
      <c r="Q440" s="267"/>
      <c r="R440" s="267"/>
      <c r="S440" s="267"/>
      <c r="T440" s="268"/>
      <c r="U440" s="15"/>
      <c r="V440" s="15"/>
      <c r="W440" s="15"/>
      <c r="X440" s="15"/>
      <c r="Y440" s="15"/>
      <c r="Z440" s="15"/>
      <c r="AA440" s="15"/>
      <c r="AB440" s="15"/>
      <c r="AC440" s="15"/>
      <c r="AD440" s="15"/>
      <c r="AE440" s="15"/>
      <c r="AT440" s="269" t="s">
        <v>319</v>
      </c>
      <c r="AU440" s="269" t="s">
        <v>85</v>
      </c>
      <c r="AV440" s="15" t="s">
        <v>315</v>
      </c>
      <c r="AW440" s="15" t="s">
        <v>37</v>
      </c>
      <c r="AX440" s="15" t="s">
        <v>83</v>
      </c>
      <c r="AY440" s="269" t="s">
        <v>308</v>
      </c>
    </row>
    <row r="441" s="2" customFormat="1" ht="16.5" customHeight="1">
      <c r="A441" s="41"/>
      <c r="B441" s="42"/>
      <c r="C441" s="280" t="s">
        <v>3980</v>
      </c>
      <c r="D441" s="280" t="s">
        <v>1137</v>
      </c>
      <c r="E441" s="281" t="s">
        <v>6832</v>
      </c>
      <c r="F441" s="282" t="s">
        <v>6833</v>
      </c>
      <c r="G441" s="283" t="s">
        <v>474</v>
      </c>
      <c r="H441" s="284">
        <v>115.5</v>
      </c>
      <c r="I441" s="285"/>
      <c r="J441" s="286">
        <f>ROUND(I441*H441,2)</f>
        <v>0</v>
      </c>
      <c r="K441" s="282" t="s">
        <v>314</v>
      </c>
      <c r="L441" s="287"/>
      <c r="M441" s="288" t="s">
        <v>19</v>
      </c>
      <c r="N441" s="289" t="s">
        <v>47</v>
      </c>
      <c r="O441" s="87"/>
      <c r="P441" s="225">
        <f>O441*H441</f>
        <v>0</v>
      </c>
      <c r="Q441" s="225">
        <v>0</v>
      </c>
      <c r="R441" s="225">
        <f>Q441*H441</f>
        <v>0</v>
      </c>
      <c r="S441" s="225">
        <v>0</v>
      </c>
      <c r="T441" s="226">
        <f>S441*H441</f>
        <v>0</v>
      </c>
      <c r="U441" s="41"/>
      <c r="V441" s="41"/>
      <c r="W441" s="41"/>
      <c r="X441" s="41"/>
      <c r="Y441" s="41"/>
      <c r="Z441" s="41"/>
      <c r="AA441" s="41"/>
      <c r="AB441" s="41"/>
      <c r="AC441" s="41"/>
      <c r="AD441" s="41"/>
      <c r="AE441" s="41"/>
      <c r="AR441" s="227" t="s">
        <v>352</v>
      </c>
      <c r="AT441" s="227" t="s">
        <v>1137</v>
      </c>
      <c r="AU441" s="227" t="s">
        <v>85</v>
      </c>
      <c r="AY441" s="20" t="s">
        <v>308</v>
      </c>
      <c r="BE441" s="228">
        <f>IF(N441="základní",J441,0)</f>
        <v>0</v>
      </c>
      <c r="BF441" s="228">
        <f>IF(N441="snížená",J441,0)</f>
        <v>0</v>
      </c>
      <c r="BG441" s="228">
        <f>IF(N441="zákl. přenesená",J441,0)</f>
        <v>0</v>
      </c>
      <c r="BH441" s="228">
        <f>IF(N441="sníž. přenesená",J441,0)</f>
        <v>0</v>
      </c>
      <c r="BI441" s="228">
        <f>IF(N441="nulová",J441,0)</f>
        <v>0</v>
      </c>
      <c r="BJ441" s="20" t="s">
        <v>83</v>
      </c>
      <c r="BK441" s="228">
        <f>ROUND(I441*H441,2)</f>
        <v>0</v>
      </c>
      <c r="BL441" s="20" t="s">
        <v>315</v>
      </c>
      <c r="BM441" s="227" t="s">
        <v>6354</v>
      </c>
    </row>
    <row r="442" s="13" customFormat="1">
      <c r="A442" s="13"/>
      <c r="B442" s="234"/>
      <c r="C442" s="235"/>
      <c r="D442" s="236" t="s">
        <v>319</v>
      </c>
      <c r="E442" s="237" t="s">
        <v>19</v>
      </c>
      <c r="F442" s="238" t="s">
        <v>3594</v>
      </c>
      <c r="G442" s="235"/>
      <c r="H442" s="239">
        <v>110</v>
      </c>
      <c r="I442" s="240"/>
      <c r="J442" s="235"/>
      <c r="K442" s="235"/>
      <c r="L442" s="241"/>
      <c r="M442" s="242"/>
      <c r="N442" s="243"/>
      <c r="O442" s="243"/>
      <c r="P442" s="243"/>
      <c r="Q442" s="243"/>
      <c r="R442" s="243"/>
      <c r="S442" s="243"/>
      <c r="T442" s="244"/>
      <c r="U442" s="13"/>
      <c r="V442" s="13"/>
      <c r="W442" s="13"/>
      <c r="X442" s="13"/>
      <c r="Y442" s="13"/>
      <c r="Z442" s="13"/>
      <c r="AA442" s="13"/>
      <c r="AB442" s="13"/>
      <c r="AC442" s="13"/>
      <c r="AD442" s="13"/>
      <c r="AE442" s="13"/>
      <c r="AT442" s="245" t="s">
        <v>319</v>
      </c>
      <c r="AU442" s="245" t="s">
        <v>85</v>
      </c>
      <c r="AV442" s="13" t="s">
        <v>85</v>
      </c>
      <c r="AW442" s="13" t="s">
        <v>37</v>
      </c>
      <c r="AX442" s="13" t="s">
        <v>76</v>
      </c>
      <c r="AY442" s="245" t="s">
        <v>308</v>
      </c>
    </row>
    <row r="443" s="14" customFormat="1">
      <c r="A443" s="14"/>
      <c r="B443" s="249"/>
      <c r="C443" s="250"/>
      <c r="D443" s="236" t="s">
        <v>319</v>
      </c>
      <c r="E443" s="251" t="s">
        <v>19</v>
      </c>
      <c r="F443" s="252" t="s">
        <v>5882</v>
      </c>
      <c r="G443" s="250"/>
      <c r="H443" s="251" t="s">
        <v>19</v>
      </c>
      <c r="I443" s="253"/>
      <c r="J443" s="250"/>
      <c r="K443" s="250"/>
      <c r="L443" s="254"/>
      <c r="M443" s="255"/>
      <c r="N443" s="256"/>
      <c r="O443" s="256"/>
      <c r="P443" s="256"/>
      <c r="Q443" s="256"/>
      <c r="R443" s="256"/>
      <c r="S443" s="256"/>
      <c r="T443" s="257"/>
      <c r="U443" s="14"/>
      <c r="V443" s="14"/>
      <c r="W443" s="14"/>
      <c r="X443" s="14"/>
      <c r="Y443" s="14"/>
      <c r="Z443" s="14"/>
      <c r="AA443" s="14"/>
      <c r="AB443" s="14"/>
      <c r="AC443" s="14"/>
      <c r="AD443" s="14"/>
      <c r="AE443" s="14"/>
      <c r="AT443" s="258" t="s">
        <v>319</v>
      </c>
      <c r="AU443" s="258" t="s">
        <v>85</v>
      </c>
      <c r="AV443" s="14" t="s">
        <v>83</v>
      </c>
      <c r="AW443" s="14" t="s">
        <v>37</v>
      </c>
      <c r="AX443" s="14" t="s">
        <v>76</v>
      </c>
      <c r="AY443" s="258" t="s">
        <v>308</v>
      </c>
    </row>
    <row r="444" s="13" customFormat="1">
      <c r="A444" s="13"/>
      <c r="B444" s="234"/>
      <c r="C444" s="235"/>
      <c r="D444" s="236" t="s">
        <v>319</v>
      </c>
      <c r="E444" s="237" t="s">
        <v>19</v>
      </c>
      <c r="F444" s="238" t="s">
        <v>7135</v>
      </c>
      <c r="G444" s="235"/>
      <c r="H444" s="239">
        <v>5.5</v>
      </c>
      <c r="I444" s="240"/>
      <c r="J444" s="235"/>
      <c r="K444" s="235"/>
      <c r="L444" s="241"/>
      <c r="M444" s="242"/>
      <c r="N444" s="243"/>
      <c r="O444" s="243"/>
      <c r="P444" s="243"/>
      <c r="Q444" s="243"/>
      <c r="R444" s="243"/>
      <c r="S444" s="243"/>
      <c r="T444" s="244"/>
      <c r="U444" s="13"/>
      <c r="V444" s="13"/>
      <c r="W444" s="13"/>
      <c r="X444" s="13"/>
      <c r="Y444" s="13"/>
      <c r="Z444" s="13"/>
      <c r="AA444" s="13"/>
      <c r="AB444" s="13"/>
      <c r="AC444" s="13"/>
      <c r="AD444" s="13"/>
      <c r="AE444" s="13"/>
      <c r="AT444" s="245" t="s">
        <v>319</v>
      </c>
      <c r="AU444" s="245" t="s">
        <v>85</v>
      </c>
      <c r="AV444" s="13" t="s">
        <v>85</v>
      </c>
      <c r="AW444" s="13" t="s">
        <v>37</v>
      </c>
      <c r="AX444" s="13" t="s">
        <v>76</v>
      </c>
      <c r="AY444" s="245" t="s">
        <v>308</v>
      </c>
    </row>
    <row r="445" s="15" customFormat="1">
      <c r="A445" s="15"/>
      <c r="B445" s="259"/>
      <c r="C445" s="260"/>
      <c r="D445" s="236" t="s">
        <v>319</v>
      </c>
      <c r="E445" s="261" t="s">
        <v>19</v>
      </c>
      <c r="F445" s="262" t="s">
        <v>448</v>
      </c>
      <c r="G445" s="260"/>
      <c r="H445" s="263">
        <v>115.5</v>
      </c>
      <c r="I445" s="264"/>
      <c r="J445" s="260"/>
      <c r="K445" s="260"/>
      <c r="L445" s="265"/>
      <c r="M445" s="266"/>
      <c r="N445" s="267"/>
      <c r="O445" s="267"/>
      <c r="P445" s="267"/>
      <c r="Q445" s="267"/>
      <c r="R445" s="267"/>
      <c r="S445" s="267"/>
      <c r="T445" s="268"/>
      <c r="U445" s="15"/>
      <c r="V445" s="15"/>
      <c r="W445" s="15"/>
      <c r="X445" s="15"/>
      <c r="Y445" s="15"/>
      <c r="Z445" s="15"/>
      <c r="AA445" s="15"/>
      <c r="AB445" s="15"/>
      <c r="AC445" s="15"/>
      <c r="AD445" s="15"/>
      <c r="AE445" s="15"/>
      <c r="AT445" s="269" t="s">
        <v>319</v>
      </c>
      <c r="AU445" s="269" t="s">
        <v>85</v>
      </c>
      <c r="AV445" s="15" t="s">
        <v>315</v>
      </c>
      <c r="AW445" s="15" t="s">
        <v>37</v>
      </c>
      <c r="AX445" s="15" t="s">
        <v>83</v>
      </c>
      <c r="AY445" s="269" t="s">
        <v>308</v>
      </c>
    </row>
    <row r="446" s="2" customFormat="1" ht="16.5" customHeight="1">
      <c r="A446" s="41"/>
      <c r="B446" s="42"/>
      <c r="C446" s="216" t="s">
        <v>3985</v>
      </c>
      <c r="D446" s="216" t="s">
        <v>310</v>
      </c>
      <c r="E446" s="217" t="s">
        <v>6841</v>
      </c>
      <c r="F446" s="218" t="s">
        <v>6842</v>
      </c>
      <c r="G446" s="219" t="s">
        <v>323</v>
      </c>
      <c r="H446" s="220">
        <v>1</v>
      </c>
      <c r="I446" s="221"/>
      <c r="J446" s="222">
        <f>ROUND(I446*H446,2)</f>
        <v>0</v>
      </c>
      <c r="K446" s="218" t="s">
        <v>314</v>
      </c>
      <c r="L446" s="47"/>
      <c r="M446" s="223" t="s">
        <v>19</v>
      </c>
      <c r="N446" s="224" t="s">
        <v>47</v>
      </c>
      <c r="O446" s="87"/>
      <c r="P446" s="225">
        <f>O446*H446</f>
        <v>0</v>
      </c>
      <c r="Q446" s="225">
        <v>0</v>
      </c>
      <c r="R446" s="225">
        <f>Q446*H446</f>
        <v>0</v>
      </c>
      <c r="S446" s="225">
        <v>0</v>
      </c>
      <c r="T446" s="226">
        <f>S446*H446</f>
        <v>0</v>
      </c>
      <c r="U446" s="41"/>
      <c r="V446" s="41"/>
      <c r="W446" s="41"/>
      <c r="X446" s="41"/>
      <c r="Y446" s="41"/>
      <c r="Z446" s="41"/>
      <c r="AA446" s="41"/>
      <c r="AB446" s="41"/>
      <c r="AC446" s="41"/>
      <c r="AD446" s="41"/>
      <c r="AE446" s="41"/>
      <c r="AR446" s="227" t="s">
        <v>315</v>
      </c>
      <c r="AT446" s="227" t="s">
        <v>310</v>
      </c>
      <c r="AU446" s="227" t="s">
        <v>85</v>
      </c>
      <c r="AY446" s="20" t="s">
        <v>308</v>
      </c>
      <c r="BE446" s="228">
        <f>IF(N446="základní",J446,0)</f>
        <v>0</v>
      </c>
      <c r="BF446" s="228">
        <f>IF(N446="snížená",J446,0)</f>
        <v>0</v>
      </c>
      <c r="BG446" s="228">
        <f>IF(N446="zákl. přenesená",J446,0)</f>
        <v>0</v>
      </c>
      <c r="BH446" s="228">
        <f>IF(N446="sníž. přenesená",J446,0)</f>
        <v>0</v>
      </c>
      <c r="BI446" s="228">
        <f>IF(N446="nulová",J446,0)</f>
        <v>0</v>
      </c>
      <c r="BJ446" s="20" t="s">
        <v>83</v>
      </c>
      <c r="BK446" s="228">
        <f>ROUND(I446*H446,2)</f>
        <v>0</v>
      </c>
      <c r="BL446" s="20" t="s">
        <v>315</v>
      </c>
      <c r="BM446" s="227" t="s">
        <v>6358</v>
      </c>
    </row>
    <row r="447" s="2" customFormat="1">
      <c r="A447" s="41"/>
      <c r="B447" s="42"/>
      <c r="C447" s="43"/>
      <c r="D447" s="229" t="s">
        <v>317</v>
      </c>
      <c r="E447" s="43"/>
      <c r="F447" s="230" t="s">
        <v>6843</v>
      </c>
      <c r="G447" s="43"/>
      <c r="H447" s="43"/>
      <c r="I447" s="231"/>
      <c r="J447" s="43"/>
      <c r="K447" s="43"/>
      <c r="L447" s="47"/>
      <c r="M447" s="232"/>
      <c r="N447" s="233"/>
      <c r="O447" s="87"/>
      <c r="P447" s="87"/>
      <c r="Q447" s="87"/>
      <c r="R447" s="87"/>
      <c r="S447" s="87"/>
      <c r="T447" s="88"/>
      <c r="U447" s="41"/>
      <c r="V447" s="41"/>
      <c r="W447" s="41"/>
      <c r="X447" s="41"/>
      <c r="Y447" s="41"/>
      <c r="Z447" s="41"/>
      <c r="AA447" s="41"/>
      <c r="AB447" s="41"/>
      <c r="AC447" s="41"/>
      <c r="AD447" s="41"/>
      <c r="AE447" s="41"/>
      <c r="AT447" s="20" t="s">
        <v>317</v>
      </c>
      <c r="AU447" s="20" t="s">
        <v>85</v>
      </c>
    </row>
    <row r="448" s="2" customFormat="1" ht="16.5" customHeight="1">
      <c r="A448" s="41"/>
      <c r="B448" s="42"/>
      <c r="C448" s="280" t="s">
        <v>3989</v>
      </c>
      <c r="D448" s="280" t="s">
        <v>1137</v>
      </c>
      <c r="E448" s="281" t="s">
        <v>6844</v>
      </c>
      <c r="F448" s="282" t="s">
        <v>6845</v>
      </c>
      <c r="G448" s="283" t="s">
        <v>323</v>
      </c>
      <c r="H448" s="284">
        <v>1</v>
      </c>
      <c r="I448" s="285"/>
      <c r="J448" s="286">
        <f>ROUND(I448*H448,2)</f>
        <v>0</v>
      </c>
      <c r="K448" s="282" t="s">
        <v>314</v>
      </c>
      <c r="L448" s="287"/>
      <c r="M448" s="288" t="s">
        <v>19</v>
      </c>
      <c r="N448" s="289" t="s">
        <v>47</v>
      </c>
      <c r="O448" s="87"/>
      <c r="P448" s="225">
        <f>O448*H448</f>
        <v>0</v>
      </c>
      <c r="Q448" s="225">
        <v>0</v>
      </c>
      <c r="R448" s="225">
        <f>Q448*H448</f>
        <v>0</v>
      </c>
      <c r="S448" s="225">
        <v>0</v>
      </c>
      <c r="T448" s="226">
        <f>S448*H448</f>
        <v>0</v>
      </c>
      <c r="U448" s="41"/>
      <c r="V448" s="41"/>
      <c r="W448" s="41"/>
      <c r="X448" s="41"/>
      <c r="Y448" s="41"/>
      <c r="Z448" s="41"/>
      <c r="AA448" s="41"/>
      <c r="AB448" s="41"/>
      <c r="AC448" s="41"/>
      <c r="AD448" s="41"/>
      <c r="AE448" s="41"/>
      <c r="AR448" s="227" t="s">
        <v>352</v>
      </c>
      <c r="AT448" s="227" t="s">
        <v>1137</v>
      </c>
      <c r="AU448" s="227" t="s">
        <v>85</v>
      </c>
      <c r="AY448" s="20" t="s">
        <v>308</v>
      </c>
      <c r="BE448" s="228">
        <f>IF(N448="základní",J448,0)</f>
        <v>0</v>
      </c>
      <c r="BF448" s="228">
        <f>IF(N448="snížená",J448,0)</f>
        <v>0</v>
      </c>
      <c r="BG448" s="228">
        <f>IF(N448="zákl. přenesená",J448,0)</f>
        <v>0</v>
      </c>
      <c r="BH448" s="228">
        <f>IF(N448="sníž. přenesená",J448,0)</f>
        <v>0</v>
      </c>
      <c r="BI448" s="228">
        <f>IF(N448="nulová",J448,0)</f>
        <v>0</v>
      </c>
      <c r="BJ448" s="20" t="s">
        <v>83</v>
      </c>
      <c r="BK448" s="228">
        <f>ROUND(I448*H448,2)</f>
        <v>0</v>
      </c>
      <c r="BL448" s="20" t="s">
        <v>315</v>
      </c>
      <c r="BM448" s="227" t="s">
        <v>6362</v>
      </c>
    </row>
    <row r="449" s="2" customFormat="1" ht="16.5" customHeight="1">
      <c r="A449" s="41"/>
      <c r="B449" s="42"/>
      <c r="C449" s="216" t="s">
        <v>3993</v>
      </c>
      <c r="D449" s="216" t="s">
        <v>310</v>
      </c>
      <c r="E449" s="217" t="s">
        <v>6846</v>
      </c>
      <c r="F449" s="218" t="s">
        <v>6847</v>
      </c>
      <c r="G449" s="219" t="s">
        <v>323</v>
      </c>
      <c r="H449" s="220">
        <v>4</v>
      </c>
      <c r="I449" s="221"/>
      <c r="J449" s="222">
        <f>ROUND(I449*H449,2)</f>
        <v>0</v>
      </c>
      <c r="K449" s="218" t="s">
        <v>314</v>
      </c>
      <c r="L449" s="47"/>
      <c r="M449" s="223" t="s">
        <v>19</v>
      </c>
      <c r="N449" s="224" t="s">
        <v>47</v>
      </c>
      <c r="O449" s="87"/>
      <c r="P449" s="225">
        <f>O449*H449</f>
        <v>0</v>
      </c>
      <c r="Q449" s="225">
        <v>0</v>
      </c>
      <c r="R449" s="225">
        <f>Q449*H449</f>
        <v>0</v>
      </c>
      <c r="S449" s="225">
        <v>0</v>
      </c>
      <c r="T449" s="226">
        <f>S449*H449</f>
        <v>0</v>
      </c>
      <c r="U449" s="41"/>
      <c r="V449" s="41"/>
      <c r="W449" s="41"/>
      <c r="X449" s="41"/>
      <c r="Y449" s="41"/>
      <c r="Z449" s="41"/>
      <c r="AA449" s="41"/>
      <c r="AB449" s="41"/>
      <c r="AC449" s="41"/>
      <c r="AD449" s="41"/>
      <c r="AE449" s="41"/>
      <c r="AR449" s="227" t="s">
        <v>315</v>
      </c>
      <c r="AT449" s="227" t="s">
        <v>310</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315</v>
      </c>
      <c r="BM449" s="227" t="s">
        <v>6366</v>
      </c>
    </row>
    <row r="450" s="2" customFormat="1">
      <c r="A450" s="41"/>
      <c r="B450" s="42"/>
      <c r="C450" s="43"/>
      <c r="D450" s="229" t="s">
        <v>317</v>
      </c>
      <c r="E450" s="43"/>
      <c r="F450" s="230" t="s">
        <v>6848</v>
      </c>
      <c r="G450" s="43"/>
      <c r="H450" s="43"/>
      <c r="I450" s="231"/>
      <c r="J450" s="43"/>
      <c r="K450" s="43"/>
      <c r="L450" s="47"/>
      <c r="M450" s="232"/>
      <c r="N450" s="233"/>
      <c r="O450" s="87"/>
      <c r="P450" s="87"/>
      <c r="Q450" s="87"/>
      <c r="R450" s="87"/>
      <c r="S450" s="87"/>
      <c r="T450" s="88"/>
      <c r="U450" s="41"/>
      <c r="V450" s="41"/>
      <c r="W450" s="41"/>
      <c r="X450" s="41"/>
      <c r="Y450" s="41"/>
      <c r="Z450" s="41"/>
      <c r="AA450" s="41"/>
      <c r="AB450" s="41"/>
      <c r="AC450" s="41"/>
      <c r="AD450" s="41"/>
      <c r="AE450" s="41"/>
      <c r="AT450" s="20" t="s">
        <v>317</v>
      </c>
      <c r="AU450" s="20" t="s">
        <v>85</v>
      </c>
    </row>
    <row r="451" s="2" customFormat="1" ht="16.5" customHeight="1">
      <c r="A451" s="41"/>
      <c r="B451" s="42"/>
      <c r="C451" s="280" t="s">
        <v>3998</v>
      </c>
      <c r="D451" s="280" t="s">
        <v>1137</v>
      </c>
      <c r="E451" s="281" t="s">
        <v>6849</v>
      </c>
      <c r="F451" s="282" t="s">
        <v>6850</v>
      </c>
      <c r="G451" s="283" t="s">
        <v>323</v>
      </c>
      <c r="H451" s="284">
        <v>1</v>
      </c>
      <c r="I451" s="285"/>
      <c r="J451" s="286">
        <f>ROUND(I451*H451,2)</f>
        <v>0</v>
      </c>
      <c r="K451" s="282" t="s">
        <v>314</v>
      </c>
      <c r="L451" s="287"/>
      <c r="M451" s="288" t="s">
        <v>19</v>
      </c>
      <c r="N451" s="289" t="s">
        <v>47</v>
      </c>
      <c r="O451" s="87"/>
      <c r="P451" s="225">
        <f>O451*H451</f>
        <v>0</v>
      </c>
      <c r="Q451" s="225">
        <v>0</v>
      </c>
      <c r="R451" s="225">
        <f>Q451*H451</f>
        <v>0</v>
      </c>
      <c r="S451" s="225">
        <v>0</v>
      </c>
      <c r="T451" s="226">
        <f>S451*H451</f>
        <v>0</v>
      </c>
      <c r="U451" s="41"/>
      <c r="V451" s="41"/>
      <c r="W451" s="41"/>
      <c r="X451" s="41"/>
      <c r="Y451" s="41"/>
      <c r="Z451" s="41"/>
      <c r="AA451" s="41"/>
      <c r="AB451" s="41"/>
      <c r="AC451" s="41"/>
      <c r="AD451" s="41"/>
      <c r="AE451" s="41"/>
      <c r="AR451" s="227" t="s">
        <v>352</v>
      </c>
      <c r="AT451" s="227" t="s">
        <v>1137</v>
      </c>
      <c r="AU451" s="227" t="s">
        <v>85</v>
      </c>
      <c r="AY451" s="20" t="s">
        <v>308</v>
      </c>
      <c r="BE451" s="228">
        <f>IF(N451="základní",J451,0)</f>
        <v>0</v>
      </c>
      <c r="BF451" s="228">
        <f>IF(N451="snížená",J451,0)</f>
        <v>0</v>
      </c>
      <c r="BG451" s="228">
        <f>IF(N451="zákl. přenesená",J451,0)</f>
        <v>0</v>
      </c>
      <c r="BH451" s="228">
        <f>IF(N451="sníž. přenesená",J451,0)</f>
        <v>0</v>
      </c>
      <c r="BI451" s="228">
        <f>IF(N451="nulová",J451,0)</f>
        <v>0</v>
      </c>
      <c r="BJ451" s="20" t="s">
        <v>83</v>
      </c>
      <c r="BK451" s="228">
        <f>ROUND(I451*H451,2)</f>
        <v>0</v>
      </c>
      <c r="BL451" s="20" t="s">
        <v>315</v>
      </c>
      <c r="BM451" s="227" t="s">
        <v>6370</v>
      </c>
    </row>
    <row r="452" s="2" customFormat="1" ht="16.5" customHeight="1">
      <c r="A452" s="41"/>
      <c r="B452" s="42"/>
      <c r="C452" s="280" t="s">
        <v>4002</v>
      </c>
      <c r="D452" s="280" t="s">
        <v>1137</v>
      </c>
      <c r="E452" s="281" t="s">
        <v>6853</v>
      </c>
      <c r="F452" s="282" t="s">
        <v>6854</v>
      </c>
      <c r="G452" s="283" t="s">
        <v>323</v>
      </c>
      <c r="H452" s="284">
        <v>2</v>
      </c>
      <c r="I452" s="285"/>
      <c r="J452" s="286">
        <f>ROUND(I452*H452,2)</f>
        <v>0</v>
      </c>
      <c r="K452" s="282" t="s">
        <v>314</v>
      </c>
      <c r="L452" s="287"/>
      <c r="M452" s="288" t="s">
        <v>19</v>
      </c>
      <c r="N452" s="289" t="s">
        <v>47</v>
      </c>
      <c r="O452" s="87"/>
      <c r="P452" s="225">
        <f>O452*H452</f>
        <v>0</v>
      </c>
      <c r="Q452" s="225">
        <v>0</v>
      </c>
      <c r="R452" s="225">
        <f>Q452*H452</f>
        <v>0</v>
      </c>
      <c r="S452" s="225">
        <v>0</v>
      </c>
      <c r="T452" s="226">
        <f>S452*H452</f>
        <v>0</v>
      </c>
      <c r="U452" s="41"/>
      <c r="V452" s="41"/>
      <c r="W452" s="41"/>
      <c r="X452" s="41"/>
      <c r="Y452" s="41"/>
      <c r="Z452" s="41"/>
      <c r="AA452" s="41"/>
      <c r="AB452" s="41"/>
      <c r="AC452" s="41"/>
      <c r="AD452" s="41"/>
      <c r="AE452" s="41"/>
      <c r="AR452" s="227" t="s">
        <v>352</v>
      </c>
      <c r="AT452" s="227" t="s">
        <v>1137</v>
      </c>
      <c r="AU452" s="227" t="s">
        <v>85</v>
      </c>
      <c r="AY452" s="20" t="s">
        <v>308</v>
      </c>
      <c r="BE452" s="228">
        <f>IF(N452="základní",J452,0)</f>
        <v>0</v>
      </c>
      <c r="BF452" s="228">
        <f>IF(N452="snížená",J452,0)</f>
        <v>0</v>
      </c>
      <c r="BG452" s="228">
        <f>IF(N452="zákl. přenesená",J452,0)</f>
        <v>0</v>
      </c>
      <c r="BH452" s="228">
        <f>IF(N452="sníž. přenesená",J452,0)</f>
        <v>0</v>
      </c>
      <c r="BI452" s="228">
        <f>IF(N452="nulová",J452,0)</f>
        <v>0</v>
      </c>
      <c r="BJ452" s="20" t="s">
        <v>83</v>
      </c>
      <c r="BK452" s="228">
        <f>ROUND(I452*H452,2)</f>
        <v>0</v>
      </c>
      <c r="BL452" s="20" t="s">
        <v>315</v>
      </c>
      <c r="BM452" s="227" t="s">
        <v>6374</v>
      </c>
    </row>
    <row r="453" s="2" customFormat="1" ht="16.5" customHeight="1">
      <c r="A453" s="41"/>
      <c r="B453" s="42"/>
      <c r="C453" s="280" t="s">
        <v>4006</v>
      </c>
      <c r="D453" s="280" t="s">
        <v>1137</v>
      </c>
      <c r="E453" s="281" t="s">
        <v>7136</v>
      </c>
      <c r="F453" s="282" t="s">
        <v>7137</v>
      </c>
      <c r="G453" s="283" t="s">
        <v>323</v>
      </c>
      <c r="H453" s="284">
        <v>1</v>
      </c>
      <c r="I453" s="285"/>
      <c r="J453" s="286">
        <f>ROUND(I453*H453,2)</f>
        <v>0</v>
      </c>
      <c r="K453" s="282" t="s">
        <v>314</v>
      </c>
      <c r="L453" s="287"/>
      <c r="M453" s="288" t="s">
        <v>19</v>
      </c>
      <c r="N453" s="289" t="s">
        <v>47</v>
      </c>
      <c r="O453" s="87"/>
      <c r="P453" s="225">
        <f>O453*H453</f>
        <v>0</v>
      </c>
      <c r="Q453" s="225">
        <v>0</v>
      </c>
      <c r="R453" s="225">
        <f>Q453*H453</f>
        <v>0</v>
      </c>
      <c r="S453" s="225">
        <v>0</v>
      </c>
      <c r="T453" s="226">
        <f>S453*H453</f>
        <v>0</v>
      </c>
      <c r="U453" s="41"/>
      <c r="V453" s="41"/>
      <c r="W453" s="41"/>
      <c r="X453" s="41"/>
      <c r="Y453" s="41"/>
      <c r="Z453" s="41"/>
      <c r="AA453" s="41"/>
      <c r="AB453" s="41"/>
      <c r="AC453" s="41"/>
      <c r="AD453" s="41"/>
      <c r="AE453" s="41"/>
      <c r="AR453" s="227" t="s">
        <v>352</v>
      </c>
      <c r="AT453" s="227" t="s">
        <v>1137</v>
      </c>
      <c r="AU453" s="227" t="s">
        <v>85</v>
      </c>
      <c r="AY453" s="20" t="s">
        <v>308</v>
      </c>
      <c r="BE453" s="228">
        <f>IF(N453="základní",J453,0)</f>
        <v>0</v>
      </c>
      <c r="BF453" s="228">
        <f>IF(N453="snížená",J453,0)</f>
        <v>0</v>
      </c>
      <c r="BG453" s="228">
        <f>IF(N453="zákl. přenesená",J453,0)</f>
        <v>0</v>
      </c>
      <c r="BH453" s="228">
        <f>IF(N453="sníž. přenesená",J453,0)</f>
        <v>0</v>
      </c>
      <c r="BI453" s="228">
        <f>IF(N453="nulová",J453,0)</f>
        <v>0</v>
      </c>
      <c r="BJ453" s="20" t="s">
        <v>83</v>
      </c>
      <c r="BK453" s="228">
        <f>ROUND(I453*H453,2)</f>
        <v>0</v>
      </c>
      <c r="BL453" s="20" t="s">
        <v>315</v>
      </c>
      <c r="BM453" s="227" t="s">
        <v>6378</v>
      </c>
    </row>
    <row r="454" s="2" customFormat="1" ht="16.5" customHeight="1">
      <c r="A454" s="41"/>
      <c r="B454" s="42"/>
      <c r="C454" s="216" t="s">
        <v>4011</v>
      </c>
      <c r="D454" s="216" t="s">
        <v>310</v>
      </c>
      <c r="E454" s="217" t="s">
        <v>6857</v>
      </c>
      <c r="F454" s="218" t="s">
        <v>6858</v>
      </c>
      <c r="G454" s="219" t="s">
        <v>323</v>
      </c>
      <c r="H454" s="220">
        <v>15</v>
      </c>
      <c r="I454" s="221"/>
      <c r="J454" s="222">
        <f>ROUND(I454*H454,2)</f>
        <v>0</v>
      </c>
      <c r="K454" s="218" t="s">
        <v>314</v>
      </c>
      <c r="L454" s="47"/>
      <c r="M454" s="223" t="s">
        <v>19</v>
      </c>
      <c r="N454" s="224" t="s">
        <v>47</v>
      </c>
      <c r="O454" s="87"/>
      <c r="P454" s="225">
        <f>O454*H454</f>
        <v>0</v>
      </c>
      <c r="Q454" s="225">
        <v>0</v>
      </c>
      <c r="R454" s="225">
        <f>Q454*H454</f>
        <v>0</v>
      </c>
      <c r="S454" s="225">
        <v>0</v>
      </c>
      <c r="T454" s="226">
        <f>S454*H454</f>
        <v>0</v>
      </c>
      <c r="U454" s="41"/>
      <c r="V454" s="41"/>
      <c r="W454" s="41"/>
      <c r="X454" s="41"/>
      <c r="Y454" s="41"/>
      <c r="Z454" s="41"/>
      <c r="AA454" s="41"/>
      <c r="AB454" s="41"/>
      <c r="AC454" s="41"/>
      <c r="AD454" s="41"/>
      <c r="AE454" s="41"/>
      <c r="AR454" s="227" t="s">
        <v>315</v>
      </c>
      <c r="AT454" s="227" t="s">
        <v>310</v>
      </c>
      <c r="AU454" s="227" t="s">
        <v>85</v>
      </c>
      <c r="AY454" s="20" t="s">
        <v>308</v>
      </c>
      <c r="BE454" s="228">
        <f>IF(N454="základní",J454,0)</f>
        <v>0</v>
      </c>
      <c r="BF454" s="228">
        <f>IF(N454="snížená",J454,0)</f>
        <v>0</v>
      </c>
      <c r="BG454" s="228">
        <f>IF(N454="zákl. přenesená",J454,0)</f>
        <v>0</v>
      </c>
      <c r="BH454" s="228">
        <f>IF(N454="sníž. přenesená",J454,0)</f>
        <v>0</v>
      </c>
      <c r="BI454" s="228">
        <f>IF(N454="nulová",J454,0)</f>
        <v>0</v>
      </c>
      <c r="BJ454" s="20" t="s">
        <v>83</v>
      </c>
      <c r="BK454" s="228">
        <f>ROUND(I454*H454,2)</f>
        <v>0</v>
      </c>
      <c r="BL454" s="20" t="s">
        <v>315</v>
      </c>
      <c r="BM454" s="227" t="s">
        <v>6381</v>
      </c>
    </row>
    <row r="455" s="2" customFormat="1">
      <c r="A455" s="41"/>
      <c r="B455" s="42"/>
      <c r="C455" s="43"/>
      <c r="D455" s="229" t="s">
        <v>317</v>
      </c>
      <c r="E455" s="43"/>
      <c r="F455" s="230" t="s">
        <v>6859</v>
      </c>
      <c r="G455" s="43"/>
      <c r="H455" s="43"/>
      <c r="I455" s="231"/>
      <c r="J455" s="43"/>
      <c r="K455" s="43"/>
      <c r="L455" s="47"/>
      <c r="M455" s="232"/>
      <c r="N455" s="233"/>
      <c r="O455" s="87"/>
      <c r="P455" s="87"/>
      <c r="Q455" s="87"/>
      <c r="R455" s="87"/>
      <c r="S455" s="87"/>
      <c r="T455" s="88"/>
      <c r="U455" s="41"/>
      <c r="V455" s="41"/>
      <c r="W455" s="41"/>
      <c r="X455" s="41"/>
      <c r="Y455" s="41"/>
      <c r="Z455" s="41"/>
      <c r="AA455" s="41"/>
      <c r="AB455" s="41"/>
      <c r="AC455" s="41"/>
      <c r="AD455" s="41"/>
      <c r="AE455" s="41"/>
      <c r="AT455" s="20" t="s">
        <v>317</v>
      </c>
      <c r="AU455" s="20" t="s">
        <v>85</v>
      </c>
    </row>
    <row r="456" s="2" customFormat="1" ht="16.5" customHeight="1">
      <c r="A456" s="41"/>
      <c r="B456" s="42"/>
      <c r="C456" s="280" t="s">
        <v>4015</v>
      </c>
      <c r="D456" s="280" t="s">
        <v>1137</v>
      </c>
      <c r="E456" s="281" t="s">
        <v>7138</v>
      </c>
      <c r="F456" s="282" t="s">
        <v>7139</v>
      </c>
      <c r="G456" s="283" t="s">
        <v>323</v>
      </c>
      <c r="H456" s="284">
        <v>1</v>
      </c>
      <c r="I456" s="285"/>
      <c r="J456" s="286">
        <f>ROUND(I456*H456,2)</f>
        <v>0</v>
      </c>
      <c r="K456" s="282" t="s">
        <v>314</v>
      </c>
      <c r="L456" s="287"/>
      <c r="M456" s="288" t="s">
        <v>19</v>
      </c>
      <c r="N456" s="289" t="s">
        <v>47</v>
      </c>
      <c r="O456" s="87"/>
      <c r="P456" s="225">
        <f>O456*H456</f>
        <v>0</v>
      </c>
      <c r="Q456" s="225">
        <v>0</v>
      </c>
      <c r="R456" s="225">
        <f>Q456*H456</f>
        <v>0</v>
      </c>
      <c r="S456" s="225">
        <v>0</v>
      </c>
      <c r="T456" s="226">
        <f>S456*H456</f>
        <v>0</v>
      </c>
      <c r="U456" s="41"/>
      <c r="V456" s="41"/>
      <c r="W456" s="41"/>
      <c r="X456" s="41"/>
      <c r="Y456" s="41"/>
      <c r="Z456" s="41"/>
      <c r="AA456" s="41"/>
      <c r="AB456" s="41"/>
      <c r="AC456" s="41"/>
      <c r="AD456" s="41"/>
      <c r="AE456" s="41"/>
      <c r="AR456" s="227" t="s">
        <v>352</v>
      </c>
      <c r="AT456" s="227" t="s">
        <v>1137</v>
      </c>
      <c r="AU456" s="227" t="s">
        <v>85</v>
      </c>
      <c r="AY456" s="20" t="s">
        <v>308</v>
      </c>
      <c r="BE456" s="228">
        <f>IF(N456="základní",J456,0)</f>
        <v>0</v>
      </c>
      <c r="BF456" s="228">
        <f>IF(N456="snížená",J456,0)</f>
        <v>0</v>
      </c>
      <c r="BG456" s="228">
        <f>IF(N456="zákl. přenesená",J456,0)</f>
        <v>0</v>
      </c>
      <c r="BH456" s="228">
        <f>IF(N456="sníž. přenesená",J456,0)</f>
        <v>0</v>
      </c>
      <c r="BI456" s="228">
        <f>IF(N456="nulová",J456,0)</f>
        <v>0</v>
      </c>
      <c r="BJ456" s="20" t="s">
        <v>83</v>
      </c>
      <c r="BK456" s="228">
        <f>ROUND(I456*H456,2)</f>
        <v>0</v>
      </c>
      <c r="BL456" s="20" t="s">
        <v>315</v>
      </c>
      <c r="BM456" s="227" t="s">
        <v>6384</v>
      </c>
    </row>
    <row r="457" s="2" customFormat="1" ht="16.5" customHeight="1">
      <c r="A457" s="41"/>
      <c r="B457" s="42"/>
      <c r="C457" s="280" t="s">
        <v>4021</v>
      </c>
      <c r="D457" s="280" t="s">
        <v>1137</v>
      </c>
      <c r="E457" s="281" t="s">
        <v>6862</v>
      </c>
      <c r="F457" s="282" t="s">
        <v>6863</v>
      </c>
      <c r="G457" s="283" t="s">
        <v>323</v>
      </c>
      <c r="H457" s="284">
        <v>14</v>
      </c>
      <c r="I457" s="285"/>
      <c r="J457" s="286">
        <f>ROUND(I457*H457,2)</f>
        <v>0</v>
      </c>
      <c r="K457" s="282" t="s">
        <v>314</v>
      </c>
      <c r="L457" s="287"/>
      <c r="M457" s="288" t="s">
        <v>19</v>
      </c>
      <c r="N457" s="289" t="s">
        <v>47</v>
      </c>
      <c r="O457" s="87"/>
      <c r="P457" s="225">
        <f>O457*H457</f>
        <v>0</v>
      </c>
      <c r="Q457" s="225">
        <v>0</v>
      </c>
      <c r="R457" s="225">
        <f>Q457*H457</f>
        <v>0</v>
      </c>
      <c r="S457" s="225">
        <v>0</v>
      </c>
      <c r="T457" s="226">
        <f>S457*H457</f>
        <v>0</v>
      </c>
      <c r="U457" s="41"/>
      <c r="V457" s="41"/>
      <c r="W457" s="41"/>
      <c r="X457" s="41"/>
      <c r="Y457" s="41"/>
      <c r="Z457" s="41"/>
      <c r="AA457" s="41"/>
      <c r="AB457" s="41"/>
      <c r="AC457" s="41"/>
      <c r="AD457" s="41"/>
      <c r="AE457" s="41"/>
      <c r="AR457" s="227" t="s">
        <v>352</v>
      </c>
      <c r="AT457" s="227" t="s">
        <v>1137</v>
      </c>
      <c r="AU457" s="227" t="s">
        <v>85</v>
      </c>
      <c r="AY457" s="20" t="s">
        <v>308</v>
      </c>
      <c r="BE457" s="228">
        <f>IF(N457="základní",J457,0)</f>
        <v>0</v>
      </c>
      <c r="BF457" s="228">
        <f>IF(N457="snížená",J457,0)</f>
        <v>0</v>
      </c>
      <c r="BG457" s="228">
        <f>IF(N457="zákl. přenesená",J457,0)</f>
        <v>0</v>
      </c>
      <c r="BH457" s="228">
        <f>IF(N457="sníž. přenesená",J457,0)</f>
        <v>0</v>
      </c>
      <c r="BI457" s="228">
        <f>IF(N457="nulová",J457,0)</f>
        <v>0</v>
      </c>
      <c r="BJ457" s="20" t="s">
        <v>83</v>
      </c>
      <c r="BK457" s="228">
        <f>ROUND(I457*H457,2)</f>
        <v>0</v>
      </c>
      <c r="BL457" s="20" t="s">
        <v>315</v>
      </c>
      <c r="BM457" s="227" t="s">
        <v>6387</v>
      </c>
    </row>
    <row r="458" s="2" customFormat="1" ht="24.15" customHeight="1">
      <c r="A458" s="41"/>
      <c r="B458" s="42"/>
      <c r="C458" s="216" t="s">
        <v>4027</v>
      </c>
      <c r="D458" s="216" t="s">
        <v>310</v>
      </c>
      <c r="E458" s="217" t="s">
        <v>6876</v>
      </c>
      <c r="F458" s="218" t="s">
        <v>6877</v>
      </c>
      <c r="G458" s="219" t="s">
        <v>323</v>
      </c>
      <c r="H458" s="220">
        <v>16</v>
      </c>
      <c r="I458" s="221"/>
      <c r="J458" s="222">
        <f>ROUND(I458*H458,2)</f>
        <v>0</v>
      </c>
      <c r="K458" s="218" t="s">
        <v>314</v>
      </c>
      <c r="L458" s="47"/>
      <c r="M458" s="223" t="s">
        <v>19</v>
      </c>
      <c r="N458" s="224" t="s">
        <v>47</v>
      </c>
      <c r="O458" s="87"/>
      <c r="P458" s="225">
        <f>O458*H458</f>
        <v>0</v>
      </c>
      <c r="Q458" s="225">
        <v>0</v>
      </c>
      <c r="R458" s="225">
        <f>Q458*H458</f>
        <v>0</v>
      </c>
      <c r="S458" s="225">
        <v>0</v>
      </c>
      <c r="T458" s="226">
        <f>S458*H458</f>
        <v>0</v>
      </c>
      <c r="U458" s="41"/>
      <c r="V458" s="41"/>
      <c r="W458" s="41"/>
      <c r="X458" s="41"/>
      <c r="Y458" s="41"/>
      <c r="Z458" s="41"/>
      <c r="AA458" s="41"/>
      <c r="AB458" s="41"/>
      <c r="AC458" s="41"/>
      <c r="AD458" s="41"/>
      <c r="AE458" s="41"/>
      <c r="AR458" s="227" t="s">
        <v>315</v>
      </c>
      <c r="AT458" s="227" t="s">
        <v>310</v>
      </c>
      <c r="AU458" s="227" t="s">
        <v>85</v>
      </c>
      <c r="AY458" s="20" t="s">
        <v>308</v>
      </c>
      <c r="BE458" s="228">
        <f>IF(N458="základní",J458,0)</f>
        <v>0</v>
      </c>
      <c r="BF458" s="228">
        <f>IF(N458="snížená",J458,0)</f>
        <v>0</v>
      </c>
      <c r="BG458" s="228">
        <f>IF(N458="zákl. přenesená",J458,0)</f>
        <v>0</v>
      </c>
      <c r="BH458" s="228">
        <f>IF(N458="sníž. přenesená",J458,0)</f>
        <v>0</v>
      </c>
      <c r="BI458" s="228">
        <f>IF(N458="nulová",J458,0)</f>
        <v>0</v>
      </c>
      <c r="BJ458" s="20" t="s">
        <v>83</v>
      </c>
      <c r="BK458" s="228">
        <f>ROUND(I458*H458,2)</f>
        <v>0</v>
      </c>
      <c r="BL458" s="20" t="s">
        <v>315</v>
      </c>
      <c r="BM458" s="227" t="s">
        <v>6392</v>
      </c>
    </row>
    <row r="459" s="2" customFormat="1">
      <c r="A459" s="41"/>
      <c r="B459" s="42"/>
      <c r="C459" s="43"/>
      <c r="D459" s="229" t="s">
        <v>317</v>
      </c>
      <c r="E459" s="43"/>
      <c r="F459" s="230" t="s">
        <v>6878</v>
      </c>
      <c r="G459" s="43"/>
      <c r="H459" s="43"/>
      <c r="I459" s="231"/>
      <c r="J459" s="43"/>
      <c r="K459" s="43"/>
      <c r="L459" s="47"/>
      <c r="M459" s="232"/>
      <c r="N459" s="233"/>
      <c r="O459" s="87"/>
      <c r="P459" s="87"/>
      <c r="Q459" s="87"/>
      <c r="R459" s="87"/>
      <c r="S459" s="87"/>
      <c r="T459" s="88"/>
      <c r="U459" s="41"/>
      <c r="V459" s="41"/>
      <c r="W459" s="41"/>
      <c r="X459" s="41"/>
      <c r="Y459" s="41"/>
      <c r="Z459" s="41"/>
      <c r="AA459" s="41"/>
      <c r="AB459" s="41"/>
      <c r="AC459" s="41"/>
      <c r="AD459" s="41"/>
      <c r="AE459" s="41"/>
      <c r="AT459" s="20" t="s">
        <v>317</v>
      </c>
      <c r="AU459" s="20" t="s">
        <v>85</v>
      </c>
    </row>
    <row r="460" s="2" customFormat="1" ht="16.5" customHeight="1">
      <c r="A460" s="41"/>
      <c r="B460" s="42"/>
      <c r="C460" s="280" t="s">
        <v>4033</v>
      </c>
      <c r="D460" s="280" t="s">
        <v>1137</v>
      </c>
      <c r="E460" s="281" t="s">
        <v>7140</v>
      </c>
      <c r="F460" s="282" t="s">
        <v>7141</v>
      </c>
      <c r="G460" s="283" t="s">
        <v>323</v>
      </c>
      <c r="H460" s="284">
        <v>2</v>
      </c>
      <c r="I460" s="285"/>
      <c r="J460" s="286">
        <f>ROUND(I460*H460,2)</f>
        <v>0</v>
      </c>
      <c r="K460" s="282" t="s">
        <v>314</v>
      </c>
      <c r="L460" s="287"/>
      <c r="M460" s="288" t="s">
        <v>19</v>
      </c>
      <c r="N460" s="289" t="s">
        <v>47</v>
      </c>
      <c r="O460" s="87"/>
      <c r="P460" s="225">
        <f>O460*H460</f>
        <v>0</v>
      </c>
      <c r="Q460" s="225">
        <v>0</v>
      </c>
      <c r="R460" s="225">
        <f>Q460*H460</f>
        <v>0</v>
      </c>
      <c r="S460" s="225">
        <v>0</v>
      </c>
      <c r="T460" s="226">
        <f>S460*H460</f>
        <v>0</v>
      </c>
      <c r="U460" s="41"/>
      <c r="V460" s="41"/>
      <c r="W460" s="41"/>
      <c r="X460" s="41"/>
      <c r="Y460" s="41"/>
      <c r="Z460" s="41"/>
      <c r="AA460" s="41"/>
      <c r="AB460" s="41"/>
      <c r="AC460" s="41"/>
      <c r="AD460" s="41"/>
      <c r="AE460" s="41"/>
      <c r="AR460" s="227" t="s">
        <v>352</v>
      </c>
      <c r="AT460" s="227" t="s">
        <v>1137</v>
      </c>
      <c r="AU460" s="227" t="s">
        <v>85</v>
      </c>
      <c r="AY460" s="20" t="s">
        <v>308</v>
      </c>
      <c r="BE460" s="228">
        <f>IF(N460="základní",J460,0)</f>
        <v>0</v>
      </c>
      <c r="BF460" s="228">
        <f>IF(N460="snížená",J460,0)</f>
        <v>0</v>
      </c>
      <c r="BG460" s="228">
        <f>IF(N460="zákl. přenesená",J460,0)</f>
        <v>0</v>
      </c>
      <c r="BH460" s="228">
        <f>IF(N460="sníž. přenesená",J460,0)</f>
        <v>0</v>
      </c>
      <c r="BI460" s="228">
        <f>IF(N460="nulová",J460,0)</f>
        <v>0</v>
      </c>
      <c r="BJ460" s="20" t="s">
        <v>83</v>
      </c>
      <c r="BK460" s="228">
        <f>ROUND(I460*H460,2)</f>
        <v>0</v>
      </c>
      <c r="BL460" s="20" t="s">
        <v>315</v>
      </c>
      <c r="BM460" s="227" t="s">
        <v>6396</v>
      </c>
    </row>
    <row r="461" s="2" customFormat="1" ht="16.5" customHeight="1">
      <c r="A461" s="41"/>
      <c r="B461" s="42"/>
      <c r="C461" s="280" t="s">
        <v>4039</v>
      </c>
      <c r="D461" s="280" t="s">
        <v>1137</v>
      </c>
      <c r="E461" s="281" t="s">
        <v>6881</v>
      </c>
      <c r="F461" s="282" t="s">
        <v>6882</v>
      </c>
      <c r="G461" s="283" t="s">
        <v>323</v>
      </c>
      <c r="H461" s="284">
        <v>2</v>
      </c>
      <c r="I461" s="285"/>
      <c r="J461" s="286">
        <f>ROUND(I461*H461,2)</f>
        <v>0</v>
      </c>
      <c r="K461" s="282" t="s">
        <v>314</v>
      </c>
      <c r="L461" s="287"/>
      <c r="M461" s="288" t="s">
        <v>19</v>
      </c>
      <c r="N461" s="289" t="s">
        <v>47</v>
      </c>
      <c r="O461" s="87"/>
      <c r="P461" s="225">
        <f>O461*H461</f>
        <v>0</v>
      </c>
      <c r="Q461" s="225">
        <v>0</v>
      </c>
      <c r="R461" s="225">
        <f>Q461*H461</f>
        <v>0</v>
      </c>
      <c r="S461" s="225">
        <v>0</v>
      </c>
      <c r="T461" s="226">
        <f>S461*H461</f>
        <v>0</v>
      </c>
      <c r="U461" s="41"/>
      <c r="V461" s="41"/>
      <c r="W461" s="41"/>
      <c r="X461" s="41"/>
      <c r="Y461" s="41"/>
      <c r="Z461" s="41"/>
      <c r="AA461" s="41"/>
      <c r="AB461" s="41"/>
      <c r="AC461" s="41"/>
      <c r="AD461" s="41"/>
      <c r="AE461" s="41"/>
      <c r="AR461" s="227" t="s">
        <v>352</v>
      </c>
      <c r="AT461" s="227" t="s">
        <v>1137</v>
      </c>
      <c r="AU461" s="227" t="s">
        <v>85</v>
      </c>
      <c r="AY461" s="20" t="s">
        <v>308</v>
      </c>
      <c r="BE461" s="228">
        <f>IF(N461="základní",J461,0)</f>
        <v>0</v>
      </c>
      <c r="BF461" s="228">
        <f>IF(N461="snížená",J461,0)</f>
        <v>0</v>
      </c>
      <c r="BG461" s="228">
        <f>IF(N461="zákl. přenesená",J461,0)</f>
        <v>0</v>
      </c>
      <c r="BH461" s="228">
        <f>IF(N461="sníž. přenesená",J461,0)</f>
        <v>0</v>
      </c>
      <c r="BI461" s="228">
        <f>IF(N461="nulová",J461,0)</f>
        <v>0</v>
      </c>
      <c r="BJ461" s="20" t="s">
        <v>83</v>
      </c>
      <c r="BK461" s="228">
        <f>ROUND(I461*H461,2)</f>
        <v>0</v>
      </c>
      <c r="BL461" s="20" t="s">
        <v>315</v>
      </c>
      <c r="BM461" s="227" t="s">
        <v>6400</v>
      </c>
    </row>
    <row r="462" s="2" customFormat="1" ht="16.5" customHeight="1">
      <c r="A462" s="41"/>
      <c r="B462" s="42"/>
      <c r="C462" s="280" t="s">
        <v>4044</v>
      </c>
      <c r="D462" s="280" t="s">
        <v>1137</v>
      </c>
      <c r="E462" s="281" t="s">
        <v>6883</v>
      </c>
      <c r="F462" s="282" t="s">
        <v>6884</v>
      </c>
      <c r="G462" s="283" t="s">
        <v>323</v>
      </c>
      <c r="H462" s="284">
        <v>4</v>
      </c>
      <c r="I462" s="285"/>
      <c r="J462" s="286">
        <f>ROUND(I462*H462,2)</f>
        <v>0</v>
      </c>
      <c r="K462" s="282" t="s">
        <v>314</v>
      </c>
      <c r="L462" s="287"/>
      <c r="M462" s="288" t="s">
        <v>19</v>
      </c>
      <c r="N462" s="289" t="s">
        <v>47</v>
      </c>
      <c r="O462" s="87"/>
      <c r="P462" s="225">
        <f>O462*H462</f>
        <v>0</v>
      </c>
      <c r="Q462" s="225">
        <v>0</v>
      </c>
      <c r="R462" s="225">
        <f>Q462*H462</f>
        <v>0</v>
      </c>
      <c r="S462" s="225">
        <v>0</v>
      </c>
      <c r="T462" s="226">
        <f>S462*H462</f>
        <v>0</v>
      </c>
      <c r="U462" s="41"/>
      <c r="V462" s="41"/>
      <c r="W462" s="41"/>
      <c r="X462" s="41"/>
      <c r="Y462" s="41"/>
      <c r="Z462" s="41"/>
      <c r="AA462" s="41"/>
      <c r="AB462" s="41"/>
      <c r="AC462" s="41"/>
      <c r="AD462" s="41"/>
      <c r="AE462" s="41"/>
      <c r="AR462" s="227" t="s">
        <v>352</v>
      </c>
      <c r="AT462" s="227" t="s">
        <v>1137</v>
      </c>
      <c r="AU462" s="227" t="s">
        <v>85</v>
      </c>
      <c r="AY462" s="20" t="s">
        <v>308</v>
      </c>
      <c r="BE462" s="228">
        <f>IF(N462="základní",J462,0)</f>
        <v>0</v>
      </c>
      <c r="BF462" s="228">
        <f>IF(N462="snížená",J462,0)</f>
        <v>0</v>
      </c>
      <c r="BG462" s="228">
        <f>IF(N462="zákl. přenesená",J462,0)</f>
        <v>0</v>
      </c>
      <c r="BH462" s="228">
        <f>IF(N462="sníž. přenesená",J462,0)</f>
        <v>0</v>
      </c>
      <c r="BI462" s="228">
        <f>IF(N462="nulová",J462,0)</f>
        <v>0</v>
      </c>
      <c r="BJ462" s="20" t="s">
        <v>83</v>
      </c>
      <c r="BK462" s="228">
        <f>ROUND(I462*H462,2)</f>
        <v>0</v>
      </c>
      <c r="BL462" s="20" t="s">
        <v>315</v>
      </c>
      <c r="BM462" s="227" t="s">
        <v>6405</v>
      </c>
    </row>
    <row r="463" s="2" customFormat="1" ht="16.5" customHeight="1">
      <c r="A463" s="41"/>
      <c r="B463" s="42"/>
      <c r="C463" s="280" t="s">
        <v>4046</v>
      </c>
      <c r="D463" s="280" t="s">
        <v>1137</v>
      </c>
      <c r="E463" s="281" t="s">
        <v>7142</v>
      </c>
      <c r="F463" s="282" t="s">
        <v>7143</v>
      </c>
      <c r="G463" s="283" t="s">
        <v>323</v>
      </c>
      <c r="H463" s="284">
        <v>3</v>
      </c>
      <c r="I463" s="285"/>
      <c r="J463" s="286">
        <f>ROUND(I463*H463,2)</f>
        <v>0</v>
      </c>
      <c r="K463" s="282" t="s">
        <v>314</v>
      </c>
      <c r="L463" s="287"/>
      <c r="M463" s="288" t="s">
        <v>19</v>
      </c>
      <c r="N463" s="289" t="s">
        <v>47</v>
      </c>
      <c r="O463" s="87"/>
      <c r="P463" s="225">
        <f>O463*H463</f>
        <v>0</v>
      </c>
      <c r="Q463" s="225">
        <v>0</v>
      </c>
      <c r="R463" s="225">
        <f>Q463*H463</f>
        <v>0</v>
      </c>
      <c r="S463" s="225">
        <v>0</v>
      </c>
      <c r="T463" s="226">
        <f>S463*H463</f>
        <v>0</v>
      </c>
      <c r="U463" s="41"/>
      <c r="V463" s="41"/>
      <c r="W463" s="41"/>
      <c r="X463" s="41"/>
      <c r="Y463" s="41"/>
      <c r="Z463" s="41"/>
      <c r="AA463" s="41"/>
      <c r="AB463" s="41"/>
      <c r="AC463" s="41"/>
      <c r="AD463" s="41"/>
      <c r="AE463" s="41"/>
      <c r="AR463" s="227" t="s">
        <v>352</v>
      </c>
      <c r="AT463" s="227" t="s">
        <v>1137</v>
      </c>
      <c r="AU463" s="227" t="s">
        <v>85</v>
      </c>
      <c r="AY463" s="20" t="s">
        <v>308</v>
      </c>
      <c r="BE463" s="228">
        <f>IF(N463="základní",J463,0)</f>
        <v>0</v>
      </c>
      <c r="BF463" s="228">
        <f>IF(N463="snížená",J463,0)</f>
        <v>0</v>
      </c>
      <c r="BG463" s="228">
        <f>IF(N463="zákl. přenesená",J463,0)</f>
        <v>0</v>
      </c>
      <c r="BH463" s="228">
        <f>IF(N463="sníž. přenesená",J463,0)</f>
        <v>0</v>
      </c>
      <c r="BI463" s="228">
        <f>IF(N463="nulová",J463,0)</f>
        <v>0</v>
      </c>
      <c r="BJ463" s="20" t="s">
        <v>83</v>
      </c>
      <c r="BK463" s="228">
        <f>ROUND(I463*H463,2)</f>
        <v>0</v>
      </c>
      <c r="BL463" s="20" t="s">
        <v>315</v>
      </c>
      <c r="BM463" s="227" t="s">
        <v>6409</v>
      </c>
    </row>
    <row r="464" s="2" customFormat="1" ht="16.5" customHeight="1">
      <c r="A464" s="41"/>
      <c r="B464" s="42"/>
      <c r="C464" s="280" t="s">
        <v>4048</v>
      </c>
      <c r="D464" s="280" t="s">
        <v>1137</v>
      </c>
      <c r="E464" s="281" t="s">
        <v>6887</v>
      </c>
      <c r="F464" s="282" t="s">
        <v>6888</v>
      </c>
      <c r="G464" s="283" t="s">
        <v>323</v>
      </c>
      <c r="H464" s="284">
        <v>3</v>
      </c>
      <c r="I464" s="285"/>
      <c r="J464" s="286">
        <f>ROUND(I464*H464,2)</f>
        <v>0</v>
      </c>
      <c r="K464" s="282" t="s">
        <v>314</v>
      </c>
      <c r="L464" s="287"/>
      <c r="M464" s="288" t="s">
        <v>19</v>
      </c>
      <c r="N464" s="289" t="s">
        <v>47</v>
      </c>
      <c r="O464" s="87"/>
      <c r="P464" s="225">
        <f>O464*H464</f>
        <v>0</v>
      </c>
      <c r="Q464" s="225">
        <v>0</v>
      </c>
      <c r="R464" s="225">
        <f>Q464*H464</f>
        <v>0</v>
      </c>
      <c r="S464" s="225">
        <v>0</v>
      </c>
      <c r="T464" s="226">
        <f>S464*H464</f>
        <v>0</v>
      </c>
      <c r="U464" s="41"/>
      <c r="V464" s="41"/>
      <c r="W464" s="41"/>
      <c r="X464" s="41"/>
      <c r="Y464" s="41"/>
      <c r="Z464" s="41"/>
      <c r="AA464" s="41"/>
      <c r="AB464" s="41"/>
      <c r="AC464" s="41"/>
      <c r="AD464" s="41"/>
      <c r="AE464" s="41"/>
      <c r="AR464" s="227" t="s">
        <v>352</v>
      </c>
      <c r="AT464" s="227" t="s">
        <v>1137</v>
      </c>
      <c r="AU464" s="227" t="s">
        <v>85</v>
      </c>
      <c r="AY464" s="20" t="s">
        <v>308</v>
      </c>
      <c r="BE464" s="228">
        <f>IF(N464="základní",J464,0)</f>
        <v>0</v>
      </c>
      <c r="BF464" s="228">
        <f>IF(N464="snížená",J464,0)</f>
        <v>0</v>
      </c>
      <c r="BG464" s="228">
        <f>IF(N464="zákl. přenesená",J464,0)</f>
        <v>0</v>
      </c>
      <c r="BH464" s="228">
        <f>IF(N464="sníž. přenesená",J464,0)</f>
        <v>0</v>
      </c>
      <c r="BI464" s="228">
        <f>IF(N464="nulová",J464,0)</f>
        <v>0</v>
      </c>
      <c r="BJ464" s="20" t="s">
        <v>83</v>
      </c>
      <c r="BK464" s="228">
        <f>ROUND(I464*H464,2)</f>
        <v>0</v>
      </c>
      <c r="BL464" s="20" t="s">
        <v>315</v>
      </c>
      <c r="BM464" s="227" t="s">
        <v>6412</v>
      </c>
    </row>
    <row r="465" s="2" customFormat="1" ht="16.5" customHeight="1">
      <c r="A465" s="41"/>
      <c r="B465" s="42"/>
      <c r="C465" s="280" t="s">
        <v>4054</v>
      </c>
      <c r="D465" s="280" t="s">
        <v>1137</v>
      </c>
      <c r="E465" s="281" t="s">
        <v>6891</v>
      </c>
      <c r="F465" s="282" t="s">
        <v>6892</v>
      </c>
      <c r="G465" s="283" t="s">
        <v>323</v>
      </c>
      <c r="H465" s="284">
        <v>2</v>
      </c>
      <c r="I465" s="285"/>
      <c r="J465" s="286">
        <f>ROUND(I465*H465,2)</f>
        <v>0</v>
      </c>
      <c r="K465" s="282" t="s">
        <v>314</v>
      </c>
      <c r="L465" s="287"/>
      <c r="M465" s="288" t="s">
        <v>19</v>
      </c>
      <c r="N465" s="289" t="s">
        <v>47</v>
      </c>
      <c r="O465" s="87"/>
      <c r="P465" s="225">
        <f>O465*H465</f>
        <v>0</v>
      </c>
      <c r="Q465" s="225">
        <v>0</v>
      </c>
      <c r="R465" s="225">
        <f>Q465*H465</f>
        <v>0</v>
      </c>
      <c r="S465" s="225">
        <v>0</v>
      </c>
      <c r="T465" s="226">
        <f>S465*H465</f>
        <v>0</v>
      </c>
      <c r="U465" s="41"/>
      <c r="V465" s="41"/>
      <c r="W465" s="41"/>
      <c r="X465" s="41"/>
      <c r="Y465" s="41"/>
      <c r="Z465" s="41"/>
      <c r="AA465" s="41"/>
      <c r="AB465" s="41"/>
      <c r="AC465" s="41"/>
      <c r="AD465" s="41"/>
      <c r="AE465" s="41"/>
      <c r="AR465" s="227" t="s">
        <v>352</v>
      </c>
      <c r="AT465" s="227" t="s">
        <v>1137</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6415</v>
      </c>
    </row>
    <row r="466" s="2" customFormat="1" ht="24.15" customHeight="1">
      <c r="A466" s="41"/>
      <c r="B466" s="42"/>
      <c r="C466" s="216" t="s">
        <v>4061</v>
      </c>
      <c r="D466" s="216" t="s">
        <v>310</v>
      </c>
      <c r="E466" s="217" t="s">
        <v>6895</v>
      </c>
      <c r="F466" s="218" t="s">
        <v>6896</v>
      </c>
      <c r="G466" s="219" t="s">
        <v>323</v>
      </c>
      <c r="H466" s="220">
        <v>6</v>
      </c>
      <c r="I466" s="221"/>
      <c r="J466" s="222">
        <f>ROUND(I466*H466,2)</f>
        <v>0</v>
      </c>
      <c r="K466" s="218" t="s">
        <v>314</v>
      </c>
      <c r="L466" s="47"/>
      <c r="M466" s="223" t="s">
        <v>19</v>
      </c>
      <c r="N466" s="224" t="s">
        <v>47</v>
      </c>
      <c r="O466" s="87"/>
      <c r="P466" s="225">
        <f>O466*H466</f>
        <v>0</v>
      </c>
      <c r="Q466" s="225">
        <v>0</v>
      </c>
      <c r="R466" s="225">
        <f>Q466*H466</f>
        <v>0</v>
      </c>
      <c r="S466" s="225">
        <v>0</v>
      </c>
      <c r="T466" s="226">
        <f>S466*H466</f>
        <v>0</v>
      </c>
      <c r="U466" s="41"/>
      <c r="V466" s="41"/>
      <c r="W466" s="41"/>
      <c r="X466" s="41"/>
      <c r="Y466" s="41"/>
      <c r="Z466" s="41"/>
      <c r="AA466" s="41"/>
      <c r="AB466" s="41"/>
      <c r="AC466" s="41"/>
      <c r="AD466" s="41"/>
      <c r="AE466" s="41"/>
      <c r="AR466" s="227" t="s">
        <v>315</v>
      </c>
      <c r="AT466" s="227" t="s">
        <v>310</v>
      </c>
      <c r="AU466" s="227" t="s">
        <v>85</v>
      </c>
      <c r="AY466" s="20" t="s">
        <v>308</v>
      </c>
      <c r="BE466" s="228">
        <f>IF(N466="základní",J466,0)</f>
        <v>0</v>
      </c>
      <c r="BF466" s="228">
        <f>IF(N466="snížená",J466,0)</f>
        <v>0</v>
      </c>
      <c r="BG466" s="228">
        <f>IF(N466="zákl. přenesená",J466,0)</f>
        <v>0</v>
      </c>
      <c r="BH466" s="228">
        <f>IF(N466="sníž. přenesená",J466,0)</f>
        <v>0</v>
      </c>
      <c r="BI466" s="228">
        <f>IF(N466="nulová",J466,0)</f>
        <v>0</v>
      </c>
      <c r="BJ466" s="20" t="s">
        <v>83</v>
      </c>
      <c r="BK466" s="228">
        <f>ROUND(I466*H466,2)</f>
        <v>0</v>
      </c>
      <c r="BL466" s="20" t="s">
        <v>315</v>
      </c>
      <c r="BM466" s="227" t="s">
        <v>6419</v>
      </c>
    </row>
    <row r="467" s="2" customFormat="1">
      <c r="A467" s="41"/>
      <c r="B467" s="42"/>
      <c r="C467" s="43"/>
      <c r="D467" s="229" t="s">
        <v>317</v>
      </c>
      <c r="E467" s="43"/>
      <c r="F467" s="230" t="s">
        <v>6897</v>
      </c>
      <c r="G467" s="43"/>
      <c r="H467" s="43"/>
      <c r="I467" s="231"/>
      <c r="J467" s="43"/>
      <c r="K467" s="43"/>
      <c r="L467" s="47"/>
      <c r="M467" s="232"/>
      <c r="N467" s="233"/>
      <c r="O467" s="87"/>
      <c r="P467" s="87"/>
      <c r="Q467" s="87"/>
      <c r="R467" s="87"/>
      <c r="S467" s="87"/>
      <c r="T467" s="88"/>
      <c r="U467" s="41"/>
      <c r="V467" s="41"/>
      <c r="W467" s="41"/>
      <c r="X467" s="41"/>
      <c r="Y467" s="41"/>
      <c r="Z467" s="41"/>
      <c r="AA467" s="41"/>
      <c r="AB467" s="41"/>
      <c r="AC467" s="41"/>
      <c r="AD467" s="41"/>
      <c r="AE467" s="41"/>
      <c r="AT467" s="20" t="s">
        <v>317</v>
      </c>
      <c r="AU467" s="20" t="s">
        <v>85</v>
      </c>
    </row>
    <row r="468" s="2" customFormat="1" ht="16.5" customHeight="1">
      <c r="A468" s="41"/>
      <c r="B468" s="42"/>
      <c r="C468" s="280" t="s">
        <v>886</v>
      </c>
      <c r="D468" s="280" t="s">
        <v>1137</v>
      </c>
      <c r="E468" s="281" t="s">
        <v>7144</v>
      </c>
      <c r="F468" s="282" t="s">
        <v>7145</v>
      </c>
      <c r="G468" s="283" t="s">
        <v>323</v>
      </c>
      <c r="H468" s="284">
        <v>1</v>
      </c>
      <c r="I468" s="285"/>
      <c r="J468" s="286">
        <f>ROUND(I468*H468,2)</f>
        <v>0</v>
      </c>
      <c r="K468" s="282" t="s">
        <v>314</v>
      </c>
      <c r="L468" s="287"/>
      <c r="M468" s="288" t="s">
        <v>19</v>
      </c>
      <c r="N468" s="289" t="s">
        <v>47</v>
      </c>
      <c r="O468" s="87"/>
      <c r="P468" s="225">
        <f>O468*H468</f>
        <v>0</v>
      </c>
      <c r="Q468" s="225">
        <v>0</v>
      </c>
      <c r="R468" s="225">
        <f>Q468*H468</f>
        <v>0</v>
      </c>
      <c r="S468" s="225">
        <v>0</v>
      </c>
      <c r="T468" s="226">
        <f>S468*H468</f>
        <v>0</v>
      </c>
      <c r="U468" s="41"/>
      <c r="V468" s="41"/>
      <c r="W468" s="41"/>
      <c r="X468" s="41"/>
      <c r="Y468" s="41"/>
      <c r="Z468" s="41"/>
      <c r="AA468" s="41"/>
      <c r="AB468" s="41"/>
      <c r="AC468" s="41"/>
      <c r="AD468" s="41"/>
      <c r="AE468" s="41"/>
      <c r="AR468" s="227" t="s">
        <v>352</v>
      </c>
      <c r="AT468" s="227" t="s">
        <v>1137</v>
      </c>
      <c r="AU468" s="227" t="s">
        <v>85</v>
      </c>
      <c r="AY468" s="20" t="s">
        <v>308</v>
      </c>
      <c r="BE468" s="228">
        <f>IF(N468="základní",J468,0)</f>
        <v>0</v>
      </c>
      <c r="BF468" s="228">
        <f>IF(N468="snížená",J468,0)</f>
        <v>0</v>
      </c>
      <c r="BG468" s="228">
        <f>IF(N468="zákl. přenesená",J468,0)</f>
        <v>0</v>
      </c>
      <c r="BH468" s="228">
        <f>IF(N468="sníž. přenesená",J468,0)</f>
        <v>0</v>
      </c>
      <c r="BI468" s="228">
        <f>IF(N468="nulová",J468,0)</f>
        <v>0</v>
      </c>
      <c r="BJ468" s="20" t="s">
        <v>83</v>
      </c>
      <c r="BK468" s="228">
        <f>ROUND(I468*H468,2)</f>
        <v>0</v>
      </c>
      <c r="BL468" s="20" t="s">
        <v>315</v>
      </c>
      <c r="BM468" s="227" t="s">
        <v>6422</v>
      </c>
    </row>
    <row r="469" s="2" customFormat="1" ht="16.5" customHeight="1">
      <c r="A469" s="41"/>
      <c r="B469" s="42"/>
      <c r="C469" s="280" t="s">
        <v>4077</v>
      </c>
      <c r="D469" s="280" t="s">
        <v>1137</v>
      </c>
      <c r="E469" s="281" t="s">
        <v>7146</v>
      </c>
      <c r="F469" s="282" t="s">
        <v>7147</v>
      </c>
      <c r="G469" s="283" t="s">
        <v>323</v>
      </c>
      <c r="H469" s="284">
        <v>1</v>
      </c>
      <c r="I469" s="285"/>
      <c r="J469" s="286">
        <f>ROUND(I469*H469,2)</f>
        <v>0</v>
      </c>
      <c r="K469" s="282" t="s">
        <v>314</v>
      </c>
      <c r="L469" s="287"/>
      <c r="M469" s="288" t="s">
        <v>19</v>
      </c>
      <c r="N469" s="289" t="s">
        <v>47</v>
      </c>
      <c r="O469" s="87"/>
      <c r="P469" s="225">
        <f>O469*H469</f>
        <v>0</v>
      </c>
      <c r="Q469" s="225">
        <v>0</v>
      </c>
      <c r="R469" s="225">
        <f>Q469*H469</f>
        <v>0</v>
      </c>
      <c r="S469" s="225">
        <v>0</v>
      </c>
      <c r="T469" s="226">
        <f>S469*H469</f>
        <v>0</v>
      </c>
      <c r="U469" s="41"/>
      <c r="V469" s="41"/>
      <c r="W469" s="41"/>
      <c r="X469" s="41"/>
      <c r="Y469" s="41"/>
      <c r="Z469" s="41"/>
      <c r="AA469" s="41"/>
      <c r="AB469" s="41"/>
      <c r="AC469" s="41"/>
      <c r="AD469" s="41"/>
      <c r="AE469" s="41"/>
      <c r="AR469" s="227" t="s">
        <v>352</v>
      </c>
      <c r="AT469" s="227" t="s">
        <v>1137</v>
      </c>
      <c r="AU469" s="227" t="s">
        <v>85</v>
      </c>
      <c r="AY469" s="20" t="s">
        <v>308</v>
      </c>
      <c r="BE469" s="228">
        <f>IF(N469="základní",J469,0)</f>
        <v>0</v>
      </c>
      <c r="BF469" s="228">
        <f>IF(N469="snížená",J469,0)</f>
        <v>0</v>
      </c>
      <c r="BG469" s="228">
        <f>IF(N469="zákl. přenesená",J469,0)</f>
        <v>0</v>
      </c>
      <c r="BH469" s="228">
        <f>IF(N469="sníž. přenesená",J469,0)</f>
        <v>0</v>
      </c>
      <c r="BI469" s="228">
        <f>IF(N469="nulová",J469,0)</f>
        <v>0</v>
      </c>
      <c r="BJ469" s="20" t="s">
        <v>83</v>
      </c>
      <c r="BK469" s="228">
        <f>ROUND(I469*H469,2)</f>
        <v>0</v>
      </c>
      <c r="BL469" s="20" t="s">
        <v>315</v>
      </c>
      <c r="BM469" s="227" t="s">
        <v>6425</v>
      </c>
    </row>
    <row r="470" s="2" customFormat="1" ht="16.5" customHeight="1">
      <c r="A470" s="41"/>
      <c r="B470" s="42"/>
      <c r="C470" s="280" t="s">
        <v>4086</v>
      </c>
      <c r="D470" s="280" t="s">
        <v>1137</v>
      </c>
      <c r="E470" s="281" t="s">
        <v>7148</v>
      </c>
      <c r="F470" s="282" t="s">
        <v>7149</v>
      </c>
      <c r="G470" s="283" t="s">
        <v>323</v>
      </c>
      <c r="H470" s="284">
        <v>1</v>
      </c>
      <c r="I470" s="285"/>
      <c r="J470" s="286">
        <f>ROUND(I470*H470,2)</f>
        <v>0</v>
      </c>
      <c r="K470" s="282" t="s">
        <v>19</v>
      </c>
      <c r="L470" s="287"/>
      <c r="M470" s="288" t="s">
        <v>19</v>
      </c>
      <c r="N470" s="289" t="s">
        <v>47</v>
      </c>
      <c r="O470" s="87"/>
      <c r="P470" s="225">
        <f>O470*H470</f>
        <v>0</v>
      </c>
      <c r="Q470" s="225">
        <v>0</v>
      </c>
      <c r="R470" s="225">
        <f>Q470*H470</f>
        <v>0</v>
      </c>
      <c r="S470" s="225">
        <v>0</v>
      </c>
      <c r="T470" s="226">
        <f>S470*H470</f>
        <v>0</v>
      </c>
      <c r="U470" s="41"/>
      <c r="V470" s="41"/>
      <c r="W470" s="41"/>
      <c r="X470" s="41"/>
      <c r="Y470" s="41"/>
      <c r="Z470" s="41"/>
      <c r="AA470" s="41"/>
      <c r="AB470" s="41"/>
      <c r="AC470" s="41"/>
      <c r="AD470" s="41"/>
      <c r="AE470" s="41"/>
      <c r="AR470" s="227" t="s">
        <v>352</v>
      </c>
      <c r="AT470" s="227" t="s">
        <v>1137</v>
      </c>
      <c r="AU470" s="227" t="s">
        <v>85</v>
      </c>
      <c r="AY470" s="20" t="s">
        <v>308</v>
      </c>
      <c r="BE470" s="228">
        <f>IF(N470="základní",J470,0)</f>
        <v>0</v>
      </c>
      <c r="BF470" s="228">
        <f>IF(N470="snížená",J470,0)</f>
        <v>0</v>
      </c>
      <c r="BG470" s="228">
        <f>IF(N470="zákl. přenesená",J470,0)</f>
        <v>0</v>
      </c>
      <c r="BH470" s="228">
        <f>IF(N470="sníž. přenesená",J470,0)</f>
        <v>0</v>
      </c>
      <c r="BI470" s="228">
        <f>IF(N470="nulová",J470,0)</f>
        <v>0</v>
      </c>
      <c r="BJ470" s="20" t="s">
        <v>83</v>
      </c>
      <c r="BK470" s="228">
        <f>ROUND(I470*H470,2)</f>
        <v>0</v>
      </c>
      <c r="BL470" s="20" t="s">
        <v>315</v>
      </c>
      <c r="BM470" s="227" t="s">
        <v>6429</v>
      </c>
    </row>
    <row r="471" s="2" customFormat="1" ht="16.5" customHeight="1">
      <c r="A471" s="41"/>
      <c r="B471" s="42"/>
      <c r="C471" s="280" t="s">
        <v>4092</v>
      </c>
      <c r="D471" s="280" t="s">
        <v>1137</v>
      </c>
      <c r="E471" s="281" t="s">
        <v>7150</v>
      </c>
      <c r="F471" s="282" t="s">
        <v>7151</v>
      </c>
      <c r="G471" s="283" t="s">
        <v>323</v>
      </c>
      <c r="H471" s="284">
        <v>1</v>
      </c>
      <c r="I471" s="285"/>
      <c r="J471" s="286">
        <f>ROUND(I471*H471,2)</f>
        <v>0</v>
      </c>
      <c r="K471" s="282" t="s">
        <v>314</v>
      </c>
      <c r="L471" s="287"/>
      <c r="M471" s="288" t="s">
        <v>19</v>
      </c>
      <c r="N471" s="289" t="s">
        <v>47</v>
      </c>
      <c r="O471" s="87"/>
      <c r="P471" s="225">
        <f>O471*H471</f>
        <v>0</v>
      </c>
      <c r="Q471" s="225">
        <v>0</v>
      </c>
      <c r="R471" s="225">
        <f>Q471*H471</f>
        <v>0</v>
      </c>
      <c r="S471" s="225">
        <v>0</v>
      </c>
      <c r="T471" s="226">
        <f>S471*H471</f>
        <v>0</v>
      </c>
      <c r="U471" s="41"/>
      <c r="V471" s="41"/>
      <c r="W471" s="41"/>
      <c r="X471" s="41"/>
      <c r="Y471" s="41"/>
      <c r="Z471" s="41"/>
      <c r="AA471" s="41"/>
      <c r="AB471" s="41"/>
      <c r="AC471" s="41"/>
      <c r="AD471" s="41"/>
      <c r="AE471" s="41"/>
      <c r="AR471" s="227" t="s">
        <v>352</v>
      </c>
      <c r="AT471" s="227" t="s">
        <v>1137</v>
      </c>
      <c r="AU471" s="227" t="s">
        <v>85</v>
      </c>
      <c r="AY471" s="20" t="s">
        <v>308</v>
      </c>
      <c r="BE471" s="228">
        <f>IF(N471="základní",J471,0)</f>
        <v>0</v>
      </c>
      <c r="BF471" s="228">
        <f>IF(N471="snížená",J471,0)</f>
        <v>0</v>
      </c>
      <c r="BG471" s="228">
        <f>IF(N471="zákl. přenesená",J471,0)</f>
        <v>0</v>
      </c>
      <c r="BH471" s="228">
        <f>IF(N471="sníž. přenesená",J471,0)</f>
        <v>0</v>
      </c>
      <c r="BI471" s="228">
        <f>IF(N471="nulová",J471,0)</f>
        <v>0</v>
      </c>
      <c r="BJ471" s="20" t="s">
        <v>83</v>
      </c>
      <c r="BK471" s="228">
        <f>ROUND(I471*H471,2)</f>
        <v>0</v>
      </c>
      <c r="BL471" s="20" t="s">
        <v>315</v>
      </c>
      <c r="BM471" s="227" t="s">
        <v>6432</v>
      </c>
    </row>
    <row r="472" s="2" customFormat="1" ht="16.5" customHeight="1">
      <c r="A472" s="41"/>
      <c r="B472" s="42"/>
      <c r="C472" s="280" t="s">
        <v>4098</v>
      </c>
      <c r="D472" s="280" t="s">
        <v>1137</v>
      </c>
      <c r="E472" s="281" t="s">
        <v>6900</v>
      </c>
      <c r="F472" s="282" t="s">
        <v>6901</v>
      </c>
      <c r="G472" s="283" t="s">
        <v>323</v>
      </c>
      <c r="H472" s="284">
        <v>2</v>
      </c>
      <c r="I472" s="285"/>
      <c r="J472" s="286">
        <f>ROUND(I472*H472,2)</f>
        <v>0</v>
      </c>
      <c r="K472" s="282" t="s">
        <v>314</v>
      </c>
      <c r="L472" s="287"/>
      <c r="M472" s="288" t="s">
        <v>19</v>
      </c>
      <c r="N472" s="289" t="s">
        <v>47</v>
      </c>
      <c r="O472" s="87"/>
      <c r="P472" s="225">
        <f>O472*H472</f>
        <v>0</v>
      </c>
      <c r="Q472" s="225">
        <v>0</v>
      </c>
      <c r="R472" s="225">
        <f>Q472*H472</f>
        <v>0</v>
      </c>
      <c r="S472" s="225">
        <v>0</v>
      </c>
      <c r="T472" s="226">
        <f>S472*H472</f>
        <v>0</v>
      </c>
      <c r="U472" s="41"/>
      <c r="V472" s="41"/>
      <c r="W472" s="41"/>
      <c r="X472" s="41"/>
      <c r="Y472" s="41"/>
      <c r="Z472" s="41"/>
      <c r="AA472" s="41"/>
      <c r="AB472" s="41"/>
      <c r="AC472" s="41"/>
      <c r="AD472" s="41"/>
      <c r="AE472" s="41"/>
      <c r="AR472" s="227" t="s">
        <v>352</v>
      </c>
      <c r="AT472" s="227" t="s">
        <v>1137</v>
      </c>
      <c r="AU472" s="227" t="s">
        <v>85</v>
      </c>
      <c r="AY472" s="20" t="s">
        <v>308</v>
      </c>
      <c r="BE472" s="228">
        <f>IF(N472="základní",J472,0)</f>
        <v>0</v>
      </c>
      <c r="BF472" s="228">
        <f>IF(N472="snížená",J472,0)</f>
        <v>0</v>
      </c>
      <c r="BG472" s="228">
        <f>IF(N472="zákl. přenesená",J472,0)</f>
        <v>0</v>
      </c>
      <c r="BH472" s="228">
        <f>IF(N472="sníž. přenesená",J472,0)</f>
        <v>0</v>
      </c>
      <c r="BI472" s="228">
        <f>IF(N472="nulová",J472,0)</f>
        <v>0</v>
      </c>
      <c r="BJ472" s="20" t="s">
        <v>83</v>
      </c>
      <c r="BK472" s="228">
        <f>ROUND(I472*H472,2)</f>
        <v>0</v>
      </c>
      <c r="BL472" s="20" t="s">
        <v>315</v>
      </c>
      <c r="BM472" s="227" t="s">
        <v>6436</v>
      </c>
    </row>
    <row r="473" s="2" customFormat="1" ht="24.15" customHeight="1">
      <c r="A473" s="41"/>
      <c r="B473" s="42"/>
      <c r="C473" s="216" t="s">
        <v>4103</v>
      </c>
      <c r="D473" s="216" t="s">
        <v>310</v>
      </c>
      <c r="E473" s="217" t="s">
        <v>6921</v>
      </c>
      <c r="F473" s="218" t="s">
        <v>6922</v>
      </c>
      <c r="G473" s="219" t="s">
        <v>323</v>
      </c>
      <c r="H473" s="220">
        <v>6</v>
      </c>
      <c r="I473" s="221"/>
      <c r="J473" s="222">
        <f>ROUND(I473*H473,2)</f>
        <v>0</v>
      </c>
      <c r="K473" s="218" t="s">
        <v>314</v>
      </c>
      <c r="L473" s="47"/>
      <c r="M473" s="223" t="s">
        <v>19</v>
      </c>
      <c r="N473" s="224" t="s">
        <v>47</v>
      </c>
      <c r="O473" s="87"/>
      <c r="P473" s="225">
        <f>O473*H473</f>
        <v>0</v>
      </c>
      <c r="Q473" s="225">
        <v>0</v>
      </c>
      <c r="R473" s="225">
        <f>Q473*H473</f>
        <v>0</v>
      </c>
      <c r="S473" s="225">
        <v>0</v>
      </c>
      <c r="T473" s="226">
        <f>S473*H473</f>
        <v>0</v>
      </c>
      <c r="U473" s="41"/>
      <c r="V473" s="41"/>
      <c r="W473" s="41"/>
      <c r="X473" s="41"/>
      <c r="Y473" s="41"/>
      <c r="Z473" s="41"/>
      <c r="AA473" s="41"/>
      <c r="AB473" s="41"/>
      <c r="AC473" s="41"/>
      <c r="AD473" s="41"/>
      <c r="AE473" s="41"/>
      <c r="AR473" s="227" t="s">
        <v>315</v>
      </c>
      <c r="AT473" s="227" t="s">
        <v>310</v>
      </c>
      <c r="AU473" s="227" t="s">
        <v>85</v>
      </c>
      <c r="AY473" s="20" t="s">
        <v>308</v>
      </c>
      <c r="BE473" s="228">
        <f>IF(N473="základní",J473,0)</f>
        <v>0</v>
      </c>
      <c r="BF473" s="228">
        <f>IF(N473="snížená",J473,0)</f>
        <v>0</v>
      </c>
      <c r="BG473" s="228">
        <f>IF(N473="zákl. přenesená",J473,0)</f>
        <v>0</v>
      </c>
      <c r="BH473" s="228">
        <f>IF(N473="sníž. přenesená",J473,0)</f>
        <v>0</v>
      </c>
      <c r="BI473" s="228">
        <f>IF(N473="nulová",J473,0)</f>
        <v>0</v>
      </c>
      <c r="BJ473" s="20" t="s">
        <v>83</v>
      </c>
      <c r="BK473" s="228">
        <f>ROUND(I473*H473,2)</f>
        <v>0</v>
      </c>
      <c r="BL473" s="20" t="s">
        <v>315</v>
      </c>
      <c r="BM473" s="227" t="s">
        <v>6439</v>
      </c>
    </row>
    <row r="474" s="2" customFormat="1">
      <c r="A474" s="41"/>
      <c r="B474" s="42"/>
      <c r="C474" s="43"/>
      <c r="D474" s="229" t="s">
        <v>317</v>
      </c>
      <c r="E474" s="43"/>
      <c r="F474" s="230" t="s">
        <v>6923</v>
      </c>
      <c r="G474" s="43"/>
      <c r="H474" s="43"/>
      <c r="I474" s="231"/>
      <c r="J474" s="43"/>
      <c r="K474" s="43"/>
      <c r="L474" s="47"/>
      <c r="M474" s="232"/>
      <c r="N474" s="233"/>
      <c r="O474" s="87"/>
      <c r="P474" s="87"/>
      <c r="Q474" s="87"/>
      <c r="R474" s="87"/>
      <c r="S474" s="87"/>
      <c r="T474" s="88"/>
      <c r="U474" s="41"/>
      <c r="V474" s="41"/>
      <c r="W474" s="41"/>
      <c r="X474" s="41"/>
      <c r="Y474" s="41"/>
      <c r="Z474" s="41"/>
      <c r="AA474" s="41"/>
      <c r="AB474" s="41"/>
      <c r="AC474" s="41"/>
      <c r="AD474" s="41"/>
      <c r="AE474" s="41"/>
      <c r="AT474" s="20" t="s">
        <v>317</v>
      </c>
      <c r="AU474" s="20" t="s">
        <v>85</v>
      </c>
    </row>
    <row r="475" s="2" customFormat="1" ht="16.5" customHeight="1">
      <c r="A475" s="41"/>
      <c r="B475" s="42"/>
      <c r="C475" s="280" t="s">
        <v>4111</v>
      </c>
      <c r="D475" s="280" t="s">
        <v>1137</v>
      </c>
      <c r="E475" s="281" t="s">
        <v>6924</v>
      </c>
      <c r="F475" s="282" t="s">
        <v>6925</v>
      </c>
      <c r="G475" s="283" t="s">
        <v>323</v>
      </c>
      <c r="H475" s="284">
        <v>6</v>
      </c>
      <c r="I475" s="285"/>
      <c r="J475" s="286">
        <f>ROUND(I475*H475,2)</f>
        <v>0</v>
      </c>
      <c r="K475" s="282" t="s">
        <v>314</v>
      </c>
      <c r="L475" s="287"/>
      <c r="M475" s="288" t="s">
        <v>19</v>
      </c>
      <c r="N475" s="289" t="s">
        <v>47</v>
      </c>
      <c r="O475" s="87"/>
      <c r="P475" s="225">
        <f>O475*H475</f>
        <v>0</v>
      </c>
      <c r="Q475" s="225">
        <v>0</v>
      </c>
      <c r="R475" s="225">
        <f>Q475*H475</f>
        <v>0</v>
      </c>
      <c r="S475" s="225">
        <v>0</v>
      </c>
      <c r="T475" s="226">
        <f>S475*H475</f>
        <v>0</v>
      </c>
      <c r="U475" s="41"/>
      <c r="V475" s="41"/>
      <c r="W475" s="41"/>
      <c r="X475" s="41"/>
      <c r="Y475" s="41"/>
      <c r="Z475" s="41"/>
      <c r="AA475" s="41"/>
      <c r="AB475" s="41"/>
      <c r="AC475" s="41"/>
      <c r="AD475" s="41"/>
      <c r="AE475" s="41"/>
      <c r="AR475" s="227" t="s">
        <v>352</v>
      </c>
      <c r="AT475" s="227" t="s">
        <v>1137</v>
      </c>
      <c r="AU475" s="227" t="s">
        <v>85</v>
      </c>
      <c r="AY475" s="20" t="s">
        <v>308</v>
      </c>
      <c r="BE475" s="228">
        <f>IF(N475="základní",J475,0)</f>
        <v>0</v>
      </c>
      <c r="BF475" s="228">
        <f>IF(N475="snížená",J475,0)</f>
        <v>0</v>
      </c>
      <c r="BG475" s="228">
        <f>IF(N475="zákl. přenesená",J475,0)</f>
        <v>0</v>
      </c>
      <c r="BH475" s="228">
        <f>IF(N475="sníž. přenesená",J475,0)</f>
        <v>0</v>
      </c>
      <c r="BI475" s="228">
        <f>IF(N475="nulová",J475,0)</f>
        <v>0</v>
      </c>
      <c r="BJ475" s="20" t="s">
        <v>83</v>
      </c>
      <c r="BK475" s="228">
        <f>ROUND(I475*H475,2)</f>
        <v>0</v>
      </c>
      <c r="BL475" s="20" t="s">
        <v>315</v>
      </c>
      <c r="BM475" s="227" t="s">
        <v>6442</v>
      </c>
    </row>
    <row r="476" s="2" customFormat="1" ht="24.15" customHeight="1">
      <c r="A476" s="41"/>
      <c r="B476" s="42"/>
      <c r="C476" s="216" t="s">
        <v>4116</v>
      </c>
      <c r="D476" s="216" t="s">
        <v>310</v>
      </c>
      <c r="E476" s="217" t="s">
        <v>6931</v>
      </c>
      <c r="F476" s="218" t="s">
        <v>6932</v>
      </c>
      <c r="G476" s="219" t="s">
        <v>323</v>
      </c>
      <c r="H476" s="220">
        <v>4</v>
      </c>
      <c r="I476" s="221"/>
      <c r="J476" s="222">
        <f>ROUND(I476*H476,2)</f>
        <v>0</v>
      </c>
      <c r="K476" s="218" t="s">
        <v>314</v>
      </c>
      <c r="L476" s="47"/>
      <c r="M476" s="223" t="s">
        <v>19</v>
      </c>
      <c r="N476" s="224" t="s">
        <v>47</v>
      </c>
      <c r="O476" s="87"/>
      <c r="P476" s="225">
        <f>O476*H476</f>
        <v>0</v>
      </c>
      <c r="Q476" s="225">
        <v>0</v>
      </c>
      <c r="R476" s="225">
        <f>Q476*H476</f>
        <v>0</v>
      </c>
      <c r="S476" s="225">
        <v>0</v>
      </c>
      <c r="T476" s="226">
        <f>S476*H476</f>
        <v>0</v>
      </c>
      <c r="U476" s="41"/>
      <c r="V476" s="41"/>
      <c r="W476" s="41"/>
      <c r="X476" s="41"/>
      <c r="Y476" s="41"/>
      <c r="Z476" s="41"/>
      <c r="AA476" s="41"/>
      <c r="AB476" s="41"/>
      <c r="AC476" s="41"/>
      <c r="AD476" s="41"/>
      <c r="AE476" s="41"/>
      <c r="AR476" s="227" t="s">
        <v>315</v>
      </c>
      <c r="AT476" s="227" t="s">
        <v>310</v>
      </c>
      <c r="AU476" s="227" t="s">
        <v>85</v>
      </c>
      <c r="AY476" s="20" t="s">
        <v>308</v>
      </c>
      <c r="BE476" s="228">
        <f>IF(N476="základní",J476,0)</f>
        <v>0</v>
      </c>
      <c r="BF476" s="228">
        <f>IF(N476="snížená",J476,0)</f>
        <v>0</v>
      </c>
      <c r="BG476" s="228">
        <f>IF(N476="zákl. přenesená",J476,0)</f>
        <v>0</v>
      </c>
      <c r="BH476" s="228">
        <f>IF(N476="sníž. přenesená",J476,0)</f>
        <v>0</v>
      </c>
      <c r="BI476" s="228">
        <f>IF(N476="nulová",J476,0)</f>
        <v>0</v>
      </c>
      <c r="BJ476" s="20" t="s">
        <v>83</v>
      </c>
      <c r="BK476" s="228">
        <f>ROUND(I476*H476,2)</f>
        <v>0</v>
      </c>
      <c r="BL476" s="20" t="s">
        <v>315</v>
      </c>
      <c r="BM476" s="227" t="s">
        <v>6446</v>
      </c>
    </row>
    <row r="477" s="2" customFormat="1">
      <c r="A477" s="41"/>
      <c r="B477" s="42"/>
      <c r="C477" s="43"/>
      <c r="D477" s="229" t="s">
        <v>317</v>
      </c>
      <c r="E477" s="43"/>
      <c r="F477" s="230" t="s">
        <v>6933</v>
      </c>
      <c r="G477" s="43"/>
      <c r="H477" s="43"/>
      <c r="I477" s="231"/>
      <c r="J477" s="43"/>
      <c r="K477" s="43"/>
      <c r="L477" s="47"/>
      <c r="M477" s="232"/>
      <c r="N477" s="233"/>
      <c r="O477" s="87"/>
      <c r="P477" s="87"/>
      <c r="Q477" s="87"/>
      <c r="R477" s="87"/>
      <c r="S477" s="87"/>
      <c r="T477" s="88"/>
      <c r="U477" s="41"/>
      <c r="V477" s="41"/>
      <c r="W477" s="41"/>
      <c r="X477" s="41"/>
      <c r="Y477" s="41"/>
      <c r="Z477" s="41"/>
      <c r="AA477" s="41"/>
      <c r="AB477" s="41"/>
      <c r="AC477" s="41"/>
      <c r="AD477" s="41"/>
      <c r="AE477" s="41"/>
      <c r="AT477" s="20" t="s">
        <v>317</v>
      </c>
      <c r="AU477" s="20" t="s">
        <v>85</v>
      </c>
    </row>
    <row r="478" s="2" customFormat="1" ht="16.5" customHeight="1">
      <c r="A478" s="41"/>
      <c r="B478" s="42"/>
      <c r="C478" s="280" t="s">
        <v>4121</v>
      </c>
      <c r="D478" s="280" t="s">
        <v>1137</v>
      </c>
      <c r="E478" s="281" t="s">
        <v>6936</v>
      </c>
      <c r="F478" s="282" t="s">
        <v>6937</v>
      </c>
      <c r="G478" s="283" t="s">
        <v>323</v>
      </c>
      <c r="H478" s="284">
        <v>1</v>
      </c>
      <c r="I478" s="285"/>
      <c r="J478" s="286">
        <f>ROUND(I478*H478,2)</f>
        <v>0</v>
      </c>
      <c r="K478" s="282" t="s">
        <v>19</v>
      </c>
      <c r="L478" s="287"/>
      <c r="M478" s="288" t="s">
        <v>19</v>
      </c>
      <c r="N478" s="289" t="s">
        <v>47</v>
      </c>
      <c r="O478" s="87"/>
      <c r="P478" s="225">
        <f>O478*H478</f>
        <v>0</v>
      </c>
      <c r="Q478" s="225">
        <v>0</v>
      </c>
      <c r="R478" s="225">
        <f>Q478*H478</f>
        <v>0</v>
      </c>
      <c r="S478" s="225">
        <v>0</v>
      </c>
      <c r="T478" s="226">
        <f>S478*H478</f>
        <v>0</v>
      </c>
      <c r="U478" s="41"/>
      <c r="V478" s="41"/>
      <c r="W478" s="41"/>
      <c r="X478" s="41"/>
      <c r="Y478" s="41"/>
      <c r="Z478" s="41"/>
      <c r="AA478" s="41"/>
      <c r="AB478" s="41"/>
      <c r="AC478" s="41"/>
      <c r="AD478" s="41"/>
      <c r="AE478" s="41"/>
      <c r="AR478" s="227" t="s">
        <v>352</v>
      </c>
      <c r="AT478" s="227" t="s">
        <v>1137</v>
      </c>
      <c r="AU478" s="227" t="s">
        <v>85</v>
      </c>
      <c r="AY478" s="20" t="s">
        <v>308</v>
      </c>
      <c r="BE478" s="228">
        <f>IF(N478="základní",J478,0)</f>
        <v>0</v>
      </c>
      <c r="BF478" s="228">
        <f>IF(N478="snížená",J478,0)</f>
        <v>0</v>
      </c>
      <c r="BG478" s="228">
        <f>IF(N478="zákl. přenesená",J478,0)</f>
        <v>0</v>
      </c>
      <c r="BH478" s="228">
        <f>IF(N478="sníž. přenesená",J478,0)</f>
        <v>0</v>
      </c>
      <c r="BI478" s="228">
        <f>IF(N478="nulová",J478,0)</f>
        <v>0</v>
      </c>
      <c r="BJ478" s="20" t="s">
        <v>83</v>
      </c>
      <c r="BK478" s="228">
        <f>ROUND(I478*H478,2)</f>
        <v>0</v>
      </c>
      <c r="BL478" s="20" t="s">
        <v>315</v>
      </c>
      <c r="BM478" s="227" t="s">
        <v>6449</v>
      </c>
    </row>
    <row r="479" s="2" customFormat="1" ht="16.5" customHeight="1">
      <c r="A479" s="41"/>
      <c r="B479" s="42"/>
      <c r="C479" s="280" t="s">
        <v>4127</v>
      </c>
      <c r="D479" s="280" t="s">
        <v>1137</v>
      </c>
      <c r="E479" s="281" t="s">
        <v>7152</v>
      </c>
      <c r="F479" s="282" t="s">
        <v>7153</v>
      </c>
      <c r="G479" s="283" t="s">
        <v>323</v>
      </c>
      <c r="H479" s="284">
        <v>3</v>
      </c>
      <c r="I479" s="285"/>
      <c r="J479" s="286">
        <f>ROUND(I479*H479,2)</f>
        <v>0</v>
      </c>
      <c r="K479" s="282" t="s">
        <v>314</v>
      </c>
      <c r="L479" s="287"/>
      <c r="M479" s="288" t="s">
        <v>19</v>
      </c>
      <c r="N479" s="289" t="s">
        <v>47</v>
      </c>
      <c r="O479" s="87"/>
      <c r="P479" s="225">
        <f>O479*H479</f>
        <v>0</v>
      </c>
      <c r="Q479" s="225">
        <v>0</v>
      </c>
      <c r="R479" s="225">
        <f>Q479*H479</f>
        <v>0</v>
      </c>
      <c r="S479" s="225">
        <v>0</v>
      </c>
      <c r="T479" s="226">
        <f>S479*H479</f>
        <v>0</v>
      </c>
      <c r="U479" s="41"/>
      <c r="V479" s="41"/>
      <c r="W479" s="41"/>
      <c r="X479" s="41"/>
      <c r="Y479" s="41"/>
      <c r="Z479" s="41"/>
      <c r="AA479" s="41"/>
      <c r="AB479" s="41"/>
      <c r="AC479" s="41"/>
      <c r="AD479" s="41"/>
      <c r="AE479" s="41"/>
      <c r="AR479" s="227" t="s">
        <v>352</v>
      </c>
      <c r="AT479" s="227" t="s">
        <v>1137</v>
      </c>
      <c r="AU479" s="227" t="s">
        <v>85</v>
      </c>
      <c r="AY479" s="20" t="s">
        <v>308</v>
      </c>
      <c r="BE479" s="228">
        <f>IF(N479="základní",J479,0)</f>
        <v>0</v>
      </c>
      <c r="BF479" s="228">
        <f>IF(N479="snížená",J479,0)</f>
        <v>0</v>
      </c>
      <c r="BG479" s="228">
        <f>IF(N479="zákl. přenesená",J479,0)</f>
        <v>0</v>
      </c>
      <c r="BH479" s="228">
        <f>IF(N479="sníž. přenesená",J479,0)</f>
        <v>0</v>
      </c>
      <c r="BI479" s="228">
        <f>IF(N479="nulová",J479,0)</f>
        <v>0</v>
      </c>
      <c r="BJ479" s="20" t="s">
        <v>83</v>
      </c>
      <c r="BK479" s="228">
        <f>ROUND(I479*H479,2)</f>
        <v>0</v>
      </c>
      <c r="BL479" s="20" t="s">
        <v>315</v>
      </c>
      <c r="BM479" s="227" t="s">
        <v>6453</v>
      </c>
    </row>
    <row r="480" s="2" customFormat="1" ht="24.15" customHeight="1">
      <c r="A480" s="41"/>
      <c r="B480" s="42"/>
      <c r="C480" s="216" t="s">
        <v>4132</v>
      </c>
      <c r="D480" s="216" t="s">
        <v>310</v>
      </c>
      <c r="E480" s="217" t="s">
        <v>6942</v>
      </c>
      <c r="F480" s="218" t="s">
        <v>6943</v>
      </c>
      <c r="G480" s="219" t="s">
        <v>323</v>
      </c>
      <c r="H480" s="220">
        <v>5</v>
      </c>
      <c r="I480" s="221"/>
      <c r="J480" s="222">
        <f>ROUND(I480*H480,2)</f>
        <v>0</v>
      </c>
      <c r="K480" s="218" t="s">
        <v>314</v>
      </c>
      <c r="L480" s="47"/>
      <c r="M480" s="223" t="s">
        <v>19</v>
      </c>
      <c r="N480" s="224" t="s">
        <v>47</v>
      </c>
      <c r="O480" s="87"/>
      <c r="P480" s="225">
        <f>O480*H480</f>
        <v>0</v>
      </c>
      <c r="Q480" s="225">
        <v>0</v>
      </c>
      <c r="R480" s="225">
        <f>Q480*H480</f>
        <v>0</v>
      </c>
      <c r="S480" s="225">
        <v>0</v>
      </c>
      <c r="T480" s="226">
        <f>S480*H480</f>
        <v>0</v>
      </c>
      <c r="U480" s="41"/>
      <c r="V480" s="41"/>
      <c r="W480" s="41"/>
      <c r="X480" s="41"/>
      <c r="Y480" s="41"/>
      <c r="Z480" s="41"/>
      <c r="AA480" s="41"/>
      <c r="AB480" s="41"/>
      <c r="AC480" s="41"/>
      <c r="AD480" s="41"/>
      <c r="AE480" s="41"/>
      <c r="AR480" s="227" t="s">
        <v>315</v>
      </c>
      <c r="AT480" s="227" t="s">
        <v>310</v>
      </c>
      <c r="AU480" s="227" t="s">
        <v>85</v>
      </c>
      <c r="AY480" s="20" t="s">
        <v>308</v>
      </c>
      <c r="BE480" s="228">
        <f>IF(N480="základní",J480,0)</f>
        <v>0</v>
      </c>
      <c r="BF480" s="228">
        <f>IF(N480="snížená",J480,0)</f>
        <v>0</v>
      </c>
      <c r="BG480" s="228">
        <f>IF(N480="zákl. přenesená",J480,0)</f>
        <v>0</v>
      </c>
      <c r="BH480" s="228">
        <f>IF(N480="sníž. přenesená",J480,0)</f>
        <v>0</v>
      </c>
      <c r="BI480" s="228">
        <f>IF(N480="nulová",J480,0)</f>
        <v>0</v>
      </c>
      <c r="BJ480" s="20" t="s">
        <v>83</v>
      </c>
      <c r="BK480" s="228">
        <f>ROUND(I480*H480,2)</f>
        <v>0</v>
      </c>
      <c r="BL480" s="20" t="s">
        <v>315</v>
      </c>
      <c r="BM480" s="227" t="s">
        <v>6456</v>
      </c>
    </row>
    <row r="481" s="2" customFormat="1">
      <c r="A481" s="41"/>
      <c r="B481" s="42"/>
      <c r="C481" s="43"/>
      <c r="D481" s="229" t="s">
        <v>317</v>
      </c>
      <c r="E481" s="43"/>
      <c r="F481" s="230" t="s">
        <v>6944</v>
      </c>
      <c r="G481" s="43"/>
      <c r="H481" s="43"/>
      <c r="I481" s="231"/>
      <c r="J481" s="43"/>
      <c r="K481" s="43"/>
      <c r="L481" s="47"/>
      <c r="M481" s="232"/>
      <c r="N481" s="233"/>
      <c r="O481" s="87"/>
      <c r="P481" s="87"/>
      <c r="Q481" s="87"/>
      <c r="R481" s="87"/>
      <c r="S481" s="87"/>
      <c r="T481" s="88"/>
      <c r="U481" s="41"/>
      <c r="V481" s="41"/>
      <c r="W481" s="41"/>
      <c r="X481" s="41"/>
      <c r="Y481" s="41"/>
      <c r="Z481" s="41"/>
      <c r="AA481" s="41"/>
      <c r="AB481" s="41"/>
      <c r="AC481" s="41"/>
      <c r="AD481" s="41"/>
      <c r="AE481" s="41"/>
      <c r="AT481" s="20" t="s">
        <v>317</v>
      </c>
      <c r="AU481" s="20" t="s">
        <v>85</v>
      </c>
    </row>
    <row r="482" s="2" customFormat="1" ht="16.5" customHeight="1">
      <c r="A482" s="41"/>
      <c r="B482" s="42"/>
      <c r="C482" s="280" t="s">
        <v>4137</v>
      </c>
      <c r="D482" s="280" t="s">
        <v>1137</v>
      </c>
      <c r="E482" s="281" t="s">
        <v>7154</v>
      </c>
      <c r="F482" s="282" t="s">
        <v>7155</v>
      </c>
      <c r="G482" s="283" t="s">
        <v>323</v>
      </c>
      <c r="H482" s="284">
        <v>2</v>
      </c>
      <c r="I482" s="285"/>
      <c r="J482" s="286">
        <f>ROUND(I482*H482,2)</f>
        <v>0</v>
      </c>
      <c r="K482" s="282" t="s">
        <v>314</v>
      </c>
      <c r="L482" s="287"/>
      <c r="M482" s="288" t="s">
        <v>19</v>
      </c>
      <c r="N482" s="289" t="s">
        <v>47</v>
      </c>
      <c r="O482" s="87"/>
      <c r="P482" s="225">
        <f>O482*H482</f>
        <v>0</v>
      </c>
      <c r="Q482" s="225">
        <v>0</v>
      </c>
      <c r="R482" s="225">
        <f>Q482*H482</f>
        <v>0</v>
      </c>
      <c r="S482" s="225">
        <v>0</v>
      </c>
      <c r="T482" s="226">
        <f>S482*H482</f>
        <v>0</v>
      </c>
      <c r="U482" s="41"/>
      <c r="V482" s="41"/>
      <c r="W482" s="41"/>
      <c r="X482" s="41"/>
      <c r="Y482" s="41"/>
      <c r="Z482" s="41"/>
      <c r="AA482" s="41"/>
      <c r="AB482" s="41"/>
      <c r="AC482" s="41"/>
      <c r="AD482" s="41"/>
      <c r="AE482" s="41"/>
      <c r="AR482" s="227" t="s">
        <v>352</v>
      </c>
      <c r="AT482" s="227" t="s">
        <v>1137</v>
      </c>
      <c r="AU482" s="227" t="s">
        <v>85</v>
      </c>
      <c r="AY482" s="20" t="s">
        <v>308</v>
      </c>
      <c r="BE482" s="228">
        <f>IF(N482="základní",J482,0)</f>
        <v>0</v>
      </c>
      <c r="BF482" s="228">
        <f>IF(N482="snížená",J482,0)</f>
        <v>0</v>
      </c>
      <c r="BG482" s="228">
        <f>IF(N482="zákl. přenesená",J482,0)</f>
        <v>0</v>
      </c>
      <c r="BH482" s="228">
        <f>IF(N482="sníž. přenesená",J482,0)</f>
        <v>0</v>
      </c>
      <c r="BI482" s="228">
        <f>IF(N482="nulová",J482,0)</f>
        <v>0</v>
      </c>
      <c r="BJ482" s="20" t="s">
        <v>83</v>
      </c>
      <c r="BK482" s="228">
        <f>ROUND(I482*H482,2)</f>
        <v>0</v>
      </c>
      <c r="BL482" s="20" t="s">
        <v>315</v>
      </c>
      <c r="BM482" s="227" t="s">
        <v>6460</v>
      </c>
    </row>
    <row r="483" s="2" customFormat="1" ht="16.5" customHeight="1">
      <c r="A483" s="41"/>
      <c r="B483" s="42"/>
      <c r="C483" s="280" t="s">
        <v>4143</v>
      </c>
      <c r="D483" s="280" t="s">
        <v>1137</v>
      </c>
      <c r="E483" s="281" t="s">
        <v>7156</v>
      </c>
      <c r="F483" s="282" t="s">
        <v>7157</v>
      </c>
      <c r="G483" s="283" t="s">
        <v>323</v>
      </c>
      <c r="H483" s="284">
        <v>1</v>
      </c>
      <c r="I483" s="285"/>
      <c r="J483" s="286">
        <f>ROUND(I483*H483,2)</f>
        <v>0</v>
      </c>
      <c r="K483" s="282" t="s">
        <v>314</v>
      </c>
      <c r="L483" s="287"/>
      <c r="M483" s="288" t="s">
        <v>19</v>
      </c>
      <c r="N483" s="289" t="s">
        <v>47</v>
      </c>
      <c r="O483" s="87"/>
      <c r="P483" s="225">
        <f>O483*H483</f>
        <v>0</v>
      </c>
      <c r="Q483" s="225">
        <v>0</v>
      </c>
      <c r="R483" s="225">
        <f>Q483*H483</f>
        <v>0</v>
      </c>
      <c r="S483" s="225">
        <v>0</v>
      </c>
      <c r="T483" s="226">
        <f>S483*H483</f>
        <v>0</v>
      </c>
      <c r="U483" s="41"/>
      <c r="V483" s="41"/>
      <c r="W483" s="41"/>
      <c r="X483" s="41"/>
      <c r="Y483" s="41"/>
      <c r="Z483" s="41"/>
      <c r="AA483" s="41"/>
      <c r="AB483" s="41"/>
      <c r="AC483" s="41"/>
      <c r="AD483" s="41"/>
      <c r="AE483" s="41"/>
      <c r="AR483" s="227" t="s">
        <v>352</v>
      </c>
      <c r="AT483" s="227" t="s">
        <v>1137</v>
      </c>
      <c r="AU483" s="227" t="s">
        <v>85</v>
      </c>
      <c r="AY483" s="20" t="s">
        <v>308</v>
      </c>
      <c r="BE483" s="228">
        <f>IF(N483="základní",J483,0)</f>
        <v>0</v>
      </c>
      <c r="BF483" s="228">
        <f>IF(N483="snížená",J483,0)</f>
        <v>0</v>
      </c>
      <c r="BG483" s="228">
        <f>IF(N483="zákl. přenesená",J483,0)</f>
        <v>0</v>
      </c>
      <c r="BH483" s="228">
        <f>IF(N483="sníž. přenesená",J483,0)</f>
        <v>0</v>
      </c>
      <c r="BI483" s="228">
        <f>IF(N483="nulová",J483,0)</f>
        <v>0</v>
      </c>
      <c r="BJ483" s="20" t="s">
        <v>83</v>
      </c>
      <c r="BK483" s="228">
        <f>ROUND(I483*H483,2)</f>
        <v>0</v>
      </c>
      <c r="BL483" s="20" t="s">
        <v>315</v>
      </c>
      <c r="BM483" s="227" t="s">
        <v>6463</v>
      </c>
    </row>
    <row r="484" s="2" customFormat="1" ht="16.5" customHeight="1">
      <c r="A484" s="41"/>
      <c r="B484" s="42"/>
      <c r="C484" s="280" t="s">
        <v>4149</v>
      </c>
      <c r="D484" s="280" t="s">
        <v>1137</v>
      </c>
      <c r="E484" s="281" t="s">
        <v>7158</v>
      </c>
      <c r="F484" s="282" t="s">
        <v>7159</v>
      </c>
      <c r="G484" s="283" t="s">
        <v>323</v>
      </c>
      <c r="H484" s="284">
        <v>2</v>
      </c>
      <c r="I484" s="285"/>
      <c r="J484" s="286">
        <f>ROUND(I484*H484,2)</f>
        <v>0</v>
      </c>
      <c r="K484" s="282" t="s">
        <v>314</v>
      </c>
      <c r="L484" s="287"/>
      <c r="M484" s="288" t="s">
        <v>19</v>
      </c>
      <c r="N484" s="289" t="s">
        <v>47</v>
      </c>
      <c r="O484" s="87"/>
      <c r="P484" s="225">
        <f>O484*H484</f>
        <v>0</v>
      </c>
      <c r="Q484" s="225">
        <v>0</v>
      </c>
      <c r="R484" s="225">
        <f>Q484*H484</f>
        <v>0</v>
      </c>
      <c r="S484" s="225">
        <v>0</v>
      </c>
      <c r="T484" s="226">
        <f>S484*H484</f>
        <v>0</v>
      </c>
      <c r="U484" s="41"/>
      <c r="V484" s="41"/>
      <c r="W484" s="41"/>
      <c r="X484" s="41"/>
      <c r="Y484" s="41"/>
      <c r="Z484" s="41"/>
      <c r="AA484" s="41"/>
      <c r="AB484" s="41"/>
      <c r="AC484" s="41"/>
      <c r="AD484" s="41"/>
      <c r="AE484" s="41"/>
      <c r="AR484" s="227" t="s">
        <v>352</v>
      </c>
      <c r="AT484" s="227" t="s">
        <v>1137</v>
      </c>
      <c r="AU484" s="227" t="s">
        <v>85</v>
      </c>
      <c r="AY484" s="20" t="s">
        <v>308</v>
      </c>
      <c r="BE484" s="228">
        <f>IF(N484="základní",J484,0)</f>
        <v>0</v>
      </c>
      <c r="BF484" s="228">
        <f>IF(N484="snížená",J484,0)</f>
        <v>0</v>
      </c>
      <c r="BG484" s="228">
        <f>IF(N484="zákl. přenesená",J484,0)</f>
        <v>0</v>
      </c>
      <c r="BH484" s="228">
        <f>IF(N484="sníž. přenesená",J484,0)</f>
        <v>0</v>
      </c>
      <c r="BI484" s="228">
        <f>IF(N484="nulová",J484,0)</f>
        <v>0</v>
      </c>
      <c r="BJ484" s="20" t="s">
        <v>83</v>
      </c>
      <c r="BK484" s="228">
        <f>ROUND(I484*H484,2)</f>
        <v>0</v>
      </c>
      <c r="BL484" s="20" t="s">
        <v>315</v>
      </c>
      <c r="BM484" s="227" t="s">
        <v>6467</v>
      </c>
    </row>
    <row r="485" s="2" customFormat="1" ht="21.75" customHeight="1">
      <c r="A485" s="41"/>
      <c r="B485" s="42"/>
      <c r="C485" s="216" t="s">
        <v>4155</v>
      </c>
      <c r="D485" s="216" t="s">
        <v>310</v>
      </c>
      <c r="E485" s="217" t="s">
        <v>6961</v>
      </c>
      <c r="F485" s="218" t="s">
        <v>6962</v>
      </c>
      <c r="G485" s="219" t="s">
        <v>323</v>
      </c>
      <c r="H485" s="220">
        <v>26</v>
      </c>
      <c r="I485" s="221"/>
      <c r="J485" s="222">
        <f>ROUND(I485*H485,2)</f>
        <v>0</v>
      </c>
      <c r="K485" s="218" t="s">
        <v>314</v>
      </c>
      <c r="L485" s="47"/>
      <c r="M485" s="223" t="s">
        <v>19</v>
      </c>
      <c r="N485" s="224" t="s">
        <v>47</v>
      </c>
      <c r="O485" s="87"/>
      <c r="P485" s="225">
        <f>O485*H485</f>
        <v>0</v>
      </c>
      <c r="Q485" s="225">
        <v>0</v>
      </c>
      <c r="R485" s="225">
        <f>Q485*H485</f>
        <v>0</v>
      </c>
      <c r="S485" s="225">
        <v>0</v>
      </c>
      <c r="T485" s="226">
        <f>S485*H485</f>
        <v>0</v>
      </c>
      <c r="U485" s="41"/>
      <c r="V485" s="41"/>
      <c r="W485" s="41"/>
      <c r="X485" s="41"/>
      <c r="Y485" s="41"/>
      <c r="Z485" s="41"/>
      <c r="AA485" s="41"/>
      <c r="AB485" s="41"/>
      <c r="AC485" s="41"/>
      <c r="AD485" s="41"/>
      <c r="AE485" s="41"/>
      <c r="AR485" s="227" t="s">
        <v>315</v>
      </c>
      <c r="AT485" s="227" t="s">
        <v>310</v>
      </c>
      <c r="AU485" s="227" t="s">
        <v>85</v>
      </c>
      <c r="AY485" s="20" t="s">
        <v>308</v>
      </c>
      <c r="BE485" s="228">
        <f>IF(N485="základní",J485,0)</f>
        <v>0</v>
      </c>
      <c r="BF485" s="228">
        <f>IF(N485="snížená",J485,0)</f>
        <v>0</v>
      </c>
      <c r="BG485" s="228">
        <f>IF(N485="zákl. přenesená",J485,0)</f>
        <v>0</v>
      </c>
      <c r="BH485" s="228">
        <f>IF(N485="sníž. přenesená",J485,0)</f>
        <v>0</v>
      </c>
      <c r="BI485" s="228">
        <f>IF(N485="nulová",J485,0)</f>
        <v>0</v>
      </c>
      <c r="BJ485" s="20" t="s">
        <v>83</v>
      </c>
      <c r="BK485" s="228">
        <f>ROUND(I485*H485,2)</f>
        <v>0</v>
      </c>
      <c r="BL485" s="20" t="s">
        <v>315</v>
      </c>
      <c r="BM485" s="227" t="s">
        <v>6470</v>
      </c>
    </row>
    <row r="486" s="2" customFormat="1">
      <c r="A486" s="41"/>
      <c r="B486" s="42"/>
      <c r="C486" s="43"/>
      <c r="D486" s="229" t="s">
        <v>317</v>
      </c>
      <c r="E486" s="43"/>
      <c r="F486" s="230" t="s">
        <v>6963</v>
      </c>
      <c r="G486" s="43"/>
      <c r="H486" s="43"/>
      <c r="I486" s="231"/>
      <c r="J486" s="43"/>
      <c r="K486" s="43"/>
      <c r="L486" s="47"/>
      <c r="M486" s="232"/>
      <c r="N486" s="233"/>
      <c r="O486" s="87"/>
      <c r="P486" s="87"/>
      <c r="Q486" s="87"/>
      <c r="R486" s="87"/>
      <c r="S486" s="87"/>
      <c r="T486" s="88"/>
      <c r="U486" s="41"/>
      <c r="V486" s="41"/>
      <c r="W486" s="41"/>
      <c r="X486" s="41"/>
      <c r="Y486" s="41"/>
      <c r="Z486" s="41"/>
      <c r="AA486" s="41"/>
      <c r="AB486" s="41"/>
      <c r="AC486" s="41"/>
      <c r="AD486" s="41"/>
      <c r="AE486" s="41"/>
      <c r="AT486" s="20" t="s">
        <v>317</v>
      </c>
      <c r="AU486" s="20" t="s">
        <v>85</v>
      </c>
    </row>
    <row r="487" s="2" customFormat="1" ht="16.5" customHeight="1">
      <c r="A487" s="41"/>
      <c r="B487" s="42"/>
      <c r="C487" s="280" t="s">
        <v>4160</v>
      </c>
      <c r="D487" s="280" t="s">
        <v>1137</v>
      </c>
      <c r="E487" s="281" t="s">
        <v>7160</v>
      </c>
      <c r="F487" s="282" t="s">
        <v>7161</v>
      </c>
      <c r="G487" s="283" t="s">
        <v>323</v>
      </c>
      <c r="H487" s="284">
        <v>1</v>
      </c>
      <c r="I487" s="285"/>
      <c r="J487" s="286">
        <f>ROUND(I487*H487,2)</f>
        <v>0</v>
      </c>
      <c r="K487" s="282" t="s">
        <v>314</v>
      </c>
      <c r="L487" s="287"/>
      <c r="M487" s="288" t="s">
        <v>19</v>
      </c>
      <c r="N487" s="289" t="s">
        <v>47</v>
      </c>
      <c r="O487" s="87"/>
      <c r="P487" s="225">
        <f>O487*H487</f>
        <v>0</v>
      </c>
      <c r="Q487" s="225">
        <v>0</v>
      </c>
      <c r="R487" s="225">
        <f>Q487*H487</f>
        <v>0</v>
      </c>
      <c r="S487" s="225">
        <v>0</v>
      </c>
      <c r="T487" s="226">
        <f>S487*H487</f>
        <v>0</v>
      </c>
      <c r="U487" s="41"/>
      <c r="V487" s="41"/>
      <c r="W487" s="41"/>
      <c r="X487" s="41"/>
      <c r="Y487" s="41"/>
      <c r="Z487" s="41"/>
      <c r="AA487" s="41"/>
      <c r="AB487" s="41"/>
      <c r="AC487" s="41"/>
      <c r="AD487" s="41"/>
      <c r="AE487" s="41"/>
      <c r="AR487" s="227" t="s">
        <v>352</v>
      </c>
      <c r="AT487" s="227" t="s">
        <v>1137</v>
      </c>
      <c r="AU487" s="227" t="s">
        <v>85</v>
      </c>
      <c r="AY487" s="20" t="s">
        <v>308</v>
      </c>
      <c r="BE487" s="228">
        <f>IF(N487="základní",J487,0)</f>
        <v>0</v>
      </c>
      <c r="BF487" s="228">
        <f>IF(N487="snížená",J487,0)</f>
        <v>0</v>
      </c>
      <c r="BG487" s="228">
        <f>IF(N487="zákl. přenesená",J487,0)</f>
        <v>0</v>
      </c>
      <c r="BH487" s="228">
        <f>IF(N487="sníž. přenesená",J487,0)</f>
        <v>0</v>
      </c>
      <c r="BI487" s="228">
        <f>IF(N487="nulová",J487,0)</f>
        <v>0</v>
      </c>
      <c r="BJ487" s="20" t="s">
        <v>83</v>
      </c>
      <c r="BK487" s="228">
        <f>ROUND(I487*H487,2)</f>
        <v>0</v>
      </c>
      <c r="BL487" s="20" t="s">
        <v>315</v>
      </c>
      <c r="BM487" s="227" t="s">
        <v>6473</v>
      </c>
    </row>
    <row r="488" s="2" customFormat="1" ht="16.5" customHeight="1">
      <c r="A488" s="41"/>
      <c r="B488" s="42"/>
      <c r="C488" s="280" t="s">
        <v>4165</v>
      </c>
      <c r="D488" s="280" t="s">
        <v>1137</v>
      </c>
      <c r="E488" s="281" t="s">
        <v>6964</v>
      </c>
      <c r="F488" s="282" t="s">
        <v>6965</v>
      </c>
      <c r="G488" s="283" t="s">
        <v>323</v>
      </c>
      <c r="H488" s="284">
        <v>5</v>
      </c>
      <c r="I488" s="285"/>
      <c r="J488" s="286">
        <f>ROUND(I488*H488,2)</f>
        <v>0</v>
      </c>
      <c r="K488" s="282" t="s">
        <v>19</v>
      </c>
      <c r="L488" s="287"/>
      <c r="M488" s="288" t="s">
        <v>19</v>
      </c>
      <c r="N488" s="289" t="s">
        <v>47</v>
      </c>
      <c r="O488" s="87"/>
      <c r="P488" s="225">
        <f>O488*H488</f>
        <v>0</v>
      </c>
      <c r="Q488" s="225">
        <v>0</v>
      </c>
      <c r="R488" s="225">
        <f>Q488*H488</f>
        <v>0</v>
      </c>
      <c r="S488" s="225">
        <v>0</v>
      </c>
      <c r="T488" s="226">
        <f>S488*H488</f>
        <v>0</v>
      </c>
      <c r="U488" s="41"/>
      <c r="V488" s="41"/>
      <c r="W488" s="41"/>
      <c r="X488" s="41"/>
      <c r="Y488" s="41"/>
      <c r="Z488" s="41"/>
      <c r="AA488" s="41"/>
      <c r="AB488" s="41"/>
      <c r="AC488" s="41"/>
      <c r="AD488" s="41"/>
      <c r="AE488" s="41"/>
      <c r="AR488" s="227" t="s">
        <v>352</v>
      </c>
      <c r="AT488" s="227" t="s">
        <v>1137</v>
      </c>
      <c r="AU488" s="227" t="s">
        <v>85</v>
      </c>
      <c r="AY488" s="20" t="s">
        <v>308</v>
      </c>
      <c r="BE488" s="228">
        <f>IF(N488="základní",J488,0)</f>
        <v>0</v>
      </c>
      <c r="BF488" s="228">
        <f>IF(N488="snížená",J488,0)</f>
        <v>0</v>
      </c>
      <c r="BG488" s="228">
        <f>IF(N488="zákl. přenesená",J488,0)</f>
        <v>0</v>
      </c>
      <c r="BH488" s="228">
        <f>IF(N488="sníž. přenesená",J488,0)</f>
        <v>0</v>
      </c>
      <c r="BI488" s="228">
        <f>IF(N488="nulová",J488,0)</f>
        <v>0</v>
      </c>
      <c r="BJ488" s="20" t="s">
        <v>83</v>
      </c>
      <c r="BK488" s="228">
        <f>ROUND(I488*H488,2)</f>
        <v>0</v>
      </c>
      <c r="BL488" s="20" t="s">
        <v>315</v>
      </c>
      <c r="BM488" s="227" t="s">
        <v>6477</v>
      </c>
    </row>
    <row r="489" s="2" customFormat="1" ht="16.5" customHeight="1">
      <c r="A489" s="41"/>
      <c r="B489" s="42"/>
      <c r="C489" s="280" t="s">
        <v>4171</v>
      </c>
      <c r="D489" s="280" t="s">
        <v>1137</v>
      </c>
      <c r="E489" s="281" t="s">
        <v>6966</v>
      </c>
      <c r="F489" s="282" t="s">
        <v>6967</v>
      </c>
      <c r="G489" s="283" t="s">
        <v>323</v>
      </c>
      <c r="H489" s="284">
        <v>2</v>
      </c>
      <c r="I489" s="285"/>
      <c r="J489" s="286">
        <f>ROUND(I489*H489,2)</f>
        <v>0</v>
      </c>
      <c r="K489" s="282" t="s">
        <v>314</v>
      </c>
      <c r="L489" s="287"/>
      <c r="M489" s="288" t="s">
        <v>19</v>
      </c>
      <c r="N489" s="289" t="s">
        <v>47</v>
      </c>
      <c r="O489" s="87"/>
      <c r="P489" s="225">
        <f>O489*H489</f>
        <v>0</v>
      </c>
      <c r="Q489" s="225">
        <v>0</v>
      </c>
      <c r="R489" s="225">
        <f>Q489*H489</f>
        <v>0</v>
      </c>
      <c r="S489" s="225">
        <v>0</v>
      </c>
      <c r="T489" s="226">
        <f>S489*H489</f>
        <v>0</v>
      </c>
      <c r="U489" s="41"/>
      <c r="V489" s="41"/>
      <c r="W489" s="41"/>
      <c r="X489" s="41"/>
      <c r="Y489" s="41"/>
      <c r="Z489" s="41"/>
      <c r="AA489" s="41"/>
      <c r="AB489" s="41"/>
      <c r="AC489" s="41"/>
      <c r="AD489" s="41"/>
      <c r="AE489" s="41"/>
      <c r="AR489" s="227" t="s">
        <v>352</v>
      </c>
      <c r="AT489" s="227" t="s">
        <v>1137</v>
      </c>
      <c r="AU489" s="227" t="s">
        <v>85</v>
      </c>
      <c r="AY489" s="20" t="s">
        <v>308</v>
      </c>
      <c r="BE489" s="228">
        <f>IF(N489="základní",J489,0)</f>
        <v>0</v>
      </c>
      <c r="BF489" s="228">
        <f>IF(N489="snížená",J489,0)</f>
        <v>0</v>
      </c>
      <c r="BG489" s="228">
        <f>IF(N489="zákl. přenesená",J489,0)</f>
        <v>0</v>
      </c>
      <c r="BH489" s="228">
        <f>IF(N489="sníž. přenesená",J489,0)</f>
        <v>0</v>
      </c>
      <c r="BI489" s="228">
        <f>IF(N489="nulová",J489,0)</f>
        <v>0</v>
      </c>
      <c r="BJ489" s="20" t="s">
        <v>83</v>
      </c>
      <c r="BK489" s="228">
        <f>ROUND(I489*H489,2)</f>
        <v>0</v>
      </c>
      <c r="BL489" s="20" t="s">
        <v>315</v>
      </c>
      <c r="BM489" s="227" t="s">
        <v>6480</v>
      </c>
    </row>
    <row r="490" s="2" customFormat="1" ht="16.5" customHeight="1">
      <c r="A490" s="41"/>
      <c r="B490" s="42"/>
      <c r="C490" s="280" t="s">
        <v>4177</v>
      </c>
      <c r="D490" s="280" t="s">
        <v>1137</v>
      </c>
      <c r="E490" s="281" t="s">
        <v>6968</v>
      </c>
      <c r="F490" s="282" t="s">
        <v>6969</v>
      </c>
      <c r="G490" s="283" t="s">
        <v>323</v>
      </c>
      <c r="H490" s="284">
        <v>6</v>
      </c>
      <c r="I490" s="285"/>
      <c r="J490" s="286">
        <f>ROUND(I490*H490,2)</f>
        <v>0</v>
      </c>
      <c r="K490" s="282" t="s">
        <v>19</v>
      </c>
      <c r="L490" s="287"/>
      <c r="M490" s="288" t="s">
        <v>19</v>
      </c>
      <c r="N490" s="289" t="s">
        <v>47</v>
      </c>
      <c r="O490" s="87"/>
      <c r="P490" s="225">
        <f>O490*H490</f>
        <v>0</v>
      </c>
      <c r="Q490" s="225">
        <v>0</v>
      </c>
      <c r="R490" s="225">
        <f>Q490*H490</f>
        <v>0</v>
      </c>
      <c r="S490" s="225">
        <v>0</v>
      </c>
      <c r="T490" s="226">
        <f>S490*H490</f>
        <v>0</v>
      </c>
      <c r="U490" s="41"/>
      <c r="V490" s="41"/>
      <c r="W490" s="41"/>
      <c r="X490" s="41"/>
      <c r="Y490" s="41"/>
      <c r="Z490" s="41"/>
      <c r="AA490" s="41"/>
      <c r="AB490" s="41"/>
      <c r="AC490" s="41"/>
      <c r="AD490" s="41"/>
      <c r="AE490" s="41"/>
      <c r="AR490" s="227" t="s">
        <v>352</v>
      </c>
      <c r="AT490" s="227" t="s">
        <v>1137</v>
      </c>
      <c r="AU490" s="227" t="s">
        <v>85</v>
      </c>
      <c r="AY490" s="20" t="s">
        <v>308</v>
      </c>
      <c r="BE490" s="228">
        <f>IF(N490="základní",J490,0)</f>
        <v>0</v>
      </c>
      <c r="BF490" s="228">
        <f>IF(N490="snížená",J490,0)</f>
        <v>0</v>
      </c>
      <c r="BG490" s="228">
        <f>IF(N490="zákl. přenesená",J490,0)</f>
        <v>0</v>
      </c>
      <c r="BH490" s="228">
        <f>IF(N490="sníž. přenesená",J490,0)</f>
        <v>0</v>
      </c>
      <c r="BI490" s="228">
        <f>IF(N490="nulová",J490,0)</f>
        <v>0</v>
      </c>
      <c r="BJ490" s="20" t="s">
        <v>83</v>
      </c>
      <c r="BK490" s="228">
        <f>ROUND(I490*H490,2)</f>
        <v>0</v>
      </c>
      <c r="BL490" s="20" t="s">
        <v>315</v>
      </c>
      <c r="BM490" s="227" t="s">
        <v>6483</v>
      </c>
    </row>
    <row r="491" s="2" customFormat="1" ht="16.5" customHeight="1">
      <c r="A491" s="41"/>
      <c r="B491" s="42"/>
      <c r="C491" s="280" t="s">
        <v>4184</v>
      </c>
      <c r="D491" s="280" t="s">
        <v>1137</v>
      </c>
      <c r="E491" s="281" t="s">
        <v>6970</v>
      </c>
      <c r="F491" s="282" t="s">
        <v>6971</v>
      </c>
      <c r="G491" s="283" t="s">
        <v>323</v>
      </c>
      <c r="H491" s="284">
        <v>4</v>
      </c>
      <c r="I491" s="285"/>
      <c r="J491" s="286">
        <f>ROUND(I491*H491,2)</f>
        <v>0</v>
      </c>
      <c r="K491" s="282" t="s">
        <v>314</v>
      </c>
      <c r="L491" s="287"/>
      <c r="M491" s="288" t="s">
        <v>19</v>
      </c>
      <c r="N491" s="289" t="s">
        <v>47</v>
      </c>
      <c r="O491" s="87"/>
      <c r="P491" s="225">
        <f>O491*H491</f>
        <v>0</v>
      </c>
      <c r="Q491" s="225">
        <v>0</v>
      </c>
      <c r="R491" s="225">
        <f>Q491*H491</f>
        <v>0</v>
      </c>
      <c r="S491" s="225">
        <v>0</v>
      </c>
      <c r="T491" s="226">
        <f>S491*H491</f>
        <v>0</v>
      </c>
      <c r="U491" s="41"/>
      <c r="V491" s="41"/>
      <c r="W491" s="41"/>
      <c r="X491" s="41"/>
      <c r="Y491" s="41"/>
      <c r="Z491" s="41"/>
      <c r="AA491" s="41"/>
      <c r="AB491" s="41"/>
      <c r="AC491" s="41"/>
      <c r="AD491" s="41"/>
      <c r="AE491" s="41"/>
      <c r="AR491" s="227" t="s">
        <v>352</v>
      </c>
      <c r="AT491" s="227" t="s">
        <v>1137</v>
      </c>
      <c r="AU491" s="227" t="s">
        <v>85</v>
      </c>
      <c r="AY491" s="20" t="s">
        <v>308</v>
      </c>
      <c r="BE491" s="228">
        <f>IF(N491="základní",J491,0)</f>
        <v>0</v>
      </c>
      <c r="BF491" s="228">
        <f>IF(N491="snížená",J491,0)</f>
        <v>0</v>
      </c>
      <c r="BG491" s="228">
        <f>IF(N491="zákl. přenesená",J491,0)</f>
        <v>0</v>
      </c>
      <c r="BH491" s="228">
        <f>IF(N491="sníž. přenesená",J491,0)</f>
        <v>0</v>
      </c>
      <c r="BI491" s="228">
        <f>IF(N491="nulová",J491,0)</f>
        <v>0</v>
      </c>
      <c r="BJ491" s="20" t="s">
        <v>83</v>
      </c>
      <c r="BK491" s="228">
        <f>ROUND(I491*H491,2)</f>
        <v>0</v>
      </c>
      <c r="BL491" s="20" t="s">
        <v>315</v>
      </c>
      <c r="BM491" s="227" t="s">
        <v>6487</v>
      </c>
    </row>
    <row r="492" s="2" customFormat="1" ht="16.5" customHeight="1">
      <c r="A492" s="41"/>
      <c r="B492" s="42"/>
      <c r="C492" s="280" t="s">
        <v>4191</v>
      </c>
      <c r="D492" s="280" t="s">
        <v>1137</v>
      </c>
      <c r="E492" s="281" t="s">
        <v>6972</v>
      </c>
      <c r="F492" s="282" t="s">
        <v>6973</v>
      </c>
      <c r="G492" s="283" t="s">
        <v>323</v>
      </c>
      <c r="H492" s="284">
        <v>6</v>
      </c>
      <c r="I492" s="285"/>
      <c r="J492" s="286">
        <f>ROUND(I492*H492,2)</f>
        <v>0</v>
      </c>
      <c r="K492" s="282" t="s">
        <v>19</v>
      </c>
      <c r="L492" s="287"/>
      <c r="M492" s="288" t="s">
        <v>19</v>
      </c>
      <c r="N492" s="289" t="s">
        <v>47</v>
      </c>
      <c r="O492" s="87"/>
      <c r="P492" s="225">
        <f>O492*H492</f>
        <v>0</v>
      </c>
      <c r="Q492" s="225">
        <v>0</v>
      </c>
      <c r="R492" s="225">
        <f>Q492*H492</f>
        <v>0</v>
      </c>
      <c r="S492" s="225">
        <v>0</v>
      </c>
      <c r="T492" s="226">
        <f>S492*H492</f>
        <v>0</v>
      </c>
      <c r="U492" s="41"/>
      <c r="V492" s="41"/>
      <c r="W492" s="41"/>
      <c r="X492" s="41"/>
      <c r="Y492" s="41"/>
      <c r="Z492" s="41"/>
      <c r="AA492" s="41"/>
      <c r="AB492" s="41"/>
      <c r="AC492" s="41"/>
      <c r="AD492" s="41"/>
      <c r="AE492" s="41"/>
      <c r="AR492" s="227" t="s">
        <v>352</v>
      </c>
      <c r="AT492" s="227" t="s">
        <v>1137</v>
      </c>
      <c r="AU492" s="227" t="s">
        <v>85</v>
      </c>
      <c r="AY492" s="20" t="s">
        <v>308</v>
      </c>
      <c r="BE492" s="228">
        <f>IF(N492="základní",J492,0)</f>
        <v>0</v>
      </c>
      <c r="BF492" s="228">
        <f>IF(N492="snížená",J492,0)</f>
        <v>0</v>
      </c>
      <c r="BG492" s="228">
        <f>IF(N492="zákl. přenesená",J492,0)</f>
        <v>0</v>
      </c>
      <c r="BH492" s="228">
        <f>IF(N492="sníž. přenesená",J492,0)</f>
        <v>0</v>
      </c>
      <c r="BI492" s="228">
        <f>IF(N492="nulová",J492,0)</f>
        <v>0</v>
      </c>
      <c r="BJ492" s="20" t="s">
        <v>83</v>
      </c>
      <c r="BK492" s="228">
        <f>ROUND(I492*H492,2)</f>
        <v>0</v>
      </c>
      <c r="BL492" s="20" t="s">
        <v>315</v>
      </c>
      <c r="BM492" s="227" t="s">
        <v>6490</v>
      </c>
    </row>
    <row r="493" s="2" customFormat="1" ht="16.5" customHeight="1">
      <c r="A493" s="41"/>
      <c r="B493" s="42"/>
      <c r="C493" s="280" t="s">
        <v>4198</v>
      </c>
      <c r="D493" s="280" t="s">
        <v>1137</v>
      </c>
      <c r="E493" s="281" t="s">
        <v>6974</v>
      </c>
      <c r="F493" s="282" t="s">
        <v>6975</v>
      </c>
      <c r="G493" s="283" t="s">
        <v>323</v>
      </c>
      <c r="H493" s="284">
        <v>2</v>
      </c>
      <c r="I493" s="285"/>
      <c r="J493" s="286">
        <f>ROUND(I493*H493,2)</f>
        <v>0</v>
      </c>
      <c r="K493" s="282" t="s">
        <v>314</v>
      </c>
      <c r="L493" s="287"/>
      <c r="M493" s="288" t="s">
        <v>19</v>
      </c>
      <c r="N493" s="289" t="s">
        <v>47</v>
      </c>
      <c r="O493" s="87"/>
      <c r="P493" s="225">
        <f>O493*H493</f>
        <v>0</v>
      </c>
      <c r="Q493" s="225">
        <v>0</v>
      </c>
      <c r="R493" s="225">
        <f>Q493*H493</f>
        <v>0</v>
      </c>
      <c r="S493" s="225">
        <v>0</v>
      </c>
      <c r="T493" s="226">
        <f>S493*H493</f>
        <v>0</v>
      </c>
      <c r="U493" s="41"/>
      <c r="V493" s="41"/>
      <c r="W493" s="41"/>
      <c r="X493" s="41"/>
      <c r="Y493" s="41"/>
      <c r="Z493" s="41"/>
      <c r="AA493" s="41"/>
      <c r="AB493" s="41"/>
      <c r="AC493" s="41"/>
      <c r="AD493" s="41"/>
      <c r="AE493" s="41"/>
      <c r="AR493" s="227" t="s">
        <v>352</v>
      </c>
      <c r="AT493" s="227" t="s">
        <v>1137</v>
      </c>
      <c r="AU493" s="227" t="s">
        <v>85</v>
      </c>
      <c r="AY493" s="20" t="s">
        <v>308</v>
      </c>
      <c r="BE493" s="228">
        <f>IF(N493="základní",J493,0)</f>
        <v>0</v>
      </c>
      <c r="BF493" s="228">
        <f>IF(N493="snížená",J493,0)</f>
        <v>0</v>
      </c>
      <c r="BG493" s="228">
        <f>IF(N493="zákl. přenesená",J493,0)</f>
        <v>0</v>
      </c>
      <c r="BH493" s="228">
        <f>IF(N493="sníž. přenesená",J493,0)</f>
        <v>0</v>
      </c>
      <c r="BI493" s="228">
        <f>IF(N493="nulová",J493,0)</f>
        <v>0</v>
      </c>
      <c r="BJ493" s="20" t="s">
        <v>83</v>
      </c>
      <c r="BK493" s="228">
        <f>ROUND(I493*H493,2)</f>
        <v>0</v>
      </c>
      <c r="BL493" s="20" t="s">
        <v>315</v>
      </c>
      <c r="BM493" s="227" t="s">
        <v>6494</v>
      </c>
    </row>
    <row r="494" s="2" customFormat="1" ht="21.75" customHeight="1">
      <c r="A494" s="41"/>
      <c r="B494" s="42"/>
      <c r="C494" s="216" t="s">
        <v>4208</v>
      </c>
      <c r="D494" s="216" t="s">
        <v>310</v>
      </c>
      <c r="E494" s="217" t="s">
        <v>6978</v>
      </c>
      <c r="F494" s="218" t="s">
        <v>6979</v>
      </c>
      <c r="G494" s="219" t="s">
        <v>323</v>
      </c>
      <c r="H494" s="220">
        <v>62</v>
      </c>
      <c r="I494" s="221"/>
      <c r="J494" s="222">
        <f>ROUND(I494*H494,2)</f>
        <v>0</v>
      </c>
      <c r="K494" s="218" t="s">
        <v>314</v>
      </c>
      <c r="L494" s="47"/>
      <c r="M494" s="223" t="s">
        <v>19</v>
      </c>
      <c r="N494" s="224" t="s">
        <v>47</v>
      </c>
      <c r="O494" s="87"/>
      <c r="P494" s="225">
        <f>O494*H494</f>
        <v>0</v>
      </c>
      <c r="Q494" s="225">
        <v>0</v>
      </c>
      <c r="R494" s="225">
        <f>Q494*H494</f>
        <v>0</v>
      </c>
      <c r="S494" s="225">
        <v>0</v>
      </c>
      <c r="T494" s="226">
        <f>S494*H494</f>
        <v>0</v>
      </c>
      <c r="U494" s="41"/>
      <c r="V494" s="41"/>
      <c r="W494" s="41"/>
      <c r="X494" s="41"/>
      <c r="Y494" s="41"/>
      <c r="Z494" s="41"/>
      <c r="AA494" s="41"/>
      <c r="AB494" s="41"/>
      <c r="AC494" s="41"/>
      <c r="AD494" s="41"/>
      <c r="AE494" s="41"/>
      <c r="AR494" s="227" t="s">
        <v>315</v>
      </c>
      <c r="AT494" s="227" t="s">
        <v>310</v>
      </c>
      <c r="AU494" s="227" t="s">
        <v>85</v>
      </c>
      <c r="AY494" s="20" t="s">
        <v>308</v>
      </c>
      <c r="BE494" s="228">
        <f>IF(N494="základní",J494,0)</f>
        <v>0</v>
      </c>
      <c r="BF494" s="228">
        <f>IF(N494="snížená",J494,0)</f>
        <v>0</v>
      </c>
      <c r="BG494" s="228">
        <f>IF(N494="zákl. přenesená",J494,0)</f>
        <v>0</v>
      </c>
      <c r="BH494" s="228">
        <f>IF(N494="sníž. přenesená",J494,0)</f>
        <v>0</v>
      </c>
      <c r="BI494" s="228">
        <f>IF(N494="nulová",J494,0)</f>
        <v>0</v>
      </c>
      <c r="BJ494" s="20" t="s">
        <v>83</v>
      </c>
      <c r="BK494" s="228">
        <f>ROUND(I494*H494,2)</f>
        <v>0</v>
      </c>
      <c r="BL494" s="20" t="s">
        <v>315</v>
      </c>
      <c r="BM494" s="227" t="s">
        <v>6497</v>
      </c>
    </row>
    <row r="495" s="2" customFormat="1">
      <c r="A495" s="41"/>
      <c r="B495" s="42"/>
      <c r="C495" s="43"/>
      <c r="D495" s="229" t="s">
        <v>317</v>
      </c>
      <c r="E495" s="43"/>
      <c r="F495" s="230" t="s">
        <v>6980</v>
      </c>
      <c r="G495" s="43"/>
      <c r="H495" s="43"/>
      <c r="I495" s="231"/>
      <c r="J495" s="43"/>
      <c r="K495" s="43"/>
      <c r="L495" s="47"/>
      <c r="M495" s="232"/>
      <c r="N495" s="233"/>
      <c r="O495" s="87"/>
      <c r="P495" s="87"/>
      <c r="Q495" s="87"/>
      <c r="R495" s="87"/>
      <c r="S495" s="87"/>
      <c r="T495" s="88"/>
      <c r="U495" s="41"/>
      <c r="V495" s="41"/>
      <c r="W495" s="41"/>
      <c r="X495" s="41"/>
      <c r="Y495" s="41"/>
      <c r="Z495" s="41"/>
      <c r="AA495" s="41"/>
      <c r="AB495" s="41"/>
      <c r="AC495" s="41"/>
      <c r="AD495" s="41"/>
      <c r="AE495" s="41"/>
      <c r="AT495" s="20" t="s">
        <v>317</v>
      </c>
      <c r="AU495" s="20" t="s">
        <v>85</v>
      </c>
    </row>
    <row r="496" s="2" customFormat="1" ht="16.5" customHeight="1">
      <c r="A496" s="41"/>
      <c r="B496" s="42"/>
      <c r="C496" s="280" t="s">
        <v>4213</v>
      </c>
      <c r="D496" s="280" t="s">
        <v>1137</v>
      </c>
      <c r="E496" s="281" t="s">
        <v>7162</v>
      </c>
      <c r="F496" s="282" t="s">
        <v>7163</v>
      </c>
      <c r="G496" s="283" t="s">
        <v>323</v>
      </c>
      <c r="H496" s="284">
        <v>8</v>
      </c>
      <c r="I496" s="285"/>
      <c r="J496" s="286">
        <f>ROUND(I496*H496,2)</f>
        <v>0</v>
      </c>
      <c r="K496" s="282" t="s">
        <v>314</v>
      </c>
      <c r="L496" s="287"/>
      <c r="M496" s="288" t="s">
        <v>19</v>
      </c>
      <c r="N496" s="289" t="s">
        <v>47</v>
      </c>
      <c r="O496" s="87"/>
      <c r="P496" s="225">
        <f>O496*H496</f>
        <v>0</v>
      </c>
      <c r="Q496" s="225">
        <v>0</v>
      </c>
      <c r="R496" s="225">
        <f>Q496*H496</f>
        <v>0</v>
      </c>
      <c r="S496" s="225">
        <v>0</v>
      </c>
      <c r="T496" s="226">
        <f>S496*H496</f>
        <v>0</v>
      </c>
      <c r="U496" s="41"/>
      <c r="V496" s="41"/>
      <c r="W496" s="41"/>
      <c r="X496" s="41"/>
      <c r="Y496" s="41"/>
      <c r="Z496" s="41"/>
      <c r="AA496" s="41"/>
      <c r="AB496" s="41"/>
      <c r="AC496" s="41"/>
      <c r="AD496" s="41"/>
      <c r="AE496" s="41"/>
      <c r="AR496" s="227" t="s">
        <v>352</v>
      </c>
      <c r="AT496" s="227" t="s">
        <v>1137</v>
      </c>
      <c r="AU496" s="227" t="s">
        <v>85</v>
      </c>
      <c r="AY496" s="20" t="s">
        <v>308</v>
      </c>
      <c r="BE496" s="228">
        <f>IF(N496="základní",J496,0)</f>
        <v>0</v>
      </c>
      <c r="BF496" s="228">
        <f>IF(N496="snížená",J496,0)</f>
        <v>0</v>
      </c>
      <c r="BG496" s="228">
        <f>IF(N496="zákl. přenesená",J496,0)</f>
        <v>0</v>
      </c>
      <c r="BH496" s="228">
        <f>IF(N496="sníž. přenesená",J496,0)</f>
        <v>0</v>
      </c>
      <c r="BI496" s="228">
        <f>IF(N496="nulová",J496,0)</f>
        <v>0</v>
      </c>
      <c r="BJ496" s="20" t="s">
        <v>83</v>
      </c>
      <c r="BK496" s="228">
        <f>ROUND(I496*H496,2)</f>
        <v>0</v>
      </c>
      <c r="BL496" s="20" t="s">
        <v>315</v>
      </c>
      <c r="BM496" s="227" t="s">
        <v>6501</v>
      </c>
    </row>
    <row r="497" s="2" customFormat="1" ht="16.5" customHeight="1">
      <c r="A497" s="41"/>
      <c r="B497" s="42"/>
      <c r="C497" s="280" t="s">
        <v>4219</v>
      </c>
      <c r="D497" s="280" t="s">
        <v>1137</v>
      </c>
      <c r="E497" s="281" t="s">
        <v>7164</v>
      </c>
      <c r="F497" s="282" t="s">
        <v>7165</v>
      </c>
      <c r="G497" s="283" t="s">
        <v>323</v>
      </c>
      <c r="H497" s="284">
        <v>9</v>
      </c>
      <c r="I497" s="285"/>
      <c r="J497" s="286">
        <f>ROUND(I497*H497,2)</f>
        <v>0</v>
      </c>
      <c r="K497" s="282" t="s">
        <v>19</v>
      </c>
      <c r="L497" s="287"/>
      <c r="M497" s="288" t="s">
        <v>19</v>
      </c>
      <c r="N497" s="289" t="s">
        <v>47</v>
      </c>
      <c r="O497" s="87"/>
      <c r="P497" s="225">
        <f>O497*H497</f>
        <v>0</v>
      </c>
      <c r="Q497" s="225">
        <v>0</v>
      </c>
      <c r="R497" s="225">
        <f>Q497*H497</f>
        <v>0</v>
      </c>
      <c r="S497" s="225">
        <v>0</v>
      </c>
      <c r="T497" s="226">
        <f>S497*H497</f>
        <v>0</v>
      </c>
      <c r="U497" s="41"/>
      <c r="V497" s="41"/>
      <c r="W497" s="41"/>
      <c r="X497" s="41"/>
      <c r="Y497" s="41"/>
      <c r="Z497" s="41"/>
      <c r="AA497" s="41"/>
      <c r="AB497" s="41"/>
      <c r="AC497" s="41"/>
      <c r="AD497" s="41"/>
      <c r="AE497" s="41"/>
      <c r="AR497" s="227" t="s">
        <v>352</v>
      </c>
      <c r="AT497" s="227" t="s">
        <v>1137</v>
      </c>
      <c r="AU497" s="227" t="s">
        <v>85</v>
      </c>
      <c r="AY497" s="20" t="s">
        <v>308</v>
      </c>
      <c r="BE497" s="228">
        <f>IF(N497="základní",J497,0)</f>
        <v>0</v>
      </c>
      <c r="BF497" s="228">
        <f>IF(N497="snížená",J497,0)</f>
        <v>0</v>
      </c>
      <c r="BG497" s="228">
        <f>IF(N497="zákl. přenesená",J497,0)</f>
        <v>0</v>
      </c>
      <c r="BH497" s="228">
        <f>IF(N497="sníž. přenesená",J497,0)</f>
        <v>0</v>
      </c>
      <c r="BI497" s="228">
        <f>IF(N497="nulová",J497,0)</f>
        <v>0</v>
      </c>
      <c r="BJ497" s="20" t="s">
        <v>83</v>
      </c>
      <c r="BK497" s="228">
        <f>ROUND(I497*H497,2)</f>
        <v>0</v>
      </c>
      <c r="BL497" s="20" t="s">
        <v>315</v>
      </c>
      <c r="BM497" s="227" t="s">
        <v>6504</v>
      </c>
    </row>
    <row r="498" s="2" customFormat="1" ht="16.5" customHeight="1">
      <c r="A498" s="41"/>
      <c r="B498" s="42"/>
      <c r="C498" s="280" t="s">
        <v>4223</v>
      </c>
      <c r="D498" s="280" t="s">
        <v>1137</v>
      </c>
      <c r="E498" s="281" t="s">
        <v>6981</v>
      </c>
      <c r="F498" s="282" t="s">
        <v>6982</v>
      </c>
      <c r="G498" s="283" t="s">
        <v>323</v>
      </c>
      <c r="H498" s="284">
        <v>8</v>
      </c>
      <c r="I498" s="285"/>
      <c r="J498" s="286">
        <f>ROUND(I498*H498,2)</f>
        <v>0</v>
      </c>
      <c r="K498" s="282" t="s">
        <v>314</v>
      </c>
      <c r="L498" s="287"/>
      <c r="M498" s="288" t="s">
        <v>19</v>
      </c>
      <c r="N498" s="289" t="s">
        <v>47</v>
      </c>
      <c r="O498" s="87"/>
      <c r="P498" s="225">
        <f>O498*H498</f>
        <v>0</v>
      </c>
      <c r="Q498" s="225">
        <v>0</v>
      </c>
      <c r="R498" s="225">
        <f>Q498*H498</f>
        <v>0</v>
      </c>
      <c r="S498" s="225">
        <v>0</v>
      </c>
      <c r="T498" s="226">
        <f>S498*H498</f>
        <v>0</v>
      </c>
      <c r="U498" s="41"/>
      <c r="V498" s="41"/>
      <c r="W498" s="41"/>
      <c r="X498" s="41"/>
      <c r="Y498" s="41"/>
      <c r="Z498" s="41"/>
      <c r="AA498" s="41"/>
      <c r="AB498" s="41"/>
      <c r="AC498" s="41"/>
      <c r="AD498" s="41"/>
      <c r="AE498" s="41"/>
      <c r="AR498" s="227" t="s">
        <v>352</v>
      </c>
      <c r="AT498" s="227" t="s">
        <v>1137</v>
      </c>
      <c r="AU498" s="227" t="s">
        <v>85</v>
      </c>
      <c r="AY498" s="20" t="s">
        <v>308</v>
      </c>
      <c r="BE498" s="228">
        <f>IF(N498="základní",J498,0)</f>
        <v>0</v>
      </c>
      <c r="BF498" s="228">
        <f>IF(N498="snížená",J498,0)</f>
        <v>0</v>
      </c>
      <c r="BG498" s="228">
        <f>IF(N498="zákl. přenesená",J498,0)</f>
        <v>0</v>
      </c>
      <c r="BH498" s="228">
        <f>IF(N498="sníž. přenesená",J498,0)</f>
        <v>0</v>
      </c>
      <c r="BI498" s="228">
        <f>IF(N498="nulová",J498,0)</f>
        <v>0</v>
      </c>
      <c r="BJ498" s="20" t="s">
        <v>83</v>
      </c>
      <c r="BK498" s="228">
        <f>ROUND(I498*H498,2)</f>
        <v>0</v>
      </c>
      <c r="BL498" s="20" t="s">
        <v>315</v>
      </c>
      <c r="BM498" s="227" t="s">
        <v>6508</v>
      </c>
    </row>
    <row r="499" s="2" customFormat="1" ht="16.5" customHeight="1">
      <c r="A499" s="41"/>
      <c r="B499" s="42"/>
      <c r="C499" s="280" t="s">
        <v>4228</v>
      </c>
      <c r="D499" s="280" t="s">
        <v>1137</v>
      </c>
      <c r="E499" s="281" t="s">
        <v>6983</v>
      </c>
      <c r="F499" s="282" t="s">
        <v>6984</v>
      </c>
      <c r="G499" s="283" t="s">
        <v>323</v>
      </c>
      <c r="H499" s="284">
        <v>37</v>
      </c>
      <c r="I499" s="285"/>
      <c r="J499" s="286">
        <f>ROUND(I499*H499,2)</f>
        <v>0</v>
      </c>
      <c r="K499" s="282" t="s">
        <v>19</v>
      </c>
      <c r="L499" s="287"/>
      <c r="M499" s="288" t="s">
        <v>19</v>
      </c>
      <c r="N499" s="289" t="s">
        <v>47</v>
      </c>
      <c r="O499" s="87"/>
      <c r="P499" s="225">
        <f>O499*H499</f>
        <v>0</v>
      </c>
      <c r="Q499" s="225">
        <v>0</v>
      </c>
      <c r="R499" s="225">
        <f>Q499*H499</f>
        <v>0</v>
      </c>
      <c r="S499" s="225">
        <v>0</v>
      </c>
      <c r="T499" s="226">
        <f>S499*H499</f>
        <v>0</v>
      </c>
      <c r="U499" s="41"/>
      <c r="V499" s="41"/>
      <c r="W499" s="41"/>
      <c r="X499" s="41"/>
      <c r="Y499" s="41"/>
      <c r="Z499" s="41"/>
      <c r="AA499" s="41"/>
      <c r="AB499" s="41"/>
      <c r="AC499" s="41"/>
      <c r="AD499" s="41"/>
      <c r="AE499" s="41"/>
      <c r="AR499" s="227" t="s">
        <v>352</v>
      </c>
      <c r="AT499" s="227" t="s">
        <v>1137</v>
      </c>
      <c r="AU499" s="227" t="s">
        <v>85</v>
      </c>
      <c r="AY499" s="20" t="s">
        <v>308</v>
      </c>
      <c r="BE499" s="228">
        <f>IF(N499="základní",J499,0)</f>
        <v>0</v>
      </c>
      <c r="BF499" s="228">
        <f>IF(N499="snížená",J499,0)</f>
        <v>0</v>
      </c>
      <c r="BG499" s="228">
        <f>IF(N499="zákl. přenesená",J499,0)</f>
        <v>0</v>
      </c>
      <c r="BH499" s="228">
        <f>IF(N499="sníž. přenesená",J499,0)</f>
        <v>0</v>
      </c>
      <c r="BI499" s="228">
        <f>IF(N499="nulová",J499,0)</f>
        <v>0</v>
      </c>
      <c r="BJ499" s="20" t="s">
        <v>83</v>
      </c>
      <c r="BK499" s="228">
        <f>ROUND(I499*H499,2)</f>
        <v>0</v>
      </c>
      <c r="BL499" s="20" t="s">
        <v>315</v>
      </c>
      <c r="BM499" s="227" t="s">
        <v>6511</v>
      </c>
    </row>
    <row r="500" s="2" customFormat="1" ht="21.75" customHeight="1">
      <c r="A500" s="41"/>
      <c r="B500" s="42"/>
      <c r="C500" s="216" t="s">
        <v>4233</v>
      </c>
      <c r="D500" s="216" t="s">
        <v>310</v>
      </c>
      <c r="E500" s="217" t="s">
        <v>7166</v>
      </c>
      <c r="F500" s="218" t="s">
        <v>7167</v>
      </c>
      <c r="G500" s="219" t="s">
        <v>323</v>
      </c>
      <c r="H500" s="220">
        <v>2</v>
      </c>
      <c r="I500" s="221"/>
      <c r="J500" s="222">
        <f>ROUND(I500*H500,2)</f>
        <v>0</v>
      </c>
      <c r="K500" s="218" t="s">
        <v>314</v>
      </c>
      <c r="L500" s="47"/>
      <c r="M500" s="223" t="s">
        <v>19</v>
      </c>
      <c r="N500" s="224" t="s">
        <v>47</v>
      </c>
      <c r="O500" s="87"/>
      <c r="P500" s="225">
        <f>O500*H500</f>
        <v>0</v>
      </c>
      <c r="Q500" s="225">
        <v>0</v>
      </c>
      <c r="R500" s="225">
        <f>Q500*H500</f>
        <v>0</v>
      </c>
      <c r="S500" s="225">
        <v>0</v>
      </c>
      <c r="T500" s="226">
        <f>S500*H500</f>
        <v>0</v>
      </c>
      <c r="U500" s="41"/>
      <c r="V500" s="41"/>
      <c r="W500" s="41"/>
      <c r="X500" s="41"/>
      <c r="Y500" s="41"/>
      <c r="Z500" s="41"/>
      <c r="AA500" s="41"/>
      <c r="AB500" s="41"/>
      <c r="AC500" s="41"/>
      <c r="AD500" s="41"/>
      <c r="AE500" s="41"/>
      <c r="AR500" s="227" t="s">
        <v>315</v>
      </c>
      <c r="AT500" s="227" t="s">
        <v>310</v>
      </c>
      <c r="AU500" s="227" t="s">
        <v>85</v>
      </c>
      <c r="AY500" s="20" t="s">
        <v>308</v>
      </c>
      <c r="BE500" s="228">
        <f>IF(N500="základní",J500,0)</f>
        <v>0</v>
      </c>
      <c r="BF500" s="228">
        <f>IF(N500="snížená",J500,0)</f>
        <v>0</v>
      </c>
      <c r="BG500" s="228">
        <f>IF(N500="zákl. přenesená",J500,0)</f>
        <v>0</v>
      </c>
      <c r="BH500" s="228">
        <f>IF(N500="sníž. přenesená",J500,0)</f>
        <v>0</v>
      </c>
      <c r="BI500" s="228">
        <f>IF(N500="nulová",J500,0)</f>
        <v>0</v>
      </c>
      <c r="BJ500" s="20" t="s">
        <v>83</v>
      </c>
      <c r="BK500" s="228">
        <f>ROUND(I500*H500,2)</f>
        <v>0</v>
      </c>
      <c r="BL500" s="20" t="s">
        <v>315</v>
      </c>
      <c r="BM500" s="227" t="s">
        <v>6515</v>
      </c>
    </row>
    <row r="501" s="2" customFormat="1">
      <c r="A501" s="41"/>
      <c r="B501" s="42"/>
      <c r="C501" s="43"/>
      <c r="D501" s="229" t="s">
        <v>317</v>
      </c>
      <c r="E501" s="43"/>
      <c r="F501" s="230" t="s">
        <v>7168</v>
      </c>
      <c r="G501" s="43"/>
      <c r="H501" s="43"/>
      <c r="I501" s="231"/>
      <c r="J501" s="43"/>
      <c r="K501" s="43"/>
      <c r="L501" s="47"/>
      <c r="M501" s="232"/>
      <c r="N501" s="233"/>
      <c r="O501" s="87"/>
      <c r="P501" s="87"/>
      <c r="Q501" s="87"/>
      <c r="R501" s="87"/>
      <c r="S501" s="87"/>
      <c r="T501" s="88"/>
      <c r="U501" s="41"/>
      <c r="V501" s="41"/>
      <c r="W501" s="41"/>
      <c r="X501" s="41"/>
      <c r="Y501" s="41"/>
      <c r="Z501" s="41"/>
      <c r="AA501" s="41"/>
      <c r="AB501" s="41"/>
      <c r="AC501" s="41"/>
      <c r="AD501" s="41"/>
      <c r="AE501" s="41"/>
      <c r="AT501" s="20" t="s">
        <v>317</v>
      </c>
      <c r="AU501" s="20" t="s">
        <v>85</v>
      </c>
    </row>
    <row r="502" s="2" customFormat="1" ht="21.75" customHeight="1">
      <c r="A502" s="41"/>
      <c r="B502" s="42"/>
      <c r="C502" s="280" t="s">
        <v>4238</v>
      </c>
      <c r="D502" s="280" t="s">
        <v>1137</v>
      </c>
      <c r="E502" s="281" t="s">
        <v>7169</v>
      </c>
      <c r="F502" s="282" t="s">
        <v>7170</v>
      </c>
      <c r="G502" s="283" t="s">
        <v>323</v>
      </c>
      <c r="H502" s="284">
        <v>1</v>
      </c>
      <c r="I502" s="285"/>
      <c r="J502" s="286">
        <f>ROUND(I502*H502,2)</f>
        <v>0</v>
      </c>
      <c r="K502" s="282" t="s">
        <v>19</v>
      </c>
      <c r="L502" s="287"/>
      <c r="M502" s="288" t="s">
        <v>19</v>
      </c>
      <c r="N502" s="289" t="s">
        <v>47</v>
      </c>
      <c r="O502" s="87"/>
      <c r="P502" s="225">
        <f>O502*H502</f>
        <v>0</v>
      </c>
      <c r="Q502" s="225">
        <v>0</v>
      </c>
      <c r="R502" s="225">
        <f>Q502*H502</f>
        <v>0</v>
      </c>
      <c r="S502" s="225">
        <v>0</v>
      </c>
      <c r="T502" s="226">
        <f>S502*H502</f>
        <v>0</v>
      </c>
      <c r="U502" s="41"/>
      <c r="V502" s="41"/>
      <c r="W502" s="41"/>
      <c r="X502" s="41"/>
      <c r="Y502" s="41"/>
      <c r="Z502" s="41"/>
      <c r="AA502" s="41"/>
      <c r="AB502" s="41"/>
      <c r="AC502" s="41"/>
      <c r="AD502" s="41"/>
      <c r="AE502" s="41"/>
      <c r="AR502" s="227" t="s">
        <v>352</v>
      </c>
      <c r="AT502" s="227" t="s">
        <v>1137</v>
      </c>
      <c r="AU502" s="227" t="s">
        <v>85</v>
      </c>
      <c r="AY502" s="20" t="s">
        <v>308</v>
      </c>
      <c r="BE502" s="228">
        <f>IF(N502="základní",J502,0)</f>
        <v>0</v>
      </c>
      <c r="BF502" s="228">
        <f>IF(N502="snížená",J502,0)</f>
        <v>0</v>
      </c>
      <c r="BG502" s="228">
        <f>IF(N502="zákl. přenesená",J502,0)</f>
        <v>0</v>
      </c>
      <c r="BH502" s="228">
        <f>IF(N502="sníž. přenesená",J502,0)</f>
        <v>0</v>
      </c>
      <c r="BI502" s="228">
        <f>IF(N502="nulová",J502,0)</f>
        <v>0</v>
      </c>
      <c r="BJ502" s="20" t="s">
        <v>83</v>
      </c>
      <c r="BK502" s="228">
        <f>ROUND(I502*H502,2)</f>
        <v>0</v>
      </c>
      <c r="BL502" s="20" t="s">
        <v>315</v>
      </c>
      <c r="BM502" s="227" t="s">
        <v>6518</v>
      </c>
    </row>
    <row r="503" s="2" customFormat="1" ht="21.75" customHeight="1">
      <c r="A503" s="41"/>
      <c r="B503" s="42"/>
      <c r="C503" s="280" t="s">
        <v>4243</v>
      </c>
      <c r="D503" s="280" t="s">
        <v>1137</v>
      </c>
      <c r="E503" s="281" t="s">
        <v>7171</v>
      </c>
      <c r="F503" s="282" t="s">
        <v>7172</v>
      </c>
      <c r="G503" s="283" t="s">
        <v>323</v>
      </c>
      <c r="H503" s="284">
        <v>1</v>
      </c>
      <c r="I503" s="285"/>
      <c r="J503" s="286">
        <f>ROUND(I503*H503,2)</f>
        <v>0</v>
      </c>
      <c r="K503" s="282" t="s">
        <v>19</v>
      </c>
      <c r="L503" s="287"/>
      <c r="M503" s="288" t="s">
        <v>19</v>
      </c>
      <c r="N503" s="289" t="s">
        <v>47</v>
      </c>
      <c r="O503" s="87"/>
      <c r="P503" s="225">
        <f>O503*H503</f>
        <v>0</v>
      </c>
      <c r="Q503" s="225">
        <v>0</v>
      </c>
      <c r="R503" s="225">
        <f>Q503*H503</f>
        <v>0</v>
      </c>
      <c r="S503" s="225">
        <v>0</v>
      </c>
      <c r="T503" s="226">
        <f>S503*H503</f>
        <v>0</v>
      </c>
      <c r="U503" s="41"/>
      <c r="V503" s="41"/>
      <c r="W503" s="41"/>
      <c r="X503" s="41"/>
      <c r="Y503" s="41"/>
      <c r="Z503" s="41"/>
      <c r="AA503" s="41"/>
      <c r="AB503" s="41"/>
      <c r="AC503" s="41"/>
      <c r="AD503" s="41"/>
      <c r="AE503" s="41"/>
      <c r="AR503" s="227" t="s">
        <v>352</v>
      </c>
      <c r="AT503" s="227" t="s">
        <v>1137</v>
      </c>
      <c r="AU503" s="227" t="s">
        <v>85</v>
      </c>
      <c r="AY503" s="20" t="s">
        <v>308</v>
      </c>
      <c r="BE503" s="228">
        <f>IF(N503="základní",J503,0)</f>
        <v>0</v>
      </c>
      <c r="BF503" s="228">
        <f>IF(N503="snížená",J503,0)</f>
        <v>0</v>
      </c>
      <c r="BG503" s="228">
        <f>IF(N503="zákl. přenesená",J503,0)</f>
        <v>0</v>
      </c>
      <c r="BH503" s="228">
        <f>IF(N503="sníž. přenesená",J503,0)</f>
        <v>0</v>
      </c>
      <c r="BI503" s="228">
        <f>IF(N503="nulová",J503,0)</f>
        <v>0</v>
      </c>
      <c r="BJ503" s="20" t="s">
        <v>83</v>
      </c>
      <c r="BK503" s="228">
        <f>ROUND(I503*H503,2)</f>
        <v>0</v>
      </c>
      <c r="BL503" s="20" t="s">
        <v>315</v>
      </c>
      <c r="BM503" s="227" t="s">
        <v>6521</v>
      </c>
    </row>
    <row r="504" s="2" customFormat="1" ht="24.15" customHeight="1">
      <c r="A504" s="41"/>
      <c r="B504" s="42"/>
      <c r="C504" s="216" t="s">
        <v>4251</v>
      </c>
      <c r="D504" s="216" t="s">
        <v>310</v>
      </c>
      <c r="E504" s="217" t="s">
        <v>7033</v>
      </c>
      <c r="F504" s="218" t="s">
        <v>7034</v>
      </c>
      <c r="G504" s="219" t="s">
        <v>474</v>
      </c>
      <c r="H504" s="220">
        <v>15</v>
      </c>
      <c r="I504" s="221"/>
      <c r="J504" s="222">
        <f>ROUND(I504*H504,2)</f>
        <v>0</v>
      </c>
      <c r="K504" s="218" t="s">
        <v>314</v>
      </c>
      <c r="L504" s="47"/>
      <c r="M504" s="223" t="s">
        <v>19</v>
      </c>
      <c r="N504" s="224" t="s">
        <v>47</v>
      </c>
      <c r="O504" s="87"/>
      <c r="P504" s="225">
        <f>O504*H504</f>
        <v>0</v>
      </c>
      <c r="Q504" s="225">
        <v>0</v>
      </c>
      <c r="R504" s="225">
        <f>Q504*H504</f>
        <v>0</v>
      </c>
      <c r="S504" s="225">
        <v>0</v>
      </c>
      <c r="T504" s="226">
        <f>S504*H504</f>
        <v>0</v>
      </c>
      <c r="U504" s="41"/>
      <c r="V504" s="41"/>
      <c r="W504" s="41"/>
      <c r="X504" s="41"/>
      <c r="Y504" s="41"/>
      <c r="Z504" s="41"/>
      <c r="AA504" s="41"/>
      <c r="AB504" s="41"/>
      <c r="AC504" s="41"/>
      <c r="AD504" s="41"/>
      <c r="AE504" s="41"/>
      <c r="AR504" s="227" t="s">
        <v>315</v>
      </c>
      <c r="AT504" s="227" t="s">
        <v>310</v>
      </c>
      <c r="AU504" s="227" t="s">
        <v>85</v>
      </c>
      <c r="AY504" s="20" t="s">
        <v>308</v>
      </c>
      <c r="BE504" s="228">
        <f>IF(N504="základní",J504,0)</f>
        <v>0</v>
      </c>
      <c r="BF504" s="228">
        <f>IF(N504="snížená",J504,0)</f>
        <v>0</v>
      </c>
      <c r="BG504" s="228">
        <f>IF(N504="zákl. přenesená",J504,0)</f>
        <v>0</v>
      </c>
      <c r="BH504" s="228">
        <f>IF(N504="sníž. přenesená",J504,0)</f>
        <v>0</v>
      </c>
      <c r="BI504" s="228">
        <f>IF(N504="nulová",J504,0)</f>
        <v>0</v>
      </c>
      <c r="BJ504" s="20" t="s">
        <v>83</v>
      </c>
      <c r="BK504" s="228">
        <f>ROUND(I504*H504,2)</f>
        <v>0</v>
      </c>
      <c r="BL504" s="20" t="s">
        <v>315</v>
      </c>
      <c r="BM504" s="227" t="s">
        <v>6525</v>
      </c>
    </row>
    <row r="505" s="2" customFormat="1">
      <c r="A505" s="41"/>
      <c r="B505" s="42"/>
      <c r="C505" s="43"/>
      <c r="D505" s="229" t="s">
        <v>317</v>
      </c>
      <c r="E505" s="43"/>
      <c r="F505" s="230" t="s">
        <v>7035</v>
      </c>
      <c r="G505" s="43"/>
      <c r="H505" s="43"/>
      <c r="I505" s="231"/>
      <c r="J505" s="43"/>
      <c r="K505" s="43"/>
      <c r="L505" s="47"/>
      <c r="M505" s="232"/>
      <c r="N505" s="233"/>
      <c r="O505" s="87"/>
      <c r="P505" s="87"/>
      <c r="Q505" s="87"/>
      <c r="R505" s="87"/>
      <c r="S505" s="87"/>
      <c r="T505" s="88"/>
      <c r="U505" s="41"/>
      <c r="V505" s="41"/>
      <c r="W505" s="41"/>
      <c r="X505" s="41"/>
      <c r="Y505" s="41"/>
      <c r="Z505" s="41"/>
      <c r="AA505" s="41"/>
      <c r="AB505" s="41"/>
      <c r="AC505" s="41"/>
      <c r="AD505" s="41"/>
      <c r="AE505" s="41"/>
      <c r="AT505" s="20" t="s">
        <v>317</v>
      </c>
      <c r="AU505" s="20" t="s">
        <v>85</v>
      </c>
    </row>
    <row r="506" s="2" customFormat="1" ht="16.5" customHeight="1">
      <c r="A506" s="41"/>
      <c r="B506" s="42"/>
      <c r="C506" s="280" t="s">
        <v>6526</v>
      </c>
      <c r="D506" s="280" t="s">
        <v>1137</v>
      </c>
      <c r="E506" s="281" t="s">
        <v>7036</v>
      </c>
      <c r="F506" s="282" t="s">
        <v>7037</v>
      </c>
      <c r="G506" s="283" t="s">
        <v>323</v>
      </c>
      <c r="H506" s="284">
        <v>1.575</v>
      </c>
      <c r="I506" s="285"/>
      <c r="J506" s="286">
        <f>ROUND(I506*H506,2)</f>
        <v>0</v>
      </c>
      <c r="K506" s="282" t="s">
        <v>314</v>
      </c>
      <c r="L506" s="287"/>
      <c r="M506" s="288" t="s">
        <v>19</v>
      </c>
      <c r="N506" s="289" t="s">
        <v>47</v>
      </c>
      <c r="O506" s="87"/>
      <c r="P506" s="225">
        <f>O506*H506</f>
        <v>0</v>
      </c>
      <c r="Q506" s="225">
        <v>0</v>
      </c>
      <c r="R506" s="225">
        <f>Q506*H506</f>
        <v>0</v>
      </c>
      <c r="S506" s="225">
        <v>0</v>
      </c>
      <c r="T506" s="226">
        <f>S506*H506</f>
        <v>0</v>
      </c>
      <c r="U506" s="41"/>
      <c r="V506" s="41"/>
      <c r="W506" s="41"/>
      <c r="X506" s="41"/>
      <c r="Y506" s="41"/>
      <c r="Z506" s="41"/>
      <c r="AA506" s="41"/>
      <c r="AB506" s="41"/>
      <c r="AC506" s="41"/>
      <c r="AD506" s="41"/>
      <c r="AE506" s="41"/>
      <c r="AR506" s="227" t="s">
        <v>352</v>
      </c>
      <c r="AT506" s="227" t="s">
        <v>1137</v>
      </c>
      <c r="AU506" s="227" t="s">
        <v>85</v>
      </c>
      <c r="AY506" s="20" t="s">
        <v>308</v>
      </c>
      <c r="BE506" s="228">
        <f>IF(N506="základní",J506,0)</f>
        <v>0</v>
      </c>
      <c r="BF506" s="228">
        <f>IF(N506="snížená",J506,0)</f>
        <v>0</v>
      </c>
      <c r="BG506" s="228">
        <f>IF(N506="zákl. přenesená",J506,0)</f>
        <v>0</v>
      </c>
      <c r="BH506" s="228">
        <f>IF(N506="sníž. přenesená",J506,0)</f>
        <v>0</v>
      </c>
      <c r="BI506" s="228">
        <f>IF(N506="nulová",J506,0)</f>
        <v>0</v>
      </c>
      <c r="BJ506" s="20" t="s">
        <v>83</v>
      </c>
      <c r="BK506" s="228">
        <f>ROUND(I506*H506,2)</f>
        <v>0</v>
      </c>
      <c r="BL506" s="20" t="s">
        <v>315</v>
      </c>
      <c r="BM506" s="227" t="s">
        <v>6529</v>
      </c>
    </row>
    <row r="507" s="13" customFormat="1">
      <c r="A507" s="13"/>
      <c r="B507" s="234"/>
      <c r="C507" s="235"/>
      <c r="D507" s="236" t="s">
        <v>319</v>
      </c>
      <c r="E507" s="237" t="s">
        <v>19</v>
      </c>
      <c r="F507" s="238" t="s">
        <v>7173</v>
      </c>
      <c r="G507" s="235"/>
      <c r="H507" s="239">
        <v>1.5</v>
      </c>
      <c r="I507" s="240"/>
      <c r="J507" s="235"/>
      <c r="K507" s="235"/>
      <c r="L507" s="241"/>
      <c r="M507" s="242"/>
      <c r="N507" s="243"/>
      <c r="O507" s="243"/>
      <c r="P507" s="243"/>
      <c r="Q507" s="243"/>
      <c r="R507" s="243"/>
      <c r="S507" s="243"/>
      <c r="T507" s="244"/>
      <c r="U507" s="13"/>
      <c r="V507" s="13"/>
      <c r="W507" s="13"/>
      <c r="X507" s="13"/>
      <c r="Y507" s="13"/>
      <c r="Z507" s="13"/>
      <c r="AA507" s="13"/>
      <c r="AB507" s="13"/>
      <c r="AC507" s="13"/>
      <c r="AD507" s="13"/>
      <c r="AE507" s="13"/>
      <c r="AT507" s="245" t="s">
        <v>319</v>
      </c>
      <c r="AU507" s="245" t="s">
        <v>85</v>
      </c>
      <c r="AV507" s="13" t="s">
        <v>85</v>
      </c>
      <c r="AW507" s="13" t="s">
        <v>37</v>
      </c>
      <c r="AX507" s="13" t="s">
        <v>76</v>
      </c>
      <c r="AY507" s="245" t="s">
        <v>308</v>
      </c>
    </row>
    <row r="508" s="14" customFormat="1">
      <c r="A508" s="14"/>
      <c r="B508" s="249"/>
      <c r="C508" s="250"/>
      <c r="D508" s="236" t="s">
        <v>319</v>
      </c>
      <c r="E508" s="251" t="s">
        <v>19</v>
      </c>
      <c r="F508" s="252" t="s">
        <v>5882</v>
      </c>
      <c r="G508" s="250"/>
      <c r="H508" s="251" t="s">
        <v>19</v>
      </c>
      <c r="I508" s="253"/>
      <c r="J508" s="250"/>
      <c r="K508" s="250"/>
      <c r="L508" s="254"/>
      <c r="M508" s="255"/>
      <c r="N508" s="256"/>
      <c r="O508" s="256"/>
      <c r="P508" s="256"/>
      <c r="Q508" s="256"/>
      <c r="R508" s="256"/>
      <c r="S508" s="256"/>
      <c r="T508" s="257"/>
      <c r="U508" s="14"/>
      <c r="V508" s="14"/>
      <c r="W508" s="14"/>
      <c r="X508" s="14"/>
      <c r="Y508" s="14"/>
      <c r="Z508" s="14"/>
      <c r="AA508" s="14"/>
      <c r="AB508" s="14"/>
      <c r="AC508" s="14"/>
      <c r="AD508" s="14"/>
      <c r="AE508" s="14"/>
      <c r="AT508" s="258" t="s">
        <v>319</v>
      </c>
      <c r="AU508" s="258" t="s">
        <v>85</v>
      </c>
      <c r="AV508" s="14" t="s">
        <v>83</v>
      </c>
      <c r="AW508" s="14" t="s">
        <v>37</v>
      </c>
      <c r="AX508" s="14" t="s">
        <v>76</v>
      </c>
      <c r="AY508" s="258" t="s">
        <v>308</v>
      </c>
    </row>
    <row r="509" s="13" customFormat="1">
      <c r="A509" s="13"/>
      <c r="B509" s="234"/>
      <c r="C509" s="235"/>
      <c r="D509" s="236" t="s">
        <v>319</v>
      </c>
      <c r="E509" s="237" t="s">
        <v>19</v>
      </c>
      <c r="F509" s="238" t="s">
        <v>7174</v>
      </c>
      <c r="G509" s="235"/>
      <c r="H509" s="239">
        <v>0.074999999999999997</v>
      </c>
      <c r="I509" s="240"/>
      <c r="J509" s="235"/>
      <c r="K509" s="235"/>
      <c r="L509" s="241"/>
      <c r="M509" s="242"/>
      <c r="N509" s="243"/>
      <c r="O509" s="243"/>
      <c r="P509" s="243"/>
      <c r="Q509" s="243"/>
      <c r="R509" s="243"/>
      <c r="S509" s="243"/>
      <c r="T509" s="244"/>
      <c r="U509" s="13"/>
      <c r="V509" s="13"/>
      <c r="W509" s="13"/>
      <c r="X509" s="13"/>
      <c r="Y509" s="13"/>
      <c r="Z509" s="13"/>
      <c r="AA509" s="13"/>
      <c r="AB509" s="13"/>
      <c r="AC509" s="13"/>
      <c r="AD509" s="13"/>
      <c r="AE509" s="13"/>
      <c r="AT509" s="245" t="s">
        <v>319</v>
      </c>
      <c r="AU509" s="245" t="s">
        <v>85</v>
      </c>
      <c r="AV509" s="13" t="s">
        <v>85</v>
      </c>
      <c r="AW509" s="13" t="s">
        <v>37</v>
      </c>
      <c r="AX509" s="13" t="s">
        <v>76</v>
      </c>
      <c r="AY509" s="245" t="s">
        <v>308</v>
      </c>
    </row>
    <row r="510" s="15" customFormat="1">
      <c r="A510" s="15"/>
      <c r="B510" s="259"/>
      <c r="C510" s="260"/>
      <c r="D510" s="236" t="s">
        <v>319</v>
      </c>
      <c r="E510" s="261" t="s">
        <v>19</v>
      </c>
      <c r="F510" s="262" t="s">
        <v>448</v>
      </c>
      <c r="G510" s="260"/>
      <c r="H510" s="263">
        <v>1.575</v>
      </c>
      <c r="I510" s="264"/>
      <c r="J510" s="260"/>
      <c r="K510" s="260"/>
      <c r="L510" s="265"/>
      <c r="M510" s="266"/>
      <c r="N510" s="267"/>
      <c r="O510" s="267"/>
      <c r="P510" s="267"/>
      <c r="Q510" s="267"/>
      <c r="R510" s="267"/>
      <c r="S510" s="267"/>
      <c r="T510" s="268"/>
      <c r="U510" s="15"/>
      <c r="V510" s="15"/>
      <c r="W510" s="15"/>
      <c r="X510" s="15"/>
      <c r="Y510" s="15"/>
      <c r="Z510" s="15"/>
      <c r="AA510" s="15"/>
      <c r="AB510" s="15"/>
      <c r="AC510" s="15"/>
      <c r="AD510" s="15"/>
      <c r="AE510" s="15"/>
      <c r="AT510" s="269" t="s">
        <v>319</v>
      </c>
      <c r="AU510" s="269" t="s">
        <v>85</v>
      </c>
      <c r="AV510" s="15" t="s">
        <v>315</v>
      </c>
      <c r="AW510" s="15" t="s">
        <v>37</v>
      </c>
      <c r="AX510" s="15" t="s">
        <v>83</v>
      </c>
      <c r="AY510" s="269" t="s">
        <v>308</v>
      </c>
    </row>
    <row r="511" s="2" customFormat="1" ht="24.15" customHeight="1">
      <c r="A511" s="41"/>
      <c r="B511" s="42"/>
      <c r="C511" s="216" t="s">
        <v>5472</v>
      </c>
      <c r="D511" s="216" t="s">
        <v>310</v>
      </c>
      <c r="E511" s="217" t="s">
        <v>7040</v>
      </c>
      <c r="F511" s="218" t="s">
        <v>7041</v>
      </c>
      <c r="G511" s="219" t="s">
        <v>474</v>
      </c>
      <c r="H511" s="220">
        <v>25</v>
      </c>
      <c r="I511" s="221"/>
      <c r="J511" s="222">
        <f>ROUND(I511*H511,2)</f>
        <v>0</v>
      </c>
      <c r="K511" s="218" t="s">
        <v>314</v>
      </c>
      <c r="L511" s="47"/>
      <c r="M511" s="223" t="s">
        <v>19</v>
      </c>
      <c r="N511" s="224" t="s">
        <v>47</v>
      </c>
      <c r="O511" s="87"/>
      <c r="P511" s="225">
        <f>O511*H511</f>
        <v>0</v>
      </c>
      <c r="Q511" s="225">
        <v>0</v>
      </c>
      <c r="R511" s="225">
        <f>Q511*H511</f>
        <v>0</v>
      </c>
      <c r="S511" s="225">
        <v>0</v>
      </c>
      <c r="T511" s="226">
        <f>S511*H511</f>
        <v>0</v>
      </c>
      <c r="U511" s="41"/>
      <c r="V511" s="41"/>
      <c r="W511" s="41"/>
      <c r="X511" s="41"/>
      <c r="Y511" s="41"/>
      <c r="Z511" s="41"/>
      <c r="AA511" s="41"/>
      <c r="AB511" s="41"/>
      <c r="AC511" s="41"/>
      <c r="AD511" s="41"/>
      <c r="AE511" s="41"/>
      <c r="AR511" s="227" t="s">
        <v>315</v>
      </c>
      <c r="AT511" s="227" t="s">
        <v>310</v>
      </c>
      <c r="AU511" s="227" t="s">
        <v>85</v>
      </c>
      <c r="AY511" s="20" t="s">
        <v>308</v>
      </c>
      <c r="BE511" s="228">
        <f>IF(N511="základní",J511,0)</f>
        <v>0</v>
      </c>
      <c r="BF511" s="228">
        <f>IF(N511="snížená",J511,0)</f>
        <v>0</v>
      </c>
      <c r="BG511" s="228">
        <f>IF(N511="zákl. přenesená",J511,0)</f>
        <v>0</v>
      </c>
      <c r="BH511" s="228">
        <f>IF(N511="sníž. přenesená",J511,0)</f>
        <v>0</v>
      </c>
      <c r="BI511" s="228">
        <f>IF(N511="nulová",J511,0)</f>
        <v>0</v>
      </c>
      <c r="BJ511" s="20" t="s">
        <v>83</v>
      </c>
      <c r="BK511" s="228">
        <f>ROUND(I511*H511,2)</f>
        <v>0</v>
      </c>
      <c r="BL511" s="20" t="s">
        <v>315</v>
      </c>
      <c r="BM511" s="227" t="s">
        <v>6532</v>
      </c>
    </row>
    <row r="512" s="2" customFormat="1">
      <c r="A512" s="41"/>
      <c r="B512" s="42"/>
      <c r="C512" s="43"/>
      <c r="D512" s="229" t="s">
        <v>317</v>
      </c>
      <c r="E512" s="43"/>
      <c r="F512" s="230" t="s">
        <v>7042</v>
      </c>
      <c r="G512" s="43"/>
      <c r="H512" s="43"/>
      <c r="I512" s="231"/>
      <c r="J512" s="43"/>
      <c r="K512" s="43"/>
      <c r="L512" s="47"/>
      <c r="M512" s="232"/>
      <c r="N512" s="233"/>
      <c r="O512" s="87"/>
      <c r="P512" s="87"/>
      <c r="Q512" s="87"/>
      <c r="R512" s="87"/>
      <c r="S512" s="87"/>
      <c r="T512" s="88"/>
      <c r="U512" s="41"/>
      <c r="V512" s="41"/>
      <c r="W512" s="41"/>
      <c r="X512" s="41"/>
      <c r="Y512" s="41"/>
      <c r="Z512" s="41"/>
      <c r="AA512" s="41"/>
      <c r="AB512" s="41"/>
      <c r="AC512" s="41"/>
      <c r="AD512" s="41"/>
      <c r="AE512" s="41"/>
      <c r="AT512" s="20" t="s">
        <v>317</v>
      </c>
      <c r="AU512" s="20" t="s">
        <v>85</v>
      </c>
    </row>
    <row r="513" s="2" customFormat="1" ht="16.5" customHeight="1">
      <c r="A513" s="41"/>
      <c r="B513" s="42"/>
      <c r="C513" s="280" t="s">
        <v>6534</v>
      </c>
      <c r="D513" s="280" t="s">
        <v>1137</v>
      </c>
      <c r="E513" s="281" t="s">
        <v>7043</v>
      </c>
      <c r="F513" s="282" t="s">
        <v>7044</v>
      </c>
      <c r="G513" s="283" t="s">
        <v>323</v>
      </c>
      <c r="H513" s="284">
        <v>2.625</v>
      </c>
      <c r="I513" s="285"/>
      <c r="J513" s="286">
        <f>ROUND(I513*H513,2)</f>
        <v>0</v>
      </c>
      <c r="K513" s="282" t="s">
        <v>314</v>
      </c>
      <c r="L513" s="287"/>
      <c r="M513" s="288" t="s">
        <v>19</v>
      </c>
      <c r="N513" s="289" t="s">
        <v>47</v>
      </c>
      <c r="O513" s="87"/>
      <c r="P513" s="225">
        <f>O513*H513</f>
        <v>0</v>
      </c>
      <c r="Q513" s="225">
        <v>0</v>
      </c>
      <c r="R513" s="225">
        <f>Q513*H513</f>
        <v>0</v>
      </c>
      <c r="S513" s="225">
        <v>0</v>
      </c>
      <c r="T513" s="226">
        <f>S513*H513</f>
        <v>0</v>
      </c>
      <c r="U513" s="41"/>
      <c r="V513" s="41"/>
      <c r="W513" s="41"/>
      <c r="X513" s="41"/>
      <c r="Y513" s="41"/>
      <c r="Z513" s="41"/>
      <c r="AA513" s="41"/>
      <c r="AB513" s="41"/>
      <c r="AC513" s="41"/>
      <c r="AD513" s="41"/>
      <c r="AE513" s="41"/>
      <c r="AR513" s="227" t="s">
        <v>352</v>
      </c>
      <c r="AT513" s="227" t="s">
        <v>1137</v>
      </c>
      <c r="AU513" s="227" t="s">
        <v>85</v>
      </c>
      <c r="AY513" s="20" t="s">
        <v>308</v>
      </c>
      <c r="BE513" s="228">
        <f>IF(N513="základní",J513,0)</f>
        <v>0</v>
      </c>
      <c r="BF513" s="228">
        <f>IF(N513="snížená",J513,0)</f>
        <v>0</v>
      </c>
      <c r="BG513" s="228">
        <f>IF(N513="zákl. přenesená",J513,0)</f>
        <v>0</v>
      </c>
      <c r="BH513" s="228">
        <f>IF(N513="sníž. přenesená",J513,0)</f>
        <v>0</v>
      </c>
      <c r="BI513" s="228">
        <f>IF(N513="nulová",J513,0)</f>
        <v>0</v>
      </c>
      <c r="BJ513" s="20" t="s">
        <v>83</v>
      </c>
      <c r="BK513" s="228">
        <f>ROUND(I513*H513,2)</f>
        <v>0</v>
      </c>
      <c r="BL513" s="20" t="s">
        <v>315</v>
      </c>
      <c r="BM513" s="227" t="s">
        <v>6537</v>
      </c>
    </row>
    <row r="514" s="13" customFormat="1">
      <c r="A514" s="13"/>
      <c r="B514" s="234"/>
      <c r="C514" s="235"/>
      <c r="D514" s="236" t="s">
        <v>319</v>
      </c>
      <c r="E514" s="237" t="s">
        <v>19</v>
      </c>
      <c r="F514" s="238" t="s">
        <v>7175</v>
      </c>
      <c r="G514" s="235"/>
      <c r="H514" s="239">
        <v>2.5</v>
      </c>
      <c r="I514" s="240"/>
      <c r="J514" s="235"/>
      <c r="K514" s="235"/>
      <c r="L514" s="241"/>
      <c r="M514" s="242"/>
      <c r="N514" s="243"/>
      <c r="O514" s="243"/>
      <c r="P514" s="243"/>
      <c r="Q514" s="243"/>
      <c r="R514" s="243"/>
      <c r="S514" s="243"/>
      <c r="T514" s="244"/>
      <c r="U514" s="13"/>
      <c r="V514" s="13"/>
      <c r="W514" s="13"/>
      <c r="X514" s="13"/>
      <c r="Y514" s="13"/>
      <c r="Z514" s="13"/>
      <c r="AA514" s="13"/>
      <c r="AB514" s="13"/>
      <c r="AC514" s="13"/>
      <c r="AD514" s="13"/>
      <c r="AE514" s="13"/>
      <c r="AT514" s="245" t="s">
        <v>319</v>
      </c>
      <c r="AU514" s="245" t="s">
        <v>85</v>
      </c>
      <c r="AV514" s="13" t="s">
        <v>85</v>
      </c>
      <c r="AW514" s="13" t="s">
        <v>37</v>
      </c>
      <c r="AX514" s="13" t="s">
        <v>76</v>
      </c>
      <c r="AY514" s="245" t="s">
        <v>308</v>
      </c>
    </row>
    <row r="515" s="14" customFormat="1">
      <c r="A515" s="14"/>
      <c r="B515" s="249"/>
      <c r="C515" s="250"/>
      <c r="D515" s="236" t="s">
        <v>319</v>
      </c>
      <c r="E515" s="251" t="s">
        <v>19</v>
      </c>
      <c r="F515" s="252" t="s">
        <v>5882</v>
      </c>
      <c r="G515" s="250"/>
      <c r="H515" s="251" t="s">
        <v>19</v>
      </c>
      <c r="I515" s="253"/>
      <c r="J515" s="250"/>
      <c r="K515" s="250"/>
      <c r="L515" s="254"/>
      <c r="M515" s="255"/>
      <c r="N515" s="256"/>
      <c r="O515" s="256"/>
      <c r="P515" s="256"/>
      <c r="Q515" s="256"/>
      <c r="R515" s="256"/>
      <c r="S515" s="256"/>
      <c r="T515" s="257"/>
      <c r="U515" s="14"/>
      <c r="V515" s="14"/>
      <c r="W515" s="14"/>
      <c r="X515" s="14"/>
      <c r="Y515" s="14"/>
      <c r="Z515" s="14"/>
      <c r="AA515" s="14"/>
      <c r="AB515" s="14"/>
      <c r="AC515" s="14"/>
      <c r="AD515" s="14"/>
      <c r="AE515" s="14"/>
      <c r="AT515" s="258" t="s">
        <v>319</v>
      </c>
      <c r="AU515" s="258" t="s">
        <v>85</v>
      </c>
      <c r="AV515" s="14" t="s">
        <v>83</v>
      </c>
      <c r="AW515" s="14" t="s">
        <v>37</v>
      </c>
      <c r="AX515" s="14" t="s">
        <v>76</v>
      </c>
      <c r="AY515" s="258" t="s">
        <v>308</v>
      </c>
    </row>
    <row r="516" s="13" customFormat="1">
      <c r="A516" s="13"/>
      <c r="B516" s="234"/>
      <c r="C516" s="235"/>
      <c r="D516" s="236" t="s">
        <v>319</v>
      </c>
      <c r="E516" s="237" t="s">
        <v>19</v>
      </c>
      <c r="F516" s="238" t="s">
        <v>7176</v>
      </c>
      <c r="G516" s="235"/>
      <c r="H516" s="239">
        <v>0.125</v>
      </c>
      <c r="I516" s="240"/>
      <c r="J516" s="235"/>
      <c r="K516" s="235"/>
      <c r="L516" s="241"/>
      <c r="M516" s="242"/>
      <c r="N516" s="243"/>
      <c r="O516" s="243"/>
      <c r="P516" s="243"/>
      <c r="Q516" s="243"/>
      <c r="R516" s="243"/>
      <c r="S516" s="243"/>
      <c r="T516" s="244"/>
      <c r="U516" s="13"/>
      <c r="V516" s="13"/>
      <c r="W516" s="13"/>
      <c r="X516" s="13"/>
      <c r="Y516" s="13"/>
      <c r="Z516" s="13"/>
      <c r="AA516" s="13"/>
      <c r="AB516" s="13"/>
      <c r="AC516" s="13"/>
      <c r="AD516" s="13"/>
      <c r="AE516" s="13"/>
      <c r="AT516" s="245" t="s">
        <v>319</v>
      </c>
      <c r="AU516" s="245" t="s">
        <v>85</v>
      </c>
      <c r="AV516" s="13" t="s">
        <v>85</v>
      </c>
      <c r="AW516" s="13" t="s">
        <v>37</v>
      </c>
      <c r="AX516" s="13" t="s">
        <v>76</v>
      </c>
      <c r="AY516" s="245" t="s">
        <v>308</v>
      </c>
    </row>
    <row r="517" s="15" customFormat="1">
      <c r="A517" s="15"/>
      <c r="B517" s="259"/>
      <c r="C517" s="260"/>
      <c r="D517" s="236" t="s">
        <v>319</v>
      </c>
      <c r="E517" s="261" t="s">
        <v>19</v>
      </c>
      <c r="F517" s="262" t="s">
        <v>448</v>
      </c>
      <c r="G517" s="260"/>
      <c r="H517" s="263">
        <v>2.625</v>
      </c>
      <c r="I517" s="264"/>
      <c r="J517" s="260"/>
      <c r="K517" s="260"/>
      <c r="L517" s="265"/>
      <c r="M517" s="266"/>
      <c r="N517" s="267"/>
      <c r="O517" s="267"/>
      <c r="P517" s="267"/>
      <c r="Q517" s="267"/>
      <c r="R517" s="267"/>
      <c r="S517" s="267"/>
      <c r="T517" s="268"/>
      <c r="U517" s="15"/>
      <c r="V517" s="15"/>
      <c r="W517" s="15"/>
      <c r="X517" s="15"/>
      <c r="Y517" s="15"/>
      <c r="Z517" s="15"/>
      <c r="AA517" s="15"/>
      <c r="AB517" s="15"/>
      <c r="AC517" s="15"/>
      <c r="AD517" s="15"/>
      <c r="AE517" s="15"/>
      <c r="AT517" s="269" t="s">
        <v>319</v>
      </c>
      <c r="AU517" s="269" t="s">
        <v>85</v>
      </c>
      <c r="AV517" s="15" t="s">
        <v>315</v>
      </c>
      <c r="AW517" s="15" t="s">
        <v>37</v>
      </c>
      <c r="AX517" s="15" t="s">
        <v>83</v>
      </c>
      <c r="AY517" s="269" t="s">
        <v>308</v>
      </c>
    </row>
    <row r="518" s="2" customFormat="1" ht="24.15" customHeight="1">
      <c r="A518" s="41"/>
      <c r="B518" s="42"/>
      <c r="C518" s="216" t="s">
        <v>5475</v>
      </c>
      <c r="D518" s="216" t="s">
        <v>310</v>
      </c>
      <c r="E518" s="217" t="s">
        <v>7051</v>
      </c>
      <c r="F518" s="218" t="s">
        <v>7052</v>
      </c>
      <c r="G518" s="219" t="s">
        <v>474</v>
      </c>
      <c r="H518" s="220">
        <v>5</v>
      </c>
      <c r="I518" s="221"/>
      <c r="J518" s="222">
        <f>ROUND(I518*H518,2)</f>
        <v>0</v>
      </c>
      <c r="K518" s="218" t="s">
        <v>314</v>
      </c>
      <c r="L518" s="47"/>
      <c r="M518" s="223" t="s">
        <v>19</v>
      </c>
      <c r="N518" s="224" t="s">
        <v>47</v>
      </c>
      <c r="O518" s="87"/>
      <c r="P518" s="225">
        <f>O518*H518</f>
        <v>0</v>
      </c>
      <c r="Q518" s="225">
        <v>0</v>
      </c>
      <c r="R518" s="225">
        <f>Q518*H518</f>
        <v>0</v>
      </c>
      <c r="S518" s="225">
        <v>0</v>
      </c>
      <c r="T518" s="226">
        <f>S518*H518</f>
        <v>0</v>
      </c>
      <c r="U518" s="41"/>
      <c r="V518" s="41"/>
      <c r="W518" s="41"/>
      <c r="X518" s="41"/>
      <c r="Y518" s="41"/>
      <c r="Z518" s="41"/>
      <c r="AA518" s="41"/>
      <c r="AB518" s="41"/>
      <c r="AC518" s="41"/>
      <c r="AD518" s="41"/>
      <c r="AE518" s="41"/>
      <c r="AR518" s="227" t="s">
        <v>315</v>
      </c>
      <c r="AT518" s="227" t="s">
        <v>310</v>
      </c>
      <c r="AU518" s="227" t="s">
        <v>85</v>
      </c>
      <c r="AY518" s="20" t="s">
        <v>308</v>
      </c>
      <c r="BE518" s="228">
        <f>IF(N518="základní",J518,0)</f>
        <v>0</v>
      </c>
      <c r="BF518" s="228">
        <f>IF(N518="snížená",J518,0)</f>
        <v>0</v>
      </c>
      <c r="BG518" s="228">
        <f>IF(N518="zákl. přenesená",J518,0)</f>
        <v>0</v>
      </c>
      <c r="BH518" s="228">
        <f>IF(N518="sníž. přenesená",J518,0)</f>
        <v>0</v>
      </c>
      <c r="BI518" s="228">
        <f>IF(N518="nulová",J518,0)</f>
        <v>0</v>
      </c>
      <c r="BJ518" s="20" t="s">
        <v>83</v>
      </c>
      <c r="BK518" s="228">
        <f>ROUND(I518*H518,2)</f>
        <v>0</v>
      </c>
      <c r="BL518" s="20" t="s">
        <v>315</v>
      </c>
      <c r="BM518" s="227" t="s">
        <v>6540</v>
      </c>
    </row>
    <row r="519" s="2" customFormat="1">
      <c r="A519" s="41"/>
      <c r="B519" s="42"/>
      <c r="C519" s="43"/>
      <c r="D519" s="229" t="s">
        <v>317</v>
      </c>
      <c r="E519" s="43"/>
      <c r="F519" s="230" t="s">
        <v>7053</v>
      </c>
      <c r="G519" s="43"/>
      <c r="H519" s="43"/>
      <c r="I519" s="231"/>
      <c r="J519" s="43"/>
      <c r="K519" s="43"/>
      <c r="L519" s="47"/>
      <c r="M519" s="232"/>
      <c r="N519" s="233"/>
      <c r="O519" s="87"/>
      <c r="P519" s="87"/>
      <c r="Q519" s="87"/>
      <c r="R519" s="87"/>
      <c r="S519" s="87"/>
      <c r="T519" s="88"/>
      <c r="U519" s="41"/>
      <c r="V519" s="41"/>
      <c r="W519" s="41"/>
      <c r="X519" s="41"/>
      <c r="Y519" s="41"/>
      <c r="Z519" s="41"/>
      <c r="AA519" s="41"/>
      <c r="AB519" s="41"/>
      <c r="AC519" s="41"/>
      <c r="AD519" s="41"/>
      <c r="AE519" s="41"/>
      <c r="AT519" s="20" t="s">
        <v>317</v>
      </c>
      <c r="AU519" s="20" t="s">
        <v>85</v>
      </c>
    </row>
    <row r="520" s="2" customFormat="1" ht="24.15" customHeight="1">
      <c r="A520" s="41"/>
      <c r="B520" s="42"/>
      <c r="C520" s="216" t="s">
        <v>6542</v>
      </c>
      <c r="D520" s="216" t="s">
        <v>310</v>
      </c>
      <c r="E520" s="217" t="s">
        <v>7060</v>
      </c>
      <c r="F520" s="218" t="s">
        <v>7061</v>
      </c>
      <c r="G520" s="219" t="s">
        <v>474</v>
      </c>
      <c r="H520" s="220">
        <v>42</v>
      </c>
      <c r="I520" s="221"/>
      <c r="J520" s="222">
        <f>ROUND(I520*H520,2)</f>
        <v>0</v>
      </c>
      <c r="K520" s="218" t="s">
        <v>314</v>
      </c>
      <c r="L520" s="47"/>
      <c r="M520" s="223" t="s">
        <v>19</v>
      </c>
      <c r="N520" s="224" t="s">
        <v>47</v>
      </c>
      <c r="O520" s="87"/>
      <c r="P520" s="225">
        <f>O520*H520</f>
        <v>0</v>
      </c>
      <c r="Q520" s="225">
        <v>0</v>
      </c>
      <c r="R520" s="225">
        <f>Q520*H520</f>
        <v>0</v>
      </c>
      <c r="S520" s="225">
        <v>0</v>
      </c>
      <c r="T520" s="226">
        <f>S520*H520</f>
        <v>0</v>
      </c>
      <c r="U520" s="41"/>
      <c r="V520" s="41"/>
      <c r="W520" s="41"/>
      <c r="X520" s="41"/>
      <c r="Y520" s="41"/>
      <c r="Z520" s="41"/>
      <c r="AA520" s="41"/>
      <c r="AB520" s="41"/>
      <c r="AC520" s="41"/>
      <c r="AD520" s="41"/>
      <c r="AE520" s="41"/>
      <c r="AR520" s="227" t="s">
        <v>315</v>
      </c>
      <c r="AT520" s="227" t="s">
        <v>310</v>
      </c>
      <c r="AU520" s="227" t="s">
        <v>85</v>
      </c>
      <c r="AY520" s="20" t="s">
        <v>308</v>
      </c>
      <c r="BE520" s="228">
        <f>IF(N520="základní",J520,0)</f>
        <v>0</v>
      </c>
      <c r="BF520" s="228">
        <f>IF(N520="snížená",J520,0)</f>
        <v>0</v>
      </c>
      <c r="BG520" s="228">
        <f>IF(N520="zákl. přenesená",J520,0)</f>
        <v>0</v>
      </c>
      <c r="BH520" s="228">
        <f>IF(N520="sníž. přenesená",J520,0)</f>
        <v>0</v>
      </c>
      <c r="BI520" s="228">
        <f>IF(N520="nulová",J520,0)</f>
        <v>0</v>
      </c>
      <c r="BJ520" s="20" t="s">
        <v>83</v>
      </c>
      <c r="BK520" s="228">
        <f>ROUND(I520*H520,2)</f>
        <v>0</v>
      </c>
      <c r="BL520" s="20" t="s">
        <v>315</v>
      </c>
      <c r="BM520" s="227" t="s">
        <v>6545</v>
      </c>
    </row>
    <row r="521" s="2" customFormat="1">
      <c r="A521" s="41"/>
      <c r="B521" s="42"/>
      <c r="C521" s="43"/>
      <c r="D521" s="229" t="s">
        <v>317</v>
      </c>
      <c r="E521" s="43"/>
      <c r="F521" s="230" t="s">
        <v>7062</v>
      </c>
      <c r="G521" s="43"/>
      <c r="H521" s="43"/>
      <c r="I521" s="231"/>
      <c r="J521" s="43"/>
      <c r="K521" s="43"/>
      <c r="L521" s="47"/>
      <c r="M521" s="232"/>
      <c r="N521" s="233"/>
      <c r="O521" s="87"/>
      <c r="P521" s="87"/>
      <c r="Q521" s="87"/>
      <c r="R521" s="87"/>
      <c r="S521" s="87"/>
      <c r="T521" s="88"/>
      <c r="U521" s="41"/>
      <c r="V521" s="41"/>
      <c r="W521" s="41"/>
      <c r="X521" s="41"/>
      <c r="Y521" s="41"/>
      <c r="Z521" s="41"/>
      <c r="AA521" s="41"/>
      <c r="AB521" s="41"/>
      <c r="AC521" s="41"/>
      <c r="AD521" s="41"/>
      <c r="AE521" s="41"/>
      <c r="AT521" s="20" t="s">
        <v>317</v>
      </c>
      <c r="AU521" s="20" t="s">
        <v>85</v>
      </c>
    </row>
    <row r="522" s="13" customFormat="1">
      <c r="A522" s="13"/>
      <c r="B522" s="234"/>
      <c r="C522" s="235"/>
      <c r="D522" s="236" t="s">
        <v>319</v>
      </c>
      <c r="E522" s="237" t="s">
        <v>19</v>
      </c>
      <c r="F522" s="238" t="s">
        <v>7177</v>
      </c>
      <c r="G522" s="235"/>
      <c r="H522" s="239">
        <v>42</v>
      </c>
      <c r="I522" s="240"/>
      <c r="J522" s="235"/>
      <c r="K522" s="235"/>
      <c r="L522" s="241"/>
      <c r="M522" s="242"/>
      <c r="N522" s="243"/>
      <c r="O522" s="243"/>
      <c r="P522" s="243"/>
      <c r="Q522" s="243"/>
      <c r="R522" s="243"/>
      <c r="S522" s="243"/>
      <c r="T522" s="244"/>
      <c r="U522" s="13"/>
      <c r="V522" s="13"/>
      <c r="W522" s="13"/>
      <c r="X522" s="13"/>
      <c r="Y522" s="13"/>
      <c r="Z522" s="13"/>
      <c r="AA522" s="13"/>
      <c r="AB522" s="13"/>
      <c r="AC522" s="13"/>
      <c r="AD522" s="13"/>
      <c r="AE522" s="13"/>
      <c r="AT522" s="245" t="s">
        <v>319</v>
      </c>
      <c r="AU522" s="245" t="s">
        <v>85</v>
      </c>
      <c r="AV522" s="13" t="s">
        <v>85</v>
      </c>
      <c r="AW522" s="13" t="s">
        <v>37</v>
      </c>
      <c r="AX522" s="13" t="s">
        <v>76</v>
      </c>
      <c r="AY522" s="245" t="s">
        <v>308</v>
      </c>
    </row>
    <row r="523" s="15" customFormat="1">
      <c r="A523" s="15"/>
      <c r="B523" s="259"/>
      <c r="C523" s="260"/>
      <c r="D523" s="236" t="s">
        <v>319</v>
      </c>
      <c r="E523" s="261" t="s">
        <v>19</v>
      </c>
      <c r="F523" s="262" t="s">
        <v>448</v>
      </c>
      <c r="G523" s="260"/>
      <c r="H523" s="263">
        <v>42</v>
      </c>
      <c r="I523" s="264"/>
      <c r="J523" s="260"/>
      <c r="K523" s="260"/>
      <c r="L523" s="265"/>
      <c r="M523" s="266"/>
      <c r="N523" s="267"/>
      <c r="O523" s="267"/>
      <c r="P523" s="267"/>
      <c r="Q523" s="267"/>
      <c r="R523" s="267"/>
      <c r="S523" s="267"/>
      <c r="T523" s="268"/>
      <c r="U523" s="15"/>
      <c r="V523" s="15"/>
      <c r="W523" s="15"/>
      <c r="X523" s="15"/>
      <c r="Y523" s="15"/>
      <c r="Z523" s="15"/>
      <c r="AA523" s="15"/>
      <c r="AB523" s="15"/>
      <c r="AC523" s="15"/>
      <c r="AD523" s="15"/>
      <c r="AE523" s="15"/>
      <c r="AT523" s="269" t="s">
        <v>319</v>
      </c>
      <c r="AU523" s="269" t="s">
        <v>85</v>
      </c>
      <c r="AV523" s="15" t="s">
        <v>315</v>
      </c>
      <c r="AW523" s="15" t="s">
        <v>37</v>
      </c>
      <c r="AX523" s="15" t="s">
        <v>83</v>
      </c>
      <c r="AY523" s="269" t="s">
        <v>308</v>
      </c>
    </row>
    <row r="524" s="2" customFormat="1" ht="24.15" customHeight="1">
      <c r="A524" s="41"/>
      <c r="B524" s="42"/>
      <c r="C524" s="216" t="s">
        <v>5478</v>
      </c>
      <c r="D524" s="216" t="s">
        <v>310</v>
      </c>
      <c r="E524" s="217" t="s">
        <v>7063</v>
      </c>
      <c r="F524" s="218" t="s">
        <v>7064</v>
      </c>
      <c r="G524" s="219" t="s">
        <v>474</v>
      </c>
      <c r="H524" s="220">
        <v>136</v>
      </c>
      <c r="I524" s="221"/>
      <c r="J524" s="222">
        <f>ROUND(I524*H524,2)</f>
        <v>0</v>
      </c>
      <c r="K524" s="218" t="s">
        <v>314</v>
      </c>
      <c r="L524" s="47"/>
      <c r="M524" s="223" t="s">
        <v>19</v>
      </c>
      <c r="N524" s="224" t="s">
        <v>47</v>
      </c>
      <c r="O524" s="87"/>
      <c r="P524" s="225">
        <f>O524*H524</f>
        <v>0</v>
      </c>
      <c r="Q524" s="225">
        <v>0</v>
      </c>
      <c r="R524" s="225">
        <f>Q524*H524</f>
        <v>0</v>
      </c>
      <c r="S524" s="225">
        <v>0</v>
      </c>
      <c r="T524" s="226">
        <f>S524*H524</f>
        <v>0</v>
      </c>
      <c r="U524" s="41"/>
      <c r="V524" s="41"/>
      <c r="W524" s="41"/>
      <c r="X524" s="41"/>
      <c r="Y524" s="41"/>
      <c r="Z524" s="41"/>
      <c r="AA524" s="41"/>
      <c r="AB524" s="41"/>
      <c r="AC524" s="41"/>
      <c r="AD524" s="41"/>
      <c r="AE524" s="41"/>
      <c r="AR524" s="227" t="s">
        <v>315</v>
      </c>
      <c r="AT524" s="227" t="s">
        <v>310</v>
      </c>
      <c r="AU524" s="227" t="s">
        <v>85</v>
      </c>
      <c r="AY524" s="20" t="s">
        <v>308</v>
      </c>
      <c r="BE524" s="228">
        <f>IF(N524="základní",J524,0)</f>
        <v>0</v>
      </c>
      <c r="BF524" s="228">
        <f>IF(N524="snížená",J524,0)</f>
        <v>0</v>
      </c>
      <c r="BG524" s="228">
        <f>IF(N524="zákl. přenesená",J524,0)</f>
        <v>0</v>
      </c>
      <c r="BH524" s="228">
        <f>IF(N524="sníž. přenesená",J524,0)</f>
        <v>0</v>
      </c>
      <c r="BI524" s="228">
        <f>IF(N524="nulová",J524,0)</f>
        <v>0</v>
      </c>
      <c r="BJ524" s="20" t="s">
        <v>83</v>
      </c>
      <c r="BK524" s="228">
        <f>ROUND(I524*H524,2)</f>
        <v>0</v>
      </c>
      <c r="BL524" s="20" t="s">
        <v>315</v>
      </c>
      <c r="BM524" s="227" t="s">
        <v>6549</v>
      </c>
    </row>
    <row r="525" s="2" customFormat="1">
      <c r="A525" s="41"/>
      <c r="B525" s="42"/>
      <c r="C525" s="43"/>
      <c r="D525" s="229" t="s">
        <v>317</v>
      </c>
      <c r="E525" s="43"/>
      <c r="F525" s="230" t="s">
        <v>7065</v>
      </c>
      <c r="G525" s="43"/>
      <c r="H525" s="43"/>
      <c r="I525" s="231"/>
      <c r="J525" s="43"/>
      <c r="K525" s="43"/>
      <c r="L525" s="47"/>
      <c r="M525" s="232"/>
      <c r="N525" s="233"/>
      <c r="O525" s="87"/>
      <c r="P525" s="87"/>
      <c r="Q525" s="87"/>
      <c r="R525" s="87"/>
      <c r="S525" s="87"/>
      <c r="T525" s="88"/>
      <c r="U525" s="41"/>
      <c r="V525" s="41"/>
      <c r="W525" s="41"/>
      <c r="X525" s="41"/>
      <c r="Y525" s="41"/>
      <c r="Z525" s="41"/>
      <c r="AA525" s="41"/>
      <c r="AB525" s="41"/>
      <c r="AC525" s="41"/>
      <c r="AD525" s="41"/>
      <c r="AE525" s="41"/>
      <c r="AT525" s="20" t="s">
        <v>317</v>
      </c>
      <c r="AU525" s="20" t="s">
        <v>85</v>
      </c>
    </row>
    <row r="526" s="13" customFormat="1">
      <c r="A526" s="13"/>
      <c r="B526" s="234"/>
      <c r="C526" s="235"/>
      <c r="D526" s="236" t="s">
        <v>319</v>
      </c>
      <c r="E526" s="237" t="s">
        <v>19</v>
      </c>
      <c r="F526" s="238" t="s">
        <v>7131</v>
      </c>
      <c r="G526" s="235"/>
      <c r="H526" s="239">
        <v>136</v>
      </c>
      <c r="I526" s="240"/>
      <c r="J526" s="235"/>
      <c r="K526" s="235"/>
      <c r="L526" s="241"/>
      <c r="M526" s="242"/>
      <c r="N526" s="243"/>
      <c r="O526" s="243"/>
      <c r="P526" s="243"/>
      <c r="Q526" s="243"/>
      <c r="R526" s="243"/>
      <c r="S526" s="243"/>
      <c r="T526" s="244"/>
      <c r="U526" s="13"/>
      <c r="V526" s="13"/>
      <c r="W526" s="13"/>
      <c r="X526" s="13"/>
      <c r="Y526" s="13"/>
      <c r="Z526" s="13"/>
      <c r="AA526" s="13"/>
      <c r="AB526" s="13"/>
      <c r="AC526" s="13"/>
      <c r="AD526" s="13"/>
      <c r="AE526" s="13"/>
      <c r="AT526" s="245" t="s">
        <v>319</v>
      </c>
      <c r="AU526" s="245" t="s">
        <v>85</v>
      </c>
      <c r="AV526" s="13" t="s">
        <v>85</v>
      </c>
      <c r="AW526" s="13" t="s">
        <v>37</v>
      </c>
      <c r="AX526" s="13" t="s">
        <v>76</v>
      </c>
      <c r="AY526" s="245" t="s">
        <v>308</v>
      </c>
    </row>
    <row r="527" s="15" customFormat="1">
      <c r="A527" s="15"/>
      <c r="B527" s="259"/>
      <c r="C527" s="260"/>
      <c r="D527" s="236" t="s">
        <v>319</v>
      </c>
      <c r="E527" s="261" t="s">
        <v>19</v>
      </c>
      <c r="F527" s="262" t="s">
        <v>448</v>
      </c>
      <c r="G527" s="260"/>
      <c r="H527" s="263">
        <v>136</v>
      </c>
      <c r="I527" s="264"/>
      <c r="J527" s="260"/>
      <c r="K527" s="260"/>
      <c r="L527" s="265"/>
      <c r="M527" s="266"/>
      <c r="N527" s="267"/>
      <c r="O527" s="267"/>
      <c r="P527" s="267"/>
      <c r="Q527" s="267"/>
      <c r="R527" s="267"/>
      <c r="S527" s="267"/>
      <c r="T527" s="268"/>
      <c r="U527" s="15"/>
      <c r="V527" s="15"/>
      <c r="W527" s="15"/>
      <c r="X527" s="15"/>
      <c r="Y527" s="15"/>
      <c r="Z527" s="15"/>
      <c r="AA527" s="15"/>
      <c r="AB527" s="15"/>
      <c r="AC527" s="15"/>
      <c r="AD527" s="15"/>
      <c r="AE527" s="15"/>
      <c r="AT527" s="269" t="s">
        <v>319</v>
      </c>
      <c r="AU527" s="269" t="s">
        <v>85</v>
      </c>
      <c r="AV527" s="15" t="s">
        <v>315</v>
      </c>
      <c r="AW527" s="15" t="s">
        <v>37</v>
      </c>
      <c r="AX527" s="15" t="s">
        <v>83</v>
      </c>
      <c r="AY527" s="269" t="s">
        <v>308</v>
      </c>
    </row>
    <row r="528" s="2" customFormat="1" ht="24.15" customHeight="1">
      <c r="A528" s="41"/>
      <c r="B528" s="42"/>
      <c r="C528" s="216" t="s">
        <v>6552</v>
      </c>
      <c r="D528" s="216" t="s">
        <v>310</v>
      </c>
      <c r="E528" s="217" t="s">
        <v>7178</v>
      </c>
      <c r="F528" s="218" t="s">
        <v>7179</v>
      </c>
      <c r="G528" s="219" t="s">
        <v>323</v>
      </c>
      <c r="H528" s="220">
        <v>7</v>
      </c>
      <c r="I528" s="221"/>
      <c r="J528" s="222">
        <f>ROUND(I528*H528,2)</f>
        <v>0</v>
      </c>
      <c r="K528" s="218" t="s">
        <v>314</v>
      </c>
      <c r="L528" s="47"/>
      <c r="M528" s="223" t="s">
        <v>19</v>
      </c>
      <c r="N528" s="224" t="s">
        <v>47</v>
      </c>
      <c r="O528" s="87"/>
      <c r="P528" s="225">
        <f>O528*H528</f>
        <v>0</v>
      </c>
      <c r="Q528" s="225">
        <v>0</v>
      </c>
      <c r="R528" s="225">
        <f>Q528*H528</f>
        <v>0</v>
      </c>
      <c r="S528" s="225">
        <v>0</v>
      </c>
      <c r="T528" s="226">
        <f>S528*H528</f>
        <v>0</v>
      </c>
      <c r="U528" s="41"/>
      <c r="V528" s="41"/>
      <c r="W528" s="41"/>
      <c r="X528" s="41"/>
      <c r="Y528" s="41"/>
      <c r="Z528" s="41"/>
      <c r="AA528" s="41"/>
      <c r="AB528" s="41"/>
      <c r="AC528" s="41"/>
      <c r="AD528" s="41"/>
      <c r="AE528" s="41"/>
      <c r="AR528" s="227" t="s">
        <v>315</v>
      </c>
      <c r="AT528" s="227" t="s">
        <v>310</v>
      </c>
      <c r="AU528" s="227" t="s">
        <v>85</v>
      </c>
      <c r="AY528" s="20" t="s">
        <v>308</v>
      </c>
      <c r="BE528" s="228">
        <f>IF(N528="základní",J528,0)</f>
        <v>0</v>
      </c>
      <c r="BF528" s="228">
        <f>IF(N528="snížená",J528,0)</f>
        <v>0</v>
      </c>
      <c r="BG528" s="228">
        <f>IF(N528="zákl. přenesená",J528,0)</f>
        <v>0</v>
      </c>
      <c r="BH528" s="228">
        <f>IF(N528="sníž. přenesená",J528,0)</f>
        <v>0</v>
      </c>
      <c r="BI528" s="228">
        <f>IF(N528="nulová",J528,0)</f>
        <v>0</v>
      </c>
      <c r="BJ528" s="20" t="s">
        <v>83</v>
      </c>
      <c r="BK528" s="228">
        <f>ROUND(I528*H528,2)</f>
        <v>0</v>
      </c>
      <c r="BL528" s="20" t="s">
        <v>315</v>
      </c>
      <c r="BM528" s="227" t="s">
        <v>6555</v>
      </c>
    </row>
    <row r="529" s="2" customFormat="1">
      <c r="A529" s="41"/>
      <c r="B529" s="42"/>
      <c r="C529" s="43"/>
      <c r="D529" s="229" t="s">
        <v>317</v>
      </c>
      <c r="E529" s="43"/>
      <c r="F529" s="230" t="s">
        <v>7180</v>
      </c>
      <c r="G529" s="43"/>
      <c r="H529" s="43"/>
      <c r="I529" s="231"/>
      <c r="J529" s="43"/>
      <c r="K529" s="43"/>
      <c r="L529" s="47"/>
      <c r="M529" s="232"/>
      <c r="N529" s="233"/>
      <c r="O529" s="87"/>
      <c r="P529" s="87"/>
      <c r="Q529" s="87"/>
      <c r="R529" s="87"/>
      <c r="S529" s="87"/>
      <c r="T529" s="88"/>
      <c r="U529" s="41"/>
      <c r="V529" s="41"/>
      <c r="W529" s="41"/>
      <c r="X529" s="41"/>
      <c r="Y529" s="41"/>
      <c r="Z529" s="41"/>
      <c r="AA529" s="41"/>
      <c r="AB529" s="41"/>
      <c r="AC529" s="41"/>
      <c r="AD529" s="41"/>
      <c r="AE529" s="41"/>
      <c r="AT529" s="20" t="s">
        <v>317</v>
      </c>
      <c r="AU529" s="20" t="s">
        <v>85</v>
      </c>
    </row>
    <row r="530" s="2" customFormat="1" ht="24.15" customHeight="1">
      <c r="A530" s="41"/>
      <c r="B530" s="42"/>
      <c r="C530" s="216" t="s">
        <v>5481</v>
      </c>
      <c r="D530" s="216" t="s">
        <v>310</v>
      </c>
      <c r="E530" s="217" t="s">
        <v>7181</v>
      </c>
      <c r="F530" s="218" t="s">
        <v>7182</v>
      </c>
      <c r="G530" s="219" t="s">
        <v>323</v>
      </c>
      <c r="H530" s="220">
        <v>1</v>
      </c>
      <c r="I530" s="221"/>
      <c r="J530" s="222">
        <f>ROUND(I530*H530,2)</f>
        <v>0</v>
      </c>
      <c r="K530" s="218" t="s">
        <v>314</v>
      </c>
      <c r="L530" s="47"/>
      <c r="M530" s="223" t="s">
        <v>19</v>
      </c>
      <c r="N530" s="224" t="s">
        <v>47</v>
      </c>
      <c r="O530" s="87"/>
      <c r="P530" s="225">
        <f>O530*H530</f>
        <v>0</v>
      </c>
      <c r="Q530" s="225">
        <v>0</v>
      </c>
      <c r="R530" s="225">
        <f>Q530*H530</f>
        <v>0</v>
      </c>
      <c r="S530" s="225">
        <v>0</v>
      </c>
      <c r="T530" s="226">
        <f>S530*H530</f>
        <v>0</v>
      </c>
      <c r="U530" s="41"/>
      <c r="V530" s="41"/>
      <c r="W530" s="41"/>
      <c r="X530" s="41"/>
      <c r="Y530" s="41"/>
      <c r="Z530" s="41"/>
      <c r="AA530" s="41"/>
      <c r="AB530" s="41"/>
      <c r="AC530" s="41"/>
      <c r="AD530" s="41"/>
      <c r="AE530" s="41"/>
      <c r="AR530" s="227" t="s">
        <v>315</v>
      </c>
      <c r="AT530" s="227" t="s">
        <v>310</v>
      </c>
      <c r="AU530" s="227" t="s">
        <v>85</v>
      </c>
      <c r="AY530" s="20" t="s">
        <v>308</v>
      </c>
      <c r="BE530" s="228">
        <f>IF(N530="základní",J530,0)</f>
        <v>0</v>
      </c>
      <c r="BF530" s="228">
        <f>IF(N530="snížená",J530,0)</f>
        <v>0</v>
      </c>
      <c r="BG530" s="228">
        <f>IF(N530="zákl. přenesená",J530,0)</f>
        <v>0</v>
      </c>
      <c r="BH530" s="228">
        <f>IF(N530="sníž. přenesená",J530,0)</f>
        <v>0</v>
      </c>
      <c r="BI530" s="228">
        <f>IF(N530="nulová",J530,0)</f>
        <v>0</v>
      </c>
      <c r="BJ530" s="20" t="s">
        <v>83</v>
      </c>
      <c r="BK530" s="228">
        <f>ROUND(I530*H530,2)</f>
        <v>0</v>
      </c>
      <c r="BL530" s="20" t="s">
        <v>315</v>
      </c>
      <c r="BM530" s="227" t="s">
        <v>6558</v>
      </c>
    </row>
    <row r="531" s="2" customFormat="1">
      <c r="A531" s="41"/>
      <c r="B531" s="42"/>
      <c r="C531" s="43"/>
      <c r="D531" s="229" t="s">
        <v>317</v>
      </c>
      <c r="E531" s="43"/>
      <c r="F531" s="230" t="s">
        <v>7183</v>
      </c>
      <c r="G531" s="43"/>
      <c r="H531" s="43"/>
      <c r="I531" s="231"/>
      <c r="J531" s="43"/>
      <c r="K531" s="43"/>
      <c r="L531" s="47"/>
      <c r="M531" s="232"/>
      <c r="N531" s="233"/>
      <c r="O531" s="87"/>
      <c r="P531" s="87"/>
      <c r="Q531" s="87"/>
      <c r="R531" s="87"/>
      <c r="S531" s="87"/>
      <c r="T531" s="88"/>
      <c r="U531" s="41"/>
      <c r="V531" s="41"/>
      <c r="W531" s="41"/>
      <c r="X531" s="41"/>
      <c r="Y531" s="41"/>
      <c r="Z531" s="41"/>
      <c r="AA531" s="41"/>
      <c r="AB531" s="41"/>
      <c r="AC531" s="41"/>
      <c r="AD531" s="41"/>
      <c r="AE531" s="41"/>
      <c r="AT531" s="20" t="s">
        <v>317</v>
      </c>
      <c r="AU531" s="20" t="s">
        <v>85</v>
      </c>
    </row>
    <row r="532" s="2" customFormat="1" ht="16.5" customHeight="1">
      <c r="A532" s="41"/>
      <c r="B532" s="42"/>
      <c r="C532" s="280" t="s">
        <v>6561</v>
      </c>
      <c r="D532" s="280" t="s">
        <v>1137</v>
      </c>
      <c r="E532" s="281" t="s">
        <v>7184</v>
      </c>
      <c r="F532" s="282" t="s">
        <v>7185</v>
      </c>
      <c r="G532" s="283" t="s">
        <v>768</v>
      </c>
      <c r="H532" s="284">
        <v>1</v>
      </c>
      <c r="I532" s="285"/>
      <c r="J532" s="286">
        <f>ROUND(I532*H532,2)</f>
        <v>0</v>
      </c>
      <c r="K532" s="282" t="s">
        <v>19</v>
      </c>
      <c r="L532" s="287"/>
      <c r="M532" s="288" t="s">
        <v>19</v>
      </c>
      <c r="N532" s="289" t="s">
        <v>47</v>
      </c>
      <c r="O532" s="87"/>
      <c r="P532" s="225">
        <f>O532*H532</f>
        <v>0</v>
      </c>
      <c r="Q532" s="225">
        <v>0</v>
      </c>
      <c r="R532" s="225">
        <f>Q532*H532</f>
        <v>0</v>
      </c>
      <c r="S532" s="225">
        <v>0</v>
      </c>
      <c r="T532" s="226">
        <f>S532*H532</f>
        <v>0</v>
      </c>
      <c r="U532" s="41"/>
      <c r="V532" s="41"/>
      <c r="W532" s="41"/>
      <c r="X532" s="41"/>
      <c r="Y532" s="41"/>
      <c r="Z532" s="41"/>
      <c r="AA532" s="41"/>
      <c r="AB532" s="41"/>
      <c r="AC532" s="41"/>
      <c r="AD532" s="41"/>
      <c r="AE532" s="41"/>
      <c r="AR532" s="227" t="s">
        <v>352</v>
      </c>
      <c r="AT532" s="227" t="s">
        <v>1137</v>
      </c>
      <c r="AU532" s="227" t="s">
        <v>85</v>
      </c>
      <c r="AY532" s="20" t="s">
        <v>308</v>
      </c>
      <c r="BE532" s="228">
        <f>IF(N532="základní",J532,0)</f>
        <v>0</v>
      </c>
      <c r="BF532" s="228">
        <f>IF(N532="snížená",J532,0)</f>
        <v>0</v>
      </c>
      <c r="BG532" s="228">
        <f>IF(N532="zákl. přenesená",J532,0)</f>
        <v>0</v>
      </c>
      <c r="BH532" s="228">
        <f>IF(N532="sníž. přenesená",J532,0)</f>
        <v>0</v>
      </c>
      <c r="BI532" s="228">
        <f>IF(N532="nulová",J532,0)</f>
        <v>0</v>
      </c>
      <c r="BJ532" s="20" t="s">
        <v>83</v>
      </c>
      <c r="BK532" s="228">
        <f>ROUND(I532*H532,2)</f>
        <v>0</v>
      </c>
      <c r="BL532" s="20" t="s">
        <v>315</v>
      </c>
      <c r="BM532" s="227" t="s">
        <v>6564</v>
      </c>
    </row>
    <row r="533" s="2" customFormat="1">
      <c r="A533" s="41"/>
      <c r="B533" s="42"/>
      <c r="C533" s="43"/>
      <c r="D533" s="236" t="s">
        <v>4125</v>
      </c>
      <c r="E533" s="43"/>
      <c r="F533" s="292" t="s">
        <v>7186</v>
      </c>
      <c r="G533" s="43"/>
      <c r="H533" s="43"/>
      <c r="I533" s="231"/>
      <c r="J533" s="43"/>
      <c r="K533" s="43"/>
      <c r="L533" s="47"/>
      <c r="M533" s="232"/>
      <c r="N533" s="233"/>
      <c r="O533" s="87"/>
      <c r="P533" s="87"/>
      <c r="Q533" s="87"/>
      <c r="R533" s="87"/>
      <c r="S533" s="87"/>
      <c r="T533" s="88"/>
      <c r="U533" s="41"/>
      <c r="V533" s="41"/>
      <c r="W533" s="41"/>
      <c r="X533" s="41"/>
      <c r="Y533" s="41"/>
      <c r="Z533" s="41"/>
      <c r="AA533" s="41"/>
      <c r="AB533" s="41"/>
      <c r="AC533" s="41"/>
      <c r="AD533" s="41"/>
      <c r="AE533" s="41"/>
      <c r="AT533" s="20" t="s">
        <v>4125</v>
      </c>
      <c r="AU533" s="20" t="s">
        <v>85</v>
      </c>
    </row>
    <row r="534" s="2" customFormat="1" ht="16.5" customHeight="1">
      <c r="A534" s="41"/>
      <c r="B534" s="42"/>
      <c r="C534" s="216" t="s">
        <v>5484</v>
      </c>
      <c r="D534" s="216" t="s">
        <v>310</v>
      </c>
      <c r="E534" s="217" t="s">
        <v>7187</v>
      </c>
      <c r="F534" s="218" t="s">
        <v>7085</v>
      </c>
      <c r="G534" s="219" t="s">
        <v>768</v>
      </c>
      <c r="H534" s="220">
        <v>1</v>
      </c>
      <c r="I534" s="221"/>
      <c r="J534" s="222">
        <f>ROUND(I534*H534,2)</f>
        <v>0</v>
      </c>
      <c r="K534" s="218" t="s">
        <v>19</v>
      </c>
      <c r="L534" s="47"/>
      <c r="M534" s="223" t="s">
        <v>19</v>
      </c>
      <c r="N534" s="224" t="s">
        <v>47</v>
      </c>
      <c r="O534" s="87"/>
      <c r="P534" s="225">
        <f>O534*H534</f>
        <v>0</v>
      </c>
      <c r="Q534" s="225">
        <v>0</v>
      </c>
      <c r="R534" s="225">
        <f>Q534*H534</f>
        <v>0</v>
      </c>
      <c r="S534" s="225">
        <v>0</v>
      </c>
      <c r="T534" s="226">
        <f>S534*H534</f>
        <v>0</v>
      </c>
      <c r="U534" s="41"/>
      <c r="V534" s="41"/>
      <c r="W534" s="41"/>
      <c r="X534" s="41"/>
      <c r="Y534" s="41"/>
      <c r="Z534" s="41"/>
      <c r="AA534" s="41"/>
      <c r="AB534" s="41"/>
      <c r="AC534" s="41"/>
      <c r="AD534" s="41"/>
      <c r="AE534" s="41"/>
      <c r="AR534" s="227" t="s">
        <v>315</v>
      </c>
      <c r="AT534" s="227" t="s">
        <v>310</v>
      </c>
      <c r="AU534" s="227" t="s">
        <v>85</v>
      </c>
      <c r="AY534" s="20" t="s">
        <v>308</v>
      </c>
      <c r="BE534" s="228">
        <f>IF(N534="základní",J534,0)</f>
        <v>0</v>
      </c>
      <c r="BF534" s="228">
        <f>IF(N534="snížená",J534,0)</f>
        <v>0</v>
      </c>
      <c r="BG534" s="228">
        <f>IF(N534="zákl. přenesená",J534,0)</f>
        <v>0</v>
      </c>
      <c r="BH534" s="228">
        <f>IF(N534="sníž. přenesená",J534,0)</f>
        <v>0</v>
      </c>
      <c r="BI534" s="228">
        <f>IF(N534="nulová",J534,0)</f>
        <v>0</v>
      </c>
      <c r="BJ534" s="20" t="s">
        <v>83</v>
      </c>
      <c r="BK534" s="228">
        <f>ROUND(I534*H534,2)</f>
        <v>0</v>
      </c>
      <c r="BL534" s="20" t="s">
        <v>315</v>
      </c>
      <c r="BM534" s="227" t="s">
        <v>6567</v>
      </c>
    </row>
    <row r="535" s="2" customFormat="1" ht="16.5" customHeight="1">
      <c r="A535" s="41"/>
      <c r="B535" s="42"/>
      <c r="C535" s="216" t="s">
        <v>6569</v>
      </c>
      <c r="D535" s="216" t="s">
        <v>310</v>
      </c>
      <c r="E535" s="217" t="s">
        <v>7081</v>
      </c>
      <c r="F535" s="218" t="s">
        <v>7082</v>
      </c>
      <c r="G535" s="219" t="s">
        <v>323</v>
      </c>
      <c r="H535" s="220">
        <v>24</v>
      </c>
      <c r="I535" s="221"/>
      <c r="J535" s="222">
        <f>ROUND(I535*H535,2)</f>
        <v>0</v>
      </c>
      <c r="K535" s="218" t="s">
        <v>314</v>
      </c>
      <c r="L535" s="47"/>
      <c r="M535" s="223" t="s">
        <v>19</v>
      </c>
      <c r="N535" s="224" t="s">
        <v>47</v>
      </c>
      <c r="O535" s="87"/>
      <c r="P535" s="225">
        <f>O535*H535</f>
        <v>0</v>
      </c>
      <c r="Q535" s="225">
        <v>0</v>
      </c>
      <c r="R535" s="225">
        <f>Q535*H535</f>
        <v>0</v>
      </c>
      <c r="S535" s="225">
        <v>0</v>
      </c>
      <c r="T535" s="226">
        <f>S535*H535</f>
        <v>0</v>
      </c>
      <c r="U535" s="41"/>
      <c r="V535" s="41"/>
      <c r="W535" s="41"/>
      <c r="X535" s="41"/>
      <c r="Y535" s="41"/>
      <c r="Z535" s="41"/>
      <c r="AA535" s="41"/>
      <c r="AB535" s="41"/>
      <c r="AC535" s="41"/>
      <c r="AD535" s="41"/>
      <c r="AE535" s="41"/>
      <c r="AR535" s="227" t="s">
        <v>315</v>
      </c>
      <c r="AT535" s="227" t="s">
        <v>310</v>
      </c>
      <c r="AU535" s="227" t="s">
        <v>85</v>
      </c>
      <c r="AY535" s="20" t="s">
        <v>308</v>
      </c>
      <c r="BE535" s="228">
        <f>IF(N535="základní",J535,0)</f>
        <v>0</v>
      </c>
      <c r="BF535" s="228">
        <f>IF(N535="snížená",J535,0)</f>
        <v>0</v>
      </c>
      <c r="BG535" s="228">
        <f>IF(N535="zákl. přenesená",J535,0)</f>
        <v>0</v>
      </c>
      <c r="BH535" s="228">
        <f>IF(N535="sníž. přenesená",J535,0)</f>
        <v>0</v>
      </c>
      <c r="BI535" s="228">
        <f>IF(N535="nulová",J535,0)</f>
        <v>0</v>
      </c>
      <c r="BJ535" s="20" t="s">
        <v>83</v>
      </c>
      <c r="BK535" s="228">
        <f>ROUND(I535*H535,2)</f>
        <v>0</v>
      </c>
      <c r="BL535" s="20" t="s">
        <v>315</v>
      </c>
      <c r="BM535" s="227" t="s">
        <v>6572</v>
      </c>
    </row>
    <row r="536" s="2" customFormat="1">
      <c r="A536" s="41"/>
      <c r="B536" s="42"/>
      <c r="C536" s="43"/>
      <c r="D536" s="229" t="s">
        <v>317</v>
      </c>
      <c r="E536" s="43"/>
      <c r="F536" s="230" t="s">
        <v>7083</v>
      </c>
      <c r="G536" s="43"/>
      <c r="H536" s="43"/>
      <c r="I536" s="231"/>
      <c r="J536" s="43"/>
      <c r="K536" s="43"/>
      <c r="L536" s="47"/>
      <c r="M536" s="232"/>
      <c r="N536" s="233"/>
      <c r="O536" s="87"/>
      <c r="P536" s="87"/>
      <c r="Q536" s="87"/>
      <c r="R536" s="87"/>
      <c r="S536" s="87"/>
      <c r="T536" s="88"/>
      <c r="U536" s="41"/>
      <c r="V536" s="41"/>
      <c r="W536" s="41"/>
      <c r="X536" s="41"/>
      <c r="Y536" s="41"/>
      <c r="Z536" s="41"/>
      <c r="AA536" s="41"/>
      <c r="AB536" s="41"/>
      <c r="AC536" s="41"/>
      <c r="AD536" s="41"/>
      <c r="AE536" s="41"/>
      <c r="AT536" s="20" t="s">
        <v>317</v>
      </c>
      <c r="AU536" s="20" t="s">
        <v>85</v>
      </c>
    </row>
    <row r="537" s="2" customFormat="1" ht="16.5" customHeight="1">
      <c r="A537" s="41"/>
      <c r="B537" s="42"/>
      <c r="C537" s="280" t="s">
        <v>5487</v>
      </c>
      <c r="D537" s="280" t="s">
        <v>1137</v>
      </c>
      <c r="E537" s="281" t="s">
        <v>7188</v>
      </c>
      <c r="F537" s="282" t="s">
        <v>7087</v>
      </c>
      <c r="G537" s="283" t="s">
        <v>768</v>
      </c>
      <c r="H537" s="284">
        <v>1</v>
      </c>
      <c r="I537" s="285"/>
      <c r="J537" s="286">
        <f>ROUND(I537*H537,2)</f>
        <v>0</v>
      </c>
      <c r="K537" s="282" t="s">
        <v>19</v>
      </c>
      <c r="L537" s="287"/>
      <c r="M537" s="288" t="s">
        <v>19</v>
      </c>
      <c r="N537" s="289" t="s">
        <v>47</v>
      </c>
      <c r="O537" s="87"/>
      <c r="P537" s="225">
        <f>O537*H537</f>
        <v>0</v>
      </c>
      <c r="Q537" s="225">
        <v>0</v>
      </c>
      <c r="R537" s="225">
        <f>Q537*H537</f>
        <v>0</v>
      </c>
      <c r="S537" s="225">
        <v>0</v>
      </c>
      <c r="T537" s="226">
        <f>S537*H537</f>
        <v>0</v>
      </c>
      <c r="U537" s="41"/>
      <c r="V537" s="41"/>
      <c r="W537" s="41"/>
      <c r="X537" s="41"/>
      <c r="Y537" s="41"/>
      <c r="Z537" s="41"/>
      <c r="AA537" s="41"/>
      <c r="AB537" s="41"/>
      <c r="AC537" s="41"/>
      <c r="AD537" s="41"/>
      <c r="AE537" s="41"/>
      <c r="AR537" s="227" t="s">
        <v>352</v>
      </c>
      <c r="AT537" s="227" t="s">
        <v>1137</v>
      </c>
      <c r="AU537" s="227" t="s">
        <v>85</v>
      </c>
      <c r="AY537" s="20" t="s">
        <v>308</v>
      </c>
      <c r="BE537" s="228">
        <f>IF(N537="základní",J537,0)</f>
        <v>0</v>
      </c>
      <c r="BF537" s="228">
        <f>IF(N537="snížená",J537,0)</f>
        <v>0</v>
      </c>
      <c r="BG537" s="228">
        <f>IF(N537="zákl. přenesená",J537,0)</f>
        <v>0</v>
      </c>
      <c r="BH537" s="228">
        <f>IF(N537="sníž. přenesená",J537,0)</f>
        <v>0</v>
      </c>
      <c r="BI537" s="228">
        <f>IF(N537="nulová",J537,0)</f>
        <v>0</v>
      </c>
      <c r="BJ537" s="20" t="s">
        <v>83</v>
      </c>
      <c r="BK537" s="228">
        <f>ROUND(I537*H537,2)</f>
        <v>0</v>
      </c>
      <c r="BL537" s="20" t="s">
        <v>315</v>
      </c>
      <c r="BM537" s="227" t="s">
        <v>6575</v>
      </c>
    </row>
    <row r="538" s="2" customFormat="1" ht="24.15" customHeight="1">
      <c r="A538" s="41"/>
      <c r="B538" s="42"/>
      <c r="C538" s="216" t="s">
        <v>6576</v>
      </c>
      <c r="D538" s="216" t="s">
        <v>310</v>
      </c>
      <c r="E538" s="217" t="s">
        <v>7088</v>
      </c>
      <c r="F538" s="218" t="s">
        <v>7089</v>
      </c>
      <c r="G538" s="219" t="s">
        <v>493</v>
      </c>
      <c r="H538" s="220">
        <v>1.815</v>
      </c>
      <c r="I538" s="221"/>
      <c r="J538" s="222">
        <f>ROUND(I538*H538,2)</f>
        <v>0</v>
      </c>
      <c r="K538" s="218" t="s">
        <v>314</v>
      </c>
      <c r="L538" s="47"/>
      <c r="M538" s="223" t="s">
        <v>19</v>
      </c>
      <c r="N538" s="224" t="s">
        <v>47</v>
      </c>
      <c r="O538" s="87"/>
      <c r="P538" s="225">
        <f>O538*H538</f>
        <v>0</v>
      </c>
      <c r="Q538" s="225">
        <v>0</v>
      </c>
      <c r="R538" s="225">
        <f>Q538*H538</f>
        <v>0</v>
      </c>
      <c r="S538" s="225">
        <v>0</v>
      </c>
      <c r="T538" s="226">
        <f>S538*H538</f>
        <v>0</v>
      </c>
      <c r="U538" s="41"/>
      <c r="V538" s="41"/>
      <c r="W538" s="41"/>
      <c r="X538" s="41"/>
      <c r="Y538" s="41"/>
      <c r="Z538" s="41"/>
      <c r="AA538" s="41"/>
      <c r="AB538" s="41"/>
      <c r="AC538" s="41"/>
      <c r="AD538" s="41"/>
      <c r="AE538" s="41"/>
      <c r="AR538" s="227" t="s">
        <v>315</v>
      </c>
      <c r="AT538" s="227" t="s">
        <v>310</v>
      </c>
      <c r="AU538" s="227" t="s">
        <v>85</v>
      </c>
      <c r="AY538" s="20" t="s">
        <v>308</v>
      </c>
      <c r="BE538" s="228">
        <f>IF(N538="základní",J538,0)</f>
        <v>0</v>
      </c>
      <c r="BF538" s="228">
        <f>IF(N538="snížená",J538,0)</f>
        <v>0</v>
      </c>
      <c r="BG538" s="228">
        <f>IF(N538="zákl. přenesená",J538,0)</f>
        <v>0</v>
      </c>
      <c r="BH538" s="228">
        <f>IF(N538="sníž. přenesená",J538,0)</f>
        <v>0</v>
      </c>
      <c r="BI538" s="228">
        <f>IF(N538="nulová",J538,0)</f>
        <v>0</v>
      </c>
      <c r="BJ538" s="20" t="s">
        <v>83</v>
      </c>
      <c r="BK538" s="228">
        <f>ROUND(I538*H538,2)</f>
        <v>0</v>
      </c>
      <c r="BL538" s="20" t="s">
        <v>315</v>
      </c>
      <c r="BM538" s="227" t="s">
        <v>6579</v>
      </c>
    </row>
    <row r="539" s="2" customFormat="1">
      <c r="A539" s="41"/>
      <c r="B539" s="42"/>
      <c r="C539" s="43"/>
      <c r="D539" s="229" t="s">
        <v>317</v>
      </c>
      <c r="E539" s="43"/>
      <c r="F539" s="230" t="s">
        <v>7090</v>
      </c>
      <c r="G539" s="43"/>
      <c r="H539" s="43"/>
      <c r="I539" s="231"/>
      <c r="J539" s="43"/>
      <c r="K539" s="43"/>
      <c r="L539" s="47"/>
      <c r="M539" s="232"/>
      <c r="N539" s="233"/>
      <c r="O539" s="87"/>
      <c r="P539" s="87"/>
      <c r="Q539" s="87"/>
      <c r="R539" s="87"/>
      <c r="S539" s="87"/>
      <c r="T539" s="88"/>
      <c r="U539" s="41"/>
      <c r="V539" s="41"/>
      <c r="W539" s="41"/>
      <c r="X539" s="41"/>
      <c r="Y539" s="41"/>
      <c r="Z539" s="41"/>
      <c r="AA539" s="41"/>
      <c r="AB539" s="41"/>
      <c r="AC539" s="41"/>
      <c r="AD539" s="41"/>
      <c r="AE539" s="41"/>
      <c r="AT539" s="20" t="s">
        <v>317</v>
      </c>
      <c r="AU539" s="20" t="s">
        <v>85</v>
      </c>
    </row>
    <row r="540" s="12" customFormat="1" ht="22.8" customHeight="1">
      <c r="A540" s="12"/>
      <c r="B540" s="200"/>
      <c r="C540" s="201"/>
      <c r="D540" s="202" t="s">
        <v>75</v>
      </c>
      <c r="E540" s="214" t="s">
        <v>7189</v>
      </c>
      <c r="F540" s="214" t="s">
        <v>7190</v>
      </c>
      <c r="G540" s="201"/>
      <c r="H540" s="201"/>
      <c r="I540" s="204"/>
      <c r="J540" s="215">
        <f>BK540</f>
        <v>0</v>
      </c>
      <c r="K540" s="201"/>
      <c r="L540" s="206"/>
      <c r="M540" s="207"/>
      <c r="N540" s="208"/>
      <c r="O540" s="208"/>
      <c r="P540" s="209">
        <f>SUM(P541:P607)</f>
        <v>0</v>
      </c>
      <c r="Q540" s="208"/>
      <c r="R540" s="209">
        <f>SUM(R541:R607)</f>
        <v>0</v>
      </c>
      <c r="S540" s="208"/>
      <c r="T540" s="210">
        <f>SUM(T541:T607)</f>
        <v>0</v>
      </c>
      <c r="U540" s="12"/>
      <c r="V540" s="12"/>
      <c r="W540" s="12"/>
      <c r="X540" s="12"/>
      <c r="Y540" s="12"/>
      <c r="Z540" s="12"/>
      <c r="AA540" s="12"/>
      <c r="AB540" s="12"/>
      <c r="AC540" s="12"/>
      <c r="AD540" s="12"/>
      <c r="AE540" s="12"/>
      <c r="AR540" s="211" t="s">
        <v>83</v>
      </c>
      <c r="AT540" s="212" t="s">
        <v>75</v>
      </c>
      <c r="AU540" s="212" t="s">
        <v>83</v>
      </c>
      <c r="AY540" s="211" t="s">
        <v>308</v>
      </c>
      <c r="BK540" s="213">
        <f>SUM(BK541:BK607)</f>
        <v>0</v>
      </c>
    </row>
    <row r="541" s="2" customFormat="1" ht="24.15" customHeight="1">
      <c r="A541" s="41"/>
      <c r="B541" s="42"/>
      <c r="C541" s="216" t="s">
        <v>5490</v>
      </c>
      <c r="D541" s="216" t="s">
        <v>310</v>
      </c>
      <c r="E541" s="217" t="s">
        <v>7100</v>
      </c>
      <c r="F541" s="218" t="s">
        <v>7101</v>
      </c>
      <c r="G541" s="219" t="s">
        <v>313</v>
      </c>
      <c r="H541" s="220">
        <v>12</v>
      </c>
      <c r="I541" s="221"/>
      <c r="J541" s="222">
        <f>ROUND(I541*H541,2)</f>
        <v>0</v>
      </c>
      <c r="K541" s="218" t="s">
        <v>314</v>
      </c>
      <c r="L541" s="47"/>
      <c r="M541" s="223" t="s">
        <v>19</v>
      </c>
      <c r="N541" s="224" t="s">
        <v>47</v>
      </c>
      <c r="O541" s="87"/>
      <c r="P541" s="225">
        <f>O541*H541</f>
        <v>0</v>
      </c>
      <c r="Q541" s="225">
        <v>0</v>
      </c>
      <c r="R541" s="225">
        <f>Q541*H541</f>
        <v>0</v>
      </c>
      <c r="S541" s="225">
        <v>0</v>
      </c>
      <c r="T541" s="226">
        <f>S541*H541</f>
        <v>0</v>
      </c>
      <c r="U541" s="41"/>
      <c r="V541" s="41"/>
      <c r="W541" s="41"/>
      <c r="X541" s="41"/>
      <c r="Y541" s="41"/>
      <c r="Z541" s="41"/>
      <c r="AA541" s="41"/>
      <c r="AB541" s="41"/>
      <c r="AC541" s="41"/>
      <c r="AD541" s="41"/>
      <c r="AE541" s="41"/>
      <c r="AR541" s="227" t="s">
        <v>315</v>
      </c>
      <c r="AT541" s="227" t="s">
        <v>310</v>
      </c>
      <c r="AU541" s="227" t="s">
        <v>85</v>
      </c>
      <c r="AY541" s="20" t="s">
        <v>308</v>
      </c>
      <c r="BE541" s="228">
        <f>IF(N541="základní",J541,0)</f>
        <v>0</v>
      </c>
      <c r="BF541" s="228">
        <f>IF(N541="snížená",J541,0)</f>
        <v>0</v>
      </c>
      <c r="BG541" s="228">
        <f>IF(N541="zákl. přenesená",J541,0)</f>
        <v>0</v>
      </c>
      <c r="BH541" s="228">
        <f>IF(N541="sníž. přenesená",J541,0)</f>
        <v>0</v>
      </c>
      <c r="BI541" s="228">
        <f>IF(N541="nulová",J541,0)</f>
        <v>0</v>
      </c>
      <c r="BJ541" s="20" t="s">
        <v>83</v>
      </c>
      <c r="BK541" s="228">
        <f>ROUND(I541*H541,2)</f>
        <v>0</v>
      </c>
      <c r="BL541" s="20" t="s">
        <v>315</v>
      </c>
      <c r="BM541" s="227" t="s">
        <v>6582</v>
      </c>
    </row>
    <row r="542" s="2" customFormat="1">
      <c r="A542" s="41"/>
      <c r="B542" s="42"/>
      <c r="C542" s="43"/>
      <c r="D542" s="229" t="s">
        <v>317</v>
      </c>
      <c r="E542" s="43"/>
      <c r="F542" s="230" t="s">
        <v>7102</v>
      </c>
      <c r="G542" s="43"/>
      <c r="H542" s="43"/>
      <c r="I542" s="231"/>
      <c r="J542" s="43"/>
      <c r="K542" s="43"/>
      <c r="L542" s="47"/>
      <c r="M542" s="232"/>
      <c r="N542" s="233"/>
      <c r="O542" s="87"/>
      <c r="P542" s="87"/>
      <c r="Q542" s="87"/>
      <c r="R542" s="87"/>
      <c r="S542" s="87"/>
      <c r="T542" s="88"/>
      <c r="U542" s="41"/>
      <c r="V542" s="41"/>
      <c r="W542" s="41"/>
      <c r="X542" s="41"/>
      <c r="Y542" s="41"/>
      <c r="Z542" s="41"/>
      <c r="AA542" s="41"/>
      <c r="AB542" s="41"/>
      <c r="AC542" s="41"/>
      <c r="AD542" s="41"/>
      <c r="AE542" s="41"/>
      <c r="AT542" s="20" t="s">
        <v>317</v>
      </c>
      <c r="AU542" s="20" t="s">
        <v>85</v>
      </c>
    </row>
    <row r="543" s="2" customFormat="1" ht="16.5" customHeight="1">
      <c r="A543" s="41"/>
      <c r="B543" s="42"/>
      <c r="C543" s="280" t="s">
        <v>6584</v>
      </c>
      <c r="D543" s="280" t="s">
        <v>1137</v>
      </c>
      <c r="E543" s="281" t="s">
        <v>7103</v>
      </c>
      <c r="F543" s="282" t="s">
        <v>7104</v>
      </c>
      <c r="G543" s="283" t="s">
        <v>313</v>
      </c>
      <c r="H543" s="284">
        <v>12.6</v>
      </c>
      <c r="I543" s="285"/>
      <c r="J543" s="286">
        <f>ROUND(I543*H543,2)</f>
        <v>0</v>
      </c>
      <c r="K543" s="282" t="s">
        <v>314</v>
      </c>
      <c r="L543" s="287"/>
      <c r="M543" s="288" t="s">
        <v>19</v>
      </c>
      <c r="N543" s="289" t="s">
        <v>47</v>
      </c>
      <c r="O543" s="87"/>
      <c r="P543" s="225">
        <f>O543*H543</f>
        <v>0</v>
      </c>
      <c r="Q543" s="225">
        <v>0</v>
      </c>
      <c r="R543" s="225">
        <f>Q543*H543</f>
        <v>0</v>
      </c>
      <c r="S543" s="225">
        <v>0</v>
      </c>
      <c r="T543" s="226">
        <f>S543*H543</f>
        <v>0</v>
      </c>
      <c r="U543" s="41"/>
      <c r="V543" s="41"/>
      <c r="W543" s="41"/>
      <c r="X543" s="41"/>
      <c r="Y543" s="41"/>
      <c r="Z543" s="41"/>
      <c r="AA543" s="41"/>
      <c r="AB543" s="41"/>
      <c r="AC543" s="41"/>
      <c r="AD543" s="41"/>
      <c r="AE543" s="41"/>
      <c r="AR543" s="227" t="s">
        <v>352</v>
      </c>
      <c r="AT543" s="227" t="s">
        <v>1137</v>
      </c>
      <c r="AU543" s="227" t="s">
        <v>85</v>
      </c>
      <c r="AY543" s="20" t="s">
        <v>308</v>
      </c>
      <c r="BE543" s="228">
        <f>IF(N543="základní",J543,0)</f>
        <v>0</v>
      </c>
      <c r="BF543" s="228">
        <f>IF(N543="snížená",J543,0)</f>
        <v>0</v>
      </c>
      <c r="BG543" s="228">
        <f>IF(N543="zákl. přenesená",J543,0)</f>
        <v>0</v>
      </c>
      <c r="BH543" s="228">
        <f>IF(N543="sníž. přenesená",J543,0)</f>
        <v>0</v>
      </c>
      <c r="BI543" s="228">
        <f>IF(N543="nulová",J543,0)</f>
        <v>0</v>
      </c>
      <c r="BJ543" s="20" t="s">
        <v>83</v>
      </c>
      <c r="BK543" s="228">
        <f>ROUND(I543*H543,2)</f>
        <v>0</v>
      </c>
      <c r="BL543" s="20" t="s">
        <v>315</v>
      </c>
      <c r="BM543" s="227" t="s">
        <v>6587</v>
      </c>
    </row>
    <row r="544" s="13" customFormat="1">
      <c r="A544" s="13"/>
      <c r="B544" s="234"/>
      <c r="C544" s="235"/>
      <c r="D544" s="236" t="s">
        <v>319</v>
      </c>
      <c r="E544" s="237" t="s">
        <v>19</v>
      </c>
      <c r="F544" s="238" t="s">
        <v>8</v>
      </c>
      <c r="G544" s="235"/>
      <c r="H544" s="239">
        <v>12</v>
      </c>
      <c r="I544" s="240"/>
      <c r="J544" s="235"/>
      <c r="K544" s="235"/>
      <c r="L544" s="241"/>
      <c r="M544" s="242"/>
      <c r="N544" s="243"/>
      <c r="O544" s="243"/>
      <c r="P544" s="243"/>
      <c r="Q544" s="243"/>
      <c r="R544" s="243"/>
      <c r="S544" s="243"/>
      <c r="T544" s="244"/>
      <c r="U544" s="13"/>
      <c r="V544" s="13"/>
      <c r="W544" s="13"/>
      <c r="X544" s="13"/>
      <c r="Y544" s="13"/>
      <c r="Z544" s="13"/>
      <c r="AA544" s="13"/>
      <c r="AB544" s="13"/>
      <c r="AC544" s="13"/>
      <c r="AD544" s="13"/>
      <c r="AE544" s="13"/>
      <c r="AT544" s="245" t="s">
        <v>319</v>
      </c>
      <c r="AU544" s="245" t="s">
        <v>85</v>
      </c>
      <c r="AV544" s="13" t="s">
        <v>85</v>
      </c>
      <c r="AW544" s="13" t="s">
        <v>37</v>
      </c>
      <c r="AX544" s="13" t="s">
        <v>76</v>
      </c>
      <c r="AY544" s="245" t="s">
        <v>308</v>
      </c>
    </row>
    <row r="545" s="14" customFormat="1">
      <c r="A545" s="14"/>
      <c r="B545" s="249"/>
      <c r="C545" s="250"/>
      <c r="D545" s="236" t="s">
        <v>319</v>
      </c>
      <c r="E545" s="251" t="s">
        <v>19</v>
      </c>
      <c r="F545" s="252" t="s">
        <v>5882</v>
      </c>
      <c r="G545" s="250"/>
      <c r="H545" s="251" t="s">
        <v>19</v>
      </c>
      <c r="I545" s="253"/>
      <c r="J545" s="250"/>
      <c r="K545" s="250"/>
      <c r="L545" s="254"/>
      <c r="M545" s="255"/>
      <c r="N545" s="256"/>
      <c r="O545" s="256"/>
      <c r="P545" s="256"/>
      <c r="Q545" s="256"/>
      <c r="R545" s="256"/>
      <c r="S545" s="256"/>
      <c r="T545" s="257"/>
      <c r="U545" s="14"/>
      <c r="V545" s="14"/>
      <c r="W545" s="14"/>
      <c r="X545" s="14"/>
      <c r="Y545" s="14"/>
      <c r="Z545" s="14"/>
      <c r="AA545" s="14"/>
      <c r="AB545" s="14"/>
      <c r="AC545" s="14"/>
      <c r="AD545" s="14"/>
      <c r="AE545" s="14"/>
      <c r="AT545" s="258" t="s">
        <v>319</v>
      </c>
      <c r="AU545" s="258" t="s">
        <v>85</v>
      </c>
      <c r="AV545" s="14" t="s">
        <v>83</v>
      </c>
      <c r="AW545" s="14" t="s">
        <v>37</v>
      </c>
      <c r="AX545" s="14" t="s">
        <v>76</v>
      </c>
      <c r="AY545" s="258" t="s">
        <v>308</v>
      </c>
    </row>
    <row r="546" s="13" customFormat="1">
      <c r="A546" s="13"/>
      <c r="B546" s="234"/>
      <c r="C546" s="235"/>
      <c r="D546" s="236" t="s">
        <v>319</v>
      </c>
      <c r="E546" s="237" t="s">
        <v>19</v>
      </c>
      <c r="F546" s="238" t="s">
        <v>7129</v>
      </c>
      <c r="G546" s="235"/>
      <c r="H546" s="239">
        <v>0.59999999999999998</v>
      </c>
      <c r="I546" s="240"/>
      <c r="J546" s="235"/>
      <c r="K546" s="235"/>
      <c r="L546" s="241"/>
      <c r="M546" s="242"/>
      <c r="N546" s="243"/>
      <c r="O546" s="243"/>
      <c r="P546" s="243"/>
      <c r="Q546" s="243"/>
      <c r="R546" s="243"/>
      <c r="S546" s="243"/>
      <c r="T546" s="244"/>
      <c r="U546" s="13"/>
      <c r="V546" s="13"/>
      <c r="W546" s="13"/>
      <c r="X546" s="13"/>
      <c r="Y546" s="13"/>
      <c r="Z546" s="13"/>
      <c r="AA546" s="13"/>
      <c r="AB546" s="13"/>
      <c r="AC546" s="13"/>
      <c r="AD546" s="13"/>
      <c r="AE546" s="13"/>
      <c r="AT546" s="245" t="s">
        <v>319</v>
      </c>
      <c r="AU546" s="245" t="s">
        <v>85</v>
      </c>
      <c r="AV546" s="13" t="s">
        <v>85</v>
      </c>
      <c r="AW546" s="13" t="s">
        <v>37</v>
      </c>
      <c r="AX546" s="13" t="s">
        <v>76</v>
      </c>
      <c r="AY546" s="245" t="s">
        <v>308</v>
      </c>
    </row>
    <row r="547" s="15" customFormat="1">
      <c r="A547" s="15"/>
      <c r="B547" s="259"/>
      <c r="C547" s="260"/>
      <c r="D547" s="236" t="s">
        <v>319</v>
      </c>
      <c r="E547" s="261" t="s">
        <v>19</v>
      </c>
      <c r="F547" s="262" t="s">
        <v>448</v>
      </c>
      <c r="G547" s="260"/>
      <c r="H547" s="263">
        <v>12.6</v>
      </c>
      <c r="I547" s="264"/>
      <c r="J547" s="260"/>
      <c r="K547" s="260"/>
      <c r="L547" s="265"/>
      <c r="M547" s="266"/>
      <c r="N547" s="267"/>
      <c r="O547" s="267"/>
      <c r="P547" s="267"/>
      <c r="Q547" s="267"/>
      <c r="R547" s="267"/>
      <c r="S547" s="267"/>
      <c r="T547" s="268"/>
      <c r="U547" s="15"/>
      <c r="V547" s="15"/>
      <c r="W547" s="15"/>
      <c r="X547" s="15"/>
      <c r="Y547" s="15"/>
      <c r="Z547" s="15"/>
      <c r="AA547" s="15"/>
      <c r="AB547" s="15"/>
      <c r="AC547" s="15"/>
      <c r="AD547" s="15"/>
      <c r="AE547" s="15"/>
      <c r="AT547" s="269" t="s">
        <v>319</v>
      </c>
      <c r="AU547" s="269" t="s">
        <v>85</v>
      </c>
      <c r="AV547" s="15" t="s">
        <v>315</v>
      </c>
      <c r="AW547" s="15" t="s">
        <v>37</v>
      </c>
      <c r="AX547" s="15" t="s">
        <v>83</v>
      </c>
      <c r="AY547" s="269" t="s">
        <v>308</v>
      </c>
    </row>
    <row r="548" s="2" customFormat="1" ht="24.15" customHeight="1">
      <c r="A548" s="41"/>
      <c r="B548" s="42"/>
      <c r="C548" s="216" t="s">
        <v>5493</v>
      </c>
      <c r="D548" s="216" t="s">
        <v>310</v>
      </c>
      <c r="E548" s="217" t="s">
        <v>7191</v>
      </c>
      <c r="F548" s="218" t="s">
        <v>7192</v>
      </c>
      <c r="G548" s="219" t="s">
        <v>323</v>
      </c>
      <c r="H548" s="220">
        <v>1</v>
      </c>
      <c r="I548" s="221"/>
      <c r="J548" s="222">
        <f>ROUND(I548*H548,2)</f>
        <v>0</v>
      </c>
      <c r="K548" s="218" t="s">
        <v>314</v>
      </c>
      <c r="L548" s="47"/>
      <c r="M548" s="223" t="s">
        <v>19</v>
      </c>
      <c r="N548" s="224" t="s">
        <v>47</v>
      </c>
      <c r="O548" s="87"/>
      <c r="P548" s="225">
        <f>O548*H548</f>
        <v>0</v>
      </c>
      <c r="Q548" s="225">
        <v>0</v>
      </c>
      <c r="R548" s="225">
        <f>Q548*H548</f>
        <v>0</v>
      </c>
      <c r="S548" s="225">
        <v>0</v>
      </c>
      <c r="T548" s="226">
        <f>S548*H548</f>
        <v>0</v>
      </c>
      <c r="U548" s="41"/>
      <c r="V548" s="41"/>
      <c r="W548" s="41"/>
      <c r="X548" s="41"/>
      <c r="Y548" s="41"/>
      <c r="Z548" s="41"/>
      <c r="AA548" s="41"/>
      <c r="AB548" s="41"/>
      <c r="AC548" s="41"/>
      <c r="AD548" s="41"/>
      <c r="AE548" s="41"/>
      <c r="AR548" s="227" t="s">
        <v>315</v>
      </c>
      <c r="AT548" s="227" t="s">
        <v>310</v>
      </c>
      <c r="AU548" s="227" t="s">
        <v>85</v>
      </c>
      <c r="AY548" s="20" t="s">
        <v>308</v>
      </c>
      <c r="BE548" s="228">
        <f>IF(N548="základní",J548,0)</f>
        <v>0</v>
      </c>
      <c r="BF548" s="228">
        <f>IF(N548="snížená",J548,0)</f>
        <v>0</v>
      </c>
      <c r="BG548" s="228">
        <f>IF(N548="zákl. přenesená",J548,0)</f>
        <v>0</v>
      </c>
      <c r="BH548" s="228">
        <f>IF(N548="sníž. přenesená",J548,0)</f>
        <v>0</v>
      </c>
      <c r="BI548" s="228">
        <f>IF(N548="nulová",J548,0)</f>
        <v>0</v>
      </c>
      <c r="BJ548" s="20" t="s">
        <v>83</v>
      </c>
      <c r="BK548" s="228">
        <f>ROUND(I548*H548,2)</f>
        <v>0</v>
      </c>
      <c r="BL548" s="20" t="s">
        <v>315</v>
      </c>
      <c r="BM548" s="227" t="s">
        <v>6591</v>
      </c>
    </row>
    <row r="549" s="2" customFormat="1">
      <c r="A549" s="41"/>
      <c r="B549" s="42"/>
      <c r="C549" s="43"/>
      <c r="D549" s="229" t="s">
        <v>317</v>
      </c>
      <c r="E549" s="43"/>
      <c r="F549" s="230" t="s">
        <v>7193</v>
      </c>
      <c r="G549" s="43"/>
      <c r="H549" s="43"/>
      <c r="I549" s="231"/>
      <c r="J549" s="43"/>
      <c r="K549" s="43"/>
      <c r="L549" s="47"/>
      <c r="M549" s="232"/>
      <c r="N549" s="233"/>
      <c r="O549" s="87"/>
      <c r="P549" s="87"/>
      <c r="Q549" s="87"/>
      <c r="R549" s="87"/>
      <c r="S549" s="87"/>
      <c r="T549" s="88"/>
      <c r="U549" s="41"/>
      <c r="V549" s="41"/>
      <c r="W549" s="41"/>
      <c r="X549" s="41"/>
      <c r="Y549" s="41"/>
      <c r="Z549" s="41"/>
      <c r="AA549" s="41"/>
      <c r="AB549" s="41"/>
      <c r="AC549" s="41"/>
      <c r="AD549" s="41"/>
      <c r="AE549" s="41"/>
      <c r="AT549" s="20" t="s">
        <v>317</v>
      </c>
      <c r="AU549" s="20" t="s">
        <v>85</v>
      </c>
    </row>
    <row r="550" s="2" customFormat="1" ht="16.5" customHeight="1">
      <c r="A550" s="41"/>
      <c r="B550" s="42"/>
      <c r="C550" s="280" t="s">
        <v>6592</v>
      </c>
      <c r="D550" s="280" t="s">
        <v>1137</v>
      </c>
      <c r="E550" s="281" t="s">
        <v>7194</v>
      </c>
      <c r="F550" s="282" t="s">
        <v>7195</v>
      </c>
      <c r="G550" s="283" t="s">
        <v>323</v>
      </c>
      <c r="H550" s="284">
        <v>1</v>
      </c>
      <c r="I550" s="285"/>
      <c r="J550" s="286">
        <f>ROUND(I550*H550,2)</f>
        <v>0</v>
      </c>
      <c r="K550" s="282" t="s">
        <v>19</v>
      </c>
      <c r="L550" s="287"/>
      <c r="M550" s="288" t="s">
        <v>19</v>
      </c>
      <c r="N550" s="289" t="s">
        <v>47</v>
      </c>
      <c r="O550" s="87"/>
      <c r="P550" s="225">
        <f>O550*H550</f>
        <v>0</v>
      </c>
      <c r="Q550" s="225">
        <v>0</v>
      </c>
      <c r="R550" s="225">
        <f>Q550*H550</f>
        <v>0</v>
      </c>
      <c r="S550" s="225">
        <v>0</v>
      </c>
      <c r="T550" s="226">
        <f>S550*H550</f>
        <v>0</v>
      </c>
      <c r="U550" s="41"/>
      <c r="V550" s="41"/>
      <c r="W550" s="41"/>
      <c r="X550" s="41"/>
      <c r="Y550" s="41"/>
      <c r="Z550" s="41"/>
      <c r="AA550" s="41"/>
      <c r="AB550" s="41"/>
      <c r="AC550" s="41"/>
      <c r="AD550" s="41"/>
      <c r="AE550" s="41"/>
      <c r="AR550" s="227" t="s">
        <v>352</v>
      </c>
      <c r="AT550" s="227" t="s">
        <v>1137</v>
      </c>
      <c r="AU550" s="227" t="s">
        <v>85</v>
      </c>
      <c r="AY550" s="20" t="s">
        <v>308</v>
      </c>
      <c r="BE550" s="228">
        <f>IF(N550="základní",J550,0)</f>
        <v>0</v>
      </c>
      <c r="BF550" s="228">
        <f>IF(N550="snížená",J550,0)</f>
        <v>0</v>
      </c>
      <c r="BG550" s="228">
        <f>IF(N550="zákl. přenesená",J550,0)</f>
        <v>0</v>
      </c>
      <c r="BH550" s="228">
        <f>IF(N550="sníž. přenesená",J550,0)</f>
        <v>0</v>
      </c>
      <c r="BI550" s="228">
        <f>IF(N550="nulová",J550,0)</f>
        <v>0</v>
      </c>
      <c r="BJ550" s="20" t="s">
        <v>83</v>
      </c>
      <c r="BK550" s="228">
        <f>ROUND(I550*H550,2)</f>
        <v>0</v>
      </c>
      <c r="BL550" s="20" t="s">
        <v>315</v>
      </c>
      <c r="BM550" s="227" t="s">
        <v>6595</v>
      </c>
    </row>
    <row r="551" s="2" customFormat="1">
      <c r="A551" s="41"/>
      <c r="B551" s="42"/>
      <c r="C551" s="43"/>
      <c r="D551" s="236" t="s">
        <v>4125</v>
      </c>
      <c r="E551" s="43"/>
      <c r="F551" s="292" t="s">
        <v>7196</v>
      </c>
      <c r="G551" s="43"/>
      <c r="H551" s="43"/>
      <c r="I551" s="231"/>
      <c r="J551" s="43"/>
      <c r="K551" s="43"/>
      <c r="L551" s="47"/>
      <c r="M551" s="232"/>
      <c r="N551" s="233"/>
      <c r="O551" s="87"/>
      <c r="P551" s="87"/>
      <c r="Q551" s="87"/>
      <c r="R551" s="87"/>
      <c r="S551" s="87"/>
      <c r="T551" s="88"/>
      <c r="U551" s="41"/>
      <c r="V551" s="41"/>
      <c r="W551" s="41"/>
      <c r="X551" s="41"/>
      <c r="Y551" s="41"/>
      <c r="Z551" s="41"/>
      <c r="AA551" s="41"/>
      <c r="AB551" s="41"/>
      <c r="AC551" s="41"/>
      <c r="AD551" s="41"/>
      <c r="AE551" s="41"/>
      <c r="AT551" s="20" t="s">
        <v>4125</v>
      </c>
      <c r="AU551" s="20" t="s">
        <v>85</v>
      </c>
    </row>
    <row r="552" s="2" customFormat="1" ht="16.5" customHeight="1">
      <c r="A552" s="41"/>
      <c r="B552" s="42"/>
      <c r="C552" s="216" t="s">
        <v>5496</v>
      </c>
      <c r="D552" s="216" t="s">
        <v>310</v>
      </c>
      <c r="E552" s="217" t="s">
        <v>7197</v>
      </c>
      <c r="F552" s="218" t="s">
        <v>7198</v>
      </c>
      <c r="G552" s="219" t="s">
        <v>323</v>
      </c>
      <c r="H552" s="220">
        <v>2</v>
      </c>
      <c r="I552" s="221"/>
      <c r="J552" s="222">
        <f>ROUND(I552*H552,2)</f>
        <v>0</v>
      </c>
      <c r="K552" s="218" t="s">
        <v>314</v>
      </c>
      <c r="L552" s="47"/>
      <c r="M552" s="223" t="s">
        <v>19</v>
      </c>
      <c r="N552" s="224" t="s">
        <v>47</v>
      </c>
      <c r="O552" s="87"/>
      <c r="P552" s="225">
        <f>O552*H552</f>
        <v>0</v>
      </c>
      <c r="Q552" s="225">
        <v>0</v>
      </c>
      <c r="R552" s="225">
        <f>Q552*H552</f>
        <v>0</v>
      </c>
      <c r="S552" s="225">
        <v>0</v>
      </c>
      <c r="T552" s="226">
        <f>S552*H552</f>
        <v>0</v>
      </c>
      <c r="U552" s="41"/>
      <c r="V552" s="41"/>
      <c r="W552" s="41"/>
      <c r="X552" s="41"/>
      <c r="Y552" s="41"/>
      <c r="Z552" s="41"/>
      <c r="AA552" s="41"/>
      <c r="AB552" s="41"/>
      <c r="AC552" s="41"/>
      <c r="AD552" s="41"/>
      <c r="AE552" s="41"/>
      <c r="AR552" s="227" t="s">
        <v>315</v>
      </c>
      <c r="AT552" s="227" t="s">
        <v>310</v>
      </c>
      <c r="AU552" s="227" t="s">
        <v>85</v>
      </c>
      <c r="AY552" s="20" t="s">
        <v>308</v>
      </c>
      <c r="BE552" s="228">
        <f>IF(N552="základní",J552,0)</f>
        <v>0</v>
      </c>
      <c r="BF552" s="228">
        <f>IF(N552="snížená",J552,0)</f>
        <v>0</v>
      </c>
      <c r="BG552" s="228">
        <f>IF(N552="zákl. přenesená",J552,0)</f>
        <v>0</v>
      </c>
      <c r="BH552" s="228">
        <f>IF(N552="sníž. přenesená",J552,0)</f>
        <v>0</v>
      </c>
      <c r="BI552" s="228">
        <f>IF(N552="nulová",J552,0)</f>
        <v>0</v>
      </c>
      <c r="BJ552" s="20" t="s">
        <v>83</v>
      </c>
      <c r="BK552" s="228">
        <f>ROUND(I552*H552,2)</f>
        <v>0</v>
      </c>
      <c r="BL552" s="20" t="s">
        <v>315</v>
      </c>
      <c r="BM552" s="227" t="s">
        <v>6599</v>
      </c>
    </row>
    <row r="553" s="2" customFormat="1">
      <c r="A553" s="41"/>
      <c r="B553" s="42"/>
      <c r="C553" s="43"/>
      <c r="D553" s="229" t="s">
        <v>317</v>
      </c>
      <c r="E553" s="43"/>
      <c r="F553" s="230" t="s">
        <v>7199</v>
      </c>
      <c r="G553" s="43"/>
      <c r="H553" s="43"/>
      <c r="I553" s="231"/>
      <c r="J553" s="43"/>
      <c r="K553" s="43"/>
      <c r="L553" s="47"/>
      <c r="M553" s="232"/>
      <c r="N553" s="233"/>
      <c r="O553" s="87"/>
      <c r="P553" s="87"/>
      <c r="Q553" s="87"/>
      <c r="R553" s="87"/>
      <c r="S553" s="87"/>
      <c r="T553" s="88"/>
      <c r="U553" s="41"/>
      <c r="V553" s="41"/>
      <c r="W553" s="41"/>
      <c r="X553" s="41"/>
      <c r="Y553" s="41"/>
      <c r="Z553" s="41"/>
      <c r="AA553" s="41"/>
      <c r="AB553" s="41"/>
      <c r="AC553" s="41"/>
      <c r="AD553" s="41"/>
      <c r="AE553" s="41"/>
      <c r="AT553" s="20" t="s">
        <v>317</v>
      </c>
      <c r="AU553" s="20" t="s">
        <v>85</v>
      </c>
    </row>
    <row r="554" s="2" customFormat="1" ht="16.5" customHeight="1">
      <c r="A554" s="41"/>
      <c r="B554" s="42"/>
      <c r="C554" s="280" t="s">
        <v>6600</v>
      </c>
      <c r="D554" s="280" t="s">
        <v>1137</v>
      </c>
      <c r="E554" s="281" t="s">
        <v>7200</v>
      </c>
      <c r="F554" s="282" t="s">
        <v>7201</v>
      </c>
      <c r="G554" s="283" t="s">
        <v>323</v>
      </c>
      <c r="H554" s="284">
        <v>2</v>
      </c>
      <c r="I554" s="285"/>
      <c r="J554" s="286">
        <f>ROUND(I554*H554,2)</f>
        <v>0</v>
      </c>
      <c r="K554" s="282" t="s">
        <v>19</v>
      </c>
      <c r="L554" s="287"/>
      <c r="M554" s="288" t="s">
        <v>19</v>
      </c>
      <c r="N554" s="289" t="s">
        <v>47</v>
      </c>
      <c r="O554" s="87"/>
      <c r="P554" s="225">
        <f>O554*H554</f>
        <v>0</v>
      </c>
      <c r="Q554" s="225">
        <v>0</v>
      </c>
      <c r="R554" s="225">
        <f>Q554*H554</f>
        <v>0</v>
      </c>
      <c r="S554" s="225">
        <v>0</v>
      </c>
      <c r="T554" s="226">
        <f>S554*H554</f>
        <v>0</v>
      </c>
      <c r="U554" s="41"/>
      <c r="V554" s="41"/>
      <c r="W554" s="41"/>
      <c r="X554" s="41"/>
      <c r="Y554" s="41"/>
      <c r="Z554" s="41"/>
      <c r="AA554" s="41"/>
      <c r="AB554" s="41"/>
      <c r="AC554" s="41"/>
      <c r="AD554" s="41"/>
      <c r="AE554" s="41"/>
      <c r="AR554" s="227" t="s">
        <v>352</v>
      </c>
      <c r="AT554" s="227" t="s">
        <v>1137</v>
      </c>
      <c r="AU554" s="227" t="s">
        <v>85</v>
      </c>
      <c r="AY554" s="20" t="s">
        <v>308</v>
      </c>
      <c r="BE554" s="228">
        <f>IF(N554="základní",J554,0)</f>
        <v>0</v>
      </c>
      <c r="BF554" s="228">
        <f>IF(N554="snížená",J554,0)</f>
        <v>0</v>
      </c>
      <c r="BG554" s="228">
        <f>IF(N554="zákl. přenesená",J554,0)</f>
        <v>0</v>
      </c>
      <c r="BH554" s="228">
        <f>IF(N554="sníž. přenesená",J554,0)</f>
        <v>0</v>
      </c>
      <c r="BI554" s="228">
        <f>IF(N554="nulová",J554,0)</f>
        <v>0</v>
      </c>
      <c r="BJ554" s="20" t="s">
        <v>83</v>
      </c>
      <c r="BK554" s="228">
        <f>ROUND(I554*H554,2)</f>
        <v>0</v>
      </c>
      <c r="BL554" s="20" t="s">
        <v>315</v>
      </c>
      <c r="BM554" s="227" t="s">
        <v>6603</v>
      </c>
    </row>
    <row r="555" s="2" customFormat="1" ht="16.5" customHeight="1">
      <c r="A555" s="41"/>
      <c r="B555" s="42"/>
      <c r="C555" s="216" t="s">
        <v>5506</v>
      </c>
      <c r="D555" s="216" t="s">
        <v>310</v>
      </c>
      <c r="E555" s="217" t="s">
        <v>6747</v>
      </c>
      <c r="F555" s="218" t="s">
        <v>6748</v>
      </c>
      <c r="G555" s="219" t="s">
        <v>323</v>
      </c>
      <c r="H555" s="220">
        <v>1</v>
      </c>
      <c r="I555" s="221"/>
      <c r="J555" s="222">
        <f>ROUND(I555*H555,2)</f>
        <v>0</v>
      </c>
      <c r="K555" s="218" t="s">
        <v>314</v>
      </c>
      <c r="L555" s="47"/>
      <c r="M555" s="223" t="s">
        <v>19</v>
      </c>
      <c r="N555" s="224" t="s">
        <v>47</v>
      </c>
      <c r="O555" s="87"/>
      <c r="P555" s="225">
        <f>O555*H555</f>
        <v>0</v>
      </c>
      <c r="Q555" s="225">
        <v>0</v>
      </c>
      <c r="R555" s="225">
        <f>Q555*H555</f>
        <v>0</v>
      </c>
      <c r="S555" s="225">
        <v>0</v>
      </c>
      <c r="T555" s="226">
        <f>S555*H555</f>
        <v>0</v>
      </c>
      <c r="U555" s="41"/>
      <c r="V555" s="41"/>
      <c r="W555" s="41"/>
      <c r="X555" s="41"/>
      <c r="Y555" s="41"/>
      <c r="Z555" s="41"/>
      <c r="AA555" s="41"/>
      <c r="AB555" s="41"/>
      <c r="AC555" s="41"/>
      <c r="AD555" s="41"/>
      <c r="AE555" s="41"/>
      <c r="AR555" s="227" t="s">
        <v>315</v>
      </c>
      <c r="AT555" s="227" t="s">
        <v>310</v>
      </c>
      <c r="AU555" s="227" t="s">
        <v>85</v>
      </c>
      <c r="AY555" s="20" t="s">
        <v>308</v>
      </c>
      <c r="BE555" s="228">
        <f>IF(N555="základní",J555,0)</f>
        <v>0</v>
      </c>
      <c r="BF555" s="228">
        <f>IF(N555="snížená",J555,0)</f>
        <v>0</v>
      </c>
      <c r="BG555" s="228">
        <f>IF(N555="zákl. přenesená",J555,0)</f>
        <v>0</v>
      </c>
      <c r="BH555" s="228">
        <f>IF(N555="sníž. přenesená",J555,0)</f>
        <v>0</v>
      </c>
      <c r="BI555" s="228">
        <f>IF(N555="nulová",J555,0)</f>
        <v>0</v>
      </c>
      <c r="BJ555" s="20" t="s">
        <v>83</v>
      </c>
      <c r="BK555" s="228">
        <f>ROUND(I555*H555,2)</f>
        <v>0</v>
      </c>
      <c r="BL555" s="20" t="s">
        <v>315</v>
      </c>
      <c r="BM555" s="227" t="s">
        <v>5798</v>
      </c>
    </row>
    <row r="556" s="2" customFormat="1">
      <c r="A556" s="41"/>
      <c r="B556" s="42"/>
      <c r="C556" s="43"/>
      <c r="D556" s="229" t="s">
        <v>317</v>
      </c>
      <c r="E556" s="43"/>
      <c r="F556" s="230" t="s">
        <v>6749</v>
      </c>
      <c r="G556" s="43"/>
      <c r="H556" s="43"/>
      <c r="I556" s="231"/>
      <c r="J556" s="43"/>
      <c r="K556" s="43"/>
      <c r="L556" s="47"/>
      <c r="M556" s="232"/>
      <c r="N556" s="233"/>
      <c r="O556" s="87"/>
      <c r="P556" s="87"/>
      <c r="Q556" s="87"/>
      <c r="R556" s="87"/>
      <c r="S556" s="87"/>
      <c r="T556" s="88"/>
      <c r="U556" s="41"/>
      <c r="V556" s="41"/>
      <c r="W556" s="41"/>
      <c r="X556" s="41"/>
      <c r="Y556" s="41"/>
      <c r="Z556" s="41"/>
      <c r="AA556" s="41"/>
      <c r="AB556" s="41"/>
      <c r="AC556" s="41"/>
      <c r="AD556" s="41"/>
      <c r="AE556" s="41"/>
      <c r="AT556" s="20" t="s">
        <v>317</v>
      </c>
      <c r="AU556" s="20" t="s">
        <v>85</v>
      </c>
    </row>
    <row r="557" s="2" customFormat="1" ht="16.5" customHeight="1">
      <c r="A557" s="41"/>
      <c r="B557" s="42"/>
      <c r="C557" s="280" t="s">
        <v>6607</v>
      </c>
      <c r="D557" s="280" t="s">
        <v>1137</v>
      </c>
      <c r="E557" s="281" t="s">
        <v>7202</v>
      </c>
      <c r="F557" s="282" t="s">
        <v>7203</v>
      </c>
      <c r="G557" s="283" t="s">
        <v>323</v>
      </c>
      <c r="H557" s="284">
        <v>1</v>
      </c>
      <c r="I557" s="285"/>
      <c r="J557" s="286">
        <f>ROUND(I557*H557,2)</f>
        <v>0</v>
      </c>
      <c r="K557" s="282" t="s">
        <v>19</v>
      </c>
      <c r="L557" s="287"/>
      <c r="M557" s="288" t="s">
        <v>19</v>
      </c>
      <c r="N557" s="289" t="s">
        <v>47</v>
      </c>
      <c r="O557" s="87"/>
      <c r="P557" s="225">
        <f>O557*H557</f>
        <v>0</v>
      </c>
      <c r="Q557" s="225">
        <v>0</v>
      </c>
      <c r="R557" s="225">
        <f>Q557*H557</f>
        <v>0</v>
      </c>
      <c r="S557" s="225">
        <v>0</v>
      </c>
      <c r="T557" s="226">
        <f>S557*H557</f>
        <v>0</v>
      </c>
      <c r="U557" s="41"/>
      <c r="V557" s="41"/>
      <c r="W557" s="41"/>
      <c r="X557" s="41"/>
      <c r="Y557" s="41"/>
      <c r="Z557" s="41"/>
      <c r="AA557" s="41"/>
      <c r="AB557" s="41"/>
      <c r="AC557" s="41"/>
      <c r="AD557" s="41"/>
      <c r="AE557" s="41"/>
      <c r="AR557" s="227" t="s">
        <v>352</v>
      </c>
      <c r="AT557" s="227" t="s">
        <v>1137</v>
      </c>
      <c r="AU557" s="227" t="s">
        <v>85</v>
      </c>
      <c r="AY557" s="20" t="s">
        <v>308</v>
      </c>
      <c r="BE557" s="228">
        <f>IF(N557="základní",J557,0)</f>
        <v>0</v>
      </c>
      <c r="BF557" s="228">
        <f>IF(N557="snížená",J557,0)</f>
        <v>0</v>
      </c>
      <c r="BG557" s="228">
        <f>IF(N557="zákl. přenesená",J557,0)</f>
        <v>0</v>
      </c>
      <c r="BH557" s="228">
        <f>IF(N557="sníž. přenesená",J557,0)</f>
        <v>0</v>
      </c>
      <c r="BI557" s="228">
        <f>IF(N557="nulová",J557,0)</f>
        <v>0</v>
      </c>
      <c r="BJ557" s="20" t="s">
        <v>83</v>
      </c>
      <c r="BK557" s="228">
        <f>ROUND(I557*H557,2)</f>
        <v>0</v>
      </c>
      <c r="BL557" s="20" t="s">
        <v>315</v>
      </c>
      <c r="BM557" s="227" t="s">
        <v>6610</v>
      </c>
    </row>
    <row r="558" s="2" customFormat="1" ht="24.15" customHeight="1">
      <c r="A558" s="41"/>
      <c r="B558" s="42"/>
      <c r="C558" s="216" t="s">
        <v>5510</v>
      </c>
      <c r="D558" s="216" t="s">
        <v>310</v>
      </c>
      <c r="E558" s="217" t="s">
        <v>7120</v>
      </c>
      <c r="F558" s="218" t="s">
        <v>7121</v>
      </c>
      <c r="G558" s="219" t="s">
        <v>323</v>
      </c>
      <c r="H558" s="220">
        <v>1</v>
      </c>
      <c r="I558" s="221"/>
      <c r="J558" s="222">
        <f>ROUND(I558*H558,2)</f>
        <v>0</v>
      </c>
      <c r="K558" s="218" t="s">
        <v>314</v>
      </c>
      <c r="L558" s="47"/>
      <c r="M558" s="223" t="s">
        <v>19</v>
      </c>
      <c r="N558" s="224" t="s">
        <v>47</v>
      </c>
      <c r="O558" s="87"/>
      <c r="P558" s="225">
        <f>O558*H558</f>
        <v>0</v>
      </c>
      <c r="Q558" s="225">
        <v>0</v>
      </c>
      <c r="R558" s="225">
        <f>Q558*H558</f>
        <v>0</v>
      </c>
      <c r="S558" s="225">
        <v>0</v>
      </c>
      <c r="T558" s="226">
        <f>S558*H558</f>
        <v>0</v>
      </c>
      <c r="U558" s="41"/>
      <c r="V558" s="41"/>
      <c r="W558" s="41"/>
      <c r="X558" s="41"/>
      <c r="Y558" s="41"/>
      <c r="Z558" s="41"/>
      <c r="AA558" s="41"/>
      <c r="AB558" s="41"/>
      <c r="AC558" s="41"/>
      <c r="AD558" s="41"/>
      <c r="AE558" s="41"/>
      <c r="AR558" s="227" t="s">
        <v>315</v>
      </c>
      <c r="AT558" s="227" t="s">
        <v>310</v>
      </c>
      <c r="AU558" s="227" t="s">
        <v>85</v>
      </c>
      <c r="AY558" s="20" t="s">
        <v>308</v>
      </c>
      <c r="BE558" s="228">
        <f>IF(N558="základní",J558,0)</f>
        <v>0</v>
      </c>
      <c r="BF558" s="228">
        <f>IF(N558="snížená",J558,0)</f>
        <v>0</v>
      </c>
      <c r="BG558" s="228">
        <f>IF(N558="zákl. přenesená",J558,0)</f>
        <v>0</v>
      </c>
      <c r="BH558" s="228">
        <f>IF(N558="sníž. přenesená",J558,0)</f>
        <v>0</v>
      </c>
      <c r="BI558" s="228">
        <f>IF(N558="nulová",J558,0)</f>
        <v>0</v>
      </c>
      <c r="BJ558" s="20" t="s">
        <v>83</v>
      </c>
      <c r="BK558" s="228">
        <f>ROUND(I558*H558,2)</f>
        <v>0</v>
      </c>
      <c r="BL558" s="20" t="s">
        <v>315</v>
      </c>
      <c r="BM558" s="227" t="s">
        <v>6613</v>
      </c>
    </row>
    <row r="559" s="2" customFormat="1">
      <c r="A559" s="41"/>
      <c r="B559" s="42"/>
      <c r="C559" s="43"/>
      <c r="D559" s="229" t="s">
        <v>317</v>
      </c>
      <c r="E559" s="43"/>
      <c r="F559" s="230" t="s">
        <v>7122</v>
      </c>
      <c r="G559" s="43"/>
      <c r="H559" s="43"/>
      <c r="I559" s="231"/>
      <c r="J559" s="43"/>
      <c r="K559" s="43"/>
      <c r="L559" s="47"/>
      <c r="M559" s="232"/>
      <c r="N559" s="233"/>
      <c r="O559" s="87"/>
      <c r="P559" s="87"/>
      <c r="Q559" s="87"/>
      <c r="R559" s="87"/>
      <c r="S559" s="87"/>
      <c r="T559" s="88"/>
      <c r="U559" s="41"/>
      <c r="V559" s="41"/>
      <c r="W559" s="41"/>
      <c r="X559" s="41"/>
      <c r="Y559" s="41"/>
      <c r="Z559" s="41"/>
      <c r="AA559" s="41"/>
      <c r="AB559" s="41"/>
      <c r="AC559" s="41"/>
      <c r="AD559" s="41"/>
      <c r="AE559" s="41"/>
      <c r="AT559" s="20" t="s">
        <v>317</v>
      </c>
      <c r="AU559" s="20" t="s">
        <v>85</v>
      </c>
    </row>
    <row r="560" s="2" customFormat="1" ht="16.5" customHeight="1">
      <c r="A560" s="41"/>
      <c r="B560" s="42"/>
      <c r="C560" s="280" t="s">
        <v>6614</v>
      </c>
      <c r="D560" s="280" t="s">
        <v>1137</v>
      </c>
      <c r="E560" s="281" t="s">
        <v>7204</v>
      </c>
      <c r="F560" s="282" t="s">
        <v>7205</v>
      </c>
      <c r="G560" s="283" t="s">
        <v>323</v>
      </c>
      <c r="H560" s="284">
        <v>1</v>
      </c>
      <c r="I560" s="285"/>
      <c r="J560" s="286">
        <f>ROUND(I560*H560,2)</f>
        <v>0</v>
      </c>
      <c r="K560" s="282" t="s">
        <v>19</v>
      </c>
      <c r="L560" s="287"/>
      <c r="M560" s="288" t="s">
        <v>19</v>
      </c>
      <c r="N560" s="289" t="s">
        <v>47</v>
      </c>
      <c r="O560" s="87"/>
      <c r="P560" s="225">
        <f>O560*H560</f>
        <v>0</v>
      </c>
      <c r="Q560" s="225">
        <v>0</v>
      </c>
      <c r="R560" s="225">
        <f>Q560*H560</f>
        <v>0</v>
      </c>
      <c r="S560" s="225">
        <v>0</v>
      </c>
      <c r="T560" s="226">
        <f>S560*H560</f>
        <v>0</v>
      </c>
      <c r="U560" s="41"/>
      <c r="V560" s="41"/>
      <c r="W560" s="41"/>
      <c r="X560" s="41"/>
      <c r="Y560" s="41"/>
      <c r="Z560" s="41"/>
      <c r="AA560" s="41"/>
      <c r="AB560" s="41"/>
      <c r="AC560" s="41"/>
      <c r="AD560" s="41"/>
      <c r="AE560" s="41"/>
      <c r="AR560" s="227" t="s">
        <v>352</v>
      </c>
      <c r="AT560" s="227" t="s">
        <v>1137</v>
      </c>
      <c r="AU560" s="227" t="s">
        <v>85</v>
      </c>
      <c r="AY560" s="20" t="s">
        <v>308</v>
      </c>
      <c r="BE560" s="228">
        <f>IF(N560="základní",J560,0)</f>
        <v>0</v>
      </c>
      <c r="BF560" s="228">
        <f>IF(N560="snížená",J560,0)</f>
        <v>0</v>
      </c>
      <c r="BG560" s="228">
        <f>IF(N560="zákl. přenesená",J560,0)</f>
        <v>0</v>
      </c>
      <c r="BH560" s="228">
        <f>IF(N560="sníž. přenesená",J560,0)</f>
        <v>0</v>
      </c>
      <c r="BI560" s="228">
        <f>IF(N560="nulová",J560,0)</f>
        <v>0</v>
      </c>
      <c r="BJ560" s="20" t="s">
        <v>83</v>
      </c>
      <c r="BK560" s="228">
        <f>ROUND(I560*H560,2)</f>
        <v>0</v>
      </c>
      <c r="BL560" s="20" t="s">
        <v>315</v>
      </c>
      <c r="BM560" s="227" t="s">
        <v>6617</v>
      </c>
    </row>
    <row r="561" s="2" customFormat="1" ht="24.15" customHeight="1">
      <c r="A561" s="41"/>
      <c r="B561" s="42"/>
      <c r="C561" s="216" t="s">
        <v>5514</v>
      </c>
      <c r="D561" s="216" t="s">
        <v>310</v>
      </c>
      <c r="E561" s="217" t="s">
        <v>6813</v>
      </c>
      <c r="F561" s="218" t="s">
        <v>6814</v>
      </c>
      <c r="G561" s="219" t="s">
        <v>474</v>
      </c>
      <c r="H561" s="220">
        <v>15</v>
      </c>
      <c r="I561" s="221"/>
      <c r="J561" s="222">
        <f>ROUND(I561*H561,2)</f>
        <v>0</v>
      </c>
      <c r="K561" s="218" t="s">
        <v>314</v>
      </c>
      <c r="L561" s="47"/>
      <c r="M561" s="223" t="s">
        <v>19</v>
      </c>
      <c r="N561" s="224" t="s">
        <v>47</v>
      </c>
      <c r="O561" s="87"/>
      <c r="P561" s="225">
        <f>O561*H561</f>
        <v>0</v>
      </c>
      <c r="Q561" s="225">
        <v>0</v>
      </c>
      <c r="R561" s="225">
        <f>Q561*H561</f>
        <v>0</v>
      </c>
      <c r="S561" s="225">
        <v>0</v>
      </c>
      <c r="T561" s="226">
        <f>S561*H561</f>
        <v>0</v>
      </c>
      <c r="U561" s="41"/>
      <c r="V561" s="41"/>
      <c r="W561" s="41"/>
      <c r="X561" s="41"/>
      <c r="Y561" s="41"/>
      <c r="Z561" s="41"/>
      <c r="AA561" s="41"/>
      <c r="AB561" s="41"/>
      <c r="AC561" s="41"/>
      <c r="AD561" s="41"/>
      <c r="AE561" s="41"/>
      <c r="AR561" s="227" t="s">
        <v>315</v>
      </c>
      <c r="AT561" s="227" t="s">
        <v>310</v>
      </c>
      <c r="AU561" s="227" t="s">
        <v>85</v>
      </c>
      <c r="AY561" s="20" t="s">
        <v>308</v>
      </c>
      <c r="BE561" s="228">
        <f>IF(N561="základní",J561,0)</f>
        <v>0</v>
      </c>
      <c r="BF561" s="228">
        <f>IF(N561="snížená",J561,0)</f>
        <v>0</v>
      </c>
      <c r="BG561" s="228">
        <f>IF(N561="zákl. přenesená",J561,0)</f>
        <v>0</v>
      </c>
      <c r="BH561" s="228">
        <f>IF(N561="sníž. přenesená",J561,0)</f>
        <v>0</v>
      </c>
      <c r="BI561" s="228">
        <f>IF(N561="nulová",J561,0)</f>
        <v>0</v>
      </c>
      <c r="BJ561" s="20" t="s">
        <v>83</v>
      </c>
      <c r="BK561" s="228">
        <f>ROUND(I561*H561,2)</f>
        <v>0</v>
      </c>
      <c r="BL561" s="20" t="s">
        <v>315</v>
      </c>
      <c r="BM561" s="227" t="s">
        <v>6620</v>
      </c>
    </row>
    <row r="562" s="2" customFormat="1">
      <c r="A562" s="41"/>
      <c r="B562" s="42"/>
      <c r="C562" s="43"/>
      <c r="D562" s="229" t="s">
        <v>317</v>
      </c>
      <c r="E562" s="43"/>
      <c r="F562" s="230" t="s">
        <v>6815</v>
      </c>
      <c r="G562" s="43"/>
      <c r="H562" s="43"/>
      <c r="I562" s="231"/>
      <c r="J562" s="43"/>
      <c r="K562" s="43"/>
      <c r="L562" s="47"/>
      <c r="M562" s="232"/>
      <c r="N562" s="233"/>
      <c r="O562" s="87"/>
      <c r="P562" s="87"/>
      <c r="Q562" s="87"/>
      <c r="R562" s="87"/>
      <c r="S562" s="87"/>
      <c r="T562" s="88"/>
      <c r="U562" s="41"/>
      <c r="V562" s="41"/>
      <c r="W562" s="41"/>
      <c r="X562" s="41"/>
      <c r="Y562" s="41"/>
      <c r="Z562" s="41"/>
      <c r="AA562" s="41"/>
      <c r="AB562" s="41"/>
      <c r="AC562" s="41"/>
      <c r="AD562" s="41"/>
      <c r="AE562" s="41"/>
      <c r="AT562" s="20" t="s">
        <v>317</v>
      </c>
      <c r="AU562" s="20" t="s">
        <v>85</v>
      </c>
    </row>
    <row r="563" s="2" customFormat="1" ht="16.5" customHeight="1">
      <c r="A563" s="41"/>
      <c r="B563" s="42"/>
      <c r="C563" s="280" t="s">
        <v>6622</v>
      </c>
      <c r="D563" s="280" t="s">
        <v>1137</v>
      </c>
      <c r="E563" s="281" t="s">
        <v>6826</v>
      </c>
      <c r="F563" s="282" t="s">
        <v>6827</v>
      </c>
      <c r="G563" s="283" t="s">
        <v>474</v>
      </c>
      <c r="H563" s="284">
        <v>15.75</v>
      </c>
      <c r="I563" s="285"/>
      <c r="J563" s="286">
        <f>ROUND(I563*H563,2)</f>
        <v>0</v>
      </c>
      <c r="K563" s="282" t="s">
        <v>314</v>
      </c>
      <c r="L563" s="287"/>
      <c r="M563" s="288" t="s">
        <v>19</v>
      </c>
      <c r="N563" s="289" t="s">
        <v>47</v>
      </c>
      <c r="O563" s="87"/>
      <c r="P563" s="225">
        <f>O563*H563</f>
        <v>0</v>
      </c>
      <c r="Q563" s="225">
        <v>0</v>
      </c>
      <c r="R563" s="225">
        <f>Q563*H563</f>
        <v>0</v>
      </c>
      <c r="S563" s="225">
        <v>0</v>
      </c>
      <c r="T563" s="226">
        <f>S563*H563</f>
        <v>0</v>
      </c>
      <c r="U563" s="41"/>
      <c r="V563" s="41"/>
      <c r="W563" s="41"/>
      <c r="X563" s="41"/>
      <c r="Y563" s="41"/>
      <c r="Z563" s="41"/>
      <c r="AA563" s="41"/>
      <c r="AB563" s="41"/>
      <c r="AC563" s="41"/>
      <c r="AD563" s="41"/>
      <c r="AE563" s="41"/>
      <c r="AR563" s="227" t="s">
        <v>352</v>
      </c>
      <c r="AT563" s="227" t="s">
        <v>1137</v>
      </c>
      <c r="AU563" s="227" t="s">
        <v>85</v>
      </c>
      <c r="AY563" s="20" t="s">
        <v>308</v>
      </c>
      <c r="BE563" s="228">
        <f>IF(N563="základní",J563,0)</f>
        <v>0</v>
      </c>
      <c r="BF563" s="228">
        <f>IF(N563="snížená",J563,0)</f>
        <v>0</v>
      </c>
      <c r="BG563" s="228">
        <f>IF(N563="zákl. přenesená",J563,0)</f>
        <v>0</v>
      </c>
      <c r="BH563" s="228">
        <f>IF(N563="sníž. přenesená",J563,0)</f>
        <v>0</v>
      </c>
      <c r="BI563" s="228">
        <f>IF(N563="nulová",J563,0)</f>
        <v>0</v>
      </c>
      <c r="BJ563" s="20" t="s">
        <v>83</v>
      </c>
      <c r="BK563" s="228">
        <f>ROUND(I563*H563,2)</f>
        <v>0</v>
      </c>
      <c r="BL563" s="20" t="s">
        <v>315</v>
      </c>
      <c r="BM563" s="227" t="s">
        <v>6625</v>
      </c>
    </row>
    <row r="564" s="13" customFormat="1">
      <c r="A564" s="13"/>
      <c r="B564" s="234"/>
      <c r="C564" s="235"/>
      <c r="D564" s="236" t="s">
        <v>319</v>
      </c>
      <c r="E564" s="237" t="s">
        <v>19</v>
      </c>
      <c r="F564" s="238" t="s">
        <v>386</v>
      </c>
      <c r="G564" s="235"/>
      <c r="H564" s="239">
        <v>15</v>
      </c>
      <c r="I564" s="240"/>
      <c r="J564" s="235"/>
      <c r="K564" s="235"/>
      <c r="L564" s="241"/>
      <c r="M564" s="242"/>
      <c r="N564" s="243"/>
      <c r="O564" s="243"/>
      <c r="P564" s="243"/>
      <c r="Q564" s="243"/>
      <c r="R564" s="243"/>
      <c r="S564" s="243"/>
      <c r="T564" s="244"/>
      <c r="U564" s="13"/>
      <c r="V564" s="13"/>
      <c r="W564" s="13"/>
      <c r="X564" s="13"/>
      <c r="Y564" s="13"/>
      <c r="Z564" s="13"/>
      <c r="AA564" s="13"/>
      <c r="AB564" s="13"/>
      <c r="AC564" s="13"/>
      <c r="AD564" s="13"/>
      <c r="AE564" s="13"/>
      <c r="AT564" s="245" t="s">
        <v>319</v>
      </c>
      <c r="AU564" s="245" t="s">
        <v>85</v>
      </c>
      <c r="AV564" s="13" t="s">
        <v>85</v>
      </c>
      <c r="AW564" s="13" t="s">
        <v>37</v>
      </c>
      <c r="AX564" s="13" t="s">
        <v>76</v>
      </c>
      <c r="AY564" s="245" t="s">
        <v>308</v>
      </c>
    </row>
    <row r="565" s="14" customFormat="1">
      <c r="A565" s="14"/>
      <c r="B565" s="249"/>
      <c r="C565" s="250"/>
      <c r="D565" s="236" t="s">
        <v>319</v>
      </c>
      <c r="E565" s="251" t="s">
        <v>19</v>
      </c>
      <c r="F565" s="252" t="s">
        <v>5882</v>
      </c>
      <c r="G565" s="250"/>
      <c r="H565" s="251" t="s">
        <v>19</v>
      </c>
      <c r="I565" s="253"/>
      <c r="J565" s="250"/>
      <c r="K565" s="250"/>
      <c r="L565" s="254"/>
      <c r="M565" s="255"/>
      <c r="N565" s="256"/>
      <c r="O565" s="256"/>
      <c r="P565" s="256"/>
      <c r="Q565" s="256"/>
      <c r="R565" s="256"/>
      <c r="S565" s="256"/>
      <c r="T565" s="257"/>
      <c r="U565" s="14"/>
      <c r="V565" s="14"/>
      <c r="W565" s="14"/>
      <c r="X565" s="14"/>
      <c r="Y565" s="14"/>
      <c r="Z565" s="14"/>
      <c r="AA565" s="14"/>
      <c r="AB565" s="14"/>
      <c r="AC565" s="14"/>
      <c r="AD565" s="14"/>
      <c r="AE565" s="14"/>
      <c r="AT565" s="258" t="s">
        <v>319</v>
      </c>
      <c r="AU565" s="258" t="s">
        <v>85</v>
      </c>
      <c r="AV565" s="14" t="s">
        <v>83</v>
      </c>
      <c r="AW565" s="14" t="s">
        <v>37</v>
      </c>
      <c r="AX565" s="14" t="s">
        <v>76</v>
      </c>
      <c r="AY565" s="258" t="s">
        <v>308</v>
      </c>
    </row>
    <row r="566" s="13" customFormat="1">
      <c r="A566" s="13"/>
      <c r="B566" s="234"/>
      <c r="C566" s="235"/>
      <c r="D566" s="236" t="s">
        <v>319</v>
      </c>
      <c r="E566" s="237" t="s">
        <v>19</v>
      </c>
      <c r="F566" s="238" t="s">
        <v>7130</v>
      </c>
      <c r="G566" s="235"/>
      <c r="H566" s="239">
        <v>0.75</v>
      </c>
      <c r="I566" s="240"/>
      <c r="J566" s="235"/>
      <c r="K566" s="235"/>
      <c r="L566" s="241"/>
      <c r="M566" s="242"/>
      <c r="N566" s="243"/>
      <c r="O566" s="243"/>
      <c r="P566" s="243"/>
      <c r="Q566" s="243"/>
      <c r="R566" s="243"/>
      <c r="S566" s="243"/>
      <c r="T566" s="244"/>
      <c r="U566" s="13"/>
      <c r="V566" s="13"/>
      <c r="W566" s="13"/>
      <c r="X566" s="13"/>
      <c r="Y566" s="13"/>
      <c r="Z566" s="13"/>
      <c r="AA566" s="13"/>
      <c r="AB566" s="13"/>
      <c r="AC566" s="13"/>
      <c r="AD566" s="13"/>
      <c r="AE566" s="13"/>
      <c r="AT566" s="245" t="s">
        <v>319</v>
      </c>
      <c r="AU566" s="245" t="s">
        <v>85</v>
      </c>
      <c r="AV566" s="13" t="s">
        <v>85</v>
      </c>
      <c r="AW566" s="13" t="s">
        <v>37</v>
      </c>
      <c r="AX566" s="13" t="s">
        <v>76</v>
      </c>
      <c r="AY566" s="245" t="s">
        <v>308</v>
      </c>
    </row>
    <row r="567" s="15" customFormat="1">
      <c r="A567" s="15"/>
      <c r="B567" s="259"/>
      <c r="C567" s="260"/>
      <c r="D567" s="236" t="s">
        <v>319</v>
      </c>
      <c r="E567" s="261" t="s">
        <v>19</v>
      </c>
      <c r="F567" s="262" t="s">
        <v>448</v>
      </c>
      <c r="G567" s="260"/>
      <c r="H567" s="263">
        <v>15.75</v>
      </c>
      <c r="I567" s="264"/>
      <c r="J567" s="260"/>
      <c r="K567" s="260"/>
      <c r="L567" s="265"/>
      <c r="M567" s="266"/>
      <c r="N567" s="267"/>
      <c r="O567" s="267"/>
      <c r="P567" s="267"/>
      <c r="Q567" s="267"/>
      <c r="R567" s="267"/>
      <c r="S567" s="267"/>
      <c r="T567" s="268"/>
      <c r="U567" s="15"/>
      <c r="V567" s="15"/>
      <c r="W567" s="15"/>
      <c r="X567" s="15"/>
      <c r="Y567" s="15"/>
      <c r="Z567" s="15"/>
      <c r="AA567" s="15"/>
      <c r="AB567" s="15"/>
      <c r="AC567" s="15"/>
      <c r="AD567" s="15"/>
      <c r="AE567" s="15"/>
      <c r="AT567" s="269" t="s">
        <v>319</v>
      </c>
      <c r="AU567" s="269" t="s">
        <v>85</v>
      </c>
      <c r="AV567" s="15" t="s">
        <v>315</v>
      </c>
      <c r="AW567" s="15" t="s">
        <v>37</v>
      </c>
      <c r="AX567" s="15" t="s">
        <v>83</v>
      </c>
      <c r="AY567" s="269" t="s">
        <v>308</v>
      </c>
    </row>
    <row r="568" s="2" customFormat="1" ht="24.15" customHeight="1">
      <c r="A568" s="41"/>
      <c r="B568" s="42"/>
      <c r="C568" s="216" t="s">
        <v>3255</v>
      </c>
      <c r="D568" s="216" t="s">
        <v>310</v>
      </c>
      <c r="E568" s="217" t="s">
        <v>6829</v>
      </c>
      <c r="F568" s="218" t="s">
        <v>6830</v>
      </c>
      <c r="G568" s="219" t="s">
        <v>474</v>
      </c>
      <c r="H568" s="220">
        <v>1</v>
      </c>
      <c r="I568" s="221"/>
      <c r="J568" s="222">
        <f>ROUND(I568*H568,2)</f>
        <v>0</v>
      </c>
      <c r="K568" s="218" t="s">
        <v>314</v>
      </c>
      <c r="L568" s="47"/>
      <c r="M568" s="223" t="s">
        <v>19</v>
      </c>
      <c r="N568" s="224" t="s">
        <v>47</v>
      </c>
      <c r="O568" s="87"/>
      <c r="P568" s="225">
        <f>O568*H568</f>
        <v>0</v>
      </c>
      <c r="Q568" s="225">
        <v>0</v>
      </c>
      <c r="R568" s="225">
        <f>Q568*H568</f>
        <v>0</v>
      </c>
      <c r="S568" s="225">
        <v>0</v>
      </c>
      <c r="T568" s="226">
        <f>S568*H568</f>
        <v>0</v>
      </c>
      <c r="U568" s="41"/>
      <c r="V568" s="41"/>
      <c r="W568" s="41"/>
      <c r="X568" s="41"/>
      <c r="Y568" s="41"/>
      <c r="Z568" s="41"/>
      <c r="AA568" s="41"/>
      <c r="AB568" s="41"/>
      <c r="AC568" s="41"/>
      <c r="AD568" s="41"/>
      <c r="AE568" s="41"/>
      <c r="AR568" s="227" t="s">
        <v>315</v>
      </c>
      <c r="AT568" s="227" t="s">
        <v>310</v>
      </c>
      <c r="AU568" s="227" t="s">
        <v>85</v>
      </c>
      <c r="AY568" s="20" t="s">
        <v>308</v>
      </c>
      <c r="BE568" s="228">
        <f>IF(N568="základní",J568,0)</f>
        <v>0</v>
      </c>
      <c r="BF568" s="228">
        <f>IF(N568="snížená",J568,0)</f>
        <v>0</v>
      </c>
      <c r="BG568" s="228">
        <f>IF(N568="zákl. přenesená",J568,0)</f>
        <v>0</v>
      </c>
      <c r="BH568" s="228">
        <f>IF(N568="sníž. přenesená",J568,0)</f>
        <v>0</v>
      </c>
      <c r="BI568" s="228">
        <f>IF(N568="nulová",J568,0)</f>
        <v>0</v>
      </c>
      <c r="BJ568" s="20" t="s">
        <v>83</v>
      </c>
      <c r="BK568" s="228">
        <f>ROUND(I568*H568,2)</f>
        <v>0</v>
      </c>
      <c r="BL568" s="20" t="s">
        <v>315</v>
      </c>
      <c r="BM568" s="227" t="s">
        <v>4631</v>
      </c>
    </row>
    <row r="569" s="2" customFormat="1">
      <c r="A569" s="41"/>
      <c r="B569" s="42"/>
      <c r="C569" s="43"/>
      <c r="D569" s="229" t="s">
        <v>317</v>
      </c>
      <c r="E569" s="43"/>
      <c r="F569" s="230" t="s">
        <v>6831</v>
      </c>
      <c r="G569" s="43"/>
      <c r="H569" s="43"/>
      <c r="I569" s="231"/>
      <c r="J569" s="43"/>
      <c r="K569" s="43"/>
      <c r="L569" s="47"/>
      <c r="M569" s="232"/>
      <c r="N569" s="233"/>
      <c r="O569" s="87"/>
      <c r="P569" s="87"/>
      <c r="Q569" s="87"/>
      <c r="R569" s="87"/>
      <c r="S569" s="87"/>
      <c r="T569" s="88"/>
      <c r="U569" s="41"/>
      <c r="V569" s="41"/>
      <c r="W569" s="41"/>
      <c r="X569" s="41"/>
      <c r="Y569" s="41"/>
      <c r="Z569" s="41"/>
      <c r="AA569" s="41"/>
      <c r="AB569" s="41"/>
      <c r="AC569" s="41"/>
      <c r="AD569" s="41"/>
      <c r="AE569" s="41"/>
      <c r="AT569" s="20" t="s">
        <v>317</v>
      </c>
      <c r="AU569" s="20" t="s">
        <v>85</v>
      </c>
    </row>
    <row r="570" s="2" customFormat="1" ht="16.5" customHeight="1">
      <c r="A570" s="41"/>
      <c r="B570" s="42"/>
      <c r="C570" s="280" t="s">
        <v>6629</v>
      </c>
      <c r="D570" s="280" t="s">
        <v>1137</v>
      </c>
      <c r="E570" s="281" t="s">
        <v>6832</v>
      </c>
      <c r="F570" s="282" t="s">
        <v>6833</v>
      </c>
      <c r="G570" s="283" t="s">
        <v>474</v>
      </c>
      <c r="H570" s="284">
        <v>1.05</v>
      </c>
      <c r="I570" s="285"/>
      <c r="J570" s="286">
        <f>ROUND(I570*H570,2)</f>
        <v>0</v>
      </c>
      <c r="K570" s="282" t="s">
        <v>314</v>
      </c>
      <c r="L570" s="287"/>
      <c r="M570" s="288" t="s">
        <v>19</v>
      </c>
      <c r="N570" s="289" t="s">
        <v>47</v>
      </c>
      <c r="O570" s="87"/>
      <c r="P570" s="225">
        <f>O570*H570</f>
        <v>0</v>
      </c>
      <c r="Q570" s="225">
        <v>0</v>
      </c>
      <c r="R570" s="225">
        <f>Q570*H570</f>
        <v>0</v>
      </c>
      <c r="S570" s="225">
        <v>0</v>
      </c>
      <c r="T570" s="226">
        <f>S570*H570</f>
        <v>0</v>
      </c>
      <c r="U570" s="41"/>
      <c r="V570" s="41"/>
      <c r="W570" s="41"/>
      <c r="X570" s="41"/>
      <c r="Y570" s="41"/>
      <c r="Z570" s="41"/>
      <c r="AA570" s="41"/>
      <c r="AB570" s="41"/>
      <c r="AC570" s="41"/>
      <c r="AD570" s="41"/>
      <c r="AE570" s="41"/>
      <c r="AR570" s="227" t="s">
        <v>352</v>
      </c>
      <c r="AT570" s="227" t="s">
        <v>1137</v>
      </c>
      <c r="AU570" s="227" t="s">
        <v>85</v>
      </c>
      <c r="AY570" s="20" t="s">
        <v>308</v>
      </c>
      <c r="BE570" s="228">
        <f>IF(N570="základní",J570,0)</f>
        <v>0</v>
      </c>
      <c r="BF570" s="228">
        <f>IF(N570="snížená",J570,0)</f>
        <v>0</v>
      </c>
      <c r="BG570" s="228">
        <f>IF(N570="zákl. přenesená",J570,0)</f>
        <v>0</v>
      </c>
      <c r="BH570" s="228">
        <f>IF(N570="sníž. přenesená",J570,0)</f>
        <v>0</v>
      </c>
      <c r="BI570" s="228">
        <f>IF(N570="nulová",J570,0)</f>
        <v>0</v>
      </c>
      <c r="BJ570" s="20" t="s">
        <v>83</v>
      </c>
      <c r="BK570" s="228">
        <f>ROUND(I570*H570,2)</f>
        <v>0</v>
      </c>
      <c r="BL570" s="20" t="s">
        <v>315</v>
      </c>
      <c r="BM570" s="227" t="s">
        <v>6632</v>
      </c>
    </row>
    <row r="571" s="13" customFormat="1">
      <c r="A571" s="13"/>
      <c r="B571" s="234"/>
      <c r="C571" s="235"/>
      <c r="D571" s="236" t="s">
        <v>319</v>
      </c>
      <c r="E571" s="237" t="s">
        <v>19</v>
      </c>
      <c r="F571" s="238" t="s">
        <v>83</v>
      </c>
      <c r="G571" s="235"/>
      <c r="H571" s="239">
        <v>1</v>
      </c>
      <c r="I571" s="240"/>
      <c r="J571" s="235"/>
      <c r="K571" s="235"/>
      <c r="L571" s="241"/>
      <c r="M571" s="242"/>
      <c r="N571" s="243"/>
      <c r="O571" s="243"/>
      <c r="P571" s="243"/>
      <c r="Q571" s="243"/>
      <c r="R571" s="243"/>
      <c r="S571" s="243"/>
      <c r="T571" s="244"/>
      <c r="U571" s="13"/>
      <c r="V571" s="13"/>
      <c r="W571" s="13"/>
      <c r="X571" s="13"/>
      <c r="Y571" s="13"/>
      <c r="Z571" s="13"/>
      <c r="AA571" s="13"/>
      <c r="AB571" s="13"/>
      <c r="AC571" s="13"/>
      <c r="AD571" s="13"/>
      <c r="AE571" s="13"/>
      <c r="AT571" s="245" t="s">
        <v>319</v>
      </c>
      <c r="AU571" s="245" t="s">
        <v>85</v>
      </c>
      <c r="AV571" s="13" t="s">
        <v>85</v>
      </c>
      <c r="AW571" s="13" t="s">
        <v>37</v>
      </c>
      <c r="AX571" s="13" t="s">
        <v>76</v>
      </c>
      <c r="AY571" s="245" t="s">
        <v>308</v>
      </c>
    </row>
    <row r="572" s="14" customFormat="1">
      <c r="A572" s="14"/>
      <c r="B572" s="249"/>
      <c r="C572" s="250"/>
      <c r="D572" s="236" t="s">
        <v>319</v>
      </c>
      <c r="E572" s="251" t="s">
        <v>19</v>
      </c>
      <c r="F572" s="252" t="s">
        <v>5882</v>
      </c>
      <c r="G572" s="250"/>
      <c r="H572" s="251" t="s">
        <v>19</v>
      </c>
      <c r="I572" s="253"/>
      <c r="J572" s="250"/>
      <c r="K572" s="250"/>
      <c r="L572" s="254"/>
      <c r="M572" s="255"/>
      <c r="N572" s="256"/>
      <c r="O572" s="256"/>
      <c r="P572" s="256"/>
      <c r="Q572" s="256"/>
      <c r="R572" s="256"/>
      <c r="S572" s="256"/>
      <c r="T572" s="257"/>
      <c r="U572" s="14"/>
      <c r="V572" s="14"/>
      <c r="W572" s="14"/>
      <c r="X572" s="14"/>
      <c r="Y572" s="14"/>
      <c r="Z572" s="14"/>
      <c r="AA572" s="14"/>
      <c r="AB572" s="14"/>
      <c r="AC572" s="14"/>
      <c r="AD572" s="14"/>
      <c r="AE572" s="14"/>
      <c r="AT572" s="258" t="s">
        <v>319</v>
      </c>
      <c r="AU572" s="258" t="s">
        <v>85</v>
      </c>
      <c r="AV572" s="14" t="s">
        <v>83</v>
      </c>
      <c r="AW572" s="14" t="s">
        <v>37</v>
      </c>
      <c r="AX572" s="14" t="s">
        <v>76</v>
      </c>
      <c r="AY572" s="258" t="s">
        <v>308</v>
      </c>
    </row>
    <row r="573" s="13" customFormat="1">
      <c r="A573" s="13"/>
      <c r="B573" s="234"/>
      <c r="C573" s="235"/>
      <c r="D573" s="236" t="s">
        <v>319</v>
      </c>
      <c r="E573" s="237" t="s">
        <v>19</v>
      </c>
      <c r="F573" s="238" t="s">
        <v>7206</v>
      </c>
      <c r="G573" s="235"/>
      <c r="H573" s="239">
        <v>0.050000000000000003</v>
      </c>
      <c r="I573" s="240"/>
      <c r="J573" s="235"/>
      <c r="K573" s="235"/>
      <c r="L573" s="241"/>
      <c r="M573" s="242"/>
      <c r="N573" s="243"/>
      <c r="O573" s="243"/>
      <c r="P573" s="243"/>
      <c r="Q573" s="243"/>
      <c r="R573" s="243"/>
      <c r="S573" s="243"/>
      <c r="T573" s="244"/>
      <c r="U573" s="13"/>
      <c r="V573" s="13"/>
      <c r="W573" s="13"/>
      <c r="X573" s="13"/>
      <c r="Y573" s="13"/>
      <c r="Z573" s="13"/>
      <c r="AA573" s="13"/>
      <c r="AB573" s="13"/>
      <c r="AC573" s="13"/>
      <c r="AD573" s="13"/>
      <c r="AE573" s="13"/>
      <c r="AT573" s="245" t="s">
        <v>319</v>
      </c>
      <c r="AU573" s="245" t="s">
        <v>85</v>
      </c>
      <c r="AV573" s="13" t="s">
        <v>85</v>
      </c>
      <c r="AW573" s="13" t="s">
        <v>37</v>
      </c>
      <c r="AX573" s="13" t="s">
        <v>76</v>
      </c>
      <c r="AY573" s="245" t="s">
        <v>308</v>
      </c>
    </row>
    <row r="574" s="15" customFormat="1">
      <c r="A574" s="15"/>
      <c r="B574" s="259"/>
      <c r="C574" s="260"/>
      <c r="D574" s="236" t="s">
        <v>319</v>
      </c>
      <c r="E574" s="261" t="s">
        <v>19</v>
      </c>
      <c r="F574" s="262" t="s">
        <v>448</v>
      </c>
      <c r="G574" s="260"/>
      <c r="H574" s="263">
        <v>1.05</v>
      </c>
      <c r="I574" s="264"/>
      <c r="J574" s="260"/>
      <c r="K574" s="260"/>
      <c r="L574" s="265"/>
      <c r="M574" s="266"/>
      <c r="N574" s="267"/>
      <c r="O574" s="267"/>
      <c r="P574" s="267"/>
      <c r="Q574" s="267"/>
      <c r="R574" s="267"/>
      <c r="S574" s="267"/>
      <c r="T574" s="268"/>
      <c r="U574" s="15"/>
      <c r="V574" s="15"/>
      <c r="W574" s="15"/>
      <c r="X574" s="15"/>
      <c r="Y574" s="15"/>
      <c r="Z574" s="15"/>
      <c r="AA574" s="15"/>
      <c r="AB574" s="15"/>
      <c r="AC574" s="15"/>
      <c r="AD574" s="15"/>
      <c r="AE574" s="15"/>
      <c r="AT574" s="269" t="s">
        <v>319</v>
      </c>
      <c r="AU574" s="269" t="s">
        <v>85</v>
      </c>
      <c r="AV574" s="15" t="s">
        <v>315</v>
      </c>
      <c r="AW574" s="15" t="s">
        <v>37</v>
      </c>
      <c r="AX574" s="15" t="s">
        <v>83</v>
      </c>
      <c r="AY574" s="269" t="s">
        <v>308</v>
      </c>
    </row>
    <row r="575" s="2" customFormat="1" ht="16.5" customHeight="1">
      <c r="A575" s="41"/>
      <c r="B575" s="42"/>
      <c r="C575" s="216" t="s">
        <v>5522</v>
      </c>
      <c r="D575" s="216" t="s">
        <v>310</v>
      </c>
      <c r="E575" s="217" t="s">
        <v>7207</v>
      </c>
      <c r="F575" s="218" t="s">
        <v>7208</v>
      </c>
      <c r="G575" s="219" t="s">
        <v>323</v>
      </c>
      <c r="H575" s="220">
        <v>1</v>
      </c>
      <c r="I575" s="221"/>
      <c r="J575" s="222">
        <f>ROUND(I575*H575,2)</f>
        <v>0</v>
      </c>
      <c r="K575" s="218" t="s">
        <v>314</v>
      </c>
      <c r="L575" s="47"/>
      <c r="M575" s="223" t="s">
        <v>19</v>
      </c>
      <c r="N575" s="224" t="s">
        <v>47</v>
      </c>
      <c r="O575" s="87"/>
      <c r="P575" s="225">
        <f>O575*H575</f>
        <v>0</v>
      </c>
      <c r="Q575" s="225">
        <v>0</v>
      </c>
      <c r="R575" s="225">
        <f>Q575*H575</f>
        <v>0</v>
      </c>
      <c r="S575" s="225">
        <v>0</v>
      </c>
      <c r="T575" s="226">
        <f>S575*H575</f>
        <v>0</v>
      </c>
      <c r="U575" s="41"/>
      <c r="V575" s="41"/>
      <c r="W575" s="41"/>
      <c r="X575" s="41"/>
      <c r="Y575" s="41"/>
      <c r="Z575" s="41"/>
      <c r="AA575" s="41"/>
      <c r="AB575" s="41"/>
      <c r="AC575" s="41"/>
      <c r="AD575" s="41"/>
      <c r="AE575" s="41"/>
      <c r="AR575" s="227" t="s">
        <v>315</v>
      </c>
      <c r="AT575" s="227" t="s">
        <v>310</v>
      </c>
      <c r="AU575" s="227" t="s">
        <v>85</v>
      </c>
      <c r="AY575" s="20" t="s">
        <v>308</v>
      </c>
      <c r="BE575" s="228">
        <f>IF(N575="základní",J575,0)</f>
        <v>0</v>
      </c>
      <c r="BF575" s="228">
        <f>IF(N575="snížená",J575,0)</f>
        <v>0</v>
      </c>
      <c r="BG575" s="228">
        <f>IF(N575="zákl. přenesená",J575,0)</f>
        <v>0</v>
      </c>
      <c r="BH575" s="228">
        <f>IF(N575="sníž. přenesená",J575,0)</f>
        <v>0</v>
      </c>
      <c r="BI575" s="228">
        <f>IF(N575="nulová",J575,0)</f>
        <v>0</v>
      </c>
      <c r="BJ575" s="20" t="s">
        <v>83</v>
      </c>
      <c r="BK575" s="228">
        <f>ROUND(I575*H575,2)</f>
        <v>0</v>
      </c>
      <c r="BL575" s="20" t="s">
        <v>315</v>
      </c>
      <c r="BM575" s="227" t="s">
        <v>6638</v>
      </c>
    </row>
    <row r="576" s="2" customFormat="1">
      <c r="A576" s="41"/>
      <c r="B576" s="42"/>
      <c r="C576" s="43"/>
      <c r="D576" s="229" t="s">
        <v>317</v>
      </c>
      <c r="E576" s="43"/>
      <c r="F576" s="230" t="s">
        <v>7209</v>
      </c>
      <c r="G576" s="43"/>
      <c r="H576" s="43"/>
      <c r="I576" s="231"/>
      <c r="J576" s="43"/>
      <c r="K576" s="43"/>
      <c r="L576" s="47"/>
      <c r="M576" s="232"/>
      <c r="N576" s="233"/>
      <c r="O576" s="87"/>
      <c r="P576" s="87"/>
      <c r="Q576" s="87"/>
      <c r="R576" s="87"/>
      <c r="S576" s="87"/>
      <c r="T576" s="88"/>
      <c r="U576" s="41"/>
      <c r="V576" s="41"/>
      <c r="W576" s="41"/>
      <c r="X576" s="41"/>
      <c r="Y576" s="41"/>
      <c r="Z576" s="41"/>
      <c r="AA576" s="41"/>
      <c r="AB576" s="41"/>
      <c r="AC576" s="41"/>
      <c r="AD576" s="41"/>
      <c r="AE576" s="41"/>
      <c r="AT576" s="20" t="s">
        <v>317</v>
      </c>
      <c r="AU576" s="20" t="s">
        <v>85</v>
      </c>
    </row>
    <row r="577" s="2" customFormat="1" ht="16.5" customHeight="1">
      <c r="A577" s="41"/>
      <c r="B577" s="42"/>
      <c r="C577" s="280" t="s">
        <v>6640</v>
      </c>
      <c r="D577" s="280" t="s">
        <v>1137</v>
      </c>
      <c r="E577" s="281" t="s">
        <v>7210</v>
      </c>
      <c r="F577" s="282" t="s">
        <v>7211</v>
      </c>
      <c r="G577" s="283" t="s">
        <v>323</v>
      </c>
      <c r="H577" s="284">
        <v>1</v>
      </c>
      <c r="I577" s="285"/>
      <c r="J577" s="286">
        <f>ROUND(I577*H577,2)</f>
        <v>0</v>
      </c>
      <c r="K577" s="282" t="s">
        <v>314</v>
      </c>
      <c r="L577" s="287"/>
      <c r="M577" s="288" t="s">
        <v>19</v>
      </c>
      <c r="N577" s="289" t="s">
        <v>47</v>
      </c>
      <c r="O577" s="87"/>
      <c r="P577" s="225">
        <f>O577*H577</f>
        <v>0</v>
      </c>
      <c r="Q577" s="225">
        <v>0</v>
      </c>
      <c r="R577" s="225">
        <f>Q577*H577</f>
        <v>0</v>
      </c>
      <c r="S577" s="225">
        <v>0</v>
      </c>
      <c r="T577" s="226">
        <f>S577*H577</f>
        <v>0</v>
      </c>
      <c r="U577" s="41"/>
      <c r="V577" s="41"/>
      <c r="W577" s="41"/>
      <c r="X577" s="41"/>
      <c r="Y577" s="41"/>
      <c r="Z577" s="41"/>
      <c r="AA577" s="41"/>
      <c r="AB577" s="41"/>
      <c r="AC577" s="41"/>
      <c r="AD577" s="41"/>
      <c r="AE577" s="41"/>
      <c r="AR577" s="227" t="s">
        <v>352</v>
      </c>
      <c r="AT577" s="227" t="s">
        <v>1137</v>
      </c>
      <c r="AU577" s="227" t="s">
        <v>85</v>
      </c>
      <c r="AY577" s="20" t="s">
        <v>308</v>
      </c>
      <c r="BE577" s="228">
        <f>IF(N577="základní",J577,0)</f>
        <v>0</v>
      </c>
      <c r="BF577" s="228">
        <f>IF(N577="snížená",J577,0)</f>
        <v>0</v>
      </c>
      <c r="BG577" s="228">
        <f>IF(N577="zákl. přenesená",J577,0)</f>
        <v>0</v>
      </c>
      <c r="BH577" s="228">
        <f>IF(N577="sníž. přenesená",J577,0)</f>
        <v>0</v>
      </c>
      <c r="BI577" s="228">
        <f>IF(N577="nulová",J577,0)</f>
        <v>0</v>
      </c>
      <c r="BJ577" s="20" t="s">
        <v>83</v>
      </c>
      <c r="BK577" s="228">
        <f>ROUND(I577*H577,2)</f>
        <v>0</v>
      </c>
      <c r="BL577" s="20" t="s">
        <v>315</v>
      </c>
      <c r="BM577" s="227" t="s">
        <v>6643</v>
      </c>
    </row>
    <row r="578" s="2" customFormat="1" ht="16.5" customHeight="1">
      <c r="A578" s="41"/>
      <c r="B578" s="42"/>
      <c r="C578" s="216" t="s">
        <v>5525</v>
      </c>
      <c r="D578" s="216" t="s">
        <v>310</v>
      </c>
      <c r="E578" s="217" t="s">
        <v>6846</v>
      </c>
      <c r="F578" s="218" t="s">
        <v>6847</v>
      </c>
      <c r="G578" s="219" t="s">
        <v>323</v>
      </c>
      <c r="H578" s="220">
        <v>3</v>
      </c>
      <c r="I578" s="221"/>
      <c r="J578" s="222">
        <f>ROUND(I578*H578,2)</f>
        <v>0</v>
      </c>
      <c r="K578" s="218" t="s">
        <v>314</v>
      </c>
      <c r="L578" s="47"/>
      <c r="M578" s="223" t="s">
        <v>19</v>
      </c>
      <c r="N578" s="224" t="s">
        <v>47</v>
      </c>
      <c r="O578" s="87"/>
      <c r="P578" s="225">
        <f>O578*H578</f>
        <v>0</v>
      </c>
      <c r="Q578" s="225">
        <v>0</v>
      </c>
      <c r="R578" s="225">
        <f>Q578*H578</f>
        <v>0</v>
      </c>
      <c r="S578" s="225">
        <v>0</v>
      </c>
      <c r="T578" s="226">
        <f>S578*H578</f>
        <v>0</v>
      </c>
      <c r="U578" s="41"/>
      <c r="V578" s="41"/>
      <c r="W578" s="41"/>
      <c r="X578" s="41"/>
      <c r="Y578" s="41"/>
      <c r="Z578" s="41"/>
      <c r="AA578" s="41"/>
      <c r="AB578" s="41"/>
      <c r="AC578" s="41"/>
      <c r="AD578" s="41"/>
      <c r="AE578" s="41"/>
      <c r="AR578" s="227" t="s">
        <v>315</v>
      </c>
      <c r="AT578" s="227" t="s">
        <v>310</v>
      </c>
      <c r="AU578" s="227" t="s">
        <v>85</v>
      </c>
      <c r="AY578" s="20" t="s">
        <v>308</v>
      </c>
      <c r="BE578" s="228">
        <f>IF(N578="základní",J578,0)</f>
        <v>0</v>
      </c>
      <c r="BF578" s="228">
        <f>IF(N578="snížená",J578,0)</f>
        <v>0</v>
      </c>
      <c r="BG578" s="228">
        <f>IF(N578="zákl. přenesená",J578,0)</f>
        <v>0</v>
      </c>
      <c r="BH578" s="228">
        <f>IF(N578="sníž. přenesená",J578,0)</f>
        <v>0</v>
      </c>
      <c r="BI578" s="228">
        <f>IF(N578="nulová",J578,0)</f>
        <v>0</v>
      </c>
      <c r="BJ578" s="20" t="s">
        <v>83</v>
      </c>
      <c r="BK578" s="228">
        <f>ROUND(I578*H578,2)</f>
        <v>0</v>
      </c>
      <c r="BL578" s="20" t="s">
        <v>315</v>
      </c>
      <c r="BM578" s="227" t="s">
        <v>6647</v>
      </c>
    </row>
    <row r="579" s="2" customFormat="1">
      <c r="A579" s="41"/>
      <c r="B579" s="42"/>
      <c r="C579" s="43"/>
      <c r="D579" s="229" t="s">
        <v>317</v>
      </c>
      <c r="E579" s="43"/>
      <c r="F579" s="230" t="s">
        <v>6848</v>
      </c>
      <c r="G579" s="43"/>
      <c r="H579" s="43"/>
      <c r="I579" s="231"/>
      <c r="J579" s="43"/>
      <c r="K579" s="43"/>
      <c r="L579" s="47"/>
      <c r="M579" s="232"/>
      <c r="N579" s="233"/>
      <c r="O579" s="87"/>
      <c r="P579" s="87"/>
      <c r="Q579" s="87"/>
      <c r="R579" s="87"/>
      <c r="S579" s="87"/>
      <c r="T579" s="88"/>
      <c r="U579" s="41"/>
      <c r="V579" s="41"/>
      <c r="W579" s="41"/>
      <c r="X579" s="41"/>
      <c r="Y579" s="41"/>
      <c r="Z579" s="41"/>
      <c r="AA579" s="41"/>
      <c r="AB579" s="41"/>
      <c r="AC579" s="41"/>
      <c r="AD579" s="41"/>
      <c r="AE579" s="41"/>
      <c r="AT579" s="20" t="s">
        <v>317</v>
      </c>
      <c r="AU579" s="20" t="s">
        <v>85</v>
      </c>
    </row>
    <row r="580" s="2" customFormat="1" ht="16.5" customHeight="1">
      <c r="A580" s="41"/>
      <c r="B580" s="42"/>
      <c r="C580" s="280" t="s">
        <v>6649</v>
      </c>
      <c r="D580" s="280" t="s">
        <v>1137</v>
      </c>
      <c r="E580" s="281" t="s">
        <v>7136</v>
      </c>
      <c r="F580" s="282" t="s">
        <v>7137</v>
      </c>
      <c r="G580" s="283" t="s">
        <v>323</v>
      </c>
      <c r="H580" s="284">
        <v>3</v>
      </c>
      <c r="I580" s="285"/>
      <c r="J580" s="286">
        <f>ROUND(I580*H580,2)</f>
        <v>0</v>
      </c>
      <c r="K580" s="282" t="s">
        <v>314</v>
      </c>
      <c r="L580" s="287"/>
      <c r="M580" s="288" t="s">
        <v>19</v>
      </c>
      <c r="N580" s="289" t="s">
        <v>47</v>
      </c>
      <c r="O580" s="87"/>
      <c r="P580" s="225">
        <f>O580*H580</f>
        <v>0</v>
      </c>
      <c r="Q580" s="225">
        <v>0</v>
      </c>
      <c r="R580" s="225">
        <f>Q580*H580</f>
        <v>0</v>
      </c>
      <c r="S580" s="225">
        <v>0</v>
      </c>
      <c r="T580" s="226">
        <f>S580*H580</f>
        <v>0</v>
      </c>
      <c r="U580" s="41"/>
      <c r="V580" s="41"/>
      <c r="W580" s="41"/>
      <c r="X580" s="41"/>
      <c r="Y580" s="41"/>
      <c r="Z580" s="41"/>
      <c r="AA580" s="41"/>
      <c r="AB580" s="41"/>
      <c r="AC580" s="41"/>
      <c r="AD580" s="41"/>
      <c r="AE580" s="41"/>
      <c r="AR580" s="227" t="s">
        <v>352</v>
      </c>
      <c r="AT580" s="227" t="s">
        <v>1137</v>
      </c>
      <c r="AU580" s="227" t="s">
        <v>85</v>
      </c>
      <c r="AY580" s="20" t="s">
        <v>308</v>
      </c>
      <c r="BE580" s="228">
        <f>IF(N580="základní",J580,0)</f>
        <v>0</v>
      </c>
      <c r="BF580" s="228">
        <f>IF(N580="snížená",J580,0)</f>
        <v>0</v>
      </c>
      <c r="BG580" s="228">
        <f>IF(N580="zákl. přenesená",J580,0)</f>
        <v>0</v>
      </c>
      <c r="BH580" s="228">
        <f>IF(N580="sníž. přenesená",J580,0)</f>
        <v>0</v>
      </c>
      <c r="BI580" s="228">
        <f>IF(N580="nulová",J580,0)</f>
        <v>0</v>
      </c>
      <c r="BJ580" s="20" t="s">
        <v>83</v>
      </c>
      <c r="BK580" s="228">
        <f>ROUND(I580*H580,2)</f>
        <v>0</v>
      </c>
      <c r="BL580" s="20" t="s">
        <v>315</v>
      </c>
      <c r="BM580" s="227" t="s">
        <v>6652</v>
      </c>
    </row>
    <row r="581" s="2" customFormat="1" ht="24.15" customHeight="1">
      <c r="A581" s="41"/>
      <c r="B581" s="42"/>
      <c r="C581" s="216" t="s">
        <v>5531</v>
      </c>
      <c r="D581" s="216" t="s">
        <v>310</v>
      </c>
      <c r="E581" s="217" t="s">
        <v>6916</v>
      </c>
      <c r="F581" s="218" t="s">
        <v>6917</v>
      </c>
      <c r="G581" s="219" t="s">
        <v>323</v>
      </c>
      <c r="H581" s="220">
        <v>1</v>
      </c>
      <c r="I581" s="221"/>
      <c r="J581" s="222">
        <f>ROUND(I581*H581,2)</f>
        <v>0</v>
      </c>
      <c r="K581" s="218" t="s">
        <v>314</v>
      </c>
      <c r="L581" s="47"/>
      <c r="M581" s="223" t="s">
        <v>19</v>
      </c>
      <c r="N581" s="224" t="s">
        <v>47</v>
      </c>
      <c r="O581" s="87"/>
      <c r="P581" s="225">
        <f>O581*H581</f>
        <v>0</v>
      </c>
      <c r="Q581" s="225">
        <v>0</v>
      </c>
      <c r="R581" s="225">
        <f>Q581*H581</f>
        <v>0</v>
      </c>
      <c r="S581" s="225">
        <v>0</v>
      </c>
      <c r="T581" s="226">
        <f>S581*H581</f>
        <v>0</v>
      </c>
      <c r="U581" s="41"/>
      <c r="V581" s="41"/>
      <c r="W581" s="41"/>
      <c r="X581" s="41"/>
      <c r="Y581" s="41"/>
      <c r="Z581" s="41"/>
      <c r="AA581" s="41"/>
      <c r="AB581" s="41"/>
      <c r="AC581" s="41"/>
      <c r="AD581" s="41"/>
      <c r="AE581" s="41"/>
      <c r="AR581" s="227" t="s">
        <v>315</v>
      </c>
      <c r="AT581" s="227" t="s">
        <v>310</v>
      </c>
      <c r="AU581" s="227" t="s">
        <v>85</v>
      </c>
      <c r="AY581" s="20" t="s">
        <v>308</v>
      </c>
      <c r="BE581" s="228">
        <f>IF(N581="základní",J581,0)</f>
        <v>0</v>
      </c>
      <c r="BF581" s="228">
        <f>IF(N581="snížená",J581,0)</f>
        <v>0</v>
      </c>
      <c r="BG581" s="228">
        <f>IF(N581="zákl. přenesená",J581,0)</f>
        <v>0</v>
      </c>
      <c r="BH581" s="228">
        <f>IF(N581="sníž. přenesená",J581,0)</f>
        <v>0</v>
      </c>
      <c r="BI581" s="228">
        <f>IF(N581="nulová",J581,0)</f>
        <v>0</v>
      </c>
      <c r="BJ581" s="20" t="s">
        <v>83</v>
      </c>
      <c r="BK581" s="228">
        <f>ROUND(I581*H581,2)</f>
        <v>0</v>
      </c>
      <c r="BL581" s="20" t="s">
        <v>315</v>
      </c>
      <c r="BM581" s="227" t="s">
        <v>6656</v>
      </c>
    </row>
    <row r="582" s="2" customFormat="1">
      <c r="A582" s="41"/>
      <c r="B582" s="42"/>
      <c r="C582" s="43"/>
      <c r="D582" s="229" t="s">
        <v>317</v>
      </c>
      <c r="E582" s="43"/>
      <c r="F582" s="230" t="s">
        <v>6918</v>
      </c>
      <c r="G582" s="43"/>
      <c r="H582" s="43"/>
      <c r="I582" s="231"/>
      <c r="J582" s="43"/>
      <c r="K582" s="43"/>
      <c r="L582" s="47"/>
      <c r="M582" s="232"/>
      <c r="N582" s="233"/>
      <c r="O582" s="87"/>
      <c r="P582" s="87"/>
      <c r="Q582" s="87"/>
      <c r="R582" s="87"/>
      <c r="S582" s="87"/>
      <c r="T582" s="88"/>
      <c r="U582" s="41"/>
      <c r="V582" s="41"/>
      <c r="W582" s="41"/>
      <c r="X582" s="41"/>
      <c r="Y582" s="41"/>
      <c r="Z582" s="41"/>
      <c r="AA582" s="41"/>
      <c r="AB582" s="41"/>
      <c r="AC582" s="41"/>
      <c r="AD582" s="41"/>
      <c r="AE582" s="41"/>
      <c r="AT582" s="20" t="s">
        <v>317</v>
      </c>
      <c r="AU582" s="20" t="s">
        <v>85</v>
      </c>
    </row>
    <row r="583" s="2" customFormat="1" ht="16.5" customHeight="1">
      <c r="A583" s="41"/>
      <c r="B583" s="42"/>
      <c r="C583" s="280" t="s">
        <v>6657</v>
      </c>
      <c r="D583" s="280" t="s">
        <v>1137</v>
      </c>
      <c r="E583" s="281" t="s">
        <v>6919</v>
      </c>
      <c r="F583" s="282" t="s">
        <v>6920</v>
      </c>
      <c r="G583" s="283" t="s">
        <v>323</v>
      </c>
      <c r="H583" s="284">
        <v>1</v>
      </c>
      <c r="I583" s="285"/>
      <c r="J583" s="286">
        <f>ROUND(I583*H583,2)</f>
        <v>0</v>
      </c>
      <c r="K583" s="282" t="s">
        <v>314</v>
      </c>
      <c r="L583" s="287"/>
      <c r="M583" s="288" t="s">
        <v>19</v>
      </c>
      <c r="N583" s="289" t="s">
        <v>47</v>
      </c>
      <c r="O583" s="87"/>
      <c r="P583" s="225">
        <f>O583*H583</f>
        <v>0</v>
      </c>
      <c r="Q583" s="225">
        <v>0</v>
      </c>
      <c r="R583" s="225">
        <f>Q583*H583</f>
        <v>0</v>
      </c>
      <c r="S583" s="225">
        <v>0</v>
      </c>
      <c r="T583" s="226">
        <f>S583*H583</f>
        <v>0</v>
      </c>
      <c r="U583" s="41"/>
      <c r="V583" s="41"/>
      <c r="W583" s="41"/>
      <c r="X583" s="41"/>
      <c r="Y583" s="41"/>
      <c r="Z583" s="41"/>
      <c r="AA583" s="41"/>
      <c r="AB583" s="41"/>
      <c r="AC583" s="41"/>
      <c r="AD583" s="41"/>
      <c r="AE583" s="41"/>
      <c r="AR583" s="227" t="s">
        <v>352</v>
      </c>
      <c r="AT583" s="227" t="s">
        <v>1137</v>
      </c>
      <c r="AU583" s="227" t="s">
        <v>85</v>
      </c>
      <c r="AY583" s="20" t="s">
        <v>308</v>
      </c>
      <c r="BE583" s="228">
        <f>IF(N583="základní",J583,0)</f>
        <v>0</v>
      </c>
      <c r="BF583" s="228">
        <f>IF(N583="snížená",J583,0)</f>
        <v>0</v>
      </c>
      <c r="BG583" s="228">
        <f>IF(N583="zákl. přenesená",J583,0)</f>
        <v>0</v>
      </c>
      <c r="BH583" s="228">
        <f>IF(N583="sníž. přenesená",J583,0)</f>
        <v>0</v>
      </c>
      <c r="BI583" s="228">
        <f>IF(N583="nulová",J583,0)</f>
        <v>0</v>
      </c>
      <c r="BJ583" s="20" t="s">
        <v>83</v>
      </c>
      <c r="BK583" s="228">
        <f>ROUND(I583*H583,2)</f>
        <v>0</v>
      </c>
      <c r="BL583" s="20" t="s">
        <v>315</v>
      </c>
      <c r="BM583" s="227" t="s">
        <v>6660</v>
      </c>
    </row>
    <row r="584" s="2" customFormat="1" ht="24.15" customHeight="1">
      <c r="A584" s="41"/>
      <c r="B584" s="42"/>
      <c r="C584" s="216" t="s">
        <v>5537</v>
      </c>
      <c r="D584" s="216" t="s">
        <v>310</v>
      </c>
      <c r="E584" s="217" t="s">
        <v>6942</v>
      </c>
      <c r="F584" s="218" t="s">
        <v>6943</v>
      </c>
      <c r="G584" s="219" t="s">
        <v>323</v>
      </c>
      <c r="H584" s="220">
        <v>2</v>
      </c>
      <c r="I584" s="221"/>
      <c r="J584" s="222">
        <f>ROUND(I584*H584,2)</f>
        <v>0</v>
      </c>
      <c r="K584" s="218" t="s">
        <v>314</v>
      </c>
      <c r="L584" s="47"/>
      <c r="M584" s="223" t="s">
        <v>19</v>
      </c>
      <c r="N584" s="224" t="s">
        <v>47</v>
      </c>
      <c r="O584" s="87"/>
      <c r="P584" s="225">
        <f>O584*H584</f>
        <v>0</v>
      </c>
      <c r="Q584" s="225">
        <v>0</v>
      </c>
      <c r="R584" s="225">
        <f>Q584*H584</f>
        <v>0</v>
      </c>
      <c r="S584" s="225">
        <v>0</v>
      </c>
      <c r="T584" s="226">
        <f>S584*H584</f>
        <v>0</v>
      </c>
      <c r="U584" s="41"/>
      <c r="V584" s="41"/>
      <c r="W584" s="41"/>
      <c r="X584" s="41"/>
      <c r="Y584" s="41"/>
      <c r="Z584" s="41"/>
      <c r="AA584" s="41"/>
      <c r="AB584" s="41"/>
      <c r="AC584" s="41"/>
      <c r="AD584" s="41"/>
      <c r="AE584" s="41"/>
      <c r="AR584" s="227" t="s">
        <v>315</v>
      </c>
      <c r="AT584" s="227" t="s">
        <v>310</v>
      </c>
      <c r="AU584" s="227" t="s">
        <v>85</v>
      </c>
      <c r="AY584" s="20" t="s">
        <v>308</v>
      </c>
      <c r="BE584" s="228">
        <f>IF(N584="základní",J584,0)</f>
        <v>0</v>
      </c>
      <c r="BF584" s="228">
        <f>IF(N584="snížená",J584,0)</f>
        <v>0</v>
      </c>
      <c r="BG584" s="228">
        <f>IF(N584="zákl. přenesená",J584,0)</f>
        <v>0</v>
      </c>
      <c r="BH584" s="228">
        <f>IF(N584="sníž. přenesená",J584,0)</f>
        <v>0</v>
      </c>
      <c r="BI584" s="228">
        <f>IF(N584="nulová",J584,0)</f>
        <v>0</v>
      </c>
      <c r="BJ584" s="20" t="s">
        <v>83</v>
      </c>
      <c r="BK584" s="228">
        <f>ROUND(I584*H584,2)</f>
        <v>0</v>
      </c>
      <c r="BL584" s="20" t="s">
        <v>315</v>
      </c>
      <c r="BM584" s="227" t="s">
        <v>6663</v>
      </c>
    </row>
    <row r="585" s="2" customFormat="1">
      <c r="A585" s="41"/>
      <c r="B585" s="42"/>
      <c r="C585" s="43"/>
      <c r="D585" s="229" t="s">
        <v>317</v>
      </c>
      <c r="E585" s="43"/>
      <c r="F585" s="230" t="s">
        <v>6944</v>
      </c>
      <c r="G585" s="43"/>
      <c r="H585" s="43"/>
      <c r="I585" s="231"/>
      <c r="J585" s="43"/>
      <c r="K585" s="43"/>
      <c r="L585" s="47"/>
      <c r="M585" s="232"/>
      <c r="N585" s="233"/>
      <c r="O585" s="87"/>
      <c r="P585" s="87"/>
      <c r="Q585" s="87"/>
      <c r="R585" s="87"/>
      <c r="S585" s="87"/>
      <c r="T585" s="88"/>
      <c r="U585" s="41"/>
      <c r="V585" s="41"/>
      <c r="W585" s="41"/>
      <c r="X585" s="41"/>
      <c r="Y585" s="41"/>
      <c r="Z585" s="41"/>
      <c r="AA585" s="41"/>
      <c r="AB585" s="41"/>
      <c r="AC585" s="41"/>
      <c r="AD585" s="41"/>
      <c r="AE585" s="41"/>
      <c r="AT585" s="20" t="s">
        <v>317</v>
      </c>
      <c r="AU585" s="20" t="s">
        <v>85</v>
      </c>
    </row>
    <row r="586" s="2" customFormat="1" ht="16.5" customHeight="1">
      <c r="A586" s="41"/>
      <c r="B586" s="42"/>
      <c r="C586" s="280" t="s">
        <v>6665</v>
      </c>
      <c r="D586" s="280" t="s">
        <v>1137</v>
      </c>
      <c r="E586" s="281" t="s">
        <v>6947</v>
      </c>
      <c r="F586" s="282" t="s">
        <v>6948</v>
      </c>
      <c r="G586" s="283" t="s">
        <v>323</v>
      </c>
      <c r="H586" s="284">
        <v>2</v>
      </c>
      <c r="I586" s="285"/>
      <c r="J586" s="286">
        <f>ROUND(I586*H586,2)</f>
        <v>0</v>
      </c>
      <c r="K586" s="282" t="s">
        <v>314</v>
      </c>
      <c r="L586" s="287"/>
      <c r="M586" s="288" t="s">
        <v>19</v>
      </c>
      <c r="N586" s="289" t="s">
        <v>47</v>
      </c>
      <c r="O586" s="87"/>
      <c r="P586" s="225">
        <f>O586*H586</f>
        <v>0</v>
      </c>
      <c r="Q586" s="225">
        <v>0</v>
      </c>
      <c r="R586" s="225">
        <f>Q586*H586</f>
        <v>0</v>
      </c>
      <c r="S586" s="225">
        <v>0</v>
      </c>
      <c r="T586" s="226">
        <f>S586*H586</f>
        <v>0</v>
      </c>
      <c r="U586" s="41"/>
      <c r="V586" s="41"/>
      <c r="W586" s="41"/>
      <c r="X586" s="41"/>
      <c r="Y586" s="41"/>
      <c r="Z586" s="41"/>
      <c r="AA586" s="41"/>
      <c r="AB586" s="41"/>
      <c r="AC586" s="41"/>
      <c r="AD586" s="41"/>
      <c r="AE586" s="41"/>
      <c r="AR586" s="227" t="s">
        <v>352</v>
      </c>
      <c r="AT586" s="227" t="s">
        <v>1137</v>
      </c>
      <c r="AU586" s="227" t="s">
        <v>85</v>
      </c>
      <c r="AY586" s="20" t="s">
        <v>308</v>
      </c>
      <c r="BE586" s="228">
        <f>IF(N586="základní",J586,0)</f>
        <v>0</v>
      </c>
      <c r="BF586" s="228">
        <f>IF(N586="snížená",J586,0)</f>
        <v>0</v>
      </c>
      <c r="BG586" s="228">
        <f>IF(N586="zákl. přenesená",J586,0)</f>
        <v>0</v>
      </c>
      <c r="BH586" s="228">
        <f>IF(N586="sníž. přenesená",J586,0)</f>
        <v>0</v>
      </c>
      <c r="BI586" s="228">
        <f>IF(N586="nulová",J586,0)</f>
        <v>0</v>
      </c>
      <c r="BJ586" s="20" t="s">
        <v>83</v>
      </c>
      <c r="BK586" s="228">
        <f>ROUND(I586*H586,2)</f>
        <v>0</v>
      </c>
      <c r="BL586" s="20" t="s">
        <v>315</v>
      </c>
      <c r="BM586" s="227" t="s">
        <v>6668</v>
      </c>
    </row>
    <row r="587" s="2" customFormat="1" ht="21.75" customHeight="1">
      <c r="A587" s="41"/>
      <c r="B587" s="42"/>
      <c r="C587" s="216" t="s">
        <v>5542</v>
      </c>
      <c r="D587" s="216" t="s">
        <v>310</v>
      </c>
      <c r="E587" s="217" t="s">
        <v>6961</v>
      </c>
      <c r="F587" s="218" t="s">
        <v>6962</v>
      </c>
      <c r="G587" s="219" t="s">
        <v>323</v>
      </c>
      <c r="H587" s="220">
        <v>9</v>
      </c>
      <c r="I587" s="221"/>
      <c r="J587" s="222">
        <f>ROUND(I587*H587,2)</f>
        <v>0</v>
      </c>
      <c r="K587" s="218" t="s">
        <v>314</v>
      </c>
      <c r="L587" s="47"/>
      <c r="M587" s="223" t="s">
        <v>19</v>
      </c>
      <c r="N587" s="224" t="s">
        <v>47</v>
      </c>
      <c r="O587" s="87"/>
      <c r="P587" s="225">
        <f>O587*H587</f>
        <v>0</v>
      </c>
      <c r="Q587" s="225">
        <v>0</v>
      </c>
      <c r="R587" s="225">
        <f>Q587*H587</f>
        <v>0</v>
      </c>
      <c r="S587" s="225">
        <v>0</v>
      </c>
      <c r="T587" s="226">
        <f>S587*H587</f>
        <v>0</v>
      </c>
      <c r="U587" s="41"/>
      <c r="V587" s="41"/>
      <c r="W587" s="41"/>
      <c r="X587" s="41"/>
      <c r="Y587" s="41"/>
      <c r="Z587" s="41"/>
      <c r="AA587" s="41"/>
      <c r="AB587" s="41"/>
      <c r="AC587" s="41"/>
      <c r="AD587" s="41"/>
      <c r="AE587" s="41"/>
      <c r="AR587" s="227" t="s">
        <v>315</v>
      </c>
      <c r="AT587" s="227" t="s">
        <v>310</v>
      </c>
      <c r="AU587" s="227" t="s">
        <v>85</v>
      </c>
      <c r="AY587" s="20" t="s">
        <v>308</v>
      </c>
      <c r="BE587" s="228">
        <f>IF(N587="základní",J587,0)</f>
        <v>0</v>
      </c>
      <c r="BF587" s="228">
        <f>IF(N587="snížená",J587,0)</f>
        <v>0</v>
      </c>
      <c r="BG587" s="228">
        <f>IF(N587="zákl. přenesená",J587,0)</f>
        <v>0</v>
      </c>
      <c r="BH587" s="228">
        <f>IF(N587="sníž. přenesená",J587,0)</f>
        <v>0</v>
      </c>
      <c r="BI587" s="228">
        <f>IF(N587="nulová",J587,0)</f>
        <v>0</v>
      </c>
      <c r="BJ587" s="20" t="s">
        <v>83</v>
      </c>
      <c r="BK587" s="228">
        <f>ROUND(I587*H587,2)</f>
        <v>0</v>
      </c>
      <c r="BL587" s="20" t="s">
        <v>315</v>
      </c>
      <c r="BM587" s="227" t="s">
        <v>6672</v>
      </c>
    </row>
    <row r="588" s="2" customFormat="1">
      <c r="A588" s="41"/>
      <c r="B588" s="42"/>
      <c r="C588" s="43"/>
      <c r="D588" s="229" t="s">
        <v>317</v>
      </c>
      <c r="E588" s="43"/>
      <c r="F588" s="230" t="s">
        <v>6963</v>
      </c>
      <c r="G588" s="43"/>
      <c r="H588" s="43"/>
      <c r="I588" s="231"/>
      <c r="J588" s="43"/>
      <c r="K588" s="43"/>
      <c r="L588" s="47"/>
      <c r="M588" s="232"/>
      <c r="N588" s="233"/>
      <c r="O588" s="87"/>
      <c r="P588" s="87"/>
      <c r="Q588" s="87"/>
      <c r="R588" s="87"/>
      <c r="S588" s="87"/>
      <c r="T588" s="88"/>
      <c r="U588" s="41"/>
      <c r="V588" s="41"/>
      <c r="W588" s="41"/>
      <c r="X588" s="41"/>
      <c r="Y588" s="41"/>
      <c r="Z588" s="41"/>
      <c r="AA588" s="41"/>
      <c r="AB588" s="41"/>
      <c r="AC588" s="41"/>
      <c r="AD588" s="41"/>
      <c r="AE588" s="41"/>
      <c r="AT588" s="20" t="s">
        <v>317</v>
      </c>
      <c r="AU588" s="20" t="s">
        <v>85</v>
      </c>
    </row>
    <row r="589" s="2" customFormat="1" ht="16.5" customHeight="1">
      <c r="A589" s="41"/>
      <c r="B589" s="42"/>
      <c r="C589" s="280" t="s">
        <v>6673</v>
      </c>
      <c r="D589" s="280" t="s">
        <v>1137</v>
      </c>
      <c r="E589" s="281" t="s">
        <v>6974</v>
      </c>
      <c r="F589" s="282" t="s">
        <v>6975</v>
      </c>
      <c r="G589" s="283" t="s">
        <v>323</v>
      </c>
      <c r="H589" s="284">
        <v>3</v>
      </c>
      <c r="I589" s="285"/>
      <c r="J589" s="286">
        <f>ROUND(I589*H589,2)</f>
        <v>0</v>
      </c>
      <c r="K589" s="282" t="s">
        <v>314</v>
      </c>
      <c r="L589" s="287"/>
      <c r="M589" s="288" t="s">
        <v>19</v>
      </c>
      <c r="N589" s="289" t="s">
        <v>47</v>
      </c>
      <c r="O589" s="87"/>
      <c r="P589" s="225">
        <f>O589*H589</f>
        <v>0</v>
      </c>
      <c r="Q589" s="225">
        <v>0</v>
      </c>
      <c r="R589" s="225">
        <f>Q589*H589</f>
        <v>0</v>
      </c>
      <c r="S589" s="225">
        <v>0</v>
      </c>
      <c r="T589" s="226">
        <f>S589*H589</f>
        <v>0</v>
      </c>
      <c r="U589" s="41"/>
      <c r="V589" s="41"/>
      <c r="W589" s="41"/>
      <c r="X589" s="41"/>
      <c r="Y589" s="41"/>
      <c r="Z589" s="41"/>
      <c r="AA589" s="41"/>
      <c r="AB589" s="41"/>
      <c r="AC589" s="41"/>
      <c r="AD589" s="41"/>
      <c r="AE589" s="41"/>
      <c r="AR589" s="227" t="s">
        <v>352</v>
      </c>
      <c r="AT589" s="227" t="s">
        <v>1137</v>
      </c>
      <c r="AU589" s="227" t="s">
        <v>85</v>
      </c>
      <c r="AY589" s="20" t="s">
        <v>308</v>
      </c>
      <c r="BE589" s="228">
        <f>IF(N589="základní",J589,0)</f>
        <v>0</v>
      </c>
      <c r="BF589" s="228">
        <f>IF(N589="snížená",J589,0)</f>
        <v>0</v>
      </c>
      <c r="BG589" s="228">
        <f>IF(N589="zákl. přenesená",J589,0)</f>
        <v>0</v>
      </c>
      <c r="BH589" s="228">
        <f>IF(N589="sníž. přenesená",J589,0)</f>
        <v>0</v>
      </c>
      <c r="BI589" s="228">
        <f>IF(N589="nulová",J589,0)</f>
        <v>0</v>
      </c>
      <c r="BJ589" s="20" t="s">
        <v>83</v>
      </c>
      <c r="BK589" s="228">
        <f>ROUND(I589*H589,2)</f>
        <v>0</v>
      </c>
      <c r="BL589" s="20" t="s">
        <v>315</v>
      </c>
      <c r="BM589" s="227" t="s">
        <v>6676</v>
      </c>
    </row>
    <row r="590" s="2" customFormat="1" ht="16.5" customHeight="1">
      <c r="A590" s="41"/>
      <c r="B590" s="42"/>
      <c r="C590" s="280" t="s">
        <v>5546</v>
      </c>
      <c r="D590" s="280" t="s">
        <v>1137</v>
      </c>
      <c r="E590" s="281" t="s">
        <v>6976</v>
      </c>
      <c r="F590" s="282" t="s">
        <v>6977</v>
      </c>
      <c r="G590" s="283" t="s">
        <v>323</v>
      </c>
      <c r="H590" s="284">
        <v>6</v>
      </c>
      <c r="I590" s="285"/>
      <c r="J590" s="286">
        <f>ROUND(I590*H590,2)</f>
        <v>0</v>
      </c>
      <c r="K590" s="282" t="s">
        <v>19</v>
      </c>
      <c r="L590" s="287"/>
      <c r="M590" s="288" t="s">
        <v>19</v>
      </c>
      <c r="N590" s="289" t="s">
        <v>47</v>
      </c>
      <c r="O590" s="87"/>
      <c r="P590" s="225">
        <f>O590*H590</f>
        <v>0</v>
      </c>
      <c r="Q590" s="225">
        <v>0</v>
      </c>
      <c r="R590" s="225">
        <f>Q590*H590</f>
        <v>0</v>
      </c>
      <c r="S590" s="225">
        <v>0</v>
      </c>
      <c r="T590" s="226">
        <f>S590*H590</f>
        <v>0</v>
      </c>
      <c r="U590" s="41"/>
      <c r="V590" s="41"/>
      <c r="W590" s="41"/>
      <c r="X590" s="41"/>
      <c r="Y590" s="41"/>
      <c r="Z590" s="41"/>
      <c r="AA590" s="41"/>
      <c r="AB590" s="41"/>
      <c r="AC590" s="41"/>
      <c r="AD590" s="41"/>
      <c r="AE590" s="41"/>
      <c r="AR590" s="227" t="s">
        <v>352</v>
      </c>
      <c r="AT590" s="227" t="s">
        <v>1137</v>
      </c>
      <c r="AU590" s="227" t="s">
        <v>85</v>
      </c>
      <c r="AY590" s="20" t="s">
        <v>308</v>
      </c>
      <c r="BE590" s="228">
        <f>IF(N590="základní",J590,0)</f>
        <v>0</v>
      </c>
      <c r="BF590" s="228">
        <f>IF(N590="snížená",J590,0)</f>
        <v>0</v>
      </c>
      <c r="BG590" s="228">
        <f>IF(N590="zákl. přenesená",J590,0)</f>
        <v>0</v>
      </c>
      <c r="BH590" s="228">
        <f>IF(N590="sníž. přenesená",J590,0)</f>
        <v>0</v>
      </c>
      <c r="BI590" s="228">
        <f>IF(N590="nulová",J590,0)</f>
        <v>0</v>
      </c>
      <c r="BJ590" s="20" t="s">
        <v>83</v>
      </c>
      <c r="BK590" s="228">
        <f>ROUND(I590*H590,2)</f>
        <v>0</v>
      </c>
      <c r="BL590" s="20" t="s">
        <v>315</v>
      </c>
      <c r="BM590" s="227" t="s">
        <v>7212</v>
      </c>
    </row>
    <row r="591" s="2" customFormat="1" ht="21.75" customHeight="1">
      <c r="A591" s="41"/>
      <c r="B591" s="42"/>
      <c r="C591" s="216" t="s">
        <v>7213</v>
      </c>
      <c r="D591" s="216" t="s">
        <v>310</v>
      </c>
      <c r="E591" s="217" t="s">
        <v>6978</v>
      </c>
      <c r="F591" s="218" t="s">
        <v>6979</v>
      </c>
      <c r="G591" s="219" t="s">
        <v>323</v>
      </c>
      <c r="H591" s="220">
        <v>2</v>
      </c>
      <c r="I591" s="221"/>
      <c r="J591" s="222">
        <f>ROUND(I591*H591,2)</f>
        <v>0</v>
      </c>
      <c r="K591" s="218" t="s">
        <v>314</v>
      </c>
      <c r="L591" s="47"/>
      <c r="M591" s="223" t="s">
        <v>19</v>
      </c>
      <c r="N591" s="224" t="s">
        <v>47</v>
      </c>
      <c r="O591" s="87"/>
      <c r="P591" s="225">
        <f>O591*H591</f>
        <v>0</v>
      </c>
      <c r="Q591" s="225">
        <v>0</v>
      </c>
      <c r="R591" s="225">
        <f>Q591*H591</f>
        <v>0</v>
      </c>
      <c r="S591" s="225">
        <v>0</v>
      </c>
      <c r="T591" s="226">
        <f>S591*H591</f>
        <v>0</v>
      </c>
      <c r="U591" s="41"/>
      <c r="V591" s="41"/>
      <c r="W591" s="41"/>
      <c r="X591" s="41"/>
      <c r="Y591" s="41"/>
      <c r="Z591" s="41"/>
      <c r="AA591" s="41"/>
      <c r="AB591" s="41"/>
      <c r="AC591" s="41"/>
      <c r="AD591" s="41"/>
      <c r="AE591" s="41"/>
      <c r="AR591" s="227" t="s">
        <v>315</v>
      </c>
      <c r="AT591" s="227" t="s">
        <v>310</v>
      </c>
      <c r="AU591" s="227" t="s">
        <v>85</v>
      </c>
      <c r="AY591" s="20" t="s">
        <v>308</v>
      </c>
      <c r="BE591" s="228">
        <f>IF(N591="základní",J591,0)</f>
        <v>0</v>
      </c>
      <c r="BF591" s="228">
        <f>IF(N591="snížená",J591,0)</f>
        <v>0</v>
      </c>
      <c r="BG591" s="228">
        <f>IF(N591="zákl. přenesená",J591,0)</f>
        <v>0</v>
      </c>
      <c r="BH591" s="228">
        <f>IF(N591="sníž. přenesená",J591,0)</f>
        <v>0</v>
      </c>
      <c r="BI591" s="228">
        <f>IF(N591="nulová",J591,0)</f>
        <v>0</v>
      </c>
      <c r="BJ591" s="20" t="s">
        <v>83</v>
      </c>
      <c r="BK591" s="228">
        <f>ROUND(I591*H591,2)</f>
        <v>0</v>
      </c>
      <c r="BL591" s="20" t="s">
        <v>315</v>
      </c>
      <c r="BM591" s="227" t="s">
        <v>7214</v>
      </c>
    </row>
    <row r="592" s="2" customFormat="1">
      <c r="A592" s="41"/>
      <c r="B592" s="42"/>
      <c r="C592" s="43"/>
      <c r="D592" s="229" t="s">
        <v>317</v>
      </c>
      <c r="E592" s="43"/>
      <c r="F592" s="230" t="s">
        <v>6980</v>
      </c>
      <c r="G592" s="43"/>
      <c r="H592" s="43"/>
      <c r="I592" s="231"/>
      <c r="J592" s="43"/>
      <c r="K592" s="43"/>
      <c r="L592" s="47"/>
      <c r="M592" s="232"/>
      <c r="N592" s="233"/>
      <c r="O592" s="87"/>
      <c r="P592" s="87"/>
      <c r="Q592" s="87"/>
      <c r="R592" s="87"/>
      <c r="S592" s="87"/>
      <c r="T592" s="88"/>
      <c r="U592" s="41"/>
      <c r="V592" s="41"/>
      <c r="W592" s="41"/>
      <c r="X592" s="41"/>
      <c r="Y592" s="41"/>
      <c r="Z592" s="41"/>
      <c r="AA592" s="41"/>
      <c r="AB592" s="41"/>
      <c r="AC592" s="41"/>
      <c r="AD592" s="41"/>
      <c r="AE592" s="41"/>
      <c r="AT592" s="20" t="s">
        <v>317</v>
      </c>
      <c r="AU592" s="20" t="s">
        <v>85</v>
      </c>
    </row>
    <row r="593" s="2" customFormat="1" ht="16.5" customHeight="1">
      <c r="A593" s="41"/>
      <c r="B593" s="42"/>
      <c r="C593" s="280" t="s">
        <v>5569</v>
      </c>
      <c r="D593" s="280" t="s">
        <v>1137</v>
      </c>
      <c r="E593" s="281" t="s">
        <v>6981</v>
      </c>
      <c r="F593" s="282" t="s">
        <v>6982</v>
      </c>
      <c r="G593" s="283" t="s">
        <v>323</v>
      </c>
      <c r="H593" s="284">
        <v>1</v>
      </c>
      <c r="I593" s="285"/>
      <c r="J593" s="286">
        <f>ROUND(I593*H593,2)</f>
        <v>0</v>
      </c>
      <c r="K593" s="282" t="s">
        <v>314</v>
      </c>
      <c r="L593" s="287"/>
      <c r="M593" s="288" t="s">
        <v>19</v>
      </c>
      <c r="N593" s="289" t="s">
        <v>47</v>
      </c>
      <c r="O593" s="87"/>
      <c r="P593" s="225">
        <f>O593*H593</f>
        <v>0</v>
      </c>
      <c r="Q593" s="225">
        <v>0</v>
      </c>
      <c r="R593" s="225">
        <f>Q593*H593</f>
        <v>0</v>
      </c>
      <c r="S593" s="225">
        <v>0</v>
      </c>
      <c r="T593" s="226">
        <f>S593*H593</f>
        <v>0</v>
      </c>
      <c r="U593" s="41"/>
      <c r="V593" s="41"/>
      <c r="W593" s="41"/>
      <c r="X593" s="41"/>
      <c r="Y593" s="41"/>
      <c r="Z593" s="41"/>
      <c r="AA593" s="41"/>
      <c r="AB593" s="41"/>
      <c r="AC593" s="41"/>
      <c r="AD593" s="41"/>
      <c r="AE593" s="41"/>
      <c r="AR593" s="227" t="s">
        <v>352</v>
      </c>
      <c r="AT593" s="227" t="s">
        <v>1137</v>
      </c>
      <c r="AU593" s="227" t="s">
        <v>85</v>
      </c>
      <c r="AY593" s="20" t="s">
        <v>308</v>
      </c>
      <c r="BE593" s="228">
        <f>IF(N593="základní",J593,0)</f>
        <v>0</v>
      </c>
      <c r="BF593" s="228">
        <f>IF(N593="snížená",J593,0)</f>
        <v>0</v>
      </c>
      <c r="BG593" s="228">
        <f>IF(N593="zákl. přenesená",J593,0)</f>
        <v>0</v>
      </c>
      <c r="BH593" s="228">
        <f>IF(N593="sníž. přenesená",J593,0)</f>
        <v>0</v>
      </c>
      <c r="BI593" s="228">
        <f>IF(N593="nulová",J593,0)</f>
        <v>0</v>
      </c>
      <c r="BJ593" s="20" t="s">
        <v>83</v>
      </c>
      <c r="BK593" s="228">
        <f>ROUND(I593*H593,2)</f>
        <v>0</v>
      </c>
      <c r="BL593" s="20" t="s">
        <v>315</v>
      </c>
      <c r="BM593" s="227" t="s">
        <v>7215</v>
      </c>
    </row>
    <row r="594" s="2" customFormat="1" ht="16.5" customHeight="1">
      <c r="A594" s="41"/>
      <c r="B594" s="42"/>
      <c r="C594" s="280" t="s">
        <v>7216</v>
      </c>
      <c r="D594" s="280" t="s">
        <v>1137</v>
      </c>
      <c r="E594" s="281" t="s">
        <v>6983</v>
      </c>
      <c r="F594" s="282" t="s">
        <v>6984</v>
      </c>
      <c r="G594" s="283" t="s">
        <v>323</v>
      </c>
      <c r="H594" s="284">
        <v>1</v>
      </c>
      <c r="I594" s="285"/>
      <c r="J594" s="286">
        <f>ROUND(I594*H594,2)</f>
        <v>0</v>
      </c>
      <c r="K594" s="282" t="s">
        <v>19</v>
      </c>
      <c r="L594" s="287"/>
      <c r="M594" s="288" t="s">
        <v>19</v>
      </c>
      <c r="N594" s="289" t="s">
        <v>47</v>
      </c>
      <c r="O594" s="87"/>
      <c r="P594" s="225">
        <f>O594*H594</f>
        <v>0</v>
      </c>
      <c r="Q594" s="225">
        <v>0</v>
      </c>
      <c r="R594" s="225">
        <f>Q594*H594</f>
        <v>0</v>
      </c>
      <c r="S594" s="225">
        <v>0</v>
      </c>
      <c r="T594" s="226">
        <f>S594*H594</f>
        <v>0</v>
      </c>
      <c r="U594" s="41"/>
      <c r="V594" s="41"/>
      <c r="W594" s="41"/>
      <c r="X594" s="41"/>
      <c r="Y594" s="41"/>
      <c r="Z594" s="41"/>
      <c r="AA594" s="41"/>
      <c r="AB594" s="41"/>
      <c r="AC594" s="41"/>
      <c r="AD594" s="41"/>
      <c r="AE594" s="41"/>
      <c r="AR594" s="227" t="s">
        <v>352</v>
      </c>
      <c r="AT594" s="227" t="s">
        <v>1137</v>
      </c>
      <c r="AU594" s="227" t="s">
        <v>85</v>
      </c>
      <c r="AY594" s="20" t="s">
        <v>308</v>
      </c>
      <c r="BE594" s="228">
        <f>IF(N594="základní",J594,0)</f>
        <v>0</v>
      </c>
      <c r="BF594" s="228">
        <f>IF(N594="snížená",J594,0)</f>
        <v>0</v>
      </c>
      <c r="BG594" s="228">
        <f>IF(N594="zákl. přenesená",J594,0)</f>
        <v>0</v>
      </c>
      <c r="BH594" s="228">
        <f>IF(N594="sníž. přenesená",J594,0)</f>
        <v>0</v>
      </c>
      <c r="BI594" s="228">
        <f>IF(N594="nulová",J594,0)</f>
        <v>0</v>
      </c>
      <c r="BJ594" s="20" t="s">
        <v>83</v>
      </c>
      <c r="BK594" s="228">
        <f>ROUND(I594*H594,2)</f>
        <v>0</v>
      </c>
      <c r="BL594" s="20" t="s">
        <v>315</v>
      </c>
      <c r="BM594" s="227" t="s">
        <v>7217</v>
      </c>
    </row>
    <row r="595" s="2" customFormat="1" ht="24.15" customHeight="1">
      <c r="A595" s="41"/>
      <c r="B595" s="42"/>
      <c r="C595" s="216" t="s">
        <v>5573</v>
      </c>
      <c r="D595" s="216" t="s">
        <v>310</v>
      </c>
      <c r="E595" s="217" t="s">
        <v>7218</v>
      </c>
      <c r="F595" s="218" t="s">
        <v>7219</v>
      </c>
      <c r="G595" s="219" t="s">
        <v>323</v>
      </c>
      <c r="H595" s="220">
        <v>1</v>
      </c>
      <c r="I595" s="221"/>
      <c r="J595" s="222">
        <f>ROUND(I595*H595,2)</f>
        <v>0</v>
      </c>
      <c r="K595" s="218" t="s">
        <v>314</v>
      </c>
      <c r="L595" s="47"/>
      <c r="M595" s="223" t="s">
        <v>19</v>
      </c>
      <c r="N595" s="224" t="s">
        <v>47</v>
      </c>
      <c r="O595" s="87"/>
      <c r="P595" s="225">
        <f>O595*H595</f>
        <v>0</v>
      </c>
      <c r="Q595" s="225">
        <v>0</v>
      </c>
      <c r="R595" s="225">
        <f>Q595*H595</f>
        <v>0</v>
      </c>
      <c r="S595" s="225">
        <v>0</v>
      </c>
      <c r="T595" s="226">
        <f>S595*H595</f>
        <v>0</v>
      </c>
      <c r="U595" s="41"/>
      <c r="V595" s="41"/>
      <c r="W595" s="41"/>
      <c r="X595" s="41"/>
      <c r="Y595" s="41"/>
      <c r="Z595" s="41"/>
      <c r="AA595" s="41"/>
      <c r="AB595" s="41"/>
      <c r="AC595" s="41"/>
      <c r="AD595" s="41"/>
      <c r="AE595" s="41"/>
      <c r="AR595" s="227" t="s">
        <v>315</v>
      </c>
      <c r="AT595" s="227" t="s">
        <v>310</v>
      </c>
      <c r="AU595" s="227" t="s">
        <v>85</v>
      </c>
      <c r="AY595" s="20" t="s">
        <v>308</v>
      </c>
      <c r="BE595" s="228">
        <f>IF(N595="základní",J595,0)</f>
        <v>0</v>
      </c>
      <c r="BF595" s="228">
        <f>IF(N595="snížená",J595,0)</f>
        <v>0</v>
      </c>
      <c r="BG595" s="228">
        <f>IF(N595="zákl. přenesená",J595,0)</f>
        <v>0</v>
      </c>
      <c r="BH595" s="228">
        <f>IF(N595="sníž. přenesená",J595,0)</f>
        <v>0</v>
      </c>
      <c r="BI595" s="228">
        <f>IF(N595="nulová",J595,0)</f>
        <v>0</v>
      </c>
      <c r="BJ595" s="20" t="s">
        <v>83</v>
      </c>
      <c r="BK595" s="228">
        <f>ROUND(I595*H595,2)</f>
        <v>0</v>
      </c>
      <c r="BL595" s="20" t="s">
        <v>315</v>
      </c>
      <c r="BM595" s="227" t="s">
        <v>7220</v>
      </c>
    </row>
    <row r="596" s="2" customFormat="1">
      <c r="A596" s="41"/>
      <c r="B596" s="42"/>
      <c r="C596" s="43"/>
      <c r="D596" s="229" t="s">
        <v>317</v>
      </c>
      <c r="E596" s="43"/>
      <c r="F596" s="230" t="s">
        <v>7221</v>
      </c>
      <c r="G596" s="43"/>
      <c r="H596" s="43"/>
      <c r="I596" s="231"/>
      <c r="J596" s="43"/>
      <c r="K596" s="43"/>
      <c r="L596" s="47"/>
      <c r="M596" s="232"/>
      <c r="N596" s="233"/>
      <c r="O596" s="87"/>
      <c r="P596" s="87"/>
      <c r="Q596" s="87"/>
      <c r="R596" s="87"/>
      <c r="S596" s="87"/>
      <c r="T596" s="88"/>
      <c r="U596" s="41"/>
      <c r="V596" s="41"/>
      <c r="W596" s="41"/>
      <c r="X596" s="41"/>
      <c r="Y596" s="41"/>
      <c r="Z596" s="41"/>
      <c r="AA596" s="41"/>
      <c r="AB596" s="41"/>
      <c r="AC596" s="41"/>
      <c r="AD596" s="41"/>
      <c r="AE596" s="41"/>
      <c r="AT596" s="20" t="s">
        <v>317</v>
      </c>
      <c r="AU596" s="20" t="s">
        <v>85</v>
      </c>
    </row>
    <row r="597" s="2" customFormat="1" ht="16.5" customHeight="1">
      <c r="A597" s="41"/>
      <c r="B597" s="42"/>
      <c r="C597" s="280" t="s">
        <v>7222</v>
      </c>
      <c r="D597" s="280" t="s">
        <v>1137</v>
      </c>
      <c r="E597" s="281" t="s">
        <v>7223</v>
      </c>
      <c r="F597" s="282" t="s">
        <v>7224</v>
      </c>
      <c r="G597" s="283" t="s">
        <v>323</v>
      </c>
      <c r="H597" s="284">
        <v>1</v>
      </c>
      <c r="I597" s="285"/>
      <c r="J597" s="286">
        <f>ROUND(I597*H597,2)</f>
        <v>0</v>
      </c>
      <c r="K597" s="282" t="s">
        <v>19</v>
      </c>
      <c r="L597" s="287"/>
      <c r="M597" s="288" t="s">
        <v>19</v>
      </c>
      <c r="N597" s="289" t="s">
        <v>47</v>
      </c>
      <c r="O597" s="87"/>
      <c r="P597" s="225">
        <f>O597*H597</f>
        <v>0</v>
      </c>
      <c r="Q597" s="225">
        <v>0</v>
      </c>
      <c r="R597" s="225">
        <f>Q597*H597</f>
        <v>0</v>
      </c>
      <c r="S597" s="225">
        <v>0</v>
      </c>
      <c r="T597" s="226">
        <f>S597*H597</f>
        <v>0</v>
      </c>
      <c r="U597" s="41"/>
      <c r="V597" s="41"/>
      <c r="W597" s="41"/>
      <c r="X597" s="41"/>
      <c r="Y597" s="41"/>
      <c r="Z597" s="41"/>
      <c r="AA597" s="41"/>
      <c r="AB597" s="41"/>
      <c r="AC597" s="41"/>
      <c r="AD597" s="41"/>
      <c r="AE597" s="41"/>
      <c r="AR597" s="227" t="s">
        <v>352</v>
      </c>
      <c r="AT597" s="227" t="s">
        <v>1137</v>
      </c>
      <c r="AU597" s="227" t="s">
        <v>85</v>
      </c>
      <c r="AY597" s="20" t="s">
        <v>308</v>
      </c>
      <c r="BE597" s="228">
        <f>IF(N597="základní",J597,0)</f>
        <v>0</v>
      </c>
      <c r="BF597" s="228">
        <f>IF(N597="snížená",J597,0)</f>
        <v>0</v>
      </c>
      <c r="BG597" s="228">
        <f>IF(N597="zákl. přenesená",J597,0)</f>
        <v>0</v>
      </c>
      <c r="BH597" s="228">
        <f>IF(N597="sníž. přenesená",J597,0)</f>
        <v>0</v>
      </c>
      <c r="BI597" s="228">
        <f>IF(N597="nulová",J597,0)</f>
        <v>0</v>
      </c>
      <c r="BJ597" s="20" t="s">
        <v>83</v>
      </c>
      <c r="BK597" s="228">
        <f>ROUND(I597*H597,2)</f>
        <v>0</v>
      </c>
      <c r="BL597" s="20" t="s">
        <v>315</v>
      </c>
      <c r="BM597" s="227" t="s">
        <v>7225</v>
      </c>
    </row>
    <row r="598" s="2" customFormat="1" ht="24.15" customHeight="1">
      <c r="A598" s="41"/>
      <c r="B598" s="42"/>
      <c r="C598" s="216" t="s">
        <v>5577</v>
      </c>
      <c r="D598" s="216" t="s">
        <v>310</v>
      </c>
      <c r="E598" s="217" t="s">
        <v>7060</v>
      </c>
      <c r="F598" s="218" t="s">
        <v>7061</v>
      </c>
      <c r="G598" s="219" t="s">
        <v>474</v>
      </c>
      <c r="H598" s="220">
        <v>15</v>
      </c>
      <c r="I598" s="221"/>
      <c r="J598" s="222">
        <f>ROUND(I598*H598,2)</f>
        <v>0</v>
      </c>
      <c r="K598" s="218" t="s">
        <v>314</v>
      </c>
      <c r="L598" s="47"/>
      <c r="M598" s="223" t="s">
        <v>19</v>
      </c>
      <c r="N598" s="224" t="s">
        <v>47</v>
      </c>
      <c r="O598" s="87"/>
      <c r="P598" s="225">
        <f>O598*H598</f>
        <v>0</v>
      </c>
      <c r="Q598" s="225">
        <v>0</v>
      </c>
      <c r="R598" s="225">
        <f>Q598*H598</f>
        <v>0</v>
      </c>
      <c r="S598" s="225">
        <v>0</v>
      </c>
      <c r="T598" s="226">
        <f>S598*H598</f>
        <v>0</v>
      </c>
      <c r="U598" s="41"/>
      <c r="V598" s="41"/>
      <c r="W598" s="41"/>
      <c r="X598" s="41"/>
      <c r="Y598" s="41"/>
      <c r="Z598" s="41"/>
      <c r="AA598" s="41"/>
      <c r="AB598" s="41"/>
      <c r="AC598" s="41"/>
      <c r="AD598" s="41"/>
      <c r="AE598" s="41"/>
      <c r="AR598" s="227" t="s">
        <v>315</v>
      </c>
      <c r="AT598" s="227" t="s">
        <v>310</v>
      </c>
      <c r="AU598" s="227" t="s">
        <v>85</v>
      </c>
      <c r="AY598" s="20" t="s">
        <v>308</v>
      </c>
      <c r="BE598" s="228">
        <f>IF(N598="základní",J598,0)</f>
        <v>0</v>
      </c>
      <c r="BF598" s="228">
        <f>IF(N598="snížená",J598,0)</f>
        <v>0</v>
      </c>
      <c r="BG598" s="228">
        <f>IF(N598="zákl. přenesená",J598,0)</f>
        <v>0</v>
      </c>
      <c r="BH598" s="228">
        <f>IF(N598="sníž. přenesená",J598,0)</f>
        <v>0</v>
      </c>
      <c r="BI598" s="228">
        <f>IF(N598="nulová",J598,0)</f>
        <v>0</v>
      </c>
      <c r="BJ598" s="20" t="s">
        <v>83</v>
      </c>
      <c r="BK598" s="228">
        <f>ROUND(I598*H598,2)</f>
        <v>0</v>
      </c>
      <c r="BL598" s="20" t="s">
        <v>315</v>
      </c>
      <c r="BM598" s="227" t="s">
        <v>7226</v>
      </c>
    </row>
    <row r="599" s="2" customFormat="1">
      <c r="A599" s="41"/>
      <c r="B599" s="42"/>
      <c r="C599" s="43"/>
      <c r="D599" s="229" t="s">
        <v>317</v>
      </c>
      <c r="E599" s="43"/>
      <c r="F599" s="230" t="s">
        <v>7062</v>
      </c>
      <c r="G599" s="43"/>
      <c r="H599" s="43"/>
      <c r="I599" s="231"/>
      <c r="J599" s="43"/>
      <c r="K599" s="43"/>
      <c r="L599" s="47"/>
      <c r="M599" s="232"/>
      <c r="N599" s="233"/>
      <c r="O599" s="87"/>
      <c r="P599" s="87"/>
      <c r="Q599" s="87"/>
      <c r="R599" s="87"/>
      <c r="S599" s="87"/>
      <c r="T599" s="88"/>
      <c r="U599" s="41"/>
      <c r="V599" s="41"/>
      <c r="W599" s="41"/>
      <c r="X599" s="41"/>
      <c r="Y599" s="41"/>
      <c r="Z599" s="41"/>
      <c r="AA599" s="41"/>
      <c r="AB599" s="41"/>
      <c r="AC599" s="41"/>
      <c r="AD599" s="41"/>
      <c r="AE599" s="41"/>
      <c r="AT599" s="20" t="s">
        <v>317</v>
      </c>
      <c r="AU599" s="20" t="s">
        <v>85</v>
      </c>
    </row>
    <row r="600" s="2" customFormat="1" ht="24.15" customHeight="1">
      <c r="A600" s="41"/>
      <c r="B600" s="42"/>
      <c r="C600" s="216" t="s">
        <v>7227</v>
      </c>
      <c r="D600" s="216" t="s">
        <v>310</v>
      </c>
      <c r="E600" s="217" t="s">
        <v>7063</v>
      </c>
      <c r="F600" s="218" t="s">
        <v>7064</v>
      </c>
      <c r="G600" s="219" t="s">
        <v>474</v>
      </c>
      <c r="H600" s="220">
        <v>1</v>
      </c>
      <c r="I600" s="221"/>
      <c r="J600" s="222">
        <f>ROUND(I600*H600,2)</f>
        <v>0</v>
      </c>
      <c r="K600" s="218" t="s">
        <v>314</v>
      </c>
      <c r="L600" s="47"/>
      <c r="M600" s="223" t="s">
        <v>19</v>
      </c>
      <c r="N600" s="224" t="s">
        <v>47</v>
      </c>
      <c r="O600" s="87"/>
      <c r="P600" s="225">
        <f>O600*H600</f>
        <v>0</v>
      </c>
      <c r="Q600" s="225">
        <v>0</v>
      </c>
      <c r="R600" s="225">
        <f>Q600*H600</f>
        <v>0</v>
      </c>
      <c r="S600" s="225">
        <v>0</v>
      </c>
      <c r="T600" s="226">
        <f>S600*H600</f>
        <v>0</v>
      </c>
      <c r="U600" s="41"/>
      <c r="V600" s="41"/>
      <c r="W600" s="41"/>
      <c r="X600" s="41"/>
      <c r="Y600" s="41"/>
      <c r="Z600" s="41"/>
      <c r="AA600" s="41"/>
      <c r="AB600" s="41"/>
      <c r="AC600" s="41"/>
      <c r="AD600" s="41"/>
      <c r="AE600" s="41"/>
      <c r="AR600" s="227" t="s">
        <v>315</v>
      </c>
      <c r="AT600" s="227" t="s">
        <v>310</v>
      </c>
      <c r="AU600" s="227" t="s">
        <v>85</v>
      </c>
      <c r="AY600" s="20" t="s">
        <v>308</v>
      </c>
      <c r="BE600" s="228">
        <f>IF(N600="základní",J600,0)</f>
        <v>0</v>
      </c>
      <c r="BF600" s="228">
        <f>IF(N600="snížená",J600,0)</f>
        <v>0</v>
      </c>
      <c r="BG600" s="228">
        <f>IF(N600="zákl. přenesená",J600,0)</f>
        <v>0</v>
      </c>
      <c r="BH600" s="228">
        <f>IF(N600="sníž. přenesená",J600,0)</f>
        <v>0</v>
      </c>
      <c r="BI600" s="228">
        <f>IF(N600="nulová",J600,0)</f>
        <v>0</v>
      </c>
      <c r="BJ600" s="20" t="s">
        <v>83</v>
      </c>
      <c r="BK600" s="228">
        <f>ROUND(I600*H600,2)</f>
        <v>0</v>
      </c>
      <c r="BL600" s="20" t="s">
        <v>315</v>
      </c>
      <c r="BM600" s="227" t="s">
        <v>7228</v>
      </c>
    </row>
    <row r="601" s="2" customFormat="1">
      <c r="A601" s="41"/>
      <c r="B601" s="42"/>
      <c r="C601" s="43"/>
      <c r="D601" s="229" t="s">
        <v>317</v>
      </c>
      <c r="E601" s="43"/>
      <c r="F601" s="230" t="s">
        <v>7065</v>
      </c>
      <c r="G601" s="43"/>
      <c r="H601" s="43"/>
      <c r="I601" s="231"/>
      <c r="J601" s="43"/>
      <c r="K601" s="43"/>
      <c r="L601" s="47"/>
      <c r="M601" s="232"/>
      <c r="N601" s="233"/>
      <c r="O601" s="87"/>
      <c r="P601" s="87"/>
      <c r="Q601" s="87"/>
      <c r="R601" s="87"/>
      <c r="S601" s="87"/>
      <c r="T601" s="88"/>
      <c r="U601" s="41"/>
      <c r="V601" s="41"/>
      <c r="W601" s="41"/>
      <c r="X601" s="41"/>
      <c r="Y601" s="41"/>
      <c r="Z601" s="41"/>
      <c r="AA601" s="41"/>
      <c r="AB601" s="41"/>
      <c r="AC601" s="41"/>
      <c r="AD601" s="41"/>
      <c r="AE601" s="41"/>
      <c r="AT601" s="20" t="s">
        <v>317</v>
      </c>
      <c r="AU601" s="20" t="s">
        <v>85</v>
      </c>
    </row>
    <row r="602" s="2" customFormat="1" ht="16.5" customHeight="1">
      <c r="A602" s="41"/>
      <c r="B602" s="42"/>
      <c r="C602" s="216" t="s">
        <v>5581</v>
      </c>
      <c r="D602" s="216" t="s">
        <v>310</v>
      </c>
      <c r="E602" s="217" t="s">
        <v>7229</v>
      </c>
      <c r="F602" s="218" t="s">
        <v>7230</v>
      </c>
      <c r="G602" s="219" t="s">
        <v>768</v>
      </c>
      <c r="H602" s="220">
        <v>1</v>
      </c>
      <c r="I602" s="221"/>
      <c r="J602" s="222">
        <f>ROUND(I602*H602,2)</f>
        <v>0</v>
      </c>
      <c r="K602" s="218" t="s">
        <v>19</v>
      </c>
      <c r="L602" s="47"/>
      <c r="M602" s="223" t="s">
        <v>19</v>
      </c>
      <c r="N602" s="224" t="s">
        <v>47</v>
      </c>
      <c r="O602" s="87"/>
      <c r="P602" s="225">
        <f>O602*H602</f>
        <v>0</v>
      </c>
      <c r="Q602" s="225">
        <v>0</v>
      </c>
      <c r="R602" s="225">
        <f>Q602*H602</f>
        <v>0</v>
      </c>
      <c r="S602" s="225">
        <v>0</v>
      </c>
      <c r="T602" s="226">
        <f>S602*H602</f>
        <v>0</v>
      </c>
      <c r="U602" s="41"/>
      <c r="V602" s="41"/>
      <c r="W602" s="41"/>
      <c r="X602" s="41"/>
      <c r="Y602" s="41"/>
      <c r="Z602" s="41"/>
      <c r="AA602" s="41"/>
      <c r="AB602" s="41"/>
      <c r="AC602" s="41"/>
      <c r="AD602" s="41"/>
      <c r="AE602" s="41"/>
      <c r="AR602" s="227" t="s">
        <v>315</v>
      </c>
      <c r="AT602" s="227" t="s">
        <v>310</v>
      </c>
      <c r="AU602" s="227" t="s">
        <v>85</v>
      </c>
      <c r="AY602" s="20" t="s">
        <v>308</v>
      </c>
      <c r="BE602" s="228">
        <f>IF(N602="základní",J602,0)</f>
        <v>0</v>
      </c>
      <c r="BF602" s="228">
        <f>IF(N602="snížená",J602,0)</f>
        <v>0</v>
      </c>
      <c r="BG602" s="228">
        <f>IF(N602="zákl. přenesená",J602,0)</f>
        <v>0</v>
      </c>
      <c r="BH602" s="228">
        <f>IF(N602="sníž. přenesená",J602,0)</f>
        <v>0</v>
      </c>
      <c r="BI602" s="228">
        <f>IF(N602="nulová",J602,0)</f>
        <v>0</v>
      </c>
      <c r="BJ602" s="20" t="s">
        <v>83</v>
      </c>
      <c r="BK602" s="228">
        <f>ROUND(I602*H602,2)</f>
        <v>0</v>
      </c>
      <c r="BL602" s="20" t="s">
        <v>315</v>
      </c>
      <c r="BM602" s="227" t="s">
        <v>7231</v>
      </c>
    </row>
    <row r="603" s="2" customFormat="1" ht="16.5" customHeight="1">
      <c r="A603" s="41"/>
      <c r="B603" s="42"/>
      <c r="C603" s="216" t="s">
        <v>7232</v>
      </c>
      <c r="D603" s="216" t="s">
        <v>310</v>
      </c>
      <c r="E603" s="217" t="s">
        <v>7081</v>
      </c>
      <c r="F603" s="218" t="s">
        <v>7082</v>
      </c>
      <c r="G603" s="219" t="s">
        <v>323</v>
      </c>
      <c r="H603" s="220">
        <v>2</v>
      </c>
      <c r="I603" s="221"/>
      <c r="J603" s="222">
        <f>ROUND(I603*H603,2)</f>
        <v>0</v>
      </c>
      <c r="K603" s="218" t="s">
        <v>314</v>
      </c>
      <c r="L603" s="47"/>
      <c r="M603" s="223" t="s">
        <v>19</v>
      </c>
      <c r="N603" s="224" t="s">
        <v>47</v>
      </c>
      <c r="O603" s="87"/>
      <c r="P603" s="225">
        <f>O603*H603</f>
        <v>0</v>
      </c>
      <c r="Q603" s="225">
        <v>0</v>
      </c>
      <c r="R603" s="225">
        <f>Q603*H603</f>
        <v>0</v>
      </c>
      <c r="S603" s="225">
        <v>0</v>
      </c>
      <c r="T603" s="226">
        <f>S603*H603</f>
        <v>0</v>
      </c>
      <c r="U603" s="41"/>
      <c r="V603" s="41"/>
      <c r="W603" s="41"/>
      <c r="X603" s="41"/>
      <c r="Y603" s="41"/>
      <c r="Z603" s="41"/>
      <c r="AA603" s="41"/>
      <c r="AB603" s="41"/>
      <c r="AC603" s="41"/>
      <c r="AD603" s="41"/>
      <c r="AE603" s="41"/>
      <c r="AR603" s="227" t="s">
        <v>315</v>
      </c>
      <c r="AT603" s="227" t="s">
        <v>310</v>
      </c>
      <c r="AU603" s="227" t="s">
        <v>85</v>
      </c>
      <c r="AY603" s="20" t="s">
        <v>308</v>
      </c>
      <c r="BE603" s="228">
        <f>IF(N603="základní",J603,0)</f>
        <v>0</v>
      </c>
      <c r="BF603" s="228">
        <f>IF(N603="snížená",J603,0)</f>
        <v>0</v>
      </c>
      <c r="BG603" s="228">
        <f>IF(N603="zákl. přenesená",J603,0)</f>
        <v>0</v>
      </c>
      <c r="BH603" s="228">
        <f>IF(N603="sníž. přenesená",J603,0)</f>
        <v>0</v>
      </c>
      <c r="BI603" s="228">
        <f>IF(N603="nulová",J603,0)</f>
        <v>0</v>
      </c>
      <c r="BJ603" s="20" t="s">
        <v>83</v>
      </c>
      <c r="BK603" s="228">
        <f>ROUND(I603*H603,2)</f>
        <v>0</v>
      </c>
      <c r="BL603" s="20" t="s">
        <v>315</v>
      </c>
      <c r="BM603" s="227" t="s">
        <v>7233</v>
      </c>
    </row>
    <row r="604" s="2" customFormat="1">
      <c r="A604" s="41"/>
      <c r="B604" s="42"/>
      <c r="C604" s="43"/>
      <c r="D604" s="229" t="s">
        <v>317</v>
      </c>
      <c r="E604" s="43"/>
      <c r="F604" s="230" t="s">
        <v>7083</v>
      </c>
      <c r="G604" s="43"/>
      <c r="H604" s="43"/>
      <c r="I604" s="231"/>
      <c r="J604" s="43"/>
      <c r="K604" s="43"/>
      <c r="L604" s="47"/>
      <c r="M604" s="232"/>
      <c r="N604" s="233"/>
      <c r="O604" s="87"/>
      <c r="P604" s="87"/>
      <c r="Q604" s="87"/>
      <c r="R604" s="87"/>
      <c r="S604" s="87"/>
      <c r="T604" s="88"/>
      <c r="U604" s="41"/>
      <c r="V604" s="41"/>
      <c r="W604" s="41"/>
      <c r="X604" s="41"/>
      <c r="Y604" s="41"/>
      <c r="Z604" s="41"/>
      <c r="AA604" s="41"/>
      <c r="AB604" s="41"/>
      <c r="AC604" s="41"/>
      <c r="AD604" s="41"/>
      <c r="AE604" s="41"/>
      <c r="AT604" s="20" t="s">
        <v>317</v>
      </c>
      <c r="AU604" s="20" t="s">
        <v>85</v>
      </c>
    </row>
    <row r="605" s="2" customFormat="1" ht="16.5" customHeight="1">
      <c r="A605" s="41"/>
      <c r="B605" s="42"/>
      <c r="C605" s="280" t="s">
        <v>5609</v>
      </c>
      <c r="D605" s="280" t="s">
        <v>1137</v>
      </c>
      <c r="E605" s="281" t="s">
        <v>7234</v>
      </c>
      <c r="F605" s="282" t="s">
        <v>7087</v>
      </c>
      <c r="G605" s="283" t="s">
        <v>768</v>
      </c>
      <c r="H605" s="284">
        <v>1</v>
      </c>
      <c r="I605" s="285"/>
      <c r="J605" s="286">
        <f>ROUND(I605*H605,2)</f>
        <v>0</v>
      </c>
      <c r="K605" s="282" t="s">
        <v>19</v>
      </c>
      <c r="L605" s="287"/>
      <c r="M605" s="288" t="s">
        <v>19</v>
      </c>
      <c r="N605" s="289" t="s">
        <v>47</v>
      </c>
      <c r="O605" s="87"/>
      <c r="P605" s="225">
        <f>O605*H605</f>
        <v>0</v>
      </c>
      <c r="Q605" s="225">
        <v>0</v>
      </c>
      <c r="R605" s="225">
        <f>Q605*H605</f>
        <v>0</v>
      </c>
      <c r="S605" s="225">
        <v>0</v>
      </c>
      <c r="T605" s="226">
        <f>S605*H605</f>
        <v>0</v>
      </c>
      <c r="U605" s="41"/>
      <c r="V605" s="41"/>
      <c r="W605" s="41"/>
      <c r="X605" s="41"/>
      <c r="Y605" s="41"/>
      <c r="Z605" s="41"/>
      <c r="AA605" s="41"/>
      <c r="AB605" s="41"/>
      <c r="AC605" s="41"/>
      <c r="AD605" s="41"/>
      <c r="AE605" s="41"/>
      <c r="AR605" s="227" t="s">
        <v>352</v>
      </c>
      <c r="AT605" s="227" t="s">
        <v>1137</v>
      </c>
      <c r="AU605" s="227" t="s">
        <v>85</v>
      </c>
      <c r="AY605" s="20" t="s">
        <v>308</v>
      </c>
      <c r="BE605" s="228">
        <f>IF(N605="základní",J605,0)</f>
        <v>0</v>
      </c>
      <c r="BF605" s="228">
        <f>IF(N605="snížená",J605,0)</f>
        <v>0</v>
      </c>
      <c r="BG605" s="228">
        <f>IF(N605="zákl. přenesená",J605,0)</f>
        <v>0</v>
      </c>
      <c r="BH605" s="228">
        <f>IF(N605="sníž. přenesená",J605,0)</f>
        <v>0</v>
      </c>
      <c r="BI605" s="228">
        <f>IF(N605="nulová",J605,0)</f>
        <v>0</v>
      </c>
      <c r="BJ605" s="20" t="s">
        <v>83</v>
      </c>
      <c r="BK605" s="228">
        <f>ROUND(I605*H605,2)</f>
        <v>0</v>
      </c>
      <c r="BL605" s="20" t="s">
        <v>315</v>
      </c>
      <c r="BM605" s="227" t="s">
        <v>7235</v>
      </c>
    </row>
    <row r="606" s="2" customFormat="1" ht="24.15" customHeight="1">
      <c r="A606" s="41"/>
      <c r="B606" s="42"/>
      <c r="C606" s="216" t="s">
        <v>7236</v>
      </c>
      <c r="D606" s="216" t="s">
        <v>310</v>
      </c>
      <c r="E606" s="217" t="s">
        <v>7088</v>
      </c>
      <c r="F606" s="218" t="s">
        <v>7089</v>
      </c>
      <c r="G606" s="219" t="s">
        <v>493</v>
      </c>
      <c r="H606" s="220">
        <v>0.16</v>
      </c>
      <c r="I606" s="221"/>
      <c r="J606" s="222">
        <f>ROUND(I606*H606,2)</f>
        <v>0</v>
      </c>
      <c r="K606" s="218" t="s">
        <v>314</v>
      </c>
      <c r="L606" s="47"/>
      <c r="M606" s="223" t="s">
        <v>19</v>
      </c>
      <c r="N606" s="224" t="s">
        <v>47</v>
      </c>
      <c r="O606" s="87"/>
      <c r="P606" s="225">
        <f>O606*H606</f>
        <v>0</v>
      </c>
      <c r="Q606" s="225">
        <v>0</v>
      </c>
      <c r="R606" s="225">
        <f>Q606*H606</f>
        <v>0</v>
      </c>
      <c r="S606" s="225">
        <v>0</v>
      </c>
      <c r="T606" s="226">
        <f>S606*H606</f>
        <v>0</v>
      </c>
      <c r="U606" s="41"/>
      <c r="V606" s="41"/>
      <c r="W606" s="41"/>
      <c r="X606" s="41"/>
      <c r="Y606" s="41"/>
      <c r="Z606" s="41"/>
      <c r="AA606" s="41"/>
      <c r="AB606" s="41"/>
      <c r="AC606" s="41"/>
      <c r="AD606" s="41"/>
      <c r="AE606" s="41"/>
      <c r="AR606" s="227" t="s">
        <v>315</v>
      </c>
      <c r="AT606" s="227" t="s">
        <v>310</v>
      </c>
      <c r="AU606" s="227" t="s">
        <v>85</v>
      </c>
      <c r="AY606" s="20" t="s">
        <v>308</v>
      </c>
      <c r="BE606" s="228">
        <f>IF(N606="základní",J606,0)</f>
        <v>0</v>
      </c>
      <c r="BF606" s="228">
        <f>IF(N606="snížená",J606,0)</f>
        <v>0</v>
      </c>
      <c r="BG606" s="228">
        <f>IF(N606="zákl. přenesená",J606,0)</f>
        <v>0</v>
      </c>
      <c r="BH606" s="228">
        <f>IF(N606="sníž. přenesená",J606,0)</f>
        <v>0</v>
      </c>
      <c r="BI606" s="228">
        <f>IF(N606="nulová",J606,0)</f>
        <v>0</v>
      </c>
      <c r="BJ606" s="20" t="s">
        <v>83</v>
      </c>
      <c r="BK606" s="228">
        <f>ROUND(I606*H606,2)</f>
        <v>0</v>
      </c>
      <c r="BL606" s="20" t="s">
        <v>315</v>
      </c>
      <c r="BM606" s="227" t="s">
        <v>7237</v>
      </c>
    </row>
    <row r="607" s="2" customFormat="1">
      <c r="A607" s="41"/>
      <c r="B607" s="42"/>
      <c r="C607" s="43"/>
      <c r="D607" s="229" t="s">
        <v>317</v>
      </c>
      <c r="E607" s="43"/>
      <c r="F607" s="230" t="s">
        <v>7090</v>
      </c>
      <c r="G607" s="43"/>
      <c r="H607" s="43"/>
      <c r="I607" s="231"/>
      <c r="J607" s="43"/>
      <c r="K607" s="43"/>
      <c r="L607" s="47"/>
      <c r="M607" s="270"/>
      <c r="N607" s="271"/>
      <c r="O607" s="272"/>
      <c r="P607" s="272"/>
      <c r="Q607" s="272"/>
      <c r="R607" s="272"/>
      <c r="S607" s="272"/>
      <c r="T607" s="273"/>
      <c r="U607" s="41"/>
      <c r="V607" s="41"/>
      <c r="W607" s="41"/>
      <c r="X607" s="41"/>
      <c r="Y607" s="41"/>
      <c r="Z607" s="41"/>
      <c r="AA607" s="41"/>
      <c r="AB607" s="41"/>
      <c r="AC607" s="41"/>
      <c r="AD607" s="41"/>
      <c r="AE607" s="41"/>
      <c r="AT607" s="20" t="s">
        <v>317</v>
      </c>
      <c r="AU607" s="20" t="s">
        <v>85</v>
      </c>
    </row>
    <row r="608" s="2" customFormat="1" ht="6.96" customHeight="1">
      <c r="A608" s="41"/>
      <c r="B608" s="62"/>
      <c r="C608" s="63"/>
      <c r="D608" s="63"/>
      <c r="E608" s="63"/>
      <c r="F608" s="63"/>
      <c r="G608" s="63"/>
      <c r="H608" s="63"/>
      <c r="I608" s="63"/>
      <c r="J608" s="63"/>
      <c r="K608" s="63"/>
      <c r="L608" s="47"/>
      <c r="M608" s="41"/>
      <c r="O608" s="41"/>
      <c r="P608" s="41"/>
      <c r="Q608" s="41"/>
      <c r="R608" s="41"/>
      <c r="S608" s="41"/>
      <c r="T608" s="41"/>
      <c r="U608" s="41"/>
      <c r="V608" s="41"/>
      <c r="W608" s="41"/>
      <c r="X608" s="41"/>
      <c r="Y608" s="41"/>
      <c r="Z608" s="41"/>
      <c r="AA608" s="41"/>
      <c r="AB608" s="41"/>
      <c r="AC608" s="41"/>
      <c r="AD608" s="41"/>
      <c r="AE608" s="41"/>
    </row>
  </sheetData>
  <sheetProtection sheet="1" autoFilter="0" formatColumns="0" formatRows="0" objects="1" scenarios="1" spinCount="100000" saltValue="qGkBm5fa0HtATQ2FVJBHnNtEvjtG+C6FmlBIadfKgjaMsstVsabZCgc3umj0tHGDWJxMfqf0TdR0kEGj8j7NEA==" hashValue="y7mmjEjf/INDOVYNNWSSfk+vrGsTb9XAxbfQXo41ApE7GM0zj/qqa+BylCH16YhjSFUozdVhEsC66cisSCb2yw==" algorithmName="SHA-512" password="CC35"/>
  <autoFilter ref="C96:K607"/>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hyperlinks>
    <hyperlink ref="F105" r:id="rId1" display="https://podminky.urs.cz/item/CS_URS_2024_02/751322011"/>
    <hyperlink ref="F108" r:id="rId2" display="https://podminky.urs.cz/item/CS_URS_2024_02/751322012"/>
    <hyperlink ref="F112" r:id="rId3" display="https://podminky.urs.cz/item/CS_URS_2024_02/751322121"/>
    <hyperlink ref="F116" r:id="rId4" display="https://podminky.urs.cz/item/CS_URS_2024_02/751322123"/>
    <hyperlink ref="F122" r:id="rId5" display="https://podminky.urs.cz/item/CS_URS_2024_02/751344112"/>
    <hyperlink ref="F127" r:id="rId6" display="https://podminky.urs.cz/item/CS_URS_2024_02/751344113"/>
    <hyperlink ref="F133" r:id="rId7" display="https://podminky.urs.cz/item/CS_URS_2024_02/751344122"/>
    <hyperlink ref="F139" r:id="rId8" display="https://podminky.urs.cz/item/CS_URS_2024_02/751398052"/>
    <hyperlink ref="F143" r:id="rId9" display="https://podminky.urs.cz/item/CS_URS_2024_02/751398112"/>
    <hyperlink ref="F151" r:id="rId10" display="https://podminky.urs.cz/item/CS_URS_2024_02/751398122"/>
    <hyperlink ref="F153" r:id="rId11" display="https://podminky.urs.cz/item/CS_URS_2024_02/751511021"/>
    <hyperlink ref="F160" r:id="rId12" display="https://podminky.urs.cz/item/CS_URS_2024_02/751511022"/>
    <hyperlink ref="F167" r:id="rId13" display="https://podminky.urs.cz/item/CS_URS_2024_02/751511181"/>
    <hyperlink ref="F174" r:id="rId14" display="https://podminky.urs.cz/item/CS_URS_2024_02/751511182"/>
    <hyperlink ref="F198" r:id="rId15" display="https://podminky.urs.cz/item/CS_URS_2024_02/751511183"/>
    <hyperlink ref="F205" r:id="rId16" display="https://podminky.urs.cz/item/CS_URS_2024_02/751511184"/>
    <hyperlink ref="F212" r:id="rId17" display="https://podminky.urs.cz/item/CS_URS_2024_02/751514113"/>
    <hyperlink ref="F215" r:id="rId18" display="https://podminky.urs.cz/item/CS_URS_2024_02/751514178"/>
    <hyperlink ref="F221" r:id="rId19" display="https://podminky.urs.cz/item/CS_URS_2024_02/751514179"/>
    <hyperlink ref="F225" r:id="rId20" display="https://podminky.urs.cz/item/CS_URS_2024_02/751514180"/>
    <hyperlink ref="F229" r:id="rId21" display="https://podminky.urs.cz/item/CS_URS_2024_02/751514213"/>
    <hyperlink ref="F232" r:id="rId22" display="https://podminky.urs.cz/item/CS_URS_2024_02/751514288"/>
    <hyperlink ref="F242" r:id="rId23" display="https://podminky.urs.cz/item/CS_URS_2024_02/751514289"/>
    <hyperlink ref="F248" r:id="rId24" display="https://podminky.urs.cz/item/CS_URS_2024_02/751514290"/>
    <hyperlink ref="F251" r:id="rId25" display="https://podminky.urs.cz/item/CS_URS_2024_02/751514377"/>
    <hyperlink ref="F254" r:id="rId26" display="https://podminky.urs.cz/item/CS_URS_2024_02/751514412"/>
    <hyperlink ref="F257" r:id="rId27" display="https://podminky.urs.cz/item/CS_URS_2024_02/751514413"/>
    <hyperlink ref="F260" r:id="rId28" display="https://podminky.urs.cz/item/CS_URS_2024_02/751514414"/>
    <hyperlink ref="F263" r:id="rId29" display="https://podminky.urs.cz/item/CS_URS_2024_02/751514478"/>
    <hyperlink ref="F269" r:id="rId30" display="https://podminky.urs.cz/item/CS_URS_2024_02/751514479"/>
    <hyperlink ref="F273" r:id="rId31" display="https://podminky.urs.cz/item/CS_URS_2024_02/751514480"/>
    <hyperlink ref="F276" r:id="rId32" display="https://podminky.urs.cz/item/CS_URS_2024_02/751514535"/>
    <hyperlink ref="F280" r:id="rId33" display="https://podminky.urs.cz/item/CS_URS_2024_02/751514536"/>
    <hyperlink ref="F289" r:id="rId34" display="https://podminky.urs.cz/item/CS_URS_2024_02/751514537"/>
    <hyperlink ref="F293" r:id="rId35" display="https://podminky.urs.cz/item/CS_URS_2024_02/751514538"/>
    <hyperlink ref="F297" r:id="rId36" display="https://podminky.urs.cz/item/CS_URS_2024_02/751514876"/>
    <hyperlink ref="F302" r:id="rId37" display="https://podminky.urs.cz/item/CS_URS_2024_02/751514877"/>
    <hyperlink ref="F308" r:id="rId38" display="https://podminky.urs.cz/item/CS_URS_2024_02/751515013"/>
    <hyperlink ref="F312" r:id="rId39" display="https://podminky.urs.cz/item/CS_URS_2024_02/751515064"/>
    <hyperlink ref="F316" r:id="rId40" display="https://podminky.urs.cz/item/CS_URS_2024_02/751537145"/>
    <hyperlink ref="F323" r:id="rId41" display="https://podminky.urs.cz/item/CS_URS_2024_02/751537146"/>
    <hyperlink ref="F330" r:id="rId42" display="https://podminky.urs.cz/item/CS_URS_2024_02/751537147"/>
    <hyperlink ref="F342" r:id="rId43" display="https://podminky.urs.cz/item/CS_URS_2024_02/751571034"/>
    <hyperlink ref="F344" r:id="rId44" display="https://podminky.urs.cz/item/CS_URS_2024_02/751571035"/>
    <hyperlink ref="F346" r:id="rId45" display="https://podminky.urs.cz/item/CS_URS_2024_02/751572031"/>
    <hyperlink ref="F348" r:id="rId46" display="https://podminky.urs.cz/item/CS_URS_2024_02/751572032"/>
    <hyperlink ref="F352" r:id="rId47" display="https://podminky.urs.cz/item/CS_URS_2024_02/751572033"/>
    <hyperlink ref="F354" r:id="rId48" display="https://podminky.urs.cz/item/CS_URS_2024_02/751572034"/>
    <hyperlink ref="F356" r:id="rId49" display="https://podminky.urs.cz/item/CS_URS_2024_02/751581314"/>
    <hyperlink ref="F358" r:id="rId50" display="https://podminky.urs.cz/item/CS_URS_2024_02/751581354"/>
    <hyperlink ref="F360" r:id="rId51" display="https://podminky.urs.cz/item/CS_URS_2024_02/751611122"/>
    <hyperlink ref="F364" r:id="rId52" display="https://podminky.urs.cz/item/CS_URS_2024_02/751691111"/>
    <hyperlink ref="F368" r:id="rId53" display="https://podminky.urs.cz/item/CS_URS_2024_02/998751101"/>
    <hyperlink ref="F371" r:id="rId54" display="https://podminky.urs.cz/item/CS_URS_2024_02/713411111"/>
    <hyperlink ref="F380" r:id="rId55" display="https://podminky.urs.cz/item/CS_URS_2024_02/713411121"/>
    <hyperlink ref="F387" r:id="rId56" display="https://podminky.urs.cz/item/CS_URS_2024_02/751322012"/>
    <hyperlink ref="F392" r:id="rId57" display="https://podminky.urs.cz/item/CS_URS_2024_02/751344113"/>
    <hyperlink ref="F398" r:id="rId58" display="https://podminky.urs.cz/item/CS_URS_2024_02/751398051"/>
    <hyperlink ref="F402" r:id="rId59" display="https://podminky.urs.cz/item/CS_URS_2024_02/751511021"/>
    <hyperlink ref="F409" r:id="rId60" display="https://podminky.urs.cz/item/CS_URS_2024_02/751511182"/>
    <hyperlink ref="F433" r:id="rId61" display="https://podminky.urs.cz/item/CS_URS_2024_02/751511183"/>
    <hyperlink ref="F447" r:id="rId62" display="https://podminky.urs.cz/item/CS_URS_2024_02/751514113"/>
    <hyperlink ref="F450" r:id="rId63" display="https://podminky.urs.cz/item/CS_URS_2024_02/751514178"/>
    <hyperlink ref="F455" r:id="rId64" display="https://podminky.urs.cz/item/CS_URS_2024_02/751514179"/>
    <hyperlink ref="F459" r:id="rId65" display="https://podminky.urs.cz/item/CS_URS_2024_02/751514288"/>
    <hyperlink ref="F467" r:id="rId66" display="https://podminky.urs.cz/item/CS_URS_2024_02/751514289"/>
    <hyperlink ref="F474" r:id="rId67" display="https://podminky.urs.cz/item/CS_URS_2024_02/751514413"/>
    <hyperlink ref="F477" r:id="rId68" display="https://podminky.urs.cz/item/CS_URS_2024_02/751514478"/>
    <hyperlink ref="F481" r:id="rId69" display="https://podminky.urs.cz/item/CS_URS_2024_02/751514479"/>
    <hyperlink ref="F486" r:id="rId70" display="https://podminky.urs.cz/item/CS_URS_2024_02/751514536"/>
    <hyperlink ref="F495" r:id="rId71" display="https://podminky.urs.cz/item/CS_URS_2024_02/751514537"/>
    <hyperlink ref="F501" r:id="rId72" display="https://podminky.urs.cz/item/CS_URS_2024_02/751515063"/>
    <hyperlink ref="F505" r:id="rId73" display="https://podminky.urs.cz/item/CS_URS_2024_02/751537146"/>
    <hyperlink ref="F512" r:id="rId74" display="https://podminky.urs.cz/item/CS_URS_2024_02/751537147"/>
    <hyperlink ref="F519" r:id="rId75" display="https://podminky.urs.cz/item/CS_URS_2024_02/751571034"/>
    <hyperlink ref="F521" r:id="rId76" display="https://podminky.urs.cz/item/CS_URS_2024_02/751572032"/>
    <hyperlink ref="F525" r:id="rId77" display="https://podminky.urs.cz/item/CS_URS_2024_02/751572033"/>
    <hyperlink ref="F529" r:id="rId78" display="https://podminky.urs.cz/item/CS_URS_2024_02/751581353"/>
    <hyperlink ref="F531" r:id="rId79" display="https://podminky.urs.cz/item/CS_URS_2024_02/751611121"/>
    <hyperlink ref="F536" r:id="rId80" display="https://podminky.urs.cz/item/CS_URS_2024_02/751691111"/>
    <hyperlink ref="F539" r:id="rId81" display="https://podminky.urs.cz/item/CS_URS_2024_02/998751101"/>
    <hyperlink ref="F542" r:id="rId82" display="https://podminky.urs.cz/item/CS_URS_2024_02/713411121"/>
    <hyperlink ref="F549" r:id="rId83" display="https://podminky.urs.cz/item/CS_URS_2024_02/751122093"/>
    <hyperlink ref="F553" r:id="rId84" display="https://podminky.urs.cz/item/CS_URS_2024_02/751311112"/>
    <hyperlink ref="F556" r:id="rId85" display="https://podminky.urs.cz/item/CS_URS_2024_02/751344113"/>
    <hyperlink ref="F559" r:id="rId86" display="https://podminky.urs.cz/item/CS_URS_2024_02/751398051"/>
    <hyperlink ref="F562" r:id="rId87" display="https://podminky.urs.cz/item/CS_URS_2024_02/751511182"/>
    <hyperlink ref="F569" r:id="rId88" display="https://podminky.urs.cz/item/CS_URS_2024_02/751511183"/>
    <hyperlink ref="F576" r:id="rId89" display="https://podminky.urs.cz/item/CS_URS_2024_02/751514012"/>
    <hyperlink ref="F579" r:id="rId90" display="https://podminky.urs.cz/item/CS_URS_2024_02/751514178"/>
    <hyperlink ref="F582" r:id="rId91" display="https://podminky.urs.cz/item/CS_URS_2024_02/751514412"/>
    <hyperlink ref="F585" r:id="rId92" display="https://podminky.urs.cz/item/CS_URS_2024_02/751514479"/>
    <hyperlink ref="F588" r:id="rId93" display="https://podminky.urs.cz/item/CS_URS_2024_02/751514536"/>
    <hyperlink ref="F592" r:id="rId94" display="https://podminky.urs.cz/item/CS_URS_2024_02/751514537"/>
    <hyperlink ref="F596" r:id="rId95" display="https://podminky.urs.cz/item/CS_URS_2024_02/751514679"/>
    <hyperlink ref="F599" r:id="rId96" display="https://podminky.urs.cz/item/CS_URS_2024_02/751572032"/>
    <hyperlink ref="F601" r:id="rId97" display="https://podminky.urs.cz/item/CS_URS_2024_02/751572033"/>
    <hyperlink ref="F604" r:id="rId98" display="https://podminky.urs.cz/item/CS_URS_2024_02/751691111"/>
    <hyperlink ref="F607" r:id="rId99" display="https://podminky.urs.cz/item/CS_URS_2024_02/998751101"/>
  </hyperlinks>
  <pageMargins left="0.39375" right="0.39375" top="0.39375" bottom="0.39375" header="0" footer="0"/>
  <pageSetup paperSize="9" orientation="landscape" blackAndWhite="1" fitToHeight="100"/>
  <headerFooter>
    <oddFooter>&amp;CStrana &amp;P z &amp;N</oddFooter>
  </headerFooter>
  <drawing r:id="rId100"/>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7238</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ROUND(J105,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ROUND((SUM(BE105:BE501)),  2)</f>
        <v>0</v>
      </c>
      <c r="G37" s="41"/>
      <c r="H37" s="41"/>
      <c r="I37" s="161">
        <v>0.20999999999999999</v>
      </c>
      <c r="J37" s="160">
        <f>ROUND(((SUM(BE105:BE501))*I37),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ROUND((SUM(BF105:BF501)),  2)</f>
        <v>0</v>
      </c>
      <c r="G38" s="41"/>
      <c r="H38" s="41"/>
      <c r="I38" s="161">
        <v>0.12</v>
      </c>
      <c r="J38" s="160">
        <f>ROUND(((SUM(BF105:BF501))*I38),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ROUND((SUM(BG105:BG501)),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ROUND((SUM(BH105:BH501)),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ROUND((SUM(BI105:BI501)),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05 - Elektroinstalace</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J105</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7239</v>
      </c>
      <c r="E68" s="181"/>
      <c r="F68" s="181"/>
      <c r="G68" s="181"/>
      <c r="H68" s="181"/>
      <c r="I68" s="181"/>
      <c r="J68" s="182">
        <f>J106</f>
        <v>0</v>
      </c>
      <c r="K68" s="179"/>
      <c r="L68" s="183"/>
      <c r="S68" s="9"/>
      <c r="T68" s="9"/>
      <c r="U68" s="9"/>
      <c r="V68" s="9"/>
      <c r="W68" s="9"/>
      <c r="X68" s="9"/>
      <c r="Y68" s="9"/>
      <c r="Z68" s="9"/>
      <c r="AA68" s="9"/>
      <c r="AB68" s="9"/>
      <c r="AC68" s="9"/>
      <c r="AD68" s="9"/>
      <c r="AE68" s="9"/>
    </row>
    <row r="69" s="10" customFormat="1" ht="19.92" customHeight="1">
      <c r="A69" s="10"/>
      <c r="B69" s="184"/>
      <c r="C69" s="128"/>
      <c r="D69" s="185" t="s">
        <v>7240</v>
      </c>
      <c r="E69" s="186"/>
      <c r="F69" s="186"/>
      <c r="G69" s="186"/>
      <c r="H69" s="186"/>
      <c r="I69" s="186"/>
      <c r="J69" s="187">
        <f>J107</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7241</v>
      </c>
      <c r="E70" s="186"/>
      <c r="F70" s="186"/>
      <c r="G70" s="186"/>
      <c r="H70" s="186"/>
      <c r="I70" s="186"/>
      <c r="J70" s="187">
        <f>J179</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7242</v>
      </c>
      <c r="E71" s="186"/>
      <c r="F71" s="186"/>
      <c r="G71" s="186"/>
      <c r="H71" s="186"/>
      <c r="I71" s="186"/>
      <c r="J71" s="187">
        <f>J189</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7243</v>
      </c>
      <c r="E72" s="186"/>
      <c r="F72" s="186"/>
      <c r="G72" s="186"/>
      <c r="H72" s="186"/>
      <c r="I72" s="186"/>
      <c r="J72" s="187">
        <f>J206</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7244</v>
      </c>
      <c r="E73" s="186"/>
      <c r="F73" s="186"/>
      <c r="G73" s="186"/>
      <c r="H73" s="186"/>
      <c r="I73" s="186"/>
      <c r="J73" s="187">
        <f>J231</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7245</v>
      </c>
      <c r="E74" s="186"/>
      <c r="F74" s="186"/>
      <c r="G74" s="186"/>
      <c r="H74" s="186"/>
      <c r="I74" s="186"/>
      <c r="J74" s="187">
        <f>J253</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7246</v>
      </c>
      <c r="E75" s="186"/>
      <c r="F75" s="186"/>
      <c r="G75" s="186"/>
      <c r="H75" s="186"/>
      <c r="I75" s="186"/>
      <c r="J75" s="187">
        <f>J283</f>
        <v>0</v>
      </c>
      <c r="K75" s="128"/>
      <c r="L75" s="188"/>
      <c r="S75" s="10"/>
      <c r="T75" s="10"/>
      <c r="U75" s="10"/>
      <c r="V75" s="10"/>
      <c r="W75" s="10"/>
      <c r="X75" s="10"/>
      <c r="Y75" s="10"/>
      <c r="Z75" s="10"/>
      <c r="AA75" s="10"/>
      <c r="AB75" s="10"/>
      <c r="AC75" s="10"/>
      <c r="AD75" s="10"/>
      <c r="AE75" s="10"/>
    </row>
    <row r="76" s="10" customFormat="1" ht="19.92" customHeight="1">
      <c r="A76" s="10"/>
      <c r="B76" s="184"/>
      <c r="C76" s="128"/>
      <c r="D76" s="185" t="s">
        <v>7247</v>
      </c>
      <c r="E76" s="186"/>
      <c r="F76" s="186"/>
      <c r="G76" s="186"/>
      <c r="H76" s="186"/>
      <c r="I76" s="186"/>
      <c r="J76" s="187">
        <f>J319</f>
        <v>0</v>
      </c>
      <c r="K76" s="128"/>
      <c r="L76" s="188"/>
      <c r="S76" s="10"/>
      <c r="T76" s="10"/>
      <c r="U76" s="10"/>
      <c r="V76" s="10"/>
      <c r="W76" s="10"/>
      <c r="X76" s="10"/>
      <c r="Y76" s="10"/>
      <c r="Z76" s="10"/>
      <c r="AA76" s="10"/>
      <c r="AB76" s="10"/>
      <c r="AC76" s="10"/>
      <c r="AD76" s="10"/>
      <c r="AE76" s="10"/>
    </row>
    <row r="77" s="10" customFormat="1" ht="19.92" customHeight="1">
      <c r="A77" s="10"/>
      <c r="B77" s="184"/>
      <c r="C77" s="128"/>
      <c r="D77" s="185" t="s">
        <v>7248</v>
      </c>
      <c r="E77" s="186"/>
      <c r="F77" s="186"/>
      <c r="G77" s="186"/>
      <c r="H77" s="186"/>
      <c r="I77" s="186"/>
      <c r="J77" s="187">
        <f>J357</f>
        <v>0</v>
      </c>
      <c r="K77" s="128"/>
      <c r="L77" s="188"/>
      <c r="S77" s="10"/>
      <c r="T77" s="10"/>
      <c r="U77" s="10"/>
      <c r="V77" s="10"/>
      <c r="W77" s="10"/>
      <c r="X77" s="10"/>
      <c r="Y77" s="10"/>
      <c r="Z77" s="10"/>
      <c r="AA77" s="10"/>
      <c r="AB77" s="10"/>
      <c r="AC77" s="10"/>
      <c r="AD77" s="10"/>
      <c r="AE77" s="10"/>
    </row>
    <row r="78" s="10" customFormat="1" ht="19.92" customHeight="1">
      <c r="A78" s="10"/>
      <c r="B78" s="184"/>
      <c r="C78" s="128"/>
      <c r="D78" s="185" t="s">
        <v>7249</v>
      </c>
      <c r="E78" s="186"/>
      <c r="F78" s="186"/>
      <c r="G78" s="186"/>
      <c r="H78" s="186"/>
      <c r="I78" s="186"/>
      <c r="J78" s="187">
        <f>J389</f>
        <v>0</v>
      </c>
      <c r="K78" s="128"/>
      <c r="L78" s="188"/>
      <c r="S78" s="10"/>
      <c r="T78" s="10"/>
      <c r="U78" s="10"/>
      <c r="V78" s="10"/>
      <c r="W78" s="10"/>
      <c r="X78" s="10"/>
      <c r="Y78" s="10"/>
      <c r="Z78" s="10"/>
      <c r="AA78" s="10"/>
      <c r="AB78" s="10"/>
      <c r="AC78" s="10"/>
      <c r="AD78" s="10"/>
      <c r="AE78" s="10"/>
    </row>
    <row r="79" s="10" customFormat="1" ht="19.92" customHeight="1">
      <c r="A79" s="10"/>
      <c r="B79" s="184"/>
      <c r="C79" s="128"/>
      <c r="D79" s="185" t="s">
        <v>7250</v>
      </c>
      <c r="E79" s="186"/>
      <c r="F79" s="186"/>
      <c r="G79" s="186"/>
      <c r="H79" s="186"/>
      <c r="I79" s="186"/>
      <c r="J79" s="187">
        <f>J421</f>
        <v>0</v>
      </c>
      <c r="K79" s="128"/>
      <c r="L79" s="188"/>
      <c r="S79" s="10"/>
      <c r="T79" s="10"/>
      <c r="U79" s="10"/>
      <c r="V79" s="10"/>
      <c r="W79" s="10"/>
      <c r="X79" s="10"/>
      <c r="Y79" s="10"/>
      <c r="Z79" s="10"/>
      <c r="AA79" s="10"/>
      <c r="AB79" s="10"/>
      <c r="AC79" s="10"/>
      <c r="AD79" s="10"/>
      <c r="AE79" s="10"/>
    </row>
    <row r="80" s="10" customFormat="1" ht="19.92" customHeight="1">
      <c r="A80" s="10"/>
      <c r="B80" s="184"/>
      <c r="C80" s="128"/>
      <c r="D80" s="185" t="s">
        <v>7251</v>
      </c>
      <c r="E80" s="186"/>
      <c r="F80" s="186"/>
      <c r="G80" s="186"/>
      <c r="H80" s="186"/>
      <c r="I80" s="186"/>
      <c r="J80" s="187">
        <f>J457</f>
        <v>0</v>
      </c>
      <c r="K80" s="128"/>
      <c r="L80" s="188"/>
      <c r="S80" s="10"/>
      <c r="T80" s="10"/>
      <c r="U80" s="10"/>
      <c r="V80" s="10"/>
      <c r="W80" s="10"/>
      <c r="X80" s="10"/>
      <c r="Y80" s="10"/>
      <c r="Z80" s="10"/>
      <c r="AA80" s="10"/>
      <c r="AB80" s="10"/>
      <c r="AC80" s="10"/>
      <c r="AD80" s="10"/>
      <c r="AE80" s="10"/>
    </row>
    <row r="81" s="10" customFormat="1" ht="19.92" customHeight="1">
      <c r="A81" s="10"/>
      <c r="B81" s="184"/>
      <c r="C81" s="128"/>
      <c r="D81" s="185" t="s">
        <v>7252</v>
      </c>
      <c r="E81" s="186"/>
      <c r="F81" s="186"/>
      <c r="G81" s="186"/>
      <c r="H81" s="186"/>
      <c r="I81" s="186"/>
      <c r="J81" s="187">
        <f>J489</f>
        <v>0</v>
      </c>
      <c r="K81" s="128"/>
      <c r="L81" s="188"/>
      <c r="S81" s="10"/>
      <c r="T81" s="10"/>
      <c r="U81" s="10"/>
      <c r="V81" s="10"/>
      <c r="W81" s="10"/>
      <c r="X81" s="10"/>
      <c r="Y81" s="10"/>
      <c r="Z81" s="10"/>
      <c r="AA81" s="10"/>
      <c r="AB81" s="10"/>
      <c r="AC81" s="10"/>
      <c r="AD81" s="10"/>
      <c r="AE81" s="10"/>
    </row>
    <row r="82" s="2" customFormat="1" ht="21.84"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62"/>
      <c r="C83" s="63"/>
      <c r="D83" s="63"/>
      <c r="E83" s="63"/>
      <c r="F83" s="63"/>
      <c r="G83" s="63"/>
      <c r="H83" s="63"/>
      <c r="I83" s="63"/>
      <c r="J83" s="63"/>
      <c r="K83" s="63"/>
      <c r="L83" s="148"/>
      <c r="S83" s="41"/>
      <c r="T83" s="41"/>
      <c r="U83" s="41"/>
      <c r="V83" s="41"/>
      <c r="W83" s="41"/>
      <c r="X83" s="41"/>
      <c r="Y83" s="41"/>
      <c r="Z83" s="41"/>
      <c r="AA83" s="41"/>
      <c r="AB83" s="41"/>
      <c r="AC83" s="41"/>
      <c r="AD83" s="41"/>
      <c r="AE83" s="41"/>
    </row>
    <row r="87" s="2" customFormat="1" ht="6.96" customHeight="1">
      <c r="A87" s="41"/>
      <c r="B87" s="64"/>
      <c r="C87" s="65"/>
      <c r="D87" s="65"/>
      <c r="E87" s="65"/>
      <c r="F87" s="65"/>
      <c r="G87" s="65"/>
      <c r="H87" s="65"/>
      <c r="I87" s="65"/>
      <c r="J87" s="65"/>
      <c r="K87" s="65"/>
      <c r="L87" s="148"/>
      <c r="S87" s="41"/>
      <c r="T87" s="41"/>
      <c r="U87" s="41"/>
      <c r="V87" s="41"/>
      <c r="W87" s="41"/>
      <c r="X87" s="41"/>
      <c r="Y87" s="41"/>
      <c r="Z87" s="41"/>
      <c r="AA87" s="41"/>
      <c r="AB87" s="41"/>
      <c r="AC87" s="41"/>
      <c r="AD87" s="41"/>
      <c r="AE87" s="41"/>
    </row>
    <row r="88" s="2" customFormat="1" ht="24.96" customHeight="1">
      <c r="A88" s="41"/>
      <c r="B88" s="42"/>
      <c r="C88" s="26" t="s">
        <v>293</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16</v>
      </c>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6.5" customHeight="1">
      <c r="A91" s="41"/>
      <c r="B91" s="42"/>
      <c r="C91" s="43"/>
      <c r="D91" s="43"/>
      <c r="E91" s="173" t="str">
        <f>E7</f>
        <v>DI_c10_Revitalizace Náměstí Republiky-PDPS</v>
      </c>
      <c r="F91" s="35"/>
      <c r="G91" s="35"/>
      <c r="H91" s="35"/>
      <c r="I91" s="43"/>
      <c r="J91" s="43"/>
      <c r="K91" s="43"/>
      <c r="L91" s="148"/>
      <c r="S91" s="41"/>
      <c r="T91" s="41"/>
      <c r="U91" s="41"/>
      <c r="V91" s="41"/>
      <c r="W91" s="41"/>
      <c r="X91" s="41"/>
      <c r="Y91" s="41"/>
      <c r="Z91" s="41"/>
      <c r="AA91" s="41"/>
      <c r="AB91" s="41"/>
      <c r="AC91" s="41"/>
      <c r="AD91" s="41"/>
      <c r="AE91" s="41"/>
    </row>
    <row r="92" s="1" customFormat="1" ht="12" customHeight="1">
      <c r="B92" s="24"/>
      <c r="C92" s="35" t="s">
        <v>283</v>
      </c>
      <c r="D92" s="25"/>
      <c r="E92" s="25"/>
      <c r="F92" s="25"/>
      <c r="G92" s="25"/>
      <c r="H92" s="25"/>
      <c r="I92" s="25"/>
      <c r="J92" s="25"/>
      <c r="K92" s="25"/>
      <c r="L92" s="23"/>
    </row>
    <row r="93" s="1" customFormat="1" ht="16.5" customHeight="1">
      <c r="B93" s="24"/>
      <c r="C93" s="25"/>
      <c r="D93" s="25"/>
      <c r="E93" s="173" t="s">
        <v>284</v>
      </c>
      <c r="F93" s="25"/>
      <c r="G93" s="25"/>
      <c r="H93" s="25"/>
      <c r="I93" s="25"/>
      <c r="J93" s="25"/>
      <c r="K93" s="25"/>
      <c r="L93" s="23"/>
    </row>
    <row r="94" s="1" customFormat="1" ht="12" customHeight="1">
      <c r="B94" s="24"/>
      <c r="C94" s="35" t="s">
        <v>285</v>
      </c>
      <c r="D94" s="25"/>
      <c r="E94" s="25"/>
      <c r="F94" s="25"/>
      <c r="G94" s="25"/>
      <c r="H94" s="25"/>
      <c r="I94" s="25"/>
      <c r="J94" s="25"/>
      <c r="K94" s="25"/>
      <c r="L94" s="23"/>
    </row>
    <row r="95" s="2" customFormat="1" ht="16.5" customHeight="1">
      <c r="A95" s="41"/>
      <c r="B95" s="42"/>
      <c r="C95" s="43"/>
      <c r="D95" s="43"/>
      <c r="E95" s="291" t="s">
        <v>4890</v>
      </c>
      <c r="F95" s="43"/>
      <c r="G95" s="43"/>
      <c r="H95" s="43"/>
      <c r="I95" s="43"/>
      <c r="J95" s="43"/>
      <c r="K95" s="43"/>
      <c r="L95" s="148"/>
      <c r="S95" s="41"/>
      <c r="T95" s="41"/>
      <c r="U95" s="41"/>
      <c r="V95" s="41"/>
      <c r="W95" s="41"/>
      <c r="X95" s="41"/>
      <c r="Y95" s="41"/>
      <c r="Z95" s="41"/>
      <c r="AA95" s="41"/>
      <c r="AB95" s="41"/>
      <c r="AC95" s="41"/>
      <c r="AD95" s="41"/>
      <c r="AE95" s="41"/>
    </row>
    <row r="96" s="2" customFormat="1" ht="12" customHeight="1">
      <c r="A96" s="41"/>
      <c r="B96" s="42"/>
      <c r="C96" s="35" t="s">
        <v>3013</v>
      </c>
      <c r="D96" s="43"/>
      <c r="E96" s="43"/>
      <c r="F96" s="43"/>
      <c r="G96" s="43"/>
      <c r="H96" s="43"/>
      <c r="I96" s="43"/>
      <c r="J96" s="43"/>
      <c r="K96" s="43"/>
      <c r="L96" s="148"/>
      <c r="S96" s="41"/>
      <c r="T96" s="41"/>
      <c r="U96" s="41"/>
      <c r="V96" s="41"/>
      <c r="W96" s="41"/>
      <c r="X96" s="41"/>
      <c r="Y96" s="41"/>
      <c r="Z96" s="41"/>
      <c r="AA96" s="41"/>
      <c r="AB96" s="41"/>
      <c r="AC96" s="41"/>
      <c r="AD96" s="41"/>
      <c r="AE96" s="41"/>
    </row>
    <row r="97" s="2" customFormat="1" ht="16.5" customHeight="1">
      <c r="A97" s="41"/>
      <c r="B97" s="42"/>
      <c r="C97" s="43"/>
      <c r="D97" s="43"/>
      <c r="E97" s="72" t="str">
        <f>E13</f>
        <v>05 - Elektroinstalace</v>
      </c>
      <c r="F97" s="43"/>
      <c r="G97" s="43"/>
      <c r="H97" s="43"/>
      <c r="I97" s="43"/>
      <c r="J97" s="43"/>
      <c r="K97" s="43"/>
      <c r="L97" s="148"/>
      <c r="S97" s="41"/>
      <c r="T97" s="41"/>
      <c r="U97" s="41"/>
      <c r="V97" s="41"/>
      <c r="W97" s="41"/>
      <c r="X97" s="41"/>
      <c r="Y97" s="41"/>
      <c r="Z97" s="41"/>
      <c r="AA97" s="41"/>
      <c r="AB97" s="41"/>
      <c r="AC97" s="41"/>
      <c r="AD97" s="41"/>
      <c r="AE97" s="41"/>
    </row>
    <row r="98" s="2" customFormat="1" ht="6.96" customHeight="1">
      <c r="A98" s="41"/>
      <c r="B98" s="42"/>
      <c r="C98" s="43"/>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2" customHeight="1">
      <c r="A99" s="41"/>
      <c r="B99" s="42"/>
      <c r="C99" s="35" t="s">
        <v>21</v>
      </c>
      <c r="D99" s="43"/>
      <c r="E99" s="43"/>
      <c r="F99" s="30" t="str">
        <f>F16</f>
        <v xml:space="preserve"> </v>
      </c>
      <c r="G99" s="43"/>
      <c r="H99" s="43"/>
      <c r="I99" s="35" t="s">
        <v>23</v>
      </c>
      <c r="J99" s="75" t="str">
        <f>IF(J16="","",J16)</f>
        <v>31. 1. 2025</v>
      </c>
      <c r="K99" s="43"/>
      <c r="L99" s="148"/>
      <c r="S99" s="41"/>
      <c r="T99" s="41"/>
      <c r="U99" s="41"/>
      <c r="V99" s="41"/>
      <c r="W99" s="41"/>
      <c r="X99" s="41"/>
      <c r="Y99" s="41"/>
      <c r="Z99" s="41"/>
      <c r="AA99" s="41"/>
      <c r="AB99" s="41"/>
      <c r="AC99" s="41"/>
      <c r="AD99" s="41"/>
      <c r="AE99" s="41"/>
    </row>
    <row r="100" s="2" customFormat="1" ht="6.96" customHeight="1">
      <c r="A100" s="41"/>
      <c r="B100" s="42"/>
      <c r="C100" s="43"/>
      <c r="D100" s="43"/>
      <c r="E100" s="43"/>
      <c r="F100" s="43"/>
      <c r="G100" s="43"/>
      <c r="H100" s="43"/>
      <c r="I100" s="43"/>
      <c r="J100" s="43"/>
      <c r="K100" s="43"/>
      <c r="L100" s="148"/>
      <c r="S100" s="41"/>
      <c r="T100" s="41"/>
      <c r="U100" s="41"/>
      <c r="V100" s="41"/>
      <c r="W100" s="41"/>
      <c r="X100" s="41"/>
      <c r="Y100" s="41"/>
      <c r="Z100" s="41"/>
      <c r="AA100" s="41"/>
      <c r="AB100" s="41"/>
      <c r="AC100" s="41"/>
      <c r="AD100" s="41"/>
      <c r="AE100" s="41"/>
    </row>
    <row r="101" s="2" customFormat="1" ht="15.15" customHeight="1">
      <c r="A101" s="41"/>
      <c r="B101" s="42"/>
      <c r="C101" s="35" t="s">
        <v>25</v>
      </c>
      <c r="D101" s="43"/>
      <c r="E101" s="43"/>
      <c r="F101" s="30" t="str">
        <f>E19</f>
        <v>Statutární město Ostrava</v>
      </c>
      <c r="G101" s="43"/>
      <c r="H101" s="43"/>
      <c r="I101" s="35" t="s">
        <v>33</v>
      </c>
      <c r="J101" s="39" t="str">
        <f>E25</f>
        <v>AFRY CZ s.r.o.</v>
      </c>
      <c r="K101" s="43"/>
      <c r="L101" s="148"/>
      <c r="S101" s="41"/>
      <c r="T101" s="41"/>
      <c r="U101" s="41"/>
      <c r="V101" s="41"/>
      <c r="W101" s="41"/>
      <c r="X101" s="41"/>
      <c r="Y101" s="41"/>
      <c r="Z101" s="41"/>
      <c r="AA101" s="41"/>
      <c r="AB101" s="41"/>
      <c r="AC101" s="41"/>
      <c r="AD101" s="41"/>
      <c r="AE101" s="41"/>
    </row>
    <row r="102" s="2" customFormat="1" ht="15.15" customHeight="1">
      <c r="A102" s="41"/>
      <c r="B102" s="42"/>
      <c r="C102" s="35" t="s">
        <v>31</v>
      </c>
      <c r="D102" s="43"/>
      <c r="E102" s="43"/>
      <c r="F102" s="30" t="str">
        <f>IF(E22="","",E22)</f>
        <v>Vyplň údaj</v>
      </c>
      <c r="G102" s="43"/>
      <c r="H102" s="43"/>
      <c r="I102" s="35" t="s">
        <v>38</v>
      </c>
      <c r="J102" s="39" t="str">
        <f>E28</f>
        <v xml:space="preserve"> </v>
      </c>
      <c r="K102" s="43"/>
      <c r="L102" s="148"/>
      <c r="S102" s="41"/>
      <c r="T102" s="41"/>
      <c r="U102" s="41"/>
      <c r="V102" s="41"/>
      <c r="W102" s="41"/>
      <c r="X102" s="41"/>
      <c r="Y102" s="41"/>
      <c r="Z102" s="41"/>
      <c r="AA102" s="41"/>
      <c r="AB102" s="41"/>
      <c r="AC102" s="41"/>
      <c r="AD102" s="41"/>
      <c r="AE102" s="41"/>
    </row>
    <row r="103" s="2" customFormat="1" ht="10.32" customHeight="1">
      <c r="A103" s="41"/>
      <c r="B103" s="42"/>
      <c r="C103" s="43"/>
      <c r="D103" s="43"/>
      <c r="E103" s="43"/>
      <c r="F103" s="43"/>
      <c r="G103" s="43"/>
      <c r="H103" s="43"/>
      <c r="I103" s="43"/>
      <c r="J103" s="43"/>
      <c r="K103" s="43"/>
      <c r="L103" s="148"/>
      <c r="S103" s="41"/>
      <c r="T103" s="41"/>
      <c r="U103" s="41"/>
      <c r="V103" s="41"/>
      <c r="W103" s="41"/>
      <c r="X103" s="41"/>
      <c r="Y103" s="41"/>
      <c r="Z103" s="41"/>
      <c r="AA103" s="41"/>
      <c r="AB103" s="41"/>
      <c r="AC103" s="41"/>
      <c r="AD103" s="41"/>
      <c r="AE103" s="41"/>
    </row>
    <row r="104" s="11" customFormat="1" ht="29.28" customHeight="1">
      <c r="A104" s="189"/>
      <c r="B104" s="190"/>
      <c r="C104" s="191" t="s">
        <v>294</v>
      </c>
      <c r="D104" s="192" t="s">
        <v>61</v>
      </c>
      <c r="E104" s="192" t="s">
        <v>57</v>
      </c>
      <c r="F104" s="192" t="s">
        <v>58</v>
      </c>
      <c r="G104" s="192" t="s">
        <v>295</v>
      </c>
      <c r="H104" s="192" t="s">
        <v>296</v>
      </c>
      <c r="I104" s="192" t="s">
        <v>297</v>
      </c>
      <c r="J104" s="192" t="s">
        <v>289</v>
      </c>
      <c r="K104" s="193" t="s">
        <v>298</v>
      </c>
      <c r="L104" s="194"/>
      <c r="M104" s="95" t="s">
        <v>19</v>
      </c>
      <c r="N104" s="96" t="s">
        <v>46</v>
      </c>
      <c r="O104" s="96" t="s">
        <v>299</v>
      </c>
      <c r="P104" s="96" t="s">
        <v>300</v>
      </c>
      <c r="Q104" s="96" t="s">
        <v>301</v>
      </c>
      <c r="R104" s="96" t="s">
        <v>302</v>
      </c>
      <c r="S104" s="96" t="s">
        <v>303</v>
      </c>
      <c r="T104" s="97" t="s">
        <v>304</v>
      </c>
      <c r="U104" s="189"/>
      <c r="V104" s="189"/>
      <c r="W104" s="189"/>
      <c r="X104" s="189"/>
      <c r="Y104" s="189"/>
      <c r="Z104" s="189"/>
      <c r="AA104" s="189"/>
      <c r="AB104" s="189"/>
      <c r="AC104" s="189"/>
      <c r="AD104" s="189"/>
      <c r="AE104" s="189"/>
    </row>
    <row r="105" s="2" customFormat="1" ht="22.8" customHeight="1">
      <c r="A105" s="41"/>
      <c r="B105" s="42"/>
      <c r="C105" s="102" t="s">
        <v>305</v>
      </c>
      <c r="D105" s="43"/>
      <c r="E105" s="43"/>
      <c r="F105" s="43"/>
      <c r="G105" s="43"/>
      <c r="H105" s="43"/>
      <c r="I105" s="43"/>
      <c r="J105" s="195">
        <f>BK105</f>
        <v>0</v>
      </c>
      <c r="K105" s="43"/>
      <c r="L105" s="47"/>
      <c r="M105" s="98"/>
      <c r="N105" s="196"/>
      <c r="O105" s="99"/>
      <c r="P105" s="197">
        <f>P106</f>
        <v>0</v>
      </c>
      <c r="Q105" s="99"/>
      <c r="R105" s="197">
        <f>R106</f>
        <v>0</v>
      </c>
      <c r="S105" s="99"/>
      <c r="T105" s="198">
        <f>T106</f>
        <v>0</v>
      </c>
      <c r="U105" s="41"/>
      <c r="V105" s="41"/>
      <c r="W105" s="41"/>
      <c r="X105" s="41"/>
      <c r="Y105" s="41"/>
      <c r="Z105" s="41"/>
      <c r="AA105" s="41"/>
      <c r="AB105" s="41"/>
      <c r="AC105" s="41"/>
      <c r="AD105" s="41"/>
      <c r="AE105" s="41"/>
      <c r="AT105" s="20" t="s">
        <v>75</v>
      </c>
      <c r="AU105" s="20" t="s">
        <v>290</v>
      </c>
      <c r="BK105" s="199">
        <f>BK106</f>
        <v>0</v>
      </c>
    </row>
    <row r="106" s="12" customFormat="1" ht="25.92" customHeight="1">
      <c r="A106" s="12"/>
      <c r="B106" s="200"/>
      <c r="C106" s="201"/>
      <c r="D106" s="202" t="s">
        <v>75</v>
      </c>
      <c r="E106" s="203" t="s">
        <v>1139</v>
      </c>
      <c r="F106" s="203" t="s">
        <v>1140</v>
      </c>
      <c r="G106" s="201"/>
      <c r="H106" s="201"/>
      <c r="I106" s="204"/>
      <c r="J106" s="205">
        <f>BK106</f>
        <v>0</v>
      </c>
      <c r="K106" s="201"/>
      <c r="L106" s="206"/>
      <c r="M106" s="207"/>
      <c r="N106" s="208"/>
      <c r="O106" s="208"/>
      <c r="P106" s="209">
        <f>P107+P179+P189+P206+P231+P253+P283+P319+P357+P389+P421+P457+P489</f>
        <v>0</v>
      </c>
      <c r="Q106" s="208"/>
      <c r="R106" s="209">
        <f>R107+R179+R189+R206+R231+R253+R283+R319+R357+R389+R421+R457+R489</f>
        <v>0</v>
      </c>
      <c r="S106" s="208"/>
      <c r="T106" s="210">
        <f>T107+T179+T189+T206+T231+T253+T283+T319+T357+T389+T421+T457+T489</f>
        <v>0</v>
      </c>
      <c r="U106" s="12"/>
      <c r="V106" s="12"/>
      <c r="W106" s="12"/>
      <c r="X106" s="12"/>
      <c r="Y106" s="12"/>
      <c r="Z106" s="12"/>
      <c r="AA106" s="12"/>
      <c r="AB106" s="12"/>
      <c r="AC106" s="12"/>
      <c r="AD106" s="12"/>
      <c r="AE106" s="12"/>
      <c r="AR106" s="211" t="s">
        <v>150</v>
      </c>
      <c r="AT106" s="212" t="s">
        <v>75</v>
      </c>
      <c r="AU106" s="212" t="s">
        <v>76</v>
      </c>
      <c r="AY106" s="211" t="s">
        <v>308</v>
      </c>
      <c r="BK106" s="213">
        <f>BK107+BK179+BK189+BK206+BK231+BK253+BK283+BK319+BK357+BK389+BK421+BK457+BK489</f>
        <v>0</v>
      </c>
    </row>
    <row r="107" s="12" customFormat="1" ht="22.8" customHeight="1">
      <c r="A107" s="12"/>
      <c r="B107" s="200"/>
      <c r="C107" s="201"/>
      <c r="D107" s="202" t="s">
        <v>75</v>
      </c>
      <c r="E107" s="214" t="s">
        <v>7253</v>
      </c>
      <c r="F107" s="214" t="s">
        <v>7254</v>
      </c>
      <c r="G107" s="201"/>
      <c r="H107" s="201"/>
      <c r="I107" s="204"/>
      <c r="J107" s="215">
        <f>BK107</f>
        <v>0</v>
      </c>
      <c r="K107" s="201"/>
      <c r="L107" s="206"/>
      <c r="M107" s="207"/>
      <c r="N107" s="208"/>
      <c r="O107" s="208"/>
      <c r="P107" s="209">
        <f>SUM(P108:P178)</f>
        <v>0</v>
      </c>
      <c r="Q107" s="208"/>
      <c r="R107" s="209">
        <f>SUM(R108:R178)</f>
        <v>0</v>
      </c>
      <c r="S107" s="208"/>
      <c r="T107" s="210">
        <f>SUM(T108:T178)</f>
        <v>0</v>
      </c>
      <c r="U107" s="12"/>
      <c r="V107" s="12"/>
      <c r="W107" s="12"/>
      <c r="X107" s="12"/>
      <c r="Y107" s="12"/>
      <c r="Z107" s="12"/>
      <c r="AA107" s="12"/>
      <c r="AB107" s="12"/>
      <c r="AC107" s="12"/>
      <c r="AD107" s="12"/>
      <c r="AE107" s="12"/>
      <c r="AR107" s="211" t="s">
        <v>83</v>
      </c>
      <c r="AT107" s="212" t="s">
        <v>75</v>
      </c>
      <c r="AU107" s="212" t="s">
        <v>83</v>
      </c>
      <c r="AY107" s="211" t="s">
        <v>308</v>
      </c>
      <c r="BK107" s="213">
        <f>SUM(BK108:BK178)</f>
        <v>0</v>
      </c>
    </row>
    <row r="108" s="2" customFormat="1" ht="16.5" customHeight="1">
      <c r="A108" s="41"/>
      <c r="B108" s="42"/>
      <c r="C108" s="216" t="s">
        <v>83</v>
      </c>
      <c r="D108" s="216" t="s">
        <v>310</v>
      </c>
      <c r="E108" s="217" t="s">
        <v>83</v>
      </c>
      <c r="F108" s="218" t="s">
        <v>7255</v>
      </c>
      <c r="G108" s="219" t="s">
        <v>4835</v>
      </c>
      <c r="H108" s="220">
        <v>16</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85</v>
      </c>
    </row>
    <row r="109" s="2" customFormat="1" ht="16.5" customHeight="1">
      <c r="A109" s="41"/>
      <c r="B109" s="42"/>
      <c r="C109" s="216" t="s">
        <v>85</v>
      </c>
      <c r="D109" s="216" t="s">
        <v>310</v>
      </c>
      <c r="E109" s="217" t="s">
        <v>85</v>
      </c>
      <c r="F109" s="218" t="s">
        <v>7256</v>
      </c>
      <c r="G109" s="219" t="s">
        <v>474</v>
      </c>
      <c r="H109" s="220">
        <v>435</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315</v>
      </c>
    </row>
    <row r="110" s="2" customFormat="1" ht="16.5" customHeight="1">
      <c r="A110" s="41"/>
      <c r="B110" s="42"/>
      <c r="C110" s="216" t="s">
        <v>150</v>
      </c>
      <c r="D110" s="216" t="s">
        <v>310</v>
      </c>
      <c r="E110" s="217" t="s">
        <v>150</v>
      </c>
      <c r="F110" s="218" t="s">
        <v>7257</v>
      </c>
      <c r="G110" s="219" t="s">
        <v>474</v>
      </c>
      <c r="H110" s="220">
        <v>235</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342</v>
      </c>
    </row>
    <row r="111" s="2" customFormat="1" ht="16.5" customHeight="1">
      <c r="A111" s="41"/>
      <c r="B111" s="42"/>
      <c r="C111" s="216" t="s">
        <v>315</v>
      </c>
      <c r="D111" s="216" t="s">
        <v>310</v>
      </c>
      <c r="E111" s="217" t="s">
        <v>315</v>
      </c>
      <c r="F111" s="218" t="s">
        <v>7257</v>
      </c>
      <c r="G111" s="219" t="s">
        <v>474</v>
      </c>
      <c r="H111" s="220">
        <v>12</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352</v>
      </c>
    </row>
    <row r="112" s="2" customFormat="1" ht="16.5" customHeight="1">
      <c r="A112" s="41"/>
      <c r="B112" s="42"/>
      <c r="C112" s="216" t="s">
        <v>336</v>
      </c>
      <c r="D112" s="216" t="s">
        <v>310</v>
      </c>
      <c r="E112" s="217" t="s">
        <v>336</v>
      </c>
      <c r="F112" s="218" t="s">
        <v>7258</v>
      </c>
      <c r="G112" s="219" t="s">
        <v>474</v>
      </c>
      <c r="H112" s="220">
        <v>1570</v>
      </c>
      <c r="I112" s="221"/>
      <c r="J112" s="222">
        <f>ROUND(I112*H112,2)</f>
        <v>0</v>
      </c>
      <c r="K112" s="218" t="s">
        <v>19</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362</v>
      </c>
    </row>
    <row r="113" s="2" customFormat="1" ht="16.5" customHeight="1">
      <c r="A113" s="41"/>
      <c r="B113" s="42"/>
      <c r="C113" s="216" t="s">
        <v>342</v>
      </c>
      <c r="D113" s="216" t="s">
        <v>310</v>
      </c>
      <c r="E113" s="217" t="s">
        <v>342</v>
      </c>
      <c r="F113" s="218" t="s">
        <v>7259</v>
      </c>
      <c r="G113" s="219" t="s">
        <v>4835</v>
      </c>
      <c r="H113" s="220">
        <v>102</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8</v>
      </c>
    </row>
    <row r="114" s="2" customFormat="1" ht="16.5" customHeight="1">
      <c r="A114" s="41"/>
      <c r="B114" s="42"/>
      <c r="C114" s="216" t="s">
        <v>347</v>
      </c>
      <c r="D114" s="216" t="s">
        <v>310</v>
      </c>
      <c r="E114" s="217" t="s">
        <v>347</v>
      </c>
      <c r="F114" s="218" t="s">
        <v>7260</v>
      </c>
      <c r="G114" s="219" t="s">
        <v>474</v>
      </c>
      <c r="H114" s="220">
        <v>134</v>
      </c>
      <c r="I114" s="221"/>
      <c r="J114" s="222">
        <f>ROUND(I114*H114,2)</f>
        <v>0</v>
      </c>
      <c r="K114" s="218" t="s">
        <v>19</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381</v>
      </c>
    </row>
    <row r="115" s="2" customFormat="1" ht="16.5" customHeight="1">
      <c r="A115" s="41"/>
      <c r="B115" s="42"/>
      <c r="C115" s="216" t="s">
        <v>352</v>
      </c>
      <c r="D115" s="216" t="s">
        <v>310</v>
      </c>
      <c r="E115" s="217" t="s">
        <v>352</v>
      </c>
      <c r="F115" s="218" t="s">
        <v>7261</v>
      </c>
      <c r="G115" s="219" t="s">
        <v>474</v>
      </c>
      <c r="H115" s="220">
        <v>134</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391</v>
      </c>
    </row>
    <row r="116" s="2" customFormat="1" ht="16.5" customHeight="1">
      <c r="A116" s="41"/>
      <c r="B116" s="42"/>
      <c r="C116" s="216" t="s">
        <v>357</v>
      </c>
      <c r="D116" s="216" t="s">
        <v>310</v>
      </c>
      <c r="E116" s="217" t="s">
        <v>357</v>
      </c>
      <c r="F116" s="218" t="s">
        <v>7262</v>
      </c>
      <c r="G116" s="219" t="s">
        <v>4835</v>
      </c>
      <c r="H116" s="220">
        <v>1296</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401</v>
      </c>
    </row>
    <row r="117" s="2" customFormat="1" ht="16.5" customHeight="1">
      <c r="A117" s="41"/>
      <c r="B117" s="42"/>
      <c r="C117" s="216" t="s">
        <v>362</v>
      </c>
      <c r="D117" s="216" t="s">
        <v>310</v>
      </c>
      <c r="E117" s="217" t="s">
        <v>362</v>
      </c>
      <c r="F117" s="218" t="s">
        <v>7263</v>
      </c>
      <c r="G117" s="219" t="s">
        <v>474</v>
      </c>
      <c r="H117" s="220">
        <v>274</v>
      </c>
      <c r="I117" s="221"/>
      <c r="J117" s="222">
        <f>ROUND(I117*H117,2)</f>
        <v>0</v>
      </c>
      <c r="K117" s="218" t="s">
        <v>19</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411</v>
      </c>
    </row>
    <row r="118" s="2" customFormat="1" ht="16.5" customHeight="1">
      <c r="A118" s="41"/>
      <c r="B118" s="42"/>
      <c r="C118" s="216" t="s">
        <v>367</v>
      </c>
      <c r="D118" s="216" t="s">
        <v>310</v>
      </c>
      <c r="E118" s="217" t="s">
        <v>367</v>
      </c>
      <c r="F118" s="218" t="s">
        <v>7264</v>
      </c>
      <c r="G118" s="219" t="s">
        <v>313</v>
      </c>
      <c r="H118" s="220">
        <v>787</v>
      </c>
      <c r="I118" s="221"/>
      <c r="J118" s="222">
        <f>ROUND(I118*H118,2)</f>
        <v>0</v>
      </c>
      <c r="K118" s="218" t="s">
        <v>19</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420</v>
      </c>
    </row>
    <row r="119" s="2" customFormat="1" ht="16.5" customHeight="1">
      <c r="A119" s="41"/>
      <c r="B119" s="42"/>
      <c r="C119" s="216" t="s">
        <v>8</v>
      </c>
      <c r="D119" s="216" t="s">
        <v>310</v>
      </c>
      <c r="E119" s="217" t="s">
        <v>8</v>
      </c>
      <c r="F119" s="218" t="s">
        <v>7263</v>
      </c>
      <c r="G119" s="219" t="s">
        <v>474</v>
      </c>
      <c r="H119" s="220">
        <v>316</v>
      </c>
      <c r="I119" s="221"/>
      <c r="J119" s="222">
        <f>ROUND(I119*H119,2)</f>
        <v>0</v>
      </c>
      <c r="K119" s="218" t="s">
        <v>19</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430</v>
      </c>
    </row>
    <row r="120" s="2" customFormat="1" ht="16.5" customHeight="1">
      <c r="A120" s="41"/>
      <c r="B120" s="42"/>
      <c r="C120" s="216" t="s">
        <v>376</v>
      </c>
      <c r="D120" s="216" t="s">
        <v>310</v>
      </c>
      <c r="E120" s="217" t="s">
        <v>376</v>
      </c>
      <c r="F120" s="218" t="s">
        <v>7263</v>
      </c>
      <c r="G120" s="219" t="s">
        <v>474</v>
      </c>
      <c r="H120" s="220">
        <v>3307</v>
      </c>
      <c r="I120" s="221"/>
      <c r="J120" s="222">
        <f>ROUND(I120*H120,2)</f>
        <v>0</v>
      </c>
      <c r="K120" s="218" t="s">
        <v>19</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596</v>
      </c>
    </row>
    <row r="121" s="2" customFormat="1" ht="16.5" customHeight="1">
      <c r="A121" s="41"/>
      <c r="B121" s="42"/>
      <c r="C121" s="216" t="s">
        <v>381</v>
      </c>
      <c r="D121" s="216" t="s">
        <v>310</v>
      </c>
      <c r="E121" s="217" t="s">
        <v>381</v>
      </c>
      <c r="F121" s="218" t="s">
        <v>7265</v>
      </c>
      <c r="G121" s="219" t="s">
        <v>4835</v>
      </c>
      <c r="H121" s="220">
        <v>29</v>
      </c>
      <c r="I121" s="221"/>
      <c r="J121" s="222">
        <f>ROUND(I121*H121,2)</f>
        <v>0</v>
      </c>
      <c r="K121" s="218" t="s">
        <v>19</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606</v>
      </c>
    </row>
    <row r="122" s="2" customFormat="1" ht="16.5" customHeight="1">
      <c r="A122" s="41"/>
      <c r="B122" s="42"/>
      <c r="C122" s="216" t="s">
        <v>386</v>
      </c>
      <c r="D122" s="216" t="s">
        <v>310</v>
      </c>
      <c r="E122" s="217" t="s">
        <v>386</v>
      </c>
      <c r="F122" s="218" t="s">
        <v>7266</v>
      </c>
      <c r="G122" s="219" t="s">
        <v>323</v>
      </c>
      <c r="H122" s="220">
        <v>342</v>
      </c>
      <c r="I122" s="221"/>
      <c r="J122" s="222">
        <f>ROUND(I122*H122,2)</f>
        <v>0</v>
      </c>
      <c r="K122" s="218" t="s">
        <v>19</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611</v>
      </c>
    </row>
    <row r="123" s="2" customFormat="1" ht="21.75" customHeight="1">
      <c r="A123" s="41"/>
      <c r="B123" s="42"/>
      <c r="C123" s="216" t="s">
        <v>391</v>
      </c>
      <c r="D123" s="216" t="s">
        <v>310</v>
      </c>
      <c r="E123" s="217" t="s">
        <v>391</v>
      </c>
      <c r="F123" s="218" t="s">
        <v>7267</v>
      </c>
      <c r="G123" s="219" t="s">
        <v>323</v>
      </c>
      <c r="H123" s="220">
        <v>16</v>
      </c>
      <c r="I123" s="221"/>
      <c r="J123" s="222">
        <f>ROUND(I123*H123,2)</f>
        <v>0</v>
      </c>
      <c r="K123" s="218" t="s">
        <v>19</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616</v>
      </c>
    </row>
    <row r="124" s="2" customFormat="1" ht="16.5" customHeight="1">
      <c r="A124" s="41"/>
      <c r="B124" s="42"/>
      <c r="C124" s="216" t="s">
        <v>396</v>
      </c>
      <c r="D124" s="216" t="s">
        <v>310</v>
      </c>
      <c r="E124" s="217" t="s">
        <v>396</v>
      </c>
      <c r="F124" s="218" t="s">
        <v>7268</v>
      </c>
      <c r="G124" s="219" t="s">
        <v>323</v>
      </c>
      <c r="H124" s="220">
        <v>12</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620</v>
      </c>
    </row>
    <row r="125" s="2" customFormat="1" ht="16.5" customHeight="1">
      <c r="A125" s="41"/>
      <c r="B125" s="42"/>
      <c r="C125" s="216" t="s">
        <v>401</v>
      </c>
      <c r="D125" s="216" t="s">
        <v>310</v>
      </c>
      <c r="E125" s="217" t="s">
        <v>406</v>
      </c>
      <c r="F125" s="218" t="s">
        <v>7269</v>
      </c>
      <c r="G125" s="219" t="s">
        <v>323</v>
      </c>
      <c r="H125" s="220">
        <v>2</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735</v>
      </c>
    </row>
    <row r="126" s="2" customFormat="1" ht="16.5" customHeight="1">
      <c r="A126" s="41"/>
      <c r="B126" s="42"/>
      <c r="C126" s="216" t="s">
        <v>406</v>
      </c>
      <c r="D126" s="216" t="s">
        <v>310</v>
      </c>
      <c r="E126" s="217" t="s">
        <v>411</v>
      </c>
      <c r="F126" s="218" t="s">
        <v>7270</v>
      </c>
      <c r="G126" s="219" t="s">
        <v>323</v>
      </c>
      <c r="H126" s="220">
        <v>10</v>
      </c>
      <c r="I126" s="221"/>
      <c r="J126" s="222">
        <f>ROUND(I126*H126,2)</f>
        <v>0</v>
      </c>
      <c r="K126" s="218" t="s">
        <v>19</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740</v>
      </c>
    </row>
    <row r="127" s="2" customFormat="1" ht="21.75" customHeight="1">
      <c r="A127" s="41"/>
      <c r="B127" s="42"/>
      <c r="C127" s="216" t="s">
        <v>411</v>
      </c>
      <c r="D127" s="216" t="s">
        <v>310</v>
      </c>
      <c r="E127" s="217" t="s">
        <v>7</v>
      </c>
      <c r="F127" s="218" t="s">
        <v>7271</v>
      </c>
      <c r="G127" s="219" t="s">
        <v>323</v>
      </c>
      <c r="H127" s="220">
        <v>648</v>
      </c>
      <c r="I127" s="221"/>
      <c r="J127" s="222">
        <f>ROUND(I127*H127,2)</f>
        <v>0</v>
      </c>
      <c r="K127" s="218" t="s">
        <v>19</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746</v>
      </c>
    </row>
    <row r="128" s="2" customFormat="1" ht="21.75" customHeight="1">
      <c r="A128" s="41"/>
      <c r="B128" s="42"/>
      <c r="C128" s="216" t="s">
        <v>7</v>
      </c>
      <c r="D128" s="216" t="s">
        <v>310</v>
      </c>
      <c r="E128" s="217" t="s">
        <v>420</v>
      </c>
      <c r="F128" s="218" t="s">
        <v>7272</v>
      </c>
      <c r="G128" s="219" t="s">
        <v>323</v>
      </c>
      <c r="H128" s="220">
        <v>1</v>
      </c>
      <c r="I128" s="221"/>
      <c r="J128" s="222">
        <f>ROUND(I128*H128,2)</f>
        <v>0</v>
      </c>
      <c r="K128" s="218" t="s">
        <v>19</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749</v>
      </c>
    </row>
    <row r="129" s="2" customFormat="1" ht="16.5" customHeight="1">
      <c r="A129" s="41"/>
      <c r="B129" s="42"/>
      <c r="C129" s="216" t="s">
        <v>420</v>
      </c>
      <c r="D129" s="216" t="s">
        <v>310</v>
      </c>
      <c r="E129" s="217" t="s">
        <v>425</v>
      </c>
      <c r="F129" s="218" t="s">
        <v>7273</v>
      </c>
      <c r="G129" s="219" t="s">
        <v>474</v>
      </c>
      <c r="H129" s="220">
        <v>88</v>
      </c>
      <c r="I129" s="221"/>
      <c r="J129" s="222">
        <f>ROUND(I129*H129,2)</f>
        <v>0</v>
      </c>
      <c r="K129" s="218" t="s">
        <v>19</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750</v>
      </c>
    </row>
    <row r="130" s="2" customFormat="1" ht="16.5" customHeight="1">
      <c r="A130" s="41"/>
      <c r="B130" s="42"/>
      <c r="C130" s="216" t="s">
        <v>425</v>
      </c>
      <c r="D130" s="216" t="s">
        <v>310</v>
      </c>
      <c r="E130" s="217" t="s">
        <v>735</v>
      </c>
      <c r="F130" s="218" t="s">
        <v>7274</v>
      </c>
      <c r="G130" s="219" t="s">
        <v>323</v>
      </c>
      <c r="H130" s="220">
        <v>1</v>
      </c>
      <c r="I130" s="221"/>
      <c r="J130" s="222">
        <f>ROUND(I130*H130,2)</f>
        <v>0</v>
      </c>
      <c r="K130" s="218" t="s">
        <v>19</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751</v>
      </c>
    </row>
    <row r="131" s="2" customFormat="1" ht="16.5" customHeight="1">
      <c r="A131" s="41"/>
      <c r="B131" s="42"/>
      <c r="C131" s="280" t="s">
        <v>430</v>
      </c>
      <c r="D131" s="280" t="s">
        <v>1137</v>
      </c>
      <c r="E131" s="281" t="s">
        <v>7275</v>
      </c>
      <c r="F131" s="282" t="s">
        <v>7276</v>
      </c>
      <c r="G131" s="283" t="s">
        <v>4835</v>
      </c>
      <c r="H131" s="284">
        <v>16</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754</v>
      </c>
    </row>
    <row r="132" s="2" customFormat="1" ht="16.5" customHeight="1">
      <c r="A132" s="41"/>
      <c r="B132" s="42"/>
      <c r="C132" s="280" t="s">
        <v>753</v>
      </c>
      <c r="D132" s="280" t="s">
        <v>1137</v>
      </c>
      <c r="E132" s="281" t="s">
        <v>313</v>
      </c>
      <c r="F132" s="282" t="s">
        <v>7277</v>
      </c>
      <c r="G132" s="283" t="s">
        <v>474</v>
      </c>
      <c r="H132" s="284">
        <v>435</v>
      </c>
      <c r="I132" s="285"/>
      <c r="J132" s="286">
        <f>ROUND(I132*H132,2)</f>
        <v>0</v>
      </c>
      <c r="K132" s="282" t="s">
        <v>19</v>
      </c>
      <c r="L132" s="287"/>
      <c r="M132" s="288" t="s">
        <v>19</v>
      </c>
      <c r="N132" s="289"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352</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757</v>
      </c>
    </row>
    <row r="133" s="2" customFormat="1" ht="16.5" customHeight="1">
      <c r="A133" s="41"/>
      <c r="B133" s="42"/>
      <c r="C133" s="280" t="s">
        <v>596</v>
      </c>
      <c r="D133" s="280" t="s">
        <v>1137</v>
      </c>
      <c r="E133" s="281" t="s">
        <v>442</v>
      </c>
      <c r="F133" s="282" t="s">
        <v>7278</v>
      </c>
      <c r="G133" s="283" t="s">
        <v>474</v>
      </c>
      <c r="H133" s="284">
        <v>235</v>
      </c>
      <c r="I133" s="285"/>
      <c r="J133" s="286">
        <f>ROUND(I133*H133,2)</f>
        <v>0</v>
      </c>
      <c r="K133" s="282" t="s">
        <v>19</v>
      </c>
      <c r="L133" s="287"/>
      <c r="M133" s="288" t="s">
        <v>19</v>
      </c>
      <c r="N133" s="289"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352</v>
      </c>
      <c r="AT133" s="227" t="s">
        <v>1137</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760</v>
      </c>
    </row>
    <row r="134" s="2" customFormat="1" ht="16.5" customHeight="1">
      <c r="A134" s="41"/>
      <c r="B134" s="42"/>
      <c r="C134" s="280" t="s">
        <v>759</v>
      </c>
      <c r="D134" s="280" t="s">
        <v>1137</v>
      </c>
      <c r="E134" s="281" t="s">
        <v>7279</v>
      </c>
      <c r="F134" s="282" t="s">
        <v>7280</v>
      </c>
      <c r="G134" s="283" t="s">
        <v>474</v>
      </c>
      <c r="H134" s="284">
        <v>12</v>
      </c>
      <c r="I134" s="285"/>
      <c r="J134" s="286">
        <f>ROUND(I134*H134,2)</f>
        <v>0</v>
      </c>
      <c r="K134" s="282" t="s">
        <v>19</v>
      </c>
      <c r="L134" s="287"/>
      <c r="M134" s="288" t="s">
        <v>19</v>
      </c>
      <c r="N134" s="289"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352</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761</v>
      </c>
    </row>
    <row r="135" s="2" customFormat="1" ht="16.5" customHeight="1">
      <c r="A135" s="41"/>
      <c r="B135" s="42"/>
      <c r="C135" s="280" t="s">
        <v>606</v>
      </c>
      <c r="D135" s="280" t="s">
        <v>1137</v>
      </c>
      <c r="E135" s="281" t="s">
        <v>7281</v>
      </c>
      <c r="F135" s="282" t="s">
        <v>7282</v>
      </c>
      <c r="G135" s="283" t="s">
        <v>474</v>
      </c>
      <c r="H135" s="284">
        <v>1570</v>
      </c>
      <c r="I135" s="285"/>
      <c r="J135" s="286">
        <f>ROUND(I135*H135,2)</f>
        <v>0</v>
      </c>
      <c r="K135" s="282" t="s">
        <v>19</v>
      </c>
      <c r="L135" s="287"/>
      <c r="M135" s="288" t="s">
        <v>19</v>
      </c>
      <c r="N135" s="289"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352</v>
      </c>
      <c r="AT135" s="227" t="s">
        <v>1137</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769</v>
      </c>
    </row>
    <row r="136" s="2" customFormat="1" ht="16.5" customHeight="1">
      <c r="A136" s="41"/>
      <c r="B136" s="42"/>
      <c r="C136" s="280" t="s">
        <v>765</v>
      </c>
      <c r="D136" s="280" t="s">
        <v>1137</v>
      </c>
      <c r="E136" s="281" t="s">
        <v>7283</v>
      </c>
      <c r="F136" s="282" t="s">
        <v>7284</v>
      </c>
      <c r="G136" s="283" t="s">
        <v>4835</v>
      </c>
      <c r="H136" s="284">
        <v>102</v>
      </c>
      <c r="I136" s="285"/>
      <c r="J136" s="286">
        <f>ROUND(I136*H136,2)</f>
        <v>0</v>
      </c>
      <c r="K136" s="282" t="s">
        <v>19</v>
      </c>
      <c r="L136" s="287"/>
      <c r="M136" s="288" t="s">
        <v>19</v>
      </c>
      <c r="N136" s="289"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352</v>
      </c>
      <c r="AT136" s="227" t="s">
        <v>1137</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773</v>
      </c>
    </row>
    <row r="137" s="2" customFormat="1" ht="16.5" customHeight="1">
      <c r="A137" s="41"/>
      <c r="B137" s="42"/>
      <c r="C137" s="280" t="s">
        <v>611</v>
      </c>
      <c r="D137" s="280" t="s">
        <v>1137</v>
      </c>
      <c r="E137" s="281" t="s">
        <v>7285</v>
      </c>
      <c r="F137" s="282" t="s">
        <v>7286</v>
      </c>
      <c r="G137" s="283" t="s">
        <v>4835</v>
      </c>
      <c r="H137" s="284">
        <v>1296</v>
      </c>
      <c r="I137" s="285"/>
      <c r="J137" s="286">
        <f>ROUND(I137*H137,2)</f>
        <v>0</v>
      </c>
      <c r="K137" s="282" t="s">
        <v>19</v>
      </c>
      <c r="L137" s="287"/>
      <c r="M137" s="288" t="s">
        <v>19</v>
      </c>
      <c r="N137" s="289"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352</v>
      </c>
      <c r="AT137" s="227" t="s">
        <v>1137</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778</v>
      </c>
    </row>
    <row r="138" s="2" customFormat="1" ht="16.5" customHeight="1">
      <c r="A138" s="41"/>
      <c r="B138" s="42"/>
      <c r="C138" s="280" t="s">
        <v>775</v>
      </c>
      <c r="D138" s="280" t="s">
        <v>1137</v>
      </c>
      <c r="E138" s="281" t="s">
        <v>7287</v>
      </c>
      <c r="F138" s="282" t="s">
        <v>7288</v>
      </c>
      <c r="G138" s="283" t="s">
        <v>474</v>
      </c>
      <c r="H138" s="284">
        <v>274</v>
      </c>
      <c r="I138" s="285"/>
      <c r="J138" s="286">
        <f>ROUND(I138*H138,2)</f>
        <v>0</v>
      </c>
      <c r="K138" s="282" t="s">
        <v>19</v>
      </c>
      <c r="L138" s="287"/>
      <c r="M138" s="288" t="s">
        <v>19</v>
      </c>
      <c r="N138" s="289"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352</v>
      </c>
      <c r="AT138" s="227" t="s">
        <v>1137</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782</v>
      </c>
    </row>
    <row r="139" s="2" customFormat="1" ht="16.5" customHeight="1">
      <c r="A139" s="41"/>
      <c r="B139" s="42"/>
      <c r="C139" s="280" t="s">
        <v>616</v>
      </c>
      <c r="D139" s="280" t="s">
        <v>1137</v>
      </c>
      <c r="E139" s="281" t="s">
        <v>7289</v>
      </c>
      <c r="F139" s="282" t="s">
        <v>7290</v>
      </c>
      <c r="G139" s="283" t="s">
        <v>313</v>
      </c>
      <c r="H139" s="284">
        <v>787</v>
      </c>
      <c r="I139" s="285"/>
      <c r="J139" s="286">
        <f>ROUND(I139*H139,2)</f>
        <v>0</v>
      </c>
      <c r="K139" s="282" t="s">
        <v>19</v>
      </c>
      <c r="L139" s="287"/>
      <c r="M139" s="288" t="s">
        <v>19</v>
      </c>
      <c r="N139" s="289"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352</v>
      </c>
      <c r="AT139" s="227" t="s">
        <v>1137</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787</v>
      </c>
    </row>
    <row r="140" s="2" customFormat="1" ht="16.5" customHeight="1">
      <c r="A140" s="41"/>
      <c r="B140" s="42"/>
      <c r="C140" s="280" t="s">
        <v>784</v>
      </c>
      <c r="D140" s="280" t="s">
        <v>1137</v>
      </c>
      <c r="E140" s="281" t="s">
        <v>7291</v>
      </c>
      <c r="F140" s="282" t="s">
        <v>7292</v>
      </c>
      <c r="G140" s="283" t="s">
        <v>474</v>
      </c>
      <c r="H140" s="284">
        <v>316</v>
      </c>
      <c r="I140" s="285"/>
      <c r="J140" s="286">
        <f>ROUND(I140*H140,2)</f>
        <v>0</v>
      </c>
      <c r="K140" s="282" t="s">
        <v>19</v>
      </c>
      <c r="L140" s="287"/>
      <c r="M140" s="288" t="s">
        <v>19</v>
      </c>
      <c r="N140" s="289"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352</v>
      </c>
      <c r="AT140" s="227" t="s">
        <v>1137</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791</v>
      </c>
    </row>
    <row r="141" s="2" customFormat="1" ht="16.5" customHeight="1">
      <c r="A141" s="41"/>
      <c r="B141" s="42"/>
      <c r="C141" s="280" t="s">
        <v>620</v>
      </c>
      <c r="D141" s="280" t="s">
        <v>1137</v>
      </c>
      <c r="E141" s="281" t="s">
        <v>7293</v>
      </c>
      <c r="F141" s="282" t="s">
        <v>7294</v>
      </c>
      <c r="G141" s="283" t="s">
        <v>474</v>
      </c>
      <c r="H141" s="284">
        <v>3307</v>
      </c>
      <c r="I141" s="285"/>
      <c r="J141" s="286">
        <f>ROUND(I141*H141,2)</f>
        <v>0</v>
      </c>
      <c r="K141" s="282" t="s">
        <v>19</v>
      </c>
      <c r="L141" s="287"/>
      <c r="M141" s="288" t="s">
        <v>19</v>
      </c>
      <c r="N141" s="289"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352</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797</v>
      </c>
    </row>
    <row r="142" s="2" customFormat="1" ht="16.5" customHeight="1">
      <c r="A142" s="41"/>
      <c r="B142" s="42"/>
      <c r="C142" s="280" t="s">
        <v>794</v>
      </c>
      <c r="D142" s="280" t="s">
        <v>1137</v>
      </c>
      <c r="E142" s="281" t="s">
        <v>7295</v>
      </c>
      <c r="F142" s="282" t="s">
        <v>7296</v>
      </c>
      <c r="G142" s="283" t="s">
        <v>4835</v>
      </c>
      <c r="H142" s="284">
        <v>29</v>
      </c>
      <c r="I142" s="285"/>
      <c r="J142" s="286">
        <f>ROUND(I142*H142,2)</f>
        <v>0</v>
      </c>
      <c r="K142" s="282" t="s">
        <v>19</v>
      </c>
      <c r="L142" s="287"/>
      <c r="M142" s="288" t="s">
        <v>19</v>
      </c>
      <c r="N142" s="289"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352</v>
      </c>
      <c r="AT142" s="227" t="s">
        <v>1137</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802</v>
      </c>
    </row>
    <row r="143" s="2" customFormat="1" ht="16.5" customHeight="1">
      <c r="A143" s="41"/>
      <c r="B143" s="42"/>
      <c r="C143" s="280" t="s">
        <v>627</v>
      </c>
      <c r="D143" s="280" t="s">
        <v>1137</v>
      </c>
      <c r="E143" s="281" t="s">
        <v>7297</v>
      </c>
      <c r="F143" s="282" t="s">
        <v>7298</v>
      </c>
      <c r="G143" s="283" t="s">
        <v>323</v>
      </c>
      <c r="H143" s="284">
        <v>146</v>
      </c>
      <c r="I143" s="285"/>
      <c r="J143" s="286">
        <f>ROUND(I143*H143,2)</f>
        <v>0</v>
      </c>
      <c r="K143" s="282" t="s">
        <v>19</v>
      </c>
      <c r="L143" s="287"/>
      <c r="M143" s="288" t="s">
        <v>19</v>
      </c>
      <c r="N143" s="289" t="s">
        <v>47</v>
      </c>
      <c r="O143" s="87"/>
      <c r="P143" s="225">
        <f>O143*H143</f>
        <v>0</v>
      </c>
      <c r="Q143" s="225">
        <v>0</v>
      </c>
      <c r="R143" s="225">
        <f>Q143*H143</f>
        <v>0</v>
      </c>
      <c r="S143" s="225">
        <v>0</v>
      </c>
      <c r="T143" s="226">
        <f>S143*H143</f>
        <v>0</v>
      </c>
      <c r="U143" s="41"/>
      <c r="V143" s="41"/>
      <c r="W143" s="41"/>
      <c r="X143" s="41"/>
      <c r="Y143" s="41"/>
      <c r="Z143" s="41"/>
      <c r="AA143" s="41"/>
      <c r="AB143" s="41"/>
      <c r="AC143" s="41"/>
      <c r="AD143" s="41"/>
      <c r="AE143" s="41"/>
      <c r="AR143" s="227" t="s">
        <v>352</v>
      </c>
      <c r="AT143" s="227" t="s">
        <v>1137</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809</v>
      </c>
    </row>
    <row r="144" s="2" customFormat="1">
      <c r="A144" s="41"/>
      <c r="B144" s="42"/>
      <c r="C144" s="43"/>
      <c r="D144" s="236" t="s">
        <v>4125</v>
      </c>
      <c r="E144" s="43"/>
      <c r="F144" s="292" t="s">
        <v>7299</v>
      </c>
      <c r="G144" s="43"/>
      <c r="H144" s="43"/>
      <c r="I144" s="231"/>
      <c r="J144" s="43"/>
      <c r="K144" s="43"/>
      <c r="L144" s="47"/>
      <c r="M144" s="232"/>
      <c r="N144" s="233"/>
      <c r="O144" s="87"/>
      <c r="P144" s="87"/>
      <c r="Q144" s="87"/>
      <c r="R144" s="87"/>
      <c r="S144" s="87"/>
      <c r="T144" s="88"/>
      <c r="U144" s="41"/>
      <c r="V144" s="41"/>
      <c r="W144" s="41"/>
      <c r="X144" s="41"/>
      <c r="Y144" s="41"/>
      <c r="Z144" s="41"/>
      <c r="AA144" s="41"/>
      <c r="AB144" s="41"/>
      <c r="AC144" s="41"/>
      <c r="AD144" s="41"/>
      <c r="AE144" s="41"/>
      <c r="AT144" s="20" t="s">
        <v>4125</v>
      </c>
      <c r="AU144" s="20" t="s">
        <v>85</v>
      </c>
    </row>
    <row r="145" s="13" customFormat="1">
      <c r="A145" s="13"/>
      <c r="B145" s="234"/>
      <c r="C145" s="235"/>
      <c r="D145" s="236" t="s">
        <v>319</v>
      </c>
      <c r="E145" s="237" t="s">
        <v>19</v>
      </c>
      <c r="F145" s="238" t="s">
        <v>7300</v>
      </c>
      <c r="G145" s="235"/>
      <c r="H145" s="239">
        <v>146</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83</v>
      </c>
      <c r="AY145" s="245" t="s">
        <v>308</v>
      </c>
    </row>
    <row r="146" s="2" customFormat="1" ht="16.5" customHeight="1">
      <c r="A146" s="41"/>
      <c r="B146" s="42"/>
      <c r="C146" s="280" t="s">
        <v>808</v>
      </c>
      <c r="D146" s="280" t="s">
        <v>1137</v>
      </c>
      <c r="E146" s="281" t="s">
        <v>7301</v>
      </c>
      <c r="F146" s="282" t="s">
        <v>7298</v>
      </c>
      <c r="G146" s="283" t="s">
        <v>323</v>
      </c>
      <c r="H146" s="284">
        <v>31</v>
      </c>
      <c r="I146" s="285"/>
      <c r="J146" s="286">
        <f>ROUND(I146*H146,2)</f>
        <v>0</v>
      </c>
      <c r="K146" s="282" t="s">
        <v>19</v>
      </c>
      <c r="L146" s="287"/>
      <c r="M146" s="288" t="s">
        <v>19</v>
      </c>
      <c r="N146" s="289"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352</v>
      </c>
      <c r="AT146" s="227" t="s">
        <v>1137</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7302</v>
      </c>
    </row>
    <row r="147" s="2" customFormat="1">
      <c r="A147" s="41"/>
      <c r="B147" s="42"/>
      <c r="C147" s="43"/>
      <c r="D147" s="236" t="s">
        <v>4125</v>
      </c>
      <c r="E147" s="43"/>
      <c r="F147" s="292" t="s">
        <v>7303</v>
      </c>
      <c r="G147" s="43"/>
      <c r="H147" s="43"/>
      <c r="I147" s="231"/>
      <c r="J147" s="43"/>
      <c r="K147" s="43"/>
      <c r="L147" s="47"/>
      <c r="M147" s="232"/>
      <c r="N147" s="233"/>
      <c r="O147" s="87"/>
      <c r="P147" s="87"/>
      <c r="Q147" s="87"/>
      <c r="R147" s="87"/>
      <c r="S147" s="87"/>
      <c r="T147" s="88"/>
      <c r="U147" s="41"/>
      <c r="V147" s="41"/>
      <c r="W147" s="41"/>
      <c r="X147" s="41"/>
      <c r="Y147" s="41"/>
      <c r="Z147" s="41"/>
      <c r="AA147" s="41"/>
      <c r="AB147" s="41"/>
      <c r="AC147" s="41"/>
      <c r="AD147" s="41"/>
      <c r="AE147" s="41"/>
      <c r="AT147" s="20" t="s">
        <v>4125</v>
      </c>
      <c r="AU147" s="20" t="s">
        <v>85</v>
      </c>
    </row>
    <row r="148" s="13" customFormat="1">
      <c r="A148" s="13"/>
      <c r="B148" s="234"/>
      <c r="C148" s="235"/>
      <c r="D148" s="236" t="s">
        <v>319</v>
      </c>
      <c r="E148" s="237" t="s">
        <v>19</v>
      </c>
      <c r="F148" s="238" t="s">
        <v>7304</v>
      </c>
      <c r="G148" s="235"/>
      <c r="H148" s="239">
        <v>31</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83</v>
      </c>
      <c r="AY148" s="245" t="s">
        <v>308</v>
      </c>
    </row>
    <row r="149" s="2" customFormat="1" ht="16.5" customHeight="1">
      <c r="A149" s="41"/>
      <c r="B149" s="42"/>
      <c r="C149" s="280" t="s">
        <v>735</v>
      </c>
      <c r="D149" s="280" t="s">
        <v>1137</v>
      </c>
      <c r="E149" s="281" t="s">
        <v>7305</v>
      </c>
      <c r="F149" s="282" t="s">
        <v>7298</v>
      </c>
      <c r="G149" s="283" t="s">
        <v>323</v>
      </c>
      <c r="H149" s="284">
        <v>50</v>
      </c>
      <c r="I149" s="285"/>
      <c r="J149" s="286">
        <f>ROUND(I149*H149,2)</f>
        <v>0</v>
      </c>
      <c r="K149" s="282" t="s">
        <v>19</v>
      </c>
      <c r="L149" s="287"/>
      <c r="M149" s="288" t="s">
        <v>19</v>
      </c>
      <c r="N149" s="289"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352</v>
      </c>
      <c r="AT149" s="227" t="s">
        <v>1137</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7306</v>
      </c>
    </row>
    <row r="150" s="2" customFormat="1">
      <c r="A150" s="41"/>
      <c r="B150" s="42"/>
      <c r="C150" s="43"/>
      <c r="D150" s="236" t="s">
        <v>4125</v>
      </c>
      <c r="E150" s="43"/>
      <c r="F150" s="292" t="s">
        <v>7307</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4125</v>
      </c>
      <c r="AU150" s="20" t="s">
        <v>85</v>
      </c>
    </row>
    <row r="151" s="13" customFormat="1">
      <c r="A151" s="13"/>
      <c r="B151" s="234"/>
      <c r="C151" s="235"/>
      <c r="D151" s="236" t="s">
        <v>319</v>
      </c>
      <c r="E151" s="237" t="s">
        <v>19</v>
      </c>
      <c r="F151" s="238" t="s">
        <v>7308</v>
      </c>
      <c r="G151" s="235"/>
      <c r="H151" s="239">
        <v>50</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83</v>
      </c>
      <c r="AY151" s="245" t="s">
        <v>308</v>
      </c>
    </row>
    <row r="152" s="2" customFormat="1" ht="16.5" customHeight="1">
      <c r="A152" s="41"/>
      <c r="B152" s="42"/>
      <c r="C152" s="280" t="s">
        <v>813</v>
      </c>
      <c r="D152" s="280" t="s">
        <v>1137</v>
      </c>
      <c r="E152" s="281" t="s">
        <v>7309</v>
      </c>
      <c r="F152" s="282" t="s">
        <v>7298</v>
      </c>
      <c r="G152" s="283" t="s">
        <v>323</v>
      </c>
      <c r="H152" s="284">
        <v>1</v>
      </c>
      <c r="I152" s="285"/>
      <c r="J152" s="286">
        <f>ROUND(I152*H152,2)</f>
        <v>0</v>
      </c>
      <c r="K152" s="282" t="s">
        <v>19</v>
      </c>
      <c r="L152" s="287"/>
      <c r="M152" s="288" t="s">
        <v>19</v>
      </c>
      <c r="N152" s="289"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352</v>
      </c>
      <c r="AT152" s="227" t="s">
        <v>1137</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7310</v>
      </c>
    </row>
    <row r="153" s="2" customFormat="1">
      <c r="A153" s="41"/>
      <c r="B153" s="42"/>
      <c r="C153" s="43"/>
      <c r="D153" s="236" t="s">
        <v>4125</v>
      </c>
      <c r="E153" s="43"/>
      <c r="F153" s="292" t="s">
        <v>7311</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4125</v>
      </c>
      <c r="AU153" s="20" t="s">
        <v>85</v>
      </c>
    </row>
    <row r="154" s="13" customFormat="1">
      <c r="A154" s="13"/>
      <c r="B154" s="234"/>
      <c r="C154" s="235"/>
      <c r="D154" s="236" t="s">
        <v>319</v>
      </c>
      <c r="E154" s="237" t="s">
        <v>19</v>
      </c>
      <c r="F154" s="238" t="s">
        <v>331</v>
      </c>
      <c r="G154" s="235"/>
      <c r="H154" s="239">
        <v>1</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83</v>
      </c>
      <c r="AY154" s="245" t="s">
        <v>308</v>
      </c>
    </row>
    <row r="155" s="2" customFormat="1" ht="16.5" customHeight="1">
      <c r="A155" s="41"/>
      <c r="B155" s="42"/>
      <c r="C155" s="280" t="s">
        <v>740</v>
      </c>
      <c r="D155" s="280" t="s">
        <v>1137</v>
      </c>
      <c r="E155" s="281" t="s">
        <v>7312</v>
      </c>
      <c r="F155" s="282" t="s">
        <v>7298</v>
      </c>
      <c r="G155" s="283" t="s">
        <v>323</v>
      </c>
      <c r="H155" s="284">
        <v>36</v>
      </c>
      <c r="I155" s="285"/>
      <c r="J155" s="286">
        <f>ROUND(I155*H155,2)</f>
        <v>0</v>
      </c>
      <c r="K155" s="282" t="s">
        <v>19</v>
      </c>
      <c r="L155" s="287"/>
      <c r="M155" s="288" t="s">
        <v>19</v>
      </c>
      <c r="N155" s="289"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352</v>
      </c>
      <c r="AT155" s="227" t="s">
        <v>1137</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7313</v>
      </c>
    </row>
    <row r="156" s="2" customFormat="1">
      <c r="A156" s="41"/>
      <c r="B156" s="42"/>
      <c r="C156" s="43"/>
      <c r="D156" s="236" t="s">
        <v>4125</v>
      </c>
      <c r="E156" s="43"/>
      <c r="F156" s="292" t="s">
        <v>7314</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4125</v>
      </c>
      <c r="AU156" s="20" t="s">
        <v>85</v>
      </c>
    </row>
    <row r="157" s="13" customFormat="1">
      <c r="A157" s="13"/>
      <c r="B157" s="234"/>
      <c r="C157" s="235"/>
      <c r="D157" s="236" t="s">
        <v>319</v>
      </c>
      <c r="E157" s="237" t="s">
        <v>19</v>
      </c>
      <c r="F157" s="238" t="s">
        <v>1933</v>
      </c>
      <c r="G157" s="235"/>
      <c r="H157" s="239">
        <v>36</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83</v>
      </c>
      <c r="AY157" s="245" t="s">
        <v>308</v>
      </c>
    </row>
    <row r="158" s="2" customFormat="1" ht="16.5" customHeight="1">
      <c r="A158" s="41"/>
      <c r="B158" s="42"/>
      <c r="C158" s="280" t="s">
        <v>826</v>
      </c>
      <c r="D158" s="280" t="s">
        <v>1137</v>
      </c>
      <c r="E158" s="281" t="s">
        <v>7315</v>
      </c>
      <c r="F158" s="282" t="s">
        <v>7298</v>
      </c>
      <c r="G158" s="283" t="s">
        <v>323</v>
      </c>
      <c r="H158" s="284">
        <v>45</v>
      </c>
      <c r="I158" s="285"/>
      <c r="J158" s="286">
        <f>ROUND(I158*H158,2)</f>
        <v>0</v>
      </c>
      <c r="K158" s="282" t="s">
        <v>19</v>
      </c>
      <c r="L158" s="287"/>
      <c r="M158" s="288" t="s">
        <v>19</v>
      </c>
      <c r="N158" s="289"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352</v>
      </c>
      <c r="AT158" s="227" t="s">
        <v>1137</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7316</v>
      </c>
    </row>
    <row r="159" s="2" customFormat="1">
      <c r="A159" s="41"/>
      <c r="B159" s="42"/>
      <c r="C159" s="43"/>
      <c r="D159" s="236" t="s">
        <v>4125</v>
      </c>
      <c r="E159" s="43"/>
      <c r="F159" s="292" t="s">
        <v>7317</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4125</v>
      </c>
      <c r="AU159" s="20" t="s">
        <v>85</v>
      </c>
    </row>
    <row r="160" s="13" customFormat="1">
      <c r="A160" s="13"/>
      <c r="B160" s="234"/>
      <c r="C160" s="235"/>
      <c r="D160" s="236" t="s">
        <v>319</v>
      </c>
      <c r="E160" s="237" t="s">
        <v>19</v>
      </c>
      <c r="F160" s="238" t="s">
        <v>1940</v>
      </c>
      <c r="G160" s="235"/>
      <c r="H160" s="239">
        <v>45</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16.5" customHeight="1">
      <c r="A161" s="41"/>
      <c r="B161" s="42"/>
      <c r="C161" s="280" t="s">
        <v>746</v>
      </c>
      <c r="D161" s="280" t="s">
        <v>1137</v>
      </c>
      <c r="E161" s="281" t="s">
        <v>7318</v>
      </c>
      <c r="F161" s="282" t="s">
        <v>7298</v>
      </c>
      <c r="G161" s="283" t="s">
        <v>323</v>
      </c>
      <c r="H161" s="284">
        <v>3</v>
      </c>
      <c r="I161" s="285"/>
      <c r="J161" s="286">
        <f>ROUND(I161*H161,2)</f>
        <v>0</v>
      </c>
      <c r="K161" s="282" t="s">
        <v>19</v>
      </c>
      <c r="L161" s="287"/>
      <c r="M161" s="288" t="s">
        <v>19</v>
      </c>
      <c r="N161" s="289"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352</v>
      </c>
      <c r="AT161" s="227" t="s">
        <v>1137</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7319</v>
      </c>
    </row>
    <row r="162" s="2" customFormat="1">
      <c r="A162" s="41"/>
      <c r="B162" s="42"/>
      <c r="C162" s="43"/>
      <c r="D162" s="236" t="s">
        <v>4125</v>
      </c>
      <c r="E162" s="43"/>
      <c r="F162" s="292" t="s">
        <v>7320</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4125</v>
      </c>
      <c r="AU162" s="20" t="s">
        <v>85</v>
      </c>
    </row>
    <row r="163" s="13" customFormat="1">
      <c r="A163" s="13"/>
      <c r="B163" s="234"/>
      <c r="C163" s="235"/>
      <c r="D163" s="236" t="s">
        <v>319</v>
      </c>
      <c r="E163" s="237" t="s">
        <v>19</v>
      </c>
      <c r="F163" s="238" t="s">
        <v>326</v>
      </c>
      <c r="G163" s="235"/>
      <c r="H163" s="239">
        <v>3</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16.5" customHeight="1">
      <c r="A164" s="41"/>
      <c r="B164" s="42"/>
      <c r="C164" s="280" t="s">
        <v>836</v>
      </c>
      <c r="D164" s="280" t="s">
        <v>1137</v>
      </c>
      <c r="E164" s="281" t="s">
        <v>7321</v>
      </c>
      <c r="F164" s="282" t="s">
        <v>7298</v>
      </c>
      <c r="G164" s="283" t="s">
        <v>323</v>
      </c>
      <c r="H164" s="284">
        <v>3</v>
      </c>
      <c r="I164" s="285"/>
      <c r="J164" s="286">
        <f>ROUND(I164*H164,2)</f>
        <v>0</v>
      </c>
      <c r="K164" s="282" t="s">
        <v>19</v>
      </c>
      <c r="L164" s="287"/>
      <c r="M164" s="288" t="s">
        <v>19</v>
      </c>
      <c r="N164" s="289"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352</v>
      </c>
      <c r="AT164" s="227" t="s">
        <v>1137</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7322</v>
      </c>
    </row>
    <row r="165" s="2" customFormat="1">
      <c r="A165" s="41"/>
      <c r="B165" s="42"/>
      <c r="C165" s="43"/>
      <c r="D165" s="236" t="s">
        <v>4125</v>
      </c>
      <c r="E165" s="43"/>
      <c r="F165" s="292" t="s">
        <v>7323</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4125</v>
      </c>
      <c r="AU165" s="20" t="s">
        <v>85</v>
      </c>
    </row>
    <row r="166" s="13" customFormat="1">
      <c r="A166" s="13"/>
      <c r="B166" s="234"/>
      <c r="C166" s="235"/>
      <c r="D166" s="236" t="s">
        <v>319</v>
      </c>
      <c r="E166" s="237" t="s">
        <v>19</v>
      </c>
      <c r="F166" s="238" t="s">
        <v>326</v>
      </c>
      <c r="G166" s="235"/>
      <c r="H166" s="239">
        <v>3</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83</v>
      </c>
      <c r="AY166" s="245" t="s">
        <v>308</v>
      </c>
    </row>
    <row r="167" s="2" customFormat="1" ht="16.5" customHeight="1">
      <c r="A167" s="41"/>
      <c r="B167" s="42"/>
      <c r="C167" s="280" t="s">
        <v>749</v>
      </c>
      <c r="D167" s="280" t="s">
        <v>1137</v>
      </c>
      <c r="E167" s="281" t="s">
        <v>7324</v>
      </c>
      <c r="F167" s="282" t="s">
        <v>7298</v>
      </c>
      <c r="G167" s="283" t="s">
        <v>323</v>
      </c>
      <c r="H167" s="284">
        <v>10</v>
      </c>
      <c r="I167" s="285"/>
      <c r="J167" s="286">
        <f>ROUND(I167*H167,2)</f>
        <v>0</v>
      </c>
      <c r="K167" s="282" t="s">
        <v>19</v>
      </c>
      <c r="L167" s="287"/>
      <c r="M167" s="288" t="s">
        <v>19</v>
      </c>
      <c r="N167" s="289"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352</v>
      </c>
      <c r="AT167" s="227" t="s">
        <v>1137</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7325</v>
      </c>
    </row>
    <row r="168" s="2" customFormat="1">
      <c r="A168" s="41"/>
      <c r="B168" s="42"/>
      <c r="C168" s="43"/>
      <c r="D168" s="236" t="s">
        <v>4125</v>
      </c>
      <c r="E168" s="43"/>
      <c r="F168" s="292" t="s">
        <v>7326</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4125</v>
      </c>
      <c r="AU168" s="20" t="s">
        <v>85</v>
      </c>
    </row>
    <row r="169" s="13" customFormat="1">
      <c r="A169" s="13"/>
      <c r="B169" s="234"/>
      <c r="C169" s="235"/>
      <c r="D169" s="236" t="s">
        <v>319</v>
      </c>
      <c r="E169" s="237" t="s">
        <v>19</v>
      </c>
      <c r="F169" s="238" t="s">
        <v>7327</v>
      </c>
      <c r="G169" s="235"/>
      <c r="H169" s="239">
        <v>10</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83</v>
      </c>
      <c r="AY169" s="245" t="s">
        <v>308</v>
      </c>
    </row>
    <row r="170" s="2" customFormat="1" ht="16.5" customHeight="1">
      <c r="A170" s="41"/>
      <c r="B170" s="42"/>
      <c r="C170" s="280" t="s">
        <v>850</v>
      </c>
      <c r="D170" s="280" t="s">
        <v>1137</v>
      </c>
      <c r="E170" s="281" t="s">
        <v>7328</v>
      </c>
      <c r="F170" s="282" t="s">
        <v>7298</v>
      </c>
      <c r="G170" s="283" t="s">
        <v>323</v>
      </c>
      <c r="H170" s="284">
        <v>17</v>
      </c>
      <c r="I170" s="285"/>
      <c r="J170" s="286">
        <f>ROUND(I170*H170,2)</f>
        <v>0</v>
      </c>
      <c r="K170" s="282" t="s">
        <v>19</v>
      </c>
      <c r="L170" s="287"/>
      <c r="M170" s="288" t="s">
        <v>19</v>
      </c>
      <c r="N170" s="289"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352</v>
      </c>
      <c r="AT170" s="227" t="s">
        <v>1137</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7329</v>
      </c>
    </row>
    <row r="171" s="2" customFormat="1">
      <c r="A171" s="41"/>
      <c r="B171" s="42"/>
      <c r="C171" s="43"/>
      <c r="D171" s="236" t="s">
        <v>4125</v>
      </c>
      <c r="E171" s="43"/>
      <c r="F171" s="292" t="s">
        <v>7330</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4125</v>
      </c>
      <c r="AU171" s="20" t="s">
        <v>85</v>
      </c>
    </row>
    <row r="172" s="13" customFormat="1">
      <c r="A172" s="13"/>
      <c r="B172" s="234"/>
      <c r="C172" s="235"/>
      <c r="D172" s="236" t="s">
        <v>319</v>
      </c>
      <c r="E172" s="237" t="s">
        <v>19</v>
      </c>
      <c r="F172" s="238" t="s">
        <v>7331</v>
      </c>
      <c r="G172" s="235"/>
      <c r="H172" s="239">
        <v>17</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83</v>
      </c>
      <c r="AY172" s="245" t="s">
        <v>308</v>
      </c>
    </row>
    <row r="173" s="2" customFormat="1" ht="16.5" customHeight="1">
      <c r="A173" s="41"/>
      <c r="B173" s="42"/>
      <c r="C173" s="280" t="s">
        <v>750</v>
      </c>
      <c r="D173" s="280" t="s">
        <v>1137</v>
      </c>
      <c r="E173" s="281" t="s">
        <v>7332</v>
      </c>
      <c r="F173" s="282" t="s">
        <v>7298</v>
      </c>
      <c r="G173" s="283" t="s">
        <v>323</v>
      </c>
      <c r="H173" s="284">
        <v>12</v>
      </c>
      <c r="I173" s="285"/>
      <c r="J173" s="286">
        <f>ROUND(I173*H173,2)</f>
        <v>0</v>
      </c>
      <c r="K173" s="282" t="s">
        <v>19</v>
      </c>
      <c r="L173" s="287"/>
      <c r="M173" s="288" t="s">
        <v>19</v>
      </c>
      <c r="N173" s="289"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352</v>
      </c>
      <c r="AT173" s="227" t="s">
        <v>1137</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7333</v>
      </c>
    </row>
    <row r="174" s="2" customFormat="1">
      <c r="A174" s="41"/>
      <c r="B174" s="42"/>
      <c r="C174" s="43"/>
      <c r="D174" s="236" t="s">
        <v>4125</v>
      </c>
      <c r="E174" s="43"/>
      <c r="F174" s="292" t="s">
        <v>7334</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4125</v>
      </c>
      <c r="AU174" s="20" t="s">
        <v>85</v>
      </c>
    </row>
    <row r="175" s="13" customFormat="1">
      <c r="A175" s="13"/>
      <c r="B175" s="234"/>
      <c r="C175" s="235"/>
      <c r="D175" s="236" t="s">
        <v>319</v>
      </c>
      <c r="E175" s="237" t="s">
        <v>19</v>
      </c>
      <c r="F175" s="238" t="s">
        <v>7335</v>
      </c>
      <c r="G175" s="235"/>
      <c r="H175" s="239">
        <v>12</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83</v>
      </c>
      <c r="AY175" s="245" t="s">
        <v>308</v>
      </c>
    </row>
    <row r="176" s="2" customFormat="1" ht="16.5" customHeight="1">
      <c r="A176" s="41"/>
      <c r="B176" s="42"/>
      <c r="C176" s="280" t="s">
        <v>867</v>
      </c>
      <c r="D176" s="280" t="s">
        <v>1137</v>
      </c>
      <c r="E176" s="281" t="s">
        <v>7336</v>
      </c>
      <c r="F176" s="282" t="s">
        <v>7337</v>
      </c>
      <c r="G176" s="283" t="s">
        <v>323</v>
      </c>
      <c r="H176" s="284">
        <v>2</v>
      </c>
      <c r="I176" s="285"/>
      <c r="J176" s="286">
        <f>ROUND(I176*H176,2)</f>
        <v>0</v>
      </c>
      <c r="K176" s="282" t="s">
        <v>19</v>
      </c>
      <c r="L176" s="287"/>
      <c r="M176" s="288" t="s">
        <v>19</v>
      </c>
      <c r="N176" s="289"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352</v>
      </c>
      <c r="AT176" s="227" t="s">
        <v>1137</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822</v>
      </c>
    </row>
    <row r="177" s="2" customFormat="1" ht="16.5" customHeight="1">
      <c r="A177" s="41"/>
      <c r="B177" s="42"/>
      <c r="C177" s="280" t="s">
        <v>751</v>
      </c>
      <c r="D177" s="280" t="s">
        <v>1137</v>
      </c>
      <c r="E177" s="281" t="s">
        <v>7338</v>
      </c>
      <c r="F177" s="282" t="s">
        <v>7339</v>
      </c>
      <c r="G177" s="283" t="s">
        <v>323</v>
      </c>
      <c r="H177" s="284">
        <v>10</v>
      </c>
      <c r="I177" s="285"/>
      <c r="J177" s="286">
        <f>ROUND(I177*H177,2)</f>
        <v>0</v>
      </c>
      <c r="K177" s="282" t="s">
        <v>19</v>
      </c>
      <c r="L177" s="287"/>
      <c r="M177" s="288" t="s">
        <v>19</v>
      </c>
      <c r="N177" s="289"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352</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829</v>
      </c>
    </row>
    <row r="178" s="2" customFormat="1" ht="16.5" customHeight="1">
      <c r="A178" s="41"/>
      <c r="B178" s="42"/>
      <c r="C178" s="280" t="s">
        <v>1402</v>
      </c>
      <c r="D178" s="280" t="s">
        <v>1137</v>
      </c>
      <c r="E178" s="281" t="s">
        <v>7340</v>
      </c>
      <c r="F178" s="282" t="s">
        <v>7341</v>
      </c>
      <c r="G178" s="283" t="s">
        <v>474</v>
      </c>
      <c r="H178" s="284">
        <v>88</v>
      </c>
      <c r="I178" s="285"/>
      <c r="J178" s="286">
        <f>ROUND(I178*H178,2)</f>
        <v>0</v>
      </c>
      <c r="K178" s="282" t="s">
        <v>19</v>
      </c>
      <c r="L178" s="287"/>
      <c r="M178" s="288" t="s">
        <v>19</v>
      </c>
      <c r="N178" s="289" t="s">
        <v>47</v>
      </c>
      <c r="O178" s="87"/>
      <c r="P178" s="225">
        <f>O178*H178</f>
        <v>0</v>
      </c>
      <c r="Q178" s="225">
        <v>0</v>
      </c>
      <c r="R178" s="225">
        <f>Q178*H178</f>
        <v>0</v>
      </c>
      <c r="S178" s="225">
        <v>0</v>
      </c>
      <c r="T178" s="226">
        <f>S178*H178</f>
        <v>0</v>
      </c>
      <c r="U178" s="41"/>
      <c r="V178" s="41"/>
      <c r="W178" s="41"/>
      <c r="X178" s="41"/>
      <c r="Y178" s="41"/>
      <c r="Z178" s="41"/>
      <c r="AA178" s="41"/>
      <c r="AB178" s="41"/>
      <c r="AC178" s="41"/>
      <c r="AD178" s="41"/>
      <c r="AE178" s="41"/>
      <c r="AR178" s="227" t="s">
        <v>352</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832</v>
      </c>
    </row>
    <row r="179" s="12" customFormat="1" ht="22.8" customHeight="1">
      <c r="A179" s="12"/>
      <c r="B179" s="200"/>
      <c r="C179" s="201"/>
      <c r="D179" s="202" t="s">
        <v>75</v>
      </c>
      <c r="E179" s="214" t="s">
        <v>7342</v>
      </c>
      <c r="F179" s="214" t="s">
        <v>7343</v>
      </c>
      <c r="G179" s="201"/>
      <c r="H179" s="201"/>
      <c r="I179" s="204"/>
      <c r="J179" s="215">
        <f>BK179</f>
        <v>0</v>
      </c>
      <c r="K179" s="201"/>
      <c r="L179" s="206"/>
      <c r="M179" s="207"/>
      <c r="N179" s="208"/>
      <c r="O179" s="208"/>
      <c r="P179" s="209">
        <f>SUM(P180:P188)</f>
        <v>0</v>
      </c>
      <c r="Q179" s="208"/>
      <c r="R179" s="209">
        <f>SUM(R180:R188)</f>
        <v>0</v>
      </c>
      <c r="S179" s="208"/>
      <c r="T179" s="210">
        <f>SUM(T180:T188)</f>
        <v>0</v>
      </c>
      <c r="U179" s="12"/>
      <c r="V179" s="12"/>
      <c r="W179" s="12"/>
      <c r="X179" s="12"/>
      <c r="Y179" s="12"/>
      <c r="Z179" s="12"/>
      <c r="AA179" s="12"/>
      <c r="AB179" s="12"/>
      <c r="AC179" s="12"/>
      <c r="AD179" s="12"/>
      <c r="AE179" s="12"/>
      <c r="AR179" s="211" t="s">
        <v>83</v>
      </c>
      <c r="AT179" s="212" t="s">
        <v>75</v>
      </c>
      <c r="AU179" s="212" t="s">
        <v>83</v>
      </c>
      <c r="AY179" s="211" t="s">
        <v>308</v>
      </c>
      <c r="BK179" s="213">
        <f>SUM(BK180:BK188)</f>
        <v>0</v>
      </c>
    </row>
    <row r="180" s="2" customFormat="1" ht="16.5" customHeight="1">
      <c r="A180" s="41"/>
      <c r="B180" s="42"/>
      <c r="C180" s="216" t="s">
        <v>754</v>
      </c>
      <c r="D180" s="216" t="s">
        <v>310</v>
      </c>
      <c r="E180" s="217" t="s">
        <v>430</v>
      </c>
      <c r="F180" s="218" t="s">
        <v>7344</v>
      </c>
      <c r="G180" s="219" t="s">
        <v>323</v>
      </c>
      <c r="H180" s="220">
        <v>2</v>
      </c>
      <c r="I180" s="221"/>
      <c r="J180" s="222">
        <f>ROUND(I180*H180,2)</f>
        <v>0</v>
      </c>
      <c r="K180" s="218" t="s">
        <v>19</v>
      </c>
      <c r="L180" s="47"/>
      <c r="M180" s="223" t="s">
        <v>19</v>
      </c>
      <c r="N180" s="224" t="s">
        <v>47</v>
      </c>
      <c r="O180" s="87"/>
      <c r="P180" s="225">
        <f>O180*H180</f>
        <v>0</v>
      </c>
      <c r="Q180" s="225">
        <v>0</v>
      </c>
      <c r="R180" s="225">
        <f>Q180*H180</f>
        <v>0</v>
      </c>
      <c r="S180" s="225">
        <v>0</v>
      </c>
      <c r="T180" s="226">
        <f>S180*H180</f>
        <v>0</v>
      </c>
      <c r="U180" s="41"/>
      <c r="V180" s="41"/>
      <c r="W180" s="41"/>
      <c r="X180" s="41"/>
      <c r="Y180" s="41"/>
      <c r="Z180" s="41"/>
      <c r="AA180" s="41"/>
      <c r="AB180" s="41"/>
      <c r="AC180" s="41"/>
      <c r="AD180" s="41"/>
      <c r="AE180" s="41"/>
      <c r="AR180" s="227" t="s">
        <v>315</v>
      </c>
      <c r="AT180" s="227" t="s">
        <v>310</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839</v>
      </c>
    </row>
    <row r="181" s="2" customFormat="1" ht="21.75" customHeight="1">
      <c r="A181" s="41"/>
      <c r="B181" s="42"/>
      <c r="C181" s="216" t="s">
        <v>1414</v>
      </c>
      <c r="D181" s="216" t="s">
        <v>310</v>
      </c>
      <c r="E181" s="217" t="s">
        <v>753</v>
      </c>
      <c r="F181" s="218" t="s">
        <v>7272</v>
      </c>
      <c r="G181" s="219" t="s">
        <v>323</v>
      </c>
      <c r="H181" s="220">
        <v>16</v>
      </c>
      <c r="I181" s="221"/>
      <c r="J181" s="222">
        <f>ROUND(I181*H181,2)</f>
        <v>0</v>
      </c>
      <c r="K181" s="218" t="s">
        <v>19</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845</v>
      </c>
    </row>
    <row r="182" s="2" customFormat="1" ht="21.75" customHeight="1">
      <c r="A182" s="41"/>
      <c r="B182" s="42"/>
      <c r="C182" s="216" t="s">
        <v>757</v>
      </c>
      <c r="D182" s="216" t="s">
        <v>310</v>
      </c>
      <c r="E182" s="217" t="s">
        <v>596</v>
      </c>
      <c r="F182" s="218" t="s">
        <v>7345</v>
      </c>
      <c r="G182" s="219" t="s">
        <v>323</v>
      </c>
      <c r="H182" s="220">
        <v>10</v>
      </c>
      <c r="I182" s="221"/>
      <c r="J182" s="222">
        <f>ROUND(I182*H182,2)</f>
        <v>0</v>
      </c>
      <c r="K182" s="218" t="s">
        <v>19</v>
      </c>
      <c r="L182" s="47"/>
      <c r="M182" s="223" t="s">
        <v>19</v>
      </c>
      <c r="N182" s="224"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315</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853</v>
      </c>
    </row>
    <row r="183" s="2" customFormat="1" ht="21.75" customHeight="1">
      <c r="A183" s="41"/>
      <c r="B183" s="42"/>
      <c r="C183" s="216" t="s">
        <v>1425</v>
      </c>
      <c r="D183" s="216" t="s">
        <v>310</v>
      </c>
      <c r="E183" s="217" t="s">
        <v>759</v>
      </c>
      <c r="F183" s="218" t="s">
        <v>7346</v>
      </c>
      <c r="G183" s="219" t="s">
        <v>323</v>
      </c>
      <c r="H183" s="220">
        <v>6</v>
      </c>
      <c r="I183" s="221"/>
      <c r="J183" s="222">
        <f>ROUND(I183*H183,2)</f>
        <v>0</v>
      </c>
      <c r="K183" s="218" t="s">
        <v>19</v>
      </c>
      <c r="L183" s="47"/>
      <c r="M183" s="223" t="s">
        <v>19</v>
      </c>
      <c r="N183" s="224" t="s">
        <v>47</v>
      </c>
      <c r="O183" s="87"/>
      <c r="P183" s="225">
        <f>O183*H183</f>
        <v>0</v>
      </c>
      <c r="Q183" s="225">
        <v>0</v>
      </c>
      <c r="R183" s="225">
        <f>Q183*H183</f>
        <v>0</v>
      </c>
      <c r="S183" s="225">
        <v>0</v>
      </c>
      <c r="T183" s="226">
        <f>S183*H183</f>
        <v>0</v>
      </c>
      <c r="U183" s="41"/>
      <c r="V183" s="41"/>
      <c r="W183" s="41"/>
      <c r="X183" s="41"/>
      <c r="Y183" s="41"/>
      <c r="Z183" s="41"/>
      <c r="AA183" s="41"/>
      <c r="AB183" s="41"/>
      <c r="AC183" s="41"/>
      <c r="AD183" s="41"/>
      <c r="AE183" s="41"/>
      <c r="AR183" s="227" t="s">
        <v>315</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862</v>
      </c>
    </row>
    <row r="184" s="2" customFormat="1" ht="16.5" customHeight="1">
      <c r="A184" s="41"/>
      <c r="B184" s="42"/>
      <c r="C184" s="280" t="s">
        <v>760</v>
      </c>
      <c r="D184" s="280" t="s">
        <v>1137</v>
      </c>
      <c r="E184" s="281" t="s">
        <v>7347</v>
      </c>
      <c r="F184" s="282" t="s">
        <v>7348</v>
      </c>
      <c r="G184" s="283" t="s">
        <v>323</v>
      </c>
      <c r="H184" s="284">
        <v>2</v>
      </c>
      <c r="I184" s="285"/>
      <c r="J184" s="286">
        <f>ROUND(I184*H184,2)</f>
        <v>0</v>
      </c>
      <c r="K184" s="282" t="s">
        <v>19</v>
      </c>
      <c r="L184" s="287"/>
      <c r="M184" s="288" t="s">
        <v>19</v>
      </c>
      <c r="N184" s="289"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352</v>
      </c>
      <c r="AT184" s="227" t="s">
        <v>1137</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870</v>
      </c>
    </row>
    <row r="185" s="2" customFormat="1" ht="21.75" customHeight="1">
      <c r="A185" s="41"/>
      <c r="B185" s="42"/>
      <c r="C185" s="280" t="s">
        <v>1434</v>
      </c>
      <c r="D185" s="280" t="s">
        <v>1137</v>
      </c>
      <c r="E185" s="281" t="s">
        <v>7349</v>
      </c>
      <c r="F185" s="282" t="s">
        <v>7350</v>
      </c>
      <c r="G185" s="283" t="s">
        <v>323</v>
      </c>
      <c r="H185" s="284">
        <v>16</v>
      </c>
      <c r="I185" s="285"/>
      <c r="J185" s="286">
        <f>ROUND(I185*H185,2)</f>
        <v>0</v>
      </c>
      <c r="K185" s="282" t="s">
        <v>19</v>
      </c>
      <c r="L185" s="287"/>
      <c r="M185" s="288" t="s">
        <v>19</v>
      </c>
      <c r="N185" s="289" t="s">
        <v>47</v>
      </c>
      <c r="O185" s="87"/>
      <c r="P185" s="225">
        <f>O185*H185</f>
        <v>0</v>
      </c>
      <c r="Q185" s="225">
        <v>0</v>
      </c>
      <c r="R185" s="225">
        <f>Q185*H185</f>
        <v>0</v>
      </c>
      <c r="S185" s="225">
        <v>0</v>
      </c>
      <c r="T185" s="226">
        <f>S185*H185</f>
        <v>0</v>
      </c>
      <c r="U185" s="41"/>
      <c r="V185" s="41"/>
      <c r="W185" s="41"/>
      <c r="X185" s="41"/>
      <c r="Y185" s="41"/>
      <c r="Z185" s="41"/>
      <c r="AA185" s="41"/>
      <c r="AB185" s="41"/>
      <c r="AC185" s="41"/>
      <c r="AD185" s="41"/>
      <c r="AE185" s="41"/>
      <c r="AR185" s="227" t="s">
        <v>352</v>
      </c>
      <c r="AT185" s="227" t="s">
        <v>1137</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883</v>
      </c>
    </row>
    <row r="186" s="2" customFormat="1" ht="16.5" customHeight="1">
      <c r="A186" s="41"/>
      <c r="B186" s="42"/>
      <c r="C186" s="280" t="s">
        <v>761</v>
      </c>
      <c r="D186" s="280" t="s">
        <v>1137</v>
      </c>
      <c r="E186" s="281" t="s">
        <v>7351</v>
      </c>
      <c r="F186" s="282" t="s">
        <v>7352</v>
      </c>
      <c r="G186" s="283" t="s">
        <v>323</v>
      </c>
      <c r="H186" s="284">
        <v>10</v>
      </c>
      <c r="I186" s="285"/>
      <c r="J186" s="286">
        <f>ROUND(I186*H186,2)</f>
        <v>0</v>
      </c>
      <c r="K186" s="282" t="s">
        <v>19</v>
      </c>
      <c r="L186" s="287"/>
      <c r="M186" s="288" t="s">
        <v>19</v>
      </c>
      <c r="N186" s="289" t="s">
        <v>47</v>
      </c>
      <c r="O186" s="87"/>
      <c r="P186" s="225">
        <f>O186*H186</f>
        <v>0</v>
      </c>
      <c r="Q186" s="225">
        <v>0</v>
      </c>
      <c r="R186" s="225">
        <f>Q186*H186</f>
        <v>0</v>
      </c>
      <c r="S186" s="225">
        <v>0</v>
      </c>
      <c r="T186" s="226">
        <f>S186*H186</f>
        <v>0</v>
      </c>
      <c r="U186" s="41"/>
      <c r="V186" s="41"/>
      <c r="W186" s="41"/>
      <c r="X186" s="41"/>
      <c r="Y186" s="41"/>
      <c r="Z186" s="41"/>
      <c r="AA186" s="41"/>
      <c r="AB186" s="41"/>
      <c r="AC186" s="41"/>
      <c r="AD186" s="41"/>
      <c r="AE186" s="41"/>
      <c r="AR186" s="227" t="s">
        <v>352</v>
      </c>
      <c r="AT186" s="227" t="s">
        <v>1137</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3523</v>
      </c>
    </row>
    <row r="187" s="2" customFormat="1" ht="16.5" customHeight="1">
      <c r="A187" s="41"/>
      <c r="B187" s="42"/>
      <c r="C187" s="280" t="s">
        <v>1448</v>
      </c>
      <c r="D187" s="280" t="s">
        <v>1137</v>
      </c>
      <c r="E187" s="281" t="s">
        <v>7353</v>
      </c>
      <c r="F187" s="282" t="s">
        <v>7354</v>
      </c>
      <c r="G187" s="283" t="s">
        <v>323</v>
      </c>
      <c r="H187" s="284">
        <v>6</v>
      </c>
      <c r="I187" s="285"/>
      <c r="J187" s="286">
        <f>ROUND(I187*H187,2)</f>
        <v>0</v>
      </c>
      <c r="K187" s="282" t="s">
        <v>19</v>
      </c>
      <c r="L187" s="287"/>
      <c r="M187" s="288" t="s">
        <v>19</v>
      </c>
      <c r="N187" s="289" t="s">
        <v>47</v>
      </c>
      <c r="O187" s="87"/>
      <c r="P187" s="225">
        <f>O187*H187</f>
        <v>0</v>
      </c>
      <c r="Q187" s="225">
        <v>0</v>
      </c>
      <c r="R187" s="225">
        <f>Q187*H187</f>
        <v>0</v>
      </c>
      <c r="S187" s="225">
        <v>0</v>
      </c>
      <c r="T187" s="226">
        <f>S187*H187</f>
        <v>0</v>
      </c>
      <c r="U187" s="41"/>
      <c r="V187" s="41"/>
      <c r="W187" s="41"/>
      <c r="X187" s="41"/>
      <c r="Y187" s="41"/>
      <c r="Z187" s="41"/>
      <c r="AA187" s="41"/>
      <c r="AB187" s="41"/>
      <c r="AC187" s="41"/>
      <c r="AD187" s="41"/>
      <c r="AE187" s="41"/>
      <c r="AR187" s="227" t="s">
        <v>352</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3535</v>
      </c>
    </row>
    <row r="188" s="2" customFormat="1" ht="16.5" customHeight="1">
      <c r="A188" s="41"/>
      <c r="B188" s="42"/>
      <c r="C188" s="280" t="s">
        <v>769</v>
      </c>
      <c r="D188" s="280" t="s">
        <v>1137</v>
      </c>
      <c r="E188" s="281" t="s">
        <v>7355</v>
      </c>
      <c r="F188" s="282" t="s">
        <v>7356</v>
      </c>
      <c r="G188" s="283" t="s">
        <v>323</v>
      </c>
      <c r="H188" s="284">
        <v>2</v>
      </c>
      <c r="I188" s="285"/>
      <c r="J188" s="286">
        <f>ROUND(I188*H188,2)</f>
        <v>0</v>
      </c>
      <c r="K188" s="282" t="s">
        <v>19</v>
      </c>
      <c r="L188" s="287"/>
      <c r="M188" s="288" t="s">
        <v>19</v>
      </c>
      <c r="N188" s="289" t="s">
        <v>47</v>
      </c>
      <c r="O188" s="87"/>
      <c r="P188" s="225">
        <f>O188*H188</f>
        <v>0</v>
      </c>
      <c r="Q188" s="225">
        <v>0</v>
      </c>
      <c r="R188" s="225">
        <f>Q188*H188</f>
        <v>0</v>
      </c>
      <c r="S188" s="225">
        <v>0</v>
      </c>
      <c r="T188" s="226">
        <f>S188*H188</f>
        <v>0</v>
      </c>
      <c r="U188" s="41"/>
      <c r="V188" s="41"/>
      <c r="W188" s="41"/>
      <c r="X188" s="41"/>
      <c r="Y188" s="41"/>
      <c r="Z188" s="41"/>
      <c r="AA188" s="41"/>
      <c r="AB188" s="41"/>
      <c r="AC188" s="41"/>
      <c r="AD188" s="41"/>
      <c r="AE188" s="41"/>
      <c r="AR188" s="227" t="s">
        <v>352</v>
      </c>
      <c r="AT188" s="227" t="s">
        <v>1137</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3551</v>
      </c>
    </row>
    <row r="189" s="12" customFormat="1" ht="22.8" customHeight="1">
      <c r="A189" s="12"/>
      <c r="B189" s="200"/>
      <c r="C189" s="201"/>
      <c r="D189" s="202" t="s">
        <v>75</v>
      </c>
      <c r="E189" s="214" t="s">
        <v>7357</v>
      </c>
      <c r="F189" s="214" t="s">
        <v>7358</v>
      </c>
      <c r="G189" s="201"/>
      <c r="H189" s="201"/>
      <c r="I189" s="204"/>
      <c r="J189" s="215">
        <f>BK189</f>
        <v>0</v>
      </c>
      <c r="K189" s="201"/>
      <c r="L189" s="206"/>
      <c r="M189" s="207"/>
      <c r="N189" s="208"/>
      <c r="O189" s="208"/>
      <c r="P189" s="209">
        <f>SUM(P190:P205)</f>
        <v>0</v>
      </c>
      <c r="Q189" s="208"/>
      <c r="R189" s="209">
        <f>SUM(R190:R205)</f>
        <v>0</v>
      </c>
      <c r="S189" s="208"/>
      <c r="T189" s="210">
        <f>SUM(T190:T205)</f>
        <v>0</v>
      </c>
      <c r="U189" s="12"/>
      <c r="V189" s="12"/>
      <c r="W189" s="12"/>
      <c r="X189" s="12"/>
      <c r="Y189" s="12"/>
      <c r="Z189" s="12"/>
      <c r="AA189" s="12"/>
      <c r="AB189" s="12"/>
      <c r="AC189" s="12"/>
      <c r="AD189" s="12"/>
      <c r="AE189" s="12"/>
      <c r="AR189" s="211" t="s">
        <v>83</v>
      </c>
      <c r="AT189" s="212" t="s">
        <v>75</v>
      </c>
      <c r="AU189" s="212" t="s">
        <v>83</v>
      </c>
      <c r="AY189" s="211" t="s">
        <v>308</v>
      </c>
      <c r="BK189" s="213">
        <f>SUM(BK190:BK205)</f>
        <v>0</v>
      </c>
    </row>
    <row r="190" s="2" customFormat="1" ht="16.5" customHeight="1">
      <c r="A190" s="41"/>
      <c r="B190" s="42"/>
      <c r="C190" s="216" t="s">
        <v>1459</v>
      </c>
      <c r="D190" s="216" t="s">
        <v>310</v>
      </c>
      <c r="E190" s="217" t="s">
        <v>765</v>
      </c>
      <c r="F190" s="218" t="s">
        <v>7359</v>
      </c>
      <c r="G190" s="219" t="s">
        <v>323</v>
      </c>
      <c r="H190" s="220">
        <v>2</v>
      </c>
      <c r="I190" s="221"/>
      <c r="J190" s="222">
        <f>ROUND(I190*H190,2)</f>
        <v>0</v>
      </c>
      <c r="K190" s="218" t="s">
        <v>19</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315</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3562</v>
      </c>
    </row>
    <row r="191" s="2" customFormat="1" ht="16.5" customHeight="1">
      <c r="A191" s="41"/>
      <c r="B191" s="42"/>
      <c r="C191" s="216" t="s">
        <v>773</v>
      </c>
      <c r="D191" s="216" t="s">
        <v>310</v>
      </c>
      <c r="E191" s="217" t="s">
        <v>611</v>
      </c>
      <c r="F191" s="218" t="s">
        <v>7360</v>
      </c>
      <c r="G191" s="219" t="s">
        <v>323</v>
      </c>
      <c r="H191" s="220">
        <v>1</v>
      </c>
      <c r="I191" s="221"/>
      <c r="J191" s="222">
        <f>ROUND(I191*H191,2)</f>
        <v>0</v>
      </c>
      <c r="K191" s="218" t="s">
        <v>19</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3573</v>
      </c>
    </row>
    <row r="192" s="2" customFormat="1" ht="16.5" customHeight="1">
      <c r="A192" s="41"/>
      <c r="B192" s="42"/>
      <c r="C192" s="216" t="s">
        <v>1473</v>
      </c>
      <c r="D192" s="216" t="s">
        <v>310</v>
      </c>
      <c r="E192" s="217" t="s">
        <v>775</v>
      </c>
      <c r="F192" s="218" t="s">
        <v>7361</v>
      </c>
      <c r="G192" s="219" t="s">
        <v>323</v>
      </c>
      <c r="H192" s="220">
        <v>1</v>
      </c>
      <c r="I192" s="221"/>
      <c r="J192" s="222">
        <f>ROUND(I192*H192,2)</f>
        <v>0</v>
      </c>
      <c r="K192" s="218" t="s">
        <v>19</v>
      </c>
      <c r="L192" s="47"/>
      <c r="M192" s="223" t="s">
        <v>19</v>
      </c>
      <c r="N192" s="224" t="s">
        <v>47</v>
      </c>
      <c r="O192" s="87"/>
      <c r="P192" s="225">
        <f>O192*H192</f>
        <v>0</v>
      </c>
      <c r="Q192" s="225">
        <v>0</v>
      </c>
      <c r="R192" s="225">
        <f>Q192*H192</f>
        <v>0</v>
      </c>
      <c r="S192" s="225">
        <v>0</v>
      </c>
      <c r="T192" s="226">
        <f>S192*H192</f>
        <v>0</v>
      </c>
      <c r="U192" s="41"/>
      <c r="V192" s="41"/>
      <c r="W192" s="41"/>
      <c r="X192" s="41"/>
      <c r="Y192" s="41"/>
      <c r="Z192" s="41"/>
      <c r="AA192" s="41"/>
      <c r="AB192" s="41"/>
      <c r="AC192" s="41"/>
      <c r="AD192" s="41"/>
      <c r="AE192" s="41"/>
      <c r="AR192" s="227" t="s">
        <v>315</v>
      </c>
      <c r="AT192" s="227" t="s">
        <v>310</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315</v>
      </c>
      <c r="BM192" s="227" t="s">
        <v>3584</v>
      </c>
    </row>
    <row r="193" s="2" customFormat="1" ht="16.5" customHeight="1">
      <c r="A193" s="41"/>
      <c r="B193" s="42"/>
      <c r="C193" s="216" t="s">
        <v>778</v>
      </c>
      <c r="D193" s="216" t="s">
        <v>310</v>
      </c>
      <c r="E193" s="217" t="s">
        <v>616</v>
      </c>
      <c r="F193" s="218" t="s">
        <v>7362</v>
      </c>
      <c r="G193" s="219" t="s">
        <v>323</v>
      </c>
      <c r="H193" s="220">
        <v>12</v>
      </c>
      <c r="I193" s="221"/>
      <c r="J193" s="222">
        <f>ROUND(I193*H193,2)</f>
        <v>0</v>
      </c>
      <c r="K193" s="218" t="s">
        <v>19</v>
      </c>
      <c r="L193" s="47"/>
      <c r="M193" s="223" t="s">
        <v>19</v>
      </c>
      <c r="N193" s="224"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3594</v>
      </c>
    </row>
    <row r="194" s="2" customFormat="1" ht="16.5" customHeight="1">
      <c r="A194" s="41"/>
      <c r="B194" s="42"/>
      <c r="C194" s="216" t="s">
        <v>1486</v>
      </c>
      <c r="D194" s="216" t="s">
        <v>310</v>
      </c>
      <c r="E194" s="217" t="s">
        <v>784</v>
      </c>
      <c r="F194" s="218" t="s">
        <v>7260</v>
      </c>
      <c r="G194" s="219" t="s">
        <v>4835</v>
      </c>
      <c r="H194" s="220">
        <v>87</v>
      </c>
      <c r="I194" s="221"/>
      <c r="J194" s="222">
        <f>ROUND(I194*H194,2)</f>
        <v>0</v>
      </c>
      <c r="K194" s="218" t="s">
        <v>19</v>
      </c>
      <c r="L194" s="47"/>
      <c r="M194" s="223" t="s">
        <v>19</v>
      </c>
      <c r="N194" s="224" t="s">
        <v>47</v>
      </c>
      <c r="O194" s="87"/>
      <c r="P194" s="225">
        <f>O194*H194</f>
        <v>0</v>
      </c>
      <c r="Q194" s="225">
        <v>0</v>
      </c>
      <c r="R194" s="225">
        <f>Q194*H194</f>
        <v>0</v>
      </c>
      <c r="S194" s="225">
        <v>0</v>
      </c>
      <c r="T194" s="226">
        <f>S194*H194</f>
        <v>0</v>
      </c>
      <c r="U194" s="41"/>
      <c r="V194" s="41"/>
      <c r="W194" s="41"/>
      <c r="X194" s="41"/>
      <c r="Y194" s="41"/>
      <c r="Z194" s="41"/>
      <c r="AA194" s="41"/>
      <c r="AB194" s="41"/>
      <c r="AC194" s="41"/>
      <c r="AD194" s="41"/>
      <c r="AE194" s="41"/>
      <c r="AR194" s="227" t="s">
        <v>315</v>
      </c>
      <c r="AT194" s="227" t="s">
        <v>310</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3603</v>
      </c>
    </row>
    <row r="195" s="2" customFormat="1" ht="16.5" customHeight="1">
      <c r="A195" s="41"/>
      <c r="B195" s="42"/>
      <c r="C195" s="216" t="s">
        <v>782</v>
      </c>
      <c r="D195" s="216" t="s">
        <v>310</v>
      </c>
      <c r="E195" s="217" t="s">
        <v>620</v>
      </c>
      <c r="F195" s="218" t="s">
        <v>7261</v>
      </c>
      <c r="G195" s="219" t="s">
        <v>474</v>
      </c>
      <c r="H195" s="220">
        <v>87</v>
      </c>
      <c r="I195" s="221"/>
      <c r="J195" s="222">
        <f>ROUND(I195*H195,2)</f>
        <v>0</v>
      </c>
      <c r="K195" s="218" t="s">
        <v>19</v>
      </c>
      <c r="L195" s="47"/>
      <c r="M195" s="223" t="s">
        <v>19</v>
      </c>
      <c r="N195" s="224" t="s">
        <v>47</v>
      </c>
      <c r="O195" s="87"/>
      <c r="P195" s="225">
        <f>O195*H195</f>
        <v>0</v>
      </c>
      <c r="Q195" s="225">
        <v>0</v>
      </c>
      <c r="R195" s="225">
        <f>Q195*H195</f>
        <v>0</v>
      </c>
      <c r="S195" s="225">
        <v>0</v>
      </c>
      <c r="T195" s="226">
        <f>S195*H195</f>
        <v>0</v>
      </c>
      <c r="U195" s="41"/>
      <c r="V195" s="41"/>
      <c r="W195" s="41"/>
      <c r="X195" s="41"/>
      <c r="Y195" s="41"/>
      <c r="Z195" s="41"/>
      <c r="AA195" s="41"/>
      <c r="AB195" s="41"/>
      <c r="AC195" s="41"/>
      <c r="AD195" s="41"/>
      <c r="AE195" s="41"/>
      <c r="AR195" s="227" t="s">
        <v>315</v>
      </c>
      <c r="AT195" s="227" t="s">
        <v>310</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315</v>
      </c>
      <c r="BM195" s="227" t="s">
        <v>3616</v>
      </c>
    </row>
    <row r="196" s="2" customFormat="1" ht="16.5" customHeight="1">
      <c r="A196" s="41"/>
      <c r="B196" s="42"/>
      <c r="C196" s="216" t="s">
        <v>1491</v>
      </c>
      <c r="D196" s="216" t="s">
        <v>310</v>
      </c>
      <c r="E196" s="217" t="s">
        <v>794</v>
      </c>
      <c r="F196" s="218" t="s">
        <v>7363</v>
      </c>
      <c r="G196" s="219" t="s">
        <v>474</v>
      </c>
      <c r="H196" s="220">
        <v>574</v>
      </c>
      <c r="I196" s="221"/>
      <c r="J196" s="222">
        <f>ROUND(I196*H196,2)</f>
        <v>0</v>
      </c>
      <c r="K196" s="218" t="s">
        <v>19</v>
      </c>
      <c r="L196" s="47"/>
      <c r="M196" s="223" t="s">
        <v>19</v>
      </c>
      <c r="N196" s="224"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315</v>
      </c>
      <c r="AT196" s="227" t="s">
        <v>310</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3626</v>
      </c>
    </row>
    <row r="197" s="2" customFormat="1" ht="16.5" customHeight="1">
      <c r="A197" s="41"/>
      <c r="B197" s="42"/>
      <c r="C197" s="216" t="s">
        <v>787</v>
      </c>
      <c r="D197" s="216" t="s">
        <v>310</v>
      </c>
      <c r="E197" s="217" t="s">
        <v>627</v>
      </c>
      <c r="F197" s="218" t="s">
        <v>7262</v>
      </c>
      <c r="G197" s="219" t="s">
        <v>4835</v>
      </c>
      <c r="H197" s="220">
        <v>156</v>
      </c>
      <c r="I197" s="221"/>
      <c r="J197" s="222">
        <f>ROUND(I197*H197,2)</f>
        <v>0</v>
      </c>
      <c r="K197" s="218" t="s">
        <v>19</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3639</v>
      </c>
    </row>
    <row r="198" s="2" customFormat="1" ht="16.5" customHeight="1">
      <c r="A198" s="41"/>
      <c r="B198" s="42"/>
      <c r="C198" s="216" t="s">
        <v>1500</v>
      </c>
      <c r="D198" s="216" t="s">
        <v>310</v>
      </c>
      <c r="E198" s="217" t="s">
        <v>808</v>
      </c>
      <c r="F198" s="218" t="s">
        <v>7264</v>
      </c>
      <c r="G198" s="219" t="s">
        <v>313</v>
      </c>
      <c r="H198" s="220">
        <v>35</v>
      </c>
      <c r="I198" s="221"/>
      <c r="J198" s="222">
        <f>ROUND(I198*H198,2)</f>
        <v>0</v>
      </c>
      <c r="K198" s="218" t="s">
        <v>19</v>
      </c>
      <c r="L198" s="47"/>
      <c r="M198" s="223" t="s">
        <v>19</v>
      </c>
      <c r="N198" s="224" t="s">
        <v>47</v>
      </c>
      <c r="O198" s="87"/>
      <c r="P198" s="225">
        <f>O198*H198</f>
        <v>0</v>
      </c>
      <c r="Q198" s="225">
        <v>0</v>
      </c>
      <c r="R198" s="225">
        <f>Q198*H198</f>
        <v>0</v>
      </c>
      <c r="S198" s="225">
        <v>0</v>
      </c>
      <c r="T198" s="226">
        <f>S198*H198</f>
        <v>0</v>
      </c>
      <c r="U198" s="41"/>
      <c r="V198" s="41"/>
      <c r="W198" s="41"/>
      <c r="X198" s="41"/>
      <c r="Y198" s="41"/>
      <c r="Z198" s="41"/>
      <c r="AA198" s="41"/>
      <c r="AB198" s="41"/>
      <c r="AC198" s="41"/>
      <c r="AD198" s="41"/>
      <c r="AE198" s="41"/>
      <c r="AR198" s="227" t="s">
        <v>315</v>
      </c>
      <c r="AT198" s="227" t="s">
        <v>310</v>
      </c>
      <c r="AU198" s="227" t="s">
        <v>85</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3652</v>
      </c>
    </row>
    <row r="199" s="2" customFormat="1" ht="21.75" customHeight="1">
      <c r="A199" s="41"/>
      <c r="B199" s="42"/>
      <c r="C199" s="216" t="s">
        <v>791</v>
      </c>
      <c r="D199" s="216" t="s">
        <v>310</v>
      </c>
      <c r="E199" s="217" t="s">
        <v>813</v>
      </c>
      <c r="F199" s="218" t="s">
        <v>7364</v>
      </c>
      <c r="G199" s="219" t="s">
        <v>323</v>
      </c>
      <c r="H199" s="220">
        <v>8</v>
      </c>
      <c r="I199" s="221"/>
      <c r="J199" s="222">
        <f>ROUND(I199*H199,2)</f>
        <v>0</v>
      </c>
      <c r="K199" s="218" t="s">
        <v>19</v>
      </c>
      <c r="L199" s="47"/>
      <c r="M199" s="223" t="s">
        <v>19</v>
      </c>
      <c r="N199" s="224" t="s">
        <v>47</v>
      </c>
      <c r="O199" s="87"/>
      <c r="P199" s="225">
        <f>O199*H199</f>
        <v>0</v>
      </c>
      <c r="Q199" s="225">
        <v>0</v>
      </c>
      <c r="R199" s="225">
        <f>Q199*H199</f>
        <v>0</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3661</v>
      </c>
    </row>
    <row r="200" s="2" customFormat="1" ht="16.5" customHeight="1">
      <c r="A200" s="41"/>
      <c r="B200" s="42"/>
      <c r="C200" s="280" t="s">
        <v>1507</v>
      </c>
      <c r="D200" s="280" t="s">
        <v>1137</v>
      </c>
      <c r="E200" s="281" t="s">
        <v>7365</v>
      </c>
      <c r="F200" s="282" t="s">
        <v>7298</v>
      </c>
      <c r="G200" s="283" t="s">
        <v>323</v>
      </c>
      <c r="H200" s="284">
        <v>12</v>
      </c>
      <c r="I200" s="285"/>
      <c r="J200" s="286">
        <f>ROUND(I200*H200,2)</f>
        <v>0</v>
      </c>
      <c r="K200" s="282" t="s">
        <v>19</v>
      </c>
      <c r="L200" s="287"/>
      <c r="M200" s="288" t="s">
        <v>19</v>
      </c>
      <c r="N200" s="289" t="s">
        <v>47</v>
      </c>
      <c r="O200" s="87"/>
      <c r="P200" s="225">
        <f>O200*H200</f>
        <v>0</v>
      </c>
      <c r="Q200" s="225">
        <v>0</v>
      </c>
      <c r="R200" s="225">
        <f>Q200*H200</f>
        <v>0</v>
      </c>
      <c r="S200" s="225">
        <v>0</v>
      </c>
      <c r="T200" s="226">
        <f>S200*H200</f>
        <v>0</v>
      </c>
      <c r="U200" s="41"/>
      <c r="V200" s="41"/>
      <c r="W200" s="41"/>
      <c r="X200" s="41"/>
      <c r="Y200" s="41"/>
      <c r="Z200" s="41"/>
      <c r="AA200" s="41"/>
      <c r="AB200" s="41"/>
      <c r="AC200" s="41"/>
      <c r="AD200" s="41"/>
      <c r="AE200" s="41"/>
      <c r="AR200" s="227" t="s">
        <v>352</v>
      </c>
      <c r="AT200" s="227" t="s">
        <v>1137</v>
      </c>
      <c r="AU200" s="227" t="s">
        <v>85</v>
      </c>
      <c r="AY200" s="20" t="s">
        <v>308</v>
      </c>
      <c r="BE200" s="228">
        <f>IF(N200="základní",J200,0)</f>
        <v>0</v>
      </c>
      <c r="BF200" s="228">
        <f>IF(N200="snížená",J200,0)</f>
        <v>0</v>
      </c>
      <c r="BG200" s="228">
        <f>IF(N200="zákl. přenesená",J200,0)</f>
        <v>0</v>
      </c>
      <c r="BH200" s="228">
        <f>IF(N200="sníž. přenesená",J200,0)</f>
        <v>0</v>
      </c>
      <c r="BI200" s="228">
        <f>IF(N200="nulová",J200,0)</f>
        <v>0</v>
      </c>
      <c r="BJ200" s="20" t="s">
        <v>83</v>
      </c>
      <c r="BK200" s="228">
        <f>ROUND(I200*H200,2)</f>
        <v>0</v>
      </c>
      <c r="BL200" s="20" t="s">
        <v>315</v>
      </c>
      <c r="BM200" s="227" t="s">
        <v>7366</v>
      </c>
    </row>
    <row r="201" s="2" customFormat="1">
      <c r="A201" s="41"/>
      <c r="B201" s="42"/>
      <c r="C201" s="43"/>
      <c r="D201" s="236" t="s">
        <v>4125</v>
      </c>
      <c r="E201" s="43"/>
      <c r="F201" s="292" t="s">
        <v>7334</v>
      </c>
      <c r="G201" s="43"/>
      <c r="H201" s="43"/>
      <c r="I201" s="231"/>
      <c r="J201" s="43"/>
      <c r="K201" s="43"/>
      <c r="L201" s="47"/>
      <c r="M201" s="232"/>
      <c r="N201" s="233"/>
      <c r="O201" s="87"/>
      <c r="P201" s="87"/>
      <c r="Q201" s="87"/>
      <c r="R201" s="87"/>
      <c r="S201" s="87"/>
      <c r="T201" s="88"/>
      <c r="U201" s="41"/>
      <c r="V201" s="41"/>
      <c r="W201" s="41"/>
      <c r="X201" s="41"/>
      <c r="Y201" s="41"/>
      <c r="Z201" s="41"/>
      <c r="AA201" s="41"/>
      <c r="AB201" s="41"/>
      <c r="AC201" s="41"/>
      <c r="AD201" s="41"/>
      <c r="AE201" s="41"/>
      <c r="AT201" s="20" t="s">
        <v>4125</v>
      </c>
      <c r="AU201" s="20" t="s">
        <v>85</v>
      </c>
    </row>
    <row r="202" s="13" customFormat="1">
      <c r="A202" s="13"/>
      <c r="B202" s="234"/>
      <c r="C202" s="235"/>
      <c r="D202" s="236" t="s">
        <v>319</v>
      </c>
      <c r="E202" s="237" t="s">
        <v>19</v>
      </c>
      <c r="F202" s="238" t="s">
        <v>7335</v>
      </c>
      <c r="G202" s="235"/>
      <c r="H202" s="239">
        <v>12</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83</v>
      </c>
      <c r="AY202" s="245" t="s">
        <v>308</v>
      </c>
    </row>
    <row r="203" s="2" customFormat="1" ht="16.5" customHeight="1">
      <c r="A203" s="41"/>
      <c r="B203" s="42"/>
      <c r="C203" s="280" t="s">
        <v>797</v>
      </c>
      <c r="D203" s="280" t="s">
        <v>1137</v>
      </c>
      <c r="E203" s="281" t="s">
        <v>7367</v>
      </c>
      <c r="F203" s="282" t="s">
        <v>7368</v>
      </c>
      <c r="G203" s="283" t="s">
        <v>474</v>
      </c>
      <c r="H203" s="284">
        <v>574</v>
      </c>
      <c r="I203" s="285"/>
      <c r="J203" s="286">
        <f>ROUND(I203*H203,2)</f>
        <v>0</v>
      </c>
      <c r="K203" s="282" t="s">
        <v>19</v>
      </c>
      <c r="L203" s="287"/>
      <c r="M203" s="288" t="s">
        <v>19</v>
      </c>
      <c r="N203" s="289"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352</v>
      </c>
      <c r="AT203" s="227" t="s">
        <v>1137</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3689</v>
      </c>
    </row>
    <row r="204" s="2" customFormat="1" ht="16.5" customHeight="1">
      <c r="A204" s="41"/>
      <c r="B204" s="42"/>
      <c r="C204" s="280" t="s">
        <v>1510</v>
      </c>
      <c r="D204" s="280" t="s">
        <v>1137</v>
      </c>
      <c r="E204" s="281" t="s">
        <v>7369</v>
      </c>
      <c r="F204" s="282" t="s">
        <v>7286</v>
      </c>
      <c r="G204" s="283" t="s">
        <v>4835</v>
      </c>
      <c r="H204" s="284">
        <v>156</v>
      </c>
      <c r="I204" s="285"/>
      <c r="J204" s="286">
        <f>ROUND(I204*H204,2)</f>
        <v>0</v>
      </c>
      <c r="K204" s="282" t="s">
        <v>19</v>
      </c>
      <c r="L204" s="287"/>
      <c r="M204" s="288" t="s">
        <v>19</v>
      </c>
      <c r="N204" s="289" t="s">
        <v>47</v>
      </c>
      <c r="O204" s="87"/>
      <c r="P204" s="225">
        <f>O204*H204</f>
        <v>0</v>
      </c>
      <c r="Q204" s="225">
        <v>0</v>
      </c>
      <c r="R204" s="225">
        <f>Q204*H204</f>
        <v>0</v>
      </c>
      <c r="S204" s="225">
        <v>0</v>
      </c>
      <c r="T204" s="226">
        <f>S204*H204</f>
        <v>0</v>
      </c>
      <c r="U204" s="41"/>
      <c r="V204" s="41"/>
      <c r="W204" s="41"/>
      <c r="X204" s="41"/>
      <c r="Y204" s="41"/>
      <c r="Z204" s="41"/>
      <c r="AA204" s="41"/>
      <c r="AB204" s="41"/>
      <c r="AC204" s="41"/>
      <c r="AD204" s="41"/>
      <c r="AE204" s="41"/>
      <c r="AR204" s="227" t="s">
        <v>352</v>
      </c>
      <c r="AT204" s="227" t="s">
        <v>1137</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3700</v>
      </c>
    </row>
    <row r="205" s="2" customFormat="1" ht="16.5" customHeight="1">
      <c r="A205" s="41"/>
      <c r="B205" s="42"/>
      <c r="C205" s="280" t="s">
        <v>802</v>
      </c>
      <c r="D205" s="280" t="s">
        <v>1137</v>
      </c>
      <c r="E205" s="281" t="s">
        <v>7370</v>
      </c>
      <c r="F205" s="282" t="s">
        <v>7290</v>
      </c>
      <c r="G205" s="283" t="s">
        <v>313</v>
      </c>
      <c r="H205" s="284">
        <v>35</v>
      </c>
      <c r="I205" s="285"/>
      <c r="J205" s="286">
        <f>ROUND(I205*H205,2)</f>
        <v>0</v>
      </c>
      <c r="K205" s="282" t="s">
        <v>19</v>
      </c>
      <c r="L205" s="287"/>
      <c r="M205" s="288" t="s">
        <v>19</v>
      </c>
      <c r="N205" s="289"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352</v>
      </c>
      <c r="AT205" s="227" t="s">
        <v>1137</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3350</v>
      </c>
    </row>
    <row r="206" s="12" customFormat="1" ht="22.8" customHeight="1">
      <c r="A206" s="12"/>
      <c r="B206" s="200"/>
      <c r="C206" s="201"/>
      <c r="D206" s="202" t="s">
        <v>75</v>
      </c>
      <c r="E206" s="214" t="s">
        <v>7371</v>
      </c>
      <c r="F206" s="214" t="s">
        <v>7372</v>
      </c>
      <c r="G206" s="201"/>
      <c r="H206" s="201"/>
      <c r="I206" s="204"/>
      <c r="J206" s="215">
        <f>BK206</f>
        <v>0</v>
      </c>
      <c r="K206" s="201"/>
      <c r="L206" s="206"/>
      <c r="M206" s="207"/>
      <c r="N206" s="208"/>
      <c r="O206" s="208"/>
      <c r="P206" s="209">
        <f>SUM(P207:P230)</f>
        <v>0</v>
      </c>
      <c r="Q206" s="208"/>
      <c r="R206" s="209">
        <f>SUM(R207:R230)</f>
        <v>0</v>
      </c>
      <c r="S206" s="208"/>
      <c r="T206" s="210">
        <f>SUM(T207:T230)</f>
        <v>0</v>
      </c>
      <c r="U206" s="12"/>
      <c r="V206" s="12"/>
      <c r="W206" s="12"/>
      <c r="X206" s="12"/>
      <c r="Y206" s="12"/>
      <c r="Z206" s="12"/>
      <c r="AA206" s="12"/>
      <c r="AB206" s="12"/>
      <c r="AC206" s="12"/>
      <c r="AD206" s="12"/>
      <c r="AE206" s="12"/>
      <c r="AR206" s="211" t="s">
        <v>83</v>
      </c>
      <c r="AT206" s="212" t="s">
        <v>75</v>
      </c>
      <c r="AU206" s="212" t="s">
        <v>83</v>
      </c>
      <c r="AY206" s="211" t="s">
        <v>308</v>
      </c>
      <c r="BK206" s="213">
        <f>SUM(BK207:BK230)</f>
        <v>0</v>
      </c>
    </row>
    <row r="207" s="2" customFormat="1" ht="16.5" customHeight="1">
      <c r="A207" s="41"/>
      <c r="B207" s="42"/>
      <c r="C207" s="216" t="s">
        <v>1743</v>
      </c>
      <c r="D207" s="216" t="s">
        <v>310</v>
      </c>
      <c r="E207" s="217" t="s">
        <v>740</v>
      </c>
      <c r="F207" s="218" t="s">
        <v>7263</v>
      </c>
      <c r="G207" s="219" t="s">
        <v>474</v>
      </c>
      <c r="H207" s="220">
        <v>102</v>
      </c>
      <c r="I207" s="221"/>
      <c r="J207" s="222">
        <f>ROUND(I207*H207,2)</f>
        <v>0</v>
      </c>
      <c r="K207" s="218" t="s">
        <v>19</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315</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3722</v>
      </c>
    </row>
    <row r="208" s="2" customFormat="1" ht="16.5" customHeight="1">
      <c r="A208" s="41"/>
      <c r="B208" s="42"/>
      <c r="C208" s="216" t="s">
        <v>809</v>
      </c>
      <c r="D208" s="216" t="s">
        <v>310</v>
      </c>
      <c r="E208" s="217" t="s">
        <v>826</v>
      </c>
      <c r="F208" s="218" t="s">
        <v>7273</v>
      </c>
      <c r="G208" s="219" t="s">
        <v>474</v>
      </c>
      <c r="H208" s="220">
        <v>204</v>
      </c>
      <c r="I208" s="221"/>
      <c r="J208" s="222">
        <f>ROUND(I208*H208,2)</f>
        <v>0</v>
      </c>
      <c r="K208" s="218" t="s">
        <v>19</v>
      </c>
      <c r="L208" s="47"/>
      <c r="M208" s="223" t="s">
        <v>19</v>
      </c>
      <c r="N208" s="224"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315</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315</v>
      </c>
      <c r="BM208" s="227" t="s">
        <v>3737</v>
      </c>
    </row>
    <row r="209" s="2" customFormat="1" ht="16.5" customHeight="1">
      <c r="A209" s="41"/>
      <c r="B209" s="42"/>
      <c r="C209" s="216" t="s">
        <v>1746</v>
      </c>
      <c r="D209" s="216" t="s">
        <v>310</v>
      </c>
      <c r="E209" s="217" t="s">
        <v>746</v>
      </c>
      <c r="F209" s="218" t="s">
        <v>7263</v>
      </c>
      <c r="G209" s="219" t="s">
        <v>474</v>
      </c>
      <c r="H209" s="220">
        <v>113</v>
      </c>
      <c r="I209" s="221"/>
      <c r="J209" s="222">
        <f>ROUND(I209*H209,2)</f>
        <v>0</v>
      </c>
      <c r="K209" s="218" t="s">
        <v>19</v>
      </c>
      <c r="L209" s="47"/>
      <c r="M209" s="223" t="s">
        <v>19</v>
      </c>
      <c r="N209" s="224" t="s">
        <v>47</v>
      </c>
      <c r="O209" s="87"/>
      <c r="P209" s="225">
        <f>O209*H209</f>
        <v>0</v>
      </c>
      <c r="Q209" s="225">
        <v>0</v>
      </c>
      <c r="R209" s="225">
        <f>Q209*H209</f>
        <v>0</v>
      </c>
      <c r="S209" s="225">
        <v>0</v>
      </c>
      <c r="T209" s="226">
        <f>S209*H209</f>
        <v>0</v>
      </c>
      <c r="U209" s="41"/>
      <c r="V209" s="41"/>
      <c r="W209" s="41"/>
      <c r="X209" s="41"/>
      <c r="Y209" s="41"/>
      <c r="Z209" s="41"/>
      <c r="AA209" s="41"/>
      <c r="AB209" s="41"/>
      <c r="AC209" s="41"/>
      <c r="AD209" s="41"/>
      <c r="AE209" s="41"/>
      <c r="AR209" s="227" t="s">
        <v>315</v>
      </c>
      <c r="AT209" s="227" t="s">
        <v>310</v>
      </c>
      <c r="AU209" s="227" t="s">
        <v>85</v>
      </c>
      <c r="AY209" s="20" t="s">
        <v>308</v>
      </c>
      <c r="BE209" s="228">
        <f>IF(N209="základní",J209,0)</f>
        <v>0</v>
      </c>
      <c r="BF209" s="228">
        <f>IF(N209="snížená",J209,0)</f>
        <v>0</v>
      </c>
      <c r="BG209" s="228">
        <f>IF(N209="zákl. přenesená",J209,0)</f>
        <v>0</v>
      </c>
      <c r="BH209" s="228">
        <f>IF(N209="sníž. přenesená",J209,0)</f>
        <v>0</v>
      </c>
      <c r="BI209" s="228">
        <f>IF(N209="nulová",J209,0)</f>
        <v>0</v>
      </c>
      <c r="BJ209" s="20" t="s">
        <v>83</v>
      </c>
      <c r="BK209" s="228">
        <f>ROUND(I209*H209,2)</f>
        <v>0</v>
      </c>
      <c r="BL209" s="20" t="s">
        <v>315</v>
      </c>
      <c r="BM209" s="227" t="s">
        <v>3748</v>
      </c>
    </row>
    <row r="210" s="2" customFormat="1" ht="16.5" customHeight="1">
      <c r="A210" s="41"/>
      <c r="B210" s="42"/>
      <c r="C210" s="216" t="s">
        <v>812</v>
      </c>
      <c r="D210" s="216" t="s">
        <v>310</v>
      </c>
      <c r="E210" s="217" t="s">
        <v>836</v>
      </c>
      <c r="F210" s="218" t="s">
        <v>7273</v>
      </c>
      <c r="G210" s="219" t="s">
        <v>474</v>
      </c>
      <c r="H210" s="220">
        <v>226</v>
      </c>
      <c r="I210" s="221"/>
      <c r="J210" s="222">
        <f>ROUND(I210*H210,2)</f>
        <v>0</v>
      </c>
      <c r="K210" s="218" t="s">
        <v>19</v>
      </c>
      <c r="L210" s="47"/>
      <c r="M210" s="223" t="s">
        <v>19</v>
      </c>
      <c r="N210" s="224" t="s">
        <v>47</v>
      </c>
      <c r="O210" s="87"/>
      <c r="P210" s="225">
        <f>O210*H210</f>
        <v>0</v>
      </c>
      <c r="Q210" s="225">
        <v>0</v>
      </c>
      <c r="R210" s="225">
        <f>Q210*H210</f>
        <v>0</v>
      </c>
      <c r="S210" s="225">
        <v>0</v>
      </c>
      <c r="T210" s="226">
        <f>S210*H210</f>
        <v>0</v>
      </c>
      <c r="U210" s="41"/>
      <c r="V210" s="41"/>
      <c r="W210" s="41"/>
      <c r="X210" s="41"/>
      <c r="Y210" s="41"/>
      <c r="Z210" s="41"/>
      <c r="AA210" s="41"/>
      <c r="AB210" s="41"/>
      <c r="AC210" s="41"/>
      <c r="AD210" s="41"/>
      <c r="AE210" s="41"/>
      <c r="AR210" s="227" t="s">
        <v>315</v>
      </c>
      <c r="AT210" s="227" t="s">
        <v>310</v>
      </c>
      <c r="AU210" s="227" t="s">
        <v>85</v>
      </c>
      <c r="AY210" s="20" t="s">
        <v>308</v>
      </c>
      <c r="BE210" s="228">
        <f>IF(N210="základní",J210,0)</f>
        <v>0</v>
      </c>
      <c r="BF210" s="228">
        <f>IF(N210="snížená",J210,0)</f>
        <v>0</v>
      </c>
      <c r="BG210" s="228">
        <f>IF(N210="zákl. přenesená",J210,0)</f>
        <v>0</v>
      </c>
      <c r="BH210" s="228">
        <f>IF(N210="sníž. přenesená",J210,0)</f>
        <v>0</v>
      </c>
      <c r="BI210" s="228">
        <f>IF(N210="nulová",J210,0)</f>
        <v>0</v>
      </c>
      <c r="BJ210" s="20" t="s">
        <v>83</v>
      </c>
      <c r="BK210" s="228">
        <f>ROUND(I210*H210,2)</f>
        <v>0</v>
      </c>
      <c r="BL210" s="20" t="s">
        <v>315</v>
      </c>
      <c r="BM210" s="227" t="s">
        <v>3759</v>
      </c>
    </row>
    <row r="211" s="2" customFormat="1" ht="16.5" customHeight="1">
      <c r="A211" s="41"/>
      <c r="B211" s="42"/>
      <c r="C211" s="216" t="s">
        <v>1754</v>
      </c>
      <c r="D211" s="216" t="s">
        <v>310</v>
      </c>
      <c r="E211" s="217" t="s">
        <v>749</v>
      </c>
      <c r="F211" s="218" t="s">
        <v>7263</v>
      </c>
      <c r="G211" s="219" t="s">
        <v>474</v>
      </c>
      <c r="H211" s="220">
        <v>113</v>
      </c>
      <c r="I211" s="221"/>
      <c r="J211" s="222">
        <f>ROUND(I211*H211,2)</f>
        <v>0</v>
      </c>
      <c r="K211" s="218" t="s">
        <v>19</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3770</v>
      </c>
    </row>
    <row r="212" s="2" customFormat="1" ht="16.5" customHeight="1">
      <c r="A212" s="41"/>
      <c r="B212" s="42"/>
      <c r="C212" s="216" t="s">
        <v>816</v>
      </c>
      <c r="D212" s="216" t="s">
        <v>310</v>
      </c>
      <c r="E212" s="217" t="s">
        <v>850</v>
      </c>
      <c r="F212" s="218" t="s">
        <v>7273</v>
      </c>
      <c r="G212" s="219" t="s">
        <v>474</v>
      </c>
      <c r="H212" s="220">
        <v>226</v>
      </c>
      <c r="I212" s="221"/>
      <c r="J212" s="222">
        <f>ROUND(I212*H212,2)</f>
        <v>0</v>
      </c>
      <c r="K212" s="218" t="s">
        <v>19</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315</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3780</v>
      </c>
    </row>
    <row r="213" s="2" customFormat="1" ht="16.5" customHeight="1">
      <c r="A213" s="41"/>
      <c r="B213" s="42"/>
      <c r="C213" s="216" t="s">
        <v>1762</v>
      </c>
      <c r="D213" s="216" t="s">
        <v>310</v>
      </c>
      <c r="E213" s="217" t="s">
        <v>750</v>
      </c>
      <c r="F213" s="218" t="s">
        <v>7263</v>
      </c>
      <c r="G213" s="219" t="s">
        <v>474</v>
      </c>
      <c r="H213" s="220">
        <v>113</v>
      </c>
      <c r="I213" s="221"/>
      <c r="J213" s="222">
        <f>ROUND(I213*H213,2)</f>
        <v>0</v>
      </c>
      <c r="K213" s="218" t="s">
        <v>19</v>
      </c>
      <c r="L213" s="47"/>
      <c r="M213" s="223" t="s">
        <v>19</v>
      </c>
      <c r="N213" s="224" t="s">
        <v>47</v>
      </c>
      <c r="O213" s="87"/>
      <c r="P213" s="225">
        <f>O213*H213</f>
        <v>0</v>
      </c>
      <c r="Q213" s="225">
        <v>0</v>
      </c>
      <c r="R213" s="225">
        <f>Q213*H213</f>
        <v>0</v>
      </c>
      <c r="S213" s="225">
        <v>0</v>
      </c>
      <c r="T213" s="226">
        <f>S213*H213</f>
        <v>0</v>
      </c>
      <c r="U213" s="41"/>
      <c r="V213" s="41"/>
      <c r="W213" s="41"/>
      <c r="X213" s="41"/>
      <c r="Y213" s="41"/>
      <c r="Z213" s="41"/>
      <c r="AA213" s="41"/>
      <c r="AB213" s="41"/>
      <c r="AC213" s="41"/>
      <c r="AD213" s="41"/>
      <c r="AE213" s="41"/>
      <c r="AR213" s="227" t="s">
        <v>315</v>
      </c>
      <c r="AT213" s="227" t="s">
        <v>310</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3792</v>
      </c>
    </row>
    <row r="214" s="2" customFormat="1" ht="16.5" customHeight="1">
      <c r="A214" s="41"/>
      <c r="B214" s="42"/>
      <c r="C214" s="216" t="s">
        <v>822</v>
      </c>
      <c r="D214" s="216" t="s">
        <v>310</v>
      </c>
      <c r="E214" s="217" t="s">
        <v>867</v>
      </c>
      <c r="F214" s="218" t="s">
        <v>7273</v>
      </c>
      <c r="G214" s="219" t="s">
        <v>474</v>
      </c>
      <c r="H214" s="220">
        <v>226</v>
      </c>
      <c r="I214" s="221"/>
      <c r="J214" s="222">
        <f>ROUND(I214*H214,2)</f>
        <v>0</v>
      </c>
      <c r="K214" s="218" t="s">
        <v>19</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3802</v>
      </c>
    </row>
    <row r="215" s="2" customFormat="1" ht="16.5" customHeight="1">
      <c r="A215" s="41"/>
      <c r="B215" s="42"/>
      <c r="C215" s="216" t="s">
        <v>1765</v>
      </c>
      <c r="D215" s="216" t="s">
        <v>310</v>
      </c>
      <c r="E215" s="217" t="s">
        <v>751</v>
      </c>
      <c r="F215" s="218" t="s">
        <v>7263</v>
      </c>
      <c r="G215" s="219" t="s">
        <v>474</v>
      </c>
      <c r="H215" s="220">
        <v>153</v>
      </c>
      <c r="I215" s="221"/>
      <c r="J215" s="222">
        <f>ROUND(I215*H215,2)</f>
        <v>0</v>
      </c>
      <c r="K215" s="218" t="s">
        <v>19</v>
      </c>
      <c r="L215" s="47"/>
      <c r="M215" s="223" t="s">
        <v>19</v>
      </c>
      <c r="N215" s="224" t="s">
        <v>47</v>
      </c>
      <c r="O215" s="87"/>
      <c r="P215" s="225">
        <f>O215*H215</f>
        <v>0</v>
      </c>
      <c r="Q215" s="225">
        <v>0</v>
      </c>
      <c r="R215" s="225">
        <f>Q215*H215</f>
        <v>0</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3813</v>
      </c>
    </row>
    <row r="216" s="2" customFormat="1" ht="16.5" customHeight="1">
      <c r="A216" s="41"/>
      <c r="B216" s="42"/>
      <c r="C216" s="216" t="s">
        <v>829</v>
      </c>
      <c r="D216" s="216" t="s">
        <v>310</v>
      </c>
      <c r="E216" s="217" t="s">
        <v>1402</v>
      </c>
      <c r="F216" s="218" t="s">
        <v>7273</v>
      </c>
      <c r="G216" s="219" t="s">
        <v>474</v>
      </c>
      <c r="H216" s="220">
        <v>306</v>
      </c>
      <c r="I216" s="221"/>
      <c r="J216" s="222">
        <f>ROUND(I216*H216,2)</f>
        <v>0</v>
      </c>
      <c r="K216" s="218" t="s">
        <v>19</v>
      </c>
      <c r="L216" s="47"/>
      <c r="M216" s="223" t="s">
        <v>19</v>
      </c>
      <c r="N216" s="224" t="s">
        <v>47</v>
      </c>
      <c r="O216" s="87"/>
      <c r="P216" s="225">
        <f>O216*H216</f>
        <v>0</v>
      </c>
      <c r="Q216" s="225">
        <v>0</v>
      </c>
      <c r="R216" s="225">
        <f>Q216*H216</f>
        <v>0</v>
      </c>
      <c r="S216" s="225">
        <v>0</v>
      </c>
      <c r="T216" s="226">
        <f>S216*H216</f>
        <v>0</v>
      </c>
      <c r="U216" s="41"/>
      <c r="V216" s="41"/>
      <c r="W216" s="41"/>
      <c r="X216" s="41"/>
      <c r="Y216" s="41"/>
      <c r="Z216" s="41"/>
      <c r="AA216" s="41"/>
      <c r="AB216" s="41"/>
      <c r="AC216" s="41"/>
      <c r="AD216" s="41"/>
      <c r="AE216" s="41"/>
      <c r="AR216" s="227" t="s">
        <v>315</v>
      </c>
      <c r="AT216" s="227" t="s">
        <v>310</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3826</v>
      </c>
    </row>
    <row r="217" s="2" customFormat="1" ht="16.5" customHeight="1">
      <c r="A217" s="41"/>
      <c r="B217" s="42"/>
      <c r="C217" s="216" t="s">
        <v>1772</v>
      </c>
      <c r="D217" s="216" t="s">
        <v>310</v>
      </c>
      <c r="E217" s="217" t="s">
        <v>754</v>
      </c>
      <c r="F217" s="218" t="s">
        <v>7263</v>
      </c>
      <c r="G217" s="219" t="s">
        <v>474</v>
      </c>
      <c r="H217" s="220">
        <v>153</v>
      </c>
      <c r="I217" s="221"/>
      <c r="J217" s="222">
        <f>ROUND(I217*H217,2)</f>
        <v>0</v>
      </c>
      <c r="K217" s="218" t="s">
        <v>19</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3838</v>
      </c>
    </row>
    <row r="218" s="2" customFormat="1" ht="16.5" customHeight="1">
      <c r="A218" s="41"/>
      <c r="B218" s="42"/>
      <c r="C218" s="216" t="s">
        <v>832</v>
      </c>
      <c r="D218" s="216" t="s">
        <v>310</v>
      </c>
      <c r="E218" s="217" t="s">
        <v>1414</v>
      </c>
      <c r="F218" s="218" t="s">
        <v>7273</v>
      </c>
      <c r="G218" s="219" t="s">
        <v>474</v>
      </c>
      <c r="H218" s="220">
        <v>306</v>
      </c>
      <c r="I218" s="221"/>
      <c r="J218" s="222">
        <f>ROUND(I218*H218,2)</f>
        <v>0</v>
      </c>
      <c r="K218" s="218" t="s">
        <v>19</v>
      </c>
      <c r="L218" s="47"/>
      <c r="M218" s="223" t="s">
        <v>19</v>
      </c>
      <c r="N218" s="224"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315</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3850</v>
      </c>
    </row>
    <row r="219" s="2" customFormat="1" ht="16.5" customHeight="1">
      <c r="A219" s="41"/>
      <c r="B219" s="42"/>
      <c r="C219" s="280" t="s">
        <v>1790</v>
      </c>
      <c r="D219" s="280" t="s">
        <v>1137</v>
      </c>
      <c r="E219" s="281" t="s">
        <v>7373</v>
      </c>
      <c r="F219" s="282" t="s">
        <v>7374</v>
      </c>
      <c r="G219" s="283" t="s">
        <v>474</v>
      </c>
      <c r="H219" s="284">
        <v>102</v>
      </c>
      <c r="I219" s="285"/>
      <c r="J219" s="286">
        <f>ROUND(I219*H219,2)</f>
        <v>0</v>
      </c>
      <c r="K219" s="282" t="s">
        <v>19</v>
      </c>
      <c r="L219" s="287"/>
      <c r="M219" s="288" t="s">
        <v>19</v>
      </c>
      <c r="N219" s="289" t="s">
        <v>47</v>
      </c>
      <c r="O219" s="87"/>
      <c r="P219" s="225">
        <f>O219*H219</f>
        <v>0</v>
      </c>
      <c r="Q219" s="225">
        <v>0</v>
      </c>
      <c r="R219" s="225">
        <f>Q219*H219</f>
        <v>0</v>
      </c>
      <c r="S219" s="225">
        <v>0</v>
      </c>
      <c r="T219" s="226">
        <f>S219*H219</f>
        <v>0</v>
      </c>
      <c r="U219" s="41"/>
      <c r="V219" s="41"/>
      <c r="W219" s="41"/>
      <c r="X219" s="41"/>
      <c r="Y219" s="41"/>
      <c r="Z219" s="41"/>
      <c r="AA219" s="41"/>
      <c r="AB219" s="41"/>
      <c r="AC219" s="41"/>
      <c r="AD219" s="41"/>
      <c r="AE219" s="41"/>
      <c r="AR219" s="227" t="s">
        <v>352</v>
      </c>
      <c r="AT219" s="227" t="s">
        <v>1137</v>
      </c>
      <c r="AU219" s="227" t="s">
        <v>85</v>
      </c>
      <c r="AY219" s="20" t="s">
        <v>308</v>
      </c>
      <c r="BE219" s="228">
        <f>IF(N219="základní",J219,0)</f>
        <v>0</v>
      </c>
      <c r="BF219" s="228">
        <f>IF(N219="snížená",J219,0)</f>
        <v>0</v>
      </c>
      <c r="BG219" s="228">
        <f>IF(N219="zákl. přenesená",J219,0)</f>
        <v>0</v>
      </c>
      <c r="BH219" s="228">
        <f>IF(N219="sníž. přenesená",J219,0)</f>
        <v>0</v>
      </c>
      <c r="BI219" s="228">
        <f>IF(N219="nulová",J219,0)</f>
        <v>0</v>
      </c>
      <c r="BJ219" s="20" t="s">
        <v>83</v>
      </c>
      <c r="BK219" s="228">
        <f>ROUND(I219*H219,2)</f>
        <v>0</v>
      </c>
      <c r="BL219" s="20" t="s">
        <v>315</v>
      </c>
      <c r="BM219" s="227" t="s">
        <v>3863</v>
      </c>
    </row>
    <row r="220" s="2" customFormat="1" ht="16.5" customHeight="1">
      <c r="A220" s="41"/>
      <c r="B220" s="42"/>
      <c r="C220" s="280" t="s">
        <v>839</v>
      </c>
      <c r="D220" s="280" t="s">
        <v>1137</v>
      </c>
      <c r="E220" s="281" t="s">
        <v>7375</v>
      </c>
      <c r="F220" s="282" t="s">
        <v>7376</v>
      </c>
      <c r="G220" s="283" t="s">
        <v>474</v>
      </c>
      <c r="H220" s="284">
        <v>204</v>
      </c>
      <c r="I220" s="285"/>
      <c r="J220" s="286">
        <f>ROUND(I220*H220,2)</f>
        <v>0</v>
      </c>
      <c r="K220" s="282" t="s">
        <v>19</v>
      </c>
      <c r="L220" s="287"/>
      <c r="M220" s="288" t="s">
        <v>19</v>
      </c>
      <c r="N220" s="289" t="s">
        <v>47</v>
      </c>
      <c r="O220" s="87"/>
      <c r="P220" s="225">
        <f>O220*H220</f>
        <v>0</v>
      </c>
      <c r="Q220" s="225">
        <v>0</v>
      </c>
      <c r="R220" s="225">
        <f>Q220*H220</f>
        <v>0</v>
      </c>
      <c r="S220" s="225">
        <v>0</v>
      </c>
      <c r="T220" s="226">
        <f>S220*H220</f>
        <v>0</v>
      </c>
      <c r="U220" s="41"/>
      <c r="V220" s="41"/>
      <c r="W220" s="41"/>
      <c r="X220" s="41"/>
      <c r="Y220" s="41"/>
      <c r="Z220" s="41"/>
      <c r="AA220" s="41"/>
      <c r="AB220" s="41"/>
      <c r="AC220" s="41"/>
      <c r="AD220" s="41"/>
      <c r="AE220" s="41"/>
      <c r="AR220" s="227" t="s">
        <v>352</v>
      </c>
      <c r="AT220" s="227" t="s">
        <v>1137</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3875</v>
      </c>
    </row>
    <row r="221" s="2" customFormat="1" ht="16.5" customHeight="1">
      <c r="A221" s="41"/>
      <c r="B221" s="42"/>
      <c r="C221" s="280" t="s">
        <v>1800</v>
      </c>
      <c r="D221" s="280" t="s">
        <v>1137</v>
      </c>
      <c r="E221" s="281" t="s">
        <v>7377</v>
      </c>
      <c r="F221" s="282" t="s">
        <v>7374</v>
      </c>
      <c r="G221" s="283" t="s">
        <v>474</v>
      </c>
      <c r="H221" s="284">
        <v>113</v>
      </c>
      <c r="I221" s="285"/>
      <c r="J221" s="286">
        <f>ROUND(I221*H221,2)</f>
        <v>0</v>
      </c>
      <c r="K221" s="282" t="s">
        <v>19</v>
      </c>
      <c r="L221" s="287"/>
      <c r="M221" s="288" t="s">
        <v>19</v>
      </c>
      <c r="N221" s="289" t="s">
        <v>47</v>
      </c>
      <c r="O221" s="87"/>
      <c r="P221" s="225">
        <f>O221*H221</f>
        <v>0</v>
      </c>
      <c r="Q221" s="225">
        <v>0</v>
      </c>
      <c r="R221" s="225">
        <f>Q221*H221</f>
        <v>0</v>
      </c>
      <c r="S221" s="225">
        <v>0</v>
      </c>
      <c r="T221" s="226">
        <f>S221*H221</f>
        <v>0</v>
      </c>
      <c r="U221" s="41"/>
      <c r="V221" s="41"/>
      <c r="W221" s="41"/>
      <c r="X221" s="41"/>
      <c r="Y221" s="41"/>
      <c r="Z221" s="41"/>
      <c r="AA221" s="41"/>
      <c r="AB221" s="41"/>
      <c r="AC221" s="41"/>
      <c r="AD221" s="41"/>
      <c r="AE221" s="41"/>
      <c r="AR221" s="227" t="s">
        <v>352</v>
      </c>
      <c r="AT221" s="227" t="s">
        <v>1137</v>
      </c>
      <c r="AU221" s="227" t="s">
        <v>85</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315</v>
      </c>
      <c r="BM221" s="227" t="s">
        <v>3886</v>
      </c>
    </row>
    <row r="222" s="2" customFormat="1" ht="16.5" customHeight="1">
      <c r="A222" s="41"/>
      <c r="B222" s="42"/>
      <c r="C222" s="280" t="s">
        <v>845</v>
      </c>
      <c r="D222" s="280" t="s">
        <v>1137</v>
      </c>
      <c r="E222" s="281" t="s">
        <v>7378</v>
      </c>
      <c r="F222" s="282" t="s">
        <v>7376</v>
      </c>
      <c r="G222" s="283" t="s">
        <v>474</v>
      </c>
      <c r="H222" s="284">
        <v>226</v>
      </c>
      <c r="I222" s="285"/>
      <c r="J222" s="286">
        <f>ROUND(I222*H222,2)</f>
        <v>0</v>
      </c>
      <c r="K222" s="282" t="s">
        <v>19</v>
      </c>
      <c r="L222" s="287"/>
      <c r="M222" s="288" t="s">
        <v>19</v>
      </c>
      <c r="N222" s="289"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352</v>
      </c>
      <c r="AT222" s="227" t="s">
        <v>1137</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3897</v>
      </c>
    </row>
    <row r="223" s="2" customFormat="1" ht="16.5" customHeight="1">
      <c r="A223" s="41"/>
      <c r="B223" s="42"/>
      <c r="C223" s="280" t="s">
        <v>3477</v>
      </c>
      <c r="D223" s="280" t="s">
        <v>1137</v>
      </c>
      <c r="E223" s="281" t="s">
        <v>7379</v>
      </c>
      <c r="F223" s="282" t="s">
        <v>7374</v>
      </c>
      <c r="G223" s="283" t="s">
        <v>474</v>
      </c>
      <c r="H223" s="284">
        <v>113</v>
      </c>
      <c r="I223" s="285"/>
      <c r="J223" s="286">
        <f>ROUND(I223*H223,2)</f>
        <v>0</v>
      </c>
      <c r="K223" s="282" t="s">
        <v>19</v>
      </c>
      <c r="L223" s="287"/>
      <c r="M223" s="288" t="s">
        <v>19</v>
      </c>
      <c r="N223" s="289"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352</v>
      </c>
      <c r="AT223" s="227" t="s">
        <v>1137</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3914</v>
      </c>
    </row>
    <row r="224" s="2" customFormat="1" ht="16.5" customHeight="1">
      <c r="A224" s="41"/>
      <c r="B224" s="42"/>
      <c r="C224" s="280" t="s">
        <v>853</v>
      </c>
      <c r="D224" s="280" t="s">
        <v>1137</v>
      </c>
      <c r="E224" s="281" t="s">
        <v>7380</v>
      </c>
      <c r="F224" s="282" t="s">
        <v>7376</v>
      </c>
      <c r="G224" s="283" t="s">
        <v>474</v>
      </c>
      <c r="H224" s="284">
        <v>226</v>
      </c>
      <c r="I224" s="285"/>
      <c r="J224" s="286">
        <f>ROUND(I224*H224,2)</f>
        <v>0</v>
      </c>
      <c r="K224" s="282" t="s">
        <v>19</v>
      </c>
      <c r="L224" s="287"/>
      <c r="M224" s="288" t="s">
        <v>19</v>
      </c>
      <c r="N224" s="289"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352</v>
      </c>
      <c r="AT224" s="227" t="s">
        <v>1137</v>
      </c>
      <c r="AU224" s="227" t="s">
        <v>85</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3921</v>
      </c>
    </row>
    <row r="225" s="2" customFormat="1" ht="16.5" customHeight="1">
      <c r="A225" s="41"/>
      <c r="B225" s="42"/>
      <c r="C225" s="280" t="s">
        <v>3487</v>
      </c>
      <c r="D225" s="280" t="s">
        <v>1137</v>
      </c>
      <c r="E225" s="281" t="s">
        <v>7381</v>
      </c>
      <c r="F225" s="282" t="s">
        <v>7374</v>
      </c>
      <c r="G225" s="283" t="s">
        <v>474</v>
      </c>
      <c r="H225" s="284">
        <v>113</v>
      </c>
      <c r="I225" s="285"/>
      <c r="J225" s="286">
        <f>ROUND(I225*H225,2)</f>
        <v>0</v>
      </c>
      <c r="K225" s="282" t="s">
        <v>19</v>
      </c>
      <c r="L225" s="287"/>
      <c r="M225" s="288" t="s">
        <v>19</v>
      </c>
      <c r="N225" s="289" t="s">
        <v>47</v>
      </c>
      <c r="O225" s="87"/>
      <c r="P225" s="225">
        <f>O225*H225</f>
        <v>0</v>
      </c>
      <c r="Q225" s="225">
        <v>0</v>
      </c>
      <c r="R225" s="225">
        <f>Q225*H225</f>
        <v>0</v>
      </c>
      <c r="S225" s="225">
        <v>0</v>
      </c>
      <c r="T225" s="226">
        <f>S225*H225</f>
        <v>0</v>
      </c>
      <c r="U225" s="41"/>
      <c r="V225" s="41"/>
      <c r="W225" s="41"/>
      <c r="X225" s="41"/>
      <c r="Y225" s="41"/>
      <c r="Z225" s="41"/>
      <c r="AA225" s="41"/>
      <c r="AB225" s="41"/>
      <c r="AC225" s="41"/>
      <c r="AD225" s="41"/>
      <c r="AE225" s="41"/>
      <c r="AR225" s="227" t="s">
        <v>352</v>
      </c>
      <c r="AT225" s="227" t="s">
        <v>1137</v>
      </c>
      <c r="AU225" s="227" t="s">
        <v>85</v>
      </c>
      <c r="AY225" s="20" t="s">
        <v>308</v>
      </c>
      <c r="BE225" s="228">
        <f>IF(N225="základní",J225,0)</f>
        <v>0</v>
      </c>
      <c r="BF225" s="228">
        <f>IF(N225="snížená",J225,0)</f>
        <v>0</v>
      </c>
      <c r="BG225" s="228">
        <f>IF(N225="zákl. přenesená",J225,0)</f>
        <v>0</v>
      </c>
      <c r="BH225" s="228">
        <f>IF(N225="sníž. přenesená",J225,0)</f>
        <v>0</v>
      </c>
      <c r="BI225" s="228">
        <f>IF(N225="nulová",J225,0)</f>
        <v>0</v>
      </c>
      <c r="BJ225" s="20" t="s">
        <v>83</v>
      </c>
      <c r="BK225" s="228">
        <f>ROUND(I225*H225,2)</f>
        <v>0</v>
      </c>
      <c r="BL225" s="20" t="s">
        <v>315</v>
      </c>
      <c r="BM225" s="227" t="s">
        <v>3926</v>
      </c>
    </row>
    <row r="226" s="2" customFormat="1" ht="16.5" customHeight="1">
      <c r="A226" s="41"/>
      <c r="B226" s="42"/>
      <c r="C226" s="280" t="s">
        <v>862</v>
      </c>
      <c r="D226" s="280" t="s">
        <v>1137</v>
      </c>
      <c r="E226" s="281" t="s">
        <v>7382</v>
      </c>
      <c r="F226" s="282" t="s">
        <v>7376</v>
      </c>
      <c r="G226" s="283" t="s">
        <v>474</v>
      </c>
      <c r="H226" s="284">
        <v>226</v>
      </c>
      <c r="I226" s="285"/>
      <c r="J226" s="286">
        <f>ROUND(I226*H226,2)</f>
        <v>0</v>
      </c>
      <c r="K226" s="282" t="s">
        <v>19</v>
      </c>
      <c r="L226" s="287"/>
      <c r="M226" s="288" t="s">
        <v>19</v>
      </c>
      <c r="N226" s="289"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352</v>
      </c>
      <c r="AT226" s="227" t="s">
        <v>1137</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3933</v>
      </c>
    </row>
    <row r="227" s="2" customFormat="1" ht="16.5" customHeight="1">
      <c r="A227" s="41"/>
      <c r="B227" s="42"/>
      <c r="C227" s="280" t="s">
        <v>3499</v>
      </c>
      <c r="D227" s="280" t="s">
        <v>1137</v>
      </c>
      <c r="E227" s="281" t="s">
        <v>7383</v>
      </c>
      <c r="F227" s="282" t="s">
        <v>7374</v>
      </c>
      <c r="G227" s="283" t="s">
        <v>474</v>
      </c>
      <c r="H227" s="284">
        <v>153</v>
      </c>
      <c r="I227" s="285"/>
      <c r="J227" s="286">
        <f>ROUND(I227*H227,2)</f>
        <v>0</v>
      </c>
      <c r="K227" s="282" t="s">
        <v>19</v>
      </c>
      <c r="L227" s="287"/>
      <c r="M227" s="288" t="s">
        <v>19</v>
      </c>
      <c r="N227" s="289"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352</v>
      </c>
      <c r="AT227" s="227" t="s">
        <v>1137</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3943</v>
      </c>
    </row>
    <row r="228" s="2" customFormat="1" ht="16.5" customHeight="1">
      <c r="A228" s="41"/>
      <c r="B228" s="42"/>
      <c r="C228" s="280" t="s">
        <v>870</v>
      </c>
      <c r="D228" s="280" t="s">
        <v>1137</v>
      </c>
      <c r="E228" s="281" t="s">
        <v>7384</v>
      </c>
      <c r="F228" s="282" t="s">
        <v>7376</v>
      </c>
      <c r="G228" s="283" t="s">
        <v>474</v>
      </c>
      <c r="H228" s="284">
        <v>306</v>
      </c>
      <c r="I228" s="285"/>
      <c r="J228" s="286">
        <f>ROUND(I228*H228,2)</f>
        <v>0</v>
      </c>
      <c r="K228" s="282" t="s">
        <v>19</v>
      </c>
      <c r="L228" s="287"/>
      <c r="M228" s="288" t="s">
        <v>19</v>
      </c>
      <c r="N228" s="289"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352</v>
      </c>
      <c r="AT228" s="227" t="s">
        <v>1137</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3949</v>
      </c>
    </row>
    <row r="229" s="2" customFormat="1" ht="16.5" customHeight="1">
      <c r="A229" s="41"/>
      <c r="B229" s="42"/>
      <c r="C229" s="280" t="s">
        <v>3509</v>
      </c>
      <c r="D229" s="280" t="s">
        <v>1137</v>
      </c>
      <c r="E229" s="281" t="s">
        <v>7385</v>
      </c>
      <c r="F229" s="282" t="s">
        <v>7374</v>
      </c>
      <c r="G229" s="283" t="s">
        <v>474</v>
      </c>
      <c r="H229" s="284">
        <v>153</v>
      </c>
      <c r="I229" s="285"/>
      <c r="J229" s="286">
        <f>ROUND(I229*H229,2)</f>
        <v>0</v>
      </c>
      <c r="K229" s="282" t="s">
        <v>19</v>
      </c>
      <c r="L229" s="287"/>
      <c r="M229" s="288" t="s">
        <v>19</v>
      </c>
      <c r="N229" s="289" t="s">
        <v>47</v>
      </c>
      <c r="O229" s="87"/>
      <c r="P229" s="225">
        <f>O229*H229</f>
        <v>0</v>
      </c>
      <c r="Q229" s="225">
        <v>0</v>
      </c>
      <c r="R229" s="225">
        <f>Q229*H229</f>
        <v>0</v>
      </c>
      <c r="S229" s="225">
        <v>0</v>
      </c>
      <c r="T229" s="226">
        <f>S229*H229</f>
        <v>0</v>
      </c>
      <c r="U229" s="41"/>
      <c r="V229" s="41"/>
      <c r="W229" s="41"/>
      <c r="X229" s="41"/>
      <c r="Y229" s="41"/>
      <c r="Z229" s="41"/>
      <c r="AA229" s="41"/>
      <c r="AB229" s="41"/>
      <c r="AC229" s="41"/>
      <c r="AD229" s="41"/>
      <c r="AE229" s="41"/>
      <c r="AR229" s="227" t="s">
        <v>352</v>
      </c>
      <c r="AT229" s="227" t="s">
        <v>1137</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3954</v>
      </c>
    </row>
    <row r="230" s="2" customFormat="1" ht="16.5" customHeight="1">
      <c r="A230" s="41"/>
      <c r="B230" s="42"/>
      <c r="C230" s="280" t="s">
        <v>883</v>
      </c>
      <c r="D230" s="280" t="s">
        <v>1137</v>
      </c>
      <c r="E230" s="281" t="s">
        <v>7386</v>
      </c>
      <c r="F230" s="282" t="s">
        <v>7376</v>
      </c>
      <c r="G230" s="283" t="s">
        <v>474</v>
      </c>
      <c r="H230" s="284">
        <v>306</v>
      </c>
      <c r="I230" s="285"/>
      <c r="J230" s="286">
        <f>ROUND(I230*H230,2)</f>
        <v>0</v>
      </c>
      <c r="K230" s="282" t="s">
        <v>19</v>
      </c>
      <c r="L230" s="287"/>
      <c r="M230" s="288" t="s">
        <v>19</v>
      </c>
      <c r="N230" s="289" t="s">
        <v>47</v>
      </c>
      <c r="O230" s="87"/>
      <c r="P230" s="225">
        <f>O230*H230</f>
        <v>0</v>
      </c>
      <c r="Q230" s="225">
        <v>0</v>
      </c>
      <c r="R230" s="225">
        <f>Q230*H230</f>
        <v>0</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3961</v>
      </c>
    </row>
    <row r="231" s="12" customFormat="1" ht="22.8" customHeight="1">
      <c r="A231" s="12"/>
      <c r="B231" s="200"/>
      <c r="C231" s="201"/>
      <c r="D231" s="202" t="s">
        <v>75</v>
      </c>
      <c r="E231" s="214" t="s">
        <v>7387</v>
      </c>
      <c r="F231" s="214" t="s">
        <v>7388</v>
      </c>
      <c r="G231" s="201"/>
      <c r="H231" s="201"/>
      <c r="I231" s="204"/>
      <c r="J231" s="215">
        <f>BK231</f>
        <v>0</v>
      </c>
      <c r="K231" s="201"/>
      <c r="L231" s="206"/>
      <c r="M231" s="207"/>
      <c r="N231" s="208"/>
      <c r="O231" s="208"/>
      <c r="P231" s="209">
        <f>SUM(P232:P252)</f>
        <v>0</v>
      </c>
      <c r="Q231" s="208"/>
      <c r="R231" s="209">
        <f>SUM(R232:R252)</f>
        <v>0</v>
      </c>
      <c r="S231" s="208"/>
      <c r="T231" s="210">
        <f>SUM(T232:T252)</f>
        <v>0</v>
      </c>
      <c r="U231" s="12"/>
      <c r="V231" s="12"/>
      <c r="W231" s="12"/>
      <c r="X231" s="12"/>
      <c r="Y231" s="12"/>
      <c r="Z231" s="12"/>
      <c r="AA231" s="12"/>
      <c r="AB231" s="12"/>
      <c r="AC231" s="12"/>
      <c r="AD231" s="12"/>
      <c r="AE231" s="12"/>
      <c r="AR231" s="211" t="s">
        <v>83</v>
      </c>
      <c r="AT231" s="212" t="s">
        <v>75</v>
      </c>
      <c r="AU231" s="212" t="s">
        <v>83</v>
      </c>
      <c r="AY231" s="211" t="s">
        <v>308</v>
      </c>
      <c r="BK231" s="213">
        <f>SUM(BK232:BK252)</f>
        <v>0</v>
      </c>
    </row>
    <row r="232" s="2" customFormat="1" ht="16.5" customHeight="1">
      <c r="A232" s="41"/>
      <c r="B232" s="42"/>
      <c r="C232" s="216" t="s">
        <v>3519</v>
      </c>
      <c r="D232" s="216" t="s">
        <v>310</v>
      </c>
      <c r="E232" s="217" t="s">
        <v>757</v>
      </c>
      <c r="F232" s="218" t="s">
        <v>7389</v>
      </c>
      <c r="G232" s="219" t="s">
        <v>474</v>
      </c>
      <c r="H232" s="220">
        <v>96</v>
      </c>
      <c r="I232" s="221"/>
      <c r="J232" s="222">
        <f>ROUND(I232*H232,2)</f>
        <v>0</v>
      </c>
      <c r="K232" s="218" t="s">
        <v>19</v>
      </c>
      <c r="L232" s="47"/>
      <c r="M232" s="223" t="s">
        <v>19</v>
      </c>
      <c r="N232" s="224" t="s">
        <v>47</v>
      </c>
      <c r="O232" s="87"/>
      <c r="P232" s="225">
        <f>O232*H232</f>
        <v>0</v>
      </c>
      <c r="Q232" s="225">
        <v>0</v>
      </c>
      <c r="R232" s="225">
        <f>Q232*H232</f>
        <v>0</v>
      </c>
      <c r="S232" s="225">
        <v>0</v>
      </c>
      <c r="T232" s="226">
        <f>S232*H232</f>
        <v>0</v>
      </c>
      <c r="U232" s="41"/>
      <c r="V232" s="41"/>
      <c r="W232" s="41"/>
      <c r="X232" s="41"/>
      <c r="Y232" s="41"/>
      <c r="Z232" s="41"/>
      <c r="AA232" s="41"/>
      <c r="AB232" s="41"/>
      <c r="AC232" s="41"/>
      <c r="AD232" s="41"/>
      <c r="AE232" s="41"/>
      <c r="AR232" s="227" t="s">
        <v>315</v>
      </c>
      <c r="AT232" s="227" t="s">
        <v>310</v>
      </c>
      <c r="AU232" s="227" t="s">
        <v>85</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315</v>
      </c>
      <c r="BM232" s="227" t="s">
        <v>3971</v>
      </c>
    </row>
    <row r="233" s="2" customFormat="1" ht="16.5" customHeight="1">
      <c r="A233" s="41"/>
      <c r="B233" s="42"/>
      <c r="C233" s="216" t="s">
        <v>3523</v>
      </c>
      <c r="D233" s="216" t="s">
        <v>310</v>
      </c>
      <c r="E233" s="217" t="s">
        <v>1425</v>
      </c>
      <c r="F233" s="218" t="s">
        <v>7390</v>
      </c>
      <c r="G233" s="219" t="s">
        <v>474</v>
      </c>
      <c r="H233" s="220">
        <v>81</v>
      </c>
      <c r="I233" s="221"/>
      <c r="J233" s="222">
        <f>ROUND(I233*H233,2)</f>
        <v>0</v>
      </c>
      <c r="K233" s="218" t="s">
        <v>19</v>
      </c>
      <c r="L233" s="47"/>
      <c r="M233" s="223" t="s">
        <v>19</v>
      </c>
      <c r="N233" s="224" t="s">
        <v>47</v>
      </c>
      <c r="O233" s="87"/>
      <c r="P233" s="225">
        <f>O233*H233</f>
        <v>0</v>
      </c>
      <c r="Q233" s="225">
        <v>0</v>
      </c>
      <c r="R233" s="225">
        <f>Q233*H233</f>
        <v>0</v>
      </c>
      <c r="S233" s="225">
        <v>0</v>
      </c>
      <c r="T233" s="226">
        <f>S233*H233</f>
        <v>0</v>
      </c>
      <c r="U233" s="41"/>
      <c r="V233" s="41"/>
      <c r="W233" s="41"/>
      <c r="X233" s="41"/>
      <c r="Y233" s="41"/>
      <c r="Z233" s="41"/>
      <c r="AA233" s="41"/>
      <c r="AB233" s="41"/>
      <c r="AC233" s="41"/>
      <c r="AD233" s="41"/>
      <c r="AE233" s="41"/>
      <c r="AR233" s="227" t="s">
        <v>315</v>
      </c>
      <c r="AT233" s="227" t="s">
        <v>310</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3980</v>
      </c>
    </row>
    <row r="234" s="2" customFormat="1" ht="21.75" customHeight="1">
      <c r="A234" s="41"/>
      <c r="B234" s="42"/>
      <c r="C234" s="216" t="s">
        <v>3529</v>
      </c>
      <c r="D234" s="216" t="s">
        <v>310</v>
      </c>
      <c r="E234" s="217" t="s">
        <v>760</v>
      </c>
      <c r="F234" s="218" t="s">
        <v>7391</v>
      </c>
      <c r="G234" s="219" t="s">
        <v>474</v>
      </c>
      <c r="H234" s="220">
        <v>27</v>
      </c>
      <c r="I234" s="221"/>
      <c r="J234" s="222">
        <f>ROUND(I234*H234,2)</f>
        <v>0</v>
      </c>
      <c r="K234" s="218" t="s">
        <v>19</v>
      </c>
      <c r="L234" s="47"/>
      <c r="M234" s="223" t="s">
        <v>19</v>
      </c>
      <c r="N234" s="224" t="s">
        <v>47</v>
      </c>
      <c r="O234" s="87"/>
      <c r="P234" s="225">
        <f>O234*H234</f>
        <v>0</v>
      </c>
      <c r="Q234" s="225">
        <v>0</v>
      </c>
      <c r="R234" s="225">
        <f>Q234*H234</f>
        <v>0</v>
      </c>
      <c r="S234" s="225">
        <v>0</v>
      </c>
      <c r="T234" s="226">
        <f>S234*H234</f>
        <v>0</v>
      </c>
      <c r="U234" s="41"/>
      <c r="V234" s="41"/>
      <c r="W234" s="41"/>
      <c r="X234" s="41"/>
      <c r="Y234" s="41"/>
      <c r="Z234" s="41"/>
      <c r="AA234" s="41"/>
      <c r="AB234" s="41"/>
      <c r="AC234" s="41"/>
      <c r="AD234" s="41"/>
      <c r="AE234" s="41"/>
      <c r="AR234" s="227" t="s">
        <v>315</v>
      </c>
      <c r="AT234" s="227" t="s">
        <v>310</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315</v>
      </c>
      <c r="BM234" s="227" t="s">
        <v>3989</v>
      </c>
    </row>
    <row r="235" s="2" customFormat="1" ht="16.5" customHeight="1">
      <c r="A235" s="41"/>
      <c r="B235" s="42"/>
      <c r="C235" s="216" t="s">
        <v>3535</v>
      </c>
      <c r="D235" s="216" t="s">
        <v>310</v>
      </c>
      <c r="E235" s="217" t="s">
        <v>1434</v>
      </c>
      <c r="F235" s="218" t="s">
        <v>7392</v>
      </c>
      <c r="G235" s="219" t="s">
        <v>411</v>
      </c>
      <c r="H235" s="220">
        <v>1</v>
      </c>
      <c r="I235" s="221"/>
      <c r="J235" s="222">
        <f>ROUND(I235*H235,2)</f>
        <v>0</v>
      </c>
      <c r="K235" s="218" t="s">
        <v>19</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3998</v>
      </c>
    </row>
    <row r="236" s="2" customFormat="1" ht="21.75" customHeight="1">
      <c r="A236" s="41"/>
      <c r="B236" s="42"/>
      <c r="C236" s="216" t="s">
        <v>3544</v>
      </c>
      <c r="D236" s="216" t="s">
        <v>310</v>
      </c>
      <c r="E236" s="217" t="s">
        <v>761</v>
      </c>
      <c r="F236" s="218" t="s">
        <v>7393</v>
      </c>
      <c r="G236" s="219" t="s">
        <v>323</v>
      </c>
      <c r="H236" s="220">
        <v>6</v>
      </c>
      <c r="I236" s="221"/>
      <c r="J236" s="222">
        <f>ROUND(I236*H236,2)</f>
        <v>0</v>
      </c>
      <c r="K236" s="218" t="s">
        <v>19</v>
      </c>
      <c r="L236" s="47"/>
      <c r="M236" s="223" t="s">
        <v>19</v>
      </c>
      <c r="N236" s="224" t="s">
        <v>47</v>
      </c>
      <c r="O236" s="87"/>
      <c r="P236" s="225">
        <f>O236*H236</f>
        <v>0</v>
      </c>
      <c r="Q236" s="225">
        <v>0</v>
      </c>
      <c r="R236" s="225">
        <f>Q236*H236</f>
        <v>0</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4006</v>
      </c>
    </row>
    <row r="237" s="2" customFormat="1" ht="21.75" customHeight="1">
      <c r="A237" s="41"/>
      <c r="B237" s="42"/>
      <c r="C237" s="216" t="s">
        <v>3551</v>
      </c>
      <c r="D237" s="216" t="s">
        <v>310</v>
      </c>
      <c r="E237" s="217" t="s">
        <v>1448</v>
      </c>
      <c r="F237" s="218" t="s">
        <v>7394</v>
      </c>
      <c r="G237" s="219" t="s">
        <v>474</v>
      </c>
      <c r="H237" s="220">
        <v>27</v>
      </c>
      <c r="I237" s="221"/>
      <c r="J237" s="222">
        <f>ROUND(I237*H237,2)</f>
        <v>0</v>
      </c>
      <c r="K237" s="218" t="s">
        <v>19</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315</v>
      </c>
      <c r="AT237" s="227" t="s">
        <v>310</v>
      </c>
      <c r="AU237" s="227" t="s">
        <v>85</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315</v>
      </c>
      <c r="BM237" s="227" t="s">
        <v>4015</v>
      </c>
    </row>
    <row r="238" s="2" customFormat="1" ht="16.5" customHeight="1">
      <c r="A238" s="41"/>
      <c r="B238" s="42"/>
      <c r="C238" s="216" t="s">
        <v>3556</v>
      </c>
      <c r="D238" s="216" t="s">
        <v>310</v>
      </c>
      <c r="E238" s="217" t="s">
        <v>769</v>
      </c>
      <c r="F238" s="218" t="s">
        <v>7395</v>
      </c>
      <c r="G238" s="219" t="s">
        <v>493</v>
      </c>
      <c r="H238" s="220">
        <v>0.69999999999999996</v>
      </c>
      <c r="I238" s="221"/>
      <c r="J238" s="222">
        <f>ROUND(I238*H238,2)</f>
        <v>0</v>
      </c>
      <c r="K238" s="218" t="s">
        <v>19</v>
      </c>
      <c r="L238" s="47"/>
      <c r="M238" s="223" t="s">
        <v>19</v>
      </c>
      <c r="N238" s="224" t="s">
        <v>47</v>
      </c>
      <c r="O238" s="87"/>
      <c r="P238" s="225">
        <f>O238*H238</f>
        <v>0</v>
      </c>
      <c r="Q238" s="225">
        <v>0</v>
      </c>
      <c r="R238" s="225">
        <f>Q238*H238</f>
        <v>0</v>
      </c>
      <c r="S238" s="225">
        <v>0</v>
      </c>
      <c r="T238" s="226">
        <f>S238*H238</f>
        <v>0</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4027</v>
      </c>
    </row>
    <row r="239" s="2" customFormat="1" ht="16.5" customHeight="1">
      <c r="A239" s="41"/>
      <c r="B239" s="42"/>
      <c r="C239" s="216" t="s">
        <v>3562</v>
      </c>
      <c r="D239" s="216" t="s">
        <v>310</v>
      </c>
      <c r="E239" s="217" t="s">
        <v>1459</v>
      </c>
      <c r="F239" s="218" t="s">
        <v>7396</v>
      </c>
      <c r="G239" s="219" t="s">
        <v>474</v>
      </c>
      <c r="H239" s="220">
        <v>27</v>
      </c>
      <c r="I239" s="221"/>
      <c r="J239" s="222">
        <f>ROUND(I239*H239,2)</f>
        <v>0</v>
      </c>
      <c r="K239" s="218" t="s">
        <v>19</v>
      </c>
      <c r="L239" s="47"/>
      <c r="M239" s="223" t="s">
        <v>19</v>
      </c>
      <c r="N239" s="224" t="s">
        <v>47</v>
      </c>
      <c r="O239" s="87"/>
      <c r="P239" s="225">
        <f>O239*H239</f>
        <v>0</v>
      </c>
      <c r="Q239" s="225">
        <v>0</v>
      </c>
      <c r="R239" s="225">
        <f>Q239*H239</f>
        <v>0</v>
      </c>
      <c r="S239" s="225">
        <v>0</v>
      </c>
      <c r="T239" s="226">
        <f>S239*H239</f>
        <v>0</v>
      </c>
      <c r="U239" s="41"/>
      <c r="V239" s="41"/>
      <c r="W239" s="41"/>
      <c r="X239" s="41"/>
      <c r="Y239" s="41"/>
      <c r="Z239" s="41"/>
      <c r="AA239" s="41"/>
      <c r="AB239" s="41"/>
      <c r="AC239" s="41"/>
      <c r="AD239" s="41"/>
      <c r="AE239" s="41"/>
      <c r="AR239" s="227" t="s">
        <v>315</v>
      </c>
      <c r="AT239" s="227" t="s">
        <v>310</v>
      </c>
      <c r="AU239" s="227" t="s">
        <v>85</v>
      </c>
      <c r="AY239" s="20" t="s">
        <v>308</v>
      </c>
      <c r="BE239" s="228">
        <f>IF(N239="základní",J239,0)</f>
        <v>0</v>
      </c>
      <c r="BF239" s="228">
        <f>IF(N239="snížená",J239,0)</f>
        <v>0</v>
      </c>
      <c r="BG239" s="228">
        <f>IF(N239="zákl. přenesená",J239,0)</f>
        <v>0</v>
      </c>
      <c r="BH239" s="228">
        <f>IF(N239="sníž. přenesená",J239,0)</f>
        <v>0</v>
      </c>
      <c r="BI239" s="228">
        <f>IF(N239="nulová",J239,0)</f>
        <v>0</v>
      </c>
      <c r="BJ239" s="20" t="s">
        <v>83</v>
      </c>
      <c r="BK239" s="228">
        <f>ROUND(I239*H239,2)</f>
        <v>0</v>
      </c>
      <c r="BL239" s="20" t="s">
        <v>315</v>
      </c>
      <c r="BM239" s="227" t="s">
        <v>4039</v>
      </c>
    </row>
    <row r="240" s="2" customFormat="1" ht="16.5" customHeight="1">
      <c r="A240" s="41"/>
      <c r="B240" s="42"/>
      <c r="C240" s="216" t="s">
        <v>3567</v>
      </c>
      <c r="D240" s="216" t="s">
        <v>310</v>
      </c>
      <c r="E240" s="217" t="s">
        <v>773</v>
      </c>
      <c r="F240" s="218" t="s">
        <v>7397</v>
      </c>
      <c r="G240" s="219" t="s">
        <v>442</v>
      </c>
      <c r="H240" s="220">
        <v>11.199999999999999</v>
      </c>
      <c r="I240" s="221"/>
      <c r="J240" s="222">
        <f>ROUND(I240*H240,2)</f>
        <v>0</v>
      </c>
      <c r="K240" s="218" t="s">
        <v>19</v>
      </c>
      <c r="L240" s="47"/>
      <c r="M240" s="223" t="s">
        <v>19</v>
      </c>
      <c r="N240" s="224" t="s">
        <v>47</v>
      </c>
      <c r="O240" s="87"/>
      <c r="P240" s="225">
        <f>O240*H240</f>
        <v>0</v>
      </c>
      <c r="Q240" s="225">
        <v>0</v>
      </c>
      <c r="R240" s="225">
        <f>Q240*H240</f>
        <v>0</v>
      </c>
      <c r="S240" s="225">
        <v>0</v>
      </c>
      <c r="T240" s="226">
        <f>S240*H240</f>
        <v>0</v>
      </c>
      <c r="U240" s="41"/>
      <c r="V240" s="41"/>
      <c r="W240" s="41"/>
      <c r="X240" s="41"/>
      <c r="Y240" s="41"/>
      <c r="Z240" s="41"/>
      <c r="AA240" s="41"/>
      <c r="AB240" s="41"/>
      <c r="AC240" s="41"/>
      <c r="AD240" s="41"/>
      <c r="AE240" s="41"/>
      <c r="AR240" s="227" t="s">
        <v>315</v>
      </c>
      <c r="AT240" s="227" t="s">
        <v>310</v>
      </c>
      <c r="AU240" s="227" t="s">
        <v>85</v>
      </c>
      <c r="AY240" s="20" t="s">
        <v>308</v>
      </c>
      <c r="BE240" s="228">
        <f>IF(N240="základní",J240,0)</f>
        <v>0</v>
      </c>
      <c r="BF240" s="228">
        <f>IF(N240="snížená",J240,0)</f>
        <v>0</v>
      </c>
      <c r="BG240" s="228">
        <f>IF(N240="zákl. přenesená",J240,0)</f>
        <v>0</v>
      </c>
      <c r="BH240" s="228">
        <f>IF(N240="sníž. přenesená",J240,0)</f>
        <v>0</v>
      </c>
      <c r="BI240" s="228">
        <f>IF(N240="nulová",J240,0)</f>
        <v>0</v>
      </c>
      <c r="BJ240" s="20" t="s">
        <v>83</v>
      </c>
      <c r="BK240" s="228">
        <f>ROUND(I240*H240,2)</f>
        <v>0</v>
      </c>
      <c r="BL240" s="20" t="s">
        <v>315</v>
      </c>
      <c r="BM240" s="227" t="s">
        <v>4046</v>
      </c>
    </row>
    <row r="241" s="2" customFormat="1" ht="16.5" customHeight="1">
      <c r="A241" s="41"/>
      <c r="B241" s="42"/>
      <c r="C241" s="216" t="s">
        <v>3573</v>
      </c>
      <c r="D241" s="216" t="s">
        <v>310</v>
      </c>
      <c r="E241" s="217" t="s">
        <v>1473</v>
      </c>
      <c r="F241" s="218" t="s">
        <v>7398</v>
      </c>
      <c r="G241" s="219" t="s">
        <v>442</v>
      </c>
      <c r="H241" s="220">
        <v>0.40000000000000002</v>
      </c>
      <c r="I241" s="221"/>
      <c r="J241" s="222">
        <f>ROUND(I241*H241,2)</f>
        <v>0</v>
      </c>
      <c r="K241" s="218" t="s">
        <v>19</v>
      </c>
      <c r="L241" s="47"/>
      <c r="M241" s="223" t="s">
        <v>19</v>
      </c>
      <c r="N241" s="224" t="s">
        <v>47</v>
      </c>
      <c r="O241" s="87"/>
      <c r="P241" s="225">
        <f>O241*H241</f>
        <v>0</v>
      </c>
      <c r="Q241" s="225">
        <v>0</v>
      </c>
      <c r="R241" s="225">
        <f>Q241*H241</f>
        <v>0</v>
      </c>
      <c r="S241" s="225">
        <v>0</v>
      </c>
      <c r="T241" s="226">
        <f>S241*H241</f>
        <v>0</v>
      </c>
      <c r="U241" s="41"/>
      <c r="V241" s="41"/>
      <c r="W241" s="41"/>
      <c r="X241" s="41"/>
      <c r="Y241" s="41"/>
      <c r="Z241" s="41"/>
      <c r="AA241" s="41"/>
      <c r="AB241" s="41"/>
      <c r="AC241" s="41"/>
      <c r="AD241" s="41"/>
      <c r="AE241" s="41"/>
      <c r="AR241" s="227" t="s">
        <v>315</v>
      </c>
      <c r="AT241" s="227" t="s">
        <v>310</v>
      </c>
      <c r="AU241" s="227" t="s">
        <v>85</v>
      </c>
      <c r="AY241" s="20" t="s">
        <v>308</v>
      </c>
      <c r="BE241" s="228">
        <f>IF(N241="základní",J241,0)</f>
        <v>0</v>
      </c>
      <c r="BF241" s="228">
        <f>IF(N241="snížená",J241,0)</f>
        <v>0</v>
      </c>
      <c r="BG241" s="228">
        <f>IF(N241="zákl. přenesená",J241,0)</f>
        <v>0</v>
      </c>
      <c r="BH241" s="228">
        <f>IF(N241="sníž. přenesená",J241,0)</f>
        <v>0</v>
      </c>
      <c r="BI241" s="228">
        <f>IF(N241="nulová",J241,0)</f>
        <v>0</v>
      </c>
      <c r="BJ241" s="20" t="s">
        <v>83</v>
      </c>
      <c r="BK241" s="228">
        <f>ROUND(I241*H241,2)</f>
        <v>0</v>
      </c>
      <c r="BL241" s="20" t="s">
        <v>315</v>
      </c>
      <c r="BM241" s="227" t="s">
        <v>4054</v>
      </c>
    </row>
    <row r="242" s="2" customFormat="1" ht="16.5" customHeight="1">
      <c r="A242" s="41"/>
      <c r="B242" s="42"/>
      <c r="C242" s="216" t="s">
        <v>3575</v>
      </c>
      <c r="D242" s="216" t="s">
        <v>310</v>
      </c>
      <c r="E242" s="217" t="s">
        <v>778</v>
      </c>
      <c r="F242" s="218" t="s">
        <v>7399</v>
      </c>
      <c r="G242" s="219" t="s">
        <v>474</v>
      </c>
      <c r="H242" s="220">
        <v>27</v>
      </c>
      <c r="I242" s="221"/>
      <c r="J242" s="222">
        <f>ROUND(I242*H242,2)</f>
        <v>0</v>
      </c>
      <c r="K242" s="218" t="s">
        <v>19</v>
      </c>
      <c r="L242" s="47"/>
      <c r="M242" s="223" t="s">
        <v>19</v>
      </c>
      <c r="N242" s="224" t="s">
        <v>47</v>
      </c>
      <c r="O242" s="87"/>
      <c r="P242" s="225">
        <f>O242*H242</f>
        <v>0</v>
      </c>
      <c r="Q242" s="225">
        <v>0</v>
      </c>
      <c r="R242" s="225">
        <f>Q242*H242</f>
        <v>0</v>
      </c>
      <c r="S242" s="225">
        <v>0</v>
      </c>
      <c r="T242" s="226">
        <f>S242*H242</f>
        <v>0</v>
      </c>
      <c r="U242" s="41"/>
      <c r="V242" s="41"/>
      <c r="W242" s="41"/>
      <c r="X242" s="41"/>
      <c r="Y242" s="41"/>
      <c r="Z242" s="41"/>
      <c r="AA242" s="41"/>
      <c r="AB242" s="41"/>
      <c r="AC242" s="41"/>
      <c r="AD242" s="41"/>
      <c r="AE242" s="41"/>
      <c r="AR242" s="227" t="s">
        <v>315</v>
      </c>
      <c r="AT242" s="227" t="s">
        <v>310</v>
      </c>
      <c r="AU242" s="227" t="s">
        <v>85</v>
      </c>
      <c r="AY242" s="20" t="s">
        <v>308</v>
      </c>
      <c r="BE242" s="228">
        <f>IF(N242="základní",J242,0)</f>
        <v>0</v>
      </c>
      <c r="BF242" s="228">
        <f>IF(N242="snížená",J242,0)</f>
        <v>0</v>
      </c>
      <c r="BG242" s="228">
        <f>IF(N242="zákl. přenesená",J242,0)</f>
        <v>0</v>
      </c>
      <c r="BH242" s="228">
        <f>IF(N242="sníž. přenesená",J242,0)</f>
        <v>0</v>
      </c>
      <c r="BI242" s="228">
        <f>IF(N242="nulová",J242,0)</f>
        <v>0</v>
      </c>
      <c r="BJ242" s="20" t="s">
        <v>83</v>
      </c>
      <c r="BK242" s="228">
        <f>ROUND(I242*H242,2)</f>
        <v>0</v>
      </c>
      <c r="BL242" s="20" t="s">
        <v>315</v>
      </c>
      <c r="BM242" s="227" t="s">
        <v>886</v>
      </c>
    </row>
    <row r="243" s="2" customFormat="1" ht="16.5" customHeight="1">
      <c r="A243" s="41"/>
      <c r="B243" s="42"/>
      <c r="C243" s="216" t="s">
        <v>3584</v>
      </c>
      <c r="D243" s="216" t="s">
        <v>310</v>
      </c>
      <c r="E243" s="217" t="s">
        <v>1486</v>
      </c>
      <c r="F243" s="218" t="s">
        <v>7400</v>
      </c>
      <c r="G243" s="219" t="s">
        <v>474</v>
      </c>
      <c r="H243" s="220">
        <v>54</v>
      </c>
      <c r="I243" s="221"/>
      <c r="J243" s="222">
        <f>ROUND(I243*H243,2)</f>
        <v>0</v>
      </c>
      <c r="K243" s="218" t="s">
        <v>19</v>
      </c>
      <c r="L243" s="47"/>
      <c r="M243" s="223" t="s">
        <v>19</v>
      </c>
      <c r="N243" s="224" t="s">
        <v>47</v>
      </c>
      <c r="O243" s="87"/>
      <c r="P243" s="225">
        <f>O243*H243</f>
        <v>0</v>
      </c>
      <c r="Q243" s="225">
        <v>0</v>
      </c>
      <c r="R243" s="225">
        <f>Q243*H243</f>
        <v>0</v>
      </c>
      <c r="S243" s="225">
        <v>0</v>
      </c>
      <c r="T243" s="226">
        <f>S243*H243</f>
        <v>0</v>
      </c>
      <c r="U243" s="41"/>
      <c r="V243" s="41"/>
      <c r="W243" s="41"/>
      <c r="X243" s="41"/>
      <c r="Y243" s="41"/>
      <c r="Z243" s="41"/>
      <c r="AA243" s="41"/>
      <c r="AB243" s="41"/>
      <c r="AC243" s="41"/>
      <c r="AD243" s="41"/>
      <c r="AE243" s="41"/>
      <c r="AR243" s="227" t="s">
        <v>315</v>
      </c>
      <c r="AT243" s="227" t="s">
        <v>310</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4086</v>
      </c>
    </row>
    <row r="244" s="2" customFormat="1" ht="21.75" customHeight="1">
      <c r="A244" s="41"/>
      <c r="B244" s="42"/>
      <c r="C244" s="216" t="s">
        <v>3590</v>
      </c>
      <c r="D244" s="216" t="s">
        <v>310</v>
      </c>
      <c r="E244" s="217" t="s">
        <v>782</v>
      </c>
      <c r="F244" s="218" t="s">
        <v>7401</v>
      </c>
      <c r="G244" s="219" t="s">
        <v>323</v>
      </c>
      <c r="H244" s="220">
        <v>3</v>
      </c>
      <c r="I244" s="221"/>
      <c r="J244" s="222">
        <f>ROUND(I244*H244,2)</f>
        <v>0</v>
      </c>
      <c r="K244" s="218" t="s">
        <v>19</v>
      </c>
      <c r="L244" s="47"/>
      <c r="M244" s="223" t="s">
        <v>19</v>
      </c>
      <c r="N244" s="224"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315</v>
      </c>
      <c r="AT244" s="227" t="s">
        <v>310</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4098</v>
      </c>
    </row>
    <row r="245" s="2" customFormat="1" ht="16.5" customHeight="1">
      <c r="A245" s="41"/>
      <c r="B245" s="42"/>
      <c r="C245" s="216" t="s">
        <v>3594</v>
      </c>
      <c r="D245" s="216" t="s">
        <v>310</v>
      </c>
      <c r="E245" s="217" t="s">
        <v>1491</v>
      </c>
      <c r="F245" s="218" t="s">
        <v>7402</v>
      </c>
      <c r="G245" s="219" t="s">
        <v>323</v>
      </c>
      <c r="H245" s="220">
        <v>9</v>
      </c>
      <c r="I245" s="221"/>
      <c r="J245" s="222">
        <f>ROUND(I245*H245,2)</f>
        <v>0</v>
      </c>
      <c r="K245" s="218" t="s">
        <v>19</v>
      </c>
      <c r="L245" s="47"/>
      <c r="M245" s="223" t="s">
        <v>19</v>
      </c>
      <c r="N245" s="224" t="s">
        <v>47</v>
      </c>
      <c r="O245" s="87"/>
      <c r="P245" s="225">
        <f>O245*H245</f>
        <v>0</v>
      </c>
      <c r="Q245" s="225">
        <v>0</v>
      </c>
      <c r="R245" s="225">
        <f>Q245*H245</f>
        <v>0</v>
      </c>
      <c r="S245" s="225">
        <v>0</v>
      </c>
      <c r="T245" s="226">
        <f>S245*H245</f>
        <v>0</v>
      </c>
      <c r="U245" s="41"/>
      <c r="V245" s="41"/>
      <c r="W245" s="41"/>
      <c r="X245" s="41"/>
      <c r="Y245" s="41"/>
      <c r="Z245" s="41"/>
      <c r="AA245" s="41"/>
      <c r="AB245" s="41"/>
      <c r="AC245" s="41"/>
      <c r="AD245" s="41"/>
      <c r="AE245" s="41"/>
      <c r="AR245" s="227" t="s">
        <v>315</v>
      </c>
      <c r="AT245" s="227" t="s">
        <v>310</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315</v>
      </c>
      <c r="BM245" s="227" t="s">
        <v>4111</v>
      </c>
    </row>
    <row r="246" s="2" customFormat="1" ht="16.5" customHeight="1">
      <c r="A246" s="41"/>
      <c r="B246" s="42"/>
      <c r="C246" s="216" t="s">
        <v>3599</v>
      </c>
      <c r="D246" s="216" t="s">
        <v>310</v>
      </c>
      <c r="E246" s="217" t="s">
        <v>787</v>
      </c>
      <c r="F246" s="218" t="s">
        <v>7403</v>
      </c>
      <c r="G246" s="219" t="s">
        <v>4064</v>
      </c>
      <c r="H246" s="220">
        <v>0.027</v>
      </c>
      <c r="I246" s="221"/>
      <c r="J246" s="222">
        <f>ROUND(I246*H246,2)</f>
        <v>0</v>
      </c>
      <c r="K246" s="218" t="s">
        <v>19</v>
      </c>
      <c r="L246" s="47"/>
      <c r="M246" s="223" t="s">
        <v>19</v>
      </c>
      <c r="N246" s="224"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4121</v>
      </c>
    </row>
    <row r="247" s="2" customFormat="1" ht="16.5" customHeight="1">
      <c r="A247" s="41"/>
      <c r="B247" s="42"/>
      <c r="C247" s="280" t="s">
        <v>3603</v>
      </c>
      <c r="D247" s="280" t="s">
        <v>1137</v>
      </c>
      <c r="E247" s="281" t="s">
        <v>7404</v>
      </c>
      <c r="F247" s="282" t="s">
        <v>7405</v>
      </c>
      <c r="G247" s="283" t="s">
        <v>474</v>
      </c>
      <c r="H247" s="284">
        <v>96</v>
      </c>
      <c r="I247" s="285"/>
      <c r="J247" s="286">
        <f>ROUND(I247*H247,2)</f>
        <v>0</v>
      </c>
      <c r="K247" s="282" t="s">
        <v>19</v>
      </c>
      <c r="L247" s="287"/>
      <c r="M247" s="288" t="s">
        <v>19</v>
      </c>
      <c r="N247" s="289" t="s">
        <v>47</v>
      </c>
      <c r="O247" s="87"/>
      <c r="P247" s="225">
        <f>O247*H247</f>
        <v>0</v>
      </c>
      <c r="Q247" s="225">
        <v>0</v>
      </c>
      <c r="R247" s="225">
        <f>Q247*H247</f>
        <v>0</v>
      </c>
      <c r="S247" s="225">
        <v>0</v>
      </c>
      <c r="T247" s="226">
        <f>S247*H247</f>
        <v>0</v>
      </c>
      <c r="U247" s="41"/>
      <c r="V247" s="41"/>
      <c r="W247" s="41"/>
      <c r="X247" s="41"/>
      <c r="Y247" s="41"/>
      <c r="Z247" s="41"/>
      <c r="AA247" s="41"/>
      <c r="AB247" s="41"/>
      <c r="AC247" s="41"/>
      <c r="AD247" s="41"/>
      <c r="AE247" s="41"/>
      <c r="AR247" s="227" t="s">
        <v>352</v>
      </c>
      <c r="AT247" s="227" t="s">
        <v>1137</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315</v>
      </c>
      <c r="BM247" s="227" t="s">
        <v>4132</v>
      </c>
    </row>
    <row r="248" s="2" customFormat="1" ht="16.5" customHeight="1">
      <c r="A248" s="41"/>
      <c r="B248" s="42"/>
      <c r="C248" s="280" t="s">
        <v>3611</v>
      </c>
      <c r="D248" s="280" t="s">
        <v>1137</v>
      </c>
      <c r="E248" s="281" t="s">
        <v>7406</v>
      </c>
      <c r="F248" s="282" t="s">
        <v>7407</v>
      </c>
      <c r="G248" s="283" t="s">
        <v>474</v>
      </c>
      <c r="H248" s="284">
        <v>81</v>
      </c>
      <c r="I248" s="285"/>
      <c r="J248" s="286">
        <f>ROUND(I248*H248,2)</f>
        <v>0</v>
      </c>
      <c r="K248" s="282" t="s">
        <v>19</v>
      </c>
      <c r="L248" s="287"/>
      <c r="M248" s="288" t="s">
        <v>19</v>
      </c>
      <c r="N248" s="289" t="s">
        <v>47</v>
      </c>
      <c r="O248" s="87"/>
      <c r="P248" s="225">
        <f>O248*H248</f>
        <v>0</v>
      </c>
      <c r="Q248" s="225">
        <v>0</v>
      </c>
      <c r="R248" s="225">
        <f>Q248*H248</f>
        <v>0</v>
      </c>
      <c r="S248" s="225">
        <v>0</v>
      </c>
      <c r="T248" s="226">
        <f>S248*H248</f>
        <v>0</v>
      </c>
      <c r="U248" s="41"/>
      <c r="V248" s="41"/>
      <c r="W248" s="41"/>
      <c r="X248" s="41"/>
      <c r="Y248" s="41"/>
      <c r="Z248" s="41"/>
      <c r="AA248" s="41"/>
      <c r="AB248" s="41"/>
      <c r="AC248" s="41"/>
      <c r="AD248" s="41"/>
      <c r="AE248" s="41"/>
      <c r="AR248" s="227" t="s">
        <v>352</v>
      </c>
      <c r="AT248" s="227" t="s">
        <v>1137</v>
      </c>
      <c r="AU248" s="227" t="s">
        <v>85</v>
      </c>
      <c r="AY248" s="20" t="s">
        <v>308</v>
      </c>
      <c r="BE248" s="228">
        <f>IF(N248="základní",J248,0)</f>
        <v>0</v>
      </c>
      <c r="BF248" s="228">
        <f>IF(N248="snížená",J248,0)</f>
        <v>0</v>
      </c>
      <c r="BG248" s="228">
        <f>IF(N248="zákl. přenesená",J248,0)</f>
        <v>0</v>
      </c>
      <c r="BH248" s="228">
        <f>IF(N248="sníž. přenesená",J248,0)</f>
        <v>0</v>
      </c>
      <c r="BI248" s="228">
        <f>IF(N248="nulová",J248,0)</f>
        <v>0</v>
      </c>
      <c r="BJ248" s="20" t="s">
        <v>83</v>
      </c>
      <c r="BK248" s="228">
        <f>ROUND(I248*H248,2)</f>
        <v>0</v>
      </c>
      <c r="BL248" s="20" t="s">
        <v>315</v>
      </c>
      <c r="BM248" s="227" t="s">
        <v>7408</v>
      </c>
    </row>
    <row r="249" s="2" customFormat="1" ht="16.5" customHeight="1">
      <c r="A249" s="41"/>
      <c r="B249" s="42"/>
      <c r="C249" s="280" t="s">
        <v>3616</v>
      </c>
      <c r="D249" s="280" t="s">
        <v>1137</v>
      </c>
      <c r="E249" s="281" t="s">
        <v>7409</v>
      </c>
      <c r="F249" s="282" t="s">
        <v>7410</v>
      </c>
      <c r="G249" s="283" t="s">
        <v>411</v>
      </c>
      <c r="H249" s="284">
        <v>1</v>
      </c>
      <c r="I249" s="285"/>
      <c r="J249" s="286">
        <f>ROUND(I249*H249,2)</f>
        <v>0</v>
      </c>
      <c r="K249" s="282" t="s">
        <v>19</v>
      </c>
      <c r="L249" s="287"/>
      <c r="M249" s="288" t="s">
        <v>19</v>
      </c>
      <c r="N249" s="289" t="s">
        <v>47</v>
      </c>
      <c r="O249" s="87"/>
      <c r="P249" s="225">
        <f>O249*H249</f>
        <v>0</v>
      </c>
      <c r="Q249" s="225">
        <v>0</v>
      </c>
      <c r="R249" s="225">
        <f>Q249*H249</f>
        <v>0</v>
      </c>
      <c r="S249" s="225">
        <v>0</v>
      </c>
      <c r="T249" s="226">
        <f>S249*H249</f>
        <v>0</v>
      </c>
      <c r="U249" s="41"/>
      <c r="V249" s="41"/>
      <c r="W249" s="41"/>
      <c r="X249" s="41"/>
      <c r="Y249" s="41"/>
      <c r="Z249" s="41"/>
      <c r="AA249" s="41"/>
      <c r="AB249" s="41"/>
      <c r="AC249" s="41"/>
      <c r="AD249" s="41"/>
      <c r="AE249" s="41"/>
      <c r="AR249" s="227" t="s">
        <v>352</v>
      </c>
      <c r="AT249" s="227" t="s">
        <v>1137</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315</v>
      </c>
      <c r="BM249" s="227" t="s">
        <v>4155</v>
      </c>
    </row>
    <row r="250" s="2" customFormat="1" ht="16.5" customHeight="1">
      <c r="A250" s="41"/>
      <c r="B250" s="42"/>
      <c r="C250" s="280" t="s">
        <v>3622</v>
      </c>
      <c r="D250" s="280" t="s">
        <v>1137</v>
      </c>
      <c r="E250" s="281" t="s">
        <v>7411</v>
      </c>
      <c r="F250" s="282" t="s">
        <v>7412</v>
      </c>
      <c r="G250" s="283" t="s">
        <v>323</v>
      </c>
      <c r="H250" s="284">
        <v>6</v>
      </c>
      <c r="I250" s="285"/>
      <c r="J250" s="286">
        <f>ROUND(I250*H250,2)</f>
        <v>0</v>
      </c>
      <c r="K250" s="282" t="s">
        <v>19</v>
      </c>
      <c r="L250" s="287"/>
      <c r="M250" s="288" t="s">
        <v>19</v>
      </c>
      <c r="N250" s="289" t="s">
        <v>47</v>
      </c>
      <c r="O250" s="87"/>
      <c r="P250" s="225">
        <f>O250*H250</f>
        <v>0</v>
      </c>
      <c r="Q250" s="225">
        <v>0</v>
      </c>
      <c r="R250" s="225">
        <f>Q250*H250</f>
        <v>0</v>
      </c>
      <c r="S250" s="225">
        <v>0</v>
      </c>
      <c r="T250" s="226">
        <f>S250*H250</f>
        <v>0</v>
      </c>
      <c r="U250" s="41"/>
      <c r="V250" s="41"/>
      <c r="W250" s="41"/>
      <c r="X250" s="41"/>
      <c r="Y250" s="41"/>
      <c r="Z250" s="41"/>
      <c r="AA250" s="41"/>
      <c r="AB250" s="41"/>
      <c r="AC250" s="41"/>
      <c r="AD250" s="41"/>
      <c r="AE250" s="41"/>
      <c r="AR250" s="227" t="s">
        <v>352</v>
      </c>
      <c r="AT250" s="227" t="s">
        <v>1137</v>
      </c>
      <c r="AU250" s="227" t="s">
        <v>85</v>
      </c>
      <c r="AY250" s="20" t="s">
        <v>308</v>
      </c>
      <c r="BE250" s="228">
        <f>IF(N250="základní",J250,0)</f>
        <v>0</v>
      </c>
      <c r="BF250" s="228">
        <f>IF(N250="snížená",J250,0)</f>
        <v>0</v>
      </c>
      <c r="BG250" s="228">
        <f>IF(N250="zákl. přenesená",J250,0)</f>
        <v>0</v>
      </c>
      <c r="BH250" s="228">
        <f>IF(N250="sníž. přenesená",J250,0)</f>
        <v>0</v>
      </c>
      <c r="BI250" s="228">
        <f>IF(N250="nulová",J250,0)</f>
        <v>0</v>
      </c>
      <c r="BJ250" s="20" t="s">
        <v>83</v>
      </c>
      <c r="BK250" s="228">
        <f>ROUND(I250*H250,2)</f>
        <v>0</v>
      </c>
      <c r="BL250" s="20" t="s">
        <v>315</v>
      </c>
      <c r="BM250" s="227" t="s">
        <v>4165</v>
      </c>
    </row>
    <row r="251" s="2" customFormat="1" ht="16.5" customHeight="1">
      <c r="A251" s="41"/>
      <c r="B251" s="42"/>
      <c r="C251" s="280" t="s">
        <v>3626</v>
      </c>
      <c r="D251" s="280" t="s">
        <v>1137</v>
      </c>
      <c r="E251" s="281" t="s">
        <v>7413</v>
      </c>
      <c r="F251" s="282" t="s">
        <v>7414</v>
      </c>
      <c r="G251" s="283" t="s">
        <v>474</v>
      </c>
      <c r="H251" s="284">
        <v>27</v>
      </c>
      <c r="I251" s="285"/>
      <c r="J251" s="286">
        <f>ROUND(I251*H251,2)</f>
        <v>0</v>
      </c>
      <c r="K251" s="282" t="s">
        <v>19</v>
      </c>
      <c r="L251" s="287"/>
      <c r="M251" s="288" t="s">
        <v>19</v>
      </c>
      <c r="N251" s="289" t="s">
        <v>47</v>
      </c>
      <c r="O251" s="87"/>
      <c r="P251" s="225">
        <f>O251*H251</f>
        <v>0</v>
      </c>
      <c r="Q251" s="225">
        <v>0</v>
      </c>
      <c r="R251" s="225">
        <f>Q251*H251</f>
        <v>0</v>
      </c>
      <c r="S251" s="225">
        <v>0</v>
      </c>
      <c r="T251" s="226">
        <f>S251*H251</f>
        <v>0</v>
      </c>
      <c r="U251" s="41"/>
      <c r="V251" s="41"/>
      <c r="W251" s="41"/>
      <c r="X251" s="41"/>
      <c r="Y251" s="41"/>
      <c r="Z251" s="41"/>
      <c r="AA251" s="41"/>
      <c r="AB251" s="41"/>
      <c r="AC251" s="41"/>
      <c r="AD251" s="41"/>
      <c r="AE251" s="41"/>
      <c r="AR251" s="227" t="s">
        <v>352</v>
      </c>
      <c r="AT251" s="227" t="s">
        <v>1137</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315</v>
      </c>
      <c r="BM251" s="227" t="s">
        <v>4177</v>
      </c>
    </row>
    <row r="252" s="2" customFormat="1" ht="16.5" customHeight="1">
      <c r="A252" s="41"/>
      <c r="B252" s="42"/>
      <c r="C252" s="280" t="s">
        <v>3634</v>
      </c>
      <c r="D252" s="280" t="s">
        <v>1137</v>
      </c>
      <c r="E252" s="281" t="s">
        <v>7415</v>
      </c>
      <c r="F252" s="282" t="s">
        <v>7416</v>
      </c>
      <c r="G252" s="283" t="s">
        <v>323</v>
      </c>
      <c r="H252" s="284">
        <v>9</v>
      </c>
      <c r="I252" s="285"/>
      <c r="J252" s="286">
        <f>ROUND(I252*H252,2)</f>
        <v>0</v>
      </c>
      <c r="K252" s="282" t="s">
        <v>19</v>
      </c>
      <c r="L252" s="287"/>
      <c r="M252" s="288" t="s">
        <v>19</v>
      </c>
      <c r="N252" s="289" t="s">
        <v>47</v>
      </c>
      <c r="O252" s="87"/>
      <c r="P252" s="225">
        <f>O252*H252</f>
        <v>0</v>
      </c>
      <c r="Q252" s="225">
        <v>0</v>
      </c>
      <c r="R252" s="225">
        <f>Q252*H252</f>
        <v>0</v>
      </c>
      <c r="S252" s="225">
        <v>0</v>
      </c>
      <c r="T252" s="226">
        <f>S252*H252</f>
        <v>0</v>
      </c>
      <c r="U252" s="41"/>
      <c r="V252" s="41"/>
      <c r="W252" s="41"/>
      <c r="X252" s="41"/>
      <c r="Y252" s="41"/>
      <c r="Z252" s="41"/>
      <c r="AA252" s="41"/>
      <c r="AB252" s="41"/>
      <c r="AC252" s="41"/>
      <c r="AD252" s="41"/>
      <c r="AE252" s="41"/>
      <c r="AR252" s="227" t="s">
        <v>352</v>
      </c>
      <c r="AT252" s="227" t="s">
        <v>1137</v>
      </c>
      <c r="AU252" s="227" t="s">
        <v>85</v>
      </c>
      <c r="AY252" s="20" t="s">
        <v>308</v>
      </c>
      <c r="BE252" s="228">
        <f>IF(N252="základní",J252,0)</f>
        <v>0</v>
      </c>
      <c r="BF252" s="228">
        <f>IF(N252="snížená",J252,0)</f>
        <v>0</v>
      </c>
      <c r="BG252" s="228">
        <f>IF(N252="zákl. přenesená",J252,0)</f>
        <v>0</v>
      </c>
      <c r="BH252" s="228">
        <f>IF(N252="sníž. přenesená",J252,0)</f>
        <v>0</v>
      </c>
      <c r="BI252" s="228">
        <f>IF(N252="nulová",J252,0)</f>
        <v>0</v>
      </c>
      <c r="BJ252" s="20" t="s">
        <v>83</v>
      </c>
      <c r="BK252" s="228">
        <f>ROUND(I252*H252,2)</f>
        <v>0</v>
      </c>
      <c r="BL252" s="20" t="s">
        <v>315</v>
      </c>
      <c r="BM252" s="227" t="s">
        <v>4191</v>
      </c>
    </row>
    <row r="253" s="12" customFormat="1" ht="22.8" customHeight="1">
      <c r="A253" s="12"/>
      <c r="B253" s="200"/>
      <c r="C253" s="201"/>
      <c r="D253" s="202" t="s">
        <v>75</v>
      </c>
      <c r="E253" s="214" t="s">
        <v>7417</v>
      </c>
      <c r="F253" s="214" t="s">
        <v>7418</v>
      </c>
      <c r="G253" s="201"/>
      <c r="H253" s="201"/>
      <c r="I253" s="204"/>
      <c r="J253" s="215">
        <f>BK253</f>
        <v>0</v>
      </c>
      <c r="K253" s="201"/>
      <c r="L253" s="206"/>
      <c r="M253" s="207"/>
      <c r="N253" s="208"/>
      <c r="O253" s="208"/>
      <c r="P253" s="209">
        <f>SUM(P254:P282)</f>
        <v>0</v>
      </c>
      <c r="Q253" s="208"/>
      <c r="R253" s="209">
        <f>SUM(R254:R282)</f>
        <v>0</v>
      </c>
      <c r="S253" s="208"/>
      <c r="T253" s="210">
        <f>SUM(T254:T282)</f>
        <v>0</v>
      </c>
      <c r="U253" s="12"/>
      <c r="V253" s="12"/>
      <c r="W253" s="12"/>
      <c r="X253" s="12"/>
      <c r="Y253" s="12"/>
      <c r="Z253" s="12"/>
      <c r="AA253" s="12"/>
      <c r="AB253" s="12"/>
      <c r="AC253" s="12"/>
      <c r="AD253" s="12"/>
      <c r="AE253" s="12"/>
      <c r="AR253" s="211" t="s">
        <v>83</v>
      </c>
      <c r="AT253" s="212" t="s">
        <v>75</v>
      </c>
      <c r="AU253" s="212" t="s">
        <v>83</v>
      </c>
      <c r="AY253" s="211" t="s">
        <v>308</v>
      </c>
      <c r="BK253" s="213">
        <f>SUM(BK254:BK282)</f>
        <v>0</v>
      </c>
    </row>
    <row r="254" s="2" customFormat="1" ht="16.5" customHeight="1">
      <c r="A254" s="41"/>
      <c r="B254" s="42"/>
      <c r="C254" s="216" t="s">
        <v>3639</v>
      </c>
      <c r="D254" s="216" t="s">
        <v>310</v>
      </c>
      <c r="E254" s="217" t="s">
        <v>1500</v>
      </c>
      <c r="F254" s="218" t="s">
        <v>7419</v>
      </c>
      <c r="G254" s="219" t="s">
        <v>323</v>
      </c>
      <c r="H254" s="220">
        <v>2</v>
      </c>
      <c r="I254" s="221"/>
      <c r="J254" s="222">
        <f>ROUND(I254*H254,2)</f>
        <v>0</v>
      </c>
      <c r="K254" s="218" t="s">
        <v>19</v>
      </c>
      <c r="L254" s="47"/>
      <c r="M254" s="223" t="s">
        <v>19</v>
      </c>
      <c r="N254" s="224" t="s">
        <v>47</v>
      </c>
      <c r="O254" s="87"/>
      <c r="P254" s="225">
        <f>O254*H254</f>
        <v>0</v>
      </c>
      <c r="Q254" s="225">
        <v>0</v>
      </c>
      <c r="R254" s="225">
        <f>Q254*H254</f>
        <v>0</v>
      </c>
      <c r="S254" s="225">
        <v>0</v>
      </c>
      <c r="T254" s="226">
        <f>S254*H254</f>
        <v>0</v>
      </c>
      <c r="U254" s="41"/>
      <c r="V254" s="41"/>
      <c r="W254" s="41"/>
      <c r="X254" s="41"/>
      <c r="Y254" s="41"/>
      <c r="Z254" s="41"/>
      <c r="AA254" s="41"/>
      <c r="AB254" s="41"/>
      <c r="AC254" s="41"/>
      <c r="AD254" s="41"/>
      <c r="AE254" s="41"/>
      <c r="AR254" s="227" t="s">
        <v>315</v>
      </c>
      <c r="AT254" s="227" t="s">
        <v>310</v>
      </c>
      <c r="AU254" s="227" t="s">
        <v>85</v>
      </c>
      <c r="AY254" s="20" t="s">
        <v>308</v>
      </c>
      <c r="BE254" s="228">
        <f>IF(N254="základní",J254,0)</f>
        <v>0</v>
      </c>
      <c r="BF254" s="228">
        <f>IF(N254="snížená",J254,0)</f>
        <v>0</v>
      </c>
      <c r="BG254" s="228">
        <f>IF(N254="zákl. přenesená",J254,0)</f>
        <v>0</v>
      </c>
      <c r="BH254" s="228">
        <f>IF(N254="sníž. přenesená",J254,0)</f>
        <v>0</v>
      </c>
      <c r="BI254" s="228">
        <f>IF(N254="nulová",J254,0)</f>
        <v>0</v>
      </c>
      <c r="BJ254" s="20" t="s">
        <v>83</v>
      </c>
      <c r="BK254" s="228">
        <f>ROUND(I254*H254,2)</f>
        <v>0</v>
      </c>
      <c r="BL254" s="20" t="s">
        <v>315</v>
      </c>
      <c r="BM254" s="227" t="s">
        <v>4208</v>
      </c>
    </row>
    <row r="255" s="2" customFormat="1" ht="16.5" customHeight="1">
      <c r="A255" s="41"/>
      <c r="B255" s="42"/>
      <c r="C255" s="216" t="s">
        <v>3647</v>
      </c>
      <c r="D255" s="216" t="s">
        <v>310</v>
      </c>
      <c r="E255" s="217" t="s">
        <v>791</v>
      </c>
      <c r="F255" s="218" t="s">
        <v>7261</v>
      </c>
      <c r="G255" s="219" t="s">
        <v>474</v>
      </c>
      <c r="H255" s="220">
        <v>2</v>
      </c>
      <c r="I255" s="221"/>
      <c r="J255" s="222">
        <f>ROUND(I255*H255,2)</f>
        <v>0</v>
      </c>
      <c r="K255" s="218" t="s">
        <v>19</v>
      </c>
      <c r="L255" s="47"/>
      <c r="M255" s="223" t="s">
        <v>19</v>
      </c>
      <c r="N255" s="224" t="s">
        <v>47</v>
      </c>
      <c r="O255" s="87"/>
      <c r="P255" s="225">
        <f>O255*H255</f>
        <v>0</v>
      </c>
      <c r="Q255" s="225">
        <v>0</v>
      </c>
      <c r="R255" s="225">
        <f>Q255*H255</f>
        <v>0</v>
      </c>
      <c r="S255" s="225">
        <v>0</v>
      </c>
      <c r="T255" s="226">
        <f>S255*H255</f>
        <v>0</v>
      </c>
      <c r="U255" s="41"/>
      <c r="V255" s="41"/>
      <c r="W255" s="41"/>
      <c r="X255" s="41"/>
      <c r="Y255" s="41"/>
      <c r="Z255" s="41"/>
      <c r="AA255" s="41"/>
      <c r="AB255" s="41"/>
      <c r="AC255" s="41"/>
      <c r="AD255" s="41"/>
      <c r="AE255" s="41"/>
      <c r="AR255" s="227" t="s">
        <v>315</v>
      </c>
      <c r="AT255" s="227" t="s">
        <v>310</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315</v>
      </c>
      <c r="BM255" s="227" t="s">
        <v>4219</v>
      </c>
    </row>
    <row r="256" s="2" customFormat="1" ht="16.5" customHeight="1">
      <c r="A256" s="41"/>
      <c r="B256" s="42"/>
      <c r="C256" s="216" t="s">
        <v>3652</v>
      </c>
      <c r="D256" s="216" t="s">
        <v>310</v>
      </c>
      <c r="E256" s="217" t="s">
        <v>1507</v>
      </c>
      <c r="F256" s="218" t="s">
        <v>7262</v>
      </c>
      <c r="G256" s="219" t="s">
        <v>4835</v>
      </c>
      <c r="H256" s="220">
        <v>8</v>
      </c>
      <c r="I256" s="221"/>
      <c r="J256" s="222">
        <f>ROUND(I256*H256,2)</f>
        <v>0</v>
      </c>
      <c r="K256" s="218" t="s">
        <v>19</v>
      </c>
      <c r="L256" s="47"/>
      <c r="M256" s="223" t="s">
        <v>19</v>
      </c>
      <c r="N256" s="224" t="s">
        <v>47</v>
      </c>
      <c r="O256" s="87"/>
      <c r="P256" s="225">
        <f>O256*H256</f>
        <v>0</v>
      </c>
      <c r="Q256" s="225">
        <v>0</v>
      </c>
      <c r="R256" s="225">
        <f>Q256*H256</f>
        <v>0</v>
      </c>
      <c r="S256" s="225">
        <v>0</v>
      </c>
      <c r="T256" s="226">
        <f>S256*H256</f>
        <v>0</v>
      </c>
      <c r="U256" s="41"/>
      <c r="V256" s="41"/>
      <c r="W256" s="41"/>
      <c r="X256" s="41"/>
      <c r="Y256" s="41"/>
      <c r="Z256" s="41"/>
      <c r="AA256" s="41"/>
      <c r="AB256" s="41"/>
      <c r="AC256" s="41"/>
      <c r="AD256" s="41"/>
      <c r="AE256" s="41"/>
      <c r="AR256" s="227" t="s">
        <v>315</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315</v>
      </c>
      <c r="BM256" s="227" t="s">
        <v>4228</v>
      </c>
    </row>
    <row r="257" s="2" customFormat="1" ht="21.75" customHeight="1">
      <c r="A257" s="41"/>
      <c r="B257" s="42"/>
      <c r="C257" s="216" t="s">
        <v>3656</v>
      </c>
      <c r="D257" s="216" t="s">
        <v>310</v>
      </c>
      <c r="E257" s="217" t="s">
        <v>797</v>
      </c>
      <c r="F257" s="218" t="s">
        <v>7272</v>
      </c>
      <c r="G257" s="219" t="s">
        <v>323</v>
      </c>
      <c r="H257" s="220">
        <v>1</v>
      </c>
      <c r="I257" s="221"/>
      <c r="J257" s="222">
        <f>ROUND(I257*H257,2)</f>
        <v>0</v>
      </c>
      <c r="K257" s="218" t="s">
        <v>19</v>
      </c>
      <c r="L257" s="47"/>
      <c r="M257" s="223" t="s">
        <v>19</v>
      </c>
      <c r="N257" s="224" t="s">
        <v>47</v>
      </c>
      <c r="O257" s="87"/>
      <c r="P257" s="225">
        <f>O257*H257</f>
        <v>0</v>
      </c>
      <c r="Q257" s="225">
        <v>0</v>
      </c>
      <c r="R257" s="225">
        <f>Q257*H257</f>
        <v>0</v>
      </c>
      <c r="S257" s="225">
        <v>0</v>
      </c>
      <c r="T257" s="226">
        <f>S257*H257</f>
        <v>0</v>
      </c>
      <c r="U257" s="41"/>
      <c r="V257" s="41"/>
      <c r="W257" s="41"/>
      <c r="X257" s="41"/>
      <c r="Y257" s="41"/>
      <c r="Z257" s="41"/>
      <c r="AA257" s="41"/>
      <c r="AB257" s="41"/>
      <c r="AC257" s="41"/>
      <c r="AD257" s="41"/>
      <c r="AE257" s="41"/>
      <c r="AR257" s="227" t="s">
        <v>315</v>
      </c>
      <c r="AT257" s="227" t="s">
        <v>310</v>
      </c>
      <c r="AU257" s="227" t="s">
        <v>85</v>
      </c>
      <c r="AY257" s="20" t="s">
        <v>308</v>
      </c>
      <c r="BE257" s="228">
        <f>IF(N257="základní",J257,0)</f>
        <v>0</v>
      </c>
      <c r="BF257" s="228">
        <f>IF(N257="snížená",J257,0)</f>
        <v>0</v>
      </c>
      <c r="BG257" s="228">
        <f>IF(N257="zákl. přenesená",J257,0)</f>
        <v>0</v>
      </c>
      <c r="BH257" s="228">
        <f>IF(N257="sníž. přenesená",J257,0)</f>
        <v>0</v>
      </c>
      <c r="BI257" s="228">
        <f>IF(N257="nulová",J257,0)</f>
        <v>0</v>
      </c>
      <c r="BJ257" s="20" t="s">
        <v>83</v>
      </c>
      <c r="BK257" s="228">
        <f>ROUND(I257*H257,2)</f>
        <v>0</v>
      </c>
      <c r="BL257" s="20" t="s">
        <v>315</v>
      </c>
      <c r="BM257" s="227" t="s">
        <v>4238</v>
      </c>
    </row>
    <row r="258" s="2" customFormat="1" ht="16.5" customHeight="1">
      <c r="A258" s="41"/>
      <c r="B258" s="42"/>
      <c r="C258" s="216" t="s">
        <v>3661</v>
      </c>
      <c r="D258" s="216" t="s">
        <v>310</v>
      </c>
      <c r="E258" s="217" t="s">
        <v>1510</v>
      </c>
      <c r="F258" s="218" t="s">
        <v>7420</v>
      </c>
      <c r="G258" s="219" t="s">
        <v>323</v>
      </c>
      <c r="H258" s="220">
        <v>6</v>
      </c>
      <c r="I258" s="221"/>
      <c r="J258" s="222">
        <f>ROUND(I258*H258,2)</f>
        <v>0</v>
      </c>
      <c r="K258" s="218" t="s">
        <v>19</v>
      </c>
      <c r="L258" s="47"/>
      <c r="M258" s="223" t="s">
        <v>19</v>
      </c>
      <c r="N258" s="224"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4251</v>
      </c>
    </row>
    <row r="259" s="2" customFormat="1" ht="16.5" customHeight="1">
      <c r="A259" s="41"/>
      <c r="B259" s="42"/>
      <c r="C259" s="216" t="s">
        <v>3668</v>
      </c>
      <c r="D259" s="216" t="s">
        <v>310</v>
      </c>
      <c r="E259" s="217" t="s">
        <v>802</v>
      </c>
      <c r="F259" s="218" t="s">
        <v>7421</v>
      </c>
      <c r="G259" s="219" t="s">
        <v>323</v>
      </c>
      <c r="H259" s="220">
        <v>1</v>
      </c>
      <c r="I259" s="221"/>
      <c r="J259" s="222">
        <f>ROUND(I259*H259,2)</f>
        <v>0</v>
      </c>
      <c r="K259" s="218" t="s">
        <v>19</v>
      </c>
      <c r="L259" s="47"/>
      <c r="M259" s="223" t="s">
        <v>19</v>
      </c>
      <c r="N259" s="224" t="s">
        <v>47</v>
      </c>
      <c r="O259" s="87"/>
      <c r="P259" s="225">
        <f>O259*H259</f>
        <v>0</v>
      </c>
      <c r="Q259" s="225">
        <v>0</v>
      </c>
      <c r="R259" s="225">
        <f>Q259*H259</f>
        <v>0</v>
      </c>
      <c r="S259" s="225">
        <v>0</v>
      </c>
      <c r="T259" s="226">
        <f>S259*H259</f>
        <v>0</v>
      </c>
      <c r="U259" s="41"/>
      <c r="V259" s="41"/>
      <c r="W259" s="41"/>
      <c r="X259" s="41"/>
      <c r="Y259" s="41"/>
      <c r="Z259" s="41"/>
      <c r="AA259" s="41"/>
      <c r="AB259" s="41"/>
      <c r="AC259" s="41"/>
      <c r="AD259" s="41"/>
      <c r="AE259" s="41"/>
      <c r="AR259" s="227" t="s">
        <v>315</v>
      </c>
      <c r="AT259" s="227" t="s">
        <v>310</v>
      </c>
      <c r="AU259" s="227" t="s">
        <v>85</v>
      </c>
      <c r="AY259" s="20" t="s">
        <v>308</v>
      </c>
      <c r="BE259" s="228">
        <f>IF(N259="základní",J259,0)</f>
        <v>0</v>
      </c>
      <c r="BF259" s="228">
        <f>IF(N259="snížená",J259,0)</f>
        <v>0</v>
      </c>
      <c r="BG259" s="228">
        <f>IF(N259="zákl. přenesená",J259,0)</f>
        <v>0</v>
      </c>
      <c r="BH259" s="228">
        <f>IF(N259="sníž. přenesená",J259,0)</f>
        <v>0</v>
      </c>
      <c r="BI259" s="228">
        <f>IF(N259="nulová",J259,0)</f>
        <v>0</v>
      </c>
      <c r="BJ259" s="20" t="s">
        <v>83</v>
      </c>
      <c r="BK259" s="228">
        <f>ROUND(I259*H259,2)</f>
        <v>0</v>
      </c>
      <c r="BL259" s="20" t="s">
        <v>315</v>
      </c>
      <c r="BM259" s="227" t="s">
        <v>5472</v>
      </c>
    </row>
    <row r="260" s="2" customFormat="1" ht="16.5" customHeight="1">
      <c r="A260" s="41"/>
      <c r="B260" s="42"/>
      <c r="C260" s="216" t="s">
        <v>3674</v>
      </c>
      <c r="D260" s="216" t="s">
        <v>310</v>
      </c>
      <c r="E260" s="217" t="s">
        <v>1743</v>
      </c>
      <c r="F260" s="218" t="s">
        <v>7422</v>
      </c>
      <c r="G260" s="219" t="s">
        <v>323</v>
      </c>
      <c r="H260" s="220">
        <v>2</v>
      </c>
      <c r="I260" s="221"/>
      <c r="J260" s="222">
        <f>ROUND(I260*H260,2)</f>
        <v>0</v>
      </c>
      <c r="K260" s="218" t="s">
        <v>19</v>
      </c>
      <c r="L260" s="47"/>
      <c r="M260" s="223" t="s">
        <v>19</v>
      </c>
      <c r="N260" s="224" t="s">
        <v>47</v>
      </c>
      <c r="O260" s="87"/>
      <c r="P260" s="225">
        <f>O260*H260</f>
        <v>0</v>
      </c>
      <c r="Q260" s="225">
        <v>0</v>
      </c>
      <c r="R260" s="225">
        <f>Q260*H260</f>
        <v>0</v>
      </c>
      <c r="S260" s="225">
        <v>0</v>
      </c>
      <c r="T260" s="226">
        <f>S260*H260</f>
        <v>0</v>
      </c>
      <c r="U260" s="41"/>
      <c r="V260" s="41"/>
      <c r="W260" s="41"/>
      <c r="X260" s="41"/>
      <c r="Y260" s="41"/>
      <c r="Z260" s="41"/>
      <c r="AA260" s="41"/>
      <c r="AB260" s="41"/>
      <c r="AC260" s="41"/>
      <c r="AD260" s="41"/>
      <c r="AE260" s="41"/>
      <c r="AR260" s="227" t="s">
        <v>315</v>
      </c>
      <c r="AT260" s="227" t="s">
        <v>310</v>
      </c>
      <c r="AU260" s="227" t="s">
        <v>85</v>
      </c>
      <c r="AY260" s="20" t="s">
        <v>308</v>
      </c>
      <c r="BE260" s="228">
        <f>IF(N260="základní",J260,0)</f>
        <v>0</v>
      </c>
      <c r="BF260" s="228">
        <f>IF(N260="snížená",J260,0)</f>
        <v>0</v>
      </c>
      <c r="BG260" s="228">
        <f>IF(N260="zákl. přenesená",J260,0)</f>
        <v>0</v>
      </c>
      <c r="BH260" s="228">
        <f>IF(N260="sníž. přenesená",J260,0)</f>
        <v>0</v>
      </c>
      <c r="BI260" s="228">
        <f>IF(N260="nulová",J260,0)</f>
        <v>0</v>
      </c>
      <c r="BJ260" s="20" t="s">
        <v>83</v>
      </c>
      <c r="BK260" s="228">
        <f>ROUND(I260*H260,2)</f>
        <v>0</v>
      </c>
      <c r="BL260" s="20" t="s">
        <v>315</v>
      </c>
      <c r="BM260" s="227" t="s">
        <v>5475</v>
      </c>
    </row>
    <row r="261" s="2" customFormat="1" ht="16.5" customHeight="1">
      <c r="A261" s="41"/>
      <c r="B261" s="42"/>
      <c r="C261" s="216" t="s">
        <v>3682</v>
      </c>
      <c r="D261" s="216" t="s">
        <v>310</v>
      </c>
      <c r="E261" s="217" t="s">
        <v>809</v>
      </c>
      <c r="F261" s="218" t="s">
        <v>7423</v>
      </c>
      <c r="G261" s="219" t="s">
        <v>4835</v>
      </c>
      <c r="H261" s="220">
        <v>1</v>
      </c>
      <c r="I261" s="221"/>
      <c r="J261" s="222">
        <f>ROUND(I261*H261,2)</f>
        <v>0</v>
      </c>
      <c r="K261" s="218" t="s">
        <v>19</v>
      </c>
      <c r="L261" s="47"/>
      <c r="M261" s="223" t="s">
        <v>19</v>
      </c>
      <c r="N261" s="224" t="s">
        <v>47</v>
      </c>
      <c r="O261" s="87"/>
      <c r="P261" s="225">
        <f>O261*H261</f>
        <v>0</v>
      </c>
      <c r="Q261" s="225">
        <v>0</v>
      </c>
      <c r="R261" s="225">
        <f>Q261*H261</f>
        <v>0</v>
      </c>
      <c r="S261" s="225">
        <v>0</v>
      </c>
      <c r="T261" s="226">
        <f>S261*H261</f>
        <v>0</v>
      </c>
      <c r="U261" s="41"/>
      <c r="V261" s="41"/>
      <c r="W261" s="41"/>
      <c r="X261" s="41"/>
      <c r="Y261" s="41"/>
      <c r="Z261" s="41"/>
      <c r="AA261" s="41"/>
      <c r="AB261" s="41"/>
      <c r="AC261" s="41"/>
      <c r="AD261" s="41"/>
      <c r="AE261" s="41"/>
      <c r="AR261" s="227" t="s">
        <v>315</v>
      </c>
      <c r="AT261" s="227" t="s">
        <v>310</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5478</v>
      </c>
    </row>
    <row r="262" s="2" customFormat="1" ht="16.5" customHeight="1">
      <c r="A262" s="41"/>
      <c r="B262" s="42"/>
      <c r="C262" s="216" t="s">
        <v>3689</v>
      </c>
      <c r="D262" s="216" t="s">
        <v>310</v>
      </c>
      <c r="E262" s="217" t="s">
        <v>1746</v>
      </c>
      <c r="F262" s="218" t="s">
        <v>7273</v>
      </c>
      <c r="G262" s="219" t="s">
        <v>474</v>
      </c>
      <c r="H262" s="220">
        <v>20</v>
      </c>
      <c r="I262" s="221"/>
      <c r="J262" s="222">
        <f>ROUND(I262*H262,2)</f>
        <v>0</v>
      </c>
      <c r="K262" s="218" t="s">
        <v>19</v>
      </c>
      <c r="L262" s="47"/>
      <c r="M262" s="223" t="s">
        <v>19</v>
      </c>
      <c r="N262" s="224" t="s">
        <v>47</v>
      </c>
      <c r="O262" s="87"/>
      <c r="P262" s="225">
        <f>O262*H262</f>
        <v>0</v>
      </c>
      <c r="Q262" s="225">
        <v>0</v>
      </c>
      <c r="R262" s="225">
        <f>Q262*H262</f>
        <v>0</v>
      </c>
      <c r="S262" s="225">
        <v>0</v>
      </c>
      <c r="T262" s="226">
        <f>S262*H262</f>
        <v>0</v>
      </c>
      <c r="U262" s="41"/>
      <c r="V262" s="41"/>
      <c r="W262" s="41"/>
      <c r="X262" s="41"/>
      <c r="Y262" s="41"/>
      <c r="Z262" s="41"/>
      <c r="AA262" s="41"/>
      <c r="AB262" s="41"/>
      <c r="AC262" s="41"/>
      <c r="AD262" s="41"/>
      <c r="AE262" s="41"/>
      <c r="AR262" s="227" t="s">
        <v>315</v>
      </c>
      <c r="AT262" s="227" t="s">
        <v>310</v>
      </c>
      <c r="AU262" s="227" t="s">
        <v>85</v>
      </c>
      <c r="AY262" s="20" t="s">
        <v>308</v>
      </c>
      <c r="BE262" s="228">
        <f>IF(N262="základní",J262,0)</f>
        <v>0</v>
      </c>
      <c r="BF262" s="228">
        <f>IF(N262="snížená",J262,0)</f>
        <v>0</v>
      </c>
      <c r="BG262" s="228">
        <f>IF(N262="zákl. přenesená",J262,0)</f>
        <v>0</v>
      </c>
      <c r="BH262" s="228">
        <f>IF(N262="sníž. přenesená",J262,0)</f>
        <v>0</v>
      </c>
      <c r="BI262" s="228">
        <f>IF(N262="nulová",J262,0)</f>
        <v>0</v>
      </c>
      <c r="BJ262" s="20" t="s">
        <v>83</v>
      </c>
      <c r="BK262" s="228">
        <f>ROUND(I262*H262,2)</f>
        <v>0</v>
      </c>
      <c r="BL262" s="20" t="s">
        <v>315</v>
      </c>
      <c r="BM262" s="227" t="s">
        <v>5481</v>
      </c>
    </row>
    <row r="263" s="2" customFormat="1" ht="16.5" customHeight="1">
      <c r="A263" s="41"/>
      <c r="B263" s="42"/>
      <c r="C263" s="216" t="s">
        <v>3698</v>
      </c>
      <c r="D263" s="216" t="s">
        <v>310</v>
      </c>
      <c r="E263" s="217" t="s">
        <v>812</v>
      </c>
      <c r="F263" s="218" t="s">
        <v>7423</v>
      </c>
      <c r="G263" s="219" t="s">
        <v>4835</v>
      </c>
      <c r="H263" s="220">
        <v>1</v>
      </c>
      <c r="I263" s="221"/>
      <c r="J263" s="222">
        <f>ROUND(I263*H263,2)</f>
        <v>0</v>
      </c>
      <c r="K263" s="218" t="s">
        <v>19</v>
      </c>
      <c r="L263" s="47"/>
      <c r="M263" s="223" t="s">
        <v>19</v>
      </c>
      <c r="N263" s="224" t="s">
        <v>47</v>
      </c>
      <c r="O263" s="87"/>
      <c r="P263" s="225">
        <f>O263*H263</f>
        <v>0</v>
      </c>
      <c r="Q263" s="225">
        <v>0</v>
      </c>
      <c r="R263" s="225">
        <f>Q263*H263</f>
        <v>0</v>
      </c>
      <c r="S263" s="225">
        <v>0</v>
      </c>
      <c r="T263" s="226">
        <f>S263*H263</f>
        <v>0</v>
      </c>
      <c r="U263" s="41"/>
      <c r="V263" s="41"/>
      <c r="W263" s="41"/>
      <c r="X263" s="41"/>
      <c r="Y263" s="41"/>
      <c r="Z263" s="41"/>
      <c r="AA263" s="41"/>
      <c r="AB263" s="41"/>
      <c r="AC263" s="41"/>
      <c r="AD263" s="41"/>
      <c r="AE263" s="41"/>
      <c r="AR263" s="227" t="s">
        <v>315</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315</v>
      </c>
      <c r="BM263" s="227" t="s">
        <v>5484</v>
      </c>
    </row>
    <row r="264" s="2" customFormat="1" ht="16.5" customHeight="1">
      <c r="A264" s="41"/>
      <c r="B264" s="42"/>
      <c r="C264" s="216" t="s">
        <v>3700</v>
      </c>
      <c r="D264" s="216" t="s">
        <v>310</v>
      </c>
      <c r="E264" s="217" t="s">
        <v>1754</v>
      </c>
      <c r="F264" s="218" t="s">
        <v>7424</v>
      </c>
      <c r="G264" s="219" t="s">
        <v>323</v>
      </c>
      <c r="H264" s="220">
        <v>18</v>
      </c>
      <c r="I264" s="221"/>
      <c r="J264" s="222">
        <f>ROUND(I264*H264,2)</f>
        <v>0</v>
      </c>
      <c r="K264" s="218" t="s">
        <v>19</v>
      </c>
      <c r="L264" s="47"/>
      <c r="M264" s="223" t="s">
        <v>19</v>
      </c>
      <c r="N264" s="224" t="s">
        <v>47</v>
      </c>
      <c r="O264" s="87"/>
      <c r="P264" s="225">
        <f>O264*H264</f>
        <v>0</v>
      </c>
      <c r="Q264" s="225">
        <v>0</v>
      </c>
      <c r="R264" s="225">
        <f>Q264*H264</f>
        <v>0</v>
      </c>
      <c r="S264" s="225">
        <v>0</v>
      </c>
      <c r="T264" s="226">
        <f>S264*H264</f>
        <v>0</v>
      </c>
      <c r="U264" s="41"/>
      <c r="V264" s="41"/>
      <c r="W264" s="41"/>
      <c r="X264" s="41"/>
      <c r="Y264" s="41"/>
      <c r="Z264" s="41"/>
      <c r="AA264" s="41"/>
      <c r="AB264" s="41"/>
      <c r="AC264" s="41"/>
      <c r="AD264" s="41"/>
      <c r="AE264" s="41"/>
      <c r="AR264" s="227" t="s">
        <v>315</v>
      </c>
      <c r="AT264" s="227" t="s">
        <v>310</v>
      </c>
      <c r="AU264" s="227" t="s">
        <v>85</v>
      </c>
      <c r="AY264" s="20" t="s">
        <v>308</v>
      </c>
      <c r="BE264" s="228">
        <f>IF(N264="základní",J264,0)</f>
        <v>0</v>
      </c>
      <c r="BF264" s="228">
        <f>IF(N264="snížená",J264,0)</f>
        <v>0</v>
      </c>
      <c r="BG264" s="228">
        <f>IF(N264="zákl. přenesená",J264,0)</f>
        <v>0</v>
      </c>
      <c r="BH264" s="228">
        <f>IF(N264="sníž. přenesená",J264,0)</f>
        <v>0</v>
      </c>
      <c r="BI264" s="228">
        <f>IF(N264="nulová",J264,0)</f>
        <v>0</v>
      </c>
      <c r="BJ264" s="20" t="s">
        <v>83</v>
      </c>
      <c r="BK264" s="228">
        <f>ROUND(I264*H264,2)</f>
        <v>0</v>
      </c>
      <c r="BL264" s="20" t="s">
        <v>315</v>
      </c>
      <c r="BM264" s="227" t="s">
        <v>5487</v>
      </c>
    </row>
    <row r="265" s="2" customFormat="1" ht="16.5" customHeight="1">
      <c r="A265" s="41"/>
      <c r="B265" s="42"/>
      <c r="C265" s="216" t="s">
        <v>3705</v>
      </c>
      <c r="D265" s="216" t="s">
        <v>310</v>
      </c>
      <c r="E265" s="217" t="s">
        <v>816</v>
      </c>
      <c r="F265" s="218" t="s">
        <v>7425</v>
      </c>
      <c r="G265" s="219" t="s">
        <v>323</v>
      </c>
      <c r="H265" s="220">
        <v>1</v>
      </c>
      <c r="I265" s="221"/>
      <c r="J265" s="222">
        <f>ROUND(I265*H265,2)</f>
        <v>0</v>
      </c>
      <c r="K265" s="218" t="s">
        <v>19</v>
      </c>
      <c r="L265" s="47"/>
      <c r="M265" s="223" t="s">
        <v>19</v>
      </c>
      <c r="N265" s="224" t="s">
        <v>47</v>
      </c>
      <c r="O265" s="87"/>
      <c r="P265" s="225">
        <f>O265*H265</f>
        <v>0</v>
      </c>
      <c r="Q265" s="225">
        <v>0</v>
      </c>
      <c r="R265" s="225">
        <f>Q265*H265</f>
        <v>0</v>
      </c>
      <c r="S265" s="225">
        <v>0</v>
      </c>
      <c r="T265" s="226">
        <f>S265*H265</f>
        <v>0</v>
      </c>
      <c r="U265" s="41"/>
      <c r="V265" s="41"/>
      <c r="W265" s="41"/>
      <c r="X265" s="41"/>
      <c r="Y265" s="41"/>
      <c r="Z265" s="41"/>
      <c r="AA265" s="41"/>
      <c r="AB265" s="41"/>
      <c r="AC265" s="41"/>
      <c r="AD265" s="41"/>
      <c r="AE265" s="41"/>
      <c r="AR265" s="227" t="s">
        <v>315</v>
      </c>
      <c r="AT265" s="227" t="s">
        <v>310</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5490</v>
      </c>
    </row>
    <row r="266" s="2" customFormat="1" ht="16.5" customHeight="1">
      <c r="A266" s="41"/>
      <c r="B266" s="42"/>
      <c r="C266" s="216" t="s">
        <v>3350</v>
      </c>
      <c r="D266" s="216" t="s">
        <v>310</v>
      </c>
      <c r="E266" s="217" t="s">
        <v>1762</v>
      </c>
      <c r="F266" s="218" t="s">
        <v>7392</v>
      </c>
      <c r="G266" s="219" t="s">
        <v>313</v>
      </c>
      <c r="H266" s="220">
        <v>1</v>
      </c>
      <c r="I266" s="221"/>
      <c r="J266" s="222">
        <f>ROUND(I266*H266,2)</f>
        <v>0</v>
      </c>
      <c r="K266" s="218" t="s">
        <v>19</v>
      </c>
      <c r="L266" s="47"/>
      <c r="M266" s="223" t="s">
        <v>19</v>
      </c>
      <c r="N266" s="224" t="s">
        <v>47</v>
      </c>
      <c r="O266" s="87"/>
      <c r="P266" s="225">
        <f>O266*H266</f>
        <v>0</v>
      </c>
      <c r="Q266" s="225">
        <v>0</v>
      </c>
      <c r="R266" s="225">
        <f>Q266*H266</f>
        <v>0</v>
      </c>
      <c r="S266" s="225">
        <v>0</v>
      </c>
      <c r="T266" s="226">
        <f>S266*H266</f>
        <v>0</v>
      </c>
      <c r="U266" s="41"/>
      <c r="V266" s="41"/>
      <c r="W266" s="41"/>
      <c r="X266" s="41"/>
      <c r="Y266" s="41"/>
      <c r="Z266" s="41"/>
      <c r="AA266" s="41"/>
      <c r="AB266" s="41"/>
      <c r="AC266" s="41"/>
      <c r="AD266" s="41"/>
      <c r="AE266" s="41"/>
      <c r="AR266" s="227" t="s">
        <v>315</v>
      </c>
      <c r="AT266" s="227" t="s">
        <v>310</v>
      </c>
      <c r="AU266" s="227" t="s">
        <v>85</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315</v>
      </c>
      <c r="BM266" s="227" t="s">
        <v>5493</v>
      </c>
    </row>
    <row r="267" s="2" customFormat="1" ht="21.75" customHeight="1">
      <c r="A267" s="41"/>
      <c r="B267" s="42"/>
      <c r="C267" s="216" t="s">
        <v>3716</v>
      </c>
      <c r="D267" s="216" t="s">
        <v>310</v>
      </c>
      <c r="E267" s="217" t="s">
        <v>822</v>
      </c>
      <c r="F267" s="218" t="s">
        <v>7271</v>
      </c>
      <c r="G267" s="219" t="s">
        <v>323</v>
      </c>
      <c r="H267" s="220">
        <v>26</v>
      </c>
      <c r="I267" s="221"/>
      <c r="J267" s="222">
        <f>ROUND(I267*H267,2)</f>
        <v>0</v>
      </c>
      <c r="K267" s="218" t="s">
        <v>19</v>
      </c>
      <c r="L267" s="47"/>
      <c r="M267" s="223" t="s">
        <v>19</v>
      </c>
      <c r="N267" s="224" t="s">
        <v>47</v>
      </c>
      <c r="O267" s="87"/>
      <c r="P267" s="225">
        <f>O267*H267</f>
        <v>0</v>
      </c>
      <c r="Q267" s="225">
        <v>0</v>
      </c>
      <c r="R267" s="225">
        <f>Q267*H267</f>
        <v>0</v>
      </c>
      <c r="S267" s="225">
        <v>0</v>
      </c>
      <c r="T267" s="226">
        <f>S267*H267</f>
        <v>0</v>
      </c>
      <c r="U267" s="41"/>
      <c r="V267" s="41"/>
      <c r="W267" s="41"/>
      <c r="X267" s="41"/>
      <c r="Y267" s="41"/>
      <c r="Z267" s="41"/>
      <c r="AA267" s="41"/>
      <c r="AB267" s="41"/>
      <c r="AC267" s="41"/>
      <c r="AD267" s="41"/>
      <c r="AE267" s="41"/>
      <c r="AR267" s="227" t="s">
        <v>315</v>
      </c>
      <c r="AT267" s="227" t="s">
        <v>310</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315</v>
      </c>
      <c r="BM267" s="227" t="s">
        <v>5496</v>
      </c>
    </row>
    <row r="268" s="2" customFormat="1" ht="16.5" customHeight="1">
      <c r="A268" s="41"/>
      <c r="B268" s="42"/>
      <c r="C268" s="216" t="s">
        <v>3722</v>
      </c>
      <c r="D268" s="216" t="s">
        <v>310</v>
      </c>
      <c r="E268" s="217" t="s">
        <v>1765</v>
      </c>
      <c r="F268" s="218" t="s">
        <v>7426</v>
      </c>
      <c r="G268" s="219" t="s">
        <v>4835</v>
      </c>
      <c r="H268" s="220">
        <v>1</v>
      </c>
      <c r="I268" s="221"/>
      <c r="J268" s="222">
        <f>ROUND(I268*H268,2)</f>
        <v>0</v>
      </c>
      <c r="K268" s="218" t="s">
        <v>19</v>
      </c>
      <c r="L268" s="47"/>
      <c r="M268" s="223" t="s">
        <v>19</v>
      </c>
      <c r="N268" s="224" t="s">
        <v>47</v>
      </c>
      <c r="O268" s="87"/>
      <c r="P268" s="225">
        <f>O268*H268</f>
        <v>0</v>
      </c>
      <c r="Q268" s="225">
        <v>0</v>
      </c>
      <c r="R268" s="225">
        <f>Q268*H268</f>
        <v>0</v>
      </c>
      <c r="S268" s="225">
        <v>0</v>
      </c>
      <c r="T268" s="226">
        <f>S268*H268</f>
        <v>0</v>
      </c>
      <c r="U268" s="41"/>
      <c r="V268" s="41"/>
      <c r="W268" s="41"/>
      <c r="X268" s="41"/>
      <c r="Y268" s="41"/>
      <c r="Z268" s="41"/>
      <c r="AA268" s="41"/>
      <c r="AB268" s="41"/>
      <c r="AC268" s="41"/>
      <c r="AD268" s="41"/>
      <c r="AE268" s="41"/>
      <c r="AR268" s="227" t="s">
        <v>315</v>
      </c>
      <c r="AT268" s="227" t="s">
        <v>310</v>
      </c>
      <c r="AU268" s="227" t="s">
        <v>85</v>
      </c>
      <c r="AY268" s="20" t="s">
        <v>308</v>
      </c>
      <c r="BE268" s="228">
        <f>IF(N268="základní",J268,0)</f>
        <v>0</v>
      </c>
      <c r="BF268" s="228">
        <f>IF(N268="snížená",J268,0)</f>
        <v>0</v>
      </c>
      <c r="BG268" s="228">
        <f>IF(N268="zákl. přenesená",J268,0)</f>
        <v>0</v>
      </c>
      <c r="BH268" s="228">
        <f>IF(N268="sníž. přenesená",J268,0)</f>
        <v>0</v>
      </c>
      <c r="BI268" s="228">
        <f>IF(N268="nulová",J268,0)</f>
        <v>0</v>
      </c>
      <c r="BJ268" s="20" t="s">
        <v>83</v>
      </c>
      <c r="BK268" s="228">
        <f>ROUND(I268*H268,2)</f>
        <v>0</v>
      </c>
      <c r="BL268" s="20" t="s">
        <v>315</v>
      </c>
      <c r="BM268" s="227" t="s">
        <v>5506</v>
      </c>
    </row>
    <row r="269" s="2" customFormat="1" ht="16.5" customHeight="1">
      <c r="A269" s="41"/>
      <c r="B269" s="42"/>
      <c r="C269" s="216" t="s">
        <v>3730</v>
      </c>
      <c r="D269" s="216" t="s">
        <v>310</v>
      </c>
      <c r="E269" s="217" t="s">
        <v>829</v>
      </c>
      <c r="F269" s="218" t="s">
        <v>7427</v>
      </c>
      <c r="G269" s="219" t="s">
        <v>323</v>
      </c>
      <c r="H269" s="220">
        <v>1</v>
      </c>
      <c r="I269" s="221"/>
      <c r="J269" s="222">
        <f>ROUND(I269*H269,2)</f>
        <v>0</v>
      </c>
      <c r="K269" s="218" t="s">
        <v>19</v>
      </c>
      <c r="L269" s="47"/>
      <c r="M269" s="223" t="s">
        <v>19</v>
      </c>
      <c r="N269" s="224" t="s">
        <v>47</v>
      </c>
      <c r="O269" s="87"/>
      <c r="P269" s="225">
        <f>O269*H269</f>
        <v>0</v>
      </c>
      <c r="Q269" s="225">
        <v>0</v>
      </c>
      <c r="R269" s="225">
        <f>Q269*H269</f>
        <v>0</v>
      </c>
      <c r="S269" s="225">
        <v>0</v>
      </c>
      <c r="T269" s="226">
        <f>S269*H269</f>
        <v>0</v>
      </c>
      <c r="U269" s="41"/>
      <c r="V269" s="41"/>
      <c r="W269" s="41"/>
      <c r="X269" s="41"/>
      <c r="Y269" s="41"/>
      <c r="Z269" s="41"/>
      <c r="AA269" s="41"/>
      <c r="AB269" s="41"/>
      <c r="AC269" s="41"/>
      <c r="AD269" s="41"/>
      <c r="AE269" s="41"/>
      <c r="AR269" s="227" t="s">
        <v>315</v>
      </c>
      <c r="AT269" s="227" t="s">
        <v>310</v>
      </c>
      <c r="AU269" s="227" t="s">
        <v>85</v>
      </c>
      <c r="AY269" s="20" t="s">
        <v>308</v>
      </c>
      <c r="BE269" s="228">
        <f>IF(N269="základní",J269,0)</f>
        <v>0</v>
      </c>
      <c r="BF269" s="228">
        <f>IF(N269="snížená",J269,0)</f>
        <v>0</v>
      </c>
      <c r="BG269" s="228">
        <f>IF(N269="zákl. přenesená",J269,0)</f>
        <v>0</v>
      </c>
      <c r="BH269" s="228">
        <f>IF(N269="sníž. přenesená",J269,0)</f>
        <v>0</v>
      </c>
      <c r="BI269" s="228">
        <f>IF(N269="nulová",J269,0)</f>
        <v>0</v>
      </c>
      <c r="BJ269" s="20" t="s">
        <v>83</v>
      </c>
      <c r="BK269" s="228">
        <f>ROUND(I269*H269,2)</f>
        <v>0</v>
      </c>
      <c r="BL269" s="20" t="s">
        <v>315</v>
      </c>
      <c r="BM269" s="227" t="s">
        <v>5510</v>
      </c>
    </row>
    <row r="270" s="2" customFormat="1" ht="16.5" customHeight="1">
      <c r="A270" s="41"/>
      <c r="B270" s="42"/>
      <c r="C270" s="216" t="s">
        <v>3737</v>
      </c>
      <c r="D270" s="216" t="s">
        <v>310</v>
      </c>
      <c r="E270" s="217" t="s">
        <v>1772</v>
      </c>
      <c r="F270" s="218" t="s">
        <v>7395</v>
      </c>
      <c r="G270" s="219" t="s">
        <v>626</v>
      </c>
      <c r="H270" s="220">
        <v>53</v>
      </c>
      <c r="I270" s="221"/>
      <c r="J270" s="222">
        <f>ROUND(I270*H270,2)</f>
        <v>0</v>
      </c>
      <c r="K270" s="218" t="s">
        <v>19</v>
      </c>
      <c r="L270" s="47"/>
      <c r="M270" s="223" t="s">
        <v>19</v>
      </c>
      <c r="N270" s="224" t="s">
        <v>47</v>
      </c>
      <c r="O270" s="87"/>
      <c r="P270" s="225">
        <f>O270*H270</f>
        <v>0</v>
      </c>
      <c r="Q270" s="225">
        <v>0</v>
      </c>
      <c r="R270" s="225">
        <f>Q270*H270</f>
        <v>0</v>
      </c>
      <c r="S270" s="225">
        <v>0</v>
      </c>
      <c r="T270" s="226">
        <f>S270*H270</f>
        <v>0</v>
      </c>
      <c r="U270" s="41"/>
      <c r="V270" s="41"/>
      <c r="W270" s="41"/>
      <c r="X270" s="41"/>
      <c r="Y270" s="41"/>
      <c r="Z270" s="41"/>
      <c r="AA270" s="41"/>
      <c r="AB270" s="41"/>
      <c r="AC270" s="41"/>
      <c r="AD270" s="41"/>
      <c r="AE270" s="41"/>
      <c r="AR270" s="227" t="s">
        <v>315</v>
      </c>
      <c r="AT270" s="227" t="s">
        <v>310</v>
      </c>
      <c r="AU270" s="227" t="s">
        <v>85</v>
      </c>
      <c r="AY270" s="20" t="s">
        <v>308</v>
      </c>
      <c r="BE270" s="228">
        <f>IF(N270="základní",J270,0)</f>
        <v>0</v>
      </c>
      <c r="BF270" s="228">
        <f>IF(N270="snížená",J270,0)</f>
        <v>0</v>
      </c>
      <c r="BG270" s="228">
        <f>IF(N270="zákl. přenesená",J270,0)</f>
        <v>0</v>
      </c>
      <c r="BH270" s="228">
        <f>IF(N270="sníž. přenesená",J270,0)</f>
        <v>0</v>
      </c>
      <c r="BI270" s="228">
        <f>IF(N270="nulová",J270,0)</f>
        <v>0</v>
      </c>
      <c r="BJ270" s="20" t="s">
        <v>83</v>
      </c>
      <c r="BK270" s="228">
        <f>ROUND(I270*H270,2)</f>
        <v>0</v>
      </c>
      <c r="BL270" s="20" t="s">
        <v>315</v>
      </c>
      <c r="BM270" s="227" t="s">
        <v>5514</v>
      </c>
    </row>
    <row r="271" s="2" customFormat="1" ht="16.5" customHeight="1">
      <c r="A271" s="41"/>
      <c r="B271" s="42"/>
      <c r="C271" s="280" t="s">
        <v>3743</v>
      </c>
      <c r="D271" s="280" t="s">
        <v>1137</v>
      </c>
      <c r="E271" s="281" t="s">
        <v>7428</v>
      </c>
      <c r="F271" s="282" t="s">
        <v>7286</v>
      </c>
      <c r="G271" s="283" t="s">
        <v>4835</v>
      </c>
      <c r="H271" s="284">
        <v>8</v>
      </c>
      <c r="I271" s="285"/>
      <c r="J271" s="286">
        <f>ROUND(I271*H271,2)</f>
        <v>0</v>
      </c>
      <c r="K271" s="282" t="s">
        <v>19</v>
      </c>
      <c r="L271" s="287"/>
      <c r="M271" s="288" t="s">
        <v>19</v>
      </c>
      <c r="N271" s="289" t="s">
        <v>47</v>
      </c>
      <c r="O271" s="87"/>
      <c r="P271" s="225">
        <f>O271*H271</f>
        <v>0</v>
      </c>
      <c r="Q271" s="225">
        <v>0</v>
      </c>
      <c r="R271" s="225">
        <f>Q271*H271</f>
        <v>0</v>
      </c>
      <c r="S271" s="225">
        <v>0</v>
      </c>
      <c r="T271" s="226">
        <f>S271*H271</f>
        <v>0</v>
      </c>
      <c r="U271" s="41"/>
      <c r="V271" s="41"/>
      <c r="W271" s="41"/>
      <c r="X271" s="41"/>
      <c r="Y271" s="41"/>
      <c r="Z271" s="41"/>
      <c r="AA271" s="41"/>
      <c r="AB271" s="41"/>
      <c r="AC271" s="41"/>
      <c r="AD271" s="41"/>
      <c r="AE271" s="41"/>
      <c r="AR271" s="227" t="s">
        <v>352</v>
      </c>
      <c r="AT271" s="227" t="s">
        <v>1137</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3255</v>
      </c>
    </row>
    <row r="272" s="2" customFormat="1" ht="16.5" customHeight="1">
      <c r="A272" s="41"/>
      <c r="B272" s="42"/>
      <c r="C272" s="280" t="s">
        <v>3748</v>
      </c>
      <c r="D272" s="280" t="s">
        <v>1137</v>
      </c>
      <c r="E272" s="281" t="s">
        <v>7429</v>
      </c>
      <c r="F272" s="282" t="s">
        <v>7430</v>
      </c>
      <c r="G272" s="283" t="s">
        <v>323</v>
      </c>
      <c r="H272" s="284">
        <v>6</v>
      </c>
      <c r="I272" s="285"/>
      <c r="J272" s="286">
        <f>ROUND(I272*H272,2)</f>
        <v>0</v>
      </c>
      <c r="K272" s="282" t="s">
        <v>19</v>
      </c>
      <c r="L272" s="287"/>
      <c r="M272" s="288" t="s">
        <v>19</v>
      </c>
      <c r="N272" s="289" t="s">
        <v>47</v>
      </c>
      <c r="O272" s="87"/>
      <c r="P272" s="225">
        <f>O272*H272</f>
        <v>0</v>
      </c>
      <c r="Q272" s="225">
        <v>0</v>
      </c>
      <c r="R272" s="225">
        <f>Q272*H272</f>
        <v>0</v>
      </c>
      <c r="S272" s="225">
        <v>0</v>
      </c>
      <c r="T272" s="226">
        <f>S272*H272</f>
        <v>0</v>
      </c>
      <c r="U272" s="41"/>
      <c r="V272" s="41"/>
      <c r="W272" s="41"/>
      <c r="X272" s="41"/>
      <c r="Y272" s="41"/>
      <c r="Z272" s="41"/>
      <c r="AA272" s="41"/>
      <c r="AB272" s="41"/>
      <c r="AC272" s="41"/>
      <c r="AD272" s="41"/>
      <c r="AE272" s="41"/>
      <c r="AR272" s="227" t="s">
        <v>352</v>
      </c>
      <c r="AT272" s="227" t="s">
        <v>1137</v>
      </c>
      <c r="AU272" s="227" t="s">
        <v>85</v>
      </c>
      <c r="AY272" s="20" t="s">
        <v>308</v>
      </c>
      <c r="BE272" s="228">
        <f>IF(N272="základní",J272,0)</f>
        <v>0</v>
      </c>
      <c r="BF272" s="228">
        <f>IF(N272="snížená",J272,0)</f>
        <v>0</v>
      </c>
      <c r="BG272" s="228">
        <f>IF(N272="zákl. přenesená",J272,0)</f>
        <v>0</v>
      </c>
      <c r="BH272" s="228">
        <f>IF(N272="sníž. přenesená",J272,0)</f>
        <v>0</v>
      </c>
      <c r="BI272" s="228">
        <f>IF(N272="nulová",J272,0)</f>
        <v>0</v>
      </c>
      <c r="BJ272" s="20" t="s">
        <v>83</v>
      </c>
      <c r="BK272" s="228">
        <f>ROUND(I272*H272,2)</f>
        <v>0</v>
      </c>
      <c r="BL272" s="20" t="s">
        <v>315</v>
      </c>
      <c r="BM272" s="227" t="s">
        <v>5522</v>
      </c>
    </row>
    <row r="273" s="2" customFormat="1" ht="16.5" customHeight="1">
      <c r="A273" s="41"/>
      <c r="B273" s="42"/>
      <c r="C273" s="280" t="s">
        <v>3754</v>
      </c>
      <c r="D273" s="280" t="s">
        <v>1137</v>
      </c>
      <c r="E273" s="281" t="s">
        <v>7431</v>
      </c>
      <c r="F273" s="282" t="s">
        <v>7432</v>
      </c>
      <c r="G273" s="283" t="s">
        <v>323</v>
      </c>
      <c r="H273" s="284">
        <v>1</v>
      </c>
      <c r="I273" s="285"/>
      <c r="J273" s="286">
        <f>ROUND(I273*H273,2)</f>
        <v>0</v>
      </c>
      <c r="K273" s="282" t="s">
        <v>19</v>
      </c>
      <c r="L273" s="287"/>
      <c r="M273" s="288" t="s">
        <v>19</v>
      </c>
      <c r="N273" s="289" t="s">
        <v>47</v>
      </c>
      <c r="O273" s="87"/>
      <c r="P273" s="225">
        <f>O273*H273</f>
        <v>0</v>
      </c>
      <c r="Q273" s="225">
        <v>0</v>
      </c>
      <c r="R273" s="225">
        <f>Q273*H273</f>
        <v>0</v>
      </c>
      <c r="S273" s="225">
        <v>0</v>
      </c>
      <c r="T273" s="226">
        <f>S273*H273</f>
        <v>0</v>
      </c>
      <c r="U273" s="41"/>
      <c r="V273" s="41"/>
      <c r="W273" s="41"/>
      <c r="X273" s="41"/>
      <c r="Y273" s="41"/>
      <c r="Z273" s="41"/>
      <c r="AA273" s="41"/>
      <c r="AB273" s="41"/>
      <c r="AC273" s="41"/>
      <c r="AD273" s="41"/>
      <c r="AE273" s="41"/>
      <c r="AR273" s="227" t="s">
        <v>352</v>
      </c>
      <c r="AT273" s="227" t="s">
        <v>1137</v>
      </c>
      <c r="AU273" s="227" t="s">
        <v>85</v>
      </c>
      <c r="AY273" s="20" t="s">
        <v>308</v>
      </c>
      <c r="BE273" s="228">
        <f>IF(N273="základní",J273,0)</f>
        <v>0</v>
      </c>
      <c r="BF273" s="228">
        <f>IF(N273="snížená",J273,0)</f>
        <v>0</v>
      </c>
      <c r="BG273" s="228">
        <f>IF(N273="zákl. přenesená",J273,0)</f>
        <v>0</v>
      </c>
      <c r="BH273" s="228">
        <f>IF(N273="sníž. přenesená",J273,0)</f>
        <v>0</v>
      </c>
      <c r="BI273" s="228">
        <f>IF(N273="nulová",J273,0)</f>
        <v>0</v>
      </c>
      <c r="BJ273" s="20" t="s">
        <v>83</v>
      </c>
      <c r="BK273" s="228">
        <f>ROUND(I273*H273,2)</f>
        <v>0</v>
      </c>
      <c r="BL273" s="20" t="s">
        <v>315</v>
      </c>
      <c r="BM273" s="227" t="s">
        <v>5525</v>
      </c>
    </row>
    <row r="274" s="2" customFormat="1" ht="16.5" customHeight="1">
      <c r="A274" s="41"/>
      <c r="B274" s="42"/>
      <c r="C274" s="280" t="s">
        <v>3759</v>
      </c>
      <c r="D274" s="280" t="s">
        <v>1137</v>
      </c>
      <c r="E274" s="281" t="s">
        <v>7433</v>
      </c>
      <c r="F274" s="282" t="s">
        <v>7434</v>
      </c>
      <c r="G274" s="283" t="s">
        <v>323</v>
      </c>
      <c r="H274" s="284">
        <v>2</v>
      </c>
      <c r="I274" s="285"/>
      <c r="J274" s="286">
        <f>ROUND(I274*H274,2)</f>
        <v>0</v>
      </c>
      <c r="K274" s="282" t="s">
        <v>19</v>
      </c>
      <c r="L274" s="287"/>
      <c r="M274" s="288" t="s">
        <v>19</v>
      </c>
      <c r="N274" s="289" t="s">
        <v>47</v>
      </c>
      <c r="O274" s="87"/>
      <c r="P274" s="225">
        <f>O274*H274</f>
        <v>0</v>
      </c>
      <c r="Q274" s="225">
        <v>0</v>
      </c>
      <c r="R274" s="225">
        <f>Q274*H274</f>
        <v>0</v>
      </c>
      <c r="S274" s="225">
        <v>0</v>
      </c>
      <c r="T274" s="226">
        <f>S274*H274</f>
        <v>0</v>
      </c>
      <c r="U274" s="41"/>
      <c r="V274" s="41"/>
      <c r="W274" s="41"/>
      <c r="X274" s="41"/>
      <c r="Y274" s="41"/>
      <c r="Z274" s="41"/>
      <c r="AA274" s="41"/>
      <c r="AB274" s="41"/>
      <c r="AC274" s="41"/>
      <c r="AD274" s="41"/>
      <c r="AE274" s="41"/>
      <c r="AR274" s="227" t="s">
        <v>352</v>
      </c>
      <c r="AT274" s="227" t="s">
        <v>1137</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5531</v>
      </c>
    </row>
    <row r="275" s="2" customFormat="1" ht="16.5" customHeight="1">
      <c r="A275" s="41"/>
      <c r="B275" s="42"/>
      <c r="C275" s="280" t="s">
        <v>3765</v>
      </c>
      <c r="D275" s="280" t="s">
        <v>1137</v>
      </c>
      <c r="E275" s="281" t="s">
        <v>7435</v>
      </c>
      <c r="F275" s="282" t="s">
        <v>7436</v>
      </c>
      <c r="G275" s="283" t="s">
        <v>4835</v>
      </c>
      <c r="H275" s="284">
        <v>1</v>
      </c>
      <c r="I275" s="285"/>
      <c r="J275" s="286">
        <f>ROUND(I275*H275,2)</f>
        <v>0</v>
      </c>
      <c r="K275" s="282" t="s">
        <v>19</v>
      </c>
      <c r="L275" s="287"/>
      <c r="M275" s="288" t="s">
        <v>19</v>
      </c>
      <c r="N275" s="289" t="s">
        <v>47</v>
      </c>
      <c r="O275" s="87"/>
      <c r="P275" s="225">
        <f>O275*H275</f>
        <v>0</v>
      </c>
      <c r="Q275" s="225">
        <v>0</v>
      </c>
      <c r="R275" s="225">
        <f>Q275*H275</f>
        <v>0</v>
      </c>
      <c r="S275" s="225">
        <v>0</v>
      </c>
      <c r="T275" s="226">
        <f>S275*H275</f>
        <v>0</v>
      </c>
      <c r="U275" s="41"/>
      <c r="V275" s="41"/>
      <c r="W275" s="41"/>
      <c r="X275" s="41"/>
      <c r="Y275" s="41"/>
      <c r="Z275" s="41"/>
      <c r="AA275" s="41"/>
      <c r="AB275" s="41"/>
      <c r="AC275" s="41"/>
      <c r="AD275" s="41"/>
      <c r="AE275" s="41"/>
      <c r="AR275" s="227" t="s">
        <v>352</v>
      </c>
      <c r="AT275" s="227" t="s">
        <v>1137</v>
      </c>
      <c r="AU275" s="227" t="s">
        <v>85</v>
      </c>
      <c r="AY275" s="20" t="s">
        <v>308</v>
      </c>
      <c r="BE275" s="228">
        <f>IF(N275="základní",J275,0)</f>
        <v>0</v>
      </c>
      <c r="BF275" s="228">
        <f>IF(N275="snížená",J275,0)</f>
        <v>0</v>
      </c>
      <c r="BG275" s="228">
        <f>IF(N275="zákl. přenesená",J275,0)</f>
        <v>0</v>
      </c>
      <c r="BH275" s="228">
        <f>IF(N275="sníž. přenesená",J275,0)</f>
        <v>0</v>
      </c>
      <c r="BI275" s="228">
        <f>IF(N275="nulová",J275,0)</f>
        <v>0</v>
      </c>
      <c r="BJ275" s="20" t="s">
        <v>83</v>
      </c>
      <c r="BK275" s="228">
        <f>ROUND(I275*H275,2)</f>
        <v>0</v>
      </c>
      <c r="BL275" s="20" t="s">
        <v>315</v>
      </c>
      <c r="BM275" s="227" t="s">
        <v>5537</v>
      </c>
    </row>
    <row r="276" s="2" customFormat="1" ht="16.5" customHeight="1">
      <c r="A276" s="41"/>
      <c r="B276" s="42"/>
      <c r="C276" s="280" t="s">
        <v>3770</v>
      </c>
      <c r="D276" s="280" t="s">
        <v>1137</v>
      </c>
      <c r="E276" s="281" t="s">
        <v>7437</v>
      </c>
      <c r="F276" s="282" t="s">
        <v>7376</v>
      </c>
      <c r="G276" s="283" t="s">
        <v>474</v>
      </c>
      <c r="H276" s="284">
        <v>20</v>
      </c>
      <c r="I276" s="285"/>
      <c r="J276" s="286">
        <f>ROUND(I276*H276,2)</f>
        <v>0</v>
      </c>
      <c r="K276" s="282" t="s">
        <v>19</v>
      </c>
      <c r="L276" s="287"/>
      <c r="M276" s="288" t="s">
        <v>19</v>
      </c>
      <c r="N276" s="289" t="s">
        <v>47</v>
      </c>
      <c r="O276" s="87"/>
      <c r="P276" s="225">
        <f>O276*H276</f>
        <v>0</v>
      </c>
      <c r="Q276" s="225">
        <v>0</v>
      </c>
      <c r="R276" s="225">
        <f>Q276*H276</f>
        <v>0</v>
      </c>
      <c r="S276" s="225">
        <v>0</v>
      </c>
      <c r="T276" s="226">
        <f>S276*H276</f>
        <v>0</v>
      </c>
      <c r="U276" s="41"/>
      <c r="V276" s="41"/>
      <c r="W276" s="41"/>
      <c r="X276" s="41"/>
      <c r="Y276" s="41"/>
      <c r="Z276" s="41"/>
      <c r="AA276" s="41"/>
      <c r="AB276" s="41"/>
      <c r="AC276" s="41"/>
      <c r="AD276" s="41"/>
      <c r="AE276" s="41"/>
      <c r="AR276" s="227" t="s">
        <v>352</v>
      </c>
      <c r="AT276" s="227" t="s">
        <v>1137</v>
      </c>
      <c r="AU276" s="227" t="s">
        <v>85</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315</v>
      </c>
      <c r="BM276" s="227" t="s">
        <v>5542</v>
      </c>
    </row>
    <row r="277" s="2" customFormat="1" ht="16.5" customHeight="1">
      <c r="A277" s="41"/>
      <c r="B277" s="42"/>
      <c r="C277" s="280" t="s">
        <v>3774</v>
      </c>
      <c r="D277" s="280" t="s">
        <v>1137</v>
      </c>
      <c r="E277" s="281" t="s">
        <v>7438</v>
      </c>
      <c r="F277" s="282" t="s">
        <v>7439</v>
      </c>
      <c r="G277" s="283" t="s">
        <v>4835</v>
      </c>
      <c r="H277" s="284">
        <v>1</v>
      </c>
      <c r="I277" s="285"/>
      <c r="J277" s="286">
        <f>ROUND(I277*H277,2)</f>
        <v>0</v>
      </c>
      <c r="K277" s="282" t="s">
        <v>19</v>
      </c>
      <c r="L277" s="287"/>
      <c r="M277" s="288" t="s">
        <v>19</v>
      </c>
      <c r="N277" s="289" t="s">
        <v>47</v>
      </c>
      <c r="O277" s="87"/>
      <c r="P277" s="225">
        <f>O277*H277</f>
        <v>0</v>
      </c>
      <c r="Q277" s="225">
        <v>0</v>
      </c>
      <c r="R277" s="225">
        <f>Q277*H277</f>
        <v>0</v>
      </c>
      <c r="S277" s="225">
        <v>0</v>
      </c>
      <c r="T277" s="226">
        <f>S277*H277</f>
        <v>0</v>
      </c>
      <c r="U277" s="41"/>
      <c r="V277" s="41"/>
      <c r="W277" s="41"/>
      <c r="X277" s="41"/>
      <c r="Y277" s="41"/>
      <c r="Z277" s="41"/>
      <c r="AA277" s="41"/>
      <c r="AB277" s="41"/>
      <c r="AC277" s="41"/>
      <c r="AD277" s="41"/>
      <c r="AE277" s="41"/>
      <c r="AR277" s="227" t="s">
        <v>352</v>
      </c>
      <c r="AT277" s="227" t="s">
        <v>1137</v>
      </c>
      <c r="AU277" s="227" t="s">
        <v>85</v>
      </c>
      <c r="AY277" s="20" t="s">
        <v>308</v>
      </c>
      <c r="BE277" s="228">
        <f>IF(N277="základní",J277,0)</f>
        <v>0</v>
      </c>
      <c r="BF277" s="228">
        <f>IF(N277="snížená",J277,0)</f>
        <v>0</v>
      </c>
      <c r="BG277" s="228">
        <f>IF(N277="zákl. přenesená",J277,0)</f>
        <v>0</v>
      </c>
      <c r="BH277" s="228">
        <f>IF(N277="sníž. přenesená",J277,0)</f>
        <v>0</v>
      </c>
      <c r="BI277" s="228">
        <f>IF(N277="nulová",J277,0)</f>
        <v>0</v>
      </c>
      <c r="BJ277" s="20" t="s">
        <v>83</v>
      </c>
      <c r="BK277" s="228">
        <f>ROUND(I277*H277,2)</f>
        <v>0</v>
      </c>
      <c r="BL277" s="20" t="s">
        <v>315</v>
      </c>
      <c r="BM277" s="227" t="s">
        <v>5546</v>
      </c>
    </row>
    <row r="278" s="2" customFormat="1" ht="16.5" customHeight="1">
      <c r="A278" s="41"/>
      <c r="B278" s="42"/>
      <c r="C278" s="280" t="s">
        <v>3780</v>
      </c>
      <c r="D278" s="280" t="s">
        <v>1137</v>
      </c>
      <c r="E278" s="281" t="s">
        <v>7440</v>
      </c>
      <c r="F278" s="282" t="s">
        <v>7441</v>
      </c>
      <c r="G278" s="283" t="s">
        <v>323</v>
      </c>
      <c r="H278" s="284">
        <v>18</v>
      </c>
      <c r="I278" s="285"/>
      <c r="J278" s="286">
        <f>ROUND(I278*H278,2)</f>
        <v>0</v>
      </c>
      <c r="K278" s="282" t="s">
        <v>19</v>
      </c>
      <c r="L278" s="287"/>
      <c r="M278" s="288" t="s">
        <v>19</v>
      </c>
      <c r="N278" s="289" t="s">
        <v>47</v>
      </c>
      <c r="O278" s="87"/>
      <c r="P278" s="225">
        <f>O278*H278</f>
        <v>0</v>
      </c>
      <c r="Q278" s="225">
        <v>0</v>
      </c>
      <c r="R278" s="225">
        <f>Q278*H278</f>
        <v>0</v>
      </c>
      <c r="S278" s="225">
        <v>0</v>
      </c>
      <c r="T278" s="226">
        <f>S278*H278</f>
        <v>0</v>
      </c>
      <c r="U278" s="41"/>
      <c r="V278" s="41"/>
      <c r="W278" s="41"/>
      <c r="X278" s="41"/>
      <c r="Y278" s="41"/>
      <c r="Z278" s="41"/>
      <c r="AA278" s="41"/>
      <c r="AB278" s="41"/>
      <c r="AC278" s="41"/>
      <c r="AD278" s="41"/>
      <c r="AE278" s="41"/>
      <c r="AR278" s="227" t="s">
        <v>352</v>
      </c>
      <c r="AT278" s="227" t="s">
        <v>1137</v>
      </c>
      <c r="AU278" s="227" t="s">
        <v>85</v>
      </c>
      <c r="AY278" s="20" t="s">
        <v>308</v>
      </c>
      <c r="BE278" s="228">
        <f>IF(N278="základní",J278,0)</f>
        <v>0</v>
      </c>
      <c r="BF278" s="228">
        <f>IF(N278="snížená",J278,0)</f>
        <v>0</v>
      </c>
      <c r="BG278" s="228">
        <f>IF(N278="zákl. přenesená",J278,0)</f>
        <v>0</v>
      </c>
      <c r="BH278" s="228">
        <f>IF(N278="sníž. přenesená",J278,0)</f>
        <v>0</v>
      </c>
      <c r="BI278" s="228">
        <f>IF(N278="nulová",J278,0)</f>
        <v>0</v>
      </c>
      <c r="BJ278" s="20" t="s">
        <v>83</v>
      </c>
      <c r="BK278" s="228">
        <f>ROUND(I278*H278,2)</f>
        <v>0</v>
      </c>
      <c r="BL278" s="20" t="s">
        <v>315</v>
      </c>
      <c r="BM278" s="227" t="s">
        <v>5569</v>
      </c>
    </row>
    <row r="279" s="2" customFormat="1" ht="16.5" customHeight="1">
      <c r="A279" s="41"/>
      <c r="B279" s="42"/>
      <c r="C279" s="280" t="s">
        <v>3786</v>
      </c>
      <c r="D279" s="280" t="s">
        <v>1137</v>
      </c>
      <c r="E279" s="281" t="s">
        <v>7442</v>
      </c>
      <c r="F279" s="282" t="s">
        <v>7443</v>
      </c>
      <c r="G279" s="283" t="s">
        <v>323</v>
      </c>
      <c r="H279" s="284">
        <v>1</v>
      </c>
      <c r="I279" s="285"/>
      <c r="J279" s="286">
        <f>ROUND(I279*H279,2)</f>
        <v>0</v>
      </c>
      <c r="K279" s="282" t="s">
        <v>19</v>
      </c>
      <c r="L279" s="287"/>
      <c r="M279" s="288" t="s">
        <v>19</v>
      </c>
      <c r="N279" s="289" t="s">
        <v>47</v>
      </c>
      <c r="O279" s="87"/>
      <c r="P279" s="225">
        <f>O279*H279</f>
        <v>0</v>
      </c>
      <c r="Q279" s="225">
        <v>0</v>
      </c>
      <c r="R279" s="225">
        <f>Q279*H279</f>
        <v>0</v>
      </c>
      <c r="S279" s="225">
        <v>0</v>
      </c>
      <c r="T279" s="226">
        <f>S279*H279</f>
        <v>0</v>
      </c>
      <c r="U279" s="41"/>
      <c r="V279" s="41"/>
      <c r="W279" s="41"/>
      <c r="X279" s="41"/>
      <c r="Y279" s="41"/>
      <c r="Z279" s="41"/>
      <c r="AA279" s="41"/>
      <c r="AB279" s="41"/>
      <c r="AC279" s="41"/>
      <c r="AD279" s="41"/>
      <c r="AE279" s="41"/>
      <c r="AR279" s="227" t="s">
        <v>352</v>
      </c>
      <c r="AT279" s="227" t="s">
        <v>1137</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5573</v>
      </c>
    </row>
    <row r="280" s="2" customFormat="1" ht="16.5" customHeight="1">
      <c r="A280" s="41"/>
      <c r="B280" s="42"/>
      <c r="C280" s="280" t="s">
        <v>3792</v>
      </c>
      <c r="D280" s="280" t="s">
        <v>1137</v>
      </c>
      <c r="E280" s="281" t="s">
        <v>7444</v>
      </c>
      <c r="F280" s="282" t="s">
        <v>7445</v>
      </c>
      <c r="G280" s="283" t="s">
        <v>313</v>
      </c>
      <c r="H280" s="284">
        <v>1</v>
      </c>
      <c r="I280" s="285"/>
      <c r="J280" s="286">
        <f>ROUND(I280*H280,2)</f>
        <v>0</v>
      </c>
      <c r="K280" s="282" t="s">
        <v>19</v>
      </c>
      <c r="L280" s="287"/>
      <c r="M280" s="288" t="s">
        <v>19</v>
      </c>
      <c r="N280" s="289" t="s">
        <v>47</v>
      </c>
      <c r="O280" s="87"/>
      <c r="P280" s="225">
        <f>O280*H280</f>
        <v>0</v>
      </c>
      <c r="Q280" s="225">
        <v>0</v>
      </c>
      <c r="R280" s="225">
        <f>Q280*H280</f>
        <v>0</v>
      </c>
      <c r="S280" s="225">
        <v>0</v>
      </c>
      <c r="T280" s="226">
        <f>S280*H280</f>
        <v>0</v>
      </c>
      <c r="U280" s="41"/>
      <c r="V280" s="41"/>
      <c r="W280" s="41"/>
      <c r="X280" s="41"/>
      <c r="Y280" s="41"/>
      <c r="Z280" s="41"/>
      <c r="AA280" s="41"/>
      <c r="AB280" s="41"/>
      <c r="AC280" s="41"/>
      <c r="AD280" s="41"/>
      <c r="AE280" s="41"/>
      <c r="AR280" s="227" t="s">
        <v>352</v>
      </c>
      <c r="AT280" s="227" t="s">
        <v>1137</v>
      </c>
      <c r="AU280" s="227" t="s">
        <v>85</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315</v>
      </c>
      <c r="BM280" s="227" t="s">
        <v>5577</v>
      </c>
    </row>
    <row r="281" s="2" customFormat="1" ht="16.5" customHeight="1">
      <c r="A281" s="41"/>
      <c r="B281" s="42"/>
      <c r="C281" s="280" t="s">
        <v>3423</v>
      </c>
      <c r="D281" s="280" t="s">
        <v>1137</v>
      </c>
      <c r="E281" s="281" t="s">
        <v>7446</v>
      </c>
      <c r="F281" s="282" t="s">
        <v>7447</v>
      </c>
      <c r="G281" s="283" t="s">
        <v>4835</v>
      </c>
      <c r="H281" s="284">
        <v>1</v>
      </c>
      <c r="I281" s="285"/>
      <c r="J281" s="286">
        <f>ROUND(I281*H281,2)</f>
        <v>0</v>
      </c>
      <c r="K281" s="282" t="s">
        <v>19</v>
      </c>
      <c r="L281" s="287"/>
      <c r="M281" s="288" t="s">
        <v>19</v>
      </c>
      <c r="N281" s="289" t="s">
        <v>47</v>
      </c>
      <c r="O281" s="87"/>
      <c r="P281" s="225">
        <f>O281*H281</f>
        <v>0</v>
      </c>
      <c r="Q281" s="225">
        <v>0</v>
      </c>
      <c r="R281" s="225">
        <f>Q281*H281</f>
        <v>0</v>
      </c>
      <c r="S281" s="225">
        <v>0</v>
      </c>
      <c r="T281" s="226">
        <f>S281*H281</f>
        <v>0</v>
      </c>
      <c r="U281" s="41"/>
      <c r="V281" s="41"/>
      <c r="W281" s="41"/>
      <c r="X281" s="41"/>
      <c r="Y281" s="41"/>
      <c r="Z281" s="41"/>
      <c r="AA281" s="41"/>
      <c r="AB281" s="41"/>
      <c r="AC281" s="41"/>
      <c r="AD281" s="41"/>
      <c r="AE281" s="41"/>
      <c r="AR281" s="227" t="s">
        <v>352</v>
      </c>
      <c r="AT281" s="227" t="s">
        <v>1137</v>
      </c>
      <c r="AU281" s="227" t="s">
        <v>85</v>
      </c>
      <c r="AY281" s="20" t="s">
        <v>308</v>
      </c>
      <c r="BE281" s="228">
        <f>IF(N281="základní",J281,0)</f>
        <v>0</v>
      </c>
      <c r="BF281" s="228">
        <f>IF(N281="snížená",J281,0)</f>
        <v>0</v>
      </c>
      <c r="BG281" s="228">
        <f>IF(N281="zákl. přenesená",J281,0)</f>
        <v>0</v>
      </c>
      <c r="BH281" s="228">
        <f>IF(N281="sníž. přenesená",J281,0)</f>
        <v>0</v>
      </c>
      <c r="BI281" s="228">
        <f>IF(N281="nulová",J281,0)</f>
        <v>0</v>
      </c>
      <c r="BJ281" s="20" t="s">
        <v>83</v>
      </c>
      <c r="BK281" s="228">
        <f>ROUND(I281*H281,2)</f>
        <v>0</v>
      </c>
      <c r="BL281" s="20" t="s">
        <v>315</v>
      </c>
      <c r="BM281" s="227" t="s">
        <v>5581</v>
      </c>
    </row>
    <row r="282" s="2" customFormat="1" ht="16.5" customHeight="1">
      <c r="A282" s="41"/>
      <c r="B282" s="42"/>
      <c r="C282" s="280" t="s">
        <v>3802</v>
      </c>
      <c r="D282" s="280" t="s">
        <v>1137</v>
      </c>
      <c r="E282" s="281" t="s">
        <v>7448</v>
      </c>
      <c r="F282" s="282" t="s">
        <v>7356</v>
      </c>
      <c r="G282" s="283" t="s">
        <v>323</v>
      </c>
      <c r="H282" s="284">
        <v>1</v>
      </c>
      <c r="I282" s="285"/>
      <c r="J282" s="286">
        <f>ROUND(I282*H282,2)</f>
        <v>0</v>
      </c>
      <c r="K282" s="282" t="s">
        <v>19</v>
      </c>
      <c r="L282" s="287"/>
      <c r="M282" s="288" t="s">
        <v>19</v>
      </c>
      <c r="N282" s="289" t="s">
        <v>47</v>
      </c>
      <c r="O282" s="87"/>
      <c r="P282" s="225">
        <f>O282*H282</f>
        <v>0</v>
      </c>
      <c r="Q282" s="225">
        <v>0</v>
      </c>
      <c r="R282" s="225">
        <f>Q282*H282</f>
        <v>0</v>
      </c>
      <c r="S282" s="225">
        <v>0</v>
      </c>
      <c r="T282" s="226">
        <f>S282*H282</f>
        <v>0</v>
      </c>
      <c r="U282" s="41"/>
      <c r="V282" s="41"/>
      <c r="W282" s="41"/>
      <c r="X282" s="41"/>
      <c r="Y282" s="41"/>
      <c r="Z282" s="41"/>
      <c r="AA282" s="41"/>
      <c r="AB282" s="41"/>
      <c r="AC282" s="41"/>
      <c r="AD282" s="41"/>
      <c r="AE282" s="41"/>
      <c r="AR282" s="227" t="s">
        <v>352</v>
      </c>
      <c r="AT282" s="227" t="s">
        <v>1137</v>
      </c>
      <c r="AU282" s="227" t="s">
        <v>85</v>
      </c>
      <c r="AY282" s="20" t="s">
        <v>308</v>
      </c>
      <c r="BE282" s="228">
        <f>IF(N282="základní",J282,0)</f>
        <v>0</v>
      </c>
      <c r="BF282" s="228">
        <f>IF(N282="snížená",J282,0)</f>
        <v>0</v>
      </c>
      <c r="BG282" s="228">
        <f>IF(N282="zákl. přenesená",J282,0)</f>
        <v>0</v>
      </c>
      <c r="BH282" s="228">
        <f>IF(N282="sníž. přenesená",J282,0)</f>
        <v>0</v>
      </c>
      <c r="BI282" s="228">
        <f>IF(N282="nulová",J282,0)</f>
        <v>0</v>
      </c>
      <c r="BJ282" s="20" t="s">
        <v>83</v>
      </c>
      <c r="BK282" s="228">
        <f>ROUND(I282*H282,2)</f>
        <v>0</v>
      </c>
      <c r="BL282" s="20" t="s">
        <v>315</v>
      </c>
      <c r="BM282" s="227" t="s">
        <v>5609</v>
      </c>
    </row>
    <row r="283" s="12" customFormat="1" ht="22.8" customHeight="1">
      <c r="A283" s="12"/>
      <c r="B283" s="200"/>
      <c r="C283" s="201"/>
      <c r="D283" s="202" t="s">
        <v>75</v>
      </c>
      <c r="E283" s="214" t="s">
        <v>7449</v>
      </c>
      <c r="F283" s="214" t="s">
        <v>7450</v>
      </c>
      <c r="G283" s="201"/>
      <c r="H283" s="201"/>
      <c r="I283" s="204"/>
      <c r="J283" s="215">
        <f>BK283</f>
        <v>0</v>
      </c>
      <c r="K283" s="201"/>
      <c r="L283" s="206"/>
      <c r="M283" s="207"/>
      <c r="N283" s="208"/>
      <c r="O283" s="208"/>
      <c r="P283" s="209">
        <f>SUM(P284:P318)</f>
        <v>0</v>
      </c>
      <c r="Q283" s="208"/>
      <c r="R283" s="209">
        <f>SUM(R284:R318)</f>
        <v>0</v>
      </c>
      <c r="S283" s="208"/>
      <c r="T283" s="210">
        <f>SUM(T284:T318)</f>
        <v>0</v>
      </c>
      <c r="U283" s="12"/>
      <c r="V283" s="12"/>
      <c r="W283" s="12"/>
      <c r="X283" s="12"/>
      <c r="Y283" s="12"/>
      <c r="Z283" s="12"/>
      <c r="AA283" s="12"/>
      <c r="AB283" s="12"/>
      <c r="AC283" s="12"/>
      <c r="AD283" s="12"/>
      <c r="AE283" s="12"/>
      <c r="AR283" s="211" t="s">
        <v>83</v>
      </c>
      <c r="AT283" s="212" t="s">
        <v>75</v>
      </c>
      <c r="AU283" s="212" t="s">
        <v>83</v>
      </c>
      <c r="AY283" s="211" t="s">
        <v>308</v>
      </c>
      <c r="BK283" s="213">
        <f>SUM(BK284:BK318)</f>
        <v>0</v>
      </c>
    </row>
    <row r="284" s="2" customFormat="1" ht="16.5" customHeight="1">
      <c r="A284" s="41"/>
      <c r="B284" s="42"/>
      <c r="C284" s="216" t="s">
        <v>3807</v>
      </c>
      <c r="D284" s="216" t="s">
        <v>310</v>
      </c>
      <c r="E284" s="217" t="s">
        <v>832</v>
      </c>
      <c r="F284" s="218" t="s">
        <v>7419</v>
      </c>
      <c r="G284" s="219" t="s">
        <v>323</v>
      </c>
      <c r="H284" s="220">
        <v>2</v>
      </c>
      <c r="I284" s="221"/>
      <c r="J284" s="222">
        <f>ROUND(I284*H284,2)</f>
        <v>0</v>
      </c>
      <c r="K284" s="218" t="s">
        <v>19</v>
      </c>
      <c r="L284" s="47"/>
      <c r="M284" s="223" t="s">
        <v>19</v>
      </c>
      <c r="N284" s="224" t="s">
        <v>47</v>
      </c>
      <c r="O284" s="87"/>
      <c r="P284" s="225">
        <f>O284*H284</f>
        <v>0</v>
      </c>
      <c r="Q284" s="225">
        <v>0</v>
      </c>
      <c r="R284" s="225">
        <f>Q284*H284</f>
        <v>0</v>
      </c>
      <c r="S284" s="225">
        <v>0</v>
      </c>
      <c r="T284" s="226">
        <f>S284*H284</f>
        <v>0</v>
      </c>
      <c r="U284" s="41"/>
      <c r="V284" s="41"/>
      <c r="W284" s="41"/>
      <c r="X284" s="41"/>
      <c r="Y284" s="41"/>
      <c r="Z284" s="41"/>
      <c r="AA284" s="41"/>
      <c r="AB284" s="41"/>
      <c r="AC284" s="41"/>
      <c r="AD284" s="41"/>
      <c r="AE284" s="41"/>
      <c r="AR284" s="227" t="s">
        <v>315</v>
      </c>
      <c r="AT284" s="227" t="s">
        <v>310</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5634</v>
      </c>
    </row>
    <row r="285" s="2" customFormat="1" ht="16.5" customHeight="1">
      <c r="A285" s="41"/>
      <c r="B285" s="42"/>
      <c r="C285" s="216" t="s">
        <v>3813</v>
      </c>
      <c r="D285" s="216" t="s">
        <v>310</v>
      </c>
      <c r="E285" s="217" t="s">
        <v>1790</v>
      </c>
      <c r="F285" s="218" t="s">
        <v>7261</v>
      </c>
      <c r="G285" s="219" t="s">
        <v>474</v>
      </c>
      <c r="H285" s="220">
        <v>2</v>
      </c>
      <c r="I285" s="221"/>
      <c r="J285" s="222">
        <f>ROUND(I285*H285,2)</f>
        <v>0</v>
      </c>
      <c r="K285" s="218" t="s">
        <v>19</v>
      </c>
      <c r="L285" s="47"/>
      <c r="M285" s="223" t="s">
        <v>19</v>
      </c>
      <c r="N285" s="224" t="s">
        <v>47</v>
      </c>
      <c r="O285" s="87"/>
      <c r="P285" s="225">
        <f>O285*H285</f>
        <v>0</v>
      </c>
      <c r="Q285" s="225">
        <v>0</v>
      </c>
      <c r="R285" s="225">
        <f>Q285*H285</f>
        <v>0</v>
      </c>
      <c r="S285" s="225">
        <v>0</v>
      </c>
      <c r="T285" s="226">
        <f>S285*H285</f>
        <v>0</v>
      </c>
      <c r="U285" s="41"/>
      <c r="V285" s="41"/>
      <c r="W285" s="41"/>
      <c r="X285" s="41"/>
      <c r="Y285" s="41"/>
      <c r="Z285" s="41"/>
      <c r="AA285" s="41"/>
      <c r="AB285" s="41"/>
      <c r="AC285" s="41"/>
      <c r="AD285" s="41"/>
      <c r="AE285" s="41"/>
      <c r="AR285" s="227" t="s">
        <v>315</v>
      </c>
      <c r="AT285" s="227" t="s">
        <v>310</v>
      </c>
      <c r="AU285" s="227" t="s">
        <v>85</v>
      </c>
      <c r="AY285" s="20" t="s">
        <v>308</v>
      </c>
      <c r="BE285" s="228">
        <f>IF(N285="základní",J285,0)</f>
        <v>0</v>
      </c>
      <c r="BF285" s="228">
        <f>IF(N285="snížená",J285,0)</f>
        <v>0</v>
      </c>
      <c r="BG285" s="228">
        <f>IF(N285="zákl. přenesená",J285,0)</f>
        <v>0</v>
      </c>
      <c r="BH285" s="228">
        <f>IF(N285="sníž. přenesená",J285,0)</f>
        <v>0</v>
      </c>
      <c r="BI285" s="228">
        <f>IF(N285="nulová",J285,0)</f>
        <v>0</v>
      </c>
      <c r="BJ285" s="20" t="s">
        <v>83</v>
      </c>
      <c r="BK285" s="228">
        <f>ROUND(I285*H285,2)</f>
        <v>0</v>
      </c>
      <c r="BL285" s="20" t="s">
        <v>315</v>
      </c>
      <c r="BM285" s="227" t="s">
        <v>5638</v>
      </c>
    </row>
    <row r="286" s="2" customFormat="1" ht="16.5" customHeight="1">
      <c r="A286" s="41"/>
      <c r="B286" s="42"/>
      <c r="C286" s="216" t="s">
        <v>3820</v>
      </c>
      <c r="D286" s="216" t="s">
        <v>310</v>
      </c>
      <c r="E286" s="217" t="s">
        <v>839</v>
      </c>
      <c r="F286" s="218" t="s">
        <v>7262</v>
      </c>
      <c r="G286" s="219" t="s">
        <v>4835</v>
      </c>
      <c r="H286" s="220">
        <v>8</v>
      </c>
      <c r="I286" s="221"/>
      <c r="J286" s="222">
        <f>ROUND(I286*H286,2)</f>
        <v>0</v>
      </c>
      <c r="K286" s="218" t="s">
        <v>19</v>
      </c>
      <c r="L286" s="47"/>
      <c r="M286" s="223" t="s">
        <v>19</v>
      </c>
      <c r="N286" s="224" t="s">
        <v>47</v>
      </c>
      <c r="O286" s="87"/>
      <c r="P286" s="225">
        <f>O286*H286</f>
        <v>0</v>
      </c>
      <c r="Q286" s="225">
        <v>0</v>
      </c>
      <c r="R286" s="225">
        <f>Q286*H286</f>
        <v>0</v>
      </c>
      <c r="S286" s="225">
        <v>0</v>
      </c>
      <c r="T286" s="226">
        <f>S286*H286</f>
        <v>0</v>
      </c>
      <c r="U286" s="41"/>
      <c r="V286" s="41"/>
      <c r="W286" s="41"/>
      <c r="X286" s="41"/>
      <c r="Y286" s="41"/>
      <c r="Z286" s="41"/>
      <c r="AA286" s="41"/>
      <c r="AB286" s="41"/>
      <c r="AC286" s="41"/>
      <c r="AD286" s="41"/>
      <c r="AE286" s="41"/>
      <c r="AR286" s="227" t="s">
        <v>315</v>
      </c>
      <c r="AT286" s="227" t="s">
        <v>310</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5642</v>
      </c>
    </row>
    <row r="287" s="2" customFormat="1" ht="21.75" customHeight="1">
      <c r="A287" s="41"/>
      <c r="B287" s="42"/>
      <c r="C287" s="216" t="s">
        <v>3826</v>
      </c>
      <c r="D287" s="216" t="s">
        <v>310</v>
      </c>
      <c r="E287" s="217" t="s">
        <v>1800</v>
      </c>
      <c r="F287" s="218" t="s">
        <v>7272</v>
      </c>
      <c r="G287" s="219" t="s">
        <v>323</v>
      </c>
      <c r="H287" s="220">
        <v>1</v>
      </c>
      <c r="I287" s="221"/>
      <c r="J287" s="222">
        <f>ROUND(I287*H287,2)</f>
        <v>0</v>
      </c>
      <c r="K287" s="218" t="s">
        <v>19</v>
      </c>
      <c r="L287" s="47"/>
      <c r="M287" s="223" t="s">
        <v>19</v>
      </c>
      <c r="N287" s="224" t="s">
        <v>47</v>
      </c>
      <c r="O287" s="87"/>
      <c r="P287" s="225">
        <f>O287*H287</f>
        <v>0</v>
      </c>
      <c r="Q287" s="225">
        <v>0</v>
      </c>
      <c r="R287" s="225">
        <f>Q287*H287</f>
        <v>0</v>
      </c>
      <c r="S287" s="225">
        <v>0</v>
      </c>
      <c r="T287" s="226">
        <f>S287*H287</f>
        <v>0</v>
      </c>
      <c r="U287" s="41"/>
      <c r="V287" s="41"/>
      <c r="W287" s="41"/>
      <c r="X287" s="41"/>
      <c r="Y287" s="41"/>
      <c r="Z287" s="41"/>
      <c r="AA287" s="41"/>
      <c r="AB287" s="41"/>
      <c r="AC287" s="41"/>
      <c r="AD287" s="41"/>
      <c r="AE287" s="41"/>
      <c r="AR287" s="227" t="s">
        <v>315</v>
      </c>
      <c r="AT287" s="227" t="s">
        <v>310</v>
      </c>
      <c r="AU287" s="227" t="s">
        <v>85</v>
      </c>
      <c r="AY287" s="20" t="s">
        <v>308</v>
      </c>
      <c r="BE287" s="228">
        <f>IF(N287="základní",J287,0)</f>
        <v>0</v>
      </c>
      <c r="BF287" s="228">
        <f>IF(N287="snížená",J287,0)</f>
        <v>0</v>
      </c>
      <c r="BG287" s="228">
        <f>IF(N287="zákl. přenesená",J287,0)</f>
        <v>0</v>
      </c>
      <c r="BH287" s="228">
        <f>IF(N287="sníž. přenesená",J287,0)</f>
        <v>0</v>
      </c>
      <c r="BI287" s="228">
        <f>IF(N287="nulová",J287,0)</f>
        <v>0</v>
      </c>
      <c r="BJ287" s="20" t="s">
        <v>83</v>
      </c>
      <c r="BK287" s="228">
        <f>ROUND(I287*H287,2)</f>
        <v>0</v>
      </c>
      <c r="BL287" s="20" t="s">
        <v>315</v>
      </c>
      <c r="BM287" s="227" t="s">
        <v>5650</v>
      </c>
    </row>
    <row r="288" s="2" customFormat="1" ht="16.5" customHeight="1">
      <c r="A288" s="41"/>
      <c r="B288" s="42"/>
      <c r="C288" s="216" t="s">
        <v>3832</v>
      </c>
      <c r="D288" s="216" t="s">
        <v>310</v>
      </c>
      <c r="E288" s="217" t="s">
        <v>845</v>
      </c>
      <c r="F288" s="218" t="s">
        <v>7421</v>
      </c>
      <c r="G288" s="219" t="s">
        <v>323</v>
      </c>
      <c r="H288" s="220">
        <v>1</v>
      </c>
      <c r="I288" s="221"/>
      <c r="J288" s="222">
        <f>ROUND(I288*H288,2)</f>
        <v>0</v>
      </c>
      <c r="K288" s="218" t="s">
        <v>19</v>
      </c>
      <c r="L288" s="47"/>
      <c r="M288" s="223" t="s">
        <v>19</v>
      </c>
      <c r="N288" s="224" t="s">
        <v>47</v>
      </c>
      <c r="O288" s="87"/>
      <c r="P288" s="225">
        <f>O288*H288</f>
        <v>0</v>
      </c>
      <c r="Q288" s="225">
        <v>0</v>
      </c>
      <c r="R288" s="225">
        <f>Q288*H288</f>
        <v>0</v>
      </c>
      <c r="S288" s="225">
        <v>0</v>
      </c>
      <c r="T288" s="226">
        <f>S288*H288</f>
        <v>0</v>
      </c>
      <c r="U288" s="41"/>
      <c r="V288" s="41"/>
      <c r="W288" s="41"/>
      <c r="X288" s="41"/>
      <c r="Y288" s="41"/>
      <c r="Z288" s="41"/>
      <c r="AA288" s="41"/>
      <c r="AB288" s="41"/>
      <c r="AC288" s="41"/>
      <c r="AD288" s="41"/>
      <c r="AE288" s="41"/>
      <c r="AR288" s="227" t="s">
        <v>315</v>
      </c>
      <c r="AT288" s="227" t="s">
        <v>310</v>
      </c>
      <c r="AU288" s="227" t="s">
        <v>85</v>
      </c>
      <c r="AY288" s="20" t="s">
        <v>308</v>
      </c>
      <c r="BE288" s="228">
        <f>IF(N288="základní",J288,0)</f>
        <v>0</v>
      </c>
      <c r="BF288" s="228">
        <f>IF(N288="snížená",J288,0)</f>
        <v>0</v>
      </c>
      <c r="BG288" s="228">
        <f>IF(N288="zákl. přenesená",J288,0)</f>
        <v>0</v>
      </c>
      <c r="BH288" s="228">
        <f>IF(N288="sníž. přenesená",J288,0)</f>
        <v>0</v>
      </c>
      <c r="BI288" s="228">
        <f>IF(N288="nulová",J288,0)</f>
        <v>0</v>
      </c>
      <c r="BJ288" s="20" t="s">
        <v>83</v>
      </c>
      <c r="BK288" s="228">
        <f>ROUND(I288*H288,2)</f>
        <v>0</v>
      </c>
      <c r="BL288" s="20" t="s">
        <v>315</v>
      </c>
      <c r="BM288" s="227" t="s">
        <v>5653</v>
      </c>
    </row>
    <row r="289" s="2" customFormat="1" ht="16.5" customHeight="1">
      <c r="A289" s="41"/>
      <c r="B289" s="42"/>
      <c r="C289" s="216" t="s">
        <v>3838</v>
      </c>
      <c r="D289" s="216" t="s">
        <v>310</v>
      </c>
      <c r="E289" s="217" t="s">
        <v>3477</v>
      </c>
      <c r="F289" s="218" t="s">
        <v>7420</v>
      </c>
      <c r="G289" s="219" t="s">
        <v>323</v>
      </c>
      <c r="H289" s="220">
        <v>4</v>
      </c>
      <c r="I289" s="221"/>
      <c r="J289" s="222">
        <f>ROUND(I289*H289,2)</f>
        <v>0</v>
      </c>
      <c r="K289" s="218" t="s">
        <v>19</v>
      </c>
      <c r="L289" s="47"/>
      <c r="M289" s="223" t="s">
        <v>19</v>
      </c>
      <c r="N289" s="224" t="s">
        <v>47</v>
      </c>
      <c r="O289" s="87"/>
      <c r="P289" s="225">
        <f>O289*H289</f>
        <v>0</v>
      </c>
      <c r="Q289" s="225">
        <v>0</v>
      </c>
      <c r="R289" s="225">
        <f>Q289*H289</f>
        <v>0</v>
      </c>
      <c r="S289" s="225">
        <v>0</v>
      </c>
      <c r="T289" s="226">
        <f>S289*H289</f>
        <v>0</v>
      </c>
      <c r="U289" s="41"/>
      <c r="V289" s="41"/>
      <c r="W289" s="41"/>
      <c r="X289" s="41"/>
      <c r="Y289" s="41"/>
      <c r="Z289" s="41"/>
      <c r="AA289" s="41"/>
      <c r="AB289" s="41"/>
      <c r="AC289" s="41"/>
      <c r="AD289" s="41"/>
      <c r="AE289" s="41"/>
      <c r="AR289" s="227" t="s">
        <v>315</v>
      </c>
      <c r="AT289" s="227" t="s">
        <v>310</v>
      </c>
      <c r="AU289" s="227" t="s">
        <v>85</v>
      </c>
      <c r="AY289" s="20" t="s">
        <v>308</v>
      </c>
      <c r="BE289" s="228">
        <f>IF(N289="základní",J289,0)</f>
        <v>0</v>
      </c>
      <c r="BF289" s="228">
        <f>IF(N289="snížená",J289,0)</f>
        <v>0</v>
      </c>
      <c r="BG289" s="228">
        <f>IF(N289="zákl. přenesená",J289,0)</f>
        <v>0</v>
      </c>
      <c r="BH289" s="228">
        <f>IF(N289="sníž. přenesená",J289,0)</f>
        <v>0</v>
      </c>
      <c r="BI289" s="228">
        <f>IF(N289="nulová",J289,0)</f>
        <v>0</v>
      </c>
      <c r="BJ289" s="20" t="s">
        <v>83</v>
      </c>
      <c r="BK289" s="228">
        <f>ROUND(I289*H289,2)</f>
        <v>0</v>
      </c>
      <c r="BL289" s="20" t="s">
        <v>315</v>
      </c>
      <c r="BM289" s="227" t="s">
        <v>5657</v>
      </c>
    </row>
    <row r="290" s="2" customFormat="1" ht="16.5" customHeight="1">
      <c r="A290" s="41"/>
      <c r="B290" s="42"/>
      <c r="C290" s="216" t="s">
        <v>3844</v>
      </c>
      <c r="D290" s="216" t="s">
        <v>310</v>
      </c>
      <c r="E290" s="217" t="s">
        <v>853</v>
      </c>
      <c r="F290" s="218" t="s">
        <v>7422</v>
      </c>
      <c r="G290" s="219" t="s">
        <v>323</v>
      </c>
      <c r="H290" s="220">
        <v>1</v>
      </c>
      <c r="I290" s="221"/>
      <c r="J290" s="222">
        <f>ROUND(I290*H290,2)</f>
        <v>0</v>
      </c>
      <c r="K290" s="218" t="s">
        <v>19</v>
      </c>
      <c r="L290" s="47"/>
      <c r="M290" s="223" t="s">
        <v>19</v>
      </c>
      <c r="N290" s="224" t="s">
        <v>47</v>
      </c>
      <c r="O290" s="87"/>
      <c r="P290" s="225">
        <f>O290*H290</f>
        <v>0</v>
      </c>
      <c r="Q290" s="225">
        <v>0</v>
      </c>
      <c r="R290" s="225">
        <f>Q290*H290</f>
        <v>0</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5661</v>
      </c>
    </row>
    <row r="291" s="2" customFormat="1" ht="16.5" customHeight="1">
      <c r="A291" s="41"/>
      <c r="B291" s="42"/>
      <c r="C291" s="216" t="s">
        <v>3850</v>
      </c>
      <c r="D291" s="216" t="s">
        <v>310</v>
      </c>
      <c r="E291" s="217" t="s">
        <v>3487</v>
      </c>
      <c r="F291" s="218" t="s">
        <v>7423</v>
      </c>
      <c r="G291" s="219" t="s">
        <v>4835</v>
      </c>
      <c r="H291" s="220">
        <v>1</v>
      </c>
      <c r="I291" s="221"/>
      <c r="J291" s="222">
        <f>ROUND(I291*H291,2)</f>
        <v>0</v>
      </c>
      <c r="K291" s="218" t="s">
        <v>19</v>
      </c>
      <c r="L291" s="47"/>
      <c r="M291" s="223" t="s">
        <v>19</v>
      </c>
      <c r="N291" s="224" t="s">
        <v>47</v>
      </c>
      <c r="O291" s="87"/>
      <c r="P291" s="225">
        <f>O291*H291</f>
        <v>0</v>
      </c>
      <c r="Q291" s="225">
        <v>0</v>
      </c>
      <c r="R291" s="225">
        <f>Q291*H291</f>
        <v>0</v>
      </c>
      <c r="S291" s="225">
        <v>0</v>
      </c>
      <c r="T291" s="226">
        <f>S291*H291</f>
        <v>0</v>
      </c>
      <c r="U291" s="41"/>
      <c r="V291" s="41"/>
      <c r="W291" s="41"/>
      <c r="X291" s="41"/>
      <c r="Y291" s="41"/>
      <c r="Z291" s="41"/>
      <c r="AA291" s="41"/>
      <c r="AB291" s="41"/>
      <c r="AC291" s="41"/>
      <c r="AD291" s="41"/>
      <c r="AE291" s="41"/>
      <c r="AR291" s="227" t="s">
        <v>315</v>
      </c>
      <c r="AT291" s="227" t="s">
        <v>310</v>
      </c>
      <c r="AU291" s="227" t="s">
        <v>85</v>
      </c>
      <c r="AY291" s="20" t="s">
        <v>308</v>
      </c>
      <c r="BE291" s="228">
        <f>IF(N291="základní",J291,0)</f>
        <v>0</v>
      </c>
      <c r="BF291" s="228">
        <f>IF(N291="snížená",J291,0)</f>
        <v>0</v>
      </c>
      <c r="BG291" s="228">
        <f>IF(N291="zákl. přenesená",J291,0)</f>
        <v>0</v>
      </c>
      <c r="BH291" s="228">
        <f>IF(N291="sníž. přenesená",J291,0)</f>
        <v>0</v>
      </c>
      <c r="BI291" s="228">
        <f>IF(N291="nulová",J291,0)</f>
        <v>0</v>
      </c>
      <c r="BJ291" s="20" t="s">
        <v>83</v>
      </c>
      <c r="BK291" s="228">
        <f>ROUND(I291*H291,2)</f>
        <v>0</v>
      </c>
      <c r="BL291" s="20" t="s">
        <v>315</v>
      </c>
      <c r="BM291" s="227" t="s">
        <v>5669</v>
      </c>
    </row>
    <row r="292" s="2" customFormat="1" ht="16.5" customHeight="1">
      <c r="A292" s="41"/>
      <c r="B292" s="42"/>
      <c r="C292" s="216" t="s">
        <v>3857</v>
      </c>
      <c r="D292" s="216" t="s">
        <v>310</v>
      </c>
      <c r="E292" s="217" t="s">
        <v>862</v>
      </c>
      <c r="F292" s="218" t="s">
        <v>7424</v>
      </c>
      <c r="G292" s="219" t="s">
        <v>323</v>
      </c>
      <c r="H292" s="220">
        <v>4</v>
      </c>
      <c r="I292" s="221"/>
      <c r="J292" s="222">
        <f>ROUND(I292*H292,2)</f>
        <v>0</v>
      </c>
      <c r="K292" s="218" t="s">
        <v>19</v>
      </c>
      <c r="L292" s="47"/>
      <c r="M292" s="223" t="s">
        <v>19</v>
      </c>
      <c r="N292" s="224" t="s">
        <v>47</v>
      </c>
      <c r="O292" s="87"/>
      <c r="P292" s="225">
        <f>O292*H292</f>
        <v>0</v>
      </c>
      <c r="Q292" s="225">
        <v>0</v>
      </c>
      <c r="R292" s="225">
        <f>Q292*H292</f>
        <v>0</v>
      </c>
      <c r="S292" s="225">
        <v>0</v>
      </c>
      <c r="T292" s="226">
        <f>S292*H292</f>
        <v>0</v>
      </c>
      <c r="U292" s="41"/>
      <c r="V292" s="41"/>
      <c r="W292" s="41"/>
      <c r="X292" s="41"/>
      <c r="Y292" s="41"/>
      <c r="Z292" s="41"/>
      <c r="AA292" s="41"/>
      <c r="AB292" s="41"/>
      <c r="AC292" s="41"/>
      <c r="AD292" s="41"/>
      <c r="AE292" s="41"/>
      <c r="AR292" s="227" t="s">
        <v>315</v>
      </c>
      <c r="AT292" s="227" t="s">
        <v>310</v>
      </c>
      <c r="AU292" s="227" t="s">
        <v>85</v>
      </c>
      <c r="AY292" s="20" t="s">
        <v>308</v>
      </c>
      <c r="BE292" s="228">
        <f>IF(N292="základní",J292,0)</f>
        <v>0</v>
      </c>
      <c r="BF292" s="228">
        <f>IF(N292="snížená",J292,0)</f>
        <v>0</v>
      </c>
      <c r="BG292" s="228">
        <f>IF(N292="zákl. přenesená",J292,0)</f>
        <v>0</v>
      </c>
      <c r="BH292" s="228">
        <f>IF(N292="sníž. přenesená",J292,0)</f>
        <v>0</v>
      </c>
      <c r="BI292" s="228">
        <f>IF(N292="nulová",J292,0)</f>
        <v>0</v>
      </c>
      <c r="BJ292" s="20" t="s">
        <v>83</v>
      </c>
      <c r="BK292" s="228">
        <f>ROUND(I292*H292,2)</f>
        <v>0</v>
      </c>
      <c r="BL292" s="20" t="s">
        <v>315</v>
      </c>
      <c r="BM292" s="227" t="s">
        <v>5672</v>
      </c>
    </row>
    <row r="293" s="2" customFormat="1" ht="16.5" customHeight="1">
      <c r="A293" s="41"/>
      <c r="B293" s="42"/>
      <c r="C293" s="216" t="s">
        <v>3863</v>
      </c>
      <c r="D293" s="216" t="s">
        <v>310</v>
      </c>
      <c r="E293" s="217" t="s">
        <v>7451</v>
      </c>
      <c r="F293" s="218" t="s">
        <v>7424</v>
      </c>
      <c r="G293" s="219" t="s">
        <v>323</v>
      </c>
      <c r="H293" s="220">
        <v>3</v>
      </c>
      <c r="I293" s="221"/>
      <c r="J293" s="222">
        <f>ROUND(I293*H293,2)</f>
        <v>0</v>
      </c>
      <c r="K293" s="218" t="s">
        <v>19</v>
      </c>
      <c r="L293" s="47"/>
      <c r="M293" s="223" t="s">
        <v>19</v>
      </c>
      <c r="N293" s="224" t="s">
        <v>47</v>
      </c>
      <c r="O293" s="87"/>
      <c r="P293" s="225">
        <f>O293*H293</f>
        <v>0</v>
      </c>
      <c r="Q293" s="225">
        <v>0</v>
      </c>
      <c r="R293" s="225">
        <f>Q293*H293</f>
        <v>0</v>
      </c>
      <c r="S293" s="225">
        <v>0</v>
      </c>
      <c r="T293" s="226">
        <f>S293*H293</f>
        <v>0</v>
      </c>
      <c r="U293" s="41"/>
      <c r="V293" s="41"/>
      <c r="W293" s="41"/>
      <c r="X293" s="41"/>
      <c r="Y293" s="41"/>
      <c r="Z293" s="41"/>
      <c r="AA293" s="41"/>
      <c r="AB293" s="41"/>
      <c r="AC293" s="41"/>
      <c r="AD293" s="41"/>
      <c r="AE293" s="41"/>
      <c r="AR293" s="227" t="s">
        <v>315</v>
      </c>
      <c r="AT293" s="227" t="s">
        <v>310</v>
      </c>
      <c r="AU293" s="227" t="s">
        <v>85</v>
      </c>
      <c r="AY293" s="20" t="s">
        <v>308</v>
      </c>
      <c r="BE293" s="228">
        <f>IF(N293="základní",J293,0)</f>
        <v>0</v>
      </c>
      <c r="BF293" s="228">
        <f>IF(N293="snížená",J293,0)</f>
        <v>0</v>
      </c>
      <c r="BG293" s="228">
        <f>IF(N293="zákl. přenesená",J293,0)</f>
        <v>0</v>
      </c>
      <c r="BH293" s="228">
        <f>IF(N293="sníž. přenesená",J293,0)</f>
        <v>0</v>
      </c>
      <c r="BI293" s="228">
        <f>IF(N293="nulová",J293,0)</f>
        <v>0</v>
      </c>
      <c r="BJ293" s="20" t="s">
        <v>83</v>
      </c>
      <c r="BK293" s="228">
        <f>ROUND(I293*H293,2)</f>
        <v>0</v>
      </c>
      <c r="BL293" s="20" t="s">
        <v>315</v>
      </c>
      <c r="BM293" s="227" t="s">
        <v>5676</v>
      </c>
    </row>
    <row r="294" s="2" customFormat="1" ht="16.5" customHeight="1">
      <c r="A294" s="41"/>
      <c r="B294" s="42"/>
      <c r="C294" s="216" t="s">
        <v>3869</v>
      </c>
      <c r="D294" s="216" t="s">
        <v>310</v>
      </c>
      <c r="E294" s="217" t="s">
        <v>3499</v>
      </c>
      <c r="F294" s="218" t="s">
        <v>7424</v>
      </c>
      <c r="G294" s="219" t="s">
        <v>323</v>
      </c>
      <c r="H294" s="220">
        <v>2</v>
      </c>
      <c r="I294" s="221"/>
      <c r="J294" s="222">
        <f>ROUND(I294*H294,2)</f>
        <v>0</v>
      </c>
      <c r="K294" s="218" t="s">
        <v>19</v>
      </c>
      <c r="L294" s="47"/>
      <c r="M294" s="223" t="s">
        <v>19</v>
      </c>
      <c r="N294" s="224" t="s">
        <v>47</v>
      </c>
      <c r="O294" s="87"/>
      <c r="P294" s="225">
        <f>O294*H294</f>
        <v>0</v>
      </c>
      <c r="Q294" s="225">
        <v>0</v>
      </c>
      <c r="R294" s="225">
        <f>Q294*H294</f>
        <v>0</v>
      </c>
      <c r="S294" s="225">
        <v>0</v>
      </c>
      <c r="T294" s="226">
        <f>S294*H294</f>
        <v>0</v>
      </c>
      <c r="U294" s="41"/>
      <c r="V294" s="41"/>
      <c r="W294" s="41"/>
      <c r="X294" s="41"/>
      <c r="Y294" s="41"/>
      <c r="Z294" s="41"/>
      <c r="AA294" s="41"/>
      <c r="AB294" s="41"/>
      <c r="AC294" s="41"/>
      <c r="AD294" s="41"/>
      <c r="AE294" s="41"/>
      <c r="AR294" s="227" t="s">
        <v>315</v>
      </c>
      <c r="AT294" s="227" t="s">
        <v>310</v>
      </c>
      <c r="AU294" s="227" t="s">
        <v>85</v>
      </c>
      <c r="AY294" s="20" t="s">
        <v>308</v>
      </c>
      <c r="BE294" s="228">
        <f>IF(N294="základní",J294,0)</f>
        <v>0</v>
      </c>
      <c r="BF294" s="228">
        <f>IF(N294="snížená",J294,0)</f>
        <v>0</v>
      </c>
      <c r="BG294" s="228">
        <f>IF(N294="zákl. přenesená",J294,0)</f>
        <v>0</v>
      </c>
      <c r="BH294" s="228">
        <f>IF(N294="sníž. přenesená",J294,0)</f>
        <v>0</v>
      </c>
      <c r="BI294" s="228">
        <f>IF(N294="nulová",J294,0)</f>
        <v>0</v>
      </c>
      <c r="BJ294" s="20" t="s">
        <v>83</v>
      </c>
      <c r="BK294" s="228">
        <f>ROUND(I294*H294,2)</f>
        <v>0</v>
      </c>
      <c r="BL294" s="20" t="s">
        <v>315</v>
      </c>
      <c r="BM294" s="227" t="s">
        <v>5271</v>
      </c>
    </row>
    <row r="295" s="2" customFormat="1" ht="16.5" customHeight="1">
      <c r="A295" s="41"/>
      <c r="B295" s="42"/>
      <c r="C295" s="216" t="s">
        <v>3875</v>
      </c>
      <c r="D295" s="216" t="s">
        <v>310</v>
      </c>
      <c r="E295" s="217" t="s">
        <v>7452</v>
      </c>
      <c r="F295" s="218" t="s">
        <v>7273</v>
      </c>
      <c r="G295" s="219" t="s">
        <v>474</v>
      </c>
      <c r="H295" s="220">
        <v>20</v>
      </c>
      <c r="I295" s="221"/>
      <c r="J295" s="222">
        <f>ROUND(I295*H295,2)</f>
        <v>0</v>
      </c>
      <c r="K295" s="218" t="s">
        <v>19</v>
      </c>
      <c r="L295" s="47"/>
      <c r="M295" s="223" t="s">
        <v>19</v>
      </c>
      <c r="N295" s="224" t="s">
        <v>47</v>
      </c>
      <c r="O295" s="87"/>
      <c r="P295" s="225">
        <f>O295*H295</f>
        <v>0</v>
      </c>
      <c r="Q295" s="225">
        <v>0</v>
      </c>
      <c r="R295" s="225">
        <f>Q295*H295</f>
        <v>0</v>
      </c>
      <c r="S295" s="225">
        <v>0</v>
      </c>
      <c r="T295" s="226">
        <f>S295*H295</f>
        <v>0</v>
      </c>
      <c r="U295" s="41"/>
      <c r="V295" s="41"/>
      <c r="W295" s="41"/>
      <c r="X295" s="41"/>
      <c r="Y295" s="41"/>
      <c r="Z295" s="41"/>
      <c r="AA295" s="41"/>
      <c r="AB295" s="41"/>
      <c r="AC295" s="41"/>
      <c r="AD295" s="41"/>
      <c r="AE295" s="41"/>
      <c r="AR295" s="227" t="s">
        <v>315</v>
      </c>
      <c r="AT295" s="227" t="s">
        <v>310</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5685</v>
      </c>
    </row>
    <row r="296" s="2" customFormat="1" ht="16.5" customHeight="1">
      <c r="A296" s="41"/>
      <c r="B296" s="42"/>
      <c r="C296" s="216" t="s">
        <v>3881</v>
      </c>
      <c r="D296" s="216" t="s">
        <v>310</v>
      </c>
      <c r="E296" s="217" t="s">
        <v>7453</v>
      </c>
      <c r="F296" s="218" t="s">
        <v>7454</v>
      </c>
      <c r="G296" s="219" t="s">
        <v>323</v>
      </c>
      <c r="H296" s="220">
        <v>3</v>
      </c>
      <c r="I296" s="221"/>
      <c r="J296" s="222">
        <f>ROUND(I296*H296,2)</f>
        <v>0</v>
      </c>
      <c r="K296" s="218" t="s">
        <v>19</v>
      </c>
      <c r="L296" s="47"/>
      <c r="M296" s="223" t="s">
        <v>19</v>
      </c>
      <c r="N296" s="224" t="s">
        <v>47</v>
      </c>
      <c r="O296" s="87"/>
      <c r="P296" s="225">
        <f>O296*H296</f>
        <v>0</v>
      </c>
      <c r="Q296" s="225">
        <v>0</v>
      </c>
      <c r="R296" s="225">
        <f>Q296*H296</f>
        <v>0</v>
      </c>
      <c r="S296" s="225">
        <v>0</v>
      </c>
      <c r="T296" s="226">
        <f>S296*H296</f>
        <v>0</v>
      </c>
      <c r="U296" s="41"/>
      <c r="V296" s="41"/>
      <c r="W296" s="41"/>
      <c r="X296" s="41"/>
      <c r="Y296" s="41"/>
      <c r="Z296" s="41"/>
      <c r="AA296" s="41"/>
      <c r="AB296" s="41"/>
      <c r="AC296" s="41"/>
      <c r="AD296" s="41"/>
      <c r="AE296" s="41"/>
      <c r="AR296" s="227" t="s">
        <v>315</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315</v>
      </c>
      <c r="BM296" s="227" t="s">
        <v>5689</v>
      </c>
    </row>
    <row r="297" s="2" customFormat="1" ht="16.5" customHeight="1">
      <c r="A297" s="41"/>
      <c r="B297" s="42"/>
      <c r="C297" s="216" t="s">
        <v>3886</v>
      </c>
      <c r="D297" s="216" t="s">
        <v>310</v>
      </c>
      <c r="E297" s="217" t="s">
        <v>870</v>
      </c>
      <c r="F297" s="218" t="s">
        <v>7423</v>
      </c>
      <c r="G297" s="219" t="s">
        <v>4835</v>
      </c>
      <c r="H297" s="220">
        <v>3</v>
      </c>
      <c r="I297" s="221"/>
      <c r="J297" s="222">
        <f>ROUND(I297*H297,2)</f>
        <v>0</v>
      </c>
      <c r="K297" s="218" t="s">
        <v>19</v>
      </c>
      <c r="L297" s="47"/>
      <c r="M297" s="223" t="s">
        <v>19</v>
      </c>
      <c r="N297" s="224" t="s">
        <v>47</v>
      </c>
      <c r="O297" s="87"/>
      <c r="P297" s="225">
        <f>O297*H297</f>
        <v>0</v>
      </c>
      <c r="Q297" s="225">
        <v>0</v>
      </c>
      <c r="R297" s="225">
        <f>Q297*H297</f>
        <v>0</v>
      </c>
      <c r="S297" s="225">
        <v>0</v>
      </c>
      <c r="T297" s="226">
        <f>S297*H297</f>
        <v>0</v>
      </c>
      <c r="U297" s="41"/>
      <c r="V297" s="41"/>
      <c r="W297" s="41"/>
      <c r="X297" s="41"/>
      <c r="Y297" s="41"/>
      <c r="Z297" s="41"/>
      <c r="AA297" s="41"/>
      <c r="AB297" s="41"/>
      <c r="AC297" s="41"/>
      <c r="AD297" s="41"/>
      <c r="AE297" s="41"/>
      <c r="AR297" s="227" t="s">
        <v>315</v>
      </c>
      <c r="AT297" s="227" t="s">
        <v>310</v>
      </c>
      <c r="AU297" s="227" t="s">
        <v>85</v>
      </c>
      <c r="AY297" s="20" t="s">
        <v>308</v>
      </c>
      <c r="BE297" s="228">
        <f>IF(N297="základní",J297,0)</f>
        <v>0</v>
      </c>
      <c r="BF297" s="228">
        <f>IF(N297="snížená",J297,0)</f>
        <v>0</v>
      </c>
      <c r="BG297" s="228">
        <f>IF(N297="zákl. přenesená",J297,0)</f>
        <v>0</v>
      </c>
      <c r="BH297" s="228">
        <f>IF(N297="sníž. přenesená",J297,0)</f>
        <v>0</v>
      </c>
      <c r="BI297" s="228">
        <f>IF(N297="nulová",J297,0)</f>
        <v>0</v>
      </c>
      <c r="BJ297" s="20" t="s">
        <v>83</v>
      </c>
      <c r="BK297" s="228">
        <f>ROUND(I297*H297,2)</f>
        <v>0</v>
      </c>
      <c r="BL297" s="20" t="s">
        <v>315</v>
      </c>
      <c r="BM297" s="227" t="s">
        <v>5693</v>
      </c>
    </row>
    <row r="298" s="2" customFormat="1" ht="16.5" customHeight="1">
      <c r="A298" s="41"/>
      <c r="B298" s="42"/>
      <c r="C298" s="216" t="s">
        <v>3892</v>
      </c>
      <c r="D298" s="216" t="s">
        <v>310</v>
      </c>
      <c r="E298" s="217" t="s">
        <v>7455</v>
      </c>
      <c r="F298" s="218" t="s">
        <v>7425</v>
      </c>
      <c r="G298" s="219" t="s">
        <v>323</v>
      </c>
      <c r="H298" s="220">
        <v>6</v>
      </c>
      <c r="I298" s="221"/>
      <c r="J298" s="222">
        <f>ROUND(I298*H298,2)</f>
        <v>0</v>
      </c>
      <c r="K298" s="218" t="s">
        <v>19</v>
      </c>
      <c r="L298" s="47"/>
      <c r="M298" s="223" t="s">
        <v>19</v>
      </c>
      <c r="N298" s="224" t="s">
        <v>47</v>
      </c>
      <c r="O298" s="87"/>
      <c r="P298" s="225">
        <f>O298*H298</f>
        <v>0</v>
      </c>
      <c r="Q298" s="225">
        <v>0</v>
      </c>
      <c r="R298" s="225">
        <f>Q298*H298</f>
        <v>0</v>
      </c>
      <c r="S298" s="225">
        <v>0</v>
      </c>
      <c r="T298" s="226">
        <f>S298*H298</f>
        <v>0</v>
      </c>
      <c r="U298" s="41"/>
      <c r="V298" s="41"/>
      <c r="W298" s="41"/>
      <c r="X298" s="41"/>
      <c r="Y298" s="41"/>
      <c r="Z298" s="41"/>
      <c r="AA298" s="41"/>
      <c r="AB298" s="41"/>
      <c r="AC298" s="41"/>
      <c r="AD298" s="41"/>
      <c r="AE298" s="41"/>
      <c r="AR298" s="227" t="s">
        <v>315</v>
      </c>
      <c r="AT298" s="227" t="s">
        <v>310</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5718</v>
      </c>
    </row>
    <row r="299" s="2" customFormat="1" ht="16.5" customHeight="1">
      <c r="A299" s="41"/>
      <c r="B299" s="42"/>
      <c r="C299" s="216" t="s">
        <v>3897</v>
      </c>
      <c r="D299" s="216" t="s">
        <v>310</v>
      </c>
      <c r="E299" s="217" t="s">
        <v>3509</v>
      </c>
      <c r="F299" s="218" t="s">
        <v>7392</v>
      </c>
      <c r="G299" s="219" t="s">
        <v>313</v>
      </c>
      <c r="H299" s="220">
        <v>1</v>
      </c>
      <c r="I299" s="221"/>
      <c r="J299" s="222">
        <f>ROUND(I299*H299,2)</f>
        <v>0</v>
      </c>
      <c r="K299" s="218" t="s">
        <v>19</v>
      </c>
      <c r="L299" s="47"/>
      <c r="M299" s="223" t="s">
        <v>19</v>
      </c>
      <c r="N299" s="224" t="s">
        <v>47</v>
      </c>
      <c r="O299" s="87"/>
      <c r="P299" s="225">
        <f>O299*H299</f>
        <v>0</v>
      </c>
      <c r="Q299" s="225">
        <v>0</v>
      </c>
      <c r="R299" s="225">
        <f>Q299*H299</f>
        <v>0</v>
      </c>
      <c r="S299" s="225">
        <v>0</v>
      </c>
      <c r="T299" s="226">
        <f>S299*H299</f>
        <v>0</v>
      </c>
      <c r="U299" s="41"/>
      <c r="V299" s="41"/>
      <c r="W299" s="41"/>
      <c r="X299" s="41"/>
      <c r="Y299" s="41"/>
      <c r="Z299" s="41"/>
      <c r="AA299" s="41"/>
      <c r="AB299" s="41"/>
      <c r="AC299" s="41"/>
      <c r="AD299" s="41"/>
      <c r="AE299" s="41"/>
      <c r="AR299" s="227" t="s">
        <v>315</v>
      </c>
      <c r="AT299" s="227" t="s">
        <v>310</v>
      </c>
      <c r="AU299" s="227" t="s">
        <v>85</v>
      </c>
      <c r="AY299" s="20" t="s">
        <v>308</v>
      </c>
      <c r="BE299" s="228">
        <f>IF(N299="základní",J299,0)</f>
        <v>0</v>
      </c>
      <c r="BF299" s="228">
        <f>IF(N299="snížená",J299,0)</f>
        <v>0</v>
      </c>
      <c r="BG299" s="228">
        <f>IF(N299="zákl. přenesená",J299,0)</f>
        <v>0</v>
      </c>
      <c r="BH299" s="228">
        <f>IF(N299="sníž. přenesená",J299,0)</f>
        <v>0</v>
      </c>
      <c r="BI299" s="228">
        <f>IF(N299="nulová",J299,0)</f>
        <v>0</v>
      </c>
      <c r="BJ299" s="20" t="s">
        <v>83</v>
      </c>
      <c r="BK299" s="228">
        <f>ROUND(I299*H299,2)</f>
        <v>0</v>
      </c>
      <c r="BL299" s="20" t="s">
        <v>315</v>
      </c>
      <c r="BM299" s="227" t="s">
        <v>5722</v>
      </c>
    </row>
    <row r="300" s="2" customFormat="1" ht="21.75" customHeight="1">
      <c r="A300" s="41"/>
      <c r="B300" s="42"/>
      <c r="C300" s="216" t="s">
        <v>3905</v>
      </c>
      <c r="D300" s="216" t="s">
        <v>310</v>
      </c>
      <c r="E300" s="217" t="s">
        <v>883</v>
      </c>
      <c r="F300" s="218" t="s">
        <v>7271</v>
      </c>
      <c r="G300" s="219" t="s">
        <v>323</v>
      </c>
      <c r="H300" s="220">
        <v>38</v>
      </c>
      <c r="I300" s="221"/>
      <c r="J300" s="222">
        <f>ROUND(I300*H300,2)</f>
        <v>0</v>
      </c>
      <c r="K300" s="218" t="s">
        <v>19</v>
      </c>
      <c r="L300" s="47"/>
      <c r="M300" s="223" t="s">
        <v>19</v>
      </c>
      <c r="N300" s="224" t="s">
        <v>47</v>
      </c>
      <c r="O300" s="87"/>
      <c r="P300" s="225">
        <f>O300*H300</f>
        <v>0</v>
      </c>
      <c r="Q300" s="225">
        <v>0</v>
      </c>
      <c r="R300" s="225">
        <f>Q300*H300</f>
        <v>0</v>
      </c>
      <c r="S300" s="225">
        <v>0</v>
      </c>
      <c r="T300" s="226">
        <f>S300*H300</f>
        <v>0</v>
      </c>
      <c r="U300" s="41"/>
      <c r="V300" s="41"/>
      <c r="W300" s="41"/>
      <c r="X300" s="41"/>
      <c r="Y300" s="41"/>
      <c r="Z300" s="41"/>
      <c r="AA300" s="41"/>
      <c r="AB300" s="41"/>
      <c r="AC300" s="41"/>
      <c r="AD300" s="41"/>
      <c r="AE300" s="41"/>
      <c r="AR300" s="227" t="s">
        <v>315</v>
      </c>
      <c r="AT300" s="227" t="s">
        <v>310</v>
      </c>
      <c r="AU300" s="227" t="s">
        <v>85</v>
      </c>
      <c r="AY300" s="20" t="s">
        <v>308</v>
      </c>
      <c r="BE300" s="228">
        <f>IF(N300="základní",J300,0)</f>
        <v>0</v>
      </c>
      <c r="BF300" s="228">
        <f>IF(N300="snížená",J300,0)</f>
        <v>0</v>
      </c>
      <c r="BG300" s="228">
        <f>IF(N300="zákl. přenesená",J300,0)</f>
        <v>0</v>
      </c>
      <c r="BH300" s="228">
        <f>IF(N300="sníž. přenesená",J300,0)</f>
        <v>0</v>
      </c>
      <c r="BI300" s="228">
        <f>IF(N300="nulová",J300,0)</f>
        <v>0</v>
      </c>
      <c r="BJ300" s="20" t="s">
        <v>83</v>
      </c>
      <c r="BK300" s="228">
        <f>ROUND(I300*H300,2)</f>
        <v>0</v>
      </c>
      <c r="BL300" s="20" t="s">
        <v>315</v>
      </c>
      <c r="BM300" s="227" t="s">
        <v>5726</v>
      </c>
    </row>
    <row r="301" s="2" customFormat="1" ht="16.5" customHeight="1">
      <c r="A301" s="41"/>
      <c r="B301" s="42"/>
      <c r="C301" s="216" t="s">
        <v>3914</v>
      </c>
      <c r="D301" s="216" t="s">
        <v>310</v>
      </c>
      <c r="E301" s="217" t="s">
        <v>3519</v>
      </c>
      <c r="F301" s="218" t="s">
        <v>7427</v>
      </c>
      <c r="G301" s="219" t="s">
        <v>323</v>
      </c>
      <c r="H301" s="220">
        <v>1</v>
      </c>
      <c r="I301" s="221"/>
      <c r="J301" s="222">
        <f>ROUND(I301*H301,2)</f>
        <v>0</v>
      </c>
      <c r="K301" s="218" t="s">
        <v>19</v>
      </c>
      <c r="L301" s="47"/>
      <c r="M301" s="223" t="s">
        <v>19</v>
      </c>
      <c r="N301" s="224" t="s">
        <v>47</v>
      </c>
      <c r="O301" s="87"/>
      <c r="P301" s="225">
        <f>O301*H301</f>
        <v>0</v>
      </c>
      <c r="Q301" s="225">
        <v>0</v>
      </c>
      <c r="R301" s="225">
        <f>Q301*H301</f>
        <v>0</v>
      </c>
      <c r="S301" s="225">
        <v>0</v>
      </c>
      <c r="T301" s="226">
        <f>S301*H301</f>
        <v>0</v>
      </c>
      <c r="U301" s="41"/>
      <c r="V301" s="41"/>
      <c r="W301" s="41"/>
      <c r="X301" s="41"/>
      <c r="Y301" s="41"/>
      <c r="Z301" s="41"/>
      <c r="AA301" s="41"/>
      <c r="AB301" s="41"/>
      <c r="AC301" s="41"/>
      <c r="AD301" s="41"/>
      <c r="AE301" s="41"/>
      <c r="AR301" s="227" t="s">
        <v>315</v>
      </c>
      <c r="AT301" s="227" t="s">
        <v>310</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315</v>
      </c>
      <c r="BM301" s="227" t="s">
        <v>5730</v>
      </c>
    </row>
    <row r="302" s="2" customFormat="1" ht="16.5" customHeight="1">
      <c r="A302" s="41"/>
      <c r="B302" s="42"/>
      <c r="C302" s="216" t="s">
        <v>3918</v>
      </c>
      <c r="D302" s="216" t="s">
        <v>310</v>
      </c>
      <c r="E302" s="217" t="s">
        <v>3523</v>
      </c>
      <c r="F302" s="218" t="s">
        <v>7426</v>
      </c>
      <c r="G302" s="219" t="s">
        <v>4835</v>
      </c>
      <c r="H302" s="220">
        <v>1</v>
      </c>
      <c r="I302" s="221"/>
      <c r="J302" s="222">
        <f>ROUND(I302*H302,2)</f>
        <v>0</v>
      </c>
      <c r="K302" s="218" t="s">
        <v>19</v>
      </c>
      <c r="L302" s="47"/>
      <c r="M302" s="223" t="s">
        <v>19</v>
      </c>
      <c r="N302" s="224" t="s">
        <v>47</v>
      </c>
      <c r="O302" s="87"/>
      <c r="P302" s="225">
        <f>O302*H302</f>
        <v>0</v>
      </c>
      <c r="Q302" s="225">
        <v>0</v>
      </c>
      <c r="R302" s="225">
        <f>Q302*H302</f>
        <v>0</v>
      </c>
      <c r="S302" s="225">
        <v>0</v>
      </c>
      <c r="T302" s="226">
        <f>S302*H302</f>
        <v>0</v>
      </c>
      <c r="U302" s="41"/>
      <c r="V302" s="41"/>
      <c r="W302" s="41"/>
      <c r="X302" s="41"/>
      <c r="Y302" s="41"/>
      <c r="Z302" s="41"/>
      <c r="AA302" s="41"/>
      <c r="AB302" s="41"/>
      <c r="AC302" s="41"/>
      <c r="AD302" s="41"/>
      <c r="AE302" s="41"/>
      <c r="AR302" s="227" t="s">
        <v>315</v>
      </c>
      <c r="AT302" s="227" t="s">
        <v>310</v>
      </c>
      <c r="AU302" s="227" t="s">
        <v>85</v>
      </c>
      <c r="AY302" s="20" t="s">
        <v>308</v>
      </c>
      <c r="BE302" s="228">
        <f>IF(N302="základní",J302,0)</f>
        <v>0</v>
      </c>
      <c r="BF302" s="228">
        <f>IF(N302="snížená",J302,0)</f>
        <v>0</v>
      </c>
      <c r="BG302" s="228">
        <f>IF(N302="zákl. přenesená",J302,0)</f>
        <v>0</v>
      </c>
      <c r="BH302" s="228">
        <f>IF(N302="sníž. přenesená",J302,0)</f>
        <v>0</v>
      </c>
      <c r="BI302" s="228">
        <f>IF(N302="nulová",J302,0)</f>
        <v>0</v>
      </c>
      <c r="BJ302" s="20" t="s">
        <v>83</v>
      </c>
      <c r="BK302" s="228">
        <f>ROUND(I302*H302,2)</f>
        <v>0</v>
      </c>
      <c r="BL302" s="20" t="s">
        <v>315</v>
      </c>
      <c r="BM302" s="227" t="s">
        <v>5736</v>
      </c>
    </row>
    <row r="303" s="2" customFormat="1" ht="16.5" customHeight="1">
      <c r="A303" s="41"/>
      <c r="B303" s="42"/>
      <c r="C303" s="216" t="s">
        <v>3921</v>
      </c>
      <c r="D303" s="216" t="s">
        <v>310</v>
      </c>
      <c r="E303" s="217" t="s">
        <v>3529</v>
      </c>
      <c r="F303" s="218" t="s">
        <v>7395</v>
      </c>
      <c r="G303" s="219" t="s">
        <v>626</v>
      </c>
      <c r="H303" s="220">
        <v>53</v>
      </c>
      <c r="I303" s="221"/>
      <c r="J303" s="222">
        <f>ROUND(I303*H303,2)</f>
        <v>0</v>
      </c>
      <c r="K303" s="218" t="s">
        <v>19</v>
      </c>
      <c r="L303" s="47"/>
      <c r="M303" s="223" t="s">
        <v>19</v>
      </c>
      <c r="N303" s="224" t="s">
        <v>47</v>
      </c>
      <c r="O303" s="87"/>
      <c r="P303" s="225">
        <f>O303*H303</f>
        <v>0</v>
      </c>
      <c r="Q303" s="225">
        <v>0</v>
      </c>
      <c r="R303" s="225">
        <f>Q303*H303</f>
        <v>0</v>
      </c>
      <c r="S303" s="225">
        <v>0</v>
      </c>
      <c r="T303" s="226">
        <f>S303*H303</f>
        <v>0</v>
      </c>
      <c r="U303" s="41"/>
      <c r="V303" s="41"/>
      <c r="W303" s="41"/>
      <c r="X303" s="41"/>
      <c r="Y303" s="41"/>
      <c r="Z303" s="41"/>
      <c r="AA303" s="41"/>
      <c r="AB303" s="41"/>
      <c r="AC303" s="41"/>
      <c r="AD303" s="41"/>
      <c r="AE303" s="41"/>
      <c r="AR303" s="227" t="s">
        <v>315</v>
      </c>
      <c r="AT303" s="227" t="s">
        <v>310</v>
      </c>
      <c r="AU303" s="227" t="s">
        <v>85</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315</v>
      </c>
      <c r="BM303" s="227" t="s">
        <v>5742</v>
      </c>
    </row>
    <row r="304" s="2" customFormat="1" ht="16.5" customHeight="1">
      <c r="A304" s="41"/>
      <c r="B304" s="42"/>
      <c r="C304" s="280" t="s">
        <v>3924</v>
      </c>
      <c r="D304" s="280" t="s">
        <v>1137</v>
      </c>
      <c r="E304" s="281" t="s">
        <v>7456</v>
      </c>
      <c r="F304" s="282" t="s">
        <v>7286</v>
      </c>
      <c r="G304" s="283" t="s">
        <v>4835</v>
      </c>
      <c r="H304" s="284">
        <v>8</v>
      </c>
      <c r="I304" s="285"/>
      <c r="J304" s="286">
        <f>ROUND(I304*H304,2)</f>
        <v>0</v>
      </c>
      <c r="K304" s="282" t="s">
        <v>19</v>
      </c>
      <c r="L304" s="287"/>
      <c r="M304" s="288" t="s">
        <v>19</v>
      </c>
      <c r="N304" s="289" t="s">
        <v>47</v>
      </c>
      <c r="O304" s="87"/>
      <c r="P304" s="225">
        <f>O304*H304</f>
        <v>0</v>
      </c>
      <c r="Q304" s="225">
        <v>0</v>
      </c>
      <c r="R304" s="225">
        <f>Q304*H304</f>
        <v>0</v>
      </c>
      <c r="S304" s="225">
        <v>0</v>
      </c>
      <c r="T304" s="226">
        <f>S304*H304</f>
        <v>0</v>
      </c>
      <c r="U304" s="41"/>
      <c r="V304" s="41"/>
      <c r="W304" s="41"/>
      <c r="X304" s="41"/>
      <c r="Y304" s="41"/>
      <c r="Z304" s="41"/>
      <c r="AA304" s="41"/>
      <c r="AB304" s="41"/>
      <c r="AC304" s="41"/>
      <c r="AD304" s="41"/>
      <c r="AE304" s="41"/>
      <c r="AR304" s="227" t="s">
        <v>352</v>
      </c>
      <c r="AT304" s="227" t="s">
        <v>1137</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5745</v>
      </c>
    </row>
    <row r="305" s="2" customFormat="1" ht="16.5" customHeight="1">
      <c r="A305" s="41"/>
      <c r="B305" s="42"/>
      <c r="C305" s="280" t="s">
        <v>3926</v>
      </c>
      <c r="D305" s="280" t="s">
        <v>1137</v>
      </c>
      <c r="E305" s="281" t="s">
        <v>7457</v>
      </c>
      <c r="F305" s="282" t="s">
        <v>7432</v>
      </c>
      <c r="G305" s="283" t="s">
        <v>323</v>
      </c>
      <c r="H305" s="284">
        <v>1</v>
      </c>
      <c r="I305" s="285"/>
      <c r="J305" s="286">
        <f>ROUND(I305*H305,2)</f>
        <v>0</v>
      </c>
      <c r="K305" s="282" t="s">
        <v>19</v>
      </c>
      <c r="L305" s="287"/>
      <c r="M305" s="288" t="s">
        <v>19</v>
      </c>
      <c r="N305" s="289" t="s">
        <v>47</v>
      </c>
      <c r="O305" s="87"/>
      <c r="P305" s="225">
        <f>O305*H305</f>
        <v>0</v>
      </c>
      <c r="Q305" s="225">
        <v>0</v>
      </c>
      <c r="R305" s="225">
        <f>Q305*H305</f>
        <v>0</v>
      </c>
      <c r="S305" s="225">
        <v>0</v>
      </c>
      <c r="T305" s="226">
        <f>S305*H305</f>
        <v>0</v>
      </c>
      <c r="U305" s="41"/>
      <c r="V305" s="41"/>
      <c r="W305" s="41"/>
      <c r="X305" s="41"/>
      <c r="Y305" s="41"/>
      <c r="Z305" s="41"/>
      <c r="AA305" s="41"/>
      <c r="AB305" s="41"/>
      <c r="AC305" s="41"/>
      <c r="AD305" s="41"/>
      <c r="AE305" s="41"/>
      <c r="AR305" s="227" t="s">
        <v>352</v>
      </c>
      <c r="AT305" s="227" t="s">
        <v>1137</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5748</v>
      </c>
    </row>
    <row r="306" s="2" customFormat="1" ht="16.5" customHeight="1">
      <c r="A306" s="41"/>
      <c r="B306" s="42"/>
      <c r="C306" s="280" t="s">
        <v>3931</v>
      </c>
      <c r="D306" s="280" t="s">
        <v>1137</v>
      </c>
      <c r="E306" s="281" t="s">
        <v>7458</v>
      </c>
      <c r="F306" s="282" t="s">
        <v>7459</v>
      </c>
      <c r="G306" s="283" t="s">
        <v>323</v>
      </c>
      <c r="H306" s="284">
        <v>4</v>
      </c>
      <c r="I306" s="285"/>
      <c r="J306" s="286">
        <f>ROUND(I306*H306,2)</f>
        <v>0</v>
      </c>
      <c r="K306" s="282" t="s">
        <v>19</v>
      </c>
      <c r="L306" s="287"/>
      <c r="M306" s="288" t="s">
        <v>19</v>
      </c>
      <c r="N306" s="289" t="s">
        <v>47</v>
      </c>
      <c r="O306" s="87"/>
      <c r="P306" s="225">
        <f>O306*H306</f>
        <v>0</v>
      </c>
      <c r="Q306" s="225">
        <v>0</v>
      </c>
      <c r="R306" s="225">
        <f>Q306*H306</f>
        <v>0</v>
      </c>
      <c r="S306" s="225">
        <v>0</v>
      </c>
      <c r="T306" s="226">
        <f>S306*H306</f>
        <v>0</v>
      </c>
      <c r="U306" s="41"/>
      <c r="V306" s="41"/>
      <c r="W306" s="41"/>
      <c r="X306" s="41"/>
      <c r="Y306" s="41"/>
      <c r="Z306" s="41"/>
      <c r="AA306" s="41"/>
      <c r="AB306" s="41"/>
      <c r="AC306" s="41"/>
      <c r="AD306" s="41"/>
      <c r="AE306" s="41"/>
      <c r="AR306" s="227" t="s">
        <v>352</v>
      </c>
      <c r="AT306" s="227" t="s">
        <v>1137</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315</v>
      </c>
      <c r="BM306" s="227" t="s">
        <v>5751</v>
      </c>
    </row>
    <row r="307" s="2" customFormat="1" ht="16.5" customHeight="1">
      <c r="A307" s="41"/>
      <c r="B307" s="42"/>
      <c r="C307" s="280" t="s">
        <v>3933</v>
      </c>
      <c r="D307" s="280" t="s">
        <v>1137</v>
      </c>
      <c r="E307" s="281" t="s">
        <v>7460</v>
      </c>
      <c r="F307" s="282" t="s">
        <v>7461</v>
      </c>
      <c r="G307" s="283" t="s">
        <v>323</v>
      </c>
      <c r="H307" s="284">
        <v>1</v>
      </c>
      <c r="I307" s="285"/>
      <c r="J307" s="286">
        <f>ROUND(I307*H307,2)</f>
        <v>0</v>
      </c>
      <c r="K307" s="282" t="s">
        <v>19</v>
      </c>
      <c r="L307" s="287"/>
      <c r="M307" s="288" t="s">
        <v>19</v>
      </c>
      <c r="N307" s="289" t="s">
        <v>47</v>
      </c>
      <c r="O307" s="87"/>
      <c r="P307" s="225">
        <f>O307*H307</f>
        <v>0</v>
      </c>
      <c r="Q307" s="225">
        <v>0</v>
      </c>
      <c r="R307" s="225">
        <f>Q307*H307</f>
        <v>0</v>
      </c>
      <c r="S307" s="225">
        <v>0</v>
      </c>
      <c r="T307" s="226">
        <f>S307*H307</f>
        <v>0</v>
      </c>
      <c r="U307" s="41"/>
      <c r="V307" s="41"/>
      <c r="W307" s="41"/>
      <c r="X307" s="41"/>
      <c r="Y307" s="41"/>
      <c r="Z307" s="41"/>
      <c r="AA307" s="41"/>
      <c r="AB307" s="41"/>
      <c r="AC307" s="41"/>
      <c r="AD307" s="41"/>
      <c r="AE307" s="41"/>
      <c r="AR307" s="227" t="s">
        <v>352</v>
      </c>
      <c r="AT307" s="227" t="s">
        <v>1137</v>
      </c>
      <c r="AU307" s="227" t="s">
        <v>85</v>
      </c>
      <c r="AY307" s="20" t="s">
        <v>308</v>
      </c>
      <c r="BE307" s="228">
        <f>IF(N307="základní",J307,0)</f>
        <v>0</v>
      </c>
      <c r="BF307" s="228">
        <f>IF(N307="snížená",J307,0)</f>
        <v>0</v>
      </c>
      <c r="BG307" s="228">
        <f>IF(N307="zákl. přenesená",J307,0)</f>
        <v>0</v>
      </c>
      <c r="BH307" s="228">
        <f>IF(N307="sníž. přenesená",J307,0)</f>
        <v>0</v>
      </c>
      <c r="BI307" s="228">
        <f>IF(N307="nulová",J307,0)</f>
        <v>0</v>
      </c>
      <c r="BJ307" s="20" t="s">
        <v>83</v>
      </c>
      <c r="BK307" s="228">
        <f>ROUND(I307*H307,2)</f>
        <v>0</v>
      </c>
      <c r="BL307" s="20" t="s">
        <v>315</v>
      </c>
      <c r="BM307" s="227" t="s">
        <v>5758</v>
      </c>
    </row>
    <row r="308" s="2" customFormat="1" ht="16.5" customHeight="1">
      <c r="A308" s="41"/>
      <c r="B308" s="42"/>
      <c r="C308" s="280" t="s">
        <v>3938</v>
      </c>
      <c r="D308" s="280" t="s">
        <v>1137</v>
      </c>
      <c r="E308" s="281" t="s">
        <v>7462</v>
      </c>
      <c r="F308" s="282" t="s">
        <v>7436</v>
      </c>
      <c r="G308" s="283" t="s">
        <v>4835</v>
      </c>
      <c r="H308" s="284">
        <v>1</v>
      </c>
      <c r="I308" s="285"/>
      <c r="J308" s="286">
        <f>ROUND(I308*H308,2)</f>
        <v>0</v>
      </c>
      <c r="K308" s="282" t="s">
        <v>19</v>
      </c>
      <c r="L308" s="287"/>
      <c r="M308" s="288" t="s">
        <v>19</v>
      </c>
      <c r="N308" s="289" t="s">
        <v>47</v>
      </c>
      <c r="O308" s="87"/>
      <c r="P308" s="225">
        <f>O308*H308</f>
        <v>0</v>
      </c>
      <c r="Q308" s="225">
        <v>0</v>
      </c>
      <c r="R308" s="225">
        <f>Q308*H308</f>
        <v>0</v>
      </c>
      <c r="S308" s="225">
        <v>0</v>
      </c>
      <c r="T308" s="226">
        <f>S308*H308</f>
        <v>0</v>
      </c>
      <c r="U308" s="41"/>
      <c r="V308" s="41"/>
      <c r="W308" s="41"/>
      <c r="X308" s="41"/>
      <c r="Y308" s="41"/>
      <c r="Z308" s="41"/>
      <c r="AA308" s="41"/>
      <c r="AB308" s="41"/>
      <c r="AC308" s="41"/>
      <c r="AD308" s="41"/>
      <c r="AE308" s="41"/>
      <c r="AR308" s="227" t="s">
        <v>352</v>
      </c>
      <c r="AT308" s="227" t="s">
        <v>1137</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315</v>
      </c>
      <c r="BM308" s="227" t="s">
        <v>5762</v>
      </c>
    </row>
    <row r="309" s="2" customFormat="1" ht="16.5" customHeight="1">
      <c r="A309" s="41"/>
      <c r="B309" s="42"/>
      <c r="C309" s="280" t="s">
        <v>3943</v>
      </c>
      <c r="D309" s="280" t="s">
        <v>1137</v>
      </c>
      <c r="E309" s="281" t="s">
        <v>7463</v>
      </c>
      <c r="F309" s="282" t="s">
        <v>7464</v>
      </c>
      <c r="G309" s="283" t="s">
        <v>323</v>
      </c>
      <c r="H309" s="284">
        <v>4</v>
      </c>
      <c r="I309" s="285"/>
      <c r="J309" s="286">
        <f>ROUND(I309*H309,2)</f>
        <v>0</v>
      </c>
      <c r="K309" s="282" t="s">
        <v>19</v>
      </c>
      <c r="L309" s="287"/>
      <c r="M309" s="288" t="s">
        <v>19</v>
      </c>
      <c r="N309" s="289" t="s">
        <v>47</v>
      </c>
      <c r="O309" s="87"/>
      <c r="P309" s="225">
        <f>O309*H309</f>
        <v>0</v>
      </c>
      <c r="Q309" s="225">
        <v>0</v>
      </c>
      <c r="R309" s="225">
        <f>Q309*H309</f>
        <v>0</v>
      </c>
      <c r="S309" s="225">
        <v>0</v>
      </c>
      <c r="T309" s="226">
        <f>S309*H309</f>
        <v>0</v>
      </c>
      <c r="U309" s="41"/>
      <c r="V309" s="41"/>
      <c r="W309" s="41"/>
      <c r="X309" s="41"/>
      <c r="Y309" s="41"/>
      <c r="Z309" s="41"/>
      <c r="AA309" s="41"/>
      <c r="AB309" s="41"/>
      <c r="AC309" s="41"/>
      <c r="AD309" s="41"/>
      <c r="AE309" s="41"/>
      <c r="AR309" s="227" t="s">
        <v>352</v>
      </c>
      <c r="AT309" s="227" t="s">
        <v>1137</v>
      </c>
      <c r="AU309" s="227" t="s">
        <v>85</v>
      </c>
      <c r="AY309" s="20" t="s">
        <v>308</v>
      </c>
      <c r="BE309" s="228">
        <f>IF(N309="základní",J309,0)</f>
        <v>0</v>
      </c>
      <c r="BF309" s="228">
        <f>IF(N309="snížená",J309,0)</f>
        <v>0</v>
      </c>
      <c r="BG309" s="228">
        <f>IF(N309="zákl. přenesená",J309,0)</f>
        <v>0</v>
      </c>
      <c r="BH309" s="228">
        <f>IF(N309="sníž. přenesená",J309,0)</f>
        <v>0</v>
      </c>
      <c r="BI309" s="228">
        <f>IF(N309="nulová",J309,0)</f>
        <v>0</v>
      </c>
      <c r="BJ309" s="20" t="s">
        <v>83</v>
      </c>
      <c r="BK309" s="228">
        <f>ROUND(I309*H309,2)</f>
        <v>0</v>
      </c>
      <c r="BL309" s="20" t="s">
        <v>315</v>
      </c>
      <c r="BM309" s="227" t="s">
        <v>5786</v>
      </c>
    </row>
    <row r="310" s="2" customFormat="1" ht="16.5" customHeight="1">
      <c r="A310" s="41"/>
      <c r="B310" s="42"/>
      <c r="C310" s="280" t="s">
        <v>3947</v>
      </c>
      <c r="D310" s="280" t="s">
        <v>1137</v>
      </c>
      <c r="E310" s="281" t="s">
        <v>7465</v>
      </c>
      <c r="F310" s="282" t="s">
        <v>7441</v>
      </c>
      <c r="G310" s="283" t="s">
        <v>323</v>
      </c>
      <c r="H310" s="284">
        <v>3</v>
      </c>
      <c r="I310" s="285"/>
      <c r="J310" s="286">
        <f>ROUND(I310*H310,2)</f>
        <v>0</v>
      </c>
      <c r="K310" s="282" t="s">
        <v>19</v>
      </c>
      <c r="L310" s="287"/>
      <c r="M310" s="288" t="s">
        <v>19</v>
      </c>
      <c r="N310" s="289" t="s">
        <v>47</v>
      </c>
      <c r="O310" s="87"/>
      <c r="P310" s="225">
        <f>O310*H310</f>
        <v>0</v>
      </c>
      <c r="Q310" s="225">
        <v>0</v>
      </c>
      <c r="R310" s="225">
        <f>Q310*H310</f>
        <v>0</v>
      </c>
      <c r="S310" s="225">
        <v>0</v>
      </c>
      <c r="T310" s="226">
        <f>S310*H310</f>
        <v>0</v>
      </c>
      <c r="U310" s="41"/>
      <c r="V310" s="41"/>
      <c r="W310" s="41"/>
      <c r="X310" s="41"/>
      <c r="Y310" s="41"/>
      <c r="Z310" s="41"/>
      <c r="AA310" s="41"/>
      <c r="AB310" s="41"/>
      <c r="AC310" s="41"/>
      <c r="AD310" s="41"/>
      <c r="AE310" s="41"/>
      <c r="AR310" s="227" t="s">
        <v>352</v>
      </c>
      <c r="AT310" s="227" t="s">
        <v>1137</v>
      </c>
      <c r="AU310" s="227" t="s">
        <v>85</v>
      </c>
      <c r="AY310" s="20" t="s">
        <v>308</v>
      </c>
      <c r="BE310" s="228">
        <f>IF(N310="základní",J310,0)</f>
        <v>0</v>
      </c>
      <c r="BF310" s="228">
        <f>IF(N310="snížená",J310,0)</f>
        <v>0</v>
      </c>
      <c r="BG310" s="228">
        <f>IF(N310="zákl. přenesená",J310,0)</f>
        <v>0</v>
      </c>
      <c r="BH310" s="228">
        <f>IF(N310="sníž. přenesená",J310,0)</f>
        <v>0</v>
      </c>
      <c r="BI310" s="228">
        <f>IF(N310="nulová",J310,0)</f>
        <v>0</v>
      </c>
      <c r="BJ310" s="20" t="s">
        <v>83</v>
      </c>
      <c r="BK310" s="228">
        <f>ROUND(I310*H310,2)</f>
        <v>0</v>
      </c>
      <c r="BL310" s="20" t="s">
        <v>315</v>
      </c>
      <c r="BM310" s="227" t="s">
        <v>5795</v>
      </c>
    </row>
    <row r="311" s="2" customFormat="1" ht="16.5" customHeight="1">
      <c r="A311" s="41"/>
      <c r="B311" s="42"/>
      <c r="C311" s="280" t="s">
        <v>3949</v>
      </c>
      <c r="D311" s="280" t="s">
        <v>1137</v>
      </c>
      <c r="E311" s="281" t="s">
        <v>7466</v>
      </c>
      <c r="F311" s="282" t="s">
        <v>7467</v>
      </c>
      <c r="G311" s="283" t="s">
        <v>323</v>
      </c>
      <c r="H311" s="284">
        <v>2</v>
      </c>
      <c r="I311" s="285"/>
      <c r="J311" s="286">
        <f>ROUND(I311*H311,2)</f>
        <v>0</v>
      </c>
      <c r="K311" s="282" t="s">
        <v>19</v>
      </c>
      <c r="L311" s="287"/>
      <c r="M311" s="288" t="s">
        <v>19</v>
      </c>
      <c r="N311" s="289"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352</v>
      </c>
      <c r="AT311" s="227" t="s">
        <v>1137</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315</v>
      </c>
      <c r="BM311" s="227" t="s">
        <v>6291</v>
      </c>
    </row>
    <row r="312" s="2" customFormat="1" ht="16.5" customHeight="1">
      <c r="A312" s="41"/>
      <c r="B312" s="42"/>
      <c r="C312" s="280" t="s">
        <v>3951</v>
      </c>
      <c r="D312" s="280" t="s">
        <v>1137</v>
      </c>
      <c r="E312" s="281" t="s">
        <v>7468</v>
      </c>
      <c r="F312" s="282" t="s">
        <v>7376</v>
      </c>
      <c r="G312" s="283" t="s">
        <v>474</v>
      </c>
      <c r="H312" s="284">
        <v>20</v>
      </c>
      <c r="I312" s="285"/>
      <c r="J312" s="286">
        <f>ROUND(I312*H312,2)</f>
        <v>0</v>
      </c>
      <c r="K312" s="282" t="s">
        <v>19</v>
      </c>
      <c r="L312" s="287"/>
      <c r="M312" s="288" t="s">
        <v>19</v>
      </c>
      <c r="N312" s="289" t="s">
        <v>47</v>
      </c>
      <c r="O312" s="87"/>
      <c r="P312" s="225">
        <f>O312*H312</f>
        <v>0</v>
      </c>
      <c r="Q312" s="225">
        <v>0</v>
      </c>
      <c r="R312" s="225">
        <f>Q312*H312</f>
        <v>0</v>
      </c>
      <c r="S312" s="225">
        <v>0</v>
      </c>
      <c r="T312" s="226">
        <f>S312*H312</f>
        <v>0</v>
      </c>
      <c r="U312" s="41"/>
      <c r="V312" s="41"/>
      <c r="W312" s="41"/>
      <c r="X312" s="41"/>
      <c r="Y312" s="41"/>
      <c r="Z312" s="41"/>
      <c r="AA312" s="41"/>
      <c r="AB312" s="41"/>
      <c r="AC312" s="41"/>
      <c r="AD312" s="41"/>
      <c r="AE312" s="41"/>
      <c r="AR312" s="227" t="s">
        <v>352</v>
      </c>
      <c r="AT312" s="227" t="s">
        <v>1137</v>
      </c>
      <c r="AU312" s="227" t="s">
        <v>85</v>
      </c>
      <c r="AY312" s="20" t="s">
        <v>308</v>
      </c>
      <c r="BE312" s="228">
        <f>IF(N312="základní",J312,0)</f>
        <v>0</v>
      </c>
      <c r="BF312" s="228">
        <f>IF(N312="snížená",J312,0)</f>
        <v>0</v>
      </c>
      <c r="BG312" s="228">
        <f>IF(N312="zákl. přenesená",J312,0)</f>
        <v>0</v>
      </c>
      <c r="BH312" s="228">
        <f>IF(N312="sníž. přenesená",J312,0)</f>
        <v>0</v>
      </c>
      <c r="BI312" s="228">
        <f>IF(N312="nulová",J312,0)</f>
        <v>0</v>
      </c>
      <c r="BJ312" s="20" t="s">
        <v>83</v>
      </c>
      <c r="BK312" s="228">
        <f>ROUND(I312*H312,2)</f>
        <v>0</v>
      </c>
      <c r="BL312" s="20" t="s">
        <v>315</v>
      </c>
      <c r="BM312" s="227" t="s">
        <v>6295</v>
      </c>
    </row>
    <row r="313" s="2" customFormat="1" ht="16.5" customHeight="1">
      <c r="A313" s="41"/>
      <c r="B313" s="42"/>
      <c r="C313" s="280" t="s">
        <v>3954</v>
      </c>
      <c r="D313" s="280" t="s">
        <v>1137</v>
      </c>
      <c r="E313" s="281" t="s">
        <v>7469</v>
      </c>
      <c r="F313" s="282" t="s">
        <v>7470</v>
      </c>
      <c r="G313" s="283" t="s">
        <v>323</v>
      </c>
      <c r="H313" s="284">
        <v>3</v>
      </c>
      <c r="I313" s="285"/>
      <c r="J313" s="286">
        <f>ROUND(I313*H313,2)</f>
        <v>0</v>
      </c>
      <c r="K313" s="282" t="s">
        <v>19</v>
      </c>
      <c r="L313" s="287"/>
      <c r="M313" s="288" t="s">
        <v>19</v>
      </c>
      <c r="N313" s="289"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352</v>
      </c>
      <c r="AT313" s="227" t="s">
        <v>1137</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6299</v>
      </c>
    </row>
    <row r="314" s="2" customFormat="1" ht="16.5" customHeight="1">
      <c r="A314" s="41"/>
      <c r="B314" s="42"/>
      <c r="C314" s="280" t="s">
        <v>3956</v>
      </c>
      <c r="D314" s="280" t="s">
        <v>1137</v>
      </c>
      <c r="E314" s="281" t="s">
        <v>7471</v>
      </c>
      <c r="F314" s="282" t="s">
        <v>7472</v>
      </c>
      <c r="G314" s="283" t="s">
        <v>4835</v>
      </c>
      <c r="H314" s="284">
        <v>3</v>
      </c>
      <c r="I314" s="285"/>
      <c r="J314" s="286">
        <f>ROUND(I314*H314,2)</f>
        <v>0</v>
      </c>
      <c r="K314" s="282" t="s">
        <v>19</v>
      </c>
      <c r="L314" s="287"/>
      <c r="M314" s="288" t="s">
        <v>19</v>
      </c>
      <c r="N314" s="289" t="s">
        <v>47</v>
      </c>
      <c r="O314" s="87"/>
      <c r="P314" s="225">
        <f>O314*H314</f>
        <v>0</v>
      </c>
      <c r="Q314" s="225">
        <v>0</v>
      </c>
      <c r="R314" s="225">
        <f>Q314*H314</f>
        <v>0</v>
      </c>
      <c r="S314" s="225">
        <v>0</v>
      </c>
      <c r="T314" s="226">
        <f>S314*H314</f>
        <v>0</v>
      </c>
      <c r="U314" s="41"/>
      <c r="V314" s="41"/>
      <c r="W314" s="41"/>
      <c r="X314" s="41"/>
      <c r="Y314" s="41"/>
      <c r="Z314" s="41"/>
      <c r="AA314" s="41"/>
      <c r="AB314" s="41"/>
      <c r="AC314" s="41"/>
      <c r="AD314" s="41"/>
      <c r="AE314" s="41"/>
      <c r="AR314" s="227" t="s">
        <v>352</v>
      </c>
      <c r="AT314" s="227" t="s">
        <v>1137</v>
      </c>
      <c r="AU314" s="227" t="s">
        <v>85</v>
      </c>
      <c r="AY314" s="20" t="s">
        <v>308</v>
      </c>
      <c r="BE314" s="228">
        <f>IF(N314="základní",J314,0)</f>
        <v>0</v>
      </c>
      <c r="BF314" s="228">
        <f>IF(N314="snížená",J314,0)</f>
        <v>0</v>
      </c>
      <c r="BG314" s="228">
        <f>IF(N314="zákl. přenesená",J314,0)</f>
        <v>0</v>
      </c>
      <c r="BH314" s="228">
        <f>IF(N314="sníž. přenesená",J314,0)</f>
        <v>0</v>
      </c>
      <c r="BI314" s="228">
        <f>IF(N314="nulová",J314,0)</f>
        <v>0</v>
      </c>
      <c r="BJ314" s="20" t="s">
        <v>83</v>
      </c>
      <c r="BK314" s="228">
        <f>ROUND(I314*H314,2)</f>
        <v>0</v>
      </c>
      <c r="BL314" s="20" t="s">
        <v>315</v>
      </c>
      <c r="BM314" s="227" t="s">
        <v>6305</v>
      </c>
    </row>
    <row r="315" s="2" customFormat="1" ht="16.5" customHeight="1">
      <c r="A315" s="41"/>
      <c r="B315" s="42"/>
      <c r="C315" s="280" t="s">
        <v>3961</v>
      </c>
      <c r="D315" s="280" t="s">
        <v>1137</v>
      </c>
      <c r="E315" s="281" t="s">
        <v>7473</v>
      </c>
      <c r="F315" s="282" t="s">
        <v>7443</v>
      </c>
      <c r="G315" s="283" t="s">
        <v>323</v>
      </c>
      <c r="H315" s="284">
        <v>6</v>
      </c>
      <c r="I315" s="285"/>
      <c r="J315" s="286">
        <f>ROUND(I315*H315,2)</f>
        <v>0</v>
      </c>
      <c r="K315" s="282" t="s">
        <v>19</v>
      </c>
      <c r="L315" s="287"/>
      <c r="M315" s="288" t="s">
        <v>19</v>
      </c>
      <c r="N315" s="289"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352</v>
      </c>
      <c r="AT315" s="227" t="s">
        <v>1137</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6309</v>
      </c>
    </row>
    <row r="316" s="2" customFormat="1" ht="16.5" customHeight="1">
      <c r="A316" s="41"/>
      <c r="B316" s="42"/>
      <c r="C316" s="280" t="s">
        <v>3966</v>
      </c>
      <c r="D316" s="280" t="s">
        <v>1137</v>
      </c>
      <c r="E316" s="281" t="s">
        <v>7474</v>
      </c>
      <c r="F316" s="282" t="s">
        <v>7445</v>
      </c>
      <c r="G316" s="283" t="s">
        <v>313</v>
      </c>
      <c r="H316" s="284">
        <v>1</v>
      </c>
      <c r="I316" s="285"/>
      <c r="J316" s="286">
        <f>ROUND(I316*H316,2)</f>
        <v>0</v>
      </c>
      <c r="K316" s="282" t="s">
        <v>19</v>
      </c>
      <c r="L316" s="287"/>
      <c r="M316" s="288" t="s">
        <v>19</v>
      </c>
      <c r="N316" s="289" t="s">
        <v>47</v>
      </c>
      <c r="O316" s="87"/>
      <c r="P316" s="225">
        <f>O316*H316</f>
        <v>0</v>
      </c>
      <c r="Q316" s="225">
        <v>0</v>
      </c>
      <c r="R316" s="225">
        <f>Q316*H316</f>
        <v>0</v>
      </c>
      <c r="S316" s="225">
        <v>0</v>
      </c>
      <c r="T316" s="226">
        <f>S316*H316</f>
        <v>0</v>
      </c>
      <c r="U316" s="41"/>
      <c r="V316" s="41"/>
      <c r="W316" s="41"/>
      <c r="X316" s="41"/>
      <c r="Y316" s="41"/>
      <c r="Z316" s="41"/>
      <c r="AA316" s="41"/>
      <c r="AB316" s="41"/>
      <c r="AC316" s="41"/>
      <c r="AD316" s="41"/>
      <c r="AE316" s="41"/>
      <c r="AR316" s="227" t="s">
        <v>352</v>
      </c>
      <c r="AT316" s="227" t="s">
        <v>1137</v>
      </c>
      <c r="AU316" s="227" t="s">
        <v>85</v>
      </c>
      <c r="AY316" s="20" t="s">
        <v>308</v>
      </c>
      <c r="BE316" s="228">
        <f>IF(N316="základní",J316,0)</f>
        <v>0</v>
      </c>
      <c r="BF316" s="228">
        <f>IF(N316="snížená",J316,0)</f>
        <v>0</v>
      </c>
      <c r="BG316" s="228">
        <f>IF(N316="zákl. přenesená",J316,0)</f>
        <v>0</v>
      </c>
      <c r="BH316" s="228">
        <f>IF(N316="sníž. přenesená",J316,0)</f>
        <v>0</v>
      </c>
      <c r="BI316" s="228">
        <f>IF(N316="nulová",J316,0)</f>
        <v>0</v>
      </c>
      <c r="BJ316" s="20" t="s">
        <v>83</v>
      </c>
      <c r="BK316" s="228">
        <f>ROUND(I316*H316,2)</f>
        <v>0</v>
      </c>
      <c r="BL316" s="20" t="s">
        <v>315</v>
      </c>
      <c r="BM316" s="227" t="s">
        <v>6313</v>
      </c>
    </row>
    <row r="317" s="2" customFormat="1" ht="16.5" customHeight="1">
      <c r="A317" s="41"/>
      <c r="B317" s="42"/>
      <c r="C317" s="280" t="s">
        <v>3971</v>
      </c>
      <c r="D317" s="280" t="s">
        <v>1137</v>
      </c>
      <c r="E317" s="281" t="s">
        <v>7475</v>
      </c>
      <c r="F317" s="282" t="s">
        <v>7356</v>
      </c>
      <c r="G317" s="283" t="s">
        <v>323</v>
      </c>
      <c r="H317" s="284">
        <v>1</v>
      </c>
      <c r="I317" s="285"/>
      <c r="J317" s="286">
        <f>ROUND(I317*H317,2)</f>
        <v>0</v>
      </c>
      <c r="K317" s="282" t="s">
        <v>19</v>
      </c>
      <c r="L317" s="287"/>
      <c r="M317" s="288" t="s">
        <v>19</v>
      </c>
      <c r="N317" s="289" t="s">
        <v>47</v>
      </c>
      <c r="O317" s="87"/>
      <c r="P317" s="225">
        <f>O317*H317</f>
        <v>0</v>
      </c>
      <c r="Q317" s="225">
        <v>0</v>
      </c>
      <c r="R317" s="225">
        <f>Q317*H317</f>
        <v>0</v>
      </c>
      <c r="S317" s="225">
        <v>0</v>
      </c>
      <c r="T317" s="226">
        <f>S317*H317</f>
        <v>0</v>
      </c>
      <c r="U317" s="41"/>
      <c r="V317" s="41"/>
      <c r="W317" s="41"/>
      <c r="X317" s="41"/>
      <c r="Y317" s="41"/>
      <c r="Z317" s="41"/>
      <c r="AA317" s="41"/>
      <c r="AB317" s="41"/>
      <c r="AC317" s="41"/>
      <c r="AD317" s="41"/>
      <c r="AE317" s="41"/>
      <c r="AR317" s="227" t="s">
        <v>352</v>
      </c>
      <c r="AT317" s="227" t="s">
        <v>1137</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6317</v>
      </c>
    </row>
    <row r="318" s="2" customFormat="1" ht="16.5" customHeight="1">
      <c r="A318" s="41"/>
      <c r="B318" s="42"/>
      <c r="C318" s="280" t="s">
        <v>3975</v>
      </c>
      <c r="D318" s="280" t="s">
        <v>1137</v>
      </c>
      <c r="E318" s="281" t="s">
        <v>7476</v>
      </c>
      <c r="F318" s="282" t="s">
        <v>7447</v>
      </c>
      <c r="G318" s="283" t="s">
        <v>4835</v>
      </c>
      <c r="H318" s="284">
        <v>1</v>
      </c>
      <c r="I318" s="285"/>
      <c r="J318" s="286">
        <f>ROUND(I318*H318,2)</f>
        <v>0</v>
      </c>
      <c r="K318" s="282" t="s">
        <v>19</v>
      </c>
      <c r="L318" s="287"/>
      <c r="M318" s="288" t="s">
        <v>19</v>
      </c>
      <c r="N318" s="289" t="s">
        <v>47</v>
      </c>
      <c r="O318" s="87"/>
      <c r="P318" s="225">
        <f>O318*H318</f>
        <v>0</v>
      </c>
      <c r="Q318" s="225">
        <v>0</v>
      </c>
      <c r="R318" s="225">
        <f>Q318*H318</f>
        <v>0</v>
      </c>
      <c r="S318" s="225">
        <v>0</v>
      </c>
      <c r="T318" s="226">
        <f>S318*H318</f>
        <v>0</v>
      </c>
      <c r="U318" s="41"/>
      <c r="V318" s="41"/>
      <c r="W318" s="41"/>
      <c r="X318" s="41"/>
      <c r="Y318" s="41"/>
      <c r="Z318" s="41"/>
      <c r="AA318" s="41"/>
      <c r="AB318" s="41"/>
      <c r="AC318" s="41"/>
      <c r="AD318" s="41"/>
      <c r="AE318" s="41"/>
      <c r="AR318" s="227" t="s">
        <v>352</v>
      </c>
      <c r="AT318" s="227" t="s">
        <v>1137</v>
      </c>
      <c r="AU318" s="227" t="s">
        <v>85</v>
      </c>
      <c r="AY318" s="20" t="s">
        <v>308</v>
      </c>
      <c r="BE318" s="228">
        <f>IF(N318="základní",J318,0)</f>
        <v>0</v>
      </c>
      <c r="BF318" s="228">
        <f>IF(N318="snížená",J318,0)</f>
        <v>0</v>
      </c>
      <c r="BG318" s="228">
        <f>IF(N318="zákl. přenesená",J318,0)</f>
        <v>0</v>
      </c>
      <c r="BH318" s="228">
        <f>IF(N318="sníž. přenesená",J318,0)</f>
        <v>0</v>
      </c>
      <c r="BI318" s="228">
        <f>IF(N318="nulová",J318,0)</f>
        <v>0</v>
      </c>
      <c r="BJ318" s="20" t="s">
        <v>83</v>
      </c>
      <c r="BK318" s="228">
        <f>ROUND(I318*H318,2)</f>
        <v>0</v>
      </c>
      <c r="BL318" s="20" t="s">
        <v>315</v>
      </c>
      <c r="BM318" s="227" t="s">
        <v>6321</v>
      </c>
    </row>
    <row r="319" s="12" customFormat="1" ht="22.8" customHeight="1">
      <c r="A319" s="12"/>
      <c r="B319" s="200"/>
      <c r="C319" s="201"/>
      <c r="D319" s="202" t="s">
        <v>75</v>
      </c>
      <c r="E319" s="214" t="s">
        <v>7477</v>
      </c>
      <c r="F319" s="214" t="s">
        <v>7478</v>
      </c>
      <c r="G319" s="201"/>
      <c r="H319" s="201"/>
      <c r="I319" s="204"/>
      <c r="J319" s="215">
        <f>BK319</f>
        <v>0</v>
      </c>
      <c r="K319" s="201"/>
      <c r="L319" s="206"/>
      <c r="M319" s="207"/>
      <c r="N319" s="208"/>
      <c r="O319" s="208"/>
      <c r="P319" s="209">
        <f>SUM(P320:P356)</f>
        <v>0</v>
      </c>
      <c r="Q319" s="208"/>
      <c r="R319" s="209">
        <f>SUM(R320:R356)</f>
        <v>0</v>
      </c>
      <c r="S319" s="208"/>
      <c r="T319" s="210">
        <f>SUM(T320:T356)</f>
        <v>0</v>
      </c>
      <c r="U319" s="12"/>
      <c r="V319" s="12"/>
      <c r="W319" s="12"/>
      <c r="X319" s="12"/>
      <c r="Y319" s="12"/>
      <c r="Z319" s="12"/>
      <c r="AA319" s="12"/>
      <c r="AB319" s="12"/>
      <c r="AC319" s="12"/>
      <c r="AD319" s="12"/>
      <c r="AE319" s="12"/>
      <c r="AR319" s="211" t="s">
        <v>83</v>
      </c>
      <c r="AT319" s="212" t="s">
        <v>75</v>
      </c>
      <c r="AU319" s="212" t="s">
        <v>83</v>
      </c>
      <c r="AY319" s="211" t="s">
        <v>308</v>
      </c>
      <c r="BK319" s="213">
        <f>SUM(BK320:BK356)</f>
        <v>0</v>
      </c>
    </row>
    <row r="320" s="2" customFormat="1" ht="16.5" customHeight="1">
      <c r="A320" s="41"/>
      <c r="B320" s="42"/>
      <c r="C320" s="216" t="s">
        <v>3980</v>
      </c>
      <c r="D320" s="216" t="s">
        <v>310</v>
      </c>
      <c r="E320" s="217" t="s">
        <v>3535</v>
      </c>
      <c r="F320" s="218" t="s">
        <v>7419</v>
      </c>
      <c r="G320" s="219" t="s">
        <v>323</v>
      </c>
      <c r="H320" s="220">
        <v>2</v>
      </c>
      <c r="I320" s="221"/>
      <c r="J320" s="222">
        <f>ROUND(I320*H320,2)</f>
        <v>0</v>
      </c>
      <c r="K320" s="218" t="s">
        <v>19</v>
      </c>
      <c r="L320" s="47"/>
      <c r="M320" s="223" t="s">
        <v>19</v>
      </c>
      <c r="N320" s="224" t="s">
        <v>47</v>
      </c>
      <c r="O320" s="87"/>
      <c r="P320" s="225">
        <f>O320*H320</f>
        <v>0</v>
      </c>
      <c r="Q320" s="225">
        <v>0</v>
      </c>
      <c r="R320" s="225">
        <f>Q320*H320</f>
        <v>0</v>
      </c>
      <c r="S320" s="225">
        <v>0</v>
      </c>
      <c r="T320" s="226">
        <f>S320*H320</f>
        <v>0</v>
      </c>
      <c r="U320" s="41"/>
      <c r="V320" s="41"/>
      <c r="W320" s="41"/>
      <c r="X320" s="41"/>
      <c r="Y320" s="41"/>
      <c r="Z320" s="41"/>
      <c r="AA320" s="41"/>
      <c r="AB320" s="41"/>
      <c r="AC320" s="41"/>
      <c r="AD320" s="41"/>
      <c r="AE320" s="41"/>
      <c r="AR320" s="227" t="s">
        <v>315</v>
      </c>
      <c r="AT320" s="227" t="s">
        <v>310</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6325</v>
      </c>
    </row>
    <row r="321" s="2" customFormat="1" ht="16.5" customHeight="1">
      <c r="A321" s="41"/>
      <c r="B321" s="42"/>
      <c r="C321" s="216" t="s">
        <v>3985</v>
      </c>
      <c r="D321" s="216" t="s">
        <v>310</v>
      </c>
      <c r="E321" s="217" t="s">
        <v>3544</v>
      </c>
      <c r="F321" s="218" t="s">
        <v>7261</v>
      </c>
      <c r="G321" s="219" t="s">
        <v>474</v>
      </c>
      <c r="H321" s="220">
        <v>2</v>
      </c>
      <c r="I321" s="221"/>
      <c r="J321" s="222">
        <f>ROUND(I321*H321,2)</f>
        <v>0</v>
      </c>
      <c r="K321" s="218" t="s">
        <v>19</v>
      </c>
      <c r="L321" s="47"/>
      <c r="M321" s="223" t="s">
        <v>19</v>
      </c>
      <c r="N321" s="224" t="s">
        <v>47</v>
      </c>
      <c r="O321" s="87"/>
      <c r="P321" s="225">
        <f>O321*H321</f>
        <v>0</v>
      </c>
      <c r="Q321" s="225">
        <v>0</v>
      </c>
      <c r="R321" s="225">
        <f>Q321*H321</f>
        <v>0</v>
      </c>
      <c r="S321" s="225">
        <v>0</v>
      </c>
      <c r="T321" s="226">
        <f>S321*H321</f>
        <v>0</v>
      </c>
      <c r="U321" s="41"/>
      <c r="V321" s="41"/>
      <c r="W321" s="41"/>
      <c r="X321" s="41"/>
      <c r="Y321" s="41"/>
      <c r="Z321" s="41"/>
      <c r="AA321" s="41"/>
      <c r="AB321" s="41"/>
      <c r="AC321" s="41"/>
      <c r="AD321" s="41"/>
      <c r="AE321" s="41"/>
      <c r="AR321" s="227" t="s">
        <v>315</v>
      </c>
      <c r="AT321" s="227" t="s">
        <v>310</v>
      </c>
      <c r="AU321" s="227" t="s">
        <v>85</v>
      </c>
      <c r="AY321" s="20" t="s">
        <v>308</v>
      </c>
      <c r="BE321" s="228">
        <f>IF(N321="základní",J321,0)</f>
        <v>0</v>
      </c>
      <c r="BF321" s="228">
        <f>IF(N321="snížená",J321,0)</f>
        <v>0</v>
      </c>
      <c r="BG321" s="228">
        <f>IF(N321="zákl. přenesená",J321,0)</f>
        <v>0</v>
      </c>
      <c r="BH321" s="228">
        <f>IF(N321="sníž. přenesená",J321,0)</f>
        <v>0</v>
      </c>
      <c r="BI321" s="228">
        <f>IF(N321="nulová",J321,0)</f>
        <v>0</v>
      </c>
      <c r="BJ321" s="20" t="s">
        <v>83</v>
      </c>
      <c r="BK321" s="228">
        <f>ROUND(I321*H321,2)</f>
        <v>0</v>
      </c>
      <c r="BL321" s="20" t="s">
        <v>315</v>
      </c>
      <c r="BM321" s="227" t="s">
        <v>6329</v>
      </c>
    </row>
    <row r="322" s="2" customFormat="1" ht="16.5" customHeight="1">
      <c r="A322" s="41"/>
      <c r="B322" s="42"/>
      <c r="C322" s="216" t="s">
        <v>3989</v>
      </c>
      <c r="D322" s="216" t="s">
        <v>310</v>
      </c>
      <c r="E322" s="217" t="s">
        <v>3551</v>
      </c>
      <c r="F322" s="218" t="s">
        <v>7262</v>
      </c>
      <c r="G322" s="219" t="s">
        <v>4835</v>
      </c>
      <c r="H322" s="220">
        <v>8</v>
      </c>
      <c r="I322" s="221"/>
      <c r="J322" s="222">
        <f>ROUND(I322*H322,2)</f>
        <v>0</v>
      </c>
      <c r="K322" s="218" t="s">
        <v>19</v>
      </c>
      <c r="L322" s="47"/>
      <c r="M322" s="223" t="s">
        <v>19</v>
      </c>
      <c r="N322" s="224" t="s">
        <v>47</v>
      </c>
      <c r="O322" s="87"/>
      <c r="P322" s="225">
        <f>O322*H322</f>
        <v>0</v>
      </c>
      <c r="Q322" s="225">
        <v>0</v>
      </c>
      <c r="R322" s="225">
        <f>Q322*H322</f>
        <v>0</v>
      </c>
      <c r="S322" s="225">
        <v>0</v>
      </c>
      <c r="T322" s="226">
        <f>S322*H322</f>
        <v>0</v>
      </c>
      <c r="U322" s="41"/>
      <c r="V322" s="41"/>
      <c r="W322" s="41"/>
      <c r="X322" s="41"/>
      <c r="Y322" s="41"/>
      <c r="Z322" s="41"/>
      <c r="AA322" s="41"/>
      <c r="AB322" s="41"/>
      <c r="AC322" s="41"/>
      <c r="AD322" s="41"/>
      <c r="AE322" s="41"/>
      <c r="AR322" s="227" t="s">
        <v>315</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315</v>
      </c>
      <c r="BM322" s="227" t="s">
        <v>6333</v>
      </c>
    </row>
    <row r="323" s="2" customFormat="1" ht="21.75" customHeight="1">
      <c r="A323" s="41"/>
      <c r="B323" s="42"/>
      <c r="C323" s="216" t="s">
        <v>3993</v>
      </c>
      <c r="D323" s="216" t="s">
        <v>310</v>
      </c>
      <c r="E323" s="217" t="s">
        <v>3556</v>
      </c>
      <c r="F323" s="218" t="s">
        <v>7272</v>
      </c>
      <c r="G323" s="219" t="s">
        <v>323</v>
      </c>
      <c r="H323" s="220">
        <v>1</v>
      </c>
      <c r="I323" s="221"/>
      <c r="J323" s="222">
        <f>ROUND(I323*H323,2)</f>
        <v>0</v>
      </c>
      <c r="K323" s="218" t="s">
        <v>19</v>
      </c>
      <c r="L323" s="47"/>
      <c r="M323" s="223" t="s">
        <v>19</v>
      </c>
      <c r="N323" s="224" t="s">
        <v>47</v>
      </c>
      <c r="O323" s="87"/>
      <c r="P323" s="225">
        <f>O323*H323</f>
        <v>0</v>
      </c>
      <c r="Q323" s="225">
        <v>0</v>
      </c>
      <c r="R323" s="225">
        <f>Q323*H323</f>
        <v>0</v>
      </c>
      <c r="S323" s="225">
        <v>0</v>
      </c>
      <c r="T323" s="226">
        <f>S323*H323</f>
        <v>0</v>
      </c>
      <c r="U323" s="41"/>
      <c r="V323" s="41"/>
      <c r="W323" s="41"/>
      <c r="X323" s="41"/>
      <c r="Y323" s="41"/>
      <c r="Z323" s="41"/>
      <c r="AA323" s="41"/>
      <c r="AB323" s="41"/>
      <c r="AC323" s="41"/>
      <c r="AD323" s="41"/>
      <c r="AE323" s="41"/>
      <c r="AR323" s="227" t="s">
        <v>315</v>
      </c>
      <c r="AT323" s="227" t="s">
        <v>310</v>
      </c>
      <c r="AU323" s="227" t="s">
        <v>85</v>
      </c>
      <c r="AY323" s="20" t="s">
        <v>308</v>
      </c>
      <c r="BE323" s="228">
        <f>IF(N323="základní",J323,0)</f>
        <v>0</v>
      </c>
      <c r="BF323" s="228">
        <f>IF(N323="snížená",J323,0)</f>
        <v>0</v>
      </c>
      <c r="BG323" s="228">
        <f>IF(N323="zákl. přenesená",J323,0)</f>
        <v>0</v>
      </c>
      <c r="BH323" s="228">
        <f>IF(N323="sníž. přenesená",J323,0)</f>
        <v>0</v>
      </c>
      <c r="BI323" s="228">
        <f>IF(N323="nulová",J323,0)</f>
        <v>0</v>
      </c>
      <c r="BJ323" s="20" t="s">
        <v>83</v>
      </c>
      <c r="BK323" s="228">
        <f>ROUND(I323*H323,2)</f>
        <v>0</v>
      </c>
      <c r="BL323" s="20" t="s">
        <v>315</v>
      </c>
      <c r="BM323" s="227" t="s">
        <v>6337</v>
      </c>
    </row>
    <row r="324" s="2" customFormat="1" ht="16.5" customHeight="1">
      <c r="A324" s="41"/>
      <c r="B324" s="42"/>
      <c r="C324" s="216" t="s">
        <v>3998</v>
      </c>
      <c r="D324" s="216" t="s">
        <v>310</v>
      </c>
      <c r="E324" s="217" t="s">
        <v>3562</v>
      </c>
      <c r="F324" s="218" t="s">
        <v>7421</v>
      </c>
      <c r="G324" s="219" t="s">
        <v>323</v>
      </c>
      <c r="H324" s="220">
        <v>1</v>
      </c>
      <c r="I324" s="221"/>
      <c r="J324" s="222">
        <f>ROUND(I324*H324,2)</f>
        <v>0</v>
      </c>
      <c r="K324" s="218" t="s">
        <v>19</v>
      </c>
      <c r="L324" s="47"/>
      <c r="M324" s="223" t="s">
        <v>19</v>
      </c>
      <c r="N324" s="224" t="s">
        <v>47</v>
      </c>
      <c r="O324" s="87"/>
      <c r="P324" s="225">
        <f>O324*H324</f>
        <v>0</v>
      </c>
      <c r="Q324" s="225">
        <v>0</v>
      </c>
      <c r="R324" s="225">
        <f>Q324*H324</f>
        <v>0</v>
      </c>
      <c r="S324" s="225">
        <v>0</v>
      </c>
      <c r="T324" s="226">
        <f>S324*H324</f>
        <v>0</v>
      </c>
      <c r="U324" s="41"/>
      <c r="V324" s="41"/>
      <c r="W324" s="41"/>
      <c r="X324" s="41"/>
      <c r="Y324" s="41"/>
      <c r="Z324" s="41"/>
      <c r="AA324" s="41"/>
      <c r="AB324" s="41"/>
      <c r="AC324" s="41"/>
      <c r="AD324" s="41"/>
      <c r="AE324" s="41"/>
      <c r="AR324" s="227" t="s">
        <v>315</v>
      </c>
      <c r="AT324" s="227" t="s">
        <v>310</v>
      </c>
      <c r="AU324" s="227" t="s">
        <v>85</v>
      </c>
      <c r="AY324" s="20" t="s">
        <v>308</v>
      </c>
      <c r="BE324" s="228">
        <f>IF(N324="základní",J324,0)</f>
        <v>0</v>
      </c>
      <c r="BF324" s="228">
        <f>IF(N324="snížená",J324,0)</f>
        <v>0</v>
      </c>
      <c r="BG324" s="228">
        <f>IF(N324="zákl. přenesená",J324,0)</f>
        <v>0</v>
      </c>
      <c r="BH324" s="228">
        <f>IF(N324="sníž. přenesená",J324,0)</f>
        <v>0</v>
      </c>
      <c r="BI324" s="228">
        <f>IF(N324="nulová",J324,0)</f>
        <v>0</v>
      </c>
      <c r="BJ324" s="20" t="s">
        <v>83</v>
      </c>
      <c r="BK324" s="228">
        <f>ROUND(I324*H324,2)</f>
        <v>0</v>
      </c>
      <c r="BL324" s="20" t="s">
        <v>315</v>
      </c>
      <c r="BM324" s="227" t="s">
        <v>6341</v>
      </c>
    </row>
    <row r="325" s="2" customFormat="1" ht="16.5" customHeight="1">
      <c r="A325" s="41"/>
      <c r="B325" s="42"/>
      <c r="C325" s="216" t="s">
        <v>4002</v>
      </c>
      <c r="D325" s="216" t="s">
        <v>310</v>
      </c>
      <c r="E325" s="217" t="s">
        <v>3567</v>
      </c>
      <c r="F325" s="218" t="s">
        <v>7423</v>
      </c>
      <c r="G325" s="219" t="s">
        <v>4835</v>
      </c>
      <c r="H325" s="220">
        <v>1</v>
      </c>
      <c r="I325" s="221"/>
      <c r="J325" s="222">
        <f>ROUND(I325*H325,2)</f>
        <v>0</v>
      </c>
      <c r="K325" s="218" t="s">
        <v>19</v>
      </c>
      <c r="L325" s="47"/>
      <c r="M325" s="223" t="s">
        <v>19</v>
      </c>
      <c r="N325" s="224" t="s">
        <v>47</v>
      </c>
      <c r="O325" s="87"/>
      <c r="P325" s="225">
        <f>O325*H325</f>
        <v>0</v>
      </c>
      <c r="Q325" s="225">
        <v>0</v>
      </c>
      <c r="R325" s="225">
        <f>Q325*H325</f>
        <v>0</v>
      </c>
      <c r="S325" s="225">
        <v>0</v>
      </c>
      <c r="T325" s="226">
        <f>S325*H325</f>
        <v>0</v>
      </c>
      <c r="U325" s="41"/>
      <c r="V325" s="41"/>
      <c r="W325" s="41"/>
      <c r="X325" s="41"/>
      <c r="Y325" s="41"/>
      <c r="Z325" s="41"/>
      <c r="AA325" s="41"/>
      <c r="AB325" s="41"/>
      <c r="AC325" s="41"/>
      <c r="AD325" s="41"/>
      <c r="AE325" s="41"/>
      <c r="AR325" s="227" t="s">
        <v>315</v>
      </c>
      <c r="AT325" s="227" t="s">
        <v>310</v>
      </c>
      <c r="AU325" s="227" t="s">
        <v>85</v>
      </c>
      <c r="AY325" s="20" t="s">
        <v>308</v>
      </c>
      <c r="BE325" s="228">
        <f>IF(N325="základní",J325,0)</f>
        <v>0</v>
      </c>
      <c r="BF325" s="228">
        <f>IF(N325="snížená",J325,0)</f>
        <v>0</v>
      </c>
      <c r="BG325" s="228">
        <f>IF(N325="zákl. přenesená",J325,0)</f>
        <v>0</v>
      </c>
      <c r="BH325" s="228">
        <f>IF(N325="sníž. přenesená",J325,0)</f>
        <v>0</v>
      </c>
      <c r="BI325" s="228">
        <f>IF(N325="nulová",J325,0)</f>
        <v>0</v>
      </c>
      <c r="BJ325" s="20" t="s">
        <v>83</v>
      </c>
      <c r="BK325" s="228">
        <f>ROUND(I325*H325,2)</f>
        <v>0</v>
      </c>
      <c r="BL325" s="20" t="s">
        <v>315</v>
      </c>
      <c r="BM325" s="227" t="s">
        <v>6346</v>
      </c>
    </row>
    <row r="326" s="2" customFormat="1" ht="16.5" customHeight="1">
      <c r="A326" s="41"/>
      <c r="B326" s="42"/>
      <c r="C326" s="216" t="s">
        <v>4006</v>
      </c>
      <c r="D326" s="216" t="s">
        <v>310</v>
      </c>
      <c r="E326" s="217" t="s">
        <v>3573</v>
      </c>
      <c r="F326" s="218" t="s">
        <v>7273</v>
      </c>
      <c r="G326" s="219" t="s">
        <v>474</v>
      </c>
      <c r="H326" s="220">
        <v>20</v>
      </c>
      <c r="I326" s="221"/>
      <c r="J326" s="222">
        <f>ROUND(I326*H326,2)</f>
        <v>0</v>
      </c>
      <c r="K326" s="218" t="s">
        <v>19</v>
      </c>
      <c r="L326" s="47"/>
      <c r="M326" s="223" t="s">
        <v>19</v>
      </c>
      <c r="N326" s="224" t="s">
        <v>47</v>
      </c>
      <c r="O326" s="87"/>
      <c r="P326" s="225">
        <f>O326*H326</f>
        <v>0</v>
      </c>
      <c r="Q326" s="225">
        <v>0</v>
      </c>
      <c r="R326" s="225">
        <f>Q326*H326</f>
        <v>0</v>
      </c>
      <c r="S326" s="225">
        <v>0</v>
      </c>
      <c r="T326" s="226">
        <f>S326*H326</f>
        <v>0</v>
      </c>
      <c r="U326" s="41"/>
      <c r="V326" s="41"/>
      <c r="W326" s="41"/>
      <c r="X326" s="41"/>
      <c r="Y326" s="41"/>
      <c r="Z326" s="41"/>
      <c r="AA326" s="41"/>
      <c r="AB326" s="41"/>
      <c r="AC326" s="41"/>
      <c r="AD326" s="41"/>
      <c r="AE326" s="41"/>
      <c r="AR326" s="227" t="s">
        <v>315</v>
      </c>
      <c r="AT326" s="227" t="s">
        <v>310</v>
      </c>
      <c r="AU326" s="227" t="s">
        <v>85</v>
      </c>
      <c r="AY326" s="20" t="s">
        <v>308</v>
      </c>
      <c r="BE326" s="228">
        <f>IF(N326="základní",J326,0)</f>
        <v>0</v>
      </c>
      <c r="BF326" s="228">
        <f>IF(N326="snížená",J326,0)</f>
        <v>0</v>
      </c>
      <c r="BG326" s="228">
        <f>IF(N326="zákl. přenesená",J326,0)</f>
        <v>0</v>
      </c>
      <c r="BH326" s="228">
        <f>IF(N326="sníž. přenesená",J326,0)</f>
        <v>0</v>
      </c>
      <c r="BI326" s="228">
        <f>IF(N326="nulová",J326,0)</f>
        <v>0</v>
      </c>
      <c r="BJ326" s="20" t="s">
        <v>83</v>
      </c>
      <c r="BK326" s="228">
        <f>ROUND(I326*H326,2)</f>
        <v>0</v>
      </c>
      <c r="BL326" s="20" t="s">
        <v>315</v>
      </c>
      <c r="BM326" s="227" t="s">
        <v>6350</v>
      </c>
    </row>
    <row r="327" s="2" customFormat="1" ht="16.5" customHeight="1">
      <c r="A327" s="41"/>
      <c r="B327" s="42"/>
      <c r="C327" s="216" t="s">
        <v>4011</v>
      </c>
      <c r="D327" s="216" t="s">
        <v>310</v>
      </c>
      <c r="E327" s="217" t="s">
        <v>3575</v>
      </c>
      <c r="F327" s="218" t="s">
        <v>7423</v>
      </c>
      <c r="G327" s="219" t="s">
        <v>4835</v>
      </c>
      <c r="H327" s="220">
        <v>6</v>
      </c>
      <c r="I327" s="221"/>
      <c r="J327" s="222">
        <f>ROUND(I327*H327,2)</f>
        <v>0</v>
      </c>
      <c r="K327" s="218" t="s">
        <v>19</v>
      </c>
      <c r="L327" s="47"/>
      <c r="M327" s="223" t="s">
        <v>19</v>
      </c>
      <c r="N327" s="224" t="s">
        <v>47</v>
      </c>
      <c r="O327" s="87"/>
      <c r="P327" s="225">
        <f>O327*H327</f>
        <v>0</v>
      </c>
      <c r="Q327" s="225">
        <v>0</v>
      </c>
      <c r="R327" s="225">
        <f>Q327*H327</f>
        <v>0</v>
      </c>
      <c r="S327" s="225">
        <v>0</v>
      </c>
      <c r="T327" s="226">
        <f>S327*H327</f>
        <v>0</v>
      </c>
      <c r="U327" s="41"/>
      <c r="V327" s="41"/>
      <c r="W327" s="41"/>
      <c r="X327" s="41"/>
      <c r="Y327" s="41"/>
      <c r="Z327" s="41"/>
      <c r="AA327" s="41"/>
      <c r="AB327" s="41"/>
      <c r="AC327" s="41"/>
      <c r="AD327" s="41"/>
      <c r="AE327" s="41"/>
      <c r="AR327" s="227" t="s">
        <v>315</v>
      </c>
      <c r="AT327" s="227" t="s">
        <v>310</v>
      </c>
      <c r="AU327" s="227" t="s">
        <v>85</v>
      </c>
      <c r="AY327" s="20" t="s">
        <v>308</v>
      </c>
      <c r="BE327" s="228">
        <f>IF(N327="základní",J327,0)</f>
        <v>0</v>
      </c>
      <c r="BF327" s="228">
        <f>IF(N327="snížená",J327,0)</f>
        <v>0</v>
      </c>
      <c r="BG327" s="228">
        <f>IF(N327="zákl. přenesená",J327,0)</f>
        <v>0</v>
      </c>
      <c r="BH327" s="228">
        <f>IF(N327="sníž. přenesená",J327,0)</f>
        <v>0</v>
      </c>
      <c r="BI327" s="228">
        <f>IF(N327="nulová",J327,0)</f>
        <v>0</v>
      </c>
      <c r="BJ327" s="20" t="s">
        <v>83</v>
      </c>
      <c r="BK327" s="228">
        <f>ROUND(I327*H327,2)</f>
        <v>0</v>
      </c>
      <c r="BL327" s="20" t="s">
        <v>315</v>
      </c>
      <c r="BM327" s="227" t="s">
        <v>6354</v>
      </c>
    </row>
    <row r="328" s="2" customFormat="1" ht="16.5" customHeight="1">
      <c r="A328" s="41"/>
      <c r="B328" s="42"/>
      <c r="C328" s="216" t="s">
        <v>4015</v>
      </c>
      <c r="D328" s="216" t="s">
        <v>310</v>
      </c>
      <c r="E328" s="217" t="s">
        <v>3584</v>
      </c>
      <c r="F328" s="218" t="s">
        <v>7423</v>
      </c>
      <c r="G328" s="219" t="s">
        <v>4835</v>
      </c>
      <c r="H328" s="220">
        <v>1</v>
      </c>
      <c r="I328" s="221"/>
      <c r="J328" s="222">
        <f>ROUND(I328*H328,2)</f>
        <v>0</v>
      </c>
      <c r="K328" s="218" t="s">
        <v>19</v>
      </c>
      <c r="L328" s="47"/>
      <c r="M328" s="223" t="s">
        <v>19</v>
      </c>
      <c r="N328" s="224" t="s">
        <v>47</v>
      </c>
      <c r="O328" s="87"/>
      <c r="P328" s="225">
        <f>O328*H328</f>
        <v>0</v>
      </c>
      <c r="Q328" s="225">
        <v>0</v>
      </c>
      <c r="R328" s="225">
        <f>Q328*H328</f>
        <v>0</v>
      </c>
      <c r="S328" s="225">
        <v>0</v>
      </c>
      <c r="T328" s="226">
        <f>S328*H328</f>
        <v>0</v>
      </c>
      <c r="U328" s="41"/>
      <c r="V328" s="41"/>
      <c r="W328" s="41"/>
      <c r="X328" s="41"/>
      <c r="Y328" s="41"/>
      <c r="Z328" s="41"/>
      <c r="AA328" s="41"/>
      <c r="AB328" s="41"/>
      <c r="AC328" s="41"/>
      <c r="AD328" s="41"/>
      <c r="AE328" s="41"/>
      <c r="AR328" s="227" t="s">
        <v>315</v>
      </c>
      <c r="AT328" s="227" t="s">
        <v>310</v>
      </c>
      <c r="AU328" s="227" t="s">
        <v>85</v>
      </c>
      <c r="AY328" s="20" t="s">
        <v>308</v>
      </c>
      <c r="BE328" s="228">
        <f>IF(N328="základní",J328,0)</f>
        <v>0</v>
      </c>
      <c r="BF328" s="228">
        <f>IF(N328="snížená",J328,0)</f>
        <v>0</v>
      </c>
      <c r="BG328" s="228">
        <f>IF(N328="zákl. přenesená",J328,0)</f>
        <v>0</v>
      </c>
      <c r="BH328" s="228">
        <f>IF(N328="sníž. přenesená",J328,0)</f>
        <v>0</v>
      </c>
      <c r="BI328" s="228">
        <f>IF(N328="nulová",J328,0)</f>
        <v>0</v>
      </c>
      <c r="BJ328" s="20" t="s">
        <v>83</v>
      </c>
      <c r="BK328" s="228">
        <f>ROUND(I328*H328,2)</f>
        <v>0</v>
      </c>
      <c r="BL328" s="20" t="s">
        <v>315</v>
      </c>
      <c r="BM328" s="227" t="s">
        <v>6358</v>
      </c>
    </row>
    <row r="329" s="2" customFormat="1" ht="16.5" customHeight="1">
      <c r="A329" s="41"/>
      <c r="B329" s="42"/>
      <c r="C329" s="216" t="s">
        <v>4021</v>
      </c>
      <c r="D329" s="216" t="s">
        <v>310</v>
      </c>
      <c r="E329" s="217" t="s">
        <v>3590</v>
      </c>
      <c r="F329" s="218" t="s">
        <v>7424</v>
      </c>
      <c r="G329" s="219" t="s">
        <v>323</v>
      </c>
      <c r="H329" s="220">
        <v>1</v>
      </c>
      <c r="I329" s="221"/>
      <c r="J329" s="222">
        <f>ROUND(I329*H329,2)</f>
        <v>0</v>
      </c>
      <c r="K329" s="218" t="s">
        <v>19</v>
      </c>
      <c r="L329" s="47"/>
      <c r="M329" s="223" t="s">
        <v>19</v>
      </c>
      <c r="N329" s="224" t="s">
        <v>47</v>
      </c>
      <c r="O329" s="87"/>
      <c r="P329" s="225">
        <f>O329*H329</f>
        <v>0</v>
      </c>
      <c r="Q329" s="225">
        <v>0</v>
      </c>
      <c r="R329" s="225">
        <f>Q329*H329</f>
        <v>0</v>
      </c>
      <c r="S329" s="225">
        <v>0</v>
      </c>
      <c r="T329" s="226">
        <f>S329*H329</f>
        <v>0</v>
      </c>
      <c r="U329" s="41"/>
      <c r="V329" s="41"/>
      <c r="W329" s="41"/>
      <c r="X329" s="41"/>
      <c r="Y329" s="41"/>
      <c r="Z329" s="41"/>
      <c r="AA329" s="41"/>
      <c r="AB329" s="41"/>
      <c r="AC329" s="41"/>
      <c r="AD329" s="41"/>
      <c r="AE329" s="41"/>
      <c r="AR329" s="227" t="s">
        <v>315</v>
      </c>
      <c r="AT329" s="227" t="s">
        <v>310</v>
      </c>
      <c r="AU329" s="227" t="s">
        <v>85</v>
      </c>
      <c r="AY329" s="20" t="s">
        <v>308</v>
      </c>
      <c r="BE329" s="228">
        <f>IF(N329="základní",J329,0)</f>
        <v>0</v>
      </c>
      <c r="BF329" s="228">
        <f>IF(N329="snížená",J329,0)</f>
        <v>0</v>
      </c>
      <c r="BG329" s="228">
        <f>IF(N329="zákl. přenesená",J329,0)</f>
        <v>0</v>
      </c>
      <c r="BH329" s="228">
        <f>IF(N329="sníž. přenesená",J329,0)</f>
        <v>0</v>
      </c>
      <c r="BI329" s="228">
        <f>IF(N329="nulová",J329,0)</f>
        <v>0</v>
      </c>
      <c r="BJ329" s="20" t="s">
        <v>83</v>
      </c>
      <c r="BK329" s="228">
        <f>ROUND(I329*H329,2)</f>
        <v>0</v>
      </c>
      <c r="BL329" s="20" t="s">
        <v>315</v>
      </c>
      <c r="BM329" s="227" t="s">
        <v>6362</v>
      </c>
    </row>
    <row r="330" s="2" customFormat="1" ht="16.5" customHeight="1">
      <c r="A330" s="41"/>
      <c r="B330" s="42"/>
      <c r="C330" s="216" t="s">
        <v>4027</v>
      </c>
      <c r="D330" s="216" t="s">
        <v>310</v>
      </c>
      <c r="E330" s="217" t="s">
        <v>3594</v>
      </c>
      <c r="F330" s="218" t="s">
        <v>7424</v>
      </c>
      <c r="G330" s="219" t="s">
        <v>323</v>
      </c>
      <c r="H330" s="220">
        <v>7</v>
      </c>
      <c r="I330" s="221"/>
      <c r="J330" s="222">
        <f>ROUND(I330*H330,2)</f>
        <v>0</v>
      </c>
      <c r="K330" s="218" t="s">
        <v>19</v>
      </c>
      <c r="L330" s="47"/>
      <c r="M330" s="223" t="s">
        <v>19</v>
      </c>
      <c r="N330" s="224" t="s">
        <v>47</v>
      </c>
      <c r="O330" s="87"/>
      <c r="P330" s="225">
        <f>O330*H330</f>
        <v>0</v>
      </c>
      <c r="Q330" s="225">
        <v>0</v>
      </c>
      <c r="R330" s="225">
        <f>Q330*H330</f>
        <v>0</v>
      </c>
      <c r="S330" s="225">
        <v>0</v>
      </c>
      <c r="T330" s="226">
        <f>S330*H330</f>
        <v>0</v>
      </c>
      <c r="U330" s="41"/>
      <c r="V330" s="41"/>
      <c r="W330" s="41"/>
      <c r="X330" s="41"/>
      <c r="Y330" s="41"/>
      <c r="Z330" s="41"/>
      <c r="AA330" s="41"/>
      <c r="AB330" s="41"/>
      <c r="AC330" s="41"/>
      <c r="AD330" s="41"/>
      <c r="AE330" s="41"/>
      <c r="AR330" s="227" t="s">
        <v>315</v>
      </c>
      <c r="AT330" s="227" t="s">
        <v>310</v>
      </c>
      <c r="AU330" s="227" t="s">
        <v>85</v>
      </c>
      <c r="AY330" s="20" t="s">
        <v>308</v>
      </c>
      <c r="BE330" s="228">
        <f>IF(N330="základní",J330,0)</f>
        <v>0</v>
      </c>
      <c r="BF330" s="228">
        <f>IF(N330="snížená",J330,0)</f>
        <v>0</v>
      </c>
      <c r="BG330" s="228">
        <f>IF(N330="zákl. přenesená",J330,0)</f>
        <v>0</v>
      </c>
      <c r="BH330" s="228">
        <f>IF(N330="sníž. přenesená",J330,0)</f>
        <v>0</v>
      </c>
      <c r="BI330" s="228">
        <f>IF(N330="nulová",J330,0)</f>
        <v>0</v>
      </c>
      <c r="BJ330" s="20" t="s">
        <v>83</v>
      </c>
      <c r="BK330" s="228">
        <f>ROUND(I330*H330,2)</f>
        <v>0</v>
      </c>
      <c r="BL330" s="20" t="s">
        <v>315</v>
      </c>
      <c r="BM330" s="227" t="s">
        <v>6366</v>
      </c>
    </row>
    <row r="331" s="2" customFormat="1" ht="16.5" customHeight="1">
      <c r="A331" s="41"/>
      <c r="B331" s="42"/>
      <c r="C331" s="216" t="s">
        <v>4033</v>
      </c>
      <c r="D331" s="216" t="s">
        <v>310</v>
      </c>
      <c r="E331" s="217" t="s">
        <v>3599</v>
      </c>
      <c r="F331" s="218" t="s">
        <v>7424</v>
      </c>
      <c r="G331" s="219" t="s">
        <v>323</v>
      </c>
      <c r="H331" s="220">
        <v>2</v>
      </c>
      <c r="I331" s="221"/>
      <c r="J331" s="222">
        <f>ROUND(I331*H331,2)</f>
        <v>0</v>
      </c>
      <c r="K331" s="218" t="s">
        <v>19</v>
      </c>
      <c r="L331" s="47"/>
      <c r="M331" s="223" t="s">
        <v>19</v>
      </c>
      <c r="N331" s="224" t="s">
        <v>47</v>
      </c>
      <c r="O331" s="87"/>
      <c r="P331" s="225">
        <f>O331*H331</f>
        <v>0</v>
      </c>
      <c r="Q331" s="225">
        <v>0</v>
      </c>
      <c r="R331" s="225">
        <f>Q331*H331</f>
        <v>0</v>
      </c>
      <c r="S331" s="225">
        <v>0</v>
      </c>
      <c r="T331" s="226">
        <f>S331*H331</f>
        <v>0</v>
      </c>
      <c r="U331" s="41"/>
      <c r="V331" s="41"/>
      <c r="W331" s="41"/>
      <c r="X331" s="41"/>
      <c r="Y331" s="41"/>
      <c r="Z331" s="41"/>
      <c r="AA331" s="41"/>
      <c r="AB331" s="41"/>
      <c r="AC331" s="41"/>
      <c r="AD331" s="41"/>
      <c r="AE331" s="41"/>
      <c r="AR331" s="227" t="s">
        <v>315</v>
      </c>
      <c r="AT331" s="227" t="s">
        <v>310</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6370</v>
      </c>
    </row>
    <row r="332" s="2" customFormat="1" ht="16.5" customHeight="1">
      <c r="A332" s="41"/>
      <c r="B332" s="42"/>
      <c r="C332" s="216" t="s">
        <v>4039</v>
      </c>
      <c r="D332" s="216" t="s">
        <v>310</v>
      </c>
      <c r="E332" s="217" t="s">
        <v>7479</v>
      </c>
      <c r="F332" s="218" t="s">
        <v>7454</v>
      </c>
      <c r="G332" s="219" t="s">
        <v>323</v>
      </c>
      <c r="H332" s="220">
        <v>1</v>
      </c>
      <c r="I332" s="221"/>
      <c r="J332" s="222">
        <f>ROUND(I332*H332,2)</f>
        <v>0</v>
      </c>
      <c r="K332" s="218" t="s">
        <v>19</v>
      </c>
      <c r="L332" s="47"/>
      <c r="M332" s="223" t="s">
        <v>19</v>
      </c>
      <c r="N332" s="224" t="s">
        <v>47</v>
      </c>
      <c r="O332" s="87"/>
      <c r="P332" s="225">
        <f>O332*H332</f>
        <v>0</v>
      </c>
      <c r="Q332" s="225">
        <v>0</v>
      </c>
      <c r="R332" s="225">
        <f>Q332*H332</f>
        <v>0</v>
      </c>
      <c r="S332" s="225">
        <v>0</v>
      </c>
      <c r="T332" s="226">
        <f>S332*H332</f>
        <v>0</v>
      </c>
      <c r="U332" s="41"/>
      <c r="V332" s="41"/>
      <c r="W332" s="41"/>
      <c r="X332" s="41"/>
      <c r="Y332" s="41"/>
      <c r="Z332" s="41"/>
      <c r="AA332" s="41"/>
      <c r="AB332" s="41"/>
      <c r="AC332" s="41"/>
      <c r="AD332" s="41"/>
      <c r="AE332" s="41"/>
      <c r="AR332" s="227" t="s">
        <v>315</v>
      </c>
      <c r="AT332" s="227" t="s">
        <v>310</v>
      </c>
      <c r="AU332" s="227" t="s">
        <v>85</v>
      </c>
      <c r="AY332" s="20" t="s">
        <v>308</v>
      </c>
      <c r="BE332" s="228">
        <f>IF(N332="základní",J332,0)</f>
        <v>0</v>
      </c>
      <c r="BF332" s="228">
        <f>IF(N332="snížená",J332,0)</f>
        <v>0</v>
      </c>
      <c r="BG332" s="228">
        <f>IF(N332="zákl. přenesená",J332,0)</f>
        <v>0</v>
      </c>
      <c r="BH332" s="228">
        <f>IF(N332="sníž. přenesená",J332,0)</f>
        <v>0</v>
      </c>
      <c r="BI332" s="228">
        <f>IF(N332="nulová",J332,0)</f>
        <v>0</v>
      </c>
      <c r="BJ332" s="20" t="s">
        <v>83</v>
      </c>
      <c r="BK332" s="228">
        <f>ROUND(I332*H332,2)</f>
        <v>0</v>
      </c>
      <c r="BL332" s="20" t="s">
        <v>315</v>
      </c>
      <c r="BM332" s="227" t="s">
        <v>6374</v>
      </c>
    </row>
    <row r="333" s="2" customFormat="1" ht="16.5" customHeight="1">
      <c r="A333" s="41"/>
      <c r="B333" s="42"/>
      <c r="C333" s="216" t="s">
        <v>4044</v>
      </c>
      <c r="D333" s="216" t="s">
        <v>310</v>
      </c>
      <c r="E333" s="217" t="s">
        <v>3603</v>
      </c>
      <c r="F333" s="218" t="s">
        <v>7454</v>
      </c>
      <c r="G333" s="219" t="s">
        <v>323</v>
      </c>
      <c r="H333" s="220">
        <v>1</v>
      </c>
      <c r="I333" s="221"/>
      <c r="J333" s="222">
        <f>ROUND(I333*H333,2)</f>
        <v>0</v>
      </c>
      <c r="K333" s="218" t="s">
        <v>19</v>
      </c>
      <c r="L333" s="47"/>
      <c r="M333" s="223" t="s">
        <v>19</v>
      </c>
      <c r="N333" s="224" t="s">
        <v>47</v>
      </c>
      <c r="O333" s="87"/>
      <c r="P333" s="225">
        <f>O333*H333</f>
        <v>0</v>
      </c>
      <c r="Q333" s="225">
        <v>0</v>
      </c>
      <c r="R333" s="225">
        <f>Q333*H333</f>
        <v>0</v>
      </c>
      <c r="S333" s="225">
        <v>0</v>
      </c>
      <c r="T333" s="226">
        <f>S333*H333</f>
        <v>0</v>
      </c>
      <c r="U333" s="41"/>
      <c r="V333" s="41"/>
      <c r="W333" s="41"/>
      <c r="X333" s="41"/>
      <c r="Y333" s="41"/>
      <c r="Z333" s="41"/>
      <c r="AA333" s="41"/>
      <c r="AB333" s="41"/>
      <c r="AC333" s="41"/>
      <c r="AD333" s="41"/>
      <c r="AE333" s="41"/>
      <c r="AR333" s="227" t="s">
        <v>315</v>
      </c>
      <c r="AT333" s="227" t="s">
        <v>310</v>
      </c>
      <c r="AU333" s="227" t="s">
        <v>85</v>
      </c>
      <c r="AY333" s="20" t="s">
        <v>308</v>
      </c>
      <c r="BE333" s="228">
        <f>IF(N333="základní",J333,0)</f>
        <v>0</v>
      </c>
      <c r="BF333" s="228">
        <f>IF(N333="snížená",J333,0)</f>
        <v>0</v>
      </c>
      <c r="BG333" s="228">
        <f>IF(N333="zákl. přenesená",J333,0)</f>
        <v>0</v>
      </c>
      <c r="BH333" s="228">
        <f>IF(N333="sníž. přenesená",J333,0)</f>
        <v>0</v>
      </c>
      <c r="BI333" s="228">
        <f>IF(N333="nulová",J333,0)</f>
        <v>0</v>
      </c>
      <c r="BJ333" s="20" t="s">
        <v>83</v>
      </c>
      <c r="BK333" s="228">
        <f>ROUND(I333*H333,2)</f>
        <v>0</v>
      </c>
      <c r="BL333" s="20" t="s">
        <v>315</v>
      </c>
      <c r="BM333" s="227" t="s">
        <v>6378</v>
      </c>
    </row>
    <row r="334" s="2" customFormat="1" ht="16.5" customHeight="1">
      <c r="A334" s="41"/>
      <c r="B334" s="42"/>
      <c r="C334" s="216" t="s">
        <v>4046</v>
      </c>
      <c r="D334" s="216" t="s">
        <v>310</v>
      </c>
      <c r="E334" s="217" t="s">
        <v>3611</v>
      </c>
      <c r="F334" s="218" t="s">
        <v>7269</v>
      </c>
      <c r="G334" s="219" t="s">
        <v>323</v>
      </c>
      <c r="H334" s="220">
        <v>1</v>
      </c>
      <c r="I334" s="221"/>
      <c r="J334" s="222">
        <f>ROUND(I334*H334,2)</f>
        <v>0</v>
      </c>
      <c r="K334" s="218" t="s">
        <v>19</v>
      </c>
      <c r="L334" s="47"/>
      <c r="M334" s="223" t="s">
        <v>19</v>
      </c>
      <c r="N334" s="224" t="s">
        <v>47</v>
      </c>
      <c r="O334" s="87"/>
      <c r="P334" s="225">
        <f>O334*H334</f>
        <v>0</v>
      </c>
      <c r="Q334" s="225">
        <v>0</v>
      </c>
      <c r="R334" s="225">
        <f>Q334*H334</f>
        <v>0</v>
      </c>
      <c r="S334" s="225">
        <v>0</v>
      </c>
      <c r="T334" s="226">
        <f>S334*H334</f>
        <v>0</v>
      </c>
      <c r="U334" s="41"/>
      <c r="V334" s="41"/>
      <c r="W334" s="41"/>
      <c r="X334" s="41"/>
      <c r="Y334" s="41"/>
      <c r="Z334" s="41"/>
      <c r="AA334" s="41"/>
      <c r="AB334" s="41"/>
      <c r="AC334" s="41"/>
      <c r="AD334" s="41"/>
      <c r="AE334" s="41"/>
      <c r="AR334" s="227" t="s">
        <v>315</v>
      </c>
      <c r="AT334" s="227" t="s">
        <v>310</v>
      </c>
      <c r="AU334" s="227" t="s">
        <v>85</v>
      </c>
      <c r="AY334" s="20" t="s">
        <v>308</v>
      </c>
      <c r="BE334" s="228">
        <f>IF(N334="základní",J334,0)</f>
        <v>0</v>
      </c>
      <c r="BF334" s="228">
        <f>IF(N334="snížená",J334,0)</f>
        <v>0</v>
      </c>
      <c r="BG334" s="228">
        <f>IF(N334="zákl. přenesená",J334,0)</f>
        <v>0</v>
      </c>
      <c r="BH334" s="228">
        <f>IF(N334="sníž. přenesená",J334,0)</f>
        <v>0</v>
      </c>
      <c r="BI334" s="228">
        <f>IF(N334="nulová",J334,0)</f>
        <v>0</v>
      </c>
      <c r="BJ334" s="20" t="s">
        <v>83</v>
      </c>
      <c r="BK334" s="228">
        <f>ROUND(I334*H334,2)</f>
        <v>0</v>
      </c>
      <c r="BL334" s="20" t="s">
        <v>315</v>
      </c>
      <c r="BM334" s="227" t="s">
        <v>6381</v>
      </c>
    </row>
    <row r="335" s="2" customFormat="1" ht="16.5" customHeight="1">
      <c r="A335" s="41"/>
      <c r="B335" s="42"/>
      <c r="C335" s="216" t="s">
        <v>4048</v>
      </c>
      <c r="D335" s="216" t="s">
        <v>310</v>
      </c>
      <c r="E335" s="217" t="s">
        <v>7480</v>
      </c>
      <c r="F335" s="218" t="s">
        <v>7425</v>
      </c>
      <c r="G335" s="219" t="s">
        <v>323</v>
      </c>
      <c r="H335" s="220">
        <v>6</v>
      </c>
      <c r="I335" s="221"/>
      <c r="J335" s="222">
        <f>ROUND(I335*H335,2)</f>
        <v>0</v>
      </c>
      <c r="K335" s="218" t="s">
        <v>19</v>
      </c>
      <c r="L335" s="47"/>
      <c r="M335" s="223" t="s">
        <v>19</v>
      </c>
      <c r="N335" s="224" t="s">
        <v>47</v>
      </c>
      <c r="O335" s="87"/>
      <c r="P335" s="225">
        <f>O335*H335</f>
        <v>0</v>
      </c>
      <c r="Q335" s="225">
        <v>0</v>
      </c>
      <c r="R335" s="225">
        <f>Q335*H335</f>
        <v>0</v>
      </c>
      <c r="S335" s="225">
        <v>0</v>
      </c>
      <c r="T335" s="226">
        <f>S335*H335</f>
        <v>0</v>
      </c>
      <c r="U335" s="41"/>
      <c r="V335" s="41"/>
      <c r="W335" s="41"/>
      <c r="X335" s="41"/>
      <c r="Y335" s="41"/>
      <c r="Z335" s="41"/>
      <c r="AA335" s="41"/>
      <c r="AB335" s="41"/>
      <c r="AC335" s="41"/>
      <c r="AD335" s="41"/>
      <c r="AE335" s="41"/>
      <c r="AR335" s="227" t="s">
        <v>315</v>
      </c>
      <c r="AT335" s="227" t="s">
        <v>310</v>
      </c>
      <c r="AU335" s="227" t="s">
        <v>85</v>
      </c>
      <c r="AY335" s="20" t="s">
        <v>308</v>
      </c>
      <c r="BE335" s="228">
        <f>IF(N335="základní",J335,0)</f>
        <v>0</v>
      </c>
      <c r="BF335" s="228">
        <f>IF(N335="snížená",J335,0)</f>
        <v>0</v>
      </c>
      <c r="BG335" s="228">
        <f>IF(N335="zákl. přenesená",J335,0)</f>
        <v>0</v>
      </c>
      <c r="BH335" s="228">
        <f>IF(N335="sníž. přenesená",J335,0)</f>
        <v>0</v>
      </c>
      <c r="BI335" s="228">
        <f>IF(N335="nulová",J335,0)</f>
        <v>0</v>
      </c>
      <c r="BJ335" s="20" t="s">
        <v>83</v>
      </c>
      <c r="BK335" s="228">
        <f>ROUND(I335*H335,2)</f>
        <v>0</v>
      </c>
      <c r="BL335" s="20" t="s">
        <v>315</v>
      </c>
      <c r="BM335" s="227" t="s">
        <v>6384</v>
      </c>
    </row>
    <row r="336" s="2" customFormat="1" ht="16.5" customHeight="1">
      <c r="A336" s="41"/>
      <c r="B336" s="42"/>
      <c r="C336" s="216" t="s">
        <v>4054</v>
      </c>
      <c r="D336" s="216" t="s">
        <v>310</v>
      </c>
      <c r="E336" s="217" t="s">
        <v>3616</v>
      </c>
      <c r="F336" s="218" t="s">
        <v>7392</v>
      </c>
      <c r="G336" s="219" t="s">
        <v>313</v>
      </c>
      <c r="H336" s="220">
        <v>1</v>
      </c>
      <c r="I336" s="221"/>
      <c r="J336" s="222">
        <f>ROUND(I336*H336,2)</f>
        <v>0</v>
      </c>
      <c r="K336" s="218" t="s">
        <v>19</v>
      </c>
      <c r="L336" s="47"/>
      <c r="M336" s="223" t="s">
        <v>19</v>
      </c>
      <c r="N336" s="224" t="s">
        <v>47</v>
      </c>
      <c r="O336" s="87"/>
      <c r="P336" s="225">
        <f>O336*H336</f>
        <v>0</v>
      </c>
      <c r="Q336" s="225">
        <v>0</v>
      </c>
      <c r="R336" s="225">
        <f>Q336*H336</f>
        <v>0</v>
      </c>
      <c r="S336" s="225">
        <v>0</v>
      </c>
      <c r="T336" s="226">
        <f>S336*H336</f>
        <v>0</v>
      </c>
      <c r="U336" s="41"/>
      <c r="V336" s="41"/>
      <c r="W336" s="41"/>
      <c r="X336" s="41"/>
      <c r="Y336" s="41"/>
      <c r="Z336" s="41"/>
      <c r="AA336" s="41"/>
      <c r="AB336" s="41"/>
      <c r="AC336" s="41"/>
      <c r="AD336" s="41"/>
      <c r="AE336" s="41"/>
      <c r="AR336" s="227" t="s">
        <v>315</v>
      </c>
      <c r="AT336" s="227" t="s">
        <v>310</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315</v>
      </c>
      <c r="BM336" s="227" t="s">
        <v>6387</v>
      </c>
    </row>
    <row r="337" s="2" customFormat="1" ht="21.75" customHeight="1">
      <c r="A337" s="41"/>
      <c r="B337" s="42"/>
      <c r="C337" s="216" t="s">
        <v>4061</v>
      </c>
      <c r="D337" s="216" t="s">
        <v>310</v>
      </c>
      <c r="E337" s="217" t="s">
        <v>3622</v>
      </c>
      <c r="F337" s="218" t="s">
        <v>7271</v>
      </c>
      <c r="G337" s="219" t="s">
        <v>323</v>
      </c>
      <c r="H337" s="220">
        <v>9</v>
      </c>
      <c r="I337" s="221"/>
      <c r="J337" s="222">
        <f>ROUND(I337*H337,2)</f>
        <v>0</v>
      </c>
      <c r="K337" s="218" t="s">
        <v>19</v>
      </c>
      <c r="L337" s="47"/>
      <c r="M337" s="223" t="s">
        <v>19</v>
      </c>
      <c r="N337" s="224" t="s">
        <v>47</v>
      </c>
      <c r="O337" s="87"/>
      <c r="P337" s="225">
        <f>O337*H337</f>
        <v>0</v>
      </c>
      <c r="Q337" s="225">
        <v>0</v>
      </c>
      <c r="R337" s="225">
        <f>Q337*H337</f>
        <v>0</v>
      </c>
      <c r="S337" s="225">
        <v>0</v>
      </c>
      <c r="T337" s="226">
        <f>S337*H337</f>
        <v>0</v>
      </c>
      <c r="U337" s="41"/>
      <c r="V337" s="41"/>
      <c r="W337" s="41"/>
      <c r="X337" s="41"/>
      <c r="Y337" s="41"/>
      <c r="Z337" s="41"/>
      <c r="AA337" s="41"/>
      <c r="AB337" s="41"/>
      <c r="AC337" s="41"/>
      <c r="AD337" s="41"/>
      <c r="AE337" s="41"/>
      <c r="AR337" s="227" t="s">
        <v>315</v>
      </c>
      <c r="AT337" s="227" t="s">
        <v>310</v>
      </c>
      <c r="AU337" s="227" t="s">
        <v>85</v>
      </c>
      <c r="AY337" s="20" t="s">
        <v>308</v>
      </c>
      <c r="BE337" s="228">
        <f>IF(N337="základní",J337,0)</f>
        <v>0</v>
      </c>
      <c r="BF337" s="228">
        <f>IF(N337="snížená",J337,0)</f>
        <v>0</v>
      </c>
      <c r="BG337" s="228">
        <f>IF(N337="zákl. přenesená",J337,0)</f>
        <v>0</v>
      </c>
      <c r="BH337" s="228">
        <f>IF(N337="sníž. přenesená",J337,0)</f>
        <v>0</v>
      </c>
      <c r="BI337" s="228">
        <f>IF(N337="nulová",J337,0)</f>
        <v>0</v>
      </c>
      <c r="BJ337" s="20" t="s">
        <v>83</v>
      </c>
      <c r="BK337" s="228">
        <f>ROUND(I337*H337,2)</f>
        <v>0</v>
      </c>
      <c r="BL337" s="20" t="s">
        <v>315</v>
      </c>
      <c r="BM337" s="227" t="s">
        <v>6392</v>
      </c>
    </row>
    <row r="338" s="2" customFormat="1" ht="16.5" customHeight="1">
      <c r="A338" s="41"/>
      <c r="B338" s="42"/>
      <c r="C338" s="216" t="s">
        <v>886</v>
      </c>
      <c r="D338" s="216" t="s">
        <v>310</v>
      </c>
      <c r="E338" s="217" t="s">
        <v>3626</v>
      </c>
      <c r="F338" s="218" t="s">
        <v>7426</v>
      </c>
      <c r="G338" s="219" t="s">
        <v>4835</v>
      </c>
      <c r="H338" s="220">
        <v>1</v>
      </c>
      <c r="I338" s="221"/>
      <c r="J338" s="222">
        <f>ROUND(I338*H338,2)</f>
        <v>0</v>
      </c>
      <c r="K338" s="218" t="s">
        <v>19</v>
      </c>
      <c r="L338" s="47"/>
      <c r="M338" s="223" t="s">
        <v>19</v>
      </c>
      <c r="N338" s="224" t="s">
        <v>47</v>
      </c>
      <c r="O338" s="87"/>
      <c r="P338" s="225">
        <f>O338*H338</f>
        <v>0</v>
      </c>
      <c r="Q338" s="225">
        <v>0</v>
      </c>
      <c r="R338" s="225">
        <f>Q338*H338</f>
        <v>0</v>
      </c>
      <c r="S338" s="225">
        <v>0</v>
      </c>
      <c r="T338" s="226">
        <f>S338*H338</f>
        <v>0</v>
      </c>
      <c r="U338" s="41"/>
      <c r="V338" s="41"/>
      <c r="W338" s="41"/>
      <c r="X338" s="41"/>
      <c r="Y338" s="41"/>
      <c r="Z338" s="41"/>
      <c r="AA338" s="41"/>
      <c r="AB338" s="41"/>
      <c r="AC338" s="41"/>
      <c r="AD338" s="41"/>
      <c r="AE338" s="41"/>
      <c r="AR338" s="227" t="s">
        <v>315</v>
      </c>
      <c r="AT338" s="227" t="s">
        <v>310</v>
      </c>
      <c r="AU338" s="227" t="s">
        <v>85</v>
      </c>
      <c r="AY338" s="20" t="s">
        <v>308</v>
      </c>
      <c r="BE338" s="228">
        <f>IF(N338="základní",J338,0)</f>
        <v>0</v>
      </c>
      <c r="BF338" s="228">
        <f>IF(N338="snížená",J338,0)</f>
        <v>0</v>
      </c>
      <c r="BG338" s="228">
        <f>IF(N338="zákl. přenesená",J338,0)</f>
        <v>0</v>
      </c>
      <c r="BH338" s="228">
        <f>IF(N338="sníž. přenesená",J338,0)</f>
        <v>0</v>
      </c>
      <c r="BI338" s="228">
        <f>IF(N338="nulová",J338,0)</f>
        <v>0</v>
      </c>
      <c r="BJ338" s="20" t="s">
        <v>83</v>
      </c>
      <c r="BK338" s="228">
        <f>ROUND(I338*H338,2)</f>
        <v>0</v>
      </c>
      <c r="BL338" s="20" t="s">
        <v>315</v>
      </c>
      <c r="BM338" s="227" t="s">
        <v>6396</v>
      </c>
    </row>
    <row r="339" s="2" customFormat="1" ht="16.5" customHeight="1">
      <c r="A339" s="41"/>
      <c r="B339" s="42"/>
      <c r="C339" s="216" t="s">
        <v>4077</v>
      </c>
      <c r="D339" s="216" t="s">
        <v>310</v>
      </c>
      <c r="E339" s="217" t="s">
        <v>3634</v>
      </c>
      <c r="F339" s="218" t="s">
        <v>7427</v>
      </c>
      <c r="G339" s="219" t="s">
        <v>323</v>
      </c>
      <c r="H339" s="220">
        <v>1</v>
      </c>
      <c r="I339" s="221"/>
      <c r="J339" s="222">
        <f>ROUND(I339*H339,2)</f>
        <v>0</v>
      </c>
      <c r="K339" s="218" t="s">
        <v>19</v>
      </c>
      <c r="L339" s="47"/>
      <c r="M339" s="223" t="s">
        <v>19</v>
      </c>
      <c r="N339" s="224" t="s">
        <v>47</v>
      </c>
      <c r="O339" s="87"/>
      <c r="P339" s="225">
        <f>O339*H339</f>
        <v>0</v>
      </c>
      <c r="Q339" s="225">
        <v>0</v>
      </c>
      <c r="R339" s="225">
        <f>Q339*H339</f>
        <v>0</v>
      </c>
      <c r="S339" s="225">
        <v>0</v>
      </c>
      <c r="T339" s="226">
        <f>S339*H339</f>
        <v>0</v>
      </c>
      <c r="U339" s="41"/>
      <c r="V339" s="41"/>
      <c r="W339" s="41"/>
      <c r="X339" s="41"/>
      <c r="Y339" s="41"/>
      <c r="Z339" s="41"/>
      <c r="AA339" s="41"/>
      <c r="AB339" s="41"/>
      <c r="AC339" s="41"/>
      <c r="AD339" s="41"/>
      <c r="AE339" s="41"/>
      <c r="AR339" s="227" t="s">
        <v>315</v>
      </c>
      <c r="AT339" s="227" t="s">
        <v>310</v>
      </c>
      <c r="AU339" s="227" t="s">
        <v>85</v>
      </c>
      <c r="AY339" s="20" t="s">
        <v>308</v>
      </c>
      <c r="BE339" s="228">
        <f>IF(N339="základní",J339,0)</f>
        <v>0</v>
      </c>
      <c r="BF339" s="228">
        <f>IF(N339="snížená",J339,0)</f>
        <v>0</v>
      </c>
      <c r="BG339" s="228">
        <f>IF(N339="zákl. přenesená",J339,0)</f>
        <v>0</v>
      </c>
      <c r="BH339" s="228">
        <f>IF(N339="sníž. přenesená",J339,0)</f>
        <v>0</v>
      </c>
      <c r="BI339" s="228">
        <f>IF(N339="nulová",J339,0)</f>
        <v>0</v>
      </c>
      <c r="BJ339" s="20" t="s">
        <v>83</v>
      </c>
      <c r="BK339" s="228">
        <f>ROUND(I339*H339,2)</f>
        <v>0</v>
      </c>
      <c r="BL339" s="20" t="s">
        <v>315</v>
      </c>
      <c r="BM339" s="227" t="s">
        <v>6400</v>
      </c>
    </row>
    <row r="340" s="2" customFormat="1" ht="16.5" customHeight="1">
      <c r="A340" s="41"/>
      <c r="B340" s="42"/>
      <c r="C340" s="216" t="s">
        <v>4086</v>
      </c>
      <c r="D340" s="216" t="s">
        <v>310</v>
      </c>
      <c r="E340" s="217" t="s">
        <v>3639</v>
      </c>
      <c r="F340" s="218" t="s">
        <v>7395</v>
      </c>
      <c r="G340" s="219" t="s">
        <v>626</v>
      </c>
      <c r="H340" s="220">
        <v>53</v>
      </c>
      <c r="I340" s="221"/>
      <c r="J340" s="222">
        <f>ROUND(I340*H340,2)</f>
        <v>0</v>
      </c>
      <c r="K340" s="218" t="s">
        <v>19</v>
      </c>
      <c r="L340" s="47"/>
      <c r="M340" s="223" t="s">
        <v>19</v>
      </c>
      <c r="N340" s="224" t="s">
        <v>47</v>
      </c>
      <c r="O340" s="87"/>
      <c r="P340" s="225">
        <f>O340*H340</f>
        <v>0</v>
      </c>
      <c r="Q340" s="225">
        <v>0</v>
      </c>
      <c r="R340" s="225">
        <f>Q340*H340</f>
        <v>0</v>
      </c>
      <c r="S340" s="225">
        <v>0</v>
      </c>
      <c r="T340" s="226">
        <f>S340*H340</f>
        <v>0</v>
      </c>
      <c r="U340" s="41"/>
      <c r="V340" s="41"/>
      <c r="W340" s="41"/>
      <c r="X340" s="41"/>
      <c r="Y340" s="41"/>
      <c r="Z340" s="41"/>
      <c r="AA340" s="41"/>
      <c r="AB340" s="41"/>
      <c r="AC340" s="41"/>
      <c r="AD340" s="41"/>
      <c r="AE340" s="41"/>
      <c r="AR340" s="227" t="s">
        <v>315</v>
      </c>
      <c r="AT340" s="227" t="s">
        <v>310</v>
      </c>
      <c r="AU340" s="227" t="s">
        <v>85</v>
      </c>
      <c r="AY340" s="20" t="s">
        <v>308</v>
      </c>
      <c r="BE340" s="228">
        <f>IF(N340="základní",J340,0)</f>
        <v>0</v>
      </c>
      <c r="BF340" s="228">
        <f>IF(N340="snížená",J340,0)</f>
        <v>0</v>
      </c>
      <c r="BG340" s="228">
        <f>IF(N340="zákl. přenesená",J340,0)</f>
        <v>0</v>
      </c>
      <c r="BH340" s="228">
        <f>IF(N340="sníž. přenesená",J340,0)</f>
        <v>0</v>
      </c>
      <c r="BI340" s="228">
        <f>IF(N340="nulová",J340,0)</f>
        <v>0</v>
      </c>
      <c r="BJ340" s="20" t="s">
        <v>83</v>
      </c>
      <c r="BK340" s="228">
        <f>ROUND(I340*H340,2)</f>
        <v>0</v>
      </c>
      <c r="BL340" s="20" t="s">
        <v>315</v>
      </c>
      <c r="BM340" s="227" t="s">
        <v>6405</v>
      </c>
    </row>
    <row r="341" s="2" customFormat="1" ht="16.5" customHeight="1">
      <c r="A341" s="41"/>
      <c r="B341" s="42"/>
      <c r="C341" s="280" t="s">
        <v>4092</v>
      </c>
      <c r="D341" s="280" t="s">
        <v>1137</v>
      </c>
      <c r="E341" s="281" t="s">
        <v>7481</v>
      </c>
      <c r="F341" s="282" t="s">
        <v>7482</v>
      </c>
      <c r="G341" s="283" t="s">
        <v>4835</v>
      </c>
      <c r="H341" s="284">
        <v>8</v>
      </c>
      <c r="I341" s="285"/>
      <c r="J341" s="286">
        <f>ROUND(I341*H341,2)</f>
        <v>0</v>
      </c>
      <c r="K341" s="282" t="s">
        <v>19</v>
      </c>
      <c r="L341" s="287"/>
      <c r="M341" s="288" t="s">
        <v>19</v>
      </c>
      <c r="N341" s="289" t="s">
        <v>47</v>
      </c>
      <c r="O341" s="87"/>
      <c r="P341" s="225">
        <f>O341*H341</f>
        <v>0</v>
      </c>
      <c r="Q341" s="225">
        <v>0</v>
      </c>
      <c r="R341" s="225">
        <f>Q341*H341</f>
        <v>0</v>
      </c>
      <c r="S341" s="225">
        <v>0</v>
      </c>
      <c r="T341" s="226">
        <f>S341*H341</f>
        <v>0</v>
      </c>
      <c r="U341" s="41"/>
      <c r="V341" s="41"/>
      <c r="W341" s="41"/>
      <c r="X341" s="41"/>
      <c r="Y341" s="41"/>
      <c r="Z341" s="41"/>
      <c r="AA341" s="41"/>
      <c r="AB341" s="41"/>
      <c r="AC341" s="41"/>
      <c r="AD341" s="41"/>
      <c r="AE341" s="41"/>
      <c r="AR341" s="227" t="s">
        <v>352</v>
      </c>
      <c r="AT341" s="227" t="s">
        <v>1137</v>
      </c>
      <c r="AU341" s="227" t="s">
        <v>85</v>
      </c>
      <c r="AY341" s="20" t="s">
        <v>308</v>
      </c>
      <c r="BE341" s="228">
        <f>IF(N341="základní",J341,0)</f>
        <v>0</v>
      </c>
      <c r="BF341" s="228">
        <f>IF(N341="snížená",J341,0)</f>
        <v>0</v>
      </c>
      <c r="BG341" s="228">
        <f>IF(N341="zákl. přenesená",J341,0)</f>
        <v>0</v>
      </c>
      <c r="BH341" s="228">
        <f>IF(N341="sníž. přenesená",J341,0)</f>
        <v>0</v>
      </c>
      <c r="BI341" s="228">
        <f>IF(N341="nulová",J341,0)</f>
        <v>0</v>
      </c>
      <c r="BJ341" s="20" t="s">
        <v>83</v>
      </c>
      <c r="BK341" s="228">
        <f>ROUND(I341*H341,2)</f>
        <v>0</v>
      </c>
      <c r="BL341" s="20" t="s">
        <v>315</v>
      </c>
      <c r="BM341" s="227" t="s">
        <v>6409</v>
      </c>
    </row>
    <row r="342" s="2" customFormat="1" ht="16.5" customHeight="1">
      <c r="A342" s="41"/>
      <c r="B342" s="42"/>
      <c r="C342" s="280" t="s">
        <v>4098</v>
      </c>
      <c r="D342" s="280" t="s">
        <v>1137</v>
      </c>
      <c r="E342" s="281" t="s">
        <v>7483</v>
      </c>
      <c r="F342" s="282" t="s">
        <v>7432</v>
      </c>
      <c r="G342" s="283" t="s">
        <v>323</v>
      </c>
      <c r="H342" s="284">
        <v>1</v>
      </c>
      <c r="I342" s="285"/>
      <c r="J342" s="286">
        <f>ROUND(I342*H342,2)</f>
        <v>0</v>
      </c>
      <c r="K342" s="282" t="s">
        <v>19</v>
      </c>
      <c r="L342" s="287"/>
      <c r="M342" s="288" t="s">
        <v>19</v>
      </c>
      <c r="N342" s="289" t="s">
        <v>47</v>
      </c>
      <c r="O342" s="87"/>
      <c r="P342" s="225">
        <f>O342*H342</f>
        <v>0</v>
      </c>
      <c r="Q342" s="225">
        <v>0</v>
      </c>
      <c r="R342" s="225">
        <f>Q342*H342</f>
        <v>0</v>
      </c>
      <c r="S342" s="225">
        <v>0</v>
      </c>
      <c r="T342" s="226">
        <f>S342*H342</f>
        <v>0</v>
      </c>
      <c r="U342" s="41"/>
      <c r="V342" s="41"/>
      <c r="W342" s="41"/>
      <c r="X342" s="41"/>
      <c r="Y342" s="41"/>
      <c r="Z342" s="41"/>
      <c r="AA342" s="41"/>
      <c r="AB342" s="41"/>
      <c r="AC342" s="41"/>
      <c r="AD342" s="41"/>
      <c r="AE342" s="41"/>
      <c r="AR342" s="227" t="s">
        <v>352</v>
      </c>
      <c r="AT342" s="227" t="s">
        <v>1137</v>
      </c>
      <c r="AU342" s="227" t="s">
        <v>85</v>
      </c>
      <c r="AY342" s="20" t="s">
        <v>308</v>
      </c>
      <c r="BE342" s="228">
        <f>IF(N342="základní",J342,0)</f>
        <v>0</v>
      </c>
      <c r="BF342" s="228">
        <f>IF(N342="snížená",J342,0)</f>
        <v>0</v>
      </c>
      <c r="BG342" s="228">
        <f>IF(N342="zákl. přenesená",J342,0)</f>
        <v>0</v>
      </c>
      <c r="BH342" s="228">
        <f>IF(N342="sníž. přenesená",J342,0)</f>
        <v>0</v>
      </c>
      <c r="BI342" s="228">
        <f>IF(N342="nulová",J342,0)</f>
        <v>0</v>
      </c>
      <c r="BJ342" s="20" t="s">
        <v>83</v>
      </c>
      <c r="BK342" s="228">
        <f>ROUND(I342*H342,2)</f>
        <v>0</v>
      </c>
      <c r="BL342" s="20" t="s">
        <v>315</v>
      </c>
      <c r="BM342" s="227" t="s">
        <v>6412</v>
      </c>
    </row>
    <row r="343" s="2" customFormat="1" ht="16.5" customHeight="1">
      <c r="A343" s="41"/>
      <c r="B343" s="42"/>
      <c r="C343" s="280" t="s">
        <v>4103</v>
      </c>
      <c r="D343" s="280" t="s">
        <v>1137</v>
      </c>
      <c r="E343" s="281" t="s">
        <v>7484</v>
      </c>
      <c r="F343" s="282" t="s">
        <v>7439</v>
      </c>
      <c r="G343" s="283" t="s">
        <v>4835</v>
      </c>
      <c r="H343" s="284">
        <v>1</v>
      </c>
      <c r="I343" s="285"/>
      <c r="J343" s="286">
        <f>ROUND(I343*H343,2)</f>
        <v>0</v>
      </c>
      <c r="K343" s="282" t="s">
        <v>19</v>
      </c>
      <c r="L343" s="287"/>
      <c r="M343" s="288" t="s">
        <v>19</v>
      </c>
      <c r="N343" s="289"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352</v>
      </c>
      <c r="AT343" s="227" t="s">
        <v>1137</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315</v>
      </c>
      <c r="BM343" s="227" t="s">
        <v>6415</v>
      </c>
    </row>
    <row r="344" s="2" customFormat="1" ht="16.5" customHeight="1">
      <c r="A344" s="41"/>
      <c r="B344" s="42"/>
      <c r="C344" s="280" t="s">
        <v>4111</v>
      </c>
      <c r="D344" s="280" t="s">
        <v>1137</v>
      </c>
      <c r="E344" s="281" t="s">
        <v>7485</v>
      </c>
      <c r="F344" s="282" t="s">
        <v>7376</v>
      </c>
      <c r="G344" s="283" t="s">
        <v>474</v>
      </c>
      <c r="H344" s="284">
        <v>20</v>
      </c>
      <c r="I344" s="285"/>
      <c r="J344" s="286">
        <f>ROUND(I344*H344,2)</f>
        <v>0</v>
      </c>
      <c r="K344" s="282" t="s">
        <v>19</v>
      </c>
      <c r="L344" s="287"/>
      <c r="M344" s="288" t="s">
        <v>19</v>
      </c>
      <c r="N344" s="289" t="s">
        <v>47</v>
      </c>
      <c r="O344" s="87"/>
      <c r="P344" s="225">
        <f>O344*H344</f>
        <v>0</v>
      </c>
      <c r="Q344" s="225">
        <v>0</v>
      </c>
      <c r="R344" s="225">
        <f>Q344*H344</f>
        <v>0</v>
      </c>
      <c r="S344" s="225">
        <v>0</v>
      </c>
      <c r="T344" s="226">
        <f>S344*H344</f>
        <v>0</v>
      </c>
      <c r="U344" s="41"/>
      <c r="V344" s="41"/>
      <c r="W344" s="41"/>
      <c r="X344" s="41"/>
      <c r="Y344" s="41"/>
      <c r="Z344" s="41"/>
      <c r="AA344" s="41"/>
      <c r="AB344" s="41"/>
      <c r="AC344" s="41"/>
      <c r="AD344" s="41"/>
      <c r="AE344" s="41"/>
      <c r="AR344" s="227" t="s">
        <v>352</v>
      </c>
      <c r="AT344" s="227" t="s">
        <v>1137</v>
      </c>
      <c r="AU344" s="227" t="s">
        <v>85</v>
      </c>
      <c r="AY344" s="20" t="s">
        <v>308</v>
      </c>
      <c r="BE344" s="228">
        <f>IF(N344="základní",J344,0)</f>
        <v>0</v>
      </c>
      <c r="BF344" s="228">
        <f>IF(N344="snížená",J344,0)</f>
        <v>0</v>
      </c>
      <c r="BG344" s="228">
        <f>IF(N344="zákl. přenesená",J344,0)</f>
        <v>0</v>
      </c>
      <c r="BH344" s="228">
        <f>IF(N344="sníž. přenesená",J344,0)</f>
        <v>0</v>
      </c>
      <c r="BI344" s="228">
        <f>IF(N344="nulová",J344,0)</f>
        <v>0</v>
      </c>
      <c r="BJ344" s="20" t="s">
        <v>83</v>
      </c>
      <c r="BK344" s="228">
        <f>ROUND(I344*H344,2)</f>
        <v>0</v>
      </c>
      <c r="BL344" s="20" t="s">
        <v>315</v>
      </c>
      <c r="BM344" s="227" t="s">
        <v>6419</v>
      </c>
    </row>
    <row r="345" s="2" customFormat="1" ht="16.5" customHeight="1">
      <c r="A345" s="41"/>
      <c r="B345" s="42"/>
      <c r="C345" s="280" t="s">
        <v>4116</v>
      </c>
      <c r="D345" s="280" t="s">
        <v>1137</v>
      </c>
      <c r="E345" s="281" t="s">
        <v>7486</v>
      </c>
      <c r="F345" s="282" t="s">
        <v>7472</v>
      </c>
      <c r="G345" s="283" t="s">
        <v>4835</v>
      </c>
      <c r="H345" s="284">
        <v>6</v>
      </c>
      <c r="I345" s="285"/>
      <c r="J345" s="286">
        <f>ROUND(I345*H345,2)</f>
        <v>0</v>
      </c>
      <c r="K345" s="282" t="s">
        <v>19</v>
      </c>
      <c r="L345" s="287"/>
      <c r="M345" s="288" t="s">
        <v>19</v>
      </c>
      <c r="N345" s="289" t="s">
        <v>47</v>
      </c>
      <c r="O345" s="87"/>
      <c r="P345" s="225">
        <f>O345*H345</f>
        <v>0</v>
      </c>
      <c r="Q345" s="225">
        <v>0</v>
      </c>
      <c r="R345" s="225">
        <f>Q345*H345</f>
        <v>0</v>
      </c>
      <c r="S345" s="225">
        <v>0</v>
      </c>
      <c r="T345" s="226">
        <f>S345*H345</f>
        <v>0</v>
      </c>
      <c r="U345" s="41"/>
      <c r="V345" s="41"/>
      <c r="W345" s="41"/>
      <c r="X345" s="41"/>
      <c r="Y345" s="41"/>
      <c r="Z345" s="41"/>
      <c r="AA345" s="41"/>
      <c r="AB345" s="41"/>
      <c r="AC345" s="41"/>
      <c r="AD345" s="41"/>
      <c r="AE345" s="41"/>
      <c r="AR345" s="227" t="s">
        <v>352</v>
      </c>
      <c r="AT345" s="227" t="s">
        <v>1137</v>
      </c>
      <c r="AU345" s="227" t="s">
        <v>85</v>
      </c>
      <c r="AY345" s="20" t="s">
        <v>308</v>
      </c>
      <c r="BE345" s="228">
        <f>IF(N345="základní",J345,0)</f>
        <v>0</v>
      </c>
      <c r="BF345" s="228">
        <f>IF(N345="snížená",J345,0)</f>
        <v>0</v>
      </c>
      <c r="BG345" s="228">
        <f>IF(N345="zákl. přenesená",J345,0)</f>
        <v>0</v>
      </c>
      <c r="BH345" s="228">
        <f>IF(N345="sníž. přenesená",J345,0)</f>
        <v>0</v>
      </c>
      <c r="BI345" s="228">
        <f>IF(N345="nulová",J345,0)</f>
        <v>0</v>
      </c>
      <c r="BJ345" s="20" t="s">
        <v>83</v>
      </c>
      <c r="BK345" s="228">
        <f>ROUND(I345*H345,2)</f>
        <v>0</v>
      </c>
      <c r="BL345" s="20" t="s">
        <v>315</v>
      </c>
      <c r="BM345" s="227" t="s">
        <v>6422</v>
      </c>
    </row>
    <row r="346" s="2" customFormat="1" ht="16.5" customHeight="1">
      <c r="A346" s="41"/>
      <c r="B346" s="42"/>
      <c r="C346" s="280" t="s">
        <v>4121</v>
      </c>
      <c r="D346" s="280" t="s">
        <v>1137</v>
      </c>
      <c r="E346" s="281" t="s">
        <v>7487</v>
      </c>
      <c r="F346" s="282" t="s">
        <v>7436</v>
      </c>
      <c r="G346" s="283" t="s">
        <v>4835</v>
      </c>
      <c r="H346" s="284">
        <v>1</v>
      </c>
      <c r="I346" s="285"/>
      <c r="J346" s="286">
        <f>ROUND(I346*H346,2)</f>
        <v>0</v>
      </c>
      <c r="K346" s="282" t="s">
        <v>19</v>
      </c>
      <c r="L346" s="287"/>
      <c r="M346" s="288" t="s">
        <v>19</v>
      </c>
      <c r="N346" s="289" t="s">
        <v>47</v>
      </c>
      <c r="O346" s="87"/>
      <c r="P346" s="225">
        <f>O346*H346</f>
        <v>0</v>
      </c>
      <c r="Q346" s="225">
        <v>0</v>
      </c>
      <c r="R346" s="225">
        <f>Q346*H346</f>
        <v>0</v>
      </c>
      <c r="S346" s="225">
        <v>0</v>
      </c>
      <c r="T346" s="226">
        <f>S346*H346</f>
        <v>0</v>
      </c>
      <c r="U346" s="41"/>
      <c r="V346" s="41"/>
      <c r="W346" s="41"/>
      <c r="X346" s="41"/>
      <c r="Y346" s="41"/>
      <c r="Z346" s="41"/>
      <c r="AA346" s="41"/>
      <c r="AB346" s="41"/>
      <c r="AC346" s="41"/>
      <c r="AD346" s="41"/>
      <c r="AE346" s="41"/>
      <c r="AR346" s="227" t="s">
        <v>352</v>
      </c>
      <c r="AT346" s="227" t="s">
        <v>1137</v>
      </c>
      <c r="AU346" s="227" t="s">
        <v>85</v>
      </c>
      <c r="AY346" s="20" t="s">
        <v>308</v>
      </c>
      <c r="BE346" s="228">
        <f>IF(N346="základní",J346,0)</f>
        <v>0</v>
      </c>
      <c r="BF346" s="228">
        <f>IF(N346="snížená",J346,0)</f>
        <v>0</v>
      </c>
      <c r="BG346" s="228">
        <f>IF(N346="zákl. přenesená",J346,0)</f>
        <v>0</v>
      </c>
      <c r="BH346" s="228">
        <f>IF(N346="sníž. přenesená",J346,0)</f>
        <v>0</v>
      </c>
      <c r="BI346" s="228">
        <f>IF(N346="nulová",J346,0)</f>
        <v>0</v>
      </c>
      <c r="BJ346" s="20" t="s">
        <v>83</v>
      </c>
      <c r="BK346" s="228">
        <f>ROUND(I346*H346,2)</f>
        <v>0</v>
      </c>
      <c r="BL346" s="20" t="s">
        <v>315</v>
      </c>
      <c r="BM346" s="227" t="s">
        <v>6425</v>
      </c>
    </row>
    <row r="347" s="2" customFormat="1" ht="16.5" customHeight="1">
      <c r="A347" s="41"/>
      <c r="B347" s="42"/>
      <c r="C347" s="280" t="s">
        <v>4127</v>
      </c>
      <c r="D347" s="280" t="s">
        <v>1137</v>
      </c>
      <c r="E347" s="281" t="s">
        <v>7488</v>
      </c>
      <c r="F347" s="282" t="s">
        <v>7464</v>
      </c>
      <c r="G347" s="283" t="s">
        <v>323</v>
      </c>
      <c r="H347" s="284">
        <v>1</v>
      </c>
      <c r="I347" s="285"/>
      <c r="J347" s="286">
        <f>ROUND(I347*H347,2)</f>
        <v>0</v>
      </c>
      <c r="K347" s="282" t="s">
        <v>19</v>
      </c>
      <c r="L347" s="287"/>
      <c r="M347" s="288" t="s">
        <v>19</v>
      </c>
      <c r="N347" s="289" t="s">
        <v>47</v>
      </c>
      <c r="O347" s="87"/>
      <c r="P347" s="225">
        <f>O347*H347</f>
        <v>0</v>
      </c>
      <c r="Q347" s="225">
        <v>0</v>
      </c>
      <c r="R347" s="225">
        <f>Q347*H347</f>
        <v>0</v>
      </c>
      <c r="S347" s="225">
        <v>0</v>
      </c>
      <c r="T347" s="226">
        <f>S347*H347</f>
        <v>0</v>
      </c>
      <c r="U347" s="41"/>
      <c r="V347" s="41"/>
      <c r="W347" s="41"/>
      <c r="X347" s="41"/>
      <c r="Y347" s="41"/>
      <c r="Z347" s="41"/>
      <c r="AA347" s="41"/>
      <c r="AB347" s="41"/>
      <c r="AC347" s="41"/>
      <c r="AD347" s="41"/>
      <c r="AE347" s="41"/>
      <c r="AR347" s="227" t="s">
        <v>352</v>
      </c>
      <c r="AT347" s="227" t="s">
        <v>1137</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315</v>
      </c>
      <c r="BM347" s="227" t="s">
        <v>6429</v>
      </c>
    </row>
    <row r="348" s="2" customFormat="1" ht="16.5" customHeight="1">
      <c r="A348" s="41"/>
      <c r="B348" s="42"/>
      <c r="C348" s="280" t="s">
        <v>4132</v>
      </c>
      <c r="D348" s="280" t="s">
        <v>1137</v>
      </c>
      <c r="E348" s="281" t="s">
        <v>7489</v>
      </c>
      <c r="F348" s="282" t="s">
        <v>7441</v>
      </c>
      <c r="G348" s="283" t="s">
        <v>323</v>
      </c>
      <c r="H348" s="284">
        <v>7</v>
      </c>
      <c r="I348" s="285"/>
      <c r="J348" s="286">
        <f>ROUND(I348*H348,2)</f>
        <v>0</v>
      </c>
      <c r="K348" s="282" t="s">
        <v>19</v>
      </c>
      <c r="L348" s="287"/>
      <c r="M348" s="288" t="s">
        <v>19</v>
      </c>
      <c r="N348" s="289" t="s">
        <v>47</v>
      </c>
      <c r="O348" s="87"/>
      <c r="P348" s="225">
        <f>O348*H348</f>
        <v>0</v>
      </c>
      <c r="Q348" s="225">
        <v>0</v>
      </c>
      <c r="R348" s="225">
        <f>Q348*H348</f>
        <v>0</v>
      </c>
      <c r="S348" s="225">
        <v>0</v>
      </c>
      <c r="T348" s="226">
        <f>S348*H348</f>
        <v>0</v>
      </c>
      <c r="U348" s="41"/>
      <c r="V348" s="41"/>
      <c r="W348" s="41"/>
      <c r="X348" s="41"/>
      <c r="Y348" s="41"/>
      <c r="Z348" s="41"/>
      <c r="AA348" s="41"/>
      <c r="AB348" s="41"/>
      <c r="AC348" s="41"/>
      <c r="AD348" s="41"/>
      <c r="AE348" s="41"/>
      <c r="AR348" s="227" t="s">
        <v>352</v>
      </c>
      <c r="AT348" s="227" t="s">
        <v>1137</v>
      </c>
      <c r="AU348" s="227" t="s">
        <v>85</v>
      </c>
      <c r="AY348" s="20" t="s">
        <v>308</v>
      </c>
      <c r="BE348" s="228">
        <f>IF(N348="základní",J348,0)</f>
        <v>0</v>
      </c>
      <c r="BF348" s="228">
        <f>IF(N348="snížená",J348,0)</f>
        <v>0</v>
      </c>
      <c r="BG348" s="228">
        <f>IF(N348="zákl. přenesená",J348,0)</f>
        <v>0</v>
      </c>
      <c r="BH348" s="228">
        <f>IF(N348="sníž. přenesená",J348,0)</f>
        <v>0</v>
      </c>
      <c r="BI348" s="228">
        <f>IF(N348="nulová",J348,0)</f>
        <v>0</v>
      </c>
      <c r="BJ348" s="20" t="s">
        <v>83</v>
      </c>
      <c r="BK348" s="228">
        <f>ROUND(I348*H348,2)</f>
        <v>0</v>
      </c>
      <c r="BL348" s="20" t="s">
        <v>315</v>
      </c>
      <c r="BM348" s="227" t="s">
        <v>6432</v>
      </c>
    </row>
    <row r="349" s="2" customFormat="1" ht="16.5" customHeight="1">
      <c r="A349" s="41"/>
      <c r="B349" s="42"/>
      <c r="C349" s="280" t="s">
        <v>4137</v>
      </c>
      <c r="D349" s="280" t="s">
        <v>1137</v>
      </c>
      <c r="E349" s="281" t="s">
        <v>7490</v>
      </c>
      <c r="F349" s="282" t="s">
        <v>7467</v>
      </c>
      <c r="G349" s="283" t="s">
        <v>323</v>
      </c>
      <c r="H349" s="284">
        <v>2</v>
      </c>
      <c r="I349" s="285"/>
      <c r="J349" s="286">
        <f>ROUND(I349*H349,2)</f>
        <v>0</v>
      </c>
      <c r="K349" s="282" t="s">
        <v>19</v>
      </c>
      <c r="L349" s="287"/>
      <c r="M349" s="288" t="s">
        <v>19</v>
      </c>
      <c r="N349" s="289" t="s">
        <v>47</v>
      </c>
      <c r="O349" s="87"/>
      <c r="P349" s="225">
        <f>O349*H349</f>
        <v>0</v>
      </c>
      <c r="Q349" s="225">
        <v>0</v>
      </c>
      <c r="R349" s="225">
        <f>Q349*H349</f>
        <v>0</v>
      </c>
      <c r="S349" s="225">
        <v>0</v>
      </c>
      <c r="T349" s="226">
        <f>S349*H349</f>
        <v>0</v>
      </c>
      <c r="U349" s="41"/>
      <c r="V349" s="41"/>
      <c r="W349" s="41"/>
      <c r="X349" s="41"/>
      <c r="Y349" s="41"/>
      <c r="Z349" s="41"/>
      <c r="AA349" s="41"/>
      <c r="AB349" s="41"/>
      <c r="AC349" s="41"/>
      <c r="AD349" s="41"/>
      <c r="AE349" s="41"/>
      <c r="AR349" s="227" t="s">
        <v>352</v>
      </c>
      <c r="AT349" s="227" t="s">
        <v>1137</v>
      </c>
      <c r="AU349" s="227" t="s">
        <v>85</v>
      </c>
      <c r="AY349" s="20" t="s">
        <v>308</v>
      </c>
      <c r="BE349" s="228">
        <f>IF(N349="základní",J349,0)</f>
        <v>0</v>
      </c>
      <c r="BF349" s="228">
        <f>IF(N349="snížená",J349,0)</f>
        <v>0</v>
      </c>
      <c r="BG349" s="228">
        <f>IF(N349="zákl. přenesená",J349,0)</f>
        <v>0</v>
      </c>
      <c r="BH349" s="228">
        <f>IF(N349="sníž. přenesená",J349,0)</f>
        <v>0</v>
      </c>
      <c r="BI349" s="228">
        <f>IF(N349="nulová",J349,0)</f>
        <v>0</v>
      </c>
      <c r="BJ349" s="20" t="s">
        <v>83</v>
      </c>
      <c r="BK349" s="228">
        <f>ROUND(I349*H349,2)</f>
        <v>0</v>
      </c>
      <c r="BL349" s="20" t="s">
        <v>315</v>
      </c>
      <c r="BM349" s="227" t="s">
        <v>6436</v>
      </c>
    </row>
    <row r="350" s="2" customFormat="1" ht="16.5" customHeight="1">
      <c r="A350" s="41"/>
      <c r="B350" s="42"/>
      <c r="C350" s="280" t="s">
        <v>4143</v>
      </c>
      <c r="D350" s="280" t="s">
        <v>1137</v>
      </c>
      <c r="E350" s="281" t="s">
        <v>7491</v>
      </c>
      <c r="F350" s="282" t="s">
        <v>7470</v>
      </c>
      <c r="G350" s="283" t="s">
        <v>323</v>
      </c>
      <c r="H350" s="284">
        <v>1</v>
      </c>
      <c r="I350" s="285"/>
      <c r="J350" s="286">
        <f>ROUND(I350*H350,2)</f>
        <v>0</v>
      </c>
      <c r="K350" s="282" t="s">
        <v>19</v>
      </c>
      <c r="L350" s="287"/>
      <c r="M350" s="288" t="s">
        <v>19</v>
      </c>
      <c r="N350" s="289" t="s">
        <v>47</v>
      </c>
      <c r="O350" s="87"/>
      <c r="P350" s="225">
        <f>O350*H350</f>
        <v>0</v>
      </c>
      <c r="Q350" s="225">
        <v>0</v>
      </c>
      <c r="R350" s="225">
        <f>Q350*H350</f>
        <v>0</v>
      </c>
      <c r="S350" s="225">
        <v>0</v>
      </c>
      <c r="T350" s="226">
        <f>S350*H350</f>
        <v>0</v>
      </c>
      <c r="U350" s="41"/>
      <c r="V350" s="41"/>
      <c r="W350" s="41"/>
      <c r="X350" s="41"/>
      <c r="Y350" s="41"/>
      <c r="Z350" s="41"/>
      <c r="AA350" s="41"/>
      <c r="AB350" s="41"/>
      <c r="AC350" s="41"/>
      <c r="AD350" s="41"/>
      <c r="AE350" s="41"/>
      <c r="AR350" s="227" t="s">
        <v>352</v>
      </c>
      <c r="AT350" s="227" t="s">
        <v>1137</v>
      </c>
      <c r="AU350" s="227" t="s">
        <v>85</v>
      </c>
      <c r="AY350" s="20" t="s">
        <v>308</v>
      </c>
      <c r="BE350" s="228">
        <f>IF(N350="základní",J350,0)</f>
        <v>0</v>
      </c>
      <c r="BF350" s="228">
        <f>IF(N350="snížená",J350,0)</f>
        <v>0</v>
      </c>
      <c r="BG350" s="228">
        <f>IF(N350="zákl. přenesená",J350,0)</f>
        <v>0</v>
      </c>
      <c r="BH350" s="228">
        <f>IF(N350="sníž. přenesená",J350,0)</f>
        <v>0</v>
      </c>
      <c r="BI350" s="228">
        <f>IF(N350="nulová",J350,0)</f>
        <v>0</v>
      </c>
      <c r="BJ350" s="20" t="s">
        <v>83</v>
      </c>
      <c r="BK350" s="228">
        <f>ROUND(I350*H350,2)</f>
        <v>0</v>
      </c>
      <c r="BL350" s="20" t="s">
        <v>315</v>
      </c>
      <c r="BM350" s="227" t="s">
        <v>6439</v>
      </c>
    </row>
    <row r="351" s="2" customFormat="1" ht="16.5" customHeight="1">
      <c r="A351" s="41"/>
      <c r="B351" s="42"/>
      <c r="C351" s="280" t="s">
        <v>4149</v>
      </c>
      <c r="D351" s="280" t="s">
        <v>1137</v>
      </c>
      <c r="E351" s="281" t="s">
        <v>7492</v>
      </c>
      <c r="F351" s="282" t="s">
        <v>7493</v>
      </c>
      <c r="G351" s="283" t="s">
        <v>323</v>
      </c>
      <c r="H351" s="284">
        <v>1</v>
      </c>
      <c r="I351" s="285"/>
      <c r="J351" s="286">
        <f>ROUND(I351*H351,2)</f>
        <v>0</v>
      </c>
      <c r="K351" s="282" t="s">
        <v>19</v>
      </c>
      <c r="L351" s="287"/>
      <c r="M351" s="288" t="s">
        <v>19</v>
      </c>
      <c r="N351" s="289" t="s">
        <v>47</v>
      </c>
      <c r="O351" s="87"/>
      <c r="P351" s="225">
        <f>O351*H351</f>
        <v>0</v>
      </c>
      <c r="Q351" s="225">
        <v>0</v>
      </c>
      <c r="R351" s="225">
        <f>Q351*H351</f>
        <v>0</v>
      </c>
      <c r="S351" s="225">
        <v>0</v>
      </c>
      <c r="T351" s="226">
        <f>S351*H351</f>
        <v>0</v>
      </c>
      <c r="U351" s="41"/>
      <c r="V351" s="41"/>
      <c r="W351" s="41"/>
      <c r="X351" s="41"/>
      <c r="Y351" s="41"/>
      <c r="Z351" s="41"/>
      <c r="AA351" s="41"/>
      <c r="AB351" s="41"/>
      <c r="AC351" s="41"/>
      <c r="AD351" s="41"/>
      <c r="AE351" s="41"/>
      <c r="AR351" s="227" t="s">
        <v>352</v>
      </c>
      <c r="AT351" s="227" t="s">
        <v>1137</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315</v>
      </c>
      <c r="BM351" s="227" t="s">
        <v>6442</v>
      </c>
    </row>
    <row r="352" s="2" customFormat="1" ht="16.5" customHeight="1">
      <c r="A352" s="41"/>
      <c r="B352" s="42"/>
      <c r="C352" s="280" t="s">
        <v>4155</v>
      </c>
      <c r="D352" s="280" t="s">
        <v>1137</v>
      </c>
      <c r="E352" s="281" t="s">
        <v>7494</v>
      </c>
      <c r="F352" s="282" t="s">
        <v>7495</v>
      </c>
      <c r="G352" s="283" t="s">
        <v>323</v>
      </c>
      <c r="H352" s="284">
        <v>1</v>
      </c>
      <c r="I352" s="285"/>
      <c r="J352" s="286">
        <f>ROUND(I352*H352,2)</f>
        <v>0</v>
      </c>
      <c r="K352" s="282" t="s">
        <v>19</v>
      </c>
      <c r="L352" s="287"/>
      <c r="M352" s="288" t="s">
        <v>19</v>
      </c>
      <c r="N352" s="289" t="s">
        <v>47</v>
      </c>
      <c r="O352" s="87"/>
      <c r="P352" s="225">
        <f>O352*H352</f>
        <v>0</v>
      </c>
      <c r="Q352" s="225">
        <v>0</v>
      </c>
      <c r="R352" s="225">
        <f>Q352*H352</f>
        <v>0</v>
      </c>
      <c r="S352" s="225">
        <v>0</v>
      </c>
      <c r="T352" s="226">
        <f>S352*H352</f>
        <v>0</v>
      </c>
      <c r="U352" s="41"/>
      <c r="V352" s="41"/>
      <c r="W352" s="41"/>
      <c r="X352" s="41"/>
      <c r="Y352" s="41"/>
      <c r="Z352" s="41"/>
      <c r="AA352" s="41"/>
      <c r="AB352" s="41"/>
      <c r="AC352" s="41"/>
      <c r="AD352" s="41"/>
      <c r="AE352" s="41"/>
      <c r="AR352" s="227" t="s">
        <v>352</v>
      </c>
      <c r="AT352" s="227" t="s">
        <v>1137</v>
      </c>
      <c r="AU352" s="227" t="s">
        <v>85</v>
      </c>
      <c r="AY352" s="20" t="s">
        <v>308</v>
      </c>
      <c r="BE352" s="228">
        <f>IF(N352="základní",J352,0)</f>
        <v>0</v>
      </c>
      <c r="BF352" s="228">
        <f>IF(N352="snížená",J352,0)</f>
        <v>0</v>
      </c>
      <c r="BG352" s="228">
        <f>IF(N352="zákl. přenesená",J352,0)</f>
        <v>0</v>
      </c>
      <c r="BH352" s="228">
        <f>IF(N352="sníž. přenesená",J352,0)</f>
        <v>0</v>
      </c>
      <c r="BI352" s="228">
        <f>IF(N352="nulová",J352,0)</f>
        <v>0</v>
      </c>
      <c r="BJ352" s="20" t="s">
        <v>83</v>
      </c>
      <c r="BK352" s="228">
        <f>ROUND(I352*H352,2)</f>
        <v>0</v>
      </c>
      <c r="BL352" s="20" t="s">
        <v>315</v>
      </c>
      <c r="BM352" s="227" t="s">
        <v>6446</v>
      </c>
    </row>
    <row r="353" s="2" customFormat="1" ht="16.5" customHeight="1">
      <c r="A353" s="41"/>
      <c r="B353" s="42"/>
      <c r="C353" s="280" t="s">
        <v>4160</v>
      </c>
      <c r="D353" s="280" t="s">
        <v>1137</v>
      </c>
      <c r="E353" s="281" t="s">
        <v>7496</v>
      </c>
      <c r="F353" s="282" t="s">
        <v>7443</v>
      </c>
      <c r="G353" s="283" t="s">
        <v>323</v>
      </c>
      <c r="H353" s="284">
        <v>6</v>
      </c>
      <c r="I353" s="285"/>
      <c r="J353" s="286">
        <f>ROUND(I353*H353,2)</f>
        <v>0</v>
      </c>
      <c r="K353" s="282" t="s">
        <v>19</v>
      </c>
      <c r="L353" s="287"/>
      <c r="M353" s="288" t="s">
        <v>19</v>
      </c>
      <c r="N353" s="289" t="s">
        <v>47</v>
      </c>
      <c r="O353" s="87"/>
      <c r="P353" s="225">
        <f>O353*H353</f>
        <v>0</v>
      </c>
      <c r="Q353" s="225">
        <v>0</v>
      </c>
      <c r="R353" s="225">
        <f>Q353*H353</f>
        <v>0</v>
      </c>
      <c r="S353" s="225">
        <v>0</v>
      </c>
      <c r="T353" s="226">
        <f>S353*H353</f>
        <v>0</v>
      </c>
      <c r="U353" s="41"/>
      <c r="V353" s="41"/>
      <c r="W353" s="41"/>
      <c r="X353" s="41"/>
      <c r="Y353" s="41"/>
      <c r="Z353" s="41"/>
      <c r="AA353" s="41"/>
      <c r="AB353" s="41"/>
      <c r="AC353" s="41"/>
      <c r="AD353" s="41"/>
      <c r="AE353" s="41"/>
      <c r="AR353" s="227" t="s">
        <v>352</v>
      </c>
      <c r="AT353" s="227" t="s">
        <v>1137</v>
      </c>
      <c r="AU353" s="227" t="s">
        <v>85</v>
      </c>
      <c r="AY353" s="20" t="s">
        <v>308</v>
      </c>
      <c r="BE353" s="228">
        <f>IF(N353="základní",J353,0)</f>
        <v>0</v>
      </c>
      <c r="BF353" s="228">
        <f>IF(N353="snížená",J353,0)</f>
        <v>0</v>
      </c>
      <c r="BG353" s="228">
        <f>IF(N353="zákl. přenesená",J353,0)</f>
        <v>0</v>
      </c>
      <c r="BH353" s="228">
        <f>IF(N353="sníž. přenesená",J353,0)</f>
        <v>0</v>
      </c>
      <c r="BI353" s="228">
        <f>IF(N353="nulová",J353,0)</f>
        <v>0</v>
      </c>
      <c r="BJ353" s="20" t="s">
        <v>83</v>
      </c>
      <c r="BK353" s="228">
        <f>ROUND(I353*H353,2)</f>
        <v>0</v>
      </c>
      <c r="BL353" s="20" t="s">
        <v>315</v>
      </c>
      <c r="BM353" s="227" t="s">
        <v>6449</v>
      </c>
    </row>
    <row r="354" s="2" customFormat="1" ht="16.5" customHeight="1">
      <c r="A354" s="41"/>
      <c r="B354" s="42"/>
      <c r="C354" s="280" t="s">
        <v>4165</v>
      </c>
      <c r="D354" s="280" t="s">
        <v>1137</v>
      </c>
      <c r="E354" s="281" t="s">
        <v>7497</v>
      </c>
      <c r="F354" s="282" t="s">
        <v>7445</v>
      </c>
      <c r="G354" s="283" t="s">
        <v>313</v>
      </c>
      <c r="H354" s="284">
        <v>1</v>
      </c>
      <c r="I354" s="285"/>
      <c r="J354" s="286">
        <f>ROUND(I354*H354,2)</f>
        <v>0</v>
      </c>
      <c r="K354" s="282" t="s">
        <v>19</v>
      </c>
      <c r="L354" s="287"/>
      <c r="M354" s="288" t="s">
        <v>19</v>
      </c>
      <c r="N354" s="289" t="s">
        <v>47</v>
      </c>
      <c r="O354" s="87"/>
      <c r="P354" s="225">
        <f>O354*H354</f>
        <v>0</v>
      </c>
      <c r="Q354" s="225">
        <v>0</v>
      </c>
      <c r="R354" s="225">
        <f>Q354*H354</f>
        <v>0</v>
      </c>
      <c r="S354" s="225">
        <v>0</v>
      </c>
      <c r="T354" s="226">
        <f>S354*H354</f>
        <v>0</v>
      </c>
      <c r="U354" s="41"/>
      <c r="V354" s="41"/>
      <c r="W354" s="41"/>
      <c r="X354" s="41"/>
      <c r="Y354" s="41"/>
      <c r="Z354" s="41"/>
      <c r="AA354" s="41"/>
      <c r="AB354" s="41"/>
      <c r="AC354" s="41"/>
      <c r="AD354" s="41"/>
      <c r="AE354" s="41"/>
      <c r="AR354" s="227" t="s">
        <v>352</v>
      </c>
      <c r="AT354" s="227" t="s">
        <v>1137</v>
      </c>
      <c r="AU354" s="227" t="s">
        <v>85</v>
      </c>
      <c r="AY354" s="20" t="s">
        <v>308</v>
      </c>
      <c r="BE354" s="228">
        <f>IF(N354="základní",J354,0)</f>
        <v>0</v>
      </c>
      <c r="BF354" s="228">
        <f>IF(N354="snížená",J354,0)</f>
        <v>0</v>
      </c>
      <c r="BG354" s="228">
        <f>IF(N354="zákl. přenesená",J354,0)</f>
        <v>0</v>
      </c>
      <c r="BH354" s="228">
        <f>IF(N354="sníž. přenesená",J354,0)</f>
        <v>0</v>
      </c>
      <c r="BI354" s="228">
        <f>IF(N354="nulová",J354,0)</f>
        <v>0</v>
      </c>
      <c r="BJ354" s="20" t="s">
        <v>83</v>
      </c>
      <c r="BK354" s="228">
        <f>ROUND(I354*H354,2)</f>
        <v>0</v>
      </c>
      <c r="BL354" s="20" t="s">
        <v>315</v>
      </c>
      <c r="BM354" s="227" t="s">
        <v>6453</v>
      </c>
    </row>
    <row r="355" s="2" customFormat="1" ht="16.5" customHeight="1">
      <c r="A355" s="41"/>
      <c r="B355" s="42"/>
      <c r="C355" s="280" t="s">
        <v>4171</v>
      </c>
      <c r="D355" s="280" t="s">
        <v>1137</v>
      </c>
      <c r="E355" s="281" t="s">
        <v>7498</v>
      </c>
      <c r="F355" s="282" t="s">
        <v>7447</v>
      </c>
      <c r="G355" s="283" t="s">
        <v>4835</v>
      </c>
      <c r="H355" s="284">
        <v>1</v>
      </c>
      <c r="I355" s="285"/>
      <c r="J355" s="286">
        <f>ROUND(I355*H355,2)</f>
        <v>0</v>
      </c>
      <c r="K355" s="282" t="s">
        <v>19</v>
      </c>
      <c r="L355" s="287"/>
      <c r="M355" s="288" t="s">
        <v>19</v>
      </c>
      <c r="N355" s="289" t="s">
        <v>47</v>
      </c>
      <c r="O355" s="87"/>
      <c r="P355" s="225">
        <f>O355*H355</f>
        <v>0</v>
      </c>
      <c r="Q355" s="225">
        <v>0</v>
      </c>
      <c r="R355" s="225">
        <f>Q355*H355</f>
        <v>0</v>
      </c>
      <c r="S355" s="225">
        <v>0</v>
      </c>
      <c r="T355" s="226">
        <f>S355*H355</f>
        <v>0</v>
      </c>
      <c r="U355" s="41"/>
      <c r="V355" s="41"/>
      <c r="W355" s="41"/>
      <c r="X355" s="41"/>
      <c r="Y355" s="41"/>
      <c r="Z355" s="41"/>
      <c r="AA355" s="41"/>
      <c r="AB355" s="41"/>
      <c r="AC355" s="41"/>
      <c r="AD355" s="41"/>
      <c r="AE355" s="41"/>
      <c r="AR355" s="227" t="s">
        <v>352</v>
      </c>
      <c r="AT355" s="227" t="s">
        <v>1137</v>
      </c>
      <c r="AU355" s="227" t="s">
        <v>85</v>
      </c>
      <c r="AY355" s="20" t="s">
        <v>308</v>
      </c>
      <c r="BE355" s="228">
        <f>IF(N355="základní",J355,0)</f>
        <v>0</v>
      </c>
      <c r="BF355" s="228">
        <f>IF(N355="snížená",J355,0)</f>
        <v>0</v>
      </c>
      <c r="BG355" s="228">
        <f>IF(N355="zákl. přenesená",J355,0)</f>
        <v>0</v>
      </c>
      <c r="BH355" s="228">
        <f>IF(N355="sníž. přenesená",J355,0)</f>
        <v>0</v>
      </c>
      <c r="BI355" s="228">
        <f>IF(N355="nulová",J355,0)</f>
        <v>0</v>
      </c>
      <c r="BJ355" s="20" t="s">
        <v>83</v>
      </c>
      <c r="BK355" s="228">
        <f>ROUND(I355*H355,2)</f>
        <v>0</v>
      </c>
      <c r="BL355" s="20" t="s">
        <v>315</v>
      </c>
      <c r="BM355" s="227" t="s">
        <v>6456</v>
      </c>
    </row>
    <row r="356" s="2" customFormat="1" ht="16.5" customHeight="1">
      <c r="A356" s="41"/>
      <c r="B356" s="42"/>
      <c r="C356" s="280" t="s">
        <v>4177</v>
      </c>
      <c r="D356" s="280" t="s">
        <v>1137</v>
      </c>
      <c r="E356" s="281" t="s">
        <v>7499</v>
      </c>
      <c r="F356" s="282" t="s">
        <v>7356</v>
      </c>
      <c r="G356" s="283" t="s">
        <v>323</v>
      </c>
      <c r="H356" s="284">
        <v>1</v>
      </c>
      <c r="I356" s="285"/>
      <c r="J356" s="286">
        <f>ROUND(I356*H356,2)</f>
        <v>0</v>
      </c>
      <c r="K356" s="282" t="s">
        <v>19</v>
      </c>
      <c r="L356" s="287"/>
      <c r="M356" s="288" t="s">
        <v>19</v>
      </c>
      <c r="N356" s="289" t="s">
        <v>47</v>
      </c>
      <c r="O356" s="87"/>
      <c r="P356" s="225">
        <f>O356*H356</f>
        <v>0</v>
      </c>
      <c r="Q356" s="225">
        <v>0</v>
      </c>
      <c r="R356" s="225">
        <f>Q356*H356</f>
        <v>0</v>
      </c>
      <c r="S356" s="225">
        <v>0</v>
      </c>
      <c r="T356" s="226">
        <f>S356*H356</f>
        <v>0</v>
      </c>
      <c r="U356" s="41"/>
      <c r="V356" s="41"/>
      <c r="W356" s="41"/>
      <c r="X356" s="41"/>
      <c r="Y356" s="41"/>
      <c r="Z356" s="41"/>
      <c r="AA356" s="41"/>
      <c r="AB356" s="41"/>
      <c r="AC356" s="41"/>
      <c r="AD356" s="41"/>
      <c r="AE356" s="41"/>
      <c r="AR356" s="227" t="s">
        <v>352</v>
      </c>
      <c r="AT356" s="227" t="s">
        <v>1137</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6460</v>
      </c>
    </row>
    <row r="357" s="12" customFormat="1" ht="22.8" customHeight="1">
      <c r="A357" s="12"/>
      <c r="B357" s="200"/>
      <c r="C357" s="201"/>
      <c r="D357" s="202" t="s">
        <v>75</v>
      </c>
      <c r="E357" s="214" t="s">
        <v>7500</v>
      </c>
      <c r="F357" s="214" t="s">
        <v>7501</v>
      </c>
      <c r="G357" s="201"/>
      <c r="H357" s="201"/>
      <c r="I357" s="204"/>
      <c r="J357" s="215">
        <f>BK357</f>
        <v>0</v>
      </c>
      <c r="K357" s="201"/>
      <c r="L357" s="206"/>
      <c r="M357" s="207"/>
      <c r="N357" s="208"/>
      <c r="O357" s="208"/>
      <c r="P357" s="209">
        <f>SUM(P358:P388)</f>
        <v>0</v>
      </c>
      <c r="Q357" s="208"/>
      <c r="R357" s="209">
        <f>SUM(R358:R388)</f>
        <v>0</v>
      </c>
      <c r="S357" s="208"/>
      <c r="T357" s="210">
        <f>SUM(T358:T388)</f>
        <v>0</v>
      </c>
      <c r="U357" s="12"/>
      <c r="V357" s="12"/>
      <c r="W357" s="12"/>
      <c r="X357" s="12"/>
      <c r="Y357" s="12"/>
      <c r="Z357" s="12"/>
      <c r="AA357" s="12"/>
      <c r="AB357" s="12"/>
      <c r="AC357" s="12"/>
      <c r="AD357" s="12"/>
      <c r="AE357" s="12"/>
      <c r="AR357" s="211" t="s">
        <v>83</v>
      </c>
      <c r="AT357" s="212" t="s">
        <v>75</v>
      </c>
      <c r="AU357" s="212" t="s">
        <v>83</v>
      </c>
      <c r="AY357" s="211" t="s">
        <v>308</v>
      </c>
      <c r="BK357" s="213">
        <f>SUM(BK358:BK388)</f>
        <v>0</v>
      </c>
    </row>
    <row r="358" s="2" customFormat="1" ht="16.5" customHeight="1">
      <c r="A358" s="41"/>
      <c r="B358" s="42"/>
      <c r="C358" s="216" t="s">
        <v>4184</v>
      </c>
      <c r="D358" s="216" t="s">
        <v>310</v>
      </c>
      <c r="E358" s="217" t="s">
        <v>3647</v>
      </c>
      <c r="F358" s="218" t="s">
        <v>7419</v>
      </c>
      <c r="G358" s="219" t="s">
        <v>323</v>
      </c>
      <c r="H358" s="220">
        <v>2</v>
      </c>
      <c r="I358" s="221"/>
      <c r="J358" s="222">
        <f>ROUND(I358*H358,2)</f>
        <v>0</v>
      </c>
      <c r="K358" s="218" t="s">
        <v>19</v>
      </c>
      <c r="L358" s="47"/>
      <c r="M358" s="223" t="s">
        <v>19</v>
      </c>
      <c r="N358" s="224" t="s">
        <v>47</v>
      </c>
      <c r="O358" s="87"/>
      <c r="P358" s="225">
        <f>O358*H358</f>
        <v>0</v>
      </c>
      <c r="Q358" s="225">
        <v>0</v>
      </c>
      <c r="R358" s="225">
        <f>Q358*H358</f>
        <v>0</v>
      </c>
      <c r="S358" s="225">
        <v>0</v>
      </c>
      <c r="T358" s="226">
        <f>S358*H358</f>
        <v>0</v>
      </c>
      <c r="U358" s="41"/>
      <c r="V358" s="41"/>
      <c r="W358" s="41"/>
      <c r="X358" s="41"/>
      <c r="Y358" s="41"/>
      <c r="Z358" s="41"/>
      <c r="AA358" s="41"/>
      <c r="AB358" s="41"/>
      <c r="AC358" s="41"/>
      <c r="AD358" s="41"/>
      <c r="AE358" s="41"/>
      <c r="AR358" s="227" t="s">
        <v>315</v>
      </c>
      <c r="AT358" s="227" t="s">
        <v>310</v>
      </c>
      <c r="AU358" s="227" t="s">
        <v>85</v>
      </c>
      <c r="AY358" s="20" t="s">
        <v>308</v>
      </c>
      <c r="BE358" s="228">
        <f>IF(N358="základní",J358,0)</f>
        <v>0</v>
      </c>
      <c r="BF358" s="228">
        <f>IF(N358="snížená",J358,0)</f>
        <v>0</v>
      </c>
      <c r="BG358" s="228">
        <f>IF(N358="zákl. přenesená",J358,0)</f>
        <v>0</v>
      </c>
      <c r="BH358" s="228">
        <f>IF(N358="sníž. přenesená",J358,0)</f>
        <v>0</v>
      </c>
      <c r="BI358" s="228">
        <f>IF(N358="nulová",J358,0)</f>
        <v>0</v>
      </c>
      <c r="BJ358" s="20" t="s">
        <v>83</v>
      </c>
      <c r="BK358" s="228">
        <f>ROUND(I358*H358,2)</f>
        <v>0</v>
      </c>
      <c r="BL358" s="20" t="s">
        <v>315</v>
      </c>
      <c r="BM358" s="227" t="s">
        <v>6463</v>
      </c>
    </row>
    <row r="359" s="2" customFormat="1" ht="16.5" customHeight="1">
      <c r="A359" s="41"/>
      <c r="B359" s="42"/>
      <c r="C359" s="216" t="s">
        <v>4191</v>
      </c>
      <c r="D359" s="216" t="s">
        <v>310</v>
      </c>
      <c r="E359" s="217" t="s">
        <v>3652</v>
      </c>
      <c r="F359" s="218" t="s">
        <v>7261</v>
      </c>
      <c r="G359" s="219" t="s">
        <v>474</v>
      </c>
      <c r="H359" s="220">
        <v>2</v>
      </c>
      <c r="I359" s="221"/>
      <c r="J359" s="222">
        <f>ROUND(I359*H359,2)</f>
        <v>0</v>
      </c>
      <c r="K359" s="218" t="s">
        <v>19</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85</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6467</v>
      </c>
    </row>
    <row r="360" s="2" customFormat="1" ht="16.5" customHeight="1">
      <c r="A360" s="41"/>
      <c r="B360" s="42"/>
      <c r="C360" s="216" t="s">
        <v>4198</v>
      </c>
      <c r="D360" s="216" t="s">
        <v>310</v>
      </c>
      <c r="E360" s="217" t="s">
        <v>3656</v>
      </c>
      <c r="F360" s="218" t="s">
        <v>7262</v>
      </c>
      <c r="G360" s="219" t="s">
        <v>4835</v>
      </c>
      <c r="H360" s="220">
        <v>8</v>
      </c>
      <c r="I360" s="221"/>
      <c r="J360" s="222">
        <f>ROUND(I360*H360,2)</f>
        <v>0</v>
      </c>
      <c r="K360" s="218" t="s">
        <v>19</v>
      </c>
      <c r="L360" s="47"/>
      <c r="M360" s="223" t="s">
        <v>19</v>
      </c>
      <c r="N360" s="224" t="s">
        <v>47</v>
      </c>
      <c r="O360" s="87"/>
      <c r="P360" s="225">
        <f>O360*H360</f>
        <v>0</v>
      </c>
      <c r="Q360" s="225">
        <v>0</v>
      </c>
      <c r="R360" s="225">
        <f>Q360*H360</f>
        <v>0</v>
      </c>
      <c r="S360" s="225">
        <v>0</v>
      </c>
      <c r="T360" s="226">
        <f>S360*H360</f>
        <v>0</v>
      </c>
      <c r="U360" s="41"/>
      <c r="V360" s="41"/>
      <c r="W360" s="41"/>
      <c r="X360" s="41"/>
      <c r="Y360" s="41"/>
      <c r="Z360" s="41"/>
      <c r="AA360" s="41"/>
      <c r="AB360" s="41"/>
      <c r="AC360" s="41"/>
      <c r="AD360" s="41"/>
      <c r="AE360" s="41"/>
      <c r="AR360" s="227" t="s">
        <v>315</v>
      </c>
      <c r="AT360" s="227" t="s">
        <v>310</v>
      </c>
      <c r="AU360" s="227" t="s">
        <v>85</v>
      </c>
      <c r="AY360" s="20" t="s">
        <v>308</v>
      </c>
      <c r="BE360" s="228">
        <f>IF(N360="základní",J360,0)</f>
        <v>0</v>
      </c>
      <c r="BF360" s="228">
        <f>IF(N360="snížená",J360,0)</f>
        <v>0</v>
      </c>
      <c r="BG360" s="228">
        <f>IF(N360="zákl. přenesená",J360,0)</f>
        <v>0</v>
      </c>
      <c r="BH360" s="228">
        <f>IF(N360="sníž. přenesená",J360,0)</f>
        <v>0</v>
      </c>
      <c r="BI360" s="228">
        <f>IF(N360="nulová",J360,0)</f>
        <v>0</v>
      </c>
      <c r="BJ360" s="20" t="s">
        <v>83</v>
      </c>
      <c r="BK360" s="228">
        <f>ROUND(I360*H360,2)</f>
        <v>0</v>
      </c>
      <c r="BL360" s="20" t="s">
        <v>315</v>
      </c>
      <c r="BM360" s="227" t="s">
        <v>6470</v>
      </c>
    </row>
    <row r="361" s="2" customFormat="1" ht="21.75" customHeight="1">
      <c r="A361" s="41"/>
      <c r="B361" s="42"/>
      <c r="C361" s="216" t="s">
        <v>4208</v>
      </c>
      <c r="D361" s="216" t="s">
        <v>310</v>
      </c>
      <c r="E361" s="217" t="s">
        <v>3661</v>
      </c>
      <c r="F361" s="218" t="s">
        <v>7272</v>
      </c>
      <c r="G361" s="219" t="s">
        <v>323</v>
      </c>
      <c r="H361" s="220">
        <v>1</v>
      </c>
      <c r="I361" s="221"/>
      <c r="J361" s="222">
        <f>ROUND(I361*H361,2)</f>
        <v>0</v>
      </c>
      <c r="K361" s="218" t="s">
        <v>19</v>
      </c>
      <c r="L361" s="47"/>
      <c r="M361" s="223" t="s">
        <v>19</v>
      </c>
      <c r="N361" s="224" t="s">
        <v>47</v>
      </c>
      <c r="O361" s="87"/>
      <c r="P361" s="225">
        <f>O361*H361</f>
        <v>0</v>
      </c>
      <c r="Q361" s="225">
        <v>0</v>
      </c>
      <c r="R361" s="225">
        <f>Q361*H361</f>
        <v>0</v>
      </c>
      <c r="S361" s="225">
        <v>0</v>
      </c>
      <c r="T361" s="226">
        <f>S361*H361</f>
        <v>0</v>
      </c>
      <c r="U361" s="41"/>
      <c r="V361" s="41"/>
      <c r="W361" s="41"/>
      <c r="X361" s="41"/>
      <c r="Y361" s="41"/>
      <c r="Z361" s="41"/>
      <c r="AA361" s="41"/>
      <c r="AB361" s="41"/>
      <c r="AC361" s="41"/>
      <c r="AD361" s="41"/>
      <c r="AE361" s="41"/>
      <c r="AR361" s="227" t="s">
        <v>315</v>
      </c>
      <c r="AT361" s="227" t="s">
        <v>310</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6473</v>
      </c>
    </row>
    <row r="362" s="2" customFormat="1" ht="16.5" customHeight="1">
      <c r="A362" s="41"/>
      <c r="B362" s="42"/>
      <c r="C362" s="216" t="s">
        <v>4213</v>
      </c>
      <c r="D362" s="216" t="s">
        <v>310</v>
      </c>
      <c r="E362" s="217" t="s">
        <v>3668</v>
      </c>
      <c r="F362" s="218" t="s">
        <v>7420</v>
      </c>
      <c r="G362" s="219" t="s">
        <v>323</v>
      </c>
      <c r="H362" s="220">
        <v>3</v>
      </c>
      <c r="I362" s="221"/>
      <c r="J362" s="222">
        <f>ROUND(I362*H362,2)</f>
        <v>0</v>
      </c>
      <c r="K362" s="218" t="s">
        <v>19</v>
      </c>
      <c r="L362" s="47"/>
      <c r="M362" s="223" t="s">
        <v>19</v>
      </c>
      <c r="N362" s="224" t="s">
        <v>47</v>
      </c>
      <c r="O362" s="87"/>
      <c r="P362" s="225">
        <f>O362*H362</f>
        <v>0</v>
      </c>
      <c r="Q362" s="225">
        <v>0</v>
      </c>
      <c r="R362" s="225">
        <f>Q362*H362</f>
        <v>0</v>
      </c>
      <c r="S362" s="225">
        <v>0</v>
      </c>
      <c r="T362" s="226">
        <f>S362*H362</f>
        <v>0</v>
      </c>
      <c r="U362" s="41"/>
      <c r="V362" s="41"/>
      <c r="W362" s="41"/>
      <c r="X362" s="41"/>
      <c r="Y362" s="41"/>
      <c r="Z362" s="41"/>
      <c r="AA362" s="41"/>
      <c r="AB362" s="41"/>
      <c r="AC362" s="41"/>
      <c r="AD362" s="41"/>
      <c r="AE362" s="41"/>
      <c r="AR362" s="227" t="s">
        <v>315</v>
      </c>
      <c r="AT362" s="227" t="s">
        <v>310</v>
      </c>
      <c r="AU362" s="227" t="s">
        <v>85</v>
      </c>
      <c r="AY362" s="20" t="s">
        <v>308</v>
      </c>
      <c r="BE362" s="228">
        <f>IF(N362="základní",J362,0)</f>
        <v>0</v>
      </c>
      <c r="BF362" s="228">
        <f>IF(N362="snížená",J362,0)</f>
        <v>0</v>
      </c>
      <c r="BG362" s="228">
        <f>IF(N362="zákl. přenesená",J362,0)</f>
        <v>0</v>
      </c>
      <c r="BH362" s="228">
        <f>IF(N362="sníž. přenesená",J362,0)</f>
        <v>0</v>
      </c>
      <c r="BI362" s="228">
        <f>IF(N362="nulová",J362,0)</f>
        <v>0</v>
      </c>
      <c r="BJ362" s="20" t="s">
        <v>83</v>
      </c>
      <c r="BK362" s="228">
        <f>ROUND(I362*H362,2)</f>
        <v>0</v>
      </c>
      <c r="BL362" s="20" t="s">
        <v>315</v>
      </c>
      <c r="BM362" s="227" t="s">
        <v>6477</v>
      </c>
    </row>
    <row r="363" s="2" customFormat="1" ht="16.5" customHeight="1">
      <c r="A363" s="41"/>
      <c r="B363" s="42"/>
      <c r="C363" s="216" t="s">
        <v>4219</v>
      </c>
      <c r="D363" s="216" t="s">
        <v>310</v>
      </c>
      <c r="E363" s="217" t="s">
        <v>3674</v>
      </c>
      <c r="F363" s="218" t="s">
        <v>7421</v>
      </c>
      <c r="G363" s="219" t="s">
        <v>323</v>
      </c>
      <c r="H363" s="220">
        <v>1</v>
      </c>
      <c r="I363" s="221"/>
      <c r="J363" s="222">
        <f>ROUND(I363*H363,2)</f>
        <v>0</v>
      </c>
      <c r="K363" s="218" t="s">
        <v>19</v>
      </c>
      <c r="L363" s="47"/>
      <c r="M363" s="223" t="s">
        <v>19</v>
      </c>
      <c r="N363" s="224" t="s">
        <v>47</v>
      </c>
      <c r="O363" s="87"/>
      <c r="P363" s="225">
        <f>O363*H363</f>
        <v>0</v>
      </c>
      <c r="Q363" s="225">
        <v>0</v>
      </c>
      <c r="R363" s="225">
        <f>Q363*H363</f>
        <v>0</v>
      </c>
      <c r="S363" s="225">
        <v>0</v>
      </c>
      <c r="T363" s="226">
        <f>S363*H363</f>
        <v>0</v>
      </c>
      <c r="U363" s="41"/>
      <c r="V363" s="41"/>
      <c r="W363" s="41"/>
      <c r="X363" s="41"/>
      <c r="Y363" s="41"/>
      <c r="Z363" s="41"/>
      <c r="AA363" s="41"/>
      <c r="AB363" s="41"/>
      <c r="AC363" s="41"/>
      <c r="AD363" s="41"/>
      <c r="AE363" s="41"/>
      <c r="AR363" s="227" t="s">
        <v>315</v>
      </c>
      <c r="AT363" s="227" t="s">
        <v>310</v>
      </c>
      <c r="AU363" s="227" t="s">
        <v>85</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315</v>
      </c>
      <c r="BM363" s="227" t="s">
        <v>6480</v>
      </c>
    </row>
    <row r="364" s="2" customFormat="1" ht="16.5" customHeight="1">
      <c r="A364" s="41"/>
      <c r="B364" s="42"/>
      <c r="C364" s="216" t="s">
        <v>4223</v>
      </c>
      <c r="D364" s="216" t="s">
        <v>310</v>
      </c>
      <c r="E364" s="217" t="s">
        <v>3682</v>
      </c>
      <c r="F364" s="218" t="s">
        <v>7273</v>
      </c>
      <c r="G364" s="219" t="s">
        <v>474</v>
      </c>
      <c r="H364" s="220">
        <v>63</v>
      </c>
      <c r="I364" s="221"/>
      <c r="J364" s="222">
        <f>ROUND(I364*H364,2)</f>
        <v>0</v>
      </c>
      <c r="K364" s="218" t="s">
        <v>19</v>
      </c>
      <c r="L364" s="47"/>
      <c r="M364" s="223" t="s">
        <v>19</v>
      </c>
      <c r="N364" s="224" t="s">
        <v>47</v>
      </c>
      <c r="O364" s="87"/>
      <c r="P364" s="225">
        <f>O364*H364</f>
        <v>0</v>
      </c>
      <c r="Q364" s="225">
        <v>0</v>
      </c>
      <c r="R364" s="225">
        <f>Q364*H364</f>
        <v>0</v>
      </c>
      <c r="S364" s="225">
        <v>0</v>
      </c>
      <c r="T364" s="226">
        <f>S364*H364</f>
        <v>0</v>
      </c>
      <c r="U364" s="41"/>
      <c r="V364" s="41"/>
      <c r="W364" s="41"/>
      <c r="X364" s="41"/>
      <c r="Y364" s="41"/>
      <c r="Z364" s="41"/>
      <c r="AA364" s="41"/>
      <c r="AB364" s="41"/>
      <c r="AC364" s="41"/>
      <c r="AD364" s="41"/>
      <c r="AE364" s="41"/>
      <c r="AR364" s="227" t="s">
        <v>315</v>
      </c>
      <c r="AT364" s="227" t="s">
        <v>310</v>
      </c>
      <c r="AU364" s="227" t="s">
        <v>85</v>
      </c>
      <c r="AY364" s="20" t="s">
        <v>308</v>
      </c>
      <c r="BE364" s="228">
        <f>IF(N364="základní",J364,0)</f>
        <v>0</v>
      </c>
      <c r="BF364" s="228">
        <f>IF(N364="snížená",J364,0)</f>
        <v>0</v>
      </c>
      <c r="BG364" s="228">
        <f>IF(N364="zákl. přenesená",J364,0)</f>
        <v>0</v>
      </c>
      <c r="BH364" s="228">
        <f>IF(N364="sníž. přenesená",J364,0)</f>
        <v>0</v>
      </c>
      <c r="BI364" s="228">
        <f>IF(N364="nulová",J364,0)</f>
        <v>0</v>
      </c>
      <c r="BJ364" s="20" t="s">
        <v>83</v>
      </c>
      <c r="BK364" s="228">
        <f>ROUND(I364*H364,2)</f>
        <v>0</v>
      </c>
      <c r="BL364" s="20" t="s">
        <v>315</v>
      </c>
      <c r="BM364" s="227" t="s">
        <v>6483</v>
      </c>
    </row>
    <row r="365" s="2" customFormat="1" ht="16.5" customHeight="1">
      <c r="A365" s="41"/>
      <c r="B365" s="42"/>
      <c r="C365" s="216" t="s">
        <v>4228</v>
      </c>
      <c r="D365" s="216" t="s">
        <v>310</v>
      </c>
      <c r="E365" s="217" t="s">
        <v>3689</v>
      </c>
      <c r="F365" s="218" t="s">
        <v>7423</v>
      </c>
      <c r="G365" s="219" t="s">
        <v>4835</v>
      </c>
      <c r="H365" s="220">
        <v>1</v>
      </c>
      <c r="I365" s="221"/>
      <c r="J365" s="222">
        <f>ROUND(I365*H365,2)</f>
        <v>0</v>
      </c>
      <c r="K365" s="218" t="s">
        <v>19</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315</v>
      </c>
      <c r="AT365" s="227" t="s">
        <v>310</v>
      </c>
      <c r="AU365" s="227" t="s">
        <v>85</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315</v>
      </c>
      <c r="BM365" s="227" t="s">
        <v>6487</v>
      </c>
    </row>
    <row r="366" s="2" customFormat="1" ht="16.5" customHeight="1">
      <c r="A366" s="41"/>
      <c r="B366" s="42"/>
      <c r="C366" s="216" t="s">
        <v>4233</v>
      </c>
      <c r="D366" s="216" t="s">
        <v>310</v>
      </c>
      <c r="E366" s="217" t="s">
        <v>3698</v>
      </c>
      <c r="F366" s="218" t="s">
        <v>7423</v>
      </c>
      <c r="G366" s="219" t="s">
        <v>4835</v>
      </c>
      <c r="H366" s="220">
        <v>30</v>
      </c>
      <c r="I366" s="221"/>
      <c r="J366" s="222">
        <f>ROUND(I366*H366,2)</f>
        <v>0</v>
      </c>
      <c r="K366" s="218" t="s">
        <v>19</v>
      </c>
      <c r="L366" s="47"/>
      <c r="M366" s="223" t="s">
        <v>19</v>
      </c>
      <c r="N366" s="224" t="s">
        <v>47</v>
      </c>
      <c r="O366" s="87"/>
      <c r="P366" s="225">
        <f>O366*H366</f>
        <v>0</v>
      </c>
      <c r="Q366" s="225">
        <v>0</v>
      </c>
      <c r="R366" s="225">
        <f>Q366*H366</f>
        <v>0</v>
      </c>
      <c r="S366" s="225">
        <v>0</v>
      </c>
      <c r="T366" s="226">
        <f>S366*H366</f>
        <v>0</v>
      </c>
      <c r="U366" s="41"/>
      <c r="V366" s="41"/>
      <c r="W366" s="41"/>
      <c r="X366" s="41"/>
      <c r="Y366" s="41"/>
      <c r="Z366" s="41"/>
      <c r="AA366" s="41"/>
      <c r="AB366" s="41"/>
      <c r="AC366" s="41"/>
      <c r="AD366" s="41"/>
      <c r="AE366" s="41"/>
      <c r="AR366" s="227" t="s">
        <v>315</v>
      </c>
      <c r="AT366" s="227" t="s">
        <v>310</v>
      </c>
      <c r="AU366" s="227" t="s">
        <v>85</v>
      </c>
      <c r="AY366" s="20" t="s">
        <v>308</v>
      </c>
      <c r="BE366" s="228">
        <f>IF(N366="základní",J366,0)</f>
        <v>0</v>
      </c>
      <c r="BF366" s="228">
        <f>IF(N366="snížená",J366,0)</f>
        <v>0</v>
      </c>
      <c r="BG366" s="228">
        <f>IF(N366="zákl. přenesená",J366,0)</f>
        <v>0</v>
      </c>
      <c r="BH366" s="228">
        <f>IF(N366="sníž. přenesená",J366,0)</f>
        <v>0</v>
      </c>
      <c r="BI366" s="228">
        <f>IF(N366="nulová",J366,0)</f>
        <v>0</v>
      </c>
      <c r="BJ366" s="20" t="s">
        <v>83</v>
      </c>
      <c r="BK366" s="228">
        <f>ROUND(I366*H366,2)</f>
        <v>0</v>
      </c>
      <c r="BL366" s="20" t="s">
        <v>315</v>
      </c>
      <c r="BM366" s="227" t="s">
        <v>6490</v>
      </c>
    </row>
    <row r="367" s="2" customFormat="1" ht="16.5" customHeight="1">
      <c r="A367" s="41"/>
      <c r="B367" s="42"/>
      <c r="C367" s="216" t="s">
        <v>4238</v>
      </c>
      <c r="D367" s="216" t="s">
        <v>310</v>
      </c>
      <c r="E367" s="217" t="s">
        <v>3700</v>
      </c>
      <c r="F367" s="218" t="s">
        <v>7263</v>
      </c>
      <c r="G367" s="219" t="s">
        <v>474</v>
      </c>
      <c r="H367" s="220">
        <v>63</v>
      </c>
      <c r="I367" s="221"/>
      <c r="J367" s="222">
        <f>ROUND(I367*H367,2)</f>
        <v>0</v>
      </c>
      <c r="K367" s="218" t="s">
        <v>19</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315</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315</v>
      </c>
      <c r="BM367" s="227" t="s">
        <v>6494</v>
      </c>
    </row>
    <row r="368" s="2" customFormat="1" ht="16.5" customHeight="1">
      <c r="A368" s="41"/>
      <c r="B368" s="42"/>
      <c r="C368" s="216" t="s">
        <v>4243</v>
      </c>
      <c r="D368" s="216" t="s">
        <v>310</v>
      </c>
      <c r="E368" s="217" t="s">
        <v>3705</v>
      </c>
      <c r="F368" s="218" t="s">
        <v>7424</v>
      </c>
      <c r="G368" s="219" t="s">
        <v>323</v>
      </c>
      <c r="H368" s="220">
        <v>4</v>
      </c>
      <c r="I368" s="221"/>
      <c r="J368" s="222">
        <f>ROUND(I368*H368,2)</f>
        <v>0</v>
      </c>
      <c r="K368" s="218" t="s">
        <v>19</v>
      </c>
      <c r="L368" s="47"/>
      <c r="M368" s="223" t="s">
        <v>19</v>
      </c>
      <c r="N368" s="224" t="s">
        <v>47</v>
      </c>
      <c r="O368" s="87"/>
      <c r="P368" s="225">
        <f>O368*H368</f>
        <v>0</v>
      </c>
      <c r="Q368" s="225">
        <v>0</v>
      </c>
      <c r="R368" s="225">
        <f>Q368*H368</f>
        <v>0</v>
      </c>
      <c r="S368" s="225">
        <v>0</v>
      </c>
      <c r="T368" s="226">
        <f>S368*H368</f>
        <v>0</v>
      </c>
      <c r="U368" s="41"/>
      <c r="V368" s="41"/>
      <c r="W368" s="41"/>
      <c r="X368" s="41"/>
      <c r="Y368" s="41"/>
      <c r="Z368" s="41"/>
      <c r="AA368" s="41"/>
      <c r="AB368" s="41"/>
      <c r="AC368" s="41"/>
      <c r="AD368" s="41"/>
      <c r="AE368" s="41"/>
      <c r="AR368" s="227" t="s">
        <v>315</v>
      </c>
      <c r="AT368" s="227" t="s">
        <v>310</v>
      </c>
      <c r="AU368" s="227" t="s">
        <v>85</v>
      </c>
      <c r="AY368" s="20" t="s">
        <v>308</v>
      </c>
      <c r="BE368" s="228">
        <f>IF(N368="základní",J368,0)</f>
        <v>0</v>
      </c>
      <c r="BF368" s="228">
        <f>IF(N368="snížená",J368,0)</f>
        <v>0</v>
      </c>
      <c r="BG368" s="228">
        <f>IF(N368="zákl. přenesená",J368,0)</f>
        <v>0</v>
      </c>
      <c r="BH368" s="228">
        <f>IF(N368="sníž. přenesená",J368,0)</f>
        <v>0</v>
      </c>
      <c r="BI368" s="228">
        <f>IF(N368="nulová",J368,0)</f>
        <v>0</v>
      </c>
      <c r="BJ368" s="20" t="s">
        <v>83</v>
      </c>
      <c r="BK368" s="228">
        <f>ROUND(I368*H368,2)</f>
        <v>0</v>
      </c>
      <c r="BL368" s="20" t="s">
        <v>315</v>
      </c>
      <c r="BM368" s="227" t="s">
        <v>6497</v>
      </c>
    </row>
    <row r="369" s="2" customFormat="1" ht="16.5" customHeight="1">
      <c r="A369" s="41"/>
      <c r="B369" s="42"/>
      <c r="C369" s="216" t="s">
        <v>4251</v>
      </c>
      <c r="D369" s="216" t="s">
        <v>310</v>
      </c>
      <c r="E369" s="217" t="s">
        <v>3350</v>
      </c>
      <c r="F369" s="218" t="s">
        <v>7424</v>
      </c>
      <c r="G369" s="219" t="s">
        <v>323</v>
      </c>
      <c r="H369" s="220">
        <v>6</v>
      </c>
      <c r="I369" s="221"/>
      <c r="J369" s="222">
        <f>ROUND(I369*H369,2)</f>
        <v>0</v>
      </c>
      <c r="K369" s="218" t="s">
        <v>19</v>
      </c>
      <c r="L369" s="47"/>
      <c r="M369" s="223" t="s">
        <v>19</v>
      </c>
      <c r="N369" s="224" t="s">
        <v>47</v>
      </c>
      <c r="O369" s="87"/>
      <c r="P369" s="225">
        <f>O369*H369</f>
        <v>0</v>
      </c>
      <c r="Q369" s="225">
        <v>0</v>
      </c>
      <c r="R369" s="225">
        <f>Q369*H369</f>
        <v>0</v>
      </c>
      <c r="S369" s="225">
        <v>0</v>
      </c>
      <c r="T369" s="226">
        <f>S369*H369</f>
        <v>0</v>
      </c>
      <c r="U369" s="41"/>
      <c r="V369" s="41"/>
      <c r="W369" s="41"/>
      <c r="X369" s="41"/>
      <c r="Y369" s="41"/>
      <c r="Z369" s="41"/>
      <c r="AA369" s="41"/>
      <c r="AB369" s="41"/>
      <c r="AC369" s="41"/>
      <c r="AD369" s="41"/>
      <c r="AE369" s="41"/>
      <c r="AR369" s="227" t="s">
        <v>315</v>
      </c>
      <c r="AT369" s="227" t="s">
        <v>310</v>
      </c>
      <c r="AU369" s="227" t="s">
        <v>85</v>
      </c>
      <c r="AY369" s="20" t="s">
        <v>308</v>
      </c>
      <c r="BE369" s="228">
        <f>IF(N369="základní",J369,0)</f>
        <v>0</v>
      </c>
      <c r="BF369" s="228">
        <f>IF(N369="snížená",J369,0)</f>
        <v>0</v>
      </c>
      <c r="BG369" s="228">
        <f>IF(N369="zákl. přenesená",J369,0)</f>
        <v>0</v>
      </c>
      <c r="BH369" s="228">
        <f>IF(N369="sníž. přenesená",J369,0)</f>
        <v>0</v>
      </c>
      <c r="BI369" s="228">
        <f>IF(N369="nulová",J369,0)</f>
        <v>0</v>
      </c>
      <c r="BJ369" s="20" t="s">
        <v>83</v>
      </c>
      <c r="BK369" s="228">
        <f>ROUND(I369*H369,2)</f>
        <v>0</v>
      </c>
      <c r="BL369" s="20" t="s">
        <v>315</v>
      </c>
      <c r="BM369" s="227" t="s">
        <v>6501</v>
      </c>
    </row>
    <row r="370" s="2" customFormat="1" ht="16.5" customHeight="1">
      <c r="A370" s="41"/>
      <c r="B370" s="42"/>
      <c r="C370" s="216" t="s">
        <v>6526</v>
      </c>
      <c r="D370" s="216" t="s">
        <v>310</v>
      </c>
      <c r="E370" s="217" t="s">
        <v>3716</v>
      </c>
      <c r="F370" s="218" t="s">
        <v>7425</v>
      </c>
      <c r="G370" s="219" t="s">
        <v>323</v>
      </c>
      <c r="H370" s="220">
        <v>6</v>
      </c>
      <c r="I370" s="221"/>
      <c r="J370" s="222">
        <f>ROUND(I370*H370,2)</f>
        <v>0</v>
      </c>
      <c r="K370" s="218" t="s">
        <v>19</v>
      </c>
      <c r="L370" s="47"/>
      <c r="M370" s="223" t="s">
        <v>19</v>
      </c>
      <c r="N370" s="224" t="s">
        <v>47</v>
      </c>
      <c r="O370" s="87"/>
      <c r="P370" s="225">
        <f>O370*H370</f>
        <v>0</v>
      </c>
      <c r="Q370" s="225">
        <v>0</v>
      </c>
      <c r="R370" s="225">
        <f>Q370*H370</f>
        <v>0</v>
      </c>
      <c r="S370" s="225">
        <v>0</v>
      </c>
      <c r="T370" s="226">
        <f>S370*H370</f>
        <v>0</v>
      </c>
      <c r="U370" s="41"/>
      <c r="V370" s="41"/>
      <c r="W370" s="41"/>
      <c r="X370" s="41"/>
      <c r="Y370" s="41"/>
      <c r="Z370" s="41"/>
      <c r="AA370" s="41"/>
      <c r="AB370" s="41"/>
      <c r="AC370" s="41"/>
      <c r="AD370" s="41"/>
      <c r="AE370" s="41"/>
      <c r="AR370" s="227" t="s">
        <v>315</v>
      </c>
      <c r="AT370" s="227" t="s">
        <v>310</v>
      </c>
      <c r="AU370" s="227" t="s">
        <v>85</v>
      </c>
      <c r="AY370" s="20" t="s">
        <v>308</v>
      </c>
      <c r="BE370" s="228">
        <f>IF(N370="základní",J370,0)</f>
        <v>0</v>
      </c>
      <c r="BF370" s="228">
        <f>IF(N370="snížená",J370,0)</f>
        <v>0</v>
      </c>
      <c r="BG370" s="228">
        <f>IF(N370="zákl. přenesená",J370,0)</f>
        <v>0</v>
      </c>
      <c r="BH370" s="228">
        <f>IF(N370="sníž. přenesená",J370,0)</f>
        <v>0</v>
      </c>
      <c r="BI370" s="228">
        <f>IF(N370="nulová",J370,0)</f>
        <v>0</v>
      </c>
      <c r="BJ370" s="20" t="s">
        <v>83</v>
      </c>
      <c r="BK370" s="228">
        <f>ROUND(I370*H370,2)</f>
        <v>0</v>
      </c>
      <c r="BL370" s="20" t="s">
        <v>315</v>
      </c>
      <c r="BM370" s="227" t="s">
        <v>6504</v>
      </c>
    </row>
    <row r="371" s="2" customFormat="1" ht="16.5" customHeight="1">
      <c r="A371" s="41"/>
      <c r="B371" s="42"/>
      <c r="C371" s="216" t="s">
        <v>5472</v>
      </c>
      <c r="D371" s="216" t="s">
        <v>310</v>
      </c>
      <c r="E371" s="217" t="s">
        <v>3722</v>
      </c>
      <c r="F371" s="218" t="s">
        <v>7392</v>
      </c>
      <c r="G371" s="219" t="s">
        <v>313</v>
      </c>
      <c r="H371" s="220">
        <v>1</v>
      </c>
      <c r="I371" s="221"/>
      <c r="J371" s="222">
        <f>ROUND(I371*H371,2)</f>
        <v>0</v>
      </c>
      <c r="K371" s="218" t="s">
        <v>19</v>
      </c>
      <c r="L371" s="47"/>
      <c r="M371" s="223" t="s">
        <v>19</v>
      </c>
      <c r="N371" s="224" t="s">
        <v>47</v>
      </c>
      <c r="O371" s="87"/>
      <c r="P371" s="225">
        <f>O371*H371</f>
        <v>0</v>
      </c>
      <c r="Q371" s="225">
        <v>0</v>
      </c>
      <c r="R371" s="225">
        <f>Q371*H371</f>
        <v>0</v>
      </c>
      <c r="S371" s="225">
        <v>0</v>
      </c>
      <c r="T371" s="226">
        <f>S371*H371</f>
        <v>0</v>
      </c>
      <c r="U371" s="41"/>
      <c r="V371" s="41"/>
      <c r="W371" s="41"/>
      <c r="X371" s="41"/>
      <c r="Y371" s="41"/>
      <c r="Z371" s="41"/>
      <c r="AA371" s="41"/>
      <c r="AB371" s="41"/>
      <c r="AC371" s="41"/>
      <c r="AD371" s="41"/>
      <c r="AE371" s="41"/>
      <c r="AR371" s="227" t="s">
        <v>315</v>
      </c>
      <c r="AT371" s="227" t="s">
        <v>310</v>
      </c>
      <c r="AU371" s="227" t="s">
        <v>85</v>
      </c>
      <c r="AY371" s="20" t="s">
        <v>308</v>
      </c>
      <c r="BE371" s="228">
        <f>IF(N371="základní",J371,0)</f>
        <v>0</v>
      </c>
      <c r="BF371" s="228">
        <f>IF(N371="snížená",J371,0)</f>
        <v>0</v>
      </c>
      <c r="BG371" s="228">
        <f>IF(N371="zákl. přenesená",J371,0)</f>
        <v>0</v>
      </c>
      <c r="BH371" s="228">
        <f>IF(N371="sníž. přenesená",J371,0)</f>
        <v>0</v>
      </c>
      <c r="BI371" s="228">
        <f>IF(N371="nulová",J371,0)</f>
        <v>0</v>
      </c>
      <c r="BJ371" s="20" t="s">
        <v>83</v>
      </c>
      <c r="BK371" s="228">
        <f>ROUND(I371*H371,2)</f>
        <v>0</v>
      </c>
      <c r="BL371" s="20" t="s">
        <v>315</v>
      </c>
      <c r="BM371" s="227" t="s">
        <v>6508</v>
      </c>
    </row>
    <row r="372" s="2" customFormat="1" ht="21.75" customHeight="1">
      <c r="A372" s="41"/>
      <c r="B372" s="42"/>
      <c r="C372" s="216" t="s">
        <v>6534</v>
      </c>
      <c r="D372" s="216" t="s">
        <v>310</v>
      </c>
      <c r="E372" s="217" t="s">
        <v>3730</v>
      </c>
      <c r="F372" s="218" t="s">
        <v>7271</v>
      </c>
      <c r="G372" s="219" t="s">
        <v>323</v>
      </c>
      <c r="H372" s="220">
        <v>38</v>
      </c>
      <c r="I372" s="221"/>
      <c r="J372" s="222">
        <f>ROUND(I372*H372,2)</f>
        <v>0</v>
      </c>
      <c r="K372" s="218" t="s">
        <v>19</v>
      </c>
      <c r="L372" s="47"/>
      <c r="M372" s="223" t="s">
        <v>19</v>
      </c>
      <c r="N372" s="224" t="s">
        <v>47</v>
      </c>
      <c r="O372" s="87"/>
      <c r="P372" s="225">
        <f>O372*H372</f>
        <v>0</v>
      </c>
      <c r="Q372" s="225">
        <v>0</v>
      </c>
      <c r="R372" s="225">
        <f>Q372*H372</f>
        <v>0</v>
      </c>
      <c r="S372" s="225">
        <v>0</v>
      </c>
      <c r="T372" s="226">
        <f>S372*H372</f>
        <v>0</v>
      </c>
      <c r="U372" s="41"/>
      <c r="V372" s="41"/>
      <c r="W372" s="41"/>
      <c r="X372" s="41"/>
      <c r="Y372" s="41"/>
      <c r="Z372" s="41"/>
      <c r="AA372" s="41"/>
      <c r="AB372" s="41"/>
      <c r="AC372" s="41"/>
      <c r="AD372" s="41"/>
      <c r="AE372" s="41"/>
      <c r="AR372" s="227" t="s">
        <v>315</v>
      </c>
      <c r="AT372" s="227" t="s">
        <v>310</v>
      </c>
      <c r="AU372" s="227" t="s">
        <v>85</v>
      </c>
      <c r="AY372" s="20" t="s">
        <v>308</v>
      </c>
      <c r="BE372" s="228">
        <f>IF(N372="základní",J372,0)</f>
        <v>0</v>
      </c>
      <c r="BF372" s="228">
        <f>IF(N372="snížená",J372,0)</f>
        <v>0</v>
      </c>
      <c r="BG372" s="228">
        <f>IF(N372="zákl. přenesená",J372,0)</f>
        <v>0</v>
      </c>
      <c r="BH372" s="228">
        <f>IF(N372="sníž. přenesená",J372,0)</f>
        <v>0</v>
      </c>
      <c r="BI372" s="228">
        <f>IF(N372="nulová",J372,0)</f>
        <v>0</v>
      </c>
      <c r="BJ372" s="20" t="s">
        <v>83</v>
      </c>
      <c r="BK372" s="228">
        <f>ROUND(I372*H372,2)</f>
        <v>0</v>
      </c>
      <c r="BL372" s="20" t="s">
        <v>315</v>
      </c>
      <c r="BM372" s="227" t="s">
        <v>6511</v>
      </c>
    </row>
    <row r="373" s="2" customFormat="1" ht="16.5" customHeight="1">
      <c r="A373" s="41"/>
      <c r="B373" s="42"/>
      <c r="C373" s="216" t="s">
        <v>5475</v>
      </c>
      <c r="D373" s="216" t="s">
        <v>310</v>
      </c>
      <c r="E373" s="217" t="s">
        <v>3737</v>
      </c>
      <c r="F373" s="218" t="s">
        <v>7427</v>
      </c>
      <c r="G373" s="219" t="s">
        <v>323</v>
      </c>
      <c r="H373" s="220">
        <v>1</v>
      </c>
      <c r="I373" s="221"/>
      <c r="J373" s="222">
        <f>ROUND(I373*H373,2)</f>
        <v>0</v>
      </c>
      <c r="K373" s="218" t="s">
        <v>19</v>
      </c>
      <c r="L373" s="47"/>
      <c r="M373" s="223" t="s">
        <v>19</v>
      </c>
      <c r="N373" s="224" t="s">
        <v>47</v>
      </c>
      <c r="O373" s="87"/>
      <c r="P373" s="225">
        <f>O373*H373</f>
        <v>0</v>
      </c>
      <c r="Q373" s="225">
        <v>0</v>
      </c>
      <c r="R373" s="225">
        <f>Q373*H373</f>
        <v>0</v>
      </c>
      <c r="S373" s="225">
        <v>0</v>
      </c>
      <c r="T373" s="226">
        <f>S373*H373</f>
        <v>0</v>
      </c>
      <c r="U373" s="41"/>
      <c r="V373" s="41"/>
      <c r="W373" s="41"/>
      <c r="X373" s="41"/>
      <c r="Y373" s="41"/>
      <c r="Z373" s="41"/>
      <c r="AA373" s="41"/>
      <c r="AB373" s="41"/>
      <c r="AC373" s="41"/>
      <c r="AD373" s="41"/>
      <c r="AE373" s="41"/>
      <c r="AR373" s="227" t="s">
        <v>315</v>
      </c>
      <c r="AT373" s="227" t="s">
        <v>310</v>
      </c>
      <c r="AU373" s="227" t="s">
        <v>85</v>
      </c>
      <c r="AY373" s="20" t="s">
        <v>308</v>
      </c>
      <c r="BE373" s="228">
        <f>IF(N373="základní",J373,0)</f>
        <v>0</v>
      </c>
      <c r="BF373" s="228">
        <f>IF(N373="snížená",J373,0)</f>
        <v>0</v>
      </c>
      <c r="BG373" s="228">
        <f>IF(N373="zákl. přenesená",J373,0)</f>
        <v>0</v>
      </c>
      <c r="BH373" s="228">
        <f>IF(N373="sníž. přenesená",J373,0)</f>
        <v>0</v>
      </c>
      <c r="BI373" s="228">
        <f>IF(N373="nulová",J373,0)</f>
        <v>0</v>
      </c>
      <c r="BJ373" s="20" t="s">
        <v>83</v>
      </c>
      <c r="BK373" s="228">
        <f>ROUND(I373*H373,2)</f>
        <v>0</v>
      </c>
      <c r="BL373" s="20" t="s">
        <v>315</v>
      </c>
      <c r="BM373" s="227" t="s">
        <v>6515</v>
      </c>
    </row>
    <row r="374" s="2" customFormat="1" ht="16.5" customHeight="1">
      <c r="A374" s="41"/>
      <c r="B374" s="42"/>
      <c r="C374" s="216" t="s">
        <v>6542</v>
      </c>
      <c r="D374" s="216" t="s">
        <v>310</v>
      </c>
      <c r="E374" s="217" t="s">
        <v>3743</v>
      </c>
      <c r="F374" s="218" t="s">
        <v>7426</v>
      </c>
      <c r="G374" s="219" t="s">
        <v>4835</v>
      </c>
      <c r="H374" s="220">
        <v>1</v>
      </c>
      <c r="I374" s="221"/>
      <c r="J374" s="222">
        <f>ROUND(I374*H374,2)</f>
        <v>0</v>
      </c>
      <c r="K374" s="218" t="s">
        <v>19</v>
      </c>
      <c r="L374" s="47"/>
      <c r="M374" s="223" t="s">
        <v>19</v>
      </c>
      <c r="N374" s="224" t="s">
        <v>47</v>
      </c>
      <c r="O374" s="87"/>
      <c r="P374" s="225">
        <f>O374*H374</f>
        <v>0</v>
      </c>
      <c r="Q374" s="225">
        <v>0</v>
      </c>
      <c r="R374" s="225">
        <f>Q374*H374</f>
        <v>0</v>
      </c>
      <c r="S374" s="225">
        <v>0</v>
      </c>
      <c r="T374" s="226">
        <f>S374*H374</f>
        <v>0</v>
      </c>
      <c r="U374" s="41"/>
      <c r="V374" s="41"/>
      <c r="W374" s="41"/>
      <c r="X374" s="41"/>
      <c r="Y374" s="41"/>
      <c r="Z374" s="41"/>
      <c r="AA374" s="41"/>
      <c r="AB374" s="41"/>
      <c r="AC374" s="41"/>
      <c r="AD374" s="41"/>
      <c r="AE374" s="41"/>
      <c r="AR374" s="227" t="s">
        <v>315</v>
      </c>
      <c r="AT374" s="227" t="s">
        <v>310</v>
      </c>
      <c r="AU374" s="227" t="s">
        <v>85</v>
      </c>
      <c r="AY374" s="20" t="s">
        <v>308</v>
      </c>
      <c r="BE374" s="228">
        <f>IF(N374="základní",J374,0)</f>
        <v>0</v>
      </c>
      <c r="BF374" s="228">
        <f>IF(N374="snížená",J374,0)</f>
        <v>0</v>
      </c>
      <c r="BG374" s="228">
        <f>IF(N374="zákl. přenesená",J374,0)</f>
        <v>0</v>
      </c>
      <c r="BH374" s="228">
        <f>IF(N374="sníž. přenesená",J374,0)</f>
        <v>0</v>
      </c>
      <c r="BI374" s="228">
        <f>IF(N374="nulová",J374,0)</f>
        <v>0</v>
      </c>
      <c r="BJ374" s="20" t="s">
        <v>83</v>
      </c>
      <c r="BK374" s="228">
        <f>ROUND(I374*H374,2)</f>
        <v>0</v>
      </c>
      <c r="BL374" s="20" t="s">
        <v>315</v>
      </c>
      <c r="BM374" s="227" t="s">
        <v>6518</v>
      </c>
    </row>
    <row r="375" s="2" customFormat="1" ht="16.5" customHeight="1">
      <c r="A375" s="41"/>
      <c r="B375" s="42"/>
      <c r="C375" s="216" t="s">
        <v>5478</v>
      </c>
      <c r="D375" s="216" t="s">
        <v>310</v>
      </c>
      <c r="E375" s="217" t="s">
        <v>3748</v>
      </c>
      <c r="F375" s="218" t="s">
        <v>7395</v>
      </c>
      <c r="G375" s="219" t="s">
        <v>626</v>
      </c>
      <c r="H375" s="220">
        <v>53</v>
      </c>
      <c r="I375" s="221"/>
      <c r="J375" s="222">
        <f>ROUND(I375*H375,2)</f>
        <v>0</v>
      </c>
      <c r="K375" s="218" t="s">
        <v>19</v>
      </c>
      <c r="L375" s="47"/>
      <c r="M375" s="223" t="s">
        <v>19</v>
      </c>
      <c r="N375" s="224" t="s">
        <v>47</v>
      </c>
      <c r="O375" s="87"/>
      <c r="P375" s="225">
        <f>O375*H375</f>
        <v>0</v>
      </c>
      <c r="Q375" s="225">
        <v>0</v>
      </c>
      <c r="R375" s="225">
        <f>Q375*H375</f>
        <v>0</v>
      </c>
      <c r="S375" s="225">
        <v>0</v>
      </c>
      <c r="T375" s="226">
        <f>S375*H375</f>
        <v>0</v>
      </c>
      <c r="U375" s="41"/>
      <c r="V375" s="41"/>
      <c r="W375" s="41"/>
      <c r="X375" s="41"/>
      <c r="Y375" s="41"/>
      <c r="Z375" s="41"/>
      <c r="AA375" s="41"/>
      <c r="AB375" s="41"/>
      <c r="AC375" s="41"/>
      <c r="AD375" s="41"/>
      <c r="AE375" s="41"/>
      <c r="AR375" s="227" t="s">
        <v>315</v>
      </c>
      <c r="AT375" s="227" t="s">
        <v>310</v>
      </c>
      <c r="AU375" s="227" t="s">
        <v>85</v>
      </c>
      <c r="AY375" s="20" t="s">
        <v>308</v>
      </c>
      <c r="BE375" s="228">
        <f>IF(N375="základní",J375,0)</f>
        <v>0</v>
      </c>
      <c r="BF375" s="228">
        <f>IF(N375="snížená",J375,0)</f>
        <v>0</v>
      </c>
      <c r="BG375" s="228">
        <f>IF(N375="zákl. přenesená",J375,0)</f>
        <v>0</v>
      </c>
      <c r="BH375" s="228">
        <f>IF(N375="sníž. přenesená",J375,0)</f>
        <v>0</v>
      </c>
      <c r="BI375" s="228">
        <f>IF(N375="nulová",J375,0)</f>
        <v>0</v>
      </c>
      <c r="BJ375" s="20" t="s">
        <v>83</v>
      </c>
      <c r="BK375" s="228">
        <f>ROUND(I375*H375,2)</f>
        <v>0</v>
      </c>
      <c r="BL375" s="20" t="s">
        <v>315</v>
      </c>
      <c r="BM375" s="227" t="s">
        <v>6521</v>
      </c>
    </row>
    <row r="376" s="2" customFormat="1" ht="16.5" customHeight="1">
      <c r="A376" s="41"/>
      <c r="B376" s="42"/>
      <c r="C376" s="280" t="s">
        <v>6552</v>
      </c>
      <c r="D376" s="280" t="s">
        <v>1137</v>
      </c>
      <c r="E376" s="281" t="s">
        <v>7502</v>
      </c>
      <c r="F376" s="282" t="s">
        <v>7286</v>
      </c>
      <c r="G376" s="283" t="s">
        <v>4835</v>
      </c>
      <c r="H376" s="284">
        <v>8</v>
      </c>
      <c r="I376" s="285"/>
      <c r="J376" s="286">
        <f>ROUND(I376*H376,2)</f>
        <v>0</v>
      </c>
      <c r="K376" s="282" t="s">
        <v>19</v>
      </c>
      <c r="L376" s="287"/>
      <c r="M376" s="288" t="s">
        <v>19</v>
      </c>
      <c r="N376" s="289" t="s">
        <v>47</v>
      </c>
      <c r="O376" s="87"/>
      <c r="P376" s="225">
        <f>O376*H376</f>
        <v>0</v>
      </c>
      <c r="Q376" s="225">
        <v>0</v>
      </c>
      <c r="R376" s="225">
        <f>Q376*H376</f>
        <v>0</v>
      </c>
      <c r="S376" s="225">
        <v>0</v>
      </c>
      <c r="T376" s="226">
        <f>S376*H376</f>
        <v>0</v>
      </c>
      <c r="U376" s="41"/>
      <c r="V376" s="41"/>
      <c r="W376" s="41"/>
      <c r="X376" s="41"/>
      <c r="Y376" s="41"/>
      <c r="Z376" s="41"/>
      <c r="AA376" s="41"/>
      <c r="AB376" s="41"/>
      <c r="AC376" s="41"/>
      <c r="AD376" s="41"/>
      <c r="AE376" s="41"/>
      <c r="AR376" s="227" t="s">
        <v>352</v>
      </c>
      <c r="AT376" s="227" t="s">
        <v>1137</v>
      </c>
      <c r="AU376" s="227" t="s">
        <v>85</v>
      </c>
      <c r="AY376" s="20" t="s">
        <v>308</v>
      </c>
      <c r="BE376" s="228">
        <f>IF(N376="základní",J376,0)</f>
        <v>0</v>
      </c>
      <c r="BF376" s="228">
        <f>IF(N376="snížená",J376,0)</f>
        <v>0</v>
      </c>
      <c r="BG376" s="228">
        <f>IF(N376="zákl. přenesená",J376,0)</f>
        <v>0</v>
      </c>
      <c r="BH376" s="228">
        <f>IF(N376="sníž. přenesená",J376,0)</f>
        <v>0</v>
      </c>
      <c r="BI376" s="228">
        <f>IF(N376="nulová",J376,0)</f>
        <v>0</v>
      </c>
      <c r="BJ376" s="20" t="s">
        <v>83</v>
      </c>
      <c r="BK376" s="228">
        <f>ROUND(I376*H376,2)</f>
        <v>0</v>
      </c>
      <c r="BL376" s="20" t="s">
        <v>315</v>
      </c>
      <c r="BM376" s="227" t="s">
        <v>6525</v>
      </c>
    </row>
    <row r="377" s="2" customFormat="1" ht="16.5" customHeight="1">
      <c r="A377" s="41"/>
      <c r="B377" s="42"/>
      <c r="C377" s="280" t="s">
        <v>5481</v>
      </c>
      <c r="D377" s="280" t="s">
        <v>1137</v>
      </c>
      <c r="E377" s="281" t="s">
        <v>7503</v>
      </c>
      <c r="F377" s="282" t="s">
        <v>7459</v>
      </c>
      <c r="G377" s="283" t="s">
        <v>323</v>
      </c>
      <c r="H377" s="284">
        <v>3</v>
      </c>
      <c r="I377" s="285"/>
      <c r="J377" s="286">
        <f>ROUND(I377*H377,2)</f>
        <v>0</v>
      </c>
      <c r="K377" s="282" t="s">
        <v>19</v>
      </c>
      <c r="L377" s="287"/>
      <c r="M377" s="288" t="s">
        <v>19</v>
      </c>
      <c r="N377" s="289" t="s">
        <v>47</v>
      </c>
      <c r="O377" s="87"/>
      <c r="P377" s="225">
        <f>O377*H377</f>
        <v>0</v>
      </c>
      <c r="Q377" s="225">
        <v>0</v>
      </c>
      <c r="R377" s="225">
        <f>Q377*H377</f>
        <v>0</v>
      </c>
      <c r="S377" s="225">
        <v>0</v>
      </c>
      <c r="T377" s="226">
        <f>S377*H377</f>
        <v>0</v>
      </c>
      <c r="U377" s="41"/>
      <c r="V377" s="41"/>
      <c r="W377" s="41"/>
      <c r="X377" s="41"/>
      <c r="Y377" s="41"/>
      <c r="Z377" s="41"/>
      <c r="AA377" s="41"/>
      <c r="AB377" s="41"/>
      <c r="AC377" s="41"/>
      <c r="AD377" s="41"/>
      <c r="AE377" s="41"/>
      <c r="AR377" s="227" t="s">
        <v>352</v>
      </c>
      <c r="AT377" s="227" t="s">
        <v>1137</v>
      </c>
      <c r="AU377" s="227" t="s">
        <v>85</v>
      </c>
      <c r="AY377" s="20" t="s">
        <v>308</v>
      </c>
      <c r="BE377" s="228">
        <f>IF(N377="základní",J377,0)</f>
        <v>0</v>
      </c>
      <c r="BF377" s="228">
        <f>IF(N377="snížená",J377,0)</f>
        <v>0</v>
      </c>
      <c r="BG377" s="228">
        <f>IF(N377="zákl. přenesená",J377,0)</f>
        <v>0</v>
      </c>
      <c r="BH377" s="228">
        <f>IF(N377="sníž. přenesená",J377,0)</f>
        <v>0</v>
      </c>
      <c r="BI377" s="228">
        <f>IF(N377="nulová",J377,0)</f>
        <v>0</v>
      </c>
      <c r="BJ377" s="20" t="s">
        <v>83</v>
      </c>
      <c r="BK377" s="228">
        <f>ROUND(I377*H377,2)</f>
        <v>0</v>
      </c>
      <c r="BL377" s="20" t="s">
        <v>315</v>
      </c>
      <c r="BM377" s="227" t="s">
        <v>6529</v>
      </c>
    </row>
    <row r="378" s="2" customFormat="1" ht="16.5" customHeight="1">
      <c r="A378" s="41"/>
      <c r="B378" s="42"/>
      <c r="C378" s="280" t="s">
        <v>6561</v>
      </c>
      <c r="D378" s="280" t="s">
        <v>1137</v>
      </c>
      <c r="E378" s="281" t="s">
        <v>7504</v>
      </c>
      <c r="F378" s="282" t="s">
        <v>7432</v>
      </c>
      <c r="G378" s="283" t="s">
        <v>323</v>
      </c>
      <c r="H378" s="284">
        <v>1</v>
      </c>
      <c r="I378" s="285"/>
      <c r="J378" s="286">
        <f>ROUND(I378*H378,2)</f>
        <v>0</v>
      </c>
      <c r="K378" s="282" t="s">
        <v>19</v>
      </c>
      <c r="L378" s="287"/>
      <c r="M378" s="288" t="s">
        <v>19</v>
      </c>
      <c r="N378" s="289" t="s">
        <v>47</v>
      </c>
      <c r="O378" s="87"/>
      <c r="P378" s="225">
        <f>O378*H378</f>
        <v>0</v>
      </c>
      <c r="Q378" s="225">
        <v>0</v>
      </c>
      <c r="R378" s="225">
        <f>Q378*H378</f>
        <v>0</v>
      </c>
      <c r="S378" s="225">
        <v>0</v>
      </c>
      <c r="T378" s="226">
        <f>S378*H378</f>
        <v>0</v>
      </c>
      <c r="U378" s="41"/>
      <c r="V378" s="41"/>
      <c r="W378" s="41"/>
      <c r="X378" s="41"/>
      <c r="Y378" s="41"/>
      <c r="Z378" s="41"/>
      <c r="AA378" s="41"/>
      <c r="AB378" s="41"/>
      <c r="AC378" s="41"/>
      <c r="AD378" s="41"/>
      <c r="AE378" s="41"/>
      <c r="AR378" s="227" t="s">
        <v>352</v>
      </c>
      <c r="AT378" s="227" t="s">
        <v>1137</v>
      </c>
      <c r="AU378" s="227" t="s">
        <v>85</v>
      </c>
      <c r="AY378" s="20" t="s">
        <v>308</v>
      </c>
      <c r="BE378" s="228">
        <f>IF(N378="základní",J378,0)</f>
        <v>0</v>
      </c>
      <c r="BF378" s="228">
        <f>IF(N378="snížená",J378,0)</f>
        <v>0</v>
      </c>
      <c r="BG378" s="228">
        <f>IF(N378="zákl. přenesená",J378,0)</f>
        <v>0</v>
      </c>
      <c r="BH378" s="228">
        <f>IF(N378="sníž. přenesená",J378,0)</f>
        <v>0</v>
      </c>
      <c r="BI378" s="228">
        <f>IF(N378="nulová",J378,0)</f>
        <v>0</v>
      </c>
      <c r="BJ378" s="20" t="s">
        <v>83</v>
      </c>
      <c r="BK378" s="228">
        <f>ROUND(I378*H378,2)</f>
        <v>0</v>
      </c>
      <c r="BL378" s="20" t="s">
        <v>315</v>
      </c>
      <c r="BM378" s="227" t="s">
        <v>6532</v>
      </c>
    </row>
    <row r="379" s="2" customFormat="1" ht="16.5" customHeight="1">
      <c r="A379" s="41"/>
      <c r="B379" s="42"/>
      <c r="C379" s="280" t="s">
        <v>5484</v>
      </c>
      <c r="D379" s="280" t="s">
        <v>1137</v>
      </c>
      <c r="E379" s="281" t="s">
        <v>7505</v>
      </c>
      <c r="F379" s="282" t="s">
        <v>7376</v>
      </c>
      <c r="G379" s="283" t="s">
        <v>474</v>
      </c>
      <c r="H379" s="284">
        <v>63</v>
      </c>
      <c r="I379" s="285"/>
      <c r="J379" s="286">
        <f>ROUND(I379*H379,2)</f>
        <v>0</v>
      </c>
      <c r="K379" s="282" t="s">
        <v>19</v>
      </c>
      <c r="L379" s="287"/>
      <c r="M379" s="288" t="s">
        <v>19</v>
      </c>
      <c r="N379" s="289" t="s">
        <v>47</v>
      </c>
      <c r="O379" s="87"/>
      <c r="P379" s="225">
        <f>O379*H379</f>
        <v>0</v>
      </c>
      <c r="Q379" s="225">
        <v>0</v>
      </c>
      <c r="R379" s="225">
        <f>Q379*H379</f>
        <v>0</v>
      </c>
      <c r="S379" s="225">
        <v>0</v>
      </c>
      <c r="T379" s="226">
        <f>S379*H379</f>
        <v>0</v>
      </c>
      <c r="U379" s="41"/>
      <c r="V379" s="41"/>
      <c r="W379" s="41"/>
      <c r="X379" s="41"/>
      <c r="Y379" s="41"/>
      <c r="Z379" s="41"/>
      <c r="AA379" s="41"/>
      <c r="AB379" s="41"/>
      <c r="AC379" s="41"/>
      <c r="AD379" s="41"/>
      <c r="AE379" s="41"/>
      <c r="AR379" s="227" t="s">
        <v>352</v>
      </c>
      <c r="AT379" s="227" t="s">
        <v>1137</v>
      </c>
      <c r="AU379" s="227" t="s">
        <v>85</v>
      </c>
      <c r="AY379" s="20" t="s">
        <v>308</v>
      </c>
      <c r="BE379" s="228">
        <f>IF(N379="základní",J379,0)</f>
        <v>0</v>
      </c>
      <c r="BF379" s="228">
        <f>IF(N379="snížená",J379,0)</f>
        <v>0</v>
      </c>
      <c r="BG379" s="228">
        <f>IF(N379="zákl. přenesená",J379,0)</f>
        <v>0</v>
      </c>
      <c r="BH379" s="228">
        <f>IF(N379="sníž. přenesená",J379,0)</f>
        <v>0</v>
      </c>
      <c r="BI379" s="228">
        <f>IF(N379="nulová",J379,0)</f>
        <v>0</v>
      </c>
      <c r="BJ379" s="20" t="s">
        <v>83</v>
      </c>
      <c r="BK379" s="228">
        <f>ROUND(I379*H379,2)</f>
        <v>0</v>
      </c>
      <c r="BL379" s="20" t="s">
        <v>315</v>
      </c>
      <c r="BM379" s="227" t="s">
        <v>6537</v>
      </c>
    </row>
    <row r="380" s="2" customFormat="1" ht="16.5" customHeight="1">
      <c r="A380" s="41"/>
      <c r="B380" s="42"/>
      <c r="C380" s="280" t="s">
        <v>6569</v>
      </c>
      <c r="D380" s="280" t="s">
        <v>1137</v>
      </c>
      <c r="E380" s="281" t="s">
        <v>7506</v>
      </c>
      <c r="F380" s="282" t="s">
        <v>7436</v>
      </c>
      <c r="G380" s="283" t="s">
        <v>4835</v>
      </c>
      <c r="H380" s="284">
        <v>1</v>
      </c>
      <c r="I380" s="285"/>
      <c r="J380" s="286">
        <f>ROUND(I380*H380,2)</f>
        <v>0</v>
      </c>
      <c r="K380" s="282" t="s">
        <v>19</v>
      </c>
      <c r="L380" s="287"/>
      <c r="M380" s="288" t="s">
        <v>19</v>
      </c>
      <c r="N380" s="289" t="s">
        <v>47</v>
      </c>
      <c r="O380" s="87"/>
      <c r="P380" s="225">
        <f>O380*H380</f>
        <v>0</v>
      </c>
      <c r="Q380" s="225">
        <v>0</v>
      </c>
      <c r="R380" s="225">
        <f>Q380*H380</f>
        <v>0</v>
      </c>
      <c r="S380" s="225">
        <v>0</v>
      </c>
      <c r="T380" s="226">
        <f>S380*H380</f>
        <v>0</v>
      </c>
      <c r="U380" s="41"/>
      <c r="V380" s="41"/>
      <c r="W380" s="41"/>
      <c r="X380" s="41"/>
      <c r="Y380" s="41"/>
      <c r="Z380" s="41"/>
      <c r="AA380" s="41"/>
      <c r="AB380" s="41"/>
      <c r="AC380" s="41"/>
      <c r="AD380" s="41"/>
      <c r="AE380" s="41"/>
      <c r="AR380" s="227" t="s">
        <v>352</v>
      </c>
      <c r="AT380" s="227" t="s">
        <v>1137</v>
      </c>
      <c r="AU380" s="227" t="s">
        <v>85</v>
      </c>
      <c r="AY380" s="20" t="s">
        <v>308</v>
      </c>
      <c r="BE380" s="228">
        <f>IF(N380="základní",J380,0)</f>
        <v>0</v>
      </c>
      <c r="BF380" s="228">
        <f>IF(N380="snížená",J380,0)</f>
        <v>0</v>
      </c>
      <c r="BG380" s="228">
        <f>IF(N380="zákl. přenesená",J380,0)</f>
        <v>0</v>
      </c>
      <c r="BH380" s="228">
        <f>IF(N380="sníž. přenesená",J380,0)</f>
        <v>0</v>
      </c>
      <c r="BI380" s="228">
        <f>IF(N380="nulová",J380,0)</f>
        <v>0</v>
      </c>
      <c r="BJ380" s="20" t="s">
        <v>83</v>
      </c>
      <c r="BK380" s="228">
        <f>ROUND(I380*H380,2)</f>
        <v>0</v>
      </c>
      <c r="BL380" s="20" t="s">
        <v>315</v>
      </c>
      <c r="BM380" s="227" t="s">
        <v>6540</v>
      </c>
    </row>
    <row r="381" s="2" customFormat="1" ht="16.5" customHeight="1">
      <c r="A381" s="41"/>
      <c r="B381" s="42"/>
      <c r="C381" s="280" t="s">
        <v>5487</v>
      </c>
      <c r="D381" s="280" t="s">
        <v>1137</v>
      </c>
      <c r="E381" s="281" t="s">
        <v>7507</v>
      </c>
      <c r="F381" s="282" t="s">
        <v>7472</v>
      </c>
      <c r="G381" s="283" t="s">
        <v>4835</v>
      </c>
      <c r="H381" s="284">
        <v>30</v>
      </c>
      <c r="I381" s="285"/>
      <c r="J381" s="286">
        <f>ROUND(I381*H381,2)</f>
        <v>0</v>
      </c>
      <c r="K381" s="282" t="s">
        <v>19</v>
      </c>
      <c r="L381" s="287"/>
      <c r="M381" s="288" t="s">
        <v>19</v>
      </c>
      <c r="N381" s="289" t="s">
        <v>47</v>
      </c>
      <c r="O381" s="87"/>
      <c r="P381" s="225">
        <f>O381*H381</f>
        <v>0</v>
      </c>
      <c r="Q381" s="225">
        <v>0</v>
      </c>
      <c r="R381" s="225">
        <f>Q381*H381</f>
        <v>0</v>
      </c>
      <c r="S381" s="225">
        <v>0</v>
      </c>
      <c r="T381" s="226">
        <f>S381*H381</f>
        <v>0</v>
      </c>
      <c r="U381" s="41"/>
      <c r="V381" s="41"/>
      <c r="W381" s="41"/>
      <c r="X381" s="41"/>
      <c r="Y381" s="41"/>
      <c r="Z381" s="41"/>
      <c r="AA381" s="41"/>
      <c r="AB381" s="41"/>
      <c r="AC381" s="41"/>
      <c r="AD381" s="41"/>
      <c r="AE381" s="41"/>
      <c r="AR381" s="227" t="s">
        <v>352</v>
      </c>
      <c r="AT381" s="227" t="s">
        <v>1137</v>
      </c>
      <c r="AU381" s="227" t="s">
        <v>85</v>
      </c>
      <c r="AY381" s="20" t="s">
        <v>308</v>
      </c>
      <c r="BE381" s="228">
        <f>IF(N381="základní",J381,0)</f>
        <v>0</v>
      </c>
      <c r="BF381" s="228">
        <f>IF(N381="snížená",J381,0)</f>
        <v>0</v>
      </c>
      <c r="BG381" s="228">
        <f>IF(N381="zákl. přenesená",J381,0)</f>
        <v>0</v>
      </c>
      <c r="BH381" s="228">
        <f>IF(N381="sníž. přenesená",J381,0)</f>
        <v>0</v>
      </c>
      <c r="BI381" s="228">
        <f>IF(N381="nulová",J381,0)</f>
        <v>0</v>
      </c>
      <c r="BJ381" s="20" t="s">
        <v>83</v>
      </c>
      <c r="BK381" s="228">
        <f>ROUND(I381*H381,2)</f>
        <v>0</v>
      </c>
      <c r="BL381" s="20" t="s">
        <v>315</v>
      </c>
      <c r="BM381" s="227" t="s">
        <v>6545</v>
      </c>
    </row>
    <row r="382" s="2" customFormat="1" ht="16.5" customHeight="1">
      <c r="A382" s="41"/>
      <c r="B382" s="42"/>
      <c r="C382" s="280" t="s">
        <v>6576</v>
      </c>
      <c r="D382" s="280" t="s">
        <v>1137</v>
      </c>
      <c r="E382" s="281" t="s">
        <v>7508</v>
      </c>
      <c r="F382" s="282" t="s">
        <v>7509</v>
      </c>
      <c r="G382" s="283" t="s">
        <v>474</v>
      </c>
      <c r="H382" s="284">
        <v>63</v>
      </c>
      <c r="I382" s="285"/>
      <c r="J382" s="286">
        <f>ROUND(I382*H382,2)</f>
        <v>0</v>
      </c>
      <c r="K382" s="282" t="s">
        <v>19</v>
      </c>
      <c r="L382" s="287"/>
      <c r="M382" s="288" t="s">
        <v>19</v>
      </c>
      <c r="N382" s="289" t="s">
        <v>47</v>
      </c>
      <c r="O382" s="87"/>
      <c r="P382" s="225">
        <f>O382*H382</f>
        <v>0</v>
      </c>
      <c r="Q382" s="225">
        <v>0</v>
      </c>
      <c r="R382" s="225">
        <f>Q382*H382</f>
        <v>0</v>
      </c>
      <c r="S382" s="225">
        <v>0</v>
      </c>
      <c r="T382" s="226">
        <f>S382*H382</f>
        <v>0</v>
      </c>
      <c r="U382" s="41"/>
      <c r="V382" s="41"/>
      <c r="W382" s="41"/>
      <c r="X382" s="41"/>
      <c r="Y382" s="41"/>
      <c r="Z382" s="41"/>
      <c r="AA382" s="41"/>
      <c r="AB382" s="41"/>
      <c r="AC382" s="41"/>
      <c r="AD382" s="41"/>
      <c r="AE382" s="41"/>
      <c r="AR382" s="227" t="s">
        <v>352</v>
      </c>
      <c r="AT382" s="227" t="s">
        <v>1137</v>
      </c>
      <c r="AU382" s="227" t="s">
        <v>85</v>
      </c>
      <c r="AY382" s="20" t="s">
        <v>308</v>
      </c>
      <c r="BE382" s="228">
        <f>IF(N382="základní",J382,0)</f>
        <v>0</v>
      </c>
      <c r="BF382" s="228">
        <f>IF(N382="snížená",J382,0)</f>
        <v>0</v>
      </c>
      <c r="BG382" s="228">
        <f>IF(N382="zákl. přenesená",J382,0)</f>
        <v>0</v>
      </c>
      <c r="BH382" s="228">
        <f>IF(N382="sníž. přenesená",J382,0)</f>
        <v>0</v>
      </c>
      <c r="BI382" s="228">
        <f>IF(N382="nulová",J382,0)</f>
        <v>0</v>
      </c>
      <c r="BJ382" s="20" t="s">
        <v>83</v>
      </c>
      <c r="BK382" s="228">
        <f>ROUND(I382*H382,2)</f>
        <v>0</v>
      </c>
      <c r="BL382" s="20" t="s">
        <v>315</v>
      </c>
      <c r="BM382" s="227" t="s">
        <v>6549</v>
      </c>
    </row>
    <row r="383" s="2" customFormat="1" ht="16.5" customHeight="1">
      <c r="A383" s="41"/>
      <c r="B383" s="42"/>
      <c r="C383" s="280" t="s">
        <v>5490</v>
      </c>
      <c r="D383" s="280" t="s">
        <v>1137</v>
      </c>
      <c r="E383" s="281" t="s">
        <v>7510</v>
      </c>
      <c r="F383" s="282" t="s">
        <v>7441</v>
      </c>
      <c r="G383" s="283" t="s">
        <v>323</v>
      </c>
      <c r="H383" s="284">
        <v>4</v>
      </c>
      <c r="I383" s="285"/>
      <c r="J383" s="286">
        <f>ROUND(I383*H383,2)</f>
        <v>0</v>
      </c>
      <c r="K383" s="282" t="s">
        <v>19</v>
      </c>
      <c r="L383" s="287"/>
      <c r="M383" s="288" t="s">
        <v>19</v>
      </c>
      <c r="N383" s="289" t="s">
        <v>47</v>
      </c>
      <c r="O383" s="87"/>
      <c r="P383" s="225">
        <f>O383*H383</f>
        <v>0</v>
      </c>
      <c r="Q383" s="225">
        <v>0</v>
      </c>
      <c r="R383" s="225">
        <f>Q383*H383</f>
        <v>0</v>
      </c>
      <c r="S383" s="225">
        <v>0</v>
      </c>
      <c r="T383" s="226">
        <f>S383*H383</f>
        <v>0</v>
      </c>
      <c r="U383" s="41"/>
      <c r="V383" s="41"/>
      <c r="W383" s="41"/>
      <c r="X383" s="41"/>
      <c r="Y383" s="41"/>
      <c r="Z383" s="41"/>
      <c r="AA383" s="41"/>
      <c r="AB383" s="41"/>
      <c r="AC383" s="41"/>
      <c r="AD383" s="41"/>
      <c r="AE383" s="41"/>
      <c r="AR383" s="227" t="s">
        <v>352</v>
      </c>
      <c r="AT383" s="227" t="s">
        <v>1137</v>
      </c>
      <c r="AU383" s="227" t="s">
        <v>85</v>
      </c>
      <c r="AY383" s="20" t="s">
        <v>308</v>
      </c>
      <c r="BE383" s="228">
        <f>IF(N383="základní",J383,0)</f>
        <v>0</v>
      </c>
      <c r="BF383" s="228">
        <f>IF(N383="snížená",J383,0)</f>
        <v>0</v>
      </c>
      <c r="BG383" s="228">
        <f>IF(N383="zákl. přenesená",J383,0)</f>
        <v>0</v>
      </c>
      <c r="BH383" s="228">
        <f>IF(N383="sníž. přenesená",J383,0)</f>
        <v>0</v>
      </c>
      <c r="BI383" s="228">
        <f>IF(N383="nulová",J383,0)</f>
        <v>0</v>
      </c>
      <c r="BJ383" s="20" t="s">
        <v>83</v>
      </c>
      <c r="BK383" s="228">
        <f>ROUND(I383*H383,2)</f>
        <v>0</v>
      </c>
      <c r="BL383" s="20" t="s">
        <v>315</v>
      </c>
      <c r="BM383" s="227" t="s">
        <v>6555</v>
      </c>
    </row>
    <row r="384" s="2" customFormat="1" ht="16.5" customHeight="1">
      <c r="A384" s="41"/>
      <c r="B384" s="42"/>
      <c r="C384" s="280" t="s">
        <v>6584</v>
      </c>
      <c r="D384" s="280" t="s">
        <v>1137</v>
      </c>
      <c r="E384" s="281" t="s">
        <v>7511</v>
      </c>
      <c r="F384" s="282" t="s">
        <v>7464</v>
      </c>
      <c r="G384" s="283" t="s">
        <v>323</v>
      </c>
      <c r="H384" s="284">
        <v>6</v>
      </c>
      <c r="I384" s="285"/>
      <c r="J384" s="286">
        <f>ROUND(I384*H384,2)</f>
        <v>0</v>
      </c>
      <c r="K384" s="282" t="s">
        <v>19</v>
      </c>
      <c r="L384" s="287"/>
      <c r="M384" s="288" t="s">
        <v>19</v>
      </c>
      <c r="N384" s="289" t="s">
        <v>47</v>
      </c>
      <c r="O384" s="87"/>
      <c r="P384" s="225">
        <f>O384*H384</f>
        <v>0</v>
      </c>
      <c r="Q384" s="225">
        <v>0</v>
      </c>
      <c r="R384" s="225">
        <f>Q384*H384</f>
        <v>0</v>
      </c>
      <c r="S384" s="225">
        <v>0</v>
      </c>
      <c r="T384" s="226">
        <f>S384*H384</f>
        <v>0</v>
      </c>
      <c r="U384" s="41"/>
      <c r="V384" s="41"/>
      <c r="W384" s="41"/>
      <c r="X384" s="41"/>
      <c r="Y384" s="41"/>
      <c r="Z384" s="41"/>
      <c r="AA384" s="41"/>
      <c r="AB384" s="41"/>
      <c r="AC384" s="41"/>
      <c r="AD384" s="41"/>
      <c r="AE384" s="41"/>
      <c r="AR384" s="227" t="s">
        <v>352</v>
      </c>
      <c r="AT384" s="227" t="s">
        <v>1137</v>
      </c>
      <c r="AU384" s="227" t="s">
        <v>85</v>
      </c>
      <c r="AY384" s="20" t="s">
        <v>308</v>
      </c>
      <c r="BE384" s="228">
        <f>IF(N384="základní",J384,0)</f>
        <v>0</v>
      </c>
      <c r="BF384" s="228">
        <f>IF(N384="snížená",J384,0)</f>
        <v>0</v>
      </c>
      <c r="BG384" s="228">
        <f>IF(N384="zákl. přenesená",J384,0)</f>
        <v>0</v>
      </c>
      <c r="BH384" s="228">
        <f>IF(N384="sníž. přenesená",J384,0)</f>
        <v>0</v>
      </c>
      <c r="BI384" s="228">
        <f>IF(N384="nulová",J384,0)</f>
        <v>0</v>
      </c>
      <c r="BJ384" s="20" t="s">
        <v>83</v>
      </c>
      <c r="BK384" s="228">
        <f>ROUND(I384*H384,2)</f>
        <v>0</v>
      </c>
      <c r="BL384" s="20" t="s">
        <v>315</v>
      </c>
      <c r="BM384" s="227" t="s">
        <v>6558</v>
      </c>
    </row>
    <row r="385" s="2" customFormat="1" ht="16.5" customHeight="1">
      <c r="A385" s="41"/>
      <c r="B385" s="42"/>
      <c r="C385" s="280" t="s">
        <v>5493</v>
      </c>
      <c r="D385" s="280" t="s">
        <v>1137</v>
      </c>
      <c r="E385" s="281" t="s">
        <v>7512</v>
      </c>
      <c r="F385" s="282" t="s">
        <v>7443</v>
      </c>
      <c r="G385" s="283" t="s">
        <v>323</v>
      </c>
      <c r="H385" s="284">
        <v>6</v>
      </c>
      <c r="I385" s="285"/>
      <c r="J385" s="286">
        <f>ROUND(I385*H385,2)</f>
        <v>0</v>
      </c>
      <c r="K385" s="282" t="s">
        <v>19</v>
      </c>
      <c r="L385" s="287"/>
      <c r="M385" s="288" t="s">
        <v>19</v>
      </c>
      <c r="N385" s="289" t="s">
        <v>47</v>
      </c>
      <c r="O385" s="87"/>
      <c r="P385" s="225">
        <f>O385*H385</f>
        <v>0</v>
      </c>
      <c r="Q385" s="225">
        <v>0</v>
      </c>
      <c r="R385" s="225">
        <f>Q385*H385</f>
        <v>0</v>
      </c>
      <c r="S385" s="225">
        <v>0</v>
      </c>
      <c r="T385" s="226">
        <f>S385*H385</f>
        <v>0</v>
      </c>
      <c r="U385" s="41"/>
      <c r="V385" s="41"/>
      <c r="W385" s="41"/>
      <c r="X385" s="41"/>
      <c r="Y385" s="41"/>
      <c r="Z385" s="41"/>
      <c r="AA385" s="41"/>
      <c r="AB385" s="41"/>
      <c r="AC385" s="41"/>
      <c r="AD385" s="41"/>
      <c r="AE385" s="41"/>
      <c r="AR385" s="227" t="s">
        <v>352</v>
      </c>
      <c r="AT385" s="227" t="s">
        <v>1137</v>
      </c>
      <c r="AU385" s="227" t="s">
        <v>85</v>
      </c>
      <c r="AY385" s="20" t="s">
        <v>308</v>
      </c>
      <c r="BE385" s="228">
        <f>IF(N385="základní",J385,0)</f>
        <v>0</v>
      </c>
      <c r="BF385" s="228">
        <f>IF(N385="snížená",J385,0)</f>
        <v>0</v>
      </c>
      <c r="BG385" s="228">
        <f>IF(N385="zákl. přenesená",J385,0)</f>
        <v>0</v>
      </c>
      <c r="BH385" s="228">
        <f>IF(N385="sníž. přenesená",J385,0)</f>
        <v>0</v>
      </c>
      <c r="BI385" s="228">
        <f>IF(N385="nulová",J385,0)</f>
        <v>0</v>
      </c>
      <c r="BJ385" s="20" t="s">
        <v>83</v>
      </c>
      <c r="BK385" s="228">
        <f>ROUND(I385*H385,2)</f>
        <v>0</v>
      </c>
      <c r="BL385" s="20" t="s">
        <v>315</v>
      </c>
      <c r="BM385" s="227" t="s">
        <v>6564</v>
      </c>
    </row>
    <row r="386" s="2" customFormat="1" ht="16.5" customHeight="1">
      <c r="A386" s="41"/>
      <c r="B386" s="42"/>
      <c r="C386" s="280" t="s">
        <v>6592</v>
      </c>
      <c r="D386" s="280" t="s">
        <v>1137</v>
      </c>
      <c r="E386" s="281" t="s">
        <v>7513</v>
      </c>
      <c r="F386" s="282" t="s">
        <v>7445</v>
      </c>
      <c r="G386" s="283" t="s">
        <v>313</v>
      </c>
      <c r="H386" s="284">
        <v>1</v>
      </c>
      <c r="I386" s="285"/>
      <c r="J386" s="286">
        <f>ROUND(I386*H386,2)</f>
        <v>0</v>
      </c>
      <c r="K386" s="282" t="s">
        <v>19</v>
      </c>
      <c r="L386" s="287"/>
      <c r="M386" s="288" t="s">
        <v>19</v>
      </c>
      <c r="N386" s="289" t="s">
        <v>47</v>
      </c>
      <c r="O386" s="87"/>
      <c r="P386" s="225">
        <f>O386*H386</f>
        <v>0</v>
      </c>
      <c r="Q386" s="225">
        <v>0</v>
      </c>
      <c r="R386" s="225">
        <f>Q386*H386</f>
        <v>0</v>
      </c>
      <c r="S386" s="225">
        <v>0</v>
      </c>
      <c r="T386" s="226">
        <f>S386*H386</f>
        <v>0</v>
      </c>
      <c r="U386" s="41"/>
      <c r="V386" s="41"/>
      <c r="W386" s="41"/>
      <c r="X386" s="41"/>
      <c r="Y386" s="41"/>
      <c r="Z386" s="41"/>
      <c r="AA386" s="41"/>
      <c r="AB386" s="41"/>
      <c r="AC386" s="41"/>
      <c r="AD386" s="41"/>
      <c r="AE386" s="41"/>
      <c r="AR386" s="227" t="s">
        <v>352</v>
      </c>
      <c r="AT386" s="227" t="s">
        <v>1137</v>
      </c>
      <c r="AU386" s="227" t="s">
        <v>85</v>
      </c>
      <c r="AY386" s="20" t="s">
        <v>308</v>
      </c>
      <c r="BE386" s="228">
        <f>IF(N386="základní",J386,0)</f>
        <v>0</v>
      </c>
      <c r="BF386" s="228">
        <f>IF(N386="snížená",J386,0)</f>
        <v>0</v>
      </c>
      <c r="BG386" s="228">
        <f>IF(N386="zákl. přenesená",J386,0)</f>
        <v>0</v>
      </c>
      <c r="BH386" s="228">
        <f>IF(N386="sníž. přenesená",J386,0)</f>
        <v>0</v>
      </c>
      <c r="BI386" s="228">
        <f>IF(N386="nulová",J386,0)</f>
        <v>0</v>
      </c>
      <c r="BJ386" s="20" t="s">
        <v>83</v>
      </c>
      <c r="BK386" s="228">
        <f>ROUND(I386*H386,2)</f>
        <v>0</v>
      </c>
      <c r="BL386" s="20" t="s">
        <v>315</v>
      </c>
      <c r="BM386" s="227" t="s">
        <v>6567</v>
      </c>
    </row>
    <row r="387" s="2" customFormat="1" ht="16.5" customHeight="1">
      <c r="A387" s="41"/>
      <c r="B387" s="42"/>
      <c r="C387" s="280" t="s">
        <v>5496</v>
      </c>
      <c r="D387" s="280" t="s">
        <v>1137</v>
      </c>
      <c r="E387" s="281" t="s">
        <v>7514</v>
      </c>
      <c r="F387" s="282" t="s">
        <v>7356</v>
      </c>
      <c r="G387" s="283" t="s">
        <v>323</v>
      </c>
      <c r="H387" s="284">
        <v>1</v>
      </c>
      <c r="I387" s="285"/>
      <c r="J387" s="286">
        <f>ROUND(I387*H387,2)</f>
        <v>0</v>
      </c>
      <c r="K387" s="282" t="s">
        <v>19</v>
      </c>
      <c r="L387" s="287"/>
      <c r="M387" s="288" t="s">
        <v>19</v>
      </c>
      <c r="N387" s="289" t="s">
        <v>47</v>
      </c>
      <c r="O387" s="87"/>
      <c r="P387" s="225">
        <f>O387*H387</f>
        <v>0</v>
      </c>
      <c r="Q387" s="225">
        <v>0</v>
      </c>
      <c r="R387" s="225">
        <f>Q387*H387</f>
        <v>0</v>
      </c>
      <c r="S387" s="225">
        <v>0</v>
      </c>
      <c r="T387" s="226">
        <f>S387*H387</f>
        <v>0</v>
      </c>
      <c r="U387" s="41"/>
      <c r="V387" s="41"/>
      <c r="W387" s="41"/>
      <c r="X387" s="41"/>
      <c r="Y387" s="41"/>
      <c r="Z387" s="41"/>
      <c r="AA387" s="41"/>
      <c r="AB387" s="41"/>
      <c r="AC387" s="41"/>
      <c r="AD387" s="41"/>
      <c r="AE387" s="41"/>
      <c r="AR387" s="227" t="s">
        <v>352</v>
      </c>
      <c r="AT387" s="227" t="s">
        <v>1137</v>
      </c>
      <c r="AU387" s="227" t="s">
        <v>85</v>
      </c>
      <c r="AY387" s="20" t="s">
        <v>308</v>
      </c>
      <c r="BE387" s="228">
        <f>IF(N387="základní",J387,0)</f>
        <v>0</v>
      </c>
      <c r="BF387" s="228">
        <f>IF(N387="snížená",J387,0)</f>
        <v>0</v>
      </c>
      <c r="BG387" s="228">
        <f>IF(N387="zákl. přenesená",J387,0)</f>
        <v>0</v>
      </c>
      <c r="BH387" s="228">
        <f>IF(N387="sníž. přenesená",J387,0)</f>
        <v>0</v>
      </c>
      <c r="BI387" s="228">
        <f>IF(N387="nulová",J387,0)</f>
        <v>0</v>
      </c>
      <c r="BJ387" s="20" t="s">
        <v>83</v>
      </c>
      <c r="BK387" s="228">
        <f>ROUND(I387*H387,2)</f>
        <v>0</v>
      </c>
      <c r="BL387" s="20" t="s">
        <v>315</v>
      </c>
      <c r="BM387" s="227" t="s">
        <v>6572</v>
      </c>
    </row>
    <row r="388" s="2" customFormat="1" ht="16.5" customHeight="1">
      <c r="A388" s="41"/>
      <c r="B388" s="42"/>
      <c r="C388" s="280" t="s">
        <v>6600</v>
      </c>
      <c r="D388" s="280" t="s">
        <v>1137</v>
      </c>
      <c r="E388" s="281" t="s">
        <v>7515</v>
      </c>
      <c r="F388" s="282" t="s">
        <v>7447</v>
      </c>
      <c r="G388" s="283" t="s">
        <v>4835</v>
      </c>
      <c r="H388" s="284">
        <v>1</v>
      </c>
      <c r="I388" s="285"/>
      <c r="J388" s="286">
        <f>ROUND(I388*H388,2)</f>
        <v>0</v>
      </c>
      <c r="K388" s="282" t="s">
        <v>19</v>
      </c>
      <c r="L388" s="287"/>
      <c r="M388" s="288" t="s">
        <v>19</v>
      </c>
      <c r="N388" s="289" t="s">
        <v>47</v>
      </c>
      <c r="O388" s="87"/>
      <c r="P388" s="225">
        <f>O388*H388</f>
        <v>0</v>
      </c>
      <c r="Q388" s="225">
        <v>0</v>
      </c>
      <c r="R388" s="225">
        <f>Q388*H388</f>
        <v>0</v>
      </c>
      <c r="S388" s="225">
        <v>0</v>
      </c>
      <c r="T388" s="226">
        <f>S388*H388</f>
        <v>0</v>
      </c>
      <c r="U388" s="41"/>
      <c r="V388" s="41"/>
      <c r="W388" s="41"/>
      <c r="X388" s="41"/>
      <c r="Y388" s="41"/>
      <c r="Z388" s="41"/>
      <c r="AA388" s="41"/>
      <c r="AB388" s="41"/>
      <c r="AC388" s="41"/>
      <c r="AD388" s="41"/>
      <c r="AE388" s="41"/>
      <c r="AR388" s="227" t="s">
        <v>352</v>
      </c>
      <c r="AT388" s="227" t="s">
        <v>1137</v>
      </c>
      <c r="AU388" s="227" t="s">
        <v>85</v>
      </c>
      <c r="AY388" s="20" t="s">
        <v>308</v>
      </c>
      <c r="BE388" s="228">
        <f>IF(N388="základní",J388,0)</f>
        <v>0</v>
      </c>
      <c r="BF388" s="228">
        <f>IF(N388="snížená",J388,0)</f>
        <v>0</v>
      </c>
      <c r="BG388" s="228">
        <f>IF(N388="zákl. přenesená",J388,0)</f>
        <v>0</v>
      </c>
      <c r="BH388" s="228">
        <f>IF(N388="sníž. přenesená",J388,0)</f>
        <v>0</v>
      </c>
      <c r="BI388" s="228">
        <f>IF(N388="nulová",J388,0)</f>
        <v>0</v>
      </c>
      <c r="BJ388" s="20" t="s">
        <v>83</v>
      </c>
      <c r="BK388" s="228">
        <f>ROUND(I388*H388,2)</f>
        <v>0</v>
      </c>
      <c r="BL388" s="20" t="s">
        <v>315</v>
      </c>
      <c r="BM388" s="227" t="s">
        <v>6575</v>
      </c>
    </row>
    <row r="389" s="12" customFormat="1" ht="22.8" customHeight="1">
      <c r="A389" s="12"/>
      <c r="B389" s="200"/>
      <c r="C389" s="201"/>
      <c r="D389" s="202" t="s">
        <v>75</v>
      </c>
      <c r="E389" s="214" t="s">
        <v>7516</v>
      </c>
      <c r="F389" s="214" t="s">
        <v>7517</v>
      </c>
      <c r="G389" s="201"/>
      <c r="H389" s="201"/>
      <c r="I389" s="204"/>
      <c r="J389" s="215">
        <f>BK389</f>
        <v>0</v>
      </c>
      <c r="K389" s="201"/>
      <c r="L389" s="206"/>
      <c r="M389" s="207"/>
      <c r="N389" s="208"/>
      <c r="O389" s="208"/>
      <c r="P389" s="209">
        <f>SUM(P390:P420)</f>
        <v>0</v>
      </c>
      <c r="Q389" s="208"/>
      <c r="R389" s="209">
        <f>SUM(R390:R420)</f>
        <v>0</v>
      </c>
      <c r="S389" s="208"/>
      <c r="T389" s="210">
        <f>SUM(T390:T420)</f>
        <v>0</v>
      </c>
      <c r="U389" s="12"/>
      <c r="V389" s="12"/>
      <c r="W389" s="12"/>
      <c r="X389" s="12"/>
      <c r="Y389" s="12"/>
      <c r="Z389" s="12"/>
      <c r="AA389" s="12"/>
      <c r="AB389" s="12"/>
      <c r="AC389" s="12"/>
      <c r="AD389" s="12"/>
      <c r="AE389" s="12"/>
      <c r="AR389" s="211" t="s">
        <v>83</v>
      </c>
      <c r="AT389" s="212" t="s">
        <v>75</v>
      </c>
      <c r="AU389" s="212" t="s">
        <v>83</v>
      </c>
      <c r="AY389" s="211" t="s">
        <v>308</v>
      </c>
      <c r="BK389" s="213">
        <f>SUM(BK390:BK420)</f>
        <v>0</v>
      </c>
    </row>
    <row r="390" s="2" customFormat="1" ht="16.5" customHeight="1">
      <c r="A390" s="41"/>
      <c r="B390" s="42"/>
      <c r="C390" s="216" t="s">
        <v>5506</v>
      </c>
      <c r="D390" s="216" t="s">
        <v>310</v>
      </c>
      <c r="E390" s="217" t="s">
        <v>3754</v>
      </c>
      <c r="F390" s="218" t="s">
        <v>7419</v>
      </c>
      <c r="G390" s="219" t="s">
        <v>323</v>
      </c>
      <c r="H390" s="220">
        <v>2</v>
      </c>
      <c r="I390" s="221"/>
      <c r="J390" s="222">
        <f>ROUND(I390*H390,2)</f>
        <v>0</v>
      </c>
      <c r="K390" s="218" t="s">
        <v>19</v>
      </c>
      <c r="L390" s="47"/>
      <c r="M390" s="223" t="s">
        <v>19</v>
      </c>
      <c r="N390" s="224" t="s">
        <v>47</v>
      </c>
      <c r="O390" s="87"/>
      <c r="P390" s="225">
        <f>O390*H390</f>
        <v>0</v>
      </c>
      <c r="Q390" s="225">
        <v>0</v>
      </c>
      <c r="R390" s="225">
        <f>Q390*H390</f>
        <v>0</v>
      </c>
      <c r="S390" s="225">
        <v>0</v>
      </c>
      <c r="T390" s="226">
        <f>S390*H390</f>
        <v>0</v>
      </c>
      <c r="U390" s="41"/>
      <c r="V390" s="41"/>
      <c r="W390" s="41"/>
      <c r="X390" s="41"/>
      <c r="Y390" s="41"/>
      <c r="Z390" s="41"/>
      <c r="AA390" s="41"/>
      <c r="AB390" s="41"/>
      <c r="AC390" s="41"/>
      <c r="AD390" s="41"/>
      <c r="AE390" s="41"/>
      <c r="AR390" s="227" t="s">
        <v>315</v>
      </c>
      <c r="AT390" s="227" t="s">
        <v>310</v>
      </c>
      <c r="AU390" s="227" t="s">
        <v>85</v>
      </c>
      <c r="AY390" s="20" t="s">
        <v>308</v>
      </c>
      <c r="BE390" s="228">
        <f>IF(N390="základní",J390,0)</f>
        <v>0</v>
      </c>
      <c r="BF390" s="228">
        <f>IF(N390="snížená",J390,0)</f>
        <v>0</v>
      </c>
      <c r="BG390" s="228">
        <f>IF(N390="zákl. přenesená",J390,0)</f>
        <v>0</v>
      </c>
      <c r="BH390" s="228">
        <f>IF(N390="sníž. přenesená",J390,0)</f>
        <v>0</v>
      </c>
      <c r="BI390" s="228">
        <f>IF(N390="nulová",J390,0)</f>
        <v>0</v>
      </c>
      <c r="BJ390" s="20" t="s">
        <v>83</v>
      </c>
      <c r="BK390" s="228">
        <f>ROUND(I390*H390,2)</f>
        <v>0</v>
      </c>
      <c r="BL390" s="20" t="s">
        <v>315</v>
      </c>
      <c r="BM390" s="227" t="s">
        <v>6579</v>
      </c>
    </row>
    <row r="391" s="2" customFormat="1" ht="16.5" customHeight="1">
      <c r="A391" s="41"/>
      <c r="B391" s="42"/>
      <c r="C391" s="216" t="s">
        <v>6607</v>
      </c>
      <c r="D391" s="216" t="s">
        <v>310</v>
      </c>
      <c r="E391" s="217" t="s">
        <v>3759</v>
      </c>
      <c r="F391" s="218" t="s">
        <v>7261</v>
      </c>
      <c r="G391" s="219" t="s">
        <v>474</v>
      </c>
      <c r="H391" s="220">
        <v>2</v>
      </c>
      <c r="I391" s="221"/>
      <c r="J391" s="222">
        <f>ROUND(I391*H391,2)</f>
        <v>0</v>
      </c>
      <c r="K391" s="218" t="s">
        <v>19</v>
      </c>
      <c r="L391" s="47"/>
      <c r="M391" s="223" t="s">
        <v>19</v>
      </c>
      <c r="N391" s="224" t="s">
        <v>47</v>
      </c>
      <c r="O391" s="87"/>
      <c r="P391" s="225">
        <f>O391*H391</f>
        <v>0</v>
      </c>
      <c r="Q391" s="225">
        <v>0</v>
      </c>
      <c r="R391" s="225">
        <f>Q391*H391</f>
        <v>0</v>
      </c>
      <c r="S391" s="225">
        <v>0</v>
      </c>
      <c r="T391" s="226">
        <f>S391*H391</f>
        <v>0</v>
      </c>
      <c r="U391" s="41"/>
      <c r="V391" s="41"/>
      <c r="W391" s="41"/>
      <c r="X391" s="41"/>
      <c r="Y391" s="41"/>
      <c r="Z391" s="41"/>
      <c r="AA391" s="41"/>
      <c r="AB391" s="41"/>
      <c r="AC391" s="41"/>
      <c r="AD391" s="41"/>
      <c r="AE391" s="41"/>
      <c r="AR391" s="227" t="s">
        <v>315</v>
      </c>
      <c r="AT391" s="227" t="s">
        <v>310</v>
      </c>
      <c r="AU391" s="227" t="s">
        <v>85</v>
      </c>
      <c r="AY391" s="20" t="s">
        <v>308</v>
      </c>
      <c r="BE391" s="228">
        <f>IF(N391="základní",J391,0)</f>
        <v>0</v>
      </c>
      <c r="BF391" s="228">
        <f>IF(N391="snížená",J391,0)</f>
        <v>0</v>
      </c>
      <c r="BG391" s="228">
        <f>IF(N391="zákl. přenesená",J391,0)</f>
        <v>0</v>
      </c>
      <c r="BH391" s="228">
        <f>IF(N391="sníž. přenesená",J391,0)</f>
        <v>0</v>
      </c>
      <c r="BI391" s="228">
        <f>IF(N391="nulová",J391,0)</f>
        <v>0</v>
      </c>
      <c r="BJ391" s="20" t="s">
        <v>83</v>
      </c>
      <c r="BK391" s="228">
        <f>ROUND(I391*H391,2)</f>
        <v>0</v>
      </c>
      <c r="BL391" s="20" t="s">
        <v>315</v>
      </c>
      <c r="BM391" s="227" t="s">
        <v>6582</v>
      </c>
    </row>
    <row r="392" s="2" customFormat="1" ht="16.5" customHeight="1">
      <c r="A392" s="41"/>
      <c r="B392" s="42"/>
      <c r="C392" s="216" t="s">
        <v>5510</v>
      </c>
      <c r="D392" s="216" t="s">
        <v>310</v>
      </c>
      <c r="E392" s="217" t="s">
        <v>3765</v>
      </c>
      <c r="F392" s="218" t="s">
        <v>7262</v>
      </c>
      <c r="G392" s="219" t="s">
        <v>4835</v>
      </c>
      <c r="H392" s="220">
        <v>8</v>
      </c>
      <c r="I392" s="221"/>
      <c r="J392" s="222">
        <f>ROUND(I392*H392,2)</f>
        <v>0</v>
      </c>
      <c r="K392" s="218" t="s">
        <v>19</v>
      </c>
      <c r="L392" s="47"/>
      <c r="M392" s="223" t="s">
        <v>19</v>
      </c>
      <c r="N392" s="224" t="s">
        <v>47</v>
      </c>
      <c r="O392" s="87"/>
      <c r="P392" s="225">
        <f>O392*H392</f>
        <v>0</v>
      </c>
      <c r="Q392" s="225">
        <v>0</v>
      </c>
      <c r="R392" s="225">
        <f>Q392*H392</f>
        <v>0</v>
      </c>
      <c r="S392" s="225">
        <v>0</v>
      </c>
      <c r="T392" s="226">
        <f>S392*H392</f>
        <v>0</v>
      </c>
      <c r="U392" s="41"/>
      <c r="V392" s="41"/>
      <c r="W392" s="41"/>
      <c r="X392" s="41"/>
      <c r="Y392" s="41"/>
      <c r="Z392" s="41"/>
      <c r="AA392" s="41"/>
      <c r="AB392" s="41"/>
      <c r="AC392" s="41"/>
      <c r="AD392" s="41"/>
      <c r="AE392" s="41"/>
      <c r="AR392" s="227" t="s">
        <v>315</v>
      </c>
      <c r="AT392" s="227" t="s">
        <v>310</v>
      </c>
      <c r="AU392" s="227" t="s">
        <v>85</v>
      </c>
      <c r="AY392" s="20" t="s">
        <v>308</v>
      </c>
      <c r="BE392" s="228">
        <f>IF(N392="základní",J392,0)</f>
        <v>0</v>
      </c>
      <c r="BF392" s="228">
        <f>IF(N392="snížená",J392,0)</f>
        <v>0</v>
      </c>
      <c r="BG392" s="228">
        <f>IF(N392="zákl. přenesená",J392,0)</f>
        <v>0</v>
      </c>
      <c r="BH392" s="228">
        <f>IF(N392="sníž. přenesená",J392,0)</f>
        <v>0</v>
      </c>
      <c r="BI392" s="228">
        <f>IF(N392="nulová",J392,0)</f>
        <v>0</v>
      </c>
      <c r="BJ392" s="20" t="s">
        <v>83</v>
      </c>
      <c r="BK392" s="228">
        <f>ROUND(I392*H392,2)</f>
        <v>0</v>
      </c>
      <c r="BL392" s="20" t="s">
        <v>315</v>
      </c>
      <c r="BM392" s="227" t="s">
        <v>6587</v>
      </c>
    </row>
    <row r="393" s="2" customFormat="1" ht="21.75" customHeight="1">
      <c r="A393" s="41"/>
      <c r="B393" s="42"/>
      <c r="C393" s="216" t="s">
        <v>6614</v>
      </c>
      <c r="D393" s="216" t="s">
        <v>310</v>
      </c>
      <c r="E393" s="217" t="s">
        <v>3770</v>
      </c>
      <c r="F393" s="218" t="s">
        <v>7272</v>
      </c>
      <c r="G393" s="219" t="s">
        <v>323</v>
      </c>
      <c r="H393" s="220">
        <v>1</v>
      </c>
      <c r="I393" s="221"/>
      <c r="J393" s="222">
        <f>ROUND(I393*H393,2)</f>
        <v>0</v>
      </c>
      <c r="K393" s="218" t="s">
        <v>19</v>
      </c>
      <c r="L393" s="47"/>
      <c r="M393" s="223" t="s">
        <v>19</v>
      </c>
      <c r="N393" s="224" t="s">
        <v>47</v>
      </c>
      <c r="O393" s="87"/>
      <c r="P393" s="225">
        <f>O393*H393</f>
        <v>0</v>
      </c>
      <c r="Q393" s="225">
        <v>0</v>
      </c>
      <c r="R393" s="225">
        <f>Q393*H393</f>
        <v>0</v>
      </c>
      <c r="S393" s="225">
        <v>0</v>
      </c>
      <c r="T393" s="226">
        <f>S393*H393</f>
        <v>0</v>
      </c>
      <c r="U393" s="41"/>
      <c r="V393" s="41"/>
      <c r="W393" s="41"/>
      <c r="X393" s="41"/>
      <c r="Y393" s="41"/>
      <c r="Z393" s="41"/>
      <c r="AA393" s="41"/>
      <c r="AB393" s="41"/>
      <c r="AC393" s="41"/>
      <c r="AD393" s="41"/>
      <c r="AE393" s="41"/>
      <c r="AR393" s="227" t="s">
        <v>315</v>
      </c>
      <c r="AT393" s="227" t="s">
        <v>310</v>
      </c>
      <c r="AU393" s="227" t="s">
        <v>85</v>
      </c>
      <c r="AY393" s="20" t="s">
        <v>308</v>
      </c>
      <c r="BE393" s="228">
        <f>IF(N393="základní",J393,0)</f>
        <v>0</v>
      </c>
      <c r="BF393" s="228">
        <f>IF(N393="snížená",J393,0)</f>
        <v>0</v>
      </c>
      <c r="BG393" s="228">
        <f>IF(N393="zákl. přenesená",J393,0)</f>
        <v>0</v>
      </c>
      <c r="BH393" s="228">
        <f>IF(N393="sníž. přenesená",J393,0)</f>
        <v>0</v>
      </c>
      <c r="BI393" s="228">
        <f>IF(N393="nulová",J393,0)</f>
        <v>0</v>
      </c>
      <c r="BJ393" s="20" t="s">
        <v>83</v>
      </c>
      <c r="BK393" s="228">
        <f>ROUND(I393*H393,2)</f>
        <v>0</v>
      </c>
      <c r="BL393" s="20" t="s">
        <v>315</v>
      </c>
      <c r="BM393" s="227" t="s">
        <v>6591</v>
      </c>
    </row>
    <row r="394" s="2" customFormat="1" ht="16.5" customHeight="1">
      <c r="A394" s="41"/>
      <c r="B394" s="42"/>
      <c r="C394" s="216" t="s">
        <v>5514</v>
      </c>
      <c r="D394" s="216" t="s">
        <v>310</v>
      </c>
      <c r="E394" s="217" t="s">
        <v>3774</v>
      </c>
      <c r="F394" s="218" t="s">
        <v>7420</v>
      </c>
      <c r="G394" s="219" t="s">
        <v>323</v>
      </c>
      <c r="H394" s="220">
        <v>1</v>
      </c>
      <c r="I394" s="221"/>
      <c r="J394" s="222">
        <f>ROUND(I394*H394,2)</f>
        <v>0</v>
      </c>
      <c r="K394" s="218" t="s">
        <v>19</v>
      </c>
      <c r="L394" s="47"/>
      <c r="M394" s="223" t="s">
        <v>19</v>
      </c>
      <c r="N394" s="224" t="s">
        <v>47</v>
      </c>
      <c r="O394" s="87"/>
      <c r="P394" s="225">
        <f>O394*H394</f>
        <v>0</v>
      </c>
      <c r="Q394" s="225">
        <v>0</v>
      </c>
      <c r="R394" s="225">
        <f>Q394*H394</f>
        <v>0</v>
      </c>
      <c r="S394" s="225">
        <v>0</v>
      </c>
      <c r="T394" s="226">
        <f>S394*H394</f>
        <v>0</v>
      </c>
      <c r="U394" s="41"/>
      <c r="V394" s="41"/>
      <c r="W394" s="41"/>
      <c r="X394" s="41"/>
      <c r="Y394" s="41"/>
      <c r="Z394" s="41"/>
      <c r="AA394" s="41"/>
      <c r="AB394" s="41"/>
      <c r="AC394" s="41"/>
      <c r="AD394" s="41"/>
      <c r="AE394" s="41"/>
      <c r="AR394" s="227" t="s">
        <v>315</v>
      </c>
      <c r="AT394" s="227" t="s">
        <v>310</v>
      </c>
      <c r="AU394" s="227" t="s">
        <v>85</v>
      </c>
      <c r="AY394" s="20" t="s">
        <v>308</v>
      </c>
      <c r="BE394" s="228">
        <f>IF(N394="základní",J394,0)</f>
        <v>0</v>
      </c>
      <c r="BF394" s="228">
        <f>IF(N394="snížená",J394,0)</f>
        <v>0</v>
      </c>
      <c r="BG394" s="228">
        <f>IF(N394="zákl. přenesená",J394,0)</f>
        <v>0</v>
      </c>
      <c r="BH394" s="228">
        <f>IF(N394="sníž. přenesená",J394,0)</f>
        <v>0</v>
      </c>
      <c r="BI394" s="228">
        <f>IF(N394="nulová",J394,0)</f>
        <v>0</v>
      </c>
      <c r="BJ394" s="20" t="s">
        <v>83</v>
      </c>
      <c r="BK394" s="228">
        <f>ROUND(I394*H394,2)</f>
        <v>0</v>
      </c>
      <c r="BL394" s="20" t="s">
        <v>315</v>
      </c>
      <c r="BM394" s="227" t="s">
        <v>6595</v>
      </c>
    </row>
    <row r="395" s="2" customFormat="1" ht="16.5" customHeight="1">
      <c r="A395" s="41"/>
      <c r="B395" s="42"/>
      <c r="C395" s="216" t="s">
        <v>6622</v>
      </c>
      <c r="D395" s="216" t="s">
        <v>310</v>
      </c>
      <c r="E395" s="217" t="s">
        <v>3780</v>
      </c>
      <c r="F395" s="218" t="s">
        <v>7421</v>
      </c>
      <c r="G395" s="219" t="s">
        <v>323</v>
      </c>
      <c r="H395" s="220">
        <v>1</v>
      </c>
      <c r="I395" s="221"/>
      <c r="J395" s="222">
        <f>ROUND(I395*H395,2)</f>
        <v>0</v>
      </c>
      <c r="K395" s="218" t="s">
        <v>19</v>
      </c>
      <c r="L395" s="47"/>
      <c r="M395" s="223" t="s">
        <v>19</v>
      </c>
      <c r="N395" s="224" t="s">
        <v>47</v>
      </c>
      <c r="O395" s="87"/>
      <c r="P395" s="225">
        <f>O395*H395</f>
        <v>0</v>
      </c>
      <c r="Q395" s="225">
        <v>0</v>
      </c>
      <c r="R395" s="225">
        <f>Q395*H395</f>
        <v>0</v>
      </c>
      <c r="S395" s="225">
        <v>0</v>
      </c>
      <c r="T395" s="226">
        <f>S395*H395</f>
        <v>0</v>
      </c>
      <c r="U395" s="41"/>
      <c r="V395" s="41"/>
      <c r="W395" s="41"/>
      <c r="X395" s="41"/>
      <c r="Y395" s="41"/>
      <c r="Z395" s="41"/>
      <c r="AA395" s="41"/>
      <c r="AB395" s="41"/>
      <c r="AC395" s="41"/>
      <c r="AD395" s="41"/>
      <c r="AE395" s="41"/>
      <c r="AR395" s="227" t="s">
        <v>315</v>
      </c>
      <c r="AT395" s="227" t="s">
        <v>310</v>
      </c>
      <c r="AU395" s="227" t="s">
        <v>85</v>
      </c>
      <c r="AY395" s="20" t="s">
        <v>308</v>
      </c>
      <c r="BE395" s="228">
        <f>IF(N395="základní",J395,0)</f>
        <v>0</v>
      </c>
      <c r="BF395" s="228">
        <f>IF(N395="snížená",J395,0)</f>
        <v>0</v>
      </c>
      <c r="BG395" s="228">
        <f>IF(N395="zákl. přenesená",J395,0)</f>
        <v>0</v>
      </c>
      <c r="BH395" s="228">
        <f>IF(N395="sníž. přenesená",J395,0)</f>
        <v>0</v>
      </c>
      <c r="BI395" s="228">
        <f>IF(N395="nulová",J395,0)</f>
        <v>0</v>
      </c>
      <c r="BJ395" s="20" t="s">
        <v>83</v>
      </c>
      <c r="BK395" s="228">
        <f>ROUND(I395*H395,2)</f>
        <v>0</v>
      </c>
      <c r="BL395" s="20" t="s">
        <v>315</v>
      </c>
      <c r="BM395" s="227" t="s">
        <v>6599</v>
      </c>
    </row>
    <row r="396" s="2" customFormat="1" ht="16.5" customHeight="1">
      <c r="A396" s="41"/>
      <c r="B396" s="42"/>
      <c r="C396" s="216" t="s">
        <v>3255</v>
      </c>
      <c r="D396" s="216" t="s">
        <v>310</v>
      </c>
      <c r="E396" s="217" t="s">
        <v>3786</v>
      </c>
      <c r="F396" s="218" t="s">
        <v>7273</v>
      </c>
      <c r="G396" s="219" t="s">
        <v>474</v>
      </c>
      <c r="H396" s="220">
        <v>25</v>
      </c>
      <c r="I396" s="221"/>
      <c r="J396" s="222">
        <f>ROUND(I396*H396,2)</f>
        <v>0</v>
      </c>
      <c r="K396" s="218" t="s">
        <v>19</v>
      </c>
      <c r="L396" s="47"/>
      <c r="M396" s="223" t="s">
        <v>19</v>
      </c>
      <c r="N396" s="224" t="s">
        <v>47</v>
      </c>
      <c r="O396" s="87"/>
      <c r="P396" s="225">
        <f>O396*H396</f>
        <v>0</v>
      </c>
      <c r="Q396" s="225">
        <v>0</v>
      </c>
      <c r="R396" s="225">
        <f>Q396*H396</f>
        <v>0</v>
      </c>
      <c r="S396" s="225">
        <v>0</v>
      </c>
      <c r="T396" s="226">
        <f>S396*H396</f>
        <v>0</v>
      </c>
      <c r="U396" s="41"/>
      <c r="V396" s="41"/>
      <c r="W396" s="41"/>
      <c r="X396" s="41"/>
      <c r="Y396" s="41"/>
      <c r="Z396" s="41"/>
      <c r="AA396" s="41"/>
      <c r="AB396" s="41"/>
      <c r="AC396" s="41"/>
      <c r="AD396" s="41"/>
      <c r="AE396" s="41"/>
      <c r="AR396" s="227" t="s">
        <v>315</v>
      </c>
      <c r="AT396" s="227" t="s">
        <v>310</v>
      </c>
      <c r="AU396" s="227" t="s">
        <v>85</v>
      </c>
      <c r="AY396" s="20" t="s">
        <v>308</v>
      </c>
      <c r="BE396" s="228">
        <f>IF(N396="základní",J396,0)</f>
        <v>0</v>
      </c>
      <c r="BF396" s="228">
        <f>IF(N396="snížená",J396,0)</f>
        <v>0</v>
      </c>
      <c r="BG396" s="228">
        <f>IF(N396="zákl. přenesená",J396,0)</f>
        <v>0</v>
      </c>
      <c r="BH396" s="228">
        <f>IF(N396="sníž. přenesená",J396,0)</f>
        <v>0</v>
      </c>
      <c r="BI396" s="228">
        <f>IF(N396="nulová",J396,0)</f>
        <v>0</v>
      </c>
      <c r="BJ396" s="20" t="s">
        <v>83</v>
      </c>
      <c r="BK396" s="228">
        <f>ROUND(I396*H396,2)</f>
        <v>0</v>
      </c>
      <c r="BL396" s="20" t="s">
        <v>315</v>
      </c>
      <c r="BM396" s="227" t="s">
        <v>6603</v>
      </c>
    </row>
    <row r="397" s="2" customFormat="1" ht="16.5" customHeight="1">
      <c r="A397" s="41"/>
      <c r="B397" s="42"/>
      <c r="C397" s="216" t="s">
        <v>6629</v>
      </c>
      <c r="D397" s="216" t="s">
        <v>310</v>
      </c>
      <c r="E397" s="217" t="s">
        <v>3792</v>
      </c>
      <c r="F397" s="218" t="s">
        <v>7423</v>
      </c>
      <c r="G397" s="219" t="s">
        <v>4835</v>
      </c>
      <c r="H397" s="220">
        <v>1</v>
      </c>
      <c r="I397" s="221"/>
      <c r="J397" s="222">
        <f>ROUND(I397*H397,2)</f>
        <v>0</v>
      </c>
      <c r="K397" s="218" t="s">
        <v>19</v>
      </c>
      <c r="L397" s="47"/>
      <c r="M397" s="223" t="s">
        <v>19</v>
      </c>
      <c r="N397" s="224" t="s">
        <v>47</v>
      </c>
      <c r="O397" s="87"/>
      <c r="P397" s="225">
        <f>O397*H397</f>
        <v>0</v>
      </c>
      <c r="Q397" s="225">
        <v>0</v>
      </c>
      <c r="R397" s="225">
        <f>Q397*H397</f>
        <v>0</v>
      </c>
      <c r="S397" s="225">
        <v>0</v>
      </c>
      <c r="T397" s="226">
        <f>S397*H397</f>
        <v>0</v>
      </c>
      <c r="U397" s="41"/>
      <c r="V397" s="41"/>
      <c r="W397" s="41"/>
      <c r="X397" s="41"/>
      <c r="Y397" s="41"/>
      <c r="Z397" s="41"/>
      <c r="AA397" s="41"/>
      <c r="AB397" s="41"/>
      <c r="AC397" s="41"/>
      <c r="AD397" s="41"/>
      <c r="AE397" s="41"/>
      <c r="AR397" s="227" t="s">
        <v>315</v>
      </c>
      <c r="AT397" s="227" t="s">
        <v>310</v>
      </c>
      <c r="AU397" s="227" t="s">
        <v>85</v>
      </c>
      <c r="AY397" s="20" t="s">
        <v>308</v>
      </c>
      <c r="BE397" s="228">
        <f>IF(N397="základní",J397,0)</f>
        <v>0</v>
      </c>
      <c r="BF397" s="228">
        <f>IF(N397="snížená",J397,0)</f>
        <v>0</v>
      </c>
      <c r="BG397" s="228">
        <f>IF(N397="zákl. přenesená",J397,0)</f>
        <v>0</v>
      </c>
      <c r="BH397" s="228">
        <f>IF(N397="sníž. přenesená",J397,0)</f>
        <v>0</v>
      </c>
      <c r="BI397" s="228">
        <f>IF(N397="nulová",J397,0)</f>
        <v>0</v>
      </c>
      <c r="BJ397" s="20" t="s">
        <v>83</v>
      </c>
      <c r="BK397" s="228">
        <f>ROUND(I397*H397,2)</f>
        <v>0</v>
      </c>
      <c r="BL397" s="20" t="s">
        <v>315</v>
      </c>
      <c r="BM397" s="227" t="s">
        <v>5798</v>
      </c>
    </row>
    <row r="398" s="2" customFormat="1" ht="16.5" customHeight="1">
      <c r="A398" s="41"/>
      <c r="B398" s="42"/>
      <c r="C398" s="216" t="s">
        <v>5522</v>
      </c>
      <c r="D398" s="216" t="s">
        <v>310</v>
      </c>
      <c r="E398" s="217" t="s">
        <v>3423</v>
      </c>
      <c r="F398" s="218" t="s">
        <v>7423</v>
      </c>
      <c r="G398" s="219" t="s">
        <v>4835</v>
      </c>
      <c r="H398" s="220">
        <v>12</v>
      </c>
      <c r="I398" s="221"/>
      <c r="J398" s="222">
        <f>ROUND(I398*H398,2)</f>
        <v>0</v>
      </c>
      <c r="K398" s="218" t="s">
        <v>19</v>
      </c>
      <c r="L398" s="47"/>
      <c r="M398" s="223" t="s">
        <v>19</v>
      </c>
      <c r="N398" s="224" t="s">
        <v>47</v>
      </c>
      <c r="O398" s="87"/>
      <c r="P398" s="225">
        <f>O398*H398</f>
        <v>0</v>
      </c>
      <c r="Q398" s="225">
        <v>0</v>
      </c>
      <c r="R398" s="225">
        <f>Q398*H398</f>
        <v>0</v>
      </c>
      <c r="S398" s="225">
        <v>0</v>
      </c>
      <c r="T398" s="226">
        <f>S398*H398</f>
        <v>0</v>
      </c>
      <c r="U398" s="41"/>
      <c r="V398" s="41"/>
      <c r="W398" s="41"/>
      <c r="X398" s="41"/>
      <c r="Y398" s="41"/>
      <c r="Z398" s="41"/>
      <c r="AA398" s="41"/>
      <c r="AB398" s="41"/>
      <c r="AC398" s="41"/>
      <c r="AD398" s="41"/>
      <c r="AE398" s="41"/>
      <c r="AR398" s="227" t="s">
        <v>315</v>
      </c>
      <c r="AT398" s="227" t="s">
        <v>310</v>
      </c>
      <c r="AU398" s="227" t="s">
        <v>85</v>
      </c>
      <c r="AY398" s="20" t="s">
        <v>308</v>
      </c>
      <c r="BE398" s="228">
        <f>IF(N398="základní",J398,0)</f>
        <v>0</v>
      </c>
      <c r="BF398" s="228">
        <f>IF(N398="snížená",J398,0)</f>
        <v>0</v>
      </c>
      <c r="BG398" s="228">
        <f>IF(N398="zákl. přenesená",J398,0)</f>
        <v>0</v>
      </c>
      <c r="BH398" s="228">
        <f>IF(N398="sníž. přenesená",J398,0)</f>
        <v>0</v>
      </c>
      <c r="BI398" s="228">
        <f>IF(N398="nulová",J398,0)</f>
        <v>0</v>
      </c>
      <c r="BJ398" s="20" t="s">
        <v>83</v>
      </c>
      <c r="BK398" s="228">
        <f>ROUND(I398*H398,2)</f>
        <v>0</v>
      </c>
      <c r="BL398" s="20" t="s">
        <v>315</v>
      </c>
      <c r="BM398" s="227" t="s">
        <v>6610</v>
      </c>
    </row>
    <row r="399" s="2" customFormat="1" ht="16.5" customHeight="1">
      <c r="A399" s="41"/>
      <c r="B399" s="42"/>
      <c r="C399" s="216" t="s">
        <v>6640</v>
      </c>
      <c r="D399" s="216" t="s">
        <v>310</v>
      </c>
      <c r="E399" s="217" t="s">
        <v>3802</v>
      </c>
      <c r="F399" s="218" t="s">
        <v>7424</v>
      </c>
      <c r="G399" s="219" t="s">
        <v>323</v>
      </c>
      <c r="H399" s="220">
        <v>3</v>
      </c>
      <c r="I399" s="221"/>
      <c r="J399" s="222">
        <f>ROUND(I399*H399,2)</f>
        <v>0</v>
      </c>
      <c r="K399" s="218" t="s">
        <v>19</v>
      </c>
      <c r="L399" s="47"/>
      <c r="M399" s="223" t="s">
        <v>19</v>
      </c>
      <c r="N399" s="224" t="s">
        <v>47</v>
      </c>
      <c r="O399" s="87"/>
      <c r="P399" s="225">
        <f>O399*H399</f>
        <v>0</v>
      </c>
      <c r="Q399" s="225">
        <v>0</v>
      </c>
      <c r="R399" s="225">
        <f>Q399*H399</f>
        <v>0</v>
      </c>
      <c r="S399" s="225">
        <v>0</v>
      </c>
      <c r="T399" s="226">
        <f>S399*H399</f>
        <v>0</v>
      </c>
      <c r="U399" s="41"/>
      <c r="V399" s="41"/>
      <c r="W399" s="41"/>
      <c r="X399" s="41"/>
      <c r="Y399" s="41"/>
      <c r="Z399" s="41"/>
      <c r="AA399" s="41"/>
      <c r="AB399" s="41"/>
      <c r="AC399" s="41"/>
      <c r="AD399" s="41"/>
      <c r="AE399" s="41"/>
      <c r="AR399" s="227" t="s">
        <v>315</v>
      </c>
      <c r="AT399" s="227" t="s">
        <v>310</v>
      </c>
      <c r="AU399" s="227" t="s">
        <v>85</v>
      </c>
      <c r="AY399" s="20" t="s">
        <v>308</v>
      </c>
      <c r="BE399" s="228">
        <f>IF(N399="základní",J399,0)</f>
        <v>0</v>
      </c>
      <c r="BF399" s="228">
        <f>IF(N399="snížená",J399,0)</f>
        <v>0</v>
      </c>
      <c r="BG399" s="228">
        <f>IF(N399="zákl. přenesená",J399,0)</f>
        <v>0</v>
      </c>
      <c r="BH399" s="228">
        <f>IF(N399="sníž. přenesená",J399,0)</f>
        <v>0</v>
      </c>
      <c r="BI399" s="228">
        <f>IF(N399="nulová",J399,0)</f>
        <v>0</v>
      </c>
      <c r="BJ399" s="20" t="s">
        <v>83</v>
      </c>
      <c r="BK399" s="228">
        <f>ROUND(I399*H399,2)</f>
        <v>0</v>
      </c>
      <c r="BL399" s="20" t="s">
        <v>315</v>
      </c>
      <c r="BM399" s="227" t="s">
        <v>6613</v>
      </c>
    </row>
    <row r="400" s="2" customFormat="1" ht="16.5" customHeight="1">
      <c r="A400" s="41"/>
      <c r="B400" s="42"/>
      <c r="C400" s="216" t="s">
        <v>5525</v>
      </c>
      <c r="D400" s="216" t="s">
        <v>310</v>
      </c>
      <c r="E400" s="217" t="s">
        <v>3807</v>
      </c>
      <c r="F400" s="218" t="s">
        <v>7263</v>
      </c>
      <c r="G400" s="219" t="s">
        <v>474</v>
      </c>
      <c r="H400" s="220">
        <v>25</v>
      </c>
      <c r="I400" s="221"/>
      <c r="J400" s="222">
        <f>ROUND(I400*H400,2)</f>
        <v>0</v>
      </c>
      <c r="K400" s="218" t="s">
        <v>19</v>
      </c>
      <c r="L400" s="47"/>
      <c r="M400" s="223" t="s">
        <v>19</v>
      </c>
      <c r="N400" s="224" t="s">
        <v>47</v>
      </c>
      <c r="O400" s="87"/>
      <c r="P400" s="225">
        <f>O400*H400</f>
        <v>0</v>
      </c>
      <c r="Q400" s="225">
        <v>0</v>
      </c>
      <c r="R400" s="225">
        <f>Q400*H400</f>
        <v>0</v>
      </c>
      <c r="S400" s="225">
        <v>0</v>
      </c>
      <c r="T400" s="226">
        <f>S400*H400</f>
        <v>0</v>
      </c>
      <c r="U400" s="41"/>
      <c r="V400" s="41"/>
      <c r="W400" s="41"/>
      <c r="X400" s="41"/>
      <c r="Y400" s="41"/>
      <c r="Z400" s="41"/>
      <c r="AA400" s="41"/>
      <c r="AB400" s="41"/>
      <c r="AC400" s="41"/>
      <c r="AD400" s="41"/>
      <c r="AE400" s="41"/>
      <c r="AR400" s="227" t="s">
        <v>315</v>
      </c>
      <c r="AT400" s="227" t="s">
        <v>310</v>
      </c>
      <c r="AU400" s="227" t="s">
        <v>85</v>
      </c>
      <c r="AY400" s="20" t="s">
        <v>308</v>
      </c>
      <c r="BE400" s="228">
        <f>IF(N400="základní",J400,0)</f>
        <v>0</v>
      </c>
      <c r="BF400" s="228">
        <f>IF(N400="snížená",J400,0)</f>
        <v>0</v>
      </c>
      <c r="BG400" s="228">
        <f>IF(N400="zákl. přenesená",J400,0)</f>
        <v>0</v>
      </c>
      <c r="BH400" s="228">
        <f>IF(N400="sníž. přenesená",J400,0)</f>
        <v>0</v>
      </c>
      <c r="BI400" s="228">
        <f>IF(N400="nulová",J400,0)</f>
        <v>0</v>
      </c>
      <c r="BJ400" s="20" t="s">
        <v>83</v>
      </c>
      <c r="BK400" s="228">
        <f>ROUND(I400*H400,2)</f>
        <v>0</v>
      </c>
      <c r="BL400" s="20" t="s">
        <v>315</v>
      </c>
      <c r="BM400" s="227" t="s">
        <v>6617</v>
      </c>
    </row>
    <row r="401" s="2" customFormat="1" ht="16.5" customHeight="1">
      <c r="A401" s="41"/>
      <c r="B401" s="42"/>
      <c r="C401" s="216" t="s">
        <v>6649</v>
      </c>
      <c r="D401" s="216" t="s">
        <v>310</v>
      </c>
      <c r="E401" s="217" t="s">
        <v>3813</v>
      </c>
      <c r="F401" s="218" t="s">
        <v>7424</v>
      </c>
      <c r="G401" s="219" t="s">
        <v>323</v>
      </c>
      <c r="H401" s="220">
        <v>2</v>
      </c>
      <c r="I401" s="221"/>
      <c r="J401" s="222">
        <f>ROUND(I401*H401,2)</f>
        <v>0</v>
      </c>
      <c r="K401" s="218" t="s">
        <v>19</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315</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315</v>
      </c>
      <c r="BM401" s="227" t="s">
        <v>6620</v>
      </c>
    </row>
    <row r="402" s="2" customFormat="1" ht="16.5" customHeight="1">
      <c r="A402" s="41"/>
      <c r="B402" s="42"/>
      <c r="C402" s="216" t="s">
        <v>5531</v>
      </c>
      <c r="D402" s="216" t="s">
        <v>310</v>
      </c>
      <c r="E402" s="217" t="s">
        <v>3820</v>
      </c>
      <c r="F402" s="218" t="s">
        <v>7425</v>
      </c>
      <c r="G402" s="219" t="s">
        <v>323</v>
      </c>
      <c r="H402" s="220">
        <v>2</v>
      </c>
      <c r="I402" s="221"/>
      <c r="J402" s="222">
        <f>ROUND(I402*H402,2)</f>
        <v>0</v>
      </c>
      <c r="K402" s="218" t="s">
        <v>19</v>
      </c>
      <c r="L402" s="47"/>
      <c r="M402" s="223" t="s">
        <v>19</v>
      </c>
      <c r="N402" s="224" t="s">
        <v>47</v>
      </c>
      <c r="O402" s="87"/>
      <c r="P402" s="225">
        <f>O402*H402</f>
        <v>0</v>
      </c>
      <c r="Q402" s="225">
        <v>0</v>
      </c>
      <c r="R402" s="225">
        <f>Q402*H402</f>
        <v>0</v>
      </c>
      <c r="S402" s="225">
        <v>0</v>
      </c>
      <c r="T402" s="226">
        <f>S402*H402</f>
        <v>0</v>
      </c>
      <c r="U402" s="41"/>
      <c r="V402" s="41"/>
      <c r="W402" s="41"/>
      <c r="X402" s="41"/>
      <c r="Y402" s="41"/>
      <c r="Z402" s="41"/>
      <c r="AA402" s="41"/>
      <c r="AB402" s="41"/>
      <c r="AC402" s="41"/>
      <c r="AD402" s="41"/>
      <c r="AE402" s="41"/>
      <c r="AR402" s="227" t="s">
        <v>315</v>
      </c>
      <c r="AT402" s="227" t="s">
        <v>310</v>
      </c>
      <c r="AU402" s="227" t="s">
        <v>85</v>
      </c>
      <c r="AY402" s="20" t="s">
        <v>308</v>
      </c>
      <c r="BE402" s="228">
        <f>IF(N402="základní",J402,0)</f>
        <v>0</v>
      </c>
      <c r="BF402" s="228">
        <f>IF(N402="snížená",J402,0)</f>
        <v>0</v>
      </c>
      <c r="BG402" s="228">
        <f>IF(N402="zákl. přenesená",J402,0)</f>
        <v>0</v>
      </c>
      <c r="BH402" s="228">
        <f>IF(N402="sníž. přenesená",J402,0)</f>
        <v>0</v>
      </c>
      <c r="BI402" s="228">
        <f>IF(N402="nulová",J402,0)</f>
        <v>0</v>
      </c>
      <c r="BJ402" s="20" t="s">
        <v>83</v>
      </c>
      <c r="BK402" s="228">
        <f>ROUND(I402*H402,2)</f>
        <v>0</v>
      </c>
      <c r="BL402" s="20" t="s">
        <v>315</v>
      </c>
      <c r="BM402" s="227" t="s">
        <v>6625</v>
      </c>
    </row>
    <row r="403" s="2" customFormat="1" ht="16.5" customHeight="1">
      <c r="A403" s="41"/>
      <c r="B403" s="42"/>
      <c r="C403" s="216" t="s">
        <v>6657</v>
      </c>
      <c r="D403" s="216" t="s">
        <v>310</v>
      </c>
      <c r="E403" s="217" t="s">
        <v>3826</v>
      </c>
      <c r="F403" s="218" t="s">
        <v>7392</v>
      </c>
      <c r="G403" s="219" t="s">
        <v>313</v>
      </c>
      <c r="H403" s="220">
        <v>1</v>
      </c>
      <c r="I403" s="221"/>
      <c r="J403" s="222">
        <f>ROUND(I403*H403,2)</f>
        <v>0</v>
      </c>
      <c r="K403" s="218" t="s">
        <v>19</v>
      </c>
      <c r="L403" s="47"/>
      <c r="M403" s="223" t="s">
        <v>19</v>
      </c>
      <c r="N403" s="224" t="s">
        <v>47</v>
      </c>
      <c r="O403" s="87"/>
      <c r="P403" s="225">
        <f>O403*H403</f>
        <v>0</v>
      </c>
      <c r="Q403" s="225">
        <v>0</v>
      </c>
      <c r="R403" s="225">
        <f>Q403*H403</f>
        <v>0</v>
      </c>
      <c r="S403" s="225">
        <v>0</v>
      </c>
      <c r="T403" s="226">
        <f>S403*H403</f>
        <v>0</v>
      </c>
      <c r="U403" s="41"/>
      <c r="V403" s="41"/>
      <c r="W403" s="41"/>
      <c r="X403" s="41"/>
      <c r="Y403" s="41"/>
      <c r="Z403" s="41"/>
      <c r="AA403" s="41"/>
      <c r="AB403" s="41"/>
      <c r="AC403" s="41"/>
      <c r="AD403" s="41"/>
      <c r="AE403" s="41"/>
      <c r="AR403" s="227" t="s">
        <v>315</v>
      </c>
      <c r="AT403" s="227" t="s">
        <v>310</v>
      </c>
      <c r="AU403" s="227" t="s">
        <v>85</v>
      </c>
      <c r="AY403" s="20" t="s">
        <v>308</v>
      </c>
      <c r="BE403" s="228">
        <f>IF(N403="základní",J403,0)</f>
        <v>0</v>
      </c>
      <c r="BF403" s="228">
        <f>IF(N403="snížená",J403,0)</f>
        <v>0</v>
      </c>
      <c r="BG403" s="228">
        <f>IF(N403="zákl. přenesená",J403,0)</f>
        <v>0</v>
      </c>
      <c r="BH403" s="228">
        <f>IF(N403="sníž. přenesená",J403,0)</f>
        <v>0</v>
      </c>
      <c r="BI403" s="228">
        <f>IF(N403="nulová",J403,0)</f>
        <v>0</v>
      </c>
      <c r="BJ403" s="20" t="s">
        <v>83</v>
      </c>
      <c r="BK403" s="228">
        <f>ROUND(I403*H403,2)</f>
        <v>0</v>
      </c>
      <c r="BL403" s="20" t="s">
        <v>315</v>
      </c>
      <c r="BM403" s="227" t="s">
        <v>4631</v>
      </c>
    </row>
    <row r="404" s="2" customFormat="1" ht="21.75" customHeight="1">
      <c r="A404" s="41"/>
      <c r="B404" s="42"/>
      <c r="C404" s="216" t="s">
        <v>5537</v>
      </c>
      <c r="D404" s="216" t="s">
        <v>310</v>
      </c>
      <c r="E404" s="217" t="s">
        <v>3832</v>
      </c>
      <c r="F404" s="218" t="s">
        <v>7271</v>
      </c>
      <c r="G404" s="219" t="s">
        <v>323</v>
      </c>
      <c r="H404" s="220">
        <v>38</v>
      </c>
      <c r="I404" s="221"/>
      <c r="J404" s="222">
        <f>ROUND(I404*H404,2)</f>
        <v>0</v>
      </c>
      <c r="K404" s="218" t="s">
        <v>19</v>
      </c>
      <c r="L404" s="47"/>
      <c r="M404" s="223" t="s">
        <v>19</v>
      </c>
      <c r="N404" s="224" t="s">
        <v>47</v>
      </c>
      <c r="O404" s="87"/>
      <c r="P404" s="225">
        <f>O404*H404</f>
        <v>0</v>
      </c>
      <c r="Q404" s="225">
        <v>0</v>
      </c>
      <c r="R404" s="225">
        <f>Q404*H404</f>
        <v>0</v>
      </c>
      <c r="S404" s="225">
        <v>0</v>
      </c>
      <c r="T404" s="226">
        <f>S404*H404</f>
        <v>0</v>
      </c>
      <c r="U404" s="41"/>
      <c r="V404" s="41"/>
      <c r="W404" s="41"/>
      <c r="X404" s="41"/>
      <c r="Y404" s="41"/>
      <c r="Z404" s="41"/>
      <c r="AA404" s="41"/>
      <c r="AB404" s="41"/>
      <c r="AC404" s="41"/>
      <c r="AD404" s="41"/>
      <c r="AE404" s="41"/>
      <c r="AR404" s="227" t="s">
        <v>315</v>
      </c>
      <c r="AT404" s="227" t="s">
        <v>310</v>
      </c>
      <c r="AU404" s="227" t="s">
        <v>85</v>
      </c>
      <c r="AY404" s="20" t="s">
        <v>308</v>
      </c>
      <c r="BE404" s="228">
        <f>IF(N404="základní",J404,0)</f>
        <v>0</v>
      </c>
      <c r="BF404" s="228">
        <f>IF(N404="snížená",J404,0)</f>
        <v>0</v>
      </c>
      <c r="BG404" s="228">
        <f>IF(N404="zákl. přenesená",J404,0)</f>
        <v>0</v>
      </c>
      <c r="BH404" s="228">
        <f>IF(N404="sníž. přenesená",J404,0)</f>
        <v>0</v>
      </c>
      <c r="BI404" s="228">
        <f>IF(N404="nulová",J404,0)</f>
        <v>0</v>
      </c>
      <c r="BJ404" s="20" t="s">
        <v>83</v>
      </c>
      <c r="BK404" s="228">
        <f>ROUND(I404*H404,2)</f>
        <v>0</v>
      </c>
      <c r="BL404" s="20" t="s">
        <v>315</v>
      </c>
      <c r="BM404" s="227" t="s">
        <v>6632</v>
      </c>
    </row>
    <row r="405" s="2" customFormat="1" ht="16.5" customHeight="1">
      <c r="A405" s="41"/>
      <c r="B405" s="42"/>
      <c r="C405" s="216" t="s">
        <v>6665</v>
      </c>
      <c r="D405" s="216" t="s">
        <v>310</v>
      </c>
      <c r="E405" s="217" t="s">
        <v>3838</v>
      </c>
      <c r="F405" s="218" t="s">
        <v>7426</v>
      </c>
      <c r="G405" s="219" t="s">
        <v>4835</v>
      </c>
      <c r="H405" s="220">
        <v>1</v>
      </c>
      <c r="I405" s="221"/>
      <c r="J405" s="222">
        <f>ROUND(I405*H405,2)</f>
        <v>0</v>
      </c>
      <c r="K405" s="218" t="s">
        <v>19</v>
      </c>
      <c r="L405" s="47"/>
      <c r="M405" s="223" t="s">
        <v>19</v>
      </c>
      <c r="N405" s="224" t="s">
        <v>47</v>
      </c>
      <c r="O405" s="87"/>
      <c r="P405" s="225">
        <f>O405*H405</f>
        <v>0</v>
      </c>
      <c r="Q405" s="225">
        <v>0</v>
      </c>
      <c r="R405" s="225">
        <f>Q405*H405</f>
        <v>0</v>
      </c>
      <c r="S405" s="225">
        <v>0</v>
      </c>
      <c r="T405" s="226">
        <f>S405*H405</f>
        <v>0</v>
      </c>
      <c r="U405" s="41"/>
      <c r="V405" s="41"/>
      <c r="W405" s="41"/>
      <c r="X405" s="41"/>
      <c r="Y405" s="41"/>
      <c r="Z405" s="41"/>
      <c r="AA405" s="41"/>
      <c r="AB405" s="41"/>
      <c r="AC405" s="41"/>
      <c r="AD405" s="41"/>
      <c r="AE405" s="41"/>
      <c r="AR405" s="227" t="s">
        <v>315</v>
      </c>
      <c r="AT405" s="227" t="s">
        <v>310</v>
      </c>
      <c r="AU405" s="227" t="s">
        <v>85</v>
      </c>
      <c r="AY405" s="20" t="s">
        <v>308</v>
      </c>
      <c r="BE405" s="228">
        <f>IF(N405="základní",J405,0)</f>
        <v>0</v>
      </c>
      <c r="BF405" s="228">
        <f>IF(N405="snížená",J405,0)</f>
        <v>0</v>
      </c>
      <c r="BG405" s="228">
        <f>IF(N405="zákl. přenesená",J405,0)</f>
        <v>0</v>
      </c>
      <c r="BH405" s="228">
        <f>IF(N405="sníž. přenesená",J405,0)</f>
        <v>0</v>
      </c>
      <c r="BI405" s="228">
        <f>IF(N405="nulová",J405,0)</f>
        <v>0</v>
      </c>
      <c r="BJ405" s="20" t="s">
        <v>83</v>
      </c>
      <c r="BK405" s="228">
        <f>ROUND(I405*H405,2)</f>
        <v>0</v>
      </c>
      <c r="BL405" s="20" t="s">
        <v>315</v>
      </c>
      <c r="BM405" s="227" t="s">
        <v>6638</v>
      </c>
    </row>
    <row r="406" s="2" customFormat="1" ht="16.5" customHeight="1">
      <c r="A406" s="41"/>
      <c r="B406" s="42"/>
      <c r="C406" s="216" t="s">
        <v>5542</v>
      </c>
      <c r="D406" s="216" t="s">
        <v>310</v>
      </c>
      <c r="E406" s="217" t="s">
        <v>3844</v>
      </c>
      <c r="F406" s="218" t="s">
        <v>7427</v>
      </c>
      <c r="G406" s="219" t="s">
        <v>323</v>
      </c>
      <c r="H406" s="220">
        <v>1</v>
      </c>
      <c r="I406" s="221"/>
      <c r="J406" s="222">
        <f>ROUND(I406*H406,2)</f>
        <v>0</v>
      </c>
      <c r="K406" s="218" t="s">
        <v>19</v>
      </c>
      <c r="L406" s="47"/>
      <c r="M406" s="223" t="s">
        <v>19</v>
      </c>
      <c r="N406" s="224" t="s">
        <v>47</v>
      </c>
      <c r="O406" s="87"/>
      <c r="P406" s="225">
        <f>O406*H406</f>
        <v>0</v>
      </c>
      <c r="Q406" s="225">
        <v>0</v>
      </c>
      <c r="R406" s="225">
        <f>Q406*H406</f>
        <v>0</v>
      </c>
      <c r="S406" s="225">
        <v>0</v>
      </c>
      <c r="T406" s="226">
        <f>S406*H406</f>
        <v>0</v>
      </c>
      <c r="U406" s="41"/>
      <c r="V406" s="41"/>
      <c r="W406" s="41"/>
      <c r="X406" s="41"/>
      <c r="Y406" s="41"/>
      <c r="Z406" s="41"/>
      <c r="AA406" s="41"/>
      <c r="AB406" s="41"/>
      <c r="AC406" s="41"/>
      <c r="AD406" s="41"/>
      <c r="AE406" s="41"/>
      <c r="AR406" s="227" t="s">
        <v>315</v>
      </c>
      <c r="AT406" s="227" t="s">
        <v>310</v>
      </c>
      <c r="AU406" s="227" t="s">
        <v>85</v>
      </c>
      <c r="AY406" s="20" t="s">
        <v>308</v>
      </c>
      <c r="BE406" s="228">
        <f>IF(N406="základní",J406,0)</f>
        <v>0</v>
      </c>
      <c r="BF406" s="228">
        <f>IF(N406="snížená",J406,0)</f>
        <v>0</v>
      </c>
      <c r="BG406" s="228">
        <f>IF(N406="zákl. přenesená",J406,0)</f>
        <v>0</v>
      </c>
      <c r="BH406" s="228">
        <f>IF(N406="sníž. přenesená",J406,0)</f>
        <v>0</v>
      </c>
      <c r="BI406" s="228">
        <f>IF(N406="nulová",J406,0)</f>
        <v>0</v>
      </c>
      <c r="BJ406" s="20" t="s">
        <v>83</v>
      </c>
      <c r="BK406" s="228">
        <f>ROUND(I406*H406,2)</f>
        <v>0</v>
      </c>
      <c r="BL406" s="20" t="s">
        <v>315</v>
      </c>
      <c r="BM406" s="227" t="s">
        <v>6643</v>
      </c>
    </row>
    <row r="407" s="2" customFormat="1" ht="16.5" customHeight="1">
      <c r="A407" s="41"/>
      <c r="B407" s="42"/>
      <c r="C407" s="216" t="s">
        <v>6673</v>
      </c>
      <c r="D407" s="216" t="s">
        <v>310</v>
      </c>
      <c r="E407" s="217" t="s">
        <v>3850</v>
      </c>
      <c r="F407" s="218" t="s">
        <v>7395</v>
      </c>
      <c r="G407" s="219" t="s">
        <v>626</v>
      </c>
      <c r="H407" s="220">
        <v>53</v>
      </c>
      <c r="I407" s="221"/>
      <c r="J407" s="222">
        <f>ROUND(I407*H407,2)</f>
        <v>0</v>
      </c>
      <c r="K407" s="218" t="s">
        <v>19</v>
      </c>
      <c r="L407" s="47"/>
      <c r="M407" s="223" t="s">
        <v>19</v>
      </c>
      <c r="N407" s="224" t="s">
        <v>47</v>
      </c>
      <c r="O407" s="87"/>
      <c r="P407" s="225">
        <f>O407*H407</f>
        <v>0</v>
      </c>
      <c r="Q407" s="225">
        <v>0</v>
      </c>
      <c r="R407" s="225">
        <f>Q407*H407</f>
        <v>0</v>
      </c>
      <c r="S407" s="225">
        <v>0</v>
      </c>
      <c r="T407" s="226">
        <f>S407*H407</f>
        <v>0</v>
      </c>
      <c r="U407" s="41"/>
      <c r="V407" s="41"/>
      <c r="W407" s="41"/>
      <c r="X407" s="41"/>
      <c r="Y407" s="41"/>
      <c r="Z407" s="41"/>
      <c r="AA407" s="41"/>
      <c r="AB407" s="41"/>
      <c r="AC407" s="41"/>
      <c r="AD407" s="41"/>
      <c r="AE407" s="41"/>
      <c r="AR407" s="227" t="s">
        <v>315</v>
      </c>
      <c r="AT407" s="227" t="s">
        <v>310</v>
      </c>
      <c r="AU407" s="227" t="s">
        <v>85</v>
      </c>
      <c r="AY407" s="20" t="s">
        <v>308</v>
      </c>
      <c r="BE407" s="228">
        <f>IF(N407="základní",J407,0)</f>
        <v>0</v>
      </c>
      <c r="BF407" s="228">
        <f>IF(N407="snížená",J407,0)</f>
        <v>0</v>
      </c>
      <c r="BG407" s="228">
        <f>IF(N407="zákl. přenesená",J407,0)</f>
        <v>0</v>
      </c>
      <c r="BH407" s="228">
        <f>IF(N407="sníž. přenesená",J407,0)</f>
        <v>0</v>
      </c>
      <c r="BI407" s="228">
        <f>IF(N407="nulová",J407,0)</f>
        <v>0</v>
      </c>
      <c r="BJ407" s="20" t="s">
        <v>83</v>
      </c>
      <c r="BK407" s="228">
        <f>ROUND(I407*H407,2)</f>
        <v>0</v>
      </c>
      <c r="BL407" s="20" t="s">
        <v>315</v>
      </c>
      <c r="BM407" s="227" t="s">
        <v>6647</v>
      </c>
    </row>
    <row r="408" s="2" customFormat="1" ht="16.5" customHeight="1">
      <c r="A408" s="41"/>
      <c r="B408" s="42"/>
      <c r="C408" s="280" t="s">
        <v>5546</v>
      </c>
      <c r="D408" s="280" t="s">
        <v>1137</v>
      </c>
      <c r="E408" s="281" t="s">
        <v>7518</v>
      </c>
      <c r="F408" s="282" t="s">
        <v>7482</v>
      </c>
      <c r="G408" s="283" t="s">
        <v>4835</v>
      </c>
      <c r="H408" s="284">
        <v>8</v>
      </c>
      <c r="I408" s="285"/>
      <c r="J408" s="286">
        <f>ROUND(I408*H408,2)</f>
        <v>0</v>
      </c>
      <c r="K408" s="282" t="s">
        <v>19</v>
      </c>
      <c r="L408" s="287"/>
      <c r="M408" s="288" t="s">
        <v>19</v>
      </c>
      <c r="N408" s="289" t="s">
        <v>47</v>
      </c>
      <c r="O408" s="87"/>
      <c r="P408" s="225">
        <f>O408*H408</f>
        <v>0</v>
      </c>
      <c r="Q408" s="225">
        <v>0</v>
      </c>
      <c r="R408" s="225">
        <f>Q408*H408</f>
        <v>0</v>
      </c>
      <c r="S408" s="225">
        <v>0</v>
      </c>
      <c r="T408" s="226">
        <f>S408*H408</f>
        <v>0</v>
      </c>
      <c r="U408" s="41"/>
      <c r="V408" s="41"/>
      <c r="W408" s="41"/>
      <c r="X408" s="41"/>
      <c r="Y408" s="41"/>
      <c r="Z408" s="41"/>
      <c r="AA408" s="41"/>
      <c r="AB408" s="41"/>
      <c r="AC408" s="41"/>
      <c r="AD408" s="41"/>
      <c r="AE408" s="41"/>
      <c r="AR408" s="227" t="s">
        <v>352</v>
      </c>
      <c r="AT408" s="227" t="s">
        <v>1137</v>
      </c>
      <c r="AU408" s="227" t="s">
        <v>85</v>
      </c>
      <c r="AY408" s="20" t="s">
        <v>308</v>
      </c>
      <c r="BE408" s="228">
        <f>IF(N408="základní",J408,0)</f>
        <v>0</v>
      </c>
      <c r="BF408" s="228">
        <f>IF(N408="snížená",J408,0)</f>
        <v>0</v>
      </c>
      <c r="BG408" s="228">
        <f>IF(N408="zákl. přenesená",J408,0)</f>
        <v>0</v>
      </c>
      <c r="BH408" s="228">
        <f>IF(N408="sníž. přenesená",J408,0)</f>
        <v>0</v>
      </c>
      <c r="BI408" s="228">
        <f>IF(N408="nulová",J408,0)</f>
        <v>0</v>
      </c>
      <c r="BJ408" s="20" t="s">
        <v>83</v>
      </c>
      <c r="BK408" s="228">
        <f>ROUND(I408*H408,2)</f>
        <v>0</v>
      </c>
      <c r="BL408" s="20" t="s">
        <v>315</v>
      </c>
      <c r="BM408" s="227" t="s">
        <v>6652</v>
      </c>
    </row>
    <row r="409" s="2" customFormat="1" ht="16.5" customHeight="1">
      <c r="A409" s="41"/>
      <c r="B409" s="42"/>
      <c r="C409" s="280" t="s">
        <v>7213</v>
      </c>
      <c r="D409" s="280" t="s">
        <v>1137</v>
      </c>
      <c r="E409" s="281" t="s">
        <v>7519</v>
      </c>
      <c r="F409" s="282" t="s">
        <v>7459</v>
      </c>
      <c r="G409" s="283" t="s">
        <v>323</v>
      </c>
      <c r="H409" s="284">
        <v>1</v>
      </c>
      <c r="I409" s="285"/>
      <c r="J409" s="286">
        <f>ROUND(I409*H409,2)</f>
        <v>0</v>
      </c>
      <c r="K409" s="282" t="s">
        <v>19</v>
      </c>
      <c r="L409" s="287"/>
      <c r="M409" s="288" t="s">
        <v>19</v>
      </c>
      <c r="N409" s="289" t="s">
        <v>47</v>
      </c>
      <c r="O409" s="87"/>
      <c r="P409" s="225">
        <f>O409*H409</f>
        <v>0</v>
      </c>
      <c r="Q409" s="225">
        <v>0</v>
      </c>
      <c r="R409" s="225">
        <f>Q409*H409</f>
        <v>0</v>
      </c>
      <c r="S409" s="225">
        <v>0</v>
      </c>
      <c r="T409" s="226">
        <f>S409*H409</f>
        <v>0</v>
      </c>
      <c r="U409" s="41"/>
      <c r="V409" s="41"/>
      <c r="W409" s="41"/>
      <c r="X409" s="41"/>
      <c r="Y409" s="41"/>
      <c r="Z409" s="41"/>
      <c r="AA409" s="41"/>
      <c r="AB409" s="41"/>
      <c r="AC409" s="41"/>
      <c r="AD409" s="41"/>
      <c r="AE409" s="41"/>
      <c r="AR409" s="227" t="s">
        <v>352</v>
      </c>
      <c r="AT409" s="227" t="s">
        <v>1137</v>
      </c>
      <c r="AU409" s="227" t="s">
        <v>85</v>
      </c>
      <c r="AY409" s="20" t="s">
        <v>308</v>
      </c>
      <c r="BE409" s="228">
        <f>IF(N409="základní",J409,0)</f>
        <v>0</v>
      </c>
      <c r="BF409" s="228">
        <f>IF(N409="snížená",J409,0)</f>
        <v>0</v>
      </c>
      <c r="BG409" s="228">
        <f>IF(N409="zákl. přenesená",J409,0)</f>
        <v>0</v>
      </c>
      <c r="BH409" s="228">
        <f>IF(N409="sníž. přenesená",J409,0)</f>
        <v>0</v>
      </c>
      <c r="BI409" s="228">
        <f>IF(N409="nulová",J409,0)</f>
        <v>0</v>
      </c>
      <c r="BJ409" s="20" t="s">
        <v>83</v>
      </c>
      <c r="BK409" s="228">
        <f>ROUND(I409*H409,2)</f>
        <v>0</v>
      </c>
      <c r="BL409" s="20" t="s">
        <v>315</v>
      </c>
      <c r="BM409" s="227" t="s">
        <v>6656</v>
      </c>
    </row>
    <row r="410" s="2" customFormat="1" ht="16.5" customHeight="1">
      <c r="A410" s="41"/>
      <c r="B410" s="42"/>
      <c r="C410" s="280" t="s">
        <v>5569</v>
      </c>
      <c r="D410" s="280" t="s">
        <v>1137</v>
      </c>
      <c r="E410" s="281" t="s">
        <v>7520</v>
      </c>
      <c r="F410" s="282" t="s">
        <v>7432</v>
      </c>
      <c r="G410" s="283" t="s">
        <v>323</v>
      </c>
      <c r="H410" s="284">
        <v>1</v>
      </c>
      <c r="I410" s="285"/>
      <c r="J410" s="286">
        <f>ROUND(I410*H410,2)</f>
        <v>0</v>
      </c>
      <c r="K410" s="282" t="s">
        <v>19</v>
      </c>
      <c r="L410" s="287"/>
      <c r="M410" s="288" t="s">
        <v>19</v>
      </c>
      <c r="N410" s="289" t="s">
        <v>47</v>
      </c>
      <c r="O410" s="87"/>
      <c r="P410" s="225">
        <f>O410*H410</f>
        <v>0</v>
      </c>
      <c r="Q410" s="225">
        <v>0</v>
      </c>
      <c r="R410" s="225">
        <f>Q410*H410</f>
        <v>0</v>
      </c>
      <c r="S410" s="225">
        <v>0</v>
      </c>
      <c r="T410" s="226">
        <f>S410*H410</f>
        <v>0</v>
      </c>
      <c r="U410" s="41"/>
      <c r="V410" s="41"/>
      <c r="W410" s="41"/>
      <c r="X410" s="41"/>
      <c r="Y410" s="41"/>
      <c r="Z410" s="41"/>
      <c r="AA410" s="41"/>
      <c r="AB410" s="41"/>
      <c r="AC410" s="41"/>
      <c r="AD410" s="41"/>
      <c r="AE410" s="41"/>
      <c r="AR410" s="227" t="s">
        <v>352</v>
      </c>
      <c r="AT410" s="227" t="s">
        <v>1137</v>
      </c>
      <c r="AU410" s="227" t="s">
        <v>85</v>
      </c>
      <c r="AY410" s="20" t="s">
        <v>308</v>
      </c>
      <c r="BE410" s="228">
        <f>IF(N410="základní",J410,0)</f>
        <v>0</v>
      </c>
      <c r="BF410" s="228">
        <f>IF(N410="snížená",J410,0)</f>
        <v>0</v>
      </c>
      <c r="BG410" s="228">
        <f>IF(N410="zákl. přenesená",J410,0)</f>
        <v>0</v>
      </c>
      <c r="BH410" s="228">
        <f>IF(N410="sníž. přenesená",J410,0)</f>
        <v>0</v>
      </c>
      <c r="BI410" s="228">
        <f>IF(N410="nulová",J410,0)</f>
        <v>0</v>
      </c>
      <c r="BJ410" s="20" t="s">
        <v>83</v>
      </c>
      <c r="BK410" s="228">
        <f>ROUND(I410*H410,2)</f>
        <v>0</v>
      </c>
      <c r="BL410" s="20" t="s">
        <v>315</v>
      </c>
      <c r="BM410" s="227" t="s">
        <v>6660</v>
      </c>
    </row>
    <row r="411" s="2" customFormat="1" ht="16.5" customHeight="1">
      <c r="A411" s="41"/>
      <c r="B411" s="42"/>
      <c r="C411" s="280" t="s">
        <v>7216</v>
      </c>
      <c r="D411" s="280" t="s">
        <v>1137</v>
      </c>
      <c r="E411" s="281" t="s">
        <v>7521</v>
      </c>
      <c r="F411" s="282" t="s">
        <v>7376</v>
      </c>
      <c r="G411" s="283" t="s">
        <v>474</v>
      </c>
      <c r="H411" s="284">
        <v>25</v>
      </c>
      <c r="I411" s="285"/>
      <c r="J411" s="286">
        <f>ROUND(I411*H411,2)</f>
        <v>0</v>
      </c>
      <c r="K411" s="282" t="s">
        <v>19</v>
      </c>
      <c r="L411" s="287"/>
      <c r="M411" s="288" t="s">
        <v>19</v>
      </c>
      <c r="N411" s="289" t="s">
        <v>47</v>
      </c>
      <c r="O411" s="87"/>
      <c r="P411" s="225">
        <f>O411*H411</f>
        <v>0</v>
      </c>
      <c r="Q411" s="225">
        <v>0</v>
      </c>
      <c r="R411" s="225">
        <f>Q411*H411</f>
        <v>0</v>
      </c>
      <c r="S411" s="225">
        <v>0</v>
      </c>
      <c r="T411" s="226">
        <f>S411*H411</f>
        <v>0</v>
      </c>
      <c r="U411" s="41"/>
      <c r="V411" s="41"/>
      <c r="W411" s="41"/>
      <c r="X411" s="41"/>
      <c r="Y411" s="41"/>
      <c r="Z411" s="41"/>
      <c r="AA411" s="41"/>
      <c r="AB411" s="41"/>
      <c r="AC411" s="41"/>
      <c r="AD411" s="41"/>
      <c r="AE411" s="41"/>
      <c r="AR411" s="227" t="s">
        <v>352</v>
      </c>
      <c r="AT411" s="227" t="s">
        <v>1137</v>
      </c>
      <c r="AU411" s="227" t="s">
        <v>85</v>
      </c>
      <c r="AY411" s="20" t="s">
        <v>308</v>
      </c>
      <c r="BE411" s="228">
        <f>IF(N411="základní",J411,0)</f>
        <v>0</v>
      </c>
      <c r="BF411" s="228">
        <f>IF(N411="snížená",J411,0)</f>
        <v>0</v>
      </c>
      <c r="BG411" s="228">
        <f>IF(N411="zákl. přenesená",J411,0)</f>
        <v>0</v>
      </c>
      <c r="BH411" s="228">
        <f>IF(N411="sníž. přenesená",J411,0)</f>
        <v>0</v>
      </c>
      <c r="BI411" s="228">
        <f>IF(N411="nulová",J411,0)</f>
        <v>0</v>
      </c>
      <c r="BJ411" s="20" t="s">
        <v>83</v>
      </c>
      <c r="BK411" s="228">
        <f>ROUND(I411*H411,2)</f>
        <v>0</v>
      </c>
      <c r="BL411" s="20" t="s">
        <v>315</v>
      </c>
      <c r="BM411" s="227" t="s">
        <v>6663</v>
      </c>
    </row>
    <row r="412" s="2" customFormat="1" ht="16.5" customHeight="1">
      <c r="A412" s="41"/>
      <c r="B412" s="42"/>
      <c r="C412" s="280" t="s">
        <v>5573</v>
      </c>
      <c r="D412" s="280" t="s">
        <v>1137</v>
      </c>
      <c r="E412" s="281" t="s">
        <v>7522</v>
      </c>
      <c r="F412" s="282" t="s">
        <v>7436</v>
      </c>
      <c r="G412" s="283" t="s">
        <v>4835</v>
      </c>
      <c r="H412" s="284">
        <v>1</v>
      </c>
      <c r="I412" s="285"/>
      <c r="J412" s="286">
        <f>ROUND(I412*H412,2)</f>
        <v>0</v>
      </c>
      <c r="K412" s="282" t="s">
        <v>19</v>
      </c>
      <c r="L412" s="287"/>
      <c r="M412" s="288" t="s">
        <v>19</v>
      </c>
      <c r="N412" s="289" t="s">
        <v>47</v>
      </c>
      <c r="O412" s="87"/>
      <c r="P412" s="225">
        <f>O412*H412</f>
        <v>0</v>
      </c>
      <c r="Q412" s="225">
        <v>0</v>
      </c>
      <c r="R412" s="225">
        <f>Q412*H412</f>
        <v>0</v>
      </c>
      <c r="S412" s="225">
        <v>0</v>
      </c>
      <c r="T412" s="226">
        <f>S412*H412</f>
        <v>0</v>
      </c>
      <c r="U412" s="41"/>
      <c r="V412" s="41"/>
      <c r="W412" s="41"/>
      <c r="X412" s="41"/>
      <c r="Y412" s="41"/>
      <c r="Z412" s="41"/>
      <c r="AA412" s="41"/>
      <c r="AB412" s="41"/>
      <c r="AC412" s="41"/>
      <c r="AD412" s="41"/>
      <c r="AE412" s="41"/>
      <c r="AR412" s="227" t="s">
        <v>352</v>
      </c>
      <c r="AT412" s="227" t="s">
        <v>1137</v>
      </c>
      <c r="AU412" s="227" t="s">
        <v>85</v>
      </c>
      <c r="AY412" s="20" t="s">
        <v>308</v>
      </c>
      <c r="BE412" s="228">
        <f>IF(N412="základní",J412,0)</f>
        <v>0</v>
      </c>
      <c r="BF412" s="228">
        <f>IF(N412="snížená",J412,0)</f>
        <v>0</v>
      </c>
      <c r="BG412" s="228">
        <f>IF(N412="zákl. přenesená",J412,0)</f>
        <v>0</v>
      </c>
      <c r="BH412" s="228">
        <f>IF(N412="sníž. přenesená",J412,0)</f>
        <v>0</v>
      </c>
      <c r="BI412" s="228">
        <f>IF(N412="nulová",J412,0)</f>
        <v>0</v>
      </c>
      <c r="BJ412" s="20" t="s">
        <v>83</v>
      </c>
      <c r="BK412" s="228">
        <f>ROUND(I412*H412,2)</f>
        <v>0</v>
      </c>
      <c r="BL412" s="20" t="s">
        <v>315</v>
      </c>
      <c r="BM412" s="227" t="s">
        <v>6668</v>
      </c>
    </row>
    <row r="413" s="2" customFormat="1" ht="16.5" customHeight="1">
      <c r="A413" s="41"/>
      <c r="B413" s="42"/>
      <c r="C413" s="280" t="s">
        <v>7222</v>
      </c>
      <c r="D413" s="280" t="s">
        <v>1137</v>
      </c>
      <c r="E413" s="281" t="s">
        <v>7523</v>
      </c>
      <c r="F413" s="282" t="s">
        <v>7472</v>
      </c>
      <c r="G413" s="283" t="s">
        <v>4835</v>
      </c>
      <c r="H413" s="284">
        <v>12</v>
      </c>
      <c r="I413" s="285"/>
      <c r="J413" s="286">
        <f>ROUND(I413*H413,2)</f>
        <v>0</v>
      </c>
      <c r="K413" s="282" t="s">
        <v>19</v>
      </c>
      <c r="L413" s="287"/>
      <c r="M413" s="288" t="s">
        <v>19</v>
      </c>
      <c r="N413" s="289" t="s">
        <v>47</v>
      </c>
      <c r="O413" s="87"/>
      <c r="P413" s="225">
        <f>O413*H413</f>
        <v>0</v>
      </c>
      <c r="Q413" s="225">
        <v>0</v>
      </c>
      <c r="R413" s="225">
        <f>Q413*H413</f>
        <v>0</v>
      </c>
      <c r="S413" s="225">
        <v>0</v>
      </c>
      <c r="T413" s="226">
        <f>S413*H413</f>
        <v>0</v>
      </c>
      <c r="U413" s="41"/>
      <c r="V413" s="41"/>
      <c r="W413" s="41"/>
      <c r="X413" s="41"/>
      <c r="Y413" s="41"/>
      <c r="Z413" s="41"/>
      <c r="AA413" s="41"/>
      <c r="AB413" s="41"/>
      <c r="AC413" s="41"/>
      <c r="AD413" s="41"/>
      <c r="AE413" s="41"/>
      <c r="AR413" s="227" t="s">
        <v>352</v>
      </c>
      <c r="AT413" s="227" t="s">
        <v>1137</v>
      </c>
      <c r="AU413" s="227" t="s">
        <v>85</v>
      </c>
      <c r="AY413" s="20" t="s">
        <v>308</v>
      </c>
      <c r="BE413" s="228">
        <f>IF(N413="základní",J413,0)</f>
        <v>0</v>
      </c>
      <c r="BF413" s="228">
        <f>IF(N413="snížená",J413,0)</f>
        <v>0</v>
      </c>
      <c r="BG413" s="228">
        <f>IF(N413="zákl. přenesená",J413,0)</f>
        <v>0</v>
      </c>
      <c r="BH413" s="228">
        <f>IF(N413="sníž. přenesená",J413,0)</f>
        <v>0</v>
      </c>
      <c r="BI413" s="228">
        <f>IF(N413="nulová",J413,0)</f>
        <v>0</v>
      </c>
      <c r="BJ413" s="20" t="s">
        <v>83</v>
      </c>
      <c r="BK413" s="228">
        <f>ROUND(I413*H413,2)</f>
        <v>0</v>
      </c>
      <c r="BL413" s="20" t="s">
        <v>315</v>
      </c>
      <c r="BM413" s="227" t="s">
        <v>6672</v>
      </c>
    </row>
    <row r="414" s="2" customFormat="1" ht="16.5" customHeight="1">
      <c r="A414" s="41"/>
      <c r="B414" s="42"/>
      <c r="C414" s="280" t="s">
        <v>5577</v>
      </c>
      <c r="D414" s="280" t="s">
        <v>1137</v>
      </c>
      <c r="E414" s="281" t="s">
        <v>7524</v>
      </c>
      <c r="F414" s="282" t="s">
        <v>7464</v>
      </c>
      <c r="G414" s="283" t="s">
        <v>323</v>
      </c>
      <c r="H414" s="284">
        <v>3</v>
      </c>
      <c r="I414" s="285"/>
      <c r="J414" s="286">
        <f>ROUND(I414*H414,2)</f>
        <v>0</v>
      </c>
      <c r="K414" s="282" t="s">
        <v>19</v>
      </c>
      <c r="L414" s="287"/>
      <c r="M414" s="288" t="s">
        <v>19</v>
      </c>
      <c r="N414" s="289" t="s">
        <v>47</v>
      </c>
      <c r="O414" s="87"/>
      <c r="P414" s="225">
        <f>O414*H414</f>
        <v>0</v>
      </c>
      <c r="Q414" s="225">
        <v>0</v>
      </c>
      <c r="R414" s="225">
        <f>Q414*H414</f>
        <v>0</v>
      </c>
      <c r="S414" s="225">
        <v>0</v>
      </c>
      <c r="T414" s="226">
        <f>S414*H414</f>
        <v>0</v>
      </c>
      <c r="U414" s="41"/>
      <c r="V414" s="41"/>
      <c r="W414" s="41"/>
      <c r="X414" s="41"/>
      <c r="Y414" s="41"/>
      <c r="Z414" s="41"/>
      <c r="AA414" s="41"/>
      <c r="AB414" s="41"/>
      <c r="AC414" s="41"/>
      <c r="AD414" s="41"/>
      <c r="AE414" s="41"/>
      <c r="AR414" s="227" t="s">
        <v>352</v>
      </c>
      <c r="AT414" s="227" t="s">
        <v>1137</v>
      </c>
      <c r="AU414" s="227" t="s">
        <v>85</v>
      </c>
      <c r="AY414" s="20" t="s">
        <v>308</v>
      </c>
      <c r="BE414" s="228">
        <f>IF(N414="základní",J414,0)</f>
        <v>0</v>
      </c>
      <c r="BF414" s="228">
        <f>IF(N414="snížená",J414,0)</f>
        <v>0</v>
      </c>
      <c r="BG414" s="228">
        <f>IF(N414="zákl. přenesená",J414,0)</f>
        <v>0</v>
      </c>
      <c r="BH414" s="228">
        <f>IF(N414="sníž. přenesená",J414,0)</f>
        <v>0</v>
      </c>
      <c r="BI414" s="228">
        <f>IF(N414="nulová",J414,0)</f>
        <v>0</v>
      </c>
      <c r="BJ414" s="20" t="s">
        <v>83</v>
      </c>
      <c r="BK414" s="228">
        <f>ROUND(I414*H414,2)</f>
        <v>0</v>
      </c>
      <c r="BL414" s="20" t="s">
        <v>315</v>
      </c>
      <c r="BM414" s="227" t="s">
        <v>6676</v>
      </c>
    </row>
    <row r="415" s="2" customFormat="1" ht="16.5" customHeight="1">
      <c r="A415" s="41"/>
      <c r="B415" s="42"/>
      <c r="C415" s="280" t="s">
        <v>7227</v>
      </c>
      <c r="D415" s="280" t="s">
        <v>1137</v>
      </c>
      <c r="E415" s="281" t="s">
        <v>7525</v>
      </c>
      <c r="F415" s="282" t="s">
        <v>7509</v>
      </c>
      <c r="G415" s="283" t="s">
        <v>474</v>
      </c>
      <c r="H415" s="284">
        <v>25</v>
      </c>
      <c r="I415" s="285"/>
      <c r="J415" s="286">
        <f>ROUND(I415*H415,2)</f>
        <v>0</v>
      </c>
      <c r="K415" s="282" t="s">
        <v>19</v>
      </c>
      <c r="L415" s="287"/>
      <c r="M415" s="288" t="s">
        <v>19</v>
      </c>
      <c r="N415" s="289" t="s">
        <v>47</v>
      </c>
      <c r="O415" s="87"/>
      <c r="P415" s="225">
        <f>O415*H415</f>
        <v>0</v>
      </c>
      <c r="Q415" s="225">
        <v>0</v>
      </c>
      <c r="R415" s="225">
        <f>Q415*H415</f>
        <v>0</v>
      </c>
      <c r="S415" s="225">
        <v>0</v>
      </c>
      <c r="T415" s="226">
        <f>S415*H415</f>
        <v>0</v>
      </c>
      <c r="U415" s="41"/>
      <c r="V415" s="41"/>
      <c r="W415" s="41"/>
      <c r="X415" s="41"/>
      <c r="Y415" s="41"/>
      <c r="Z415" s="41"/>
      <c r="AA415" s="41"/>
      <c r="AB415" s="41"/>
      <c r="AC415" s="41"/>
      <c r="AD415" s="41"/>
      <c r="AE415" s="41"/>
      <c r="AR415" s="227" t="s">
        <v>352</v>
      </c>
      <c r="AT415" s="227" t="s">
        <v>1137</v>
      </c>
      <c r="AU415" s="227" t="s">
        <v>85</v>
      </c>
      <c r="AY415" s="20" t="s">
        <v>308</v>
      </c>
      <c r="BE415" s="228">
        <f>IF(N415="základní",J415,0)</f>
        <v>0</v>
      </c>
      <c r="BF415" s="228">
        <f>IF(N415="snížená",J415,0)</f>
        <v>0</v>
      </c>
      <c r="BG415" s="228">
        <f>IF(N415="zákl. přenesená",J415,0)</f>
        <v>0</v>
      </c>
      <c r="BH415" s="228">
        <f>IF(N415="sníž. přenesená",J415,0)</f>
        <v>0</v>
      </c>
      <c r="BI415" s="228">
        <f>IF(N415="nulová",J415,0)</f>
        <v>0</v>
      </c>
      <c r="BJ415" s="20" t="s">
        <v>83</v>
      </c>
      <c r="BK415" s="228">
        <f>ROUND(I415*H415,2)</f>
        <v>0</v>
      </c>
      <c r="BL415" s="20" t="s">
        <v>315</v>
      </c>
      <c r="BM415" s="227" t="s">
        <v>7212</v>
      </c>
    </row>
    <row r="416" s="2" customFormat="1" ht="16.5" customHeight="1">
      <c r="A416" s="41"/>
      <c r="B416" s="42"/>
      <c r="C416" s="280" t="s">
        <v>5581</v>
      </c>
      <c r="D416" s="280" t="s">
        <v>1137</v>
      </c>
      <c r="E416" s="281" t="s">
        <v>7526</v>
      </c>
      <c r="F416" s="282" t="s">
        <v>7441</v>
      </c>
      <c r="G416" s="283" t="s">
        <v>323</v>
      </c>
      <c r="H416" s="284">
        <v>2</v>
      </c>
      <c r="I416" s="285"/>
      <c r="J416" s="286">
        <f>ROUND(I416*H416,2)</f>
        <v>0</v>
      </c>
      <c r="K416" s="282" t="s">
        <v>19</v>
      </c>
      <c r="L416" s="287"/>
      <c r="M416" s="288" t="s">
        <v>19</v>
      </c>
      <c r="N416" s="289" t="s">
        <v>47</v>
      </c>
      <c r="O416" s="87"/>
      <c r="P416" s="225">
        <f>O416*H416</f>
        <v>0</v>
      </c>
      <c r="Q416" s="225">
        <v>0</v>
      </c>
      <c r="R416" s="225">
        <f>Q416*H416</f>
        <v>0</v>
      </c>
      <c r="S416" s="225">
        <v>0</v>
      </c>
      <c r="T416" s="226">
        <f>S416*H416</f>
        <v>0</v>
      </c>
      <c r="U416" s="41"/>
      <c r="V416" s="41"/>
      <c r="W416" s="41"/>
      <c r="X416" s="41"/>
      <c r="Y416" s="41"/>
      <c r="Z416" s="41"/>
      <c r="AA416" s="41"/>
      <c r="AB416" s="41"/>
      <c r="AC416" s="41"/>
      <c r="AD416" s="41"/>
      <c r="AE416" s="41"/>
      <c r="AR416" s="227" t="s">
        <v>352</v>
      </c>
      <c r="AT416" s="227" t="s">
        <v>1137</v>
      </c>
      <c r="AU416" s="227" t="s">
        <v>85</v>
      </c>
      <c r="AY416" s="20" t="s">
        <v>308</v>
      </c>
      <c r="BE416" s="228">
        <f>IF(N416="základní",J416,0)</f>
        <v>0</v>
      </c>
      <c r="BF416" s="228">
        <f>IF(N416="snížená",J416,0)</f>
        <v>0</v>
      </c>
      <c r="BG416" s="228">
        <f>IF(N416="zákl. přenesená",J416,0)</f>
        <v>0</v>
      </c>
      <c r="BH416" s="228">
        <f>IF(N416="sníž. přenesená",J416,0)</f>
        <v>0</v>
      </c>
      <c r="BI416" s="228">
        <f>IF(N416="nulová",J416,0)</f>
        <v>0</v>
      </c>
      <c r="BJ416" s="20" t="s">
        <v>83</v>
      </c>
      <c r="BK416" s="228">
        <f>ROUND(I416*H416,2)</f>
        <v>0</v>
      </c>
      <c r="BL416" s="20" t="s">
        <v>315</v>
      </c>
      <c r="BM416" s="227" t="s">
        <v>7214</v>
      </c>
    </row>
    <row r="417" s="2" customFormat="1" ht="16.5" customHeight="1">
      <c r="A417" s="41"/>
      <c r="B417" s="42"/>
      <c r="C417" s="280" t="s">
        <v>7232</v>
      </c>
      <c r="D417" s="280" t="s">
        <v>1137</v>
      </c>
      <c r="E417" s="281" t="s">
        <v>7527</v>
      </c>
      <c r="F417" s="282" t="s">
        <v>7443</v>
      </c>
      <c r="G417" s="283" t="s">
        <v>323</v>
      </c>
      <c r="H417" s="284">
        <v>2</v>
      </c>
      <c r="I417" s="285"/>
      <c r="J417" s="286">
        <f>ROUND(I417*H417,2)</f>
        <v>0</v>
      </c>
      <c r="K417" s="282" t="s">
        <v>19</v>
      </c>
      <c r="L417" s="287"/>
      <c r="M417" s="288" t="s">
        <v>19</v>
      </c>
      <c r="N417" s="289" t="s">
        <v>47</v>
      </c>
      <c r="O417" s="87"/>
      <c r="P417" s="225">
        <f>O417*H417</f>
        <v>0</v>
      </c>
      <c r="Q417" s="225">
        <v>0</v>
      </c>
      <c r="R417" s="225">
        <f>Q417*H417</f>
        <v>0</v>
      </c>
      <c r="S417" s="225">
        <v>0</v>
      </c>
      <c r="T417" s="226">
        <f>S417*H417</f>
        <v>0</v>
      </c>
      <c r="U417" s="41"/>
      <c r="V417" s="41"/>
      <c r="W417" s="41"/>
      <c r="X417" s="41"/>
      <c r="Y417" s="41"/>
      <c r="Z417" s="41"/>
      <c r="AA417" s="41"/>
      <c r="AB417" s="41"/>
      <c r="AC417" s="41"/>
      <c r="AD417" s="41"/>
      <c r="AE417" s="41"/>
      <c r="AR417" s="227" t="s">
        <v>352</v>
      </c>
      <c r="AT417" s="227" t="s">
        <v>1137</v>
      </c>
      <c r="AU417" s="227" t="s">
        <v>85</v>
      </c>
      <c r="AY417" s="20" t="s">
        <v>308</v>
      </c>
      <c r="BE417" s="228">
        <f>IF(N417="základní",J417,0)</f>
        <v>0</v>
      </c>
      <c r="BF417" s="228">
        <f>IF(N417="snížená",J417,0)</f>
        <v>0</v>
      </c>
      <c r="BG417" s="228">
        <f>IF(N417="zákl. přenesená",J417,0)</f>
        <v>0</v>
      </c>
      <c r="BH417" s="228">
        <f>IF(N417="sníž. přenesená",J417,0)</f>
        <v>0</v>
      </c>
      <c r="BI417" s="228">
        <f>IF(N417="nulová",J417,0)</f>
        <v>0</v>
      </c>
      <c r="BJ417" s="20" t="s">
        <v>83</v>
      </c>
      <c r="BK417" s="228">
        <f>ROUND(I417*H417,2)</f>
        <v>0</v>
      </c>
      <c r="BL417" s="20" t="s">
        <v>315</v>
      </c>
      <c r="BM417" s="227" t="s">
        <v>7215</v>
      </c>
    </row>
    <row r="418" s="2" customFormat="1" ht="16.5" customHeight="1">
      <c r="A418" s="41"/>
      <c r="B418" s="42"/>
      <c r="C418" s="280" t="s">
        <v>5609</v>
      </c>
      <c r="D418" s="280" t="s">
        <v>1137</v>
      </c>
      <c r="E418" s="281" t="s">
        <v>7528</v>
      </c>
      <c r="F418" s="282" t="s">
        <v>7445</v>
      </c>
      <c r="G418" s="283" t="s">
        <v>313</v>
      </c>
      <c r="H418" s="284">
        <v>1</v>
      </c>
      <c r="I418" s="285"/>
      <c r="J418" s="286">
        <f>ROUND(I418*H418,2)</f>
        <v>0</v>
      </c>
      <c r="K418" s="282" t="s">
        <v>19</v>
      </c>
      <c r="L418" s="287"/>
      <c r="M418" s="288" t="s">
        <v>19</v>
      </c>
      <c r="N418" s="289" t="s">
        <v>47</v>
      </c>
      <c r="O418" s="87"/>
      <c r="P418" s="225">
        <f>O418*H418</f>
        <v>0</v>
      </c>
      <c r="Q418" s="225">
        <v>0</v>
      </c>
      <c r="R418" s="225">
        <f>Q418*H418</f>
        <v>0</v>
      </c>
      <c r="S418" s="225">
        <v>0</v>
      </c>
      <c r="T418" s="226">
        <f>S418*H418</f>
        <v>0</v>
      </c>
      <c r="U418" s="41"/>
      <c r="V418" s="41"/>
      <c r="W418" s="41"/>
      <c r="X418" s="41"/>
      <c r="Y418" s="41"/>
      <c r="Z418" s="41"/>
      <c r="AA418" s="41"/>
      <c r="AB418" s="41"/>
      <c r="AC418" s="41"/>
      <c r="AD418" s="41"/>
      <c r="AE418" s="41"/>
      <c r="AR418" s="227" t="s">
        <v>352</v>
      </c>
      <c r="AT418" s="227" t="s">
        <v>1137</v>
      </c>
      <c r="AU418" s="227" t="s">
        <v>85</v>
      </c>
      <c r="AY418" s="20" t="s">
        <v>308</v>
      </c>
      <c r="BE418" s="228">
        <f>IF(N418="základní",J418,0)</f>
        <v>0</v>
      </c>
      <c r="BF418" s="228">
        <f>IF(N418="snížená",J418,0)</f>
        <v>0</v>
      </c>
      <c r="BG418" s="228">
        <f>IF(N418="zákl. přenesená",J418,0)</f>
        <v>0</v>
      </c>
      <c r="BH418" s="228">
        <f>IF(N418="sníž. přenesená",J418,0)</f>
        <v>0</v>
      </c>
      <c r="BI418" s="228">
        <f>IF(N418="nulová",J418,0)</f>
        <v>0</v>
      </c>
      <c r="BJ418" s="20" t="s">
        <v>83</v>
      </c>
      <c r="BK418" s="228">
        <f>ROUND(I418*H418,2)</f>
        <v>0</v>
      </c>
      <c r="BL418" s="20" t="s">
        <v>315</v>
      </c>
      <c r="BM418" s="227" t="s">
        <v>7217</v>
      </c>
    </row>
    <row r="419" s="2" customFormat="1" ht="16.5" customHeight="1">
      <c r="A419" s="41"/>
      <c r="B419" s="42"/>
      <c r="C419" s="280" t="s">
        <v>7236</v>
      </c>
      <c r="D419" s="280" t="s">
        <v>1137</v>
      </c>
      <c r="E419" s="281" t="s">
        <v>7529</v>
      </c>
      <c r="F419" s="282" t="s">
        <v>7447</v>
      </c>
      <c r="G419" s="283" t="s">
        <v>4835</v>
      </c>
      <c r="H419" s="284">
        <v>1</v>
      </c>
      <c r="I419" s="285"/>
      <c r="J419" s="286">
        <f>ROUND(I419*H419,2)</f>
        <v>0</v>
      </c>
      <c r="K419" s="282" t="s">
        <v>19</v>
      </c>
      <c r="L419" s="287"/>
      <c r="M419" s="288" t="s">
        <v>19</v>
      </c>
      <c r="N419" s="289" t="s">
        <v>47</v>
      </c>
      <c r="O419" s="87"/>
      <c r="P419" s="225">
        <f>O419*H419</f>
        <v>0</v>
      </c>
      <c r="Q419" s="225">
        <v>0</v>
      </c>
      <c r="R419" s="225">
        <f>Q419*H419</f>
        <v>0</v>
      </c>
      <c r="S419" s="225">
        <v>0</v>
      </c>
      <c r="T419" s="226">
        <f>S419*H419</f>
        <v>0</v>
      </c>
      <c r="U419" s="41"/>
      <c r="V419" s="41"/>
      <c r="W419" s="41"/>
      <c r="X419" s="41"/>
      <c r="Y419" s="41"/>
      <c r="Z419" s="41"/>
      <c r="AA419" s="41"/>
      <c r="AB419" s="41"/>
      <c r="AC419" s="41"/>
      <c r="AD419" s="41"/>
      <c r="AE419" s="41"/>
      <c r="AR419" s="227" t="s">
        <v>352</v>
      </c>
      <c r="AT419" s="227" t="s">
        <v>1137</v>
      </c>
      <c r="AU419" s="227" t="s">
        <v>85</v>
      </c>
      <c r="AY419" s="20" t="s">
        <v>308</v>
      </c>
      <c r="BE419" s="228">
        <f>IF(N419="základní",J419,0)</f>
        <v>0</v>
      </c>
      <c r="BF419" s="228">
        <f>IF(N419="snížená",J419,0)</f>
        <v>0</v>
      </c>
      <c r="BG419" s="228">
        <f>IF(N419="zákl. přenesená",J419,0)</f>
        <v>0</v>
      </c>
      <c r="BH419" s="228">
        <f>IF(N419="sníž. přenesená",J419,0)</f>
        <v>0</v>
      </c>
      <c r="BI419" s="228">
        <f>IF(N419="nulová",J419,0)</f>
        <v>0</v>
      </c>
      <c r="BJ419" s="20" t="s">
        <v>83</v>
      </c>
      <c r="BK419" s="228">
        <f>ROUND(I419*H419,2)</f>
        <v>0</v>
      </c>
      <c r="BL419" s="20" t="s">
        <v>315</v>
      </c>
      <c r="BM419" s="227" t="s">
        <v>7220</v>
      </c>
    </row>
    <row r="420" s="2" customFormat="1" ht="16.5" customHeight="1">
      <c r="A420" s="41"/>
      <c r="B420" s="42"/>
      <c r="C420" s="280" t="s">
        <v>5634</v>
      </c>
      <c r="D420" s="280" t="s">
        <v>1137</v>
      </c>
      <c r="E420" s="281" t="s">
        <v>7530</v>
      </c>
      <c r="F420" s="282" t="s">
        <v>7356</v>
      </c>
      <c r="G420" s="283" t="s">
        <v>323</v>
      </c>
      <c r="H420" s="284">
        <v>1</v>
      </c>
      <c r="I420" s="285"/>
      <c r="J420" s="286">
        <f>ROUND(I420*H420,2)</f>
        <v>0</v>
      </c>
      <c r="K420" s="282" t="s">
        <v>19</v>
      </c>
      <c r="L420" s="287"/>
      <c r="M420" s="288" t="s">
        <v>19</v>
      </c>
      <c r="N420" s="289" t="s">
        <v>47</v>
      </c>
      <c r="O420" s="87"/>
      <c r="P420" s="225">
        <f>O420*H420</f>
        <v>0</v>
      </c>
      <c r="Q420" s="225">
        <v>0</v>
      </c>
      <c r="R420" s="225">
        <f>Q420*H420</f>
        <v>0</v>
      </c>
      <c r="S420" s="225">
        <v>0</v>
      </c>
      <c r="T420" s="226">
        <f>S420*H420</f>
        <v>0</v>
      </c>
      <c r="U420" s="41"/>
      <c r="V420" s="41"/>
      <c r="W420" s="41"/>
      <c r="X420" s="41"/>
      <c r="Y420" s="41"/>
      <c r="Z420" s="41"/>
      <c r="AA420" s="41"/>
      <c r="AB420" s="41"/>
      <c r="AC420" s="41"/>
      <c r="AD420" s="41"/>
      <c r="AE420" s="41"/>
      <c r="AR420" s="227" t="s">
        <v>352</v>
      </c>
      <c r="AT420" s="227" t="s">
        <v>1137</v>
      </c>
      <c r="AU420" s="227" t="s">
        <v>85</v>
      </c>
      <c r="AY420" s="20" t="s">
        <v>308</v>
      </c>
      <c r="BE420" s="228">
        <f>IF(N420="základní",J420,0)</f>
        <v>0</v>
      </c>
      <c r="BF420" s="228">
        <f>IF(N420="snížená",J420,0)</f>
        <v>0</v>
      </c>
      <c r="BG420" s="228">
        <f>IF(N420="zákl. přenesená",J420,0)</f>
        <v>0</v>
      </c>
      <c r="BH420" s="228">
        <f>IF(N420="sníž. přenesená",J420,0)</f>
        <v>0</v>
      </c>
      <c r="BI420" s="228">
        <f>IF(N420="nulová",J420,0)</f>
        <v>0</v>
      </c>
      <c r="BJ420" s="20" t="s">
        <v>83</v>
      </c>
      <c r="BK420" s="228">
        <f>ROUND(I420*H420,2)</f>
        <v>0</v>
      </c>
      <c r="BL420" s="20" t="s">
        <v>315</v>
      </c>
      <c r="BM420" s="227" t="s">
        <v>7225</v>
      </c>
    </row>
    <row r="421" s="12" customFormat="1" ht="22.8" customHeight="1">
      <c r="A421" s="12"/>
      <c r="B421" s="200"/>
      <c r="C421" s="201"/>
      <c r="D421" s="202" t="s">
        <v>75</v>
      </c>
      <c r="E421" s="214" t="s">
        <v>7531</v>
      </c>
      <c r="F421" s="214" t="s">
        <v>7532</v>
      </c>
      <c r="G421" s="201"/>
      <c r="H421" s="201"/>
      <c r="I421" s="204"/>
      <c r="J421" s="215">
        <f>BK421</f>
        <v>0</v>
      </c>
      <c r="K421" s="201"/>
      <c r="L421" s="206"/>
      <c r="M421" s="207"/>
      <c r="N421" s="208"/>
      <c r="O421" s="208"/>
      <c r="P421" s="209">
        <f>SUM(P422:P456)</f>
        <v>0</v>
      </c>
      <c r="Q421" s="208"/>
      <c r="R421" s="209">
        <f>SUM(R422:R456)</f>
        <v>0</v>
      </c>
      <c r="S421" s="208"/>
      <c r="T421" s="210">
        <f>SUM(T422:T456)</f>
        <v>0</v>
      </c>
      <c r="U421" s="12"/>
      <c r="V421" s="12"/>
      <c r="W421" s="12"/>
      <c r="X421" s="12"/>
      <c r="Y421" s="12"/>
      <c r="Z421" s="12"/>
      <c r="AA421" s="12"/>
      <c r="AB421" s="12"/>
      <c r="AC421" s="12"/>
      <c r="AD421" s="12"/>
      <c r="AE421" s="12"/>
      <c r="AR421" s="211" t="s">
        <v>83</v>
      </c>
      <c r="AT421" s="212" t="s">
        <v>75</v>
      </c>
      <c r="AU421" s="212" t="s">
        <v>83</v>
      </c>
      <c r="AY421" s="211" t="s">
        <v>308</v>
      </c>
      <c r="BK421" s="213">
        <f>SUM(BK422:BK456)</f>
        <v>0</v>
      </c>
    </row>
    <row r="422" s="2" customFormat="1" ht="16.5" customHeight="1">
      <c r="A422" s="41"/>
      <c r="B422" s="42"/>
      <c r="C422" s="216" t="s">
        <v>7533</v>
      </c>
      <c r="D422" s="216" t="s">
        <v>310</v>
      </c>
      <c r="E422" s="217" t="s">
        <v>3857</v>
      </c>
      <c r="F422" s="218" t="s">
        <v>7419</v>
      </c>
      <c r="G422" s="219" t="s">
        <v>323</v>
      </c>
      <c r="H422" s="220">
        <v>2</v>
      </c>
      <c r="I422" s="221"/>
      <c r="J422" s="222">
        <f>ROUND(I422*H422,2)</f>
        <v>0</v>
      </c>
      <c r="K422" s="218" t="s">
        <v>19</v>
      </c>
      <c r="L422" s="47"/>
      <c r="M422" s="223" t="s">
        <v>19</v>
      </c>
      <c r="N422" s="224" t="s">
        <v>47</v>
      </c>
      <c r="O422" s="87"/>
      <c r="P422" s="225">
        <f>O422*H422</f>
        <v>0</v>
      </c>
      <c r="Q422" s="225">
        <v>0</v>
      </c>
      <c r="R422" s="225">
        <f>Q422*H422</f>
        <v>0</v>
      </c>
      <c r="S422" s="225">
        <v>0</v>
      </c>
      <c r="T422" s="226">
        <f>S422*H422</f>
        <v>0</v>
      </c>
      <c r="U422" s="41"/>
      <c r="V422" s="41"/>
      <c r="W422" s="41"/>
      <c r="X422" s="41"/>
      <c r="Y422" s="41"/>
      <c r="Z422" s="41"/>
      <c r="AA422" s="41"/>
      <c r="AB422" s="41"/>
      <c r="AC422" s="41"/>
      <c r="AD422" s="41"/>
      <c r="AE422" s="41"/>
      <c r="AR422" s="227" t="s">
        <v>315</v>
      </c>
      <c r="AT422" s="227" t="s">
        <v>310</v>
      </c>
      <c r="AU422" s="227" t="s">
        <v>85</v>
      </c>
      <c r="AY422" s="20" t="s">
        <v>308</v>
      </c>
      <c r="BE422" s="228">
        <f>IF(N422="základní",J422,0)</f>
        <v>0</v>
      </c>
      <c r="BF422" s="228">
        <f>IF(N422="snížená",J422,0)</f>
        <v>0</v>
      </c>
      <c r="BG422" s="228">
        <f>IF(N422="zákl. přenesená",J422,0)</f>
        <v>0</v>
      </c>
      <c r="BH422" s="228">
        <f>IF(N422="sníž. přenesená",J422,0)</f>
        <v>0</v>
      </c>
      <c r="BI422" s="228">
        <f>IF(N422="nulová",J422,0)</f>
        <v>0</v>
      </c>
      <c r="BJ422" s="20" t="s">
        <v>83</v>
      </c>
      <c r="BK422" s="228">
        <f>ROUND(I422*H422,2)</f>
        <v>0</v>
      </c>
      <c r="BL422" s="20" t="s">
        <v>315</v>
      </c>
      <c r="BM422" s="227" t="s">
        <v>7226</v>
      </c>
    </row>
    <row r="423" s="2" customFormat="1" ht="16.5" customHeight="1">
      <c r="A423" s="41"/>
      <c r="B423" s="42"/>
      <c r="C423" s="216" t="s">
        <v>5638</v>
      </c>
      <c r="D423" s="216" t="s">
        <v>310</v>
      </c>
      <c r="E423" s="217" t="s">
        <v>3863</v>
      </c>
      <c r="F423" s="218" t="s">
        <v>7261</v>
      </c>
      <c r="G423" s="219" t="s">
        <v>474</v>
      </c>
      <c r="H423" s="220">
        <v>2</v>
      </c>
      <c r="I423" s="221"/>
      <c r="J423" s="222">
        <f>ROUND(I423*H423,2)</f>
        <v>0</v>
      </c>
      <c r="K423" s="218" t="s">
        <v>19</v>
      </c>
      <c r="L423" s="47"/>
      <c r="M423" s="223" t="s">
        <v>19</v>
      </c>
      <c r="N423" s="224" t="s">
        <v>47</v>
      </c>
      <c r="O423" s="87"/>
      <c r="P423" s="225">
        <f>O423*H423</f>
        <v>0</v>
      </c>
      <c r="Q423" s="225">
        <v>0</v>
      </c>
      <c r="R423" s="225">
        <f>Q423*H423</f>
        <v>0</v>
      </c>
      <c r="S423" s="225">
        <v>0</v>
      </c>
      <c r="T423" s="226">
        <f>S423*H423</f>
        <v>0</v>
      </c>
      <c r="U423" s="41"/>
      <c r="V423" s="41"/>
      <c r="W423" s="41"/>
      <c r="X423" s="41"/>
      <c r="Y423" s="41"/>
      <c r="Z423" s="41"/>
      <c r="AA423" s="41"/>
      <c r="AB423" s="41"/>
      <c r="AC423" s="41"/>
      <c r="AD423" s="41"/>
      <c r="AE423" s="41"/>
      <c r="AR423" s="227" t="s">
        <v>315</v>
      </c>
      <c r="AT423" s="227" t="s">
        <v>310</v>
      </c>
      <c r="AU423" s="227" t="s">
        <v>85</v>
      </c>
      <c r="AY423" s="20" t="s">
        <v>308</v>
      </c>
      <c r="BE423" s="228">
        <f>IF(N423="základní",J423,0)</f>
        <v>0</v>
      </c>
      <c r="BF423" s="228">
        <f>IF(N423="snížená",J423,0)</f>
        <v>0</v>
      </c>
      <c r="BG423" s="228">
        <f>IF(N423="zákl. přenesená",J423,0)</f>
        <v>0</v>
      </c>
      <c r="BH423" s="228">
        <f>IF(N423="sníž. přenesená",J423,0)</f>
        <v>0</v>
      </c>
      <c r="BI423" s="228">
        <f>IF(N423="nulová",J423,0)</f>
        <v>0</v>
      </c>
      <c r="BJ423" s="20" t="s">
        <v>83</v>
      </c>
      <c r="BK423" s="228">
        <f>ROUND(I423*H423,2)</f>
        <v>0</v>
      </c>
      <c r="BL423" s="20" t="s">
        <v>315</v>
      </c>
      <c r="BM423" s="227" t="s">
        <v>7228</v>
      </c>
    </row>
    <row r="424" s="2" customFormat="1" ht="16.5" customHeight="1">
      <c r="A424" s="41"/>
      <c r="B424" s="42"/>
      <c r="C424" s="216" t="s">
        <v>7534</v>
      </c>
      <c r="D424" s="216" t="s">
        <v>310</v>
      </c>
      <c r="E424" s="217" t="s">
        <v>3869</v>
      </c>
      <c r="F424" s="218" t="s">
        <v>7262</v>
      </c>
      <c r="G424" s="219" t="s">
        <v>4835</v>
      </c>
      <c r="H424" s="220">
        <v>8</v>
      </c>
      <c r="I424" s="221"/>
      <c r="J424" s="222">
        <f>ROUND(I424*H424,2)</f>
        <v>0</v>
      </c>
      <c r="K424" s="218" t="s">
        <v>19</v>
      </c>
      <c r="L424" s="47"/>
      <c r="M424" s="223" t="s">
        <v>19</v>
      </c>
      <c r="N424" s="224" t="s">
        <v>47</v>
      </c>
      <c r="O424" s="87"/>
      <c r="P424" s="225">
        <f>O424*H424</f>
        <v>0</v>
      </c>
      <c r="Q424" s="225">
        <v>0</v>
      </c>
      <c r="R424" s="225">
        <f>Q424*H424</f>
        <v>0</v>
      </c>
      <c r="S424" s="225">
        <v>0</v>
      </c>
      <c r="T424" s="226">
        <f>S424*H424</f>
        <v>0</v>
      </c>
      <c r="U424" s="41"/>
      <c r="V424" s="41"/>
      <c r="W424" s="41"/>
      <c r="X424" s="41"/>
      <c r="Y424" s="41"/>
      <c r="Z424" s="41"/>
      <c r="AA424" s="41"/>
      <c r="AB424" s="41"/>
      <c r="AC424" s="41"/>
      <c r="AD424" s="41"/>
      <c r="AE424" s="41"/>
      <c r="AR424" s="227" t="s">
        <v>315</v>
      </c>
      <c r="AT424" s="227" t="s">
        <v>310</v>
      </c>
      <c r="AU424" s="227" t="s">
        <v>85</v>
      </c>
      <c r="AY424" s="20" t="s">
        <v>308</v>
      </c>
      <c r="BE424" s="228">
        <f>IF(N424="základní",J424,0)</f>
        <v>0</v>
      </c>
      <c r="BF424" s="228">
        <f>IF(N424="snížená",J424,0)</f>
        <v>0</v>
      </c>
      <c r="BG424" s="228">
        <f>IF(N424="zákl. přenesená",J424,0)</f>
        <v>0</v>
      </c>
      <c r="BH424" s="228">
        <f>IF(N424="sníž. přenesená",J424,0)</f>
        <v>0</v>
      </c>
      <c r="BI424" s="228">
        <f>IF(N424="nulová",J424,0)</f>
        <v>0</v>
      </c>
      <c r="BJ424" s="20" t="s">
        <v>83</v>
      </c>
      <c r="BK424" s="228">
        <f>ROUND(I424*H424,2)</f>
        <v>0</v>
      </c>
      <c r="BL424" s="20" t="s">
        <v>315</v>
      </c>
      <c r="BM424" s="227" t="s">
        <v>7231</v>
      </c>
    </row>
    <row r="425" s="2" customFormat="1" ht="21.75" customHeight="1">
      <c r="A425" s="41"/>
      <c r="B425" s="42"/>
      <c r="C425" s="216" t="s">
        <v>5642</v>
      </c>
      <c r="D425" s="216" t="s">
        <v>310</v>
      </c>
      <c r="E425" s="217" t="s">
        <v>3875</v>
      </c>
      <c r="F425" s="218" t="s">
        <v>7272</v>
      </c>
      <c r="G425" s="219" t="s">
        <v>323</v>
      </c>
      <c r="H425" s="220">
        <v>1</v>
      </c>
      <c r="I425" s="221"/>
      <c r="J425" s="222">
        <f>ROUND(I425*H425,2)</f>
        <v>0</v>
      </c>
      <c r="K425" s="218" t="s">
        <v>19</v>
      </c>
      <c r="L425" s="47"/>
      <c r="M425" s="223" t="s">
        <v>19</v>
      </c>
      <c r="N425" s="224" t="s">
        <v>47</v>
      </c>
      <c r="O425" s="87"/>
      <c r="P425" s="225">
        <f>O425*H425</f>
        <v>0</v>
      </c>
      <c r="Q425" s="225">
        <v>0</v>
      </c>
      <c r="R425" s="225">
        <f>Q425*H425</f>
        <v>0</v>
      </c>
      <c r="S425" s="225">
        <v>0</v>
      </c>
      <c r="T425" s="226">
        <f>S425*H425</f>
        <v>0</v>
      </c>
      <c r="U425" s="41"/>
      <c r="V425" s="41"/>
      <c r="W425" s="41"/>
      <c r="X425" s="41"/>
      <c r="Y425" s="41"/>
      <c r="Z425" s="41"/>
      <c r="AA425" s="41"/>
      <c r="AB425" s="41"/>
      <c r="AC425" s="41"/>
      <c r="AD425" s="41"/>
      <c r="AE425" s="41"/>
      <c r="AR425" s="227" t="s">
        <v>315</v>
      </c>
      <c r="AT425" s="227" t="s">
        <v>310</v>
      </c>
      <c r="AU425" s="227" t="s">
        <v>85</v>
      </c>
      <c r="AY425" s="20" t="s">
        <v>308</v>
      </c>
      <c r="BE425" s="228">
        <f>IF(N425="základní",J425,0)</f>
        <v>0</v>
      </c>
      <c r="BF425" s="228">
        <f>IF(N425="snížená",J425,0)</f>
        <v>0</v>
      </c>
      <c r="BG425" s="228">
        <f>IF(N425="zákl. přenesená",J425,0)</f>
        <v>0</v>
      </c>
      <c r="BH425" s="228">
        <f>IF(N425="sníž. přenesená",J425,0)</f>
        <v>0</v>
      </c>
      <c r="BI425" s="228">
        <f>IF(N425="nulová",J425,0)</f>
        <v>0</v>
      </c>
      <c r="BJ425" s="20" t="s">
        <v>83</v>
      </c>
      <c r="BK425" s="228">
        <f>ROUND(I425*H425,2)</f>
        <v>0</v>
      </c>
      <c r="BL425" s="20" t="s">
        <v>315</v>
      </c>
      <c r="BM425" s="227" t="s">
        <v>7233</v>
      </c>
    </row>
    <row r="426" s="2" customFormat="1" ht="16.5" customHeight="1">
      <c r="A426" s="41"/>
      <c r="B426" s="42"/>
      <c r="C426" s="216" t="s">
        <v>7535</v>
      </c>
      <c r="D426" s="216" t="s">
        <v>310</v>
      </c>
      <c r="E426" s="217" t="s">
        <v>3881</v>
      </c>
      <c r="F426" s="218" t="s">
        <v>7421</v>
      </c>
      <c r="G426" s="219" t="s">
        <v>323</v>
      </c>
      <c r="H426" s="220">
        <v>1</v>
      </c>
      <c r="I426" s="221"/>
      <c r="J426" s="222">
        <f>ROUND(I426*H426,2)</f>
        <v>0</v>
      </c>
      <c r="K426" s="218" t="s">
        <v>19</v>
      </c>
      <c r="L426" s="47"/>
      <c r="M426" s="223" t="s">
        <v>19</v>
      </c>
      <c r="N426" s="224" t="s">
        <v>47</v>
      </c>
      <c r="O426" s="87"/>
      <c r="P426" s="225">
        <f>O426*H426</f>
        <v>0</v>
      </c>
      <c r="Q426" s="225">
        <v>0</v>
      </c>
      <c r="R426" s="225">
        <f>Q426*H426</f>
        <v>0</v>
      </c>
      <c r="S426" s="225">
        <v>0</v>
      </c>
      <c r="T426" s="226">
        <f>S426*H426</f>
        <v>0</v>
      </c>
      <c r="U426" s="41"/>
      <c r="V426" s="41"/>
      <c r="W426" s="41"/>
      <c r="X426" s="41"/>
      <c r="Y426" s="41"/>
      <c r="Z426" s="41"/>
      <c r="AA426" s="41"/>
      <c r="AB426" s="41"/>
      <c r="AC426" s="41"/>
      <c r="AD426" s="41"/>
      <c r="AE426" s="41"/>
      <c r="AR426" s="227" t="s">
        <v>315</v>
      </c>
      <c r="AT426" s="227" t="s">
        <v>310</v>
      </c>
      <c r="AU426" s="227" t="s">
        <v>85</v>
      </c>
      <c r="AY426" s="20" t="s">
        <v>308</v>
      </c>
      <c r="BE426" s="228">
        <f>IF(N426="základní",J426,0)</f>
        <v>0</v>
      </c>
      <c r="BF426" s="228">
        <f>IF(N426="snížená",J426,0)</f>
        <v>0</v>
      </c>
      <c r="BG426" s="228">
        <f>IF(N426="zákl. přenesená",J426,0)</f>
        <v>0</v>
      </c>
      <c r="BH426" s="228">
        <f>IF(N426="sníž. přenesená",J426,0)</f>
        <v>0</v>
      </c>
      <c r="BI426" s="228">
        <f>IF(N426="nulová",J426,0)</f>
        <v>0</v>
      </c>
      <c r="BJ426" s="20" t="s">
        <v>83</v>
      </c>
      <c r="BK426" s="228">
        <f>ROUND(I426*H426,2)</f>
        <v>0</v>
      </c>
      <c r="BL426" s="20" t="s">
        <v>315</v>
      </c>
      <c r="BM426" s="227" t="s">
        <v>7235</v>
      </c>
    </row>
    <row r="427" s="2" customFormat="1" ht="16.5" customHeight="1">
      <c r="A427" s="41"/>
      <c r="B427" s="42"/>
      <c r="C427" s="216" t="s">
        <v>5650</v>
      </c>
      <c r="D427" s="216" t="s">
        <v>310</v>
      </c>
      <c r="E427" s="217" t="s">
        <v>3886</v>
      </c>
      <c r="F427" s="218" t="s">
        <v>7420</v>
      </c>
      <c r="G427" s="219" t="s">
        <v>323</v>
      </c>
      <c r="H427" s="220">
        <v>2</v>
      </c>
      <c r="I427" s="221"/>
      <c r="J427" s="222">
        <f>ROUND(I427*H427,2)</f>
        <v>0</v>
      </c>
      <c r="K427" s="218" t="s">
        <v>19</v>
      </c>
      <c r="L427" s="47"/>
      <c r="M427" s="223" t="s">
        <v>19</v>
      </c>
      <c r="N427" s="224" t="s">
        <v>47</v>
      </c>
      <c r="O427" s="87"/>
      <c r="P427" s="225">
        <f>O427*H427</f>
        <v>0</v>
      </c>
      <c r="Q427" s="225">
        <v>0</v>
      </c>
      <c r="R427" s="225">
        <f>Q427*H427</f>
        <v>0</v>
      </c>
      <c r="S427" s="225">
        <v>0</v>
      </c>
      <c r="T427" s="226">
        <f>S427*H427</f>
        <v>0</v>
      </c>
      <c r="U427" s="41"/>
      <c r="V427" s="41"/>
      <c r="W427" s="41"/>
      <c r="X427" s="41"/>
      <c r="Y427" s="41"/>
      <c r="Z427" s="41"/>
      <c r="AA427" s="41"/>
      <c r="AB427" s="41"/>
      <c r="AC427" s="41"/>
      <c r="AD427" s="41"/>
      <c r="AE427" s="41"/>
      <c r="AR427" s="227" t="s">
        <v>315</v>
      </c>
      <c r="AT427" s="227" t="s">
        <v>310</v>
      </c>
      <c r="AU427" s="227" t="s">
        <v>85</v>
      </c>
      <c r="AY427" s="20" t="s">
        <v>308</v>
      </c>
      <c r="BE427" s="228">
        <f>IF(N427="základní",J427,0)</f>
        <v>0</v>
      </c>
      <c r="BF427" s="228">
        <f>IF(N427="snížená",J427,0)</f>
        <v>0</v>
      </c>
      <c r="BG427" s="228">
        <f>IF(N427="zákl. přenesená",J427,0)</f>
        <v>0</v>
      </c>
      <c r="BH427" s="228">
        <f>IF(N427="sníž. přenesená",J427,0)</f>
        <v>0</v>
      </c>
      <c r="BI427" s="228">
        <f>IF(N427="nulová",J427,0)</f>
        <v>0</v>
      </c>
      <c r="BJ427" s="20" t="s">
        <v>83</v>
      </c>
      <c r="BK427" s="228">
        <f>ROUND(I427*H427,2)</f>
        <v>0</v>
      </c>
      <c r="BL427" s="20" t="s">
        <v>315</v>
      </c>
      <c r="BM427" s="227" t="s">
        <v>7237</v>
      </c>
    </row>
    <row r="428" s="2" customFormat="1" ht="16.5" customHeight="1">
      <c r="A428" s="41"/>
      <c r="B428" s="42"/>
      <c r="C428" s="216" t="s">
        <v>7536</v>
      </c>
      <c r="D428" s="216" t="s">
        <v>310</v>
      </c>
      <c r="E428" s="217" t="s">
        <v>3892</v>
      </c>
      <c r="F428" s="218" t="s">
        <v>7423</v>
      </c>
      <c r="G428" s="219" t="s">
        <v>4835</v>
      </c>
      <c r="H428" s="220">
        <v>19</v>
      </c>
      <c r="I428" s="221"/>
      <c r="J428" s="222">
        <f>ROUND(I428*H428,2)</f>
        <v>0</v>
      </c>
      <c r="K428" s="218" t="s">
        <v>19</v>
      </c>
      <c r="L428" s="47"/>
      <c r="M428" s="223" t="s">
        <v>19</v>
      </c>
      <c r="N428" s="224" t="s">
        <v>47</v>
      </c>
      <c r="O428" s="87"/>
      <c r="P428" s="225">
        <f>O428*H428</f>
        <v>0</v>
      </c>
      <c r="Q428" s="225">
        <v>0</v>
      </c>
      <c r="R428" s="225">
        <f>Q428*H428</f>
        <v>0</v>
      </c>
      <c r="S428" s="225">
        <v>0</v>
      </c>
      <c r="T428" s="226">
        <f>S428*H428</f>
        <v>0</v>
      </c>
      <c r="U428" s="41"/>
      <c r="V428" s="41"/>
      <c r="W428" s="41"/>
      <c r="X428" s="41"/>
      <c r="Y428" s="41"/>
      <c r="Z428" s="41"/>
      <c r="AA428" s="41"/>
      <c r="AB428" s="41"/>
      <c r="AC428" s="41"/>
      <c r="AD428" s="41"/>
      <c r="AE428" s="41"/>
      <c r="AR428" s="227" t="s">
        <v>315</v>
      </c>
      <c r="AT428" s="227" t="s">
        <v>310</v>
      </c>
      <c r="AU428" s="227" t="s">
        <v>85</v>
      </c>
      <c r="AY428" s="20" t="s">
        <v>308</v>
      </c>
      <c r="BE428" s="228">
        <f>IF(N428="základní",J428,0)</f>
        <v>0</v>
      </c>
      <c r="BF428" s="228">
        <f>IF(N428="snížená",J428,0)</f>
        <v>0</v>
      </c>
      <c r="BG428" s="228">
        <f>IF(N428="zákl. přenesená",J428,0)</f>
        <v>0</v>
      </c>
      <c r="BH428" s="228">
        <f>IF(N428="sníž. přenesená",J428,0)</f>
        <v>0</v>
      </c>
      <c r="BI428" s="228">
        <f>IF(N428="nulová",J428,0)</f>
        <v>0</v>
      </c>
      <c r="BJ428" s="20" t="s">
        <v>83</v>
      </c>
      <c r="BK428" s="228">
        <f>ROUND(I428*H428,2)</f>
        <v>0</v>
      </c>
      <c r="BL428" s="20" t="s">
        <v>315</v>
      </c>
      <c r="BM428" s="227" t="s">
        <v>7537</v>
      </c>
    </row>
    <row r="429" s="2" customFormat="1" ht="16.5" customHeight="1">
      <c r="A429" s="41"/>
      <c r="B429" s="42"/>
      <c r="C429" s="216" t="s">
        <v>5653</v>
      </c>
      <c r="D429" s="216" t="s">
        <v>310</v>
      </c>
      <c r="E429" s="217" t="s">
        <v>3897</v>
      </c>
      <c r="F429" s="218" t="s">
        <v>7423</v>
      </c>
      <c r="G429" s="219" t="s">
        <v>4835</v>
      </c>
      <c r="H429" s="220">
        <v>1</v>
      </c>
      <c r="I429" s="221"/>
      <c r="J429" s="222">
        <f>ROUND(I429*H429,2)</f>
        <v>0</v>
      </c>
      <c r="K429" s="218" t="s">
        <v>19</v>
      </c>
      <c r="L429" s="47"/>
      <c r="M429" s="223" t="s">
        <v>19</v>
      </c>
      <c r="N429" s="224" t="s">
        <v>47</v>
      </c>
      <c r="O429" s="87"/>
      <c r="P429" s="225">
        <f>O429*H429</f>
        <v>0</v>
      </c>
      <c r="Q429" s="225">
        <v>0</v>
      </c>
      <c r="R429" s="225">
        <f>Q429*H429</f>
        <v>0</v>
      </c>
      <c r="S429" s="225">
        <v>0</v>
      </c>
      <c r="T429" s="226">
        <f>S429*H429</f>
        <v>0</v>
      </c>
      <c r="U429" s="41"/>
      <c r="V429" s="41"/>
      <c r="W429" s="41"/>
      <c r="X429" s="41"/>
      <c r="Y429" s="41"/>
      <c r="Z429" s="41"/>
      <c r="AA429" s="41"/>
      <c r="AB429" s="41"/>
      <c r="AC429" s="41"/>
      <c r="AD429" s="41"/>
      <c r="AE429" s="41"/>
      <c r="AR429" s="227" t="s">
        <v>315</v>
      </c>
      <c r="AT429" s="227" t="s">
        <v>310</v>
      </c>
      <c r="AU429" s="227" t="s">
        <v>85</v>
      </c>
      <c r="AY429" s="20" t="s">
        <v>308</v>
      </c>
      <c r="BE429" s="228">
        <f>IF(N429="základní",J429,0)</f>
        <v>0</v>
      </c>
      <c r="BF429" s="228">
        <f>IF(N429="snížená",J429,0)</f>
        <v>0</v>
      </c>
      <c r="BG429" s="228">
        <f>IF(N429="zákl. přenesená",J429,0)</f>
        <v>0</v>
      </c>
      <c r="BH429" s="228">
        <f>IF(N429="sníž. přenesená",J429,0)</f>
        <v>0</v>
      </c>
      <c r="BI429" s="228">
        <f>IF(N429="nulová",J429,0)</f>
        <v>0</v>
      </c>
      <c r="BJ429" s="20" t="s">
        <v>83</v>
      </c>
      <c r="BK429" s="228">
        <f>ROUND(I429*H429,2)</f>
        <v>0</v>
      </c>
      <c r="BL429" s="20" t="s">
        <v>315</v>
      </c>
      <c r="BM429" s="227" t="s">
        <v>7538</v>
      </c>
    </row>
    <row r="430" s="2" customFormat="1" ht="16.5" customHeight="1">
      <c r="A430" s="41"/>
      <c r="B430" s="42"/>
      <c r="C430" s="216" t="s">
        <v>7539</v>
      </c>
      <c r="D430" s="216" t="s">
        <v>310</v>
      </c>
      <c r="E430" s="217" t="s">
        <v>3905</v>
      </c>
      <c r="F430" s="218" t="s">
        <v>7273</v>
      </c>
      <c r="G430" s="219" t="s">
        <v>474</v>
      </c>
      <c r="H430" s="220">
        <v>32</v>
      </c>
      <c r="I430" s="221"/>
      <c r="J430" s="222">
        <f>ROUND(I430*H430,2)</f>
        <v>0</v>
      </c>
      <c r="K430" s="218" t="s">
        <v>19</v>
      </c>
      <c r="L430" s="47"/>
      <c r="M430" s="223" t="s">
        <v>19</v>
      </c>
      <c r="N430" s="224" t="s">
        <v>47</v>
      </c>
      <c r="O430" s="87"/>
      <c r="P430" s="225">
        <f>O430*H430</f>
        <v>0</v>
      </c>
      <c r="Q430" s="225">
        <v>0</v>
      </c>
      <c r="R430" s="225">
        <f>Q430*H430</f>
        <v>0</v>
      </c>
      <c r="S430" s="225">
        <v>0</v>
      </c>
      <c r="T430" s="226">
        <f>S430*H430</f>
        <v>0</v>
      </c>
      <c r="U430" s="41"/>
      <c r="V430" s="41"/>
      <c r="W430" s="41"/>
      <c r="X430" s="41"/>
      <c r="Y430" s="41"/>
      <c r="Z430" s="41"/>
      <c r="AA430" s="41"/>
      <c r="AB430" s="41"/>
      <c r="AC430" s="41"/>
      <c r="AD430" s="41"/>
      <c r="AE430" s="41"/>
      <c r="AR430" s="227" t="s">
        <v>315</v>
      </c>
      <c r="AT430" s="227" t="s">
        <v>310</v>
      </c>
      <c r="AU430" s="227" t="s">
        <v>85</v>
      </c>
      <c r="AY430" s="20" t="s">
        <v>308</v>
      </c>
      <c r="BE430" s="228">
        <f>IF(N430="základní",J430,0)</f>
        <v>0</v>
      </c>
      <c r="BF430" s="228">
        <f>IF(N430="snížená",J430,0)</f>
        <v>0</v>
      </c>
      <c r="BG430" s="228">
        <f>IF(N430="zákl. přenesená",J430,0)</f>
        <v>0</v>
      </c>
      <c r="BH430" s="228">
        <f>IF(N430="sníž. přenesená",J430,0)</f>
        <v>0</v>
      </c>
      <c r="BI430" s="228">
        <f>IF(N430="nulová",J430,0)</f>
        <v>0</v>
      </c>
      <c r="BJ430" s="20" t="s">
        <v>83</v>
      </c>
      <c r="BK430" s="228">
        <f>ROUND(I430*H430,2)</f>
        <v>0</v>
      </c>
      <c r="BL430" s="20" t="s">
        <v>315</v>
      </c>
      <c r="BM430" s="227" t="s">
        <v>7540</v>
      </c>
    </row>
    <row r="431" s="2" customFormat="1" ht="16.5" customHeight="1">
      <c r="A431" s="41"/>
      <c r="B431" s="42"/>
      <c r="C431" s="216" t="s">
        <v>5657</v>
      </c>
      <c r="D431" s="216" t="s">
        <v>310</v>
      </c>
      <c r="E431" s="217" t="s">
        <v>3914</v>
      </c>
      <c r="F431" s="218" t="s">
        <v>7423</v>
      </c>
      <c r="G431" s="219" t="s">
        <v>4835</v>
      </c>
      <c r="H431" s="220">
        <v>1</v>
      </c>
      <c r="I431" s="221"/>
      <c r="J431" s="222">
        <f>ROUND(I431*H431,2)</f>
        <v>0</v>
      </c>
      <c r="K431" s="218" t="s">
        <v>19</v>
      </c>
      <c r="L431" s="47"/>
      <c r="M431" s="223" t="s">
        <v>19</v>
      </c>
      <c r="N431" s="224" t="s">
        <v>47</v>
      </c>
      <c r="O431" s="87"/>
      <c r="P431" s="225">
        <f>O431*H431</f>
        <v>0</v>
      </c>
      <c r="Q431" s="225">
        <v>0</v>
      </c>
      <c r="R431" s="225">
        <f>Q431*H431</f>
        <v>0</v>
      </c>
      <c r="S431" s="225">
        <v>0</v>
      </c>
      <c r="T431" s="226">
        <f>S431*H431</f>
        <v>0</v>
      </c>
      <c r="U431" s="41"/>
      <c r="V431" s="41"/>
      <c r="W431" s="41"/>
      <c r="X431" s="41"/>
      <c r="Y431" s="41"/>
      <c r="Z431" s="41"/>
      <c r="AA431" s="41"/>
      <c r="AB431" s="41"/>
      <c r="AC431" s="41"/>
      <c r="AD431" s="41"/>
      <c r="AE431" s="41"/>
      <c r="AR431" s="227" t="s">
        <v>315</v>
      </c>
      <c r="AT431" s="227" t="s">
        <v>310</v>
      </c>
      <c r="AU431" s="227" t="s">
        <v>85</v>
      </c>
      <c r="AY431" s="20" t="s">
        <v>308</v>
      </c>
      <c r="BE431" s="228">
        <f>IF(N431="základní",J431,0)</f>
        <v>0</v>
      </c>
      <c r="BF431" s="228">
        <f>IF(N431="snížená",J431,0)</f>
        <v>0</v>
      </c>
      <c r="BG431" s="228">
        <f>IF(N431="zákl. přenesená",J431,0)</f>
        <v>0</v>
      </c>
      <c r="BH431" s="228">
        <f>IF(N431="sníž. přenesená",J431,0)</f>
        <v>0</v>
      </c>
      <c r="BI431" s="228">
        <f>IF(N431="nulová",J431,0)</f>
        <v>0</v>
      </c>
      <c r="BJ431" s="20" t="s">
        <v>83</v>
      </c>
      <c r="BK431" s="228">
        <f>ROUND(I431*H431,2)</f>
        <v>0</v>
      </c>
      <c r="BL431" s="20" t="s">
        <v>315</v>
      </c>
      <c r="BM431" s="227" t="s">
        <v>7541</v>
      </c>
    </row>
    <row r="432" s="2" customFormat="1" ht="16.5" customHeight="1">
      <c r="A432" s="41"/>
      <c r="B432" s="42"/>
      <c r="C432" s="216" t="s">
        <v>7542</v>
      </c>
      <c r="D432" s="216" t="s">
        <v>310</v>
      </c>
      <c r="E432" s="217" t="s">
        <v>3918</v>
      </c>
      <c r="F432" s="218" t="s">
        <v>7263</v>
      </c>
      <c r="G432" s="219" t="s">
        <v>474</v>
      </c>
      <c r="H432" s="220">
        <v>32</v>
      </c>
      <c r="I432" s="221"/>
      <c r="J432" s="222">
        <f>ROUND(I432*H432,2)</f>
        <v>0</v>
      </c>
      <c r="K432" s="218" t="s">
        <v>19</v>
      </c>
      <c r="L432" s="47"/>
      <c r="M432" s="223" t="s">
        <v>19</v>
      </c>
      <c r="N432" s="224" t="s">
        <v>47</v>
      </c>
      <c r="O432" s="87"/>
      <c r="P432" s="225">
        <f>O432*H432</f>
        <v>0</v>
      </c>
      <c r="Q432" s="225">
        <v>0</v>
      </c>
      <c r="R432" s="225">
        <f>Q432*H432</f>
        <v>0</v>
      </c>
      <c r="S432" s="225">
        <v>0</v>
      </c>
      <c r="T432" s="226">
        <f>S432*H432</f>
        <v>0</v>
      </c>
      <c r="U432" s="41"/>
      <c r="V432" s="41"/>
      <c r="W432" s="41"/>
      <c r="X432" s="41"/>
      <c r="Y432" s="41"/>
      <c r="Z432" s="41"/>
      <c r="AA432" s="41"/>
      <c r="AB432" s="41"/>
      <c r="AC432" s="41"/>
      <c r="AD432" s="41"/>
      <c r="AE432" s="41"/>
      <c r="AR432" s="227" t="s">
        <v>315</v>
      </c>
      <c r="AT432" s="227" t="s">
        <v>310</v>
      </c>
      <c r="AU432" s="227" t="s">
        <v>85</v>
      </c>
      <c r="AY432" s="20" t="s">
        <v>308</v>
      </c>
      <c r="BE432" s="228">
        <f>IF(N432="základní",J432,0)</f>
        <v>0</v>
      </c>
      <c r="BF432" s="228">
        <f>IF(N432="snížená",J432,0)</f>
        <v>0</v>
      </c>
      <c r="BG432" s="228">
        <f>IF(N432="zákl. přenesená",J432,0)</f>
        <v>0</v>
      </c>
      <c r="BH432" s="228">
        <f>IF(N432="sníž. přenesená",J432,0)</f>
        <v>0</v>
      </c>
      <c r="BI432" s="228">
        <f>IF(N432="nulová",J432,0)</f>
        <v>0</v>
      </c>
      <c r="BJ432" s="20" t="s">
        <v>83</v>
      </c>
      <c r="BK432" s="228">
        <f>ROUND(I432*H432,2)</f>
        <v>0</v>
      </c>
      <c r="BL432" s="20" t="s">
        <v>315</v>
      </c>
      <c r="BM432" s="227" t="s">
        <v>7543</v>
      </c>
    </row>
    <row r="433" s="2" customFormat="1" ht="16.5" customHeight="1">
      <c r="A433" s="41"/>
      <c r="B433" s="42"/>
      <c r="C433" s="216" t="s">
        <v>5661</v>
      </c>
      <c r="D433" s="216" t="s">
        <v>310</v>
      </c>
      <c r="E433" s="217" t="s">
        <v>3921</v>
      </c>
      <c r="F433" s="218" t="s">
        <v>7424</v>
      </c>
      <c r="G433" s="219" t="s">
        <v>323</v>
      </c>
      <c r="H433" s="220">
        <v>5</v>
      </c>
      <c r="I433" s="221"/>
      <c r="J433" s="222">
        <f>ROUND(I433*H433,2)</f>
        <v>0</v>
      </c>
      <c r="K433" s="218" t="s">
        <v>19</v>
      </c>
      <c r="L433" s="47"/>
      <c r="M433" s="223" t="s">
        <v>19</v>
      </c>
      <c r="N433" s="224" t="s">
        <v>47</v>
      </c>
      <c r="O433" s="87"/>
      <c r="P433" s="225">
        <f>O433*H433</f>
        <v>0</v>
      </c>
      <c r="Q433" s="225">
        <v>0</v>
      </c>
      <c r="R433" s="225">
        <f>Q433*H433</f>
        <v>0</v>
      </c>
      <c r="S433" s="225">
        <v>0</v>
      </c>
      <c r="T433" s="226">
        <f>S433*H433</f>
        <v>0</v>
      </c>
      <c r="U433" s="41"/>
      <c r="V433" s="41"/>
      <c r="W433" s="41"/>
      <c r="X433" s="41"/>
      <c r="Y433" s="41"/>
      <c r="Z433" s="41"/>
      <c r="AA433" s="41"/>
      <c r="AB433" s="41"/>
      <c r="AC433" s="41"/>
      <c r="AD433" s="41"/>
      <c r="AE433" s="41"/>
      <c r="AR433" s="227" t="s">
        <v>315</v>
      </c>
      <c r="AT433" s="227" t="s">
        <v>310</v>
      </c>
      <c r="AU433" s="227" t="s">
        <v>85</v>
      </c>
      <c r="AY433" s="20" t="s">
        <v>308</v>
      </c>
      <c r="BE433" s="228">
        <f>IF(N433="základní",J433,0)</f>
        <v>0</v>
      </c>
      <c r="BF433" s="228">
        <f>IF(N433="snížená",J433,0)</f>
        <v>0</v>
      </c>
      <c r="BG433" s="228">
        <f>IF(N433="zákl. přenesená",J433,0)</f>
        <v>0</v>
      </c>
      <c r="BH433" s="228">
        <f>IF(N433="sníž. přenesená",J433,0)</f>
        <v>0</v>
      </c>
      <c r="BI433" s="228">
        <f>IF(N433="nulová",J433,0)</f>
        <v>0</v>
      </c>
      <c r="BJ433" s="20" t="s">
        <v>83</v>
      </c>
      <c r="BK433" s="228">
        <f>ROUND(I433*H433,2)</f>
        <v>0</v>
      </c>
      <c r="BL433" s="20" t="s">
        <v>315</v>
      </c>
      <c r="BM433" s="227" t="s">
        <v>7544</v>
      </c>
    </row>
    <row r="434" s="2" customFormat="1" ht="16.5" customHeight="1">
      <c r="A434" s="41"/>
      <c r="B434" s="42"/>
      <c r="C434" s="216" t="s">
        <v>7545</v>
      </c>
      <c r="D434" s="216" t="s">
        <v>310</v>
      </c>
      <c r="E434" s="217" t="s">
        <v>3924</v>
      </c>
      <c r="F434" s="218" t="s">
        <v>7424</v>
      </c>
      <c r="G434" s="219" t="s">
        <v>323</v>
      </c>
      <c r="H434" s="220">
        <v>2</v>
      </c>
      <c r="I434" s="221"/>
      <c r="J434" s="222">
        <f>ROUND(I434*H434,2)</f>
        <v>0</v>
      </c>
      <c r="K434" s="218" t="s">
        <v>19</v>
      </c>
      <c r="L434" s="47"/>
      <c r="M434" s="223" t="s">
        <v>19</v>
      </c>
      <c r="N434" s="224" t="s">
        <v>47</v>
      </c>
      <c r="O434" s="87"/>
      <c r="P434" s="225">
        <f>O434*H434</f>
        <v>0</v>
      </c>
      <c r="Q434" s="225">
        <v>0</v>
      </c>
      <c r="R434" s="225">
        <f>Q434*H434</f>
        <v>0</v>
      </c>
      <c r="S434" s="225">
        <v>0</v>
      </c>
      <c r="T434" s="226">
        <f>S434*H434</f>
        <v>0</v>
      </c>
      <c r="U434" s="41"/>
      <c r="V434" s="41"/>
      <c r="W434" s="41"/>
      <c r="X434" s="41"/>
      <c r="Y434" s="41"/>
      <c r="Z434" s="41"/>
      <c r="AA434" s="41"/>
      <c r="AB434" s="41"/>
      <c r="AC434" s="41"/>
      <c r="AD434" s="41"/>
      <c r="AE434" s="41"/>
      <c r="AR434" s="227" t="s">
        <v>315</v>
      </c>
      <c r="AT434" s="227" t="s">
        <v>310</v>
      </c>
      <c r="AU434" s="227" t="s">
        <v>85</v>
      </c>
      <c r="AY434" s="20" t="s">
        <v>308</v>
      </c>
      <c r="BE434" s="228">
        <f>IF(N434="základní",J434,0)</f>
        <v>0</v>
      </c>
      <c r="BF434" s="228">
        <f>IF(N434="snížená",J434,0)</f>
        <v>0</v>
      </c>
      <c r="BG434" s="228">
        <f>IF(N434="zákl. přenesená",J434,0)</f>
        <v>0</v>
      </c>
      <c r="BH434" s="228">
        <f>IF(N434="sníž. přenesená",J434,0)</f>
        <v>0</v>
      </c>
      <c r="BI434" s="228">
        <f>IF(N434="nulová",J434,0)</f>
        <v>0</v>
      </c>
      <c r="BJ434" s="20" t="s">
        <v>83</v>
      </c>
      <c r="BK434" s="228">
        <f>ROUND(I434*H434,2)</f>
        <v>0</v>
      </c>
      <c r="BL434" s="20" t="s">
        <v>315</v>
      </c>
      <c r="BM434" s="227" t="s">
        <v>7546</v>
      </c>
    </row>
    <row r="435" s="2" customFormat="1" ht="16.5" customHeight="1">
      <c r="A435" s="41"/>
      <c r="B435" s="42"/>
      <c r="C435" s="216" t="s">
        <v>5669</v>
      </c>
      <c r="D435" s="216" t="s">
        <v>310</v>
      </c>
      <c r="E435" s="217" t="s">
        <v>3926</v>
      </c>
      <c r="F435" s="218" t="s">
        <v>7454</v>
      </c>
      <c r="G435" s="219" t="s">
        <v>323</v>
      </c>
      <c r="H435" s="220">
        <v>1</v>
      </c>
      <c r="I435" s="221"/>
      <c r="J435" s="222">
        <f>ROUND(I435*H435,2)</f>
        <v>0</v>
      </c>
      <c r="K435" s="218" t="s">
        <v>19</v>
      </c>
      <c r="L435" s="47"/>
      <c r="M435" s="223" t="s">
        <v>19</v>
      </c>
      <c r="N435" s="224" t="s">
        <v>47</v>
      </c>
      <c r="O435" s="87"/>
      <c r="P435" s="225">
        <f>O435*H435</f>
        <v>0</v>
      </c>
      <c r="Q435" s="225">
        <v>0</v>
      </c>
      <c r="R435" s="225">
        <f>Q435*H435</f>
        <v>0</v>
      </c>
      <c r="S435" s="225">
        <v>0</v>
      </c>
      <c r="T435" s="226">
        <f>S435*H435</f>
        <v>0</v>
      </c>
      <c r="U435" s="41"/>
      <c r="V435" s="41"/>
      <c r="W435" s="41"/>
      <c r="X435" s="41"/>
      <c r="Y435" s="41"/>
      <c r="Z435" s="41"/>
      <c r="AA435" s="41"/>
      <c r="AB435" s="41"/>
      <c r="AC435" s="41"/>
      <c r="AD435" s="41"/>
      <c r="AE435" s="41"/>
      <c r="AR435" s="227" t="s">
        <v>315</v>
      </c>
      <c r="AT435" s="227" t="s">
        <v>310</v>
      </c>
      <c r="AU435" s="227" t="s">
        <v>85</v>
      </c>
      <c r="AY435" s="20" t="s">
        <v>308</v>
      </c>
      <c r="BE435" s="228">
        <f>IF(N435="základní",J435,0)</f>
        <v>0</v>
      </c>
      <c r="BF435" s="228">
        <f>IF(N435="snížená",J435,0)</f>
        <v>0</v>
      </c>
      <c r="BG435" s="228">
        <f>IF(N435="zákl. přenesená",J435,0)</f>
        <v>0</v>
      </c>
      <c r="BH435" s="228">
        <f>IF(N435="sníž. přenesená",J435,0)</f>
        <v>0</v>
      </c>
      <c r="BI435" s="228">
        <f>IF(N435="nulová",J435,0)</f>
        <v>0</v>
      </c>
      <c r="BJ435" s="20" t="s">
        <v>83</v>
      </c>
      <c r="BK435" s="228">
        <f>ROUND(I435*H435,2)</f>
        <v>0</v>
      </c>
      <c r="BL435" s="20" t="s">
        <v>315</v>
      </c>
      <c r="BM435" s="227" t="s">
        <v>7547</v>
      </c>
    </row>
    <row r="436" s="2" customFormat="1" ht="16.5" customHeight="1">
      <c r="A436" s="41"/>
      <c r="B436" s="42"/>
      <c r="C436" s="216" t="s">
        <v>7548</v>
      </c>
      <c r="D436" s="216" t="s">
        <v>310</v>
      </c>
      <c r="E436" s="217" t="s">
        <v>3931</v>
      </c>
      <c r="F436" s="218" t="s">
        <v>7425</v>
      </c>
      <c r="G436" s="219" t="s">
        <v>323</v>
      </c>
      <c r="H436" s="220">
        <v>6</v>
      </c>
      <c r="I436" s="221"/>
      <c r="J436" s="222">
        <f>ROUND(I436*H436,2)</f>
        <v>0</v>
      </c>
      <c r="K436" s="218" t="s">
        <v>19</v>
      </c>
      <c r="L436" s="47"/>
      <c r="M436" s="223" t="s">
        <v>19</v>
      </c>
      <c r="N436" s="224" t="s">
        <v>47</v>
      </c>
      <c r="O436" s="87"/>
      <c r="P436" s="225">
        <f>O436*H436</f>
        <v>0</v>
      </c>
      <c r="Q436" s="225">
        <v>0</v>
      </c>
      <c r="R436" s="225">
        <f>Q436*H436</f>
        <v>0</v>
      </c>
      <c r="S436" s="225">
        <v>0</v>
      </c>
      <c r="T436" s="226">
        <f>S436*H436</f>
        <v>0</v>
      </c>
      <c r="U436" s="41"/>
      <c r="V436" s="41"/>
      <c r="W436" s="41"/>
      <c r="X436" s="41"/>
      <c r="Y436" s="41"/>
      <c r="Z436" s="41"/>
      <c r="AA436" s="41"/>
      <c r="AB436" s="41"/>
      <c r="AC436" s="41"/>
      <c r="AD436" s="41"/>
      <c r="AE436" s="41"/>
      <c r="AR436" s="227" t="s">
        <v>315</v>
      </c>
      <c r="AT436" s="227" t="s">
        <v>310</v>
      </c>
      <c r="AU436" s="227" t="s">
        <v>85</v>
      </c>
      <c r="AY436" s="20" t="s">
        <v>308</v>
      </c>
      <c r="BE436" s="228">
        <f>IF(N436="základní",J436,0)</f>
        <v>0</v>
      </c>
      <c r="BF436" s="228">
        <f>IF(N436="snížená",J436,0)</f>
        <v>0</v>
      </c>
      <c r="BG436" s="228">
        <f>IF(N436="zákl. přenesená",J436,0)</f>
        <v>0</v>
      </c>
      <c r="BH436" s="228">
        <f>IF(N436="sníž. přenesená",J436,0)</f>
        <v>0</v>
      </c>
      <c r="BI436" s="228">
        <f>IF(N436="nulová",J436,0)</f>
        <v>0</v>
      </c>
      <c r="BJ436" s="20" t="s">
        <v>83</v>
      </c>
      <c r="BK436" s="228">
        <f>ROUND(I436*H436,2)</f>
        <v>0</v>
      </c>
      <c r="BL436" s="20" t="s">
        <v>315</v>
      </c>
      <c r="BM436" s="227" t="s">
        <v>7549</v>
      </c>
    </row>
    <row r="437" s="2" customFormat="1" ht="16.5" customHeight="1">
      <c r="A437" s="41"/>
      <c r="B437" s="42"/>
      <c r="C437" s="216" t="s">
        <v>5672</v>
      </c>
      <c r="D437" s="216" t="s">
        <v>310</v>
      </c>
      <c r="E437" s="217" t="s">
        <v>3933</v>
      </c>
      <c r="F437" s="218" t="s">
        <v>7392</v>
      </c>
      <c r="G437" s="219" t="s">
        <v>313</v>
      </c>
      <c r="H437" s="220">
        <v>1</v>
      </c>
      <c r="I437" s="221"/>
      <c r="J437" s="222">
        <f>ROUND(I437*H437,2)</f>
        <v>0</v>
      </c>
      <c r="K437" s="218" t="s">
        <v>19</v>
      </c>
      <c r="L437" s="47"/>
      <c r="M437" s="223" t="s">
        <v>19</v>
      </c>
      <c r="N437" s="224" t="s">
        <v>47</v>
      </c>
      <c r="O437" s="87"/>
      <c r="P437" s="225">
        <f>O437*H437</f>
        <v>0</v>
      </c>
      <c r="Q437" s="225">
        <v>0</v>
      </c>
      <c r="R437" s="225">
        <f>Q437*H437</f>
        <v>0</v>
      </c>
      <c r="S437" s="225">
        <v>0</v>
      </c>
      <c r="T437" s="226">
        <f>S437*H437</f>
        <v>0</v>
      </c>
      <c r="U437" s="41"/>
      <c r="V437" s="41"/>
      <c r="W437" s="41"/>
      <c r="X437" s="41"/>
      <c r="Y437" s="41"/>
      <c r="Z437" s="41"/>
      <c r="AA437" s="41"/>
      <c r="AB437" s="41"/>
      <c r="AC437" s="41"/>
      <c r="AD437" s="41"/>
      <c r="AE437" s="41"/>
      <c r="AR437" s="227" t="s">
        <v>315</v>
      </c>
      <c r="AT437" s="227" t="s">
        <v>310</v>
      </c>
      <c r="AU437" s="227" t="s">
        <v>85</v>
      </c>
      <c r="AY437" s="20" t="s">
        <v>308</v>
      </c>
      <c r="BE437" s="228">
        <f>IF(N437="základní",J437,0)</f>
        <v>0</v>
      </c>
      <c r="BF437" s="228">
        <f>IF(N437="snížená",J437,0)</f>
        <v>0</v>
      </c>
      <c r="BG437" s="228">
        <f>IF(N437="zákl. přenesená",J437,0)</f>
        <v>0</v>
      </c>
      <c r="BH437" s="228">
        <f>IF(N437="sníž. přenesená",J437,0)</f>
        <v>0</v>
      </c>
      <c r="BI437" s="228">
        <f>IF(N437="nulová",J437,0)</f>
        <v>0</v>
      </c>
      <c r="BJ437" s="20" t="s">
        <v>83</v>
      </c>
      <c r="BK437" s="228">
        <f>ROUND(I437*H437,2)</f>
        <v>0</v>
      </c>
      <c r="BL437" s="20" t="s">
        <v>315</v>
      </c>
      <c r="BM437" s="227" t="s">
        <v>7550</v>
      </c>
    </row>
    <row r="438" s="2" customFormat="1" ht="21.75" customHeight="1">
      <c r="A438" s="41"/>
      <c r="B438" s="42"/>
      <c r="C438" s="216" t="s">
        <v>7551</v>
      </c>
      <c r="D438" s="216" t="s">
        <v>310</v>
      </c>
      <c r="E438" s="217" t="s">
        <v>3938</v>
      </c>
      <c r="F438" s="218" t="s">
        <v>7271</v>
      </c>
      <c r="G438" s="219" t="s">
        <v>323</v>
      </c>
      <c r="H438" s="220">
        <v>38</v>
      </c>
      <c r="I438" s="221"/>
      <c r="J438" s="222">
        <f>ROUND(I438*H438,2)</f>
        <v>0</v>
      </c>
      <c r="K438" s="218" t="s">
        <v>19</v>
      </c>
      <c r="L438" s="47"/>
      <c r="M438" s="223" t="s">
        <v>19</v>
      </c>
      <c r="N438" s="224" t="s">
        <v>47</v>
      </c>
      <c r="O438" s="87"/>
      <c r="P438" s="225">
        <f>O438*H438</f>
        <v>0</v>
      </c>
      <c r="Q438" s="225">
        <v>0</v>
      </c>
      <c r="R438" s="225">
        <f>Q438*H438</f>
        <v>0</v>
      </c>
      <c r="S438" s="225">
        <v>0</v>
      </c>
      <c r="T438" s="226">
        <f>S438*H438</f>
        <v>0</v>
      </c>
      <c r="U438" s="41"/>
      <c r="V438" s="41"/>
      <c r="W438" s="41"/>
      <c r="X438" s="41"/>
      <c r="Y438" s="41"/>
      <c r="Z438" s="41"/>
      <c r="AA438" s="41"/>
      <c r="AB438" s="41"/>
      <c r="AC438" s="41"/>
      <c r="AD438" s="41"/>
      <c r="AE438" s="41"/>
      <c r="AR438" s="227" t="s">
        <v>315</v>
      </c>
      <c r="AT438" s="227" t="s">
        <v>310</v>
      </c>
      <c r="AU438" s="227" t="s">
        <v>85</v>
      </c>
      <c r="AY438" s="20" t="s">
        <v>308</v>
      </c>
      <c r="BE438" s="228">
        <f>IF(N438="základní",J438,0)</f>
        <v>0</v>
      </c>
      <c r="BF438" s="228">
        <f>IF(N438="snížená",J438,0)</f>
        <v>0</v>
      </c>
      <c r="BG438" s="228">
        <f>IF(N438="zákl. přenesená",J438,0)</f>
        <v>0</v>
      </c>
      <c r="BH438" s="228">
        <f>IF(N438="sníž. přenesená",J438,0)</f>
        <v>0</v>
      </c>
      <c r="BI438" s="228">
        <f>IF(N438="nulová",J438,0)</f>
        <v>0</v>
      </c>
      <c r="BJ438" s="20" t="s">
        <v>83</v>
      </c>
      <c r="BK438" s="228">
        <f>ROUND(I438*H438,2)</f>
        <v>0</v>
      </c>
      <c r="BL438" s="20" t="s">
        <v>315</v>
      </c>
      <c r="BM438" s="227" t="s">
        <v>7552</v>
      </c>
    </row>
    <row r="439" s="2" customFormat="1" ht="16.5" customHeight="1">
      <c r="A439" s="41"/>
      <c r="B439" s="42"/>
      <c r="C439" s="216" t="s">
        <v>5676</v>
      </c>
      <c r="D439" s="216" t="s">
        <v>310</v>
      </c>
      <c r="E439" s="217" t="s">
        <v>3943</v>
      </c>
      <c r="F439" s="218" t="s">
        <v>7427</v>
      </c>
      <c r="G439" s="219" t="s">
        <v>323</v>
      </c>
      <c r="H439" s="220">
        <v>1</v>
      </c>
      <c r="I439" s="221"/>
      <c r="J439" s="222">
        <f>ROUND(I439*H439,2)</f>
        <v>0</v>
      </c>
      <c r="K439" s="218" t="s">
        <v>19</v>
      </c>
      <c r="L439" s="47"/>
      <c r="M439" s="223" t="s">
        <v>19</v>
      </c>
      <c r="N439" s="224" t="s">
        <v>47</v>
      </c>
      <c r="O439" s="87"/>
      <c r="P439" s="225">
        <f>O439*H439</f>
        <v>0</v>
      </c>
      <c r="Q439" s="225">
        <v>0</v>
      </c>
      <c r="R439" s="225">
        <f>Q439*H439</f>
        <v>0</v>
      </c>
      <c r="S439" s="225">
        <v>0</v>
      </c>
      <c r="T439" s="226">
        <f>S439*H439</f>
        <v>0</v>
      </c>
      <c r="U439" s="41"/>
      <c r="V439" s="41"/>
      <c r="W439" s="41"/>
      <c r="X439" s="41"/>
      <c r="Y439" s="41"/>
      <c r="Z439" s="41"/>
      <c r="AA439" s="41"/>
      <c r="AB439" s="41"/>
      <c r="AC439" s="41"/>
      <c r="AD439" s="41"/>
      <c r="AE439" s="41"/>
      <c r="AR439" s="227" t="s">
        <v>315</v>
      </c>
      <c r="AT439" s="227" t="s">
        <v>310</v>
      </c>
      <c r="AU439" s="227" t="s">
        <v>85</v>
      </c>
      <c r="AY439" s="20" t="s">
        <v>308</v>
      </c>
      <c r="BE439" s="228">
        <f>IF(N439="základní",J439,0)</f>
        <v>0</v>
      </c>
      <c r="BF439" s="228">
        <f>IF(N439="snížená",J439,0)</f>
        <v>0</v>
      </c>
      <c r="BG439" s="228">
        <f>IF(N439="zákl. přenesená",J439,0)</f>
        <v>0</v>
      </c>
      <c r="BH439" s="228">
        <f>IF(N439="sníž. přenesená",J439,0)</f>
        <v>0</v>
      </c>
      <c r="BI439" s="228">
        <f>IF(N439="nulová",J439,0)</f>
        <v>0</v>
      </c>
      <c r="BJ439" s="20" t="s">
        <v>83</v>
      </c>
      <c r="BK439" s="228">
        <f>ROUND(I439*H439,2)</f>
        <v>0</v>
      </c>
      <c r="BL439" s="20" t="s">
        <v>315</v>
      </c>
      <c r="BM439" s="227" t="s">
        <v>7553</v>
      </c>
    </row>
    <row r="440" s="2" customFormat="1" ht="16.5" customHeight="1">
      <c r="A440" s="41"/>
      <c r="B440" s="42"/>
      <c r="C440" s="216" t="s">
        <v>7554</v>
      </c>
      <c r="D440" s="216" t="s">
        <v>310</v>
      </c>
      <c r="E440" s="217" t="s">
        <v>3947</v>
      </c>
      <c r="F440" s="218" t="s">
        <v>7426</v>
      </c>
      <c r="G440" s="219" t="s">
        <v>4835</v>
      </c>
      <c r="H440" s="220">
        <v>1</v>
      </c>
      <c r="I440" s="221"/>
      <c r="J440" s="222">
        <f>ROUND(I440*H440,2)</f>
        <v>0</v>
      </c>
      <c r="K440" s="218" t="s">
        <v>19</v>
      </c>
      <c r="L440" s="47"/>
      <c r="M440" s="223" t="s">
        <v>19</v>
      </c>
      <c r="N440" s="224" t="s">
        <v>47</v>
      </c>
      <c r="O440" s="87"/>
      <c r="P440" s="225">
        <f>O440*H440</f>
        <v>0</v>
      </c>
      <c r="Q440" s="225">
        <v>0</v>
      </c>
      <c r="R440" s="225">
        <f>Q440*H440</f>
        <v>0</v>
      </c>
      <c r="S440" s="225">
        <v>0</v>
      </c>
      <c r="T440" s="226">
        <f>S440*H440</f>
        <v>0</v>
      </c>
      <c r="U440" s="41"/>
      <c r="V440" s="41"/>
      <c r="W440" s="41"/>
      <c r="X440" s="41"/>
      <c r="Y440" s="41"/>
      <c r="Z440" s="41"/>
      <c r="AA440" s="41"/>
      <c r="AB440" s="41"/>
      <c r="AC440" s="41"/>
      <c r="AD440" s="41"/>
      <c r="AE440" s="41"/>
      <c r="AR440" s="227" t="s">
        <v>315</v>
      </c>
      <c r="AT440" s="227" t="s">
        <v>310</v>
      </c>
      <c r="AU440" s="227" t="s">
        <v>85</v>
      </c>
      <c r="AY440" s="20" t="s">
        <v>308</v>
      </c>
      <c r="BE440" s="228">
        <f>IF(N440="základní",J440,0)</f>
        <v>0</v>
      </c>
      <c r="BF440" s="228">
        <f>IF(N440="snížená",J440,0)</f>
        <v>0</v>
      </c>
      <c r="BG440" s="228">
        <f>IF(N440="zákl. přenesená",J440,0)</f>
        <v>0</v>
      </c>
      <c r="BH440" s="228">
        <f>IF(N440="sníž. přenesená",J440,0)</f>
        <v>0</v>
      </c>
      <c r="BI440" s="228">
        <f>IF(N440="nulová",J440,0)</f>
        <v>0</v>
      </c>
      <c r="BJ440" s="20" t="s">
        <v>83</v>
      </c>
      <c r="BK440" s="228">
        <f>ROUND(I440*H440,2)</f>
        <v>0</v>
      </c>
      <c r="BL440" s="20" t="s">
        <v>315</v>
      </c>
      <c r="BM440" s="227" t="s">
        <v>7555</v>
      </c>
    </row>
    <row r="441" s="2" customFormat="1" ht="16.5" customHeight="1">
      <c r="A441" s="41"/>
      <c r="B441" s="42"/>
      <c r="C441" s="216" t="s">
        <v>5271</v>
      </c>
      <c r="D441" s="216" t="s">
        <v>310</v>
      </c>
      <c r="E441" s="217" t="s">
        <v>3949</v>
      </c>
      <c r="F441" s="218" t="s">
        <v>7395</v>
      </c>
      <c r="G441" s="219" t="s">
        <v>626</v>
      </c>
      <c r="H441" s="220">
        <v>53</v>
      </c>
      <c r="I441" s="221"/>
      <c r="J441" s="222">
        <f>ROUND(I441*H441,2)</f>
        <v>0</v>
      </c>
      <c r="K441" s="218" t="s">
        <v>19</v>
      </c>
      <c r="L441" s="47"/>
      <c r="M441" s="223" t="s">
        <v>19</v>
      </c>
      <c r="N441" s="224" t="s">
        <v>47</v>
      </c>
      <c r="O441" s="87"/>
      <c r="P441" s="225">
        <f>O441*H441</f>
        <v>0</v>
      </c>
      <c r="Q441" s="225">
        <v>0</v>
      </c>
      <c r="R441" s="225">
        <f>Q441*H441</f>
        <v>0</v>
      </c>
      <c r="S441" s="225">
        <v>0</v>
      </c>
      <c r="T441" s="226">
        <f>S441*H441</f>
        <v>0</v>
      </c>
      <c r="U441" s="41"/>
      <c r="V441" s="41"/>
      <c r="W441" s="41"/>
      <c r="X441" s="41"/>
      <c r="Y441" s="41"/>
      <c r="Z441" s="41"/>
      <c r="AA441" s="41"/>
      <c r="AB441" s="41"/>
      <c r="AC441" s="41"/>
      <c r="AD441" s="41"/>
      <c r="AE441" s="41"/>
      <c r="AR441" s="227" t="s">
        <v>315</v>
      </c>
      <c r="AT441" s="227" t="s">
        <v>310</v>
      </c>
      <c r="AU441" s="227" t="s">
        <v>85</v>
      </c>
      <c r="AY441" s="20" t="s">
        <v>308</v>
      </c>
      <c r="BE441" s="228">
        <f>IF(N441="základní",J441,0)</f>
        <v>0</v>
      </c>
      <c r="BF441" s="228">
        <f>IF(N441="snížená",J441,0)</f>
        <v>0</v>
      </c>
      <c r="BG441" s="228">
        <f>IF(N441="zákl. přenesená",J441,0)</f>
        <v>0</v>
      </c>
      <c r="BH441" s="228">
        <f>IF(N441="sníž. přenesená",J441,0)</f>
        <v>0</v>
      </c>
      <c r="BI441" s="228">
        <f>IF(N441="nulová",J441,0)</f>
        <v>0</v>
      </c>
      <c r="BJ441" s="20" t="s">
        <v>83</v>
      </c>
      <c r="BK441" s="228">
        <f>ROUND(I441*H441,2)</f>
        <v>0</v>
      </c>
      <c r="BL441" s="20" t="s">
        <v>315</v>
      </c>
      <c r="BM441" s="227" t="s">
        <v>7556</v>
      </c>
    </row>
    <row r="442" s="2" customFormat="1" ht="16.5" customHeight="1">
      <c r="A442" s="41"/>
      <c r="B442" s="42"/>
      <c r="C442" s="280" t="s">
        <v>7557</v>
      </c>
      <c r="D442" s="280" t="s">
        <v>1137</v>
      </c>
      <c r="E442" s="281" t="s">
        <v>7558</v>
      </c>
      <c r="F442" s="282" t="s">
        <v>7286</v>
      </c>
      <c r="G442" s="283" t="s">
        <v>4835</v>
      </c>
      <c r="H442" s="284">
        <v>8</v>
      </c>
      <c r="I442" s="285"/>
      <c r="J442" s="286">
        <f>ROUND(I442*H442,2)</f>
        <v>0</v>
      </c>
      <c r="K442" s="282" t="s">
        <v>19</v>
      </c>
      <c r="L442" s="287"/>
      <c r="M442" s="288" t="s">
        <v>19</v>
      </c>
      <c r="N442" s="289" t="s">
        <v>47</v>
      </c>
      <c r="O442" s="87"/>
      <c r="P442" s="225">
        <f>O442*H442</f>
        <v>0</v>
      </c>
      <c r="Q442" s="225">
        <v>0</v>
      </c>
      <c r="R442" s="225">
        <f>Q442*H442</f>
        <v>0</v>
      </c>
      <c r="S442" s="225">
        <v>0</v>
      </c>
      <c r="T442" s="226">
        <f>S442*H442</f>
        <v>0</v>
      </c>
      <c r="U442" s="41"/>
      <c r="V442" s="41"/>
      <c r="W442" s="41"/>
      <c r="X442" s="41"/>
      <c r="Y442" s="41"/>
      <c r="Z442" s="41"/>
      <c r="AA442" s="41"/>
      <c r="AB442" s="41"/>
      <c r="AC442" s="41"/>
      <c r="AD442" s="41"/>
      <c r="AE442" s="41"/>
      <c r="AR442" s="227" t="s">
        <v>352</v>
      </c>
      <c r="AT442" s="227" t="s">
        <v>1137</v>
      </c>
      <c r="AU442" s="227" t="s">
        <v>85</v>
      </c>
      <c r="AY442" s="20" t="s">
        <v>308</v>
      </c>
      <c r="BE442" s="228">
        <f>IF(N442="základní",J442,0)</f>
        <v>0</v>
      </c>
      <c r="BF442" s="228">
        <f>IF(N442="snížená",J442,0)</f>
        <v>0</v>
      </c>
      <c r="BG442" s="228">
        <f>IF(N442="zákl. přenesená",J442,0)</f>
        <v>0</v>
      </c>
      <c r="BH442" s="228">
        <f>IF(N442="sníž. přenesená",J442,0)</f>
        <v>0</v>
      </c>
      <c r="BI442" s="228">
        <f>IF(N442="nulová",J442,0)</f>
        <v>0</v>
      </c>
      <c r="BJ442" s="20" t="s">
        <v>83</v>
      </c>
      <c r="BK442" s="228">
        <f>ROUND(I442*H442,2)</f>
        <v>0</v>
      </c>
      <c r="BL442" s="20" t="s">
        <v>315</v>
      </c>
      <c r="BM442" s="227" t="s">
        <v>7559</v>
      </c>
    </row>
    <row r="443" s="2" customFormat="1" ht="16.5" customHeight="1">
      <c r="A443" s="41"/>
      <c r="B443" s="42"/>
      <c r="C443" s="280" t="s">
        <v>5685</v>
      </c>
      <c r="D443" s="280" t="s">
        <v>1137</v>
      </c>
      <c r="E443" s="281" t="s">
        <v>7560</v>
      </c>
      <c r="F443" s="282" t="s">
        <v>7432</v>
      </c>
      <c r="G443" s="283" t="s">
        <v>323</v>
      </c>
      <c r="H443" s="284">
        <v>1</v>
      </c>
      <c r="I443" s="285"/>
      <c r="J443" s="286">
        <f>ROUND(I443*H443,2)</f>
        <v>0</v>
      </c>
      <c r="K443" s="282" t="s">
        <v>19</v>
      </c>
      <c r="L443" s="287"/>
      <c r="M443" s="288" t="s">
        <v>19</v>
      </c>
      <c r="N443" s="289" t="s">
        <v>47</v>
      </c>
      <c r="O443" s="87"/>
      <c r="P443" s="225">
        <f>O443*H443</f>
        <v>0</v>
      </c>
      <c r="Q443" s="225">
        <v>0</v>
      </c>
      <c r="R443" s="225">
        <f>Q443*H443</f>
        <v>0</v>
      </c>
      <c r="S443" s="225">
        <v>0</v>
      </c>
      <c r="T443" s="226">
        <f>S443*H443</f>
        <v>0</v>
      </c>
      <c r="U443" s="41"/>
      <c r="V443" s="41"/>
      <c r="W443" s="41"/>
      <c r="X443" s="41"/>
      <c r="Y443" s="41"/>
      <c r="Z443" s="41"/>
      <c r="AA443" s="41"/>
      <c r="AB443" s="41"/>
      <c r="AC443" s="41"/>
      <c r="AD443" s="41"/>
      <c r="AE443" s="41"/>
      <c r="AR443" s="227" t="s">
        <v>352</v>
      </c>
      <c r="AT443" s="227" t="s">
        <v>1137</v>
      </c>
      <c r="AU443" s="227" t="s">
        <v>85</v>
      </c>
      <c r="AY443" s="20" t="s">
        <v>308</v>
      </c>
      <c r="BE443" s="228">
        <f>IF(N443="základní",J443,0)</f>
        <v>0</v>
      </c>
      <c r="BF443" s="228">
        <f>IF(N443="snížená",J443,0)</f>
        <v>0</v>
      </c>
      <c r="BG443" s="228">
        <f>IF(N443="zákl. přenesená",J443,0)</f>
        <v>0</v>
      </c>
      <c r="BH443" s="228">
        <f>IF(N443="sníž. přenesená",J443,0)</f>
        <v>0</v>
      </c>
      <c r="BI443" s="228">
        <f>IF(N443="nulová",J443,0)</f>
        <v>0</v>
      </c>
      <c r="BJ443" s="20" t="s">
        <v>83</v>
      </c>
      <c r="BK443" s="228">
        <f>ROUND(I443*H443,2)</f>
        <v>0</v>
      </c>
      <c r="BL443" s="20" t="s">
        <v>315</v>
      </c>
      <c r="BM443" s="227" t="s">
        <v>7561</v>
      </c>
    </row>
    <row r="444" s="2" customFormat="1" ht="16.5" customHeight="1">
      <c r="A444" s="41"/>
      <c r="B444" s="42"/>
      <c r="C444" s="280" t="s">
        <v>7562</v>
      </c>
      <c r="D444" s="280" t="s">
        <v>1137</v>
      </c>
      <c r="E444" s="281" t="s">
        <v>7563</v>
      </c>
      <c r="F444" s="282" t="s">
        <v>7459</v>
      </c>
      <c r="G444" s="283" t="s">
        <v>323</v>
      </c>
      <c r="H444" s="284">
        <v>2</v>
      </c>
      <c r="I444" s="285"/>
      <c r="J444" s="286">
        <f>ROUND(I444*H444,2)</f>
        <v>0</v>
      </c>
      <c r="K444" s="282" t="s">
        <v>19</v>
      </c>
      <c r="L444" s="287"/>
      <c r="M444" s="288" t="s">
        <v>19</v>
      </c>
      <c r="N444" s="289" t="s">
        <v>47</v>
      </c>
      <c r="O444" s="87"/>
      <c r="P444" s="225">
        <f>O444*H444</f>
        <v>0</v>
      </c>
      <c r="Q444" s="225">
        <v>0</v>
      </c>
      <c r="R444" s="225">
        <f>Q444*H444</f>
        <v>0</v>
      </c>
      <c r="S444" s="225">
        <v>0</v>
      </c>
      <c r="T444" s="226">
        <f>S444*H444</f>
        <v>0</v>
      </c>
      <c r="U444" s="41"/>
      <c r="V444" s="41"/>
      <c r="W444" s="41"/>
      <c r="X444" s="41"/>
      <c r="Y444" s="41"/>
      <c r="Z444" s="41"/>
      <c r="AA444" s="41"/>
      <c r="AB444" s="41"/>
      <c r="AC444" s="41"/>
      <c r="AD444" s="41"/>
      <c r="AE444" s="41"/>
      <c r="AR444" s="227" t="s">
        <v>352</v>
      </c>
      <c r="AT444" s="227" t="s">
        <v>1137</v>
      </c>
      <c r="AU444" s="227" t="s">
        <v>85</v>
      </c>
      <c r="AY444" s="20" t="s">
        <v>308</v>
      </c>
      <c r="BE444" s="228">
        <f>IF(N444="základní",J444,0)</f>
        <v>0</v>
      </c>
      <c r="BF444" s="228">
        <f>IF(N444="snížená",J444,0)</f>
        <v>0</v>
      </c>
      <c r="BG444" s="228">
        <f>IF(N444="zákl. přenesená",J444,0)</f>
        <v>0</v>
      </c>
      <c r="BH444" s="228">
        <f>IF(N444="sníž. přenesená",J444,0)</f>
        <v>0</v>
      </c>
      <c r="BI444" s="228">
        <f>IF(N444="nulová",J444,0)</f>
        <v>0</v>
      </c>
      <c r="BJ444" s="20" t="s">
        <v>83</v>
      </c>
      <c r="BK444" s="228">
        <f>ROUND(I444*H444,2)</f>
        <v>0</v>
      </c>
      <c r="BL444" s="20" t="s">
        <v>315</v>
      </c>
      <c r="BM444" s="227" t="s">
        <v>7564</v>
      </c>
    </row>
    <row r="445" s="2" customFormat="1" ht="16.5" customHeight="1">
      <c r="A445" s="41"/>
      <c r="B445" s="42"/>
      <c r="C445" s="280" t="s">
        <v>5689</v>
      </c>
      <c r="D445" s="280" t="s">
        <v>1137</v>
      </c>
      <c r="E445" s="281" t="s">
        <v>7565</v>
      </c>
      <c r="F445" s="282" t="s">
        <v>7472</v>
      </c>
      <c r="G445" s="283" t="s">
        <v>4835</v>
      </c>
      <c r="H445" s="284">
        <v>19</v>
      </c>
      <c r="I445" s="285"/>
      <c r="J445" s="286">
        <f>ROUND(I445*H445,2)</f>
        <v>0</v>
      </c>
      <c r="K445" s="282" t="s">
        <v>19</v>
      </c>
      <c r="L445" s="287"/>
      <c r="M445" s="288" t="s">
        <v>19</v>
      </c>
      <c r="N445" s="289" t="s">
        <v>47</v>
      </c>
      <c r="O445" s="87"/>
      <c r="P445" s="225">
        <f>O445*H445</f>
        <v>0</v>
      </c>
      <c r="Q445" s="225">
        <v>0</v>
      </c>
      <c r="R445" s="225">
        <f>Q445*H445</f>
        <v>0</v>
      </c>
      <c r="S445" s="225">
        <v>0</v>
      </c>
      <c r="T445" s="226">
        <f>S445*H445</f>
        <v>0</v>
      </c>
      <c r="U445" s="41"/>
      <c r="V445" s="41"/>
      <c r="W445" s="41"/>
      <c r="X445" s="41"/>
      <c r="Y445" s="41"/>
      <c r="Z445" s="41"/>
      <c r="AA445" s="41"/>
      <c r="AB445" s="41"/>
      <c r="AC445" s="41"/>
      <c r="AD445" s="41"/>
      <c r="AE445" s="41"/>
      <c r="AR445" s="227" t="s">
        <v>352</v>
      </c>
      <c r="AT445" s="227" t="s">
        <v>1137</v>
      </c>
      <c r="AU445" s="227" t="s">
        <v>85</v>
      </c>
      <c r="AY445" s="20" t="s">
        <v>308</v>
      </c>
      <c r="BE445" s="228">
        <f>IF(N445="základní",J445,0)</f>
        <v>0</v>
      </c>
      <c r="BF445" s="228">
        <f>IF(N445="snížená",J445,0)</f>
        <v>0</v>
      </c>
      <c r="BG445" s="228">
        <f>IF(N445="zákl. přenesená",J445,0)</f>
        <v>0</v>
      </c>
      <c r="BH445" s="228">
        <f>IF(N445="sníž. přenesená",J445,0)</f>
        <v>0</v>
      </c>
      <c r="BI445" s="228">
        <f>IF(N445="nulová",J445,0)</f>
        <v>0</v>
      </c>
      <c r="BJ445" s="20" t="s">
        <v>83</v>
      </c>
      <c r="BK445" s="228">
        <f>ROUND(I445*H445,2)</f>
        <v>0</v>
      </c>
      <c r="BL445" s="20" t="s">
        <v>315</v>
      </c>
      <c r="BM445" s="227" t="s">
        <v>7566</v>
      </c>
    </row>
    <row r="446" s="2" customFormat="1" ht="16.5" customHeight="1">
      <c r="A446" s="41"/>
      <c r="B446" s="42"/>
      <c r="C446" s="280" t="s">
        <v>7567</v>
      </c>
      <c r="D446" s="280" t="s">
        <v>1137</v>
      </c>
      <c r="E446" s="281" t="s">
        <v>7568</v>
      </c>
      <c r="F446" s="282" t="s">
        <v>7436</v>
      </c>
      <c r="G446" s="283" t="s">
        <v>4835</v>
      </c>
      <c r="H446" s="284">
        <v>1</v>
      </c>
      <c r="I446" s="285"/>
      <c r="J446" s="286">
        <f>ROUND(I446*H446,2)</f>
        <v>0</v>
      </c>
      <c r="K446" s="282" t="s">
        <v>19</v>
      </c>
      <c r="L446" s="287"/>
      <c r="M446" s="288" t="s">
        <v>19</v>
      </c>
      <c r="N446" s="289" t="s">
        <v>47</v>
      </c>
      <c r="O446" s="87"/>
      <c r="P446" s="225">
        <f>O446*H446</f>
        <v>0</v>
      </c>
      <c r="Q446" s="225">
        <v>0</v>
      </c>
      <c r="R446" s="225">
        <f>Q446*H446</f>
        <v>0</v>
      </c>
      <c r="S446" s="225">
        <v>0</v>
      </c>
      <c r="T446" s="226">
        <f>S446*H446</f>
        <v>0</v>
      </c>
      <c r="U446" s="41"/>
      <c r="V446" s="41"/>
      <c r="W446" s="41"/>
      <c r="X446" s="41"/>
      <c r="Y446" s="41"/>
      <c r="Z446" s="41"/>
      <c r="AA446" s="41"/>
      <c r="AB446" s="41"/>
      <c r="AC446" s="41"/>
      <c r="AD446" s="41"/>
      <c r="AE446" s="41"/>
      <c r="AR446" s="227" t="s">
        <v>352</v>
      </c>
      <c r="AT446" s="227" t="s">
        <v>1137</v>
      </c>
      <c r="AU446" s="227" t="s">
        <v>85</v>
      </c>
      <c r="AY446" s="20" t="s">
        <v>308</v>
      </c>
      <c r="BE446" s="228">
        <f>IF(N446="základní",J446,0)</f>
        <v>0</v>
      </c>
      <c r="BF446" s="228">
        <f>IF(N446="snížená",J446,0)</f>
        <v>0</v>
      </c>
      <c r="BG446" s="228">
        <f>IF(N446="zákl. přenesená",J446,0)</f>
        <v>0</v>
      </c>
      <c r="BH446" s="228">
        <f>IF(N446="sníž. přenesená",J446,0)</f>
        <v>0</v>
      </c>
      <c r="BI446" s="228">
        <f>IF(N446="nulová",J446,0)</f>
        <v>0</v>
      </c>
      <c r="BJ446" s="20" t="s">
        <v>83</v>
      </c>
      <c r="BK446" s="228">
        <f>ROUND(I446*H446,2)</f>
        <v>0</v>
      </c>
      <c r="BL446" s="20" t="s">
        <v>315</v>
      </c>
      <c r="BM446" s="227" t="s">
        <v>7569</v>
      </c>
    </row>
    <row r="447" s="2" customFormat="1" ht="16.5" customHeight="1">
      <c r="A447" s="41"/>
      <c r="B447" s="42"/>
      <c r="C447" s="280" t="s">
        <v>5693</v>
      </c>
      <c r="D447" s="280" t="s">
        <v>1137</v>
      </c>
      <c r="E447" s="281" t="s">
        <v>7570</v>
      </c>
      <c r="F447" s="282" t="s">
        <v>7376</v>
      </c>
      <c r="G447" s="283" t="s">
        <v>474</v>
      </c>
      <c r="H447" s="284">
        <v>32</v>
      </c>
      <c r="I447" s="285"/>
      <c r="J447" s="286">
        <f>ROUND(I447*H447,2)</f>
        <v>0</v>
      </c>
      <c r="K447" s="282" t="s">
        <v>19</v>
      </c>
      <c r="L447" s="287"/>
      <c r="M447" s="288" t="s">
        <v>19</v>
      </c>
      <c r="N447" s="289" t="s">
        <v>47</v>
      </c>
      <c r="O447" s="87"/>
      <c r="P447" s="225">
        <f>O447*H447</f>
        <v>0</v>
      </c>
      <c r="Q447" s="225">
        <v>0</v>
      </c>
      <c r="R447" s="225">
        <f>Q447*H447</f>
        <v>0</v>
      </c>
      <c r="S447" s="225">
        <v>0</v>
      </c>
      <c r="T447" s="226">
        <f>S447*H447</f>
        <v>0</v>
      </c>
      <c r="U447" s="41"/>
      <c r="V447" s="41"/>
      <c r="W447" s="41"/>
      <c r="X447" s="41"/>
      <c r="Y447" s="41"/>
      <c r="Z447" s="41"/>
      <c r="AA447" s="41"/>
      <c r="AB447" s="41"/>
      <c r="AC447" s="41"/>
      <c r="AD447" s="41"/>
      <c r="AE447" s="41"/>
      <c r="AR447" s="227" t="s">
        <v>352</v>
      </c>
      <c r="AT447" s="227" t="s">
        <v>1137</v>
      </c>
      <c r="AU447" s="227" t="s">
        <v>85</v>
      </c>
      <c r="AY447" s="20" t="s">
        <v>308</v>
      </c>
      <c r="BE447" s="228">
        <f>IF(N447="základní",J447,0)</f>
        <v>0</v>
      </c>
      <c r="BF447" s="228">
        <f>IF(N447="snížená",J447,0)</f>
        <v>0</v>
      </c>
      <c r="BG447" s="228">
        <f>IF(N447="zákl. přenesená",J447,0)</f>
        <v>0</v>
      </c>
      <c r="BH447" s="228">
        <f>IF(N447="sníž. přenesená",J447,0)</f>
        <v>0</v>
      </c>
      <c r="BI447" s="228">
        <f>IF(N447="nulová",J447,0)</f>
        <v>0</v>
      </c>
      <c r="BJ447" s="20" t="s">
        <v>83</v>
      </c>
      <c r="BK447" s="228">
        <f>ROUND(I447*H447,2)</f>
        <v>0</v>
      </c>
      <c r="BL447" s="20" t="s">
        <v>315</v>
      </c>
      <c r="BM447" s="227" t="s">
        <v>7571</v>
      </c>
    </row>
    <row r="448" s="2" customFormat="1" ht="16.5" customHeight="1">
      <c r="A448" s="41"/>
      <c r="B448" s="42"/>
      <c r="C448" s="280" t="s">
        <v>7572</v>
      </c>
      <c r="D448" s="280" t="s">
        <v>1137</v>
      </c>
      <c r="E448" s="281" t="s">
        <v>7573</v>
      </c>
      <c r="F448" s="282" t="s">
        <v>7439</v>
      </c>
      <c r="G448" s="283" t="s">
        <v>4835</v>
      </c>
      <c r="H448" s="284">
        <v>1</v>
      </c>
      <c r="I448" s="285"/>
      <c r="J448" s="286">
        <f>ROUND(I448*H448,2)</f>
        <v>0</v>
      </c>
      <c r="K448" s="282" t="s">
        <v>19</v>
      </c>
      <c r="L448" s="287"/>
      <c r="M448" s="288" t="s">
        <v>19</v>
      </c>
      <c r="N448" s="289" t="s">
        <v>47</v>
      </c>
      <c r="O448" s="87"/>
      <c r="P448" s="225">
        <f>O448*H448</f>
        <v>0</v>
      </c>
      <c r="Q448" s="225">
        <v>0</v>
      </c>
      <c r="R448" s="225">
        <f>Q448*H448</f>
        <v>0</v>
      </c>
      <c r="S448" s="225">
        <v>0</v>
      </c>
      <c r="T448" s="226">
        <f>S448*H448</f>
        <v>0</v>
      </c>
      <c r="U448" s="41"/>
      <c r="V448" s="41"/>
      <c r="W448" s="41"/>
      <c r="X448" s="41"/>
      <c r="Y448" s="41"/>
      <c r="Z448" s="41"/>
      <c r="AA448" s="41"/>
      <c r="AB448" s="41"/>
      <c r="AC448" s="41"/>
      <c r="AD448" s="41"/>
      <c r="AE448" s="41"/>
      <c r="AR448" s="227" t="s">
        <v>352</v>
      </c>
      <c r="AT448" s="227" t="s">
        <v>1137</v>
      </c>
      <c r="AU448" s="227" t="s">
        <v>85</v>
      </c>
      <c r="AY448" s="20" t="s">
        <v>308</v>
      </c>
      <c r="BE448" s="228">
        <f>IF(N448="základní",J448,0)</f>
        <v>0</v>
      </c>
      <c r="BF448" s="228">
        <f>IF(N448="snížená",J448,0)</f>
        <v>0</v>
      </c>
      <c r="BG448" s="228">
        <f>IF(N448="zákl. přenesená",J448,0)</f>
        <v>0</v>
      </c>
      <c r="BH448" s="228">
        <f>IF(N448="sníž. přenesená",J448,0)</f>
        <v>0</v>
      </c>
      <c r="BI448" s="228">
        <f>IF(N448="nulová",J448,0)</f>
        <v>0</v>
      </c>
      <c r="BJ448" s="20" t="s">
        <v>83</v>
      </c>
      <c r="BK448" s="228">
        <f>ROUND(I448*H448,2)</f>
        <v>0</v>
      </c>
      <c r="BL448" s="20" t="s">
        <v>315</v>
      </c>
      <c r="BM448" s="227" t="s">
        <v>7574</v>
      </c>
    </row>
    <row r="449" s="2" customFormat="1" ht="16.5" customHeight="1">
      <c r="A449" s="41"/>
      <c r="B449" s="42"/>
      <c r="C449" s="280" t="s">
        <v>5718</v>
      </c>
      <c r="D449" s="280" t="s">
        <v>1137</v>
      </c>
      <c r="E449" s="281" t="s">
        <v>7575</v>
      </c>
      <c r="F449" s="282" t="s">
        <v>7509</v>
      </c>
      <c r="G449" s="283" t="s">
        <v>474</v>
      </c>
      <c r="H449" s="284">
        <v>32</v>
      </c>
      <c r="I449" s="285"/>
      <c r="J449" s="286">
        <f>ROUND(I449*H449,2)</f>
        <v>0</v>
      </c>
      <c r="K449" s="282" t="s">
        <v>19</v>
      </c>
      <c r="L449" s="287"/>
      <c r="M449" s="288" t="s">
        <v>19</v>
      </c>
      <c r="N449" s="289" t="s">
        <v>47</v>
      </c>
      <c r="O449" s="87"/>
      <c r="P449" s="225">
        <f>O449*H449</f>
        <v>0</v>
      </c>
      <c r="Q449" s="225">
        <v>0</v>
      </c>
      <c r="R449" s="225">
        <f>Q449*H449</f>
        <v>0</v>
      </c>
      <c r="S449" s="225">
        <v>0</v>
      </c>
      <c r="T449" s="226">
        <f>S449*H449</f>
        <v>0</v>
      </c>
      <c r="U449" s="41"/>
      <c r="V449" s="41"/>
      <c r="W449" s="41"/>
      <c r="X449" s="41"/>
      <c r="Y449" s="41"/>
      <c r="Z449" s="41"/>
      <c r="AA449" s="41"/>
      <c r="AB449" s="41"/>
      <c r="AC449" s="41"/>
      <c r="AD449" s="41"/>
      <c r="AE449" s="41"/>
      <c r="AR449" s="227" t="s">
        <v>352</v>
      </c>
      <c r="AT449" s="227" t="s">
        <v>1137</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315</v>
      </c>
      <c r="BM449" s="227" t="s">
        <v>7576</v>
      </c>
    </row>
    <row r="450" s="2" customFormat="1" ht="16.5" customHeight="1">
      <c r="A450" s="41"/>
      <c r="B450" s="42"/>
      <c r="C450" s="280" t="s">
        <v>7577</v>
      </c>
      <c r="D450" s="280" t="s">
        <v>1137</v>
      </c>
      <c r="E450" s="281" t="s">
        <v>7578</v>
      </c>
      <c r="F450" s="282" t="s">
        <v>7464</v>
      </c>
      <c r="G450" s="283" t="s">
        <v>323</v>
      </c>
      <c r="H450" s="284">
        <v>5</v>
      </c>
      <c r="I450" s="285"/>
      <c r="J450" s="286">
        <f>ROUND(I450*H450,2)</f>
        <v>0</v>
      </c>
      <c r="K450" s="282" t="s">
        <v>19</v>
      </c>
      <c r="L450" s="287"/>
      <c r="M450" s="288" t="s">
        <v>19</v>
      </c>
      <c r="N450" s="289" t="s">
        <v>47</v>
      </c>
      <c r="O450" s="87"/>
      <c r="P450" s="225">
        <f>O450*H450</f>
        <v>0</v>
      </c>
      <c r="Q450" s="225">
        <v>0</v>
      </c>
      <c r="R450" s="225">
        <f>Q450*H450</f>
        <v>0</v>
      </c>
      <c r="S450" s="225">
        <v>0</v>
      </c>
      <c r="T450" s="226">
        <f>S450*H450</f>
        <v>0</v>
      </c>
      <c r="U450" s="41"/>
      <c r="V450" s="41"/>
      <c r="W450" s="41"/>
      <c r="X450" s="41"/>
      <c r="Y450" s="41"/>
      <c r="Z450" s="41"/>
      <c r="AA450" s="41"/>
      <c r="AB450" s="41"/>
      <c r="AC450" s="41"/>
      <c r="AD450" s="41"/>
      <c r="AE450" s="41"/>
      <c r="AR450" s="227" t="s">
        <v>352</v>
      </c>
      <c r="AT450" s="227" t="s">
        <v>1137</v>
      </c>
      <c r="AU450" s="227" t="s">
        <v>85</v>
      </c>
      <c r="AY450" s="20" t="s">
        <v>308</v>
      </c>
      <c r="BE450" s="228">
        <f>IF(N450="základní",J450,0)</f>
        <v>0</v>
      </c>
      <c r="BF450" s="228">
        <f>IF(N450="snížená",J450,0)</f>
        <v>0</v>
      </c>
      <c r="BG450" s="228">
        <f>IF(N450="zákl. přenesená",J450,0)</f>
        <v>0</v>
      </c>
      <c r="BH450" s="228">
        <f>IF(N450="sníž. přenesená",J450,0)</f>
        <v>0</v>
      </c>
      <c r="BI450" s="228">
        <f>IF(N450="nulová",J450,0)</f>
        <v>0</v>
      </c>
      <c r="BJ450" s="20" t="s">
        <v>83</v>
      </c>
      <c r="BK450" s="228">
        <f>ROUND(I450*H450,2)</f>
        <v>0</v>
      </c>
      <c r="BL450" s="20" t="s">
        <v>315</v>
      </c>
      <c r="BM450" s="227" t="s">
        <v>7579</v>
      </c>
    </row>
    <row r="451" s="2" customFormat="1" ht="16.5" customHeight="1">
      <c r="A451" s="41"/>
      <c r="B451" s="42"/>
      <c r="C451" s="280" t="s">
        <v>5722</v>
      </c>
      <c r="D451" s="280" t="s">
        <v>1137</v>
      </c>
      <c r="E451" s="281" t="s">
        <v>7580</v>
      </c>
      <c r="F451" s="282" t="s">
        <v>7441</v>
      </c>
      <c r="G451" s="283" t="s">
        <v>323</v>
      </c>
      <c r="H451" s="284">
        <v>2</v>
      </c>
      <c r="I451" s="285"/>
      <c r="J451" s="286">
        <f>ROUND(I451*H451,2)</f>
        <v>0</v>
      </c>
      <c r="K451" s="282" t="s">
        <v>19</v>
      </c>
      <c r="L451" s="287"/>
      <c r="M451" s="288" t="s">
        <v>19</v>
      </c>
      <c r="N451" s="289" t="s">
        <v>47</v>
      </c>
      <c r="O451" s="87"/>
      <c r="P451" s="225">
        <f>O451*H451</f>
        <v>0</v>
      </c>
      <c r="Q451" s="225">
        <v>0</v>
      </c>
      <c r="R451" s="225">
        <f>Q451*H451</f>
        <v>0</v>
      </c>
      <c r="S451" s="225">
        <v>0</v>
      </c>
      <c r="T451" s="226">
        <f>S451*H451</f>
        <v>0</v>
      </c>
      <c r="U451" s="41"/>
      <c r="V451" s="41"/>
      <c r="W451" s="41"/>
      <c r="X451" s="41"/>
      <c r="Y451" s="41"/>
      <c r="Z451" s="41"/>
      <c r="AA451" s="41"/>
      <c r="AB451" s="41"/>
      <c r="AC451" s="41"/>
      <c r="AD451" s="41"/>
      <c r="AE451" s="41"/>
      <c r="AR451" s="227" t="s">
        <v>352</v>
      </c>
      <c r="AT451" s="227" t="s">
        <v>1137</v>
      </c>
      <c r="AU451" s="227" t="s">
        <v>85</v>
      </c>
      <c r="AY451" s="20" t="s">
        <v>308</v>
      </c>
      <c r="BE451" s="228">
        <f>IF(N451="základní",J451,0)</f>
        <v>0</v>
      </c>
      <c r="BF451" s="228">
        <f>IF(N451="snížená",J451,0)</f>
        <v>0</v>
      </c>
      <c r="BG451" s="228">
        <f>IF(N451="zákl. přenesená",J451,0)</f>
        <v>0</v>
      </c>
      <c r="BH451" s="228">
        <f>IF(N451="sníž. přenesená",J451,0)</f>
        <v>0</v>
      </c>
      <c r="BI451" s="228">
        <f>IF(N451="nulová",J451,0)</f>
        <v>0</v>
      </c>
      <c r="BJ451" s="20" t="s">
        <v>83</v>
      </c>
      <c r="BK451" s="228">
        <f>ROUND(I451*H451,2)</f>
        <v>0</v>
      </c>
      <c r="BL451" s="20" t="s">
        <v>315</v>
      </c>
      <c r="BM451" s="227" t="s">
        <v>7581</v>
      </c>
    </row>
    <row r="452" s="2" customFormat="1" ht="16.5" customHeight="1">
      <c r="A452" s="41"/>
      <c r="B452" s="42"/>
      <c r="C452" s="280" t="s">
        <v>7582</v>
      </c>
      <c r="D452" s="280" t="s">
        <v>1137</v>
      </c>
      <c r="E452" s="281" t="s">
        <v>7583</v>
      </c>
      <c r="F452" s="282" t="s">
        <v>7584</v>
      </c>
      <c r="G452" s="283" t="s">
        <v>323</v>
      </c>
      <c r="H452" s="284">
        <v>1</v>
      </c>
      <c r="I452" s="285"/>
      <c r="J452" s="286">
        <f>ROUND(I452*H452,2)</f>
        <v>0</v>
      </c>
      <c r="K452" s="282" t="s">
        <v>19</v>
      </c>
      <c r="L452" s="287"/>
      <c r="M452" s="288" t="s">
        <v>19</v>
      </c>
      <c r="N452" s="289" t="s">
        <v>47</v>
      </c>
      <c r="O452" s="87"/>
      <c r="P452" s="225">
        <f>O452*H452</f>
        <v>0</v>
      </c>
      <c r="Q452" s="225">
        <v>0</v>
      </c>
      <c r="R452" s="225">
        <f>Q452*H452</f>
        <v>0</v>
      </c>
      <c r="S452" s="225">
        <v>0</v>
      </c>
      <c r="T452" s="226">
        <f>S452*H452</f>
        <v>0</v>
      </c>
      <c r="U452" s="41"/>
      <c r="V452" s="41"/>
      <c r="W452" s="41"/>
      <c r="X452" s="41"/>
      <c r="Y452" s="41"/>
      <c r="Z452" s="41"/>
      <c r="AA452" s="41"/>
      <c r="AB452" s="41"/>
      <c r="AC452" s="41"/>
      <c r="AD452" s="41"/>
      <c r="AE452" s="41"/>
      <c r="AR452" s="227" t="s">
        <v>352</v>
      </c>
      <c r="AT452" s="227" t="s">
        <v>1137</v>
      </c>
      <c r="AU452" s="227" t="s">
        <v>85</v>
      </c>
      <c r="AY452" s="20" t="s">
        <v>308</v>
      </c>
      <c r="BE452" s="228">
        <f>IF(N452="základní",J452,0)</f>
        <v>0</v>
      </c>
      <c r="BF452" s="228">
        <f>IF(N452="snížená",J452,0)</f>
        <v>0</v>
      </c>
      <c r="BG452" s="228">
        <f>IF(N452="zákl. přenesená",J452,0)</f>
        <v>0</v>
      </c>
      <c r="BH452" s="228">
        <f>IF(N452="sníž. přenesená",J452,0)</f>
        <v>0</v>
      </c>
      <c r="BI452" s="228">
        <f>IF(N452="nulová",J452,0)</f>
        <v>0</v>
      </c>
      <c r="BJ452" s="20" t="s">
        <v>83</v>
      </c>
      <c r="BK452" s="228">
        <f>ROUND(I452*H452,2)</f>
        <v>0</v>
      </c>
      <c r="BL452" s="20" t="s">
        <v>315</v>
      </c>
      <c r="BM452" s="227" t="s">
        <v>7585</v>
      </c>
    </row>
    <row r="453" s="2" customFormat="1" ht="16.5" customHeight="1">
      <c r="A453" s="41"/>
      <c r="B453" s="42"/>
      <c r="C453" s="280" t="s">
        <v>5726</v>
      </c>
      <c r="D453" s="280" t="s">
        <v>1137</v>
      </c>
      <c r="E453" s="281" t="s">
        <v>7586</v>
      </c>
      <c r="F453" s="282" t="s">
        <v>7443</v>
      </c>
      <c r="G453" s="283" t="s">
        <v>323</v>
      </c>
      <c r="H453" s="284">
        <v>6</v>
      </c>
      <c r="I453" s="285"/>
      <c r="J453" s="286">
        <f>ROUND(I453*H453,2)</f>
        <v>0</v>
      </c>
      <c r="K453" s="282" t="s">
        <v>19</v>
      </c>
      <c r="L453" s="287"/>
      <c r="M453" s="288" t="s">
        <v>19</v>
      </c>
      <c r="N453" s="289" t="s">
        <v>47</v>
      </c>
      <c r="O453" s="87"/>
      <c r="P453" s="225">
        <f>O453*H453</f>
        <v>0</v>
      </c>
      <c r="Q453" s="225">
        <v>0</v>
      </c>
      <c r="R453" s="225">
        <f>Q453*H453</f>
        <v>0</v>
      </c>
      <c r="S453" s="225">
        <v>0</v>
      </c>
      <c r="T453" s="226">
        <f>S453*H453</f>
        <v>0</v>
      </c>
      <c r="U453" s="41"/>
      <c r="V453" s="41"/>
      <c r="W453" s="41"/>
      <c r="X453" s="41"/>
      <c r="Y453" s="41"/>
      <c r="Z453" s="41"/>
      <c r="AA453" s="41"/>
      <c r="AB453" s="41"/>
      <c r="AC453" s="41"/>
      <c r="AD453" s="41"/>
      <c r="AE453" s="41"/>
      <c r="AR453" s="227" t="s">
        <v>352</v>
      </c>
      <c r="AT453" s="227" t="s">
        <v>1137</v>
      </c>
      <c r="AU453" s="227" t="s">
        <v>85</v>
      </c>
      <c r="AY453" s="20" t="s">
        <v>308</v>
      </c>
      <c r="BE453" s="228">
        <f>IF(N453="základní",J453,0)</f>
        <v>0</v>
      </c>
      <c r="BF453" s="228">
        <f>IF(N453="snížená",J453,0)</f>
        <v>0</v>
      </c>
      <c r="BG453" s="228">
        <f>IF(N453="zákl. přenesená",J453,0)</f>
        <v>0</v>
      </c>
      <c r="BH453" s="228">
        <f>IF(N453="sníž. přenesená",J453,0)</f>
        <v>0</v>
      </c>
      <c r="BI453" s="228">
        <f>IF(N453="nulová",J453,0)</f>
        <v>0</v>
      </c>
      <c r="BJ453" s="20" t="s">
        <v>83</v>
      </c>
      <c r="BK453" s="228">
        <f>ROUND(I453*H453,2)</f>
        <v>0</v>
      </c>
      <c r="BL453" s="20" t="s">
        <v>315</v>
      </c>
      <c r="BM453" s="227" t="s">
        <v>7587</v>
      </c>
    </row>
    <row r="454" s="2" customFormat="1" ht="16.5" customHeight="1">
      <c r="A454" s="41"/>
      <c r="B454" s="42"/>
      <c r="C454" s="280" t="s">
        <v>7588</v>
      </c>
      <c r="D454" s="280" t="s">
        <v>1137</v>
      </c>
      <c r="E454" s="281" t="s">
        <v>7589</v>
      </c>
      <c r="F454" s="282" t="s">
        <v>7445</v>
      </c>
      <c r="G454" s="283" t="s">
        <v>313</v>
      </c>
      <c r="H454" s="284">
        <v>1</v>
      </c>
      <c r="I454" s="285"/>
      <c r="J454" s="286">
        <f>ROUND(I454*H454,2)</f>
        <v>0</v>
      </c>
      <c r="K454" s="282" t="s">
        <v>19</v>
      </c>
      <c r="L454" s="287"/>
      <c r="M454" s="288" t="s">
        <v>19</v>
      </c>
      <c r="N454" s="289" t="s">
        <v>47</v>
      </c>
      <c r="O454" s="87"/>
      <c r="P454" s="225">
        <f>O454*H454</f>
        <v>0</v>
      </c>
      <c r="Q454" s="225">
        <v>0</v>
      </c>
      <c r="R454" s="225">
        <f>Q454*H454</f>
        <v>0</v>
      </c>
      <c r="S454" s="225">
        <v>0</v>
      </c>
      <c r="T454" s="226">
        <f>S454*H454</f>
        <v>0</v>
      </c>
      <c r="U454" s="41"/>
      <c r="V454" s="41"/>
      <c r="W454" s="41"/>
      <c r="X454" s="41"/>
      <c r="Y454" s="41"/>
      <c r="Z454" s="41"/>
      <c r="AA454" s="41"/>
      <c r="AB454" s="41"/>
      <c r="AC454" s="41"/>
      <c r="AD454" s="41"/>
      <c r="AE454" s="41"/>
      <c r="AR454" s="227" t="s">
        <v>352</v>
      </c>
      <c r="AT454" s="227" t="s">
        <v>1137</v>
      </c>
      <c r="AU454" s="227" t="s">
        <v>85</v>
      </c>
      <c r="AY454" s="20" t="s">
        <v>308</v>
      </c>
      <c r="BE454" s="228">
        <f>IF(N454="základní",J454,0)</f>
        <v>0</v>
      </c>
      <c r="BF454" s="228">
        <f>IF(N454="snížená",J454,0)</f>
        <v>0</v>
      </c>
      <c r="BG454" s="228">
        <f>IF(N454="zákl. přenesená",J454,0)</f>
        <v>0</v>
      </c>
      <c r="BH454" s="228">
        <f>IF(N454="sníž. přenesená",J454,0)</f>
        <v>0</v>
      </c>
      <c r="BI454" s="228">
        <f>IF(N454="nulová",J454,0)</f>
        <v>0</v>
      </c>
      <c r="BJ454" s="20" t="s">
        <v>83</v>
      </c>
      <c r="BK454" s="228">
        <f>ROUND(I454*H454,2)</f>
        <v>0</v>
      </c>
      <c r="BL454" s="20" t="s">
        <v>315</v>
      </c>
      <c r="BM454" s="227" t="s">
        <v>7590</v>
      </c>
    </row>
    <row r="455" s="2" customFormat="1" ht="16.5" customHeight="1">
      <c r="A455" s="41"/>
      <c r="B455" s="42"/>
      <c r="C455" s="280" t="s">
        <v>5730</v>
      </c>
      <c r="D455" s="280" t="s">
        <v>1137</v>
      </c>
      <c r="E455" s="281" t="s">
        <v>7591</v>
      </c>
      <c r="F455" s="282" t="s">
        <v>7356</v>
      </c>
      <c r="G455" s="283" t="s">
        <v>323</v>
      </c>
      <c r="H455" s="284">
        <v>1</v>
      </c>
      <c r="I455" s="285"/>
      <c r="J455" s="286">
        <f>ROUND(I455*H455,2)</f>
        <v>0</v>
      </c>
      <c r="K455" s="282" t="s">
        <v>19</v>
      </c>
      <c r="L455" s="287"/>
      <c r="M455" s="288" t="s">
        <v>19</v>
      </c>
      <c r="N455" s="289" t="s">
        <v>47</v>
      </c>
      <c r="O455" s="87"/>
      <c r="P455" s="225">
        <f>O455*H455</f>
        <v>0</v>
      </c>
      <c r="Q455" s="225">
        <v>0</v>
      </c>
      <c r="R455" s="225">
        <f>Q455*H455</f>
        <v>0</v>
      </c>
      <c r="S455" s="225">
        <v>0</v>
      </c>
      <c r="T455" s="226">
        <f>S455*H455</f>
        <v>0</v>
      </c>
      <c r="U455" s="41"/>
      <c r="V455" s="41"/>
      <c r="W455" s="41"/>
      <c r="X455" s="41"/>
      <c r="Y455" s="41"/>
      <c r="Z455" s="41"/>
      <c r="AA455" s="41"/>
      <c r="AB455" s="41"/>
      <c r="AC455" s="41"/>
      <c r="AD455" s="41"/>
      <c r="AE455" s="41"/>
      <c r="AR455" s="227" t="s">
        <v>352</v>
      </c>
      <c r="AT455" s="227" t="s">
        <v>1137</v>
      </c>
      <c r="AU455" s="227" t="s">
        <v>85</v>
      </c>
      <c r="AY455" s="20" t="s">
        <v>308</v>
      </c>
      <c r="BE455" s="228">
        <f>IF(N455="základní",J455,0)</f>
        <v>0</v>
      </c>
      <c r="BF455" s="228">
        <f>IF(N455="snížená",J455,0)</f>
        <v>0</v>
      </c>
      <c r="BG455" s="228">
        <f>IF(N455="zákl. přenesená",J455,0)</f>
        <v>0</v>
      </c>
      <c r="BH455" s="228">
        <f>IF(N455="sníž. přenesená",J455,0)</f>
        <v>0</v>
      </c>
      <c r="BI455" s="228">
        <f>IF(N455="nulová",J455,0)</f>
        <v>0</v>
      </c>
      <c r="BJ455" s="20" t="s">
        <v>83</v>
      </c>
      <c r="BK455" s="228">
        <f>ROUND(I455*H455,2)</f>
        <v>0</v>
      </c>
      <c r="BL455" s="20" t="s">
        <v>315</v>
      </c>
      <c r="BM455" s="227" t="s">
        <v>7592</v>
      </c>
    </row>
    <row r="456" s="2" customFormat="1" ht="16.5" customHeight="1">
      <c r="A456" s="41"/>
      <c r="B456" s="42"/>
      <c r="C456" s="280" t="s">
        <v>7593</v>
      </c>
      <c r="D456" s="280" t="s">
        <v>1137</v>
      </c>
      <c r="E456" s="281" t="s">
        <v>7594</v>
      </c>
      <c r="F456" s="282" t="s">
        <v>7447</v>
      </c>
      <c r="G456" s="283" t="s">
        <v>4835</v>
      </c>
      <c r="H456" s="284">
        <v>1</v>
      </c>
      <c r="I456" s="285"/>
      <c r="J456" s="286">
        <f>ROUND(I456*H456,2)</f>
        <v>0</v>
      </c>
      <c r="K456" s="282" t="s">
        <v>19</v>
      </c>
      <c r="L456" s="287"/>
      <c r="M456" s="288" t="s">
        <v>19</v>
      </c>
      <c r="N456" s="289" t="s">
        <v>47</v>
      </c>
      <c r="O456" s="87"/>
      <c r="P456" s="225">
        <f>O456*H456</f>
        <v>0</v>
      </c>
      <c r="Q456" s="225">
        <v>0</v>
      </c>
      <c r="R456" s="225">
        <f>Q456*H456</f>
        <v>0</v>
      </c>
      <c r="S456" s="225">
        <v>0</v>
      </c>
      <c r="T456" s="226">
        <f>S456*H456</f>
        <v>0</v>
      </c>
      <c r="U456" s="41"/>
      <c r="V456" s="41"/>
      <c r="W456" s="41"/>
      <c r="X456" s="41"/>
      <c r="Y456" s="41"/>
      <c r="Z456" s="41"/>
      <c r="AA456" s="41"/>
      <c r="AB456" s="41"/>
      <c r="AC456" s="41"/>
      <c r="AD456" s="41"/>
      <c r="AE456" s="41"/>
      <c r="AR456" s="227" t="s">
        <v>352</v>
      </c>
      <c r="AT456" s="227" t="s">
        <v>1137</v>
      </c>
      <c r="AU456" s="227" t="s">
        <v>85</v>
      </c>
      <c r="AY456" s="20" t="s">
        <v>308</v>
      </c>
      <c r="BE456" s="228">
        <f>IF(N456="základní",J456,0)</f>
        <v>0</v>
      </c>
      <c r="BF456" s="228">
        <f>IF(N456="snížená",J456,0)</f>
        <v>0</v>
      </c>
      <c r="BG456" s="228">
        <f>IF(N456="zákl. přenesená",J456,0)</f>
        <v>0</v>
      </c>
      <c r="BH456" s="228">
        <f>IF(N456="sníž. přenesená",J456,0)</f>
        <v>0</v>
      </c>
      <c r="BI456" s="228">
        <f>IF(N456="nulová",J456,0)</f>
        <v>0</v>
      </c>
      <c r="BJ456" s="20" t="s">
        <v>83</v>
      </c>
      <c r="BK456" s="228">
        <f>ROUND(I456*H456,2)</f>
        <v>0</v>
      </c>
      <c r="BL456" s="20" t="s">
        <v>315</v>
      </c>
      <c r="BM456" s="227" t="s">
        <v>7595</v>
      </c>
    </row>
    <row r="457" s="12" customFormat="1" ht="22.8" customHeight="1">
      <c r="A457" s="12"/>
      <c r="B457" s="200"/>
      <c r="C457" s="201"/>
      <c r="D457" s="202" t="s">
        <v>75</v>
      </c>
      <c r="E457" s="214" t="s">
        <v>7596</v>
      </c>
      <c r="F457" s="214" t="s">
        <v>7597</v>
      </c>
      <c r="G457" s="201"/>
      <c r="H457" s="201"/>
      <c r="I457" s="204"/>
      <c r="J457" s="215">
        <f>BK457</f>
        <v>0</v>
      </c>
      <c r="K457" s="201"/>
      <c r="L457" s="206"/>
      <c r="M457" s="207"/>
      <c r="N457" s="208"/>
      <c r="O457" s="208"/>
      <c r="P457" s="209">
        <f>SUM(P458:P488)</f>
        <v>0</v>
      </c>
      <c r="Q457" s="208"/>
      <c r="R457" s="209">
        <f>SUM(R458:R488)</f>
        <v>0</v>
      </c>
      <c r="S457" s="208"/>
      <c r="T457" s="210">
        <f>SUM(T458:T488)</f>
        <v>0</v>
      </c>
      <c r="U457" s="12"/>
      <c r="V457" s="12"/>
      <c r="W457" s="12"/>
      <c r="X457" s="12"/>
      <c r="Y457" s="12"/>
      <c r="Z457" s="12"/>
      <c r="AA457" s="12"/>
      <c r="AB457" s="12"/>
      <c r="AC457" s="12"/>
      <c r="AD457" s="12"/>
      <c r="AE457" s="12"/>
      <c r="AR457" s="211" t="s">
        <v>83</v>
      </c>
      <c r="AT457" s="212" t="s">
        <v>75</v>
      </c>
      <c r="AU457" s="212" t="s">
        <v>83</v>
      </c>
      <c r="AY457" s="211" t="s">
        <v>308</v>
      </c>
      <c r="BK457" s="213">
        <f>SUM(BK458:BK488)</f>
        <v>0</v>
      </c>
    </row>
    <row r="458" s="2" customFormat="1" ht="16.5" customHeight="1">
      <c r="A458" s="41"/>
      <c r="B458" s="42"/>
      <c r="C458" s="216" t="s">
        <v>5736</v>
      </c>
      <c r="D458" s="216" t="s">
        <v>310</v>
      </c>
      <c r="E458" s="217" t="s">
        <v>3951</v>
      </c>
      <c r="F458" s="218" t="s">
        <v>7419</v>
      </c>
      <c r="G458" s="219" t="s">
        <v>323</v>
      </c>
      <c r="H458" s="220">
        <v>2</v>
      </c>
      <c r="I458" s="221"/>
      <c r="J458" s="222">
        <f>ROUND(I458*H458,2)</f>
        <v>0</v>
      </c>
      <c r="K458" s="218" t="s">
        <v>19</v>
      </c>
      <c r="L458" s="47"/>
      <c r="M458" s="223" t="s">
        <v>19</v>
      </c>
      <c r="N458" s="224" t="s">
        <v>47</v>
      </c>
      <c r="O458" s="87"/>
      <c r="P458" s="225">
        <f>O458*H458</f>
        <v>0</v>
      </c>
      <c r="Q458" s="225">
        <v>0</v>
      </c>
      <c r="R458" s="225">
        <f>Q458*H458</f>
        <v>0</v>
      </c>
      <c r="S458" s="225">
        <v>0</v>
      </c>
      <c r="T458" s="226">
        <f>S458*H458</f>
        <v>0</v>
      </c>
      <c r="U458" s="41"/>
      <c r="V458" s="41"/>
      <c r="W458" s="41"/>
      <c r="X458" s="41"/>
      <c r="Y458" s="41"/>
      <c r="Z458" s="41"/>
      <c r="AA458" s="41"/>
      <c r="AB458" s="41"/>
      <c r="AC458" s="41"/>
      <c r="AD458" s="41"/>
      <c r="AE458" s="41"/>
      <c r="AR458" s="227" t="s">
        <v>315</v>
      </c>
      <c r="AT458" s="227" t="s">
        <v>310</v>
      </c>
      <c r="AU458" s="227" t="s">
        <v>85</v>
      </c>
      <c r="AY458" s="20" t="s">
        <v>308</v>
      </c>
      <c r="BE458" s="228">
        <f>IF(N458="základní",J458,0)</f>
        <v>0</v>
      </c>
      <c r="BF458" s="228">
        <f>IF(N458="snížená",J458,0)</f>
        <v>0</v>
      </c>
      <c r="BG458" s="228">
        <f>IF(N458="zákl. přenesená",J458,0)</f>
        <v>0</v>
      </c>
      <c r="BH458" s="228">
        <f>IF(N458="sníž. přenesená",J458,0)</f>
        <v>0</v>
      </c>
      <c r="BI458" s="228">
        <f>IF(N458="nulová",J458,0)</f>
        <v>0</v>
      </c>
      <c r="BJ458" s="20" t="s">
        <v>83</v>
      </c>
      <c r="BK458" s="228">
        <f>ROUND(I458*H458,2)</f>
        <v>0</v>
      </c>
      <c r="BL458" s="20" t="s">
        <v>315</v>
      </c>
      <c r="BM458" s="227" t="s">
        <v>7598</v>
      </c>
    </row>
    <row r="459" s="2" customFormat="1" ht="16.5" customHeight="1">
      <c r="A459" s="41"/>
      <c r="B459" s="42"/>
      <c r="C459" s="216" t="s">
        <v>7599</v>
      </c>
      <c r="D459" s="216" t="s">
        <v>310</v>
      </c>
      <c r="E459" s="217" t="s">
        <v>3954</v>
      </c>
      <c r="F459" s="218" t="s">
        <v>7261</v>
      </c>
      <c r="G459" s="219" t="s">
        <v>474</v>
      </c>
      <c r="H459" s="220">
        <v>2</v>
      </c>
      <c r="I459" s="221"/>
      <c r="J459" s="222">
        <f>ROUND(I459*H459,2)</f>
        <v>0</v>
      </c>
      <c r="K459" s="218" t="s">
        <v>19</v>
      </c>
      <c r="L459" s="47"/>
      <c r="M459" s="223" t="s">
        <v>19</v>
      </c>
      <c r="N459" s="224" t="s">
        <v>47</v>
      </c>
      <c r="O459" s="87"/>
      <c r="P459" s="225">
        <f>O459*H459</f>
        <v>0</v>
      </c>
      <c r="Q459" s="225">
        <v>0</v>
      </c>
      <c r="R459" s="225">
        <f>Q459*H459</f>
        <v>0</v>
      </c>
      <c r="S459" s="225">
        <v>0</v>
      </c>
      <c r="T459" s="226">
        <f>S459*H459</f>
        <v>0</v>
      </c>
      <c r="U459" s="41"/>
      <c r="V459" s="41"/>
      <c r="W459" s="41"/>
      <c r="X459" s="41"/>
      <c r="Y459" s="41"/>
      <c r="Z459" s="41"/>
      <c r="AA459" s="41"/>
      <c r="AB459" s="41"/>
      <c r="AC459" s="41"/>
      <c r="AD459" s="41"/>
      <c r="AE459" s="41"/>
      <c r="AR459" s="227" t="s">
        <v>315</v>
      </c>
      <c r="AT459" s="227" t="s">
        <v>310</v>
      </c>
      <c r="AU459" s="227" t="s">
        <v>85</v>
      </c>
      <c r="AY459" s="20" t="s">
        <v>308</v>
      </c>
      <c r="BE459" s="228">
        <f>IF(N459="základní",J459,0)</f>
        <v>0</v>
      </c>
      <c r="BF459" s="228">
        <f>IF(N459="snížená",J459,0)</f>
        <v>0</v>
      </c>
      <c r="BG459" s="228">
        <f>IF(N459="zákl. přenesená",J459,0)</f>
        <v>0</v>
      </c>
      <c r="BH459" s="228">
        <f>IF(N459="sníž. přenesená",J459,0)</f>
        <v>0</v>
      </c>
      <c r="BI459" s="228">
        <f>IF(N459="nulová",J459,0)</f>
        <v>0</v>
      </c>
      <c r="BJ459" s="20" t="s">
        <v>83</v>
      </c>
      <c r="BK459" s="228">
        <f>ROUND(I459*H459,2)</f>
        <v>0</v>
      </c>
      <c r="BL459" s="20" t="s">
        <v>315</v>
      </c>
      <c r="BM459" s="227" t="s">
        <v>7600</v>
      </c>
    </row>
    <row r="460" s="2" customFormat="1" ht="16.5" customHeight="1">
      <c r="A460" s="41"/>
      <c r="B460" s="42"/>
      <c r="C460" s="216" t="s">
        <v>5742</v>
      </c>
      <c r="D460" s="216" t="s">
        <v>310</v>
      </c>
      <c r="E460" s="217" t="s">
        <v>3956</v>
      </c>
      <c r="F460" s="218" t="s">
        <v>7262</v>
      </c>
      <c r="G460" s="219" t="s">
        <v>4835</v>
      </c>
      <c r="H460" s="220">
        <v>8</v>
      </c>
      <c r="I460" s="221"/>
      <c r="J460" s="222">
        <f>ROUND(I460*H460,2)</f>
        <v>0</v>
      </c>
      <c r="K460" s="218" t="s">
        <v>19</v>
      </c>
      <c r="L460" s="47"/>
      <c r="M460" s="223" t="s">
        <v>19</v>
      </c>
      <c r="N460" s="224" t="s">
        <v>47</v>
      </c>
      <c r="O460" s="87"/>
      <c r="P460" s="225">
        <f>O460*H460</f>
        <v>0</v>
      </c>
      <c r="Q460" s="225">
        <v>0</v>
      </c>
      <c r="R460" s="225">
        <f>Q460*H460</f>
        <v>0</v>
      </c>
      <c r="S460" s="225">
        <v>0</v>
      </c>
      <c r="T460" s="226">
        <f>S460*H460</f>
        <v>0</v>
      </c>
      <c r="U460" s="41"/>
      <c r="V460" s="41"/>
      <c r="W460" s="41"/>
      <c r="X460" s="41"/>
      <c r="Y460" s="41"/>
      <c r="Z460" s="41"/>
      <c r="AA460" s="41"/>
      <c r="AB460" s="41"/>
      <c r="AC460" s="41"/>
      <c r="AD460" s="41"/>
      <c r="AE460" s="41"/>
      <c r="AR460" s="227" t="s">
        <v>315</v>
      </c>
      <c r="AT460" s="227" t="s">
        <v>310</v>
      </c>
      <c r="AU460" s="227" t="s">
        <v>85</v>
      </c>
      <c r="AY460" s="20" t="s">
        <v>308</v>
      </c>
      <c r="BE460" s="228">
        <f>IF(N460="základní",J460,0)</f>
        <v>0</v>
      </c>
      <c r="BF460" s="228">
        <f>IF(N460="snížená",J460,0)</f>
        <v>0</v>
      </c>
      <c r="BG460" s="228">
        <f>IF(N460="zákl. přenesená",J460,0)</f>
        <v>0</v>
      </c>
      <c r="BH460" s="228">
        <f>IF(N460="sníž. přenesená",J460,0)</f>
        <v>0</v>
      </c>
      <c r="BI460" s="228">
        <f>IF(N460="nulová",J460,0)</f>
        <v>0</v>
      </c>
      <c r="BJ460" s="20" t="s">
        <v>83</v>
      </c>
      <c r="BK460" s="228">
        <f>ROUND(I460*H460,2)</f>
        <v>0</v>
      </c>
      <c r="BL460" s="20" t="s">
        <v>315</v>
      </c>
      <c r="BM460" s="227" t="s">
        <v>7601</v>
      </c>
    </row>
    <row r="461" s="2" customFormat="1" ht="21.75" customHeight="1">
      <c r="A461" s="41"/>
      <c r="B461" s="42"/>
      <c r="C461" s="216" t="s">
        <v>7602</v>
      </c>
      <c r="D461" s="216" t="s">
        <v>310</v>
      </c>
      <c r="E461" s="217" t="s">
        <v>3961</v>
      </c>
      <c r="F461" s="218" t="s">
        <v>7272</v>
      </c>
      <c r="G461" s="219" t="s">
        <v>323</v>
      </c>
      <c r="H461" s="220">
        <v>1</v>
      </c>
      <c r="I461" s="221"/>
      <c r="J461" s="222">
        <f>ROUND(I461*H461,2)</f>
        <v>0</v>
      </c>
      <c r="K461" s="218" t="s">
        <v>19</v>
      </c>
      <c r="L461" s="47"/>
      <c r="M461" s="223" t="s">
        <v>19</v>
      </c>
      <c r="N461" s="224" t="s">
        <v>47</v>
      </c>
      <c r="O461" s="87"/>
      <c r="P461" s="225">
        <f>O461*H461</f>
        <v>0</v>
      </c>
      <c r="Q461" s="225">
        <v>0</v>
      </c>
      <c r="R461" s="225">
        <f>Q461*H461</f>
        <v>0</v>
      </c>
      <c r="S461" s="225">
        <v>0</v>
      </c>
      <c r="T461" s="226">
        <f>S461*H461</f>
        <v>0</v>
      </c>
      <c r="U461" s="41"/>
      <c r="V461" s="41"/>
      <c r="W461" s="41"/>
      <c r="X461" s="41"/>
      <c r="Y461" s="41"/>
      <c r="Z461" s="41"/>
      <c r="AA461" s="41"/>
      <c r="AB461" s="41"/>
      <c r="AC461" s="41"/>
      <c r="AD461" s="41"/>
      <c r="AE461" s="41"/>
      <c r="AR461" s="227" t="s">
        <v>315</v>
      </c>
      <c r="AT461" s="227" t="s">
        <v>310</v>
      </c>
      <c r="AU461" s="227" t="s">
        <v>85</v>
      </c>
      <c r="AY461" s="20" t="s">
        <v>308</v>
      </c>
      <c r="BE461" s="228">
        <f>IF(N461="základní",J461,0)</f>
        <v>0</v>
      </c>
      <c r="BF461" s="228">
        <f>IF(N461="snížená",J461,0)</f>
        <v>0</v>
      </c>
      <c r="BG461" s="228">
        <f>IF(N461="zákl. přenesená",J461,0)</f>
        <v>0</v>
      </c>
      <c r="BH461" s="228">
        <f>IF(N461="sníž. přenesená",J461,0)</f>
        <v>0</v>
      </c>
      <c r="BI461" s="228">
        <f>IF(N461="nulová",J461,0)</f>
        <v>0</v>
      </c>
      <c r="BJ461" s="20" t="s">
        <v>83</v>
      </c>
      <c r="BK461" s="228">
        <f>ROUND(I461*H461,2)</f>
        <v>0</v>
      </c>
      <c r="BL461" s="20" t="s">
        <v>315</v>
      </c>
      <c r="BM461" s="227" t="s">
        <v>7603</v>
      </c>
    </row>
    <row r="462" s="2" customFormat="1" ht="16.5" customHeight="1">
      <c r="A462" s="41"/>
      <c r="B462" s="42"/>
      <c r="C462" s="216" t="s">
        <v>5745</v>
      </c>
      <c r="D462" s="216" t="s">
        <v>310</v>
      </c>
      <c r="E462" s="217" t="s">
        <v>3966</v>
      </c>
      <c r="F462" s="218" t="s">
        <v>7420</v>
      </c>
      <c r="G462" s="219" t="s">
        <v>323</v>
      </c>
      <c r="H462" s="220">
        <v>1</v>
      </c>
      <c r="I462" s="221"/>
      <c r="J462" s="222">
        <f>ROUND(I462*H462,2)</f>
        <v>0</v>
      </c>
      <c r="K462" s="218" t="s">
        <v>19</v>
      </c>
      <c r="L462" s="47"/>
      <c r="M462" s="223" t="s">
        <v>19</v>
      </c>
      <c r="N462" s="224" t="s">
        <v>47</v>
      </c>
      <c r="O462" s="87"/>
      <c r="P462" s="225">
        <f>O462*H462</f>
        <v>0</v>
      </c>
      <c r="Q462" s="225">
        <v>0</v>
      </c>
      <c r="R462" s="225">
        <f>Q462*H462</f>
        <v>0</v>
      </c>
      <c r="S462" s="225">
        <v>0</v>
      </c>
      <c r="T462" s="226">
        <f>S462*H462</f>
        <v>0</v>
      </c>
      <c r="U462" s="41"/>
      <c r="V462" s="41"/>
      <c r="W462" s="41"/>
      <c r="X462" s="41"/>
      <c r="Y462" s="41"/>
      <c r="Z462" s="41"/>
      <c r="AA462" s="41"/>
      <c r="AB462" s="41"/>
      <c r="AC462" s="41"/>
      <c r="AD462" s="41"/>
      <c r="AE462" s="41"/>
      <c r="AR462" s="227" t="s">
        <v>315</v>
      </c>
      <c r="AT462" s="227" t="s">
        <v>310</v>
      </c>
      <c r="AU462" s="227" t="s">
        <v>85</v>
      </c>
      <c r="AY462" s="20" t="s">
        <v>308</v>
      </c>
      <c r="BE462" s="228">
        <f>IF(N462="základní",J462,0)</f>
        <v>0</v>
      </c>
      <c r="BF462" s="228">
        <f>IF(N462="snížená",J462,0)</f>
        <v>0</v>
      </c>
      <c r="BG462" s="228">
        <f>IF(N462="zákl. přenesená",J462,0)</f>
        <v>0</v>
      </c>
      <c r="BH462" s="228">
        <f>IF(N462="sníž. přenesená",J462,0)</f>
        <v>0</v>
      </c>
      <c r="BI462" s="228">
        <f>IF(N462="nulová",J462,0)</f>
        <v>0</v>
      </c>
      <c r="BJ462" s="20" t="s">
        <v>83</v>
      </c>
      <c r="BK462" s="228">
        <f>ROUND(I462*H462,2)</f>
        <v>0</v>
      </c>
      <c r="BL462" s="20" t="s">
        <v>315</v>
      </c>
      <c r="BM462" s="227" t="s">
        <v>7604</v>
      </c>
    </row>
    <row r="463" s="2" customFormat="1" ht="16.5" customHeight="1">
      <c r="A463" s="41"/>
      <c r="B463" s="42"/>
      <c r="C463" s="216" t="s">
        <v>7605</v>
      </c>
      <c r="D463" s="216" t="s">
        <v>310</v>
      </c>
      <c r="E463" s="217" t="s">
        <v>3971</v>
      </c>
      <c r="F463" s="218" t="s">
        <v>7421</v>
      </c>
      <c r="G463" s="219" t="s">
        <v>323</v>
      </c>
      <c r="H463" s="220">
        <v>1</v>
      </c>
      <c r="I463" s="221"/>
      <c r="J463" s="222">
        <f>ROUND(I463*H463,2)</f>
        <v>0</v>
      </c>
      <c r="K463" s="218" t="s">
        <v>19</v>
      </c>
      <c r="L463" s="47"/>
      <c r="M463" s="223" t="s">
        <v>19</v>
      </c>
      <c r="N463" s="224" t="s">
        <v>47</v>
      </c>
      <c r="O463" s="87"/>
      <c r="P463" s="225">
        <f>O463*H463</f>
        <v>0</v>
      </c>
      <c r="Q463" s="225">
        <v>0</v>
      </c>
      <c r="R463" s="225">
        <f>Q463*H463</f>
        <v>0</v>
      </c>
      <c r="S463" s="225">
        <v>0</v>
      </c>
      <c r="T463" s="226">
        <f>S463*H463</f>
        <v>0</v>
      </c>
      <c r="U463" s="41"/>
      <c r="V463" s="41"/>
      <c r="W463" s="41"/>
      <c r="X463" s="41"/>
      <c r="Y463" s="41"/>
      <c r="Z463" s="41"/>
      <c r="AA463" s="41"/>
      <c r="AB463" s="41"/>
      <c r="AC463" s="41"/>
      <c r="AD463" s="41"/>
      <c r="AE463" s="41"/>
      <c r="AR463" s="227" t="s">
        <v>315</v>
      </c>
      <c r="AT463" s="227" t="s">
        <v>310</v>
      </c>
      <c r="AU463" s="227" t="s">
        <v>85</v>
      </c>
      <c r="AY463" s="20" t="s">
        <v>308</v>
      </c>
      <c r="BE463" s="228">
        <f>IF(N463="základní",J463,0)</f>
        <v>0</v>
      </c>
      <c r="BF463" s="228">
        <f>IF(N463="snížená",J463,0)</f>
        <v>0</v>
      </c>
      <c r="BG463" s="228">
        <f>IF(N463="zákl. přenesená",J463,0)</f>
        <v>0</v>
      </c>
      <c r="BH463" s="228">
        <f>IF(N463="sníž. přenesená",J463,0)</f>
        <v>0</v>
      </c>
      <c r="BI463" s="228">
        <f>IF(N463="nulová",J463,0)</f>
        <v>0</v>
      </c>
      <c r="BJ463" s="20" t="s">
        <v>83</v>
      </c>
      <c r="BK463" s="228">
        <f>ROUND(I463*H463,2)</f>
        <v>0</v>
      </c>
      <c r="BL463" s="20" t="s">
        <v>315</v>
      </c>
      <c r="BM463" s="227" t="s">
        <v>7606</v>
      </c>
    </row>
    <row r="464" s="2" customFormat="1" ht="16.5" customHeight="1">
      <c r="A464" s="41"/>
      <c r="B464" s="42"/>
      <c r="C464" s="216" t="s">
        <v>5748</v>
      </c>
      <c r="D464" s="216" t="s">
        <v>310</v>
      </c>
      <c r="E464" s="217" t="s">
        <v>3975</v>
      </c>
      <c r="F464" s="218" t="s">
        <v>7423</v>
      </c>
      <c r="G464" s="219" t="s">
        <v>4835</v>
      </c>
      <c r="H464" s="220">
        <v>1</v>
      </c>
      <c r="I464" s="221"/>
      <c r="J464" s="222">
        <f>ROUND(I464*H464,2)</f>
        <v>0</v>
      </c>
      <c r="K464" s="218" t="s">
        <v>19</v>
      </c>
      <c r="L464" s="47"/>
      <c r="M464" s="223" t="s">
        <v>19</v>
      </c>
      <c r="N464" s="224" t="s">
        <v>47</v>
      </c>
      <c r="O464" s="87"/>
      <c r="P464" s="225">
        <f>O464*H464</f>
        <v>0</v>
      </c>
      <c r="Q464" s="225">
        <v>0</v>
      </c>
      <c r="R464" s="225">
        <f>Q464*H464</f>
        <v>0</v>
      </c>
      <c r="S464" s="225">
        <v>0</v>
      </c>
      <c r="T464" s="226">
        <f>S464*H464</f>
        <v>0</v>
      </c>
      <c r="U464" s="41"/>
      <c r="V464" s="41"/>
      <c r="W464" s="41"/>
      <c r="X464" s="41"/>
      <c r="Y464" s="41"/>
      <c r="Z464" s="41"/>
      <c r="AA464" s="41"/>
      <c r="AB464" s="41"/>
      <c r="AC464" s="41"/>
      <c r="AD464" s="41"/>
      <c r="AE464" s="41"/>
      <c r="AR464" s="227" t="s">
        <v>315</v>
      </c>
      <c r="AT464" s="227" t="s">
        <v>310</v>
      </c>
      <c r="AU464" s="227" t="s">
        <v>85</v>
      </c>
      <c r="AY464" s="20" t="s">
        <v>308</v>
      </c>
      <c r="BE464" s="228">
        <f>IF(N464="základní",J464,0)</f>
        <v>0</v>
      </c>
      <c r="BF464" s="228">
        <f>IF(N464="snížená",J464,0)</f>
        <v>0</v>
      </c>
      <c r="BG464" s="228">
        <f>IF(N464="zákl. přenesená",J464,0)</f>
        <v>0</v>
      </c>
      <c r="BH464" s="228">
        <f>IF(N464="sníž. přenesená",J464,0)</f>
        <v>0</v>
      </c>
      <c r="BI464" s="228">
        <f>IF(N464="nulová",J464,0)</f>
        <v>0</v>
      </c>
      <c r="BJ464" s="20" t="s">
        <v>83</v>
      </c>
      <c r="BK464" s="228">
        <f>ROUND(I464*H464,2)</f>
        <v>0</v>
      </c>
      <c r="BL464" s="20" t="s">
        <v>315</v>
      </c>
      <c r="BM464" s="227" t="s">
        <v>7607</v>
      </c>
    </row>
    <row r="465" s="2" customFormat="1" ht="16.5" customHeight="1">
      <c r="A465" s="41"/>
      <c r="B465" s="42"/>
      <c r="C465" s="216" t="s">
        <v>7608</v>
      </c>
      <c r="D465" s="216" t="s">
        <v>310</v>
      </c>
      <c r="E465" s="217" t="s">
        <v>3980</v>
      </c>
      <c r="F465" s="218" t="s">
        <v>7273</v>
      </c>
      <c r="G465" s="219" t="s">
        <v>474</v>
      </c>
      <c r="H465" s="220">
        <v>46</v>
      </c>
      <c r="I465" s="221"/>
      <c r="J465" s="222">
        <f>ROUND(I465*H465,2)</f>
        <v>0</v>
      </c>
      <c r="K465" s="218" t="s">
        <v>19</v>
      </c>
      <c r="L465" s="47"/>
      <c r="M465" s="223" t="s">
        <v>19</v>
      </c>
      <c r="N465" s="224" t="s">
        <v>47</v>
      </c>
      <c r="O465" s="87"/>
      <c r="P465" s="225">
        <f>O465*H465</f>
        <v>0</v>
      </c>
      <c r="Q465" s="225">
        <v>0</v>
      </c>
      <c r="R465" s="225">
        <f>Q465*H465</f>
        <v>0</v>
      </c>
      <c r="S465" s="225">
        <v>0</v>
      </c>
      <c r="T465" s="226">
        <f>S465*H465</f>
        <v>0</v>
      </c>
      <c r="U465" s="41"/>
      <c r="V465" s="41"/>
      <c r="W465" s="41"/>
      <c r="X465" s="41"/>
      <c r="Y465" s="41"/>
      <c r="Z465" s="41"/>
      <c r="AA465" s="41"/>
      <c r="AB465" s="41"/>
      <c r="AC465" s="41"/>
      <c r="AD465" s="41"/>
      <c r="AE465" s="41"/>
      <c r="AR465" s="227" t="s">
        <v>315</v>
      </c>
      <c r="AT465" s="227" t="s">
        <v>310</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7609</v>
      </c>
    </row>
    <row r="466" s="2" customFormat="1" ht="16.5" customHeight="1">
      <c r="A466" s="41"/>
      <c r="B466" s="42"/>
      <c r="C466" s="216" t="s">
        <v>5751</v>
      </c>
      <c r="D466" s="216" t="s">
        <v>310</v>
      </c>
      <c r="E466" s="217" t="s">
        <v>3985</v>
      </c>
      <c r="F466" s="218" t="s">
        <v>7423</v>
      </c>
      <c r="G466" s="219" t="s">
        <v>4835</v>
      </c>
      <c r="H466" s="220">
        <v>1</v>
      </c>
      <c r="I466" s="221"/>
      <c r="J466" s="222">
        <f>ROUND(I466*H466,2)</f>
        <v>0</v>
      </c>
      <c r="K466" s="218" t="s">
        <v>19</v>
      </c>
      <c r="L466" s="47"/>
      <c r="M466" s="223" t="s">
        <v>19</v>
      </c>
      <c r="N466" s="224" t="s">
        <v>47</v>
      </c>
      <c r="O466" s="87"/>
      <c r="P466" s="225">
        <f>O466*H466</f>
        <v>0</v>
      </c>
      <c r="Q466" s="225">
        <v>0</v>
      </c>
      <c r="R466" s="225">
        <f>Q466*H466</f>
        <v>0</v>
      </c>
      <c r="S466" s="225">
        <v>0</v>
      </c>
      <c r="T466" s="226">
        <f>S466*H466</f>
        <v>0</v>
      </c>
      <c r="U466" s="41"/>
      <c r="V466" s="41"/>
      <c r="W466" s="41"/>
      <c r="X466" s="41"/>
      <c r="Y466" s="41"/>
      <c r="Z466" s="41"/>
      <c r="AA466" s="41"/>
      <c r="AB466" s="41"/>
      <c r="AC466" s="41"/>
      <c r="AD466" s="41"/>
      <c r="AE466" s="41"/>
      <c r="AR466" s="227" t="s">
        <v>315</v>
      </c>
      <c r="AT466" s="227" t="s">
        <v>310</v>
      </c>
      <c r="AU466" s="227" t="s">
        <v>85</v>
      </c>
      <c r="AY466" s="20" t="s">
        <v>308</v>
      </c>
      <c r="BE466" s="228">
        <f>IF(N466="základní",J466,0)</f>
        <v>0</v>
      </c>
      <c r="BF466" s="228">
        <f>IF(N466="snížená",J466,0)</f>
        <v>0</v>
      </c>
      <c r="BG466" s="228">
        <f>IF(N466="zákl. přenesená",J466,0)</f>
        <v>0</v>
      </c>
      <c r="BH466" s="228">
        <f>IF(N466="sníž. přenesená",J466,0)</f>
        <v>0</v>
      </c>
      <c r="BI466" s="228">
        <f>IF(N466="nulová",J466,0)</f>
        <v>0</v>
      </c>
      <c r="BJ466" s="20" t="s">
        <v>83</v>
      </c>
      <c r="BK466" s="228">
        <f>ROUND(I466*H466,2)</f>
        <v>0</v>
      </c>
      <c r="BL466" s="20" t="s">
        <v>315</v>
      </c>
      <c r="BM466" s="227" t="s">
        <v>7610</v>
      </c>
    </row>
    <row r="467" s="2" customFormat="1" ht="16.5" customHeight="1">
      <c r="A467" s="41"/>
      <c r="B467" s="42"/>
      <c r="C467" s="216" t="s">
        <v>7611</v>
      </c>
      <c r="D467" s="216" t="s">
        <v>310</v>
      </c>
      <c r="E467" s="217" t="s">
        <v>3989</v>
      </c>
      <c r="F467" s="218" t="s">
        <v>7423</v>
      </c>
      <c r="G467" s="219" t="s">
        <v>4835</v>
      </c>
      <c r="H467" s="220">
        <v>13</v>
      </c>
      <c r="I467" s="221"/>
      <c r="J467" s="222">
        <f>ROUND(I467*H467,2)</f>
        <v>0</v>
      </c>
      <c r="K467" s="218" t="s">
        <v>19</v>
      </c>
      <c r="L467" s="47"/>
      <c r="M467" s="223" t="s">
        <v>19</v>
      </c>
      <c r="N467" s="224" t="s">
        <v>47</v>
      </c>
      <c r="O467" s="87"/>
      <c r="P467" s="225">
        <f>O467*H467</f>
        <v>0</v>
      </c>
      <c r="Q467" s="225">
        <v>0</v>
      </c>
      <c r="R467" s="225">
        <f>Q467*H467</f>
        <v>0</v>
      </c>
      <c r="S467" s="225">
        <v>0</v>
      </c>
      <c r="T467" s="226">
        <f>S467*H467</f>
        <v>0</v>
      </c>
      <c r="U467" s="41"/>
      <c r="V467" s="41"/>
      <c r="W467" s="41"/>
      <c r="X467" s="41"/>
      <c r="Y467" s="41"/>
      <c r="Z467" s="41"/>
      <c r="AA467" s="41"/>
      <c r="AB467" s="41"/>
      <c r="AC467" s="41"/>
      <c r="AD467" s="41"/>
      <c r="AE467" s="41"/>
      <c r="AR467" s="227" t="s">
        <v>315</v>
      </c>
      <c r="AT467" s="227" t="s">
        <v>310</v>
      </c>
      <c r="AU467" s="227" t="s">
        <v>85</v>
      </c>
      <c r="AY467" s="20" t="s">
        <v>308</v>
      </c>
      <c r="BE467" s="228">
        <f>IF(N467="základní",J467,0)</f>
        <v>0</v>
      </c>
      <c r="BF467" s="228">
        <f>IF(N467="snížená",J467,0)</f>
        <v>0</v>
      </c>
      <c r="BG467" s="228">
        <f>IF(N467="zákl. přenesená",J467,0)</f>
        <v>0</v>
      </c>
      <c r="BH467" s="228">
        <f>IF(N467="sníž. přenesená",J467,0)</f>
        <v>0</v>
      </c>
      <c r="BI467" s="228">
        <f>IF(N467="nulová",J467,0)</f>
        <v>0</v>
      </c>
      <c r="BJ467" s="20" t="s">
        <v>83</v>
      </c>
      <c r="BK467" s="228">
        <f>ROUND(I467*H467,2)</f>
        <v>0</v>
      </c>
      <c r="BL467" s="20" t="s">
        <v>315</v>
      </c>
      <c r="BM467" s="227" t="s">
        <v>7612</v>
      </c>
    </row>
    <row r="468" s="2" customFormat="1" ht="16.5" customHeight="1">
      <c r="A468" s="41"/>
      <c r="B468" s="42"/>
      <c r="C468" s="216" t="s">
        <v>5758</v>
      </c>
      <c r="D468" s="216" t="s">
        <v>310</v>
      </c>
      <c r="E468" s="217" t="s">
        <v>3993</v>
      </c>
      <c r="F468" s="218" t="s">
        <v>7424</v>
      </c>
      <c r="G468" s="219" t="s">
        <v>323</v>
      </c>
      <c r="H468" s="220">
        <v>3</v>
      </c>
      <c r="I468" s="221"/>
      <c r="J468" s="222">
        <f>ROUND(I468*H468,2)</f>
        <v>0</v>
      </c>
      <c r="K468" s="218" t="s">
        <v>19</v>
      </c>
      <c r="L468" s="47"/>
      <c r="M468" s="223" t="s">
        <v>19</v>
      </c>
      <c r="N468" s="224" t="s">
        <v>47</v>
      </c>
      <c r="O468" s="87"/>
      <c r="P468" s="225">
        <f>O468*H468</f>
        <v>0</v>
      </c>
      <c r="Q468" s="225">
        <v>0</v>
      </c>
      <c r="R468" s="225">
        <f>Q468*H468</f>
        <v>0</v>
      </c>
      <c r="S468" s="225">
        <v>0</v>
      </c>
      <c r="T468" s="226">
        <f>S468*H468</f>
        <v>0</v>
      </c>
      <c r="U468" s="41"/>
      <c r="V468" s="41"/>
      <c r="W468" s="41"/>
      <c r="X468" s="41"/>
      <c r="Y468" s="41"/>
      <c r="Z468" s="41"/>
      <c r="AA468" s="41"/>
      <c r="AB468" s="41"/>
      <c r="AC468" s="41"/>
      <c r="AD468" s="41"/>
      <c r="AE468" s="41"/>
      <c r="AR468" s="227" t="s">
        <v>315</v>
      </c>
      <c r="AT468" s="227" t="s">
        <v>310</v>
      </c>
      <c r="AU468" s="227" t="s">
        <v>85</v>
      </c>
      <c r="AY468" s="20" t="s">
        <v>308</v>
      </c>
      <c r="BE468" s="228">
        <f>IF(N468="základní",J468,0)</f>
        <v>0</v>
      </c>
      <c r="BF468" s="228">
        <f>IF(N468="snížená",J468,0)</f>
        <v>0</v>
      </c>
      <c r="BG468" s="228">
        <f>IF(N468="zákl. přenesená",J468,0)</f>
        <v>0</v>
      </c>
      <c r="BH468" s="228">
        <f>IF(N468="sníž. přenesená",J468,0)</f>
        <v>0</v>
      </c>
      <c r="BI468" s="228">
        <f>IF(N468="nulová",J468,0)</f>
        <v>0</v>
      </c>
      <c r="BJ468" s="20" t="s">
        <v>83</v>
      </c>
      <c r="BK468" s="228">
        <f>ROUND(I468*H468,2)</f>
        <v>0</v>
      </c>
      <c r="BL468" s="20" t="s">
        <v>315</v>
      </c>
      <c r="BM468" s="227" t="s">
        <v>7613</v>
      </c>
    </row>
    <row r="469" s="2" customFormat="1" ht="16.5" customHeight="1">
      <c r="A469" s="41"/>
      <c r="B469" s="42"/>
      <c r="C469" s="216" t="s">
        <v>7614</v>
      </c>
      <c r="D469" s="216" t="s">
        <v>310</v>
      </c>
      <c r="E469" s="217" t="s">
        <v>3998</v>
      </c>
      <c r="F469" s="218" t="s">
        <v>7424</v>
      </c>
      <c r="G469" s="219" t="s">
        <v>323</v>
      </c>
      <c r="H469" s="220">
        <v>2</v>
      </c>
      <c r="I469" s="221"/>
      <c r="J469" s="222">
        <f>ROUND(I469*H469,2)</f>
        <v>0</v>
      </c>
      <c r="K469" s="218" t="s">
        <v>19</v>
      </c>
      <c r="L469" s="47"/>
      <c r="M469" s="223" t="s">
        <v>19</v>
      </c>
      <c r="N469" s="224" t="s">
        <v>47</v>
      </c>
      <c r="O469" s="87"/>
      <c r="P469" s="225">
        <f>O469*H469</f>
        <v>0</v>
      </c>
      <c r="Q469" s="225">
        <v>0</v>
      </c>
      <c r="R469" s="225">
        <f>Q469*H469</f>
        <v>0</v>
      </c>
      <c r="S469" s="225">
        <v>0</v>
      </c>
      <c r="T469" s="226">
        <f>S469*H469</f>
        <v>0</v>
      </c>
      <c r="U469" s="41"/>
      <c r="V469" s="41"/>
      <c r="W469" s="41"/>
      <c r="X469" s="41"/>
      <c r="Y469" s="41"/>
      <c r="Z469" s="41"/>
      <c r="AA469" s="41"/>
      <c r="AB469" s="41"/>
      <c r="AC469" s="41"/>
      <c r="AD469" s="41"/>
      <c r="AE469" s="41"/>
      <c r="AR469" s="227" t="s">
        <v>315</v>
      </c>
      <c r="AT469" s="227" t="s">
        <v>310</v>
      </c>
      <c r="AU469" s="227" t="s">
        <v>85</v>
      </c>
      <c r="AY469" s="20" t="s">
        <v>308</v>
      </c>
      <c r="BE469" s="228">
        <f>IF(N469="základní",J469,0)</f>
        <v>0</v>
      </c>
      <c r="BF469" s="228">
        <f>IF(N469="snížená",J469,0)</f>
        <v>0</v>
      </c>
      <c r="BG469" s="228">
        <f>IF(N469="zákl. přenesená",J469,0)</f>
        <v>0</v>
      </c>
      <c r="BH469" s="228">
        <f>IF(N469="sníž. přenesená",J469,0)</f>
        <v>0</v>
      </c>
      <c r="BI469" s="228">
        <f>IF(N469="nulová",J469,0)</f>
        <v>0</v>
      </c>
      <c r="BJ469" s="20" t="s">
        <v>83</v>
      </c>
      <c r="BK469" s="228">
        <f>ROUND(I469*H469,2)</f>
        <v>0</v>
      </c>
      <c r="BL469" s="20" t="s">
        <v>315</v>
      </c>
      <c r="BM469" s="227" t="s">
        <v>7615</v>
      </c>
    </row>
    <row r="470" s="2" customFormat="1" ht="16.5" customHeight="1">
      <c r="A470" s="41"/>
      <c r="B470" s="42"/>
      <c r="C470" s="216" t="s">
        <v>5762</v>
      </c>
      <c r="D470" s="216" t="s">
        <v>310</v>
      </c>
      <c r="E470" s="217" t="s">
        <v>4002</v>
      </c>
      <c r="F470" s="218" t="s">
        <v>7425</v>
      </c>
      <c r="G470" s="219" t="s">
        <v>323</v>
      </c>
      <c r="H470" s="220">
        <v>6</v>
      </c>
      <c r="I470" s="221"/>
      <c r="J470" s="222">
        <f>ROUND(I470*H470,2)</f>
        <v>0</v>
      </c>
      <c r="K470" s="218" t="s">
        <v>19</v>
      </c>
      <c r="L470" s="47"/>
      <c r="M470" s="223" t="s">
        <v>19</v>
      </c>
      <c r="N470" s="224" t="s">
        <v>47</v>
      </c>
      <c r="O470" s="87"/>
      <c r="P470" s="225">
        <f>O470*H470</f>
        <v>0</v>
      </c>
      <c r="Q470" s="225">
        <v>0</v>
      </c>
      <c r="R470" s="225">
        <f>Q470*H470</f>
        <v>0</v>
      </c>
      <c r="S470" s="225">
        <v>0</v>
      </c>
      <c r="T470" s="226">
        <f>S470*H470</f>
        <v>0</v>
      </c>
      <c r="U470" s="41"/>
      <c r="V470" s="41"/>
      <c r="W470" s="41"/>
      <c r="X470" s="41"/>
      <c r="Y470" s="41"/>
      <c r="Z470" s="41"/>
      <c r="AA470" s="41"/>
      <c r="AB470" s="41"/>
      <c r="AC470" s="41"/>
      <c r="AD470" s="41"/>
      <c r="AE470" s="41"/>
      <c r="AR470" s="227" t="s">
        <v>315</v>
      </c>
      <c r="AT470" s="227" t="s">
        <v>310</v>
      </c>
      <c r="AU470" s="227" t="s">
        <v>85</v>
      </c>
      <c r="AY470" s="20" t="s">
        <v>308</v>
      </c>
      <c r="BE470" s="228">
        <f>IF(N470="základní",J470,0)</f>
        <v>0</v>
      </c>
      <c r="BF470" s="228">
        <f>IF(N470="snížená",J470,0)</f>
        <v>0</v>
      </c>
      <c r="BG470" s="228">
        <f>IF(N470="zákl. přenesená",J470,0)</f>
        <v>0</v>
      </c>
      <c r="BH470" s="228">
        <f>IF(N470="sníž. přenesená",J470,0)</f>
        <v>0</v>
      </c>
      <c r="BI470" s="228">
        <f>IF(N470="nulová",J470,0)</f>
        <v>0</v>
      </c>
      <c r="BJ470" s="20" t="s">
        <v>83</v>
      </c>
      <c r="BK470" s="228">
        <f>ROUND(I470*H470,2)</f>
        <v>0</v>
      </c>
      <c r="BL470" s="20" t="s">
        <v>315</v>
      </c>
      <c r="BM470" s="227" t="s">
        <v>7616</v>
      </c>
    </row>
    <row r="471" s="2" customFormat="1" ht="16.5" customHeight="1">
      <c r="A471" s="41"/>
      <c r="B471" s="42"/>
      <c r="C471" s="216" t="s">
        <v>7617</v>
      </c>
      <c r="D471" s="216" t="s">
        <v>310</v>
      </c>
      <c r="E471" s="217" t="s">
        <v>4006</v>
      </c>
      <c r="F471" s="218" t="s">
        <v>7392</v>
      </c>
      <c r="G471" s="219" t="s">
        <v>313</v>
      </c>
      <c r="H471" s="220">
        <v>1</v>
      </c>
      <c r="I471" s="221"/>
      <c r="J471" s="222">
        <f>ROUND(I471*H471,2)</f>
        <v>0</v>
      </c>
      <c r="K471" s="218" t="s">
        <v>19</v>
      </c>
      <c r="L471" s="47"/>
      <c r="M471" s="223" t="s">
        <v>19</v>
      </c>
      <c r="N471" s="224" t="s">
        <v>47</v>
      </c>
      <c r="O471" s="87"/>
      <c r="P471" s="225">
        <f>O471*H471</f>
        <v>0</v>
      </c>
      <c r="Q471" s="225">
        <v>0</v>
      </c>
      <c r="R471" s="225">
        <f>Q471*H471</f>
        <v>0</v>
      </c>
      <c r="S471" s="225">
        <v>0</v>
      </c>
      <c r="T471" s="226">
        <f>S471*H471</f>
        <v>0</v>
      </c>
      <c r="U471" s="41"/>
      <c r="V471" s="41"/>
      <c r="W471" s="41"/>
      <c r="X471" s="41"/>
      <c r="Y471" s="41"/>
      <c r="Z471" s="41"/>
      <c r="AA471" s="41"/>
      <c r="AB471" s="41"/>
      <c r="AC471" s="41"/>
      <c r="AD471" s="41"/>
      <c r="AE471" s="41"/>
      <c r="AR471" s="227" t="s">
        <v>315</v>
      </c>
      <c r="AT471" s="227" t="s">
        <v>310</v>
      </c>
      <c r="AU471" s="227" t="s">
        <v>85</v>
      </c>
      <c r="AY471" s="20" t="s">
        <v>308</v>
      </c>
      <c r="BE471" s="228">
        <f>IF(N471="základní",J471,0)</f>
        <v>0</v>
      </c>
      <c r="BF471" s="228">
        <f>IF(N471="snížená",J471,0)</f>
        <v>0</v>
      </c>
      <c r="BG471" s="228">
        <f>IF(N471="zákl. přenesená",J471,0)</f>
        <v>0</v>
      </c>
      <c r="BH471" s="228">
        <f>IF(N471="sníž. přenesená",J471,0)</f>
        <v>0</v>
      </c>
      <c r="BI471" s="228">
        <f>IF(N471="nulová",J471,0)</f>
        <v>0</v>
      </c>
      <c r="BJ471" s="20" t="s">
        <v>83</v>
      </c>
      <c r="BK471" s="228">
        <f>ROUND(I471*H471,2)</f>
        <v>0</v>
      </c>
      <c r="BL471" s="20" t="s">
        <v>315</v>
      </c>
      <c r="BM471" s="227" t="s">
        <v>7618</v>
      </c>
    </row>
    <row r="472" s="2" customFormat="1" ht="21.75" customHeight="1">
      <c r="A472" s="41"/>
      <c r="B472" s="42"/>
      <c r="C472" s="216" t="s">
        <v>5786</v>
      </c>
      <c r="D472" s="216" t="s">
        <v>310</v>
      </c>
      <c r="E472" s="217" t="s">
        <v>4011</v>
      </c>
      <c r="F472" s="218" t="s">
        <v>7271</v>
      </c>
      <c r="G472" s="219" t="s">
        <v>323</v>
      </c>
      <c r="H472" s="220">
        <v>18</v>
      </c>
      <c r="I472" s="221"/>
      <c r="J472" s="222">
        <f>ROUND(I472*H472,2)</f>
        <v>0</v>
      </c>
      <c r="K472" s="218" t="s">
        <v>19</v>
      </c>
      <c r="L472" s="47"/>
      <c r="M472" s="223" t="s">
        <v>19</v>
      </c>
      <c r="N472" s="224" t="s">
        <v>47</v>
      </c>
      <c r="O472" s="87"/>
      <c r="P472" s="225">
        <f>O472*H472</f>
        <v>0</v>
      </c>
      <c r="Q472" s="225">
        <v>0</v>
      </c>
      <c r="R472" s="225">
        <f>Q472*H472</f>
        <v>0</v>
      </c>
      <c r="S472" s="225">
        <v>0</v>
      </c>
      <c r="T472" s="226">
        <f>S472*H472</f>
        <v>0</v>
      </c>
      <c r="U472" s="41"/>
      <c r="V472" s="41"/>
      <c r="W472" s="41"/>
      <c r="X472" s="41"/>
      <c r="Y472" s="41"/>
      <c r="Z472" s="41"/>
      <c r="AA472" s="41"/>
      <c r="AB472" s="41"/>
      <c r="AC472" s="41"/>
      <c r="AD472" s="41"/>
      <c r="AE472" s="41"/>
      <c r="AR472" s="227" t="s">
        <v>315</v>
      </c>
      <c r="AT472" s="227" t="s">
        <v>310</v>
      </c>
      <c r="AU472" s="227" t="s">
        <v>85</v>
      </c>
      <c r="AY472" s="20" t="s">
        <v>308</v>
      </c>
      <c r="BE472" s="228">
        <f>IF(N472="základní",J472,0)</f>
        <v>0</v>
      </c>
      <c r="BF472" s="228">
        <f>IF(N472="snížená",J472,0)</f>
        <v>0</v>
      </c>
      <c r="BG472" s="228">
        <f>IF(N472="zákl. přenesená",J472,0)</f>
        <v>0</v>
      </c>
      <c r="BH472" s="228">
        <f>IF(N472="sníž. přenesená",J472,0)</f>
        <v>0</v>
      </c>
      <c r="BI472" s="228">
        <f>IF(N472="nulová",J472,0)</f>
        <v>0</v>
      </c>
      <c r="BJ472" s="20" t="s">
        <v>83</v>
      </c>
      <c r="BK472" s="228">
        <f>ROUND(I472*H472,2)</f>
        <v>0</v>
      </c>
      <c r="BL472" s="20" t="s">
        <v>315</v>
      </c>
      <c r="BM472" s="227" t="s">
        <v>7619</v>
      </c>
    </row>
    <row r="473" s="2" customFormat="1" ht="16.5" customHeight="1">
      <c r="A473" s="41"/>
      <c r="B473" s="42"/>
      <c r="C473" s="216" t="s">
        <v>7620</v>
      </c>
      <c r="D473" s="216" t="s">
        <v>310</v>
      </c>
      <c r="E473" s="217" t="s">
        <v>4015</v>
      </c>
      <c r="F473" s="218" t="s">
        <v>7426</v>
      </c>
      <c r="G473" s="219" t="s">
        <v>4835</v>
      </c>
      <c r="H473" s="220">
        <v>1</v>
      </c>
      <c r="I473" s="221"/>
      <c r="J473" s="222">
        <f>ROUND(I473*H473,2)</f>
        <v>0</v>
      </c>
      <c r="K473" s="218" t="s">
        <v>19</v>
      </c>
      <c r="L473" s="47"/>
      <c r="M473" s="223" t="s">
        <v>19</v>
      </c>
      <c r="N473" s="224" t="s">
        <v>47</v>
      </c>
      <c r="O473" s="87"/>
      <c r="P473" s="225">
        <f>O473*H473</f>
        <v>0</v>
      </c>
      <c r="Q473" s="225">
        <v>0</v>
      </c>
      <c r="R473" s="225">
        <f>Q473*H473</f>
        <v>0</v>
      </c>
      <c r="S473" s="225">
        <v>0</v>
      </c>
      <c r="T473" s="226">
        <f>S473*H473</f>
        <v>0</v>
      </c>
      <c r="U473" s="41"/>
      <c r="V473" s="41"/>
      <c r="W473" s="41"/>
      <c r="X473" s="41"/>
      <c r="Y473" s="41"/>
      <c r="Z473" s="41"/>
      <c r="AA473" s="41"/>
      <c r="AB473" s="41"/>
      <c r="AC473" s="41"/>
      <c r="AD473" s="41"/>
      <c r="AE473" s="41"/>
      <c r="AR473" s="227" t="s">
        <v>315</v>
      </c>
      <c r="AT473" s="227" t="s">
        <v>310</v>
      </c>
      <c r="AU473" s="227" t="s">
        <v>85</v>
      </c>
      <c r="AY473" s="20" t="s">
        <v>308</v>
      </c>
      <c r="BE473" s="228">
        <f>IF(N473="základní",J473,0)</f>
        <v>0</v>
      </c>
      <c r="BF473" s="228">
        <f>IF(N473="snížená",J473,0)</f>
        <v>0</v>
      </c>
      <c r="BG473" s="228">
        <f>IF(N473="zákl. přenesená",J473,0)</f>
        <v>0</v>
      </c>
      <c r="BH473" s="228">
        <f>IF(N473="sníž. přenesená",J473,0)</f>
        <v>0</v>
      </c>
      <c r="BI473" s="228">
        <f>IF(N473="nulová",J473,0)</f>
        <v>0</v>
      </c>
      <c r="BJ473" s="20" t="s">
        <v>83</v>
      </c>
      <c r="BK473" s="228">
        <f>ROUND(I473*H473,2)</f>
        <v>0</v>
      </c>
      <c r="BL473" s="20" t="s">
        <v>315</v>
      </c>
      <c r="BM473" s="227" t="s">
        <v>7621</v>
      </c>
    </row>
    <row r="474" s="2" customFormat="1" ht="16.5" customHeight="1">
      <c r="A474" s="41"/>
      <c r="B474" s="42"/>
      <c r="C474" s="216" t="s">
        <v>5795</v>
      </c>
      <c r="D474" s="216" t="s">
        <v>310</v>
      </c>
      <c r="E474" s="217" t="s">
        <v>4021</v>
      </c>
      <c r="F474" s="218" t="s">
        <v>7427</v>
      </c>
      <c r="G474" s="219" t="s">
        <v>323</v>
      </c>
      <c r="H474" s="220">
        <v>1</v>
      </c>
      <c r="I474" s="221"/>
      <c r="J474" s="222">
        <f>ROUND(I474*H474,2)</f>
        <v>0</v>
      </c>
      <c r="K474" s="218" t="s">
        <v>19</v>
      </c>
      <c r="L474" s="47"/>
      <c r="M474" s="223" t="s">
        <v>19</v>
      </c>
      <c r="N474" s="224" t="s">
        <v>47</v>
      </c>
      <c r="O474" s="87"/>
      <c r="P474" s="225">
        <f>O474*H474</f>
        <v>0</v>
      </c>
      <c r="Q474" s="225">
        <v>0</v>
      </c>
      <c r="R474" s="225">
        <f>Q474*H474</f>
        <v>0</v>
      </c>
      <c r="S474" s="225">
        <v>0</v>
      </c>
      <c r="T474" s="226">
        <f>S474*H474</f>
        <v>0</v>
      </c>
      <c r="U474" s="41"/>
      <c r="V474" s="41"/>
      <c r="W474" s="41"/>
      <c r="X474" s="41"/>
      <c r="Y474" s="41"/>
      <c r="Z474" s="41"/>
      <c r="AA474" s="41"/>
      <c r="AB474" s="41"/>
      <c r="AC474" s="41"/>
      <c r="AD474" s="41"/>
      <c r="AE474" s="41"/>
      <c r="AR474" s="227" t="s">
        <v>315</v>
      </c>
      <c r="AT474" s="227" t="s">
        <v>310</v>
      </c>
      <c r="AU474" s="227" t="s">
        <v>85</v>
      </c>
      <c r="AY474" s="20" t="s">
        <v>308</v>
      </c>
      <c r="BE474" s="228">
        <f>IF(N474="základní",J474,0)</f>
        <v>0</v>
      </c>
      <c r="BF474" s="228">
        <f>IF(N474="snížená",J474,0)</f>
        <v>0</v>
      </c>
      <c r="BG474" s="228">
        <f>IF(N474="zákl. přenesená",J474,0)</f>
        <v>0</v>
      </c>
      <c r="BH474" s="228">
        <f>IF(N474="sníž. přenesená",J474,0)</f>
        <v>0</v>
      </c>
      <c r="BI474" s="228">
        <f>IF(N474="nulová",J474,0)</f>
        <v>0</v>
      </c>
      <c r="BJ474" s="20" t="s">
        <v>83</v>
      </c>
      <c r="BK474" s="228">
        <f>ROUND(I474*H474,2)</f>
        <v>0</v>
      </c>
      <c r="BL474" s="20" t="s">
        <v>315</v>
      </c>
      <c r="BM474" s="227" t="s">
        <v>5519</v>
      </c>
    </row>
    <row r="475" s="2" customFormat="1" ht="16.5" customHeight="1">
      <c r="A475" s="41"/>
      <c r="B475" s="42"/>
      <c r="C475" s="216" t="s">
        <v>7622</v>
      </c>
      <c r="D475" s="216" t="s">
        <v>310</v>
      </c>
      <c r="E475" s="217" t="s">
        <v>4027</v>
      </c>
      <c r="F475" s="218" t="s">
        <v>7395</v>
      </c>
      <c r="G475" s="219" t="s">
        <v>626</v>
      </c>
      <c r="H475" s="220">
        <v>53</v>
      </c>
      <c r="I475" s="221"/>
      <c r="J475" s="222">
        <f>ROUND(I475*H475,2)</f>
        <v>0</v>
      </c>
      <c r="K475" s="218" t="s">
        <v>19</v>
      </c>
      <c r="L475" s="47"/>
      <c r="M475" s="223" t="s">
        <v>19</v>
      </c>
      <c r="N475" s="224" t="s">
        <v>47</v>
      </c>
      <c r="O475" s="87"/>
      <c r="P475" s="225">
        <f>O475*H475</f>
        <v>0</v>
      </c>
      <c r="Q475" s="225">
        <v>0</v>
      </c>
      <c r="R475" s="225">
        <f>Q475*H475</f>
        <v>0</v>
      </c>
      <c r="S475" s="225">
        <v>0</v>
      </c>
      <c r="T475" s="226">
        <f>S475*H475</f>
        <v>0</v>
      </c>
      <c r="U475" s="41"/>
      <c r="V475" s="41"/>
      <c r="W475" s="41"/>
      <c r="X475" s="41"/>
      <c r="Y475" s="41"/>
      <c r="Z475" s="41"/>
      <c r="AA475" s="41"/>
      <c r="AB475" s="41"/>
      <c r="AC475" s="41"/>
      <c r="AD475" s="41"/>
      <c r="AE475" s="41"/>
      <c r="AR475" s="227" t="s">
        <v>315</v>
      </c>
      <c r="AT475" s="227" t="s">
        <v>310</v>
      </c>
      <c r="AU475" s="227" t="s">
        <v>85</v>
      </c>
      <c r="AY475" s="20" t="s">
        <v>308</v>
      </c>
      <c r="BE475" s="228">
        <f>IF(N475="základní",J475,0)</f>
        <v>0</v>
      </c>
      <c r="BF475" s="228">
        <f>IF(N475="snížená",J475,0)</f>
        <v>0</v>
      </c>
      <c r="BG475" s="228">
        <f>IF(N475="zákl. přenesená",J475,0)</f>
        <v>0</v>
      </c>
      <c r="BH475" s="228">
        <f>IF(N475="sníž. přenesená",J475,0)</f>
        <v>0</v>
      </c>
      <c r="BI475" s="228">
        <f>IF(N475="nulová",J475,0)</f>
        <v>0</v>
      </c>
      <c r="BJ475" s="20" t="s">
        <v>83</v>
      </c>
      <c r="BK475" s="228">
        <f>ROUND(I475*H475,2)</f>
        <v>0</v>
      </c>
      <c r="BL475" s="20" t="s">
        <v>315</v>
      </c>
      <c r="BM475" s="227" t="s">
        <v>7623</v>
      </c>
    </row>
    <row r="476" s="2" customFormat="1" ht="16.5" customHeight="1">
      <c r="A476" s="41"/>
      <c r="B476" s="42"/>
      <c r="C476" s="280" t="s">
        <v>6291</v>
      </c>
      <c r="D476" s="280" t="s">
        <v>1137</v>
      </c>
      <c r="E476" s="281" t="s">
        <v>7624</v>
      </c>
      <c r="F476" s="282" t="s">
        <v>7286</v>
      </c>
      <c r="G476" s="283" t="s">
        <v>4835</v>
      </c>
      <c r="H476" s="284">
        <v>8</v>
      </c>
      <c r="I476" s="285"/>
      <c r="J476" s="286">
        <f>ROUND(I476*H476,2)</f>
        <v>0</v>
      </c>
      <c r="K476" s="282" t="s">
        <v>19</v>
      </c>
      <c r="L476" s="287"/>
      <c r="M476" s="288" t="s">
        <v>19</v>
      </c>
      <c r="N476" s="289" t="s">
        <v>47</v>
      </c>
      <c r="O476" s="87"/>
      <c r="P476" s="225">
        <f>O476*H476</f>
        <v>0</v>
      </c>
      <c r="Q476" s="225">
        <v>0</v>
      </c>
      <c r="R476" s="225">
        <f>Q476*H476</f>
        <v>0</v>
      </c>
      <c r="S476" s="225">
        <v>0</v>
      </c>
      <c r="T476" s="226">
        <f>S476*H476</f>
        <v>0</v>
      </c>
      <c r="U476" s="41"/>
      <c r="V476" s="41"/>
      <c r="W476" s="41"/>
      <c r="X476" s="41"/>
      <c r="Y476" s="41"/>
      <c r="Z476" s="41"/>
      <c r="AA476" s="41"/>
      <c r="AB476" s="41"/>
      <c r="AC476" s="41"/>
      <c r="AD476" s="41"/>
      <c r="AE476" s="41"/>
      <c r="AR476" s="227" t="s">
        <v>352</v>
      </c>
      <c r="AT476" s="227" t="s">
        <v>1137</v>
      </c>
      <c r="AU476" s="227" t="s">
        <v>85</v>
      </c>
      <c r="AY476" s="20" t="s">
        <v>308</v>
      </c>
      <c r="BE476" s="228">
        <f>IF(N476="základní",J476,0)</f>
        <v>0</v>
      </c>
      <c r="BF476" s="228">
        <f>IF(N476="snížená",J476,0)</f>
        <v>0</v>
      </c>
      <c r="BG476" s="228">
        <f>IF(N476="zákl. přenesená",J476,0)</f>
        <v>0</v>
      </c>
      <c r="BH476" s="228">
        <f>IF(N476="sníž. přenesená",J476,0)</f>
        <v>0</v>
      </c>
      <c r="BI476" s="228">
        <f>IF(N476="nulová",J476,0)</f>
        <v>0</v>
      </c>
      <c r="BJ476" s="20" t="s">
        <v>83</v>
      </c>
      <c r="BK476" s="228">
        <f>ROUND(I476*H476,2)</f>
        <v>0</v>
      </c>
      <c r="BL476" s="20" t="s">
        <v>315</v>
      </c>
      <c r="BM476" s="227" t="s">
        <v>7625</v>
      </c>
    </row>
    <row r="477" s="2" customFormat="1" ht="16.5" customHeight="1">
      <c r="A477" s="41"/>
      <c r="B477" s="42"/>
      <c r="C477" s="280" t="s">
        <v>7626</v>
      </c>
      <c r="D477" s="280" t="s">
        <v>1137</v>
      </c>
      <c r="E477" s="281" t="s">
        <v>7627</v>
      </c>
      <c r="F477" s="282" t="s">
        <v>7459</v>
      </c>
      <c r="G477" s="283" t="s">
        <v>323</v>
      </c>
      <c r="H477" s="284">
        <v>1</v>
      </c>
      <c r="I477" s="285"/>
      <c r="J477" s="286">
        <f>ROUND(I477*H477,2)</f>
        <v>0</v>
      </c>
      <c r="K477" s="282" t="s">
        <v>19</v>
      </c>
      <c r="L477" s="287"/>
      <c r="M477" s="288" t="s">
        <v>19</v>
      </c>
      <c r="N477" s="289" t="s">
        <v>47</v>
      </c>
      <c r="O477" s="87"/>
      <c r="P477" s="225">
        <f>O477*H477</f>
        <v>0</v>
      </c>
      <c r="Q477" s="225">
        <v>0</v>
      </c>
      <c r="R477" s="225">
        <f>Q477*H477</f>
        <v>0</v>
      </c>
      <c r="S477" s="225">
        <v>0</v>
      </c>
      <c r="T477" s="226">
        <f>S477*H477</f>
        <v>0</v>
      </c>
      <c r="U477" s="41"/>
      <c r="V477" s="41"/>
      <c r="W477" s="41"/>
      <c r="X477" s="41"/>
      <c r="Y477" s="41"/>
      <c r="Z477" s="41"/>
      <c r="AA477" s="41"/>
      <c r="AB477" s="41"/>
      <c r="AC477" s="41"/>
      <c r="AD477" s="41"/>
      <c r="AE477" s="41"/>
      <c r="AR477" s="227" t="s">
        <v>352</v>
      </c>
      <c r="AT477" s="227" t="s">
        <v>1137</v>
      </c>
      <c r="AU477" s="227" t="s">
        <v>85</v>
      </c>
      <c r="AY477" s="20" t="s">
        <v>308</v>
      </c>
      <c r="BE477" s="228">
        <f>IF(N477="základní",J477,0)</f>
        <v>0</v>
      </c>
      <c r="BF477" s="228">
        <f>IF(N477="snížená",J477,0)</f>
        <v>0</v>
      </c>
      <c r="BG477" s="228">
        <f>IF(N477="zákl. přenesená",J477,0)</f>
        <v>0</v>
      </c>
      <c r="BH477" s="228">
        <f>IF(N477="sníž. přenesená",J477,0)</f>
        <v>0</v>
      </c>
      <c r="BI477" s="228">
        <f>IF(N477="nulová",J477,0)</f>
        <v>0</v>
      </c>
      <c r="BJ477" s="20" t="s">
        <v>83</v>
      </c>
      <c r="BK477" s="228">
        <f>ROUND(I477*H477,2)</f>
        <v>0</v>
      </c>
      <c r="BL477" s="20" t="s">
        <v>315</v>
      </c>
      <c r="BM477" s="227" t="s">
        <v>7628</v>
      </c>
    </row>
    <row r="478" s="2" customFormat="1" ht="16.5" customHeight="1">
      <c r="A478" s="41"/>
      <c r="B478" s="42"/>
      <c r="C478" s="280" t="s">
        <v>6295</v>
      </c>
      <c r="D478" s="280" t="s">
        <v>1137</v>
      </c>
      <c r="E478" s="281" t="s">
        <v>7629</v>
      </c>
      <c r="F478" s="282" t="s">
        <v>7432</v>
      </c>
      <c r="G478" s="283" t="s">
        <v>323</v>
      </c>
      <c r="H478" s="284">
        <v>1</v>
      </c>
      <c r="I478" s="285"/>
      <c r="J478" s="286">
        <f>ROUND(I478*H478,2)</f>
        <v>0</v>
      </c>
      <c r="K478" s="282" t="s">
        <v>19</v>
      </c>
      <c r="L478" s="287"/>
      <c r="M478" s="288" t="s">
        <v>19</v>
      </c>
      <c r="N478" s="289" t="s">
        <v>47</v>
      </c>
      <c r="O478" s="87"/>
      <c r="P478" s="225">
        <f>O478*H478</f>
        <v>0</v>
      </c>
      <c r="Q478" s="225">
        <v>0</v>
      </c>
      <c r="R478" s="225">
        <f>Q478*H478</f>
        <v>0</v>
      </c>
      <c r="S478" s="225">
        <v>0</v>
      </c>
      <c r="T478" s="226">
        <f>S478*H478</f>
        <v>0</v>
      </c>
      <c r="U478" s="41"/>
      <c r="V478" s="41"/>
      <c r="W478" s="41"/>
      <c r="X478" s="41"/>
      <c r="Y478" s="41"/>
      <c r="Z478" s="41"/>
      <c r="AA478" s="41"/>
      <c r="AB478" s="41"/>
      <c r="AC478" s="41"/>
      <c r="AD478" s="41"/>
      <c r="AE478" s="41"/>
      <c r="AR478" s="227" t="s">
        <v>352</v>
      </c>
      <c r="AT478" s="227" t="s">
        <v>1137</v>
      </c>
      <c r="AU478" s="227" t="s">
        <v>85</v>
      </c>
      <c r="AY478" s="20" t="s">
        <v>308</v>
      </c>
      <c r="BE478" s="228">
        <f>IF(N478="základní",J478,0)</f>
        <v>0</v>
      </c>
      <c r="BF478" s="228">
        <f>IF(N478="snížená",J478,0)</f>
        <v>0</v>
      </c>
      <c r="BG478" s="228">
        <f>IF(N478="zákl. přenesená",J478,0)</f>
        <v>0</v>
      </c>
      <c r="BH478" s="228">
        <f>IF(N478="sníž. přenesená",J478,0)</f>
        <v>0</v>
      </c>
      <c r="BI478" s="228">
        <f>IF(N478="nulová",J478,0)</f>
        <v>0</v>
      </c>
      <c r="BJ478" s="20" t="s">
        <v>83</v>
      </c>
      <c r="BK478" s="228">
        <f>ROUND(I478*H478,2)</f>
        <v>0</v>
      </c>
      <c r="BL478" s="20" t="s">
        <v>315</v>
      </c>
      <c r="BM478" s="227" t="s">
        <v>7630</v>
      </c>
    </row>
    <row r="479" s="2" customFormat="1" ht="16.5" customHeight="1">
      <c r="A479" s="41"/>
      <c r="B479" s="42"/>
      <c r="C479" s="280" t="s">
        <v>7631</v>
      </c>
      <c r="D479" s="280" t="s">
        <v>1137</v>
      </c>
      <c r="E479" s="281" t="s">
        <v>7632</v>
      </c>
      <c r="F479" s="282" t="s">
        <v>7439</v>
      </c>
      <c r="G479" s="283" t="s">
        <v>4835</v>
      </c>
      <c r="H479" s="284">
        <v>1</v>
      </c>
      <c r="I479" s="285"/>
      <c r="J479" s="286">
        <f>ROUND(I479*H479,2)</f>
        <v>0</v>
      </c>
      <c r="K479" s="282" t="s">
        <v>19</v>
      </c>
      <c r="L479" s="287"/>
      <c r="M479" s="288" t="s">
        <v>19</v>
      </c>
      <c r="N479" s="289" t="s">
        <v>47</v>
      </c>
      <c r="O479" s="87"/>
      <c r="P479" s="225">
        <f>O479*H479</f>
        <v>0</v>
      </c>
      <c r="Q479" s="225">
        <v>0</v>
      </c>
      <c r="R479" s="225">
        <f>Q479*H479</f>
        <v>0</v>
      </c>
      <c r="S479" s="225">
        <v>0</v>
      </c>
      <c r="T479" s="226">
        <f>S479*H479</f>
        <v>0</v>
      </c>
      <c r="U479" s="41"/>
      <c r="V479" s="41"/>
      <c r="W479" s="41"/>
      <c r="X479" s="41"/>
      <c r="Y479" s="41"/>
      <c r="Z479" s="41"/>
      <c r="AA479" s="41"/>
      <c r="AB479" s="41"/>
      <c r="AC479" s="41"/>
      <c r="AD479" s="41"/>
      <c r="AE479" s="41"/>
      <c r="AR479" s="227" t="s">
        <v>352</v>
      </c>
      <c r="AT479" s="227" t="s">
        <v>1137</v>
      </c>
      <c r="AU479" s="227" t="s">
        <v>85</v>
      </c>
      <c r="AY479" s="20" t="s">
        <v>308</v>
      </c>
      <c r="BE479" s="228">
        <f>IF(N479="základní",J479,0)</f>
        <v>0</v>
      </c>
      <c r="BF479" s="228">
        <f>IF(N479="snížená",J479,0)</f>
        <v>0</v>
      </c>
      <c r="BG479" s="228">
        <f>IF(N479="zákl. přenesená",J479,0)</f>
        <v>0</v>
      </c>
      <c r="BH479" s="228">
        <f>IF(N479="sníž. přenesená",J479,0)</f>
        <v>0</v>
      </c>
      <c r="BI479" s="228">
        <f>IF(N479="nulová",J479,0)</f>
        <v>0</v>
      </c>
      <c r="BJ479" s="20" t="s">
        <v>83</v>
      </c>
      <c r="BK479" s="228">
        <f>ROUND(I479*H479,2)</f>
        <v>0</v>
      </c>
      <c r="BL479" s="20" t="s">
        <v>315</v>
      </c>
      <c r="BM479" s="227" t="s">
        <v>7633</v>
      </c>
    </row>
    <row r="480" s="2" customFormat="1" ht="16.5" customHeight="1">
      <c r="A480" s="41"/>
      <c r="B480" s="42"/>
      <c r="C480" s="280" t="s">
        <v>6299</v>
      </c>
      <c r="D480" s="280" t="s">
        <v>1137</v>
      </c>
      <c r="E480" s="281" t="s">
        <v>7634</v>
      </c>
      <c r="F480" s="282" t="s">
        <v>7376</v>
      </c>
      <c r="G480" s="283" t="s">
        <v>474</v>
      </c>
      <c r="H480" s="284">
        <v>46</v>
      </c>
      <c r="I480" s="285"/>
      <c r="J480" s="286">
        <f>ROUND(I480*H480,2)</f>
        <v>0</v>
      </c>
      <c r="K480" s="282" t="s">
        <v>19</v>
      </c>
      <c r="L480" s="287"/>
      <c r="M480" s="288" t="s">
        <v>19</v>
      </c>
      <c r="N480" s="289" t="s">
        <v>47</v>
      </c>
      <c r="O480" s="87"/>
      <c r="P480" s="225">
        <f>O480*H480</f>
        <v>0</v>
      </c>
      <c r="Q480" s="225">
        <v>0</v>
      </c>
      <c r="R480" s="225">
        <f>Q480*H480</f>
        <v>0</v>
      </c>
      <c r="S480" s="225">
        <v>0</v>
      </c>
      <c r="T480" s="226">
        <f>S480*H480</f>
        <v>0</v>
      </c>
      <c r="U480" s="41"/>
      <c r="V480" s="41"/>
      <c r="W480" s="41"/>
      <c r="X480" s="41"/>
      <c r="Y480" s="41"/>
      <c r="Z480" s="41"/>
      <c r="AA480" s="41"/>
      <c r="AB480" s="41"/>
      <c r="AC480" s="41"/>
      <c r="AD480" s="41"/>
      <c r="AE480" s="41"/>
      <c r="AR480" s="227" t="s">
        <v>352</v>
      </c>
      <c r="AT480" s="227" t="s">
        <v>1137</v>
      </c>
      <c r="AU480" s="227" t="s">
        <v>85</v>
      </c>
      <c r="AY480" s="20" t="s">
        <v>308</v>
      </c>
      <c r="BE480" s="228">
        <f>IF(N480="základní",J480,0)</f>
        <v>0</v>
      </c>
      <c r="BF480" s="228">
        <f>IF(N480="snížená",J480,0)</f>
        <v>0</v>
      </c>
      <c r="BG480" s="228">
        <f>IF(N480="zákl. přenesená",J480,0)</f>
        <v>0</v>
      </c>
      <c r="BH480" s="228">
        <f>IF(N480="sníž. přenesená",J480,0)</f>
        <v>0</v>
      </c>
      <c r="BI480" s="228">
        <f>IF(N480="nulová",J480,0)</f>
        <v>0</v>
      </c>
      <c r="BJ480" s="20" t="s">
        <v>83</v>
      </c>
      <c r="BK480" s="228">
        <f>ROUND(I480*H480,2)</f>
        <v>0</v>
      </c>
      <c r="BL480" s="20" t="s">
        <v>315</v>
      </c>
      <c r="BM480" s="227" t="s">
        <v>7635</v>
      </c>
    </row>
    <row r="481" s="2" customFormat="1" ht="16.5" customHeight="1">
      <c r="A481" s="41"/>
      <c r="B481" s="42"/>
      <c r="C481" s="280" t="s">
        <v>7636</v>
      </c>
      <c r="D481" s="280" t="s">
        <v>1137</v>
      </c>
      <c r="E481" s="281" t="s">
        <v>7637</v>
      </c>
      <c r="F481" s="282" t="s">
        <v>7436</v>
      </c>
      <c r="G481" s="283" t="s">
        <v>4835</v>
      </c>
      <c r="H481" s="284">
        <v>1</v>
      </c>
      <c r="I481" s="285"/>
      <c r="J481" s="286">
        <f>ROUND(I481*H481,2)</f>
        <v>0</v>
      </c>
      <c r="K481" s="282" t="s">
        <v>19</v>
      </c>
      <c r="L481" s="287"/>
      <c r="M481" s="288" t="s">
        <v>19</v>
      </c>
      <c r="N481" s="289" t="s">
        <v>47</v>
      </c>
      <c r="O481" s="87"/>
      <c r="P481" s="225">
        <f>O481*H481</f>
        <v>0</v>
      </c>
      <c r="Q481" s="225">
        <v>0</v>
      </c>
      <c r="R481" s="225">
        <f>Q481*H481</f>
        <v>0</v>
      </c>
      <c r="S481" s="225">
        <v>0</v>
      </c>
      <c r="T481" s="226">
        <f>S481*H481</f>
        <v>0</v>
      </c>
      <c r="U481" s="41"/>
      <c r="V481" s="41"/>
      <c r="W481" s="41"/>
      <c r="X481" s="41"/>
      <c r="Y481" s="41"/>
      <c r="Z481" s="41"/>
      <c r="AA481" s="41"/>
      <c r="AB481" s="41"/>
      <c r="AC481" s="41"/>
      <c r="AD481" s="41"/>
      <c r="AE481" s="41"/>
      <c r="AR481" s="227" t="s">
        <v>352</v>
      </c>
      <c r="AT481" s="227" t="s">
        <v>1137</v>
      </c>
      <c r="AU481" s="227" t="s">
        <v>85</v>
      </c>
      <c r="AY481" s="20" t="s">
        <v>308</v>
      </c>
      <c r="BE481" s="228">
        <f>IF(N481="základní",J481,0)</f>
        <v>0</v>
      </c>
      <c r="BF481" s="228">
        <f>IF(N481="snížená",J481,0)</f>
        <v>0</v>
      </c>
      <c r="BG481" s="228">
        <f>IF(N481="zákl. přenesená",J481,0)</f>
        <v>0</v>
      </c>
      <c r="BH481" s="228">
        <f>IF(N481="sníž. přenesená",J481,0)</f>
        <v>0</v>
      </c>
      <c r="BI481" s="228">
        <f>IF(N481="nulová",J481,0)</f>
        <v>0</v>
      </c>
      <c r="BJ481" s="20" t="s">
        <v>83</v>
      </c>
      <c r="BK481" s="228">
        <f>ROUND(I481*H481,2)</f>
        <v>0</v>
      </c>
      <c r="BL481" s="20" t="s">
        <v>315</v>
      </c>
      <c r="BM481" s="227" t="s">
        <v>7638</v>
      </c>
    </row>
    <row r="482" s="2" customFormat="1" ht="16.5" customHeight="1">
      <c r="A482" s="41"/>
      <c r="B482" s="42"/>
      <c r="C482" s="280" t="s">
        <v>6305</v>
      </c>
      <c r="D482" s="280" t="s">
        <v>1137</v>
      </c>
      <c r="E482" s="281" t="s">
        <v>7639</v>
      </c>
      <c r="F482" s="282" t="s">
        <v>7472</v>
      </c>
      <c r="G482" s="283" t="s">
        <v>4835</v>
      </c>
      <c r="H482" s="284">
        <v>13</v>
      </c>
      <c r="I482" s="285"/>
      <c r="J482" s="286">
        <f>ROUND(I482*H482,2)</f>
        <v>0</v>
      </c>
      <c r="K482" s="282" t="s">
        <v>19</v>
      </c>
      <c r="L482" s="287"/>
      <c r="M482" s="288" t="s">
        <v>19</v>
      </c>
      <c r="N482" s="289" t="s">
        <v>47</v>
      </c>
      <c r="O482" s="87"/>
      <c r="P482" s="225">
        <f>O482*H482</f>
        <v>0</v>
      </c>
      <c r="Q482" s="225">
        <v>0</v>
      </c>
      <c r="R482" s="225">
        <f>Q482*H482</f>
        <v>0</v>
      </c>
      <c r="S482" s="225">
        <v>0</v>
      </c>
      <c r="T482" s="226">
        <f>S482*H482</f>
        <v>0</v>
      </c>
      <c r="U482" s="41"/>
      <c r="V482" s="41"/>
      <c r="W482" s="41"/>
      <c r="X482" s="41"/>
      <c r="Y482" s="41"/>
      <c r="Z482" s="41"/>
      <c r="AA482" s="41"/>
      <c r="AB482" s="41"/>
      <c r="AC482" s="41"/>
      <c r="AD482" s="41"/>
      <c r="AE482" s="41"/>
      <c r="AR482" s="227" t="s">
        <v>352</v>
      </c>
      <c r="AT482" s="227" t="s">
        <v>1137</v>
      </c>
      <c r="AU482" s="227" t="s">
        <v>85</v>
      </c>
      <c r="AY482" s="20" t="s">
        <v>308</v>
      </c>
      <c r="BE482" s="228">
        <f>IF(N482="základní",J482,0)</f>
        <v>0</v>
      </c>
      <c r="BF482" s="228">
        <f>IF(N482="snížená",J482,0)</f>
        <v>0</v>
      </c>
      <c r="BG482" s="228">
        <f>IF(N482="zákl. přenesená",J482,0)</f>
        <v>0</v>
      </c>
      <c r="BH482" s="228">
        <f>IF(N482="sníž. přenesená",J482,0)</f>
        <v>0</v>
      </c>
      <c r="BI482" s="228">
        <f>IF(N482="nulová",J482,0)</f>
        <v>0</v>
      </c>
      <c r="BJ482" s="20" t="s">
        <v>83</v>
      </c>
      <c r="BK482" s="228">
        <f>ROUND(I482*H482,2)</f>
        <v>0</v>
      </c>
      <c r="BL482" s="20" t="s">
        <v>315</v>
      </c>
      <c r="BM482" s="227" t="s">
        <v>7640</v>
      </c>
    </row>
    <row r="483" s="2" customFormat="1" ht="16.5" customHeight="1">
      <c r="A483" s="41"/>
      <c r="B483" s="42"/>
      <c r="C483" s="280" t="s">
        <v>7641</v>
      </c>
      <c r="D483" s="280" t="s">
        <v>1137</v>
      </c>
      <c r="E483" s="281" t="s">
        <v>7642</v>
      </c>
      <c r="F483" s="282" t="s">
        <v>7464</v>
      </c>
      <c r="G483" s="283" t="s">
        <v>323</v>
      </c>
      <c r="H483" s="284">
        <v>3</v>
      </c>
      <c r="I483" s="285"/>
      <c r="J483" s="286">
        <f>ROUND(I483*H483,2)</f>
        <v>0</v>
      </c>
      <c r="K483" s="282" t="s">
        <v>19</v>
      </c>
      <c r="L483" s="287"/>
      <c r="M483" s="288" t="s">
        <v>19</v>
      </c>
      <c r="N483" s="289" t="s">
        <v>47</v>
      </c>
      <c r="O483" s="87"/>
      <c r="P483" s="225">
        <f>O483*H483</f>
        <v>0</v>
      </c>
      <c r="Q483" s="225">
        <v>0</v>
      </c>
      <c r="R483" s="225">
        <f>Q483*H483</f>
        <v>0</v>
      </c>
      <c r="S483" s="225">
        <v>0</v>
      </c>
      <c r="T483" s="226">
        <f>S483*H483</f>
        <v>0</v>
      </c>
      <c r="U483" s="41"/>
      <c r="V483" s="41"/>
      <c r="W483" s="41"/>
      <c r="X483" s="41"/>
      <c r="Y483" s="41"/>
      <c r="Z483" s="41"/>
      <c r="AA483" s="41"/>
      <c r="AB483" s="41"/>
      <c r="AC483" s="41"/>
      <c r="AD483" s="41"/>
      <c r="AE483" s="41"/>
      <c r="AR483" s="227" t="s">
        <v>352</v>
      </c>
      <c r="AT483" s="227" t="s">
        <v>1137</v>
      </c>
      <c r="AU483" s="227" t="s">
        <v>85</v>
      </c>
      <c r="AY483" s="20" t="s">
        <v>308</v>
      </c>
      <c r="BE483" s="228">
        <f>IF(N483="základní",J483,0)</f>
        <v>0</v>
      </c>
      <c r="BF483" s="228">
        <f>IF(N483="snížená",J483,0)</f>
        <v>0</v>
      </c>
      <c r="BG483" s="228">
        <f>IF(N483="zákl. přenesená",J483,0)</f>
        <v>0</v>
      </c>
      <c r="BH483" s="228">
        <f>IF(N483="sníž. přenesená",J483,0)</f>
        <v>0</v>
      </c>
      <c r="BI483" s="228">
        <f>IF(N483="nulová",J483,0)</f>
        <v>0</v>
      </c>
      <c r="BJ483" s="20" t="s">
        <v>83</v>
      </c>
      <c r="BK483" s="228">
        <f>ROUND(I483*H483,2)</f>
        <v>0</v>
      </c>
      <c r="BL483" s="20" t="s">
        <v>315</v>
      </c>
      <c r="BM483" s="227" t="s">
        <v>7643</v>
      </c>
    </row>
    <row r="484" s="2" customFormat="1" ht="16.5" customHeight="1">
      <c r="A484" s="41"/>
      <c r="B484" s="42"/>
      <c r="C484" s="280" t="s">
        <v>6309</v>
      </c>
      <c r="D484" s="280" t="s">
        <v>1137</v>
      </c>
      <c r="E484" s="281" t="s">
        <v>7644</v>
      </c>
      <c r="F484" s="282" t="s">
        <v>7441</v>
      </c>
      <c r="G484" s="283" t="s">
        <v>323</v>
      </c>
      <c r="H484" s="284">
        <v>2</v>
      </c>
      <c r="I484" s="285"/>
      <c r="J484" s="286">
        <f>ROUND(I484*H484,2)</f>
        <v>0</v>
      </c>
      <c r="K484" s="282" t="s">
        <v>19</v>
      </c>
      <c r="L484" s="287"/>
      <c r="M484" s="288" t="s">
        <v>19</v>
      </c>
      <c r="N484" s="289" t="s">
        <v>47</v>
      </c>
      <c r="O484" s="87"/>
      <c r="P484" s="225">
        <f>O484*H484</f>
        <v>0</v>
      </c>
      <c r="Q484" s="225">
        <v>0</v>
      </c>
      <c r="R484" s="225">
        <f>Q484*H484</f>
        <v>0</v>
      </c>
      <c r="S484" s="225">
        <v>0</v>
      </c>
      <c r="T484" s="226">
        <f>S484*H484</f>
        <v>0</v>
      </c>
      <c r="U484" s="41"/>
      <c r="V484" s="41"/>
      <c r="W484" s="41"/>
      <c r="X484" s="41"/>
      <c r="Y484" s="41"/>
      <c r="Z484" s="41"/>
      <c r="AA484" s="41"/>
      <c r="AB484" s="41"/>
      <c r="AC484" s="41"/>
      <c r="AD484" s="41"/>
      <c r="AE484" s="41"/>
      <c r="AR484" s="227" t="s">
        <v>352</v>
      </c>
      <c r="AT484" s="227" t="s">
        <v>1137</v>
      </c>
      <c r="AU484" s="227" t="s">
        <v>85</v>
      </c>
      <c r="AY484" s="20" t="s">
        <v>308</v>
      </c>
      <c r="BE484" s="228">
        <f>IF(N484="základní",J484,0)</f>
        <v>0</v>
      </c>
      <c r="BF484" s="228">
        <f>IF(N484="snížená",J484,0)</f>
        <v>0</v>
      </c>
      <c r="BG484" s="228">
        <f>IF(N484="zákl. přenesená",J484,0)</f>
        <v>0</v>
      </c>
      <c r="BH484" s="228">
        <f>IF(N484="sníž. přenesená",J484,0)</f>
        <v>0</v>
      </c>
      <c r="BI484" s="228">
        <f>IF(N484="nulová",J484,0)</f>
        <v>0</v>
      </c>
      <c r="BJ484" s="20" t="s">
        <v>83</v>
      </c>
      <c r="BK484" s="228">
        <f>ROUND(I484*H484,2)</f>
        <v>0</v>
      </c>
      <c r="BL484" s="20" t="s">
        <v>315</v>
      </c>
      <c r="BM484" s="227" t="s">
        <v>7645</v>
      </c>
    </row>
    <row r="485" s="2" customFormat="1" ht="16.5" customHeight="1">
      <c r="A485" s="41"/>
      <c r="B485" s="42"/>
      <c r="C485" s="280" t="s">
        <v>7646</v>
      </c>
      <c r="D485" s="280" t="s">
        <v>1137</v>
      </c>
      <c r="E485" s="281" t="s">
        <v>7647</v>
      </c>
      <c r="F485" s="282" t="s">
        <v>7443</v>
      </c>
      <c r="G485" s="283" t="s">
        <v>323</v>
      </c>
      <c r="H485" s="284">
        <v>6</v>
      </c>
      <c r="I485" s="285"/>
      <c r="J485" s="286">
        <f>ROUND(I485*H485,2)</f>
        <v>0</v>
      </c>
      <c r="K485" s="282" t="s">
        <v>19</v>
      </c>
      <c r="L485" s="287"/>
      <c r="M485" s="288" t="s">
        <v>19</v>
      </c>
      <c r="N485" s="289" t="s">
        <v>47</v>
      </c>
      <c r="O485" s="87"/>
      <c r="P485" s="225">
        <f>O485*H485</f>
        <v>0</v>
      </c>
      <c r="Q485" s="225">
        <v>0</v>
      </c>
      <c r="R485" s="225">
        <f>Q485*H485</f>
        <v>0</v>
      </c>
      <c r="S485" s="225">
        <v>0</v>
      </c>
      <c r="T485" s="226">
        <f>S485*H485</f>
        <v>0</v>
      </c>
      <c r="U485" s="41"/>
      <c r="V485" s="41"/>
      <c r="W485" s="41"/>
      <c r="X485" s="41"/>
      <c r="Y485" s="41"/>
      <c r="Z485" s="41"/>
      <c r="AA485" s="41"/>
      <c r="AB485" s="41"/>
      <c r="AC485" s="41"/>
      <c r="AD485" s="41"/>
      <c r="AE485" s="41"/>
      <c r="AR485" s="227" t="s">
        <v>352</v>
      </c>
      <c r="AT485" s="227" t="s">
        <v>1137</v>
      </c>
      <c r="AU485" s="227" t="s">
        <v>85</v>
      </c>
      <c r="AY485" s="20" t="s">
        <v>308</v>
      </c>
      <c r="BE485" s="228">
        <f>IF(N485="základní",J485,0)</f>
        <v>0</v>
      </c>
      <c r="BF485" s="228">
        <f>IF(N485="snížená",J485,0)</f>
        <v>0</v>
      </c>
      <c r="BG485" s="228">
        <f>IF(N485="zákl. přenesená",J485,0)</f>
        <v>0</v>
      </c>
      <c r="BH485" s="228">
        <f>IF(N485="sníž. přenesená",J485,0)</f>
        <v>0</v>
      </c>
      <c r="BI485" s="228">
        <f>IF(N485="nulová",J485,0)</f>
        <v>0</v>
      </c>
      <c r="BJ485" s="20" t="s">
        <v>83</v>
      </c>
      <c r="BK485" s="228">
        <f>ROUND(I485*H485,2)</f>
        <v>0</v>
      </c>
      <c r="BL485" s="20" t="s">
        <v>315</v>
      </c>
      <c r="BM485" s="227" t="s">
        <v>7648</v>
      </c>
    </row>
    <row r="486" s="2" customFormat="1" ht="16.5" customHeight="1">
      <c r="A486" s="41"/>
      <c r="B486" s="42"/>
      <c r="C486" s="280" t="s">
        <v>6313</v>
      </c>
      <c r="D486" s="280" t="s">
        <v>1137</v>
      </c>
      <c r="E486" s="281" t="s">
        <v>7649</v>
      </c>
      <c r="F486" s="282" t="s">
        <v>7445</v>
      </c>
      <c r="G486" s="283" t="s">
        <v>313</v>
      </c>
      <c r="H486" s="284">
        <v>1</v>
      </c>
      <c r="I486" s="285"/>
      <c r="J486" s="286">
        <f>ROUND(I486*H486,2)</f>
        <v>0</v>
      </c>
      <c r="K486" s="282" t="s">
        <v>19</v>
      </c>
      <c r="L486" s="287"/>
      <c r="M486" s="288" t="s">
        <v>19</v>
      </c>
      <c r="N486" s="289" t="s">
        <v>47</v>
      </c>
      <c r="O486" s="87"/>
      <c r="P486" s="225">
        <f>O486*H486</f>
        <v>0</v>
      </c>
      <c r="Q486" s="225">
        <v>0</v>
      </c>
      <c r="R486" s="225">
        <f>Q486*H486</f>
        <v>0</v>
      </c>
      <c r="S486" s="225">
        <v>0</v>
      </c>
      <c r="T486" s="226">
        <f>S486*H486</f>
        <v>0</v>
      </c>
      <c r="U486" s="41"/>
      <c r="V486" s="41"/>
      <c r="W486" s="41"/>
      <c r="X486" s="41"/>
      <c r="Y486" s="41"/>
      <c r="Z486" s="41"/>
      <c r="AA486" s="41"/>
      <c r="AB486" s="41"/>
      <c r="AC486" s="41"/>
      <c r="AD486" s="41"/>
      <c r="AE486" s="41"/>
      <c r="AR486" s="227" t="s">
        <v>352</v>
      </c>
      <c r="AT486" s="227" t="s">
        <v>1137</v>
      </c>
      <c r="AU486" s="227" t="s">
        <v>85</v>
      </c>
      <c r="AY486" s="20" t="s">
        <v>308</v>
      </c>
      <c r="BE486" s="228">
        <f>IF(N486="základní",J486,0)</f>
        <v>0</v>
      </c>
      <c r="BF486" s="228">
        <f>IF(N486="snížená",J486,0)</f>
        <v>0</v>
      </c>
      <c r="BG486" s="228">
        <f>IF(N486="zákl. přenesená",J486,0)</f>
        <v>0</v>
      </c>
      <c r="BH486" s="228">
        <f>IF(N486="sníž. přenesená",J486,0)</f>
        <v>0</v>
      </c>
      <c r="BI486" s="228">
        <f>IF(N486="nulová",J486,0)</f>
        <v>0</v>
      </c>
      <c r="BJ486" s="20" t="s">
        <v>83</v>
      </c>
      <c r="BK486" s="228">
        <f>ROUND(I486*H486,2)</f>
        <v>0</v>
      </c>
      <c r="BL486" s="20" t="s">
        <v>315</v>
      </c>
      <c r="BM486" s="227" t="s">
        <v>7650</v>
      </c>
    </row>
    <row r="487" s="2" customFormat="1" ht="16.5" customHeight="1">
      <c r="A487" s="41"/>
      <c r="B487" s="42"/>
      <c r="C487" s="280" t="s">
        <v>7651</v>
      </c>
      <c r="D487" s="280" t="s">
        <v>1137</v>
      </c>
      <c r="E487" s="281" t="s">
        <v>7652</v>
      </c>
      <c r="F487" s="282" t="s">
        <v>7447</v>
      </c>
      <c r="G487" s="283" t="s">
        <v>4835</v>
      </c>
      <c r="H487" s="284">
        <v>1</v>
      </c>
      <c r="I487" s="285"/>
      <c r="J487" s="286">
        <f>ROUND(I487*H487,2)</f>
        <v>0</v>
      </c>
      <c r="K487" s="282" t="s">
        <v>19</v>
      </c>
      <c r="L487" s="287"/>
      <c r="M487" s="288" t="s">
        <v>19</v>
      </c>
      <c r="N487" s="289" t="s">
        <v>47</v>
      </c>
      <c r="O487" s="87"/>
      <c r="P487" s="225">
        <f>O487*H487</f>
        <v>0</v>
      </c>
      <c r="Q487" s="225">
        <v>0</v>
      </c>
      <c r="R487" s="225">
        <f>Q487*H487</f>
        <v>0</v>
      </c>
      <c r="S487" s="225">
        <v>0</v>
      </c>
      <c r="T487" s="226">
        <f>S487*H487</f>
        <v>0</v>
      </c>
      <c r="U487" s="41"/>
      <c r="V487" s="41"/>
      <c r="W487" s="41"/>
      <c r="X487" s="41"/>
      <c r="Y487" s="41"/>
      <c r="Z487" s="41"/>
      <c r="AA487" s="41"/>
      <c r="AB487" s="41"/>
      <c r="AC487" s="41"/>
      <c r="AD487" s="41"/>
      <c r="AE487" s="41"/>
      <c r="AR487" s="227" t="s">
        <v>352</v>
      </c>
      <c r="AT487" s="227" t="s">
        <v>1137</v>
      </c>
      <c r="AU487" s="227" t="s">
        <v>85</v>
      </c>
      <c r="AY487" s="20" t="s">
        <v>308</v>
      </c>
      <c r="BE487" s="228">
        <f>IF(N487="základní",J487,0)</f>
        <v>0</v>
      </c>
      <c r="BF487" s="228">
        <f>IF(N487="snížená",J487,0)</f>
        <v>0</v>
      </c>
      <c r="BG487" s="228">
        <f>IF(N487="zákl. přenesená",J487,0)</f>
        <v>0</v>
      </c>
      <c r="BH487" s="228">
        <f>IF(N487="sníž. přenesená",J487,0)</f>
        <v>0</v>
      </c>
      <c r="BI487" s="228">
        <f>IF(N487="nulová",J487,0)</f>
        <v>0</v>
      </c>
      <c r="BJ487" s="20" t="s">
        <v>83</v>
      </c>
      <c r="BK487" s="228">
        <f>ROUND(I487*H487,2)</f>
        <v>0</v>
      </c>
      <c r="BL487" s="20" t="s">
        <v>315</v>
      </c>
      <c r="BM487" s="227" t="s">
        <v>7653</v>
      </c>
    </row>
    <row r="488" s="2" customFormat="1" ht="16.5" customHeight="1">
      <c r="A488" s="41"/>
      <c r="B488" s="42"/>
      <c r="C488" s="280" t="s">
        <v>6317</v>
      </c>
      <c r="D488" s="280" t="s">
        <v>1137</v>
      </c>
      <c r="E488" s="281" t="s">
        <v>7654</v>
      </c>
      <c r="F488" s="282" t="s">
        <v>7356</v>
      </c>
      <c r="G488" s="283" t="s">
        <v>323</v>
      </c>
      <c r="H488" s="284">
        <v>1</v>
      </c>
      <c r="I488" s="285"/>
      <c r="J488" s="286">
        <f>ROUND(I488*H488,2)</f>
        <v>0</v>
      </c>
      <c r="K488" s="282" t="s">
        <v>19</v>
      </c>
      <c r="L488" s="287"/>
      <c r="M488" s="288" t="s">
        <v>19</v>
      </c>
      <c r="N488" s="289" t="s">
        <v>47</v>
      </c>
      <c r="O488" s="87"/>
      <c r="P488" s="225">
        <f>O488*H488</f>
        <v>0</v>
      </c>
      <c r="Q488" s="225">
        <v>0</v>
      </c>
      <c r="R488" s="225">
        <f>Q488*H488</f>
        <v>0</v>
      </c>
      <c r="S488" s="225">
        <v>0</v>
      </c>
      <c r="T488" s="226">
        <f>S488*H488</f>
        <v>0</v>
      </c>
      <c r="U488" s="41"/>
      <c r="V488" s="41"/>
      <c r="W488" s="41"/>
      <c r="X488" s="41"/>
      <c r="Y488" s="41"/>
      <c r="Z488" s="41"/>
      <c r="AA488" s="41"/>
      <c r="AB488" s="41"/>
      <c r="AC488" s="41"/>
      <c r="AD488" s="41"/>
      <c r="AE488" s="41"/>
      <c r="AR488" s="227" t="s">
        <v>352</v>
      </c>
      <c r="AT488" s="227" t="s">
        <v>1137</v>
      </c>
      <c r="AU488" s="227" t="s">
        <v>85</v>
      </c>
      <c r="AY488" s="20" t="s">
        <v>308</v>
      </c>
      <c r="BE488" s="228">
        <f>IF(N488="základní",J488,0)</f>
        <v>0</v>
      </c>
      <c r="BF488" s="228">
        <f>IF(N488="snížená",J488,0)</f>
        <v>0</v>
      </c>
      <c r="BG488" s="228">
        <f>IF(N488="zákl. přenesená",J488,0)</f>
        <v>0</v>
      </c>
      <c r="BH488" s="228">
        <f>IF(N488="sníž. přenesená",J488,0)</f>
        <v>0</v>
      </c>
      <c r="BI488" s="228">
        <f>IF(N488="nulová",J488,0)</f>
        <v>0</v>
      </c>
      <c r="BJ488" s="20" t="s">
        <v>83</v>
      </c>
      <c r="BK488" s="228">
        <f>ROUND(I488*H488,2)</f>
        <v>0</v>
      </c>
      <c r="BL488" s="20" t="s">
        <v>315</v>
      </c>
      <c r="BM488" s="227" t="s">
        <v>7655</v>
      </c>
    </row>
    <row r="489" s="12" customFormat="1" ht="22.8" customHeight="1">
      <c r="A489" s="12"/>
      <c r="B489" s="200"/>
      <c r="C489" s="201"/>
      <c r="D489" s="202" t="s">
        <v>75</v>
      </c>
      <c r="E489" s="214" t="s">
        <v>7656</v>
      </c>
      <c r="F489" s="214" t="s">
        <v>7657</v>
      </c>
      <c r="G489" s="201"/>
      <c r="H489" s="201"/>
      <c r="I489" s="204"/>
      <c r="J489" s="215">
        <f>BK489</f>
        <v>0</v>
      </c>
      <c r="K489" s="201"/>
      <c r="L489" s="206"/>
      <c r="M489" s="207"/>
      <c r="N489" s="208"/>
      <c r="O489" s="208"/>
      <c r="P489" s="209">
        <f>SUM(P490:P501)</f>
        <v>0</v>
      </c>
      <c r="Q489" s="208"/>
      <c r="R489" s="209">
        <f>SUM(R490:R501)</f>
        <v>0</v>
      </c>
      <c r="S489" s="208"/>
      <c r="T489" s="210">
        <f>SUM(T490:T501)</f>
        <v>0</v>
      </c>
      <c r="U489" s="12"/>
      <c r="V489" s="12"/>
      <c r="W489" s="12"/>
      <c r="X489" s="12"/>
      <c r="Y489" s="12"/>
      <c r="Z489" s="12"/>
      <c r="AA489" s="12"/>
      <c r="AB489" s="12"/>
      <c r="AC489" s="12"/>
      <c r="AD489" s="12"/>
      <c r="AE489" s="12"/>
      <c r="AR489" s="211" t="s">
        <v>83</v>
      </c>
      <c r="AT489" s="212" t="s">
        <v>75</v>
      </c>
      <c r="AU489" s="212" t="s">
        <v>83</v>
      </c>
      <c r="AY489" s="211" t="s">
        <v>308</v>
      </c>
      <c r="BK489" s="213">
        <f>SUM(BK490:BK501)</f>
        <v>0</v>
      </c>
    </row>
    <row r="490" s="2" customFormat="1" ht="16.5" customHeight="1">
      <c r="A490" s="41"/>
      <c r="B490" s="42"/>
      <c r="C490" s="216" t="s">
        <v>7658</v>
      </c>
      <c r="D490" s="216" t="s">
        <v>310</v>
      </c>
      <c r="E490" s="217" t="s">
        <v>4033</v>
      </c>
      <c r="F490" s="218" t="s">
        <v>7659</v>
      </c>
      <c r="G490" s="219" t="s">
        <v>474</v>
      </c>
      <c r="H490" s="220">
        <v>50</v>
      </c>
      <c r="I490" s="221"/>
      <c r="J490" s="222">
        <f>ROUND(I490*H490,2)</f>
        <v>0</v>
      </c>
      <c r="K490" s="218" t="s">
        <v>19</v>
      </c>
      <c r="L490" s="47"/>
      <c r="M490" s="223" t="s">
        <v>19</v>
      </c>
      <c r="N490" s="224" t="s">
        <v>47</v>
      </c>
      <c r="O490" s="87"/>
      <c r="P490" s="225">
        <f>O490*H490</f>
        <v>0</v>
      </c>
      <c r="Q490" s="225">
        <v>0</v>
      </c>
      <c r="R490" s="225">
        <f>Q490*H490</f>
        <v>0</v>
      </c>
      <c r="S490" s="225">
        <v>0</v>
      </c>
      <c r="T490" s="226">
        <f>S490*H490</f>
        <v>0</v>
      </c>
      <c r="U490" s="41"/>
      <c r="V490" s="41"/>
      <c r="W490" s="41"/>
      <c r="X490" s="41"/>
      <c r="Y490" s="41"/>
      <c r="Z490" s="41"/>
      <c r="AA490" s="41"/>
      <c r="AB490" s="41"/>
      <c r="AC490" s="41"/>
      <c r="AD490" s="41"/>
      <c r="AE490" s="41"/>
      <c r="AR490" s="227" t="s">
        <v>315</v>
      </c>
      <c r="AT490" s="227" t="s">
        <v>310</v>
      </c>
      <c r="AU490" s="227" t="s">
        <v>85</v>
      </c>
      <c r="AY490" s="20" t="s">
        <v>308</v>
      </c>
      <c r="BE490" s="228">
        <f>IF(N490="základní",J490,0)</f>
        <v>0</v>
      </c>
      <c r="BF490" s="228">
        <f>IF(N490="snížená",J490,0)</f>
        <v>0</v>
      </c>
      <c r="BG490" s="228">
        <f>IF(N490="zákl. přenesená",J490,0)</f>
        <v>0</v>
      </c>
      <c r="BH490" s="228">
        <f>IF(N490="sníž. přenesená",J490,0)</f>
        <v>0</v>
      </c>
      <c r="BI490" s="228">
        <f>IF(N490="nulová",J490,0)</f>
        <v>0</v>
      </c>
      <c r="BJ490" s="20" t="s">
        <v>83</v>
      </c>
      <c r="BK490" s="228">
        <f>ROUND(I490*H490,2)</f>
        <v>0</v>
      </c>
      <c r="BL490" s="20" t="s">
        <v>315</v>
      </c>
      <c r="BM490" s="227" t="s">
        <v>7660</v>
      </c>
    </row>
    <row r="491" s="2" customFormat="1" ht="16.5" customHeight="1">
      <c r="A491" s="41"/>
      <c r="B491" s="42"/>
      <c r="C491" s="216" t="s">
        <v>6321</v>
      </c>
      <c r="D491" s="216" t="s">
        <v>310</v>
      </c>
      <c r="E491" s="217" t="s">
        <v>4039</v>
      </c>
      <c r="F491" s="218" t="s">
        <v>7659</v>
      </c>
      <c r="G491" s="219" t="s">
        <v>474</v>
      </c>
      <c r="H491" s="220">
        <v>188</v>
      </c>
      <c r="I491" s="221"/>
      <c r="J491" s="222">
        <f>ROUND(I491*H491,2)</f>
        <v>0</v>
      </c>
      <c r="K491" s="218" t="s">
        <v>19</v>
      </c>
      <c r="L491" s="47"/>
      <c r="M491" s="223" t="s">
        <v>19</v>
      </c>
      <c r="N491" s="224" t="s">
        <v>47</v>
      </c>
      <c r="O491" s="87"/>
      <c r="P491" s="225">
        <f>O491*H491</f>
        <v>0</v>
      </c>
      <c r="Q491" s="225">
        <v>0</v>
      </c>
      <c r="R491" s="225">
        <f>Q491*H491</f>
        <v>0</v>
      </c>
      <c r="S491" s="225">
        <v>0</v>
      </c>
      <c r="T491" s="226">
        <f>S491*H491</f>
        <v>0</v>
      </c>
      <c r="U491" s="41"/>
      <c r="V491" s="41"/>
      <c r="W491" s="41"/>
      <c r="X491" s="41"/>
      <c r="Y491" s="41"/>
      <c r="Z491" s="41"/>
      <c r="AA491" s="41"/>
      <c r="AB491" s="41"/>
      <c r="AC491" s="41"/>
      <c r="AD491" s="41"/>
      <c r="AE491" s="41"/>
      <c r="AR491" s="227" t="s">
        <v>315</v>
      </c>
      <c r="AT491" s="227" t="s">
        <v>310</v>
      </c>
      <c r="AU491" s="227" t="s">
        <v>85</v>
      </c>
      <c r="AY491" s="20" t="s">
        <v>308</v>
      </c>
      <c r="BE491" s="228">
        <f>IF(N491="základní",J491,0)</f>
        <v>0</v>
      </c>
      <c r="BF491" s="228">
        <f>IF(N491="snížená",J491,0)</f>
        <v>0</v>
      </c>
      <c r="BG491" s="228">
        <f>IF(N491="zákl. přenesená",J491,0)</f>
        <v>0</v>
      </c>
      <c r="BH491" s="228">
        <f>IF(N491="sníž. přenesená",J491,0)</f>
        <v>0</v>
      </c>
      <c r="BI491" s="228">
        <f>IF(N491="nulová",J491,0)</f>
        <v>0</v>
      </c>
      <c r="BJ491" s="20" t="s">
        <v>83</v>
      </c>
      <c r="BK491" s="228">
        <f>ROUND(I491*H491,2)</f>
        <v>0</v>
      </c>
      <c r="BL491" s="20" t="s">
        <v>315</v>
      </c>
      <c r="BM491" s="227" t="s">
        <v>7661</v>
      </c>
    </row>
    <row r="492" s="2" customFormat="1" ht="16.5" customHeight="1">
      <c r="A492" s="41"/>
      <c r="B492" s="42"/>
      <c r="C492" s="216" t="s">
        <v>7662</v>
      </c>
      <c r="D492" s="216" t="s">
        <v>310</v>
      </c>
      <c r="E492" s="217" t="s">
        <v>4044</v>
      </c>
      <c r="F492" s="218" t="s">
        <v>7663</v>
      </c>
      <c r="G492" s="219" t="s">
        <v>323</v>
      </c>
      <c r="H492" s="220">
        <v>476</v>
      </c>
      <c r="I492" s="221"/>
      <c r="J492" s="222">
        <f>ROUND(I492*H492,2)</f>
        <v>0</v>
      </c>
      <c r="K492" s="218" t="s">
        <v>19</v>
      </c>
      <c r="L492" s="47"/>
      <c r="M492" s="223" t="s">
        <v>19</v>
      </c>
      <c r="N492" s="224" t="s">
        <v>47</v>
      </c>
      <c r="O492" s="87"/>
      <c r="P492" s="225">
        <f>O492*H492</f>
        <v>0</v>
      </c>
      <c r="Q492" s="225">
        <v>0</v>
      </c>
      <c r="R492" s="225">
        <f>Q492*H492</f>
        <v>0</v>
      </c>
      <c r="S492" s="225">
        <v>0</v>
      </c>
      <c r="T492" s="226">
        <f>S492*H492</f>
        <v>0</v>
      </c>
      <c r="U492" s="41"/>
      <c r="V492" s="41"/>
      <c r="W492" s="41"/>
      <c r="X492" s="41"/>
      <c r="Y492" s="41"/>
      <c r="Z492" s="41"/>
      <c r="AA492" s="41"/>
      <c r="AB492" s="41"/>
      <c r="AC492" s="41"/>
      <c r="AD492" s="41"/>
      <c r="AE492" s="41"/>
      <c r="AR492" s="227" t="s">
        <v>315</v>
      </c>
      <c r="AT492" s="227" t="s">
        <v>310</v>
      </c>
      <c r="AU492" s="227" t="s">
        <v>85</v>
      </c>
      <c r="AY492" s="20" t="s">
        <v>308</v>
      </c>
      <c r="BE492" s="228">
        <f>IF(N492="základní",J492,0)</f>
        <v>0</v>
      </c>
      <c r="BF492" s="228">
        <f>IF(N492="snížená",J492,0)</f>
        <v>0</v>
      </c>
      <c r="BG492" s="228">
        <f>IF(N492="zákl. přenesená",J492,0)</f>
        <v>0</v>
      </c>
      <c r="BH492" s="228">
        <f>IF(N492="sníž. přenesená",J492,0)</f>
        <v>0</v>
      </c>
      <c r="BI492" s="228">
        <f>IF(N492="nulová",J492,0)</f>
        <v>0</v>
      </c>
      <c r="BJ492" s="20" t="s">
        <v>83</v>
      </c>
      <c r="BK492" s="228">
        <f>ROUND(I492*H492,2)</f>
        <v>0</v>
      </c>
      <c r="BL492" s="20" t="s">
        <v>315</v>
      </c>
      <c r="BM492" s="227" t="s">
        <v>7664</v>
      </c>
    </row>
    <row r="493" s="2" customFormat="1" ht="16.5" customHeight="1">
      <c r="A493" s="41"/>
      <c r="B493" s="42"/>
      <c r="C493" s="216" t="s">
        <v>6325</v>
      </c>
      <c r="D493" s="216" t="s">
        <v>310</v>
      </c>
      <c r="E493" s="217" t="s">
        <v>4046</v>
      </c>
      <c r="F493" s="218" t="s">
        <v>7659</v>
      </c>
      <c r="G493" s="219" t="s">
        <v>474</v>
      </c>
      <c r="H493" s="220">
        <v>2</v>
      </c>
      <c r="I493" s="221"/>
      <c r="J493" s="222">
        <f>ROUND(I493*H493,2)</f>
        <v>0</v>
      </c>
      <c r="K493" s="218" t="s">
        <v>19</v>
      </c>
      <c r="L493" s="47"/>
      <c r="M493" s="223" t="s">
        <v>19</v>
      </c>
      <c r="N493" s="224" t="s">
        <v>47</v>
      </c>
      <c r="O493" s="87"/>
      <c r="P493" s="225">
        <f>O493*H493</f>
        <v>0</v>
      </c>
      <c r="Q493" s="225">
        <v>0</v>
      </c>
      <c r="R493" s="225">
        <f>Q493*H493</f>
        <v>0</v>
      </c>
      <c r="S493" s="225">
        <v>0</v>
      </c>
      <c r="T493" s="226">
        <f>S493*H493</f>
        <v>0</v>
      </c>
      <c r="U493" s="41"/>
      <c r="V493" s="41"/>
      <c r="W493" s="41"/>
      <c r="X493" s="41"/>
      <c r="Y493" s="41"/>
      <c r="Z493" s="41"/>
      <c r="AA493" s="41"/>
      <c r="AB493" s="41"/>
      <c r="AC493" s="41"/>
      <c r="AD493" s="41"/>
      <c r="AE493" s="41"/>
      <c r="AR493" s="227" t="s">
        <v>315</v>
      </c>
      <c r="AT493" s="227" t="s">
        <v>310</v>
      </c>
      <c r="AU493" s="227" t="s">
        <v>85</v>
      </c>
      <c r="AY493" s="20" t="s">
        <v>308</v>
      </c>
      <c r="BE493" s="228">
        <f>IF(N493="základní",J493,0)</f>
        <v>0</v>
      </c>
      <c r="BF493" s="228">
        <f>IF(N493="snížená",J493,0)</f>
        <v>0</v>
      </c>
      <c r="BG493" s="228">
        <f>IF(N493="zákl. přenesená",J493,0)</f>
        <v>0</v>
      </c>
      <c r="BH493" s="228">
        <f>IF(N493="sníž. přenesená",J493,0)</f>
        <v>0</v>
      </c>
      <c r="BI493" s="228">
        <f>IF(N493="nulová",J493,0)</f>
        <v>0</v>
      </c>
      <c r="BJ493" s="20" t="s">
        <v>83</v>
      </c>
      <c r="BK493" s="228">
        <f>ROUND(I493*H493,2)</f>
        <v>0</v>
      </c>
      <c r="BL493" s="20" t="s">
        <v>315</v>
      </c>
      <c r="BM493" s="227" t="s">
        <v>7665</v>
      </c>
    </row>
    <row r="494" s="2" customFormat="1" ht="16.5" customHeight="1">
      <c r="A494" s="41"/>
      <c r="B494" s="42"/>
      <c r="C494" s="216" t="s">
        <v>7666</v>
      </c>
      <c r="D494" s="216" t="s">
        <v>310</v>
      </c>
      <c r="E494" s="217" t="s">
        <v>4048</v>
      </c>
      <c r="F494" s="218" t="s">
        <v>7659</v>
      </c>
      <c r="G494" s="219" t="s">
        <v>474</v>
      </c>
      <c r="H494" s="220">
        <v>12</v>
      </c>
      <c r="I494" s="221"/>
      <c r="J494" s="222">
        <f>ROUND(I494*H494,2)</f>
        <v>0</v>
      </c>
      <c r="K494" s="218" t="s">
        <v>19</v>
      </c>
      <c r="L494" s="47"/>
      <c r="M494" s="223" t="s">
        <v>19</v>
      </c>
      <c r="N494" s="224" t="s">
        <v>47</v>
      </c>
      <c r="O494" s="87"/>
      <c r="P494" s="225">
        <f>O494*H494</f>
        <v>0</v>
      </c>
      <c r="Q494" s="225">
        <v>0</v>
      </c>
      <c r="R494" s="225">
        <f>Q494*H494</f>
        <v>0</v>
      </c>
      <c r="S494" s="225">
        <v>0</v>
      </c>
      <c r="T494" s="226">
        <f>S494*H494</f>
        <v>0</v>
      </c>
      <c r="U494" s="41"/>
      <c r="V494" s="41"/>
      <c r="W494" s="41"/>
      <c r="X494" s="41"/>
      <c r="Y494" s="41"/>
      <c r="Z494" s="41"/>
      <c r="AA494" s="41"/>
      <c r="AB494" s="41"/>
      <c r="AC494" s="41"/>
      <c r="AD494" s="41"/>
      <c r="AE494" s="41"/>
      <c r="AR494" s="227" t="s">
        <v>315</v>
      </c>
      <c r="AT494" s="227" t="s">
        <v>310</v>
      </c>
      <c r="AU494" s="227" t="s">
        <v>85</v>
      </c>
      <c r="AY494" s="20" t="s">
        <v>308</v>
      </c>
      <c r="BE494" s="228">
        <f>IF(N494="základní",J494,0)</f>
        <v>0</v>
      </c>
      <c r="BF494" s="228">
        <f>IF(N494="snížená",J494,0)</f>
        <v>0</v>
      </c>
      <c r="BG494" s="228">
        <f>IF(N494="zákl. přenesená",J494,0)</f>
        <v>0</v>
      </c>
      <c r="BH494" s="228">
        <f>IF(N494="sníž. přenesená",J494,0)</f>
        <v>0</v>
      </c>
      <c r="BI494" s="228">
        <f>IF(N494="nulová",J494,0)</f>
        <v>0</v>
      </c>
      <c r="BJ494" s="20" t="s">
        <v>83</v>
      </c>
      <c r="BK494" s="228">
        <f>ROUND(I494*H494,2)</f>
        <v>0</v>
      </c>
      <c r="BL494" s="20" t="s">
        <v>315</v>
      </c>
      <c r="BM494" s="227" t="s">
        <v>7667</v>
      </c>
    </row>
    <row r="495" s="2" customFormat="1" ht="16.5" customHeight="1">
      <c r="A495" s="41"/>
      <c r="B495" s="42"/>
      <c r="C495" s="216" t="s">
        <v>6329</v>
      </c>
      <c r="D495" s="216" t="s">
        <v>310</v>
      </c>
      <c r="E495" s="217" t="s">
        <v>4054</v>
      </c>
      <c r="F495" s="218" t="s">
        <v>7262</v>
      </c>
      <c r="G495" s="219" t="s">
        <v>4835</v>
      </c>
      <c r="H495" s="220">
        <v>952</v>
      </c>
      <c r="I495" s="221"/>
      <c r="J495" s="222">
        <f>ROUND(I495*H495,2)</f>
        <v>0</v>
      </c>
      <c r="K495" s="218" t="s">
        <v>19</v>
      </c>
      <c r="L495" s="47"/>
      <c r="M495" s="223" t="s">
        <v>19</v>
      </c>
      <c r="N495" s="224" t="s">
        <v>47</v>
      </c>
      <c r="O495" s="87"/>
      <c r="P495" s="225">
        <f>O495*H495</f>
        <v>0</v>
      </c>
      <c r="Q495" s="225">
        <v>0</v>
      </c>
      <c r="R495" s="225">
        <f>Q495*H495</f>
        <v>0</v>
      </c>
      <c r="S495" s="225">
        <v>0</v>
      </c>
      <c r="T495" s="226">
        <f>S495*H495</f>
        <v>0</v>
      </c>
      <c r="U495" s="41"/>
      <c r="V495" s="41"/>
      <c r="W495" s="41"/>
      <c r="X495" s="41"/>
      <c r="Y495" s="41"/>
      <c r="Z495" s="41"/>
      <c r="AA495" s="41"/>
      <c r="AB495" s="41"/>
      <c r="AC495" s="41"/>
      <c r="AD495" s="41"/>
      <c r="AE495" s="41"/>
      <c r="AR495" s="227" t="s">
        <v>315</v>
      </c>
      <c r="AT495" s="227" t="s">
        <v>310</v>
      </c>
      <c r="AU495" s="227" t="s">
        <v>85</v>
      </c>
      <c r="AY495" s="20" t="s">
        <v>308</v>
      </c>
      <c r="BE495" s="228">
        <f>IF(N495="základní",J495,0)</f>
        <v>0</v>
      </c>
      <c r="BF495" s="228">
        <f>IF(N495="snížená",J495,0)</f>
        <v>0</v>
      </c>
      <c r="BG495" s="228">
        <f>IF(N495="zákl. přenesená",J495,0)</f>
        <v>0</v>
      </c>
      <c r="BH495" s="228">
        <f>IF(N495="sníž. přenesená",J495,0)</f>
        <v>0</v>
      </c>
      <c r="BI495" s="228">
        <f>IF(N495="nulová",J495,0)</f>
        <v>0</v>
      </c>
      <c r="BJ495" s="20" t="s">
        <v>83</v>
      </c>
      <c r="BK495" s="228">
        <f>ROUND(I495*H495,2)</f>
        <v>0</v>
      </c>
      <c r="BL495" s="20" t="s">
        <v>315</v>
      </c>
      <c r="BM495" s="227" t="s">
        <v>7668</v>
      </c>
    </row>
    <row r="496" s="2" customFormat="1" ht="16.5" customHeight="1">
      <c r="A496" s="41"/>
      <c r="B496" s="42"/>
      <c r="C496" s="280" t="s">
        <v>7669</v>
      </c>
      <c r="D496" s="280" t="s">
        <v>1137</v>
      </c>
      <c r="E496" s="281" t="s">
        <v>7670</v>
      </c>
      <c r="F496" s="282" t="s">
        <v>7671</v>
      </c>
      <c r="G496" s="283" t="s">
        <v>474</v>
      </c>
      <c r="H496" s="284">
        <v>50</v>
      </c>
      <c r="I496" s="285"/>
      <c r="J496" s="286">
        <f>ROUND(I496*H496,2)</f>
        <v>0</v>
      </c>
      <c r="K496" s="282" t="s">
        <v>19</v>
      </c>
      <c r="L496" s="287"/>
      <c r="M496" s="288" t="s">
        <v>19</v>
      </c>
      <c r="N496" s="289" t="s">
        <v>47</v>
      </c>
      <c r="O496" s="87"/>
      <c r="P496" s="225">
        <f>O496*H496</f>
        <v>0</v>
      </c>
      <c r="Q496" s="225">
        <v>0</v>
      </c>
      <c r="R496" s="225">
        <f>Q496*H496</f>
        <v>0</v>
      </c>
      <c r="S496" s="225">
        <v>0</v>
      </c>
      <c r="T496" s="226">
        <f>S496*H496</f>
        <v>0</v>
      </c>
      <c r="U496" s="41"/>
      <c r="V496" s="41"/>
      <c r="W496" s="41"/>
      <c r="X496" s="41"/>
      <c r="Y496" s="41"/>
      <c r="Z496" s="41"/>
      <c r="AA496" s="41"/>
      <c r="AB496" s="41"/>
      <c r="AC496" s="41"/>
      <c r="AD496" s="41"/>
      <c r="AE496" s="41"/>
      <c r="AR496" s="227" t="s">
        <v>352</v>
      </c>
      <c r="AT496" s="227" t="s">
        <v>1137</v>
      </c>
      <c r="AU496" s="227" t="s">
        <v>85</v>
      </c>
      <c r="AY496" s="20" t="s">
        <v>308</v>
      </c>
      <c r="BE496" s="228">
        <f>IF(N496="základní",J496,0)</f>
        <v>0</v>
      </c>
      <c r="BF496" s="228">
        <f>IF(N496="snížená",J496,0)</f>
        <v>0</v>
      </c>
      <c r="BG496" s="228">
        <f>IF(N496="zákl. přenesená",J496,0)</f>
        <v>0</v>
      </c>
      <c r="BH496" s="228">
        <f>IF(N496="sníž. přenesená",J496,0)</f>
        <v>0</v>
      </c>
      <c r="BI496" s="228">
        <f>IF(N496="nulová",J496,0)</f>
        <v>0</v>
      </c>
      <c r="BJ496" s="20" t="s">
        <v>83</v>
      </c>
      <c r="BK496" s="228">
        <f>ROUND(I496*H496,2)</f>
        <v>0</v>
      </c>
      <c r="BL496" s="20" t="s">
        <v>315</v>
      </c>
      <c r="BM496" s="227" t="s">
        <v>7672</v>
      </c>
    </row>
    <row r="497" s="2" customFormat="1" ht="16.5" customHeight="1">
      <c r="A497" s="41"/>
      <c r="B497" s="42"/>
      <c r="C497" s="280" t="s">
        <v>6333</v>
      </c>
      <c r="D497" s="280" t="s">
        <v>1137</v>
      </c>
      <c r="E497" s="281" t="s">
        <v>7673</v>
      </c>
      <c r="F497" s="282" t="s">
        <v>7674</v>
      </c>
      <c r="G497" s="283" t="s">
        <v>474</v>
      </c>
      <c r="H497" s="284">
        <v>188</v>
      </c>
      <c r="I497" s="285"/>
      <c r="J497" s="286">
        <f>ROUND(I497*H497,2)</f>
        <v>0</v>
      </c>
      <c r="K497" s="282" t="s">
        <v>19</v>
      </c>
      <c r="L497" s="287"/>
      <c r="M497" s="288" t="s">
        <v>19</v>
      </c>
      <c r="N497" s="289" t="s">
        <v>47</v>
      </c>
      <c r="O497" s="87"/>
      <c r="P497" s="225">
        <f>O497*H497</f>
        <v>0</v>
      </c>
      <c r="Q497" s="225">
        <v>0</v>
      </c>
      <c r="R497" s="225">
        <f>Q497*H497</f>
        <v>0</v>
      </c>
      <c r="S497" s="225">
        <v>0</v>
      </c>
      <c r="T497" s="226">
        <f>S497*H497</f>
        <v>0</v>
      </c>
      <c r="U497" s="41"/>
      <c r="V497" s="41"/>
      <c r="W497" s="41"/>
      <c r="X497" s="41"/>
      <c r="Y497" s="41"/>
      <c r="Z497" s="41"/>
      <c r="AA497" s="41"/>
      <c r="AB497" s="41"/>
      <c r="AC497" s="41"/>
      <c r="AD497" s="41"/>
      <c r="AE497" s="41"/>
      <c r="AR497" s="227" t="s">
        <v>352</v>
      </c>
      <c r="AT497" s="227" t="s">
        <v>1137</v>
      </c>
      <c r="AU497" s="227" t="s">
        <v>85</v>
      </c>
      <c r="AY497" s="20" t="s">
        <v>308</v>
      </c>
      <c r="BE497" s="228">
        <f>IF(N497="základní",J497,0)</f>
        <v>0</v>
      </c>
      <c r="BF497" s="228">
        <f>IF(N497="snížená",J497,0)</f>
        <v>0</v>
      </c>
      <c r="BG497" s="228">
        <f>IF(N497="zákl. přenesená",J497,0)</f>
        <v>0</v>
      </c>
      <c r="BH497" s="228">
        <f>IF(N497="sníž. přenesená",J497,0)</f>
        <v>0</v>
      </c>
      <c r="BI497" s="228">
        <f>IF(N497="nulová",J497,0)</f>
        <v>0</v>
      </c>
      <c r="BJ497" s="20" t="s">
        <v>83</v>
      </c>
      <c r="BK497" s="228">
        <f>ROUND(I497*H497,2)</f>
        <v>0</v>
      </c>
      <c r="BL497" s="20" t="s">
        <v>315</v>
      </c>
      <c r="BM497" s="227" t="s">
        <v>7675</v>
      </c>
    </row>
    <row r="498" s="2" customFormat="1" ht="16.5" customHeight="1">
      <c r="A498" s="41"/>
      <c r="B498" s="42"/>
      <c r="C498" s="280" t="s">
        <v>7676</v>
      </c>
      <c r="D498" s="280" t="s">
        <v>1137</v>
      </c>
      <c r="E498" s="281" t="s">
        <v>7677</v>
      </c>
      <c r="F498" s="282" t="s">
        <v>7678</v>
      </c>
      <c r="G498" s="283" t="s">
        <v>323</v>
      </c>
      <c r="H498" s="284">
        <v>476</v>
      </c>
      <c r="I498" s="285"/>
      <c r="J498" s="286">
        <f>ROUND(I498*H498,2)</f>
        <v>0</v>
      </c>
      <c r="K498" s="282" t="s">
        <v>19</v>
      </c>
      <c r="L498" s="287"/>
      <c r="M498" s="288" t="s">
        <v>19</v>
      </c>
      <c r="N498" s="289" t="s">
        <v>47</v>
      </c>
      <c r="O498" s="87"/>
      <c r="P498" s="225">
        <f>O498*H498</f>
        <v>0</v>
      </c>
      <c r="Q498" s="225">
        <v>0</v>
      </c>
      <c r="R498" s="225">
        <f>Q498*H498</f>
        <v>0</v>
      </c>
      <c r="S498" s="225">
        <v>0</v>
      </c>
      <c r="T498" s="226">
        <f>S498*H498</f>
        <v>0</v>
      </c>
      <c r="U498" s="41"/>
      <c r="V498" s="41"/>
      <c r="W498" s="41"/>
      <c r="X498" s="41"/>
      <c r="Y498" s="41"/>
      <c r="Z498" s="41"/>
      <c r="AA498" s="41"/>
      <c r="AB498" s="41"/>
      <c r="AC498" s="41"/>
      <c r="AD498" s="41"/>
      <c r="AE498" s="41"/>
      <c r="AR498" s="227" t="s">
        <v>352</v>
      </c>
      <c r="AT498" s="227" t="s">
        <v>1137</v>
      </c>
      <c r="AU498" s="227" t="s">
        <v>85</v>
      </c>
      <c r="AY498" s="20" t="s">
        <v>308</v>
      </c>
      <c r="BE498" s="228">
        <f>IF(N498="základní",J498,0)</f>
        <v>0</v>
      </c>
      <c r="BF498" s="228">
        <f>IF(N498="snížená",J498,0)</f>
        <v>0</v>
      </c>
      <c r="BG498" s="228">
        <f>IF(N498="zákl. přenesená",J498,0)</f>
        <v>0</v>
      </c>
      <c r="BH498" s="228">
        <f>IF(N498="sníž. přenesená",J498,0)</f>
        <v>0</v>
      </c>
      <c r="BI498" s="228">
        <f>IF(N498="nulová",J498,0)</f>
        <v>0</v>
      </c>
      <c r="BJ498" s="20" t="s">
        <v>83</v>
      </c>
      <c r="BK498" s="228">
        <f>ROUND(I498*H498,2)</f>
        <v>0</v>
      </c>
      <c r="BL498" s="20" t="s">
        <v>315</v>
      </c>
      <c r="BM498" s="227" t="s">
        <v>7679</v>
      </c>
    </row>
    <row r="499" s="2" customFormat="1" ht="16.5" customHeight="1">
      <c r="A499" s="41"/>
      <c r="B499" s="42"/>
      <c r="C499" s="280" t="s">
        <v>6337</v>
      </c>
      <c r="D499" s="280" t="s">
        <v>1137</v>
      </c>
      <c r="E499" s="281" t="s">
        <v>7680</v>
      </c>
      <c r="F499" s="282" t="s">
        <v>7681</v>
      </c>
      <c r="G499" s="283" t="s">
        <v>474</v>
      </c>
      <c r="H499" s="284">
        <v>2</v>
      </c>
      <c r="I499" s="285"/>
      <c r="J499" s="286">
        <f>ROUND(I499*H499,2)</f>
        <v>0</v>
      </c>
      <c r="K499" s="282" t="s">
        <v>19</v>
      </c>
      <c r="L499" s="287"/>
      <c r="M499" s="288" t="s">
        <v>19</v>
      </c>
      <c r="N499" s="289" t="s">
        <v>47</v>
      </c>
      <c r="O499" s="87"/>
      <c r="P499" s="225">
        <f>O499*H499</f>
        <v>0</v>
      </c>
      <c r="Q499" s="225">
        <v>0</v>
      </c>
      <c r="R499" s="225">
        <f>Q499*H499</f>
        <v>0</v>
      </c>
      <c r="S499" s="225">
        <v>0</v>
      </c>
      <c r="T499" s="226">
        <f>S499*H499</f>
        <v>0</v>
      </c>
      <c r="U499" s="41"/>
      <c r="V499" s="41"/>
      <c r="W499" s="41"/>
      <c r="X499" s="41"/>
      <c r="Y499" s="41"/>
      <c r="Z499" s="41"/>
      <c r="AA499" s="41"/>
      <c r="AB499" s="41"/>
      <c r="AC499" s="41"/>
      <c r="AD499" s="41"/>
      <c r="AE499" s="41"/>
      <c r="AR499" s="227" t="s">
        <v>352</v>
      </c>
      <c r="AT499" s="227" t="s">
        <v>1137</v>
      </c>
      <c r="AU499" s="227" t="s">
        <v>85</v>
      </c>
      <c r="AY499" s="20" t="s">
        <v>308</v>
      </c>
      <c r="BE499" s="228">
        <f>IF(N499="základní",J499,0)</f>
        <v>0</v>
      </c>
      <c r="BF499" s="228">
        <f>IF(N499="snížená",J499,0)</f>
        <v>0</v>
      </c>
      <c r="BG499" s="228">
        <f>IF(N499="zákl. přenesená",J499,0)</f>
        <v>0</v>
      </c>
      <c r="BH499" s="228">
        <f>IF(N499="sníž. přenesená",J499,0)</f>
        <v>0</v>
      </c>
      <c r="BI499" s="228">
        <f>IF(N499="nulová",J499,0)</f>
        <v>0</v>
      </c>
      <c r="BJ499" s="20" t="s">
        <v>83</v>
      </c>
      <c r="BK499" s="228">
        <f>ROUND(I499*H499,2)</f>
        <v>0</v>
      </c>
      <c r="BL499" s="20" t="s">
        <v>315</v>
      </c>
      <c r="BM499" s="227" t="s">
        <v>7682</v>
      </c>
    </row>
    <row r="500" s="2" customFormat="1" ht="16.5" customHeight="1">
      <c r="A500" s="41"/>
      <c r="B500" s="42"/>
      <c r="C500" s="280" t="s">
        <v>7683</v>
      </c>
      <c r="D500" s="280" t="s">
        <v>1137</v>
      </c>
      <c r="E500" s="281" t="s">
        <v>7684</v>
      </c>
      <c r="F500" s="282" t="s">
        <v>7685</v>
      </c>
      <c r="G500" s="283" t="s">
        <v>474</v>
      </c>
      <c r="H500" s="284">
        <v>12</v>
      </c>
      <c r="I500" s="285"/>
      <c r="J500" s="286">
        <f>ROUND(I500*H500,2)</f>
        <v>0</v>
      </c>
      <c r="K500" s="282" t="s">
        <v>19</v>
      </c>
      <c r="L500" s="287"/>
      <c r="M500" s="288" t="s">
        <v>19</v>
      </c>
      <c r="N500" s="289" t="s">
        <v>47</v>
      </c>
      <c r="O500" s="87"/>
      <c r="P500" s="225">
        <f>O500*H500</f>
        <v>0</v>
      </c>
      <c r="Q500" s="225">
        <v>0</v>
      </c>
      <c r="R500" s="225">
        <f>Q500*H500</f>
        <v>0</v>
      </c>
      <c r="S500" s="225">
        <v>0</v>
      </c>
      <c r="T500" s="226">
        <f>S500*H500</f>
        <v>0</v>
      </c>
      <c r="U500" s="41"/>
      <c r="V500" s="41"/>
      <c r="W500" s="41"/>
      <c r="X500" s="41"/>
      <c r="Y500" s="41"/>
      <c r="Z500" s="41"/>
      <c r="AA500" s="41"/>
      <c r="AB500" s="41"/>
      <c r="AC500" s="41"/>
      <c r="AD500" s="41"/>
      <c r="AE500" s="41"/>
      <c r="AR500" s="227" t="s">
        <v>352</v>
      </c>
      <c r="AT500" s="227" t="s">
        <v>1137</v>
      </c>
      <c r="AU500" s="227" t="s">
        <v>85</v>
      </c>
      <c r="AY500" s="20" t="s">
        <v>308</v>
      </c>
      <c r="BE500" s="228">
        <f>IF(N500="základní",J500,0)</f>
        <v>0</v>
      </c>
      <c r="BF500" s="228">
        <f>IF(N500="snížená",J500,0)</f>
        <v>0</v>
      </c>
      <c r="BG500" s="228">
        <f>IF(N500="zákl. přenesená",J500,0)</f>
        <v>0</v>
      </c>
      <c r="BH500" s="228">
        <f>IF(N500="sníž. přenesená",J500,0)</f>
        <v>0</v>
      </c>
      <c r="BI500" s="228">
        <f>IF(N500="nulová",J500,0)</f>
        <v>0</v>
      </c>
      <c r="BJ500" s="20" t="s">
        <v>83</v>
      </c>
      <c r="BK500" s="228">
        <f>ROUND(I500*H500,2)</f>
        <v>0</v>
      </c>
      <c r="BL500" s="20" t="s">
        <v>315</v>
      </c>
      <c r="BM500" s="227" t="s">
        <v>7686</v>
      </c>
    </row>
    <row r="501" s="2" customFormat="1" ht="16.5" customHeight="1">
      <c r="A501" s="41"/>
      <c r="B501" s="42"/>
      <c r="C501" s="280" t="s">
        <v>6341</v>
      </c>
      <c r="D501" s="280" t="s">
        <v>1137</v>
      </c>
      <c r="E501" s="281" t="s">
        <v>7687</v>
      </c>
      <c r="F501" s="282" t="s">
        <v>7688</v>
      </c>
      <c r="G501" s="283" t="s">
        <v>4835</v>
      </c>
      <c r="H501" s="284">
        <v>952</v>
      </c>
      <c r="I501" s="285"/>
      <c r="J501" s="286">
        <f>ROUND(I501*H501,2)</f>
        <v>0</v>
      </c>
      <c r="K501" s="282" t="s">
        <v>19</v>
      </c>
      <c r="L501" s="287"/>
      <c r="M501" s="297" t="s">
        <v>19</v>
      </c>
      <c r="N501" s="298" t="s">
        <v>47</v>
      </c>
      <c r="O501" s="272"/>
      <c r="P501" s="295">
        <f>O501*H501</f>
        <v>0</v>
      </c>
      <c r="Q501" s="295">
        <v>0</v>
      </c>
      <c r="R501" s="295">
        <f>Q501*H501</f>
        <v>0</v>
      </c>
      <c r="S501" s="295">
        <v>0</v>
      </c>
      <c r="T501" s="296">
        <f>S501*H501</f>
        <v>0</v>
      </c>
      <c r="U501" s="41"/>
      <c r="V501" s="41"/>
      <c r="W501" s="41"/>
      <c r="X501" s="41"/>
      <c r="Y501" s="41"/>
      <c r="Z501" s="41"/>
      <c r="AA501" s="41"/>
      <c r="AB501" s="41"/>
      <c r="AC501" s="41"/>
      <c r="AD501" s="41"/>
      <c r="AE501" s="41"/>
      <c r="AR501" s="227" t="s">
        <v>352</v>
      </c>
      <c r="AT501" s="227" t="s">
        <v>1137</v>
      </c>
      <c r="AU501" s="227" t="s">
        <v>85</v>
      </c>
      <c r="AY501" s="20" t="s">
        <v>308</v>
      </c>
      <c r="BE501" s="228">
        <f>IF(N501="základní",J501,0)</f>
        <v>0</v>
      </c>
      <c r="BF501" s="228">
        <f>IF(N501="snížená",J501,0)</f>
        <v>0</v>
      </c>
      <c r="BG501" s="228">
        <f>IF(N501="zákl. přenesená",J501,0)</f>
        <v>0</v>
      </c>
      <c r="BH501" s="228">
        <f>IF(N501="sníž. přenesená",J501,0)</f>
        <v>0</v>
      </c>
      <c r="BI501" s="228">
        <f>IF(N501="nulová",J501,0)</f>
        <v>0</v>
      </c>
      <c r="BJ501" s="20" t="s">
        <v>83</v>
      </c>
      <c r="BK501" s="228">
        <f>ROUND(I501*H501,2)</f>
        <v>0</v>
      </c>
      <c r="BL501" s="20" t="s">
        <v>315</v>
      </c>
      <c r="BM501" s="227" t="s">
        <v>7689</v>
      </c>
    </row>
    <row r="502" s="2" customFormat="1" ht="6.96" customHeight="1">
      <c r="A502" s="41"/>
      <c r="B502" s="62"/>
      <c r="C502" s="63"/>
      <c r="D502" s="63"/>
      <c r="E502" s="63"/>
      <c r="F502" s="63"/>
      <c r="G502" s="63"/>
      <c r="H502" s="63"/>
      <c r="I502" s="63"/>
      <c r="J502" s="63"/>
      <c r="K502" s="63"/>
      <c r="L502" s="47"/>
      <c r="M502" s="41"/>
      <c r="O502" s="41"/>
      <c r="P502" s="41"/>
      <c r="Q502" s="41"/>
      <c r="R502" s="41"/>
      <c r="S502" s="41"/>
      <c r="T502" s="41"/>
      <c r="U502" s="41"/>
      <c r="V502" s="41"/>
      <c r="W502" s="41"/>
      <c r="X502" s="41"/>
      <c r="Y502" s="41"/>
      <c r="Z502" s="41"/>
      <c r="AA502" s="41"/>
      <c r="AB502" s="41"/>
      <c r="AC502" s="41"/>
      <c r="AD502" s="41"/>
      <c r="AE502" s="41"/>
    </row>
  </sheetData>
  <sheetProtection sheet="1" autoFilter="0" formatColumns="0" formatRows="0" objects="1" scenarios="1" spinCount="100000" saltValue="J8TVRzAhprydoekvBFTT/bqJcWPn4vVbQWeV5ScyjoU4amb/iKDriZ45BV8zDov9Vjojh2m8Ip03BI+6VYvotQ==" hashValue="8dLkoiblh9wXoYYgxXkrtbmckdVoixO/jbVmSAdSRwaTXJFpKiJ0vJQARG1XaqWrt95QwUhNJwpbZVKeCm5sfg==" algorithmName="SHA-512" password="CC35"/>
  <autoFilter ref="C104:K501"/>
  <mergeCells count="15">
    <mergeCell ref="E7:H7"/>
    <mergeCell ref="E11:H11"/>
    <mergeCell ref="E9:H9"/>
    <mergeCell ref="E13:H13"/>
    <mergeCell ref="E22:H22"/>
    <mergeCell ref="E31:H31"/>
    <mergeCell ref="E52:H52"/>
    <mergeCell ref="E56:H56"/>
    <mergeCell ref="E54:H54"/>
    <mergeCell ref="E58:H58"/>
    <mergeCell ref="E91:H91"/>
    <mergeCell ref="E95:H95"/>
    <mergeCell ref="E93:H93"/>
    <mergeCell ref="E97:H9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190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7690</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ROUND(J99,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ROUND((SUM(BE99:BE177)),  2)</f>
        <v>0</v>
      </c>
      <c r="G37" s="41"/>
      <c r="H37" s="41"/>
      <c r="I37" s="161">
        <v>0.20999999999999999</v>
      </c>
      <c r="J37" s="160">
        <f>ROUND(((SUM(BE99:BE177))*I37),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ROUND((SUM(BF99:BF177)),  2)</f>
        <v>0</v>
      </c>
      <c r="G38" s="41"/>
      <c r="H38" s="41"/>
      <c r="I38" s="161">
        <v>0.12</v>
      </c>
      <c r="J38" s="160">
        <f>ROUND(((SUM(BF99:BF177))*I38),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ROUND((SUM(BG99:BG177)),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ROUND((SUM(BH99:BH177)),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ROUND((SUM(BI99:BI177)),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06 - Slaboproud</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J99</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J100</f>
        <v>0</v>
      </c>
      <c r="K68" s="179"/>
      <c r="L68" s="183"/>
      <c r="S68" s="9"/>
      <c r="T68" s="9"/>
      <c r="U68" s="9"/>
      <c r="V68" s="9"/>
      <c r="W68" s="9"/>
      <c r="X68" s="9"/>
      <c r="Y68" s="9"/>
      <c r="Z68" s="9"/>
      <c r="AA68" s="9"/>
      <c r="AB68" s="9"/>
      <c r="AC68" s="9"/>
      <c r="AD68" s="9"/>
      <c r="AE68" s="9"/>
    </row>
    <row r="69" s="10" customFormat="1" ht="19.92" customHeight="1">
      <c r="A69" s="10"/>
      <c r="B69" s="184"/>
      <c r="C69" s="128"/>
      <c r="D69" s="185" t="s">
        <v>1148</v>
      </c>
      <c r="E69" s="186"/>
      <c r="F69" s="186"/>
      <c r="G69" s="186"/>
      <c r="H69" s="186"/>
      <c r="I69" s="186"/>
      <c r="J69" s="187">
        <f>J101</f>
        <v>0</v>
      </c>
      <c r="K69" s="128"/>
      <c r="L69" s="188"/>
      <c r="S69" s="10"/>
      <c r="T69" s="10"/>
      <c r="U69" s="10"/>
      <c r="V69" s="10"/>
      <c r="W69" s="10"/>
      <c r="X69" s="10"/>
      <c r="Y69" s="10"/>
      <c r="Z69" s="10"/>
      <c r="AA69" s="10"/>
      <c r="AB69" s="10"/>
      <c r="AC69" s="10"/>
      <c r="AD69" s="10"/>
      <c r="AE69" s="10"/>
    </row>
    <row r="70" s="9" customFormat="1" ht="24.96" customHeight="1">
      <c r="A70" s="9"/>
      <c r="B70" s="178"/>
      <c r="C70" s="179"/>
      <c r="D70" s="180" t="s">
        <v>539</v>
      </c>
      <c r="E70" s="181"/>
      <c r="F70" s="181"/>
      <c r="G70" s="181"/>
      <c r="H70" s="181"/>
      <c r="I70" s="181"/>
      <c r="J70" s="182">
        <f>J104</f>
        <v>0</v>
      </c>
      <c r="K70" s="179"/>
      <c r="L70" s="183"/>
      <c r="S70" s="9"/>
      <c r="T70" s="9"/>
      <c r="U70" s="9"/>
      <c r="V70" s="9"/>
      <c r="W70" s="9"/>
      <c r="X70" s="9"/>
      <c r="Y70" s="9"/>
      <c r="Z70" s="9"/>
      <c r="AA70" s="9"/>
      <c r="AB70" s="9"/>
      <c r="AC70" s="9"/>
      <c r="AD70" s="9"/>
      <c r="AE70" s="9"/>
    </row>
    <row r="71" s="10" customFormat="1" ht="19.92" customHeight="1">
      <c r="A71" s="10"/>
      <c r="B71" s="184"/>
      <c r="C71" s="128"/>
      <c r="D71" s="185" t="s">
        <v>4359</v>
      </c>
      <c r="E71" s="186"/>
      <c r="F71" s="186"/>
      <c r="G71" s="186"/>
      <c r="H71" s="186"/>
      <c r="I71" s="186"/>
      <c r="J71" s="187">
        <f>J105</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3023</v>
      </c>
      <c r="E72" s="186"/>
      <c r="F72" s="186"/>
      <c r="G72" s="186"/>
      <c r="H72" s="186"/>
      <c r="I72" s="186"/>
      <c r="J72" s="187">
        <f>J109</f>
        <v>0</v>
      </c>
      <c r="K72" s="128"/>
      <c r="L72" s="188"/>
      <c r="S72" s="10"/>
      <c r="T72" s="10"/>
      <c r="U72" s="10"/>
      <c r="V72" s="10"/>
      <c r="W72" s="10"/>
      <c r="X72" s="10"/>
      <c r="Y72" s="10"/>
      <c r="Z72" s="10"/>
      <c r="AA72" s="10"/>
      <c r="AB72" s="10"/>
      <c r="AC72" s="10"/>
      <c r="AD72" s="10"/>
      <c r="AE72" s="10"/>
    </row>
    <row r="73" s="9" customFormat="1" ht="24.96" customHeight="1">
      <c r="A73" s="9"/>
      <c r="B73" s="178"/>
      <c r="C73" s="179"/>
      <c r="D73" s="180" t="s">
        <v>1074</v>
      </c>
      <c r="E73" s="181"/>
      <c r="F73" s="181"/>
      <c r="G73" s="181"/>
      <c r="H73" s="181"/>
      <c r="I73" s="181"/>
      <c r="J73" s="182">
        <f>J146</f>
        <v>0</v>
      </c>
      <c r="K73" s="179"/>
      <c r="L73" s="183"/>
      <c r="S73" s="9"/>
      <c r="T73" s="9"/>
      <c r="U73" s="9"/>
      <c r="V73" s="9"/>
      <c r="W73" s="9"/>
      <c r="X73" s="9"/>
      <c r="Y73" s="9"/>
      <c r="Z73" s="9"/>
      <c r="AA73" s="9"/>
      <c r="AB73" s="9"/>
      <c r="AC73" s="9"/>
      <c r="AD73" s="9"/>
      <c r="AE73" s="9"/>
    </row>
    <row r="74" s="10" customFormat="1" ht="19.92" customHeight="1">
      <c r="A74" s="10"/>
      <c r="B74" s="184"/>
      <c r="C74" s="128"/>
      <c r="D74" s="185" t="s">
        <v>3024</v>
      </c>
      <c r="E74" s="186"/>
      <c r="F74" s="186"/>
      <c r="G74" s="186"/>
      <c r="H74" s="186"/>
      <c r="I74" s="186"/>
      <c r="J74" s="187">
        <f>J147</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3027</v>
      </c>
      <c r="E75" s="186"/>
      <c r="F75" s="186"/>
      <c r="G75" s="186"/>
      <c r="H75" s="186"/>
      <c r="I75" s="186"/>
      <c r="J75" s="187">
        <f>J156</f>
        <v>0</v>
      </c>
      <c r="K75" s="128"/>
      <c r="L75" s="188"/>
      <c r="S75" s="10"/>
      <c r="T75" s="10"/>
      <c r="U75" s="10"/>
      <c r="V75" s="10"/>
      <c r="W75" s="10"/>
      <c r="X75" s="10"/>
      <c r="Y75" s="10"/>
      <c r="Z75" s="10"/>
      <c r="AA75" s="10"/>
      <c r="AB75" s="10"/>
      <c r="AC75" s="10"/>
      <c r="AD75" s="10"/>
      <c r="AE75" s="10"/>
    </row>
    <row r="76" s="2" customFormat="1" ht="21.84"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62"/>
      <c r="C77" s="63"/>
      <c r="D77" s="63"/>
      <c r="E77" s="63"/>
      <c r="F77" s="63"/>
      <c r="G77" s="63"/>
      <c r="H77" s="63"/>
      <c r="I77" s="63"/>
      <c r="J77" s="63"/>
      <c r="K77" s="63"/>
      <c r="L77" s="148"/>
      <c r="S77" s="41"/>
      <c r="T77" s="41"/>
      <c r="U77" s="41"/>
      <c r="V77" s="41"/>
      <c r="W77" s="41"/>
      <c r="X77" s="41"/>
      <c r="Y77" s="41"/>
      <c r="Z77" s="41"/>
      <c r="AA77" s="41"/>
      <c r="AB77" s="41"/>
      <c r="AC77" s="41"/>
      <c r="AD77" s="41"/>
      <c r="AE77" s="41"/>
    </row>
    <row r="81" s="2" customFormat="1" ht="6.96" customHeight="1">
      <c r="A81" s="41"/>
      <c r="B81" s="64"/>
      <c r="C81" s="65"/>
      <c r="D81" s="65"/>
      <c r="E81" s="65"/>
      <c r="F81" s="65"/>
      <c r="G81" s="65"/>
      <c r="H81" s="65"/>
      <c r="I81" s="65"/>
      <c r="J81" s="65"/>
      <c r="K81" s="65"/>
      <c r="L81" s="148"/>
      <c r="S81" s="41"/>
      <c r="T81" s="41"/>
      <c r="U81" s="41"/>
      <c r="V81" s="41"/>
      <c r="W81" s="41"/>
      <c r="X81" s="41"/>
      <c r="Y81" s="41"/>
      <c r="Z81" s="41"/>
      <c r="AA81" s="41"/>
      <c r="AB81" s="41"/>
      <c r="AC81" s="41"/>
      <c r="AD81" s="41"/>
      <c r="AE81" s="41"/>
    </row>
    <row r="82" s="2" customFormat="1" ht="24.96" customHeight="1">
      <c r="A82" s="41"/>
      <c r="B82" s="42"/>
      <c r="C82" s="26" t="s">
        <v>293</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16</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173" t="str">
        <f>E7</f>
        <v>DI_c10_Revitalizace Náměstí Republiky-PDPS</v>
      </c>
      <c r="F85" s="35"/>
      <c r="G85" s="35"/>
      <c r="H85" s="35"/>
      <c r="I85" s="43"/>
      <c r="J85" s="43"/>
      <c r="K85" s="43"/>
      <c r="L85" s="148"/>
      <c r="S85" s="41"/>
      <c r="T85" s="41"/>
      <c r="U85" s="41"/>
      <c r="V85" s="41"/>
      <c r="W85" s="41"/>
      <c r="X85" s="41"/>
      <c r="Y85" s="41"/>
      <c r="Z85" s="41"/>
      <c r="AA85" s="41"/>
      <c r="AB85" s="41"/>
      <c r="AC85" s="41"/>
      <c r="AD85" s="41"/>
      <c r="AE85" s="41"/>
    </row>
    <row r="86" s="1" customFormat="1" ht="12" customHeight="1">
      <c r="B86" s="24"/>
      <c r="C86" s="35" t="s">
        <v>283</v>
      </c>
      <c r="D86" s="25"/>
      <c r="E86" s="25"/>
      <c r="F86" s="25"/>
      <c r="G86" s="25"/>
      <c r="H86" s="25"/>
      <c r="I86" s="25"/>
      <c r="J86" s="25"/>
      <c r="K86" s="25"/>
      <c r="L86" s="23"/>
    </row>
    <row r="87" s="1" customFormat="1" ht="16.5" customHeight="1">
      <c r="B87" s="24"/>
      <c r="C87" s="25"/>
      <c r="D87" s="25"/>
      <c r="E87" s="173" t="s">
        <v>284</v>
      </c>
      <c r="F87" s="25"/>
      <c r="G87" s="25"/>
      <c r="H87" s="25"/>
      <c r="I87" s="25"/>
      <c r="J87" s="25"/>
      <c r="K87" s="25"/>
      <c r="L87" s="23"/>
    </row>
    <row r="88" s="1" customFormat="1" ht="12" customHeight="1">
      <c r="B88" s="24"/>
      <c r="C88" s="35" t="s">
        <v>285</v>
      </c>
      <c r="D88" s="25"/>
      <c r="E88" s="25"/>
      <c r="F88" s="25"/>
      <c r="G88" s="25"/>
      <c r="H88" s="25"/>
      <c r="I88" s="25"/>
      <c r="J88" s="25"/>
      <c r="K88" s="25"/>
      <c r="L88" s="23"/>
    </row>
    <row r="89" s="2" customFormat="1" ht="16.5" customHeight="1">
      <c r="A89" s="41"/>
      <c r="B89" s="42"/>
      <c r="C89" s="43"/>
      <c r="D89" s="43"/>
      <c r="E89" s="291" t="s">
        <v>4890</v>
      </c>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3013</v>
      </c>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6.5" customHeight="1">
      <c r="A91" s="41"/>
      <c r="B91" s="42"/>
      <c r="C91" s="43"/>
      <c r="D91" s="43"/>
      <c r="E91" s="72" t="str">
        <f>E13</f>
        <v>06 - Slaboproud</v>
      </c>
      <c r="F91" s="43"/>
      <c r="G91" s="43"/>
      <c r="H91" s="43"/>
      <c r="I91" s="43"/>
      <c r="J91" s="43"/>
      <c r="K91" s="43"/>
      <c r="L91" s="148"/>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2" customHeight="1">
      <c r="A93" s="41"/>
      <c r="B93" s="42"/>
      <c r="C93" s="35" t="s">
        <v>21</v>
      </c>
      <c r="D93" s="43"/>
      <c r="E93" s="43"/>
      <c r="F93" s="30" t="str">
        <f>F16</f>
        <v xml:space="preserve"> </v>
      </c>
      <c r="G93" s="43"/>
      <c r="H93" s="43"/>
      <c r="I93" s="35" t="s">
        <v>23</v>
      </c>
      <c r="J93" s="75" t="str">
        <f>IF(J16="","",J16)</f>
        <v>31. 1. 2025</v>
      </c>
      <c r="K93" s="43"/>
      <c r="L93" s="148"/>
      <c r="S93" s="41"/>
      <c r="T93" s="41"/>
      <c r="U93" s="41"/>
      <c r="V93" s="41"/>
      <c r="W93" s="41"/>
      <c r="X93" s="41"/>
      <c r="Y93" s="41"/>
      <c r="Z93" s="41"/>
      <c r="AA93" s="41"/>
      <c r="AB93" s="41"/>
      <c r="AC93" s="41"/>
      <c r="AD93" s="41"/>
      <c r="AE93" s="41"/>
    </row>
    <row r="94" s="2" customFormat="1" ht="6.96"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2" customFormat="1" ht="15.15" customHeight="1">
      <c r="A95" s="41"/>
      <c r="B95" s="42"/>
      <c r="C95" s="35" t="s">
        <v>25</v>
      </c>
      <c r="D95" s="43"/>
      <c r="E95" s="43"/>
      <c r="F95" s="30" t="str">
        <f>E19</f>
        <v>Statutární město Ostrava</v>
      </c>
      <c r="G95" s="43"/>
      <c r="H95" s="43"/>
      <c r="I95" s="35" t="s">
        <v>33</v>
      </c>
      <c r="J95" s="39" t="str">
        <f>E25</f>
        <v>AFRY CZ s.r.o.</v>
      </c>
      <c r="K95" s="43"/>
      <c r="L95" s="148"/>
      <c r="S95" s="41"/>
      <c r="T95" s="41"/>
      <c r="U95" s="41"/>
      <c r="V95" s="41"/>
      <c r="W95" s="41"/>
      <c r="X95" s="41"/>
      <c r="Y95" s="41"/>
      <c r="Z95" s="41"/>
      <c r="AA95" s="41"/>
      <c r="AB95" s="41"/>
      <c r="AC95" s="41"/>
      <c r="AD95" s="41"/>
      <c r="AE95" s="41"/>
    </row>
    <row r="96" s="2" customFormat="1" ht="15.15" customHeight="1">
      <c r="A96" s="41"/>
      <c r="B96" s="42"/>
      <c r="C96" s="35" t="s">
        <v>31</v>
      </c>
      <c r="D96" s="43"/>
      <c r="E96" s="43"/>
      <c r="F96" s="30" t="str">
        <f>IF(E22="","",E22)</f>
        <v>Vyplň údaj</v>
      </c>
      <c r="G96" s="43"/>
      <c r="H96" s="43"/>
      <c r="I96" s="35" t="s">
        <v>38</v>
      </c>
      <c r="J96" s="39" t="str">
        <f>E28</f>
        <v xml:space="preserve"> </v>
      </c>
      <c r="K96" s="43"/>
      <c r="L96" s="148"/>
      <c r="S96" s="41"/>
      <c r="T96" s="41"/>
      <c r="U96" s="41"/>
      <c r="V96" s="41"/>
      <c r="W96" s="41"/>
      <c r="X96" s="41"/>
      <c r="Y96" s="41"/>
      <c r="Z96" s="41"/>
      <c r="AA96" s="41"/>
      <c r="AB96" s="41"/>
      <c r="AC96" s="41"/>
      <c r="AD96" s="41"/>
      <c r="AE96" s="41"/>
    </row>
    <row r="97" s="2" customFormat="1" ht="10.32" customHeight="1">
      <c r="A97" s="41"/>
      <c r="B97" s="42"/>
      <c r="C97" s="43"/>
      <c r="D97" s="43"/>
      <c r="E97" s="43"/>
      <c r="F97" s="43"/>
      <c r="G97" s="43"/>
      <c r="H97" s="43"/>
      <c r="I97" s="43"/>
      <c r="J97" s="43"/>
      <c r="K97" s="43"/>
      <c r="L97" s="148"/>
      <c r="S97" s="41"/>
      <c r="T97" s="41"/>
      <c r="U97" s="41"/>
      <c r="V97" s="41"/>
      <c r="W97" s="41"/>
      <c r="X97" s="41"/>
      <c r="Y97" s="41"/>
      <c r="Z97" s="41"/>
      <c r="AA97" s="41"/>
      <c r="AB97" s="41"/>
      <c r="AC97" s="41"/>
      <c r="AD97" s="41"/>
      <c r="AE97" s="41"/>
    </row>
    <row r="98" s="11" customFormat="1" ht="29.28" customHeight="1">
      <c r="A98" s="189"/>
      <c r="B98" s="190"/>
      <c r="C98" s="191" t="s">
        <v>294</v>
      </c>
      <c r="D98" s="192" t="s">
        <v>61</v>
      </c>
      <c r="E98" s="192" t="s">
        <v>57</v>
      </c>
      <c r="F98" s="192" t="s">
        <v>58</v>
      </c>
      <c r="G98" s="192" t="s">
        <v>295</v>
      </c>
      <c r="H98" s="192" t="s">
        <v>296</v>
      </c>
      <c r="I98" s="192" t="s">
        <v>297</v>
      </c>
      <c r="J98" s="192" t="s">
        <v>289</v>
      </c>
      <c r="K98" s="193" t="s">
        <v>298</v>
      </c>
      <c r="L98" s="194"/>
      <c r="M98" s="95" t="s">
        <v>19</v>
      </c>
      <c r="N98" s="96" t="s">
        <v>46</v>
      </c>
      <c r="O98" s="96" t="s">
        <v>299</v>
      </c>
      <c r="P98" s="96" t="s">
        <v>300</v>
      </c>
      <c r="Q98" s="96" t="s">
        <v>301</v>
      </c>
      <c r="R98" s="96" t="s">
        <v>302</v>
      </c>
      <c r="S98" s="96" t="s">
        <v>303</v>
      </c>
      <c r="T98" s="97" t="s">
        <v>304</v>
      </c>
      <c r="U98" s="189"/>
      <c r="V98" s="189"/>
      <c r="W98" s="189"/>
      <c r="X98" s="189"/>
      <c r="Y98" s="189"/>
      <c r="Z98" s="189"/>
      <c r="AA98" s="189"/>
      <c r="AB98" s="189"/>
      <c r="AC98" s="189"/>
      <c r="AD98" s="189"/>
      <c r="AE98" s="189"/>
    </row>
    <row r="99" s="2" customFormat="1" ht="22.8" customHeight="1">
      <c r="A99" s="41"/>
      <c r="B99" s="42"/>
      <c r="C99" s="102" t="s">
        <v>305</v>
      </c>
      <c r="D99" s="43"/>
      <c r="E99" s="43"/>
      <c r="F99" s="43"/>
      <c r="G99" s="43"/>
      <c r="H99" s="43"/>
      <c r="I99" s="43"/>
      <c r="J99" s="195">
        <f>BK99</f>
        <v>0</v>
      </c>
      <c r="K99" s="43"/>
      <c r="L99" s="47"/>
      <c r="M99" s="98"/>
      <c r="N99" s="196"/>
      <c r="O99" s="99"/>
      <c r="P99" s="197">
        <f>P100+P104+P146</f>
        <v>0</v>
      </c>
      <c r="Q99" s="99"/>
      <c r="R99" s="197">
        <f>R100+R104+R146</f>
        <v>0</v>
      </c>
      <c r="S99" s="99"/>
      <c r="T99" s="198">
        <f>T100+T104+T146</f>
        <v>0</v>
      </c>
      <c r="U99" s="41"/>
      <c r="V99" s="41"/>
      <c r="W99" s="41"/>
      <c r="X99" s="41"/>
      <c r="Y99" s="41"/>
      <c r="Z99" s="41"/>
      <c r="AA99" s="41"/>
      <c r="AB99" s="41"/>
      <c r="AC99" s="41"/>
      <c r="AD99" s="41"/>
      <c r="AE99" s="41"/>
      <c r="AT99" s="20" t="s">
        <v>75</v>
      </c>
      <c r="AU99" s="20" t="s">
        <v>290</v>
      </c>
      <c r="BK99" s="199">
        <f>BK100+BK104+BK146</f>
        <v>0</v>
      </c>
    </row>
    <row r="100" s="12" customFormat="1" ht="25.92" customHeight="1">
      <c r="A100" s="12"/>
      <c r="B100" s="200"/>
      <c r="C100" s="201"/>
      <c r="D100" s="202" t="s">
        <v>75</v>
      </c>
      <c r="E100" s="203" t="s">
        <v>306</v>
      </c>
      <c r="F100" s="203" t="s">
        <v>307</v>
      </c>
      <c r="G100" s="201"/>
      <c r="H100" s="201"/>
      <c r="I100" s="204"/>
      <c r="J100" s="205">
        <f>BK100</f>
        <v>0</v>
      </c>
      <c r="K100" s="201"/>
      <c r="L100" s="206"/>
      <c r="M100" s="207"/>
      <c r="N100" s="208"/>
      <c r="O100" s="208"/>
      <c r="P100" s="209">
        <f>P101</f>
        <v>0</v>
      </c>
      <c r="Q100" s="208"/>
      <c r="R100" s="209">
        <f>R101</f>
        <v>0</v>
      </c>
      <c r="S100" s="208"/>
      <c r="T100" s="210">
        <f>T101</f>
        <v>0</v>
      </c>
      <c r="U100" s="12"/>
      <c r="V100" s="12"/>
      <c r="W100" s="12"/>
      <c r="X100" s="12"/>
      <c r="Y100" s="12"/>
      <c r="Z100" s="12"/>
      <c r="AA100" s="12"/>
      <c r="AB100" s="12"/>
      <c r="AC100" s="12"/>
      <c r="AD100" s="12"/>
      <c r="AE100" s="12"/>
      <c r="AR100" s="211" t="s">
        <v>83</v>
      </c>
      <c r="AT100" s="212" t="s">
        <v>75</v>
      </c>
      <c r="AU100" s="212" t="s">
        <v>76</v>
      </c>
      <c r="AY100" s="211" t="s">
        <v>308</v>
      </c>
      <c r="BK100" s="213">
        <f>BK101</f>
        <v>0</v>
      </c>
    </row>
    <row r="101" s="12" customFormat="1" ht="22.8" customHeight="1">
      <c r="A101" s="12"/>
      <c r="B101" s="200"/>
      <c r="C101" s="201"/>
      <c r="D101" s="202" t="s">
        <v>75</v>
      </c>
      <c r="E101" s="214" t="s">
        <v>85</v>
      </c>
      <c r="F101" s="214" t="s">
        <v>1269</v>
      </c>
      <c r="G101" s="201"/>
      <c r="H101" s="201"/>
      <c r="I101" s="204"/>
      <c r="J101" s="215">
        <f>BK101</f>
        <v>0</v>
      </c>
      <c r="K101" s="201"/>
      <c r="L101" s="206"/>
      <c r="M101" s="207"/>
      <c r="N101" s="208"/>
      <c r="O101" s="208"/>
      <c r="P101" s="209">
        <f>SUM(P102:P103)</f>
        <v>0</v>
      </c>
      <c r="Q101" s="208"/>
      <c r="R101" s="209">
        <f>SUM(R102:R103)</f>
        <v>0</v>
      </c>
      <c r="S101" s="208"/>
      <c r="T101" s="210">
        <f>SUM(T102:T103)</f>
        <v>0</v>
      </c>
      <c r="U101" s="12"/>
      <c r="V101" s="12"/>
      <c r="W101" s="12"/>
      <c r="X101" s="12"/>
      <c r="Y101" s="12"/>
      <c r="Z101" s="12"/>
      <c r="AA101" s="12"/>
      <c r="AB101" s="12"/>
      <c r="AC101" s="12"/>
      <c r="AD101" s="12"/>
      <c r="AE101" s="12"/>
      <c r="AR101" s="211" t="s">
        <v>83</v>
      </c>
      <c r="AT101" s="212" t="s">
        <v>75</v>
      </c>
      <c r="AU101" s="212" t="s">
        <v>83</v>
      </c>
      <c r="AY101" s="211" t="s">
        <v>308</v>
      </c>
      <c r="BK101" s="213">
        <f>SUM(BK102:BK103)</f>
        <v>0</v>
      </c>
    </row>
    <row r="102" s="2" customFormat="1" ht="21.75" customHeight="1">
      <c r="A102" s="41"/>
      <c r="B102" s="42"/>
      <c r="C102" s="216" t="s">
        <v>83</v>
      </c>
      <c r="D102" s="216" t="s">
        <v>310</v>
      </c>
      <c r="E102" s="217" t="s">
        <v>4806</v>
      </c>
      <c r="F102" s="218" t="s">
        <v>4807</v>
      </c>
      <c r="G102" s="219" t="s">
        <v>442</v>
      </c>
      <c r="H102" s="220">
        <v>0.5</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85</v>
      </c>
    </row>
    <row r="103" s="2" customFormat="1">
      <c r="A103" s="41"/>
      <c r="B103" s="42"/>
      <c r="C103" s="43"/>
      <c r="D103" s="229" t="s">
        <v>317</v>
      </c>
      <c r="E103" s="43"/>
      <c r="F103" s="230" t="s">
        <v>4808</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2" customFormat="1" ht="25.92" customHeight="1">
      <c r="A104" s="12"/>
      <c r="B104" s="200"/>
      <c r="C104" s="201"/>
      <c r="D104" s="202" t="s">
        <v>75</v>
      </c>
      <c r="E104" s="203" t="s">
        <v>590</v>
      </c>
      <c r="F104" s="203" t="s">
        <v>591</v>
      </c>
      <c r="G104" s="201"/>
      <c r="H104" s="201"/>
      <c r="I104" s="204"/>
      <c r="J104" s="205">
        <f>BK104</f>
        <v>0</v>
      </c>
      <c r="K104" s="201"/>
      <c r="L104" s="206"/>
      <c r="M104" s="207"/>
      <c r="N104" s="208"/>
      <c r="O104" s="208"/>
      <c r="P104" s="209">
        <f>P105+P109</f>
        <v>0</v>
      </c>
      <c r="Q104" s="208"/>
      <c r="R104" s="209">
        <f>R105+R109</f>
        <v>0</v>
      </c>
      <c r="S104" s="208"/>
      <c r="T104" s="210">
        <f>T105+T109</f>
        <v>0</v>
      </c>
      <c r="U104" s="12"/>
      <c r="V104" s="12"/>
      <c r="W104" s="12"/>
      <c r="X104" s="12"/>
      <c r="Y104" s="12"/>
      <c r="Z104" s="12"/>
      <c r="AA104" s="12"/>
      <c r="AB104" s="12"/>
      <c r="AC104" s="12"/>
      <c r="AD104" s="12"/>
      <c r="AE104" s="12"/>
      <c r="AR104" s="211" t="s">
        <v>85</v>
      </c>
      <c r="AT104" s="212" t="s">
        <v>75</v>
      </c>
      <c r="AU104" s="212" t="s">
        <v>76</v>
      </c>
      <c r="AY104" s="211" t="s">
        <v>308</v>
      </c>
      <c r="BK104" s="213">
        <f>BK105+BK109</f>
        <v>0</v>
      </c>
    </row>
    <row r="105" s="12" customFormat="1" ht="22.8" customHeight="1">
      <c r="A105" s="12"/>
      <c r="B105" s="200"/>
      <c r="C105" s="201"/>
      <c r="D105" s="202" t="s">
        <v>75</v>
      </c>
      <c r="E105" s="214" t="s">
        <v>4460</v>
      </c>
      <c r="F105" s="214" t="s">
        <v>4461</v>
      </c>
      <c r="G105" s="201"/>
      <c r="H105" s="201"/>
      <c r="I105" s="204"/>
      <c r="J105" s="215">
        <f>BK105</f>
        <v>0</v>
      </c>
      <c r="K105" s="201"/>
      <c r="L105" s="206"/>
      <c r="M105" s="207"/>
      <c r="N105" s="208"/>
      <c r="O105" s="208"/>
      <c r="P105" s="209">
        <f>SUM(P106:P108)</f>
        <v>0</v>
      </c>
      <c r="Q105" s="208"/>
      <c r="R105" s="209">
        <f>SUM(R106:R108)</f>
        <v>0</v>
      </c>
      <c r="S105" s="208"/>
      <c r="T105" s="210">
        <f>SUM(T106:T108)</f>
        <v>0</v>
      </c>
      <c r="U105" s="12"/>
      <c r="V105" s="12"/>
      <c r="W105" s="12"/>
      <c r="X105" s="12"/>
      <c r="Y105" s="12"/>
      <c r="Z105" s="12"/>
      <c r="AA105" s="12"/>
      <c r="AB105" s="12"/>
      <c r="AC105" s="12"/>
      <c r="AD105" s="12"/>
      <c r="AE105" s="12"/>
      <c r="AR105" s="211" t="s">
        <v>85</v>
      </c>
      <c r="AT105" s="212" t="s">
        <v>75</v>
      </c>
      <c r="AU105" s="212" t="s">
        <v>83</v>
      </c>
      <c r="AY105" s="211" t="s">
        <v>308</v>
      </c>
      <c r="BK105" s="213">
        <f>SUM(BK106:BK108)</f>
        <v>0</v>
      </c>
    </row>
    <row r="106" s="2" customFormat="1" ht="24.15" customHeight="1">
      <c r="A106" s="41"/>
      <c r="B106" s="42"/>
      <c r="C106" s="216" t="s">
        <v>85</v>
      </c>
      <c r="D106" s="216" t="s">
        <v>310</v>
      </c>
      <c r="E106" s="217" t="s">
        <v>4809</v>
      </c>
      <c r="F106" s="218" t="s">
        <v>4810</v>
      </c>
      <c r="G106" s="219" t="s">
        <v>323</v>
      </c>
      <c r="H106" s="220">
        <v>1</v>
      </c>
      <c r="I106" s="221"/>
      <c r="J106" s="222">
        <f>ROUND(I106*H106,2)</f>
        <v>0</v>
      </c>
      <c r="K106" s="218" t="s">
        <v>314</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391</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391</v>
      </c>
      <c r="BM106" s="227" t="s">
        <v>315</v>
      </c>
    </row>
    <row r="107" s="2" customFormat="1">
      <c r="A107" s="41"/>
      <c r="B107" s="42"/>
      <c r="C107" s="43"/>
      <c r="D107" s="229" t="s">
        <v>317</v>
      </c>
      <c r="E107" s="43"/>
      <c r="F107" s="230" t="s">
        <v>4811</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2" customFormat="1" ht="37.8" customHeight="1">
      <c r="A108" s="41"/>
      <c r="B108" s="42"/>
      <c r="C108" s="280" t="s">
        <v>150</v>
      </c>
      <c r="D108" s="280" t="s">
        <v>1137</v>
      </c>
      <c r="E108" s="281" t="s">
        <v>4812</v>
      </c>
      <c r="F108" s="282" t="s">
        <v>4813</v>
      </c>
      <c r="G108" s="283" t="s">
        <v>323</v>
      </c>
      <c r="H108" s="284">
        <v>1</v>
      </c>
      <c r="I108" s="285"/>
      <c r="J108" s="286">
        <f>ROUND(I108*H108,2)</f>
        <v>0</v>
      </c>
      <c r="K108" s="282" t="s">
        <v>4814</v>
      </c>
      <c r="L108" s="287"/>
      <c r="M108" s="288" t="s">
        <v>19</v>
      </c>
      <c r="N108" s="289"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616</v>
      </c>
      <c r="AT108" s="227" t="s">
        <v>1137</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391</v>
      </c>
      <c r="BM108" s="227" t="s">
        <v>342</v>
      </c>
    </row>
    <row r="109" s="12" customFormat="1" ht="22.8" customHeight="1">
      <c r="A109" s="12"/>
      <c r="B109" s="200"/>
      <c r="C109" s="201"/>
      <c r="D109" s="202" t="s">
        <v>75</v>
      </c>
      <c r="E109" s="214" t="s">
        <v>3223</v>
      </c>
      <c r="F109" s="214" t="s">
        <v>3224</v>
      </c>
      <c r="G109" s="201"/>
      <c r="H109" s="201"/>
      <c r="I109" s="204"/>
      <c r="J109" s="215">
        <f>BK109</f>
        <v>0</v>
      </c>
      <c r="K109" s="201"/>
      <c r="L109" s="206"/>
      <c r="M109" s="207"/>
      <c r="N109" s="208"/>
      <c r="O109" s="208"/>
      <c r="P109" s="209">
        <f>SUM(P110:P145)</f>
        <v>0</v>
      </c>
      <c r="Q109" s="208"/>
      <c r="R109" s="209">
        <f>SUM(R110:R145)</f>
        <v>0</v>
      </c>
      <c r="S109" s="208"/>
      <c r="T109" s="210">
        <f>SUM(T110:T145)</f>
        <v>0</v>
      </c>
      <c r="U109" s="12"/>
      <c r="V109" s="12"/>
      <c r="W109" s="12"/>
      <c r="X109" s="12"/>
      <c r="Y109" s="12"/>
      <c r="Z109" s="12"/>
      <c r="AA109" s="12"/>
      <c r="AB109" s="12"/>
      <c r="AC109" s="12"/>
      <c r="AD109" s="12"/>
      <c r="AE109" s="12"/>
      <c r="AR109" s="211" t="s">
        <v>85</v>
      </c>
      <c r="AT109" s="212" t="s">
        <v>75</v>
      </c>
      <c r="AU109" s="212" t="s">
        <v>83</v>
      </c>
      <c r="AY109" s="211" t="s">
        <v>308</v>
      </c>
      <c r="BK109" s="213">
        <f>SUM(BK110:BK145)</f>
        <v>0</v>
      </c>
    </row>
    <row r="110" s="2" customFormat="1" ht="16.5" customHeight="1">
      <c r="A110" s="41"/>
      <c r="B110" s="42"/>
      <c r="C110" s="216" t="s">
        <v>315</v>
      </c>
      <c r="D110" s="216" t="s">
        <v>310</v>
      </c>
      <c r="E110" s="217" t="s">
        <v>7691</v>
      </c>
      <c r="F110" s="218" t="s">
        <v>7692</v>
      </c>
      <c r="G110" s="219" t="s">
        <v>474</v>
      </c>
      <c r="H110" s="220">
        <v>40</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391</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391</v>
      </c>
      <c r="BM110" s="227" t="s">
        <v>352</v>
      </c>
    </row>
    <row r="111" s="2" customFormat="1">
      <c r="A111" s="41"/>
      <c r="B111" s="42"/>
      <c r="C111" s="43"/>
      <c r="D111" s="229" t="s">
        <v>317</v>
      </c>
      <c r="E111" s="43"/>
      <c r="F111" s="230" t="s">
        <v>7693</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2" customFormat="1" ht="16.5" customHeight="1">
      <c r="A112" s="41"/>
      <c r="B112" s="42"/>
      <c r="C112" s="280" t="s">
        <v>336</v>
      </c>
      <c r="D112" s="280" t="s">
        <v>1137</v>
      </c>
      <c r="E112" s="281" t="s">
        <v>7694</v>
      </c>
      <c r="F112" s="282" t="s">
        <v>7695</v>
      </c>
      <c r="G112" s="283" t="s">
        <v>474</v>
      </c>
      <c r="H112" s="284">
        <v>42</v>
      </c>
      <c r="I112" s="285"/>
      <c r="J112" s="286">
        <f>ROUND(I112*H112,2)</f>
        <v>0</v>
      </c>
      <c r="K112" s="282" t="s">
        <v>314</v>
      </c>
      <c r="L112" s="287"/>
      <c r="M112" s="288" t="s">
        <v>19</v>
      </c>
      <c r="N112" s="289"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616</v>
      </c>
      <c r="AT112" s="227" t="s">
        <v>1137</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391</v>
      </c>
      <c r="BM112" s="227" t="s">
        <v>362</v>
      </c>
    </row>
    <row r="113" s="13" customFormat="1">
      <c r="A113" s="13"/>
      <c r="B113" s="234"/>
      <c r="C113" s="235"/>
      <c r="D113" s="236" t="s">
        <v>319</v>
      </c>
      <c r="E113" s="237" t="s">
        <v>19</v>
      </c>
      <c r="F113" s="238" t="s">
        <v>7696</v>
      </c>
      <c r="G113" s="235"/>
      <c r="H113" s="239">
        <v>42</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42</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16.5" customHeight="1">
      <c r="A115" s="41"/>
      <c r="B115" s="42"/>
      <c r="C115" s="216" t="s">
        <v>342</v>
      </c>
      <c r="D115" s="216" t="s">
        <v>310</v>
      </c>
      <c r="E115" s="217" t="s">
        <v>7697</v>
      </c>
      <c r="F115" s="218" t="s">
        <v>7698</v>
      </c>
      <c r="G115" s="219" t="s">
        <v>474</v>
      </c>
      <c r="H115" s="220">
        <v>190</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391</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391</v>
      </c>
      <c r="BM115" s="227" t="s">
        <v>8</v>
      </c>
    </row>
    <row r="116" s="2" customFormat="1">
      <c r="A116" s="41"/>
      <c r="B116" s="42"/>
      <c r="C116" s="43"/>
      <c r="D116" s="229" t="s">
        <v>317</v>
      </c>
      <c r="E116" s="43"/>
      <c r="F116" s="230" t="s">
        <v>7699</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2" customFormat="1" ht="16.5" customHeight="1">
      <c r="A117" s="41"/>
      <c r="B117" s="42"/>
      <c r="C117" s="280" t="s">
        <v>347</v>
      </c>
      <c r="D117" s="280" t="s">
        <v>1137</v>
      </c>
      <c r="E117" s="281" t="s">
        <v>4833</v>
      </c>
      <c r="F117" s="282" t="s">
        <v>7700</v>
      </c>
      <c r="G117" s="283" t="s">
        <v>474</v>
      </c>
      <c r="H117" s="284">
        <v>190</v>
      </c>
      <c r="I117" s="285"/>
      <c r="J117" s="286">
        <f>ROUND(I117*H117,2)</f>
        <v>0</v>
      </c>
      <c r="K117" s="282" t="s">
        <v>19</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616</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391</v>
      </c>
      <c r="BM117" s="227" t="s">
        <v>381</v>
      </c>
    </row>
    <row r="118" s="2" customFormat="1" ht="16.5" customHeight="1">
      <c r="A118" s="41"/>
      <c r="B118" s="42"/>
      <c r="C118" s="216" t="s">
        <v>352</v>
      </c>
      <c r="D118" s="216" t="s">
        <v>310</v>
      </c>
      <c r="E118" s="217" t="s">
        <v>7701</v>
      </c>
      <c r="F118" s="218" t="s">
        <v>7702</v>
      </c>
      <c r="G118" s="219" t="s">
        <v>474</v>
      </c>
      <c r="H118" s="220">
        <v>190</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391</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391</v>
      </c>
      <c r="BM118" s="227" t="s">
        <v>391</v>
      </c>
    </row>
    <row r="119" s="2" customFormat="1">
      <c r="A119" s="41"/>
      <c r="B119" s="42"/>
      <c r="C119" s="43"/>
      <c r="D119" s="229" t="s">
        <v>317</v>
      </c>
      <c r="E119" s="43"/>
      <c r="F119" s="230" t="s">
        <v>7703</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2" customFormat="1" ht="16.5" customHeight="1">
      <c r="A120" s="41"/>
      <c r="B120" s="42"/>
      <c r="C120" s="280" t="s">
        <v>357</v>
      </c>
      <c r="D120" s="280" t="s">
        <v>1137</v>
      </c>
      <c r="E120" s="281" t="s">
        <v>7704</v>
      </c>
      <c r="F120" s="282" t="s">
        <v>7705</v>
      </c>
      <c r="G120" s="283" t="s">
        <v>474</v>
      </c>
      <c r="H120" s="284">
        <v>190</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616</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391</v>
      </c>
      <c r="BM120" s="227" t="s">
        <v>401</v>
      </c>
    </row>
    <row r="121" s="2" customFormat="1" ht="16.5" customHeight="1">
      <c r="A121" s="41"/>
      <c r="B121" s="42"/>
      <c r="C121" s="216" t="s">
        <v>362</v>
      </c>
      <c r="D121" s="216" t="s">
        <v>310</v>
      </c>
      <c r="E121" s="217" t="s">
        <v>7706</v>
      </c>
      <c r="F121" s="218" t="s">
        <v>7707</v>
      </c>
      <c r="G121" s="219" t="s">
        <v>323</v>
      </c>
      <c r="H121" s="220">
        <v>2</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391</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391</v>
      </c>
      <c r="BM121" s="227" t="s">
        <v>411</v>
      </c>
    </row>
    <row r="122" s="2" customFormat="1">
      <c r="A122" s="41"/>
      <c r="B122" s="42"/>
      <c r="C122" s="43"/>
      <c r="D122" s="229" t="s">
        <v>317</v>
      </c>
      <c r="E122" s="43"/>
      <c r="F122" s="230" t="s">
        <v>7708</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ht="16.5" customHeight="1">
      <c r="A123" s="41"/>
      <c r="B123" s="42"/>
      <c r="C123" s="280" t="s">
        <v>367</v>
      </c>
      <c r="D123" s="280" t="s">
        <v>1137</v>
      </c>
      <c r="E123" s="281" t="s">
        <v>7709</v>
      </c>
      <c r="F123" s="282" t="s">
        <v>7710</v>
      </c>
      <c r="G123" s="283" t="s">
        <v>323</v>
      </c>
      <c r="H123" s="284">
        <v>2</v>
      </c>
      <c r="I123" s="285"/>
      <c r="J123" s="286">
        <f>ROUND(I123*H123,2)</f>
        <v>0</v>
      </c>
      <c r="K123" s="282" t="s">
        <v>314</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616</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391</v>
      </c>
      <c r="BM123" s="227" t="s">
        <v>420</v>
      </c>
    </row>
    <row r="124" s="2" customFormat="1" ht="16.5" customHeight="1">
      <c r="A124" s="41"/>
      <c r="B124" s="42"/>
      <c r="C124" s="216" t="s">
        <v>8</v>
      </c>
      <c r="D124" s="216" t="s">
        <v>310</v>
      </c>
      <c r="E124" s="217" t="s">
        <v>7711</v>
      </c>
      <c r="F124" s="218" t="s">
        <v>7712</v>
      </c>
      <c r="G124" s="219" t="s">
        <v>323</v>
      </c>
      <c r="H124" s="220">
        <v>2</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391</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391</v>
      </c>
      <c r="BM124" s="227" t="s">
        <v>430</v>
      </c>
    </row>
    <row r="125" s="2" customFormat="1">
      <c r="A125" s="41"/>
      <c r="B125" s="42"/>
      <c r="C125" s="43"/>
      <c r="D125" s="229" t="s">
        <v>317</v>
      </c>
      <c r="E125" s="43"/>
      <c r="F125" s="230" t="s">
        <v>7713</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2" customFormat="1" ht="16.5" customHeight="1">
      <c r="A126" s="41"/>
      <c r="B126" s="42"/>
      <c r="C126" s="280" t="s">
        <v>376</v>
      </c>
      <c r="D126" s="280" t="s">
        <v>1137</v>
      </c>
      <c r="E126" s="281" t="s">
        <v>7714</v>
      </c>
      <c r="F126" s="282" t="s">
        <v>7715</v>
      </c>
      <c r="G126" s="283" t="s">
        <v>323</v>
      </c>
      <c r="H126" s="284">
        <v>2</v>
      </c>
      <c r="I126" s="285"/>
      <c r="J126" s="286">
        <f>ROUND(I126*H126,2)</f>
        <v>0</v>
      </c>
      <c r="K126" s="282" t="s">
        <v>314</v>
      </c>
      <c r="L126" s="287"/>
      <c r="M126" s="288" t="s">
        <v>19</v>
      </c>
      <c r="N126" s="289"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616</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391</v>
      </c>
      <c r="BM126" s="227" t="s">
        <v>596</v>
      </c>
    </row>
    <row r="127" s="2" customFormat="1" ht="21.75" customHeight="1">
      <c r="A127" s="41"/>
      <c r="B127" s="42"/>
      <c r="C127" s="216" t="s">
        <v>381</v>
      </c>
      <c r="D127" s="216" t="s">
        <v>310</v>
      </c>
      <c r="E127" s="217" t="s">
        <v>7716</v>
      </c>
      <c r="F127" s="218" t="s">
        <v>7717</v>
      </c>
      <c r="G127" s="219" t="s">
        <v>323</v>
      </c>
      <c r="H127" s="220">
        <v>2</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391</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391</v>
      </c>
      <c r="BM127" s="227" t="s">
        <v>606</v>
      </c>
    </row>
    <row r="128" s="2" customFormat="1">
      <c r="A128" s="41"/>
      <c r="B128" s="42"/>
      <c r="C128" s="43"/>
      <c r="D128" s="229" t="s">
        <v>317</v>
      </c>
      <c r="E128" s="43"/>
      <c r="F128" s="230" t="s">
        <v>7718</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2" customFormat="1" ht="16.5" customHeight="1">
      <c r="A129" s="41"/>
      <c r="B129" s="42"/>
      <c r="C129" s="280" t="s">
        <v>386</v>
      </c>
      <c r="D129" s="280" t="s">
        <v>1137</v>
      </c>
      <c r="E129" s="281" t="s">
        <v>7719</v>
      </c>
      <c r="F129" s="282" t="s">
        <v>7720</v>
      </c>
      <c r="G129" s="283" t="s">
        <v>323</v>
      </c>
      <c r="H129" s="284">
        <v>2</v>
      </c>
      <c r="I129" s="285"/>
      <c r="J129" s="286">
        <f>ROUND(I129*H129,2)</f>
        <v>0</v>
      </c>
      <c r="K129" s="282" t="s">
        <v>314</v>
      </c>
      <c r="L129" s="287"/>
      <c r="M129" s="288" t="s">
        <v>19</v>
      </c>
      <c r="N129" s="289"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616</v>
      </c>
      <c r="AT129" s="227" t="s">
        <v>1137</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391</v>
      </c>
      <c r="BM129" s="227" t="s">
        <v>611</v>
      </c>
    </row>
    <row r="130" s="2" customFormat="1" ht="16.5" customHeight="1">
      <c r="A130" s="41"/>
      <c r="B130" s="42"/>
      <c r="C130" s="216" t="s">
        <v>391</v>
      </c>
      <c r="D130" s="216" t="s">
        <v>310</v>
      </c>
      <c r="E130" s="217" t="s">
        <v>4815</v>
      </c>
      <c r="F130" s="218" t="s">
        <v>4816</v>
      </c>
      <c r="G130" s="219" t="s">
        <v>323</v>
      </c>
      <c r="H130" s="220">
        <v>144</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391</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391</v>
      </c>
      <c r="BM130" s="227" t="s">
        <v>616</v>
      </c>
    </row>
    <row r="131" s="2" customFormat="1">
      <c r="A131" s="41"/>
      <c r="B131" s="42"/>
      <c r="C131" s="43"/>
      <c r="D131" s="229" t="s">
        <v>317</v>
      </c>
      <c r="E131" s="43"/>
      <c r="F131" s="230" t="s">
        <v>4817</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2" customFormat="1" ht="16.5" customHeight="1">
      <c r="A132" s="41"/>
      <c r="B132" s="42"/>
      <c r="C132" s="280" t="s">
        <v>396</v>
      </c>
      <c r="D132" s="280" t="s">
        <v>1137</v>
      </c>
      <c r="E132" s="281" t="s">
        <v>4818</v>
      </c>
      <c r="F132" s="282" t="s">
        <v>4819</v>
      </c>
      <c r="G132" s="283" t="s">
        <v>323</v>
      </c>
      <c r="H132" s="284">
        <v>144</v>
      </c>
      <c r="I132" s="285"/>
      <c r="J132" s="286">
        <f>ROUND(I132*H132,2)</f>
        <v>0</v>
      </c>
      <c r="K132" s="282" t="s">
        <v>314</v>
      </c>
      <c r="L132" s="287"/>
      <c r="M132" s="288" t="s">
        <v>19</v>
      </c>
      <c r="N132" s="289"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616</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391</v>
      </c>
      <c r="BM132" s="227" t="s">
        <v>620</v>
      </c>
    </row>
    <row r="133" s="2" customFormat="1" ht="21.75" customHeight="1">
      <c r="A133" s="41"/>
      <c r="B133" s="42"/>
      <c r="C133" s="216" t="s">
        <v>401</v>
      </c>
      <c r="D133" s="216" t="s">
        <v>310</v>
      </c>
      <c r="E133" s="217" t="s">
        <v>4820</v>
      </c>
      <c r="F133" s="218" t="s">
        <v>4821</v>
      </c>
      <c r="G133" s="219" t="s">
        <v>323</v>
      </c>
      <c r="H133" s="220">
        <v>144</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391</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391</v>
      </c>
      <c r="BM133" s="227" t="s">
        <v>627</v>
      </c>
    </row>
    <row r="134" s="2" customFormat="1">
      <c r="A134" s="41"/>
      <c r="B134" s="42"/>
      <c r="C134" s="43"/>
      <c r="D134" s="229" t="s">
        <v>317</v>
      </c>
      <c r="E134" s="43"/>
      <c r="F134" s="230" t="s">
        <v>4822</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2" customFormat="1" ht="16.5" customHeight="1">
      <c r="A135" s="41"/>
      <c r="B135" s="42"/>
      <c r="C135" s="280" t="s">
        <v>406</v>
      </c>
      <c r="D135" s="280" t="s">
        <v>1137</v>
      </c>
      <c r="E135" s="281" t="s">
        <v>4823</v>
      </c>
      <c r="F135" s="282" t="s">
        <v>4824</v>
      </c>
      <c r="G135" s="283" t="s">
        <v>323</v>
      </c>
      <c r="H135" s="284">
        <v>144</v>
      </c>
      <c r="I135" s="285"/>
      <c r="J135" s="286">
        <f>ROUND(I135*H135,2)</f>
        <v>0</v>
      </c>
      <c r="K135" s="282" t="s">
        <v>314</v>
      </c>
      <c r="L135" s="287"/>
      <c r="M135" s="288" t="s">
        <v>19</v>
      </c>
      <c r="N135" s="289"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616</v>
      </c>
      <c r="AT135" s="227" t="s">
        <v>1137</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391</v>
      </c>
      <c r="BM135" s="227" t="s">
        <v>735</v>
      </c>
    </row>
    <row r="136" s="2" customFormat="1" ht="21.75" customHeight="1">
      <c r="A136" s="41"/>
      <c r="B136" s="42"/>
      <c r="C136" s="216" t="s">
        <v>411</v>
      </c>
      <c r="D136" s="216" t="s">
        <v>310</v>
      </c>
      <c r="E136" s="217" t="s">
        <v>7721</v>
      </c>
      <c r="F136" s="218" t="s">
        <v>7722</v>
      </c>
      <c r="G136" s="219" t="s">
        <v>323</v>
      </c>
      <c r="H136" s="220">
        <v>4</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391</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391</v>
      </c>
      <c r="BM136" s="227" t="s">
        <v>740</v>
      </c>
    </row>
    <row r="137" s="2" customFormat="1">
      <c r="A137" s="41"/>
      <c r="B137" s="42"/>
      <c r="C137" s="43"/>
      <c r="D137" s="229" t="s">
        <v>317</v>
      </c>
      <c r="E137" s="43"/>
      <c r="F137" s="230" t="s">
        <v>7723</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2" customFormat="1" ht="16.5" customHeight="1">
      <c r="A138" s="41"/>
      <c r="B138" s="42"/>
      <c r="C138" s="280" t="s">
        <v>7</v>
      </c>
      <c r="D138" s="280" t="s">
        <v>1137</v>
      </c>
      <c r="E138" s="281" t="s">
        <v>7724</v>
      </c>
      <c r="F138" s="282" t="s">
        <v>7725</v>
      </c>
      <c r="G138" s="283" t="s">
        <v>323</v>
      </c>
      <c r="H138" s="284">
        <v>4</v>
      </c>
      <c r="I138" s="285"/>
      <c r="J138" s="286">
        <f>ROUND(I138*H138,2)</f>
        <v>0</v>
      </c>
      <c r="K138" s="282" t="s">
        <v>314</v>
      </c>
      <c r="L138" s="287"/>
      <c r="M138" s="288" t="s">
        <v>19</v>
      </c>
      <c r="N138" s="289"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616</v>
      </c>
      <c r="AT138" s="227" t="s">
        <v>1137</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391</v>
      </c>
      <c r="BM138" s="227" t="s">
        <v>746</v>
      </c>
    </row>
    <row r="139" s="2" customFormat="1" ht="16.5" customHeight="1">
      <c r="A139" s="41"/>
      <c r="B139" s="42"/>
      <c r="C139" s="216" t="s">
        <v>420</v>
      </c>
      <c r="D139" s="216" t="s">
        <v>310</v>
      </c>
      <c r="E139" s="217" t="s">
        <v>4825</v>
      </c>
      <c r="F139" s="218" t="s">
        <v>4826</v>
      </c>
      <c r="G139" s="219" t="s">
        <v>323</v>
      </c>
      <c r="H139" s="220">
        <v>6</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391</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391</v>
      </c>
      <c r="BM139" s="227" t="s">
        <v>749</v>
      </c>
    </row>
    <row r="140" s="2" customFormat="1">
      <c r="A140" s="41"/>
      <c r="B140" s="42"/>
      <c r="C140" s="43"/>
      <c r="D140" s="229" t="s">
        <v>317</v>
      </c>
      <c r="E140" s="43"/>
      <c r="F140" s="230" t="s">
        <v>4827</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2" customFormat="1" ht="16.5" customHeight="1">
      <c r="A141" s="41"/>
      <c r="B141" s="42"/>
      <c r="C141" s="280" t="s">
        <v>425</v>
      </c>
      <c r="D141" s="280" t="s">
        <v>1137</v>
      </c>
      <c r="E141" s="281" t="s">
        <v>4828</v>
      </c>
      <c r="F141" s="282" t="s">
        <v>4829</v>
      </c>
      <c r="G141" s="283" t="s">
        <v>323</v>
      </c>
      <c r="H141" s="284">
        <v>6</v>
      </c>
      <c r="I141" s="285"/>
      <c r="J141" s="286">
        <f>ROUND(I141*H141,2)</f>
        <v>0</v>
      </c>
      <c r="K141" s="282" t="s">
        <v>314</v>
      </c>
      <c r="L141" s="287"/>
      <c r="M141" s="288" t="s">
        <v>19</v>
      </c>
      <c r="N141" s="289"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616</v>
      </c>
      <c r="AT141" s="227" t="s">
        <v>1137</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391</v>
      </c>
      <c r="BM141" s="227" t="s">
        <v>750</v>
      </c>
    </row>
    <row r="142" s="2" customFormat="1" ht="24.15" customHeight="1">
      <c r="A142" s="41"/>
      <c r="B142" s="42"/>
      <c r="C142" s="216" t="s">
        <v>430</v>
      </c>
      <c r="D142" s="216" t="s">
        <v>310</v>
      </c>
      <c r="E142" s="217" t="s">
        <v>7726</v>
      </c>
      <c r="F142" s="218" t="s">
        <v>7727</v>
      </c>
      <c r="G142" s="219" t="s">
        <v>323</v>
      </c>
      <c r="H142" s="220">
        <v>102</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391</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391</v>
      </c>
      <c r="BM142" s="227" t="s">
        <v>751</v>
      </c>
    </row>
    <row r="143" s="2" customFormat="1">
      <c r="A143" s="41"/>
      <c r="B143" s="42"/>
      <c r="C143" s="43"/>
      <c r="D143" s="229" t="s">
        <v>317</v>
      </c>
      <c r="E143" s="43"/>
      <c r="F143" s="230" t="s">
        <v>7728</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2" customFormat="1" ht="24.15" customHeight="1">
      <c r="A144" s="41"/>
      <c r="B144" s="42"/>
      <c r="C144" s="280" t="s">
        <v>753</v>
      </c>
      <c r="D144" s="280" t="s">
        <v>1137</v>
      </c>
      <c r="E144" s="281" t="s">
        <v>7729</v>
      </c>
      <c r="F144" s="282" t="s">
        <v>7730</v>
      </c>
      <c r="G144" s="283" t="s">
        <v>323</v>
      </c>
      <c r="H144" s="284">
        <v>34</v>
      </c>
      <c r="I144" s="285"/>
      <c r="J144" s="286">
        <f>ROUND(I144*H144,2)</f>
        <v>0</v>
      </c>
      <c r="K144" s="282" t="s">
        <v>314</v>
      </c>
      <c r="L144" s="287"/>
      <c r="M144" s="288" t="s">
        <v>19</v>
      </c>
      <c r="N144" s="289"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616</v>
      </c>
      <c r="AT144" s="227" t="s">
        <v>1137</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391</v>
      </c>
      <c r="BM144" s="227" t="s">
        <v>754</v>
      </c>
    </row>
    <row r="145" s="2" customFormat="1" ht="16.5" customHeight="1">
      <c r="A145" s="41"/>
      <c r="B145" s="42"/>
      <c r="C145" s="280" t="s">
        <v>596</v>
      </c>
      <c r="D145" s="280" t="s">
        <v>1137</v>
      </c>
      <c r="E145" s="281" t="s">
        <v>7731</v>
      </c>
      <c r="F145" s="282" t="s">
        <v>7732</v>
      </c>
      <c r="G145" s="283" t="s">
        <v>323</v>
      </c>
      <c r="H145" s="284">
        <v>68</v>
      </c>
      <c r="I145" s="285"/>
      <c r="J145" s="286">
        <f>ROUND(I145*H145,2)</f>
        <v>0</v>
      </c>
      <c r="K145" s="282" t="s">
        <v>314</v>
      </c>
      <c r="L145" s="287"/>
      <c r="M145" s="288" t="s">
        <v>19</v>
      </c>
      <c r="N145" s="289"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616</v>
      </c>
      <c r="AT145" s="227" t="s">
        <v>1137</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391</v>
      </c>
      <c r="BM145" s="227" t="s">
        <v>757</v>
      </c>
    </row>
    <row r="146" s="12" customFormat="1" ht="25.92" customHeight="1">
      <c r="A146" s="12"/>
      <c r="B146" s="200"/>
      <c r="C146" s="201"/>
      <c r="D146" s="202" t="s">
        <v>75</v>
      </c>
      <c r="E146" s="203" t="s">
        <v>1137</v>
      </c>
      <c r="F146" s="203" t="s">
        <v>1138</v>
      </c>
      <c r="G146" s="201"/>
      <c r="H146" s="201"/>
      <c r="I146" s="204"/>
      <c r="J146" s="205">
        <f>BK146</f>
        <v>0</v>
      </c>
      <c r="K146" s="201"/>
      <c r="L146" s="206"/>
      <c r="M146" s="207"/>
      <c r="N146" s="208"/>
      <c r="O146" s="208"/>
      <c r="P146" s="209">
        <f>P147+P156</f>
        <v>0</v>
      </c>
      <c r="Q146" s="208"/>
      <c r="R146" s="209">
        <f>R147+R156</f>
        <v>0</v>
      </c>
      <c r="S146" s="208"/>
      <c r="T146" s="210">
        <f>T147+T156</f>
        <v>0</v>
      </c>
      <c r="U146" s="12"/>
      <c r="V146" s="12"/>
      <c r="W146" s="12"/>
      <c r="X146" s="12"/>
      <c r="Y146" s="12"/>
      <c r="Z146" s="12"/>
      <c r="AA146" s="12"/>
      <c r="AB146" s="12"/>
      <c r="AC146" s="12"/>
      <c r="AD146" s="12"/>
      <c r="AE146" s="12"/>
      <c r="AR146" s="211" t="s">
        <v>150</v>
      </c>
      <c r="AT146" s="212" t="s">
        <v>75</v>
      </c>
      <c r="AU146" s="212" t="s">
        <v>76</v>
      </c>
      <c r="AY146" s="211" t="s">
        <v>308</v>
      </c>
      <c r="BK146" s="213">
        <f>BK147+BK156</f>
        <v>0</v>
      </c>
    </row>
    <row r="147" s="12" customFormat="1" ht="22.8" customHeight="1">
      <c r="A147" s="12"/>
      <c r="B147" s="200"/>
      <c r="C147" s="201"/>
      <c r="D147" s="202" t="s">
        <v>75</v>
      </c>
      <c r="E147" s="214" t="s">
        <v>3404</v>
      </c>
      <c r="F147" s="214" t="s">
        <v>3405</v>
      </c>
      <c r="G147" s="201"/>
      <c r="H147" s="201"/>
      <c r="I147" s="204"/>
      <c r="J147" s="215">
        <f>BK147</f>
        <v>0</v>
      </c>
      <c r="K147" s="201"/>
      <c r="L147" s="206"/>
      <c r="M147" s="207"/>
      <c r="N147" s="208"/>
      <c r="O147" s="208"/>
      <c r="P147" s="209">
        <f>SUM(P148:P155)</f>
        <v>0</v>
      </c>
      <c r="Q147" s="208"/>
      <c r="R147" s="209">
        <f>SUM(R148:R155)</f>
        <v>0</v>
      </c>
      <c r="S147" s="208"/>
      <c r="T147" s="210">
        <f>SUM(T148:T155)</f>
        <v>0</v>
      </c>
      <c r="U147" s="12"/>
      <c r="V147" s="12"/>
      <c r="W147" s="12"/>
      <c r="X147" s="12"/>
      <c r="Y147" s="12"/>
      <c r="Z147" s="12"/>
      <c r="AA147" s="12"/>
      <c r="AB147" s="12"/>
      <c r="AC147" s="12"/>
      <c r="AD147" s="12"/>
      <c r="AE147" s="12"/>
      <c r="AR147" s="211" t="s">
        <v>150</v>
      </c>
      <c r="AT147" s="212" t="s">
        <v>75</v>
      </c>
      <c r="AU147" s="212" t="s">
        <v>83</v>
      </c>
      <c r="AY147" s="211" t="s">
        <v>308</v>
      </c>
      <c r="BK147" s="213">
        <f>SUM(BK148:BK155)</f>
        <v>0</v>
      </c>
    </row>
    <row r="148" s="2" customFormat="1" ht="21.75" customHeight="1">
      <c r="A148" s="41"/>
      <c r="B148" s="42"/>
      <c r="C148" s="216" t="s">
        <v>759</v>
      </c>
      <c r="D148" s="216" t="s">
        <v>310</v>
      </c>
      <c r="E148" s="217" t="s">
        <v>4861</v>
      </c>
      <c r="F148" s="218" t="s">
        <v>4862</v>
      </c>
      <c r="G148" s="219" t="s">
        <v>474</v>
      </c>
      <c r="H148" s="220">
        <v>180</v>
      </c>
      <c r="I148" s="221"/>
      <c r="J148" s="222">
        <f>ROUND(I148*H148,2)</f>
        <v>0</v>
      </c>
      <c r="K148" s="218" t="s">
        <v>314</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782</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782</v>
      </c>
      <c r="BM148" s="227" t="s">
        <v>760</v>
      </c>
    </row>
    <row r="149" s="2" customFormat="1">
      <c r="A149" s="41"/>
      <c r="B149" s="42"/>
      <c r="C149" s="43"/>
      <c r="D149" s="229" t="s">
        <v>317</v>
      </c>
      <c r="E149" s="43"/>
      <c r="F149" s="230" t="s">
        <v>4863</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317</v>
      </c>
      <c r="AU149" s="20" t="s">
        <v>85</v>
      </c>
    </row>
    <row r="150" s="2" customFormat="1" ht="16.5" customHeight="1">
      <c r="A150" s="41"/>
      <c r="B150" s="42"/>
      <c r="C150" s="280" t="s">
        <v>606</v>
      </c>
      <c r="D150" s="280" t="s">
        <v>1137</v>
      </c>
      <c r="E150" s="281" t="s">
        <v>4864</v>
      </c>
      <c r="F150" s="282" t="s">
        <v>4865</v>
      </c>
      <c r="G150" s="283" t="s">
        <v>474</v>
      </c>
      <c r="H150" s="284">
        <v>180</v>
      </c>
      <c r="I150" s="285"/>
      <c r="J150" s="286">
        <f>ROUND(I150*H150,2)</f>
        <v>0</v>
      </c>
      <c r="K150" s="282" t="s">
        <v>314</v>
      </c>
      <c r="L150" s="287"/>
      <c r="M150" s="288" t="s">
        <v>19</v>
      </c>
      <c r="N150" s="289"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3255</v>
      </c>
      <c r="AT150" s="227" t="s">
        <v>1137</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782</v>
      </c>
      <c r="BM150" s="227" t="s">
        <v>761</v>
      </c>
    </row>
    <row r="151" s="2" customFormat="1" ht="16.5" customHeight="1">
      <c r="A151" s="41"/>
      <c r="B151" s="42"/>
      <c r="C151" s="216" t="s">
        <v>765</v>
      </c>
      <c r="D151" s="216" t="s">
        <v>310</v>
      </c>
      <c r="E151" s="217" t="s">
        <v>7733</v>
      </c>
      <c r="F151" s="218" t="s">
        <v>7734</v>
      </c>
      <c r="G151" s="219" t="s">
        <v>474</v>
      </c>
      <c r="H151" s="220">
        <v>6</v>
      </c>
      <c r="I151" s="221"/>
      <c r="J151" s="222">
        <f>ROUND(I151*H151,2)</f>
        <v>0</v>
      </c>
      <c r="K151" s="218" t="s">
        <v>314</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782</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782</v>
      </c>
      <c r="BM151" s="227" t="s">
        <v>778</v>
      </c>
    </row>
    <row r="152" s="2" customFormat="1">
      <c r="A152" s="41"/>
      <c r="B152" s="42"/>
      <c r="C152" s="43"/>
      <c r="D152" s="229" t="s">
        <v>317</v>
      </c>
      <c r="E152" s="43"/>
      <c r="F152" s="230" t="s">
        <v>7735</v>
      </c>
      <c r="G152" s="43"/>
      <c r="H152" s="43"/>
      <c r="I152" s="231"/>
      <c r="J152" s="43"/>
      <c r="K152" s="43"/>
      <c r="L152" s="47"/>
      <c r="M152" s="232"/>
      <c r="N152" s="233"/>
      <c r="O152" s="87"/>
      <c r="P152" s="87"/>
      <c r="Q152" s="87"/>
      <c r="R152" s="87"/>
      <c r="S152" s="87"/>
      <c r="T152" s="88"/>
      <c r="U152" s="41"/>
      <c r="V152" s="41"/>
      <c r="W152" s="41"/>
      <c r="X152" s="41"/>
      <c r="Y152" s="41"/>
      <c r="Z152" s="41"/>
      <c r="AA152" s="41"/>
      <c r="AB152" s="41"/>
      <c r="AC152" s="41"/>
      <c r="AD152" s="41"/>
      <c r="AE152" s="41"/>
      <c r="AT152" s="20" t="s">
        <v>317</v>
      </c>
      <c r="AU152" s="20" t="s">
        <v>85</v>
      </c>
    </row>
    <row r="153" s="2" customFormat="1" ht="16.5" customHeight="1">
      <c r="A153" s="41"/>
      <c r="B153" s="42"/>
      <c r="C153" s="280" t="s">
        <v>611</v>
      </c>
      <c r="D153" s="280" t="s">
        <v>1137</v>
      </c>
      <c r="E153" s="281" t="s">
        <v>7736</v>
      </c>
      <c r="F153" s="282" t="s">
        <v>7737</v>
      </c>
      <c r="G153" s="283" t="s">
        <v>474</v>
      </c>
      <c r="H153" s="284">
        <v>6.2999999999999998</v>
      </c>
      <c r="I153" s="285"/>
      <c r="J153" s="286">
        <f>ROUND(I153*H153,2)</f>
        <v>0</v>
      </c>
      <c r="K153" s="282" t="s">
        <v>4814</v>
      </c>
      <c r="L153" s="287"/>
      <c r="M153" s="288" t="s">
        <v>19</v>
      </c>
      <c r="N153" s="289"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3255</v>
      </c>
      <c r="AT153" s="227" t="s">
        <v>1137</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782</v>
      </c>
      <c r="BM153" s="227" t="s">
        <v>782</v>
      </c>
    </row>
    <row r="154" s="13" customFormat="1">
      <c r="A154" s="13"/>
      <c r="B154" s="234"/>
      <c r="C154" s="235"/>
      <c r="D154" s="236" t="s">
        <v>319</v>
      </c>
      <c r="E154" s="237" t="s">
        <v>19</v>
      </c>
      <c r="F154" s="238" t="s">
        <v>7738</v>
      </c>
      <c r="G154" s="235"/>
      <c r="H154" s="239">
        <v>6.2999999999999998</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5" customFormat="1">
      <c r="A155" s="15"/>
      <c r="B155" s="259"/>
      <c r="C155" s="260"/>
      <c r="D155" s="236" t="s">
        <v>319</v>
      </c>
      <c r="E155" s="261" t="s">
        <v>19</v>
      </c>
      <c r="F155" s="262" t="s">
        <v>448</v>
      </c>
      <c r="G155" s="260"/>
      <c r="H155" s="263">
        <v>6.2999999999999998</v>
      </c>
      <c r="I155" s="264"/>
      <c r="J155" s="260"/>
      <c r="K155" s="260"/>
      <c r="L155" s="265"/>
      <c r="M155" s="266"/>
      <c r="N155" s="267"/>
      <c r="O155" s="267"/>
      <c r="P155" s="267"/>
      <c r="Q155" s="267"/>
      <c r="R155" s="267"/>
      <c r="S155" s="267"/>
      <c r="T155" s="268"/>
      <c r="U155" s="15"/>
      <c r="V155" s="15"/>
      <c r="W155" s="15"/>
      <c r="X155" s="15"/>
      <c r="Y155" s="15"/>
      <c r="Z155" s="15"/>
      <c r="AA155" s="15"/>
      <c r="AB155" s="15"/>
      <c r="AC155" s="15"/>
      <c r="AD155" s="15"/>
      <c r="AE155" s="15"/>
      <c r="AT155" s="269" t="s">
        <v>319</v>
      </c>
      <c r="AU155" s="269" t="s">
        <v>85</v>
      </c>
      <c r="AV155" s="15" t="s">
        <v>315</v>
      </c>
      <c r="AW155" s="15" t="s">
        <v>37</v>
      </c>
      <c r="AX155" s="15" t="s">
        <v>83</v>
      </c>
      <c r="AY155" s="269" t="s">
        <v>308</v>
      </c>
    </row>
    <row r="156" s="12" customFormat="1" ht="22.8" customHeight="1">
      <c r="A156" s="12"/>
      <c r="B156" s="200"/>
      <c r="C156" s="201"/>
      <c r="D156" s="202" t="s">
        <v>75</v>
      </c>
      <c r="E156" s="214" t="s">
        <v>4059</v>
      </c>
      <c r="F156" s="214" t="s">
        <v>4060</v>
      </c>
      <c r="G156" s="201"/>
      <c r="H156" s="201"/>
      <c r="I156" s="204"/>
      <c r="J156" s="215">
        <f>BK156</f>
        <v>0</v>
      </c>
      <c r="K156" s="201"/>
      <c r="L156" s="206"/>
      <c r="M156" s="207"/>
      <c r="N156" s="208"/>
      <c r="O156" s="208"/>
      <c r="P156" s="209">
        <f>SUM(P157:P177)</f>
        <v>0</v>
      </c>
      <c r="Q156" s="208"/>
      <c r="R156" s="209">
        <f>SUM(R157:R177)</f>
        <v>0</v>
      </c>
      <c r="S156" s="208"/>
      <c r="T156" s="210">
        <f>SUM(T157:T177)</f>
        <v>0</v>
      </c>
      <c r="U156" s="12"/>
      <c r="V156" s="12"/>
      <c r="W156" s="12"/>
      <c r="X156" s="12"/>
      <c r="Y156" s="12"/>
      <c r="Z156" s="12"/>
      <c r="AA156" s="12"/>
      <c r="AB156" s="12"/>
      <c r="AC156" s="12"/>
      <c r="AD156" s="12"/>
      <c r="AE156" s="12"/>
      <c r="AR156" s="211" t="s">
        <v>150</v>
      </c>
      <c r="AT156" s="212" t="s">
        <v>75</v>
      </c>
      <c r="AU156" s="212" t="s">
        <v>83</v>
      </c>
      <c r="AY156" s="211" t="s">
        <v>308</v>
      </c>
      <c r="BK156" s="213">
        <f>SUM(BK157:BK177)</f>
        <v>0</v>
      </c>
    </row>
    <row r="157" s="2" customFormat="1" ht="16.5" customHeight="1">
      <c r="A157" s="41"/>
      <c r="B157" s="42"/>
      <c r="C157" s="216" t="s">
        <v>775</v>
      </c>
      <c r="D157" s="216" t="s">
        <v>310</v>
      </c>
      <c r="E157" s="217" t="s">
        <v>4073</v>
      </c>
      <c r="F157" s="218" t="s">
        <v>4074</v>
      </c>
      <c r="G157" s="219" t="s">
        <v>4064</v>
      </c>
      <c r="H157" s="220">
        <v>1</v>
      </c>
      <c r="I157" s="221"/>
      <c r="J157" s="222">
        <f>ROUND(I157*H157,2)</f>
        <v>0</v>
      </c>
      <c r="K157" s="218" t="s">
        <v>314</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782</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782</v>
      </c>
      <c r="BM157" s="227" t="s">
        <v>809</v>
      </c>
    </row>
    <row r="158" s="2" customFormat="1">
      <c r="A158" s="41"/>
      <c r="B158" s="42"/>
      <c r="C158" s="43"/>
      <c r="D158" s="229" t="s">
        <v>317</v>
      </c>
      <c r="E158" s="43"/>
      <c r="F158" s="230" t="s">
        <v>4076</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2" customFormat="1" ht="24.15" customHeight="1">
      <c r="A159" s="41"/>
      <c r="B159" s="42"/>
      <c r="C159" s="216" t="s">
        <v>616</v>
      </c>
      <c r="D159" s="216" t="s">
        <v>310</v>
      </c>
      <c r="E159" s="217" t="s">
        <v>4078</v>
      </c>
      <c r="F159" s="218" t="s">
        <v>4079</v>
      </c>
      <c r="G159" s="219" t="s">
        <v>442</v>
      </c>
      <c r="H159" s="220">
        <v>0.5</v>
      </c>
      <c r="I159" s="221"/>
      <c r="J159" s="222">
        <f>ROUND(I159*H159,2)</f>
        <v>0</v>
      </c>
      <c r="K159" s="218" t="s">
        <v>314</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782</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782</v>
      </c>
      <c r="BM159" s="227" t="s">
        <v>812</v>
      </c>
    </row>
    <row r="160" s="2" customFormat="1">
      <c r="A160" s="41"/>
      <c r="B160" s="42"/>
      <c r="C160" s="43"/>
      <c r="D160" s="229" t="s">
        <v>317</v>
      </c>
      <c r="E160" s="43"/>
      <c r="F160" s="230" t="s">
        <v>4081</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2" customFormat="1" ht="33" customHeight="1">
      <c r="A161" s="41"/>
      <c r="B161" s="42"/>
      <c r="C161" s="216" t="s">
        <v>784</v>
      </c>
      <c r="D161" s="216" t="s">
        <v>310</v>
      </c>
      <c r="E161" s="217" t="s">
        <v>4407</v>
      </c>
      <c r="F161" s="218" t="s">
        <v>4408</v>
      </c>
      <c r="G161" s="219" t="s">
        <v>474</v>
      </c>
      <c r="H161" s="220">
        <v>140</v>
      </c>
      <c r="I161" s="221"/>
      <c r="J161" s="222">
        <f>ROUND(I161*H161,2)</f>
        <v>0</v>
      </c>
      <c r="K161" s="218" t="s">
        <v>314</v>
      </c>
      <c r="L161" s="47"/>
      <c r="M161" s="223" t="s">
        <v>19</v>
      </c>
      <c r="N161" s="224" t="s">
        <v>47</v>
      </c>
      <c r="O161" s="87"/>
      <c r="P161" s="225">
        <f>O161*H161</f>
        <v>0</v>
      </c>
      <c r="Q161" s="225">
        <v>0</v>
      </c>
      <c r="R161" s="225">
        <f>Q161*H161</f>
        <v>0</v>
      </c>
      <c r="S161" s="225">
        <v>0</v>
      </c>
      <c r="T161" s="226">
        <f>S161*H161</f>
        <v>0</v>
      </c>
      <c r="U161" s="41"/>
      <c r="V161" s="41"/>
      <c r="W161" s="41"/>
      <c r="X161" s="41"/>
      <c r="Y161" s="41"/>
      <c r="Z161" s="41"/>
      <c r="AA161" s="41"/>
      <c r="AB161" s="41"/>
      <c r="AC161" s="41"/>
      <c r="AD161" s="41"/>
      <c r="AE161" s="41"/>
      <c r="AR161" s="227" t="s">
        <v>782</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782</v>
      </c>
      <c r="BM161" s="227" t="s">
        <v>816</v>
      </c>
    </row>
    <row r="162" s="2" customFormat="1">
      <c r="A162" s="41"/>
      <c r="B162" s="42"/>
      <c r="C162" s="43"/>
      <c r="D162" s="229" t="s">
        <v>317</v>
      </c>
      <c r="E162" s="43"/>
      <c r="F162" s="230" t="s">
        <v>4410</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2" customFormat="1" ht="33" customHeight="1">
      <c r="A163" s="41"/>
      <c r="B163" s="42"/>
      <c r="C163" s="216" t="s">
        <v>620</v>
      </c>
      <c r="D163" s="216" t="s">
        <v>310</v>
      </c>
      <c r="E163" s="217" t="s">
        <v>4871</v>
      </c>
      <c r="F163" s="218" t="s">
        <v>4872</v>
      </c>
      <c r="G163" s="219" t="s">
        <v>474</v>
      </c>
      <c r="H163" s="220">
        <v>20</v>
      </c>
      <c r="I163" s="221"/>
      <c r="J163" s="222">
        <f>ROUND(I163*H163,2)</f>
        <v>0</v>
      </c>
      <c r="K163" s="218" t="s">
        <v>314</v>
      </c>
      <c r="L163" s="47"/>
      <c r="M163" s="223" t="s">
        <v>19</v>
      </c>
      <c r="N163" s="224" t="s">
        <v>47</v>
      </c>
      <c r="O163" s="87"/>
      <c r="P163" s="225">
        <f>O163*H163</f>
        <v>0</v>
      </c>
      <c r="Q163" s="225">
        <v>0</v>
      </c>
      <c r="R163" s="225">
        <f>Q163*H163</f>
        <v>0</v>
      </c>
      <c r="S163" s="225">
        <v>0</v>
      </c>
      <c r="T163" s="226">
        <f>S163*H163</f>
        <v>0</v>
      </c>
      <c r="U163" s="41"/>
      <c r="V163" s="41"/>
      <c r="W163" s="41"/>
      <c r="X163" s="41"/>
      <c r="Y163" s="41"/>
      <c r="Z163" s="41"/>
      <c r="AA163" s="41"/>
      <c r="AB163" s="41"/>
      <c r="AC163" s="41"/>
      <c r="AD163" s="41"/>
      <c r="AE163" s="41"/>
      <c r="AR163" s="227" t="s">
        <v>782</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782</v>
      </c>
      <c r="BM163" s="227" t="s">
        <v>822</v>
      </c>
    </row>
    <row r="164" s="2" customFormat="1">
      <c r="A164" s="41"/>
      <c r="B164" s="42"/>
      <c r="C164" s="43"/>
      <c r="D164" s="229" t="s">
        <v>317</v>
      </c>
      <c r="E164" s="43"/>
      <c r="F164" s="230" t="s">
        <v>4873</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2" customFormat="1" ht="33" customHeight="1">
      <c r="A165" s="41"/>
      <c r="B165" s="42"/>
      <c r="C165" s="216" t="s">
        <v>794</v>
      </c>
      <c r="D165" s="216" t="s">
        <v>310</v>
      </c>
      <c r="E165" s="217" t="s">
        <v>4883</v>
      </c>
      <c r="F165" s="218" t="s">
        <v>4884</v>
      </c>
      <c r="G165" s="219" t="s">
        <v>474</v>
      </c>
      <c r="H165" s="220">
        <v>20</v>
      </c>
      <c r="I165" s="221"/>
      <c r="J165" s="222">
        <f>ROUND(I165*H165,2)</f>
        <v>0</v>
      </c>
      <c r="K165" s="218" t="s">
        <v>314</v>
      </c>
      <c r="L165" s="47"/>
      <c r="M165" s="223" t="s">
        <v>19</v>
      </c>
      <c r="N165" s="224" t="s">
        <v>47</v>
      </c>
      <c r="O165" s="87"/>
      <c r="P165" s="225">
        <f>O165*H165</f>
        <v>0</v>
      </c>
      <c r="Q165" s="225">
        <v>0</v>
      </c>
      <c r="R165" s="225">
        <f>Q165*H165</f>
        <v>0</v>
      </c>
      <c r="S165" s="225">
        <v>0</v>
      </c>
      <c r="T165" s="226">
        <f>S165*H165</f>
        <v>0</v>
      </c>
      <c r="U165" s="41"/>
      <c r="V165" s="41"/>
      <c r="W165" s="41"/>
      <c r="X165" s="41"/>
      <c r="Y165" s="41"/>
      <c r="Z165" s="41"/>
      <c r="AA165" s="41"/>
      <c r="AB165" s="41"/>
      <c r="AC165" s="41"/>
      <c r="AD165" s="41"/>
      <c r="AE165" s="41"/>
      <c r="AR165" s="227" t="s">
        <v>782</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782</v>
      </c>
      <c r="BM165" s="227" t="s">
        <v>829</v>
      </c>
    </row>
    <row r="166" s="2" customFormat="1">
      <c r="A166" s="41"/>
      <c r="B166" s="42"/>
      <c r="C166" s="43"/>
      <c r="D166" s="229" t="s">
        <v>317</v>
      </c>
      <c r="E166" s="43"/>
      <c r="F166" s="230" t="s">
        <v>4885</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317</v>
      </c>
      <c r="AU166" s="20" t="s">
        <v>85</v>
      </c>
    </row>
    <row r="167" s="2" customFormat="1" ht="24.15" customHeight="1">
      <c r="A167" s="41"/>
      <c r="B167" s="42"/>
      <c r="C167" s="216" t="s">
        <v>627</v>
      </c>
      <c r="D167" s="216" t="s">
        <v>310</v>
      </c>
      <c r="E167" s="217" t="s">
        <v>4874</v>
      </c>
      <c r="F167" s="218" t="s">
        <v>4875</v>
      </c>
      <c r="G167" s="219" t="s">
        <v>442</v>
      </c>
      <c r="H167" s="220">
        <v>0.5</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782</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782</v>
      </c>
      <c r="BM167" s="227" t="s">
        <v>832</v>
      </c>
    </row>
    <row r="168" s="2" customFormat="1">
      <c r="A168" s="41"/>
      <c r="B168" s="42"/>
      <c r="C168" s="43"/>
      <c r="D168" s="229" t="s">
        <v>317</v>
      </c>
      <c r="E168" s="43"/>
      <c r="F168" s="230" t="s">
        <v>4876</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2" customFormat="1" ht="33" customHeight="1">
      <c r="A169" s="41"/>
      <c r="B169" s="42"/>
      <c r="C169" s="216" t="s">
        <v>808</v>
      </c>
      <c r="D169" s="216" t="s">
        <v>310</v>
      </c>
      <c r="E169" s="217" t="s">
        <v>4877</v>
      </c>
      <c r="F169" s="218" t="s">
        <v>4878</v>
      </c>
      <c r="G169" s="219" t="s">
        <v>474</v>
      </c>
      <c r="H169" s="220">
        <v>140</v>
      </c>
      <c r="I169" s="221"/>
      <c r="J169" s="222">
        <f>ROUND(I169*H169,2)</f>
        <v>0</v>
      </c>
      <c r="K169" s="218" t="s">
        <v>314</v>
      </c>
      <c r="L169" s="47"/>
      <c r="M169" s="223" t="s">
        <v>19</v>
      </c>
      <c r="N169" s="224"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782</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782</v>
      </c>
      <c r="BM169" s="227" t="s">
        <v>839</v>
      </c>
    </row>
    <row r="170" s="2" customFormat="1">
      <c r="A170" s="41"/>
      <c r="B170" s="42"/>
      <c r="C170" s="43"/>
      <c r="D170" s="229" t="s">
        <v>317</v>
      </c>
      <c r="E170" s="43"/>
      <c r="F170" s="230" t="s">
        <v>4879</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2" customFormat="1" ht="21.75" customHeight="1">
      <c r="A171" s="41"/>
      <c r="B171" s="42"/>
      <c r="C171" s="216" t="s">
        <v>735</v>
      </c>
      <c r="D171" s="216" t="s">
        <v>310</v>
      </c>
      <c r="E171" s="217" t="s">
        <v>4880</v>
      </c>
      <c r="F171" s="218" t="s">
        <v>4881</v>
      </c>
      <c r="G171" s="219" t="s">
        <v>474</v>
      </c>
      <c r="H171" s="220">
        <v>160</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782</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782</v>
      </c>
      <c r="BM171" s="227" t="s">
        <v>845</v>
      </c>
    </row>
    <row r="172" s="2" customFormat="1">
      <c r="A172" s="41"/>
      <c r="B172" s="42"/>
      <c r="C172" s="43"/>
      <c r="D172" s="229" t="s">
        <v>317</v>
      </c>
      <c r="E172" s="43"/>
      <c r="F172" s="230" t="s">
        <v>4882</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2" customFormat="1" ht="21.75" customHeight="1">
      <c r="A173" s="41"/>
      <c r="B173" s="42"/>
      <c r="C173" s="216" t="s">
        <v>813</v>
      </c>
      <c r="D173" s="216" t="s">
        <v>310</v>
      </c>
      <c r="E173" s="217" t="s">
        <v>4886</v>
      </c>
      <c r="F173" s="218" t="s">
        <v>4887</v>
      </c>
      <c r="G173" s="219" t="s">
        <v>474</v>
      </c>
      <c r="H173" s="220">
        <v>160</v>
      </c>
      <c r="I173" s="221"/>
      <c r="J173" s="222">
        <f>ROUND(I173*H173,2)</f>
        <v>0</v>
      </c>
      <c r="K173" s="218" t="s">
        <v>314</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782</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782</v>
      </c>
      <c r="BM173" s="227" t="s">
        <v>853</v>
      </c>
    </row>
    <row r="174" s="2" customFormat="1">
      <c r="A174" s="41"/>
      <c r="B174" s="42"/>
      <c r="C174" s="43"/>
      <c r="D174" s="229" t="s">
        <v>317</v>
      </c>
      <c r="E174" s="43"/>
      <c r="F174" s="230" t="s">
        <v>4888</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2" customFormat="1" ht="21.75" customHeight="1">
      <c r="A175" s="41"/>
      <c r="B175" s="42"/>
      <c r="C175" s="216" t="s">
        <v>740</v>
      </c>
      <c r="D175" s="216" t="s">
        <v>310</v>
      </c>
      <c r="E175" s="217" t="s">
        <v>4596</v>
      </c>
      <c r="F175" s="218" t="s">
        <v>4597</v>
      </c>
      <c r="G175" s="219" t="s">
        <v>474</v>
      </c>
      <c r="H175" s="220">
        <v>40</v>
      </c>
      <c r="I175" s="221"/>
      <c r="J175" s="222">
        <f>ROUND(I175*H175,2)</f>
        <v>0</v>
      </c>
      <c r="K175" s="218" t="s">
        <v>314</v>
      </c>
      <c r="L175" s="47"/>
      <c r="M175" s="223" t="s">
        <v>19</v>
      </c>
      <c r="N175" s="224" t="s">
        <v>47</v>
      </c>
      <c r="O175" s="87"/>
      <c r="P175" s="225">
        <f>O175*H175</f>
        <v>0</v>
      </c>
      <c r="Q175" s="225">
        <v>0</v>
      </c>
      <c r="R175" s="225">
        <f>Q175*H175</f>
        <v>0</v>
      </c>
      <c r="S175" s="225">
        <v>0</v>
      </c>
      <c r="T175" s="226">
        <f>S175*H175</f>
        <v>0</v>
      </c>
      <c r="U175" s="41"/>
      <c r="V175" s="41"/>
      <c r="W175" s="41"/>
      <c r="X175" s="41"/>
      <c r="Y175" s="41"/>
      <c r="Z175" s="41"/>
      <c r="AA175" s="41"/>
      <c r="AB175" s="41"/>
      <c r="AC175" s="41"/>
      <c r="AD175" s="41"/>
      <c r="AE175" s="41"/>
      <c r="AR175" s="227" t="s">
        <v>782</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782</v>
      </c>
      <c r="BM175" s="227" t="s">
        <v>862</v>
      </c>
    </row>
    <row r="176" s="2" customFormat="1">
      <c r="A176" s="41"/>
      <c r="B176" s="42"/>
      <c r="C176" s="43"/>
      <c r="D176" s="229" t="s">
        <v>317</v>
      </c>
      <c r="E176" s="43"/>
      <c r="F176" s="230" t="s">
        <v>4599</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2" customFormat="1" ht="16.5" customHeight="1">
      <c r="A177" s="41"/>
      <c r="B177" s="42"/>
      <c r="C177" s="280" t="s">
        <v>826</v>
      </c>
      <c r="D177" s="280" t="s">
        <v>1137</v>
      </c>
      <c r="E177" s="281" t="s">
        <v>4229</v>
      </c>
      <c r="F177" s="282" t="s">
        <v>4230</v>
      </c>
      <c r="G177" s="283" t="s">
        <v>474</v>
      </c>
      <c r="H177" s="284">
        <v>40</v>
      </c>
      <c r="I177" s="285"/>
      <c r="J177" s="286">
        <f>ROUND(I177*H177,2)</f>
        <v>0</v>
      </c>
      <c r="K177" s="282" t="s">
        <v>314</v>
      </c>
      <c r="L177" s="287"/>
      <c r="M177" s="297" t="s">
        <v>19</v>
      </c>
      <c r="N177" s="298" t="s">
        <v>47</v>
      </c>
      <c r="O177" s="272"/>
      <c r="P177" s="295">
        <f>O177*H177</f>
        <v>0</v>
      </c>
      <c r="Q177" s="295">
        <v>0</v>
      </c>
      <c r="R177" s="295">
        <f>Q177*H177</f>
        <v>0</v>
      </c>
      <c r="S177" s="295">
        <v>0</v>
      </c>
      <c r="T177" s="296">
        <f>S177*H177</f>
        <v>0</v>
      </c>
      <c r="U177" s="41"/>
      <c r="V177" s="41"/>
      <c r="W177" s="41"/>
      <c r="X177" s="41"/>
      <c r="Y177" s="41"/>
      <c r="Z177" s="41"/>
      <c r="AA177" s="41"/>
      <c r="AB177" s="41"/>
      <c r="AC177" s="41"/>
      <c r="AD177" s="41"/>
      <c r="AE177" s="41"/>
      <c r="AR177" s="227" t="s">
        <v>3255</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782</v>
      </c>
      <c r="BM177" s="227" t="s">
        <v>870</v>
      </c>
    </row>
    <row r="178" s="2" customFormat="1" ht="6.96" customHeight="1">
      <c r="A178" s="41"/>
      <c r="B178" s="62"/>
      <c r="C178" s="63"/>
      <c r="D178" s="63"/>
      <c r="E178" s="63"/>
      <c r="F178" s="63"/>
      <c r="G178" s="63"/>
      <c r="H178" s="63"/>
      <c r="I178" s="63"/>
      <c r="J178" s="63"/>
      <c r="K178" s="63"/>
      <c r="L178" s="47"/>
      <c r="M178" s="41"/>
      <c r="O178" s="41"/>
      <c r="P178" s="41"/>
      <c r="Q178" s="41"/>
      <c r="R178" s="41"/>
      <c r="S178" s="41"/>
      <c r="T178" s="41"/>
      <c r="U178" s="41"/>
      <c r="V178" s="41"/>
      <c r="W178" s="41"/>
      <c r="X178" s="41"/>
      <c r="Y178" s="41"/>
      <c r="Z178" s="41"/>
      <c r="AA178" s="41"/>
      <c r="AB178" s="41"/>
      <c r="AC178" s="41"/>
      <c r="AD178" s="41"/>
      <c r="AE178" s="41"/>
    </row>
  </sheetData>
  <sheetProtection sheet="1" autoFilter="0" formatColumns="0" formatRows="0" objects="1" scenarios="1" spinCount="100000" saltValue="pKAjFILaC5EPpDbrxvdf84NhaAXpSQyRLf7PfTPvg0OZI06If88N5F2Z9GfFWrv9hc+CjmdmtvxMOfbXDzu9Qg==" hashValue="TeMWUKOmvH/oGbUDjtanIXCJjvbS0oGWhemCDlKBcP6Mecywn0yU/jKvjm8XE562Ws/hWFew3L5pBOrvCQzPOA==" algorithmName="SHA-512" password="CC35"/>
  <autoFilter ref="C98:K177"/>
  <mergeCells count="15">
    <mergeCell ref="E7:H7"/>
    <mergeCell ref="E11:H11"/>
    <mergeCell ref="E9:H9"/>
    <mergeCell ref="E13:H13"/>
    <mergeCell ref="E22:H22"/>
    <mergeCell ref="E31:H31"/>
    <mergeCell ref="E52:H52"/>
    <mergeCell ref="E56:H56"/>
    <mergeCell ref="E54:H54"/>
    <mergeCell ref="E58:H58"/>
    <mergeCell ref="E85:H85"/>
    <mergeCell ref="E89:H89"/>
    <mergeCell ref="E87:H87"/>
    <mergeCell ref="E91:H91"/>
    <mergeCell ref="L2:V2"/>
  </mergeCells>
  <hyperlinks>
    <hyperlink ref="F103" r:id="rId1" display="https://podminky.urs.cz/item/CS_URS_2024_02/273321511"/>
    <hyperlink ref="F107" r:id="rId2" display="https://podminky.urs.cz/item/CS_URS_2024_02/741210701"/>
    <hyperlink ref="F111" r:id="rId3" display="https://podminky.urs.cz/item/CS_URS_2024_02/742110041"/>
    <hyperlink ref="F116" r:id="rId4" display="https://podminky.urs.cz/item/CS_URS_2024_02/742110102"/>
    <hyperlink ref="F119" r:id="rId5" display="https://podminky.urs.cz/item/CS_URS_2024_02/742110104"/>
    <hyperlink ref="F122" r:id="rId6" display="https://podminky.urs.cz/item/CS_URS_2024_02/742330001"/>
    <hyperlink ref="F125" r:id="rId7" display="https://podminky.urs.cz/item/CS_URS_2024_02/742330022"/>
    <hyperlink ref="F128" r:id="rId8" display="https://podminky.urs.cz/item/CS_URS_2024_02/742330023"/>
    <hyperlink ref="F131" r:id="rId9" display="https://podminky.urs.cz/item/CS_URS_2024_02/742330029"/>
    <hyperlink ref="F134" r:id="rId10" display="https://podminky.urs.cz/item/CS_URS_2024_02/742330031"/>
    <hyperlink ref="F137" r:id="rId11" display="https://podminky.urs.cz/item/CS_URS_2024_02/742330034"/>
    <hyperlink ref="F140" r:id="rId12" display="https://podminky.urs.cz/item/CS_URS_2024_02/742330036"/>
    <hyperlink ref="F143" r:id="rId13" display="https://podminky.urs.cz/item/CS_URS_2024_02/742330044"/>
    <hyperlink ref="F149" r:id="rId14" display="https://podminky.urs.cz/item/CS_URS_2024_02/220182022"/>
    <hyperlink ref="F152" r:id="rId15" display="https://podminky.urs.cz/item/CS_URS_2024_02/220182092"/>
    <hyperlink ref="F158" r:id="rId16" display="https://podminky.urs.cz/item/CS_URS_2024_02/460010025"/>
    <hyperlink ref="F160" r:id="rId17" display="https://podminky.urs.cz/item/CS_URS_2024_02/460131113"/>
    <hyperlink ref="F162" r:id="rId18" display="https://podminky.urs.cz/item/CS_URS_2024_02/460161172"/>
    <hyperlink ref="F164" r:id="rId19" display="https://podminky.urs.cz/item/CS_URS_2024_02/460161312"/>
    <hyperlink ref="F166" r:id="rId20" display="https://podminky.urs.cz/item/CS_URS_2024_02/460431332"/>
    <hyperlink ref="F168" r:id="rId21" display="https://podminky.urs.cz/item/CS_URS_2024_02/460391123"/>
    <hyperlink ref="F170" r:id="rId22" display="https://podminky.urs.cz/item/CS_URS_2024_02/460431182"/>
    <hyperlink ref="F172" r:id="rId23" display="https://podminky.urs.cz/item/CS_URS_2024_02/460661111"/>
    <hyperlink ref="F174" r:id="rId24" display="https://podminky.urs.cz/item/CS_URS_2024_02/460671113"/>
    <hyperlink ref="F176" r:id="rId25" display="https://podminky.urs.cz/item/CS_URS_2024_02/460791114"/>
  </hyperlinks>
  <pageMargins left="0.39375" right="0.39375" top="0.39375" bottom="0.39375" header="0" footer="0"/>
  <pageSetup paperSize="9" orientation="landscape" blackAndWhite="1" fitToHeight="100"/>
  <headerFooter>
    <oddFooter>&amp;CStrana &amp;P z &amp;N</oddFooter>
  </headerFooter>
  <drawing r:id="rId26"/>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193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4890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7739</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ROUND((SUM(BE93:BE99)),  2)</f>
        <v>0</v>
      </c>
      <c r="G37" s="41"/>
      <c r="H37" s="41"/>
      <c r="I37" s="161">
        <v>0.20999999999999999</v>
      </c>
      <c r="J37" s="160">
        <f>ROUND(((SUM(BE93:BE99))*I37),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ROUND((SUM(BF93:BF99)),  2)</f>
        <v>0</v>
      </c>
      <c r="G38" s="41"/>
      <c r="H38" s="41"/>
      <c r="I38" s="161">
        <v>0.12</v>
      </c>
      <c r="J38" s="160">
        <f>ROUND(((SUM(BF93:BF99))*I38),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ROUND((SUM(BG93:BG99)),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ROUND((SUM(BH93:BH99)),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ROUND((SUM(BI93:BI99)),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4890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07 - Travelátory, výtah</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1074</v>
      </c>
      <c r="E68" s="181"/>
      <c r="F68" s="181"/>
      <c r="G68" s="181"/>
      <c r="H68" s="181"/>
      <c r="I68" s="181"/>
      <c r="J68" s="182">
        <f>J94</f>
        <v>0</v>
      </c>
      <c r="K68" s="179"/>
      <c r="L68" s="183"/>
      <c r="S68" s="9"/>
      <c r="T68" s="9"/>
      <c r="U68" s="9"/>
      <c r="V68" s="9"/>
      <c r="W68" s="9"/>
      <c r="X68" s="9"/>
      <c r="Y68" s="9"/>
      <c r="Z68" s="9"/>
      <c r="AA68" s="9"/>
      <c r="AB68" s="9"/>
      <c r="AC68" s="9"/>
      <c r="AD68" s="9"/>
      <c r="AE68" s="9"/>
    </row>
    <row r="69" s="10" customFormat="1" ht="19.92" customHeight="1">
      <c r="A69" s="10"/>
      <c r="B69" s="184"/>
      <c r="C69" s="128"/>
      <c r="D69" s="185" t="s">
        <v>7740</v>
      </c>
      <c r="E69" s="186"/>
      <c r="F69" s="186"/>
      <c r="G69" s="186"/>
      <c r="H69" s="186"/>
      <c r="I69" s="186"/>
      <c r="J69" s="187">
        <f>J95</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1" customFormat="1" ht="16.5" customHeight="1">
      <c r="B81" s="24"/>
      <c r="C81" s="25"/>
      <c r="D81" s="25"/>
      <c r="E81" s="173" t="s">
        <v>284</v>
      </c>
      <c r="F81" s="25"/>
      <c r="G81" s="25"/>
      <c r="H81" s="25"/>
      <c r="I81" s="25"/>
      <c r="J81" s="25"/>
      <c r="K81" s="25"/>
      <c r="L81" s="23"/>
    </row>
    <row r="82" s="1" customFormat="1" ht="12" customHeight="1">
      <c r="B82" s="24"/>
      <c r="C82" s="35" t="s">
        <v>285</v>
      </c>
      <c r="D82" s="25"/>
      <c r="E82" s="25"/>
      <c r="F82" s="25"/>
      <c r="G82" s="25"/>
      <c r="H82" s="25"/>
      <c r="I82" s="25"/>
      <c r="J82" s="25"/>
      <c r="K82" s="25"/>
      <c r="L82" s="23"/>
    </row>
    <row r="83" s="2" customFormat="1" ht="16.5" customHeight="1">
      <c r="A83" s="41"/>
      <c r="B83" s="42"/>
      <c r="C83" s="43"/>
      <c r="D83" s="43"/>
      <c r="E83" s="291" t="s">
        <v>4890</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3013</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E13</f>
        <v>07 - Travelátory, výtah</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F16</f>
        <v xml:space="preserve"> </v>
      </c>
      <c r="G87" s="43"/>
      <c r="H87" s="43"/>
      <c r="I87" s="35" t="s">
        <v>23</v>
      </c>
      <c r="J87" s="75" t="str">
        <f>IF(J16="","",J16)</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E19</f>
        <v>Statutární město Ostrava</v>
      </c>
      <c r="G89" s="43"/>
      <c r="H89" s="43"/>
      <c r="I89" s="35" t="s">
        <v>33</v>
      </c>
      <c r="J89" s="39" t="str">
        <f>E25</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IF(E22="","",E22)</f>
        <v>Vyplň údaj</v>
      </c>
      <c r="G90" s="43"/>
      <c r="H90" s="43"/>
      <c r="I90" s="35" t="s">
        <v>38</v>
      </c>
      <c r="J90" s="39" t="str">
        <f>E28</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f>
        <v>0</v>
      </c>
      <c r="Q93" s="99"/>
      <c r="R93" s="197">
        <f>R94</f>
        <v>0</v>
      </c>
      <c r="S93" s="99"/>
      <c r="T93" s="198">
        <f>T94</f>
        <v>0</v>
      </c>
      <c r="U93" s="41"/>
      <c r="V93" s="41"/>
      <c r="W93" s="41"/>
      <c r="X93" s="41"/>
      <c r="Y93" s="41"/>
      <c r="Z93" s="41"/>
      <c r="AA93" s="41"/>
      <c r="AB93" s="41"/>
      <c r="AC93" s="41"/>
      <c r="AD93" s="41"/>
      <c r="AE93" s="41"/>
      <c r="AT93" s="20" t="s">
        <v>75</v>
      </c>
      <c r="AU93" s="20" t="s">
        <v>290</v>
      </c>
      <c r="BK93" s="199">
        <f>BK94</f>
        <v>0</v>
      </c>
    </row>
    <row r="94" s="12" customFormat="1" ht="25.92" customHeight="1">
      <c r="A94" s="12"/>
      <c r="B94" s="200"/>
      <c r="C94" s="201"/>
      <c r="D94" s="202" t="s">
        <v>75</v>
      </c>
      <c r="E94" s="203" t="s">
        <v>1137</v>
      </c>
      <c r="F94" s="203" t="s">
        <v>1138</v>
      </c>
      <c r="G94" s="201"/>
      <c r="H94" s="201"/>
      <c r="I94" s="204"/>
      <c r="J94" s="205">
        <f>BK94</f>
        <v>0</v>
      </c>
      <c r="K94" s="201"/>
      <c r="L94" s="206"/>
      <c r="M94" s="207"/>
      <c r="N94" s="208"/>
      <c r="O94" s="208"/>
      <c r="P94" s="209">
        <f>P95</f>
        <v>0</v>
      </c>
      <c r="Q94" s="208"/>
      <c r="R94" s="209">
        <f>R95</f>
        <v>0</v>
      </c>
      <c r="S94" s="208"/>
      <c r="T94" s="210">
        <f>T95</f>
        <v>0</v>
      </c>
      <c r="U94" s="12"/>
      <c r="V94" s="12"/>
      <c r="W94" s="12"/>
      <c r="X94" s="12"/>
      <c r="Y94" s="12"/>
      <c r="Z94" s="12"/>
      <c r="AA94" s="12"/>
      <c r="AB94" s="12"/>
      <c r="AC94" s="12"/>
      <c r="AD94" s="12"/>
      <c r="AE94" s="12"/>
      <c r="AR94" s="211" t="s">
        <v>150</v>
      </c>
      <c r="AT94" s="212" t="s">
        <v>75</v>
      </c>
      <c r="AU94" s="212" t="s">
        <v>76</v>
      </c>
      <c r="AY94" s="211" t="s">
        <v>308</v>
      </c>
      <c r="BK94" s="213">
        <f>BK95</f>
        <v>0</v>
      </c>
    </row>
    <row r="95" s="12" customFormat="1" ht="22.8" customHeight="1">
      <c r="A95" s="12"/>
      <c r="B95" s="200"/>
      <c r="C95" s="201"/>
      <c r="D95" s="202" t="s">
        <v>75</v>
      </c>
      <c r="E95" s="214" t="s">
        <v>7741</v>
      </c>
      <c r="F95" s="214" t="s">
        <v>7742</v>
      </c>
      <c r="G95" s="201"/>
      <c r="H95" s="201"/>
      <c r="I95" s="204"/>
      <c r="J95" s="215">
        <f>BK95</f>
        <v>0</v>
      </c>
      <c r="K95" s="201"/>
      <c r="L95" s="206"/>
      <c r="M95" s="207"/>
      <c r="N95" s="208"/>
      <c r="O95" s="208"/>
      <c r="P95" s="209">
        <f>SUM(P96:P99)</f>
        <v>0</v>
      </c>
      <c r="Q95" s="208"/>
      <c r="R95" s="209">
        <f>SUM(R96:R99)</f>
        <v>0</v>
      </c>
      <c r="S95" s="208"/>
      <c r="T95" s="210">
        <f>SUM(T96:T99)</f>
        <v>0</v>
      </c>
      <c r="U95" s="12"/>
      <c r="V95" s="12"/>
      <c r="W95" s="12"/>
      <c r="X95" s="12"/>
      <c r="Y95" s="12"/>
      <c r="Z95" s="12"/>
      <c r="AA95" s="12"/>
      <c r="AB95" s="12"/>
      <c r="AC95" s="12"/>
      <c r="AD95" s="12"/>
      <c r="AE95" s="12"/>
      <c r="AR95" s="211" t="s">
        <v>150</v>
      </c>
      <c r="AT95" s="212" t="s">
        <v>75</v>
      </c>
      <c r="AU95" s="212" t="s">
        <v>83</v>
      </c>
      <c r="AY95" s="211" t="s">
        <v>308</v>
      </c>
      <c r="BK95" s="213">
        <f>SUM(BK96:BK99)</f>
        <v>0</v>
      </c>
    </row>
    <row r="96" s="2" customFormat="1" ht="21.75" customHeight="1">
      <c r="A96" s="41"/>
      <c r="B96" s="42"/>
      <c r="C96" s="216" t="s">
        <v>83</v>
      </c>
      <c r="D96" s="216" t="s">
        <v>310</v>
      </c>
      <c r="E96" s="217" t="s">
        <v>7743</v>
      </c>
      <c r="F96" s="218" t="s">
        <v>7744</v>
      </c>
      <c r="G96" s="219" t="s">
        <v>768</v>
      </c>
      <c r="H96" s="220">
        <v>1</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782</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782</v>
      </c>
      <c r="BM96" s="227" t="s">
        <v>85</v>
      </c>
    </row>
    <row r="97" s="2" customFormat="1" ht="16.5" customHeight="1">
      <c r="A97" s="41"/>
      <c r="B97" s="42"/>
      <c r="C97" s="216" t="s">
        <v>85</v>
      </c>
      <c r="D97" s="216" t="s">
        <v>310</v>
      </c>
      <c r="E97" s="217" t="s">
        <v>7745</v>
      </c>
      <c r="F97" s="218" t="s">
        <v>7746</v>
      </c>
      <c r="G97" s="219" t="s">
        <v>768</v>
      </c>
      <c r="H97" s="220">
        <v>2</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782</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782</v>
      </c>
      <c r="BM97" s="227" t="s">
        <v>315</v>
      </c>
    </row>
    <row r="98" s="2" customFormat="1" ht="16.5" customHeight="1">
      <c r="A98" s="41"/>
      <c r="B98" s="42"/>
      <c r="C98" s="216" t="s">
        <v>150</v>
      </c>
      <c r="D98" s="216" t="s">
        <v>310</v>
      </c>
      <c r="E98" s="217" t="s">
        <v>7747</v>
      </c>
      <c r="F98" s="218" t="s">
        <v>7748</v>
      </c>
      <c r="G98" s="219" t="s">
        <v>768</v>
      </c>
      <c r="H98" s="220">
        <v>2</v>
      </c>
      <c r="I98" s="221"/>
      <c r="J98" s="222">
        <f>ROUND(I98*H98,2)</f>
        <v>0</v>
      </c>
      <c r="K98" s="218" t="s">
        <v>19</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782</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782</v>
      </c>
      <c r="BM98" s="227" t="s">
        <v>342</v>
      </c>
    </row>
    <row r="99" s="2" customFormat="1" ht="21.75" customHeight="1">
      <c r="A99" s="41"/>
      <c r="B99" s="42"/>
      <c r="C99" s="216" t="s">
        <v>315</v>
      </c>
      <c r="D99" s="216" t="s">
        <v>310</v>
      </c>
      <c r="E99" s="217" t="s">
        <v>7749</v>
      </c>
      <c r="F99" s="218" t="s">
        <v>7750</v>
      </c>
      <c r="G99" s="219" t="s">
        <v>768</v>
      </c>
      <c r="H99" s="220">
        <v>2</v>
      </c>
      <c r="I99" s="221"/>
      <c r="J99" s="222">
        <f>ROUND(I99*H99,2)</f>
        <v>0</v>
      </c>
      <c r="K99" s="218" t="s">
        <v>19</v>
      </c>
      <c r="L99" s="47"/>
      <c r="M99" s="293" t="s">
        <v>19</v>
      </c>
      <c r="N99" s="294" t="s">
        <v>47</v>
      </c>
      <c r="O99" s="272"/>
      <c r="P99" s="295">
        <f>O99*H99</f>
        <v>0</v>
      </c>
      <c r="Q99" s="295">
        <v>0</v>
      </c>
      <c r="R99" s="295">
        <f>Q99*H99</f>
        <v>0</v>
      </c>
      <c r="S99" s="295">
        <v>0</v>
      </c>
      <c r="T99" s="296">
        <f>S99*H99</f>
        <v>0</v>
      </c>
      <c r="U99" s="41"/>
      <c r="V99" s="41"/>
      <c r="W99" s="41"/>
      <c r="X99" s="41"/>
      <c r="Y99" s="41"/>
      <c r="Z99" s="41"/>
      <c r="AA99" s="41"/>
      <c r="AB99" s="41"/>
      <c r="AC99" s="41"/>
      <c r="AD99" s="41"/>
      <c r="AE99" s="41"/>
      <c r="AR99" s="227" t="s">
        <v>782</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782</v>
      </c>
      <c r="BM99" s="227" t="s">
        <v>352</v>
      </c>
    </row>
    <row r="100" s="2" customFormat="1" ht="6.96" customHeight="1">
      <c r="A100" s="41"/>
      <c r="B100" s="62"/>
      <c r="C100" s="63"/>
      <c r="D100" s="63"/>
      <c r="E100" s="63"/>
      <c r="F100" s="63"/>
      <c r="G100" s="63"/>
      <c r="H100" s="63"/>
      <c r="I100" s="63"/>
      <c r="J100" s="63"/>
      <c r="K100" s="63"/>
      <c r="L100" s="47"/>
      <c r="M100" s="41"/>
      <c r="O100" s="41"/>
      <c r="P100" s="41"/>
      <c r="Q100" s="41"/>
      <c r="R100" s="41"/>
      <c r="S100" s="41"/>
      <c r="T100" s="41"/>
      <c r="U100" s="41"/>
      <c r="V100" s="41"/>
      <c r="W100" s="41"/>
      <c r="X100" s="41"/>
      <c r="Y100" s="41"/>
      <c r="Z100" s="41"/>
      <c r="AA100" s="41"/>
      <c r="AB100" s="41"/>
      <c r="AC100" s="41"/>
      <c r="AD100" s="41"/>
      <c r="AE100" s="41"/>
    </row>
  </sheetData>
  <sheetProtection sheet="1" autoFilter="0" formatColumns="0" formatRows="0" objects="1" scenarios="1" spinCount="100000" saltValue="KmSdCY6K2+VQrO9Ese1ftA7nPj/d3zCd7SxaGkduQGOBQBpoEii7trW2JgrTWxqfeGB9jwODRBQ/xJQ3bo2tFg==" hashValue="W6iNqrrdgH/aaR8p+N2/liWQcq7Oe/KL8EX0DAp6gVaWSxVsXrTSNA/xDN0BiRJaM2m17JGKZ0D8GRnn04UgVQ==" algorithmName="SHA-512" password="CC35"/>
  <autoFilter ref="C92:K99"/>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196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7751</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ROUND(J97,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ROUND((SUM(BE97:BE628)),  2)</f>
        <v>0</v>
      </c>
      <c r="G35" s="41"/>
      <c r="H35" s="41"/>
      <c r="I35" s="161">
        <v>0.20999999999999999</v>
      </c>
      <c r="J35" s="160">
        <f>ROUND(((SUM(BE97:BE628))*I35),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ROUND((SUM(BF97:BF628)),  2)</f>
        <v>0</v>
      </c>
      <c r="G36" s="41"/>
      <c r="H36" s="41"/>
      <c r="I36" s="161">
        <v>0.12</v>
      </c>
      <c r="J36" s="160">
        <f>ROUND(((SUM(BF97:BF628))*I36),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ROUND((SUM(BG97:BG628)),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ROUND((SUM(BH97:BH628)),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ROUND((SUM(BI97:BI628)),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602.1 - Prostor podchodů směrem ke tramvajovým zastávkám</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J97</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J98</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J99</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J131</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J182</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J301</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4892</v>
      </c>
      <c r="E69" s="186"/>
      <c r="F69" s="186"/>
      <c r="G69" s="186"/>
      <c r="H69" s="186"/>
      <c r="I69" s="186"/>
      <c r="J69" s="187">
        <f>J388</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538</v>
      </c>
      <c r="E70" s="186"/>
      <c r="F70" s="186"/>
      <c r="G70" s="186"/>
      <c r="H70" s="186"/>
      <c r="I70" s="186"/>
      <c r="J70" s="187">
        <f>J411</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439</v>
      </c>
      <c r="E71" s="186"/>
      <c r="F71" s="186"/>
      <c r="G71" s="186"/>
      <c r="H71" s="186"/>
      <c r="I71" s="186"/>
      <c r="J71" s="187">
        <f>J493</f>
        <v>0</v>
      </c>
      <c r="K71" s="128"/>
      <c r="L71" s="188"/>
      <c r="S71" s="10"/>
      <c r="T71" s="10"/>
      <c r="U71" s="10"/>
      <c r="V71" s="10"/>
      <c r="W71" s="10"/>
      <c r="X71" s="10"/>
      <c r="Y71" s="10"/>
      <c r="Z71" s="10"/>
      <c r="AA71" s="10"/>
      <c r="AB71" s="10"/>
      <c r="AC71" s="10"/>
      <c r="AD71" s="10"/>
      <c r="AE71" s="10"/>
    </row>
    <row r="72" s="9" customFormat="1" ht="24.96" customHeight="1">
      <c r="A72" s="9"/>
      <c r="B72" s="178"/>
      <c r="C72" s="179"/>
      <c r="D72" s="180" t="s">
        <v>539</v>
      </c>
      <c r="E72" s="181"/>
      <c r="F72" s="181"/>
      <c r="G72" s="181"/>
      <c r="H72" s="181"/>
      <c r="I72" s="181"/>
      <c r="J72" s="182">
        <f>J496</f>
        <v>0</v>
      </c>
      <c r="K72" s="179"/>
      <c r="L72" s="183"/>
      <c r="S72" s="9"/>
      <c r="T72" s="9"/>
      <c r="U72" s="9"/>
      <c r="V72" s="9"/>
      <c r="W72" s="9"/>
      <c r="X72" s="9"/>
      <c r="Y72" s="9"/>
      <c r="Z72" s="9"/>
      <c r="AA72" s="9"/>
      <c r="AB72" s="9"/>
      <c r="AC72" s="9"/>
      <c r="AD72" s="9"/>
      <c r="AE72" s="9"/>
    </row>
    <row r="73" s="10" customFormat="1" ht="19.92" customHeight="1">
      <c r="A73" s="10"/>
      <c r="B73" s="184"/>
      <c r="C73" s="128"/>
      <c r="D73" s="185" t="s">
        <v>888</v>
      </c>
      <c r="E73" s="186"/>
      <c r="F73" s="186"/>
      <c r="G73" s="186"/>
      <c r="H73" s="186"/>
      <c r="I73" s="186"/>
      <c r="J73" s="187">
        <f>J497</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632</v>
      </c>
      <c r="E74" s="186"/>
      <c r="F74" s="186"/>
      <c r="G74" s="186"/>
      <c r="H74" s="186"/>
      <c r="I74" s="186"/>
      <c r="J74" s="187">
        <f>J613</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4897</v>
      </c>
      <c r="E75" s="186"/>
      <c r="F75" s="186"/>
      <c r="G75" s="186"/>
      <c r="H75" s="186"/>
      <c r="I75" s="186"/>
      <c r="J75" s="187">
        <f>J621</f>
        <v>0</v>
      </c>
      <c r="K75" s="128"/>
      <c r="L75" s="188"/>
      <c r="S75" s="10"/>
      <c r="T75" s="10"/>
      <c r="U75" s="10"/>
      <c r="V75" s="10"/>
      <c r="W75" s="10"/>
      <c r="X75" s="10"/>
      <c r="Y75" s="10"/>
      <c r="Z75" s="10"/>
      <c r="AA75" s="10"/>
      <c r="AB75" s="10"/>
      <c r="AC75" s="10"/>
      <c r="AD75" s="10"/>
      <c r="AE75" s="10"/>
    </row>
    <row r="76" s="2" customFormat="1" ht="21.84"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62"/>
      <c r="C77" s="63"/>
      <c r="D77" s="63"/>
      <c r="E77" s="63"/>
      <c r="F77" s="63"/>
      <c r="G77" s="63"/>
      <c r="H77" s="63"/>
      <c r="I77" s="63"/>
      <c r="J77" s="63"/>
      <c r="K77" s="63"/>
      <c r="L77" s="148"/>
      <c r="S77" s="41"/>
      <c r="T77" s="41"/>
      <c r="U77" s="41"/>
      <c r="V77" s="41"/>
      <c r="W77" s="41"/>
      <c r="X77" s="41"/>
      <c r="Y77" s="41"/>
      <c r="Z77" s="41"/>
      <c r="AA77" s="41"/>
      <c r="AB77" s="41"/>
      <c r="AC77" s="41"/>
      <c r="AD77" s="41"/>
      <c r="AE77" s="41"/>
    </row>
    <row r="81" s="2" customFormat="1" ht="6.96" customHeight="1">
      <c r="A81" s="41"/>
      <c r="B81" s="64"/>
      <c r="C81" s="65"/>
      <c r="D81" s="65"/>
      <c r="E81" s="65"/>
      <c r="F81" s="65"/>
      <c r="G81" s="65"/>
      <c r="H81" s="65"/>
      <c r="I81" s="65"/>
      <c r="J81" s="65"/>
      <c r="K81" s="65"/>
      <c r="L81" s="148"/>
      <c r="S81" s="41"/>
      <c r="T81" s="41"/>
      <c r="U81" s="41"/>
      <c r="V81" s="41"/>
      <c r="W81" s="41"/>
      <c r="X81" s="41"/>
      <c r="Y81" s="41"/>
      <c r="Z81" s="41"/>
      <c r="AA81" s="41"/>
      <c r="AB81" s="41"/>
      <c r="AC81" s="41"/>
      <c r="AD81" s="41"/>
      <c r="AE81" s="41"/>
    </row>
    <row r="82" s="2" customFormat="1" ht="24.96" customHeight="1">
      <c r="A82" s="41"/>
      <c r="B82" s="42"/>
      <c r="C82" s="26" t="s">
        <v>293</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16</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173" t="str">
        <f>E7</f>
        <v>DI_c10_Revitalizace Náměstí Republiky-PDPS</v>
      </c>
      <c r="F85" s="35"/>
      <c r="G85" s="35"/>
      <c r="H85" s="35"/>
      <c r="I85" s="43"/>
      <c r="J85" s="43"/>
      <c r="K85" s="43"/>
      <c r="L85" s="148"/>
      <c r="S85" s="41"/>
      <c r="T85" s="41"/>
      <c r="U85" s="41"/>
      <c r="V85" s="41"/>
      <c r="W85" s="41"/>
      <c r="X85" s="41"/>
      <c r="Y85" s="41"/>
      <c r="Z85" s="41"/>
      <c r="AA85" s="41"/>
      <c r="AB85" s="41"/>
      <c r="AC85" s="41"/>
      <c r="AD85" s="41"/>
      <c r="AE85" s="41"/>
    </row>
    <row r="86" s="1" customFormat="1" ht="12" customHeight="1">
      <c r="B86" s="24"/>
      <c r="C86" s="35" t="s">
        <v>283</v>
      </c>
      <c r="D86" s="25"/>
      <c r="E86" s="25"/>
      <c r="F86" s="25"/>
      <c r="G86" s="25"/>
      <c r="H86" s="25"/>
      <c r="I86" s="25"/>
      <c r="J86" s="25"/>
      <c r="K86" s="25"/>
      <c r="L86" s="23"/>
    </row>
    <row r="87" s="2" customFormat="1" ht="16.5" customHeight="1">
      <c r="A87" s="41"/>
      <c r="B87" s="42"/>
      <c r="C87" s="43"/>
      <c r="D87" s="43"/>
      <c r="E87" s="173" t="s">
        <v>284</v>
      </c>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285</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72" t="str">
        <f>E11</f>
        <v>SO 602.1 - Prostor podchodů směrem ke tramvajovým zastávkám</v>
      </c>
      <c r="F89" s="43"/>
      <c r="G89" s="43"/>
      <c r="H89" s="43"/>
      <c r="I89" s="43"/>
      <c r="J89" s="43"/>
      <c r="K89" s="43"/>
      <c r="L89" s="148"/>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2" customHeight="1">
      <c r="A91" s="41"/>
      <c r="B91" s="42"/>
      <c r="C91" s="35" t="s">
        <v>21</v>
      </c>
      <c r="D91" s="43"/>
      <c r="E91" s="43"/>
      <c r="F91" s="30" t="str">
        <f>F14</f>
        <v xml:space="preserve"> </v>
      </c>
      <c r="G91" s="43"/>
      <c r="H91" s="43"/>
      <c r="I91" s="35" t="s">
        <v>23</v>
      </c>
      <c r="J91" s="75" t="str">
        <f>IF(J14="","",J14)</f>
        <v>31. 1. 2025</v>
      </c>
      <c r="K91" s="43"/>
      <c r="L91" s="148"/>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5.15" customHeight="1">
      <c r="A93" s="41"/>
      <c r="B93" s="42"/>
      <c r="C93" s="35" t="s">
        <v>25</v>
      </c>
      <c r="D93" s="43"/>
      <c r="E93" s="43"/>
      <c r="F93" s="30" t="str">
        <f>E17</f>
        <v>Statutární město Ostrava</v>
      </c>
      <c r="G93" s="43"/>
      <c r="H93" s="43"/>
      <c r="I93" s="35" t="s">
        <v>33</v>
      </c>
      <c r="J93" s="39" t="str">
        <f>E23</f>
        <v>AFRY CZ s.r.o.</v>
      </c>
      <c r="K93" s="43"/>
      <c r="L93" s="148"/>
      <c r="S93" s="41"/>
      <c r="T93" s="41"/>
      <c r="U93" s="41"/>
      <c r="V93" s="41"/>
      <c r="W93" s="41"/>
      <c r="X93" s="41"/>
      <c r="Y93" s="41"/>
      <c r="Z93" s="41"/>
      <c r="AA93" s="41"/>
      <c r="AB93" s="41"/>
      <c r="AC93" s="41"/>
      <c r="AD93" s="41"/>
      <c r="AE93" s="41"/>
    </row>
    <row r="94" s="2" customFormat="1" ht="15.15" customHeight="1">
      <c r="A94" s="41"/>
      <c r="B94" s="42"/>
      <c r="C94" s="35" t="s">
        <v>31</v>
      </c>
      <c r="D94" s="43"/>
      <c r="E94" s="43"/>
      <c r="F94" s="30" t="str">
        <f>IF(E20="","",E20)</f>
        <v>Vyplň údaj</v>
      </c>
      <c r="G94" s="43"/>
      <c r="H94" s="43"/>
      <c r="I94" s="35" t="s">
        <v>38</v>
      </c>
      <c r="J94" s="39" t="str">
        <f>E26</f>
        <v xml:space="preserve"> </v>
      </c>
      <c r="K94" s="43"/>
      <c r="L94" s="148"/>
      <c r="S94" s="41"/>
      <c r="T94" s="41"/>
      <c r="U94" s="41"/>
      <c r="V94" s="41"/>
      <c r="W94" s="41"/>
      <c r="X94" s="41"/>
      <c r="Y94" s="41"/>
      <c r="Z94" s="41"/>
      <c r="AA94" s="41"/>
      <c r="AB94" s="41"/>
      <c r="AC94" s="41"/>
      <c r="AD94" s="41"/>
      <c r="AE94" s="41"/>
    </row>
    <row r="95" s="2" customFormat="1" ht="10.32" customHeight="1">
      <c r="A95" s="41"/>
      <c r="B95" s="42"/>
      <c r="C95" s="43"/>
      <c r="D95" s="43"/>
      <c r="E95" s="43"/>
      <c r="F95" s="43"/>
      <c r="G95" s="43"/>
      <c r="H95" s="43"/>
      <c r="I95" s="43"/>
      <c r="J95" s="43"/>
      <c r="K95" s="43"/>
      <c r="L95" s="148"/>
      <c r="S95" s="41"/>
      <c r="T95" s="41"/>
      <c r="U95" s="41"/>
      <c r="V95" s="41"/>
      <c r="W95" s="41"/>
      <c r="X95" s="41"/>
      <c r="Y95" s="41"/>
      <c r="Z95" s="41"/>
      <c r="AA95" s="41"/>
      <c r="AB95" s="41"/>
      <c r="AC95" s="41"/>
      <c r="AD95" s="41"/>
      <c r="AE95" s="41"/>
    </row>
    <row r="96" s="11" customFormat="1" ht="29.28" customHeight="1">
      <c r="A96" s="189"/>
      <c r="B96" s="190"/>
      <c r="C96" s="191" t="s">
        <v>294</v>
      </c>
      <c r="D96" s="192" t="s">
        <v>61</v>
      </c>
      <c r="E96" s="192" t="s">
        <v>57</v>
      </c>
      <c r="F96" s="192" t="s">
        <v>58</v>
      </c>
      <c r="G96" s="192" t="s">
        <v>295</v>
      </c>
      <c r="H96" s="192" t="s">
        <v>296</v>
      </c>
      <c r="I96" s="192" t="s">
        <v>297</v>
      </c>
      <c r="J96" s="192" t="s">
        <v>289</v>
      </c>
      <c r="K96" s="193" t="s">
        <v>298</v>
      </c>
      <c r="L96" s="194"/>
      <c r="M96" s="95" t="s">
        <v>19</v>
      </c>
      <c r="N96" s="96" t="s">
        <v>46</v>
      </c>
      <c r="O96" s="96" t="s">
        <v>299</v>
      </c>
      <c r="P96" s="96" t="s">
        <v>300</v>
      </c>
      <c r="Q96" s="96" t="s">
        <v>301</v>
      </c>
      <c r="R96" s="96" t="s">
        <v>302</v>
      </c>
      <c r="S96" s="96" t="s">
        <v>303</v>
      </c>
      <c r="T96" s="97" t="s">
        <v>304</v>
      </c>
      <c r="U96" s="189"/>
      <c r="V96" s="189"/>
      <c r="W96" s="189"/>
      <c r="X96" s="189"/>
      <c r="Y96" s="189"/>
      <c r="Z96" s="189"/>
      <c r="AA96" s="189"/>
      <c r="AB96" s="189"/>
      <c r="AC96" s="189"/>
      <c r="AD96" s="189"/>
      <c r="AE96" s="189"/>
    </row>
    <row r="97" s="2" customFormat="1" ht="22.8" customHeight="1">
      <c r="A97" s="41"/>
      <c r="B97" s="42"/>
      <c r="C97" s="102" t="s">
        <v>305</v>
      </c>
      <c r="D97" s="43"/>
      <c r="E97" s="43"/>
      <c r="F97" s="43"/>
      <c r="G97" s="43"/>
      <c r="H97" s="43"/>
      <c r="I97" s="43"/>
      <c r="J97" s="195">
        <f>BK97</f>
        <v>0</v>
      </c>
      <c r="K97" s="43"/>
      <c r="L97" s="47"/>
      <c r="M97" s="98"/>
      <c r="N97" s="196"/>
      <c r="O97" s="99"/>
      <c r="P97" s="197">
        <f>P98+P496</f>
        <v>0</v>
      </c>
      <c r="Q97" s="99"/>
      <c r="R97" s="197">
        <f>R98+R496</f>
        <v>710.36063118000004</v>
      </c>
      <c r="S97" s="99"/>
      <c r="T97" s="198">
        <f>T98+T496</f>
        <v>0</v>
      </c>
      <c r="U97" s="41"/>
      <c r="V97" s="41"/>
      <c r="W97" s="41"/>
      <c r="X97" s="41"/>
      <c r="Y97" s="41"/>
      <c r="Z97" s="41"/>
      <c r="AA97" s="41"/>
      <c r="AB97" s="41"/>
      <c r="AC97" s="41"/>
      <c r="AD97" s="41"/>
      <c r="AE97" s="41"/>
      <c r="AT97" s="20" t="s">
        <v>75</v>
      </c>
      <c r="AU97" s="20" t="s">
        <v>290</v>
      </c>
      <c r="BK97" s="199">
        <f>BK98+BK496</f>
        <v>0</v>
      </c>
    </row>
    <row r="98" s="12" customFormat="1" ht="25.92" customHeight="1">
      <c r="A98" s="12"/>
      <c r="B98" s="200"/>
      <c r="C98" s="201"/>
      <c r="D98" s="202" t="s">
        <v>75</v>
      </c>
      <c r="E98" s="203" t="s">
        <v>306</v>
      </c>
      <c r="F98" s="203" t="s">
        <v>307</v>
      </c>
      <c r="G98" s="201"/>
      <c r="H98" s="201"/>
      <c r="I98" s="204"/>
      <c r="J98" s="205">
        <f>BK98</f>
        <v>0</v>
      </c>
      <c r="K98" s="201"/>
      <c r="L98" s="206"/>
      <c r="M98" s="207"/>
      <c r="N98" s="208"/>
      <c r="O98" s="208"/>
      <c r="P98" s="209">
        <f>P99+P131+P182+P301+P388+P411+P493</f>
        <v>0</v>
      </c>
      <c r="Q98" s="208"/>
      <c r="R98" s="209">
        <f>R99+R131+R182+R301+R388+R411+R493</f>
        <v>706.92239401000006</v>
      </c>
      <c r="S98" s="208"/>
      <c r="T98" s="210">
        <f>T99+T131+T182+T301+T388+T411+T493</f>
        <v>0</v>
      </c>
      <c r="U98" s="12"/>
      <c r="V98" s="12"/>
      <c r="W98" s="12"/>
      <c r="X98" s="12"/>
      <c r="Y98" s="12"/>
      <c r="Z98" s="12"/>
      <c r="AA98" s="12"/>
      <c r="AB98" s="12"/>
      <c r="AC98" s="12"/>
      <c r="AD98" s="12"/>
      <c r="AE98" s="12"/>
      <c r="AR98" s="211" t="s">
        <v>83</v>
      </c>
      <c r="AT98" s="212" t="s">
        <v>75</v>
      </c>
      <c r="AU98" s="212" t="s">
        <v>76</v>
      </c>
      <c r="AY98" s="211" t="s">
        <v>308</v>
      </c>
      <c r="BK98" s="213">
        <f>BK99+BK131+BK182+BK301+BK388+BK411+BK493</f>
        <v>0</v>
      </c>
    </row>
    <row r="99" s="12" customFormat="1" ht="22.8" customHeight="1">
      <c r="A99" s="12"/>
      <c r="B99" s="200"/>
      <c r="C99" s="201"/>
      <c r="D99" s="202" t="s">
        <v>75</v>
      </c>
      <c r="E99" s="214" t="s">
        <v>83</v>
      </c>
      <c r="F99" s="214" t="s">
        <v>309</v>
      </c>
      <c r="G99" s="201"/>
      <c r="H99" s="201"/>
      <c r="I99" s="204"/>
      <c r="J99" s="215">
        <f>BK99</f>
        <v>0</v>
      </c>
      <c r="K99" s="201"/>
      <c r="L99" s="206"/>
      <c r="M99" s="207"/>
      <c r="N99" s="208"/>
      <c r="O99" s="208"/>
      <c r="P99" s="209">
        <f>SUM(P100:P130)</f>
        <v>0</v>
      </c>
      <c r="Q99" s="208"/>
      <c r="R99" s="209">
        <f>SUM(R100:R130)</f>
        <v>0.0035999999999999999</v>
      </c>
      <c r="S99" s="208"/>
      <c r="T99" s="210">
        <f>SUM(T100:T130)</f>
        <v>0</v>
      </c>
      <c r="U99" s="12"/>
      <c r="V99" s="12"/>
      <c r="W99" s="12"/>
      <c r="X99" s="12"/>
      <c r="Y99" s="12"/>
      <c r="Z99" s="12"/>
      <c r="AA99" s="12"/>
      <c r="AB99" s="12"/>
      <c r="AC99" s="12"/>
      <c r="AD99" s="12"/>
      <c r="AE99" s="12"/>
      <c r="AR99" s="211" t="s">
        <v>83</v>
      </c>
      <c r="AT99" s="212" t="s">
        <v>75</v>
      </c>
      <c r="AU99" s="212" t="s">
        <v>83</v>
      </c>
      <c r="AY99" s="211" t="s">
        <v>308</v>
      </c>
      <c r="BK99" s="213">
        <f>SUM(BK100:BK130)</f>
        <v>0</v>
      </c>
    </row>
    <row r="100" s="2" customFormat="1" ht="16.5" customHeight="1">
      <c r="A100" s="41"/>
      <c r="B100" s="42"/>
      <c r="C100" s="216" t="s">
        <v>83</v>
      </c>
      <c r="D100" s="216" t="s">
        <v>310</v>
      </c>
      <c r="E100" s="217" t="s">
        <v>7752</v>
      </c>
      <c r="F100" s="218" t="s">
        <v>7753</v>
      </c>
      <c r="G100" s="219" t="s">
        <v>881</v>
      </c>
      <c r="H100" s="220">
        <v>120</v>
      </c>
      <c r="I100" s="221"/>
      <c r="J100" s="222">
        <f>ROUND(I100*H100,2)</f>
        <v>0</v>
      </c>
      <c r="K100" s="218" t="s">
        <v>314</v>
      </c>
      <c r="L100" s="47"/>
      <c r="M100" s="223" t="s">
        <v>19</v>
      </c>
      <c r="N100" s="224" t="s">
        <v>47</v>
      </c>
      <c r="O100" s="87"/>
      <c r="P100" s="225">
        <f>O100*H100</f>
        <v>0</v>
      </c>
      <c r="Q100" s="225">
        <v>3.0000000000000001E-05</v>
      </c>
      <c r="R100" s="225">
        <f>Q100*H100</f>
        <v>0.0035999999999999999</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7754</v>
      </c>
    </row>
    <row r="101" s="2" customFormat="1">
      <c r="A101" s="41"/>
      <c r="B101" s="42"/>
      <c r="C101" s="43"/>
      <c r="D101" s="229" t="s">
        <v>317</v>
      </c>
      <c r="E101" s="43"/>
      <c r="F101" s="230" t="s">
        <v>7755</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7756</v>
      </c>
      <c r="G102" s="235"/>
      <c r="H102" s="239">
        <v>120</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83</v>
      </c>
      <c r="AY102" s="245" t="s">
        <v>308</v>
      </c>
    </row>
    <row r="103" s="2" customFormat="1" ht="24.15" customHeight="1">
      <c r="A103" s="41"/>
      <c r="B103" s="42"/>
      <c r="C103" s="216" t="s">
        <v>85</v>
      </c>
      <c r="D103" s="216" t="s">
        <v>310</v>
      </c>
      <c r="E103" s="217" t="s">
        <v>7757</v>
      </c>
      <c r="F103" s="218" t="s">
        <v>7758</v>
      </c>
      <c r="G103" s="219" t="s">
        <v>442</v>
      </c>
      <c r="H103" s="220">
        <v>319.37200000000001</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7759</v>
      </c>
    </row>
    <row r="104" s="2" customFormat="1">
      <c r="A104" s="41"/>
      <c r="B104" s="42"/>
      <c r="C104" s="43"/>
      <c r="D104" s="229" t="s">
        <v>317</v>
      </c>
      <c r="E104" s="43"/>
      <c r="F104" s="230" t="s">
        <v>7760</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3" customFormat="1">
      <c r="A105" s="13"/>
      <c r="B105" s="234"/>
      <c r="C105" s="235"/>
      <c r="D105" s="236" t="s">
        <v>319</v>
      </c>
      <c r="E105" s="237" t="s">
        <v>19</v>
      </c>
      <c r="F105" s="238" t="s">
        <v>7761</v>
      </c>
      <c r="G105" s="235"/>
      <c r="H105" s="239">
        <v>45.595999999999997</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76</v>
      </c>
      <c r="AY105" s="245" t="s">
        <v>308</v>
      </c>
    </row>
    <row r="106" s="13" customFormat="1">
      <c r="A106" s="13"/>
      <c r="B106" s="234"/>
      <c r="C106" s="235"/>
      <c r="D106" s="236" t="s">
        <v>319</v>
      </c>
      <c r="E106" s="237" t="s">
        <v>19</v>
      </c>
      <c r="F106" s="238" t="s">
        <v>7762</v>
      </c>
      <c r="G106" s="235"/>
      <c r="H106" s="239">
        <v>221.636</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3" customFormat="1">
      <c r="A107" s="13"/>
      <c r="B107" s="234"/>
      <c r="C107" s="235"/>
      <c r="D107" s="236" t="s">
        <v>319</v>
      </c>
      <c r="E107" s="237" t="s">
        <v>19</v>
      </c>
      <c r="F107" s="238" t="s">
        <v>7763</v>
      </c>
      <c r="G107" s="235"/>
      <c r="H107" s="239">
        <v>52.140000000000001</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76</v>
      </c>
      <c r="AY107" s="245" t="s">
        <v>308</v>
      </c>
    </row>
    <row r="108" s="15" customFormat="1">
      <c r="A108" s="15"/>
      <c r="B108" s="259"/>
      <c r="C108" s="260"/>
      <c r="D108" s="236" t="s">
        <v>319</v>
      </c>
      <c r="E108" s="261" t="s">
        <v>19</v>
      </c>
      <c r="F108" s="262" t="s">
        <v>448</v>
      </c>
      <c r="G108" s="260"/>
      <c r="H108" s="263">
        <v>319.37199999999996</v>
      </c>
      <c r="I108" s="264"/>
      <c r="J108" s="260"/>
      <c r="K108" s="260"/>
      <c r="L108" s="265"/>
      <c r="M108" s="266"/>
      <c r="N108" s="267"/>
      <c r="O108" s="267"/>
      <c r="P108" s="267"/>
      <c r="Q108" s="267"/>
      <c r="R108" s="267"/>
      <c r="S108" s="267"/>
      <c r="T108" s="268"/>
      <c r="U108" s="15"/>
      <c r="V108" s="15"/>
      <c r="W108" s="15"/>
      <c r="X108" s="15"/>
      <c r="Y108" s="15"/>
      <c r="Z108" s="15"/>
      <c r="AA108" s="15"/>
      <c r="AB108" s="15"/>
      <c r="AC108" s="15"/>
      <c r="AD108" s="15"/>
      <c r="AE108" s="15"/>
      <c r="AT108" s="269" t="s">
        <v>319</v>
      </c>
      <c r="AU108" s="269" t="s">
        <v>85</v>
      </c>
      <c r="AV108" s="15" t="s">
        <v>315</v>
      </c>
      <c r="AW108" s="15" t="s">
        <v>37</v>
      </c>
      <c r="AX108" s="15" t="s">
        <v>83</v>
      </c>
      <c r="AY108" s="269" t="s">
        <v>308</v>
      </c>
    </row>
    <row r="109" s="2" customFormat="1" ht="37.8" customHeight="1">
      <c r="A109" s="41"/>
      <c r="B109" s="42"/>
      <c r="C109" s="216" t="s">
        <v>150</v>
      </c>
      <c r="D109" s="216" t="s">
        <v>310</v>
      </c>
      <c r="E109" s="217" t="s">
        <v>653</v>
      </c>
      <c r="F109" s="218" t="s">
        <v>1211</v>
      </c>
      <c r="G109" s="219" t="s">
        <v>442</v>
      </c>
      <c r="H109" s="220">
        <v>319.34199999999998</v>
      </c>
      <c r="I109" s="221"/>
      <c r="J109" s="222">
        <f>ROUND(I109*H109,2)</f>
        <v>0</v>
      </c>
      <c r="K109" s="218" t="s">
        <v>314</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7764</v>
      </c>
    </row>
    <row r="110" s="2" customFormat="1">
      <c r="A110" s="41"/>
      <c r="B110" s="42"/>
      <c r="C110" s="43"/>
      <c r="D110" s="229" t="s">
        <v>317</v>
      </c>
      <c r="E110" s="43"/>
      <c r="F110" s="230" t="s">
        <v>655</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3" customFormat="1">
      <c r="A111" s="13"/>
      <c r="B111" s="234"/>
      <c r="C111" s="235"/>
      <c r="D111" s="236" t="s">
        <v>319</v>
      </c>
      <c r="E111" s="237" t="s">
        <v>19</v>
      </c>
      <c r="F111" s="238" t="s">
        <v>7765</v>
      </c>
      <c r="G111" s="235"/>
      <c r="H111" s="239">
        <v>319.34199999999998</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37.8" customHeight="1">
      <c r="A112" s="41"/>
      <c r="B112" s="42"/>
      <c r="C112" s="216" t="s">
        <v>315</v>
      </c>
      <c r="D112" s="216" t="s">
        <v>310</v>
      </c>
      <c r="E112" s="217" t="s">
        <v>656</v>
      </c>
      <c r="F112" s="218" t="s">
        <v>1215</v>
      </c>
      <c r="G112" s="219" t="s">
        <v>442</v>
      </c>
      <c r="H112" s="220">
        <v>3193.7199999999998</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7766</v>
      </c>
    </row>
    <row r="113" s="2" customFormat="1">
      <c r="A113" s="41"/>
      <c r="B113" s="42"/>
      <c r="C113" s="43"/>
      <c r="D113" s="229" t="s">
        <v>317</v>
      </c>
      <c r="E113" s="43"/>
      <c r="F113" s="230" t="s">
        <v>658</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7767</v>
      </c>
      <c r="G114" s="235"/>
      <c r="H114" s="239">
        <v>3193.7199999999998</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83</v>
      </c>
      <c r="AY114" s="245" t="s">
        <v>308</v>
      </c>
    </row>
    <row r="115" s="2" customFormat="1" ht="24.15" customHeight="1">
      <c r="A115" s="41"/>
      <c r="B115" s="42"/>
      <c r="C115" s="216" t="s">
        <v>336</v>
      </c>
      <c r="D115" s="216" t="s">
        <v>310</v>
      </c>
      <c r="E115" s="217" t="s">
        <v>666</v>
      </c>
      <c r="F115" s="218" t="s">
        <v>1134</v>
      </c>
      <c r="G115" s="219" t="s">
        <v>493</v>
      </c>
      <c r="H115" s="220">
        <v>638.74400000000003</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7768</v>
      </c>
    </row>
    <row r="116" s="2" customFormat="1">
      <c r="A116" s="41"/>
      <c r="B116" s="42"/>
      <c r="C116" s="43"/>
      <c r="D116" s="229" t="s">
        <v>317</v>
      </c>
      <c r="E116" s="43"/>
      <c r="F116" s="230" t="s">
        <v>668</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7769</v>
      </c>
      <c r="G117" s="235"/>
      <c r="H117" s="239">
        <v>638.74400000000003</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24.15" customHeight="1">
      <c r="A118" s="41"/>
      <c r="B118" s="42"/>
      <c r="C118" s="216" t="s">
        <v>342</v>
      </c>
      <c r="D118" s="216" t="s">
        <v>310</v>
      </c>
      <c r="E118" s="217" t="s">
        <v>663</v>
      </c>
      <c r="F118" s="218" t="s">
        <v>1234</v>
      </c>
      <c r="G118" s="219" t="s">
        <v>442</v>
      </c>
      <c r="H118" s="220">
        <v>319.37200000000001</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7770</v>
      </c>
    </row>
    <row r="119" s="2" customFormat="1">
      <c r="A119" s="41"/>
      <c r="B119" s="42"/>
      <c r="C119" s="43"/>
      <c r="D119" s="229" t="s">
        <v>317</v>
      </c>
      <c r="E119" s="43"/>
      <c r="F119" s="230" t="s">
        <v>665</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4" customFormat="1">
      <c r="A120" s="14"/>
      <c r="B120" s="249"/>
      <c r="C120" s="250"/>
      <c r="D120" s="236" t="s">
        <v>319</v>
      </c>
      <c r="E120" s="251" t="s">
        <v>19</v>
      </c>
      <c r="F120" s="252" t="s">
        <v>2315</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3" customFormat="1">
      <c r="A121" s="13"/>
      <c r="B121" s="234"/>
      <c r="C121" s="235"/>
      <c r="D121" s="236" t="s">
        <v>319</v>
      </c>
      <c r="E121" s="237" t="s">
        <v>19</v>
      </c>
      <c r="F121" s="238" t="s">
        <v>7771</v>
      </c>
      <c r="G121" s="235"/>
      <c r="H121" s="239">
        <v>319.37200000000001</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5" customFormat="1">
      <c r="A122" s="15"/>
      <c r="B122" s="259"/>
      <c r="C122" s="260"/>
      <c r="D122" s="236" t="s">
        <v>319</v>
      </c>
      <c r="E122" s="261" t="s">
        <v>19</v>
      </c>
      <c r="F122" s="262" t="s">
        <v>448</v>
      </c>
      <c r="G122" s="260"/>
      <c r="H122" s="263">
        <v>319.37200000000001</v>
      </c>
      <c r="I122" s="264"/>
      <c r="J122" s="260"/>
      <c r="K122" s="260"/>
      <c r="L122" s="265"/>
      <c r="M122" s="266"/>
      <c r="N122" s="267"/>
      <c r="O122" s="267"/>
      <c r="P122" s="267"/>
      <c r="Q122" s="267"/>
      <c r="R122" s="267"/>
      <c r="S122" s="267"/>
      <c r="T122" s="268"/>
      <c r="U122" s="15"/>
      <c r="V122" s="15"/>
      <c r="W122" s="15"/>
      <c r="X122" s="15"/>
      <c r="Y122" s="15"/>
      <c r="Z122" s="15"/>
      <c r="AA122" s="15"/>
      <c r="AB122" s="15"/>
      <c r="AC122" s="15"/>
      <c r="AD122" s="15"/>
      <c r="AE122" s="15"/>
      <c r="AT122" s="269" t="s">
        <v>319</v>
      </c>
      <c r="AU122" s="269" t="s">
        <v>85</v>
      </c>
      <c r="AV122" s="15" t="s">
        <v>315</v>
      </c>
      <c r="AW122" s="15" t="s">
        <v>37</v>
      </c>
      <c r="AX122" s="15" t="s">
        <v>83</v>
      </c>
      <c r="AY122" s="269" t="s">
        <v>308</v>
      </c>
    </row>
    <row r="123" s="2" customFormat="1" ht="24.15" customHeight="1">
      <c r="A123" s="41"/>
      <c r="B123" s="42"/>
      <c r="C123" s="216" t="s">
        <v>347</v>
      </c>
      <c r="D123" s="216" t="s">
        <v>310</v>
      </c>
      <c r="E123" s="217" t="s">
        <v>466</v>
      </c>
      <c r="F123" s="218" t="s">
        <v>467</v>
      </c>
      <c r="G123" s="219" t="s">
        <v>442</v>
      </c>
      <c r="H123" s="220">
        <v>165.53700000000001</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7772</v>
      </c>
    </row>
    <row r="124" s="2" customFormat="1">
      <c r="A124" s="41"/>
      <c r="B124" s="42"/>
      <c r="C124" s="43"/>
      <c r="D124" s="229" t="s">
        <v>317</v>
      </c>
      <c r="E124" s="43"/>
      <c r="F124" s="230" t="s">
        <v>469</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7773</v>
      </c>
      <c r="G125" s="235"/>
      <c r="H125" s="239">
        <v>26.780000000000001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3" customFormat="1">
      <c r="A126" s="13"/>
      <c r="B126" s="234"/>
      <c r="C126" s="235"/>
      <c r="D126" s="236" t="s">
        <v>319</v>
      </c>
      <c r="E126" s="237" t="s">
        <v>19</v>
      </c>
      <c r="F126" s="238" t="s">
        <v>7774</v>
      </c>
      <c r="G126" s="235"/>
      <c r="H126" s="239">
        <v>89.364999999999995</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76</v>
      </c>
      <c r="AY126" s="245" t="s">
        <v>308</v>
      </c>
    </row>
    <row r="127" s="13" customFormat="1">
      <c r="A127" s="13"/>
      <c r="B127" s="234"/>
      <c r="C127" s="235"/>
      <c r="D127" s="236" t="s">
        <v>319</v>
      </c>
      <c r="E127" s="237" t="s">
        <v>19</v>
      </c>
      <c r="F127" s="238" t="s">
        <v>7775</v>
      </c>
      <c r="G127" s="235"/>
      <c r="H127" s="239">
        <v>49.392000000000003</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5" customFormat="1">
      <c r="A128" s="15"/>
      <c r="B128" s="259"/>
      <c r="C128" s="260"/>
      <c r="D128" s="236" t="s">
        <v>319</v>
      </c>
      <c r="E128" s="261" t="s">
        <v>19</v>
      </c>
      <c r="F128" s="262" t="s">
        <v>448</v>
      </c>
      <c r="G128" s="260"/>
      <c r="H128" s="263">
        <v>165.53700000000001</v>
      </c>
      <c r="I128" s="264"/>
      <c r="J128" s="260"/>
      <c r="K128" s="260"/>
      <c r="L128" s="265"/>
      <c r="M128" s="266"/>
      <c r="N128" s="267"/>
      <c r="O128" s="267"/>
      <c r="P128" s="267"/>
      <c r="Q128" s="267"/>
      <c r="R128" s="267"/>
      <c r="S128" s="267"/>
      <c r="T128" s="268"/>
      <c r="U128" s="15"/>
      <c r="V128" s="15"/>
      <c r="W128" s="15"/>
      <c r="X128" s="15"/>
      <c r="Y128" s="15"/>
      <c r="Z128" s="15"/>
      <c r="AA128" s="15"/>
      <c r="AB128" s="15"/>
      <c r="AC128" s="15"/>
      <c r="AD128" s="15"/>
      <c r="AE128" s="15"/>
      <c r="AT128" s="269" t="s">
        <v>319</v>
      </c>
      <c r="AU128" s="269" t="s">
        <v>85</v>
      </c>
      <c r="AV128" s="15" t="s">
        <v>315</v>
      </c>
      <c r="AW128" s="15" t="s">
        <v>37</v>
      </c>
      <c r="AX128" s="15" t="s">
        <v>83</v>
      </c>
      <c r="AY128" s="269" t="s">
        <v>308</v>
      </c>
    </row>
    <row r="129" s="2" customFormat="1" ht="16.5" customHeight="1">
      <c r="A129" s="41"/>
      <c r="B129" s="42"/>
      <c r="C129" s="280" t="s">
        <v>352</v>
      </c>
      <c r="D129" s="280" t="s">
        <v>1137</v>
      </c>
      <c r="E129" s="281" t="s">
        <v>2518</v>
      </c>
      <c r="F129" s="282" t="s">
        <v>2519</v>
      </c>
      <c r="G129" s="283" t="s">
        <v>493</v>
      </c>
      <c r="H129" s="284">
        <v>331.07400000000001</v>
      </c>
      <c r="I129" s="285"/>
      <c r="J129" s="286">
        <f>ROUND(I129*H129,2)</f>
        <v>0</v>
      </c>
      <c r="K129" s="282" t="s">
        <v>314</v>
      </c>
      <c r="L129" s="287"/>
      <c r="M129" s="288" t="s">
        <v>19</v>
      </c>
      <c r="N129" s="289"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352</v>
      </c>
      <c r="AT129" s="227" t="s">
        <v>1137</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7776</v>
      </c>
    </row>
    <row r="130" s="13" customFormat="1">
      <c r="A130" s="13"/>
      <c r="B130" s="234"/>
      <c r="C130" s="235"/>
      <c r="D130" s="236" t="s">
        <v>319</v>
      </c>
      <c r="E130" s="237" t="s">
        <v>19</v>
      </c>
      <c r="F130" s="238" t="s">
        <v>7777</v>
      </c>
      <c r="G130" s="235"/>
      <c r="H130" s="239">
        <v>331.07400000000001</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83</v>
      </c>
      <c r="AY130" s="245" t="s">
        <v>308</v>
      </c>
    </row>
    <row r="131" s="12" customFormat="1" ht="22.8" customHeight="1">
      <c r="A131" s="12"/>
      <c r="B131" s="200"/>
      <c r="C131" s="201"/>
      <c r="D131" s="202" t="s">
        <v>75</v>
      </c>
      <c r="E131" s="214" t="s">
        <v>85</v>
      </c>
      <c r="F131" s="214" t="s">
        <v>1269</v>
      </c>
      <c r="G131" s="201"/>
      <c r="H131" s="201"/>
      <c r="I131" s="204"/>
      <c r="J131" s="215">
        <f>BK131</f>
        <v>0</v>
      </c>
      <c r="K131" s="201"/>
      <c r="L131" s="206"/>
      <c r="M131" s="207"/>
      <c r="N131" s="208"/>
      <c r="O131" s="208"/>
      <c r="P131" s="209">
        <f>SUM(P132:P181)</f>
        <v>0</v>
      </c>
      <c r="Q131" s="208"/>
      <c r="R131" s="209">
        <f>SUM(R132:R181)</f>
        <v>122.01337220999999</v>
      </c>
      <c r="S131" s="208"/>
      <c r="T131" s="210">
        <f>SUM(T132:T181)</f>
        <v>0</v>
      </c>
      <c r="U131" s="12"/>
      <c r="V131" s="12"/>
      <c r="W131" s="12"/>
      <c r="X131" s="12"/>
      <c r="Y131" s="12"/>
      <c r="Z131" s="12"/>
      <c r="AA131" s="12"/>
      <c r="AB131" s="12"/>
      <c r="AC131" s="12"/>
      <c r="AD131" s="12"/>
      <c r="AE131" s="12"/>
      <c r="AR131" s="211" t="s">
        <v>83</v>
      </c>
      <c r="AT131" s="212" t="s">
        <v>75</v>
      </c>
      <c r="AU131" s="212" t="s">
        <v>83</v>
      </c>
      <c r="AY131" s="211" t="s">
        <v>308</v>
      </c>
      <c r="BK131" s="213">
        <f>SUM(BK132:BK181)</f>
        <v>0</v>
      </c>
    </row>
    <row r="132" s="2" customFormat="1" ht="16.5" customHeight="1">
      <c r="A132" s="41"/>
      <c r="B132" s="42"/>
      <c r="C132" s="216" t="s">
        <v>357</v>
      </c>
      <c r="D132" s="216" t="s">
        <v>310</v>
      </c>
      <c r="E132" s="217" t="s">
        <v>7778</v>
      </c>
      <c r="F132" s="218" t="s">
        <v>7779</v>
      </c>
      <c r="G132" s="219" t="s">
        <v>442</v>
      </c>
      <c r="H132" s="220">
        <v>2.1600000000000001</v>
      </c>
      <c r="I132" s="221"/>
      <c r="J132" s="222">
        <f>ROUND(I132*H132,2)</f>
        <v>0</v>
      </c>
      <c r="K132" s="218" t="s">
        <v>314</v>
      </c>
      <c r="L132" s="47"/>
      <c r="M132" s="223" t="s">
        <v>19</v>
      </c>
      <c r="N132" s="224" t="s">
        <v>47</v>
      </c>
      <c r="O132" s="87"/>
      <c r="P132" s="225">
        <f>O132*H132</f>
        <v>0</v>
      </c>
      <c r="Q132" s="225">
        <v>2.3010199999999998</v>
      </c>
      <c r="R132" s="225">
        <f>Q132*H132</f>
        <v>4.9702032000000003</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7780</v>
      </c>
    </row>
    <row r="133" s="2" customFormat="1">
      <c r="A133" s="41"/>
      <c r="B133" s="42"/>
      <c r="C133" s="43"/>
      <c r="D133" s="229" t="s">
        <v>317</v>
      </c>
      <c r="E133" s="43"/>
      <c r="F133" s="230" t="s">
        <v>7781</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3" customFormat="1">
      <c r="A134" s="13"/>
      <c r="B134" s="234"/>
      <c r="C134" s="235"/>
      <c r="D134" s="236" t="s">
        <v>319</v>
      </c>
      <c r="E134" s="237" t="s">
        <v>19</v>
      </c>
      <c r="F134" s="238" t="s">
        <v>7782</v>
      </c>
      <c r="G134" s="235"/>
      <c r="H134" s="239">
        <v>2.1600000000000001</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83</v>
      </c>
      <c r="AY134" s="245" t="s">
        <v>308</v>
      </c>
    </row>
    <row r="135" s="2" customFormat="1" ht="21.75" customHeight="1">
      <c r="A135" s="41"/>
      <c r="B135" s="42"/>
      <c r="C135" s="216" t="s">
        <v>362</v>
      </c>
      <c r="D135" s="216" t="s">
        <v>310</v>
      </c>
      <c r="E135" s="217" t="s">
        <v>7783</v>
      </c>
      <c r="F135" s="218" t="s">
        <v>7784</v>
      </c>
      <c r="G135" s="219" t="s">
        <v>442</v>
      </c>
      <c r="H135" s="220">
        <v>17.18</v>
      </c>
      <c r="I135" s="221"/>
      <c r="J135" s="222">
        <f>ROUND(I135*H135,2)</f>
        <v>0</v>
      </c>
      <c r="K135" s="218" t="s">
        <v>314</v>
      </c>
      <c r="L135" s="47"/>
      <c r="M135" s="223" t="s">
        <v>19</v>
      </c>
      <c r="N135" s="224" t="s">
        <v>47</v>
      </c>
      <c r="O135" s="87"/>
      <c r="P135" s="225">
        <f>O135*H135</f>
        <v>0</v>
      </c>
      <c r="Q135" s="225">
        <v>2.5018699999999998</v>
      </c>
      <c r="R135" s="225">
        <f>Q135*H135</f>
        <v>42.982126599999994</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7785</v>
      </c>
    </row>
    <row r="136" s="2" customFormat="1">
      <c r="A136" s="41"/>
      <c r="B136" s="42"/>
      <c r="C136" s="43"/>
      <c r="D136" s="229" t="s">
        <v>317</v>
      </c>
      <c r="E136" s="43"/>
      <c r="F136" s="230" t="s">
        <v>7786</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4" customFormat="1">
      <c r="A137" s="14"/>
      <c r="B137" s="249"/>
      <c r="C137" s="250"/>
      <c r="D137" s="236" t="s">
        <v>319</v>
      </c>
      <c r="E137" s="251" t="s">
        <v>19</v>
      </c>
      <c r="F137" s="252" t="s">
        <v>7787</v>
      </c>
      <c r="G137" s="250"/>
      <c r="H137" s="251" t="s">
        <v>19</v>
      </c>
      <c r="I137" s="253"/>
      <c r="J137" s="250"/>
      <c r="K137" s="250"/>
      <c r="L137" s="254"/>
      <c r="M137" s="255"/>
      <c r="N137" s="256"/>
      <c r="O137" s="256"/>
      <c r="P137" s="256"/>
      <c r="Q137" s="256"/>
      <c r="R137" s="256"/>
      <c r="S137" s="256"/>
      <c r="T137" s="257"/>
      <c r="U137" s="14"/>
      <c r="V137" s="14"/>
      <c r="W137" s="14"/>
      <c r="X137" s="14"/>
      <c r="Y137" s="14"/>
      <c r="Z137" s="14"/>
      <c r="AA137" s="14"/>
      <c r="AB137" s="14"/>
      <c r="AC137" s="14"/>
      <c r="AD137" s="14"/>
      <c r="AE137" s="14"/>
      <c r="AT137" s="258" t="s">
        <v>319</v>
      </c>
      <c r="AU137" s="258" t="s">
        <v>85</v>
      </c>
      <c r="AV137" s="14" t="s">
        <v>83</v>
      </c>
      <c r="AW137" s="14" t="s">
        <v>37</v>
      </c>
      <c r="AX137" s="14" t="s">
        <v>76</v>
      </c>
      <c r="AY137" s="258" t="s">
        <v>308</v>
      </c>
    </row>
    <row r="138" s="13" customFormat="1">
      <c r="A138" s="13"/>
      <c r="B138" s="234"/>
      <c r="C138" s="235"/>
      <c r="D138" s="236" t="s">
        <v>319</v>
      </c>
      <c r="E138" s="237" t="s">
        <v>19</v>
      </c>
      <c r="F138" s="238" t="s">
        <v>7788</v>
      </c>
      <c r="G138" s="235"/>
      <c r="H138" s="239">
        <v>2.3300000000000001</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3" customFormat="1">
      <c r="A139" s="13"/>
      <c r="B139" s="234"/>
      <c r="C139" s="235"/>
      <c r="D139" s="236" t="s">
        <v>319</v>
      </c>
      <c r="E139" s="237" t="s">
        <v>19</v>
      </c>
      <c r="F139" s="238" t="s">
        <v>7789</v>
      </c>
      <c r="G139" s="235"/>
      <c r="H139" s="239">
        <v>14.85</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5" customFormat="1">
      <c r="A140" s="15"/>
      <c r="B140" s="259"/>
      <c r="C140" s="260"/>
      <c r="D140" s="236" t="s">
        <v>319</v>
      </c>
      <c r="E140" s="261" t="s">
        <v>19</v>
      </c>
      <c r="F140" s="262" t="s">
        <v>448</v>
      </c>
      <c r="G140" s="260"/>
      <c r="H140" s="263">
        <v>17.18</v>
      </c>
      <c r="I140" s="264"/>
      <c r="J140" s="260"/>
      <c r="K140" s="260"/>
      <c r="L140" s="265"/>
      <c r="M140" s="266"/>
      <c r="N140" s="267"/>
      <c r="O140" s="267"/>
      <c r="P140" s="267"/>
      <c r="Q140" s="267"/>
      <c r="R140" s="267"/>
      <c r="S140" s="267"/>
      <c r="T140" s="268"/>
      <c r="U140" s="15"/>
      <c r="V140" s="15"/>
      <c r="W140" s="15"/>
      <c r="X140" s="15"/>
      <c r="Y140" s="15"/>
      <c r="Z140" s="15"/>
      <c r="AA140" s="15"/>
      <c r="AB140" s="15"/>
      <c r="AC140" s="15"/>
      <c r="AD140" s="15"/>
      <c r="AE140" s="15"/>
      <c r="AT140" s="269" t="s">
        <v>319</v>
      </c>
      <c r="AU140" s="269" t="s">
        <v>85</v>
      </c>
      <c r="AV140" s="15" t="s">
        <v>315</v>
      </c>
      <c r="AW140" s="15" t="s">
        <v>37</v>
      </c>
      <c r="AX140" s="15" t="s">
        <v>83</v>
      </c>
      <c r="AY140" s="269" t="s">
        <v>308</v>
      </c>
    </row>
    <row r="141" s="2" customFormat="1" ht="21.75" customHeight="1">
      <c r="A141" s="41"/>
      <c r="B141" s="42"/>
      <c r="C141" s="216" t="s">
        <v>367</v>
      </c>
      <c r="D141" s="216" t="s">
        <v>310</v>
      </c>
      <c r="E141" s="217" t="s">
        <v>4983</v>
      </c>
      <c r="F141" s="218" t="s">
        <v>7790</v>
      </c>
      <c r="G141" s="219" t="s">
        <v>442</v>
      </c>
      <c r="H141" s="220">
        <v>22.004999999999999</v>
      </c>
      <c r="I141" s="221"/>
      <c r="J141" s="222">
        <f>ROUND(I141*H141,2)</f>
        <v>0</v>
      </c>
      <c r="K141" s="218" t="s">
        <v>314</v>
      </c>
      <c r="L141" s="47"/>
      <c r="M141" s="223" t="s">
        <v>19</v>
      </c>
      <c r="N141" s="224" t="s">
        <v>47</v>
      </c>
      <c r="O141" s="87"/>
      <c r="P141" s="225">
        <f>O141*H141</f>
        <v>0</v>
      </c>
      <c r="Q141" s="225">
        <v>2.5018699999999998</v>
      </c>
      <c r="R141" s="225">
        <f>Q141*H141</f>
        <v>55.053649349999993</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7791</v>
      </c>
    </row>
    <row r="142" s="2" customFormat="1">
      <c r="A142" s="41"/>
      <c r="B142" s="42"/>
      <c r="C142" s="43"/>
      <c r="D142" s="229" t="s">
        <v>317</v>
      </c>
      <c r="E142" s="43"/>
      <c r="F142" s="230" t="s">
        <v>4985</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317</v>
      </c>
      <c r="AU142" s="20" t="s">
        <v>85</v>
      </c>
    </row>
    <row r="143" s="14" customFormat="1">
      <c r="A143" s="14"/>
      <c r="B143" s="249"/>
      <c r="C143" s="250"/>
      <c r="D143" s="236" t="s">
        <v>319</v>
      </c>
      <c r="E143" s="251" t="s">
        <v>19</v>
      </c>
      <c r="F143" s="252" t="s">
        <v>7792</v>
      </c>
      <c r="G143" s="250"/>
      <c r="H143" s="251" t="s">
        <v>19</v>
      </c>
      <c r="I143" s="253"/>
      <c r="J143" s="250"/>
      <c r="K143" s="250"/>
      <c r="L143" s="254"/>
      <c r="M143" s="255"/>
      <c r="N143" s="256"/>
      <c r="O143" s="256"/>
      <c r="P143" s="256"/>
      <c r="Q143" s="256"/>
      <c r="R143" s="256"/>
      <c r="S143" s="256"/>
      <c r="T143" s="257"/>
      <c r="U143" s="14"/>
      <c r="V143" s="14"/>
      <c r="W143" s="14"/>
      <c r="X143" s="14"/>
      <c r="Y143" s="14"/>
      <c r="Z143" s="14"/>
      <c r="AA143" s="14"/>
      <c r="AB143" s="14"/>
      <c r="AC143" s="14"/>
      <c r="AD143" s="14"/>
      <c r="AE143" s="14"/>
      <c r="AT143" s="258" t="s">
        <v>319</v>
      </c>
      <c r="AU143" s="258" t="s">
        <v>85</v>
      </c>
      <c r="AV143" s="14" t="s">
        <v>83</v>
      </c>
      <c r="AW143" s="14" t="s">
        <v>37</v>
      </c>
      <c r="AX143" s="14" t="s">
        <v>76</v>
      </c>
      <c r="AY143" s="258" t="s">
        <v>308</v>
      </c>
    </row>
    <row r="144" s="13" customFormat="1">
      <c r="A144" s="13"/>
      <c r="B144" s="234"/>
      <c r="C144" s="235"/>
      <c r="D144" s="236" t="s">
        <v>319</v>
      </c>
      <c r="E144" s="237" t="s">
        <v>19</v>
      </c>
      <c r="F144" s="238" t="s">
        <v>7793</v>
      </c>
      <c r="G144" s="235"/>
      <c r="H144" s="239">
        <v>2.6059999999999999</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7794</v>
      </c>
      <c r="G145" s="235"/>
      <c r="H145" s="239">
        <v>19.399000000000001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22.005000000000003</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2" customFormat="1" ht="16.5" customHeight="1">
      <c r="A147" s="41"/>
      <c r="B147" s="42"/>
      <c r="C147" s="216" t="s">
        <v>8</v>
      </c>
      <c r="D147" s="216" t="s">
        <v>310</v>
      </c>
      <c r="E147" s="217" t="s">
        <v>7795</v>
      </c>
      <c r="F147" s="218" t="s">
        <v>7796</v>
      </c>
      <c r="G147" s="219" t="s">
        <v>313</v>
      </c>
      <c r="H147" s="220">
        <v>42.469999999999999</v>
      </c>
      <c r="I147" s="221"/>
      <c r="J147" s="222">
        <f>ROUND(I147*H147,2)</f>
        <v>0</v>
      </c>
      <c r="K147" s="218" t="s">
        <v>314</v>
      </c>
      <c r="L147" s="47"/>
      <c r="M147" s="223" t="s">
        <v>19</v>
      </c>
      <c r="N147" s="224" t="s">
        <v>47</v>
      </c>
      <c r="O147" s="87"/>
      <c r="P147" s="225">
        <f>O147*H147</f>
        <v>0</v>
      </c>
      <c r="Q147" s="225">
        <v>0.0029399999999999999</v>
      </c>
      <c r="R147" s="225">
        <f>Q147*H147</f>
        <v>0.1248618</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7797</v>
      </c>
    </row>
    <row r="148" s="2" customFormat="1">
      <c r="A148" s="41"/>
      <c r="B148" s="42"/>
      <c r="C148" s="43"/>
      <c r="D148" s="229" t="s">
        <v>317</v>
      </c>
      <c r="E148" s="43"/>
      <c r="F148" s="230" t="s">
        <v>7798</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13" customFormat="1">
      <c r="A149" s="13"/>
      <c r="B149" s="234"/>
      <c r="C149" s="235"/>
      <c r="D149" s="236" t="s">
        <v>319</v>
      </c>
      <c r="E149" s="237" t="s">
        <v>19</v>
      </c>
      <c r="F149" s="238" t="s">
        <v>7799</v>
      </c>
      <c r="G149" s="235"/>
      <c r="H149" s="239">
        <v>14.443</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3" customFormat="1">
      <c r="A150" s="13"/>
      <c r="B150" s="234"/>
      <c r="C150" s="235"/>
      <c r="D150" s="236" t="s">
        <v>319</v>
      </c>
      <c r="E150" s="237" t="s">
        <v>19</v>
      </c>
      <c r="F150" s="238" t="s">
        <v>7800</v>
      </c>
      <c r="G150" s="235"/>
      <c r="H150" s="239">
        <v>11.403000000000001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3" customFormat="1">
      <c r="A151" s="13"/>
      <c r="B151" s="234"/>
      <c r="C151" s="235"/>
      <c r="D151" s="236" t="s">
        <v>319</v>
      </c>
      <c r="E151" s="237" t="s">
        <v>19</v>
      </c>
      <c r="F151" s="238" t="s">
        <v>7801</v>
      </c>
      <c r="G151" s="235"/>
      <c r="H151" s="239">
        <v>16.623999999999999</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5" customFormat="1">
      <c r="A152" s="15"/>
      <c r="B152" s="259"/>
      <c r="C152" s="260"/>
      <c r="D152" s="236" t="s">
        <v>319</v>
      </c>
      <c r="E152" s="261" t="s">
        <v>19</v>
      </c>
      <c r="F152" s="262" t="s">
        <v>448</v>
      </c>
      <c r="G152" s="260"/>
      <c r="H152" s="263">
        <v>42.469999999999999</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319</v>
      </c>
      <c r="AU152" s="269" t="s">
        <v>85</v>
      </c>
      <c r="AV152" s="15" t="s">
        <v>315</v>
      </c>
      <c r="AW152" s="15" t="s">
        <v>37</v>
      </c>
      <c r="AX152" s="15" t="s">
        <v>83</v>
      </c>
      <c r="AY152" s="269" t="s">
        <v>308</v>
      </c>
    </row>
    <row r="153" s="2" customFormat="1" ht="16.5" customHeight="1">
      <c r="A153" s="41"/>
      <c r="B153" s="42"/>
      <c r="C153" s="216" t="s">
        <v>376</v>
      </c>
      <c r="D153" s="216" t="s">
        <v>310</v>
      </c>
      <c r="E153" s="217" t="s">
        <v>7802</v>
      </c>
      <c r="F153" s="218" t="s">
        <v>7803</v>
      </c>
      <c r="G153" s="219" t="s">
        <v>313</v>
      </c>
      <c r="H153" s="220">
        <v>42.469999999999999</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7804</v>
      </c>
    </row>
    <row r="154" s="2" customFormat="1">
      <c r="A154" s="41"/>
      <c r="B154" s="42"/>
      <c r="C154" s="43"/>
      <c r="D154" s="229" t="s">
        <v>317</v>
      </c>
      <c r="E154" s="43"/>
      <c r="F154" s="230" t="s">
        <v>7805</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7799</v>
      </c>
      <c r="G155" s="235"/>
      <c r="H155" s="239">
        <v>14.443</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3" customFormat="1">
      <c r="A156" s="13"/>
      <c r="B156" s="234"/>
      <c r="C156" s="235"/>
      <c r="D156" s="236" t="s">
        <v>319</v>
      </c>
      <c r="E156" s="237" t="s">
        <v>19</v>
      </c>
      <c r="F156" s="238" t="s">
        <v>7800</v>
      </c>
      <c r="G156" s="235"/>
      <c r="H156" s="239">
        <v>11.403000000000001</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3" customFormat="1">
      <c r="A157" s="13"/>
      <c r="B157" s="234"/>
      <c r="C157" s="235"/>
      <c r="D157" s="236" t="s">
        <v>319</v>
      </c>
      <c r="E157" s="237" t="s">
        <v>19</v>
      </c>
      <c r="F157" s="238" t="s">
        <v>7801</v>
      </c>
      <c r="G157" s="235"/>
      <c r="H157" s="239">
        <v>16.623999999999999</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5" customFormat="1">
      <c r="A158" s="15"/>
      <c r="B158" s="259"/>
      <c r="C158" s="260"/>
      <c r="D158" s="236" t="s">
        <v>319</v>
      </c>
      <c r="E158" s="261" t="s">
        <v>19</v>
      </c>
      <c r="F158" s="262" t="s">
        <v>448</v>
      </c>
      <c r="G158" s="260"/>
      <c r="H158" s="263">
        <v>42.469999999999999</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319</v>
      </c>
      <c r="AU158" s="269" t="s">
        <v>85</v>
      </c>
      <c r="AV158" s="15" t="s">
        <v>315</v>
      </c>
      <c r="AW158" s="15" t="s">
        <v>37</v>
      </c>
      <c r="AX158" s="15" t="s">
        <v>83</v>
      </c>
      <c r="AY158" s="269" t="s">
        <v>308</v>
      </c>
    </row>
    <row r="159" s="2" customFormat="1" ht="16.5" customHeight="1">
      <c r="A159" s="41"/>
      <c r="B159" s="42"/>
      <c r="C159" s="216" t="s">
        <v>381</v>
      </c>
      <c r="D159" s="216" t="s">
        <v>310</v>
      </c>
      <c r="E159" s="217" t="s">
        <v>4988</v>
      </c>
      <c r="F159" s="218" t="s">
        <v>7806</v>
      </c>
      <c r="G159" s="219" t="s">
        <v>493</v>
      </c>
      <c r="H159" s="220">
        <v>1.3899999999999999</v>
      </c>
      <c r="I159" s="221"/>
      <c r="J159" s="222">
        <f>ROUND(I159*H159,2)</f>
        <v>0</v>
      </c>
      <c r="K159" s="218" t="s">
        <v>314</v>
      </c>
      <c r="L159" s="47"/>
      <c r="M159" s="223" t="s">
        <v>19</v>
      </c>
      <c r="N159" s="224" t="s">
        <v>47</v>
      </c>
      <c r="O159" s="87"/>
      <c r="P159" s="225">
        <f>O159*H159</f>
        <v>0</v>
      </c>
      <c r="Q159" s="225">
        <v>1.0606199999999999</v>
      </c>
      <c r="R159" s="225">
        <f>Q159*H159</f>
        <v>1.4742617999999998</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7807</v>
      </c>
    </row>
    <row r="160" s="2" customFormat="1">
      <c r="A160" s="41"/>
      <c r="B160" s="42"/>
      <c r="C160" s="43"/>
      <c r="D160" s="229" t="s">
        <v>317</v>
      </c>
      <c r="E160" s="43"/>
      <c r="F160" s="230" t="s">
        <v>4990</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317</v>
      </c>
      <c r="AU160" s="20" t="s">
        <v>85</v>
      </c>
    </row>
    <row r="161" s="13" customFormat="1">
      <c r="A161" s="13"/>
      <c r="B161" s="234"/>
      <c r="C161" s="235"/>
      <c r="D161" s="236" t="s">
        <v>319</v>
      </c>
      <c r="E161" s="237" t="s">
        <v>19</v>
      </c>
      <c r="F161" s="238" t="s">
        <v>7808</v>
      </c>
      <c r="G161" s="235"/>
      <c r="H161" s="239">
        <v>1.3899999999999999</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83</v>
      </c>
      <c r="AY161" s="245" t="s">
        <v>308</v>
      </c>
    </row>
    <row r="162" s="2" customFormat="1" ht="16.5" customHeight="1">
      <c r="A162" s="41"/>
      <c r="B162" s="42"/>
      <c r="C162" s="216" t="s">
        <v>386</v>
      </c>
      <c r="D162" s="216" t="s">
        <v>310</v>
      </c>
      <c r="E162" s="217" t="s">
        <v>4993</v>
      </c>
      <c r="F162" s="218" t="s">
        <v>7809</v>
      </c>
      <c r="G162" s="219" t="s">
        <v>493</v>
      </c>
      <c r="H162" s="220">
        <v>1.1379999999999999</v>
      </c>
      <c r="I162" s="221"/>
      <c r="J162" s="222">
        <f>ROUND(I162*H162,2)</f>
        <v>0</v>
      </c>
      <c r="K162" s="218" t="s">
        <v>314</v>
      </c>
      <c r="L162" s="47"/>
      <c r="M162" s="223" t="s">
        <v>19</v>
      </c>
      <c r="N162" s="224" t="s">
        <v>47</v>
      </c>
      <c r="O162" s="87"/>
      <c r="P162" s="225">
        <f>O162*H162</f>
        <v>0</v>
      </c>
      <c r="Q162" s="225">
        <v>1.06277</v>
      </c>
      <c r="R162" s="225">
        <f>Q162*H162</f>
        <v>1.2094322599999998</v>
      </c>
      <c r="S162" s="225">
        <v>0</v>
      </c>
      <c r="T162" s="226">
        <f>S162*H162</f>
        <v>0</v>
      </c>
      <c r="U162" s="41"/>
      <c r="V162" s="41"/>
      <c r="W162" s="41"/>
      <c r="X162" s="41"/>
      <c r="Y162" s="41"/>
      <c r="Z162" s="41"/>
      <c r="AA162" s="41"/>
      <c r="AB162" s="41"/>
      <c r="AC162" s="41"/>
      <c r="AD162" s="41"/>
      <c r="AE162" s="41"/>
      <c r="AR162" s="227" t="s">
        <v>315</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7810</v>
      </c>
    </row>
    <row r="163" s="2" customFormat="1">
      <c r="A163" s="41"/>
      <c r="B163" s="42"/>
      <c r="C163" s="43"/>
      <c r="D163" s="229" t="s">
        <v>317</v>
      </c>
      <c r="E163" s="43"/>
      <c r="F163" s="230" t="s">
        <v>4995</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13" customFormat="1">
      <c r="A164" s="13"/>
      <c r="B164" s="234"/>
      <c r="C164" s="235"/>
      <c r="D164" s="236" t="s">
        <v>319</v>
      </c>
      <c r="E164" s="237" t="s">
        <v>19</v>
      </c>
      <c r="F164" s="238" t="s">
        <v>7811</v>
      </c>
      <c r="G164" s="235"/>
      <c r="H164" s="239">
        <v>1.1379999999999999</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83</v>
      </c>
      <c r="AY164" s="245" t="s">
        <v>308</v>
      </c>
    </row>
    <row r="165" s="2" customFormat="1" ht="21.75" customHeight="1">
      <c r="A165" s="41"/>
      <c r="B165" s="42"/>
      <c r="C165" s="216" t="s">
        <v>391</v>
      </c>
      <c r="D165" s="216" t="s">
        <v>310</v>
      </c>
      <c r="E165" s="217" t="s">
        <v>7812</v>
      </c>
      <c r="F165" s="218" t="s">
        <v>7813</v>
      </c>
      <c r="G165" s="219" t="s">
        <v>442</v>
      </c>
      <c r="H165" s="220">
        <v>6</v>
      </c>
      <c r="I165" s="221"/>
      <c r="J165" s="222">
        <f>ROUND(I165*H165,2)</f>
        <v>0</v>
      </c>
      <c r="K165" s="218" t="s">
        <v>314</v>
      </c>
      <c r="L165" s="47"/>
      <c r="M165" s="223" t="s">
        <v>19</v>
      </c>
      <c r="N165" s="224" t="s">
        <v>47</v>
      </c>
      <c r="O165" s="87"/>
      <c r="P165" s="225">
        <f>O165*H165</f>
        <v>0</v>
      </c>
      <c r="Q165" s="225">
        <v>2.5018699999999998</v>
      </c>
      <c r="R165" s="225">
        <f>Q165*H165</f>
        <v>15.011219999999998</v>
      </c>
      <c r="S165" s="225">
        <v>0</v>
      </c>
      <c r="T165" s="226">
        <f>S165*H165</f>
        <v>0</v>
      </c>
      <c r="U165" s="41"/>
      <c r="V165" s="41"/>
      <c r="W165" s="41"/>
      <c r="X165" s="41"/>
      <c r="Y165" s="41"/>
      <c r="Z165" s="41"/>
      <c r="AA165" s="41"/>
      <c r="AB165" s="41"/>
      <c r="AC165" s="41"/>
      <c r="AD165" s="41"/>
      <c r="AE165" s="41"/>
      <c r="AR165" s="227" t="s">
        <v>315</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315</v>
      </c>
      <c r="BM165" s="227" t="s">
        <v>7814</v>
      </c>
    </row>
    <row r="166" s="2" customFormat="1">
      <c r="A166" s="41"/>
      <c r="B166" s="42"/>
      <c r="C166" s="43"/>
      <c r="D166" s="229" t="s">
        <v>317</v>
      </c>
      <c r="E166" s="43"/>
      <c r="F166" s="230" t="s">
        <v>7815</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317</v>
      </c>
      <c r="AU166" s="20" t="s">
        <v>85</v>
      </c>
    </row>
    <row r="167" s="14" customFormat="1">
      <c r="A167" s="14"/>
      <c r="B167" s="249"/>
      <c r="C167" s="250"/>
      <c r="D167" s="236" t="s">
        <v>319</v>
      </c>
      <c r="E167" s="251" t="s">
        <v>19</v>
      </c>
      <c r="F167" s="252" t="s">
        <v>7816</v>
      </c>
      <c r="G167" s="250"/>
      <c r="H167" s="251" t="s">
        <v>19</v>
      </c>
      <c r="I167" s="253"/>
      <c r="J167" s="250"/>
      <c r="K167" s="250"/>
      <c r="L167" s="254"/>
      <c r="M167" s="255"/>
      <c r="N167" s="256"/>
      <c r="O167" s="256"/>
      <c r="P167" s="256"/>
      <c r="Q167" s="256"/>
      <c r="R167" s="256"/>
      <c r="S167" s="256"/>
      <c r="T167" s="257"/>
      <c r="U167" s="14"/>
      <c r="V167" s="14"/>
      <c r="W167" s="14"/>
      <c r="X167" s="14"/>
      <c r="Y167" s="14"/>
      <c r="Z167" s="14"/>
      <c r="AA167" s="14"/>
      <c r="AB167" s="14"/>
      <c r="AC167" s="14"/>
      <c r="AD167" s="14"/>
      <c r="AE167" s="14"/>
      <c r="AT167" s="258" t="s">
        <v>319</v>
      </c>
      <c r="AU167" s="258" t="s">
        <v>85</v>
      </c>
      <c r="AV167" s="14" t="s">
        <v>83</v>
      </c>
      <c r="AW167" s="14" t="s">
        <v>37</v>
      </c>
      <c r="AX167" s="14" t="s">
        <v>76</v>
      </c>
      <c r="AY167" s="258" t="s">
        <v>308</v>
      </c>
    </row>
    <row r="168" s="13" customFormat="1">
      <c r="A168" s="13"/>
      <c r="B168" s="234"/>
      <c r="C168" s="235"/>
      <c r="D168" s="236" t="s">
        <v>319</v>
      </c>
      <c r="E168" s="237" t="s">
        <v>19</v>
      </c>
      <c r="F168" s="238" t="s">
        <v>7817</v>
      </c>
      <c r="G168" s="235"/>
      <c r="H168" s="239">
        <v>6</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76</v>
      </c>
      <c r="AY168" s="245" t="s">
        <v>308</v>
      </c>
    </row>
    <row r="169" s="15" customFormat="1">
      <c r="A169" s="15"/>
      <c r="B169" s="259"/>
      <c r="C169" s="260"/>
      <c r="D169" s="236" t="s">
        <v>319</v>
      </c>
      <c r="E169" s="261" t="s">
        <v>19</v>
      </c>
      <c r="F169" s="262" t="s">
        <v>448</v>
      </c>
      <c r="G169" s="260"/>
      <c r="H169" s="263">
        <v>6</v>
      </c>
      <c r="I169" s="264"/>
      <c r="J169" s="260"/>
      <c r="K169" s="260"/>
      <c r="L169" s="265"/>
      <c r="M169" s="266"/>
      <c r="N169" s="267"/>
      <c r="O169" s="267"/>
      <c r="P169" s="267"/>
      <c r="Q169" s="267"/>
      <c r="R169" s="267"/>
      <c r="S169" s="267"/>
      <c r="T169" s="268"/>
      <c r="U169" s="15"/>
      <c r="V169" s="15"/>
      <c r="W169" s="15"/>
      <c r="X169" s="15"/>
      <c r="Y169" s="15"/>
      <c r="Z169" s="15"/>
      <c r="AA169" s="15"/>
      <c r="AB169" s="15"/>
      <c r="AC169" s="15"/>
      <c r="AD169" s="15"/>
      <c r="AE169" s="15"/>
      <c r="AT169" s="269" t="s">
        <v>319</v>
      </c>
      <c r="AU169" s="269" t="s">
        <v>85</v>
      </c>
      <c r="AV169" s="15" t="s">
        <v>315</v>
      </c>
      <c r="AW169" s="15" t="s">
        <v>37</v>
      </c>
      <c r="AX169" s="15" t="s">
        <v>83</v>
      </c>
      <c r="AY169" s="269" t="s">
        <v>308</v>
      </c>
    </row>
    <row r="170" s="2" customFormat="1" ht="16.5" customHeight="1">
      <c r="A170" s="41"/>
      <c r="B170" s="42"/>
      <c r="C170" s="216" t="s">
        <v>396</v>
      </c>
      <c r="D170" s="216" t="s">
        <v>310</v>
      </c>
      <c r="E170" s="217" t="s">
        <v>7818</v>
      </c>
      <c r="F170" s="218" t="s">
        <v>7819</v>
      </c>
      <c r="G170" s="219" t="s">
        <v>313</v>
      </c>
      <c r="H170" s="220">
        <v>24</v>
      </c>
      <c r="I170" s="221"/>
      <c r="J170" s="222">
        <f>ROUND(I170*H170,2)</f>
        <v>0</v>
      </c>
      <c r="K170" s="218" t="s">
        <v>314</v>
      </c>
      <c r="L170" s="47"/>
      <c r="M170" s="223" t="s">
        <v>19</v>
      </c>
      <c r="N170" s="224" t="s">
        <v>47</v>
      </c>
      <c r="O170" s="87"/>
      <c r="P170" s="225">
        <f>O170*H170</f>
        <v>0</v>
      </c>
      <c r="Q170" s="225">
        <v>0.00264</v>
      </c>
      <c r="R170" s="225">
        <f>Q170*H170</f>
        <v>0.06336</v>
      </c>
      <c r="S170" s="225">
        <v>0</v>
      </c>
      <c r="T170" s="226">
        <f>S170*H170</f>
        <v>0</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7820</v>
      </c>
    </row>
    <row r="171" s="2" customFormat="1">
      <c r="A171" s="41"/>
      <c r="B171" s="42"/>
      <c r="C171" s="43"/>
      <c r="D171" s="229" t="s">
        <v>317</v>
      </c>
      <c r="E171" s="43"/>
      <c r="F171" s="230" t="s">
        <v>7821</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3" customFormat="1">
      <c r="A172" s="13"/>
      <c r="B172" s="234"/>
      <c r="C172" s="235"/>
      <c r="D172" s="236" t="s">
        <v>319</v>
      </c>
      <c r="E172" s="237" t="s">
        <v>19</v>
      </c>
      <c r="F172" s="238" t="s">
        <v>7822</v>
      </c>
      <c r="G172" s="235"/>
      <c r="H172" s="239">
        <v>24</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5" customFormat="1">
      <c r="A173" s="15"/>
      <c r="B173" s="259"/>
      <c r="C173" s="260"/>
      <c r="D173" s="236" t="s">
        <v>319</v>
      </c>
      <c r="E173" s="261" t="s">
        <v>19</v>
      </c>
      <c r="F173" s="262" t="s">
        <v>448</v>
      </c>
      <c r="G173" s="260"/>
      <c r="H173" s="263">
        <v>24</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319</v>
      </c>
      <c r="AU173" s="269" t="s">
        <v>85</v>
      </c>
      <c r="AV173" s="15" t="s">
        <v>315</v>
      </c>
      <c r="AW173" s="15" t="s">
        <v>37</v>
      </c>
      <c r="AX173" s="15" t="s">
        <v>83</v>
      </c>
      <c r="AY173" s="269" t="s">
        <v>308</v>
      </c>
    </row>
    <row r="174" s="2" customFormat="1" ht="16.5" customHeight="1">
      <c r="A174" s="41"/>
      <c r="B174" s="42"/>
      <c r="C174" s="216" t="s">
        <v>401</v>
      </c>
      <c r="D174" s="216" t="s">
        <v>310</v>
      </c>
      <c r="E174" s="217" t="s">
        <v>7823</v>
      </c>
      <c r="F174" s="218" t="s">
        <v>7824</v>
      </c>
      <c r="G174" s="219" t="s">
        <v>313</v>
      </c>
      <c r="H174" s="220">
        <v>24</v>
      </c>
      <c r="I174" s="221"/>
      <c r="J174" s="222">
        <f>ROUND(I174*H174,2)</f>
        <v>0</v>
      </c>
      <c r="K174" s="218" t="s">
        <v>314</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7825</v>
      </c>
    </row>
    <row r="175" s="2" customFormat="1">
      <c r="A175" s="41"/>
      <c r="B175" s="42"/>
      <c r="C175" s="43"/>
      <c r="D175" s="229" t="s">
        <v>317</v>
      </c>
      <c r="E175" s="43"/>
      <c r="F175" s="230" t="s">
        <v>7826</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3" customFormat="1">
      <c r="A176" s="13"/>
      <c r="B176" s="234"/>
      <c r="C176" s="235"/>
      <c r="D176" s="236" t="s">
        <v>319</v>
      </c>
      <c r="E176" s="237" t="s">
        <v>19</v>
      </c>
      <c r="F176" s="238" t="s">
        <v>7822</v>
      </c>
      <c r="G176" s="235"/>
      <c r="H176" s="239">
        <v>24</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76</v>
      </c>
      <c r="AY176" s="245" t="s">
        <v>308</v>
      </c>
    </row>
    <row r="177" s="15" customFormat="1">
      <c r="A177" s="15"/>
      <c r="B177" s="259"/>
      <c r="C177" s="260"/>
      <c r="D177" s="236" t="s">
        <v>319</v>
      </c>
      <c r="E177" s="261" t="s">
        <v>19</v>
      </c>
      <c r="F177" s="262" t="s">
        <v>448</v>
      </c>
      <c r="G177" s="260"/>
      <c r="H177" s="263">
        <v>24</v>
      </c>
      <c r="I177" s="264"/>
      <c r="J177" s="260"/>
      <c r="K177" s="260"/>
      <c r="L177" s="265"/>
      <c r="M177" s="266"/>
      <c r="N177" s="267"/>
      <c r="O177" s="267"/>
      <c r="P177" s="267"/>
      <c r="Q177" s="267"/>
      <c r="R177" s="267"/>
      <c r="S177" s="267"/>
      <c r="T177" s="268"/>
      <c r="U177" s="15"/>
      <c r="V177" s="15"/>
      <c r="W177" s="15"/>
      <c r="X177" s="15"/>
      <c r="Y177" s="15"/>
      <c r="Z177" s="15"/>
      <c r="AA177" s="15"/>
      <c r="AB177" s="15"/>
      <c r="AC177" s="15"/>
      <c r="AD177" s="15"/>
      <c r="AE177" s="15"/>
      <c r="AT177" s="269" t="s">
        <v>319</v>
      </c>
      <c r="AU177" s="269" t="s">
        <v>85</v>
      </c>
      <c r="AV177" s="15" t="s">
        <v>315</v>
      </c>
      <c r="AW177" s="15" t="s">
        <v>37</v>
      </c>
      <c r="AX177" s="15" t="s">
        <v>83</v>
      </c>
      <c r="AY177" s="269" t="s">
        <v>308</v>
      </c>
    </row>
    <row r="178" s="2" customFormat="1" ht="16.5" customHeight="1">
      <c r="A178" s="41"/>
      <c r="B178" s="42"/>
      <c r="C178" s="216" t="s">
        <v>406</v>
      </c>
      <c r="D178" s="216" t="s">
        <v>310</v>
      </c>
      <c r="E178" s="217" t="s">
        <v>7827</v>
      </c>
      <c r="F178" s="218" t="s">
        <v>7828</v>
      </c>
      <c r="G178" s="219" t="s">
        <v>493</v>
      </c>
      <c r="H178" s="220">
        <v>1.0600000000000001</v>
      </c>
      <c r="I178" s="221"/>
      <c r="J178" s="222">
        <f>ROUND(I178*H178,2)</f>
        <v>0</v>
      </c>
      <c r="K178" s="218" t="s">
        <v>314</v>
      </c>
      <c r="L178" s="47"/>
      <c r="M178" s="223" t="s">
        <v>19</v>
      </c>
      <c r="N178" s="224" t="s">
        <v>47</v>
      </c>
      <c r="O178" s="87"/>
      <c r="P178" s="225">
        <f>O178*H178</f>
        <v>0</v>
      </c>
      <c r="Q178" s="225">
        <v>1.0606199999999999</v>
      </c>
      <c r="R178" s="225">
        <f>Q178*H178</f>
        <v>1.1242572</v>
      </c>
      <c r="S178" s="225">
        <v>0</v>
      </c>
      <c r="T178" s="226">
        <f>S178*H178</f>
        <v>0</v>
      </c>
      <c r="U178" s="41"/>
      <c r="V178" s="41"/>
      <c r="W178" s="41"/>
      <c r="X178" s="41"/>
      <c r="Y178" s="41"/>
      <c r="Z178" s="41"/>
      <c r="AA178" s="41"/>
      <c r="AB178" s="41"/>
      <c r="AC178" s="41"/>
      <c r="AD178" s="41"/>
      <c r="AE178" s="41"/>
      <c r="AR178" s="227" t="s">
        <v>315</v>
      </c>
      <c r="AT178" s="227" t="s">
        <v>310</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7829</v>
      </c>
    </row>
    <row r="179" s="2" customFormat="1">
      <c r="A179" s="41"/>
      <c r="B179" s="42"/>
      <c r="C179" s="43"/>
      <c r="D179" s="229" t="s">
        <v>317</v>
      </c>
      <c r="E179" s="43"/>
      <c r="F179" s="230" t="s">
        <v>7830</v>
      </c>
      <c r="G179" s="43"/>
      <c r="H179" s="43"/>
      <c r="I179" s="231"/>
      <c r="J179" s="43"/>
      <c r="K179" s="43"/>
      <c r="L179" s="47"/>
      <c r="M179" s="232"/>
      <c r="N179" s="233"/>
      <c r="O179" s="87"/>
      <c r="P179" s="87"/>
      <c r="Q179" s="87"/>
      <c r="R179" s="87"/>
      <c r="S179" s="87"/>
      <c r="T179" s="88"/>
      <c r="U179" s="41"/>
      <c r="V179" s="41"/>
      <c r="W179" s="41"/>
      <c r="X179" s="41"/>
      <c r="Y179" s="41"/>
      <c r="Z179" s="41"/>
      <c r="AA179" s="41"/>
      <c r="AB179" s="41"/>
      <c r="AC179" s="41"/>
      <c r="AD179" s="41"/>
      <c r="AE179" s="41"/>
      <c r="AT179" s="20" t="s">
        <v>317</v>
      </c>
      <c r="AU179" s="20" t="s">
        <v>85</v>
      </c>
    </row>
    <row r="180" s="13" customFormat="1">
      <c r="A180" s="13"/>
      <c r="B180" s="234"/>
      <c r="C180" s="235"/>
      <c r="D180" s="236" t="s">
        <v>319</v>
      </c>
      <c r="E180" s="237" t="s">
        <v>19</v>
      </c>
      <c r="F180" s="238" t="s">
        <v>7831</v>
      </c>
      <c r="G180" s="235"/>
      <c r="H180" s="239">
        <v>1.0600000000000001</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5" customFormat="1">
      <c r="A181" s="15"/>
      <c r="B181" s="259"/>
      <c r="C181" s="260"/>
      <c r="D181" s="236" t="s">
        <v>319</v>
      </c>
      <c r="E181" s="261" t="s">
        <v>19</v>
      </c>
      <c r="F181" s="262" t="s">
        <v>448</v>
      </c>
      <c r="G181" s="260"/>
      <c r="H181" s="263">
        <v>1.0600000000000001</v>
      </c>
      <c r="I181" s="264"/>
      <c r="J181" s="260"/>
      <c r="K181" s="260"/>
      <c r="L181" s="265"/>
      <c r="M181" s="266"/>
      <c r="N181" s="267"/>
      <c r="O181" s="267"/>
      <c r="P181" s="267"/>
      <c r="Q181" s="267"/>
      <c r="R181" s="267"/>
      <c r="S181" s="267"/>
      <c r="T181" s="268"/>
      <c r="U181" s="15"/>
      <c r="V181" s="15"/>
      <c r="W181" s="15"/>
      <c r="X181" s="15"/>
      <c r="Y181" s="15"/>
      <c r="Z181" s="15"/>
      <c r="AA181" s="15"/>
      <c r="AB181" s="15"/>
      <c r="AC181" s="15"/>
      <c r="AD181" s="15"/>
      <c r="AE181" s="15"/>
      <c r="AT181" s="269" t="s">
        <v>319</v>
      </c>
      <c r="AU181" s="269" t="s">
        <v>85</v>
      </c>
      <c r="AV181" s="15" t="s">
        <v>315</v>
      </c>
      <c r="AW181" s="15" t="s">
        <v>37</v>
      </c>
      <c r="AX181" s="15" t="s">
        <v>83</v>
      </c>
      <c r="AY181" s="269" t="s">
        <v>308</v>
      </c>
    </row>
    <row r="182" s="12" customFormat="1" ht="22.8" customHeight="1">
      <c r="A182" s="12"/>
      <c r="B182" s="200"/>
      <c r="C182" s="201"/>
      <c r="D182" s="202" t="s">
        <v>75</v>
      </c>
      <c r="E182" s="214" t="s">
        <v>150</v>
      </c>
      <c r="F182" s="214" t="s">
        <v>2342</v>
      </c>
      <c r="G182" s="201"/>
      <c r="H182" s="201"/>
      <c r="I182" s="204"/>
      <c r="J182" s="215">
        <f>BK182</f>
        <v>0</v>
      </c>
      <c r="K182" s="201"/>
      <c r="L182" s="206"/>
      <c r="M182" s="207"/>
      <c r="N182" s="208"/>
      <c r="O182" s="208"/>
      <c r="P182" s="209">
        <f>SUM(P183:P300)</f>
        <v>0</v>
      </c>
      <c r="Q182" s="208"/>
      <c r="R182" s="209">
        <f>SUM(R183:R300)</f>
        <v>274.11170387000004</v>
      </c>
      <c r="S182" s="208"/>
      <c r="T182" s="210">
        <f>SUM(T183:T300)</f>
        <v>0</v>
      </c>
      <c r="U182" s="12"/>
      <c r="V182" s="12"/>
      <c r="W182" s="12"/>
      <c r="X182" s="12"/>
      <c r="Y182" s="12"/>
      <c r="Z182" s="12"/>
      <c r="AA182" s="12"/>
      <c r="AB182" s="12"/>
      <c r="AC182" s="12"/>
      <c r="AD182" s="12"/>
      <c r="AE182" s="12"/>
      <c r="AR182" s="211" t="s">
        <v>83</v>
      </c>
      <c r="AT182" s="212" t="s">
        <v>75</v>
      </c>
      <c r="AU182" s="212" t="s">
        <v>83</v>
      </c>
      <c r="AY182" s="211" t="s">
        <v>308</v>
      </c>
      <c r="BK182" s="213">
        <f>SUM(BK183:BK300)</f>
        <v>0</v>
      </c>
    </row>
    <row r="183" s="2" customFormat="1" ht="49.05" customHeight="1">
      <c r="A183" s="41"/>
      <c r="B183" s="42"/>
      <c r="C183" s="216" t="s">
        <v>411</v>
      </c>
      <c r="D183" s="216" t="s">
        <v>310</v>
      </c>
      <c r="E183" s="217" t="s">
        <v>7832</v>
      </c>
      <c r="F183" s="218" t="s">
        <v>7833</v>
      </c>
      <c r="G183" s="219" t="s">
        <v>474</v>
      </c>
      <c r="H183" s="220">
        <v>6.7999999999999998</v>
      </c>
      <c r="I183" s="221"/>
      <c r="J183" s="222">
        <f>ROUND(I183*H183,2)</f>
        <v>0</v>
      </c>
      <c r="K183" s="218" t="s">
        <v>902</v>
      </c>
      <c r="L183" s="47"/>
      <c r="M183" s="223" t="s">
        <v>19</v>
      </c>
      <c r="N183" s="224" t="s">
        <v>47</v>
      </c>
      <c r="O183" s="87"/>
      <c r="P183" s="225">
        <f>O183*H183</f>
        <v>0</v>
      </c>
      <c r="Q183" s="225">
        <v>0</v>
      </c>
      <c r="R183" s="225">
        <f>Q183*H183</f>
        <v>0</v>
      </c>
      <c r="S183" s="225">
        <v>0</v>
      </c>
      <c r="T183" s="226">
        <f>S183*H183</f>
        <v>0</v>
      </c>
      <c r="U183" s="41"/>
      <c r="V183" s="41"/>
      <c r="W183" s="41"/>
      <c r="X183" s="41"/>
      <c r="Y183" s="41"/>
      <c r="Z183" s="41"/>
      <c r="AA183" s="41"/>
      <c r="AB183" s="41"/>
      <c r="AC183" s="41"/>
      <c r="AD183" s="41"/>
      <c r="AE183" s="41"/>
      <c r="AR183" s="227" t="s">
        <v>315</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7834</v>
      </c>
    </row>
    <row r="184" s="2" customFormat="1">
      <c r="A184" s="41"/>
      <c r="B184" s="42"/>
      <c r="C184" s="43"/>
      <c r="D184" s="229" t="s">
        <v>317</v>
      </c>
      <c r="E184" s="43"/>
      <c r="F184" s="230" t="s">
        <v>7835</v>
      </c>
      <c r="G184" s="43"/>
      <c r="H184" s="43"/>
      <c r="I184" s="231"/>
      <c r="J184" s="43"/>
      <c r="K184" s="43"/>
      <c r="L184" s="47"/>
      <c r="M184" s="232"/>
      <c r="N184" s="233"/>
      <c r="O184" s="87"/>
      <c r="P184" s="87"/>
      <c r="Q184" s="87"/>
      <c r="R184" s="87"/>
      <c r="S184" s="87"/>
      <c r="T184" s="88"/>
      <c r="U184" s="41"/>
      <c r="V184" s="41"/>
      <c r="W184" s="41"/>
      <c r="X184" s="41"/>
      <c r="Y184" s="41"/>
      <c r="Z184" s="41"/>
      <c r="AA184" s="41"/>
      <c r="AB184" s="41"/>
      <c r="AC184" s="41"/>
      <c r="AD184" s="41"/>
      <c r="AE184" s="41"/>
      <c r="AT184" s="20" t="s">
        <v>317</v>
      </c>
      <c r="AU184" s="20" t="s">
        <v>85</v>
      </c>
    </row>
    <row r="185" s="13" customFormat="1">
      <c r="A185" s="13"/>
      <c r="B185" s="234"/>
      <c r="C185" s="235"/>
      <c r="D185" s="236" t="s">
        <v>319</v>
      </c>
      <c r="E185" s="237" t="s">
        <v>19</v>
      </c>
      <c r="F185" s="238" t="s">
        <v>7836</v>
      </c>
      <c r="G185" s="235"/>
      <c r="H185" s="239">
        <v>1.6000000000000001</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3" customFormat="1">
      <c r="A186" s="13"/>
      <c r="B186" s="234"/>
      <c r="C186" s="235"/>
      <c r="D186" s="236" t="s">
        <v>319</v>
      </c>
      <c r="E186" s="237" t="s">
        <v>19</v>
      </c>
      <c r="F186" s="238" t="s">
        <v>7837</v>
      </c>
      <c r="G186" s="235"/>
      <c r="H186" s="239">
        <v>2</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76</v>
      </c>
      <c r="AY186" s="245" t="s">
        <v>308</v>
      </c>
    </row>
    <row r="187" s="13" customFormat="1">
      <c r="A187" s="13"/>
      <c r="B187" s="234"/>
      <c r="C187" s="235"/>
      <c r="D187" s="236" t="s">
        <v>319</v>
      </c>
      <c r="E187" s="237" t="s">
        <v>19</v>
      </c>
      <c r="F187" s="238" t="s">
        <v>7838</v>
      </c>
      <c r="G187" s="235"/>
      <c r="H187" s="239">
        <v>1.6000000000000001</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76</v>
      </c>
      <c r="AY187" s="245" t="s">
        <v>308</v>
      </c>
    </row>
    <row r="188" s="13" customFormat="1">
      <c r="A188" s="13"/>
      <c r="B188" s="234"/>
      <c r="C188" s="235"/>
      <c r="D188" s="236" t="s">
        <v>319</v>
      </c>
      <c r="E188" s="237" t="s">
        <v>19</v>
      </c>
      <c r="F188" s="238" t="s">
        <v>7839</v>
      </c>
      <c r="G188" s="235"/>
      <c r="H188" s="239">
        <v>1.6000000000000001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5" customFormat="1">
      <c r="A189" s="15"/>
      <c r="B189" s="259"/>
      <c r="C189" s="260"/>
      <c r="D189" s="236" t="s">
        <v>319</v>
      </c>
      <c r="E189" s="261" t="s">
        <v>19</v>
      </c>
      <c r="F189" s="262" t="s">
        <v>448</v>
      </c>
      <c r="G189" s="260"/>
      <c r="H189" s="263">
        <v>6.8000000000000007</v>
      </c>
      <c r="I189" s="264"/>
      <c r="J189" s="260"/>
      <c r="K189" s="260"/>
      <c r="L189" s="265"/>
      <c r="M189" s="266"/>
      <c r="N189" s="267"/>
      <c r="O189" s="267"/>
      <c r="P189" s="267"/>
      <c r="Q189" s="267"/>
      <c r="R189" s="267"/>
      <c r="S189" s="267"/>
      <c r="T189" s="268"/>
      <c r="U189" s="15"/>
      <c r="V189" s="15"/>
      <c r="W189" s="15"/>
      <c r="X189" s="15"/>
      <c r="Y189" s="15"/>
      <c r="Z189" s="15"/>
      <c r="AA189" s="15"/>
      <c r="AB189" s="15"/>
      <c r="AC189" s="15"/>
      <c r="AD189" s="15"/>
      <c r="AE189" s="15"/>
      <c r="AT189" s="269" t="s">
        <v>319</v>
      </c>
      <c r="AU189" s="269" t="s">
        <v>85</v>
      </c>
      <c r="AV189" s="15" t="s">
        <v>315</v>
      </c>
      <c r="AW189" s="15" t="s">
        <v>37</v>
      </c>
      <c r="AX189" s="15" t="s">
        <v>83</v>
      </c>
      <c r="AY189" s="269" t="s">
        <v>308</v>
      </c>
    </row>
    <row r="190" s="2" customFormat="1" ht="16.5" customHeight="1">
      <c r="A190" s="41"/>
      <c r="B190" s="42"/>
      <c r="C190" s="280" t="s">
        <v>7</v>
      </c>
      <c r="D190" s="280" t="s">
        <v>1137</v>
      </c>
      <c r="E190" s="281" t="s">
        <v>7840</v>
      </c>
      <c r="F190" s="282" t="s">
        <v>7841</v>
      </c>
      <c r="G190" s="283" t="s">
        <v>474</v>
      </c>
      <c r="H190" s="284">
        <v>2.1000000000000001</v>
      </c>
      <c r="I190" s="285"/>
      <c r="J190" s="286">
        <f>ROUND(I190*H190,2)</f>
        <v>0</v>
      </c>
      <c r="K190" s="282" t="s">
        <v>19</v>
      </c>
      <c r="L190" s="287"/>
      <c r="M190" s="288" t="s">
        <v>19</v>
      </c>
      <c r="N190" s="289" t="s">
        <v>47</v>
      </c>
      <c r="O190" s="87"/>
      <c r="P190" s="225">
        <f>O190*H190</f>
        <v>0</v>
      </c>
      <c r="Q190" s="225">
        <v>0.00046999999999999999</v>
      </c>
      <c r="R190" s="225">
        <f>Q190*H190</f>
        <v>0.00098700000000000003</v>
      </c>
      <c r="S190" s="225">
        <v>0</v>
      </c>
      <c r="T190" s="226">
        <f>S190*H190</f>
        <v>0</v>
      </c>
      <c r="U190" s="41"/>
      <c r="V190" s="41"/>
      <c r="W190" s="41"/>
      <c r="X190" s="41"/>
      <c r="Y190" s="41"/>
      <c r="Z190" s="41"/>
      <c r="AA190" s="41"/>
      <c r="AB190" s="41"/>
      <c r="AC190" s="41"/>
      <c r="AD190" s="41"/>
      <c r="AE190" s="41"/>
      <c r="AR190" s="227" t="s">
        <v>352</v>
      </c>
      <c r="AT190" s="227" t="s">
        <v>1137</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7842</v>
      </c>
    </row>
    <row r="191" s="13" customFormat="1">
      <c r="A191" s="13"/>
      <c r="B191" s="234"/>
      <c r="C191" s="235"/>
      <c r="D191" s="236" t="s">
        <v>319</v>
      </c>
      <c r="E191" s="237" t="s">
        <v>19</v>
      </c>
      <c r="F191" s="238" t="s">
        <v>7837</v>
      </c>
      <c r="G191" s="235"/>
      <c r="H191" s="239">
        <v>2</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83</v>
      </c>
      <c r="AY191" s="245" t="s">
        <v>308</v>
      </c>
    </row>
    <row r="192" s="13" customFormat="1">
      <c r="A192" s="13"/>
      <c r="B192" s="234"/>
      <c r="C192" s="235"/>
      <c r="D192" s="236" t="s">
        <v>319</v>
      </c>
      <c r="E192" s="235"/>
      <c r="F192" s="238" t="s">
        <v>7843</v>
      </c>
      <c r="G192" s="235"/>
      <c r="H192" s="239">
        <v>2.1000000000000001</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4</v>
      </c>
      <c r="AX192" s="13" t="s">
        <v>83</v>
      </c>
      <c r="AY192" s="245" t="s">
        <v>308</v>
      </c>
    </row>
    <row r="193" s="2" customFormat="1" ht="16.5" customHeight="1">
      <c r="A193" s="41"/>
      <c r="B193" s="42"/>
      <c r="C193" s="280" t="s">
        <v>420</v>
      </c>
      <c r="D193" s="280" t="s">
        <v>1137</v>
      </c>
      <c r="E193" s="281" t="s">
        <v>7844</v>
      </c>
      <c r="F193" s="282" t="s">
        <v>7845</v>
      </c>
      <c r="G193" s="283" t="s">
        <v>474</v>
      </c>
      <c r="H193" s="284">
        <v>1.6799999999999999</v>
      </c>
      <c r="I193" s="285"/>
      <c r="J193" s="286">
        <f>ROUND(I193*H193,2)</f>
        <v>0</v>
      </c>
      <c r="K193" s="282" t="s">
        <v>902</v>
      </c>
      <c r="L193" s="287"/>
      <c r="M193" s="288" t="s">
        <v>19</v>
      </c>
      <c r="N193" s="289" t="s">
        <v>47</v>
      </c>
      <c r="O193" s="87"/>
      <c r="P193" s="225">
        <f>O193*H193</f>
        <v>0</v>
      </c>
      <c r="Q193" s="225">
        <v>0.0028500000000000001</v>
      </c>
      <c r="R193" s="225">
        <f>Q193*H193</f>
        <v>0.0047879999999999997</v>
      </c>
      <c r="S193" s="225">
        <v>0</v>
      </c>
      <c r="T193" s="226">
        <f>S193*H193</f>
        <v>0</v>
      </c>
      <c r="U193" s="41"/>
      <c r="V193" s="41"/>
      <c r="W193" s="41"/>
      <c r="X193" s="41"/>
      <c r="Y193" s="41"/>
      <c r="Z193" s="41"/>
      <c r="AA193" s="41"/>
      <c r="AB193" s="41"/>
      <c r="AC193" s="41"/>
      <c r="AD193" s="41"/>
      <c r="AE193" s="41"/>
      <c r="AR193" s="227" t="s">
        <v>352</v>
      </c>
      <c r="AT193" s="227" t="s">
        <v>1137</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7846</v>
      </c>
    </row>
    <row r="194" s="13" customFormat="1">
      <c r="A194" s="13"/>
      <c r="B194" s="234"/>
      <c r="C194" s="235"/>
      <c r="D194" s="236" t="s">
        <v>319</v>
      </c>
      <c r="E194" s="237" t="s">
        <v>19</v>
      </c>
      <c r="F194" s="238" t="s">
        <v>7839</v>
      </c>
      <c r="G194" s="235"/>
      <c r="H194" s="239">
        <v>1.6000000000000001</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83</v>
      </c>
      <c r="AY194" s="245" t="s">
        <v>308</v>
      </c>
    </row>
    <row r="195" s="13" customFormat="1">
      <c r="A195" s="13"/>
      <c r="B195" s="234"/>
      <c r="C195" s="235"/>
      <c r="D195" s="236" t="s">
        <v>319</v>
      </c>
      <c r="E195" s="235"/>
      <c r="F195" s="238" t="s">
        <v>7847</v>
      </c>
      <c r="G195" s="235"/>
      <c r="H195" s="239">
        <v>1.6799999999999999</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4</v>
      </c>
      <c r="AX195" s="13" t="s">
        <v>83</v>
      </c>
      <c r="AY195" s="245" t="s">
        <v>308</v>
      </c>
    </row>
    <row r="196" s="2" customFormat="1" ht="16.5" customHeight="1">
      <c r="A196" s="41"/>
      <c r="B196" s="42"/>
      <c r="C196" s="280" t="s">
        <v>425</v>
      </c>
      <c r="D196" s="280" t="s">
        <v>1137</v>
      </c>
      <c r="E196" s="281" t="s">
        <v>7848</v>
      </c>
      <c r="F196" s="282" t="s">
        <v>7849</v>
      </c>
      <c r="G196" s="283" t="s">
        <v>474</v>
      </c>
      <c r="H196" s="284">
        <v>1.6799999999999999</v>
      </c>
      <c r="I196" s="285"/>
      <c r="J196" s="286">
        <f>ROUND(I196*H196,2)</f>
        <v>0</v>
      </c>
      <c r="K196" s="282" t="s">
        <v>902</v>
      </c>
      <c r="L196" s="287"/>
      <c r="M196" s="288" t="s">
        <v>19</v>
      </c>
      <c r="N196" s="289" t="s">
        <v>47</v>
      </c>
      <c r="O196" s="87"/>
      <c r="P196" s="225">
        <f>O196*H196</f>
        <v>0</v>
      </c>
      <c r="Q196" s="225">
        <v>0.00064000000000000005</v>
      </c>
      <c r="R196" s="225">
        <f>Q196*H196</f>
        <v>0.0010752000000000001</v>
      </c>
      <c r="S196" s="225">
        <v>0</v>
      </c>
      <c r="T196" s="226">
        <f>S196*H196</f>
        <v>0</v>
      </c>
      <c r="U196" s="41"/>
      <c r="V196" s="41"/>
      <c r="W196" s="41"/>
      <c r="X196" s="41"/>
      <c r="Y196" s="41"/>
      <c r="Z196" s="41"/>
      <c r="AA196" s="41"/>
      <c r="AB196" s="41"/>
      <c r="AC196" s="41"/>
      <c r="AD196" s="41"/>
      <c r="AE196" s="41"/>
      <c r="AR196" s="227" t="s">
        <v>352</v>
      </c>
      <c r="AT196" s="227" t="s">
        <v>1137</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7850</v>
      </c>
    </row>
    <row r="197" s="13" customFormat="1">
      <c r="A197" s="13"/>
      <c r="B197" s="234"/>
      <c r="C197" s="235"/>
      <c r="D197" s="236" t="s">
        <v>319</v>
      </c>
      <c r="E197" s="237" t="s">
        <v>19</v>
      </c>
      <c r="F197" s="238" t="s">
        <v>7838</v>
      </c>
      <c r="G197" s="235"/>
      <c r="H197" s="239">
        <v>1.6000000000000001</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83</v>
      </c>
      <c r="AY197" s="245" t="s">
        <v>308</v>
      </c>
    </row>
    <row r="198" s="13" customFormat="1">
      <c r="A198" s="13"/>
      <c r="B198" s="234"/>
      <c r="C198" s="235"/>
      <c r="D198" s="236" t="s">
        <v>319</v>
      </c>
      <c r="E198" s="235"/>
      <c r="F198" s="238" t="s">
        <v>7847</v>
      </c>
      <c r="G198" s="235"/>
      <c r="H198" s="239">
        <v>1.6799999999999999</v>
      </c>
      <c r="I198" s="240"/>
      <c r="J198" s="235"/>
      <c r="K198" s="235"/>
      <c r="L198" s="241"/>
      <c r="M198" s="242"/>
      <c r="N198" s="243"/>
      <c r="O198" s="243"/>
      <c r="P198" s="243"/>
      <c r="Q198" s="243"/>
      <c r="R198" s="243"/>
      <c r="S198" s="243"/>
      <c r="T198" s="244"/>
      <c r="U198" s="13"/>
      <c r="V198" s="13"/>
      <c r="W198" s="13"/>
      <c r="X198" s="13"/>
      <c r="Y198" s="13"/>
      <c r="Z198" s="13"/>
      <c r="AA198" s="13"/>
      <c r="AB198" s="13"/>
      <c r="AC198" s="13"/>
      <c r="AD198" s="13"/>
      <c r="AE198" s="13"/>
      <c r="AT198" s="245" t="s">
        <v>319</v>
      </c>
      <c r="AU198" s="245" t="s">
        <v>85</v>
      </c>
      <c r="AV198" s="13" t="s">
        <v>85</v>
      </c>
      <c r="AW198" s="13" t="s">
        <v>4</v>
      </c>
      <c r="AX198" s="13" t="s">
        <v>83</v>
      </c>
      <c r="AY198" s="245" t="s">
        <v>308</v>
      </c>
    </row>
    <row r="199" s="2" customFormat="1" ht="16.5" customHeight="1">
      <c r="A199" s="41"/>
      <c r="B199" s="42"/>
      <c r="C199" s="280" t="s">
        <v>430</v>
      </c>
      <c r="D199" s="280" t="s">
        <v>1137</v>
      </c>
      <c r="E199" s="281" t="s">
        <v>7851</v>
      </c>
      <c r="F199" s="282" t="s">
        <v>7852</v>
      </c>
      <c r="G199" s="283" t="s">
        <v>474</v>
      </c>
      <c r="H199" s="284">
        <v>1.6799999999999999</v>
      </c>
      <c r="I199" s="285"/>
      <c r="J199" s="286">
        <f>ROUND(I199*H199,2)</f>
        <v>0</v>
      </c>
      <c r="K199" s="282" t="s">
        <v>902</v>
      </c>
      <c r="L199" s="287"/>
      <c r="M199" s="288" t="s">
        <v>19</v>
      </c>
      <c r="N199" s="289" t="s">
        <v>47</v>
      </c>
      <c r="O199" s="87"/>
      <c r="P199" s="225">
        <f>O199*H199</f>
        <v>0</v>
      </c>
      <c r="Q199" s="225">
        <v>0.00033</v>
      </c>
      <c r="R199" s="225">
        <f>Q199*H199</f>
        <v>0.00055439999999999992</v>
      </c>
      <c r="S199" s="225">
        <v>0</v>
      </c>
      <c r="T199" s="226">
        <f>S199*H199</f>
        <v>0</v>
      </c>
      <c r="U199" s="41"/>
      <c r="V199" s="41"/>
      <c r="W199" s="41"/>
      <c r="X199" s="41"/>
      <c r="Y199" s="41"/>
      <c r="Z199" s="41"/>
      <c r="AA199" s="41"/>
      <c r="AB199" s="41"/>
      <c r="AC199" s="41"/>
      <c r="AD199" s="41"/>
      <c r="AE199" s="41"/>
      <c r="AR199" s="227" t="s">
        <v>352</v>
      </c>
      <c r="AT199" s="227" t="s">
        <v>1137</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7853</v>
      </c>
    </row>
    <row r="200" s="13" customFormat="1">
      <c r="A200" s="13"/>
      <c r="B200" s="234"/>
      <c r="C200" s="235"/>
      <c r="D200" s="236" t="s">
        <v>319</v>
      </c>
      <c r="E200" s="237" t="s">
        <v>19</v>
      </c>
      <c r="F200" s="238" t="s">
        <v>7836</v>
      </c>
      <c r="G200" s="235"/>
      <c r="H200" s="239">
        <v>1.6000000000000001</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83</v>
      </c>
      <c r="AY200" s="245" t="s">
        <v>308</v>
      </c>
    </row>
    <row r="201" s="13" customFormat="1">
      <c r="A201" s="13"/>
      <c r="B201" s="234"/>
      <c r="C201" s="235"/>
      <c r="D201" s="236" t="s">
        <v>319</v>
      </c>
      <c r="E201" s="235"/>
      <c r="F201" s="238" t="s">
        <v>7847</v>
      </c>
      <c r="G201" s="235"/>
      <c r="H201" s="239">
        <v>1.6799999999999999</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4</v>
      </c>
      <c r="AX201" s="13" t="s">
        <v>83</v>
      </c>
      <c r="AY201" s="245" t="s">
        <v>308</v>
      </c>
    </row>
    <row r="202" s="2" customFormat="1" ht="24.15" customHeight="1">
      <c r="A202" s="41"/>
      <c r="B202" s="42"/>
      <c r="C202" s="216" t="s">
        <v>753</v>
      </c>
      <c r="D202" s="216" t="s">
        <v>310</v>
      </c>
      <c r="E202" s="217" t="s">
        <v>7854</v>
      </c>
      <c r="F202" s="218" t="s">
        <v>7855</v>
      </c>
      <c r="G202" s="219" t="s">
        <v>313</v>
      </c>
      <c r="H202" s="220">
        <v>9.4250000000000007</v>
      </c>
      <c r="I202" s="221"/>
      <c r="J202" s="222">
        <f>ROUND(I202*H202,2)</f>
        <v>0</v>
      </c>
      <c r="K202" s="218" t="s">
        <v>314</v>
      </c>
      <c r="L202" s="47"/>
      <c r="M202" s="223" t="s">
        <v>19</v>
      </c>
      <c r="N202" s="224" t="s">
        <v>47</v>
      </c>
      <c r="O202" s="87"/>
      <c r="P202" s="225">
        <f>O202*H202</f>
        <v>0</v>
      </c>
      <c r="Q202" s="225">
        <v>0.17721000000000001</v>
      </c>
      <c r="R202" s="225">
        <f>Q202*H202</f>
        <v>1.6702042500000003</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7856</v>
      </c>
    </row>
    <row r="203" s="2" customFormat="1">
      <c r="A203" s="41"/>
      <c r="B203" s="42"/>
      <c r="C203" s="43"/>
      <c r="D203" s="229" t="s">
        <v>317</v>
      </c>
      <c r="E203" s="43"/>
      <c r="F203" s="230" t="s">
        <v>7857</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3" customFormat="1">
      <c r="A204" s="13"/>
      <c r="B204" s="234"/>
      <c r="C204" s="235"/>
      <c r="D204" s="236" t="s">
        <v>319</v>
      </c>
      <c r="E204" s="237" t="s">
        <v>19</v>
      </c>
      <c r="F204" s="238" t="s">
        <v>7858</v>
      </c>
      <c r="G204" s="235"/>
      <c r="H204" s="239">
        <v>9.4250000000000007</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83</v>
      </c>
      <c r="AY204" s="245" t="s">
        <v>308</v>
      </c>
    </row>
    <row r="205" s="2" customFormat="1" ht="24.15" customHeight="1">
      <c r="A205" s="41"/>
      <c r="B205" s="42"/>
      <c r="C205" s="216" t="s">
        <v>596</v>
      </c>
      <c r="D205" s="216" t="s">
        <v>310</v>
      </c>
      <c r="E205" s="217" t="s">
        <v>7859</v>
      </c>
      <c r="F205" s="218" t="s">
        <v>7860</v>
      </c>
      <c r="G205" s="219" t="s">
        <v>442</v>
      </c>
      <c r="H205" s="220">
        <v>79.391000000000005</v>
      </c>
      <c r="I205" s="221"/>
      <c r="J205" s="222">
        <f>ROUND(I205*H205,2)</f>
        <v>0</v>
      </c>
      <c r="K205" s="218" t="s">
        <v>314</v>
      </c>
      <c r="L205" s="47"/>
      <c r="M205" s="223" t="s">
        <v>19</v>
      </c>
      <c r="N205" s="224" t="s">
        <v>47</v>
      </c>
      <c r="O205" s="87"/>
      <c r="P205" s="225">
        <f>O205*H205</f>
        <v>0</v>
      </c>
      <c r="Q205" s="225">
        <v>2.5018699999999998</v>
      </c>
      <c r="R205" s="225">
        <f>Q205*H205</f>
        <v>198.62596117000001</v>
      </c>
      <c r="S205" s="225">
        <v>0</v>
      </c>
      <c r="T205" s="226">
        <f>S205*H205</f>
        <v>0</v>
      </c>
      <c r="U205" s="41"/>
      <c r="V205" s="41"/>
      <c r="W205" s="41"/>
      <c r="X205" s="41"/>
      <c r="Y205" s="41"/>
      <c r="Z205" s="41"/>
      <c r="AA205" s="41"/>
      <c r="AB205" s="41"/>
      <c r="AC205" s="41"/>
      <c r="AD205" s="41"/>
      <c r="AE205" s="41"/>
      <c r="AR205" s="227" t="s">
        <v>315</v>
      </c>
      <c r="AT205" s="227" t="s">
        <v>310</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7861</v>
      </c>
    </row>
    <row r="206" s="2" customFormat="1">
      <c r="A206" s="41"/>
      <c r="B206" s="42"/>
      <c r="C206" s="43"/>
      <c r="D206" s="229" t="s">
        <v>317</v>
      </c>
      <c r="E206" s="43"/>
      <c r="F206" s="230" t="s">
        <v>7862</v>
      </c>
      <c r="G206" s="43"/>
      <c r="H206" s="43"/>
      <c r="I206" s="231"/>
      <c r="J206" s="43"/>
      <c r="K206" s="43"/>
      <c r="L206" s="47"/>
      <c r="M206" s="232"/>
      <c r="N206" s="233"/>
      <c r="O206" s="87"/>
      <c r="P206" s="87"/>
      <c r="Q206" s="87"/>
      <c r="R206" s="87"/>
      <c r="S206" s="87"/>
      <c r="T206" s="88"/>
      <c r="U206" s="41"/>
      <c r="V206" s="41"/>
      <c r="W206" s="41"/>
      <c r="X206" s="41"/>
      <c r="Y206" s="41"/>
      <c r="Z206" s="41"/>
      <c r="AA206" s="41"/>
      <c r="AB206" s="41"/>
      <c r="AC206" s="41"/>
      <c r="AD206" s="41"/>
      <c r="AE206" s="41"/>
      <c r="AT206" s="20" t="s">
        <v>317</v>
      </c>
      <c r="AU206" s="20" t="s">
        <v>85</v>
      </c>
    </row>
    <row r="207" s="14" customFormat="1">
      <c r="A207" s="14"/>
      <c r="B207" s="249"/>
      <c r="C207" s="250"/>
      <c r="D207" s="236" t="s">
        <v>319</v>
      </c>
      <c r="E207" s="251" t="s">
        <v>19</v>
      </c>
      <c r="F207" s="252" t="s">
        <v>7863</v>
      </c>
      <c r="G207" s="250"/>
      <c r="H207" s="251" t="s">
        <v>19</v>
      </c>
      <c r="I207" s="253"/>
      <c r="J207" s="250"/>
      <c r="K207" s="250"/>
      <c r="L207" s="254"/>
      <c r="M207" s="255"/>
      <c r="N207" s="256"/>
      <c r="O207" s="256"/>
      <c r="P207" s="256"/>
      <c r="Q207" s="256"/>
      <c r="R207" s="256"/>
      <c r="S207" s="256"/>
      <c r="T207" s="257"/>
      <c r="U207" s="14"/>
      <c r="V207" s="14"/>
      <c r="W207" s="14"/>
      <c r="X207" s="14"/>
      <c r="Y207" s="14"/>
      <c r="Z207" s="14"/>
      <c r="AA207" s="14"/>
      <c r="AB207" s="14"/>
      <c r="AC207" s="14"/>
      <c r="AD207" s="14"/>
      <c r="AE207" s="14"/>
      <c r="AT207" s="258" t="s">
        <v>319</v>
      </c>
      <c r="AU207" s="258" t="s">
        <v>85</v>
      </c>
      <c r="AV207" s="14" t="s">
        <v>83</v>
      </c>
      <c r="AW207" s="14" t="s">
        <v>37</v>
      </c>
      <c r="AX207" s="14" t="s">
        <v>76</v>
      </c>
      <c r="AY207" s="258" t="s">
        <v>308</v>
      </c>
    </row>
    <row r="208" s="13" customFormat="1">
      <c r="A208" s="13"/>
      <c r="B208" s="234"/>
      <c r="C208" s="235"/>
      <c r="D208" s="236" t="s">
        <v>319</v>
      </c>
      <c r="E208" s="237" t="s">
        <v>19</v>
      </c>
      <c r="F208" s="238" t="s">
        <v>7864</v>
      </c>
      <c r="G208" s="235"/>
      <c r="H208" s="239">
        <v>5.4569999999999999</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7865</v>
      </c>
      <c r="G209" s="235"/>
      <c r="H209" s="239">
        <v>10.814</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7866</v>
      </c>
      <c r="G210" s="235"/>
      <c r="H210" s="239">
        <v>3.6080000000000001</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7867</v>
      </c>
      <c r="G211" s="235"/>
      <c r="H211" s="239">
        <v>3.7549999999999999</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7868</v>
      </c>
      <c r="G212" s="235"/>
      <c r="H212" s="239">
        <v>1.5209999999999999</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3" customFormat="1">
      <c r="A213" s="13"/>
      <c r="B213" s="234"/>
      <c r="C213" s="235"/>
      <c r="D213" s="236" t="s">
        <v>319</v>
      </c>
      <c r="E213" s="237" t="s">
        <v>19</v>
      </c>
      <c r="F213" s="238" t="s">
        <v>7869</v>
      </c>
      <c r="G213" s="235"/>
      <c r="H213" s="239">
        <v>36.030000000000001</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3" customFormat="1">
      <c r="A214" s="13"/>
      <c r="B214" s="234"/>
      <c r="C214" s="235"/>
      <c r="D214" s="236" t="s">
        <v>319</v>
      </c>
      <c r="E214" s="237" t="s">
        <v>19</v>
      </c>
      <c r="F214" s="238" t="s">
        <v>7870</v>
      </c>
      <c r="G214" s="235"/>
      <c r="H214" s="239">
        <v>18.206</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76</v>
      </c>
      <c r="AY214" s="245" t="s">
        <v>308</v>
      </c>
    </row>
    <row r="215" s="15" customFormat="1">
      <c r="A215" s="15"/>
      <c r="B215" s="259"/>
      <c r="C215" s="260"/>
      <c r="D215" s="236" t="s">
        <v>319</v>
      </c>
      <c r="E215" s="261" t="s">
        <v>19</v>
      </c>
      <c r="F215" s="262" t="s">
        <v>448</v>
      </c>
      <c r="G215" s="260"/>
      <c r="H215" s="263">
        <v>79.391000000000005</v>
      </c>
      <c r="I215" s="264"/>
      <c r="J215" s="260"/>
      <c r="K215" s="260"/>
      <c r="L215" s="265"/>
      <c r="M215" s="266"/>
      <c r="N215" s="267"/>
      <c r="O215" s="267"/>
      <c r="P215" s="267"/>
      <c r="Q215" s="267"/>
      <c r="R215" s="267"/>
      <c r="S215" s="267"/>
      <c r="T215" s="268"/>
      <c r="U215" s="15"/>
      <c r="V215" s="15"/>
      <c r="W215" s="15"/>
      <c r="X215" s="15"/>
      <c r="Y215" s="15"/>
      <c r="Z215" s="15"/>
      <c r="AA215" s="15"/>
      <c r="AB215" s="15"/>
      <c r="AC215" s="15"/>
      <c r="AD215" s="15"/>
      <c r="AE215" s="15"/>
      <c r="AT215" s="269" t="s">
        <v>319</v>
      </c>
      <c r="AU215" s="269" t="s">
        <v>85</v>
      </c>
      <c r="AV215" s="15" t="s">
        <v>315</v>
      </c>
      <c r="AW215" s="15" t="s">
        <v>37</v>
      </c>
      <c r="AX215" s="15" t="s">
        <v>83</v>
      </c>
      <c r="AY215" s="269" t="s">
        <v>308</v>
      </c>
    </row>
    <row r="216" s="2" customFormat="1" ht="21.75" customHeight="1">
      <c r="A216" s="41"/>
      <c r="B216" s="42"/>
      <c r="C216" s="216" t="s">
        <v>759</v>
      </c>
      <c r="D216" s="216" t="s">
        <v>310</v>
      </c>
      <c r="E216" s="217" t="s">
        <v>7871</v>
      </c>
      <c r="F216" s="218" t="s">
        <v>7872</v>
      </c>
      <c r="G216" s="219" t="s">
        <v>442</v>
      </c>
      <c r="H216" s="220">
        <v>19.896000000000001</v>
      </c>
      <c r="I216" s="221"/>
      <c r="J216" s="222">
        <f>ROUND(I216*H216,2)</f>
        <v>0</v>
      </c>
      <c r="K216" s="218" t="s">
        <v>314</v>
      </c>
      <c r="L216" s="47"/>
      <c r="M216" s="223" t="s">
        <v>19</v>
      </c>
      <c r="N216" s="224" t="s">
        <v>47</v>
      </c>
      <c r="O216" s="87"/>
      <c r="P216" s="225">
        <f>O216*H216</f>
        <v>0</v>
      </c>
      <c r="Q216" s="225">
        <v>2.5018699999999998</v>
      </c>
      <c r="R216" s="225">
        <f>Q216*H216</f>
        <v>49.777205519999995</v>
      </c>
      <c r="S216" s="225">
        <v>0</v>
      </c>
      <c r="T216" s="226">
        <f>S216*H216</f>
        <v>0</v>
      </c>
      <c r="U216" s="41"/>
      <c r="V216" s="41"/>
      <c r="W216" s="41"/>
      <c r="X216" s="41"/>
      <c r="Y216" s="41"/>
      <c r="Z216" s="41"/>
      <c r="AA216" s="41"/>
      <c r="AB216" s="41"/>
      <c r="AC216" s="41"/>
      <c r="AD216" s="41"/>
      <c r="AE216" s="41"/>
      <c r="AR216" s="227" t="s">
        <v>315</v>
      </c>
      <c r="AT216" s="227" t="s">
        <v>310</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7873</v>
      </c>
    </row>
    <row r="217" s="2" customFormat="1">
      <c r="A217" s="41"/>
      <c r="B217" s="42"/>
      <c r="C217" s="43"/>
      <c r="D217" s="229" t="s">
        <v>317</v>
      </c>
      <c r="E217" s="43"/>
      <c r="F217" s="230" t="s">
        <v>7874</v>
      </c>
      <c r="G217" s="43"/>
      <c r="H217" s="43"/>
      <c r="I217" s="231"/>
      <c r="J217" s="43"/>
      <c r="K217" s="43"/>
      <c r="L217" s="47"/>
      <c r="M217" s="232"/>
      <c r="N217" s="233"/>
      <c r="O217" s="87"/>
      <c r="P217" s="87"/>
      <c r="Q217" s="87"/>
      <c r="R217" s="87"/>
      <c r="S217" s="87"/>
      <c r="T217" s="88"/>
      <c r="U217" s="41"/>
      <c r="V217" s="41"/>
      <c r="W217" s="41"/>
      <c r="X217" s="41"/>
      <c r="Y217" s="41"/>
      <c r="Z217" s="41"/>
      <c r="AA217" s="41"/>
      <c r="AB217" s="41"/>
      <c r="AC217" s="41"/>
      <c r="AD217" s="41"/>
      <c r="AE217" s="41"/>
      <c r="AT217" s="20" t="s">
        <v>317</v>
      </c>
      <c r="AU217" s="20" t="s">
        <v>85</v>
      </c>
    </row>
    <row r="218" s="14" customFormat="1">
      <c r="A218" s="14"/>
      <c r="B218" s="249"/>
      <c r="C218" s="250"/>
      <c r="D218" s="236" t="s">
        <v>319</v>
      </c>
      <c r="E218" s="251" t="s">
        <v>19</v>
      </c>
      <c r="F218" s="252" t="s">
        <v>7875</v>
      </c>
      <c r="G218" s="250"/>
      <c r="H218" s="251" t="s">
        <v>19</v>
      </c>
      <c r="I218" s="253"/>
      <c r="J218" s="250"/>
      <c r="K218" s="250"/>
      <c r="L218" s="254"/>
      <c r="M218" s="255"/>
      <c r="N218" s="256"/>
      <c r="O218" s="256"/>
      <c r="P218" s="256"/>
      <c r="Q218" s="256"/>
      <c r="R218" s="256"/>
      <c r="S218" s="256"/>
      <c r="T218" s="257"/>
      <c r="U218" s="14"/>
      <c r="V218" s="14"/>
      <c r="W218" s="14"/>
      <c r="X218" s="14"/>
      <c r="Y218" s="14"/>
      <c r="Z218" s="14"/>
      <c r="AA218" s="14"/>
      <c r="AB218" s="14"/>
      <c r="AC218" s="14"/>
      <c r="AD218" s="14"/>
      <c r="AE218" s="14"/>
      <c r="AT218" s="258" t="s">
        <v>319</v>
      </c>
      <c r="AU218" s="258" t="s">
        <v>85</v>
      </c>
      <c r="AV218" s="14" t="s">
        <v>83</v>
      </c>
      <c r="AW218" s="14" t="s">
        <v>37</v>
      </c>
      <c r="AX218" s="14" t="s">
        <v>76</v>
      </c>
      <c r="AY218" s="258" t="s">
        <v>308</v>
      </c>
    </row>
    <row r="219" s="13" customFormat="1">
      <c r="A219" s="13"/>
      <c r="B219" s="234"/>
      <c r="C219" s="235"/>
      <c r="D219" s="236" t="s">
        <v>319</v>
      </c>
      <c r="E219" s="237" t="s">
        <v>19</v>
      </c>
      <c r="F219" s="238" t="s">
        <v>7876</v>
      </c>
      <c r="G219" s="235"/>
      <c r="H219" s="239">
        <v>19.896000000000001</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83</v>
      </c>
      <c r="AY219" s="245" t="s">
        <v>308</v>
      </c>
    </row>
    <row r="220" s="2" customFormat="1" ht="16.5" customHeight="1">
      <c r="A220" s="41"/>
      <c r="B220" s="42"/>
      <c r="C220" s="216" t="s">
        <v>606</v>
      </c>
      <c r="D220" s="216" t="s">
        <v>310</v>
      </c>
      <c r="E220" s="217" t="s">
        <v>7877</v>
      </c>
      <c r="F220" s="218" t="s">
        <v>7878</v>
      </c>
      <c r="G220" s="219" t="s">
        <v>313</v>
      </c>
      <c r="H220" s="220">
        <v>458.04899999999998</v>
      </c>
      <c r="I220" s="221"/>
      <c r="J220" s="222">
        <f>ROUND(I220*H220,2)</f>
        <v>0</v>
      </c>
      <c r="K220" s="218" t="s">
        <v>314</v>
      </c>
      <c r="L220" s="47"/>
      <c r="M220" s="223" t="s">
        <v>19</v>
      </c>
      <c r="N220" s="224" t="s">
        <v>47</v>
      </c>
      <c r="O220" s="87"/>
      <c r="P220" s="225">
        <f>O220*H220</f>
        <v>0</v>
      </c>
      <c r="Q220" s="225">
        <v>0.0027499999999999998</v>
      </c>
      <c r="R220" s="225">
        <f>Q220*H220</f>
        <v>1.2596347499999998</v>
      </c>
      <c r="S220" s="225">
        <v>0</v>
      </c>
      <c r="T220" s="226">
        <f>S220*H220</f>
        <v>0</v>
      </c>
      <c r="U220" s="41"/>
      <c r="V220" s="41"/>
      <c r="W220" s="41"/>
      <c r="X220" s="41"/>
      <c r="Y220" s="41"/>
      <c r="Z220" s="41"/>
      <c r="AA220" s="41"/>
      <c r="AB220" s="41"/>
      <c r="AC220" s="41"/>
      <c r="AD220" s="41"/>
      <c r="AE220" s="41"/>
      <c r="AR220" s="227" t="s">
        <v>315</v>
      </c>
      <c r="AT220" s="227" t="s">
        <v>310</v>
      </c>
      <c r="AU220" s="227" t="s">
        <v>85</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7879</v>
      </c>
    </row>
    <row r="221" s="2" customFormat="1">
      <c r="A221" s="41"/>
      <c r="B221" s="42"/>
      <c r="C221" s="43"/>
      <c r="D221" s="229" t="s">
        <v>317</v>
      </c>
      <c r="E221" s="43"/>
      <c r="F221" s="230" t="s">
        <v>7880</v>
      </c>
      <c r="G221" s="43"/>
      <c r="H221" s="43"/>
      <c r="I221" s="231"/>
      <c r="J221" s="43"/>
      <c r="K221" s="43"/>
      <c r="L221" s="47"/>
      <c r="M221" s="232"/>
      <c r="N221" s="233"/>
      <c r="O221" s="87"/>
      <c r="P221" s="87"/>
      <c r="Q221" s="87"/>
      <c r="R221" s="87"/>
      <c r="S221" s="87"/>
      <c r="T221" s="88"/>
      <c r="U221" s="41"/>
      <c r="V221" s="41"/>
      <c r="W221" s="41"/>
      <c r="X221" s="41"/>
      <c r="Y221" s="41"/>
      <c r="Z221" s="41"/>
      <c r="AA221" s="41"/>
      <c r="AB221" s="41"/>
      <c r="AC221" s="41"/>
      <c r="AD221" s="41"/>
      <c r="AE221" s="41"/>
      <c r="AT221" s="20" t="s">
        <v>317</v>
      </c>
      <c r="AU221" s="20" t="s">
        <v>85</v>
      </c>
    </row>
    <row r="222" s="14" customFormat="1">
      <c r="A222" s="14"/>
      <c r="B222" s="249"/>
      <c r="C222" s="250"/>
      <c r="D222" s="236" t="s">
        <v>319</v>
      </c>
      <c r="E222" s="251" t="s">
        <v>19</v>
      </c>
      <c r="F222" s="252" t="s">
        <v>7881</v>
      </c>
      <c r="G222" s="250"/>
      <c r="H222" s="251" t="s">
        <v>19</v>
      </c>
      <c r="I222" s="253"/>
      <c r="J222" s="250"/>
      <c r="K222" s="250"/>
      <c r="L222" s="254"/>
      <c r="M222" s="255"/>
      <c r="N222" s="256"/>
      <c r="O222" s="256"/>
      <c r="P222" s="256"/>
      <c r="Q222" s="256"/>
      <c r="R222" s="256"/>
      <c r="S222" s="256"/>
      <c r="T222" s="257"/>
      <c r="U222" s="14"/>
      <c r="V222" s="14"/>
      <c r="W222" s="14"/>
      <c r="X222" s="14"/>
      <c r="Y222" s="14"/>
      <c r="Z222" s="14"/>
      <c r="AA222" s="14"/>
      <c r="AB222" s="14"/>
      <c r="AC222" s="14"/>
      <c r="AD222" s="14"/>
      <c r="AE222" s="14"/>
      <c r="AT222" s="258" t="s">
        <v>319</v>
      </c>
      <c r="AU222" s="258" t="s">
        <v>85</v>
      </c>
      <c r="AV222" s="14" t="s">
        <v>83</v>
      </c>
      <c r="AW222" s="14" t="s">
        <v>37</v>
      </c>
      <c r="AX222" s="14" t="s">
        <v>76</v>
      </c>
      <c r="AY222" s="258" t="s">
        <v>308</v>
      </c>
    </row>
    <row r="223" s="14" customFormat="1">
      <c r="A223" s="14"/>
      <c r="B223" s="249"/>
      <c r="C223" s="250"/>
      <c r="D223" s="236" t="s">
        <v>319</v>
      </c>
      <c r="E223" s="251" t="s">
        <v>19</v>
      </c>
      <c r="F223" s="252" t="s">
        <v>7863</v>
      </c>
      <c r="G223" s="250"/>
      <c r="H223" s="251" t="s">
        <v>19</v>
      </c>
      <c r="I223" s="253"/>
      <c r="J223" s="250"/>
      <c r="K223" s="250"/>
      <c r="L223" s="254"/>
      <c r="M223" s="255"/>
      <c r="N223" s="256"/>
      <c r="O223" s="256"/>
      <c r="P223" s="256"/>
      <c r="Q223" s="256"/>
      <c r="R223" s="256"/>
      <c r="S223" s="256"/>
      <c r="T223" s="257"/>
      <c r="U223" s="14"/>
      <c r="V223" s="14"/>
      <c r="W223" s="14"/>
      <c r="X223" s="14"/>
      <c r="Y223" s="14"/>
      <c r="Z223" s="14"/>
      <c r="AA223" s="14"/>
      <c r="AB223" s="14"/>
      <c r="AC223" s="14"/>
      <c r="AD223" s="14"/>
      <c r="AE223" s="14"/>
      <c r="AT223" s="258" t="s">
        <v>319</v>
      </c>
      <c r="AU223" s="258" t="s">
        <v>85</v>
      </c>
      <c r="AV223" s="14" t="s">
        <v>83</v>
      </c>
      <c r="AW223" s="14" t="s">
        <v>37</v>
      </c>
      <c r="AX223" s="14" t="s">
        <v>76</v>
      </c>
      <c r="AY223" s="258" t="s">
        <v>308</v>
      </c>
    </row>
    <row r="224" s="13" customFormat="1">
      <c r="A224" s="13"/>
      <c r="B224" s="234"/>
      <c r="C224" s="235"/>
      <c r="D224" s="236" t="s">
        <v>319</v>
      </c>
      <c r="E224" s="237" t="s">
        <v>19</v>
      </c>
      <c r="F224" s="238" t="s">
        <v>7882</v>
      </c>
      <c r="G224" s="235"/>
      <c r="H224" s="239">
        <v>45.100000000000001</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3" customFormat="1">
      <c r="A225" s="13"/>
      <c r="B225" s="234"/>
      <c r="C225" s="235"/>
      <c r="D225" s="236" t="s">
        <v>319</v>
      </c>
      <c r="E225" s="237" t="s">
        <v>19</v>
      </c>
      <c r="F225" s="238" t="s">
        <v>7883</v>
      </c>
      <c r="G225" s="235"/>
      <c r="H225" s="239">
        <v>47.979999999999997</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3" customFormat="1">
      <c r="A226" s="13"/>
      <c r="B226" s="234"/>
      <c r="C226" s="235"/>
      <c r="D226" s="236" t="s">
        <v>319</v>
      </c>
      <c r="E226" s="237" t="s">
        <v>19</v>
      </c>
      <c r="F226" s="238" t="s">
        <v>7884</v>
      </c>
      <c r="G226" s="235"/>
      <c r="H226" s="239">
        <v>30.52</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76</v>
      </c>
      <c r="AY226" s="245" t="s">
        <v>308</v>
      </c>
    </row>
    <row r="227" s="13" customFormat="1">
      <c r="A227" s="13"/>
      <c r="B227" s="234"/>
      <c r="C227" s="235"/>
      <c r="D227" s="236" t="s">
        <v>319</v>
      </c>
      <c r="E227" s="237" t="s">
        <v>19</v>
      </c>
      <c r="F227" s="238" t="s">
        <v>7885</v>
      </c>
      <c r="G227" s="235"/>
      <c r="H227" s="239">
        <v>31.228000000000002</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3" customFormat="1">
      <c r="A228" s="13"/>
      <c r="B228" s="234"/>
      <c r="C228" s="235"/>
      <c r="D228" s="236" t="s">
        <v>319</v>
      </c>
      <c r="E228" s="237" t="s">
        <v>19</v>
      </c>
      <c r="F228" s="238" t="s">
        <v>7886</v>
      </c>
      <c r="G228" s="235"/>
      <c r="H228" s="239">
        <v>12.119999999999999</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76</v>
      </c>
      <c r="AY228" s="245" t="s">
        <v>308</v>
      </c>
    </row>
    <row r="229" s="13" customFormat="1">
      <c r="A229" s="13"/>
      <c r="B229" s="234"/>
      <c r="C229" s="235"/>
      <c r="D229" s="236" t="s">
        <v>319</v>
      </c>
      <c r="E229" s="237" t="s">
        <v>19</v>
      </c>
      <c r="F229" s="238" t="s">
        <v>7887</v>
      </c>
      <c r="G229" s="235"/>
      <c r="H229" s="239">
        <v>242</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6" customFormat="1">
      <c r="A230" s="16"/>
      <c r="B230" s="299"/>
      <c r="C230" s="300"/>
      <c r="D230" s="236" t="s">
        <v>319</v>
      </c>
      <c r="E230" s="301" t="s">
        <v>19</v>
      </c>
      <c r="F230" s="302" t="s">
        <v>5301</v>
      </c>
      <c r="G230" s="300"/>
      <c r="H230" s="303">
        <v>408.94799999999998</v>
      </c>
      <c r="I230" s="304"/>
      <c r="J230" s="300"/>
      <c r="K230" s="300"/>
      <c r="L230" s="305"/>
      <c r="M230" s="306"/>
      <c r="N230" s="307"/>
      <c r="O230" s="307"/>
      <c r="P230" s="307"/>
      <c r="Q230" s="307"/>
      <c r="R230" s="307"/>
      <c r="S230" s="307"/>
      <c r="T230" s="308"/>
      <c r="U230" s="16"/>
      <c r="V230" s="16"/>
      <c r="W230" s="16"/>
      <c r="X230" s="16"/>
      <c r="Y230" s="16"/>
      <c r="Z230" s="16"/>
      <c r="AA230" s="16"/>
      <c r="AB230" s="16"/>
      <c r="AC230" s="16"/>
      <c r="AD230" s="16"/>
      <c r="AE230" s="16"/>
      <c r="AT230" s="309" t="s">
        <v>319</v>
      </c>
      <c r="AU230" s="309" t="s">
        <v>85</v>
      </c>
      <c r="AV230" s="16" t="s">
        <v>150</v>
      </c>
      <c r="AW230" s="16" t="s">
        <v>37</v>
      </c>
      <c r="AX230" s="16" t="s">
        <v>76</v>
      </c>
      <c r="AY230" s="309" t="s">
        <v>308</v>
      </c>
    </row>
    <row r="231" s="14" customFormat="1">
      <c r="A231" s="14"/>
      <c r="B231" s="249"/>
      <c r="C231" s="250"/>
      <c r="D231" s="236" t="s">
        <v>319</v>
      </c>
      <c r="E231" s="251" t="s">
        <v>19</v>
      </c>
      <c r="F231" s="252" t="s">
        <v>7888</v>
      </c>
      <c r="G231" s="250"/>
      <c r="H231" s="251" t="s">
        <v>19</v>
      </c>
      <c r="I231" s="253"/>
      <c r="J231" s="250"/>
      <c r="K231" s="250"/>
      <c r="L231" s="254"/>
      <c r="M231" s="255"/>
      <c r="N231" s="256"/>
      <c r="O231" s="256"/>
      <c r="P231" s="256"/>
      <c r="Q231" s="256"/>
      <c r="R231" s="256"/>
      <c r="S231" s="256"/>
      <c r="T231" s="257"/>
      <c r="U231" s="14"/>
      <c r="V231" s="14"/>
      <c r="W231" s="14"/>
      <c r="X231" s="14"/>
      <c r="Y231" s="14"/>
      <c r="Z231" s="14"/>
      <c r="AA231" s="14"/>
      <c r="AB231" s="14"/>
      <c r="AC231" s="14"/>
      <c r="AD231" s="14"/>
      <c r="AE231" s="14"/>
      <c r="AT231" s="258" t="s">
        <v>319</v>
      </c>
      <c r="AU231" s="258" t="s">
        <v>85</v>
      </c>
      <c r="AV231" s="14" t="s">
        <v>83</v>
      </c>
      <c r="AW231" s="14" t="s">
        <v>37</v>
      </c>
      <c r="AX231" s="14" t="s">
        <v>76</v>
      </c>
      <c r="AY231" s="258" t="s">
        <v>308</v>
      </c>
    </row>
    <row r="232" s="13" customFormat="1">
      <c r="A232" s="13"/>
      <c r="B232" s="234"/>
      <c r="C232" s="235"/>
      <c r="D232" s="236" t="s">
        <v>319</v>
      </c>
      <c r="E232" s="237" t="s">
        <v>19</v>
      </c>
      <c r="F232" s="238" t="s">
        <v>7889</v>
      </c>
      <c r="G232" s="235"/>
      <c r="H232" s="239">
        <v>49.100999999999999</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76</v>
      </c>
      <c r="AY232" s="245" t="s">
        <v>308</v>
      </c>
    </row>
    <row r="233" s="16" customFormat="1">
      <c r="A233" s="16"/>
      <c r="B233" s="299"/>
      <c r="C233" s="300"/>
      <c r="D233" s="236" t="s">
        <v>319</v>
      </c>
      <c r="E233" s="301" t="s">
        <v>19</v>
      </c>
      <c r="F233" s="302" t="s">
        <v>5301</v>
      </c>
      <c r="G233" s="300"/>
      <c r="H233" s="303">
        <v>49.100999999999999</v>
      </c>
      <c r="I233" s="304"/>
      <c r="J233" s="300"/>
      <c r="K233" s="300"/>
      <c r="L233" s="305"/>
      <c r="M233" s="306"/>
      <c r="N233" s="307"/>
      <c r="O233" s="307"/>
      <c r="P233" s="307"/>
      <c r="Q233" s="307"/>
      <c r="R233" s="307"/>
      <c r="S233" s="307"/>
      <c r="T233" s="308"/>
      <c r="U233" s="16"/>
      <c r="V233" s="16"/>
      <c r="W233" s="16"/>
      <c r="X233" s="16"/>
      <c r="Y233" s="16"/>
      <c r="Z233" s="16"/>
      <c r="AA233" s="16"/>
      <c r="AB233" s="16"/>
      <c r="AC233" s="16"/>
      <c r="AD233" s="16"/>
      <c r="AE233" s="16"/>
      <c r="AT233" s="309" t="s">
        <v>319</v>
      </c>
      <c r="AU233" s="309" t="s">
        <v>85</v>
      </c>
      <c r="AV233" s="16" t="s">
        <v>150</v>
      </c>
      <c r="AW233" s="16" t="s">
        <v>37</v>
      </c>
      <c r="AX233" s="16" t="s">
        <v>76</v>
      </c>
      <c r="AY233" s="309" t="s">
        <v>308</v>
      </c>
    </row>
    <row r="234" s="15" customFormat="1">
      <c r="A234" s="15"/>
      <c r="B234" s="259"/>
      <c r="C234" s="260"/>
      <c r="D234" s="236" t="s">
        <v>319</v>
      </c>
      <c r="E234" s="261" t="s">
        <v>19</v>
      </c>
      <c r="F234" s="262" t="s">
        <v>448</v>
      </c>
      <c r="G234" s="260"/>
      <c r="H234" s="263">
        <v>458.04899999999998</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319</v>
      </c>
      <c r="AU234" s="269" t="s">
        <v>85</v>
      </c>
      <c r="AV234" s="15" t="s">
        <v>315</v>
      </c>
      <c r="AW234" s="15" t="s">
        <v>37</v>
      </c>
      <c r="AX234" s="15" t="s">
        <v>83</v>
      </c>
      <c r="AY234" s="269" t="s">
        <v>308</v>
      </c>
    </row>
    <row r="235" s="2" customFormat="1" ht="16.5" customHeight="1">
      <c r="A235" s="41"/>
      <c r="B235" s="42"/>
      <c r="C235" s="216" t="s">
        <v>765</v>
      </c>
      <c r="D235" s="216" t="s">
        <v>310</v>
      </c>
      <c r="E235" s="217" t="s">
        <v>7890</v>
      </c>
      <c r="F235" s="218" t="s">
        <v>7891</v>
      </c>
      <c r="G235" s="219" t="s">
        <v>313</v>
      </c>
      <c r="H235" s="220">
        <v>458.04899999999998</v>
      </c>
      <c r="I235" s="221"/>
      <c r="J235" s="222">
        <f>ROUND(I235*H235,2)</f>
        <v>0</v>
      </c>
      <c r="K235" s="218" t="s">
        <v>314</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7892</v>
      </c>
    </row>
    <row r="236" s="2" customFormat="1">
      <c r="A236" s="41"/>
      <c r="B236" s="42"/>
      <c r="C236" s="43"/>
      <c r="D236" s="229" t="s">
        <v>317</v>
      </c>
      <c r="E236" s="43"/>
      <c r="F236" s="230" t="s">
        <v>7893</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85</v>
      </c>
    </row>
    <row r="237" s="14" customFormat="1">
      <c r="A237" s="14"/>
      <c r="B237" s="249"/>
      <c r="C237" s="250"/>
      <c r="D237" s="236" t="s">
        <v>319</v>
      </c>
      <c r="E237" s="251" t="s">
        <v>19</v>
      </c>
      <c r="F237" s="252" t="s">
        <v>7881</v>
      </c>
      <c r="G237" s="250"/>
      <c r="H237" s="251" t="s">
        <v>19</v>
      </c>
      <c r="I237" s="253"/>
      <c r="J237" s="250"/>
      <c r="K237" s="250"/>
      <c r="L237" s="254"/>
      <c r="M237" s="255"/>
      <c r="N237" s="256"/>
      <c r="O237" s="256"/>
      <c r="P237" s="256"/>
      <c r="Q237" s="256"/>
      <c r="R237" s="256"/>
      <c r="S237" s="256"/>
      <c r="T237" s="257"/>
      <c r="U237" s="14"/>
      <c r="V237" s="14"/>
      <c r="W237" s="14"/>
      <c r="X237" s="14"/>
      <c r="Y237" s="14"/>
      <c r="Z237" s="14"/>
      <c r="AA237" s="14"/>
      <c r="AB237" s="14"/>
      <c r="AC237" s="14"/>
      <c r="AD237" s="14"/>
      <c r="AE237" s="14"/>
      <c r="AT237" s="258" t="s">
        <v>319</v>
      </c>
      <c r="AU237" s="258" t="s">
        <v>85</v>
      </c>
      <c r="AV237" s="14" t="s">
        <v>83</v>
      </c>
      <c r="AW237" s="14" t="s">
        <v>37</v>
      </c>
      <c r="AX237" s="14" t="s">
        <v>76</v>
      </c>
      <c r="AY237" s="258" t="s">
        <v>308</v>
      </c>
    </row>
    <row r="238" s="14" customFormat="1">
      <c r="A238" s="14"/>
      <c r="B238" s="249"/>
      <c r="C238" s="250"/>
      <c r="D238" s="236" t="s">
        <v>319</v>
      </c>
      <c r="E238" s="251" t="s">
        <v>19</v>
      </c>
      <c r="F238" s="252" t="s">
        <v>7863</v>
      </c>
      <c r="G238" s="250"/>
      <c r="H238" s="251" t="s">
        <v>19</v>
      </c>
      <c r="I238" s="253"/>
      <c r="J238" s="250"/>
      <c r="K238" s="250"/>
      <c r="L238" s="254"/>
      <c r="M238" s="255"/>
      <c r="N238" s="256"/>
      <c r="O238" s="256"/>
      <c r="P238" s="256"/>
      <c r="Q238" s="256"/>
      <c r="R238" s="256"/>
      <c r="S238" s="256"/>
      <c r="T238" s="257"/>
      <c r="U238" s="14"/>
      <c r="V238" s="14"/>
      <c r="W238" s="14"/>
      <c r="X238" s="14"/>
      <c r="Y238" s="14"/>
      <c r="Z238" s="14"/>
      <c r="AA238" s="14"/>
      <c r="AB238" s="14"/>
      <c r="AC238" s="14"/>
      <c r="AD238" s="14"/>
      <c r="AE238" s="14"/>
      <c r="AT238" s="258" t="s">
        <v>319</v>
      </c>
      <c r="AU238" s="258" t="s">
        <v>85</v>
      </c>
      <c r="AV238" s="14" t="s">
        <v>83</v>
      </c>
      <c r="AW238" s="14" t="s">
        <v>37</v>
      </c>
      <c r="AX238" s="14" t="s">
        <v>76</v>
      </c>
      <c r="AY238" s="258" t="s">
        <v>308</v>
      </c>
    </row>
    <row r="239" s="13" customFormat="1">
      <c r="A239" s="13"/>
      <c r="B239" s="234"/>
      <c r="C239" s="235"/>
      <c r="D239" s="236" t="s">
        <v>319</v>
      </c>
      <c r="E239" s="237" t="s">
        <v>19</v>
      </c>
      <c r="F239" s="238" t="s">
        <v>7882</v>
      </c>
      <c r="G239" s="235"/>
      <c r="H239" s="239">
        <v>45.100000000000001</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76</v>
      </c>
      <c r="AY239" s="245" t="s">
        <v>308</v>
      </c>
    </row>
    <row r="240" s="13" customFormat="1">
      <c r="A240" s="13"/>
      <c r="B240" s="234"/>
      <c r="C240" s="235"/>
      <c r="D240" s="236" t="s">
        <v>319</v>
      </c>
      <c r="E240" s="237" t="s">
        <v>19</v>
      </c>
      <c r="F240" s="238" t="s">
        <v>7883</v>
      </c>
      <c r="G240" s="235"/>
      <c r="H240" s="239">
        <v>47.979999999999997</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76</v>
      </c>
      <c r="AY240" s="245" t="s">
        <v>308</v>
      </c>
    </row>
    <row r="241" s="13" customFormat="1">
      <c r="A241" s="13"/>
      <c r="B241" s="234"/>
      <c r="C241" s="235"/>
      <c r="D241" s="236" t="s">
        <v>319</v>
      </c>
      <c r="E241" s="237" t="s">
        <v>19</v>
      </c>
      <c r="F241" s="238" t="s">
        <v>7884</v>
      </c>
      <c r="G241" s="235"/>
      <c r="H241" s="239">
        <v>30.52</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3" customFormat="1">
      <c r="A242" s="13"/>
      <c r="B242" s="234"/>
      <c r="C242" s="235"/>
      <c r="D242" s="236" t="s">
        <v>319</v>
      </c>
      <c r="E242" s="237" t="s">
        <v>19</v>
      </c>
      <c r="F242" s="238" t="s">
        <v>7885</v>
      </c>
      <c r="G242" s="235"/>
      <c r="H242" s="239">
        <v>31.228000000000002</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3" customFormat="1">
      <c r="A243" s="13"/>
      <c r="B243" s="234"/>
      <c r="C243" s="235"/>
      <c r="D243" s="236" t="s">
        <v>319</v>
      </c>
      <c r="E243" s="237" t="s">
        <v>19</v>
      </c>
      <c r="F243" s="238" t="s">
        <v>7886</v>
      </c>
      <c r="G243" s="235"/>
      <c r="H243" s="239">
        <v>12.119999999999999</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76</v>
      </c>
      <c r="AY243" s="245" t="s">
        <v>308</v>
      </c>
    </row>
    <row r="244" s="13" customFormat="1">
      <c r="A244" s="13"/>
      <c r="B244" s="234"/>
      <c r="C244" s="235"/>
      <c r="D244" s="236" t="s">
        <v>319</v>
      </c>
      <c r="E244" s="237" t="s">
        <v>19</v>
      </c>
      <c r="F244" s="238" t="s">
        <v>7887</v>
      </c>
      <c r="G244" s="235"/>
      <c r="H244" s="239">
        <v>242</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76</v>
      </c>
      <c r="AY244" s="245" t="s">
        <v>308</v>
      </c>
    </row>
    <row r="245" s="16" customFormat="1">
      <c r="A245" s="16"/>
      <c r="B245" s="299"/>
      <c r="C245" s="300"/>
      <c r="D245" s="236" t="s">
        <v>319</v>
      </c>
      <c r="E245" s="301" t="s">
        <v>19</v>
      </c>
      <c r="F245" s="302" t="s">
        <v>5301</v>
      </c>
      <c r="G245" s="300"/>
      <c r="H245" s="303">
        <v>408.94799999999998</v>
      </c>
      <c r="I245" s="304"/>
      <c r="J245" s="300"/>
      <c r="K245" s="300"/>
      <c r="L245" s="305"/>
      <c r="M245" s="306"/>
      <c r="N245" s="307"/>
      <c r="O245" s="307"/>
      <c r="P245" s="307"/>
      <c r="Q245" s="307"/>
      <c r="R245" s="307"/>
      <c r="S245" s="307"/>
      <c r="T245" s="308"/>
      <c r="U245" s="16"/>
      <c r="V245" s="16"/>
      <c r="W245" s="16"/>
      <c r="X245" s="16"/>
      <c r="Y245" s="16"/>
      <c r="Z245" s="16"/>
      <c r="AA245" s="16"/>
      <c r="AB245" s="16"/>
      <c r="AC245" s="16"/>
      <c r="AD245" s="16"/>
      <c r="AE245" s="16"/>
      <c r="AT245" s="309" t="s">
        <v>319</v>
      </c>
      <c r="AU245" s="309" t="s">
        <v>85</v>
      </c>
      <c r="AV245" s="16" t="s">
        <v>150</v>
      </c>
      <c r="AW245" s="16" t="s">
        <v>37</v>
      </c>
      <c r="AX245" s="16" t="s">
        <v>76</v>
      </c>
      <c r="AY245" s="309" t="s">
        <v>308</v>
      </c>
    </row>
    <row r="246" s="14" customFormat="1">
      <c r="A246" s="14"/>
      <c r="B246" s="249"/>
      <c r="C246" s="250"/>
      <c r="D246" s="236" t="s">
        <v>319</v>
      </c>
      <c r="E246" s="251" t="s">
        <v>19</v>
      </c>
      <c r="F246" s="252" t="s">
        <v>7888</v>
      </c>
      <c r="G246" s="250"/>
      <c r="H246" s="251" t="s">
        <v>19</v>
      </c>
      <c r="I246" s="253"/>
      <c r="J246" s="250"/>
      <c r="K246" s="250"/>
      <c r="L246" s="254"/>
      <c r="M246" s="255"/>
      <c r="N246" s="256"/>
      <c r="O246" s="256"/>
      <c r="P246" s="256"/>
      <c r="Q246" s="256"/>
      <c r="R246" s="256"/>
      <c r="S246" s="256"/>
      <c r="T246" s="257"/>
      <c r="U246" s="14"/>
      <c r="V246" s="14"/>
      <c r="W246" s="14"/>
      <c r="X246" s="14"/>
      <c r="Y246" s="14"/>
      <c r="Z246" s="14"/>
      <c r="AA246" s="14"/>
      <c r="AB246" s="14"/>
      <c r="AC246" s="14"/>
      <c r="AD246" s="14"/>
      <c r="AE246" s="14"/>
      <c r="AT246" s="258" t="s">
        <v>319</v>
      </c>
      <c r="AU246" s="258" t="s">
        <v>85</v>
      </c>
      <c r="AV246" s="14" t="s">
        <v>83</v>
      </c>
      <c r="AW246" s="14" t="s">
        <v>37</v>
      </c>
      <c r="AX246" s="14" t="s">
        <v>76</v>
      </c>
      <c r="AY246" s="258" t="s">
        <v>308</v>
      </c>
    </row>
    <row r="247" s="13" customFormat="1">
      <c r="A247" s="13"/>
      <c r="B247" s="234"/>
      <c r="C247" s="235"/>
      <c r="D247" s="236" t="s">
        <v>319</v>
      </c>
      <c r="E247" s="237" t="s">
        <v>19</v>
      </c>
      <c r="F247" s="238" t="s">
        <v>7889</v>
      </c>
      <c r="G247" s="235"/>
      <c r="H247" s="239">
        <v>49.100999999999999</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37</v>
      </c>
      <c r="AX247" s="13" t="s">
        <v>76</v>
      </c>
      <c r="AY247" s="245" t="s">
        <v>308</v>
      </c>
    </row>
    <row r="248" s="16" customFormat="1">
      <c r="A248" s="16"/>
      <c r="B248" s="299"/>
      <c r="C248" s="300"/>
      <c r="D248" s="236" t="s">
        <v>319</v>
      </c>
      <c r="E248" s="301" t="s">
        <v>19</v>
      </c>
      <c r="F248" s="302" t="s">
        <v>5301</v>
      </c>
      <c r="G248" s="300"/>
      <c r="H248" s="303">
        <v>49.100999999999999</v>
      </c>
      <c r="I248" s="304"/>
      <c r="J248" s="300"/>
      <c r="K248" s="300"/>
      <c r="L248" s="305"/>
      <c r="M248" s="306"/>
      <c r="N248" s="307"/>
      <c r="O248" s="307"/>
      <c r="P248" s="307"/>
      <c r="Q248" s="307"/>
      <c r="R248" s="307"/>
      <c r="S248" s="307"/>
      <c r="T248" s="308"/>
      <c r="U248" s="16"/>
      <c r="V248" s="16"/>
      <c r="W248" s="16"/>
      <c r="X248" s="16"/>
      <c r="Y248" s="16"/>
      <c r="Z248" s="16"/>
      <c r="AA248" s="16"/>
      <c r="AB248" s="16"/>
      <c r="AC248" s="16"/>
      <c r="AD248" s="16"/>
      <c r="AE248" s="16"/>
      <c r="AT248" s="309" t="s">
        <v>319</v>
      </c>
      <c r="AU248" s="309" t="s">
        <v>85</v>
      </c>
      <c r="AV248" s="16" t="s">
        <v>150</v>
      </c>
      <c r="AW248" s="16" t="s">
        <v>37</v>
      </c>
      <c r="AX248" s="16" t="s">
        <v>76</v>
      </c>
      <c r="AY248" s="309" t="s">
        <v>308</v>
      </c>
    </row>
    <row r="249" s="15" customFormat="1">
      <c r="A249" s="15"/>
      <c r="B249" s="259"/>
      <c r="C249" s="260"/>
      <c r="D249" s="236" t="s">
        <v>319</v>
      </c>
      <c r="E249" s="261" t="s">
        <v>19</v>
      </c>
      <c r="F249" s="262" t="s">
        <v>448</v>
      </c>
      <c r="G249" s="260"/>
      <c r="H249" s="263">
        <v>458.04899999999998</v>
      </c>
      <c r="I249" s="264"/>
      <c r="J249" s="260"/>
      <c r="K249" s="260"/>
      <c r="L249" s="265"/>
      <c r="M249" s="266"/>
      <c r="N249" s="267"/>
      <c r="O249" s="267"/>
      <c r="P249" s="267"/>
      <c r="Q249" s="267"/>
      <c r="R249" s="267"/>
      <c r="S249" s="267"/>
      <c r="T249" s="268"/>
      <c r="U249" s="15"/>
      <c r="V249" s="15"/>
      <c r="W249" s="15"/>
      <c r="X249" s="15"/>
      <c r="Y249" s="15"/>
      <c r="Z249" s="15"/>
      <c r="AA249" s="15"/>
      <c r="AB249" s="15"/>
      <c r="AC249" s="15"/>
      <c r="AD249" s="15"/>
      <c r="AE249" s="15"/>
      <c r="AT249" s="269" t="s">
        <v>319</v>
      </c>
      <c r="AU249" s="269" t="s">
        <v>85</v>
      </c>
      <c r="AV249" s="15" t="s">
        <v>315</v>
      </c>
      <c r="AW249" s="15" t="s">
        <v>37</v>
      </c>
      <c r="AX249" s="15" t="s">
        <v>83</v>
      </c>
      <c r="AY249" s="269" t="s">
        <v>308</v>
      </c>
    </row>
    <row r="250" s="2" customFormat="1" ht="16.5" customHeight="1">
      <c r="A250" s="41"/>
      <c r="B250" s="42"/>
      <c r="C250" s="216" t="s">
        <v>611</v>
      </c>
      <c r="D250" s="216" t="s">
        <v>310</v>
      </c>
      <c r="E250" s="217" t="s">
        <v>7894</v>
      </c>
      <c r="F250" s="218" t="s">
        <v>7895</v>
      </c>
      <c r="G250" s="219" t="s">
        <v>313</v>
      </c>
      <c r="H250" s="220">
        <v>420.94799999999998</v>
      </c>
      <c r="I250" s="221"/>
      <c r="J250" s="222">
        <f>ROUND(I250*H250,2)</f>
        <v>0</v>
      </c>
      <c r="K250" s="218" t="s">
        <v>314</v>
      </c>
      <c r="L250" s="47"/>
      <c r="M250" s="223" t="s">
        <v>19</v>
      </c>
      <c r="N250" s="224" t="s">
        <v>47</v>
      </c>
      <c r="O250" s="87"/>
      <c r="P250" s="225">
        <f>O250*H250</f>
        <v>0</v>
      </c>
      <c r="Q250" s="225">
        <v>0.0025000000000000001</v>
      </c>
      <c r="R250" s="225">
        <f>Q250*H250</f>
        <v>1.05237</v>
      </c>
      <c r="S250" s="225">
        <v>0</v>
      </c>
      <c r="T250" s="226">
        <f>S250*H250</f>
        <v>0</v>
      </c>
      <c r="U250" s="41"/>
      <c r="V250" s="41"/>
      <c r="W250" s="41"/>
      <c r="X250" s="41"/>
      <c r="Y250" s="41"/>
      <c r="Z250" s="41"/>
      <c r="AA250" s="41"/>
      <c r="AB250" s="41"/>
      <c r="AC250" s="41"/>
      <c r="AD250" s="41"/>
      <c r="AE250" s="41"/>
      <c r="AR250" s="227" t="s">
        <v>315</v>
      </c>
      <c r="AT250" s="227" t="s">
        <v>310</v>
      </c>
      <c r="AU250" s="227" t="s">
        <v>85</v>
      </c>
      <c r="AY250" s="20" t="s">
        <v>308</v>
      </c>
      <c r="BE250" s="228">
        <f>IF(N250="základní",J250,0)</f>
        <v>0</v>
      </c>
      <c r="BF250" s="228">
        <f>IF(N250="snížená",J250,0)</f>
        <v>0</v>
      </c>
      <c r="BG250" s="228">
        <f>IF(N250="zákl. přenesená",J250,0)</f>
        <v>0</v>
      </c>
      <c r="BH250" s="228">
        <f>IF(N250="sníž. přenesená",J250,0)</f>
        <v>0</v>
      </c>
      <c r="BI250" s="228">
        <f>IF(N250="nulová",J250,0)</f>
        <v>0</v>
      </c>
      <c r="BJ250" s="20" t="s">
        <v>83</v>
      </c>
      <c r="BK250" s="228">
        <f>ROUND(I250*H250,2)</f>
        <v>0</v>
      </c>
      <c r="BL250" s="20" t="s">
        <v>315</v>
      </c>
      <c r="BM250" s="227" t="s">
        <v>7896</v>
      </c>
    </row>
    <row r="251" s="2" customFormat="1">
      <c r="A251" s="41"/>
      <c r="B251" s="42"/>
      <c r="C251" s="43"/>
      <c r="D251" s="229" t="s">
        <v>317</v>
      </c>
      <c r="E251" s="43"/>
      <c r="F251" s="230" t="s">
        <v>7897</v>
      </c>
      <c r="G251" s="43"/>
      <c r="H251" s="43"/>
      <c r="I251" s="231"/>
      <c r="J251" s="43"/>
      <c r="K251" s="43"/>
      <c r="L251" s="47"/>
      <c r="M251" s="232"/>
      <c r="N251" s="233"/>
      <c r="O251" s="87"/>
      <c r="P251" s="87"/>
      <c r="Q251" s="87"/>
      <c r="R251" s="87"/>
      <c r="S251" s="87"/>
      <c r="T251" s="88"/>
      <c r="U251" s="41"/>
      <c r="V251" s="41"/>
      <c r="W251" s="41"/>
      <c r="X251" s="41"/>
      <c r="Y251" s="41"/>
      <c r="Z251" s="41"/>
      <c r="AA251" s="41"/>
      <c r="AB251" s="41"/>
      <c r="AC251" s="41"/>
      <c r="AD251" s="41"/>
      <c r="AE251" s="41"/>
      <c r="AT251" s="20" t="s">
        <v>317</v>
      </c>
      <c r="AU251" s="20" t="s">
        <v>85</v>
      </c>
    </row>
    <row r="252" s="14" customFormat="1">
      <c r="A252" s="14"/>
      <c r="B252" s="249"/>
      <c r="C252" s="250"/>
      <c r="D252" s="236" t="s">
        <v>319</v>
      </c>
      <c r="E252" s="251" t="s">
        <v>19</v>
      </c>
      <c r="F252" s="252" t="s">
        <v>7881</v>
      </c>
      <c r="G252" s="250"/>
      <c r="H252" s="251" t="s">
        <v>19</v>
      </c>
      <c r="I252" s="253"/>
      <c r="J252" s="250"/>
      <c r="K252" s="250"/>
      <c r="L252" s="254"/>
      <c r="M252" s="255"/>
      <c r="N252" s="256"/>
      <c r="O252" s="256"/>
      <c r="P252" s="256"/>
      <c r="Q252" s="256"/>
      <c r="R252" s="256"/>
      <c r="S252" s="256"/>
      <c r="T252" s="257"/>
      <c r="U252" s="14"/>
      <c r="V252" s="14"/>
      <c r="W252" s="14"/>
      <c r="X252" s="14"/>
      <c r="Y252" s="14"/>
      <c r="Z252" s="14"/>
      <c r="AA252" s="14"/>
      <c r="AB252" s="14"/>
      <c r="AC252" s="14"/>
      <c r="AD252" s="14"/>
      <c r="AE252" s="14"/>
      <c r="AT252" s="258" t="s">
        <v>319</v>
      </c>
      <c r="AU252" s="258" t="s">
        <v>85</v>
      </c>
      <c r="AV252" s="14" t="s">
        <v>83</v>
      </c>
      <c r="AW252" s="14" t="s">
        <v>37</v>
      </c>
      <c r="AX252" s="14" t="s">
        <v>76</v>
      </c>
      <c r="AY252" s="258" t="s">
        <v>308</v>
      </c>
    </row>
    <row r="253" s="14" customFormat="1">
      <c r="A253" s="14"/>
      <c r="B253" s="249"/>
      <c r="C253" s="250"/>
      <c r="D253" s="236" t="s">
        <v>319</v>
      </c>
      <c r="E253" s="251" t="s">
        <v>19</v>
      </c>
      <c r="F253" s="252" t="s">
        <v>7863</v>
      </c>
      <c r="G253" s="250"/>
      <c r="H253" s="251" t="s">
        <v>19</v>
      </c>
      <c r="I253" s="253"/>
      <c r="J253" s="250"/>
      <c r="K253" s="250"/>
      <c r="L253" s="254"/>
      <c r="M253" s="255"/>
      <c r="N253" s="256"/>
      <c r="O253" s="256"/>
      <c r="P253" s="256"/>
      <c r="Q253" s="256"/>
      <c r="R253" s="256"/>
      <c r="S253" s="256"/>
      <c r="T253" s="257"/>
      <c r="U253" s="14"/>
      <c r="V253" s="14"/>
      <c r="W253" s="14"/>
      <c r="X253" s="14"/>
      <c r="Y253" s="14"/>
      <c r="Z253" s="14"/>
      <c r="AA253" s="14"/>
      <c r="AB253" s="14"/>
      <c r="AC253" s="14"/>
      <c r="AD253" s="14"/>
      <c r="AE253" s="14"/>
      <c r="AT253" s="258" t="s">
        <v>319</v>
      </c>
      <c r="AU253" s="258" t="s">
        <v>85</v>
      </c>
      <c r="AV253" s="14" t="s">
        <v>83</v>
      </c>
      <c r="AW253" s="14" t="s">
        <v>37</v>
      </c>
      <c r="AX253" s="14" t="s">
        <v>76</v>
      </c>
      <c r="AY253" s="258" t="s">
        <v>308</v>
      </c>
    </row>
    <row r="254" s="13" customFormat="1">
      <c r="A254" s="13"/>
      <c r="B254" s="234"/>
      <c r="C254" s="235"/>
      <c r="D254" s="236" t="s">
        <v>319</v>
      </c>
      <c r="E254" s="237" t="s">
        <v>19</v>
      </c>
      <c r="F254" s="238" t="s">
        <v>7882</v>
      </c>
      <c r="G254" s="235"/>
      <c r="H254" s="239">
        <v>45.100000000000001</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3" customFormat="1">
      <c r="A255" s="13"/>
      <c r="B255" s="234"/>
      <c r="C255" s="235"/>
      <c r="D255" s="236" t="s">
        <v>319</v>
      </c>
      <c r="E255" s="237" t="s">
        <v>19</v>
      </c>
      <c r="F255" s="238" t="s">
        <v>7883</v>
      </c>
      <c r="G255" s="235"/>
      <c r="H255" s="239">
        <v>47.979999999999997</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76</v>
      </c>
      <c r="AY255" s="245" t="s">
        <v>308</v>
      </c>
    </row>
    <row r="256" s="13" customFormat="1">
      <c r="A256" s="13"/>
      <c r="B256" s="234"/>
      <c r="C256" s="235"/>
      <c r="D256" s="236" t="s">
        <v>319</v>
      </c>
      <c r="E256" s="237" t="s">
        <v>19</v>
      </c>
      <c r="F256" s="238" t="s">
        <v>7884</v>
      </c>
      <c r="G256" s="235"/>
      <c r="H256" s="239">
        <v>30.52</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76</v>
      </c>
      <c r="AY256" s="245" t="s">
        <v>308</v>
      </c>
    </row>
    <row r="257" s="13" customFormat="1">
      <c r="A257" s="13"/>
      <c r="B257" s="234"/>
      <c r="C257" s="235"/>
      <c r="D257" s="236" t="s">
        <v>319</v>
      </c>
      <c r="E257" s="237" t="s">
        <v>19</v>
      </c>
      <c r="F257" s="238" t="s">
        <v>7885</v>
      </c>
      <c r="G257" s="235"/>
      <c r="H257" s="239">
        <v>31.228000000000002</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37</v>
      </c>
      <c r="AX257" s="13" t="s">
        <v>76</v>
      </c>
      <c r="AY257" s="245" t="s">
        <v>308</v>
      </c>
    </row>
    <row r="258" s="13" customFormat="1">
      <c r="A258" s="13"/>
      <c r="B258" s="234"/>
      <c r="C258" s="235"/>
      <c r="D258" s="236" t="s">
        <v>319</v>
      </c>
      <c r="E258" s="237" t="s">
        <v>19</v>
      </c>
      <c r="F258" s="238" t="s">
        <v>7886</v>
      </c>
      <c r="G258" s="235"/>
      <c r="H258" s="239">
        <v>12.119999999999999</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76</v>
      </c>
      <c r="AY258" s="245" t="s">
        <v>308</v>
      </c>
    </row>
    <row r="259" s="13" customFormat="1">
      <c r="A259" s="13"/>
      <c r="B259" s="234"/>
      <c r="C259" s="235"/>
      <c r="D259" s="236" t="s">
        <v>319</v>
      </c>
      <c r="E259" s="237" t="s">
        <v>19</v>
      </c>
      <c r="F259" s="238" t="s">
        <v>7898</v>
      </c>
      <c r="G259" s="235"/>
      <c r="H259" s="239">
        <v>254</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76</v>
      </c>
      <c r="AY259" s="245" t="s">
        <v>308</v>
      </c>
    </row>
    <row r="260" s="15" customFormat="1">
      <c r="A260" s="15"/>
      <c r="B260" s="259"/>
      <c r="C260" s="260"/>
      <c r="D260" s="236" t="s">
        <v>319</v>
      </c>
      <c r="E260" s="261" t="s">
        <v>19</v>
      </c>
      <c r="F260" s="262" t="s">
        <v>448</v>
      </c>
      <c r="G260" s="260"/>
      <c r="H260" s="263">
        <v>420.94799999999998</v>
      </c>
      <c r="I260" s="264"/>
      <c r="J260" s="260"/>
      <c r="K260" s="260"/>
      <c r="L260" s="265"/>
      <c r="M260" s="266"/>
      <c r="N260" s="267"/>
      <c r="O260" s="267"/>
      <c r="P260" s="267"/>
      <c r="Q260" s="267"/>
      <c r="R260" s="267"/>
      <c r="S260" s="267"/>
      <c r="T260" s="268"/>
      <c r="U260" s="15"/>
      <c r="V260" s="15"/>
      <c r="W260" s="15"/>
      <c r="X260" s="15"/>
      <c r="Y260" s="15"/>
      <c r="Z260" s="15"/>
      <c r="AA260" s="15"/>
      <c r="AB260" s="15"/>
      <c r="AC260" s="15"/>
      <c r="AD260" s="15"/>
      <c r="AE260" s="15"/>
      <c r="AT260" s="269" t="s">
        <v>319</v>
      </c>
      <c r="AU260" s="269" t="s">
        <v>85</v>
      </c>
      <c r="AV260" s="15" t="s">
        <v>315</v>
      </c>
      <c r="AW260" s="15" t="s">
        <v>37</v>
      </c>
      <c r="AX260" s="15" t="s">
        <v>83</v>
      </c>
      <c r="AY260" s="269" t="s">
        <v>308</v>
      </c>
    </row>
    <row r="261" s="2" customFormat="1" ht="16.5" customHeight="1">
      <c r="A261" s="41"/>
      <c r="B261" s="42"/>
      <c r="C261" s="216" t="s">
        <v>775</v>
      </c>
      <c r="D261" s="216" t="s">
        <v>310</v>
      </c>
      <c r="E261" s="217" t="s">
        <v>7899</v>
      </c>
      <c r="F261" s="218" t="s">
        <v>7900</v>
      </c>
      <c r="G261" s="219" t="s">
        <v>313</v>
      </c>
      <c r="H261" s="220">
        <v>152.66999999999999</v>
      </c>
      <c r="I261" s="221"/>
      <c r="J261" s="222">
        <f>ROUND(I261*H261,2)</f>
        <v>0</v>
      </c>
      <c r="K261" s="218" t="s">
        <v>314</v>
      </c>
      <c r="L261" s="47"/>
      <c r="M261" s="223" t="s">
        <v>19</v>
      </c>
      <c r="N261" s="224" t="s">
        <v>47</v>
      </c>
      <c r="O261" s="87"/>
      <c r="P261" s="225">
        <f>O261*H261</f>
        <v>0</v>
      </c>
      <c r="Q261" s="225">
        <v>0.00313</v>
      </c>
      <c r="R261" s="225">
        <f>Q261*H261</f>
        <v>0.47785709999999998</v>
      </c>
      <c r="S261" s="225">
        <v>0</v>
      </c>
      <c r="T261" s="226">
        <f>S261*H261</f>
        <v>0</v>
      </c>
      <c r="U261" s="41"/>
      <c r="V261" s="41"/>
      <c r="W261" s="41"/>
      <c r="X261" s="41"/>
      <c r="Y261" s="41"/>
      <c r="Z261" s="41"/>
      <c r="AA261" s="41"/>
      <c r="AB261" s="41"/>
      <c r="AC261" s="41"/>
      <c r="AD261" s="41"/>
      <c r="AE261" s="41"/>
      <c r="AR261" s="227" t="s">
        <v>315</v>
      </c>
      <c r="AT261" s="227" t="s">
        <v>310</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7901</v>
      </c>
    </row>
    <row r="262" s="2" customFormat="1">
      <c r="A262" s="41"/>
      <c r="B262" s="42"/>
      <c r="C262" s="43"/>
      <c r="D262" s="229" t="s">
        <v>317</v>
      </c>
      <c r="E262" s="43"/>
      <c r="F262" s="230" t="s">
        <v>7902</v>
      </c>
      <c r="G262" s="43"/>
      <c r="H262" s="43"/>
      <c r="I262" s="231"/>
      <c r="J262" s="43"/>
      <c r="K262" s="43"/>
      <c r="L262" s="47"/>
      <c r="M262" s="232"/>
      <c r="N262" s="233"/>
      <c r="O262" s="87"/>
      <c r="P262" s="87"/>
      <c r="Q262" s="87"/>
      <c r="R262" s="87"/>
      <c r="S262" s="87"/>
      <c r="T262" s="88"/>
      <c r="U262" s="41"/>
      <c r="V262" s="41"/>
      <c r="W262" s="41"/>
      <c r="X262" s="41"/>
      <c r="Y262" s="41"/>
      <c r="Z262" s="41"/>
      <c r="AA262" s="41"/>
      <c r="AB262" s="41"/>
      <c r="AC262" s="41"/>
      <c r="AD262" s="41"/>
      <c r="AE262" s="41"/>
      <c r="AT262" s="20" t="s">
        <v>317</v>
      </c>
      <c r="AU262" s="20" t="s">
        <v>85</v>
      </c>
    </row>
    <row r="263" s="14" customFormat="1">
      <c r="A263" s="14"/>
      <c r="B263" s="249"/>
      <c r="C263" s="250"/>
      <c r="D263" s="236" t="s">
        <v>319</v>
      </c>
      <c r="E263" s="251" t="s">
        <v>19</v>
      </c>
      <c r="F263" s="252" t="s">
        <v>7903</v>
      </c>
      <c r="G263" s="250"/>
      <c r="H263" s="251" t="s">
        <v>19</v>
      </c>
      <c r="I263" s="253"/>
      <c r="J263" s="250"/>
      <c r="K263" s="250"/>
      <c r="L263" s="254"/>
      <c r="M263" s="255"/>
      <c r="N263" s="256"/>
      <c r="O263" s="256"/>
      <c r="P263" s="256"/>
      <c r="Q263" s="256"/>
      <c r="R263" s="256"/>
      <c r="S263" s="256"/>
      <c r="T263" s="257"/>
      <c r="U263" s="14"/>
      <c r="V263" s="14"/>
      <c r="W263" s="14"/>
      <c r="X263" s="14"/>
      <c r="Y263" s="14"/>
      <c r="Z263" s="14"/>
      <c r="AA263" s="14"/>
      <c r="AB263" s="14"/>
      <c r="AC263" s="14"/>
      <c r="AD263" s="14"/>
      <c r="AE263" s="14"/>
      <c r="AT263" s="258" t="s">
        <v>319</v>
      </c>
      <c r="AU263" s="258" t="s">
        <v>85</v>
      </c>
      <c r="AV263" s="14" t="s">
        <v>83</v>
      </c>
      <c r="AW263" s="14" t="s">
        <v>37</v>
      </c>
      <c r="AX263" s="14" t="s">
        <v>76</v>
      </c>
      <c r="AY263" s="258" t="s">
        <v>308</v>
      </c>
    </row>
    <row r="264" s="13" customFormat="1">
      <c r="A264" s="13"/>
      <c r="B264" s="234"/>
      <c r="C264" s="235"/>
      <c r="D264" s="236" t="s">
        <v>319</v>
      </c>
      <c r="E264" s="237" t="s">
        <v>19</v>
      </c>
      <c r="F264" s="238" t="s">
        <v>7904</v>
      </c>
      <c r="G264" s="235"/>
      <c r="H264" s="239">
        <v>152.66999999999999</v>
      </c>
      <c r="I264" s="240"/>
      <c r="J264" s="235"/>
      <c r="K264" s="235"/>
      <c r="L264" s="241"/>
      <c r="M264" s="242"/>
      <c r="N264" s="243"/>
      <c r="O264" s="243"/>
      <c r="P264" s="243"/>
      <c r="Q264" s="243"/>
      <c r="R264" s="243"/>
      <c r="S264" s="243"/>
      <c r="T264" s="244"/>
      <c r="U264" s="13"/>
      <c r="V264" s="13"/>
      <c r="W264" s="13"/>
      <c r="X264" s="13"/>
      <c r="Y264" s="13"/>
      <c r="Z264" s="13"/>
      <c r="AA264" s="13"/>
      <c r="AB264" s="13"/>
      <c r="AC264" s="13"/>
      <c r="AD264" s="13"/>
      <c r="AE264" s="13"/>
      <c r="AT264" s="245" t="s">
        <v>319</v>
      </c>
      <c r="AU264" s="245" t="s">
        <v>85</v>
      </c>
      <c r="AV264" s="13" t="s">
        <v>85</v>
      </c>
      <c r="AW264" s="13" t="s">
        <v>37</v>
      </c>
      <c r="AX264" s="13" t="s">
        <v>83</v>
      </c>
      <c r="AY264" s="245" t="s">
        <v>308</v>
      </c>
    </row>
    <row r="265" s="2" customFormat="1" ht="16.5" customHeight="1">
      <c r="A265" s="41"/>
      <c r="B265" s="42"/>
      <c r="C265" s="216" t="s">
        <v>616</v>
      </c>
      <c r="D265" s="216" t="s">
        <v>310</v>
      </c>
      <c r="E265" s="217" t="s">
        <v>7905</v>
      </c>
      <c r="F265" s="218" t="s">
        <v>7906</v>
      </c>
      <c r="G265" s="219" t="s">
        <v>313</v>
      </c>
      <c r="H265" s="220">
        <v>152.66999999999999</v>
      </c>
      <c r="I265" s="221"/>
      <c r="J265" s="222">
        <f>ROUND(I265*H265,2)</f>
        <v>0</v>
      </c>
      <c r="K265" s="218" t="s">
        <v>314</v>
      </c>
      <c r="L265" s="47"/>
      <c r="M265" s="223" t="s">
        <v>19</v>
      </c>
      <c r="N265" s="224" t="s">
        <v>47</v>
      </c>
      <c r="O265" s="87"/>
      <c r="P265" s="225">
        <f>O265*H265</f>
        <v>0</v>
      </c>
      <c r="Q265" s="225">
        <v>0</v>
      </c>
      <c r="R265" s="225">
        <f>Q265*H265</f>
        <v>0</v>
      </c>
      <c r="S265" s="225">
        <v>0</v>
      </c>
      <c r="T265" s="226">
        <f>S265*H265</f>
        <v>0</v>
      </c>
      <c r="U265" s="41"/>
      <c r="V265" s="41"/>
      <c r="W265" s="41"/>
      <c r="X265" s="41"/>
      <c r="Y265" s="41"/>
      <c r="Z265" s="41"/>
      <c r="AA265" s="41"/>
      <c r="AB265" s="41"/>
      <c r="AC265" s="41"/>
      <c r="AD265" s="41"/>
      <c r="AE265" s="41"/>
      <c r="AR265" s="227" t="s">
        <v>315</v>
      </c>
      <c r="AT265" s="227" t="s">
        <v>310</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7907</v>
      </c>
    </row>
    <row r="266" s="2" customFormat="1">
      <c r="A266" s="41"/>
      <c r="B266" s="42"/>
      <c r="C266" s="43"/>
      <c r="D266" s="229" t="s">
        <v>317</v>
      </c>
      <c r="E266" s="43"/>
      <c r="F266" s="230" t="s">
        <v>7908</v>
      </c>
      <c r="G266" s="43"/>
      <c r="H266" s="43"/>
      <c r="I266" s="231"/>
      <c r="J266" s="43"/>
      <c r="K266" s="43"/>
      <c r="L266" s="47"/>
      <c r="M266" s="232"/>
      <c r="N266" s="233"/>
      <c r="O266" s="87"/>
      <c r="P266" s="87"/>
      <c r="Q266" s="87"/>
      <c r="R266" s="87"/>
      <c r="S266" s="87"/>
      <c r="T266" s="88"/>
      <c r="U266" s="41"/>
      <c r="V266" s="41"/>
      <c r="W266" s="41"/>
      <c r="X266" s="41"/>
      <c r="Y266" s="41"/>
      <c r="Z266" s="41"/>
      <c r="AA266" s="41"/>
      <c r="AB266" s="41"/>
      <c r="AC266" s="41"/>
      <c r="AD266" s="41"/>
      <c r="AE266" s="41"/>
      <c r="AT266" s="20" t="s">
        <v>317</v>
      </c>
      <c r="AU266" s="20" t="s">
        <v>85</v>
      </c>
    </row>
    <row r="267" s="13" customFormat="1">
      <c r="A267" s="13"/>
      <c r="B267" s="234"/>
      <c r="C267" s="235"/>
      <c r="D267" s="236" t="s">
        <v>319</v>
      </c>
      <c r="E267" s="237" t="s">
        <v>19</v>
      </c>
      <c r="F267" s="238" t="s">
        <v>7909</v>
      </c>
      <c r="G267" s="235"/>
      <c r="H267" s="239">
        <v>100</v>
      </c>
      <c r="I267" s="240"/>
      <c r="J267" s="235"/>
      <c r="K267" s="235"/>
      <c r="L267" s="241"/>
      <c r="M267" s="242"/>
      <c r="N267" s="243"/>
      <c r="O267" s="243"/>
      <c r="P267" s="243"/>
      <c r="Q267" s="243"/>
      <c r="R267" s="243"/>
      <c r="S267" s="243"/>
      <c r="T267" s="244"/>
      <c r="U267" s="13"/>
      <c r="V267" s="13"/>
      <c r="W267" s="13"/>
      <c r="X267" s="13"/>
      <c r="Y267" s="13"/>
      <c r="Z267" s="13"/>
      <c r="AA267" s="13"/>
      <c r="AB267" s="13"/>
      <c r="AC267" s="13"/>
      <c r="AD267" s="13"/>
      <c r="AE267" s="13"/>
      <c r="AT267" s="245" t="s">
        <v>319</v>
      </c>
      <c r="AU267" s="245" t="s">
        <v>85</v>
      </c>
      <c r="AV267" s="13" t="s">
        <v>85</v>
      </c>
      <c r="AW267" s="13" t="s">
        <v>37</v>
      </c>
      <c r="AX267" s="13" t="s">
        <v>76</v>
      </c>
      <c r="AY267" s="245" t="s">
        <v>308</v>
      </c>
    </row>
    <row r="268" s="14" customFormat="1">
      <c r="A268" s="14"/>
      <c r="B268" s="249"/>
      <c r="C268" s="250"/>
      <c r="D268" s="236" t="s">
        <v>319</v>
      </c>
      <c r="E268" s="251" t="s">
        <v>19</v>
      </c>
      <c r="F268" s="252" t="s">
        <v>7903</v>
      </c>
      <c r="G268" s="250"/>
      <c r="H268" s="251" t="s">
        <v>19</v>
      </c>
      <c r="I268" s="253"/>
      <c r="J268" s="250"/>
      <c r="K268" s="250"/>
      <c r="L268" s="254"/>
      <c r="M268" s="255"/>
      <c r="N268" s="256"/>
      <c r="O268" s="256"/>
      <c r="P268" s="256"/>
      <c r="Q268" s="256"/>
      <c r="R268" s="256"/>
      <c r="S268" s="256"/>
      <c r="T268" s="257"/>
      <c r="U268" s="14"/>
      <c r="V268" s="14"/>
      <c r="W268" s="14"/>
      <c r="X268" s="14"/>
      <c r="Y268" s="14"/>
      <c r="Z268" s="14"/>
      <c r="AA268" s="14"/>
      <c r="AB268" s="14"/>
      <c r="AC268" s="14"/>
      <c r="AD268" s="14"/>
      <c r="AE268" s="14"/>
      <c r="AT268" s="258" t="s">
        <v>319</v>
      </c>
      <c r="AU268" s="258" t="s">
        <v>85</v>
      </c>
      <c r="AV268" s="14" t="s">
        <v>83</v>
      </c>
      <c r="AW268" s="14" t="s">
        <v>37</v>
      </c>
      <c r="AX268" s="14" t="s">
        <v>76</v>
      </c>
      <c r="AY268" s="258" t="s">
        <v>308</v>
      </c>
    </row>
    <row r="269" s="13" customFormat="1">
      <c r="A269" s="13"/>
      <c r="B269" s="234"/>
      <c r="C269" s="235"/>
      <c r="D269" s="236" t="s">
        <v>319</v>
      </c>
      <c r="E269" s="237" t="s">
        <v>19</v>
      </c>
      <c r="F269" s="238" t="s">
        <v>7904</v>
      </c>
      <c r="G269" s="235"/>
      <c r="H269" s="239">
        <v>152.66999999999999</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83</v>
      </c>
      <c r="AY269" s="245" t="s">
        <v>308</v>
      </c>
    </row>
    <row r="270" s="2" customFormat="1" ht="16.5" customHeight="1">
      <c r="A270" s="41"/>
      <c r="B270" s="42"/>
      <c r="C270" s="216" t="s">
        <v>784</v>
      </c>
      <c r="D270" s="216" t="s">
        <v>310</v>
      </c>
      <c r="E270" s="217" t="s">
        <v>7910</v>
      </c>
      <c r="F270" s="218" t="s">
        <v>7911</v>
      </c>
      <c r="G270" s="219" t="s">
        <v>313</v>
      </c>
      <c r="H270" s="220">
        <v>152.66999999999999</v>
      </c>
      <c r="I270" s="221"/>
      <c r="J270" s="222">
        <f>ROUND(I270*H270,2)</f>
        <v>0</v>
      </c>
      <c r="K270" s="218" t="s">
        <v>314</v>
      </c>
      <c r="L270" s="47"/>
      <c r="M270" s="223" t="s">
        <v>19</v>
      </c>
      <c r="N270" s="224" t="s">
        <v>47</v>
      </c>
      <c r="O270" s="87"/>
      <c r="P270" s="225">
        <f>O270*H270</f>
        <v>0</v>
      </c>
      <c r="Q270" s="225">
        <v>0.0025999999999999999</v>
      </c>
      <c r="R270" s="225">
        <f>Q270*H270</f>
        <v>0.39694199999999996</v>
      </c>
      <c r="S270" s="225">
        <v>0</v>
      </c>
      <c r="T270" s="226">
        <f>S270*H270</f>
        <v>0</v>
      </c>
      <c r="U270" s="41"/>
      <c r="V270" s="41"/>
      <c r="W270" s="41"/>
      <c r="X270" s="41"/>
      <c r="Y270" s="41"/>
      <c r="Z270" s="41"/>
      <c r="AA270" s="41"/>
      <c r="AB270" s="41"/>
      <c r="AC270" s="41"/>
      <c r="AD270" s="41"/>
      <c r="AE270" s="41"/>
      <c r="AR270" s="227" t="s">
        <v>315</v>
      </c>
      <c r="AT270" s="227" t="s">
        <v>310</v>
      </c>
      <c r="AU270" s="227" t="s">
        <v>85</v>
      </c>
      <c r="AY270" s="20" t="s">
        <v>308</v>
      </c>
      <c r="BE270" s="228">
        <f>IF(N270="základní",J270,0)</f>
        <v>0</v>
      </c>
      <c r="BF270" s="228">
        <f>IF(N270="snížená",J270,0)</f>
        <v>0</v>
      </c>
      <c r="BG270" s="228">
        <f>IF(N270="zákl. přenesená",J270,0)</f>
        <v>0</v>
      </c>
      <c r="BH270" s="228">
        <f>IF(N270="sníž. přenesená",J270,0)</f>
        <v>0</v>
      </c>
      <c r="BI270" s="228">
        <f>IF(N270="nulová",J270,0)</f>
        <v>0</v>
      </c>
      <c r="BJ270" s="20" t="s">
        <v>83</v>
      </c>
      <c r="BK270" s="228">
        <f>ROUND(I270*H270,2)</f>
        <v>0</v>
      </c>
      <c r="BL270" s="20" t="s">
        <v>315</v>
      </c>
      <c r="BM270" s="227" t="s">
        <v>7912</v>
      </c>
    </row>
    <row r="271" s="2" customFormat="1">
      <c r="A271" s="41"/>
      <c r="B271" s="42"/>
      <c r="C271" s="43"/>
      <c r="D271" s="229" t="s">
        <v>317</v>
      </c>
      <c r="E271" s="43"/>
      <c r="F271" s="230" t="s">
        <v>7913</v>
      </c>
      <c r="G271" s="43"/>
      <c r="H271" s="43"/>
      <c r="I271" s="231"/>
      <c r="J271" s="43"/>
      <c r="K271" s="43"/>
      <c r="L271" s="47"/>
      <c r="M271" s="232"/>
      <c r="N271" s="233"/>
      <c r="O271" s="87"/>
      <c r="P271" s="87"/>
      <c r="Q271" s="87"/>
      <c r="R271" s="87"/>
      <c r="S271" s="87"/>
      <c r="T271" s="88"/>
      <c r="U271" s="41"/>
      <c r="V271" s="41"/>
      <c r="W271" s="41"/>
      <c r="X271" s="41"/>
      <c r="Y271" s="41"/>
      <c r="Z271" s="41"/>
      <c r="AA271" s="41"/>
      <c r="AB271" s="41"/>
      <c r="AC271" s="41"/>
      <c r="AD271" s="41"/>
      <c r="AE271" s="41"/>
      <c r="AT271" s="20" t="s">
        <v>317</v>
      </c>
      <c r="AU271" s="20" t="s">
        <v>85</v>
      </c>
    </row>
    <row r="272" s="14" customFormat="1">
      <c r="A272" s="14"/>
      <c r="B272" s="249"/>
      <c r="C272" s="250"/>
      <c r="D272" s="236" t="s">
        <v>319</v>
      </c>
      <c r="E272" s="251" t="s">
        <v>19</v>
      </c>
      <c r="F272" s="252" t="s">
        <v>7903</v>
      </c>
      <c r="G272" s="250"/>
      <c r="H272" s="251" t="s">
        <v>19</v>
      </c>
      <c r="I272" s="253"/>
      <c r="J272" s="250"/>
      <c r="K272" s="250"/>
      <c r="L272" s="254"/>
      <c r="M272" s="255"/>
      <c r="N272" s="256"/>
      <c r="O272" s="256"/>
      <c r="P272" s="256"/>
      <c r="Q272" s="256"/>
      <c r="R272" s="256"/>
      <c r="S272" s="256"/>
      <c r="T272" s="257"/>
      <c r="U272" s="14"/>
      <c r="V272" s="14"/>
      <c r="W272" s="14"/>
      <c r="X272" s="14"/>
      <c r="Y272" s="14"/>
      <c r="Z272" s="14"/>
      <c r="AA272" s="14"/>
      <c r="AB272" s="14"/>
      <c r="AC272" s="14"/>
      <c r="AD272" s="14"/>
      <c r="AE272" s="14"/>
      <c r="AT272" s="258" t="s">
        <v>319</v>
      </c>
      <c r="AU272" s="258" t="s">
        <v>85</v>
      </c>
      <c r="AV272" s="14" t="s">
        <v>83</v>
      </c>
      <c r="AW272" s="14" t="s">
        <v>37</v>
      </c>
      <c r="AX272" s="14" t="s">
        <v>76</v>
      </c>
      <c r="AY272" s="258" t="s">
        <v>308</v>
      </c>
    </row>
    <row r="273" s="13" customFormat="1">
      <c r="A273" s="13"/>
      <c r="B273" s="234"/>
      <c r="C273" s="235"/>
      <c r="D273" s="236" t="s">
        <v>319</v>
      </c>
      <c r="E273" s="237" t="s">
        <v>19</v>
      </c>
      <c r="F273" s="238" t="s">
        <v>7904</v>
      </c>
      <c r="G273" s="235"/>
      <c r="H273" s="239">
        <v>152.66999999999999</v>
      </c>
      <c r="I273" s="240"/>
      <c r="J273" s="235"/>
      <c r="K273" s="235"/>
      <c r="L273" s="241"/>
      <c r="M273" s="242"/>
      <c r="N273" s="243"/>
      <c r="O273" s="243"/>
      <c r="P273" s="243"/>
      <c r="Q273" s="243"/>
      <c r="R273" s="243"/>
      <c r="S273" s="243"/>
      <c r="T273" s="244"/>
      <c r="U273" s="13"/>
      <c r="V273" s="13"/>
      <c r="W273" s="13"/>
      <c r="X273" s="13"/>
      <c r="Y273" s="13"/>
      <c r="Z273" s="13"/>
      <c r="AA273" s="13"/>
      <c r="AB273" s="13"/>
      <c r="AC273" s="13"/>
      <c r="AD273" s="13"/>
      <c r="AE273" s="13"/>
      <c r="AT273" s="245" t="s">
        <v>319</v>
      </c>
      <c r="AU273" s="245" t="s">
        <v>85</v>
      </c>
      <c r="AV273" s="13" t="s">
        <v>85</v>
      </c>
      <c r="AW273" s="13" t="s">
        <v>37</v>
      </c>
      <c r="AX273" s="13" t="s">
        <v>83</v>
      </c>
      <c r="AY273" s="245" t="s">
        <v>308</v>
      </c>
    </row>
    <row r="274" s="2" customFormat="1" ht="24.15" customHeight="1">
      <c r="A274" s="41"/>
      <c r="B274" s="42"/>
      <c r="C274" s="216" t="s">
        <v>620</v>
      </c>
      <c r="D274" s="216" t="s">
        <v>310</v>
      </c>
      <c r="E274" s="217" t="s">
        <v>7914</v>
      </c>
      <c r="F274" s="218" t="s">
        <v>7915</v>
      </c>
      <c r="G274" s="219" t="s">
        <v>493</v>
      </c>
      <c r="H274" s="220">
        <v>8.6899999999999995</v>
      </c>
      <c r="I274" s="221"/>
      <c r="J274" s="222">
        <f>ROUND(I274*H274,2)</f>
        <v>0</v>
      </c>
      <c r="K274" s="218" t="s">
        <v>314</v>
      </c>
      <c r="L274" s="47"/>
      <c r="M274" s="223" t="s">
        <v>19</v>
      </c>
      <c r="N274" s="224" t="s">
        <v>47</v>
      </c>
      <c r="O274" s="87"/>
      <c r="P274" s="225">
        <f>O274*H274</f>
        <v>0</v>
      </c>
      <c r="Q274" s="225">
        <v>1.04922</v>
      </c>
      <c r="R274" s="225">
        <f>Q274*H274</f>
        <v>9.1177218</v>
      </c>
      <c r="S274" s="225">
        <v>0</v>
      </c>
      <c r="T274" s="226">
        <f>S274*H274</f>
        <v>0</v>
      </c>
      <c r="U274" s="41"/>
      <c r="V274" s="41"/>
      <c r="W274" s="41"/>
      <c r="X274" s="41"/>
      <c r="Y274" s="41"/>
      <c r="Z274" s="41"/>
      <c r="AA274" s="41"/>
      <c r="AB274" s="41"/>
      <c r="AC274" s="41"/>
      <c r="AD274" s="41"/>
      <c r="AE274" s="41"/>
      <c r="AR274" s="227" t="s">
        <v>315</v>
      </c>
      <c r="AT274" s="227" t="s">
        <v>310</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7916</v>
      </c>
    </row>
    <row r="275" s="2" customFormat="1">
      <c r="A275" s="41"/>
      <c r="B275" s="42"/>
      <c r="C275" s="43"/>
      <c r="D275" s="229" t="s">
        <v>317</v>
      </c>
      <c r="E275" s="43"/>
      <c r="F275" s="230" t="s">
        <v>7917</v>
      </c>
      <c r="G275" s="43"/>
      <c r="H275" s="43"/>
      <c r="I275" s="231"/>
      <c r="J275" s="43"/>
      <c r="K275" s="43"/>
      <c r="L275" s="47"/>
      <c r="M275" s="232"/>
      <c r="N275" s="233"/>
      <c r="O275" s="87"/>
      <c r="P275" s="87"/>
      <c r="Q275" s="87"/>
      <c r="R275" s="87"/>
      <c r="S275" s="87"/>
      <c r="T275" s="88"/>
      <c r="U275" s="41"/>
      <c r="V275" s="41"/>
      <c r="W275" s="41"/>
      <c r="X275" s="41"/>
      <c r="Y275" s="41"/>
      <c r="Z275" s="41"/>
      <c r="AA275" s="41"/>
      <c r="AB275" s="41"/>
      <c r="AC275" s="41"/>
      <c r="AD275" s="41"/>
      <c r="AE275" s="41"/>
      <c r="AT275" s="20" t="s">
        <v>317</v>
      </c>
      <c r="AU275" s="20" t="s">
        <v>85</v>
      </c>
    </row>
    <row r="276" s="13" customFormat="1">
      <c r="A276" s="13"/>
      <c r="B276" s="234"/>
      <c r="C276" s="235"/>
      <c r="D276" s="236" t="s">
        <v>319</v>
      </c>
      <c r="E276" s="237" t="s">
        <v>19</v>
      </c>
      <c r="F276" s="238" t="s">
        <v>7918</v>
      </c>
      <c r="G276" s="235"/>
      <c r="H276" s="239">
        <v>5.3700000000000001</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37</v>
      </c>
      <c r="AX276" s="13" t="s">
        <v>76</v>
      </c>
      <c r="AY276" s="245" t="s">
        <v>308</v>
      </c>
    </row>
    <row r="277" s="13" customFormat="1">
      <c r="A277" s="13"/>
      <c r="B277" s="234"/>
      <c r="C277" s="235"/>
      <c r="D277" s="236" t="s">
        <v>319</v>
      </c>
      <c r="E277" s="237" t="s">
        <v>19</v>
      </c>
      <c r="F277" s="238" t="s">
        <v>7919</v>
      </c>
      <c r="G277" s="235"/>
      <c r="H277" s="239">
        <v>3.3199999999999998</v>
      </c>
      <c r="I277" s="240"/>
      <c r="J277" s="235"/>
      <c r="K277" s="235"/>
      <c r="L277" s="241"/>
      <c r="M277" s="242"/>
      <c r="N277" s="243"/>
      <c r="O277" s="243"/>
      <c r="P277" s="243"/>
      <c r="Q277" s="243"/>
      <c r="R277" s="243"/>
      <c r="S277" s="243"/>
      <c r="T277" s="244"/>
      <c r="U277" s="13"/>
      <c r="V277" s="13"/>
      <c r="W277" s="13"/>
      <c r="X277" s="13"/>
      <c r="Y277" s="13"/>
      <c r="Z277" s="13"/>
      <c r="AA277" s="13"/>
      <c r="AB277" s="13"/>
      <c r="AC277" s="13"/>
      <c r="AD277" s="13"/>
      <c r="AE277" s="13"/>
      <c r="AT277" s="245" t="s">
        <v>319</v>
      </c>
      <c r="AU277" s="245" t="s">
        <v>85</v>
      </c>
      <c r="AV277" s="13" t="s">
        <v>85</v>
      </c>
      <c r="AW277" s="13" t="s">
        <v>37</v>
      </c>
      <c r="AX277" s="13" t="s">
        <v>76</v>
      </c>
      <c r="AY277" s="245" t="s">
        <v>308</v>
      </c>
    </row>
    <row r="278" s="15" customFormat="1">
      <c r="A278" s="15"/>
      <c r="B278" s="259"/>
      <c r="C278" s="260"/>
      <c r="D278" s="236" t="s">
        <v>319</v>
      </c>
      <c r="E278" s="261" t="s">
        <v>19</v>
      </c>
      <c r="F278" s="262" t="s">
        <v>448</v>
      </c>
      <c r="G278" s="260"/>
      <c r="H278" s="263">
        <v>8.6899999999999995</v>
      </c>
      <c r="I278" s="264"/>
      <c r="J278" s="260"/>
      <c r="K278" s="260"/>
      <c r="L278" s="265"/>
      <c r="M278" s="266"/>
      <c r="N278" s="267"/>
      <c r="O278" s="267"/>
      <c r="P278" s="267"/>
      <c r="Q278" s="267"/>
      <c r="R278" s="267"/>
      <c r="S278" s="267"/>
      <c r="T278" s="268"/>
      <c r="U278" s="15"/>
      <c r="V278" s="15"/>
      <c r="W278" s="15"/>
      <c r="X278" s="15"/>
      <c r="Y278" s="15"/>
      <c r="Z278" s="15"/>
      <c r="AA278" s="15"/>
      <c r="AB278" s="15"/>
      <c r="AC278" s="15"/>
      <c r="AD278" s="15"/>
      <c r="AE278" s="15"/>
      <c r="AT278" s="269" t="s">
        <v>319</v>
      </c>
      <c r="AU278" s="269" t="s">
        <v>85</v>
      </c>
      <c r="AV278" s="15" t="s">
        <v>315</v>
      </c>
      <c r="AW278" s="15" t="s">
        <v>37</v>
      </c>
      <c r="AX278" s="15" t="s">
        <v>83</v>
      </c>
      <c r="AY278" s="269" t="s">
        <v>308</v>
      </c>
    </row>
    <row r="279" s="2" customFormat="1" ht="24.15" customHeight="1">
      <c r="A279" s="41"/>
      <c r="B279" s="42"/>
      <c r="C279" s="216" t="s">
        <v>794</v>
      </c>
      <c r="D279" s="216" t="s">
        <v>310</v>
      </c>
      <c r="E279" s="217" t="s">
        <v>7920</v>
      </c>
      <c r="F279" s="218" t="s">
        <v>7921</v>
      </c>
      <c r="G279" s="219" t="s">
        <v>442</v>
      </c>
      <c r="H279" s="220">
        <v>3.6560000000000001</v>
      </c>
      <c r="I279" s="221"/>
      <c r="J279" s="222">
        <f>ROUND(I279*H279,2)</f>
        <v>0</v>
      </c>
      <c r="K279" s="218" t="s">
        <v>314</v>
      </c>
      <c r="L279" s="47"/>
      <c r="M279" s="223" t="s">
        <v>19</v>
      </c>
      <c r="N279" s="224" t="s">
        <v>47</v>
      </c>
      <c r="O279" s="87"/>
      <c r="P279" s="225">
        <f>O279*H279</f>
        <v>0</v>
      </c>
      <c r="Q279" s="225">
        <v>2.5018699999999998</v>
      </c>
      <c r="R279" s="225">
        <f>Q279*H279</f>
        <v>9.1468367199999996</v>
      </c>
      <c r="S279" s="225">
        <v>0</v>
      </c>
      <c r="T279" s="226">
        <f>S279*H279</f>
        <v>0</v>
      </c>
      <c r="U279" s="41"/>
      <c r="V279" s="41"/>
      <c r="W279" s="41"/>
      <c r="X279" s="41"/>
      <c r="Y279" s="41"/>
      <c r="Z279" s="41"/>
      <c r="AA279" s="41"/>
      <c r="AB279" s="41"/>
      <c r="AC279" s="41"/>
      <c r="AD279" s="41"/>
      <c r="AE279" s="41"/>
      <c r="AR279" s="227" t="s">
        <v>315</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7922</v>
      </c>
    </row>
    <row r="280" s="2" customFormat="1">
      <c r="A280" s="41"/>
      <c r="B280" s="42"/>
      <c r="C280" s="43"/>
      <c r="D280" s="229" t="s">
        <v>317</v>
      </c>
      <c r="E280" s="43"/>
      <c r="F280" s="230" t="s">
        <v>7923</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14" customFormat="1">
      <c r="A281" s="14"/>
      <c r="B281" s="249"/>
      <c r="C281" s="250"/>
      <c r="D281" s="236" t="s">
        <v>319</v>
      </c>
      <c r="E281" s="251" t="s">
        <v>19</v>
      </c>
      <c r="F281" s="252" t="s">
        <v>7924</v>
      </c>
      <c r="G281" s="250"/>
      <c r="H281" s="251" t="s">
        <v>19</v>
      </c>
      <c r="I281" s="253"/>
      <c r="J281" s="250"/>
      <c r="K281" s="250"/>
      <c r="L281" s="254"/>
      <c r="M281" s="255"/>
      <c r="N281" s="256"/>
      <c r="O281" s="256"/>
      <c r="P281" s="256"/>
      <c r="Q281" s="256"/>
      <c r="R281" s="256"/>
      <c r="S281" s="256"/>
      <c r="T281" s="257"/>
      <c r="U281" s="14"/>
      <c r="V281" s="14"/>
      <c r="W281" s="14"/>
      <c r="X281" s="14"/>
      <c r="Y281" s="14"/>
      <c r="Z281" s="14"/>
      <c r="AA281" s="14"/>
      <c r="AB281" s="14"/>
      <c r="AC281" s="14"/>
      <c r="AD281" s="14"/>
      <c r="AE281" s="14"/>
      <c r="AT281" s="258" t="s">
        <v>319</v>
      </c>
      <c r="AU281" s="258" t="s">
        <v>85</v>
      </c>
      <c r="AV281" s="14" t="s">
        <v>83</v>
      </c>
      <c r="AW281" s="14" t="s">
        <v>37</v>
      </c>
      <c r="AX281" s="14" t="s">
        <v>76</v>
      </c>
      <c r="AY281" s="258" t="s">
        <v>308</v>
      </c>
    </row>
    <row r="282" s="13" customFormat="1">
      <c r="A282" s="13"/>
      <c r="B282" s="234"/>
      <c r="C282" s="235"/>
      <c r="D282" s="236" t="s">
        <v>319</v>
      </c>
      <c r="E282" s="237" t="s">
        <v>19</v>
      </c>
      <c r="F282" s="238" t="s">
        <v>7925</v>
      </c>
      <c r="G282" s="235"/>
      <c r="H282" s="239">
        <v>2.1440000000000001</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3" customFormat="1">
      <c r="A283" s="13"/>
      <c r="B283" s="234"/>
      <c r="C283" s="235"/>
      <c r="D283" s="236" t="s">
        <v>319</v>
      </c>
      <c r="E283" s="237" t="s">
        <v>19</v>
      </c>
      <c r="F283" s="238" t="s">
        <v>7926</v>
      </c>
      <c r="G283" s="235"/>
      <c r="H283" s="239">
        <v>1.512</v>
      </c>
      <c r="I283" s="240"/>
      <c r="J283" s="235"/>
      <c r="K283" s="235"/>
      <c r="L283" s="241"/>
      <c r="M283" s="242"/>
      <c r="N283" s="243"/>
      <c r="O283" s="243"/>
      <c r="P283" s="243"/>
      <c r="Q283" s="243"/>
      <c r="R283" s="243"/>
      <c r="S283" s="243"/>
      <c r="T283" s="244"/>
      <c r="U283" s="13"/>
      <c r="V283" s="13"/>
      <c r="W283" s="13"/>
      <c r="X283" s="13"/>
      <c r="Y283" s="13"/>
      <c r="Z283" s="13"/>
      <c r="AA283" s="13"/>
      <c r="AB283" s="13"/>
      <c r="AC283" s="13"/>
      <c r="AD283" s="13"/>
      <c r="AE283" s="13"/>
      <c r="AT283" s="245" t="s">
        <v>319</v>
      </c>
      <c r="AU283" s="245" t="s">
        <v>85</v>
      </c>
      <c r="AV283" s="13" t="s">
        <v>85</v>
      </c>
      <c r="AW283" s="13" t="s">
        <v>37</v>
      </c>
      <c r="AX283" s="13" t="s">
        <v>76</v>
      </c>
      <c r="AY283" s="245" t="s">
        <v>308</v>
      </c>
    </row>
    <row r="284" s="15" customFormat="1">
      <c r="A284" s="15"/>
      <c r="B284" s="259"/>
      <c r="C284" s="260"/>
      <c r="D284" s="236" t="s">
        <v>319</v>
      </c>
      <c r="E284" s="261" t="s">
        <v>19</v>
      </c>
      <c r="F284" s="262" t="s">
        <v>448</v>
      </c>
      <c r="G284" s="260"/>
      <c r="H284" s="263">
        <v>3.6560000000000001</v>
      </c>
      <c r="I284" s="264"/>
      <c r="J284" s="260"/>
      <c r="K284" s="260"/>
      <c r="L284" s="265"/>
      <c r="M284" s="266"/>
      <c r="N284" s="267"/>
      <c r="O284" s="267"/>
      <c r="P284" s="267"/>
      <c r="Q284" s="267"/>
      <c r="R284" s="267"/>
      <c r="S284" s="267"/>
      <c r="T284" s="268"/>
      <c r="U284" s="15"/>
      <c r="V284" s="15"/>
      <c r="W284" s="15"/>
      <c r="X284" s="15"/>
      <c r="Y284" s="15"/>
      <c r="Z284" s="15"/>
      <c r="AA284" s="15"/>
      <c r="AB284" s="15"/>
      <c r="AC284" s="15"/>
      <c r="AD284" s="15"/>
      <c r="AE284" s="15"/>
      <c r="AT284" s="269" t="s">
        <v>319</v>
      </c>
      <c r="AU284" s="269" t="s">
        <v>85</v>
      </c>
      <c r="AV284" s="15" t="s">
        <v>315</v>
      </c>
      <c r="AW284" s="15" t="s">
        <v>37</v>
      </c>
      <c r="AX284" s="15" t="s">
        <v>83</v>
      </c>
      <c r="AY284" s="269" t="s">
        <v>308</v>
      </c>
    </row>
    <row r="285" s="2" customFormat="1" ht="24.15" customHeight="1">
      <c r="A285" s="41"/>
      <c r="B285" s="42"/>
      <c r="C285" s="216" t="s">
        <v>627</v>
      </c>
      <c r="D285" s="216" t="s">
        <v>310</v>
      </c>
      <c r="E285" s="217" t="s">
        <v>7927</v>
      </c>
      <c r="F285" s="218" t="s">
        <v>7928</v>
      </c>
      <c r="G285" s="219" t="s">
        <v>313</v>
      </c>
      <c r="H285" s="220">
        <v>48.744</v>
      </c>
      <c r="I285" s="221"/>
      <c r="J285" s="222">
        <f>ROUND(I285*H285,2)</f>
        <v>0</v>
      </c>
      <c r="K285" s="218" t="s">
        <v>314</v>
      </c>
      <c r="L285" s="47"/>
      <c r="M285" s="223" t="s">
        <v>19</v>
      </c>
      <c r="N285" s="224" t="s">
        <v>47</v>
      </c>
      <c r="O285" s="87"/>
      <c r="P285" s="225">
        <f>O285*H285</f>
        <v>0</v>
      </c>
      <c r="Q285" s="225">
        <v>0.0024399999999999999</v>
      </c>
      <c r="R285" s="225">
        <f>Q285*H285</f>
        <v>0.11893535999999999</v>
      </c>
      <c r="S285" s="225">
        <v>0</v>
      </c>
      <c r="T285" s="226">
        <f>S285*H285</f>
        <v>0</v>
      </c>
      <c r="U285" s="41"/>
      <c r="V285" s="41"/>
      <c r="W285" s="41"/>
      <c r="X285" s="41"/>
      <c r="Y285" s="41"/>
      <c r="Z285" s="41"/>
      <c r="AA285" s="41"/>
      <c r="AB285" s="41"/>
      <c r="AC285" s="41"/>
      <c r="AD285" s="41"/>
      <c r="AE285" s="41"/>
      <c r="AR285" s="227" t="s">
        <v>315</v>
      </c>
      <c r="AT285" s="227" t="s">
        <v>310</v>
      </c>
      <c r="AU285" s="227" t="s">
        <v>85</v>
      </c>
      <c r="AY285" s="20" t="s">
        <v>308</v>
      </c>
      <c r="BE285" s="228">
        <f>IF(N285="základní",J285,0)</f>
        <v>0</v>
      </c>
      <c r="BF285" s="228">
        <f>IF(N285="snížená",J285,0)</f>
        <v>0</v>
      </c>
      <c r="BG285" s="228">
        <f>IF(N285="zákl. přenesená",J285,0)</f>
        <v>0</v>
      </c>
      <c r="BH285" s="228">
        <f>IF(N285="sníž. přenesená",J285,0)</f>
        <v>0</v>
      </c>
      <c r="BI285" s="228">
        <f>IF(N285="nulová",J285,0)</f>
        <v>0</v>
      </c>
      <c r="BJ285" s="20" t="s">
        <v>83</v>
      </c>
      <c r="BK285" s="228">
        <f>ROUND(I285*H285,2)</f>
        <v>0</v>
      </c>
      <c r="BL285" s="20" t="s">
        <v>315</v>
      </c>
      <c r="BM285" s="227" t="s">
        <v>7929</v>
      </c>
    </row>
    <row r="286" s="2" customFormat="1">
      <c r="A286" s="41"/>
      <c r="B286" s="42"/>
      <c r="C286" s="43"/>
      <c r="D286" s="229" t="s">
        <v>317</v>
      </c>
      <c r="E286" s="43"/>
      <c r="F286" s="230" t="s">
        <v>7930</v>
      </c>
      <c r="G286" s="43"/>
      <c r="H286" s="43"/>
      <c r="I286" s="231"/>
      <c r="J286" s="43"/>
      <c r="K286" s="43"/>
      <c r="L286" s="47"/>
      <c r="M286" s="232"/>
      <c r="N286" s="233"/>
      <c r="O286" s="87"/>
      <c r="P286" s="87"/>
      <c r="Q286" s="87"/>
      <c r="R286" s="87"/>
      <c r="S286" s="87"/>
      <c r="T286" s="88"/>
      <c r="U286" s="41"/>
      <c r="V286" s="41"/>
      <c r="W286" s="41"/>
      <c r="X286" s="41"/>
      <c r="Y286" s="41"/>
      <c r="Z286" s="41"/>
      <c r="AA286" s="41"/>
      <c r="AB286" s="41"/>
      <c r="AC286" s="41"/>
      <c r="AD286" s="41"/>
      <c r="AE286" s="41"/>
      <c r="AT286" s="20" t="s">
        <v>317</v>
      </c>
      <c r="AU286" s="20" t="s">
        <v>85</v>
      </c>
    </row>
    <row r="287" s="13" customFormat="1">
      <c r="A287" s="13"/>
      <c r="B287" s="234"/>
      <c r="C287" s="235"/>
      <c r="D287" s="236" t="s">
        <v>319</v>
      </c>
      <c r="E287" s="237" t="s">
        <v>19</v>
      </c>
      <c r="F287" s="238" t="s">
        <v>7931</v>
      </c>
      <c r="G287" s="235"/>
      <c r="H287" s="239">
        <v>28.584</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3" customFormat="1">
      <c r="A288" s="13"/>
      <c r="B288" s="234"/>
      <c r="C288" s="235"/>
      <c r="D288" s="236" t="s">
        <v>319</v>
      </c>
      <c r="E288" s="237" t="s">
        <v>19</v>
      </c>
      <c r="F288" s="238" t="s">
        <v>7932</v>
      </c>
      <c r="G288" s="235"/>
      <c r="H288" s="239">
        <v>20.16</v>
      </c>
      <c r="I288" s="240"/>
      <c r="J288" s="235"/>
      <c r="K288" s="235"/>
      <c r="L288" s="241"/>
      <c r="M288" s="242"/>
      <c r="N288" s="243"/>
      <c r="O288" s="243"/>
      <c r="P288" s="243"/>
      <c r="Q288" s="243"/>
      <c r="R288" s="243"/>
      <c r="S288" s="243"/>
      <c r="T288" s="244"/>
      <c r="U288" s="13"/>
      <c r="V288" s="13"/>
      <c r="W288" s="13"/>
      <c r="X288" s="13"/>
      <c r="Y288" s="13"/>
      <c r="Z288" s="13"/>
      <c r="AA288" s="13"/>
      <c r="AB288" s="13"/>
      <c r="AC288" s="13"/>
      <c r="AD288" s="13"/>
      <c r="AE288" s="13"/>
      <c r="AT288" s="245" t="s">
        <v>319</v>
      </c>
      <c r="AU288" s="245" t="s">
        <v>85</v>
      </c>
      <c r="AV288" s="13" t="s">
        <v>85</v>
      </c>
      <c r="AW288" s="13" t="s">
        <v>37</v>
      </c>
      <c r="AX288" s="13" t="s">
        <v>76</v>
      </c>
      <c r="AY288" s="245" t="s">
        <v>308</v>
      </c>
    </row>
    <row r="289" s="15" customFormat="1">
      <c r="A289" s="15"/>
      <c r="B289" s="259"/>
      <c r="C289" s="260"/>
      <c r="D289" s="236" t="s">
        <v>319</v>
      </c>
      <c r="E289" s="261" t="s">
        <v>19</v>
      </c>
      <c r="F289" s="262" t="s">
        <v>448</v>
      </c>
      <c r="G289" s="260"/>
      <c r="H289" s="263">
        <v>48.744</v>
      </c>
      <c r="I289" s="264"/>
      <c r="J289" s="260"/>
      <c r="K289" s="260"/>
      <c r="L289" s="265"/>
      <c r="M289" s="266"/>
      <c r="N289" s="267"/>
      <c r="O289" s="267"/>
      <c r="P289" s="267"/>
      <c r="Q289" s="267"/>
      <c r="R289" s="267"/>
      <c r="S289" s="267"/>
      <c r="T289" s="268"/>
      <c r="U289" s="15"/>
      <c r="V289" s="15"/>
      <c r="W289" s="15"/>
      <c r="X289" s="15"/>
      <c r="Y289" s="15"/>
      <c r="Z289" s="15"/>
      <c r="AA289" s="15"/>
      <c r="AB289" s="15"/>
      <c r="AC289" s="15"/>
      <c r="AD289" s="15"/>
      <c r="AE289" s="15"/>
      <c r="AT289" s="269" t="s">
        <v>319</v>
      </c>
      <c r="AU289" s="269" t="s">
        <v>85</v>
      </c>
      <c r="AV289" s="15" t="s">
        <v>315</v>
      </c>
      <c r="AW289" s="15" t="s">
        <v>37</v>
      </c>
      <c r="AX289" s="15" t="s">
        <v>83</v>
      </c>
      <c r="AY289" s="269" t="s">
        <v>308</v>
      </c>
    </row>
    <row r="290" s="2" customFormat="1" ht="24.15" customHeight="1">
      <c r="A290" s="41"/>
      <c r="B290" s="42"/>
      <c r="C290" s="216" t="s">
        <v>808</v>
      </c>
      <c r="D290" s="216" t="s">
        <v>310</v>
      </c>
      <c r="E290" s="217" t="s">
        <v>7933</v>
      </c>
      <c r="F290" s="218" t="s">
        <v>7934</v>
      </c>
      <c r="G290" s="219" t="s">
        <v>313</v>
      </c>
      <c r="H290" s="220">
        <v>48.744</v>
      </c>
      <c r="I290" s="221"/>
      <c r="J290" s="222">
        <f>ROUND(I290*H290,2)</f>
        <v>0</v>
      </c>
      <c r="K290" s="218" t="s">
        <v>314</v>
      </c>
      <c r="L290" s="47"/>
      <c r="M290" s="223" t="s">
        <v>19</v>
      </c>
      <c r="N290" s="224" t="s">
        <v>47</v>
      </c>
      <c r="O290" s="87"/>
      <c r="P290" s="225">
        <f>O290*H290</f>
        <v>0</v>
      </c>
      <c r="Q290" s="225">
        <v>0</v>
      </c>
      <c r="R290" s="225">
        <f>Q290*H290</f>
        <v>0</v>
      </c>
      <c r="S290" s="225">
        <v>0</v>
      </c>
      <c r="T290" s="226">
        <f>S290*H290</f>
        <v>0</v>
      </c>
      <c r="U290" s="41"/>
      <c r="V290" s="41"/>
      <c r="W290" s="41"/>
      <c r="X290" s="41"/>
      <c r="Y290" s="41"/>
      <c r="Z290" s="41"/>
      <c r="AA290" s="41"/>
      <c r="AB290" s="41"/>
      <c r="AC290" s="41"/>
      <c r="AD290" s="41"/>
      <c r="AE290" s="41"/>
      <c r="AR290" s="227" t="s">
        <v>315</v>
      </c>
      <c r="AT290" s="227" t="s">
        <v>310</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7935</v>
      </c>
    </row>
    <row r="291" s="2" customFormat="1">
      <c r="A291" s="41"/>
      <c r="B291" s="42"/>
      <c r="C291" s="43"/>
      <c r="D291" s="229" t="s">
        <v>317</v>
      </c>
      <c r="E291" s="43"/>
      <c r="F291" s="230" t="s">
        <v>7936</v>
      </c>
      <c r="G291" s="43"/>
      <c r="H291" s="43"/>
      <c r="I291" s="231"/>
      <c r="J291" s="43"/>
      <c r="K291" s="43"/>
      <c r="L291" s="47"/>
      <c r="M291" s="232"/>
      <c r="N291" s="233"/>
      <c r="O291" s="87"/>
      <c r="P291" s="87"/>
      <c r="Q291" s="87"/>
      <c r="R291" s="87"/>
      <c r="S291" s="87"/>
      <c r="T291" s="88"/>
      <c r="U291" s="41"/>
      <c r="V291" s="41"/>
      <c r="W291" s="41"/>
      <c r="X291" s="41"/>
      <c r="Y291" s="41"/>
      <c r="Z291" s="41"/>
      <c r="AA291" s="41"/>
      <c r="AB291" s="41"/>
      <c r="AC291" s="41"/>
      <c r="AD291" s="41"/>
      <c r="AE291" s="41"/>
      <c r="AT291" s="20" t="s">
        <v>317</v>
      </c>
      <c r="AU291" s="20" t="s">
        <v>85</v>
      </c>
    </row>
    <row r="292" s="13" customFormat="1">
      <c r="A292" s="13"/>
      <c r="B292" s="234"/>
      <c r="C292" s="235"/>
      <c r="D292" s="236" t="s">
        <v>319</v>
      </c>
      <c r="E292" s="237" t="s">
        <v>19</v>
      </c>
      <c r="F292" s="238" t="s">
        <v>7931</v>
      </c>
      <c r="G292" s="235"/>
      <c r="H292" s="239">
        <v>28.584</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85</v>
      </c>
      <c r="AV292" s="13" t="s">
        <v>85</v>
      </c>
      <c r="AW292" s="13" t="s">
        <v>37</v>
      </c>
      <c r="AX292" s="13" t="s">
        <v>76</v>
      </c>
      <c r="AY292" s="245" t="s">
        <v>308</v>
      </c>
    </row>
    <row r="293" s="13" customFormat="1">
      <c r="A293" s="13"/>
      <c r="B293" s="234"/>
      <c r="C293" s="235"/>
      <c r="D293" s="236" t="s">
        <v>319</v>
      </c>
      <c r="E293" s="237" t="s">
        <v>19</v>
      </c>
      <c r="F293" s="238" t="s">
        <v>7932</v>
      </c>
      <c r="G293" s="235"/>
      <c r="H293" s="239">
        <v>20.16</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5" customFormat="1">
      <c r="A294" s="15"/>
      <c r="B294" s="259"/>
      <c r="C294" s="260"/>
      <c r="D294" s="236" t="s">
        <v>319</v>
      </c>
      <c r="E294" s="261" t="s">
        <v>19</v>
      </c>
      <c r="F294" s="262" t="s">
        <v>448</v>
      </c>
      <c r="G294" s="260"/>
      <c r="H294" s="263">
        <v>48.744</v>
      </c>
      <c r="I294" s="264"/>
      <c r="J294" s="260"/>
      <c r="K294" s="260"/>
      <c r="L294" s="265"/>
      <c r="M294" s="266"/>
      <c r="N294" s="267"/>
      <c r="O294" s="267"/>
      <c r="P294" s="267"/>
      <c r="Q294" s="267"/>
      <c r="R294" s="267"/>
      <c r="S294" s="267"/>
      <c r="T294" s="268"/>
      <c r="U294" s="15"/>
      <c r="V294" s="15"/>
      <c r="W294" s="15"/>
      <c r="X294" s="15"/>
      <c r="Y294" s="15"/>
      <c r="Z294" s="15"/>
      <c r="AA294" s="15"/>
      <c r="AB294" s="15"/>
      <c r="AC294" s="15"/>
      <c r="AD294" s="15"/>
      <c r="AE294" s="15"/>
      <c r="AT294" s="269" t="s">
        <v>319</v>
      </c>
      <c r="AU294" s="269" t="s">
        <v>85</v>
      </c>
      <c r="AV294" s="15" t="s">
        <v>315</v>
      </c>
      <c r="AW294" s="15" t="s">
        <v>37</v>
      </c>
      <c r="AX294" s="15" t="s">
        <v>83</v>
      </c>
      <c r="AY294" s="269" t="s">
        <v>308</v>
      </c>
    </row>
    <row r="295" s="2" customFormat="1" ht="24.15" customHeight="1">
      <c r="A295" s="41"/>
      <c r="B295" s="42"/>
      <c r="C295" s="216" t="s">
        <v>735</v>
      </c>
      <c r="D295" s="216" t="s">
        <v>310</v>
      </c>
      <c r="E295" s="217" t="s">
        <v>7937</v>
      </c>
      <c r="F295" s="218" t="s">
        <v>7938</v>
      </c>
      <c r="G295" s="219" t="s">
        <v>493</v>
      </c>
      <c r="H295" s="220">
        <v>1.22</v>
      </c>
      <c r="I295" s="221"/>
      <c r="J295" s="222">
        <f>ROUND(I295*H295,2)</f>
        <v>0</v>
      </c>
      <c r="K295" s="218" t="s">
        <v>314</v>
      </c>
      <c r="L295" s="47"/>
      <c r="M295" s="223" t="s">
        <v>19</v>
      </c>
      <c r="N295" s="224" t="s">
        <v>47</v>
      </c>
      <c r="O295" s="87"/>
      <c r="P295" s="225">
        <f>O295*H295</f>
        <v>0</v>
      </c>
      <c r="Q295" s="225">
        <v>1.05237</v>
      </c>
      <c r="R295" s="225">
        <f>Q295*H295</f>
        <v>1.2838913999999999</v>
      </c>
      <c r="S295" s="225">
        <v>0</v>
      </c>
      <c r="T295" s="226">
        <f>S295*H295</f>
        <v>0</v>
      </c>
      <c r="U295" s="41"/>
      <c r="V295" s="41"/>
      <c r="W295" s="41"/>
      <c r="X295" s="41"/>
      <c r="Y295" s="41"/>
      <c r="Z295" s="41"/>
      <c r="AA295" s="41"/>
      <c r="AB295" s="41"/>
      <c r="AC295" s="41"/>
      <c r="AD295" s="41"/>
      <c r="AE295" s="41"/>
      <c r="AR295" s="227" t="s">
        <v>315</v>
      </c>
      <c r="AT295" s="227" t="s">
        <v>310</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7939</v>
      </c>
    </row>
    <row r="296" s="2" customFormat="1">
      <c r="A296" s="41"/>
      <c r="B296" s="42"/>
      <c r="C296" s="43"/>
      <c r="D296" s="229" t="s">
        <v>317</v>
      </c>
      <c r="E296" s="43"/>
      <c r="F296" s="230" t="s">
        <v>7940</v>
      </c>
      <c r="G296" s="43"/>
      <c r="H296" s="43"/>
      <c r="I296" s="231"/>
      <c r="J296" s="43"/>
      <c r="K296" s="43"/>
      <c r="L296" s="47"/>
      <c r="M296" s="232"/>
      <c r="N296" s="233"/>
      <c r="O296" s="87"/>
      <c r="P296" s="87"/>
      <c r="Q296" s="87"/>
      <c r="R296" s="87"/>
      <c r="S296" s="87"/>
      <c r="T296" s="88"/>
      <c r="U296" s="41"/>
      <c r="V296" s="41"/>
      <c r="W296" s="41"/>
      <c r="X296" s="41"/>
      <c r="Y296" s="41"/>
      <c r="Z296" s="41"/>
      <c r="AA296" s="41"/>
      <c r="AB296" s="41"/>
      <c r="AC296" s="41"/>
      <c r="AD296" s="41"/>
      <c r="AE296" s="41"/>
      <c r="AT296" s="20" t="s">
        <v>317</v>
      </c>
      <c r="AU296" s="20" t="s">
        <v>85</v>
      </c>
    </row>
    <row r="297" s="13" customFormat="1">
      <c r="A297" s="13"/>
      <c r="B297" s="234"/>
      <c r="C297" s="235"/>
      <c r="D297" s="236" t="s">
        <v>319</v>
      </c>
      <c r="E297" s="237" t="s">
        <v>19</v>
      </c>
      <c r="F297" s="238" t="s">
        <v>7941</v>
      </c>
      <c r="G297" s="235"/>
      <c r="H297" s="239">
        <v>1.22</v>
      </c>
      <c r="I297" s="240"/>
      <c r="J297" s="235"/>
      <c r="K297" s="235"/>
      <c r="L297" s="241"/>
      <c r="M297" s="242"/>
      <c r="N297" s="243"/>
      <c r="O297" s="243"/>
      <c r="P297" s="243"/>
      <c r="Q297" s="243"/>
      <c r="R297" s="243"/>
      <c r="S297" s="243"/>
      <c r="T297" s="244"/>
      <c r="U297" s="13"/>
      <c r="V297" s="13"/>
      <c r="W297" s="13"/>
      <c r="X297" s="13"/>
      <c r="Y297" s="13"/>
      <c r="Z297" s="13"/>
      <c r="AA297" s="13"/>
      <c r="AB297" s="13"/>
      <c r="AC297" s="13"/>
      <c r="AD297" s="13"/>
      <c r="AE297" s="13"/>
      <c r="AT297" s="245" t="s">
        <v>319</v>
      </c>
      <c r="AU297" s="245" t="s">
        <v>85</v>
      </c>
      <c r="AV297" s="13" t="s">
        <v>85</v>
      </c>
      <c r="AW297" s="13" t="s">
        <v>37</v>
      </c>
      <c r="AX297" s="13" t="s">
        <v>83</v>
      </c>
      <c r="AY297" s="245" t="s">
        <v>308</v>
      </c>
    </row>
    <row r="298" s="2" customFormat="1" ht="24.15" customHeight="1">
      <c r="A298" s="41"/>
      <c r="B298" s="42"/>
      <c r="C298" s="216" t="s">
        <v>813</v>
      </c>
      <c r="D298" s="216" t="s">
        <v>310</v>
      </c>
      <c r="E298" s="217" t="s">
        <v>7942</v>
      </c>
      <c r="F298" s="218" t="s">
        <v>7943</v>
      </c>
      <c r="G298" s="219" t="s">
        <v>313</v>
      </c>
      <c r="H298" s="220">
        <v>21.552</v>
      </c>
      <c r="I298" s="221"/>
      <c r="J298" s="222">
        <f>ROUND(I298*H298,2)</f>
        <v>0</v>
      </c>
      <c r="K298" s="218" t="s">
        <v>314</v>
      </c>
      <c r="L298" s="47"/>
      <c r="M298" s="223" t="s">
        <v>19</v>
      </c>
      <c r="N298" s="224" t="s">
        <v>47</v>
      </c>
      <c r="O298" s="87"/>
      <c r="P298" s="225">
        <f>O298*H298</f>
        <v>0</v>
      </c>
      <c r="Q298" s="225">
        <v>0.054600000000000003</v>
      </c>
      <c r="R298" s="225">
        <f>Q298*H298</f>
        <v>1.1767392000000001</v>
      </c>
      <c r="S298" s="225">
        <v>0</v>
      </c>
      <c r="T298" s="226">
        <f>S298*H298</f>
        <v>0</v>
      </c>
      <c r="U298" s="41"/>
      <c r="V298" s="41"/>
      <c r="W298" s="41"/>
      <c r="X298" s="41"/>
      <c r="Y298" s="41"/>
      <c r="Z298" s="41"/>
      <c r="AA298" s="41"/>
      <c r="AB298" s="41"/>
      <c r="AC298" s="41"/>
      <c r="AD298" s="41"/>
      <c r="AE298" s="41"/>
      <c r="AR298" s="227" t="s">
        <v>315</v>
      </c>
      <c r="AT298" s="227" t="s">
        <v>310</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7944</v>
      </c>
    </row>
    <row r="299" s="2" customFormat="1">
      <c r="A299" s="41"/>
      <c r="B299" s="42"/>
      <c r="C299" s="43"/>
      <c r="D299" s="229" t="s">
        <v>317</v>
      </c>
      <c r="E299" s="43"/>
      <c r="F299" s="230" t="s">
        <v>7945</v>
      </c>
      <c r="G299" s="43"/>
      <c r="H299" s="43"/>
      <c r="I299" s="231"/>
      <c r="J299" s="43"/>
      <c r="K299" s="43"/>
      <c r="L299" s="47"/>
      <c r="M299" s="232"/>
      <c r="N299" s="233"/>
      <c r="O299" s="87"/>
      <c r="P299" s="87"/>
      <c r="Q299" s="87"/>
      <c r="R299" s="87"/>
      <c r="S299" s="87"/>
      <c r="T299" s="88"/>
      <c r="U299" s="41"/>
      <c r="V299" s="41"/>
      <c r="W299" s="41"/>
      <c r="X299" s="41"/>
      <c r="Y299" s="41"/>
      <c r="Z299" s="41"/>
      <c r="AA299" s="41"/>
      <c r="AB299" s="41"/>
      <c r="AC299" s="41"/>
      <c r="AD299" s="41"/>
      <c r="AE299" s="41"/>
      <c r="AT299" s="20" t="s">
        <v>317</v>
      </c>
      <c r="AU299" s="20" t="s">
        <v>85</v>
      </c>
    </row>
    <row r="300" s="13" customFormat="1">
      <c r="A300" s="13"/>
      <c r="B300" s="234"/>
      <c r="C300" s="235"/>
      <c r="D300" s="236" t="s">
        <v>319</v>
      </c>
      <c r="E300" s="237" t="s">
        <v>19</v>
      </c>
      <c r="F300" s="238" t="s">
        <v>7946</v>
      </c>
      <c r="G300" s="235"/>
      <c r="H300" s="239">
        <v>21.552</v>
      </c>
      <c r="I300" s="240"/>
      <c r="J300" s="235"/>
      <c r="K300" s="235"/>
      <c r="L300" s="241"/>
      <c r="M300" s="242"/>
      <c r="N300" s="243"/>
      <c r="O300" s="243"/>
      <c r="P300" s="243"/>
      <c r="Q300" s="243"/>
      <c r="R300" s="243"/>
      <c r="S300" s="243"/>
      <c r="T300" s="244"/>
      <c r="U300" s="13"/>
      <c r="V300" s="13"/>
      <c r="W300" s="13"/>
      <c r="X300" s="13"/>
      <c r="Y300" s="13"/>
      <c r="Z300" s="13"/>
      <c r="AA300" s="13"/>
      <c r="AB300" s="13"/>
      <c r="AC300" s="13"/>
      <c r="AD300" s="13"/>
      <c r="AE300" s="13"/>
      <c r="AT300" s="245" t="s">
        <v>319</v>
      </c>
      <c r="AU300" s="245" t="s">
        <v>85</v>
      </c>
      <c r="AV300" s="13" t="s">
        <v>85</v>
      </c>
      <c r="AW300" s="13" t="s">
        <v>37</v>
      </c>
      <c r="AX300" s="13" t="s">
        <v>83</v>
      </c>
      <c r="AY300" s="245" t="s">
        <v>308</v>
      </c>
    </row>
    <row r="301" s="12" customFormat="1" ht="22.8" customHeight="1">
      <c r="A301" s="12"/>
      <c r="B301" s="200"/>
      <c r="C301" s="201"/>
      <c r="D301" s="202" t="s">
        <v>75</v>
      </c>
      <c r="E301" s="214" t="s">
        <v>315</v>
      </c>
      <c r="F301" s="214" t="s">
        <v>1613</v>
      </c>
      <c r="G301" s="201"/>
      <c r="H301" s="201"/>
      <c r="I301" s="204"/>
      <c r="J301" s="215">
        <f>BK301</f>
        <v>0</v>
      </c>
      <c r="K301" s="201"/>
      <c r="L301" s="206"/>
      <c r="M301" s="207"/>
      <c r="N301" s="208"/>
      <c r="O301" s="208"/>
      <c r="P301" s="209">
        <f>SUM(P302:P387)</f>
        <v>0</v>
      </c>
      <c r="Q301" s="208"/>
      <c r="R301" s="209">
        <f>SUM(R302:R387)</f>
        <v>278.02162399999997</v>
      </c>
      <c r="S301" s="208"/>
      <c r="T301" s="210">
        <f>SUM(T302:T387)</f>
        <v>0</v>
      </c>
      <c r="U301" s="12"/>
      <c r="V301" s="12"/>
      <c r="W301" s="12"/>
      <c r="X301" s="12"/>
      <c r="Y301" s="12"/>
      <c r="Z301" s="12"/>
      <c r="AA301" s="12"/>
      <c r="AB301" s="12"/>
      <c r="AC301" s="12"/>
      <c r="AD301" s="12"/>
      <c r="AE301" s="12"/>
      <c r="AR301" s="211" t="s">
        <v>83</v>
      </c>
      <c r="AT301" s="212" t="s">
        <v>75</v>
      </c>
      <c r="AU301" s="212" t="s">
        <v>83</v>
      </c>
      <c r="AY301" s="211" t="s">
        <v>308</v>
      </c>
      <c r="BK301" s="213">
        <f>SUM(BK302:BK387)</f>
        <v>0</v>
      </c>
    </row>
    <row r="302" s="2" customFormat="1" ht="24.15" customHeight="1">
      <c r="A302" s="41"/>
      <c r="B302" s="42"/>
      <c r="C302" s="216" t="s">
        <v>740</v>
      </c>
      <c r="D302" s="216" t="s">
        <v>310</v>
      </c>
      <c r="E302" s="217" t="s">
        <v>7947</v>
      </c>
      <c r="F302" s="218" t="s">
        <v>7948</v>
      </c>
      <c r="G302" s="219" t="s">
        <v>442</v>
      </c>
      <c r="H302" s="220">
        <v>102.908</v>
      </c>
      <c r="I302" s="221"/>
      <c r="J302" s="222">
        <f>ROUND(I302*H302,2)</f>
        <v>0</v>
      </c>
      <c r="K302" s="218" t="s">
        <v>314</v>
      </c>
      <c r="L302" s="47"/>
      <c r="M302" s="223" t="s">
        <v>19</v>
      </c>
      <c r="N302" s="224" t="s">
        <v>47</v>
      </c>
      <c r="O302" s="87"/>
      <c r="P302" s="225">
        <f>O302*H302</f>
        <v>0</v>
      </c>
      <c r="Q302" s="225">
        <v>2.5020099999999998</v>
      </c>
      <c r="R302" s="225">
        <f>Q302*H302</f>
        <v>257.47684507999998</v>
      </c>
      <c r="S302" s="225">
        <v>0</v>
      </c>
      <c r="T302" s="226">
        <f>S302*H302</f>
        <v>0</v>
      </c>
      <c r="U302" s="41"/>
      <c r="V302" s="41"/>
      <c r="W302" s="41"/>
      <c r="X302" s="41"/>
      <c r="Y302" s="41"/>
      <c r="Z302" s="41"/>
      <c r="AA302" s="41"/>
      <c r="AB302" s="41"/>
      <c r="AC302" s="41"/>
      <c r="AD302" s="41"/>
      <c r="AE302" s="41"/>
      <c r="AR302" s="227" t="s">
        <v>315</v>
      </c>
      <c r="AT302" s="227" t="s">
        <v>310</v>
      </c>
      <c r="AU302" s="227" t="s">
        <v>85</v>
      </c>
      <c r="AY302" s="20" t="s">
        <v>308</v>
      </c>
      <c r="BE302" s="228">
        <f>IF(N302="základní",J302,0)</f>
        <v>0</v>
      </c>
      <c r="BF302" s="228">
        <f>IF(N302="snížená",J302,0)</f>
        <v>0</v>
      </c>
      <c r="BG302" s="228">
        <f>IF(N302="zákl. přenesená",J302,0)</f>
        <v>0</v>
      </c>
      <c r="BH302" s="228">
        <f>IF(N302="sníž. přenesená",J302,0)</f>
        <v>0</v>
      </c>
      <c r="BI302" s="228">
        <f>IF(N302="nulová",J302,0)</f>
        <v>0</v>
      </c>
      <c r="BJ302" s="20" t="s">
        <v>83</v>
      </c>
      <c r="BK302" s="228">
        <f>ROUND(I302*H302,2)</f>
        <v>0</v>
      </c>
      <c r="BL302" s="20" t="s">
        <v>315</v>
      </c>
      <c r="BM302" s="227" t="s">
        <v>7949</v>
      </c>
    </row>
    <row r="303" s="2" customFormat="1">
      <c r="A303" s="41"/>
      <c r="B303" s="42"/>
      <c r="C303" s="43"/>
      <c r="D303" s="229" t="s">
        <v>317</v>
      </c>
      <c r="E303" s="43"/>
      <c r="F303" s="230" t="s">
        <v>7950</v>
      </c>
      <c r="G303" s="43"/>
      <c r="H303" s="43"/>
      <c r="I303" s="231"/>
      <c r="J303" s="43"/>
      <c r="K303" s="43"/>
      <c r="L303" s="47"/>
      <c r="M303" s="232"/>
      <c r="N303" s="233"/>
      <c r="O303" s="87"/>
      <c r="P303" s="87"/>
      <c r="Q303" s="87"/>
      <c r="R303" s="87"/>
      <c r="S303" s="87"/>
      <c r="T303" s="88"/>
      <c r="U303" s="41"/>
      <c r="V303" s="41"/>
      <c r="W303" s="41"/>
      <c r="X303" s="41"/>
      <c r="Y303" s="41"/>
      <c r="Z303" s="41"/>
      <c r="AA303" s="41"/>
      <c r="AB303" s="41"/>
      <c r="AC303" s="41"/>
      <c r="AD303" s="41"/>
      <c r="AE303" s="41"/>
      <c r="AT303" s="20" t="s">
        <v>317</v>
      </c>
      <c r="AU303" s="20" t="s">
        <v>85</v>
      </c>
    </row>
    <row r="304" s="14" customFormat="1">
      <c r="A304" s="14"/>
      <c r="B304" s="249"/>
      <c r="C304" s="250"/>
      <c r="D304" s="236" t="s">
        <v>319</v>
      </c>
      <c r="E304" s="251" t="s">
        <v>19</v>
      </c>
      <c r="F304" s="252" t="s">
        <v>7951</v>
      </c>
      <c r="G304" s="250"/>
      <c r="H304" s="251" t="s">
        <v>19</v>
      </c>
      <c r="I304" s="253"/>
      <c r="J304" s="250"/>
      <c r="K304" s="250"/>
      <c r="L304" s="254"/>
      <c r="M304" s="255"/>
      <c r="N304" s="256"/>
      <c r="O304" s="256"/>
      <c r="P304" s="256"/>
      <c r="Q304" s="256"/>
      <c r="R304" s="256"/>
      <c r="S304" s="256"/>
      <c r="T304" s="257"/>
      <c r="U304" s="14"/>
      <c r="V304" s="14"/>
      <c r="W304" s="14"/>
      <c r="X304" s="14"/>
      <c r="Y304" s="14"/>
      <c r="Z304" s="14"/>
      <c r="AA304" s="14"/>
      <c r="AB304" s="14"/>
      <c r="AC304" s="14"/>
      <c r="AD304" s="14"/>
      <c r="AE304" s="14"/>
      <c r="AT304" s="258" t="s">
        <v>319</v>
      </c>
      <c r="AU304" s="258" t="s">
        <v>85</v>
      </c>
      <c r="AV304" s="14" t="s">
        <v>83</v>
      </c>
      <c r="AW304" s="14" t="s">
        <v>37</v>
      </c>
      <c r="AX304" s="14" t="s">
        <v>76</v>
      </c>
      <c r="AY304" s="258" t="s">
        <v>308</v>
      </c>
    </row>
    <row r="305" s="13" customFormat="1">
      <c r="A305" s="13"/>
      <c r="B305" s="234"/>
      <c r="C305" s="235"/>
      <c r="D305" s="236" t="s">
        <v>319</v>
      </c>
      <c r="E305" s="237" t="s">
        <v>19</v>
      </c>
      <c r="F305" s="238" t="s">
        <v>7952</v>
      </c>
      <c r="G305" s="235"/>
      <c r="H305" s="239">
        <v>55.334000000000003</v>
      </c>
      <c r="I305" s="240"/>
      <c r="J305" s="235"/>
      <c r="K305" s="235"/>
      <c r="L305" s="241"/>
      <c r="M305" s="242"/>
      <c r="N305" s="243"/>
      <c r="O305" s="243"/>
      <c r="P305" s="243"/>
      <c r="Q305" s="243"/>
      <c r="R305" s="243"/>
      <c r="S305" s="243"/>
      <c r="T305" s="244"/>
      <c r="U305" s="13"/>
      <c r="V305" s="13"/>
      <c r="W305" s="13"/>
      <c r="X305" s="13"/>
      <c r="Y305" s="13"/>
      <c r="Z305" s="13"/>
      <c r="AA305" s="13"/>
      <c r="AB305" s="13"/>
      <c r="AC305" s="13"/>
      <c r="AD305" s="13"/>
      <c r="AE305" s="13"/>
      <c r="AT305" s="245" t="s">
        <v>319</v>
      </c>
      <c r="AU305" s="245" t="s">
        <v>85</v>
      </c>
      <c r="AV305" s="13" t="s">
        <v>85</v>
      </c>
      <c r="AW305" s="13" t="s">
        <v>37</v>
      </c>
      <c r="AX305" s="13" t="s">
        <v>76</v>
      </c>
      <c r="AY305" s="245" t="s">
        <v>308</v>
      </c>
    </row>
    <row r="306" s="13" customFormat="1">
      <c r="A306" s="13"/>
      <c r="B306" s="234"/>
      <c r="C306" s="235"/>
      <c r="D306" s="236" t="s">
        <v>319</v>
      </c>
      <c r="E306" s="237" t="s">
        <v>19</v>
      </c>
      <c r="F306" s="238" t="s">
        <v>7953</v>
      </c>
      <c r="G306" s="235"/>
      <c r="H306" s="239">
        <v>1.109</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76</v>
      </c>
      <c r="AY306" s="245" t="s">
        <v>308</v>
      </c>
    </row>
    <row r="307" s="13" customFormat="1">
      <c r="A307" s="13"/>
      <c r="B307" s="234"/>
      <c r="C307" s="235"/>
      <c r="D307" s="236" t="s">
        <v>319</v>
      </c>
      <c r="E307" s="237" t="s">
        <v>19</v>
      </c>
      <c r="F307" s="238" t="s">
        <v>7954</v>
      </c>
      <c r="G307" s="235"/>
      <c r="H307" s="239">
        <v>9.4009999999999998</v>
      </c>
      <c r="I307" s="240"/>
      <c r="J307" s="235"/>
      <c r="K307" s="235"/>
      <c r="L307" s="241"/>
      <c r="M307" s="242"/>
      <c r="N307" s="243"/>
      <c r="O307" s="243"/>
      <c r="P307" s="243"/>
      <c r="Q307" s="243"/>
      <c r="R307" s="243"/>
      <c r="S307" s="243"/>
      <c r="T307" s="244"/>
      <c r="U307" s="13"/>
      <c r="V307" s="13"/>
      <c r="W307" s="13"/>
      <c r="X307" s="13"/>
      <c r="Y307" s="13"/>
      <c r="Z307" s="13"/>
      <c r="AA307" s="13"/>
      <c r="AB307" s="13"/>
      <c r="AC307" s="13"/>
      <c r="AD307" s="13"/>
      <c r="AE307" s="13"/>
      <c r="AT307" s="245" t="s">
        <v>319</v>
      </c>
      <c r="AU307" s="245" t="s">
        <v>85</v>
      </c>
      <c r="AV307" s="13" t="s">
        <v>85</v>
      </c>
      <c r="AW307" s="13" t="s">
        <v>37</v>
      </c>
      <c r="AX307" s="13" t="s">
        <v>76</v>
      </c>
      <c r="AY307" s="245" t="s">
        <v>308</v>
      </c>
    </row>
    <row r="308" s="13" customFormat="1">
      <c r="A308" s="13"/>
      <c r="B308" s="234"/>
      <c r="C308" s="235"/>
      <c r="D308" s="236" t="s">
        <v>319</v>
      </c>
      <c r="E308" s="237" t="s">
        <v>19</v>
      </c>
      <c r="F308" s="238" t="s">
        <v>7955</v>
      </c>
      <c r="G308" s="235"/>
      <c r="H308" s="239">
        <v>8.7050000000000001</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7956</v>
      </c>
      <c r="G309" s="235"/>
      <c r="H309" s="239">
        <v>16.768999999999998</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4" customFormat="1">
      <c r="A310" s="14"/>
      <c r="B310" s="249"/>
      <c r="C310" s="250"/>
      <c r="D310" s="236" t="s">
        <v>319</v>
      </c>
      <c r="E310" s="251" t="s">
        <v>19</v>
      </c>
      <c r="F310" s="252" t="s">
        <v>7957</v>
      </c>
      <c r="G310" s="250"/>
      <c r="H310" s="251" t="s">
        <v>19</v>
      </c>
      <c r="I310" s="253"/>
      <c r="J310" s="250"/>
      <c r="K310" s="250"/>
      <c r="L310" s="254"/>
      <c r="M310" s="255"/>
      <c r="N310" s="256"/>
      <c r="O310" s="256"/>
      <c r="P310" s="256"/>
      <c r="Q310" s="256"/>
      <c r="R310" s="256"/>
      <c r="S310" s="256"/>
      <c r="T310" s="257"/>
      <c r="U310" s="14"/>
      <c r="V310" s="14"/>
      <c r="W310" s="14"/>
      <c r="X310" s="14"/>
      <c r="Y310" s="14"/>
      <c r="Z310" s="14"/>
      <c r="AA310" s="14"/>
      <c r="AB310" s="14"/>
      <c r="AC310" s="14"/>
      <c r="AD310" s="14"/>
      <c r="AE310" s="14"/>
      <c r="AT310" s="258" t="s">
        <v>319</v>
      </c>
      <c r="AU310" s="258" t="s">
        <v>85</v>
      </c>
      <c r="AV310" s="14" t="s">
        <v>83</v>
      </c>
      <c r="AW310" s="14" t="s">
        <v>37</v>
      </c>
      <c r="AX310" s="14" t="s">
        <v>76</v>
      </c>
      <c r="AY310" s="258" t="s">
        <v>308</v>
      </c>
    </row>
    <row r="311" s="13" customFormat="1">
      <c r="A311" s="13"/>
      <c r="B311" s="234"/>
      <c r="C311" s="235"/>
      <c r="D311" s="236" t="s">
        <v>319</v>
      </c>
      <c r="E311" s="237" t="s">
        <v>19</v>
      </c>
      <c r="F311" s="238" t="s">
        <v>7958</v>
      </c>
      <c r="G311" s="235"/>
      <c r="H311" s="239">
        <v>5.9729999999999999</v>
      </c>
      <c r="I311" s="240"/>
      <c r="J311" s="235"/>
      <c r="K311" s="235"/>
      <c r="L311" s="241"/>
      <c r="M311" s="242"/>
      <c r="N311" s="243"/>
      <c r="O311" s="243"/>
      <c r="P311" s="243"/>
      <c r="Q311" s="243"/>
      <c r="R311" s="243"/>
      <c r="S311" s="243"/>
      <c r="T311" s="244"/>
      <c r="U311" s="13"/>
      <c r="V311" s="13"/>
      <c r="W311" s="13"/>
      <c r="X311" s="13"/>
      <c r="Y311" s="13"/>
      <c r="Z311" s="13"/>
      <c r="AA311" s="13"/>
      <c r="AB311" s="13"/>
      <c r="AC311" s="13"/>
      <c r="AD311" s="13"/>
      <c r="AE311" s="13"/>
      <c r="AT311" s="245" t="s">
        <v>319</v>
      </c>
      <c r="AU311" s="245" t="s">
        <v>85</v>
      </c>
      <c r="AV311" s="13" t="s">
        <v>85</v>
      </c>
      <c r="AW311" s="13" t="s">
        <v>37</v>
      </c>
      <c r="AX311" s="13" t="s">
        <v>76</v>
      </c>
      <c r="AY311" s="245" t="s">
        <v>308</v>
      </c>
    </row>
    <row r="312" s="13" customFormat="1">
      <c r="A312" s="13"/>
      <c r="B312" s="234"/>
      <c r="C312" s="235"/>
      <c r="D312" s="236" t="s">
        <v>319</v>
      </c>
      <c r="E312" s="237" t="s">
        <v>19</v>
      </c>
      <c r="F312" s="238" t="s">
        <v>7959</v>
      </c>
      <c r="G312" s="235"/>
      <c r="H312" s="239">
        <v>0.65500000000000003</v>
      </c>
      <c r="I312" s="240"/>
      <c r="J312" s="235"/>
      <c r="K312" s="235"/>
      <c r="L312" s="241"/>
      <c r="M312" s="242"/>
      <c r="N312" s="243"/>
      <c r="O312" s="243"/>
      <c r="P312" s="243"/>
      <c r="Q312" s="243"/>
      <c r="R312" s="243"/>
      <c r="S312" s="243"/>
      <c r="T312" s="244"/>
      <c r="U312" s="13"/>
      <c r="V312" s="13"/>
      <c r="W312" s="13"/>
      <c r="X312" s="13"/>
      <c r="Y312" s="13"/>
      <c r="Z312" s="13"/>
      <c r="AA312" s="13"/>
      <c r="AB312" s="13"/>
      <c r="AC312" s="13"/>
      <c r="AD312" s="13"/>
      <c r="AE312" s="13"/>
      <c r="AT312" s="245" t="s">
        <v>319</v>
      </c>
      <c r="AU312" s="245" t="s">
        <v>85</v>
      </c>
      <c r="AV312" s="13" t="s">
        <v>85</v>
      </c>
      <c r="AW312" s="13" t="s">
        <v>37</v>
      </c>
      <c r="AX312" s="13" t="s">
        <v>76</v>
      </c>
      <c r="AY312" s="245" t="s">
        <v>308</v>
      </c>
    </row>
    <row r="313" s="13" customFormat="1">
      <c r="A313" s="13"/>
      <c r="B313" s="234"/>
      <c r="C313" s="235"/>
      <c r="D313" s="236" t="s">
        <v>319</v>
      </c>
      <c r="E313" s="237" t="s">
        <v>19</v>
      </c>
      <c r="F313" s="238" t="s">
        <v>7960</v>
      </c>
      <c r="G313" s="235"/>
      <c r="H313" s="239">
        <v>0.17999999999999999</v>
      </c>
      <c r="I313" s="240"/>
      <c r="J313" s="235"/>
      <c r="K313" s="235"/>
      <c r="L313" s="241"/>
      <c r="M313" s="242"/>
      <c r="N313" s="243"/>
      <c r="O313" s="243"/>
      <c r="P313" s="243"/>
      <c r="Q313" s="243"/>
      <c r="R313" s="243"/>
      <c r="S313" s="243"/>
      <c r="T313" s="244"/>
      <c r="U313" s="13"/>
      <c r="V313" s="13"/>
      <c r="W313" s="13"/>
      <c r="X313" s="13"/>
      <c r="Y313" s="13"/>
      <c r="Z313" s="13"/>
      <c r="AA313" s="13"/>
      <c r="AB313" s="13"/>
      <c r="AC313" s="13"/>
      <c r="AD313" s="13"/>
      <c r="AE313" s="13"/>
      <c r="AT313" s="245" t="s">
        <v>319</v>
      </c>
      <c r="AU313" s="245" t="s">
        <v>85</v>
      </c>
      <c r="AV313" s="13" t="s">
        <v>85</v>
      </c>
      <c r="AW313" s="13" t="s">
        <v>37</v>
      </c>
      <c r="AX313" s="13" t="s">
        <v>76</v>
      </c>
      <c r="AY313" s="245" t="s">
        <v>308</v>
      </c>
    </row>
    <row r="314" s="13" customFormat="1">
      <c r="A314" s="13"/>
      <c r="B314" s="234"/>
      <c r="C314" s="235"/>
      <c r="D314" s="236" t="s">
        <v>319</v>
      </c>
      <c r="E314" s="237" t="s">
        <v>19</v>
      </c>
      <c r="F314" s="238" t="s">
        <v>7961</v>
      </c>
      <c r="G314" s="235"/>
      <c r="H314" s="239">
        <v>0.096000000000000002</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76</v>
      </c>
      <c r="AY314" s="245" t="s">
        <v>308</v>
      </c>
    </row>
    <row r="315" s="13" customFormat="1">
      <c r="A315" s="13"/>
      <c r="B315" s="234"/>
      <c r="C315" s="235"/>
      <c r="D315" s="236" t="s">
        <v>319</v>
      </c>
      <c r="E315" s="237" t="s">
        <v>19</v>
      </c>
      <c r="F315" s="238" t="s">
        <v>7962</v>
      </c>
      <c r="G315" s="235"/>
      <c r="H315" s="239">
        <v>4.6859999999999999</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5" customFormat="1">
      <c r="A316" s="15"/>
      <c r="B316" s="259"/>
      <c r="C316" s="260"/>
      <c r="D316" s="236" t="s">
        <v>319</v>
      </c>
      <c r="E316" s="261" t="s">
        <v>19</v>
      </c>
      <c r="F316" s="262" t="s">
        <v>448</v>
      </c>
      <c r="G316" s="260"/>
      <c r="H316" s="263">
        <v>102.90800000000002</v>
      </c>
      <c r="I316" s="264"/>
      <c r="J316" s="260"/>
      <c r="K316" s="260"/>
      <c r="L316" s="265"/>
      <c r="M316" s="266"/>
      <c r="N316" s="267"/>
      <c r="O316" s="267"/>
      <c r="P316" s="267"/>
      <c r="Q316" s="267"/>
      <c r="R316" s="267"/>
      <c r="S316" s="267"/>
      <c r="T316" s="268"/>
      <c r="U316" s="15"/>
      <c r="V316" s="15"/>
      <c r="W316" s="15"/>
      <c r="X316" s="15"/>
      <c r="Y316" s="15"/>
      <c r="Z316" s="15"/>
      <c r="AA316" s="15"/>
      <c r="AB316" s="15"/>
      <c r="AC316" s="15"/>
      <c r="AD316" s="15"/>
      <c r="AE316" s="15"/>
      <c r="AT316" s="269" t="s">
        <v>319</v>
      </c>
      <c r="AU316" s="269" t="s">
        <v>85</v>
      </c>
      <c r="AV316" s="15" t="s">
        <v>315</v>
      </c>
      <c r="AW316" s="15" t="s">
        <v>37</v>
      </c>
      <c r="AX316" s="15" t="s">
        <v>83</v>
      </c>
      <c r="AY316" s="269" t="s">
        <v>308</v>
      </c>
    </row>
    <row r="317" s="2" customFormat="1" ht="24.15" customHeight="1">
      <c r="A317" s="41"/>
      <c r="B317" s="42"/>
      <c r="C317" s="216" t="s">
        <v>826</v>
      </c>
      <c r="D317" s="216" t="s">
        <v>310</v>
      </c>
      <c r="E317" s="217" t="s">
        <v>7963</v>
      </c>
      <c r="F317" s="218" t="s">
        <v>7964</v>
      </c>
      <c r="G317" s="219" t="s">
        <v>442</v>
      </c>
      <c r="H317" s="220">
        <v>1.266</v>
      </c>
      <c r="I317" s="221"/>
      <c r="J317" s="222">
        <f>ROUND(I317*H317,2)</f>
        <v>0</v>
      </c>
      <c r="K317" s="218" t="s">
        <v>314</v>
      </c>
      <c r="L317" s="47"/>
      <c r="M317" s="223" t="s">
        <v>19</v>
      </c>
      <c r="N317" s="224" t="s">
        <v>47</v>
      </c>
      <c r="O317" s="87"/>
      <c r="P317" s="225">
        <f>O317*H317</f>
        <v>0</v>
      </c>
      <c r="Q317" s="225">
        <v>2.5020099999999998</v>
      </c>
      <c r="R317" s="225">
        <f>Q317*H317</f>
        <v>3.1675446599999999</v>
      </c>
      <c r="S317" s="225">
        <v>0</v>
      </c>
      <c r="T317" s="226">
        <f>S317*H317</f>
        <v>0</v>
      </c>
      <c r="U317" s="41"/>
      <c r="V317" s="41"/>
      <c r="W317" s="41"/>
      <c r="X317" s="41"/>
      <c r="Y317" s="41"/>
      <c r="Z317" s="41"/>
      <c r="AA317" s="41"/>
      <c r="AB317" s="41"/>
      <c r="AC317" s="41"/>
      <c r="AD317" s="41"/>
      <c r="AE317" s="41"/>
      <c r="AR317" s="227" t="s">
        <v>315</v>
      </c>
      <c r="AT317" s="227" t="s">
        <v>310</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7965</v>
      </c>
    </row>
    <row r="318" s="2" customFormat="1">
      <c r="A318" s="41"/>
      <c r="B318" s="42"/>
      <c r="C318" s="43"/>
      <c r="D318" s="229" t="s">
        <v>317</v>
      </c>
      <c r="E318" s="43"/>
      <c r="F318" s="230" t="s">
        <v>7966</v>
      </c>
      <c r="G318" s="43"/>
      <c r="H318" s="43"/>
      <c r="I318" s="231"/>
      <c r="J318" s="43"/>
      <c r="K318" s="43"/>
      <c r="L318" s="47"/>
      <c r="M318" s="232"/>
      <c r="N318" s="233"/>
      <c r="O318" s="87"/>
      <c r="P318" s="87"/>
      <c r="Q318" s="87"/>
      <c r="R318" s="87"/>
      <c r="S318" s="87"/>
      <c r="T318" s="88"/>
      <c r="U318" s="41"/>
      <c r="V318" s="41"/>
      <c r="W318" s="41"/>
      <c r="X318" s="41"/>
      <c r="Y318" s="41"/>
      <c r="Z318" s="41"/>
      <c r="AA318" s="41"/>
      <c r="AB318" s="41"/>
      <c r="AC318" s="41"/>
      <c r="AD318" s="41"/>
      <c r="AE318" s="41"/>
      <c r="AT318" s="20" t="s">
        <v>317</v>
      </c>
      <c r="AU318" s="20" t="s">
        <v>85</v>
      </c>
    </row>
    <row r="319" s="14" customFormat="1">
      <c r="A319" s="14"/>
      <c r="B319" s="249"/>
      <c r="C319" s="250"/>
      <c r="D319" s="236" t="s">
        <v>319</v>
      </c>
      <c r="E319" s="251" t="s">
        <v>19</v>
      </c>
      <c r="F319" s="252" t="s">
        <v>7951</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13" customFormat="1">
      <c r="A320" s="13"/>
      <c r="B320" s="234"/>
      <c r="C320" s="235"/>
      <c r="D320" s="236" t="s">
        <v>319</v>
      </c>
      <c r="E320" s="237" t="s">
        <v>19</v>
      </c>
      <c r="F320" s="238" t="s">
        <v>7967</v>
      </c>
      <c r="G320" s="235"/>
      <c r="H320" s="239">
        <v>1.266</v>
      </c>
      <c r="I320" s="240"/>
      <c r="J320" s="235"/>
      <c r="K320" s="235"/>
      <c r="L320" s="241"/>
      <c r="M320" s="242"/>
      <c r="N320" s="243"/>
      <c r="O320" s="243"/>
      <c r="P320" s="243"/>
      <c r="Q320" s="243"/>
      <c r="R320" s="243"/>
      <c r="S320" s="243"/>
      <c r="T320" s="244"/>
      <c r="U320" s="13"/>
      <c r="V320" s="13"/>
      <c r="W320" s="13"/>
      <c r="X320" s="13"/>
      <c r="Y320" s="13"/>
      <c r="Z320" s="13"/>
      <c r="AA320" s="13"/>
      <c r="AB320" s="13"/>
      <c r="AC320" s="13"/>
      <c r="AD320" s="13"/>
      <c r="AE320" s="13"/>
      <c r="AT320" s="245" t="s">
        <v>319</v>
      </c>
      <c r="AU320" s="245" t="s">
        <v>85</v>
      </c>
      <c r="AV320" s="13" t="s">
        <v>85</v>
      </c>
      <c r="AW320" s="13" t="s">
        <v>37</v>
      </c>
      <c r="AX320" s="13" t="s">
        <v>76</v>
      </c>
      <c r="AY320" s="245" t="s">
        <v>308</v>
      </c>
    </row>
    <row r="321" s="15" customFormat="1">
      <c r="A321" s="15"/>
      <c r="B321" s="259"/>
      <c r="C321" s="260"/>
      <c r="D321" s="236" t="s">
        <v>319</v>
      </c>
      <c r="E321" s="261" t="s">
        <v>19</v>
      </c>
      <c r="F321" s="262" t="s">
        <v>448</v>
      </c>
      <c r="G321" s="260"/>
      <c r="H321" s="263">
        <v>1.266</v>
      </c>
      <c r="I321" s="264"/>
      <c r="J321" s="260"/>
      <c r="K321" s="260"/>
      <c r="L321" s="265"/>
      <c r="M321" s="266"/>
      <c r="N321" s="267"/>
      <c r="O321" s="267"/>
      <c r="P321" s="267"/>
      <c r="Q321" s="267"/>
      <c r="R321" s="267"/>
      <c r="S321" s="267"/>
      <c r="T321" s="268"/>
      <c r="U321" s="15"/>
      <c r="V321" s="15"/>
      <c r="W321" s="15"/>
      <c r="X321" s="15"/>
      <c r="Y321" s="15"/>
      <c r="Z321" s="15"/>
      <c r="AA321" s="15"/>
      <c r="AB321" s="15"/>
      <c r="AC321" s="15"/>
      <c r="AD321" s="15"/>
      <c r="AE321" s="15"/>
      <c r="AT321" s="269" t="s">
        <v>319</v>
      </c>
      <c r="AU321" s="269" t="s">
        <v>85</v>
      </c>
      <c r="AV321" s="15" t="s">
        <v>315</v>
      </c>
      <c r="AW321" s="15" t="s">
        <v>37</v>
      </c>
      <c r="AX321" s="15" t="s">
        <v>83</v>
      </c>
      <c r="AY321" s="269" t="s">
        <v>308</v>
      </c>
    </row>
    <row r="322" s="2" customFormat="1" ht="21.75" customHeight="1">
      <c r="A322" s="41"/>
      <c r="B322" s="42"/>
      <c r="C322" s="216" t="s">
        <v>746</v>
      </c>
      <c r="D322" s="216" t="s">
        <v>310</v>
      </c>
      <c r="E322" s="217" t="s">
        <v>7968</v>
      </c>
      <c r="F322" s="218" t="s">
        <v>7969</v>
      </c>
      <c r="G322" s="219" t="s">
        <v>313</v>
      </c>
      <c r="H322" s="220">
        <v>409.19999999999999</v>
      </c>
      <c r="I322" s="221"/>
      <c r="J322" s="222">
        <f>ROUND(I322*H322,2)</f>
        <v>0</v>
      </c>
      <c r="K322" s="218" t="s">
        <v>314</v>
      </c>
      <c r="L322" s="47"/>
      <c r="M322" s="223" t="s">
        <v>19</v>
      </c>
      <c r="N322" s="224" t="s">
        <v>47</v>
      </c>
      <c r="O322" s="87"/>
      <c r="P322" s="225">
        <f>O322*H322</f>
        <v>0</v>
      </c>
      <c r="Q322" s="225">
        <v>0.0055199999999999997</v>
      </c>
      <c r="R322" s="225">
        <f>Q322*H322</f>
        <v>2.2587839999999999</v>
      </c>
      <c r="S322" s="225">
        <v>0</v>
      </c>
      <c r="T322" s="226">
        <f>S322*H322</f>
        <v>0</v>
      </c>
      <c r="U322" s="41"/>
      <c r="V322" s="41"/>
      <c r="W322" s="41"/>
      <c r="X322" s="41"/>
      <c r="Y322" s="41"/>
      <c r="Z322" s="41"/>
      <c r="AA322" s="41"/>
      <c r="AB322" s="41"/>
      <c r="AC322" s="41"/>
      <c r="AD322" s="41"/>
      <c r="AE322" s="41"/>
      <c r="AR322" s="227" t="s">
        <v>315</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315</v>
      </c>
      <c r="BM322" s="227" t="s">
        <v>7970</v>
      </c>
    </row>
    <row r="323" s="2" customFormat="1">
      <c r="A323" s="41"/>
      <c r="B323" s="42"/>
      <c r="C323" s="43"/>
      <c r="D323" s="229" t="s">
        <v>317</v>
      </c>
      <c r="E323" s="43"/>
      <c r="F323" s="230" t="s">
        <v>7971</v>
      </c>
      <c r="G323" s="43"/>
      <c r="H323" s="43"/>
      <c r="I323" s="231"/>
      <c r="J323" s="43"/>
      <c r="K323" s="43"/>
      <c r="L323" s="47"/>
      <c r="M323" s="232"/>
      <c r="N323" s="233"/>
      <c r="O323" s="87"/>
      <c r="P323" s="87"/>
      <c r="Q323" s="87"/>
      <c r="R323" s="87"/>
      <c r="S323" s="87"/>
      <c r="T323" s="88"/>
      <c r="U323" s="41"/>
      <c r="V323" s="41"/>
      <c r="W323" s="41"/>
      <c r="X323" s="41"/>
      <c r="Y323" s="41"/>
      <c r="Z323" s="41"/>
      <c r="AA323" s="41"/>
      <c r="AB323" s="41"/>
      <c r="AC323" s="41"/>
      <c r="AD323" s="41"/>
      <c r="AE323" s="41"/>
      <c r="AT323" s="20" t="s">
        <v>317</v>
      </c>
      <c r="AU323" s="20" t="s">
        <v>85</v>
      </c>
    </row>
    <row r="324" s="14" customFormat="1">
      <c r="A324" s="14"/>
      <c r="B324" s="249"/>
      <c r="C324" s="250"/>
      <c r="D324" s="236" t="s">
        <v>319</v>
      </c>
      <c r="E324" s="251" t="s">
        <v>19</v>
      </c>
      <c r="F324" s="252" t="s">
        <v>7972</v>
      </c>
      <c r="G324" s="250"/>
      <c r="H324" s="251" t="s">
        <v>19</v>
      </c>
      <c r="I324" s="253"/>
      <c r="J324" s="250"/>
      <c r="K324" s="250"/>
      <c r="L324" s="254"/>
      <c r="M324" s="255"/>
      <c r="N324" s="256"/>
      <c r="O324" s="256"/>
      <c r="P324" s="256"/>
      <c r="Q324" s="256"/>
      <c r="R324" s="256"/>
      <c r="S324" s="256"/>
      <c r="T324" s="257"/>
      <c r="U324" s="14"/>
      <c r="V324" s="14"/>
      <c r="W324" s="14"/>
      <c r="X324" s="14"/>
      <c r="Y324" s="14"/>
      <c r="Z324" s="14"/>
      <c r="AA324" s="14"/>
      <c r="AB324" s="14"/>
      <c r="AC324" s="14"/>
      <c r="AD324" s="14"/>
      <c r="AE324" s="14"/>
      <c r="AT324" s="258" t="s">
        <v>319</v>
      </c>
      <c r="AU324" s="258" t="s">
        <v>85</v>
      </c>
      <c r="AV324" s="14" t="s">
        <v>83</v>
      </c>
      <c r="AW324" s="14" t="s">
        <v>37</v>
      </c>
      <c r="AX324" s="14" t="s">
        <v>76</v>
      </c>
      <c r="AY324" s="258" t="s">
        <v>308</v>
      </c>
    </row>
    <row r="325" s="13" customFormat="1">
      <c r="A325" s="13"/>
      <c r="B325" s="234"/>
      <c r="C325" s="235"/>
      <c r="D325" s="236" t="s">
        <v>319</v>
      </c>
      <c r="E325" s="237" t="s">
        <v>19</v>
      </c>
      <c r="F325" s="238" t="s">
        <v>7973</v>
      </c>
      <c r="G325" s="235"/>
      <c r="H325" s="239">
        <v>183.261</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76</v>
      </c>
      <c r="AY325" s="245" t="s">
        <v>308</v>
      </c>
    </row>
    <row r="326" s="13" customFormat="1">
      <c r="A326" s="13"/>
      <c r="B326" s="234"/>
      <c r="C326" s="235"/>
      <c r="D326" s="236" t="s">
        <v>319</v>
      </c>
      <c r="E326" s="237" t="s">
        <v>19</v>
      </c>
      <c r="F326" s="238" t="s">
        <v>7974</v>
      </c>
      <c r="G326" s="235"/>
      <c r="H326" s="239">
        <v>6.1459999999999999</v>
      </c>
      <c r="I326" s="240"/>
      <c r="J326" s="235"/>
      <c r="K326" s="235"/>
      <c r="L326" s="241"/>
      <c r="M326" s="242"/>
      <c r="N326" s="243"/>
      <c r="O326" s="243"/>
      <c r="P326" s="243"/>
      <c r="Q326" s="243"/>
      <c r="R326" s="243"/>
      <c r="S326" s="243"/>
      <c r="T326" s="244"/>
      <c r="U326" s="13"/>
      <c r="V326" s="13"/>
      <c r="W326" s="13"/>
      <c r="X326" s="13"/>
      <c r="Y326" s="13"/>
      <c r="Z326" s="13"/>
      <c r="AA326" s="13"/>
      <c r="AB326" s="13"/>
      <c r="AC326" s="13"/>
      <c r="AD326" s="13"/>
      <c r="AE326" s="13"/>
      <c r="AT326" s="245" t="s">
        <v>319</v>
      </c>
      <c r="AU326" s="245" t="s">
        <v>85</v>
      </c>
      <c r="AV326" s="13" t="s">
        <v>85</v>
      </c>
      <c r="AW326" s="13" t="s">
        <v>37</v>
      </c>
      <c r="AX326" s="13" t="s">
        <v>76</v>
      </c>
      <c r="AY326" s="245" t="s">
        <v>308</v>
      </c>
    </row>
    <row r="327" s="13" customFormat="1">
      <c r="A327" s="13"/>
      <c r="B327" s="234"/>
      <c r="C327" s="235"/>
      <c r="D327" s="236" t="s">
        <v>319</v>
      </c>
      <c r="E327" s="237" t="s">
        <v>19</v>
      </c>
      <c r="F327" s="238" t="s">
        <v>7975</v>
      </c>
      <c r="G327" s="235"/>
      <c r="H327" s="239">
        <v>37.209000000000003</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3" customFormat="1">
      <c r="A328" s="13"/>
      <c r="B328" s="234"/>
      <c r="C328" s="235"/>
      <c r="D328" s="236" t="s">
        <v>319</v>
      </c>
      <c r="E328" s="237" t="s">
        <v>19</v>
      </c>
      <c r="F328" s="238" t="s">
        <v>7976</v>
      </c>
      <c r="G328" s="235"/>
      <c r="H328" s="239">
        <v>32.353999999999999</v>
      </c>
      <c r="I328" s="240"/>
      <c r="J328" s="235"/>
      <c r="K328" s="235"/>
      <c r="L328" s="241"/>
      <c r="M328" s="242"/>
      <c r="N328" s="243"/>
      <c r="O328" s="243"/>
      <c r="P328" s="243"/>
      <c r="Q328" s="243"/>
      <c r="R328" s="243"/>
      <c r="S328" s="243"/>
      <c r="T328" s="244"/>
      <c r="U328" s="13"/>
      <c r="V328" s="13"/>
      <c r="W328" s="13"/>
      <c r="X328" s="13"/>
      <c r="Y328" s="13"/>
      <c r="Z328" s="13"/>
      <c r="AA328" s="13"/>
      <c r="AB328" s="13"/>
      <c r="AC328" s="13"/>
      <c r="AD328" s="13"/>
      <c r="AE328" s="13"/>
      <c r="AT328" s="245" t="s">
        <v>319</v>
      </c>
      <c r="AU328" s="245" t="s">
        <v>85</v>
      </c>
      <c r="AV328" s="13" t="s">
        <v>85</v>
      </c>
      <c r="AW328" s="13" t="s">
        <v>37</v>
      </c>
      <c r="AX328" s="13" t="s">
        <v>76</v>
      </c>
      <c r="AY328" s="245" t="s">
        <v>308</v>
      </c>
    </row>
    <row r="329" s="13" customFormat="1">
      <c r="A329" s="13"/>
      <c r="B329" s="234"/>
      <c r="C329" s="235"/>
      <c r="D329" s="236" t="s">
        <v>319</v>
      </c>
      <c r="E329" s="237" t="s">
        <v>19</v>
      </c>
      <c r="F329" s="238" t="s">
        <v>7977</v>
      </c>
      <c r="G329" s="235"/>
      <c r="H329" s="239">
        <v>55.597999999999999</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6" customFormat="1">
      <c r="A330" s="16"/>
      <c r="B330" s="299"/>
      <c r="C330" s="300"/>
      <c r="D330" s="236" t="s">
        <v>319</v>
      </c>
      <c r="E330" s="301" t="s">
        <v>19</v>
      </c>
      <c r="F330" s="302" t="s">
        <v>5301</v>
      </c>
      <c r="G330" s="300"/>
      <c r="H330" s="303">
        <v>314.56799999999998</v>
      </c>
      <c r="I330" s="304"/>
      <c r="J330" s="300"/>
      <c r="K330" s="300"/>
      <c r="L330" s="305"/>
      <c r="M330" s="306"/>
      <c r="N330" s="307"/>
      <c r="O330" s="307"/>
      <c r="P330" s="307"/>
      <c r="Q330" s="307"/>
      <c r="R330" s="307"/>
      <c r="S330" s="307"/>
      <c r="T330" s="308"/>
      <c r="U330" s="16"/>
      <c r="V330" s="16"/>
      <c r="W330" s="16"/>
      <c r="X330" s="16"/>
      <c r="Y330" s="16"/>
      <c r="Z330" s="16"/>
      <c r="AA330" s="16"/>
      <c r="AB330" s="16"/>
      <c r="AC330" s="16"/>
      <c r="AD330" s="16"/>
      <c r="AE330" s="16"/>
      <c r="AT330" s="309" t="s">
        <v>319</v>
      </c>
      <c r="AU330" s="309" t="s">
        <v>85</v>
      </c>
      <c r="AV330" s="16" t="s">
        <v>150</v>
      </c>
      <c r="AW330" s="16" t="s">
        <v>37</v>
      </c>
      <c r="AX330" s="16" t="s">
        <v>76</v>
      </c>
      <c r="AY330" s="309" t="s">
        <v>308</v>
      </c>
    </row>
    <row r="331" s="14" customFormat="1">
      <c r="A331" s="14"/>
      <c r="B331" s="249"/>
      <c r="C331" s="250"/>
      <c r="D331" s="236" t="s">
        <v>319</v>
      </c>
      <c r="E331" s="251" t="s">
        <v>19</v>
      </c>
      <c r="F331" s="252" t="s">
        <v>7957</v>
      </c>
      <c r="G331" s="250"/>
      <c r="H331" s="251" t="s">
        <v>19</v>
      </c>
      <c r="I331" s="253"/>
      <c r="J331" s="250"/>
      <c r="K331" s="250"/>
      <c r="L331" s="254"/>
      <c r="M331" s="255"/>
      <c r="N331" s="256"/>
      <c r="O331" s="256"/>
      <c r="P331" s="256"/>
      <c r="Q331" s="256"/>
      <c r="R331" s="256"/>
      <c r="S331" s="256"/>
      <c r="T331" s="257"/>
      <c r="U331" s="14"/>
      <c r="V331" s="14"/>
      <c r="W331" s="14"/>
      <c r="X331" s="14"/>
      <c r="Y331" s="14"/>
      <c r="Z331" s="14"/>
      <c r="AA331" s="14"/>
      <c r="AB331" s="14"/>
      <c r="AC331" s="14"/>
      <c r="AD331" s="14"/>
      <c r="AE331" s="14"/>
      <c r="AT331" s="258" t="s">
        <v>319</v>
      </c>
      <c r="AU331" s="258" t="s">
        <v>85</v>
      </c>
      <c r="AV331" s="14" t="s">
        <v>83</v>
      </c>
      <c r="AW331" s="14" t="s">
        <v>37</v>
      </c>
      <c r="AX331" s="14" t="s">
        <v>76</v>
      </c>
      <c r="AY331" s="258" t="s">
        <v>308</v>
      </c>
    </row>
    <row r="332" s="13" customFormat="1">
      <c r="A332" s="13"/>
      <c r="B332" s="234"/>
      <c r="C332" s="235"/>
      <c r="D332" s="236" t="s">
        <v>319</v>
      </c>
      <c r="E332" s="237" t="s">
        <v>19</v>
      </c>
      <c r="F332" s="238" t="s">
        <v>7978</v>
      </c>
      <c r="G332" s="235"/>
      <c r="H332" s="239">
        <v>46.270000000000003</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3" customFormat="1">
      <c r="A333" s="13"/>
      <c r="B333" s="234"/>
      <c r="C333" s="235"/>
      <c r="D333" s="236" t="s">
        <v>319</v>
      </c>
      <c r="E333" s="237" t="s">
        <v>19</v>
      </c>
      <c r="F333" s="238" t="s">
        <v>7979</v>
      </c>
      <c r="G333" s="235"/>
      <c r="H333" s="239">
        <v>5.8200000000000003</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76</v>
      </c>
      <c r="AY333" s="245" t="s">
        <v>308</v>
      </c>
    </row>
    <row r="334" s="13" customFormat="1">
      <c r="A334" s="13"/>
      <c r="B334" s="234"/>
      <c r="C334" s="235"/>
      <c r="D334" s="236" t="s">
        <v>319</v>
      </c>
      <c r="E334" s="237" t="s">
        <v>19</v>
      </c>
      <c r="F334" s="238" t="s">
        <v>7980</v>
      </c>
      <c r="G334" s="235"/>
      <c r="H334" s="239">
        <v>1.53</v>
      </c>
      <c r="I334" s="240"/>
      <c r="J334" s="235"/>
      <c r="K334" s="235"/>
      <c r="L334" s="241"/>
      <c r="M334" s="242"/>
      <c r="N334" s="243"/>
      <c r="O334" s="243"/>
      <c r="P334" s="243"/>
      <c r="Q334" s="243"/>
      <c r="R334" s="243"/>
      <c r="S334" s="243"/>
      <c r="T334" s="244"/>
      <c r="U334" s="13"/>
      <c r="V334" s="13"/>
      <c r="W334" s="13"/>
      <c r="X334" s="13"/>
      <c r="Y334" s="13"/>
      <c r="Z334" s="13"/>
      <c r="AA334" s="13"/>
      <c r="AB334" s="13"/>
      <c r="AC334" s="13"/>
      <c r="AD334" s="13"/>
      <c r="AE334" s="13"/>
      <c r="AT334" s="245" t="s">
        <v>319</v>
      </c>
      <c r="AU334" s="245" t="s">
        <v>85</v>
      </c>
      <c r="AV334" s="13" t="s">
        <v>85</v>
      </c>
      <c r="AW334" s="13" t="s">
        <v>37</v>
      </c>
      <c r="AX334" s="13" t="s">
        <v>76</v>
      </c>
      <c r="AY334" s="245" t="s">
        <v>308</v>
      </c>
    </row>
    <row r="335" s="13" customFormat="1">
      <c r="A335" s="13"/>
      <c r="B335" s="234"/>
      <c r="C335" s="235"/>
      <c r="D335" s="236" t="s">
        <v>319</v>
      </c>
      <c r="E335" s="237" t="s">
        <v>19</v>
      </c>
      <c r="F335" s="238" t="s">
        <v>7981</v>
      </c>
      <c r="G335" s="235"/>
      <c r="H335" s="239">
        <v>0.85199999999999998</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76</v>
      </c>
      <c r="AY335" s="245" t="s">
        <v>308</v>
      </c>
    </row>
    <row r="336" s="13" customFormat="1">
      <c r="A336" s="13"/>
      <c r="B336" s="234"/>
      <c r="C336" s="235"/>
      <c r="D336" s="236" t="s">
        <v>319</v>
      </c>
      <c r="E336" s="237" t="s">
        <v>19</v>
      </c>
      <c r="F336" s="238" t="s">
        <v>7982</v>
      </c>
      <c r="G336" s="235"/>
      <c r="H336" s="239">
        <v>40.159999999999997</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6" customFormat="1">
      <c r="A337" s="16"/>
      <c r="B337" s="299"/>
      <c r="C337" s="300"/>
      <c r="D337" s="236" t="s">
        <v>319</v>
      </c>
      <c r="E337" s="301" t="s">
        <v>19</v>
      </c>
      <c r="F337" s="302" t="s">
        <v>5301</v>
      </c>
      <c r="G337" s="300"/>
      <c r="H337" s="303">
        <v>94.632000000000005</v>
      </c>
      <c r="I337" s="304"/>
      <c r="J337" s="300"/>
      <c r="K337" s="300"/>
      <c r="L337" s="305"/>
      <c r="M337" s="306"/>
      <c r="N337" s="307"/>
      <c r="O337" s="307"/>
      <c r="P337" s="307"/>
      <c r="Q337" s="307"/>
      <c r="R337" s="307"/>
      <c r="S337" s="307"/>
      <c r="T337" s="308"/>
      <c r="U337" s="16"/>
      <c r="V337" s="16"/>
      <c r="W337" s="16"/>
      <c r="X337" s="16"/>
      <c r="Y337" s="16"/>
      <c r="Z337" s="16"/>
      <c r="AA337" s="16"/>
      <c r="AB337" s="16"/>
      <c r="AC337" s="16"/>
      <c r="AD337" s="16"/>
      <c r="AE337" s="16"/>
      <c r="AT337" s="309" t="s">
        <v>319</v>
      </c>
      <c r="AU337" s="309" t="s">
        <v>85</v>
      </c>
      <c r="AV337" s="16" t="s">
        <v>150</v>
      </c>
      <c r="AW337" s="16" t="s">
        <v>37</v>
      </c>
      <c r="AX337" s="16" t="s">
        <v>76</v>
      </c>
      <c r="AY337" s="309" t="s">
        <v>308</v>
      </c>
    </row>
    <row r="338" s="15" customFormat="1">
      <c r="A338" s="15"/>
      <c r="B338" s="259"/>
      <c r="C338" s="260"/>
      <c r="D338" s="236" t="s">
        <v>319</v>
      </c>
      <c r="E338" s="261" t="s">
        <v>19</v>
      </c>
      <c r="F338" s="262" t="s">
        <v>448</v>
      </c>
      <c r="G338" s="260"/>
      <c r="H338" s="263">
        <v>409.19999999999993</v>
      </c>
      <c r="I338" s="264"/>
      <c r="J338" s="260"/>
      <c r="K338" s="260"/>
      <c r="L338" s="265"/>
      <c r="M338" s="266"/>
      <c r="N338" s="267"/>
      <c r="O338" s="267"/>
      <c r="P338" s="267"/>
      <c r="Q338" s="267"/>
      <c r="R338" s="267"/>
      <c r="S338" s="267"/>
      <c r="T338" s="268"/>
      <c r="U338" s="15"/>
      <c r="V338" s="15"/>
      <c r="W338" s="15"/>
      <c r="X338" s="15"/>
      <c r="Y338" s="15"/>
      <c r="Z338" s="15"/>
      <c r="AA338" s="15"/>
      <c r="AB338" s="15"/>
      <c r="AC338" s="15"/>
      <c r="AD338" s="15"/>
      <c r="AE338" s="15"/>
      <c r="AT338" s="269" t="s">
        <v>319</v>
      </c>
      <c r="AU338" s="269" t="s">
        <v>85</v>
      </c>
      <c r="AV338" s="15" t="s">
        <v>315</v>
      </c>
      <c r="AW338" s="15" t="s">
        <v>37</v>
      </c>
      <c r="AX338" s="15" t="s">
        <v>83</v>
      </c>
      <c r="AY338" s="269" t="s">
        <v>308</v>
      </c>
    </row>
    <row r="339" s="2" customFormat="1" ht="24.15" customHeight="1">
      <c r="A339" s="41"/>
      <c r="B339" s="42"/>
      <c r="C339" s="216" t="s">
        <v>836</v>
      </c>
      <c r="D339" s="216" t="s">
        <v>310</v>
      </c>
      <c r="E339" s="217" t="s">
        <v>7983</v>
      </c>
      <c r="F339" s="218" t="s">
        <v>7984</v>
      </c>
      <c r="G339" s="219" t="s">
        <v>313</v>
      </c>
      <c r="H339" s="220">
        <v>409.19999999999999</v>
      </c>
      <c r="I339" s="221"/>
      <c r="J339" s="222">
        <f>ROUND(I339*H339,2)</f>
        <v>0</v>
      </c>
      <c r="K339" s="218" t="s">
        <v>314</v>
      </c>
      <c r="L339" s="47"/>
      <c r="M339" s="223" t="s">
        <v>19</v>
      </c>
      <c r="N339" s="224" t="s">
        <v>47</v>
      </c>
      <c r="O339" s="87"/>
      <c r="P339" s="225">
        <f>O339*H339</f>
        <v>0</v>
      </c>
      <c r="Q339" s="225">
        <v>0</v>
      </c>
      <c r="R339" s="225">
        <f>Q339*H339</f>
        <v>0</v>
      </c>
      <c r="S339" s="225">
        <v>0</v>
      </c>
      <c r="T339" s="226">
        <f>S339*H339</f>
        <v>0</v>
      </c>
      <c r="U339" s="41"/>
      <c r="V339" s="41"/>
      <c r="W339" s="41"/>
      <c r="X339" s="41"/>
      <c r="Y339" s="41"/>
      <c r="Z339" s="41"/>
      <c r="AA339" s="41"/>
      <c r="AB339" s="41"/>
      <c r="AC339" s="41"/>
      <c r="AD339" s="41"/>
      <c r="AE339" s="41"/>
      <c r="AR339" s="227" t="s">
        <v>315</v>
      </c>
      <c r="AT339" s="227" t="s">
        <v>310</v>
      </c>
      <c r="AU339" s="227" t="s">
        <v>85</v>
      </c>
      <c r="AY339" s="20" t="s">
        <v>308</v>
      </c>
      <c r="BE339" s="228">
        <f>IF(N339="základní",J339,0)</f>
        <v>0</v>
      </c>
      <c r="BF339" s="228">
        <f>IF(N339="snížená",J339,0)</f>
        <v>0</v>
      </c>
      <c r="BG339" s="228">
        <f>IF(N339="zákl. přenesená",J339,0)</f>
        <v>0</v>
      </c>
      <c r="BH339" s="228">
        <f>IF(N339="sníž. přenesená",J339,0)</f>
        <v>0</v>
      </c>
      <c r="BI339" s="228">
        <f>IF(N339="nulová",J339,0)</f>
        <v>0</v>
      </c>
      <c r="BJ339" s="20" t="s">
        <v>83</v>
      </c>
      <c r="BK339" s="228">
        <f>ROUND(I339*H339,2)</f>
        <v>0</v>
      </c>
      <c r="BL339" s="20" t="s">
        <v>315</v>
      </c>
      <c r="BM339" s="227" t="s">
        <v>7985</v>
      </c>
    </row>
    <row r="340" s="2" customFormat="1">
      <c r="A340" s="41"/>
      <c r="B340" s="42"/>
      <c r="C340" s="43"/>
      <c r="D340" s="229" t="s">
        <v>317</v>
      </c>
      <c r="E340" s="43"/>
      <c r="F340" s="230" t="s">
        <v>7986</v>
      </c>
      <c r="G340" s="43"/>
      <c r="H340" s="43"/>
      <c r="I340" s="231"/>
      <c r="J340" s="43"/>
      <c r="K340" s="43"/>
      <c r="L340" s="47"/>
      <c r="M340" s="232"/>
      <c r="N340" s="233"/>
      <c r="O340" s="87"/>
      <c r="P340" s="87"/>
      <c r="Q340" s="87"/>
      <c r="R340" s="87"/>
      <c r="S340" s="87"/>
      <c r="T340" s="88"/>
      <c r="U340" s="41"/>
      <c r="V340" s="41"/>
      <c r="W340" s="41"/>
      <c r="X340" s="41"/>
      <c r="Y340" s="41"/>
      <c r="Z340" s="41"/>
      <c r="AA340" s="41"/>
      <c r="AB340" s="41"/>
      <c r="AC340" s="41"/>
      <c r="AD340" s="41"/>
      <c r="AE340" s="41"/>
      <c r="AT340" s="20" t="s">
        <v>317</v>
      </c>
      <c r="AU340" s="20" t="s">
        <v>85</v>
      </c>
    </row>
    <row r="341" s="14" customFormat="1">
      <c r="A341" s="14"/>
      <c r="B341" s="249"/>
      <c r="C341" s="250"/>
      <c r="D341" s="236" t="s">
        <v>319</v>
      </c>
      <c r="E341" s="251" t="s">
        <v>19</v>
      </c>
      <c r="F341" s="252" t="s">
        <v>7972</v>
      </c>
      <c r="G341" s="250"/>
      <c r="H341" s="251" t="s">
        <v>19</v>
      </c>
      <c r="I341" s="253"/>
      <c r="J341" s="250"/>
      <c r="K341" s="250"/>
      <c r="L341" s="254"/>
      <c r="M341" s="255"/>
      <c r="N341" s="256"/>
      <c r="O341" s="256"/>
      <c r="P341" s="256"/>
      <c r="Q341" s="256"/>
      <c r="R341" s="256"/>
      <c r="S341" s="256"/>
      <c r="T341" s="257"/>
      <c r="U341" s="14"/>
      <c r="V341" s="14"/>
      <c r="W341" s="14"/>
      <c r="X341" s="14"/>
      <c r="Y341" s="14"/>
      <c r="Z341" s="14"/>
      <c r="AA341" s="14"/>
      <c r="AB341" s="14"/>
      <c r="AC341" s="14"/>
      <c r="AD341" s="14"/>
      <c r="AE341" s="14"/>
      <c r="AT341" s="258" t="s">
        <v>319</v>
      </c>
      <c r="AU341" s="258" t="s">
        <v>85</v>
      </c>
      <c r="AV341" s="14" t="s">
        <v>83</v>
      </c>
      <c r="AW341" s="14" t="s">
        <v>37</v>
      </c>
      <c r="AX341" s="14" t="s">
        <v>76</v>
      </c>
      <c r="AY341" s="258" t="s">
        <v>308</v>
      </c>
    </row>
    <row r="342" s="13" customFormat="1">
      <c r="A342" s="13"/>
      <c r="B342" s="234"/>
      <c r="C342" s="235"/>
      <c r="D342" s="236" t="s">
        <v>319</v>
      </c>
      <c r="E342" s="237" t="s">
        <v>19</v>
      </c>
      <c r="F342" s="238" t="s">
        <v>7973</v>
      </c>
      <c r="G342" s="235"/>
      <c r="H342" s="239">
        <v>183.261</v>
      </c>
      <c r="I342" s="240"/>
      <c r="J342" s="235"/>
      <c r="K342" s="235"/>
      <c r="L342" s="241"/>
      <c r="M342" s="242"/>
      <c r="N342" s="243"/>
      <c r="O342" s="243"/>
      <c r="P342" s="243"/>
      <c r="Q342" s="243"/>
      <c r="R342" s="243"/>
      <c r="S342" s="243"/>
      <c r="T342" s="244"/>
      <c r="U342" s="13"/>
      <c r="V342" s="13"/>
      <c r="W342" s="13"/>
      <c r="X342" s="13"/>
      <c r="Y342" s="13"/>
      <c r="Z342" s="13"/>
      <c r="AA342" s="13"/>
      <c r="AB342" s="13"/>
      <c r="AC342" s="13"/>
      <c r="AD342" s="13"/>
      <c r="AE342" s="13"/>
      <c r="AT342" s="245" t="s">
        <v>319</v>
      </c>
      <c r="AU342" s="245" t="s">
        <v>85</v>
      </c>
      <c r="AV342" s="13" t="s">
        <v>85</v>
      </c>
      <c r="AW342" s="13" t="s">
        <v>37</v>
      </c>
      <c r="AX342" s="13" t="s">
        <v>76</v>
      </c>
      <c r="AY342" s="245" t="s">
        <v>308</v>
      </c>
    </row>
    <row r="343" s="13" customFormat="1">
      <c r="A343" s="13"/>
      <c r="B343" s="234"/>
      <c r="C343" s="235"/>
      <c r="D343" s="236" t="s">
        <v>319</v>
      </c>
      <c r="E343" s="237" t="s">
        <v>19</v>
      </c>
      <c r="F343" s="238" t="s">
        <v>7974</v>
      </c>
      <c r="G343" s="235"/>
      <c r="H343" s="239">
        <v>6.1459999999999999</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3" customFormat="1">
      <c r="A344" s="13"/>
      <c r="B344" s="234"/>
      <c r="C344" s="235"/>
      <c r="D344" s="236" t="s">
        <v>319</v>
      </c>
      <c r="E344" s="237" t="s">
        <v>19</v>
      </c>
      <c r="F344" s="238" t="s">
        <v>7975</v>
      </c>
      <c r="G344" s="235"/>
      <c r="H344" s="239">
        <v>37.209000000000003</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76</v>
      </c>
      <c r="AY344" s="245" t="s">
        <v>308</v>
      </c>
    </row>
    <row r="345" s="13" customFormat="1">
      <c r="A345" s="13"/>
      <c r="B345" s="234"/>
      <c r="C345" s="235"/>
      <c r="D345" s="236" t="s">
        <v>319</v>
      </c>
      <c r="E345" s="237" t="s">
        <v>19</v>
      </c>
      <c r="F345" s="238" t="s">
        <v>7976</v>
      </c>
      <c r="G345" s="235"/>
      <c r="H345" s="239">
        <v>32.353999999999999</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85</v>
      </c>
      <c r="AV345" s="13" t="s">
        <v>85</v>
      </c>
      <c r="AW345" s="13" t="s">
        <v>37</v>
      </c>
      <c r="AX345" s="13" t="s">
        <v>76</v>
      </c>
      <c r="AY345" s="245" t="s">
        <v>308</v>
      </c>
    </row>
    <row r="346" s="13" customFormat="1">
      <c r="A346" s="13"/>
      <c r="B346" s="234"/>
      <c r="C346" s="235"/>
      <c r="D346" s="236" t="s">
        <v>319</v>
      </c>
      <c r="E346" s="237" t="s">
        <v>19</v>
      </c>
      <c r="F346" s="238" t="s">
        <v>7977</v>
      </c>
      <c r="G346" s="235"/>
      <c r="H346" s="239">
        <v>55.597999999999999</v>
      </c>
      <c r="I346" s="240"/>
      <c r="J346" s="235"/>
      <c r="K346" s="235"/>
      <c r="L346" s="241"/>
      <c r="M346" s="242"/>
      <c r="N346" s="243"/>
      <c r="O346" s="243"/>
      <c r="P346" s="243"/>
      <c r="Q346" s="243"/>
      <c r="R346" s="243"/>
      <c r="S346" s="243"/>
      <c r="T346" s="244"/>
      <c r="U346" s="13"/>
      <c r="V346" s="13"/>
      <c r="W346" s="13"/>
      <c r="X346" s="13"/>
      <c r="Y346" s="13"/>
      <c r="Z346" s="13"/>
      <c r="AA346" s="13"/>
      <c r="AB346" s="13"/>
      <c r="AC346" s="13"/>
      <c r="AD346" s="13"/>
      <c r="AE346" s="13"/>
      <c r="AT346" s="245" t="s">
        <v>319</v>
      </c>
      <c r="AU346" s="245" t="s">
        <v>85</v>
      </c>
      <c r="AV346" s="13" t="s">
        <v>85</v>
      </c>
      <c r="AW346" s="13" t="s">
        <v>37</v>
      </c>
      <c r="AX346" s="13" t="s">
        <v>76</v>
      </c>
      <c r="AY346" s="245" t="s">
        <v>308</v>
      </c>
    </row>
    <row r="347" s="16" customFormat="1">
      <c r="A347" s="16"/>
      <c r="B347" s="299"/>
      <c r="C347" s="300"/>
      <c r="D347" s="236" t="s">
        <v>319</v>
      </c>
      <c r="E347" s="301" t="s">
        <v>19</v>
      </c>
      <c r="F347" s="302" t="s">
        <v>5301</v>
      </c>
      <c r="G347" s="300"/>
      <c r="H347" s="303">
        <v>314.56799999999998</v>
      </c>
      <c r="I347" s="304"/>
      <c r="J347" s="300"/>
      <c r="K347" s="300"/>
      <c r="L347" s="305"/>
      <c r="M347" s="306"/>
      <c r="N347" s="307"/>
      <c r="O347" s="307"/>
      <c r="P347" s="307"/>
      <c r="Q347" s="307"/>
      <c r="R347" s="307"/>
      <c r="S347" s="307"/>
      <c r="T347" s="308"/>
      <c r="U347" s="16"/>
      <c r="V347" s="16"/>
      <c r="W347" s="16"/>
      <c r="X347" s="16"/>
      <c r="Y347" s="16"/>
      <c r="Z347" s="16"/>
      <c r="AA347" s="16"/>
      <c r="AB347" s="16"/>
      <c r="AC347" s="16"/>
      <c r="AD347" s="16"/>
      <c r="AE347" s="16"/>
      <c r="AT347" s="309" t="s">
        <v>319</v>
      </c>
      <c r="AU347" s="309" t="s">
        <v>85</v>
      </c>
      <c r="AV347" s="16" t="s">
        <v>150</v>
      </c>
      <c r="AW347" s="16" t="s">
        <v>37</v>
      </c>
      <c r="AX347" s="16" t="s">
        <v>76</v>
      </c>
      <c r="AY347" s="309" t="s">
        <v>308</v>
      </c>
    </row>
    <row r="348" s="14" customFormat="1">
      <c r="A348" s="14"/>
      <c r="B348" s="249"/>
      <c r="C348" s="250"/>
      <c r="D348" s="236" t="s">
        <v>319</v>
      </c>
      <c r="E348" s="251" t="s">
        <v>19</v>
      </c>
      <c r="F348" s="252" t="s">
        <v>7957</v>
      </c>
      <c r="G348" s="250"/>
      <c r="H348" s="251" t="s">
        <v>19</v>
      </c>
      <c r="I348" s="253"/>
      <c r="J348" s="250"/>
      <c r="K348" s="250"/>
      <c r="L348" s="254"/>
      <c r="M348" s="255"/>
      <c r="N348" s="256"/>
      <c r="O348" s="256"/>
      <c r="P348" s="256"/>
      <c r="Q348" s="256"/>
      <c r="R348" s="256"/>
      <c r="S348" s="256"/>
      <c r="T348" s="257"/>
      <c r="U348" s="14"/>
      <c r="V348" s="14"/>
      <c r="W348" s="14"/>
      <c r="X348" s="14"/>
      <c r="Y348" s="14"/>
      <c r="Z348" s="14"/>
      <c r="AA348" s="14"/>
      <c r="AB348" s="14"/>
      <c r="AC348" s="14"/>
      <c r="AD348" s="14"/>
      <c r="AE348" s="14"/>
      <c r="AT348" s="258" t="s">
        <v>319</v>
      </c>
      <c r="AU348" s="258" t="s">
        <v>85</v>
      </c>
      <c r="AV348" s="14" t="s">
        <v>83</v>
      </c>
      <c r="AW348" s="14" t="s">
        <v>37</v>
      </c>
      <c r="AX348" s="14" t="s">
        <v>76</v>
      </c>
      <c r="AY348" s="258" t="s">
        <v>308</v>
      </c>
    </row>
    <row r="349" s="13" customFormat="1">
      <c r="A349" s="13"/>
      <c r="B349" s="234"/>
      <c r="C349" s="235"/>
      <c r="D349" s="236" t="s">
        <v>319</v>
      </c>
      <c r="E349" s="237" t="s">
        <v>19</v>
      </c>
      <c r="F349" s="238" t="s">
        <v>7978</v>
      </c>
      <c r="G349" s="235"/>
      <c r="H349" s="239">
        <v>46.270000000000003</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3" customFormat="1">
      <c r="A350" s="13"/>
      <c r="B350" s="234"/>
      <c r="C350" s="235"/>
      <c r="D350" s="236" t="s">
        <v>319</v>
      </c>
      <c r="E350" s="237" t="s">
        <v>19</v>
      </c>
      <c r="F350" s="238" t="s">
        <v>7979</v>
      </c>
      <c r="G350" s="235"/>
      <c r="H350" s="239">
        <v>5.8200000000000003</v>
      </c>
      <c r="I350" s="240"/>
      <c r="J350" s="235"/>
      <c r="K350" s="235"/>
      <c r="L350" s="241"/>
      <c r="M350" s="242"/>
      <c r="N350" s="243"/>
      <c r="O350" s="243"/>
      <c r="P350" s="243"/>
      <c r="Q350" s="243"/>
      <c r="R350" s="243"/>
      <c r="S350" s="243"/>
      <c r="T350" s="244"/>
      <c r="U350" s="13"/>
      <c r="V350" s="13"/>
      <c r="W350" s="13"/>
      <c r="X350" s="13"/>
      <c r="Y350" s="13"/>
      <c r="Z350" s="13"/>
      <c r="AA350" s="13"/>
      <c r="AB350" s="13"/>
      <c r="AC350" s="13"/>
      <c r="AD350" s="13"/>
      <c r="AE350" s="13"/>
      <c r="AT350" s="245" t="s">
        <v>319</v>
      </c>
      <c r="AU350" s="245" t="s">
        <v>85</v>
      </c>
      <c r="AV350" s="13" t="s">
        <v>85</v>
      </c>
      <c r="AW350" s="13" t="s">
        <v>37</v>
      </c>
      <c r="AX350" s="13" t="s">
        <v>76</v>
      </c>
      <c r="AY350" s="245" t="s">
        <v>308</v>
      </c>
    </row>
    <row r="351" s="13" customFormat="1">
      <c r="A351" s="13"/>
      <c r="B351" s="234"/>
      <c r="C351" s="235"/>
      <c r="D351" s="236" t="s">
        <v>319</v>
      </c>
      <c r="E351" s="237" t="s">
        <v>19</v>
      </c>
      <c r="F351" s="238" t="s">
        <v>7980</v>
      </c>
      <c r="G351" s="235"/>
      <c r="H351" s="239">
        <v>1.53</v>
      </c>
      <c r="I351" s="240"/>
      <c r="J351" s="235"/>
      <c r="K351" s="235"/>
      <c r="L351" s="241"/>
      <c r="M351" s="242"/>
      <c r="N351" s="243"/>
      <c r="O351" s="243"/>
      <c r="P351" s="243"/>
      <c r="Q351" s="243"/>
      <c r="R351" s="243"/>
      <c r="S351" s="243"/>
      <c r="T351" s="244"/>
      <c r="U351" s="13"/>
      <c r="V351" s="13"/>
      <c r="W351" s="13"/>
      <c r="X351" s="13"/>
      <c r="Y351" s="13"/>
      <c r="Z351" s="13"/>
      <c r="AA351" s="13"/>
      <c r="AB351" s="13"/>
      <c r="AC351" s="13"/>
      <c r="AD351" s="13"/>
      <c r="AE351" s="13"/>
      <c r="AT351" s="245" t="s">
        <v>319</v>
      </c>
      <c r="AU351" s="245" t="s">
        <v>85</v>
      </c>
      <c r="AV351" s="13" t="s">
        <v>85</v>
      </c>
      <c r="AW351" s="13" t="s">
        <v>37</v>
      </c>
      <c r="AX351" s="13" t="s">
        <v>76</v>
      </c>
      <c r="AY351" s="245" t="s">
        <v>308</v>
      </c>
    </row>
    <row r="352" s="13" customFormat="1">
      <c r="A352" s="13"/>
      <c r="B352" s="234"/>
      <c r="C352" s="235"/>
      <c r="D352" s="236" t="s">
        <v>319</v>
      </c>
      <c r="E352" s="237" t="s">
        <v>19</v>
      </c>
      <c r="F352" s="238" t="s">
        <v>7981</v>
      </c>
      <c r="G352" s="235"/>
      <c r="H352" s="239">
        <v>0.85199999999999998</v>
      </c>
      <c r="I352" s="240"/>
      <c r="J352" s="235"/>
      <c r="K352" s="235"/>
      <c r="L352" s="241"/>
      <c r="M352" s="242"/>
      <c r="N352" s="243"/>
      <c r="O352" s="243"/>
      <c r="P352" s="243"/>
      <c r="Q352" s="243"/>
      <c r="R352" s="243"/>
      <c r="S352" s="243"/>
      <c r="T352" s="244"/>
      <c r="U352" s="13"/>
      <c r="V352" s="13"/>
      <c r="W352" s="13"/>
      <c r="X352" s="13"/>
      <c r="Y352" s="13"/>
      <c r="Z352" s="13"/>
      <c r="AA352" s="13"/>
      <c r="AB352" s="13"/>
      <c r="AC352" s="13"/>
      <c r="AD352" s="13"/>
      <c r="AE352" s="13"/>
      <c r="AT352" s="245" t="s">
        <v>319</v>
      </c>
      <c r="AU352" s="245" t="s">
        <v>85</v>
      </c>
      <c r="AV352" s="13" t="s">
        <v>85</v>
      </c>
      <c r="AW352" s="13" t="s">
        <v>37</v>
      </c>
      <c r="AX352" s="13" t="s">
        <v>76</v>
      </c>
      <c r="AY352" s="245" t="s">
        <v>308</v>
      </c>
    </row>
    <row r="353" s="13" customFormat="1">
      <c r="A353" s="13"/>
      <c r="B353" s="234"/>
      <c r="C353" s="235"/>
      <c r="D353" s="236" t="s">
        <v>319</v>
      </c>
      <c r="E353" s="237" t="s">
        <v>19</v>
      </c>
      <c r="F353" s="238" t="s">
        <v>7982</v>
      </c>
      <c r="G353" s="235"/>
      <c r="H353" s="239">
        <v>40.159999999999997</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6" customFormat="1">
      <c r="A354" s="16"/>
      <c r="B354" s="299"/>
      <c r="C354" s="300"/>
      <c r="D354" s="236" t="s">
        <v>319</v>
      </c>
      <c r="E354" s="301" t="s">
        <v>19</v>
      </c>
      <c r="F354" s="302" t="s">
        <v>5301</v>
      </c>
      <c r="G354" s="300"/>
      <c r="H354" s="303">
        <v>94.632000000000005</v>
      </c>
      <c r="I354" s="304"/>
      <c r="J354" s="300"/>
      <c r="K354" s="300"/>
      <c r="L354" s="305"/>
      <c r="M354" s="306"/>
      <c r="N354" s="307"/>
      <c r="O354" s="307"/>
      <c r="P354" s="307"/>
      <c r="Q354" s="307"/>
      <c r="R354" s="307"/>
      <c r="S354" s="307"/>
      <c r="T354" s="308"/>
      <c r="U354" s="16"/>
      <c r="V354" s="16"/>
      <c r="W354" s="16"/>
      <c r="X354" s="16"/>
      <c r="Y354" s="16"/>
      <c r="Z354" s="16"/>
      <c r="AA354" s="16"/>
      <c r="AB354" s="16"/>
      <c r="AC354" s="16"/>
      <c r="AD354" s="16"/>
      <c r="AE354" s="16"/>
      <c r="AT354" s="309" t="s">
        <v>319</v>
      </c>
      <c r="AU354" s="309" t="s">
        <v>85</v>
      </c>
      <c r="AV354" s="16" t="s">
        <v>150</v>
      </c>
      <c r="AW354" s="16" t="s">
        <v>37</v>
      </c>
      <c r="AX354" s="16" t="s">
        <v>76</v>
      </c>
      <c r="AY354" s="309" t="s">
        <v>308</v>
      </c>
    </row>
    <row r="355" s="15" customFormat="1">
      <c r="A355" s="15"/>
      <c r="B355" s="259"/>
      <c r="C355" s="260"/>
      <c r="D355" s="236" t="s">
        <v>319</v>
      </c>
      <c r="E355" s="261" t="s">
        <v>19</v>
      </c>
      <c r="F355" s="262" t="s">
        <v>448</v>
      </c>
      <c r="G355" s="260"/>
      <c r="H355" s="263">
        <v>409.19999999999993</v>
      </c>
      <c r="I355" s="264"/>
      <c r="J355" s="260"/>
      <c r="K355" s="260"/>
      <c r="L355" s="265"/>
      <c r="M355" s="266"/>
      <c r="N355" s="267"/>
      <c r="O355" s="267"/>
      <c r="P355" s="267"/>
      <c r="Q355" s="267"/>
      <c r="R355" s="267"/>
      <c r="S355" s="267"/>
      <c r="T355" s="268"/>
      <c r="U355" s="15"/>
      <c r="V355" s="15"/>
      <c r="W355" s="15"/>
      <c r="X355" s="15"/>
      <c r="Y355" s="15"/>
      <c r="Z355" s="15"/>
      <c r="AA355" s="15"/>
      <c r="AB355" s="15"/>
      <c r="AC355" s="15"/>
      <c r="AD355" s="15"/>
      <c r="AE355" s="15"/>
      <c r="AT355" s="269" t="s">
        <v>319</v>
      </c>
      <c r="AU355" s="269" t="s">
        <v>85</v>
      </c>
      <c r="AV355" s="15" t="s">
        <v>315</v>
      </c>
      <c r="AW355" s="15" t="s">
        <v>37</v>
      </c>
      <c r="AX355" s="15" t="s">
        <v>83</v>
      </c>
      <c r="AY355" s="269" t="s">
        <v>308</v>
      </c>
    </row>
    <row r="356" s="2" customFormat="1" ht="24.15" customHeight="1">
      <c r="A356" s="41"/>
      <c r="B356" s="42"/>
      <c r="C356" s="216" t="s">
        <v>749</v>
      </c>
      <c r="D356" s="216" t="s">
        <v>310</v>
      </c>
      <c r="E356" s="217" t="s">
        <v>7987</v>
      </c>
      <c r="F356" s="218" t="s">
        <v>7988</v>
      </c>
      <c r="G356" s="219" t="s">
        <v>313</v>
      </c>
      <c r="H356" s="220">
        <v>251.285</v>
      </c>
      <c r="I356" s="221"/>
      <c r="J356" s="222">
        <f>ROUND(I356*H356,2)</f>
        <v>0</v>
      </c>
      <c r="K356" s="218" t="s">
        <v>314</v>
      </c>
      <c r="L356" s="47"/>
      <c r="M356" s="223" t="s">
        <v>19</v>
      </c>
      <c r="N356" s="224" t="s">
        <v>47</v>
      </c>
      <c r="O356" s="87"/>
      <c r="P356" s="225">
        <f>O356*H356</f>
        <v>0</v>
      </c>
      <c r="Q356" s="225">
        <v>0.00123</v>
      </c>
      <c r="R356" s="225">
        <f>Q356*H356</f>
        <v>0.30908055000000001</v>
      </c>
      <c r="S356" s="225">
        <v>0</v>
      </c>
      <c r="T356" s="226">
        <f>S356*H356</f>
        <v>0</v>
      </c>
      <c r="U356" s="41"/>
      <c r="V356" s="41"/>
      <c r="W356" s="41"/>
      <c r="X356" s="41"/>
      <c r="Y356" s="41"/>
      <c r="Z356" s="41"/>
      <c r="AA356" s="41"/>
      <c r="AB356" s="41"/>
      <c r="AC356" s="41"/>
      <c r="AD356" s="41"/>
      <c r="AE356" s="41"/>
      <c r="AR356" s="227" t="s">
        <v>315</v>
      </c>
      <c r="AT356" s="227" t="s">
        <v>310</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7989</v>
      </c>
    </row>
    <row r="357" s="2" customFormat="1">
      <c r="A357" s="41"/>
      <c r="B357" s="42"/>
      <c r="C357" s="43"/>
      <c r="D357" s="229" t="s">
        <v>317</v>
      </c>
      <c r="E357" s="43"/>
      <c r="F357" s="230" t="s">
        <v>7990</v>
      </c>
      <c r="G357" s="43"/>
      <c r="H357" s="43"/>
      <c r="I357" s="231"/>
      <c r="J357" s="43"/>
      <c r="K357" s="43"/>
      <c r="L357" s="47"/>
      <c r="M357" s="232"/>
      <c r="N357" s="233"/>
      <c r="O357" s="87"/>
      <c r="P357" s="87"/>
      <c r="Q357" s="87"/>
      <c r="R357" s="87"/>
      <c r="S357" s="87"/>
      <c r="T357" s="88"/>
      <c r="U357" s="41"/>
      <c r="V357" s="41"/>
      <c r="W357" s="41"/>
      <c r="X357" s="41"/>
      <c r="Y357" s="41"/>
      <c r="Z357" s="41"/>
      <c r="AA357" s="41"/>
      <c r="AB357" s="41"/>
      <c r="AC357" s="41"/>
      <c r="AD357" s="41"/>
      <c r="AE357" s="41"/>
      <c r="AT357" s="20" t="s">
        <v>317</v>
      </c>
      <c r="AU357" s="20" t="s">
        <v>85</v>
      </c>
    </row>
    <row r="358" s="14" customFormat="1">
      <c r="A358" s="14"/>
      <c r="B358" s="249"/>
      <c r="C358" s="250"/>
      <c r="D358" s="236" t="s">
        <v>319</v>
      </c>
      <c r="E358" s="251" t="s">
        <v>19</v>
      </c>
      <c r="F358" s="252" t="s">
        <v>7991</v>
      </c>
      <c r="G358" s="250"/>
      <c r="H358" s="251" t="s">
        <v>19</v>
      </c>
      <c r="I358" s="253"/>
      <c r="J358" s="250"/>
      <c r="K358" s="250"/>
      <c r="L358" s="254"/>
      <c r="M358" s="255"/>
      <c r="N358" s="256"/>
      <c r="O358" s="256"/>
      <c r="P358" s="256"/>
      <c r="Q358" s="256"/>
      <c r="R358" s="256"/>
      <c r="S358" s="256"/>
      <c r="T358" s="257"/>
      <c r="U358" s="14"/>
      <c r="V358" s="14"/>
      <c r="W358" s="14"/>
      <c r="X358" s="14"/>
      <c r="Y358" s="14"/>
      <c r="Z358" s="14"/>
      <c r="AA358" s="14"/>
      <c r="AB358" s="14"/>
      <c r="AC358" s="14"/>
      <c r="AD358" s="14"/>
      <c r="AE358" s="14"/>
      <c r="AT358" s="258" t="s">
        <v>319</v>
      </c>
      <c r="AU358" s="258" t="s">
        <v>85</v>
      </c>
      <c r="AV358" s="14" t="s">
        <v>83</v>
      </c>
      <c r="AW358" s="14" t="s">
        <v>37</v>
      </c>
      <c r="AX358" s="14" t="s">
        <v>76</v>
      </c>
      <c r="AY358" s="258" t="s">
        <v>308</v>
      </c>
    </row>
    <row r="359" s="13" customFormat="1">
      <c r="A359" s="13"/>
      <c r="B359" s="234"/>
      <c r="C359" s="235"/>
      <c r="D359" s="236" t="s">
        <v>319</v>
      </c>
      <c r="E359" s="237" t="s">
        <v>19</v>
      </c>
      <c r="F359" s="238" t="s">
        <v>7992</v>
      </c>
      <c r="G359" s="235"/>
      <c r="H359" s="239">
        <v>153.70500000000001</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3" customFormat="1">
      <c r="A360" s="13"/>
      <c r="B360" s="234"/>
      <c r="C360" s="235"/>
      <c r="D360" s="236" t="s">
        <v>319</v>
      </c>
      <c r="E360" s="237" t="s">
        <v>19</v>
      </c>
      <c r="F360" s="238" t="s">
        <v>7993</v>
      </c>
      <c r="G360" s="235"/>
      <c r="H360" s="239">
        <v>3.21</v>
      </c>
      <c r="I360" s="240"/>
      <c r="J360" s="235"/>
      <c r="K360" s="235"/>
      <c r="L360" s="241"/>
      <c r="M360" s="242"/>
      <c r="N360" s="243"/>
      <c r="O360" s="243"/>
      <c r="P360" s="243"/>
      <c r="Q360" s="243"/>
      <c r="R360" s="243"/>
      <c r="S360" s="243"/>
      <c r="T360" s="244"/>
      <c r="U360" s="13"/>
      <c r="V360" s="13"/>
      <c r="W360" s="13"/>
      <c r="X360" s="13"/>
      <c r="Y360" s="13"/>
      <c r="Z360" s="13"/>
      <c r="AA360" s="13"/>
      <c r="AB360" s="13"/>
      <c r="AC360" s="13"/>
      <c r="AD360" s="13"/>
      <c r="AE360" s="13"/>
      <c r="AT360" s="245" t="s">
        <v>319</v>
      </c>
      <c r="AU360" s="245" t="s">
        <v>85</v>
      </c>
      <c r="AV360" s="13" t="s">
        <v>85</v>
      </c>
      <c r="AW360" s="13" t="s">
        <v>37</v>
      </c>
      <c r="AX360" s="13" t="s">
        <v>76</v>
      </c>
      <c r="AY360" s="245" t="s">
        <v>308</v>
      </c>
    </row>
    <row r="361" s="13" customFormat="1">
      <c r="A361" s="13"/>
      <c r="B361" s="234"/>
      <c r="C361" s="235"/>
      <c r="D361" s="236" t="s">
        <v>319</v>
      </c>
      <c r="E361" s="237" t="s">
        <v>19</v>
      </c>
      <c r="F361" s="238" t="s">
        <v>7994</v>
      </c>
      <c r="G361" s="235"/>
      <c r="H361" s="239">
        <v>25.600000000000001</v>
      </c>
      <c r="I361" s="240"/>
      <c r="J361" s="235"/>
      <c r="K361" s="235"/>
      <c r="L361" s="241"/>
      <c r="M361" s="242"/>
      <c r="N361" s="243"/>
      <c r="O361" s="243"/>
      <c r="P361" s="243"/>
      <c r="Q361" s="243"/>
      <c r="R361" s="243"/>
      <c r="S361" s="243"/>
      <c r="T361" s="244"/>
      <c r="U361" s="13"/>
      <c r="V361" s="13"/>
      <c r="W361" s="13"/>
      <c r="X361" s="13"/>
      <c r="Y361" s="13"/>
      <c r="Z361" s="13"/>
      <c r="AA361" s="13"/>
      <c r="AB361" s="13"/>
      <c r="AC361" s="13"/>
      <c r="AD361" s="13"/>
      <c r="AE361" s="13"/>
      <c r="AT361" s="245" t="s">
        <v>319</v>
      </c>
      <c r="AU361" s="245" t="s">
        <v>85</v>
      </c>
      <c r="AV361" s="13" t="s">
        <v>85</v>
      </c>
      <c r="AW361" s="13" t="s">
        <v>37</v>
      </c>
      <c r="AX361" s="13" t="s">
        <v>76</v>
      </c>
      <c r="AY361" s="245" t="s">
        <v>308</v>
      </c>
    </row>
    <row r="362" s="13" customFormat="1">
      <c r="A362" s="13"/>
      <c r="B362" s="234"/>
      <c r="C362" s="235"/>
      <c r="D362" s="236" t="s">
        <v>319</v>
      </c>
      <c r="E362" s="237" t="s">
        <v>19</v>
      </c>
      <c r="F362" s="238" t="s">
        <v>7995</v>
      </c>
      <c r="G362" s="235"/>
      <c r="H362" s="239">
        <v>24.640000000000001</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76</v>
      </c>
      <c r="AY362" s="245" t="s">
        <v>308</v>
      </c>
    </row>
    <row r="363" s="13" customFormat="1">
      <c r="A363" s="13"/>
      <c r="B363" s="234"/>
      <c r="C363" s="235"/>
      <c r="D363" s="236" t="s">
        <v>319</v>
      </c>
      <c r="E363" s="237" t="s">
        <v>19</v>
      </c>
      <c r="F363" s="238" t="s">
        <v>7996</v>
      </c>
      <c r="G363" s="235"/>
      <c r="H363" s="239">
        <v>44.130000000000003</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37</v>
      </c>
      <c r="AX363" s="13" t="s">
        <v>76</v>
      </c>
      <c r="AY363" s="245" t="s">
        <v>308</v>
      </c>
    </row>
    <row r="364" s="15" customFormat="1">
      <c r="A364" s="15"/>
      <c r="B364" s="259"/>
      <c r="C364" s="260"/>
      <c r="D364" s="236" t="s">
        <v>319</v>
      </c>
      <c r="E364" s="261" t="s">
        <v>19</v>
      </c>
      <c r="F364" s="262" t="s">
        <v>448</v>
      </c>
      <c r="G364" s="260"/>
      <c r="H364" s="263">
        <v>251.28500000000003</v>
      </c>
      <c r="I364" s="264"/>
      <c r="J364" s="260"/>
      <c r="K364" s="260"/>
      <c r="L364" s="265"/>
      <c r="M364" s="266"/>
      <c r="N364" s="267"/>
      <c r="O364" s="267"/>
      <c r="P364" s="267"/>
      <c r="Q364" s="267"/>
      <c r="R364" s="267"/>
      <c r="S364" s="267"/>
      <c r="T364" s="268"/>
      <c r="U364" s="15"/>
      <c r="V364" s="15"/>
      <c r="W364" s="15"/>
      <c r="X364" s="15"/>
      <c r="Y364" s="15"/>
      <c r="Z364" s="15"/>
      <c r="AA364" s="15"/>
      <c r="AB364" s="15"/>
      <c r="AC364" s="15"/>
      <c r="AD364" s="15"/>
      <c r="AE364" s="15"/>
      <c r="AT364" s="269" t="s">
        <v>319</v>
      </c>
      <c r="AU364" s="269" t="s">
        <v>85</v>
      </c>
      <c r="AV364" s="15" t="s">
        <v>315</v>
      </c>
      <c r="AW364" s="15" t="s">
        <v>37</v>
      </c>
      <c r="AX364" s="15" t="s">
        <v>83</v>
      </c>
      <c r="AY364" s="269" t="s">
        <v>308</v>
      </c>
    </row>
    <row r="365" s="2" customFormat="1" ht="24.15" customHeight="1">
      <c r="A365" s="41"/>
      <c r="B365" s="42"/>
      <c r="C365" s="216" t="s">
        <v>850</v>
      </c>
      <c r="D365" s="216" t="s">
        <v>310</v>
      </c>
      <c r="E365" s="217" t="s">
        <v>7997</v>
      </c>
      <c r="F365" s="218" t="s">
        <v>7998</v>
      </c>
      <c r="G365" s="219" t="s">
        <v>313</v>
      </c>
      <c r="H365" s="220">
        <v>251.285</v>
      </c>
      <c r="I365" s="221"/>
      <c r="J365" s="222">
        <f>ROUND(I365*H365,2)</f>
        <v>0</v>
      </c>
      <c r="K365" s="218" t="s">
        <v>314</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315</v>
      </c>
      <c r="AT365" s="227" t="s">
        <v>310</v>
      </c>
      <c r="AU365" s="227" t="s">
        <v>85</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315</v>
      </c>
      <c r="BM365" s="227" t="s">
        <v>7999</v>
      </c>
    </row>
    <row r="366" s="2" customFormat="1">
      <c r="A366" s="41"/>
      <c r="B366" s="42"/>
      <c r="C366" s="43"/>
      <c r="D366" s="229" t="s">
        <v>317</v>
      </c>
      <c r="E366" s="43"/>
      <c r="F366" s="230" t="s">
        <v>8000</v>
      </c>
      <c r="G366" s="43"/>
      <c r="H366" s="43"/>
      <c r="I366" s="231"/>
      <c r="J366" s="43"/>
      <c r="K366" s="43"/>
      <c r="L366" s="47"/>
      <c r="M366" s="232"/>
      <c r="N366" s="233"/>
      <c r="O366" s="87"/>
      <c r="P366" s="87"/>
      <c r="Q366" s="87"/>
      <c r="R366" s="87"/>
      <c r="S366" s="87"/>
      <c r="T366" s="88"/>
      <c r="U366" s="41"/>
      <c r="V366" s="41"/>
      <c r="W366" s="41"/>
      <c r="X366" s="41"/>
      <c r="Y366" s="41"/>
      <c r="Z366" s="41"/>
      <c r="AA366" s="41"/>
      <c r="AB366" s="41"/>
      <c r="AC366" s="41"/>
      <c r="AD366" s="41"/>
      <c r="AE366" s="41"/>
      <c r="AT366" s="20" t="s">
        <v>317</v>
      </c>
      <c r="AU366" s="20" t="s">
        <v>85</v>
      </c>
    </row>
    <row r="367" s="14" customFormat="1">
      <c r="A367" s="14"/>
      <c r="B367" s="249"/>
      <c r="C367" s="250"/>
      <c r="D367" s="236" t="s">
        <v>319</v>
      </c>
      <c r="E367" s="251" t="s">
        <v>19</v>
      </c>
      <c r="F367" s="252" t="s">
        <v>7991</v>
      </c>
      <c r="G367" s="250"/>
      <c r="H367" s="251" t="s">
        <v>19</v>
      </c>
      <c r="I367" s="253"/>
      <c r="J367" s="250"/>
      <c r="K367" s="250"/>
      <c r="L367" s="254"/>
      <c r="M367" s="255"/>
      <c r="N367" s="256"/>
      <c r="O367" s="256"/>
      <c r="P367" s="256"/>
      <c r="Q367" s="256"/>
      <c r="R367" s="256"/>
      <c r="S367" s="256"/>
      <c r="T367" s="257"/>
      <c r="U367" s="14"/>
      <c r="V367" s="14"/>
      <c r="W367" s="14"/>
      <c r="X367" s="14"/>
      <c r="Y367" s="14"/>
      <c r="Z367" s="14"/>
      <c r="AA367" s="14"/>
      <c r="AB367" s="14"/>
      <c r="AC367" s="14"/>
      <c r="AD367" s="14"/>
      <c r="AE367" s="14"/>
      <c r="AT367" s="258" t="s">
        <v>319</v>
      </c>
      <c r="AU367" s="258" t="s">
        <v>85</v>
      </c>
      <c r="AV367" s="14" t="s">
        <v>83</v>
      </c>
      <c r="AW367" s="14" t="s">
        <v>37</v>
      </c>
      <c r="AX367" s="14" t="s">
        <v>76</v>
      </c>
      <c r="AY367" s="258" t="s">
        <v>308</v>
      </c>
    </row>
    <row r="368" s="13" customFormat="1">
      <c r="A368" s="13"/>
      <c r="B368" s="234"/>
      <c r="C368" s="235"/>
      <c r="D368" s="236" t="s">
        <v>319</v>
      </c>
      <c r="E368" s="237" t="s">
        <v>19</v>
      </c>
      <c r="F368" s="238" t="s">
        <v>7992</v>
      </c>
      <c r="G368" s="235"/>
      <c r="H368" s="239">
        <v>153.70500000000001</v>
      </c>
      <c r="I368" s="240"/>
      <c r="J368" s="235"/>
      <c r="K368" s="235"/>
      <c r="L368" s="241"/>
      <c r="M368" s="242"/>
      <c r="N368" s="243"/>
      <c r="O368" s="243"/>
      <c r="P368" s="243"/>
      <c r="Q368" s="243"/>
      <c r="R368" s="243"/>
      <c r="S368" s="243"/>
      <c r="T368" s="244"/>
      <c r="U368" s="13"/>
      <c r="V368" s="13"/>
      <c r="W368" s="13"/>
      <c r="X368" s="13"/>
      <c r="Y368" s="13"/>
      <c r="Z368" s="13"/>
      <c r="AA368" s="13"/>
      <c r="AB368" s="13"/>
      <c r="AC368" s="13"/>
      <c r="AD368" s="13"/>
      <c r="AE368" s="13"/>
      <c r="AT368" s="245" t="s">
        <v>319</v>
      </c>
      <c r="AU368" s="245" t="s">
        <v>85</v>
      </c>
      <c r="AV368" s="13" t="s">
        <v>85</v>
      </c>
      <c r="AW368" s="13" t="s">
        <v>37</v>
      </c>
      <c r="AX368" s="13" t="s">
        <v>76</v>
      </c>
      <c r="AY368" s="245" t="s">
        <v>308</v>
      </c>
    </row>
    <row r="369" s="13" customFormat="1">
      <c r="A369" s="13"/>
      <c r="B369" s="234"/>
      <c r="C369" s="235"/>
      <c r="D369" s="236" t="s">
        <v>319</v>
      </c>
      <c r="E369" s="237" t="s">
        <v>19</v>
      </c>
      <c r="F369" s="238" t="s">
        <v>7993</v>
      </c>
      <c r="G369" s="235"/>
      <c r="H369" s="239">
        <v>3.21</v>
      </c>
      <c r="I369" s="240"/>
      <c r="J369" s="235"/>
      <c r="K369" s="235"/>
      <c r="L369" s="241"/>
      <c r="M369" s="242"/>
      <c r="N369" s="243"/>
      <c r="O369" s="243"/>
      <c r="P369" s="243"/>
      <c r="Q369" s="243"/>
      <c r="R369" s="243"/>
      <c r="S369" s="243"/>
      <c r="T369" s="244"/>
      <c r="U369" s="13"/>
      <c r="V369" s="13"/>
      <c r="W369" s="13"/>
      <c r="X369" s="13"/>
      <c r="Y369" s="13"/>
      <c r="Z369" s="13"/>
      <c r="AA369" s="13"/>
      <c r="AB369" s="13"/>
      <c r="AC369" s="13"/>
      <c r="AD369" s="13"/>
      <c r="AE369" s="13"/>
      <c r="AT369" s="245" t="s">
        <v>319</v>
      </c>
      <c r="AU369" s="245" t="s">
        <v>85</v>
      </c>
      <c r="AV369" s="13" t="s">
        <v>85</v>
      </c>
      <c r="AW369" s="13" t="s">
        <v>37</v>
      </c>
      <c r="AX369" s="13" t="s">
        <v>76</v>
      </c>
      <c r="AY369" s="245" t="s">
        <v>308</v>
      </c>
    </row>
    <row r="370" s="13" customFormat="1">
      <c r="A370" s="13"/>
      <c r="B370" s="234"/>
      <c r="C370" s="235"/>
      <c r="D370" s="236" t="s">
        <v>319</v>
      </c>
      <c r="E370" s="237" t="s">
        <v>19</v>
      </c>
      <c r="F370" s="238" t="s">
        <v>7994</v>
      </c>
      <c r="G370" s="235"/>
      <c r="H370" s="239">
        <v>25.600000000000001</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3" customFormat="1">
      <c r="A371" s="13"/>
      <c r="B371" s="234"/>
      <c r="C371" s="235"/>
      <c r="D371" s="236" t="s">
        <v>319</v>
      </c>
      <c r="E371" s="237" t="s">
        <v>19</v>
      </c>
      <c r="F371" s="238" t="s">
        <v>7995</v>
      </c>
      <c r="G371" s="235"/>
      <c r="H371" s="239">
        <v>24.640000000000001</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3" customFormat="1">
      <c r="A372" s="13"/>
      <c r="B372" s="234"/>
      <c r="C372" s="235"/>
      <c r="D372" s="236" t="s">
        <v>319</v>
      </c>
      <c r="E372" s="237" t="s">
        <v>19</v>
      </c>
      <c r="F372" s="238" t="s">
        <v>7996</v>
      </c>
      <c r="G372" s="235"/>
      <c r="H372" s="239">
        <v>44.130000000000003</v>
      </c>
      <c r="I372" s="240"/>
      <c r="J372" s="235"/>
      <c r="K372" s="235"/>
      <c r="L372" s="241"/>
      <c r="M372" s="242"/>
      <c r="N372" s="243"/>
      <c r="O372" s="243"/>
      <c r="P372" s="243"/>
      <c r="Q372" s="243"/>
      <c r="R372" s="243"/>
      <c r="S372" s="243"/>
      <c r="T372" s="244"/>
      <c r="U372" s="13"/>
      <c r="V372" s="13"/>
      <c r="W372" s="13"/>
      <c r="X372" s="13"/>
      <c r="Y372" s="13"/>
      <c r="Z372" s="13"/>
      <c r="AA372" s="13"/>
      <c r="AB372" s="13"/>
      <c r="AC372" s="13"/>
      <c r="AD372" s="13"/>
      <c r="AE372" s="13"/>
      <c r="AT372" s="245" t="s">
        <v>319</v>
      </c>
      <c r="AU372" s="245" t="s">
        <v>85</v>
      </c>
      <c r="AV372" s="13" t="s">
        <v>85</v>
      </c>
      <c r="AW372" s="13" t="s">
        <v>37</v>
      </c>
      <c r="AX372" s="13" t="s">
        <v>76</v>
      </c>
      <c r="AY372" s="245" t="s">
        <v>308</v>
      </c>
    </row>
    <row r="373" s="15" customFormat="1">
      <c r="A373" s="15"/>
      <c r="B373" s="259"/>
      <c r="C373" s="260"/>
      <c r="D373" s="236" t="s">
        <v>319</v>
      </c>
      <c r="E373" s="261" t="s">
        <v>19</v>
      </c>
      <c r="F373" s="262" t="s">
        <v>448</v>
      </c>
      <c r="G373" s="260"/>
      <c r="H373" s="263">
        <v>251.28500000000003</v>
      </c>
      <c r="I373" s="264"/>
      <c r="J373" s="260"/>
      <c r="K373" s="260"/>
      <c r="L373" s="265"/>
      <c r="M373" s="266"/>
      <c r="N373" s="267"/>
      <c r="O373" s="267"/>
      <c r="P373" s="267"/>
      <c r="Q373" s="267"/>
      <c r="R373" s="267"/>
      <c r="S373" s="267"/>
      <c r="T373" s="268"/>
      <c r="U373" s="15"/>
      <c r="V373" s="15"/>
      <c r="W373" s="15"/>
      <c r="X373" s="15"/>
      <c r="Y373" s="15"/>
      <c r="Z373" s="15"/>
      <c r="AA373" s="15"/>
      <c r="AB373" s="15"/>
      <c r="AC373" s="15"/>
      <c r="AD373" s="15"/>
      <c r="AE373" s="15"/>
      <c r="AT373" s="269" t="s">
        <v>319</v>
      </c>
      <c r="AU373" s="269" t="s">
        <v>85</v>
      </c>
      <c r="AV373" s="15" t="s">
        <v>315</v>
      </c>
      <c r="AW373" s="15" t="s">
        <v>37</v>
      </c>
      <c r="AX373" s="15" t="s">
        <v>83</v>
      </c>
      <c r="AY373" s="269" t="s">
        <v>308</v>
      </c>
    </row>
    <row r="374" s="2" customFormat="1" ht="44.25" customHeight="1">
      <c r="A374" s="41"/>
      <c r="B374" s="42"/>
      <c r="C374" s="216" t="s">
        <v>750</v>
      </c>
      <c r="D374" s="216" t="s">
        <v>310</v>
      </c>
      <c r="E374" s="217" t="s">
        <v>8001</v>
      </c>
      <c r="F374" s="218" t="s">
        <v>8002</v>
      </c>
      <c r="G374" s="219" t="s">
        <v>493</v>
      </c>
      <c r="H374" s="220">
        <v>10.644</v>
      </c>
      <c r="I374" s="221"/>
      <c r="J374" s="222">
        <f>ROUND(I374*H374,2)</f>
        <v>0</v>
      </c>
      <c r="K374" s="218" t="s">
        <v>314</v>
      </c>
      <c r="L374" s="47"/>
      <c r="M374" s="223" t="s">
        <v>19</v>
      </c>
      <c r="N374" s="224" t="s">
        <v>47</v>
      </c>
      <c r="O374" s="87"/>
      <c r="P374" s="225">
        <f>O374*H374</f>
        <v>0</v>
      </c>
      <c r="Q374" s="225">
        <v>1.05555</v>
      </c>
      <c r="R374" s="225">
        <f>Q374*H374</f>
        <v>11.235274199999999</v>
      </c>
      <c r="S374" s="225">
        <v>0</v>
      </c>
      <c r="T374" s="226">
        <f>S374*H374</f>
        <v>0</v>
      </c>
      <c r="U374" s="41"/>
      <c r="V374" s="41"/>
      <c r="W374" s="41"/>
      <c r="X374" s="41"/>
      <c r="Y374" s="41"/>
      <c r="Z374" s="41"/>
      <c r="AA374" s="41"/>
      <c r="AB374" s="41"/>
      <c r="AC374" s="41"/>
      <c r="AD374" s="41"/>
      <c r="AE374" s="41"/>
      <c r="AR374" s="227" t="s">
        <v>315</v>
      </c>
      <c r="AT374" s="227" t="s">
        <v>310</v>
      </c>
      <c r="AU374" s="227" t="s">
        <v>85</v>
      </c>
      <c r="AY374" s="20" t="s">
        <v>308</v>
      </c>
      <c r="BE374" s="228">
        <f>IF(N374="základní",J374,0)</f>
        <v>0</v>
      </c>
      <c r="BF374" s="228">
        <f>IF(N374="snížená",J374,0)</f>
        <v>0</v>
      </c>
      <c r="BG374" s="228">
        <f>IF(N374="zákl. přenesená",J374,0)</f>
        <v>0</v>
      </c>
      <c r="BH374" s="228">
        <f>IF(N374="sníž. přenesená",J374,0)</f>
        <v>0</v>
      </c>
      <c r="BI374" s="228">
        <f>IF(N374="nulová",J374,0)</f>
        <v>0</v>
      </c>
      <c r="BJ374" s="20" t="s">
        <v>83</v>
      </c>
      <c r="BK374" s="228">
        <f>ROUND(I374*H374,2)</f>
        <v>0</v>
      </c>
      <c r="BL374" s="20" t="s">
        <v>315</v>
      </c>
      <c r="BM374" s="227" t="s">
        <v>8003</v>
      </c>
    </row>
    <row r="375" s="2" customFormat="1">
      <c r="A375" s="41"/>
      <c r="B375" s="42"/>
      <c r="C375" s="43"/>
      <c r="D375" s="229" t="s">
        <v>317</v>
      </c>
      <c r="E375" s="43"/>
      <c r="F375" s="230" t="s">
        <v>8004</v>
      </c>
      <c r="G375" s="43"/>
      <c r="H375" s="43"/>
      <c r="I375" s="231"/>
      <c r="J375" s="43"/>
      <c r="K375" s="43"/>
      <c r="L375" s="47"/>
      <c r="M375" s="232"/>
      <c r="N375" s="233"/>
      <c r="O375" s="87"/>
      <c r="P375" s="87"/>
      <c r="Q375" s="87"/>
      <c r="R375" s="87"/>
      <c r="S375" s="87"/>
      <c r="T375" s="88"/>
      <c r="U375" s="41"/>
      <c r="V375" s="41"/>
      <c r="W375" s="41"/>
      <c r="X375" s="41"/>
      <c r="Y375" s="41"/>
      <c r="Z375" s="41"/>
      <c r="AA375" s="41"/>
      <c r="AB375" s="41"/>
      <c r="AC375" s="41"/>
      <c r="AD375" s="41"/>
      <c r="AE375" s="41"/>
      <c r="AT375" s="20" t="s">
        <v>317</v>
      </c>
      <c r="AU375" s="20" t="s">
        <v>85</v>
      </c>
    </row>
    <row r="376" s="14" customFormat="1">
      <c r="A376" s="14"/>
      <c r="B376" s="249"/>
      <c r="C376" s="250"/>
      <c r="D376" s="236" t="s">
        <v>319</v>
      </c>
      <c r="E376" s="251" t="s">
        <v>19</v>
      </c>
      <c r="F376" s="252" t="s">
        <v>8005</v>
      </c>
      <c r="G376" s="250"/>
      <c r="H376" s="251" t="s">
        <v>19</v>
      </c>
      <c r="I376" s="253"/>
      <c r="J376" s="250"/>
      <c r="K376" s="250"/>
      <c r="L376" s="254"/>
      <c r="M376" s="255"/>
      <c r="N376" s="256"/>
      <c r="O376" s="256"/>
      <c r="P376" s="256"/>
      <c r="Q376" s="256"/>
      <c r="R376" s="256"/>
      <c r="S376" s="256"/>
      <c r="T376" s="257"/>
      <c r="U376" s="14"/>
      <c r="V376" s="14"/>
      <c r="W376" s="14"/>
      <c r="X376" s="14"/>
      <c r="Y376" s="14"/>
      <c r="Z376" s="14"/>
      <c r="AA376" s="14"/>
      <c r="AB376" s="14"/>
      <c r="AC376" s="14"/>
      <c r="AD376" s="14"/>
      <c r="AE376" s="14"/>
      <c r="AT376" s="258" t="s">
        <v>319</v>
      </c>
      <c r="AU376" s="258" t="s">
        <v>85</v>
      </c>
      <c r="AV376" s="14" t="s">
        <v>83</v>
      </c>
      <c r="AW376" s="14" t="s">
        <v>37</v>
      </c>
      <c r="AX376" s="14" t="s">
        <v>76</v>
      </c>
      <c r="AY376" s="258" t="s">
        <v>308</v>
      </c>
    </row>
    <row r="377" s="13" customFormat="1">
      <c r="A377" s="13"/>
      <c r="B377" s="234"/>
      <c r="C377" s="235"/>
      <c r="D377" s="236" t="s">
        <v>319</v>
      </c>
      <c r="E377" s="237" t="s">
        <v>19</v>
      </c>
      <c r="F377" s="238" t="s">
        <v>8006</v>
      </c>
      <c r="G377" s="235"/>
      <c r="H377" s="239">
        <v>5.6710000000000003</v>
      </c>
      <c r="I377" s="240"/>
      <c r="J377" s="235"/>
      <c r="K377" s="235"/>
      <c r="L377" s="241"/>
      <c r="M377" s="242"/>
      <c r="N377" s="243"/>
      <c r="O377" s="243"/>
      <c r="P377" s="243"/>
      <c r="Q377" s="243"/>
      <c r="R377" s="243"/>
      <c r="S377" s="243"/>
      <c r="T377" s="244"/>
      <c r="U377" s="13"/>
      <c r="V377" s="13"/>
      <c r="W377" s="13"/>
      <c r="X377" s="13"/>
      <c r="Y377" s="13"/>
      <c r="Z377" s="13"/>
      <c r="AA377" s="13"/>
      <c r="AB377" s="13"/>
      <c r="AC377" s="13"/>
      <c r="AD377" s="13"/>
      <c r="AE377" s="13"/>
      <c r="AT377" s="245" t="s">
        <v>319</v>
      </c>
      <c r="AU377" s="245" t="s">
        <v>85</v>
      </c>
      <c r="AV377" s="13" t="s">
        <v>85</v>
      </c>
      <c r="AW377" s="13" t="s">
        <v>37</v>
      </c>
      <c r="AX377" s="13" t="s">
        <v>76</v>
      </c>
      <c r="AY377" s="245" t="s">
        <v>308</v>
      </c>
    </row>
    <row r="378" s="13" customFormat="1">
      <c r="A378" s="13"/>
      <c r="B378" s="234"/>
      <c r="C378" s="235"/>
      <c r="D378" s="236" t="s">
        <v>319</v>
      </c>
      <c r="E378" s="237" t="s">
        <v>19</v>
      </c>
      <c r="F378" s="238" t="s">
        <v>8007</v>
      </c>
      <c r="G378" s="235"/>
      <c r="H378" s="239">
        <v>0.11700000000000001</v>
      </c>
      <c r="I378" s="240"/>
      <c r="J378" s="235"/>
      <c r="K378" s="235"/>
      <c r="L378" s="241"/>
      <c r="M378" s="242"/>
      <c r="N378" s="243"/>
      <c r="O378" s="243"/>
      <c r="P378" s="243"/>
      <c r="Q378" s="243"/>
      <c r="R378" s="243"/>
      <c r="S378" s="243"/>
      <c r="T378" s="244"/>
      <c r="U378" s="13"/>
      <c r="V378" s="13"/>
      <c r="W378" s="13"/>
      <c r="X378" s="13"/>
      <c r="Y378" s="13"/>
      <c r="Z378" s="13"/>
      <c r="AA378" s="13"/>
      <c r="AB378" s="13"/>
      <c r="AC378" s="13"/>
      <c r="AD378" s="13"/>
      <c r="AE378" s="13"/>
      <c r="AT378" s="245" t="s">
        <v>319</v>
      </c>
      <c r="AU378" s="245" t="s">
        <v>85</v>
      </c>
      <c r="AV378" s="13" t="s">
        <v>85</v>
      </c>
      <c r="AW378" s="13" t="s">
        <v>37</v>
      </c>
      <c r="AX378" s="13" t="s">
        <v>76</v>
      </c>
      <c r="AY378" s="245" t="s">
        <v>308</v>
      </c>
    </row>
    <row r="379" s="13" customFormat="1">
      <c r="A379" s="13"/>
      <c r="B379" s="234"/>
      <c r="C379" s="235"/>
      <c r="D379" s="236" t="s">
        <v>319</v>
      </c>
      <c r="E379" s="237" t="s">
        <v>19</v>
      </c>
      <c r="F379" s="238" t="s">
        <v>8008</v>
      </c>
      <c r="G379" s="235"/>
      <c r="H379" s="239">
        <v>1.032</v>
      </c>
      <c r="I379" s="240"/>
      <c r="J379" s="235"/>
      <c r="K379" s="235"/>
      <c r="L379" s="241"/>
      <c r="M379" s="242"/>
      <c r="N379" s="243"/>
      <c r="O379" s="243"/>
      <c r="P379" s="243"/>
      <c r="Q379" s="243"/>
      <c r="R379" s="243"/>
      <c r="S379" s="243"/>
      <c r="T379" s="244"/>
      <c r="U379" s="13"/>
      <c r="V379" s="13"/>
      <c r="W379" s="13"/>
      <c r="X379" s="13"/>
      <c r="Y379" s="13"/>
      <c r="Z379" s="13"/>
      <c r="AA379" s="13"/>
      <c r="AB379" s="13"/>
      <c r="AC379" s="13"/>
      <c r="AD379" s="13"/>
      <c r="AE379" s="13"/>
      <c r="AT379" s="245" t="s">
        <v>319</v>
      </c>
      <c r="AU379" s="245" t="s">
        <v>85</v>
      </c>
      <c r="AV379" s="13" t="s">
        <v>85</v>
      </c>
      <c r="AW379" s="13" t="s">
        <v>37</v>
      </c>
      <c r="AX379" s="13" t="s">
        <v>76</v>
      </c>
      <c r="AY379" s="245" t="s">
        <v>308</v>
      </c>
    </row>
    <row r="380" s="13" customFormat="1">
      <c r="A380" s="13"/>
      <c r="B380" s="234"/>
      <c r="C380" s="235"/>
      <c r="D380" s="236" t="s">
        <v>319</v>
      </c>
      <c r="E380" s="237" t="s">
        <v>19</v>
      </c>
      <c r="F380" s="238" t="s">
        <v>8009</v>
      </c>
      <c r="G380" s="235"/>
      <c r="H380" s="239">
        <v>0.98099999999999998</v>
      </c>
      <c r="I380" s="240"/>
      <c r="J380" s="235"/>
      <c r="K380" s="235"/>
      <c r="L380" s="241"/>
      <c r="M380" s="242"/>
      <c r="N380" s="243"/>
      <c r="O380" s="243"/>
      <c r="P380" s="243"/>
      <c r="Q380" s="243"/>
      <c r="R380" s="243"/>
      <c r="S380" s="243"/>
      <c r="T380" s="244"/>
      <c r="U380" s="13"/>
      <c r="V380" s="13"/>
      <c r="W380" s="13"/>
      <c r="X380" s="13"/>
      <c r="Y380" s="13"/>
      <c r="Z380" s="13"/>
      <c r="AA380" s="13"/>
      <c r="AB380" s="13"/>
      <c r="AC380" s="13"/>
      <c r="AD380" s="13"/>
      <c r="AE380" s="13"/>
      <c r="AT380" s="245" t="s">
        <v>319</v>
      </c>
      <c r="AU380" s="245" t="s">
        <v>85</v>
      </c>
      <c r="AV380" s="13" t="s">
        <v>85</v>
      </c>
      <c r="AW380" s="13" t="s">
        <v>37</v>
      </c>
      <c r="AX380" s="13" t="s">
        <v>76</v>
      </c>
      <c r="AY380" s="245" t="s">
        <v>308</v>
      </c>
    </row>
    <row r="381" s="13" customFormat="1">
      <c r="A381" s="13"/>
      <c r="B381" s="234"/>
      <c r="C381" s="235"/>
      <c r="D381" s="236" t="s">
        <v>319</v>
      </c>
      <c r="E381" s="237" t="s">
        <v>19</v>
      </c>
      <c r="F381" s="238" t="s">
        <v>8010</v>
      </c>
      <c r="G381" s="235"/>
      <c r="H381" s="239">
        <v>1.103</v>
      </c>
      <c r="I381" s="240"/>
      <c r="J381" s="235"/>
      <c r="K381" s="235"/>
      <c r="L381" s="241"/>
      <c r="M381" s="242"/>
      <c r="N381" s="243"/>
      <c r="O381" s="243"/>
      <c r="P381" s="243"/>
      <c r="Q381" s="243"/>
      <c r="R381" s="243"/>
      <c r="S381" s="243"/>
      <c r="T381" s="244"/>
      <c r="U381" s="13"/>
      <c r="V381" s="13"/>
      <c r="W381" s="13"/>
      <c r="X381" s="13"/>
      <c r="Y381" s="13"/>
      <c r="Z381" s="13"/>
      <c r="AA381" s="13"/>
      <c r="AB381" s="13"/>
      <c r="AC381" s="13"/>
      <c r="AD381" s="13"/>
      <c r="AE381" s="13"/>
      <c r="AT381" s="245" t="s">
        <v>319</v>
      </c>
      <c r="AU381" s="245" t="s">
        <v>85</v>
      </c>
      <c r="AV381" s="13" t="s">
        <v>85</v>
      </c>
      <c r="AW381" s="13" t="s">
        <v>37</v>
      </c>
      <c r="AX381" s="13" t="s">
        <v>76</v>
      </c>
      <c r="AY381" s="245" t="s">
        <v>308</v>
      </c>
    </row>
    <row r="382" s="14" customFormat="1">
      <c r="A382" s="14"/>
      <c r="B382" s="249"/>
      <c r="C382" s="250"/>
      <c r="D382" s="236" t="s">
        <v>319</v>
      </c>
      <c r="E382" s="251" t="s">
        <v>19</v>
      </c>
      <c r="F382" s="252" t="s">
        <v>8011</v>
      </c>
      <c r="G382" s="250"/>
      <c r="H382" s="251" t="s">
        <v>19</v>
      </c>
      <c r="I382" s="253"/>
      <c r="J382" s="250"/>
      <c r="K382" s="250"/>
      <c r="L382" s="254"/>
      <c r="M382" s="255"/>
      <c r="N382" s="256"/>
      <c r="O382" s="256"/>
      <c r="P382" s="256"/>
      <c r="Q382" s="256"/>
      <c r="R382" s="256"/>
      <c r="S382" s="256"/>
      <c r="T382" s="257"/>
      <c r="U382" s="14"/>
      <c r="V382" s="14"/>
      <c r="W382" s="14"/>
      <c r="X382" s="14"/>
      <c r="Y382" s="14"/>
      <c r="Z382" s="14"/>
      <c r="AA382" s="14"/>
      <c r="AB382" s="14"/>
      <c r="AC382" s="14"/>
      <c r="AD382" s="14"/>
      <c r="AE382" s="14"/>
      <c r="AT382" s="258" t="s">
        <v>319</v>
      </c>
      <c r="AU382" s="258" t="s">
        <v>85</v>
      </c>
      <c r="AV382" s="14" t="s">
        <v>83</v>
      </c>
      <c r="AW382" s="14" t="s">
        <v>37</v>
      </c>
      <c r="AX382" s="14" t="s">
        <v>76</v>
      </c>
      <c r="AY382" s="258" t="s">
        <v>308</v>
      </c>
    </row>
    <row r="383" s="13" customFormat="1">
      <c r="A383" s="13"/>
      <c r="B383" s="234"/>
      <c r="C383" s="235"/>
      <c r="D383" s="236" t="s">
        <v>319</v>
      </c>
      <c r="E383" s="237" t="s">
        <v>19</v>
      </c>
      <c r="F383" s="238" t="s">
        <v>8012</v>
      </c>
      <c r="G383" s="235"/>
      <c r="H383" s="239">
        <v>1.74</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76</v>
      </c>
      <c r="AY383" s="245" t="s">
        <v>308</v>
      </c>
    </row>
    <row r="384" s="15" customFormat="1">
      <c r="A384" s="15"/>
      <c r="B384" s="259"/>
      <c r="C384" s="260"/>
      <c r="D384" s="236" t="s">
        <v>319</v>
      </c>
      <c r="E384" s="261" t="s">
        <v>19</v>
      </c>
      <c r="F384" s="262" t="s">
        <v>448</v>
      </c>
      <c r="G384" s="260"/>
      <c r="H384" s="263">
        <v>10.644</v>
      </c>
      <c r="I384" s="264"/>
      <c r="J384" s="260"/>
      <c r="K384" s="260"/>
      <c r="L384" s="265"/>
      <c r="M384" s="266"/>
      <c r="N384" s="267"/>
      <c r="O384" s="267"/>
      <c r="P384" s="267"/>
      <c r="Q384" s="267"/>
      <c r="R384" s="267"/>
      <c r="S384" s="267"/>
      <c r="T384" s="268"/>
      <c r="U384" s="15"/>
      <c r="V384" s="15"/>
      <c r="W384" s="15"/>
      <c r="X384" s="15"/>
      <c r="Y384" s="15"/>
      <c r="Z384" s="15"/>
      <c r="AA384" s="15"/>
      <c r="AB384" s="15"/>
      <c r="AC384" s="15"/>
      <c r="AD384" s="15"/>
      <c r="AE384" s="15"/>
      <c r="AT384" s="269" t="s">
        <v>319</v>
      </c>
      <c r="AU384" s="269" t="s">
        <v>85</v>
      </c>
      <c r="AV384" s="15" t="s">
        <v>315</v>
      </c>
      <c r="AW384" s="15" t="s">
        <v>37</v>
      </c>
      <c r="AX384" s="15" t="s">
        <v>83</v>
      </c>
      <c r="AY384" s="269" t="s">
        <v>308</v>
      </c>
    </row>
    <row r="385" s="2" customFormat="1" ht="44.25" customHeight="1">
      <c r="A385" s="41"/>
      <c r="B385" s="42"/>
      <c r="C385" s="216" t="s">
        <v>867</v>
      </c>
      <c r="D385" s="216" t="s">
        <v>310</v>
      </c>
      <c r="E385" s="217" t="s">
        <v>8013</v>
      </c>
      <c r="F385" s="218" t="s">
        <v>8014</v>
      </c>
      <c r="G385" s="219" t="s">
        <v>493</v>
      </c>
      <c r="H385" s="220">
        <v>3.363</v>
      </c>
      <c r="I385" s="221"/>
      <c r="J385" s="222">
        <f>ROUND(I385*H385,2)</f>
        <v>0</v>
      </c>
      <c r="K385" s="218" t="s">
        <v>314</v>
      </c>
      <c r="L385" s="47"/>
      <c r="M385" s="223" t="s">
        <v>19</v>
      </c>
      <c r="N385" s="224" t="s">
        <v>47</v>
      </c>
      <c r="O385" s="87"/>
      <c r="P385" s="225">
        <f>O385*H385</f>
        <v>0</v>
      </c>
      <c r="Q385" s="225">
        <v>1.06277</v>
      </c>
      <c r="R385" s="225">
        <f>Q385*H385</f>
        <v>3.5740955099999998</v>
      </c>
      <c r="S385" s="225">
        <v>0</v>
      </c>
      <c r="T385" s="226">
        <f>S385*H385</f>
        <v>0</v>
      </c>
      <c r="U385" s="41"/>
      <c r="V385" s="41"/>
      <c r="W385" s="41"/>
      <c r="X385" s="41"/>
      <c r="Y385" s="41"/>
      <c r="Z385" s="41"/>
      <c r="AA385" s="41"/>
      <c r="AB385" s="41"/>
      <c r="AC385" s="41"/>
      <c r="AD385" s="41"/>
      <c r="AE385" s="41"/>
      <c r="AR385" s="227" t="s">
        <v>315</v>
      </c>
      <c r="AT385" s="227" t="s">
        <v>310</v>
      </c>
      <c r="AU385" s="227" t="s">
        <v>85</v>
      </c>
      <c r="AY385" s="20" t="s">
        <v>308</v>
      </c>
      <c r="BE385" s="228">
        <f>IF(N385="základní",J385,0)</f>
        <v>0</v>
      </c>
      <c r="BF385" s="228">
        <f>IF(N385="snížená",J385,0)</f>
        <v>0</v>
      </c>
      <c r="BG385" s="228">
        <f>IF(N385="zákl. přenesená",J385,0)</f>
        <v>0</v>
      </c>
      <c r="BH385" s="228">
        <f>IF(N385="sníž. přenesená",J385,0)</f>
        <v>0</v>
      </c>
      <c r="BI385" s="228">
        <f>IF(N385="nulová",J385,0)</f>
        <v>0</v>
      </c>
      <c r="BJ385" s="20" t="s">
        <v>83</v>
      </c>
      <c r="BK385" s="228">
        <f>ROUND(I385*H385,2)</f>
        <v>0</v>
      </c>
      <c r="BL385" s="20" t="s">
        <v>315</v>
      </c>
      <c r="BM385" s="227" t="s">
        <v>8015</v>
      </c>
    </row>
    <row r="386" s="2" customFormat="1">
      <c r="A386" s="41"/>
      <c r="B386" s="42"/>
      <c r="C386" s="43"/>
      <c r="D386" s="229" t="s">
        <v>317</v>
      </c>
      <c r="E386" s="43"/>
      <c r="F386" s="230" t="s">
        <v>8016</v>
      </c>
      <c r="G386" s="43"/>
      <c r="H386" s="43"/>
      <c r="I386" s="231"/>
      <c r="J386" s="43"/>
      <c r="K386" s="43"/>
      <c r="L386" s="47"/>
      <c r="M386" s="232"/>
      <c r="N386" s="233"/>
      <c r="O386" s="87"/>
      <c r="P386" s="87"/>
      <c r="Q386" s="87"/>
      <c r="R386" s="87"/>
      <c r="S386" s="87"/>
      <c r="T386" s="88"/>
      <c r="U386" s="41"/>
      <c r="V386" s="41"/>
      <c r="W386" s="41"/>
      <c r="X386" s="41"/>
      <c r="Y386" s="41"/>
      <c r="Z386" s="41"/>
      <c r="AA386" s="41"/>
      <c r="AB386" s="41"/>
      <c r="AC386" s="41"/>
      <c r="AD386" s="41"/>
      <c r="AE386" s="41"/>
      <c r="AT386" s="20" t="s">
        <v>317</v>
      </c>
      <c r="AU386" s="20" t="s">
        <v>85</v>
      </c>
    </row>
    <row r="387" s="13" customFormat="1">
      <c r="A387" s="13"/>
      <c r="B387" s="234"/>
      <c r="C387" s="235"/>
      <c r="D387" s="236" t="s">
        <v>319</v>
      </c>
      <c r="E387" s="237" t="s">
        <v>19</v>
      </c>
      <c r="F387" s="238" t="s">
        <v>8017</v>
      </c>
      <c r="G387" s="235"/>
      <c r="H387" s="239">
        <v>3.363</v>
      </c>
      <c r="I387" s="240"/>
      <c r="J387" s="235"/>
      <c r="K387" s="235"/>
      <c r="L387" s="241"/>
      <c r="M387" s="242"/>
      <c r="N387" s="243"/>
      <c r="O387" s="243"/>
      <c r="P387" s="243"/>
      <c r="Q387" s="243"/>
      <c r="R387" s="243"/>
      <c r="S387" s="243"/>
      <c r="T387" s="244"/>
      <c r="U387" s="13"/>
      <c r="V387" s="13"/>
      <c r="W387" s="13"/>
      <c r="X387" s="13"/>
      <c r="Y387" s="13"/>
      <c r="Z387" s="13"/>
      <c r="AA387" s="13"/>
      <c r="AB387" s="13"/>
      <c r="AC387" s="13"/>
      <c r="AD387" s="13"/>
      <c r="AE387" s="13"/>
      <c r="AT387" s="245" t="s">
        <v>319</v>
      </c>
      <c r="AU387" s="245" t="s">
        <v>85</v>
      </c>
      <c r="AV387" s="13" t="s">
        <v>85</v>
      </c>
      <c r="AW387" s="13" t="s">
        <v>37</v>
      </c>
      <c r="AX387" s="13" t="s">
        <v>83</v>
      </c>
      <c r="AY387" s="245" t="s">
        <v>308</v>
      </c>
    </row>
    <row r="388" s="12" customFormat="1" ht="22.8" customHeight="1">
      <c r="A388" s="12"/>
      <c r="B388" s="200"/>
      <c r="C388" s="201"/>
      <c r="D388" s="202" t="s">
        <v>75</v>
      </c>
      <c r="E388" s="214" t="s">
        <v>342</v>
      </c>
      <c r="F388" s="214" t="s">
        <v>5133</v>
      </c>
      <c r="G388" s="201"/>
      <c r="H388" s="201"/>
      <c r="I388" s="204"/>
      <c r="J388" s="215">
        <f>BK388</f>
        <v>0</v>
      </c>
      <c r="K388" s="201"/>
      <c r="L388" s="206"/>
      <c r="M388" s="207"/>
      <c r="N388" s="208"/>
      <c r="O388" s="208"/>
      <c r="P388" s="209">
        <f>SUM(P389:P410)</f>
        <v>0</v>
      </c>
      <c r="Q388" s="208"/>
      <c r="R388" s="209">
        <f>SUM(R389:R410)</f>
        <v>9.4937761599999995</v>
      </c>
      <c r="S388" s="208"/>
      <c r="T388" s="210">
        <f>SUM(T389:T410)</f>
        <v>0</v>
      </c>
      <c r="U388" s="12"/>
      <c r="V388" s="12"/>
      <c r="W388" s="12"/>
      <c r="X388" s="12"/>
      <c r="Y388" s="12"/>
      <c r="Z388" s="12"/>
      <c r="AA388" s="12"/>
      <c r="AB388" s="12"/>
      <c r="AC388" s="12"/>
      <c r="AD388" s="12"/>
      <c r="AE388" s="12"/>
      <c r="AR388" s="211" t="s">
        <v>83</v>
      </c>
      <c r="AT388" s="212" t="s">
        <v>75</v>
      </c>
      <c r="AU388" s="212" t="s">
        <v>83</v>
      </c>
      <c r="AY388" s="211" t="s">
        <v>308</v>
      </c>
      <c r="BK388" s="213">
        <f>SUM(BK389:BK410)</f>
        <v>0</v>
      </c>
    </row>
    <row r="389" s="2" customFormat="1" ht="21.75" customHeight="1">
      <c r="A389" s="41"/>
      <c r="B389" s="42"/>
      <c r="C389" s="216" t="s">
        <v>751</v>
      </c>
      <c r="D389" s="216" t="s">
        <v>310</v>
      </c>
      <c r="E389" s="217" t="s">
        <v>8018</v>
      </c>
      <c r="F389" s="218" t="s">
        <v>8019</v>
      </c>
      <c r="G389" s="219" t="s">
        <v>313</v>
      </c>
      <c r="H389" s="220">
        <v>11.02</v>
      </c>
      <c r="I389" s="221"/>
      <c r="J389" s="222">
        <f>ROUND(I389*H389,2)</f>
        <v>0</v>
      </c>
      <c r="K389" s="218" t="s">
        <v>314</v>
      </c>
      <c r="L389" s="47"/>
      <c r="M389" s="223" t="s">
        <v>19</v>
      </c>
      <c r="N389" s="224" t="s">
        <v>47</v>
      </c>
      <c r="O389" s="87"/>
      <c r="P389" s="225">
        <f>O389*H389</f>
        <v>0</v>
      </c>
      <c r="Q389" s="225">
        <v>0.00064000000000000005</v>
      </c>
      <c r="R389" s="225">
        <f>Q389*H389</f>
        <v>0.0070528000000000006</v>
      </c>
      <c r="S389" s="225">
        <v>0</v>
      </c>
      <c r="T389" s="226">
        <f>S389*H389</f>
        <v>0</v>
      </c>
      <c r="U389" s="41"/>
      <c r="V389" s="41"/>
      <c r="W389" s="41"/>
      <c r="X389" s="41"/>
      <c r="Y389" s="41"/>
      <c r="Z389" s="41"/>
      <c r="AA389" s="41"/>
      <c r="AB389" s="41"/>
      <c r="AC389" s="41"/>
      <c r="AD389" s="41"/>
      <c r="AE389" s="41"/>
      <c r="AR389" s="227" t="s">
        <v>315</v>
      </c>
      <c r="AT389" s="227" t="s">
        <v>310</v>
      </c>
      <c r="AU389" s="227" t="s">
        <v>85</v>
      </c>
      <c r="AY389" s="20" t="s">
        <v>308</v>
      </c>
      <c r="BE389" s="228">
        <f>IF(N389="základní",J389,0)</f>
        <v>0</v>
      </c>
      <c r="BF389" s="228">
        <f>IF(N389="snížená",J389,0)</f>
        <v>0</v>
      </c>
      <c r="BG389" s="228">
        <f>IF(N389="zákl. přenesená",J389,0)</f>
        <v>0</v>
      </c>
      <c r="BH389" s="228">
        <f>IF(N389="sníž. přenesená",J389,0)</f>
        <v>0</v>
      </c>
      <c r="BI389" s="228">
        <f>IF(N389="nulová",J389,0)</f>
        <v>0</v>
      </c>
      <c r="BJ389" s="20" t="s">
        <v>83</v>
      </c>
      <c r="BK389" s="228">
        <f>ROUND(I389*H389,2)</f>
        <v>0</v>
      </c>
      <c r="BL389" s="20" t="s">
        <v>315</v>
      </c>
      <c r="BM389" s="227" t="s">
        <v>8020</v>
      </c>
    </row>
    <row r="390" s="2" customFormat="1">
      <c r="A390" s="41"/>
      <c r="B390" s="42"/>
      <c r="C390" s="43"/>
      <c r="D390" s="229" t="s">
        <v>317</v>
      </c>
      <c r="E390" s="43"/>
      <c r="F390" s="230" t="s">
        <v>8021</v>
      </c>
      <c r="G390" s="43"/>
      <c r="H390" s="43"/>
      <c r="I390" s="231"/>
      <c r="J390" s="43"/>
      <c r="K390" s="43"/>
      <c r="L390" s="47"/>
      <c r="M390" s="232"/>
      <c r="N390" s="233"/>
      <c r="O390" s="87"/>
      <c r="P390" s="87"/>
      <c r="Q390" s="87"/>
      <c r="R390" s="87"/>
      <c r="S390" s="87"/>
      <c r="T390" s="88"/>
      <c r="U390" s="41"/>
      <c r="V390" s="41"/>
      <c r="W390" s="41"/>
      <c r="X390" s="41"/>
      <c r="Y390" s="41"/>
      <c r="Z390" s="41"/>
      <c r="AA390" s="41"/>
      <c r="AB390" s="41"/>
      <c r="AC390" s="41"/>
      <c r="AD390" s="41"/>
      <c r="AE390" s="41"/>
      <c r="AT390" s="20" t="s">
        <v>317</v>
      </c>
      <c r="AU390" s="20" t="s">
        <v>85</v>
      </c>
    </row>
    <row r="391" s="13" customFormat="1">
      <c r="A391" s="13"/>
      <c r="B391" s="234"/>
      <c r="C391" s="235"/>
      <c r="D391" s="236" t="s">
        <v>319</v>
      </c>
      <c r="E391" s="237" t="s">
        <v>19</v>
      </c>
      <c r="F391" s="238" t="s">
        <v>8022</v>
      </c>
      <c r="G391" s="235"/>
      <c r="H391" s="239">
        <v>11.02</v>
      </c>
      <c r="I391" s="240"/>
      <c r="J391" s="235"/>
      <c r="K391" s="235"/>
      <c r="L391" s="241"/>
      <c r="M391" s="242"/>
      <c r="N391" s="243"/>
      <c r="O391" s="243"/>
      <c r="P391" s="243"/>
      <c r="Q391" s="243"/>
      <c r="R391" s="243"/>
      <c r="S391" s="243"/>
      <c r="T391" s="244"/>
      <c r="U391" s="13"/>
      <c r="V391" s="13"/>
      <c r="W391" s="13"/>
      <c r="X391" s="13"/>
      <c r="Y391" s="13"/>
      <c r="Z391" s="13"/>
      <c r="AA391" s="13"/>
      <c r="AB391" s="13"/>
      <c r="AC391" s="13"/>
      <c r="AD391" s="13"/>
      <c r="AE391" s="13"/>
      <c r="AT391" s="245" t="s">
        <v>319</v>
      </c>
      <c r="AU391" s="245" t="s">
        <v>85</v>
      </c>
      <c r="AV391" s="13" t="s">
        <v>85</v>
      </c>
      <c r="AW391" s="13" t="s">
        <v>37</v>
      </c>
      <c r="AX391" s="13" t="s">
        <v>83</v>
      </c>
      <c r="AY391" s="245" t="s">
        <v>308</v>
      </c>
    </row>
    <row r="392" s="2" customFormat="1" ht="24.15" customHeight="1">
      <c r="A392" s="41"/>
      <c r="B392" s="42"/>
      <c r="C392" s="216" t="s">
        <v>1402</v>
      </c>
      <c r="D392" s="216" t="s">
        <v>310</v>
      </c>
      <c r="E392" s="217" t="s">
        <v>5137</v>
      </c>
      <c r="F392" s="218" t="s">
        <v>8023</v>
      </c>
      <c r="G392" s="219" t="s">
        <v>313</v>
      </c>
      <c r="H392" s="220">
        <v>11.02</v>
      </c>
      <c r="I392" s="221"/>
      <c r="J392" s="222">
        <f>ROUND(I392*H392,2)</f>
        <v>0</v>
      </c>
      <c r="K392" s="218" t="s">
        <v>314</v>
      </c>
      <c r="L392" s="47"/>
      <c r="M392" s="223" t="s">
        <v>19</v>
      </c>
      <c r="N392" s="224" t="s">
        <v>47</v>
      </c>
      <c r="O392" s="87"/>
      <c r="P392" s="225">
        <f>O392*H392</f>
        <v>0</v>
      </c>
      <c r="Q392" s="225">
        <v>0.026360000000000001</v>
      </c>
      <c r="R392" s="225">
        <f>Q392*H392</f>
        <v>0.2904872</v>
      </c>
      <c r="S392" s="225">
        <v>0</v>
      </c>
      <c r="T392" s="226">
        <f>S392*H392</f>
        <v>0</v>
      </c>
      <c r="U392" s="41"/>
      <c r="V392" s="41"/>
      <c r="W392" s="41"/>
      <c r="X392" s="41"/>
      <c r="Y392" s="41"/>
      <c r="Z392" s="41"/>
      <c r="AA392" s="41"/>
      <c r="AB392" s="41"/>
      <c r="AC392" s="41"/>
      <c r="AD392" s="41"/>
      <c r="AE392" s="41"/>
      <c r="AR392" s="227" t="s">
        <v>315</v>
      </c>
      <c r="AT392" s="227" t="s">
        <v>310</v>
      </c>
      <c r="AU392" s="227" t="s">
        <v>85</v>
      </c>
      <c r="AY392" s="20" t="s">
        <v>308</v>
      </c>
      <c r="BE392" s="228">
        <f>IF(N392="základní",J392,0)</f>
        <v>0</v>
      </c>
      <c r="BF392" s="228">
        <f>IF(N392="snížená",J392,0)</f>
        <v>0</v>
      </c>
      <c r="BG392" s="228">
        <f>IF(N392="zákl. přenesená",J392,0)</f>
        <v>0</v>
      </c>
      <c r="BH392" s="228">
        <f>IF(N392="sníž. přenesená",J392,0)</f>
        <v>0</v>
      </c>
      <c r="BI392" s="228">
        <f>IF(N392="nulová",J392,0)</f>
        <v>0</v>
      </c>
      <c r="BJ392" s="20" t="s">
        <v>83</v>
      </c>
      <c r="BK392" s="228">
        <f>ROUND(I392*H392,2)</f>
        <v>0</v>
      </c>
      <c r="BL392" s="20" t="s">
        <v>315</v>
      </c>
      <c r="BM392" s="227" t="s">
        <v>8024</v>
      </c>
    </row>
    <row r="393" s="2" customFormat="1">
      <c r="A393" s="41"/>
      <c r="B393" s="42"/>
      <c r="C393" s="43"/>
      <c r="D393" s="229" t="s">
        <v>317</v>
      </c>
      <c r="E393" s="43"/>
      <c r="F393" s="230" t="s">
        <v>5139</v>
      </c>
      <c r="G393" s="43"/>
      <c r="H393" s="43"/>
      <c r="I393" s="231"/>
      <c r="J393" s="43"/>
      <c r="K393" s="43"/>
      <c r="L393" s="47"/>
      <c r="M393" s="232"/>
      <c r="N393" s="233"/>
      <c r="O393" s="87"/>
      <c r="P393" s="87"/>
      <c r="Q393" s="87"/>
      <c r="R393" s="87"/>
      <c r="S393" s="87"/>
      <c r="T393" s="88"/>
      <c r="U393" s="41"/>
      <c r="V393" s="41"/>
      <c r="W393" s="41"/>
      <c r="X393" s="41"/>
      <c r="Y393" s="41"/>
      <c r="Z393" s="41"/>
      <c r="AA393" s="41"/>
      <c r="AB393" s="41"/>
      <c r="AC393" s="41"/>
      <c r="AD393" s="41"/>
      <c r="AE393" s="41"/>
      <c r="AT393" s="20" t="s">
        <v>317</v>
      </c>
      <c r="AU393" s="20" t="s">
        <v>85</v>
      </c>
    </row>
    <row r="394" s="13" customFormat="1">
      <c r="A394" s="13"/>
      <c r="B394" s="234"/>
      <c r="C394" s="235"/>
      <c r="D394" s="236" t="s">
        <v>319</v>
      </c>
      <c r="E394" s="237" t="s">
        <v>19</v>
      </c>
      <c r="F394" s="238" t="s">
        <v>8022</v>
      </c>
      <c r="G394" s="235"/>
      <c r="H394" s="239">
        <v>11.02</v>
      </c>
      <c r="I394" s="240"/>
      <c r="J394" s="235"/>
      <c r="K394" s="235"/>
      <c r="L394" s="241"/>
      <c r="M394" s="242"/>
      <c r="N394" s="243"/>
      <c r="O394" s="243"/>
      <c r="P394" s="243"/>
      <c r="Q394" s="243"/>
      <c r="R394" s="243"/>
      <c r="S394" s="243"/>
      <c r="T394" s="244"/>
      <c r="U394" s="13"/>
      <c r="V394" s="13"/>
      <c r="W394" s="13"/>
      <c r="X394" s="13"/>
      <c r="Y394" s="13"/>
      <c r="Z394" s="13"/>
      <c r="AA394" s="13"/>
      <c r="AB394" s="13"/>
      <c r="AC394" s="13"/>
      <c r="AD394" s="13"/>
      <c r="AE394" s="13"/>
      <c r="AT394" s="245" t="s">
        <v>319</v>
      </c>
      <c r="AU394" s="245" t="s">
        <v>85</v>
      </c>
      <c r="AV394" s="13" t="s">
        <v>85</v>
      </c>
      <c r="AW394" s="13" t="s">
        <v>37</v>
      </c>
      <c r="AX394" s="13" t="s">
        <v>83</v>
      </c>
      <c r="AY394" s="245" t="s">
        <v>308</v>
      </c>
    </row>
    <row r="395" s="2" customFormat="1" ht="21.75" customHeight="1">
      <c r="A395" s="41"/>
      <c r="B395" s="42"/>
      <c r="C395" s="216" t="s">
        <v>754</v>
      </c>
      <c r="D395" s="216" t="s">
        <v>310</v>
      </c>
      <c r="E395" s="217" t="s">
        <v>8025</v>
      </c>
      <c r="F395" s="218" t="s">
        <v>8026</v>
      </c>
      <c r="G395" s="219" t="s">
        <v>442</v>
      </c>
      <c r="H395" s="220">
        <v>3.6150000000000002</v>
      </c>
      <c r="I395" s="221"/>
      <c r="J395" s="222">
        <f>ROUND(I395*H395,2)</f>
        <v>0</v>
      </c>
      <c r="K395" s="218" t="s">
        <v>314</v>
      </c>
      <c r="L395" s="47"/>
      <c r="M395" s="223" t="s">
        <v>19</v>
      </c>
      <c r="N395" s="224" t="s">
        <v>47</v>
      </c>
      <c r="O395" s="87"/>
      <c r="P395" s="225">
        <f>O395*H395</f>
        <v>0</v>
      </c>
      <c r="Q395" s="225">
        <v>2.5018699999999998</v>
      </c>
      <c r="R395" s="225">
        <f>Q395*H395</f>
        <v>9.0442600500000001</v>
      </c>
      <c r="S395" s="225">
        <v>0</v>
      </c>
      <c r="T395" s="226">
        <f>S395*H395</f>
        <v>0</v>
      </c>
      <c r="U395" s="41"/>
      <c r="V395" s="41"/>
      <c r="W395" s="41"/>
      <c r="X395" s="41"/>
      <c r="Y395" s="41"/>
      <c r="Z395" s="41"/>
      <c r="AA395" s="41"/>
      <c r="AB395" s="41"/>
      <c r="AC395" s="41"/>
      <c r="AD395" s="41"/>
      <c r="AE395" s="41"/>
      <c r="AR395" s="227" t="s">
        <v>315</v>
      </c>
      <c r="AT395" s="227" t="s">
        <v>310</v>
      </c>
      <c r="AU395" s="227" t="s">
        <v>85</v>
      </c>
      <c r="AY395" s="20" t="s">
        <v>308</v>
      </c>
      <c r="BE395" s="228">
        <f>IF(N395="základní",J395,0)</f>
        <v>0</v>
      </c>
      <c r="BF395" s="228">
        <f>IF(N395="snížená",J395,0)</f>
        <v>0</v>
      </c>
      <c r="BG395" s="228">
        <f>IF(N395="zákl. přenesená",J395,0)</f>
        <v>0</v>
      </c>
      <c r="BH395" s="228">
        <f>IF(N395="sníž. přenesená",J395,0)</f>
        <v>0</v>
      </c>
      <c r="BI395" s="228">
        <f>IF(N395="nulová",J395,0)</f>
        <v>0</v>
      </c>
      <c r="BJ395" s="20" t="s">
        <v>83</v>
      </c>
      <c r="BK395" s="228">
        <f>ROUND(I395*H395,2)</f>
        <v>0</v>
      </c>
      <c r="BL395" s="20" t="s">
        <v>315</v>
      </c>
      <c r="BM395" s="227" t="s">
        <v>8027</v>
      </c>
    </row>
    <row r="396" s="2" customFormat="1">
      <c r="A396" s="41"/>
      <c r="B396" s="42"/>
      <c r="C396" s="43"/>
      <c r="D396" s="229" t="s">
        <v>317</v>
      </c>
      <c r="E396" s="43"/>
      <c r="F396" s="230" t="s">
        <v>8028</v>
      </c>
      <c r="G396" s="43"/>
      <c r="H396" s="43"/>
      <c r="I396" s="231"/>
      <c r="J396" s="43"/>
      <c r="K396" s="43"/>
      <c r="L396" s="47"/>
      <c r="M396" s="232"/>
      <c r="N396" s="233"/>
      <c r="O396" s="87"/>
      <c r="P396" s="87"/>
      <c r="Q396" s="87"/>
      <c r="R396" s="87"/>
      <c r="S396" s="87"/>
      <c r="T396" s="88"/>
      <c r="U396" s="41"/>
      <c r="V396" s="41"/>
      <c r="W396" s="41"/>
      <c r="X396" s="41"/>
      <c r="Y396" s="41"/>
      <c r="Z396" s="41"/>
      <c r="AA396" s="41"/>
      <c r="AB396" s="41"/>
      <c r="AC396" s="41"/>
      <c r="AD396" s="41"/>
      <c r="AE396" s="41"/>
      <c r="AT396" s="20" t="s">
        <v>317</v>
      </c>
      <c r="AU396" s="20" t="s">
        <v>85</v>
      </c>
    </row>
    <row r="397" s="14" customFormat="1">
      <c r="A397" s="14"/>
      <c r="B397" s="249"/>
      <c r="C397" s="250"/>
      <c r="D397" s="236" t="s">
        <v>319</v>
      </c>
      <c r="E397" s="251" t="s">
        <v>19</v>
      </c>
      <c r="F397" s="252" t="s">
        <v>8029</v>
      </c>
      <c r="G397" s="250"/>
      <c r="H397" s="251" t="s">
        <v>19</v>
      </c>
      <c r="I397" s="253"/>
      <c r="J397" s="250"/>
      <c r="K397" s="250"/>
      <c r="L397" s="254"/>
      <c r="M397" s="255"/>
      <c r="N397" s="256"/>
      <c r="O397" s="256"/>
      <c r="P397" s="256"/>
      <c r="Q397" s="256"/>
      <c r="R397" s="256"/>
      <c r="S397" s="256"/>
      <c r="T397" s="257"/>
      <c r="U397" s="14"/>
      <c r="V397" s="14"/>
      <c r="W397" s="14"/>
      <c r="X397" s="14"/>
      <c r="Y397" s="14"/>
      <c r="Z397" s="14"/>
      <c r="AA397" s="14"/>
      <c r="AB397" s="14"/>
      <c r="AC397" s="14"/>
      <c r="AD397" s="14"/>
      <c r="AE397" s="14"/>
      <c r="AT397" s="258" t="s">
        <v>319</v>
      </c>
      <c r="AU397" s="258" t="s">
        <v>85</v>
      </c>
      <c r="AV397" s="14" t="s">
        <v>83</v>
      </c>
      <c r="AW397" s="14" t="s">
        <v>37</v>
      </c>
      <c r="AX397" s="14" t="s">
        <v>76</v>
      </c>
      <c r="AY397" s="258" t="s">
        <v>308</v>
      </c>
    </row>
    <row r="398" s="13" customFormat="1">
      <c r="A398" s="13"/>
      <c r="B398" s="234"/>
      <c r="C398" s="235"/>
      <c r="D398" s="236" t="s">
        <v>319</v>
      </c>
      <c r="E398" s="237" t="s">
        <v>19</v>
      </c>
      <c r="F398" s="238" t="s">
        <v>8030</v>
      </c>
      <c r="G398" s="235"/>
      <c r="H398" s="239">
        <v>0.503</v>
      </c>
      <c r="I398" s="240"/>
      <c r="J398" s="235"/>
      <c r="K398" s="235"/>
      <c r="L398" s="241"/>
      <c r="M398" s="242"/>
      <c r="N398" s="243"/>
      <c r="O398" s="243"/>
      <c r="P398" s="243"/>
      <c r="Q398" s="243"/>
      <c r="R398" s="243"/>
      <c r="S398" s="243"/>
      <c r="T398" s="244"/>
      <c r="U398" s="13"/>
      <c r="V398" s="13"/>
      <c r="W398" s="13"/>
      <c r="X398" s="13"/>
      <c r="Y398" s="13"/>
      <c r="Z398" s="13"/>
      <c r="AA398" s="13"/>
      <c r="AB398" s="13"/>
      <c r="AC398" s="13"/>
      <c r="AD398" s="13"/>
      <c r="AE398" s="13"/>
      <c r="AT398" s="245" t="s">
        <v>319</v>
      </c>
      <c r="AU398" s="245" t="s">
        <v>85</v>
      </c>
      <c r="AV398" s="13" t="s">
        <v>85</v>
      </c>
      <c r="AW398" s="13" t="s">
        <v>37</v>
      </c>
      <c r="AX398" s="13" t="s">
        <v>76</v>
      </c>
      <c r="AY398" s="245" t="s">
        <v>308</v>
      </c>
    </row>
    <row r="399" s="13" customFormat="1">
      <c r="A399" s="13"/>
      <c r="B399" s="234"/>
      <c r="C399" s="235"/>
      <c r="D399" s="236" t="s">
        <v>319</v>
      </c>
      <c r="E399" s="237" t="s">
        <v>19</v>
      </c>
      <c r="F399" s="238" t="s">
        <v>8031</v>
      </c>
      <c r="G399" s="235"/>
      <c r="H399" s="239">
        <v>3.1120000000000001</v>
      </c>
      <c r="I399" s="240"/>
      <c r="J399" s="235"/>
      <c r="K399" s="235"/>
      <c r="L399" s="241"/>
      <c r="M399" s="242"/>
      <c r="N399" s="243"/>
      <c r="O399" s="243"/>
      <c r="P399" s="243"/>
      <c r="Q399" s="243"/>
      <c r="R399" s="243"/>
      <c r="S399" s="243"/>
      <c r="T399" s="244"/>
      <c r="U399" s="13"/>
      <c r="V399" s="13"/>
      <c r="W399" s="13"/>
      <c r="X399" s="13"/>
      <c r="Y399" s="13"/>
      <c r="Z399" s="13"/>
      <c r="AA399" s="13"/>
      <c r="AB399" s="13"/>
      <c r="AC399" s="13"/>
      <c r="AD399" s="13"/>
      <c r="AE399" s="13"/>
      <c r="AT399" s="245" t="s">
        <v>319</v>
      </c>
      <c r="AU399" s="245" t="s">
        <v>85</v>
      </c>
      <c r="AV399" s="13" t="s">
        <v>85</v>
      </c>
      <c r="AW399" s="13" t="s">
        <v>37</v>
      </c>
      <c r="AX399" s="13" t="s">
        <v>76</v>
      </c>
      <c r="AY399" s="245" t="s">
        <v>308</v>
      </c>
    </row>
    <row r="400" s="15" customFormat="1">
      <c r="A400" s="15"/>
      <c r="B400" s="259"/>
      <c r="C400" s="260"/>
      <c r="D400" s="236" t="s">
        <v>319</v>
      </c>
      <c r="E400" s="261" t="s">
        <v>19</v>
      </c>
      <c r="F400" s="262" t="s">
        <v>448</v>
      </c>
      <c r="G400" s="260"/>
      <c r="H400" s="263">
        <v>3.6150000000000002</v>
      </c>
      <c r="I400" s="264"/>
      <c r="J400" s="260"/>
      <c r="K400" s="260"/>
      <c r="L400" s="265"/>
      <c r="M400" s="266"/>
      <c r="N400" s="267"/>
      <c r="O400" s="267"/>
      <c r="P400" s="267"/>
      <c r="Q400" s="267"/>
      <c r="R400" s="267"/>
      <c r="S400" s="267"/>
      <c r="T400" s="268"/>
      <c r="U400" s="15"/>
      <c r="V400" s="15"/>
      <c r="W400" s="15"/>
      <c r="X400" s="15"/>
      <c r="Y400" s="15"/>
      <c r="Z400" s="15"/>
      <c r="AA400" s="15"/>
      <c r="AB400" s="15"/>
      <c r="AC400" s="15"/>
      <c r="AD400" s="15"/>
      <c r="AE400" s="15"/>
      <c r="AT400" s="269" t="s">
        <v>319</v>
      </c>
      <c r="AU400" s="269" t="s">
        <v>85</v>
      </c>
      <c r="AV400" s="15" t="s">
        <v>315</v>
      </c>
      <c r="AW400" s="15" t="s">
        <v>37</v>
      </c>
      <c r="AX400" s="15" t="s">
        <v>83</v>
      </c>
      <c r="AY400" s="269" t="s">
        <v>308</v>
      </c>
    </row>
    <row r="401" s="2" customFormat="1" ht="21.75" customHeight="1">
      <c r="A401" s="41"/>
      <c r="B401" s="42"/>
      <c r="C401" s="216" t="s">
        <v>1414</v>
      </c>
      <c r="D401" s="216" t="s">
        <v>310</v>
      </c>
      <c r="E401" s="217" t="s">
        <v>8032</v>
      </c>
      <c r="F401" s="218" t="s">
        <v>8033</v>
      </c>
      <c r="G401" s="219" t="s">
        <v>442</v>
      </c>
      <c r="H401" s="220">
        <v>3.6150000000000002</v>
      </c>
      <c r="I401" s="221"/>
      <c r="J401" s="222">
        <f>ROUND(I401*H401,2)</f>
        <v>0</v>
      </c>
      <c r="K401" s="218" t="s">
        <v>314</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315</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315</v>
      </c>
      <c r="BM401" s="227" t="s">
        <v>8034</v>
      </c>
    </row>
    <row r="402" s="2" customFormat="1">
      <c r="A402" s="41"/>
      <c r="B402" s="42"/>
      <c r="C402" s="43"/>
      <c r="D402" s="229" t="s">
        <v>317</v>
      </c>
      <c r="E402" s="43"/>
      <c r="F402" s="230" t="s">
        <v>8035</v>
      </c>
      <c r="G402" s="43"/>
      <c r="H402" s="43"/>
      <c r="I402" s="231"/>
      <c r="J402" s="43"/>
      <c r="K402" s="43"/>
      <c r="L402" s="47"/>
      <c r="M402" s="232"/>
      <c r="N402" s="233"/>
      <c r="O402" s="87"/>
      <c r="P402" s="87"/>
      <c r="Q402" s="87"/>
      <c r="R402" s="87"/>
      <c r="S402" s="87"/>
      <c r="T402" s="88"/>
      <c r="U402" s="41"/>
      <c r="V402" s="41"/>
      <c r="W402" s="41"/>
      <c r="X402" s="41"/>
      <c r="Y402" s="41"/>
      <c r="Z402" s="41"/>
      <c r="AA402" s="41"/>
      <c r="AB402" s="41"/>
      <c r="AC402" s="41"/>
      <c r="AD402" s="41"/>
      <c r="AE402" s="41"/>
      <c r="AT402" s="20" t="s">
        <v>317</v>
      </c>
      <c r="AU402" s="20" t="s">
        <v>85</v>
      </c>
    </row>
    <row r="403" s="14" customFormat="1">
      <c r="A403" s="14"/>
      <c r="B403" s="249"/>
      <c r="C403" s="250"/>
      <c r="D403" s="236" t="s">
        <v>319</v>
      </c>
      <c r="E403" s="251" t="s">
        <v>19</v>
      </c>
      <c r="F403" s="252" t="s">
        <v>8029</v>
      </c>
      <c r="G403" s="250"/>
      <c r="H403" s="251" t="s">
        <v>19</v>
      </c>
      <c r="I403" s="253"/>
      <c r="J403" s="250"/>
      <c r="K403" s="250"/>
      <c r="L403" s="254"/>
      <c r="M403" s="255"/>
      <c r="N403" s="256"/>
      <c r="O403" s="256"/>
      <c r="P403" s="256"/>
      <c r="Q403" s="256"/>
      <c r="R403" s="256"/>
      <c r="S403" s="256"/>
      <c r="T403" s="257"/>
      <c r="U403" s="14"/>
      <c r="V403" s="14"/>
      <c r="W403" s="14"/>
      <c r="X403" s="14"/>
      <c r="Y403" s="14"/>
      <c r="Z403" s="14"/>
      <c r="AA403" s="14"/>
      <c r="AB403" s="14"/>
      <c r="AC403" s="14"/>
      <c r="AD403" s="14"/>
      <c r="AE403" s="14"/>
      <c r="AT403" s="258" t="s">
        <v>319</v>
      </c>
      <c r="AU403" s="258" t="s">
        <v>85</v>
      </c>
      <c r="AV403" s="14" t="s">
        <v>83</v>
      </c>
      <c r="AW403" s="14" t="s">
        <v>37</v>
      </c>
      <c r="AX403" s="14" t="s">
        <v>76</v>
      </c>
      <c r="AY403" s="258" t="s">
        <v>308</v>
      </c>
    </row>
    <row r="404" s="13" customFormat="1">
      <c r="A404" s="13"/>
      <c r="B404" s="234"/>
      <c r="C404" s="235"/>
      <c r="D404" s="236" t="s">
        <v>319</v>
      </c>
      <c r="E404" s="237" t="s">
        <v>19</v>
      </c>
      <c r="F404" s="238" t="s">
        <v>8030</v>
      </c>
      <c r="G404" s="235"/>
      <c r="H404" s="239">
        <v>0.503</v>
      </c>
      <c r="I404" s="240"/>
      <c r="J404" s="235"/>
      <c r="K404" s="235"/>
      <c r="L404" s="241"/>
      <c r="M404" s="242"/>
      <c r="N404" s="243"/>
      <c r="O404" s="243"/>
      <c r="P404" s="243"/>
      <c r="Q404" s="243"/>
      <c r="R404" s="243"/>
      <c r="S404" s="243"/>
      <c r="T404" s="244"/>
      <c r="U404" s="13"/>
      <c r="V404" s="13"/>
      <c r="W404" s="13"/>
      <c r="X404" s="13"/>
      <c r="Y404" s="13"/>
      <c r="Z404" s="13"/>
      <c r="AA404" s="13"/>
      <c r="AB404" s="13"/>
      <c r="AC404" s="13"/>
      <c r="AD404" s="13"/>
      <c r="AE404" s="13"/>
      <c r="AT404" s="245" t="s">
        <v>319</v>
      </c>
      <c r="AU404" s="245" t="s">
        <v>85</v>
      </c>
      <c r="AV404" s="13" t="s">
        <v>85</v>
      </c>
      <c r="AW404" s="13" t="s">
        <v>37</v>
      </c>
      <c r="AX404" s="13" t="s">
        <v>76</v>
      </c>
      <c r="AY404" s="245" t="s">
        <v>308</v>
      </c>
    </row>
    <row r="405" s="13" customFormat="1">
      <c r="A405" s="13"/>
      <c r="B405" s="234"/>
      <c r="C405" s="235"/>
      <c r="D405" s="236" t="s">
        <v>319</v>
      </c>
      <c r="E405" s="237" t="s">
        <v>19</v>
      </c>
      <c r="F405" s="238" t="s">
        <v>8031</v>
      </c>
      <c r="G405" s="235"/>
      <c r="H405" s="239">
        <v>3.1120000000000001</v>
      </c>
      <c r="I405" s="240"/>
      <c r="J405" s="235"/>
      <c r="K405" s="235"/>
      <c r="L405" s="241"/>
      <c r="M405" s="242"/>
      <c r="N405" s="243"/>
      <c r="O405" s="243"/>
      <c r="P405" s="243"/>
      <c r="Q405" s="243"/>
      <c r="R405" s="243"/>
      <c r="S405" s="243"/>
      <c r="T405" s="244"/>
      <c r="U405" s="13"/>
      <c r="V405" s="13"/>
      <c r="W405" s="13"/>
      <c r="X405" s="13"/>
      <c r="Y405" s="13"/>
      <c r="Z405" s="13"/>
      <c r="AA405" s="13"/>
      <c r="AB405" s="13"/>
      <c r="AC405" s="13"/>
      <c r="AD405" s="13"/>
      <c r="AE405" s="13"/>
      <c r="AT405" s="245" t="s">
        <v>319</v>
      </c>
      <c r="AU405" s="245" t="s">
        <v>85</v>
      </c>
      <c r="AV405" s="13" t="s">
        <v>85</v>
      </c>
      <c r="AW405" s="13" t="s">
        <v>37</v>
      </c>
      <c r="AX405" s="13" t="s">
        <v>76</v>
      </c>
      <c r="AY405" s="245" t="s">
        <v>308</v>
      </c>
    </row>
    <row r="406" s="15" customFormat="1">
      <c r="A406" s="15"/>
      <c r="B406" s="259"/>
      <c r="C406" s="260"/>
      <c r="D406" s="236" t="s">
        <v>319</v>
      </c>
      <c r="E406" s="261" t="s">
        <v>19</v>
      </c>
      <c r="F406" s="262" t="s">
        <v>448</v>
      </c>
      <c r="G406" s="260"/>
      <c r="H406" s="263">
        <v>3.6150000000000002</v>
      </c>
      <c r="I406" s="264"/>
      <c r="J406" s="260"/>
      <c r="K406" s="260"/>
      <c r="L406" s="265"/>
      <c r="M406" s="266"/>
      <c r="N406" s="267"/>
      <c r="O406" s="267"/>
      <c r="P406" s="267"/>
      <c r="Q406" s="267"/>
      <c r="R406" s="267"/>
      <c r="S406" s="267"/>
      <c r="T406" s="268"/>
      <c r="U406" s="15"/>
      <c r="V406" s="15"/>
      <c r="W406" s="15"/>
      <c r="X406" s="15"/>
      <c r="Y406" s="15"/>
      <c r="Z406" s="15"/>
      <c r="AA406" s="15"/>
      <c r="AB406" s="15"/>
      <c r="AC406" s="15"/>
      <c r="AD406" s="15"/>
      <c r="AE406" s="15"/>
      <c r="AT406" s="269" t="s">
        <v>319</v>
      </c>
      <c r="AU406" s="269" t="s">
        <v>85</v>
      </c>
      <c r="AV406" s="15" t="s">
        <v>315</v>
      </c>
      <c r="AW406" s="15" t="s">
        <v>37</v>
      </c>
      <c r="AX406" s="15" t="s">
        <v>83</v>
      </c>
      <c r="AY406" s="269" t="s">
        <v>308</v>
      </c>
    </row>
    <row r="407" s="2" customFormat="1" ht="16.5" customHeight="1">
      <c r="A407" s="41"/>
      <c r="B407" s="42"/>
      <c r="C407" s="216" t="s">
        <v>757</v>
      </c>
      <c r="D407" s="216" t="s">
        <v>310</v>
      </c>
      <c r="E407" s="217" t="s">
        <v>5151</v>
      </c>
      <c r="F407" s="218" t="s">
        <v>8036</v>
      </c>
      <c r="G407" s="219" t="s">
        <v>493</v>
      </c>
      <c r="H407" s="220">
        <v>0.14299999999999999</v>
      </c>
      <c r="I407" s="221"/>
      <c r="J407" s="222">
        <f>ROUND(I407*H407,2)</f>
        <v>0</v>
      </c>
      <c r="K407" s="218" t="s">
        <v>314</v>
      </c>
      <c r="L407" s="47"/>
      <c r="M407" s="223" t="s">
        <v>19</v>
      </c>
      <c r="N407" s="224" t="s">
        <v>47</v>
      </c>
      <c r="O407" s="87"/>
      <c r="P407" s="225">
        <f>O407*H407</f>
        <v>0</v>
      </c>
      <c r="Q407" s="225">
        <v>1.06277</v>
      </c>
      <c r="R407" s="225">
        <f>Q407*H407</f>
        <v>0.15197611</v>
      </c>
      <c r="S407" s="225">
        <v>0</v>
      </c>
      <c r="T407" s="226">
        <f>S407*H407</f>
        <v>0</v>
      </c>
      <c r="U407" s="41"/>
      <c r="V407" s="41"/>
      <c r="W407" s="41"/>
      <c r="X407" s="41"/>
      <c r="Y407" s="41"/>
      <c r="Z407" s="41"/>
      <c r="AA407" s="41"/>
      <c r="AB407" s="41"/>
      <c r="AC407" s="41"/>
      <c r="AD407" s="41"/>
      <c r="AE407" s="41"/>
      <c r="AR407" s="227" t="s">
        <v>315</v>
      </c>
      <c r="AT407" s="227" t="s">
        <v>310</v>
      </c>
      <c r="AU407" s="227" t="s">
        <v>85</v>
      </c>
      <c r="AY407" s="20" t="s">
        <v>308</v>
      </c>
      <c r="BE407" s="228">
        <f>IF(N407="základní",J407,0)</f>
        <v>0</v>
      </c>
      <c r="BF407" s="228">
        <f>IF(N407="snížená",J407,0)</f>
        <v>0</v>
      </c>
      <c r="BG407" s="228">
        <f>IF(N407="zákl. přenesená",J407,0)</f>
        <v>0</v>
      </c>
      <c r="BH407" s="228">
        <f>IF(N407="sníž. přenesená",J407,0)</f>
        <v>0</v>
      </c>
      <c r="BI407" s="228">
        <f>IF(N407="nulová",J407,0)</f>
        <v>0</v>
      </c>
      <c r="BJ407" s="20" t="s">
        <v>83</v>
      </c>
      <c r="BK407" s="228">
        <f>ROUND(I407*H407,2)</f>
        <v>0</v>
      </c>
      <c r="BL407" s="20" t="s">
        <v>315</v>
      </c>
      <c r="BM407" s="227" t="s">
        <v>8037</v>
      </c>
    </row>
    <row r="408" s="2" customFormat="1">
      <c r="A408" s="41"/>
      <c r="B408" s="42"/>
      <c r="C408" s="43"/>
      <c r="D408" s="229" t="s">
        <v>317</v>
      </c>
      <c r="E408" s="43"/>
      <c r="F408" s="230" t="s">
        <v>5153</v>
      </c>
      <c r="G408" s="43"/>
      <c r="H408" s="43"/>
      <c r="I408" s="231"/>
      <c r="J408" s="43"/>
      <c r="K408" s="43"/>
      <c r="L408" s="47"/>
      <c r="M408" s="232"/>
      <c r="N408" s="233"/>
      <c r="O408" s="87"/>
      <c r="P408" s="87"/>
      <c r="Q408" s="87"/>
      <c r="R408" s="87"/>
      <c r="S408" s="87"/>
      <c r="T408" s="88"/>
      <c r="U408" s="41"/>
      <c r="V408" s="41"/>
      <c r="W408" s="41"/>
      <c r="X408" s="41"/>
      <c r="Y408" s="41"/>
      <c r="Z408" s="41"/>
      <c r="AA408" s="41"/>
      <c r="AB408" s="41"/>
      <c r="AC408" s="41"/>
      <c r="AD408" s="41"/>
      <c r="AE408" s="41"/>
      <c r="AT408" s="20" t="s">
        <v>317</v>
      </c>
      <c r="AU408" s="20" t="s">
        <v>85</v>
      </c>
    </row>
    <row r="409" s="14" customFormat="1">
      <c r="A409" s="14"/>
      <c r="B409" s="249"/>
      <c r="C409" s="250"/>
      <c r="D409" s="236" t="s">
        <v>319</v>
      </c>
      <c r="E409" s="251" t="s">
        <v>19</v>
      </c>
      <c r="F409" s="252" t="s">
        <v>8029</v>
      </c>
      <c r="G409" s="250"/>
      <c r="H409" s="251" t="s">
        <v>19</v>
      </c>
      <c r="I409" s="253"/>
      <c r="J409" s="250"/>
      <c r="K409" s="250"/>
      <c r="L409" s="254"/>
      <c r="M409" s="255"/>
      <c r="N409" s="256"/>
      <c r="O409" s="256"/>
      <c r="P409" s="256"/>
      <c r="Q409" s="256"/>
      <c r="R409" s="256"/>
      <c r="S409" s="256"/>
      <c r="T409" s="257"/>
      <c r="U409" s="14"/>
      <c r="V409" s="14"/>
      <c r="W409" s="14"/>
      <c r="X409" s="14"/>
      <c r="Y409" s="14"/>
      <c r="Z409" s="14"/>
      <c r="AA409" s="14"/>
      <c r="AB409" s="14"/>
      <c r="AC409" s="14"/>
      <c r="AD409" s="14"/>
      <c r="AE409" s="14"/>
      <c r="AT409" s="258" t="s">
        <v>319</v>
      </c>
      <c r="AU409" s="258" t="s">
        <v>85</v>
      </c>
      <c r="AV409" s="14" t="s">
        <v>83</v>
      </c>
      <c r="AW409" s="14" t="s">
        <v>37</v>
      </c>
      <c r="AX409" s="14" t="s">
        <v>76</v>
      </c>
      <c r="AY409" s="258" t="s">
        <v>308</v>
      </c>
    </row>
    <row r="410" s="13" customFormat="1">
      <c r="A410" s="13"/>
      <c r="B410" s="234"/>
      <c r="C410" s="235"/>
      <c r="D410" s="236" t="s">
        <v>319</v>
      </c>
      <c r="E410" s="237" t="s">
        <v>19</v>
      </c>
      <c r="F410" s="238" t="s">
        <v>8038</v>
      </c>
      <c r="G410" s="235"/>
      <c r="H410" s="239">
        <v>0.14299999999999999</v>
      </c>
      <c r="I410" s="240"/>
      <c r="J410" s="235"/>
      <c r="K410" s="235"/>
      <c r="L410" s="241"/>
      <c r="M410" s="242"/>
      <c r="N410" s="243"/>
      <c r="O410" s="243"/>
      <c r="P410" s="243"/>
      <c r="Q410" s="243"/>
      <c r="R410" s="243"/>
      <c r="S410" s="243"/>
      <c r="T410" s="244"/>
      <c r="U410" s="13"/>
      <c r="V410" s="13"/>
      <c r="W410" s="13"/>
      <c r="X410" s="13"/>
      <c r="Y410" s="13"/>
      <c r="Z410" s="13"/>
      <c r="AA410" s="13"/>
      <c r="AB410" s="13"/>
      <c r="AC410" s="13"/>
      <c r="AD410" s="13"/>
      <c r="AE410" s="13"/>
      <c r="AT410" s="245" t="s">
        <v>319</v>
      </c>
      <c r="AU410" s="245" t="s">
        <v>85</v>
      </c>
      <c r="AV410" s="13" t="s">
        <v>85</v>
      </c>
      <c r="AW410" s="13" t="s">
        <v>37</v>
      </c>
      <c r="AX410" s="13" t="s">
        <v>83</v>
      </c>
      <c r="AY410" s="245" t="s">
        <v>308</v>
      </c>
    </row>
    <row r="411" s="12" customFormat="1" ht="22.8" customHeight="1">
      <c r="A411" s="12"/>
      <c r="B411" s="200"/>
      <c r="C411" s="201"/>
      <c r="D411" s="202" t="s">
        <v>75</v>
      </c>
      <c r="E411" s="214" t="s">
        <v>357</v>
      </c>
      <c r="F411" s="214" t="s">
        <v>542</v>
      </c>
      <c r="G411" s="201"/>
      <c r="H411" s="201"/>
      <c r="I411" s="204"/>
      <c r="J411" s="215">
        <f>BK411</f>
        <v>0</v>
      </c>
      <c r="K411" s="201"/>
      <c r="L411" s="206"/>
      <c r="M411" s="207"/>
      <c r="N411" s="208"/>
      <c r="O411" s="208"/>
      <c r="P411" s="209">
        <f>SUM(P412:P492)</f>
        <v>0</v>
      </c>
      <c r="Q411" s="208"/>
      <c r="R411" s="209">
        <f>SUM(R412:R492)</f>
        <v>23.278317770000001</v>
      </c>
      <c r="S411" s="208"/>
      <c r="T411" s="210">
        <f>SUM(T412:T492)</f>
        <v>0</v>
      </c>
      <c r="U411" s="12"/>
      <c r="V411" s="12"/>
      <c r="W411" s="12"/>
      <c r="X411" s="12"/>
      <c r="Y411" s="12"/>
      <c r="Z411" s="12"/>
      <c r="AA411" s="12"/>
      <c r="AB411" s="12"/>
      <c r="AC411" s="12"/>
      <c r="AD411" s="12"/>
      <c r="AE411" s="12"/>
      <c r="AR411" s="211" t="s">
        <v>83</v>
      </c>
      <c r="AT411" s="212" t="s">
        <v>75</v>
      </c>
      <c r="AU411" s="212" t="s">
        <v>83</v>
      </c>
      <c r="AY411" s="211" t="s">
        <v>308</v>
      </c>
      <c r="BK411" s="213">
        <f>SUM(BK412:BK492)</f>
        <v>0</v>
      </c>
    </row>
    <row r="412" s="2" customFormat="1" ht="24.15" customHeight="1">
      <c r="A412" s="41"/>
      <c r="B412" s="42"/>
      <c r="C412" s="216" t="s">
        <v>1425</v>
      </c>
      <c r="D412" s="216" t="s">
        <v>310</v>
      </c>
      <c r="E412" s="217" t="s">
        <v>8039</v>
      </c>
      <c r="F412" s="218" t="s">
        <v>8040</v>
      </c>
      <c r="G412" s="219" t="s">
        <v>474</v>
      </c>
      <c r="H412" s="220">
        <v>250</v>
      </c>
      <c r="I412" s="221"/>
      <c r="J412" s="222">
        <f>ROUND(I412*H412,2)</f>
        <v>0</v>
      </c>
      <c r="K412" s="218" t="s">
        <v>314</v>
      </c>
      <c r="L412" s="47"/>
      <c r="M412" s="223" t="s">
        <v>19</v>
      </c>
      <c r="N412" s="224" t="s">
        <v>47</v>
      </c>
      <c r="O412" s="87"/>
      <c r="P412" s="225">
        <f>O412*H412</f>
        <v>0</v>
      </c>
      <c r="Q412" s="225">
        <v>0</v>
      </c>
      <c r="R412" s="225">
        <f>Q412*H412</f>
        <v>0</v>
      </c>
      <c r="S412" s="225">
        <v>0</v>
      </c>
      <c r="T412" s="226">
        <f>S412*H412</f>
        <v>0</v>
      </c>
      <c r="U412" s="41"/>
      <c r="V412" s="41"/>
      <c r="W412" s="41"/>
      <c r="X412" s="41"/>
      <c r="Y412" s="41"/>
      <c r="Z412" s="41"/>
      <c r="AA412" s="41"/>
      <c r="AB412" s="41"/>
      <c r="AC412" s="41"/>
      <c r="AD412" s="41"/>
      <c r="AE412" s="41"/>
      <c r="AR412" s="227" t="s">
        <v>315</v>
      </c>
      <c r="AT412" s="227" t="s">
        <v>310</v>
      </c>
      <c r="AU412" s="227" t="s">
        <v>85</v>
      </c>
      <c r="AY412" s="20" t="s">
        <v>308</v>
      </c>
      <c r="BE412" s="228">
        <f>IF(N412="základní",J412,0)</f>
        <v>0</v>
      </c>
      <c r="BF412" s="228">
        <f>IF(N412="snížená",J412,0)</f>
        <v>0</v>
      </c>
      <c r="BG412" s="228">
        <f>IF(N412="zákl. přenesená",J412,0)</f>
        <v>0</v>
      </c>
      <c r="BH412" s="228">
        <f>IF(N412="sníž. přenesená",J412,0)</f>
        <v>0</v>
      </c>
      <c r="BI412" s="228">
        <f>IF(N412="nulová",J412,0)</f>
        <v>0</v>
      </c>
      <c r="BJ412" s="20" t="s">
        <v>83</v>
      </c>
      <c r="BK412" s="228">
        <f>ROUND(I412*H412,2)</f>
        <v>0</v>
      </c>
      <c r="BL412" s="20" t="s">
        <v>315</v>
      </c>
      <c r="BM412" s="227" t="s">
        <v>8041</v>
      </c>
    </row>
    <row r="413" s="2" customFormat="1">
      <c r="A413" s="41"/>
      <c r="B413" s="42"/>
      <c r="C413" s="43"/>
      <c r="D413" s="229" t="s">
        <v>317</v>
      </c>
      <c r="E413" s="43"/>
      <c r="F413" s="230" t="s">
        <v>8042</v>
      </c>
      <c r="G413" s="43"/>
      <c r="H413" s="43"/>
      <c r="I413" s="231"/>
      <c r="J413" s="43"/>
      <c r="K413" s="43"/>
      <c r="L413" s="47"/>
      <c r="M413" s="232"/>
      <c r="N413" s="233"/>
      <c r="O413" s="87"/>
      <c r="P413" s="87"/>
      <c r="Q413" s="87"/>
      <c r="R413" s="87"/>
      <c r="S413" s="87"/>
      <c r="T413" s="88"/>
      <c r="U413" s="41"/>
      <c r="V413" s="41"/>
      <c r="W413" s="41"/>
      <c r="X413" s="41"/>
      <c r="Y413" s="41"/>
      <c r="Z413" s="41"/>
      <c r="AA413" s="41"/>
      <c r="AB413" s="41"/>
      <c r="AC413" s="41"/>
      <c r="AD413" s="41"/>
      <c r="AE413" s="41"/>
      <c r="AT413" s="20" t="s">
        <v>317</v>
      </c>
      <c r="AU413" s="20" t="s">
        <v>85</v>
      </c>
    </row>
    <row r="414" s="13" customFormat="1">
      <c r="A414" s="13"/>
      <c r="B414" s="234"/>
      <c r="C414" s="235"/>
      <c r="D414" s="236" t="s">
        <v>319</v>
      </c>
      <c r="E414" s="237" t="s">
        <v>19</v>
      </c>
      <c r="F414" s="238" t="s">
        <v>8043</v>
      </c>
      <c r="G414" s="235"/>
      <c r="H414" s="239">
        <v>250</v>
      </c>
      <c r="I414" s="240"/>
      <c r="J414" s="235"/>
      <c r="K414" s="235"/>
      <c r="L414" s="241"/>
      <c r="M414" s="242"/>
      <c r="N414" s="243"/>
      <c r="O414" s="243"/>
      <c r="P414" s="243"/>
      <c r="Q414" s="243"/>
      <c r="R414" s="243"/>
      <c r="S414" s="243"/>
      <c r="T414" s="244"/>
      <c r="U414" s="13"/>
      <c r="V414" s="13"/>
      <c r="W414" s="13"/>
      <c r="X414" s="13"/>
      <c r="Y414" s="13"/>
      <c r="Z414" s="13"/>
      <c r="AA414" s="13"/>
      <c r="AB414" s="13"/>
      <c r="AC414" s="13"/>
      <c r="AD414" s="13"/>
      <c r="AE414" s="13"/>
      <c r="AT414" s="245" t="s">
        <v>319</v>
      </c>
      <c r="AU414" s="245" t="s">
        <v>85</v>
      </c>
      <c r="AV414" s="13" t="s">
        <v>85</v>
      </c>
      <c r="AW414" s="13" t="s">
        <v>37</v>
      </c>
      <c r="AX414" s="13" t="s">
        <v>83</v>
      </c>
      <c r="AY414" s="245" t="s">
        <v>308</v>
      </c>
    </row>
    <row r="415" s="14" customFormat="1">
      <c r="A415" s="14"/>
      <c r="B415" s="249"/>
      <c r="C415" s="250"/>
      <c r="D415" s="236" t="s">
        <v>319</v>
      </c>
      <c r="E415" s="251" t="s">
        <v>19</v>
      </c>
      <c r="F415" s="252" t="s">
        <v>8044</v>
      </c>
      <c r="G415" s="250"/>
      <c r="H415" s="251" t="s">
        <v>19</v>
      </c>
      <c r="I415" s="253"/>
      <c r="J415" s="250"/>
      <c r="K415" s="250"/>
      <c r="L415" s="254"/>
      <c r="M415" s="255"/>
      <c r="N415" s="256"/>
      <c r="O415" s="256"/>
      <c r="P415" s="256"/>
      <c r="Q415" s="256"/>
      <c r="R415" s="256"/>
      <c r="S415" s="256"/>
      <c r="T415" s="257"/>
      <c r="U415" s="14"/>
      <c r="V415" s="14"/>
      <c r="W415" s="14"/>
      <c r="X415" s="14"/>
      <c r="Y415" s="14"/>
      <c r="Z415" s="14"/>
      <c r="AA415" s="14"/>
      <c r="AB415" s="14"/>
      <c r="AC415" s="14"/>
      <c r="AD415" s="14"/>
      <c r="AE415" s="14"/>
      <c r="AT415" s="258" t="s">
        <v>319</v>
      </c>
      <c r="AU415" s="258" t="s">
        <v>85</v>
      </c>
      <c r="AV415" s="14" t="s">
        <v>83</v>
      </c>
      <c r="AW415" s="14" t="s">
        <v>37</v>
      </c>
      <c r="AX415" s="14" t="s">
        <v>76</v>
      </c>
      <c r="AY415" s="258" t="s">
        <v>308</v>
      </c>
    </row>
    <row r="416" s="2" customFormat="1" ht="16.5" customHeight="1">
      <c r="A416" s="41"/>
      <c r="B416" s="42"/>
      <c r="C416" s="216" t="s">
        <v>760</v>
      </c>
      <c r="D416" s="216" t="s">
        <v>310</v>
      </c>
      <c r="E416" s="217" t="s">
        <v>8045</v>
      </c>
      <c r="F416" s="218" t="s">
        <v>8046</v>
      </c>
      <c r="G416" s="219" t="s">
        <v>313</v>
      </c>
      <c r="H416" s="220">
        <v>88.566000000000002</v>
      </c>
      <c r="I416" s="221"/>
      <c r="J416" s="222">
        <f>ROUND(I416*H416,2)</f>
        <v>0</v>
      </c>
      <c r="K416" s="218" t="s">
        <v>314</v>
      </c>
      <c r="L416" s="47"/>
      <c r="M416" s="223" t="s">
        <v>19</v>
      </c>
      <c r="N416" s="224" t="s">
        <v>47</v>
      </c>
      <c r="O416" s="87"/>
      <c r="P416" s="225">
        <f>O416*H416</f>
        <v>0</v>
      </c>
      <c r="Q416" s="225">
        <v>0.00063000000000000003</v>
      </c>
      <c r="R416" s="225">
        <f>Q416*H416</f>
        <v>0.055796580000000005</v>
      </c>
      <c r="S416" s="225">
        <v>0</v>
      </c>
      <c r="T416" s="226">
        <f>S416*H416</f>
        <v>0</v>
      </c>
      <c r="U416" s="41"/>
      <c r="V416" s="41"/>
      <c r="W416" s="41"/>
      <c r="X416" s="41"/>
      <c r="Y416" s="41"/>
      <c r="Z416" s="41"/>
      <c r="AA416" s="41"/>
      <c r="AB416" s="41"/>
      <c r="AC416" s="41"/>
      <c r="AD416" s="41"/>
      <c r="AE416" s="41"/>
      <c r="AR416" s="227" t="s">
        <v>315</v>
      </c>
      <c r="AT416" s="227" t="s">
        <v>310</v>
      </c>
      <c r="AU416" s="227" t="s">
        <v>85</v>
      </c>
      <c r="AY416" s="20" t="s">
        <v>308</v>
      </c>
      <c r="BE416" s="228">
        <f>IF(N416="základní",J416,0)</f>
        <v>0</v>
      </c>
      <c r="BF416" s="228">
        <f>IF(N416="snížená",J416,0)</f>
        <v>0</v>
      </c>
      <c r="BG416" s="228">
        <f>IF(N416="zákl. přenesená",J416,0)</f>
        <v>0</v>
      </c>
      <c r="BH416" s="228">
        <f>IF(N416="sníž. přenesená",J416,0)</f>
        <v>0</v>
      </c>
      <c r="BI416" s="228">
        <f>IF(N416="nulová",J416,0)</f>
        <v>0</v>
      </c>
      <c r="BJ416" s="20" t="s">
        <v>83</v>
      </c>
      <c r="BK416" s="228">
        <f>ROUND(I416*H416,2)</f>
        <v>0</v>
      </c>
      <c r="BL416" s="20" t="s">
        <v>315</v>
      </c>
      <c r="BM416" s="227" t="s">
        <v>8047</v>
      </c>
    </row>
    <row r="417" s="2" customFormat="1">
      <c r="A417" s="41"/>
      <c r="B417" s="42"/>
      <c r="C417" s="43"/>
      <c r="D417" s="229" t="s">
        <v>317</v>
      </c>
      <c r="E417" s="43"/>
      <c r="F417" s="230" t="s">
        <v>8048</v>
      </c>
      <c r="G417" s="43"/>
      <c r="H417" s="43"/>
      <c r="I417" s="231"/>
      <c r="J417" s="43"/>
      <c r="K417" s="43"/>
      <c r="L417" s="47"/>
      <c r="M417" s="232"/>
      <c r="N417" s="233"/>
      <c r="O417" s="87"/>
      <c r="P417" s="87"/>
      <c r="Q417" s="87"/>
      <c r="R417" s="87"/>
      <c r="S417" s="87"/>
      <c r="T417" s="88"/>
      <c r="U417" s="41"/>
      <c r="V417" s="41"/>
      <c r="W417" s="41"/>
      <c r="X417" s="41"/>
      <c r="Y417" s="41"/>
      <c r="Z417" s="41"/>
      <c r="AA417" s="41"/>
      <c r="AB417" s="41"/>
      <c r="AC417" s="41"/>
      <c r="AD417" s="41"/>
      <c r="AE417" s="41"/>
      <c r="AT417" s="20" t="s">
        <v>317</v>
      </c>
      <c r="AU417" s="20" t="s">
        <v>85</v>
      </c>
    </row>
    <row r="418" s="14" customFormat="1">
      <c r="A418" s="14"/>
      <c r="B418" s="249"/>
      <c r="C418" s="250"/>
      <c r="D418" s="236" t="s">
        <v>319</v>
      </c>
      <c r="E418" s="251" t="s">
        <v>19</v>
      </c>
      <c r="F418" s="252" t="s">
        <v>8049</v>
      </c>
      <c r="G418" s="250"/>
      <c r="H418" s="251" t="s">
        <v>19</v>
      </c>
      <c r="I418" s="253"/>
      <c r="J418" s="250"/>
      <c r="K418" s="250"/>
      <c r="L418" s="254"/>
      <c r="M418" s="255"/>
      <c r="N418" s="256"/>
      <c r="O418" s="256"/>
      <c r="P418" s="256"/>
      <c r="Q418" s="256"/>
      <c r="R418" s="256"/>
      <c r="S418" s="256"/>
      <c r="T418" s="257"/>
      <c r="U418" s="14"/>
      <c r="V418" s="14"/>
      <c r="W418" s="14"/>
      <c r="X418" s="14"/>
      <c r="Y418" s="14"/>
      <c r="Z418" s="14"/>
      <c r="AA418" s="14"/>
      <c r="AB418" s="14"/>
      <c r="AC418" s="14"/>
      <c r="AD418" s="14"/>
      <c r="AE418" s="14"/>
      <c r="AT418" s="258" t="s">
        <v>319</v>
      </c>
      <c r="AU418" s="258" t="s">
        <v>85</v>
      </c>
      <c r="AV418" s="14" t="s">
        <v>83</v>
      </c>
      <c r="AW418" s="14" t="s">
        <v>37</v>
      </c>
      <c r="AX418" s="14" t="s">
        <v>76</v>
      </c>
      <c r="AY418" s="258" t="s">
        <v>308</v>
      </c>
    </row>
    <row r="419" s="13" customFormat="1">
      <c r="A419" s="13"/>
      <c r="B419" s="234"/>
      <c r="C419" s="235"/>
      <c r="D419" s="236" t="s">
        <v>319</v>
      </c>
      <c r="E419" s="237" t="s">
        <v>19</v>
      </c>
      <c r="F419" s="238" t="s">
        <v>8050</v>
      </c>
      <c r="G419" s="235"/>
      <c r="H419" s="239">
        <v>88.566000000000002</v>
      </c>
      <c r="I419" s="240"/>
      <c r="J419" s="235"/>
      <c r="K419" s="235"/>
      <c r="L419" s="241"/>
      <c r="M419" s="242"/>
      <c r="N419" s="243"/>
      <c r="O419" s="243"/>
      <c r="P419" s="243"/>
      <c r="Q419" s="243"/>
      <c r="R419" s="243"/>
      <c r="S419" s="243"/>
      <c r="T419" s="244"/>
      <c r="U419" s="13"/>
      <c r="V419" s="13"/>
      <c r="W419" s="13"/>
      <c r="X419" s="13"/>
      <c r="Y419" s="13"/>
      <c r="Z419" s="13"/>
      <c r="AA419" s="13"/>
      <c r="AB419" s="13"/>
      <c r="AC419" s="13"/>
      <c r="AD419" s="13"/>
      <c r="AE419" s="13"/>
      <c r="AT419" s="245" t="s">
        <v>319</v>
      </c>
      <c r="AU419" s="245" t="s">
        <v>85</v>
      </c>
      <c r="AV419" s="13" t="s">
        <v>85</v>
      </c>
      <c r="AW419" s="13" t="s">
        <v>37</v>
      </c>
      <c r="AX419" s="13" t="s">
        <v>83</v>
      </c>
      <c r="AY419" s="245" t="s">
        <v>308</v>
      </c>
    </row>
    <row r="420" s="2" customFormat="1" ht="21.75" customHeight="1">
      <c r="A420" s="41"/>
      <c r="B420" s="42"/>
      <c r="C420" s="216" t="s">
        <v>1434</v>
      </c>
      <c r="D420" s="216" t="s">
        <v>310</v>
      </c>
      <c r="E420" s="217" t="s">
        <v>8051</v>
      </c>
      <c r="F420" s="218" t="s">
        <v>8052</v>
      </c>
      <c r="G420" s="219" t="s">
        <v>474</v>
      </c>
      <c r="H420" s="220">
        <v>178.00999999999999</v>
      </c>
      <c r="I420" s="221"/>
      <c r="J420" s="222">
        <f>ROUND(I420*H420,2)</f>
        <v>0</v>
      </c>
      <c r="K420" s="218" t="s">
        <v>902</v>
      </c>
      <c r="L420" s="47"/>
      <c r="M420" s="223" t="s">
        <v>19</v>
      </c>
      <c r="N420" s="224" t="s">
        <v>47</v>
      </c>
      <c r="O420" s="87"/>
      <c r="P420" s="225">
        <f>O420*H420</f>
        <v>0</v>
      </c>
      <c r="Q420" s="225">
        <v>0.00024000000000000001</v>
      </c>
      <c r="R420" s="225">
        <f>Q420*H420</f>
        <v>0.042722400000000001</v>
      </c>
      <c r="S420" s="225">
        <v>0</v>
      </c>
      <c r="T420" s="226">
        <f>S420*H420</f>
        <v>0</v>
      </c>
      <c r="U420" s="41"/>
      <c r="V420" s="41"/>
      <c r="W420" s="41"/>
      <c r="X420" s="41"/>
      <c r="Y420" s="41"/>
      <c r="Z420" s="41"/>
      <c r="AA420" s="41"/>
      <c r="AB420" s="41"/>
      <c r="AC420" s="41"/>
      <c r="AD420" s="41"/>
      <c r="AE420" s="41"/>
      <c r="AR420" s="227" t="s">
        <v>315</v>
      </c>
      <c r="AT420" s="227" t="s">
        <v>310</v>
      </c>
      <c r="AU420" s="227" t="s">
        <v>85</v>
      </c>
      <c r="AY420" s="20" t="s">
        <v>308</v>
      </c>
      <c r="BE420" s="228">
        <f>IF(N420="základní",J420,0)</f>
        <v>0</v>
      </c>
      <c r="BF420" s="228">
        <f>IF(N420="snížená",J420,0)</f>
        <v>0</v>
      </c>
      <c r="BG420" s="228">
        <f>IF(N420="zákl. přenesená",J420,0)</f>
        <v>0</v>
      </c>
      <c r="BH420" s="228">
        <f>IF(N420="sníž. přenesená",J420,0)</f>
        <v>0</v>
      </c>
      <c r="BI420" s="228">
        <f>IF(N420="nulová",J420,0)</f>
        <v>0</v>
      </c>
      <c r="BJ420" s="20" t="s">
        <v>83</v>
      </c>
      <c r="BK420" s="228">
        <f>ROUND(I420*H420,2)</f>
        <v>0</v>
      </c>
      <c r="BL420" s="20" t="s">
        <v>315</v>
      </c>
      <c r="BM420" s="227" t="s">
        <v>8053</v>
      </c>
    </row>
    <row r="421" s="2" customFormat="1">
      <c r="A421" s="41"/>
      <c r="B421" s="42"/>
      <c r="C421" s="43"/>
      <c r="D421" s="229" t="s">
        <v>317</v>
      </c>
      <c r="E421" s="43"/>
      <c r="F421" s="230" t="s">
        <v>8054</v>
      </c>
      <c r="G421" s="43"/>
      <c r="H421" s="43"/>
      <c r="I421" s="231"/>
      <c r="J421" s="43"/>
      <c r="K421" s="43"/>
      <c r="L421" s="47"/>
      <c r="M421" s="232"/>
      <c r="N421" s="233"/>
      <c r="O421" s="87"/>
      <c r="P421" s="87"/>
      <c r="Q421" s="87"/>
      <c r="R421" s="87"/>
      <c r="S421" s="87"/>
      <c r="T421" s="88"/>
      <c r="U421" s="41"/>
      <c r="V421" s="41"/>
      <c r="W421" s="41"/>
      <c r="X421" s="41"/>
      <c r="Y421" s="41"/>
      <c r="Z421" s="41"/>
      <c r="AA421" s="41"/>
      <c r="AB421" s="41"/>
      <c r="AC421" s="41"/>
      <c r="AD421" s="41"/>
      <c r="AE421" s="41"/>
      <c r="AT421" s="20" t="s">
        <v>317</v>
      </c>
      <c r="AU421" s="20" t="s">
        <v>85</v>
      </c>
    </row>
    <row r="422" s="13" customFormat="1">
      <c r="A422" s="13"/>
      <c r="B422" s="234"/>
      <c r="C422" s="235"/>
      <c r="D422" s="236" t="s">
        <v>319</v>
      </c>
      <c r="E422" s="237" t="s">
        <v>19</v>
      </c>
      <c r="F422" s="238" t="s">
        <v>8055</v>
      </c>
      <c r="G422" s="235"/>
      <c r="H422" s="239">
        <v>178.00999999999999</v>
      </c>
      <c r="I422" s="240"/>
      <c r="J422" s="235"/>
      <c r="K422" s="235"/>
      <c r="L422" s="241"/>
      <c r="M422" s="242"/>
      <c r="N422" s="243"/>
      <c r="O422" s="243"/>
      <c r="P422" s="243"/>
      <c r="Q422" s="243"/>
      <c r="R422" s="243"/>
      <c r="S422" s="243"/>
      <c r="T422" s="244"/>
      <c r="U422" s="13"/>
      <c r="V422" s="13"/>
      <c r="W422" s="13"/>
      <c r="X422" s="13"/>
      <c r="Y422" s="13"/>
      <c r="Z422" s="13"/>
      <c r="AA422" s="13"/>
      <c r="AB422" s="13"/>
      <c r="AC422" s="13"/>
      <c r="AD422" s="13"/>
      <c r="AE422" s="13"/>
      <c r="AT422" s="245" t="s">
        <v>319</v>
      </c>
      <c r="AU422" s="245" t="s">
        <v>85</v>
      </c>
      <c r="AV422" s="13" t="s">
        <v>85</v>
      </c>
      <c r="AW422" s="13" t="s">
        <v>37</v>
      </c>
      <c r="AX422" s="13" t="s">
        <v>83</v>
      </c>
      <c r="AY422" s="245" t="s">
        <v>308</v>
      </c>
    </row>
    <row r="423" s="2" customFormat="1" ht="16.5" customHeight="1">
      <c r="A423" s="41"/>
      <c r="B423" s="42"/>
      <c r="C423" s="216" t="s">
        <v>761</v>
      </c>
      <c r="D423" s="216" t="s">
        <v>310</v>
      </c>
      <c r="E423" s="217" t="s">
        <v>8056</v>
      </c>
      <c r="F423" s="218" t="s">
        <v>8057</v>
      </c>
      <c r="G423" s="219" t="s">
        <v>474</v>
      </c>
      <c r="H423" s="220">
        <v>190.88999999999999</v>
      </c>
      <c r="I423" s="221"/>
      <c r="J423" s="222">
        <f>ROUND(I423*H423,2)</f>
        <v>0</v>
      </c>
      <c r="K423" s="218" t="s">
        <v>19</v>
      </c>
      <c r="L423" s="47"/>
      <c r="M423" s="223" t="s">
        <v>19</v>
      </c>
      <c r="N423" s="224" t="s">
        <v>47</v>
      </c>
      <c r="O423" s="87"/>
      <c r="P423" s="225">
        <f>O423*H423</f>
        <v>0</v>
      </c>
      <c r="Q423" s="225">
        <v>0.00022000000000000001</v>
      </c>
      <c r="R423" s="225">
        <f>Q423*H423</f>
        <v>0.0419958</v>
      </c>
      <c r="S423" s="225">
        <v>0</v>
      </c>
      <c r="T423" s="226">
        <f>S423*H423</f>
        <v>0</v>
      </c>
      <c r="U423" s="41"/>
      <c r="V423" s="41"/>
      <c r="W423" s="41"/>
      <c r="X423" s="41"/>
      <c r="Y423" s="41"/>
      <c r="Z423" s="41"/>
      <c r="AA423" s="41"/>
      <c r="AB423" s="41"/>
      <c r="AC423" s="41"/>
      <c r="AD423" s="41"/>
      <c r="AE423" s="41"/>
      <c r="AR423" s="227" t="s">
        <v>315</v>
      </c>
      <c r="AT423" s="227" t="s">
        <v>310</v>
      </c>
      <c r="AU423" s="227" t="s">
        <v>85</v>
      </c>
      <c r="AY423" s="20" t="s">
        <v>308</v>
      </c>
      <c r="BE423" s="228">
        <f>IF(N423="základní",J423,0)</f>
        <v>0</v>
      </c>
      <c r="BF423" s="228">
        <f>IF(N423="snížená",J423,0)</f>
        <v>0</v>
      </c>
      <c r="BG423" s="228">
        <f>IF(N423="zákl. přenesená",J423,0)</f>
        <v>0</v>
      </c>
      <c r="BH423" s="228">
        <f>IF(N423="sníž. přenesená",J423,0)</f>
        <v>0</v>
      </c>
      <c r="BI423" s="228">
        <f>IF(N423="nulová",J423,0)</f>
        <v>0</v>
      </c>
      <c r="BJ423" s="20" t="s">
        <v>83</v>
      </c>
      <c r="BK423" s="228">
        <f>ROUND(I423*H423,2)</f>
        <v>0</v>
      </c>
      <c r="BL423" s="20" t="s">
        <v>315</v>
      </c>
      <c r="BM423" s="227" t="s">
        <v>8058</v>
      </c>
    </row>
    <row r="424" s="14" customFormat="1">
      <c r="A424" s="14"/>
      <c r="B424" s="249"/>
      <c r="C424" s="250"/>
      <c r="D424" s="236" t="s">
        <v>319</v>
      </c>
      <c r="E424" s="251" t="s">
        <v>19</v>
      </c>
      <c r="F424" s="252" t="s">
        <v>8059</v>
      </c>
      <c r="G424" s="250"/>
      <c r="H424" s="251" t="s">
        <v>19</v>
      </c>
      <c r="I424" s="253"/>
      <c r="J424" s="250"/>
      <c r="K424" s="250"/>
      <c r="L424" s="254"/>
      <c r="M424" s="255"/>
      <c r="N424" s="256"/>
      <c r="O424" s="256"/>
      <c r="P424" s="256"/>
      <c r="Q424" s="256"/>
      <c r="R424" s="256"/>
      <c r="S424" s="256"/>
      <c r="T424" s="257"/>
      <c r="U424" s="14"/>
      <c r="V424" s="14"/>
      <c r="W424" s="14"/>
      <c r="X424" s="14"/>
      <c r="Y424" s="14"/>
      <c r="Z424" s="14"/>
      <c r="AA424" s="14"/>
      <c r="AB424" s="14"/>
      <c r="AC424" s="14"/>
      <c r="AD424" s="14"/>
      <c r="AE424" s="14"/>
      <c r="AT424" s="258" t="s">
        <v>319</v>
      </c>
      <c r="AU424" s="258" t="s">
        <v>85</v>
      </c>
      <c r="AV424" s="14" t="s">
        <v>83</v>
      </c>
      <c r="AW424" s="14" t="s">
        <v>37</v>
      </c>
      <c r="AX424" s="14" t="s">
        <v>76</v>
      </c>
      <c r="AY424" s="258" t="s">
        <v>308</v>
      </c>
    </row>
    <row r="425" s="13" customFormat="1">
      <c r="A425" s="13"/>
      <c r="B425" s="234"/>
      <c r="C425" s="235"/>
      <c r="D425" s="236" t="s">
        <v>319</v>
      </c>
      <c r="E425" s="237" t="s">
        <v>19</v>
      </c>
      <c r="F425" s="238" t="s">
        <v>8060</v>
      </c>
      <c r="G425" s="235"/>
      <c r="H425" s="239">
        <v>9.7799999999999994</v>
      </c>
      <c r="I425" s="240"/>
      <c r="J425" s="235"/>
      <c r="K425" s="235"/>
      <c r="L425" s="241"/>
      <c r="M425" s="242"/>
      <c r="N425" s="243"/>
      <c r="O425" s="243"/>
      <c r="P425" s="243"/>
      <c r="Q425" s="243"/>
      <c r="R425" s="243"/>
      <c r="S425" s="243"/>
      <c r="T425" s="244"/>
      <c r="U425" s="13"/>
      <c r="V425" s="13"/>
      <c r="W425" s="13"/>
      <c r="X425" s="13"/>
      <c r="Y425" s="13"/>
      <c r="Z425" s="13"/>
      <c r="AA425" s="13"/>
      <c r="AB425" s="13"/>
      <c r="AC425" s="13"/>
      <c r="AD425" s="13"/>
      <c r="AE425" s="13"/>
      <c r="AT425" s="245" t="s">
        <v>319</v>
      </c>
      <c r="AU425" s="245" t="s">
        <v>85</v>
      </c>
      <c r="AV425" s="13" t="s">
        <v>85</v>
      </c>
      <c r="AW425" s="13" t="s">
        <v>37</v>
      </c>
      <c r="AX425" s="13" t="s">
        <v>76</v>
      </c>
      <c r="AY425" s="245" t="s">
        <v>308</v>
      </c>
    </row>
    <row r="426" s="13" customFormat="1">
      <c r="A426" s="13"/>
      <c r="B426" s="234"/>
      <c r="C426" s="235"/>
      <c r="D426" s="236" t="s">
        <v>319</v>
      </c>
      <c r="E426" s="237" t="s">
        <v>19</v>
      </c>
      <c r="F426" s="238" t="s">
        <v>8061</v>
      </c>
      <c r="G426" s="235"/>
      <c r="H426" s="239">
        <v>181.11000000000001</v>
      </c>
      <c r="I426" s="240"/>
      <c r="J426" s="235"/>
      <c r="K426" s="235"/>
      <c r="L426" s="241"/>
      <c r="M426" s="242"/>
      <c r="N426" s="243"/>
      <c r="O426" s="243"/>
      <c r="P426" s="243"/>
      <c r="Q426" s="243"/>
      <c r="R426" s="243"/>
      <c r="S426" s="243"/>
      <c r="T426" s="244"/>
      <c r="U426" s="13"/>
      <c r="V426" s="13"/>
      <c r="W426" s="13"/>
      <c r="X426" s="13"/>
      <c r="Y426" s="13"/>
      <c r="Z426" s="13"/>
      <c r="AA426" s="13"/>
      <c r="AB426" s="13"/>
      <c r="AC426" s="13"/>
      <c r="AD426" s="13"/>
      <c r="AE426" s="13"/>
      <c r="AT426" s="245" t="s">
        <v>319</v>
      </c>
      <c r="AU426" s="245" t="s">
        <v>85</v>
      </c>
      <c r="AV426" s="13" t="s">
        <v>85</v>
      </c>
      <c r="AW426" s="13" t="s">
        <v>37</v>
      </c>
      <c r="AX426" s="13" t="s">
        <v>76</v>
      </c>
      <c r="AY426" s="245" t="s">
        <v>308</v>
      </c>
    </row>
    <row r="427" s="15" customFormat="1">
      <c r="A427" s="15"/>
      <c r="B427" s="259"/>
      <c r="C427" s="260"/>
      <c r="D427" s="236" t="s">
        <v>319</v>
      </c>
      <c r="E427" s="261" t="s">
        <v>19</v>
      </c>
      <c r="F427" s="262" t="s">
        <v>448</v>
      </c>
      <c r="G427" s="260"/>
      <c r="H427" s="263">
        <v>190.89000000000002</v>
      </c>
      <c r="I427" s="264"/>
      <c r="J427" s="260"/>
      <c r="K427" s="260"/>
      <c r="L427" s="265"/>
      <c r="M427" s="266"/>
      <c r="N427" s="267"/>
      <c r="O427" s="267"/>
      <c r="P427" s="267"/>
      <c r="Q427" s="267"/>
      <c r="R427" s="267"/>
      <c r="S427" s="267"/>
      <c r="T427" s="268"/>
      <c r="U427" s="15"/>
      <c r="V427" s="15"/>
      <c r="W427" s="15"/>
      <c r="X427" s="15"/>
      <c r="Y427" s="15"/>
      <c r="Z427" s="15"/>
      <c r="AA427" s="15"/>
      <c r="AB427" s="15"/>
      <c r="AC427" s="15"/>
      <c r="AD427" s="15"/>
      <c r="AE427" s="15"/>
      <c r="AT427" s="269" t="s">
        <v>319</v>
      </c>
      <c r="AU427" s="269" t="s">
        <v>85</v>
      </c>
      <c r="AV427" s="15" t="s">
        <v>315</v>
      </c>
      <c r="AW427" s="15" t="s">
        <v>37</v>
      </c>
      <c r="AX427" s="15" t="s">
        <v>83</v>
      </c>
      <c r="AY427" s="269" t="s">
        <v>308</v>
      </c>
    </row>
    <row r="428" s="2" customFormat="1" ht="16.5" customHeight="1">
      <c r="A428" s="41"/>
      <c r="B428" s="42"/>
      <c r="C428" s="216" t="s">
        <v>1448</v>
      </c>
      <c r="D428" s="216" t="s">
        <v>310</v>
      </c>
      <c r="E428" s="217" t="s">
        <v>8062</v>
      </c>
      <c r="F428" s="218" t="s">
        <v>8063</v>
      </c>
      <c r="G428" s="219" t="s">
        <v>474</v>
      </c>
      <c r="H428" s="220">
        <v>36.170000000000002</v>
      </c>
      <c r="I428" s="221"/>
      <c r="J428" s="222">
        <f>ROUND(I428*H428,2)</f>
        <v>0</v>
      </c>
      <c r="K428" s="218" t="s">
        <v>19</v>
      </c>
      <c r="L428" s="47"/>
      <c r="M428" s="223" t="s">
        <v>19</v>
      </c>
      <c r="N428" s="224" t="s">
        <v>47</v>
      </c>
      <c r="O428" s="87"/>
      <c r="P428" s="225">
        <f>O428*H428</f>
        <v>0</v>
      </c>
      <c r="Q428" s="225">
        <v>0.00042000000000000002</v>
      </c>
      <c r="R428" s="225">
        <f>Q428*H428</f>
        <v>0.015191400000000001</v>
      </c>
      <c r="S428" s="225">
        <v>0</v>
      </c>
      <c r="T428" s="226">
        <f>S428*H428</f>
        <v>0</v>
      </c>
      <c r="U428" s="41"/>
      <c r="V428" s="41"/>
      <c r="W428" s="41"/>
      <c r="X428" s="41"/>
      <c r="Y428" s="41"/>
      <c r="Z428" s="41"/>
      <c r="AA428" s="41"/>
      <c r="AB428" s="41"/>
      <c r="AC428" s="41"/>
      <c r="AD428" s="41"/>
      <c r="AE428" s="41"/>
      <c r="AR428" s="227" t="s">
        <v>315</v>
      </c>
      <c r="AT428" s="227" t="s">
        <v>310</v>
      </c>
      <c r="AU428" s="227" t="s">
        <v>85</v>
      </c>
      <c r="AY428" s="20" t="s">
        <v>308</v>
      </c>
      <c r="BE428" s="228">
        <f>IF(N428="základní",J428,0)</f>
        <v>0</v>
      </c>
      <c r="BF428" s="228">
        <f>IF(N428="snížená",J428,0)</f>
        <v>0</v>
      </c>
      <c r="BG428" s="228">
        <f>IF(N428="zákl. přenesená",J428,0)</f>
        <v>0</v>
      </c>
      <c r="BH428" s="228">
        <f>IF(N428="sníž. přenesená",J428,0)</f>
        <v>0</v>
      </c>
      <c r="BI428" s="228">
        <f>IF(N428="nulová",J428,0)</f>
        <v>0</v>
      </c>
      <c r="BJ428" s="20" t="s">
        <v>83</v>
      </c>
      <c r="BK428" s="228">
        <f>ROUND(I428*H428,2)</f>
        <v>0</v>
      </c>
      <c r="BL428" s="20" t="s">
        <v>315</v>
      </c>
      <c r="BM428" s="227" t="s">
        <v>8064</v>
      </c>
    </row>
    <row r="429" s="13" customFormat="1">
      <c r="A429" s="13"/>
      <c r="B429" s="234"/>
      <c r="C429" s="235"/>
      <c r="D429" s="236" t="s">
        <v>319</v>
      </c>
      <c r="E429" s="237" t="s">
        <v>19</v>
      </c>
      <c r="F429" s="238" t="s">
        <v>8065</v>
      </c>
      <c r="G429" s="235"/>
      <c r="H429" s="239">
        <v>36.170000000000002</v>
      </c>
      <c r="I429" s="240"/>
      <c r="J429" s="235"/>
      <c r="K429" s="235"/>
      <c r="L429" s="241"/>
      <c r="M429" s="242"/>
      <c r="N429" s="243"/>
      <c r="O429" s="243"/>
      <c r="P429" s="243"/>
      <c r="Q429" s="243"/>
      <c r="R429" s="243"/>
      <c r="S429" s="243"/>
      <c r="T429" s="244"/>
      <c r="U429" s="13"/>
      <c r="V429" s="13"/>
      <c r="W429" s="13"/>
      <c r="X429" s="13"/>
      <c r="Y429" s="13"/>
      <c r="Z429" s="13"/>
      <c r="AA429" s="13"/>
      <c r="AB429" s="13"/>
      <c r="AC429" s="13"/>
      <c r="AD429" s="13"/>
      <c r="AE429" s="13"/>
      <c r="AT429" s="245" t="s">
        <v>319</v>
      </c>
      <c r="AU429" s="245" t="s">
        <v>85</v>
      </c>
      <c r="AV429" s="13" t="s">
        <v>85</v>
      </c>
      <c r="AW429" s="13" t="s">
        <v>37</v>
      </c>
      <c r="AX429" s="13" t="s">
        <v>83</v>
      </c>
      <c r="AY429" s="245" t="s">
        <v>308</v>
      </c>
    </row>
    <row r="430" s="2" customFormat="1" ht="21.75" customHeight="1">
      <c r="A430" s="41"/>
      <c r="B430" s="42"/>
      <c r="C430" s="216" t="s">
        <v>769</v>
      </c>
      <c r="D430" s="216" t="s">
        <v>310</v>
      </c>
      <c r="E430" s="217" t="s">
        <v>8066</v>
      </c>
      <c r="F430" s="218" t="s">
        <v>8067</v>
      </c>
      <c r="G430" s="219" t="s">
        <v>474</v>
      </c>
      <c r="H430" s="220">
        <v>188.88999999999999</v>
      </c>
      <c r="I430" s="221"/>
      <c r="J430" s="222">
        <f>ROUND(I430*H430,2)</f>
        <v>0</v>
      </c>
      <c r="K430" s="218" t="s">
        <v>314</v>
      </c>
      <c r="L430" s="47"/>
      <c r="M430" s="223" t="s">
        <v>19</v>
      </c>
      <c r="N430" s="224" t="s">
        <v>47</v>
      </c>
      <c r="O430" s="87"/>
      <c r="P430" s="225">
        <f>O430*H430</f>
        <v>0</v>
      </c>
      <c r="Q430" s="225">
        <v>0.00048000000000000001</v>
      </c>
      <c r="R430" s="225">
        <f>Q430*H430</f>
        <v>0.090667199999999989</v>
      </c>
      <c r="S430" s="225">
        <v>0</v>
      </c>
      <c r="T430" s="226">
        <f>S430*H430</f>
        <v>0</v>
      </c>
      <c r="U430" s="41"/>
      <c r="V430" s="41"/>
      <c r="W430" s="41"/>
      <c r="X430" s="41"/>
      <c r="Y430" s="41"/>
      <c r="Z430" s="41"/>
      <c r="AA430" s="41"/>
      <c r="AB430" s="41"/>
      <c r="AC430" s="41"/>
      <c r="AD430" s="41"/>
      <c r="AE430" s="41"/>
      <c r="AR430" s="227" t="s">
        <v>315</v>
      </c>
      <c r="AT430" s="227" t="s">
        <v>310</v>
      </c>
      <c r="AU430" s="227" t="s">
        <v>85</v>
      </c>
      <c r="AY430" s="20" t="s">
        <v>308</v>
      </c>
      <c r="BE430" s="228">
        <f>IF(N430="základní",J430,0)</f>
        <v>0</v>
      </c>
      <c r="BF430" s="228">
        <f>IF(N430="snížená",J430,0)</f>
        <v>0</v>
      </c>
      <c r="BG430" s="228">
        <f>IF(N430="zákl. přenesená",J430,0)</f>
        <v>0</v>
      </c>
      <c r="BH430" s="228">
        <f>IF(N430="sníž. přenesená",J430,0)</f>
        <v>0</v>
      </c>
      <c r="BI430" s="228">
        <f>IF(N430="nulová",J430,0)</f>
        <v>0</v>
      </c>
      <c r="BJ430" s="20" t="s">
        <v>83</v>
      </c>
      <c r="BK430" s="228">
        <f>ROUND(I430*H430,2)</f>
        <v>0</v>
      </c>
      <c r="BL430" s="20" t="s">
        <v>315</v>
      </c>
      <c r="BM430" s="227" t="s">
        <v>8068</v>
      </c>
    </row>
    <row r="431" s="2" customFormat="1">
      <c r="A431" s="41"/>
      <c r="B431" s="42"/>
      <c r="C431" s="43"/>
      <c r="D431" s="229" t="s">
        <v>317</v>
      </c>
      <c r="E431" s="43"/>
      <c r="F431" s="230" t="s">
        <v>8069</v>
      </c>
      <c r="G431" s="43"/>
      <c r="H431" s="43"/>
      <c r="I431" s="231"/>
      <c r="J431" s="43"/>
      <c r="K431" s="43"/>
      <c r="L431" s="47"/>
      <c r="M431" s="232"/>
      <c r="N431" s="233"/>
      <c r="O431" s="87"/>
      <c r="P431" s="87"/>
      <c r="Q431" s="87"/>
      <c r="R431" s="87"/>
      <c r="S431" s="87"/>
      <c r="T431" s="88"/>
      <c r="U431" s="41"/>
      <c r="V431" s="41"/>
      <c r="W431" s="41"/>
      <c r="X431" s="41"/>
      <c r="Y431" s="41"/>
      <c r="Z431" s="41"/>
      <c r="AA431" s="41"/>
      <c r="AB431" s="41"/>
      <c r="AC431" s="41"/>
      <c r="AD431" s="41"/>
      <c r="AE431" s="41"/>
      <c r="AT431" s="20" t="s">
        <v>317</v>
      </c>
      <c r="AU431" s="20" t="s">
        <v>85</v>
      </c>
    </row>
    <row r="432" s="14" customFormat="1">
      <c r="A432" s="14"/>
      <c r="B432" s="249"/>
      <c r="C432" s="250"/>
      <c r="D432" s="236" t="s">
        <v>319</v>
      </c>
      <c r="E432" s="251" t="s">
        <v>19</v>
      </c>
      <c r="F432" s="252" t="s">
        <v>8059</v>
      </c>
      <c r="G432" s="250"/>
      <c r="H432" s="251" t="s">
        <v>19</v>
      </c>
      <c r="I432" s="253"/>
      <c r="J432" s="250"/>
      <c r="K432" s="250"/>
      <c r="L432" s="254"/>
      <c r="M432" s="255"/>
      <c r="N432" s="256"/>
      <c r="O432" s="256"/>
      <c r="P432" s="256"/>
      <c r="Q432" s="256"/>
      <c r="R432" s="256"/>
      <c r="S432" s="256"/>
      <c r="T432" s="257"/>
      <c r="U432" s="14"/>
      <c r="V432" s="14"/>
      <c r="W432" s="14"/>
      <c r="X432" s="14"/>
      <c r="Y432" s="14"/>
      <c r="Z432" s="14"/>
      <c r="AA432" s="14"/>
      <c r="AB432" s="14"/>
      <c r="AC432" s="14"/>
      <c r="AD432" s="14"/>
      <c r="AE432" s="14"/>
      <c r="AT432" s="258" t="s">
        <v>319</v>
      </c>
      <c r="AU432" s="258" t="s">
        <v>85</v>
      </c>
      <c r="AV432" s="14" t="s">
        <v>83</v>
      </c>
      <c r="AW432" s="14" t="s">
        <v>37</v>
      </c>
      <c r="AX432" s="14" t="s">
        <v>76</v>
      </c>
      <c r="AY432" s="258" t="s">
        <v>308</v>
      </c>
    </row>
    <row r="433" s="13" customFormat="1">
      <c r="A433" s="13"/>
      <c r="B433" s="234"/>
      <c r="C433" s="235"/>
      <c r="D433" s="236" t="s">
        <v>319</v>
      </c>
      <c r="E433" s="237" t="s">
        <v>19</v>
      </c>
      <c r="F433" s="238" t="s">
        <v>8070</v>
      </c>
      <c r="G433" s="235"/>
      <c r="H433" s="239">
        <v>7.7800000000000002</v>
      </c>
      <c r="I433" s="240"/>
      <c r="J433" s="235"/>
      <c r="K433" s="235"/>
      <c r="L433" s="241"/>
      <c r="M433" s="242"/>
      <c r="N433" s="243"/>
      <c r="O433" s="243"/>
      <c r="P433" s="243"/>
      <c r="Q433" s="243"/>
      <c r="R433" s="243"/>
      <c r="S433" s="243"/>
      <c r="T433" s="244"/>
      <c r="U433" s="13"/>
      <c r="V433" s="13"/>
      <c r="W433" s="13"/>
      <c r="X433" s="13"/>
      <c r="Y433" s="13"/>
      <c r="Z433" s="13"/>
      <c r="AA433" s="13"/>
      <c r="AB433" s="13"/>
      <c r="AC433" s="13"/>
      <c r="AD433" s="13"/>
      <c r="AE433" s="13"/>
      <c r="AT433" s="245" t="s">
        <v>319</v>
      </c>
      <c r="AU433" s="245" t="s">
        <v>85</v>
      </c>
      <c r="AV433" s="13" t="s">
        <v>85</v>
      </c>
      <c r="AW433" s="13" t="s">
        <v>37</v>
      </c>
      <c r="AX433" s="13" t="s">
        <v>76</v>
      </c>
      <c r="AY433" s="245" t="s">
        <v>308</v>
      </c>
    </row>
    <row r="434" s="13" customFormat="1">
      <c r="A434" s="13"/>
      <c r="B434" s="234"/>
      <c r="C434" s="235"/>
      <c r="D434" s="236" t="s">
        <v>319</v>
      </c>
      <c r="E434" s="237" t="s">
        <v>19</v>
      </c>
      <c r="F434" s="238" t="s">
        <v>8061</v>
      </c>
      <c r="G434" s="235"/>
      <c r="H434" s="239">
        <v>181.11000000000001</v>
      </c>
      <c r="I434" s="240"/>
      <c r="J434" s="235"/>
      <c r="K434" s="235"/>
      <c r="L434" s="241"/>
      <c r="M434" s="242"/>
      <c r="N434" s="243"/>
      <c r="O434" s="243"/>
      <c r="P434" s="243"/>
      <c r="Q434" s="243"/>
      <c r="R434" s="243"/>
      <c r="S434" s="243"/>
      <c r="T434" s="244"/>
      <c r="U434" s="13"/>
      <c r="V434" s="13"/>
      <c r="W434" s="13"/>
      <c r="X434" s="13"/>
      <c r="Y434" s="13"/>
      <c r="Z434" s="13"/>
      <c r="AA434" s="13"/>
      <c r="AB434" s="13"/>
      <c r="AC434" s="13"/>
      <c r="AD434" s="13"/>
      <c r="AE434" s="13"/>
      <c r="AT434" s="245" t="s">
        <v>319</v>
      </c>
      <c r="AU434" s="245" t="s">
        <v>85</v>
      </c>
      <c r="AV434" s="13" t="s">
        <v>85</v>
      </c>
      <c r="AW434" s="13" t="s">
        <v>37</v>
      </c>
      <c r="AX434" s="13" t="s">
        <v>76</v>
      </c>
      <c r="AY434" s="245" t="s">
        <v>308</v>
      </c>
    </row>
    <row r="435" s="15" customFormat="1">
      <c r="A435" s="15"/>
      <c r="B435" s="259"/>
      <c r="C435" s="260"/>
      <c r="D435" s="236" t="s">
        <v>319</v>
      </c>
      <c r="E435" s="261" t="s">
        <v>19</v>
      </c>
      <c r="F435" s="262" t="s">
        <v>448</v>
      </c>
      <c r="G435" s="260"/>
      <c r="H435" s="263">
        <v>188.89000000000002</v>
      </c>
      <c r="I435" s="264"/>
      <c r="J435" s="260"/>
      <c r="K435" s="260"/>
      <c r="L435" s="265"/>
      <c r="M435" s="266"/>
      <c r="N435" s="267"/>
      <c r="O435" s="267"/>
      <c r="P435" s="267"/>
      <c r="Q435" s="267"/>
      <c r="R435" s="267"/>
      <c r="S435" s="267"/>
      <c r="T435" s="268"/>
      <c r="U435" s="15"/>
      <c r="V435" s="15"/>
      <c r="W435" s="15"/>
      <c r="X435" s="15"/>
      <c r="Y435" s="15"/>
      <c r="Z435" s="15"/>
      <c r="AA435" s="15"/>
      <c r="AB435" s="15"/>
      <c r="AC435" s="15"/>
      <c r="AD435" s="15"/>
      <c r="AE435" s="15"/>
      <c r="AT435" s="269" t="s">
        <v>319</v>
      </c>
      <c r="AU435" s="269" t="s">
        <v>85</v>
      </c>
      <c r="AV435" s="15" t="s">
        <v>315</v>
      </c>
      <c r="AW435" s="15" t="s">
        <v>37</v>
      </c>
      <c r="AX435" s="15" t="s">
        <v>83</v>
      </c>
      <c r="AY435" s="269" t="s">
        <v>308</v>
      </c>
    </row>
    <row r="436" s="2" customFormat="1" ht="21.75" customHeight="1">
      <c r="A436" s="41"/>
      <c r="B436" s="42"/>
      <c r="C436" s="216" t="s">
        <v>1459</v>
      </c>
      <c r="D436" s="216" t="s">
        <v>310</v>
      </c>
      <c r="E436" s="217" t="s">
        <v>8071</v>
      </c>
      <c r="F436" s="218" t="s">
        <v>8072</v>
      </c>
      <c r="G436" s="219" t="s">
        <v>474</v>
      </c>
      <c r="H436" s="220">
        <v>250</v>
      </c>
      <c r="I436" s="221"/>
      <c r="J436" s="222">
        <f>ROUND(I436*H436,2)</f>
        <v>0</v>
      </c>
      <c r="K436" s="218" t="s">
        <v>314</v>
      </c>
      <c r="L436" s="47"/>
      <c r="M436" s="223" t="s">
        <v>19</v>
      </c>
      <c r="N436" s="224" t="s">
        <v>47</v>
      </c>
      <c r="O436" s="87"/>
      <c r="P436" s="225">
        <f>O436*H436</f>
        <v>0</v>
      </c>
      <c r="Q436" s="225">
        <v>3.0000000000000001E-05</v>
      </c>
      <c r="R436" s="225">
        <f>Q436*H436</f>
        <v>0.0075000000000000006</v>
      </c>
      <c r="S436" s="225">
        <v>0</v>
      </c>
      <c r="T436" s="226">
        <f>S436*H436</f>
        <v>0</v>
      </c>
      <c r="U436" s="41"/>
      <c r="V436" s="41"/>
      <c r="W436" s="41"/>
      <c r="X436" s="41"/>
      <c r="Y436" s="41"/>
      <c r="Z436" s="41"/>
      <c r="AA436" s="41"/>
      <c r="AB436" s="41"/>
      <c r="AC436" s="41"/>
      <c r="AD436" s="41"/>
      <c r="AE436" s="41"/>
      <c r="AR436" s="227" t="s">
        <v>315</v>
      </c>
      <c r="AT436" s="227" t="s">
        <v>310</v>
      </c>
      <c r="AU436" s="227" t="s">
        <v>85</v>
      </c>
      <c r="AY436" s="20" t="s">
        <v>308</v>
      </c>
      <c r="BE436" s="228">
        <f>IF(N436="základní",J436,0)</f>
        <v>0</v>
      </c>
      <c r="BF436" s="228">
        <f>IF(N436="snížená",J436,0)</f>
        <v>0</v>
      </c>
      <c r="BG436" s="228">
        <f>IF(N436="zákl. přenesená",J436,0)</f>
        <v>0</v>
      </c>
      <c r="BH436" s="228">
        <f>IF(N436="sníž. přenesená",J436,0)</f>
        <v>0</v>
      </c>
      <c r="BI436" s="228">
        <f>IF(N436="nulová",J436,0)</f>
        <v>0</v>
      </c>
      <c r="BJ436" s="20" t="s">
        <v>83</v>
      </c>
      <c r="BK436" s="228">
        <f>ROUND(I436*H436,2)</f>
        <v>0</v>
      </c>
      <c r="BL436" s="20" t="s">
        <v>315</v>
      </c>
      <c r="BM436" s="227" t="s">
        <v>8073</v>
      </c>
    </row>
    <row r="437" s="2" customFormat="1">
      <c r="A437" s="41"/>
      <c r="B437" s="42"/>
      <c r="C437" s="43"/>
      <c r="D437" s="229" t="s">
        <v>317</v>
      </c>
      <c r="E437" s="43"/>
      <c r="F437" s="230" t="s">
        <v>8074</v>
      </c>
      <c r="G437" s="43"/>
      <c r="H437" s="43"/>
      <c r="I437" s="231"/>
      <c r="J437" s="43"/>
      <c r="K437" s="43"/>
      <c r="L437" s="47"/>
      <c r="M437" s="232"/>
      <c r="N437" s="233"/>
      <c r="O437" s="87"/>
      <c r="P437" s="87"/>
      <c r="Q437" s="87"/>
      <c r="R437" s="87"/>
      <c r="S437" s="87"/>
      <c r="T437" s="88"/>
      <c r="U437" s="41"/>
      <c r="V437" s="41"/>
      <c r="W437" s="41"/>
      <c r="X437" s="41"/>
      <c r="Y437" s="41"/>
      <c r="Z437" s="41"/>
      <c r="AA437" s="41"/>
      <c r="AB437" s="41"/>
      <c r="AC437" s="41"/>
      <c r="AD437" s="41"/>
      <c r="AE437" s="41"/>
      <c r="AT437" s="20" t="s">
        <v>317</v>
      </c>
      <c r="AU437" s="20" t="s">
        <v>85</v>
      </c>
    </row>
    <row r="438" s="13" customFormat="1">
      <c r="A438" s="13"/>
      <c r="B438" s="234"/>
      <c r="C438" s="235"/>
      <c r="D438" s="236" t="s">
        <v>319</v>
      </c>
      <c r="E438" s="237" t="s">
        <v>19</v>
      </c>
      <c r="F438" s="238" t="s">
        <v>8043</v>
      </c>
      <c r="G438" s="235"/>
      <c r="H438" s="239">
        <v>250</v>
      </c>
      <c r="I438" s="240"/>
      <c r="J438" s="235"/>
      <c r="K438" s="235"/>
      <c r="L438" s="241"/>
      <c r="M438" s="242"/>
      <c r="N438" s="243"/>
      <c r="O438" s="243"/>
      <c r="P438" s="243"/>
      <c r="Q438" s="243"/>
      <c r="R438" s="243"/>
      <c r="S438" s="243"/>
      <c r="T438" s="244"/>
      <c r="U438" s="13"/>
      <c r="V438" s="13"/>
      <c r="W438" s="13"/>
      <c r="X438" s="13"/>
      <c r="Y438" s="13"/>
      <c r="Z438" s="13"/>
      <c r="AA438" s="13"/>
      <c r="AB438" s="13"/>
      <c r="AC438" s="13"/>
      <c r="AD438" s="13"/>
      <c r="AE438" s="13"/>
      <c r="AT438" s="245" t="s">
        <v>319</v>
      </c>
      <c r="AU438" s="245" t="s">
        <v>85</v>
      </c>
      <c r="AV438" s="13" t="s">
        <v>85</v>
      </c>
      <c r="AW438" s="13" t="s">
        <v>37</v>
      </c>
      <c r="AX438" s="13" t="s">
        <v>83</v>
      </c>
      <c r="AY438" s="245" t="s">
        <v>308</v>
      </c>
    </row>
    <row r="439" s="2" customFormat="1" ht="24.15" customHeight="1">
      <c r="A439" s="41"/>
      <c r="B439" s="42"/>
      <c r="C439" s="216" t="s">
        <v>773</v>
      </c>
      <c r="D439" s="216" t="s">
        <v>310</v>
      </c>
      <c r="E439" s="217" t="s">
        <v>8075</v>
      </c>
      <c r="F439" s="218" t="s">
        <v>8076</v>
      </c>
      <c r="G439" s="219" t="s">
        <v>474</v>
      </c>
      <c r="H439" s="220">
        <v>36.170000000000002</v>
      </c>
      <c r="I439" s="221"/>
      <c r="J439" s="222">
        <f>ROUND(I439*H439,2)</f>
        <v>0</v>
      </c>
      <c r="K439" s="218" t="s">
        <v>314</v>
      </c>
      <c r="L439" s="47"/>
      <c r="M439" s="223" t="s">
        <v>19</v>
      </c>
      <c r="N439" s="224" t="s">
        <v>47</v>
      </c>
      <c r="O439" s="87"/>
      <c r="P439" s="225">
        <f>O439*H439</f>
        <v>0</v>
      </c>
      <c r="Q439" s="225">
        <v>0.0051999999999999998</v>
      </c>
      <c r="R439" s="225">
        <f>Q439*H439</f>
        <v>0.188084</v>
      </c>
      <c r="S439" s="225">
        <v>0</v>
      </c>
      <c r="T439" s="226">
        <f>S439*H439</f>
        <v>0</v>
      </c>
      <c r="U439" s="41"/>
      <c r="V439" s="41"/>
      <c r="W439" s="41"/>
      <c r="X439" s="41"/>
      <c r="Y439" s="41"/>
      <c r="Z439" s="41"/>
      <c r="AA439" s="41"/>
      <c r="AB439" s="41"/>
      <c r="AC439" s="41"/>
      <c r="AD439" s="41"/>
      <c r="AE439" s="41"/>
      <c r="AR439" s="227" t="s">
        <v>315</v>
      </c>
      <c r="AT439" s="227" t="s">
        <v>310</v>
      </c>
      <c r="AU439" s="227" t="s">
        <v>85</v>
      </c>
      <c r="AY439" s="20" t="s">
        <v>308</v>
      </c>
      <c r="BE439" s="228">
        <f>IF(N439="základní",J439,0)</f>
        <v>0</v>
      </c>
      <c r="BF439" s="228">
        <f>IF(N439="snížená",J439,0)</f>
        <v>0</v>
      </c>
      <c r="BG439" s="228">
        <f>IF(N439="zákl. přenesená",J439,0)</f>
        <v>0</v>
      </c>
      <c r="BH439" s="228">
        <f>IF(N439="sníž. přenesená",J439,0)</f>
        <v>0</v>
      </c>
      <c r="BI439" s="228">
        <f>IF(N439="nulová",J439,0)</f>
        <v>0</v>
      </c>
      <c r="BJ439" s="20" t="s">
        <v>83</v>
      </c>
      <c r="BK439" s="228">
        <f>ROUND(I439*H439,2)</f>
        <v>0</v>
      </c>
      <c r="BL439" s="20" t="s">
        <v>315</v>
      </c>
      <c r="BM439" s="227" t="s">
        <v>8077</v>
      </c>
    </row>
    <row r="440" s="2" customFormat="1">
      <c r="A440" s="41"/>
      <c r="B440" s="42"/>
      <c r="C440" s="43"/>
      <c r="D440" s="229" t="s">
        <v>317</v>
      </c>
      <c r="E440" s="43"/>
      <c r="F440" s="230" t="s">
        <v>8078</v>
      </c>
      <c r="G440" s="43"/>
      <c r="H440" s="43"/>
      <c r="I440" s="231"/>
      <c r="J440" s="43"/>
      <c r="K440" s="43"/>
      <c r="L440" s="47"/>
      <c r="M440" s="232"/>
      <c r="N440" s="233"/>
      <c r="O440" s="87"/>
      <c r="P440" s="87"/>
      <c r="Q440" s="87"/>
      <c r="R440" s="87"/>
      <c r="S440" s="87"/>
      <c r="T440" s="88"/>
      <c r="U440" s="41"/>
      <c r="V440" s="41"/>
      <c r="W440" s="41"/>
      <c r="X440" s="41"/>
      <c r="Y440" s="41"/>
      <c r="Z440" s="41"/>
      <c r="AA440" s="41"/>
      <c r="AB440" s="41"/>
      <c r="AC440" s="41"/>
      <c r="AD440" s="41"/>
      <c r="AE440" s="41"/>
      <c r="AT440" s="20" t="s">
        <v>317</v>
      </c>
      <c r="AU440" s="20" t="s">
        <v>85</v>
      </c>
    </row>
    <row r="441" s="13" customFormat="1">
      <c r="A441" s="13"/>
      <c r="B441" s="234"/>
      <c r="C441" s="235"/>
      <c r="D441" s="236" t="s">
        <v>319</v>
      </c>
      <c r="E441" s="237" t="s">
        <v>19</v>
      </c>
      <c r="F441" s="238" t="s">
        <v>8079</v>
      </c>
      <c r="G441" s="235"/>
      <c r="H441" s="239">
        <v>36.170000000000002</v>
      </c>
      <c r="I441" s="240"/>
      <c r="J441" s="235"/>
      <c r="K441" s="235"/>
      <c r="L441" s="241"/>
      <c r="M441" s="242"/>
      <c r="N441" s="243"/>
      <c r="O441" s="243"/>
      <c r="P441" s="243"/>
      <c r="Q441" s="243"/>
      <c r="R441" s="243"/>
      <c r="S441" s="243"/>
      <c r="T441" s="244"/>
      <c r="U441" s="13"/>
      <c r="V441" s="13"/>
      <c r="W441" s="13"/>
      <c r="X441" s="13"/>
      <c r="Y441" s="13"/>
      <c r="Z441" s="13"/>
      <c r="AA441" s="13"/>
      <c r="AB441" s="13"/>
      <c r="AC441" s="13"/>
      <c r="AD441" s="13"/>
      <c r="AE441" s="13"/>
      <c r="AT441" s="245" t="s">
        <v>319</v>
      </c>
      <c r="AU441" s="245" t="s">
        <v>85</v>
      </c>
      <c r="AV441" s="13" t="s">
        <v>85</v>
      </c>
      <c r="AW441" s="13" t="s">
        <v>37</v>
      </c>
      <c r="AX441" s="13" t="s">
        <v>83</v>
      </c>
      <c r="AY441" s="245" t="s">
        <v>308</v>
      </c>
    </row>
    <row r="442" s="2" customFormat="1" ht="16.5" customHeight="1">
      <c r="A442" s="41"/>
      <c r="B442" s="42"/>
      <c r="C442" s="216" t="s">
        <v>1473</v>
      </c>
      <c r="D442" s="216" t="s">
        <v>310</v>
      </c>
      <c r="E442" s="217" t="s">
        <v>8080</v>
      </c>
      <c r="F442" s="218" t="s">
        <v>8081</v>
      </c>
      <c r="G442" s="219" t="s">
        <v>323</v>
      </c>
      <c r="H442" s="220">
        <v>16</v>
      </c>
      <c r="I442" s="221"/>
      <c r="J442" s="222">
        <f>ROUND(I442*H442,2)</f>
        <v>0</v>
      </c>
      <c r="K442" s="218" t="s">
        <v>19</v>
      </c>
      <c r="L442" s="47"/>
      <c r="M442" s="223" t="s">
        <v>19</v>
      </c>
      <c r="N442" s="224" t="s">
        <v>47</v>
      </c>
      <c r="O442" s="87"/>
      <c r="P442" s="225">
        <f>O442*H442</f>
        <v>0</v>
      </c>
      <c r="Q442" s="225">
        <v>0</v>
      </c>
      <c r="R442" s="225">
        <f>Q442*H442</f>
        <v>0</v>
      </c>
      <c r="S442" s="225">
        <v>0</v>
      </c>
      <c r="T442" s="226">
        <f>S442*H442</f>
        <v>0</v>
      </c>
      <c r="U442" s="41"/>
      <c r="V442" s="41"/>
      <c r="W442" s="41"/>
      <c r="X442" s="41"/>
      <c r="Y442" s="41"/>
      <c r="Z442" s="41"/>
      <c r="AA442" s="41"/>
      <c r="AB442" s="41"/>
      <c r="AC442" s="41"/>
      <c r="AD442" s="41"/>
      <c r="AE442" s="41"/>
      <c r="AR442" s="227" t="s">
        <v>315</v>
      </c>
      <c r="AT442" s="227" t="s">
        <v>310</v>
      </c>
      <c r="AU442" s="227" t="s">
        <v>85</v>
      </c>
      <c r="AY442" s="20" t="s">
        <v>308</v>
      </c>
      <c r="BE442" s="228">
        <f>IF(N442="základní",J442,0)</f>
        <v>0</v>
      </c>
      <c r="BF442" s="228">
        <f>IF(N442="snížená",J442,0)</f>
        <v>0</v>
      </c>
      <c r="BG442" s="228">
        <f>IF(N442="zákl. přenesená",J442,0)</f>
        <v>0</v>
      </c>
      <c r="BH442" s="228">
        <f>IF(N442="sníž. přenesená",J442,0)</f>
        <v>0</v>
      </c>
      <c r="BI442" s="228">
        <f>IF(N442="nulová",J442,0)</f>
        <v>0</v>
      </c>
      <c r="BJ442" s="20" t="s">
        <v>83</v>
      </c>
      <c r="BK442" s="228">
        <f>ROUND(I442*H442,2)</f>
        <v>0</v>
      </c>
      <c r="BL442" s="20" t="s">
        <v>315</v>
      </c>
      <c r="BM442" s="227" t="s">
        <v>8082</v>
      </c>
    </row>
    <row r="443" s="13" customFormat="1">
      <c r="A443" s="13"/>
      <c r="B443" s="234"/>
      <c r="C443" s="235"/>
      <c r="D443" s="236" t="s">
        <v>319</v>
      </c>
      <c r="E443" s="237" t="s">
        <v>19</v>
      </c>
      <c r="F443" s="238" t="s">
        <v>8083</v>
      </c>
      <c r="G443" s="235"/>
      <c r="H443" s="239">
        <v>16</v>
      </c>
      <c r="I443" s="240"/>
      <c r="J443" s="235"/>
      <c r="K443" s="235"/>
      <c r="L443" s="241"/>
      <c r="M443" s="242"/>
      <c r="N443" s="243"/>
      <c r="O443" s="243"/>
      <c r="P443" s="243"/>
      <c r="Q443" s="243"/>
      <c r="R443" s="243"/>
      <c r="S443" s="243"/>
      <c r="T443" s="244"/>
      <c r="U443" s="13"/>
      <c r="V443" s="13"/>
      <c r="W443" s="13"/>
      <c r="X443" s="13"/>
      <c r="Y443" s="13"/>
      <c r="Z443" s="13"/>
      <c r="AA443" s="13"/>
      <c r="AB443" s="13"/>
      <c r="AC443" s="13"/>
      <c r="AD443" s="13"/>
      <c r="AE443" s="13"/>
      <c r="AT443" s="245" t="s">
        <v>319</v>
      </c>
      <c r="AU443" s="245" t="s">
        <v>85</v>
      </c>
      <c r="AV443" s="13" t="s">
        <v>85</v>
      </c>
      <c r="AW443" s="13" t="s">
        <v>37</v>
      </c>
      <c r="AX443" s="13" t="s">
        <v>83</v>
      </c>
      <c r="AY443" s="245" t="s">
        <v>308</v>
      </c>
    </row>
    <row r="444" s="2" customFormat="1" ht="33" customHeight="1">
      <c r="A444" s="41"/>
      <c r="B444" s="42"/>
      <c r="C444" s="216" t="s">
        <v>778</v>
      </c>
      <c r="D444" s="216" t="s">
        <v>310</v>
      </c>
      <c r="E444" s="217" t="s">
        <v>8084</v>
      </c>
      <c r="F444" s="218" t="s">
        <v>8085</v>
      </c>
      <c r="G444" s="219" t="s">
        <v>474</v>
      </c>
      <c r="H444" s="220">
        <v>46.979999999999997</v>
      </c>
      <c r="I444" s="221"/>
      <c r="J444" s="222">
        <f>ROUND(I444*H444,2)</f>
        <v>0</v>
      </c>
      <c r="K444" s="218" t="s">
        <v>902</v>
      </c>
      <c r="L444" s="47"/>
      <c r="M444" s="223" t="s">
        <v>19</v>
      </c>
      <c r="N444" s="224" t="s">
        <v>47</v>
      </c>
      <c r="O444" s="87"/>
      <c r="P444" s="225">
        <f>O444*H444</f>
        <v>0</v>
      </c>
      <c r="Q444" s="225">
        <v>0.00122</v>
      </c>
      <c r="R444" s="225">
        <f>Q444*H444</f>
        <v>0.057315599999999994</v>
      </c>
      <c r="S444" s="225">
        <v>0</v>
      </c>
      <c r="T444" s="226">
        <f>S444*H444</f>
        <v>0</v>
      </c>
      <c r="U444" s="41"/>
      <c r="V444" s="41"/>
      <c r="W444" s="41"/>
      <c r="X444" s="41"/>
      <c r="Y444" s="41"/>
      <c r="Z444" s="41"/>
      <c r="AA444" s="41"/>
      <c r="AB444" s="41"/>
      <c r="AC444" s="41"/>
      <c r="AD444" s="41"/>
      <c r="AE444" s="41"/>
      <c r="AR444" s="227" t="s">
        <v>315</v>
      </c>
      <c r="AT444" s="227" t="s">
        <v>310</v>
      </c>
      <c r="AU444" s="227" t="s">
        <v>85</v>
      </c>
      <c r="AY444" s="20" t="s">
        <v>308</v>
      </c>
      <c r="BE444" s="228">
        <f>IF(N444="základní",J444,0)</f>
        <v>0</v>
      </c>
      <c r="BF444" s="228">
        <f>IF(N444="snížená",J444,0)</f>
        <v>0</v>
      </c>
      <c r="BG444" s="228">
        <f>IF(N444="zákl. přenesená",J444,0)</f>
        <v>0</v>
      </c>
      <c r="BH444" s="228">
        <f>IF(N444="sníž. přenesená",J444,0)</f>
        <v>0</v>
      </c>
      <c r="BI444" s="228">
        <f>IF(N444="nulová",J444,0)</f>
        <v>0</v>
      </c>
      <c r="BJ444" s="20" t="s">
        <v>83</v>
      </c>
      <c r="BK444" s="228">
        <f>ROUND(I444*H444,2)</f>
        <v>0</v>
      </c>
      <c r="BL444" s="20" t="s">
        <v>315</v>
      </c>
      <c r="BM444" s="227" t="s">
        <v>8086</v>
      </c>
    </row>
    <row r="445" s="2" customFormat="1">
      <c r="A445" s="41"/>
      <c r="B445" s="42"/>
      <c r="C445" s="43"/>
      <c r="D445" s="229" t="s">
        <v>317</v>
      </c>
      <c r="E445" s="43"/>
      <c r="F445" s="230" t="s">
        <v>8087</v>
      </c>
      <c r="G445" s="43"/>
      <c r="H445" s="43"/>
      <c r="I445" s="231"/>
      <c r="J445" s="43"/>
      <c r="K445" s="43"/>
      <c r="L445" s="47"/>
      <c r="M445" s="232"/>
      <c r="N445" s="233"/>
      <c r="O445" s="87"/>
      <c r="P445" s="87"/>
      <c r="Q445" s="87"/>
      <c r="R445" s="87"/>
      <c r="S445" s="87"/>
      <c r="T445" s="88"/>
      <c r="U445" s="41"/>
      <c r="V445" s="41"/>
      <c r="W445" s="41"/>
      <c r="X445" s="41"/>
      <c r="Y445" s="41"/>
      <c r="Z445" s="41"/>
      <c r="AA445" s="41"/>
      <c r="AB445" s="41"/>
      <c r="AC445" s="41"/>
      <c r="AD445" s="41"/>
      <c r="AE445" s="41"/>
      <c r="AT445" s="20" t="s">
        <v>317</v>
      </c>
      <c r="AU445" s="20" t="s">
        <v>85</v>
      </c>
    </row>
    <row r="446" s="14" customFormat="1">
      <c r="A446" s="14"/>
      <c r="B446" s="249"/>
      <c r="C446" s="250"/>
      <c r="D446" s="236" t="s">
        <v>319</v>
      </c>
      <c r="E446" s="251" t="s">
        <v>19</v>
      </c>
      <c r="F446" s="252" t="s">
        <v>8088</v>
      </c>
      <c r="G446" s="250"/>
      <c r="H446" s="251" t="s">
        <v>19</v>
      </c>
      <c r="I446" s="253"/>
      <c r="J446" s="250"/>
      <c r="K446" s="250"/>
      <c r="L446" s="254"/>
      <c r="M446" s="255"/>
      <c r="N446" s="256"/>
      <c r="O446" s="256"/>
      <c r="P446" s="256"/>
      <c r="Q446" s="256"/>
      <c r="R446" s="256"/>
      <c r="S446" s="256"/>
      <c r="T446" s="257"/>
      <c r="U446" s="14"/>
      <c r="V446" s="14"/>
      <c r="W446" s="14"/>
      <c r="X446" s="14"/>
      <c r="Y446" s="14"/>
      <c r="Z446" s="14"/>
      <c r="AA446" s="14"/>
      <c r="AB446" s="14"/>
      <c r="AC446" s="14"/>
      <c r="AD446" s="14"/>
      <c r="AE446" s="14"/>
      <c r="AT446" s="258" t="s">
        <v>319</v>
      </c>
      <c r="AU446" s="258" t="s">
        <v>85</v>
      </c>
      <c r="AV446" s="14" t="s">
        <v>83</v>
      </c>
      <c r="AW446" s="14" t="s">
        <v>37</v>
      </c>
      <c r="AX446" s="14" t="s">
        <v>76</v>
      </c>
      <c r="AY446" s="258" t="s">
        <v>308</v>
      </c>
    </row>
    <row r="447" s="13" customFormat="1">
      <c r="A447" s="13"/>
      <c r="B447" s="234"/>
      <c r="C447" s="235"/>
      <c r="D447" s="236" t="s">
        <v>319</v>
      </c>
      <c r="E447" s="237" t="s">
        <v>19</v>
      </c>
      <c r="F447" s="238" t="s">
        <v>8089</v>
      </c>
      <c r="G447" s="235"/>
      <c r="H447" s="239">
        <v>46.979999999999997</v>
      </c>
      <c r="I447" s="240"/>
      <c r="J447" s="235"/>
      <c r="K447" s="235"/>
      <c r="L447" s="241"/>
      <c r="M447" s="242"/>
      <c r="N447" s="243"/>
      <c r="O447" s="243"/>
      <c r="P447" s="243"/>
      <c r="Q447" s="243"/>
      <c r="R447" s="243"/>
      <c r="S447" s="243"/>
      <c r="T447" s="244"/>
      <c r="U447" s="13"/>
      <c r="V447" s="13"/>
      <c r="W447" s="13"/>
      <c r="X447" s="13"/>
      <c r="Y447" s="13"/>
      <c r="Z447" s="13"/>
      <c r="AA447" s="13"/>
      <c r="AB447" s="13"/>
      <c r="AC447" s="13"/>
      <c r="AD447" s="13"/>
      <c r="AE447" s="13"/>
      <c r="AT447" s="245" t="s">
        <v>319</v>
      </c>
      <c r="AU447" s="245" t="s">
        <v>85</v>
      </c>
      <c r="AV447" s="13" t="s">
        <v>85</v>
      </c>
      <c r="AW447" s="13" t="s">
        <v>37</v>
      </c>
      <c r="AX447" s="13" t="s">
        <v>83</v>
      </c>
      <c r="AY447" s="245" t="s">
        <v>308</v>
      </c>
    </row>
    <row r="448" s="2" customFormat="1" ht="16.5" customHeight="1">
      <c r="A448" s="41"/>
      <c r="B448" s="42"/>
      <c r="C448" s="216" t="s">
        <v>1486</v>
      </c>
      <c r="D448" s="216" t="s">
        <v>310</v>
      </c>
      <c r="E448" s="217" t="s">
        <v>5230</v>
      </c>
      <c r="F448" s="218" t="s">
        <v>5231</v>
      </c>
      <c r="G448" s="219" t="s">
        <v>313</v>
      </c>
      <c r="H448" s="220">
        <v>463.81</v>
      </c>
      <c r="I448" s="221"/>
      <c r="J448" s="222">
        <f>ROUND(I448*H448,2)</f>
        <v>0</v>
      </c>
      <c r="K448" s="218" t="s">
        <v>314</v>
      </c>
      <c r="L448" s="47"/>
      <c r="M448" s="223" t="s">
        <v>19</v>
      </c>
      <c r="N448" s="224" t="s">
        <v>47</v>
      </c>
      <c r="O448" s="87"/>
      <c r="P448" s="225">
        <f>O448*H448</f>
        <v>0</v>
      </c>
      <c r="Q448" s="225">
        <v>0</v>
      </c>
      <c r="R448" s="225">
        <f>Q448*H448</f>
        <v>0</v>
      </c>
      <c r="S448" s="225">
        <v>0</v>
      </c>
      <c r="T448" s="226">
        <f>S448*H448</f>
        <v>0</v>
      </c>
      <c r="U448" s="41"/>
      <c r="V448" s="41"/>
      <c r="W448" s="41"/>
      <c r="X448" s="41"/>
      <c r="Y448" s="41"/>
      <c r="Z448" s="41"/>
      <c r="AA448" s="41"/>
      <c r="AB448" s="41"/>
      <c r="AC448" s="41"/>
      <c r="AD448" s="41"/>
      <c r="AE448" s="41"/>
      <c r="AR448" s="227" t="s">
        <v>315</v>
      </c>
      <c r="AT448" s="227" t="s">
        <v>310</v>
      </c>
      <c r="AU448" s="227" t="s">
        <v>85</v>
      </c>
      <c r="AY448" s="20" t="s">
        <v>308</v>
      </c>
      <c r="BE448" s="228">
        <f>IF(N448="základní",J448,0)</f>
        <v>0</v>
      </c>
      <c r="BF448" s="228">
        <f>IF(N448="snížená",J448,0)</f>
        <v>0</v>
      </c>
      <c r="BG448" s="228">
        <f>IF(N448="zákl. přenesená",J448,0)</f>
        <v>0</v>
      </c>
      <c r="BH448" s="228">
        <f>IF(N448="sníž. přenesená",J448,0)</f>
        <v>0</v>
      </c>
      <c r="BI448" s="228">
        <f>IF(N448="nulová",J448,0)</f>
        <v>0</v>
      </c>
      <c r="BJ448" s="20" t="s">
        <v>83</v>
      </c>
      <c r="BK448" s="228">
        <f>ROUND(I448*H448,2)</f>
        <v>0</v>
      </c>
      <c r="BL448" s="20" t="s">
        <v>315</v>
      </c>
      <c r="BM448" s="227" t="s">
        <v>8090</v>
      </c>
    </row>
    <row r="449" s="2" customFormat="1">
      <c r="A449" s="41"/>
      <c r="B449" s="42"/>
      <c r="C449" s="43"/>
      <c r="D449" s="229" t="s">
        <v>317</v>
      </c>
      <c r="E449" s="43"/>
      <c r="F449" s="230" t="s">
        <v>5232</v>
      </c>
      <c r="G449" s="43"/>
      <c r="H449" s="43"/>
      <c r="I449" s="231"/>
      <c r="J449" s="43"/>
      <c r="K449" s="43"/>
      <c r="L449" s="47"/>
      <c r="M449" s="232"/>
      <c r="N449" s="233"/>
      <c r="O449" s="87"/>
      <c r="P449" s="87"/>
      <c r="Q449" s="87"/>
      <c r="R449" s="87"/>
      <c r="S449" s="87"/>
      <c r="T449" s="88"/>
      <c r="U449" s="41"/>
      <c r="V449" s="41"/>
      <c r="W449" s="41"/>
      <c r="X449" s="41"/>
      <c r="Y449" s="41"/>
      <c r="Z449" s="41"/>
      <c r="AA449" s="41"/>
      <c r="AB449" s="41"/>
      <c r="AC449" s="41"/>
      <c r="AD449" s="41"/>
      <c r="AE449" s="41"/>
      <c r="AT449" s="20" t="s">
        <v>317</v>
      </c>
      <c r="AU449" s="20" t="s">
        <v>85</v>
      </c>
    </row>
    <row r="450" s="14" customFormat="1">
      <c r="A450" s="14"/>
      <c r="B450" s="249"/>
      <c r="C450" s="250"/>
      <c r="D450" s="236" t="s">
        <v>319</v>
      </c>
      <c r="E450" s="251" t="s">
        <v>19</v>
      </c>
      <c r="F450" s="252" t="s">
        <v>8091</v>
      </c>
      <c r="G450" s="250"/>
      <c r="H450" s="251" t="s">
        <v>19</v>
      </c>
      <c r="I450" s="253"/>
      <c r="J450" s="250"/>
      <c r="K450" s="250"/>
      <c r="L450" s="254"/>
      <c r="M450" s="255"/>
      <c r="N450" s="256"/>
      <c r="O450" s="256"/>
      <c r="P450" s="256"/>
      <c r="Q450" s="256"/>
      <c r="R450" s="256"/>
      <c r="S450" s="256"/>
      <c r="T450" s="257"/>
      <c r="U450" s="14"/>
      <c r="V450" s="14"/>
      <c r="W450" s="14"/>
      <c r="X450" s="14"/>
      <c r="Y450" s="14"/>
      <c r="Z450" s="14"/>
      <c r="AA450" s="14"/>
      <c r="AB450" s="14"/>
      <c r="AC450" s="14"/>
      <c r="AD450" s="14"/>
      <c r="AE450" s="14"/>
      <c r="AT450" s="258" t="s">
        <v>319</v>
      </c>
      <c r="AU450" s="258" t="s">
        <v>85</v>
      </c>
      <c r="AV450" s="14" t="s">
        <v>83</v>
      </c>
      <c r="AW450" s="14" t="s">
        <v>37</v>
      </c>
      <c r="AX450" s="14" t="s">
        <v>76</v>
      </c>
      <c r="AY450" s="258" t="s">
        <v>308</v>
      </c>
    </row>
    <row r="451" s="14" customFormat="1">
      <c r="A451" s="14"/>
      <c r="B451" s="249"/>
      <c r="C451" s="250"/>
      <c r="D451" s="236" t="s">
        <v>319</v>
      </c>
      <c r="E451" s="251" t="s">
        <v>19</v>
      </c>
      <c r="F451" s="252" t="s">
        <v>8092</v>
      </c>
      <c r="G451" s="250"/>
      <c r="H451" s="251" t="s">
        <v>19</v>
      </c>
      <c r="I451" s="253"/>
      <c r="J451" s="250"/>
      <c r="K451" s="250"/>
      <c r="L451" s="254"/>
      <c r="M451" s="255"/>
      <c r="N451" s="256"/>
      <c r="O451" s="256"/>
      <c r="P451" s="256"/>
      <c r="Q451" s="256"/>
      <c r="R451" s="256"/>
      <c r="S451" s="256"/>
      <c r="T451" s="257"/>
      <c r="U451" s="14"/>
      <c r="V451" s="14"/>
      <c r="W451" s="14"/>
      <c r="X451" s="14"/>
      <c r="Y451" s="14"/>
      <c r="Z451" s="14"/>
      <c r="AA451" s="14"/>
      <c r="AB451" s="14"/>
      <c r="AC451" s="14"/>
      <c r="AD451" s="14"/>
      <c r="AE451" s="14"/>
      <c r="AT451" s="258" t="s">
        <v>319</v>
      </c>
      <c r="AU451" s="258" t="s">
        <v>85</v>
      </c>
      <c r="AV451" s="14" t="s">
        <v>83</v>
      </c>
      <c r="AW451" s="14" t="s">
        <v>37</v>
      </c>
      <c r="AX451" s="14" t="s">
        <v>76</v>
      </c>
      <c r="AY451" s="258" t="s">
        <v>308</v>
      </c>
    </row>
    <row r="452" s="13" customFormat="1">
      <c r="A452" s="13"/>
      <c r="B452" s="234"/>
      <c r="C452" s="235"/>
      <c r="D452" s="236" t="s">
        <v>319</v>
      </c>
      <c r="E452" s="237" t="s">
        <v>19</v>
      </c>
      <c r="F452" s="238" t="s">
        <v>8093</v>
      </c>
      <c r="G452" s="235"/>
      <c r="H452" s="239">
        <v>399.81</v>
      </c>
      <c r="I452" s="240"/>
      <c r="J452" s="235"/>
      <c r="K452" s="235"/>
      <c r="L452" s="241"/>
      <c r="M452" s="242"/>
      <c r="N452" s="243"/>
      <c r="O452" s="243"/>
      <c r="P452" s="243"/>
      <c r="Q452" s="243"/>
      <c r="R452" s="243"/>
      <c r="S452" s="243"/>
      <c r="T452" s="244"/>
      <c r="U452" s="13"/>
      <c r="V452" s="13"/>
      <c r="W452" s="13"/>
      <c r="X452" s="13"/>
      <c r="Y452" s="13"/>
      <c r="Z452" s="13"/>
      <c r="AA452" s="13"/>
      <c r="AB452" s="13"/>
      <c r="AC452" s="13"/>
      <c r="AD452" s="13"/>
      <c r="AE452" s="13"/>
      <c r="AT452" s="245" t="s">
        <v>319</v>
      </c>
      <c r="AU452" s="245" t="s">
        <v>85</v>
      </c>
      <c r="AV452" s="13" t="s">
        <v>85</v>
      </c>
      <c r="AW452" s="13" t="s">
        <v>37</v>
      </c>
      <c r="AX452" s="13" t="s">
        <v>76</v>
      </c>
      <c r="AY452" s="245" t="s">
        <v>308</v>
      </c>
    </row>
    <row r="453" s="13" customFormat="1">
      <c r="A453" s="13"/>
      <c r="B453" s="234"/>
      <c r="C453" s="235"/>
      <c r="D453" s="236" t="s">
        <v>319</v>
      </c>
      <c r="E453" s="237" t="s">
        <v>19</v>
      </c>
      <c r="F453" s="238" t="s">
        <v>8094</v>
      </c>
      <c r="G453" s="235"/>
      <c r="H453" s="239">
        <v>64</v>
      </c>
      <c r="I453" s="240"/>
      <c r="J453" s="235"/>
      <c r="K453" s="235"/>
      <c r="L453" s="241"/>
      <c r="M453" s="242"/>
      <c r="N453" s="243"/>
      <c r="O453" s="243"/>
      <c r="P453" s="243"/>
      <c r="Q453" s="243"/>
      <c r="R453" s="243"/>
      <c r="S453" s="243"/>
      <c r="T453" s="244"/>
      <c r="U453" s="13"/>
      <c r="V453" s="13"/>
      <c r="W453" s="13"/>
      <c r="X453" s="13"/>
      <c r="Y453" s="13"/>
      <c r="Z453" s="13"/>
      <c r="AA453" s="13"/>
      <c r="AB453" s="13"/>
      <c r="AC453" s="13"/>
      <c r="AD453" s="13"/>
      <c r="AE453" s="13"/>
      <c r="AT453" s="245" t="s">
        <v>319</v>
      </c>
      <c r="AU453" s="245" t="s">
        <v>85</v>
      </c>
      <c r="AV453" s="13" t="s">
        <v>85</v>
      </c>
      <c r="AW453" s="13" t="s">
        <v>37</v>
      </c>
      <c r="AX453" s="13" t="s">
        <v>76</v>
      </c>
      <c r="AY453" s="245" t="s">
        <v>308</v>
      </c>
    </row>
    <row r="454" s="15" customFormat="1">
      <c r="A454" s="15"/>
      <c r="B454" s="259"/>
      <c r="C454" s="260"/>
      <c r="D454" s="236" t="s">
        <v>319</v>
      </c>
      <c r="E454" s="261" t="s">
        <v>19</v>
      </c>
      <c r="F454" s="262" t="s">
        <v>448</v>
      </c>
      <c r="G454" s="260"/>
      <c r="H454" s="263">
        <v>463.81</v>
      </c>
      <c r="I454" s="264"/>
      <c r="J454" s="260"/>
      <c r="K454" s="260"/>
      <c r="L454" s="265"/>
      <c r="M454" s="266"/>
      <c r="N454" s="267"/>
      <c r="O454" s="267"/>
      <c r="P454" s="267"/>
      <c r="Q454" s="267"/>
      <c r="R454" s="267"/>
      <c r="S454" s="267"/>
      <c r="T454" s="268"/>
      <c r="U454" s="15"/>
      <c r="V454" s="15"/>
      <c r="W454" s="15"/>
      <c r="X454" s="15"/>
      <c r="Y454" s="15"/>
      <c r="Z454" s="15"/>
      <c r="AA454" s="15"/>
      <c r="AB454" s="15"/>
      <c r="AC454" s="15"/>
      <c r="AD454" s="15"/>
      <c r="AE454" s="15"/>
      <c r="AT454" s="269" t="s">
        <v>319</v>
      </c>
      <c r="AU454" s="269" t="s">
        <v>85</v>
      </c>
      <c r="AV454" s="15" t="s">
        <v>315</v>
      </c>
      <c r="AW454" s="15" t="s">
        <v>37</v>
      </c>
      <c r="AX454" s="15" t="s">
        <v>83</v>
      </c>
      <c r="AY454" s="269" t="s">
        <v>308</v>
      </c>
    </row>
    <row r="455" s="2" customFormat="1" ht="16.5" customHeight="1">
      <c r="A455" s="41"/>
      <c r="B455" s="42"/>
      <c r="C455" s="216" t="s">
        <v>782</v>
      </c>
      <c r="D455" s="216" t="s">
        <v>310</v>
      </c>
      <c r="E455" s="217" t="s">
        <v>5247</v>
      </c>
      <c r="F455" s="218" t="s">
        <v>8095</v>
      </c>
      <c r="G455" s="219" t="s">
        <v>313</v>
      </c>
      <c r="H455" s="220">
        <v>324.66699999999997</v>
      </c>
      <c r="I455" s="221"/>
      <c r="J455" s="222">
        <f>ROUND(I455*H455,2)</f>
        <v>0</v>
      </c>
      <c r="K455" s="218" t="s">
        <v>314</v>
      </c>
      <c r="L455" s="47"/>
      <c r="M455" s="223" t="s">
        <v>19</v>
      </c>
      <c r="N455" s="224" t="s">
        <v>47</v>
      </c>
      <c r="O455" s="87"/>
      <c r="P455" s="225">
        <f>O455*H455</f>
        <v>0</v>
      </c>
      <c r="Q455" s="225">
        <v>0.020140000000000002</v>
      </c>
      <c r="R455" s="225">
        <f>Q455*H455</f>
        <v>6.5387933800000004</v>
      </c>
      <c r="S455" s="225">
        <v>0</v>
      </c>
      <c r="T455" s="226">
        <f>S455*H455</f>
        <v>0</v>
      </c>
      <c r="U455" s="41"/>
      <c r="V455" s="41"/>
      <c r="W455" s="41"/>
      <c r="X455" s="41"/>
      <c r="Y455" s="41"/>
      <c r="Z455" s="41"/>
      <c r="AA455" s="41"/>
      <c r="AB455" s="41"/>
      <c r="AC455" s="41"/>
      <c r="AD455" s="41"/>
      <c r="AE455" s="41"/>
      <c r="AR455" s="227" t="s">
        <v>315</v>
      </c>
      <c r="AT455" s="227" t="s">
        <v>310</v>
      </c>
      <c r="AU455" s="227" t="s">
        <v>85</v>
      </c>
      <c r="AY455" s="20" t="s">
        <v>308</v>
      </c>
      <c r="BE455" s="228">
        <f>IF(N455="základní",J455,0)</f>
        <v>0</v>
      </c>
      <c r="BF455" s="228">
        <f>IF(N455="snížená",J455,0)</f>
        <v>0</v>
      </c>
      <c r="BG455" s="228">
        <f>IF(N455="zákl. přenesená",J455,0)</f>
        <v>0</v>
      </c>
      <c r="BH455" s="228">
        <f>IF(N455="sníž. přenesená",J455,0)</f>
        <v>0</v>
      </c>
      <c r="BI455" s="228">
        <f>IF(N455="nulová",J455,0)</f>
        <v>0</v>
      </c>
      <c r="BJ455" s="20" t="s">
        <v>83</v>
      </c>
      <c r="BK455" s="228">
        <f>ROUND(I455*H455,2)</f>
        <v>0</v>
      </c>
      <c r="BL455" s="20" t="s">
        <v>315</v>
      </c>
      <c r="BM455" s="227" t="s">
        <v>8096</v>
      </c>
    </row>
    <row r="456" s="2" customFormat="1">
      <c r="A456" s="41"/>
      <c r="B456" s="42"/>
      <c r="C456" s="43"/>
      <c r="D456" s="229" t="s">
        <v>317</v>
      </c>
      <c r="E456" s="43"/>
      <c r="F456" s="230" t="s">
        <v>5249</v>
      </c>
      <c r="G456" s="43"/>
      <c r="H456" s="43"/>
      <c r="I456" s="231"/>
      <c r="J456" s="43"/>
      <c r="K456" s="43"/>
      <c r="L456" s="47"/>
      <c r="M456" s="232"/>
      <c r="N456" s="233"/>
      <c r="O456" s="87"/>
      <c r="P456" s="87"/>
      <c r="Q456" s="87"/>
      <c r="R456" s="87"/>
      <c r="S456" s="87"/>
      <c r="T456" s="88"/>
      <c r="U456" s="41"/>
      <c r="V456" s="41"/>
      <c r="W456" s="41"/>
      <c r="X456" s="41"/>
      <c r="Y456" s="41"/>
      <c r="Z456" s="41"/>
      <c r="AA456" s="41"/>
      <c r="AB456" s="41"/>
      <c r="AC456" s="41"/>
      <c r="AD456" s="41"/>
      <c r="AE456" s="41"/>
      <c r="AT456" s="20" t="s">
        <v>317</v>
      </c>
      <c r="AU456" s="20" t="s">
        <v>85</v>
      </c>
    </row>
    <row r="457" s="14" customFormat="1">
      <c r="A457" s="14"/>
      <c r="B457" s="249"/>
      <c r="C457" s="250"/>
      <c r="D457" s="236" t="s">
        <v>319</v>
      </c>
      <c r="E457" s="251" t="s">
        <v>19</v>
      </c>
      <c r="F457" s="252" t="s">
        <v>8097</v>
      </c>
      <c r="G457" s="250"/>
      <c r="H457" s="251" t="s">
        <v>19</v>
      </c>
      <c r="I457" s="253"/>
      <c r="J457" s="250"/>
      <c r="K457" s="250"/>
      <c r="L457" s="254"/>
      <c r="M457" s="255"/>
      <c r="N457" s="256"/>
      <c r="O457" s="256"/>
      <c r="P457" s="256"/>
      <c r="Q457" s="256"/>
      <c r="R457" s="256"/>
      <c r="S457" s="256"/>
      <c r="T457" s="257"/>
      <c r="U457" s="14"/>
      <c r="V457" s="14"/>
      <c r="W457" s="14"/>
      <c r="X457" s="14"/>
      <c r="Y457" s="14"/>
      <c r="Z457" s="14"/>
      <c r="AA457" s="14"/>
      <c r="AB457" s="14"/>
      <c r="AC457" s="14"/>
      <c r="AD457" s="14"/>
      <c r="AE457" s="14"/>
      <c r="AT457" s="258" t="s">
        <v>319</v>
      </c>
      <c r="AU457" s="258" t="s">
        <v>85</v>
      </c>
      <c r="AV457" s="14" t="s">
        <v>83</v>
      </c>
      <c r="AW457" s="14" t="s">
        <v>37</v>
      </c>
      <c r="AX457" s="14" t="s">
        <v>76</v>
      </c>
      <c r="AY457" s="258" t="s">
        <v>308</v>
      </c>
    </row>
    <row r="458" s="13" customFormat="1">
      <c r="A458" s="13"/>
      <c r="B458" s="234"/>
      <c r="C458" s="235"/>
      <c r="D458" s="236" t="s">
        <v>319</v>
      </c>
      <c r="E458" s="237" t="s">
        <v>19</v>
      </c>
      <c r="F458" s="238" t="s">
        <v>8098</v>
      </c>
      <c r="G458" s="235"/>
      <c r="H458" s="239">
        <v>279.86700000000002</v>
      </c>
      <c r="I458" s="240"/>
      <c r="J458" s="235"/>
      <c r="K458" s="235"/>
      <c r="L458" s="241"/>
      <c r="M458" s="242"/>
      <c r="N458" s="243"/>
      <c r="O458" s="243"/>
      <c r="P458" s="243"/>
      <c r="Q458" s="243"/>
      <c r="R458" s="243"/>
      <c r="S458" s="243"/>
      <c r="T458" s="244"/>
      <c r="U458" s="13"/>
      <c r="V458" s="13"/>
      <c r="W458" s="13"/>
      <c r="X458" s="13"/>
      <c r="Y458" s="13"/>
      <c r="Z458" s="13"/>
      <c r="AA458" s="13"/>
      <c r="AB458" s="13"/>
      <c r="AC458" s="13"/>
      <c r="AD458" s="13"/>
      <c r="AE458" s="13"/>
      <c r="AT458" s="245" t="s">
        <v>319</v>
      </c>
      <c r="AU458" s="245" t="s">
        <v>85</v>
      </c>
      <c r="AV458" s="13" t="s">
        <v>85</v>
      </c>
      <c r="AW458" s="13" t="s">
        <v>37</v>
      </c>
      <c r="AX458" s="13" t="s">
        <v>76</v>
      </c>
      <c r="AY458" s="245" t="s">
        <v>308</v>
      </c>
    </row>
    <row r="459" s="13" customFormat="1">
      <c r="A459" s="13"/>
      <c r="B459" s="234"/>
      <c r="C459" s="235"/>
      <c r="D459" s="236" t="s">
        <v>319</v>
      </c>
      <c r="E459" s="237" t="s">
        <v>19</v>
      </c>
      <c r="F459" s="238" t="s">
        <v>8099</v>
      </c>
      <c r="G459" s="235"/>
      <c r="H459" s="239">
        <v>44.799999999999997</v>
      </c>
      <c r="I459" s="240"/>
      <c r="J459" s="235"/>
      <c r="K459" s="235"/>
      <c r="L459" s="241"/>
      <c r="M459" s="242"/>
      <c r="N459" s="243"/>
      <c r="O459" s="243"/>
      <c r="P459" s="243"/>
      <c r="Q459" s="243"/>
      <c r="R459" s="243"/>
      <c r="S459" s="243"/>
      <c r="T459" s="244"/>
      <c r="U459" s="13"/>
      <c r="V459" s="13"/>
      <c r="W459" s="13"/>
      <c r="X459" s="13"/>
      <c r="Y459" s="13"/>
      <c r="Z459" s="13"/>
      <c r="AA459" s="13"/>
      <c r="AB459" s="13"/>
      <c r="AC459" s="13"/>
      <c r="AD459" s="13"/>
      <c r="AE459" s="13"/>
      <c r="AT459" s="245" t="s">
        <v>319</v>
      </c>
      <c r="AU459" s="245" t="s">
        <v>85</v>
      </c>
      <c r="AV459" s="13" t="s">
        <v>85</v>
      </c>
      <c r="AW459" s="13" t="s">
        <v>37</v>
      </c>
      <c r="AX459" s="13" t="s">
        <v>76</v>
      </c>
      <c r="AY459" s="245" t="s">
        <v>308</v>
      </c>
    </row>
    <row r="460" s="15" customFormat="1">
      <c r="A460" s="15"/>
      <c r="B460" s="259"/>
      <c r="C460" s="260"/>
      <c r="D460" s="236" t="s">
        <v>319</v>
      </c>
      <c r="E460" s="261" t="s">
        <v>19</v>
      </c>
      <c r="F460" s="262" t="s">
        <v>448</v>
      </c>
      <c r="G460" s="260"/>
      <c r="H460" s="263">
        <v>324.66700000000003</v>
      </c>
      <c r="I460" s="264"/>
      <c r="J460" s="260"/>
      <c r="K460" s="260"/>
      <c r="L460" s="265"/>
      <c r="M460" s="266"/>
      <c r="N460" s="267"/>
      <c r="O460" s="267"/>
      <c r="P460" s="267"/>
      <c r="Q460" s="267"/>
      <c r="R460" s="267"/>
      <c r="S460" s="267"/>
      <c r="T460" s="268"/>
      <c r="U460" s="15"/>
      <c r="V460" s="15"/>
      <c r="W460" s="15"/>
      <c r="X460" s="15"/>
      <c r="Y460" s="15"/>
      <c r="Z460" s="15"/>
      <c r="AA460" s="15"/>
      <c r="AB460" s="15"/>
      <c r="AC460" s="15"/>
      <c r="AD460" s="15"/>
      <c r="AE460" s="15"/>
      <c r="AT460" s="269" t="s">
        <v>319</v>
      </c>
      <c r="AU460" s="269" t="s">
        <v>85</v>
      </c>
      <c r="AV460" s="15" t="s">
        <v>315</v>
      </c>
      <c r="AW460" s="15" t="s">
        <v>37</v>
      </c>
      <c r="AX460" s="15" t="s">
        <v>83</v>
      </c>
      <c r="AY460" s="269" t="s">
        <v>308</v>
      </c>
    </row>
    <row r="461" s="2" customFormat="1" ht="21.75" customHeight="1">
      <c r="A461" s="41"/>
      <c r="B461" s="42"/>
      <c r="C461" s="216" t="s">
        <v>1491</v>
      </c>
      <c r="D461" s="216" t="s">
        <v>310</v>
      </c>
      <c r="E461" s="217" t="s">
        <v>8100</v>
      </c>
      <c r="F461" s="218" t="s">
        <v>8101</v>
      </c>
      <c r="G461" s="219" t="s">
        <v>313</v>
      </c>
      <c r="H461" s="220">
        <v>139.143</v>
      </c>
      <c r="I461" s="221"/>
      <c r="J461" s="222">
        <f>ROUND(I461*H461,2)</f>
        <v>0</v>
      </c>
      <c r="K461" s="218" t="s">
        <v>314</v>
      </c>
      <c r="L461" s="47"/>
      <c r="M461" s="223" t="s">
        <v>19</v>
      </c>
      <c r="N461" s="224" t="s">
        <v>47</v>
      </c>
      <c r="O461" s="87"/>
      <c r="P461" s="225">
        <f>O461*H461</f>
        <v>0</v>
      </c>
      <c r="Q461" s="225">
        <v>0.10007000000000001</v>
      </c>
      <c r="R461" s="225">
        <f>Q461*H461</f>
        <v>13.924040010000001</v>
      </c>
      <c r="S461" s="225">
        <v>0</v>
      </c>
      <c r="T461" s="226">
        <f>S461*H461</f>
        <v>0</v>
      </c>
      <c r="U461" s="41"/>
      <c r="V461" s="41"/>
      <c r="W461" s="41"/>
      <c r="X461" s="41"/>
      <c r="Y461" s="41"/>
      <c r="Z461" s="41"/>
      <c r="AA461" s="41"/>
      <c r="AB461" s="41"/>
      <c r="AC461" s="41"/>
      <c r="AD461" s="41"/>
      <c r="AE461" s="41"/>
      <c r="AR461" s="227" t="s">
        <v>315</v>
      </c>
      <c r="AT461" s="227" t="s">
        <v>310</v>
      </c>
      <c r="AU461" s="227" t="s">
        <v>85</v>
      </c>
      <c r="AY461" s="20" t="s">
        <v>308</v>
      </c>
      <c r="BE461" s="228">
        <f>IF(N461="základní",J461,0)</f>
        <v>0</v>
      </c>
      <c r="BF461" s="228">
        <f>IF(N461="snížená",J461,0)</f>
        <v>0</v>
      </c>
      <c r="BG461" s="228">
        <f>IF(N461="zákl. přenesená",J461,0)</f>
        <v>0</v>
      </c>
      <c r="BH461" s="228">
        <f>IF(N461="sníž. přenesená",J461,0)</f>
        <v>0</v>
      </c>
      <c r="BI461" s="228">
        <f>IF(N461="nulová",J461,0)</f>
        <v>0</v>
      </c>
      <c r="BJ461" s="20" t="s">
        <v>83</v>
      </c>
      <c r="BK461" s="228">
        <f>ROUND(I461*H461,2)</f>
        <v>0</v>
      </c>
      <c r="BL461" s="20" t="s">
        <v>315</v>
      </c>
      <c r="BM461" s="227" t="s">
        <v>8102</v>
      </c>
    </row>
    <row r="462" s="2" customFormat="1">
      <c r="A462" s="41"/>
      <c r="B462" s="42"/>
      <c r="C462" s="43"/>
      <c r="D462" s="229" t="s">
        <v>317</v>
      </c>
      <c r="E462" s="43"/>
      <c r="F462" s="230" t="s">
        <v>8103</v>
      </c>
      <c r="G462" s="43"/>
      <c r="H462" s="43"/>
      <c r="I462" s="231"/>
      <c r="J462" s="43"/>
      <c r="K462" s="43"/>
      <c r="L462" s="47"/>
      <c r="M462" s="232"/>
      <c r="N462" s="233"/>
      <c r="O462" s="87"/>
      <c r="P462" s="87"/>
      <c r="Q462" s="87"/>
      <c r="R462" s="87"/>
      <c r="S462" s="87"/>
      <c r="T462" s="88"/>
      <c r="U462" s="41"/>
      <c r="V462" s="41"/>
      <c r="W462" s="41"/>
      <c r="X462" s="41"/>
      <c r="Y462" s="41"/>
      <c r="Z462" s="41"/>
      <c r="AA462" s="41"/>
      <c r="AB462" s="41"/>
      <c r="AC462" s="41"/>
      <c r="AD462" s="41"/>
      <c r="AE462" s="41"/>
      <c r="AT462" s="20" t="s">
        <v>317</v>
      </c>
      <c r="AU462" s="20" t="s">
        <v>85</v>
      </c>
    </row>
    <row r="463" s="14" customFormat="1">
      <c r="A463" s="14"/>
      <c r="B463" s="249"/>
      <c r="C463" s="250"/>
      <c r="D463" s="236" t="s">
        <v>319</v>
      </c>
      <c r="E463" s="251" t="s">
        <v>19</v>
      </c>
      <c r="F463" s="252" t="s">
        <v>8104</v>
      </c>
      <c r="G463" s="250"/>
      <c r="H463" s="251" t="s">
        <v>19</v>
      </c>
      <c r="I463" s="253"/>
      <c r="J463" s="250"/>
      <c r="K463" s="250"/>
      <c r="L463" s="254"/>
      <c r="M463" s="255"/>
      <c r="N463" s="256"/>
      <c r="O463" s="256"/>
      <c r="P463" s="256"/>
      <c r="Q463" s="256"/>
      <c r="R463" s="256"/>
      <c r="S463" s="256"/>
      <c r="T463" s="257"/>
      <c r="U463" s="14"/>
      <c r="V463" s="14"/>
      <c r="W463" s="14"/>
      <c r="X463" s="14"/>
      <c r="Y463" s="14"/>
      <c r="Z463" s="14"/>
      <c r="AA463" s="14"/>
      <c r="AB463" s="14"/>
      <c r="AC463" s="14"/>
      <c r="AD463" s="14"/>
      <c r="AE463" s="14"/>
      <c r="AT463" s="258" t="s">
        <v>319</v>
      </c>
      <c r="AU463" s="258" t="s">
        <v>85</v>
      </c>
      <c r="AV463" s="14" t="s">
        <v>83</v>
      </c>
      <c r="AW463" s="14" t="s">
        <v>37</v>
      </c>
      <c r="AX463" s="14" t="s">
        <v>76</v>
      </c>
      <c r="AY463" s="258" t="s">
        <v>308</v>
      </c>
    </row>
    <row r="464" s="13" customFormat="1">
      <c r="A464" s="13"/>
      <c r="B464" s="234"/>
      <c r="C464" s="235"/>
      <c r="D464" s="236" t="s">
        <v>319</v>
      </c>
      <c r="E464" s="237" t="s">
        <v>19</v>
      </c>
      <c r="F464" s="238" t="s">
        <v>8105</v>
      </c>
      <c r="G464" s="235"/>
      <c r="H464" s="239">
        <v>119.943</v>
      </c>
      <c r="I464" s="240"/>
      <c r="J464" s="235"/>
      <c r="K464" s="235"/>
      <c r="L464" s="241"/>
      <c r="M464" s="242"/>
      <c r="N464" s="243"/>
      <c r="O464" s="243"/>
      <c r="P464" s="243"/>
      <c r="Q464" s="243"/>
      <c r="R464" s="243"/>
      <c r="S464" s="243"/>
      <c r="T464" s="244"/>
      <c r="U464" s="13"/>
      <c r="V464" s="13"/>
      <c r="W464" s="13"/>
      <c r="X464" s="13"/>
      <c r="Y464" s="13"/>
      <c r="Z464" s="13"/>
      <c r="AA464" s="13"/>
      <c r="AB464" s="13"/>
      <c r="AC464" s="13"/>
      <c r="AD464" s="13"/>
      <c r="AE464" s="13"/>
      <c r="AT464" s="245" t="s">
        <v>319</v>
      </c>
      <c r="AU464" s="245" t="s">
        <v>85</v>
      </c>
      <c r="AV464" s="13" t="s">
        <v>85</v>
      </c>
      <c r="AW464" s="13" t="s">
        <v>37</v>
      </c>
      <c r="AX464" s="13" t="s">
        <v>76</v>
      </c>
      <c r="AY464" s="245" t="s">
        <v>308</v>
      </c>
    </row>
    <row r="465" s="13" customFormat="1">
      <c r="A465" s="13"/>
      <c r="B465" s="234"/>
      <c r="C465" s="235"/>
      <c r="D465" s="236" t="s">
        <v>319</v>
      </c>
      <c r="E465" s="237" t="s">
        <v>19</v>
      </c>
      <c r="F465" s="238" t="s">
        <v>8106</v>
      </c>
      <c r="G465" s="235"/>
      <c r="H465" s="239">
        <v>19.199999999999999</v>
      </c>
      <c r="I465" s="240"/>
      <c r="J465" s="235"/>
      <c r="K465" s="235"/>
      <c r="L465" s="241"/>
      <c r="M465" s="242"/>
      <c r="N465" s="243"/>
      <c r="O465" s="243"/>
      <c r="P465" s="243"/>
      <c r="Q465" s="243"/>
      <c r="R465" s="243"/>
      <c r="S465" s="243"/>
      <c r="T465" s="244"/>
      <c r="U465" s="13"/>
      <c r="V465" s="13"/>
      <c r="W465" s="13"/>
      <c r="X465" s="13"/>
      <c r="Y465" s="13"/>
      <c r="Z465" s="13"/>
      <c r="AA465" s="13"/>
      <c r="AB465" s="13"/>
      <c r="AC465" s="13"/>
      <c r="AD465" s="13"/>
      <c r="AE465" s="13"/>
      <c r="AT465" s="245" t="s">
        <v>319</v>
      </c>
      <c r="AU465" s="245" t="s">
        <v>85</v>
      </c>
      <c r="AV465" s="13" t="s">
        <v>85</v>
      </c>
      <c r="AW465" s="13" t="s">
        <v>37</v>
      </c>
      <c r="AX465" s="13" t="s">
        <v>76</v>
      </c>
      <c r="AY465" s="245" t="s">
        <v>308</v>
      </c>
    </row>
    <row r="466" s="15" customFormat="1">
      <c r="A466" s="15"/>
      <c r="B466" s="259"/>
      <c r="C466" s="260"/>
      <c r="D466" s="236" t="s">
        <v>319</v>
      </c>
      <c r="E466" s="261" t="s">
        <v>19</v>
      </c>
      <c r="F466" s="262" t="s">
        <v>448</v>
      </c>
      <c r="G466" s="260"/>
      <c r="H466" s="263">
        <v>139.143</v>
      </c>
      <c r="I466" s="264"/>
      <c r="J466" s="260"/>
      <c r="K466" s="260"/>
      <c r="L466" s="265"/>
      <c r="M466" s="266"/>
      <c r="N466" s="267"/>
      <c r="O466" s="267"/>
      <c r="P466" s="267"/>
      <c r="Q466" s="267"/>
      <c r="R466" s="267"/>
      <c r="S466" s="267"/>
      <c r="T466" s="268"/>
      <c r="U466" s="15"/>
      <c r="V466" s="15"/>
      <c r="W466" s="15"/>
      <c r="X466" s="15"/>
      <c r="Y466" s="15"/>
      <c r="Z466" s="15"/>
      <c r="AA466" s="15"/>
      <c r="AB466" s="15"/>
      <c r="AC466" s="15"/>
      <c r="AD466" s="15"/>
      <c r="AE466" s="15"/>
      <c r="AT466" s="269" t="s">
        <v>319</v>
      </c>
      <c r="AU466" s="269" t="s">
        <v>85</v>
      </c>
      <c r="AV466" s="15" t="s">
        <v>315</v>
      </c>
      <c r="AW466" s="15" t="s">
        <v>37</v>
      </c>
      <c r="AX466" s="15" t="s">
        <v>83</v>
      </c>
      <c r="AY466" s="269" t="s">
        <v>308</v>
      </c>
    </row>
    <row r="467" s="2" customFormat="1" ht="16.5" customHeight="1">
      <c r="A467" s="41"/>
      <c r="B467" s="42"/>
      <c r="C467" s="216" t="s">
        <v>787</v>
      </c>
      <c r="D467" s="216" t="s">
        <v>310</v>
      </c>
      <c r="E467" s="217" t="s">
        <v>5262</v>
      </c>
      <c r="F467" s="218" t="s">
        <v>8107</v>
      </c>
      <c r="G467" s="219" t="s">
        <v>313</v>
      </c>
      <c r="H467" s="220">
        <v>463.81</v>
      </c>
      <c r="I467" s="221"/>
      <c r="J467" s="222">
        <f>ROUND(I467*H467,2)</f>
        <v>0</v>
      </c>
      <c r="K467" s="218" t="s">
        <v>314</v>
      </c>
      <c r="L467" s="47"/>
      <c r="M467" s="223" t="s">
        <v>19</v>
      </c>
      <c r="N467" s="224" t="s">
        <v>47</v>
      </c>
      <c r="O467" s="87"/>
      <c r="P467" s="225">
        <f>O467*H467</f>
        <v>0</v>
      </c>
      <c r="Q467" s="225">
        <v>0.0039699999999999996</v>
      </c>
      <c r="R467" s="225">
        <f>Q467*H467</f>
        <v>1.8413256999999998</v>
      </c>
      <c r="S467" s="225">
        <v>0</v>
      </c>
      <c r="T467" s="226">
        <f>S467*H467</f>
        <v>0</v>
      </c>
      <c r="U467" s="41"/>
      <c r="V467" s="41"/>
      <c r="W467" s="41"/>
      <c r="X467" s="41"/>
      <c r="Y467" s="41"/>
      <c r="Z467" s="41"/>
      <c r="AA467" s="41"/>
      <c r="AB467" s="41"/>
      <c r="AC467" s="41"/>
      <c r="AD467" s="41"/>
      <c r="AE467" s="41"/>
      <c r="AR467" s="227" t="s">
        <v>315</v>
      </c>
      <c r="AT467" s="227" t="s">
        <v>310</v>
      </c>
      <c r="AU467" s="227" t="s">
        <v>85</v>
      </c>
      <c r="AY467" s="20" t="s">
        <v>308</v>
      </c>
      <c r="BE467" s="228">
        <f>IF(N467="základní",J467,0)</f>
        <v>0</v>
      </c>
      <c r="BF467" s="228">
        <f>IF(N467="snížená",J467,0)</f>
        <v>0</v>
      </c>
      <c r="BG467" s="228">
        <f>IF(N467="zákl. přenesená",J467,0)</f>
        <v>0</v>
      </c>
      <c r="BH467" s="228">
        <f>IF(N467="sníž. přenesená",J467,0)</f>
        <v>0</v>
      </c>
      <c r="BI467" s="228">
        <f>IF(N467="nulová",J467,0)</f>
        <v>0</v>
      </c>
      <c r="BJ467" s="20" t="s">
        <v>83</v>
      </c>
      <c r="BK467" s="228">
        <f>ROUND(I467*H467,2)</f>
        <v>0</v>
      </c>
      <c r="BL467" s="20" t="s">
        <v>315</v>
      </c>
      <c r="BM467" s="227" t="s">
        <v>8108</v>
      </c>
    </row>
    <row r="468" s="2" customFormat="1">
      <c r="A468" s="41"/>
      <c r="B468" s="42"/>
      <c r="C468" s="43"/>
      <c r="D468" s="229" t="s">
        <v>317</v>
      </c>
      <c r="E468" s="43"/>
      <c r="F468" s="230" t="s">
        <v>5264</v>
      </c>
      <c r="G468" s="43"/>
      <c r="H468" s="43"/>
      <c r="I468" s="231"/>
      <c r="J468" s="43"/>
      <c r="K468" s="43"/>
      <c r="L468" s="47"/>
      <c r="M468" s="232"/>
      <c r="N468" s="233"/>
      <c r="O468" s="87"/>
      <c r="P468" s="87"/>
      <c r="Q468" s="87"/>
      <c r="R468" s="87"/>
      <c r="S468" s="87"/>
      <c r="T468" s="88"/>
      <c r="U468" s="41"/>
      <c r="V468" s="41"/>
      <c r="W468" s="41"/>
      <c r="X468" s="41"/>
      <c r="Y468" s="41"/>
      <c r="Z468" s="41"/>
      <c r="AA468" s="41"/>
      <c r="AB468" s="41"/>
      <c r="AC468" s="41"/>
      <c r="AD468" s="41"/>
      <c r="AE468" s="41"/>
      <c r="AT468" s="20" t="s">
        <v>317</v>
      </c>
      <c r="AU468" s="20" t="s">
        <v>85</v>
      </c>
    </row>
    <row r="469" s="14" customFormat="1">
      <c r="A469" s="14"/>
      <c r="B469" s="249"/>
      <c r="C469" s="250"/>
      <c r="D469" s="236" t="s">
        <v>319</v>
      </c>
      <c r="E469" s="251" t="s">
        <v>19</v>
      </c>
      <c r="F469" s="252" t="s">
        <v>8109</v>
      </c>
      <c r="G469" s="250"/>
      <c r="H469" s="251" t="s">
        <v>19</v>
      </c>
      <c r="I469" s="253"/>
      <c r="J469" s="250"/>
      <c r="K469" s="250"/>
      <c r="L469" s="254"/>
      <c r="M469" s="255"/>
      <c r="N469" s="256"/>
      <c r="O469" s="256"/>
      <c r="P469" s="256"/>
      <c r="Q469" s="256"/>
      <c r="R469" s="256"/>
      <c r="S469" s="256"/>
      <c r="T469" s="257"/>
      <c r="U469" s="14"/>
      <c r="V469" s="14"/>
      <c r="W469" s="14"/>
      <c r="X469" s="14"/>
      <c r="Y469" s="14"/>
      <c r="Z469" s="14"/>
      <c r="AA469" s="14"/>
      <c r="AB469" s="14"/>
      <c r="AC469" s="14"/>
      <c r="AD469" s="14"/>
      <c r="AE469" s="14"/>
      <c r="AT469" s="258" t="s">
        <v>319</v>
      </c>
      <c r="AU469" s="258" t="s">
        <v>85</v>
      </c>
      <c r="AV469" s="14" t="s">
        <v>83</v>
      </c>
      <c r="AW469" s="14" t="s">
        <v>37</v>
      </c>
      <c r="AX469" s="14" t="s">
        <v>76</v>
      </c>
      <c r="AY469" s="258" t="s">
        <v>308</v>
      </c>
    </row>
    <row r="470" s="13" customFormat="1">
      <c r="A470" s="13"/>
      <c r="B470" s="234"/>
      <c r="C470" s="235"/>
      <c r="D470" s="236" t="s">
        <v>319</v>
      </c>
      <c r="E470" s="237" t="s">
        <v>19</v>
      </c>
      <c r="F470" s="238" t="s">
        <v>8093</v>
      </c>
      <c r="G470" s="235"/>
      <c r="H470" s="239">
        <v>399.81</v>
      </c>
      <c r="I470" s="240"/>
      <c r="J470" s="235"/>
      <c r="K470" s="235"/>
      <c r="L470" s="241"/>
      <c r="M470" s="242"/>
      <c r="N470" s="243"/>
      <c r="O470" s="243"/>
      <c r="P470" s="243"/>
      <c r="Q470" s="243"/>
      <c r="R470" s="243"/>
      <c r="S470" s="243"/>
      <c r="T470" s="244"/>
      <c r="U470" s="13"/>
      <c r="V470" s="13"/>
      <c r="W470" s="13"/>
      <c r="X470" s="13"/>
      <c r="Y470" s="13"/>
      <c r="Z470" s="13"/>
      <c r="AA470" s="13"/>
      <c r="AB470" s="13"/>
      <c r="AC470" s="13"/>
      <c r="AD470" s="13"/>
      <c r="AE470" s="13"/>
      <c r="AT470" s="245" t="s">
        <v>319</v>
      </c>
      <c r="AU470" s="245" t="s">
        <v>85</v>
      </c>
      <c r="AV470" s="13" t="s">
        <v>85</v>
      </c>
      <c r="AW470" s="13" t="s">
        <v>37</v>
      </c>
      <c r="AX470" s="13" t="s">
        <v>76</v>
      </c>
      <c r="AY470" s="245" t="s">
        <v>308</v>
      </c>
    </row>
    <row r="471" s="13" customFormat="1">
      <c r="A471" s="13"/>
      <c r="B471" s="234"/>
      <c r="C471" s="235"/>
      <c r="D471" s="236" t="s">
        <v>319</v>
      </c>
      <c r="E471" s="237" t="s">
        <v>19</v>
      </c>
      <c r="F471" s="238" t="s">
        <v>8094</v>
      </c>
      <c r="G471" s="235"/>
      <c r="H471" s="239">
        <v>64</v>
      </c>
      <c r="I471" s="240"/>
      <c r="J471" s="235"/>
      <c r="K471" s="235"/>
      <c r="L471" s="241"/>
      <c r="M471" s="242"/>
      <c r="N471" s="243"/>
      <c r="O471" s="243"/>
      <c r="P471" s="243"/>
      <c r="Q471" s="243"/>
      <c r="R471" s="243"/>
      <c r="S471" s="243"/>
      <c r="T471" s="244"/>
      <c r="U471" s="13"/>
      <c r="V471" s="13"/>
      <c r="W471" s="13"/>
      <c r="X471" s="13"/>
      <c r="Y471" s="13"/>
      <c r="Z471" s="13"/>
      <c r="AA471" s="13"/>
      <c r="AB471" s="13"/>
      <c r="AC471" s="13"/>
      <c r="AD471" s="13"/>
      <c r="AE471" s="13"/>
      <c r="AT471" s="245" t="s">
        <v>319</v>
      </c>
      <c r="AU471" s="245" t="s">
        <v>85</v>
      </c>
      <c r="AV471" s="13" t="s">
        <v>85</v>
      </c>
      <c r="AW471" s="13" t="s">
        <v>37</v>
      </c>
      <c r="AX471" s="13" t="s">
        <v>76</v>
      </c>
      <c r="AY471" s="245" t="s">
        <v>308</v>
      </c>
    </row>
    <row r="472" s="15" customFormat="1">
      <c r="A472" s="15"/>
      <c r="B472" s="259"/>
      <c r="C472" s="260"/>
      <c r="D472" s="236" t="s">
        <v>319</v>
      </c>
      <c r="E472" s="261" t="s">
        <v>19</v>
      </c>
      <c r="F472" s="262" t="s">
        <v>448</v>
      </c>
      <c r="G472" s="260"/>
      <c r="H472" s="263">
        <v>463.81</v>
      </c>
      <c r="I472" s="264"/>
      <c r="J472" s="260"/>
      <c r="K472" s="260"/>
      <c r="L472" s="265"/>
      <c r="M472" s="266"/>
      <c r="N472" s="267"/>
      <c r="O472" s="267"/>
      <c r="P472" s="267"/>
      <c r="Q472" s="267"/>
      <c r="R472" s="267"/>
      <c r="S472" s="267"/>
      <c r="T472" s="268"/>
      <c r="U472" s="15"/>
      <c r="V472" s="15"/>
      <c r="W472" s="15"/>
      <c r="X472" s="15"/>
      <c r="Y472" s="15"/>
      <c r="Z472" s="15"/>
      <c r="AA472" s="15"/>
      <c r="AB472" s="15"/>
      <c r="AC472" s="15"/>
      <c r="AD472" s="15"/>
      <c r="AE472" s="15"/>
      <c r="AT472" s="269" t="s">
        <v>319</v>
      </c>
      <c r="AU472" s="269" t="s">
        <v>85</v>
      </c>
      <c r="AV472" s="15" t="s">
        <v>315</v>
      </c>
      <c r="AW472" s="15" t="s">
        <v>37</v>
      </c>
      <c r="AX472" s="15" t="s">
        <v>83</v>
      </c>
      <c r="AY472" s="269" t="s">
        <v>308</v>
      </c>
    </row>
    <row r="473" s="2" customFormat="1" ht="21.75" customHeight="1">
      <c r="A473" s="41"/>
      <c r="B473" s="42"/>
      <c r="C473" s="216" t="s">
        <v>1500</v>
      </c>
      <c r="D473" s="216" t="s">
        <v>310</v>
      </c>
      <c r="E473" s="217" t="s">
        <v>8110</v>
      </c>
      <c r="F473" s="218" t="s">
        <v>8111</v>
      </c>
      <c r="G473" s="219" t="s">
        <v>313</v>
      </c>
      <c r="H473" s="220">
        <v>2</v>
      </c>
      <c r="I473" s="221"/>
      <c r="J473" s="222">
        <f>ROUND(I473*H473,2)</f>
        <v>0</v>
      </c>
      <c r="K473" s="218" t="s">
        <v>314</v>
      </c>
      <c r="L473" s="47"/>
      <c r="M473" s="223" t="s">
        <v>19</v>
      </c>
      <c r="N473" s="224" t="s">
        <v>47</v>
      </c>
      <c r="O473" s="87"/>
      <c r="P473" s="225">
        <f>O473*H473</f>
        <v>0</v>
      </c>
      <c r="Q473" s="225">
        <v>0.00098999999999999999</v>
      </c>
      <c r="R473" s="225">
        <f>Q473*H473</f>
        <v>0.00198</v>
      </c>
      <c r="S473" s="225">
        <v>0</v>
      </c>
      <c r="T473" s="226">
        <f>S473*H473</f>
        <v>0</v>
      </c>
      <c r="U473" s="41"/>
      <c r="V473" s="41"/>
      <c r="W473" s="41"/>
      <c r="X473" s="41"/>
      <c r="Y473" s="41"/>
      <c r="Z473" s="41"/>
      <c r="AA473" s="41"/>
      <c r="AB473" s="41"/>
      <c r="AC473" s="41"/>
      <c r="AD473" s="41"/>
      <c r="AE473" s="41"/>
      <c r="AR473" s="227" t="s">
        <v>315</v>
      </c>
      <c r="AT473" s="227" t="s">
        <v>310</v>
      </c>
      <c r="AU473" s="227" t="s">
        <v>85</v>
      </c>
      <c r="AY473" s="20" t="s">
        <v>308</v>
      </c>
      <c r="BE473" s="228">
        <f>IF(N473="základní",J473,0)</f>
        <v>0</v>
      </c>
      <c r="BF473" s="228">
        <f>IF(N473="snížená",J473,0)</f>
        <v>0</v>
      </c>
      <c r="BG473" s="228">
        <f>IF(N473="zákl. přenesená",J473,0)</f>
        <v>0</v>
      </c>
      <c r="BH473" s="228">
        <f>IF(N473="sníž. přenesená",J473,0)</f>
        <v>0</v>
      </c>
      <c r="BI473" s="228">
        <f>IF(N473="nulová",J473,0)</f>
        <v>0</v>
      </c>
      <c r="BJ473" s="20" t="s">
        <v>83</v>
      </c>
      <c r="BK473" s="228">
        <f>ROUND(I473*H473,2)</f>
        <v>0</v>
      </c>
      <c r="BL473" s="20" t="s">
        <v>315</v>
      </c>
      <c r="BM473" s="227" t="s">
        <v>8112</v>
      </c>
    </row>
    <row r="474" s="2" customFormat="1">
      <c r="A474" s="41"/>
      <c r="B474" s="42"/>
      <c r="C474" s="43"/>
      <c r="D474" s="229" t="s">
        <v>317</v>
      </c>
      <c r="E474" s="43"/>
      <c r="F474" s="230" t="s">
        <v>8113</v>
      </c>
      <c r="G474" s="43"/>
      <c r="H474" s="43"/>
      <c r="I474" s="231"/>
      <c r="J474" s="43"/>
      <c r="K474" s="43"/>
      <c r="L474" s="47"/>
      <c r="M474" s="232"/>
      <c r="N474" s="233"/>
      <c r="O474" s="87"/>
      <c r="P474" s="87"/>
      <c r="Q474" s="87"/>
      <c r="R474" s="87"/>
      <c r="S474" s="87"/>
      <c r="T474" s="88"/>
      <c r="U474" s="41"/>
      <c r="V474" s="41"/>
      <c r="W474" s="41"/>
      <c r="X474" s="41"/>
      <c r="Y474" s="41"/>
      <c r="Z474" s="41"/>
      <c r="AA474" s="41"/>
      <c r="AB474" s="41"/>
      <c r="AC474" s="41"/>
      <c r="AD474" s="41"/>
      <c r="AE474" s="41"/>
      <c r="AT474" s="20" t="s">
        <v>317</v>
      </c>
      <c r="AU474" s="20" t="s">
        <v>85</v>
      </c>
    </row>
    <row r="475" s="13" customFormat="1">
      <c r="A475" s="13"/>
      <c r="B475" s="234"/>
      <c r="C475" s="235"/>
      <c r="D475" s="236" t="s">
        <v>319</v>
      </c>
      <c r="E475" s="237" t="s">
        <v>19</v>
      </c>
      <c r="F475" s="238" t="s">
        <v>8114</v>
      </c>
      <c r="G475" s="235"/>
      <c r="H475" s="239">
        <v>2</v>
      </c>
      <c r="I475" s="240"/>
      <c r="J475" s="235"/>
      <c r="K475" s="235"/>
      <c r="L475" s="241"/>
      <c r="M475" s="242"/>
      <c r="N475" s="243"/>
      <c r="O475" s="243"/>
      <c r="P475" s="243"/>
      <c r="Q475" s="243"/>
      <c r="R475" s="243"/>
      <c r="S475" s="243"/>
      <c r="T475" s="244"/>
      <c r="U475" s="13"/>
      <c r="V475" s="13"/>
      <c r="W475" s="13"/>
      <c r="X475" s="13"/>
      <c r="Y475" s="13"/>
      <c r="Z475" s="13"/>
      <c r="AA475" s="13"/>
      <c r="AB475" s="13"/>
      <c r="AC475" s="13"/>
      <c r="AD475" s="13"/>
      <c r="AE475" s="13"/>
      <c r="AT475" s="245" t="s">
        <v>319</v>
      </c>
      <c r="AU475" s="245" t="s">
        <v>85</v>
      </c>
      <c r="AV475" s="13" t="s">
        <v>85</v>
      </c>
      <c r="AW475" s="13" t="s">
        <v>37</v>
      </c>
      <c r="AX475" s="13" t="s">
        <v>83</v>
      </c>
      <c r="AY475" s="245" t="s">
        <v>308</v>
      </c>
    </row>
    <row r="476" s="2" customFormat="1" ht="16.5" customHeight="1">
      <c r="A476" s="41"/>
      <c r="B476" s="42"/>
      <c r="C476" s="216" t="s">
        <v>791</v>
      </c>
      <c r="D476" s="216" t="s">
        <v>310</v>
      </c>
      <c r="E476" s="217" t="s">
        <v>8115</v>
      </c>
      <c r="F476" s="218" t="s">
        <v>8116</v>
      </c>
      <c r="G476" s="219" t="s">
        <v>313</v>
      </c>
      <c r="H476" s="220">
        <v>463.81</v>
      </c>
      <c r="I476" s="221"/>
      <c r="J476" s="222">
        <f>ROUND(I476*H476,2)</f>
        <v>0</v>
      </c>
      <c r="K476" s="218" t="s">
        <v>314</v>
      </c>
      <c r="L476" s="47"/>
      <c r="M476" s="223" t="s">
        <v>19</v>
      </c>
      <c r="N476" s="224" t="s">
        <v>47</v>
      </c>
      <c r="O476" s="87"/>
      <c r="P476" s="225">
        <f>O476*H476</f>
        <v>0</v>
      </c>
      <c r="Q476" s="225">
        <v>0.00046999999999999999</v>
      </c>
      <c r="R476" s="225">
        <f>Q476*H476</f>
        <v>0.21799069999999998</v>
      </c>
      <c r="S476" s="225">
        <v>0</v>
      </c>
      <c r="T476" s="226">
        <f>S476*H476</f>
        <v>0</v>
      </c>
      <c r="U476" s="41"/>
      <c r="V476" s="41"/>
      <c r="W476" s="41"/>
      <c r="X476" s="41"/>
      <c r="Y476" s="41"/>
      <c r="Z476" s="41"/>
      <c r="AA476" s="41"/>
      <c r="AB476" s="41"/>
      <c r="AC476" s="41"/>
      <c r="AD476" s="41"/>
      <c r="AE476" s="41"/>
      <c r="AR476" s="227" t="s">
        <v>315</v>
      </c>
      <c r="AT476" s="227" t="s">
        <v>310</v>
      </c>
      <c r="AU476" s="227" t="s">
        <v>85</v>
      </c>
      <c r="AY476" s="20" t="s">
        <v>308</v>
      </c>
      <c r="BE476" s="228">
        <f>IF(N476="základní",J476,0)</f>
        <v>0</v>
      </c>
      <c r="BF476" s="228">
        <f>IF(N476="snížená",J476,0)</f>
        <v>0</v>
      </c>
      <c r="BG476" s="228">
        <f>IF(N476="zákl. přenesená",J476,0)</f>
        <v>0</v>
      </c>
      <c r="BH476" s="228">
        <f>IF(N476="sníž. přenesená",J476,0)</f>
        <v>0</v>
      </c>
      <c r="BI476" s="228">
        <f>IF(N476="nulová",J476,0)</f>
        <v>0</v>
      </c>
      <c r="BJ476" s="20" t="s">
        <v>83</v>
      </c>
      <c r="BK476" s="228">
        <f>ROUND(I476*H476,2)</f>
        <v>0</v>
      </c>
      <c r="BL476" s="20" t="s">
        <v>315</v>
      </c>
      <c r="BM476" s="227" t="s">
        <v>8117</v>
      </c>
    </row>
    <row r="477" s="2" customFormat="1">
      <c r="A477" s="41"/>
      <c r="B477" s="42"/>
      <c r="C477" s="43"/>
      <c r="D477" s="229" t="s">
        <v>317</v>
      </c>
      <c r="E477" s="43"/>
      <c r="F477" s="230" t="s">
        <v>8118</v>
      </c>
      <c r="G477" s="43"/>
      <c r="H477" s="43"/>
      <c r="I477" s="231"/>
      <c r="J477" s="43"/>
      <c r="K477" s="43"/>
      <c r="L477" s="47"/>
      <c r="M477" s="232"/>
      <c r="N477" s="233"/>
      <c r="O477" s="87"/>
      <c r="P477" s="87"/>
      <c r="Q477" s="87"/>
      <c r="R477" s="87"/>
      <c r="S477" s="87"/>
      <c r="T477" s="88"/>
      <c r="U477" s="41"/>
      <c r="V477" s="41"/>
      <c r="W477" s="41"/>
      <c r="X477" s="41"/>
      <c r="Y477" s="41"/>
      <c r="Z477" s="41"/>
      <c r="AA477" s="41"/>
      <c r="AB477" s="41"/>
      <c r="AC477" s="41"/>
      <c r="AD477" s="41"/>
      <c r="AE477" s="41"/>
      <c r="AT477" s="20" t="s">
        <v>317</v>
      </c>
      <c r="AU477" s="20" t="s">
        <v>85</v>
      </c>
    </row>
    <row r="478" s="14" customFormat="1">
      <c r="A478" s="14"/>
      <c r="B478" s="249"/>
      <c r="C478" s="250"/>
      <c r="D478" s="236" t="s">
        <v>319</v>
      </c>
      <c r="E478" s="251" t="s">
        <v>19</v>
      </c>
      <c r="F478" s="252" t="s">
        <v>8119</v>
      </c>
      <c r="G478" s="250"/>
      <c r="H478" s="251" t="s">
        <v>19</v>
      </c>
      <c r="I478" s="253"/>
      <c r="J478" s="250"/>
      <c r="K478" s="250"/>
      <c r="L478" s="254"/>
      <c r="M478" s="255"/>
      <c r="N478" s="256"/>
      <c r="O478" s="256"/>
      <c r="P478" s="256"/>
      <c r="Q478" s="256"/>
      <c r="R478" s="256"/>
      <c r="S478" s="256"/>
      <c r="T478" s="257"/>
      <c r="U478" s="14"/>
      <c r="V478" s="14"/>
      <c r="W478" s="14"/>
      <c r="X478" s="14"/>
      <c r="Y478" s="14"/>
      <c r="Z478" s="14"/>
      <c r="AA478" s="14"/>
      <c r="AB478" s="14"/>
      <c r="AC478" s="14"/>
      <c r="AD478" s="14"/>
      <c r="AE478" s="14"/>
      <c r="AT478" s="258" t="s">
        <v>319</v>
      </c>
      <c r="AU478" s="258" t="s">
        <v>85</v>
      </c>
      <c r="AV478" s="14" t="s">
        <v>83</v>
      </c>
      <c r="AW478" s="14" t="s">
        <v>37</v>
      </c>
      <c r="AX478" s="14" t="s">
        <v>76</v>
      </c>
      <c r="AY478" s="258" t="s">
        <v>308</v>
      </c>
    </row>
    <row r="479" s="13" customFormat="1">
      <c r="A479" s="13"/>
      <c r="B479" s="234"/>
      <c r="C479" s="235"/>
      <c r="D479" s="236" t="s">
        <v>319</v>
      </c>
      <c r="E479" s="237" t="s">
        <v>19</v>
      </c>
      <c r="F479" s="238" t="s">
        <v>8093</v>
      </c>
      <c r="G479" s="235"/>
      <c r="H479" s="239">
        <v>399.81</v>
      </c>
      <c r="I479" s="240"/>
      <c r="J479" s="235"/>
      <c r="K479" s="235"/>
      <c r="L479" s="241"/>
      <c r="M479" s="242"/>
      <c r="N479" s="243"/>
      <c r="O479" s="243"/>
      <c r="P479" s="243"/>
      <c r="Q479" s="243"/>
      <c r="R479" s="243"/>
      <c r="S479" s="243"/>
      <c r="T479" s="244"/>
      <c r="U479" s="13"/>
      <c r="V479" s="13"/>
      <c r="W479" s="13"/>
      <c r="X479" s="13"/>
      <c r="Y479" s="13"/>
      <c r="Z479" s="13"/>
      <c r="AA479" s="13"/>
      <c r="AB479" s="13"/>
      <c r="AC479" s="13"/>
      <c r="AD479" s="13"/>
      <c r="AE479" s="13"/>
      <c r="AT479" s="245" t="s">
        <v>319</v>
      </c>
      <c r="AU479" s="245" t="s">
        <v>85</v>
      </c>
      <c r="AV479" s="13" t="s">
        <v>85</v>
      </c>
      <c r="AW479" s="13" t="s">
        <v>37</v>
      </c>
      <c r="AX479" s="13" t="s">
        <v>76</v>
      </c>
      <c r="AY479" s="245" t="s">
        <v>308</v>
      </c>
    </row>
    <row r="480" s="13" customFormat="1">
      <c r="A480" s="13"/>
      <c r="B480" s="234"/>
      <c r="C480" s="235"/>
      <c r="D480" s="236" t="s">
        <v>319</v>
      </c>
      <c r="E480" s="237" t="s">
        <v>19</v>
      </c>
      <c r="F480" s="238" t="s">
        <v>8094</v>
      </c>
      <c r="G480" s="235"/>
      <c r="H480" s="239">
        <v>64</v>
      </c>
      <c r="I480" s="240"/>
      <c r="J480" s="235"/>
      <c r="K480" s="235"/>
      <c r="L480" s="241"/>
      <c r="M480" s="242"/>
      <c r="N480" s="243"/>
      <c r="O480" s="243"/>
      <c r="P480" s="243"/>
      <c r="Q480" s="243"/>
      <c r="R480" s="243"/>
      <c r="S480" s="243"/>
      <c r="T480" s="244"/>
      <c r="U480" s="13"/>
      <c r="V480" s="13"/>
      <c r="W480" s="13"/>
      <c r="X480" s="13"/>
      <c r="Y480" s="13"/>
      <c r="Z480" s="13"/>
      <c r="AA480" s="13"/>
      <c r="AB480" s="13"/>
      <c r="AC480" s="13"/>
      <c r="AD480" s="13"/>
      <c r="AE480" s="13"/>
      <c r="AT480" s="245" t="s">
        <v>319</v>
      </c>
      <c r="AU480" s="245" t="s">
        <v>85</v>
      </c>
      <c r="AV480" s="13" t="s">
        <v>85</v>
      </c>
      <c r="AW480" s="13" t="s">
        <v>37</v>
      </c>
      <c r="AX480" s="13" t="s">
        <v>76</v>
      </c>
      <c r="AY480" s="245" t="s">
        <v>308</v>
      </c>
    </row>
    <row r="481" s="15" customFormat="1">
      <c r="A481" s="15"/>
      <c r="B481" s="259"/>
      <c r="C481" s="260"/>
      <c r="D481" s="236" t="s">
        <v>319</v>
      </c>
      <c r="E481" s="261" t="s">
        <v>19</v>
      </c>
      <c r="F481" s="262" t="s">
        <v>448</v>
      </c>
      <c r="G481" s="260"/>
      <c r="H481" s="263">
        <v>463.81</v>
      </c>
      <c r="I481" s="264"/>
      <c r="J481" s="260"/>
      <c r="K481" s="260"/>
      <c r="L481" s="265"/>
      <c r="M481" s="266"/>
      <c r="N481" s="267"/>
      <c r="O481" s="267"/>
      <c r="P481" s="267"/>
      <c r="Q481" s="267"/>
      <c r="R481" s="267"/>
      <c r="S481" s="267"/>
      <c r="T481" s="268"/>
      <c r="U481" s="15"/>
      <c r="V481" s="15"/>
      <c r="W481" s="15"/>
      <c r="X481" s="15"/>
      <c r="Y481" s="15"/>
      <c r="Z481" s="15"/>
      <c r="AA481" s="15"/>
      <c r="AB481" s="15"/>
      <c r="AC481" s="15"/>
      <c r="AD481" s="15"/>
      <c r="AE481" s="15"/>
      <c r="AT481" s="269" t="s">
        <v>319</v>
      </c>
      <c r="AU481" s="269" t="s">
        <v>85</v>
      </c>
      <c r="AV481" s="15" t="s">
        <v>315</v>
      </c>
      <c r="AW481" s="15" t="s">
        <v>37</v>
      </c>
      <c r="AX481" s="15" t="s">
        <v>83</v>
      </c>
      <c r="AY481" s="269" t="s">
        <v>308</v>
      </c>
    </row>
    <row r="482" s="2" customFormat="1" ht="24.15" customHeight="1">
      <c r="A482" s="41"/>
      <c r="B482" s="42"/>
      <c r="C482" s="216" t="s">
        <v>1507</v>
      </c>
      <c r="D482" s="216" t="s">
        <v>310</v>
      </c>
      <c r="E482" s="217" t="s">
        <v>8120</v>
      </c>
      <c r="F482" s="218" t="s">
        <v>8121</v>
      </c>
      <c r="G482" s="219" t="s">
        <v>474</v>
      </c>
      <c r="H482" s="220">
        <v>190.5</v>
      </c>
      <c r="I482" s="221"/>
      <c r="J482" s="222">
        <f>ROUND(I482*H482,2)</f>
        <v>0</v>
      </c>
      <c r="K482" s="218" t="s">
        <v>314</v>
      </c>
      <c r="L482" s="47"/>
      <c r="M482" s="223" t="s">
        <v>19</v>
      </c>
      <c r="N482" s="224" t="s">
        <v>47</v>
      </c>
      <c r="O482" s="87"/>
      <c r="P482" s="225">
        <f>O482*H482</f>
        <v>0</v>
      </c>
      <c r="Q482" s="225">
        <v>0.00042999999999999999</v>
      </c>
      <c r="R482" s="225">
        <f>Q482*H482</f>
        <v>0.081915000000000002</v>
      </c>
      <c r="S482" s="225">
        <v>0</v>
      </c>
      <c r="T482" s="226">
        <f>S482*H482</f>
        <v>0</v>
      </c>
      <c r="U482" s="41"/>
      <c r="V482" s="41"/>
      <c r="W482" s="41"/>
      <c r="X482" s="41"/>
      <c r="Y482" s="41"/>
      <c r="Z482" s="41"/>
      <c r="AA482" s="41"/>
      <c r="AB482" s="41"/>
      <c r="AC482" s="41"/>
      <c r="AD482" s="41"/>
      <c r="AE482" s="41"/>
      <c r="AR482" s="227" t="s">
        <v>315</v>
      </c>
      <c r="AT482" s="227" t="s">
        <v>310</v>
      </c>
      <c r="AU482" s="227" t="s">
        <v>85</v>
      </c>
      <c r="AY482" s="20" t="s">
        <v>308</v>
      </c>
      <c r="BE482" s="228">
        <f>IF(N482="základní",J482,0)</f>
        <v>0</v>
      </c>
      <c r="BF482" s="228">
        <f>IF(N482="snížená",J482,0)</f>
        <v>0</v>
      </c>
      <c r="BG482" s="228">
        <f>IF(N482="zákl. přenesená",J482,0)</f>
        <v>0</v>
      </c>
      <c r="BH482" s="228">
        <f>IF(N482="sníž. přenesená",J482,0)</f>
        <v>0</v>
      </c>
      <c r="BI482" s="228">
        <f>IF(N482="nulová",J482,0)</f>
        <v>0</v>
      </c>
      <c r="BJ482" s="20" t="s">
        <v>83</v>
      </c>
      <c r="BK482" s="228">
        <f>ROUND(I482*H482,2)</f>
        <v>0</v>
      </c>
      <c r="BL482" s="20" t="s">
        <v>315</v>
      </c>
      <c r="BM482" s="227" t="s">
        <v>8122</v>
      </c>
    </row>
    <row r="483" s="2" customFormat="1">
      <c r="A483" s="41"/>
      <c r="B483" s="42"/>
      <c r="C483" s="43"/>
      <c r="D483" s="229" t="s">
        <v>317</v>
      </c>
      <c r="E483" s="43"/>
      <c r="F483" s="230" t="s">
        <v>8123</v>
      </c>
      <c r="G483" s="43"/>
      <c r="H483" s="43"/>
      <c r="I483" s="231"/>
      <c r="J483" s="43"/>
      <c r="K483" s="43"/>
      <c r="L483" s="47"/>
      <c r="M483" s="232"/>
      <c r="N483" s="233"/>
      <c r="O483" s="87"/>
      <c r="P483" s="87"/>
      <c r="Q483" s="87"/>
      <c r="R483" s="87"/>
      <c r="S483" s="87"/>
      <c r="T483" s="88"/>
      <c r="U483" s="41"/>
      <c r="V483" s="41"/>
      <c r="W483" s="41"/>
      <c r="X483" s="41"/>
      <c r="Y483" s="41"/>
      <c r="Z483" s="41"/>
      <c r="AA483" s="41"/>
      <c r="AB483" s="41"/>
      <c r="AC483" s="41"/>
      <c r="AD483" s="41"/>
      <c r="AE483" s="41"/>
      <c r="AT483" s="20" t="s">
        <v>317</v>
      </c>
      <c r="AU483" s="20" t="s">
        <v>85</v>
      </c>
    </row>
    <row r="484" s="14" customFormat="1">
      <c r="A484" s="14"/>
      <c r="B484" s="249"/>
      <c r="C484" s="250"/>
      <c r="D484" s="236" t="s">
        <v>319</v>
      </c>
      <c r="E484" s="251" t="s">
        <v>19</v>
      </c>
      <c r="F484" s="252" t="s">
        <v>8124</v>
      </c>
      <c r="G484" s="250"/>
      <c r="H484" s="251" t="s">
        <v>19</v>
      </c>
      <c r="I484" s="253"/>
      <c r="J484" s="250"/>
      <c r="K484" s="250"/>
      <c r="L484" s="254"/>
      <c r="M484" s="255"/>
      <c r="N484" s="256"/>
      <c r="O484" s="256"/>
      <c r="P484" s="256"/>
      <c r="Q484" s="256"/>
      <c r="R484" s="256"/>
      <c r="S484" s="256"/>
      <c r="T484" s="257"/>
      <c r="U484" s="14"/>
      <c r="V484" s="14"/>
      <c r="W484" s="14"/>
      <c r="X484" s="14"/>
      <c r="Y484" s="14"/>
      <c r="Z484" s="14"/>
      <c r="AA484" s="14"/>
      <c r="AB484" s="14"/>
      <c r="AC484" s="14"/>
      <c r="AD484" s="14"/>
      <c r="AE484" s="14"/>
      <c r="AT484" s="258" t="s">
        <v>319</v>
      </c>
      <c r="AU484" s="258" t="s">
        <v>85</v>
      </c>
      <c r="AV484" s="14" t="s">
        <v>83</v>
      </c>
      <c r="AW484" s="14" t="s">
        <v>37</v>
      </c>
      <c r="AX484" s="14" t="s">
        <v>76</v>
      </c>
      <c r="AY484" s="258" t="s">
        <v>308</v>
      </c>
    </row>
    <row r="485" s="13" customFormat="1">
      <c r="A485" s="13"/>
      <c r="B485" s="234"/>
      <c r="C485" s="235"/>
      <c r="D485" s="236" t="s">
        <v>319</v>
      </c>
      <c r="E485" s="237" t="s">
        <v>19</v>
      </c>
      <c r="F485" s="238" t="s">
        <v>8125</v>
      </c>
      <c r="G485" s="235"/>
      <c r="H485" s="239">
        <v>190.5</v>
      </c>
      <c r="I485" s="240"/>
      <c r="J485" s="235"/>
      <c r="K485" s="235"/>
      <c r="L485" s="241"/>
      <c r="M485" s="242"/>
      <c r="N485" s="243"/>
      <c r="O485" s="243"/>
      <c r="P485" s="243"/>
      <c r="Q485" s="243"/>
      <c r="R485" s="243"/>
      <c r="S485" s="243"/>
      <c r="T485" s="244"/>
      <c r="U485" s="13"/>
      <c r="V485" s="13"/>
      <c r="W485" s="13"/>
      <c r="X485" s="13"/>
      <c r="Y485" s="13"/>
      <c r="Z485" s="13"/>
      <c r="AA485" s="13"/>
      <c r="AB485" s="13"/>
      <c r="AC485" s="13"/>
      <c r="AD485" s="13"/>
      <c r="AE485" s="13"/>
      <c r="AT485" s="245" t="s">
        <v>319</v>
      </c>
      <c r="AU485" s="245" t="s">
        <v>85</v>
      </c>
      <c r="AV485" s="13" t="s">
        <v>85</v>
      </c>
      <c r="AW485" s="13" t="s">
        <v>37</v>
      </c>
      <c r="AX485" s="13" t="s">
        <v>83</v>
      </c>
      <c r="AY485" s="245" t="s">
        <v>308</v>
      </c>
    </row>
    <row r="486" s="2" customFormat="1" ht="16.5" customHeight="1">
      <c r="A486" s="41"/>
      <c r="B486" s="42"/>
      <c r="C486" s="280" t="s">
        <v>797</v>
      </c>
      <c r="D486" s="280" t="s">
        <v>1137</v>
      </c>
      <c r="E486" s="281" t="s">
        <v>8126</v>
      </c>
      <c r="F486" s="282" t="s">
        <v>8127</v>
      </c>
      <c r="G486" s="283" t="s">
        <v>493</v>
      </c>
      <c r="H486" s="284">
        <v>0.17299999999999999</v>
      </c>
      <c r="I486" s="285"/>
      <c r="J486" s="286">
        <f>ROUND(I486*H486,2)</f>
        <v>0</v>
      </c>
      <c r="K486" s="282" t="s">
        <v>902</v>
      </c>
      <c r="L486" s="287"/>
      <c r="M486" s="288" t="s">
        <v>19</v>
      </c>
      <c r="N486" s="289" t="s">
        <v>47</v>
      </c>
      <c r="O486" s="87"/>
      <c r="P486" s="225">
        <f>O486*H486</f>
        <v>0</v>
      </c>
      <c r="Q486" s="225">
        <v>1</v>
      </c>
      <c r="R486" s="225">
        <f>Q486*H486</f>
        <v>0.17299999999999999</v>
      </c>
      <c r="S486" s="225">
        <v>0</v>
      </c>
      <c r="T486" s="226">
        <f>S486*H486</f>
        <v>0</v>
      </c>
      <c r="U486" s="41"/>
      <c r="V486" s="41"/>
      <c r="W486" s="41"/>
      <c r="X486" s="41"/>
      <c r="Y486" s="41"/>
      <c r="Z486" s="41"/>
      <c r="AA486" s="41"/>
      <c r="AB486" s="41"/>
      <c r="AC486" s="41"/>
      <c r="AD486" s="41"/>
      <c r="AE486" s="41"/>
      <c r="AR486" s="227" t="s">
        <v>352</v>
      </c>
      <c r="AT486" s="227" t="s">
        <v>1137</v>
      </c>
      <c r="AU486" s="227" t="s">
        <v>85</v>
      </c>
      <c r="AY486" s="20" t="s">
        <v>308</v>
      </c>
      <c r="BE486" s="228">
        <f>IF(N486="základní",J486,0)</f>
        <v>0</v>
      </c>
      <c r="BF486" s="228">
        <f>IF(N486="snížená",J486,0)</f>
        <v>0</v>
      </c>
      <c r="BG486" s="228">
        <f>IF(N486="zákl. přenesená",J486,0)</f>
        <v>0</v>
      </c>
      <c r="BH486" s="228">
        <f>IF(N486="sníž. přenesená",J486,0)</f>
        <v>0</v>
      </c>
      <c r="BI486" s="228">
        <f>IF(N486="nulová",J486,0)</f>
        <v>0</v>
      </c>
      <c r="BJ486" s="20" t="s">
        <v>83</v>
      </c>
      <c r="BK486" s="228">
        <f>ROUND(I486*H486,2)</f>
        <v>0</v>
      </c>
      <c r="BL486" s="20" t="s">
        <v>315</v>
      </c>
      <c r="BM486" s="227" t="s">
        <v>8128</v>
      </c>
    </row>
    <row r="487" s="13" customFormat="1">
      <c r="A487" s="13"/>
      <c r="B487" s="234"/>
      <c r="C487" s="235"/>
      <c r="D487" s="236" t="s">
        <v>319</v>
      </c>
      <c r="E487" s="237" t="s">
        <v>19</v>
      </c>
      <c r="F487" s="238" t="s">
        <v>8129</v>
      </c>
      <c r="G487" s="235"/>
      <c r="H487" s="239">
        <v>190.5</v>
      </c>
      <c r="I487" s="240"/>
      <c r="J487" s="235"/>
      <c r="K487" s="235"/>
      <c r="L487" s="241"/>
      <c r="M487" s="242"/>
      <c r="N487" s="243"/>
      <c r="O487" s="243"/>
      <c r="P487" s="243"/>
      <c r="Q487" s="243"/>
      <c r="R487" s="243"/>
      <c r="S487" s="243"/>
      <c r="T487" s="244"/>
      <c r="U487" s="13"/>
      <c r="V487" s="13"/>
      <c r="W487" s="13"/>
      <c r="X487" s="13"/>
      <c r="Y487" s="13"/>
      <c r="Z487" s="13"/>
      <c r="AA487" s="13"/>
      <c r="AB487" s="13"/>
      <c r="AC487" s="13"/>
      <c r="AD487" s="13"/>
      <c r="AE487" s="13"/>
      <c r="AT487" s="245" t="s">
        <v>319</v>
      </c>
      <c r="AU487" s="245" t="s">
        <v>85</v>
      </c>
      <c r="AV487" s="13" t="s">
        <v>85</v>
      </c>
      <c r="AW487" s="13" t="s">
        <v>37</v>
      </c>
      <c r="AX487" s="13" t="s">
        <v>83</v>
      </c>
      <c r="AY487" s="245" t="s">
        <v>308</v>
      </c>
    </row>
    <row r="488" s="13" customFormat="1">
      <c r="A488" s="13"/>
      <c r="B488" s="234"/>
      <c r="C488" s="235"/>
      <c r="D488" s="236" t="s">
        <v>319</v>
      </c>
      <c r="E488" s="235"/>
      <c r="F488" s="238" t="s">
        <v>8130</v>
      </c>
      <c r="G488" s="235"/>
      <c r="H488" s="239">
        <v>0.17299999999999999</v>
      </c>
      <c r="I488" s="240"/>
      <c r="J488" s="235"/>
      <c r="K488" s="235"/>
      <c r="L488" s="241"/>
      <c r="M488" s="242"/>
      <c r="N488" s="243"/>
      <c r="O488" s="243"/>
      <c r="P488" s="243"/>
      <c r="Q488" s="243"/>
      <c r="R488" s="243"/>
      <c r="S488" s="243"/>
      <c r="T488" s="244"/>
      <c r="U488" s="13"/>
      <c r="V488" s="13"/>
      <c r="W488" s="13"/>
      <c r="X488" s="13"/>
      <c r="Y488" s="13"/>
      <c r="Z488" s="13"/>
      <c r="AA488" s="13"/>
      <c r="AB488" s="13"/>
      <c r="AC488" s="13"/>
      <c r="AD488" s="13"/>
      <c r="AE488" s="13"/>
      <c r="AT488" s="245" t="s">
        <v>319</v>
      </c>
      <c r="AU488" s="245" t="s">
        <v>85</v>
      </c>
      <c r="AV488" s="13" t="s">
        <v>85</v>
      </c>
      <c r="AW488" s="13" t="s">
        <v>4</v>
      </c>
      <c r="AX488" s="13" t="s">
        <v>83</v>
      </c>
      <c r="AY488" s="245" t="s">
        <v>308</v>
      </c>
    </row>
    <row r="489" s="2" customFormat="1" ht="16.5" customHeight="1">
      <c r="A489" s="41"/>
      <c r="B489" s="42"/>
      <c r="C489" s="216" t="s">
        <v>1510</v>
      </c>
      <c r="D489" s="216" t="s">
        <v>310</v>
      </c>
      <c r="E489" s="217" t="s">
        <v>8131</v>
      </c>
      <c r="F489" s="218" t="s">
        <v>8132</v>
      </c>
      <c r="G489" s="219" t="s">
        <v>474</v>
      </c>
      <c r="H489" s="220">
        <v>190.5</v>
      </c>
      <c r="I489" s="221"/>
      <c r="J489" s="222">
        <f>ROUND(I489*H489,2)</f>
        <v>0</v>
      </c>
      <c r="K489" s="218" t="s">
        <v>314</v>
      </c>
      <c r="L489" s="47"/>
      <c r="M489" s="223" t="s">
        <v>19</v>
      </c>
      <c r="N489" s="224" t="s">
        <v>47</v>
      </c>
      <c r="O489" s="87"/>
      <c r="P489" s="225">
        <f>O489*H489</f>
        <v>0</v>
      </c>
      <c r="Q489" s="225">
        <v>0</v>
      </c>
      <c r="R489" s="225">
        <f>Q489*H489</f>
        <v>0</v>
      </c>
      <c r="S489" s="225">
        <v>0</v>
      </c>
      <c r="T489" s="226">
        <f>S489*H489</f>
        <v>0</v>
      </c>
      <c r="U489" s="41"/>
      <c r="V489" s="41"/>
      <c r="W489" s="41"/>
      <c r="X489" s="41"/>
      <c r="Y489" s="41"/>
      <c r="Z489" s="41"/>
      <c r="AA489" s="41"/>
      <c r="AB489" s="41"/>
      <c r="AC489" s="41"/>
      <c r="AD489" s="41"/>
      <c r="AE489" s="41"/>
      <c r="AR489" s="227" t="s">
        <v>315</v>
      </c>
      <c r="AT489" s="227" t="s">
        <v>310</v>
      </c>
      <c r="AU489" s="227" t="s">
        <v>85</v>
      </c>
      <c r="AY489" s="20" t="s">
        <v>308</v>
      </c>
      <c r="BE489" s="228">
        <f>IF(N489="základní",J489,0)</f>
        <v>0</v>
      </c>
      <c r="BF489" s="228">
        <f>IF(N489="snížená",J489,0)</f>
        <v>0</v>
      </c>
      <c r="BG489" s="228">
        <f>IF(N489="zákl. přenesená",J489,0)</f>
        <v>0</v>
      </c>
      <c r="BH489" s="228">
        <f>IF(N489="sníž. přenesená",J489,0)</f>
        <v>0</v>
      </c>
      <c r="BI489" s="228">
        <f>IF(N489="nulová",J489,0)</f>
        <v>0</v>
      </c>
      <c r="BJ489" s="20" t="s">
        <v>83</v>
      </c>
      <c r="BK489" s="228">
        <f>ROUND(I489*H489,2)</f>
        <v>0</v>
      </c>
      <c r="BL489" s="20" t="s">
        <v>315</v>
      </c>
      <c r="BM489" s="227" t="s">
        <v>8133</v>
      </c>
    </row>
    <row r="490" s="2" customFormat="1">
      <c r="A490" s="41"/>
      <c r="B490" s="42"/>
      <c r="C490" s="43"/>
      <c r="D490" s="229" t="s">
        <v>317</v>
      </c>
      <c r="E490" s="43"/>
      <c r="F490" s="230" t="s">
        <v>8134</v>
      </c>
      <c r="G490" s="43"/>
      <c r="H490" s="43"/>
      <c r="I490" s="231"/>
      <c r="J490" s="43"/>
      <c r="K490" s="43"/>
      <c r="L490" s="47"/>
      <c r="M490" s="232"/>
      <c r="N490" s="233"/>
      <c r="O490" s="87"/>
      <c r="P490" s="87"/>
      <c r="Q490" s="87"/>
      <c r="R490" s="87"/>
      <c r="S490" s="87"/>
      <c r="T490" s="88"/>
      <c r="U490" s="41"/>
      <c r="V490" s="41"/>
      <c r="W490" s="41"/>
      <c r="X490" s="41"/>
      <c r="Y490" s="41"/>
      <c r="Z490" s="41"/>
      <c r="AA490" s="41"/>
      <c r="AB490" s="41"/>
      <c r="AC490" s="41"/>
      <c r="AD490" s="41"/>
      <c r="AE490" s="41"/>
      <c r="AT490" s="20" t="s">
        <v>317</v>
      </c>
      <c r="AU490" s="20" t="s">
        <v>85</v>
      </c>
    </row>
    <row r="491" s="14" customFormat="1">
      <c r="A491" s="14"/>
      <c r="B491" s="249"/>
      <c r="C491" s="250"/>
      <c r="D491" s="236" t="s">
        <v>319</v>
      </c>
      <c r="E491" s="251" t="s">
        <v>19</v>
      </c>
      <c r="F491" s="252" t="s">
        <v>8124</v>
      </c>
      <c r="G491" s="250"/>
      <c r="H491" s="251" t="s">
        <v>19</v>
      </c>
      <c r="I491" s="253"/>
      <c r="J491" s="250"/>
      <c r="K491" s="250"/>
      <c r="L491" s="254"/>
      <c r="M491" s="255"/>
      <c r="N491" s="256"/>
      <c r="O491" s="256"/>
      <c r="P491" s="256"/>
      <c r="Q491" s="256"/>
      <c r="R491" s="256"/>
      <c r="S491" s="256"/>
      <c r="T491" s="257"/>
      <c r="U491" s="14"/>
      <c r="V491" s="14"/>
      <c r="W491" s="14"/>
      <c r="X491" s="14"/>
      <c r="Y491" s="14"/>
      <c r="Z491" s="14"/>
      <c r="AA491" s="14"/>
      <c r="AB491" s="14"/>
      <c r="AC491" s="14"/>
      <c r="AD491" s="14"/>
      <c r="AE491" s="14"/>
      <c r="AT491" s="258" t="s">
        <v>319</v>
      </c>
      <c r="AU491" s="258" t="s">
        <v>85</v>
      </c>
      <c r="AV491" s="14" t="s">
        <v>83</v>
      </c>
      <c r="AW491" s="14" t="s">
        <v>37</v>
      </c>
      <c r="AX491" s="14" t="s">
        <v>76</v>
      </c>
      <c r="AY491" s="258" t="s">
        <v>308</v>
      </c>
    </row>
    <row r="492" s="13" customFormat="1">
      <c r="A492" s="13"/>
      <c r="B492" s="234"/>
      <c r="C492" s="235"/>
      <c r="D492" s="236" t="s">
        <v>319</v>
      </c>
      <c r="E492" s="237" t="s">
        <v>19</v>
      </c>
      <c r="F492" s="238" t="s">
        <v>8125</v>
      </c>
      <c r="G492" s="235"/>
      <c r="H492" s="239">
        <v>190.5</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83</v>
      </c>
      <c r="AY492" s="245" t="s">
        <v>308</v>
      </c>
    </row>
    <row r="493" s="12" customFormat="1" ht="22.8" customHeight="1">
      <c r="A493" s="12"/>
      <c r="B493" s="200"/>
      <c r="C493" s="201"/>
      <c r="D493" s="202" t="s">
        <v>75</v>
      </c>
      <c r="E493" s="214" t="s">
        <v>518</v>
      </c>
      <c r="F493" s="214" t="s">
        <v>519</v>
      </c>
      <c r="G493" s="201"/>
      <c r="H493" s="201"/>
      <c r="I493" s="204"/>
      <c r="J493" s="215">
        <f>BK493</f>
        <v>0</v>
      </c>
      <c r="K493" s="201"/>
      <c r="L493" s="206"/>
      <c r="M493" s="207"/>
      <c r="N493" s="208"/>
      <c r="O493" s="208"/>
      <c r="P493" s="209">
        <f>SUM(P494:P495)</f>
        <v>0</v>
      </c>
      <c r="Q493" s="208"/>
      <c r="R493" s="209">
        <f>SUM(R494:R495)</f>
        <v>0</v>
      </c>
      <c r="S493" s="208"/>
      <c r="T493" s="210">
        <f>SUM(T494:T495)</f>
        <v>0</v>
      </c>
      <c r="U493" s="12"/>
      <c r="V493" s="12"/>
      <c r="W493" s="12"/>
      <c r="X493" s="12"/>
      <c r="Y493" s="12"/>
      <c r="Z493" s="12"/>
      <c r="AA493" s="12"/>
      <c r="AB493" s="12"/>
      <c r="AC493" s="12"/>
      <c r="AD493" s="12"/>
      <c r="AE493" s="12"/>
      <c r="AR493" s="211" t="s">
        <v>83</v>
      </c>
      <c r="AT493" s="212" t="s">
        <v>75</v>
      </c>
      <c r="AU493" s="212" t="s">
        <v>83</v>
      </c>
      <c r="AY493" s="211" t="s">
        <v>308</v>
      </c>
      <c r="BK493" s="213">
        <f>SUM(BK494:BK495)</f>
        <v>0</v>
      </c>
    </row>
    <row r="494" s="2" customFormat="1" ht="37.8" customHeight="1">
      <c r="A494" s="41"/>
      <c r="B494" s="42"/>
      <c r="C494" s="216" t="s">
        <v>802</v>
      </c>
      <c r="D494" s="216" t="s">
        <v>310</v>
      </c>
      <c r="E494" s="217" t="s">
        <v>8135</v>
      </c>
      <c r="F494" s="218" t="s">
        <v>8136</v>
      </c>
      <c r="G494" s="219" t="s">
        <v>493</v>
      </c>
      <c r="H494" s="220">
        <v>706.92200000000003</v>
      </c>
      <c r="I494" s="221"/>
      <c r="J494" s="222">
        <f>ROUND(I494*H494,2)</f>
        <v>0</v>
      </c>
      <c r="K494" s="218" t="s">
        <v>314</v>
      </c>
      <c r="L494" s="47"/>
      <c r="M494" s="223" t="s">
        <v>19</v>
      </c>
      <c r="N494" s="224" t="s">
        <v>47</v>
      </c>
      <c r="O494" s="87"/>
      <c r="P494" s="225">
        <f>O494*H494</f>
        <v>0</v>
      </c>
      <c r="Q494" s="225">
        <v>0</v>
      </c>
      <c r="R494" s="225">
        <f>Q494*H494</f>
        <v>0</v>
      </c>
      <c r="S494" s="225">
        <v>0</v>
      </c>
      <c r="T494" s="226">
        <f>S494*H494</f>
        <v>0</v>
      </c>
      <c r="U494" s="41"/>
      <c r="V494" s="41"/>
      <c r="W494" s="41"/>
      <c r="X494" s="41"/>
      <c r="Y494" s="41"/>
      <c r="Z494" s="41"/>
      <c r="AA494" s="41"/>
      <c r="AB494" s="41"/>
      <c r="AC494" s="41"/>
      <c r="AD494" s="41"/>
      <c r="AE494" s="41"/>
      <c r="AR494" s="227" t="s">
        <v>315</v>
      </c>
      <c r="AT494" s="227" t="s">
        <v>310</v>
      </c>
      <c r="AU494" s="227" t="s">
        <v>85</v>
      </c>
      <c r="AY494" s="20" t="s">
        <v>308</v>
      </c>
      <c r="BE494" s="228">
        <f>IF(N494="základní",J494,0)</f>
        <v>0</v>
      </c>
      <c r="BF494" s="228">
        <f>IF(N494="snížená",J494,0)</f>
        <v>0</v>
      </c>
      <c r="BG494" s="228">
        <f>IF(N494="zákl. přenesená",J494,0)</f>
        <v>0</v>
      </c>
      <c r="BH494" s="228">
        <f>IF(N494="sníž. přenesená",J494,0)</f>
        <v>0</v>
      </c>
      <c r="BI494" s="228">
        <f>IF(N494="nulová",J494,0)</f>
        <v>0</v>
      </c>
      <c r="BJ494" s="20" t="s">
        <v>83</v>
      </c>
      <c r="BK494" s="228">
        <f>ROUND(I494*H494,2)</f>
        <v>0</v>
      </c>
      <c r="BL494" s="20" t="s">
        <v>315</v>
      </c>
      <c r="BM494" s="227" t="s">
        <v>8137</v>
      </c>
    </row>
    <row r="495" s="2" customFormat="1">
      <c r="A495" s="41"/>
      <c r="B495" s="42"/>
      <c r="C495" s="43"/>
      <c r="D495" s="229" t="s">
        <v>317</v>
      </c>
      <c r="E495" s="43"/>
      <c r="F495" s="230" t="s">
        <v>8138</v>
      </c>
      <c r="G495" s="43"/>
      <c r="H495" s="43"/>
      <c r="I495" s="231"/>
      <c r="J495" s="43"/>
      <c r="K495" s="43"/>
      <c r="L495" s="47"/>
      <c r="M495" s="232"/>
      <c r="N495" s="233"/>
      <c r="O495" s="87"/>
      <c r="P495" s="87"/>
      <c r="Q495" s="87"/>
      <c r="R495" s="87"/>
      <c r="S495" s="87"/>
      <c r="T495" s="88"/>
      <c r="U495" s="41"/>
      <c r="V495" s="41"/>
      <c r="W495" s="41"/>
      <c r="X495" s="41"/>
      <c r="Y495" s="41"/>
      <c r="Z495" s="41"/>
      <c r="AA495" s="41"/>
      <c r="AB495" s="41"/>
      <c r="AC495" s="41"/>
      <c r="AD495" s="41"/>
      <c r="AE495" s="41"/>
      <c r="AT495" s="20" t="s">
        <v>317</v>
      </c>
      <c r="AU495" s="20" t="s">
        <v>85</v>
      </c>
    </row>
    <row r="496" s="12" customFormat="1" ht="25.92" customHeight="1">
      <c r="A496" s="12"/>
      <c r="B496" s="200"/>
      <c r="C496" s="201"/>
      <c r="D496" s="202" t="s">
        <v>75</v>
      </c>
      <c r="E496" s="203" t="s">
        <v>590</v>
      </c>
      <c r="F496" s="203" t="s">
        <v>591</v>
      </c>
      <c r="G496" s="201"/>
      <c r="H496" s="201"/>
      <c r="I496" s="204"/>
      <c r="J496" s="205">
        <f>BK496</f>
        <v>0</v>
      </c>
      <c r="K496" s="201"/>
      <c r="L496" s="206"/>
      <c r="M496" s="207"/>
      <c r="N496" s="208"/>
      <c r="O496" s="208"/>
      <c r="P496" s="209">
        <f>P497+P613+P621</f>
        <v>0</v>
      </c>
      <c r="Q496" s="208"/>
      <c r="R496" s="209">
        <f>R497+R613+R621</f>
        <v>3.438237169999999</v>
      </c>
      <c r="S496" s="208"/>
      <c r="T496" s="210">
        <f>T497+T613+T621</f>
        <v>0</v>
      </c>
      <c r="U496" s="12"/>
      <c r="V496" s="12"/>
      <c r="W496" s="12"/>
      <c r="X496" s="12"/>
      <c r="Y496" s="12"/>
      <c r="Z496" s="12"/>
      <c r="AA496" s="12"/>
      <c r="AB496" s="12"/>
      <c r="AC496" s="12"/>
      <c r="AD496" s="12"/>
      <c r="AE496" s="12"/>
      <c r="AR496" s="211" t="s">
        <v>85</v>
      </c>
      <c r="AT496" s="212" t="s">
        <v>75</v>
      </c>
      <c r="AU496" s="212" t="s">
        <v>76</v>
      </c>
      <c r="AY496" s="211" t="s">
        <v>308</v>
      </c>
      <c r="BK496" s="213">
        <f>BK497+BK613+BK621</f>
        <v>0</v>
      </c>
    </row>
    <row r="497" s="12" customFormat="1" ht="22.8" customHeight="1">
      <c r="A497" s="12"/>
      <c r="B497" s="200"/>
      <c r="C497" s="201"/>
      <c r="D497" s="202" t="s">
        <v>75</v>
      </c>
      <c r="E497" s="214" t="s">
        <v>964</v>
      </c>
      <c r="F497" s="214" t="s">
        <v>965</v>
      </c>
      <c r="G497" s="201"/>
      <c r="H497" s="201"/>
      <c r="I497" s="204"/>
      <c r="J497" s="215">
        <f>BK497</f>
        <v>0</v>
      </c>
      <c r="K497" s="201"/>
      <c r="L497" s="206"/>
      <c r="M497" s="207"/>
      <c r="N497" s="208"/>
      <c r="O497" s="208"/>
      <c r="P497" s="209">
        <f>SUM(P498:P612)</f>
        <v>0</v>
      </c>
      <c r="Q497" s="208"/>
      <c r="R497" s="209">
        <f>SUM(R498:R612)</f>
        <v>3.3703064699999992</v>
      </c>
      <c r="S497" s="208"/>
      <c r="T497" s="210">
        <f>SUM(T498:T612)</f>
        <v>0</v>
      </c>
      <c r="U497" s="12"/>
      <c r="V497" s="12"/>
      <c r="W497" s="12"/>
      <c r="X497" s="12"/>
      <c r="Y497" s="12"/>
      <c r="Z497" s="12"/>
      <c r="AA497" s="12"/>
      <c r="AB497" s="12"/>
      <c r="AC497" s="12"/>
      <c r="AD497" s="12"/>
      <c r="AE497" s="12"/>
      <c r="AR497" s="211" t="s">
        <v>85</v>
      </c>
      <c r="AT497" s="212" t="s">
        <v>75</v>
      </c>
      <c r="AU497" s="212" t="s">
        <v>83</v>
      </c>
      <c r="AY497" s="211" t="s">
        <v>308</v>
      </c>
      <c r="BK497" s="213">
        <f>SUM(BK498:BK612)</f>
        <v>0</v>
      </c>
    </row>
    <row r="498" s="2" customFormat="1" ht="21.75" customHeight="1">
      <c r="A498" s="41"/>
      <c r="B498" s="42"/>
      <c r="C498" s="216" t="s">
        <v>1743</v>
      </c>
      <c r="D498" s="216" t="s">
        <v>310</v>
      </c>
      <c r="E498" s="217" t="s">
        <v>5289</v>
      </c>
      <c r="F498" s="218" t="s">
        <v>8139</v>
      </c>
      <c r="G498" s="219" t="s">
        <v>313</v>
      </c>
      <c r="H498" s="220">
        <v>18.199999999999999</v>
      </c>
      <c r="I498" s="221"/>
      <c r="J498" s="222">
        <f>ROUND(I498*H498,2)</f>
        <v>0</v>
      </c>
      <c r="K498" s="218" t="s">
        <v>314</v>
      </c>
      <c r="L498" s="47"/>
      <c r="M498" s="223" t="s">
        <v>19</v>
      </c>
      <c r="N498" s="224" t="s">
        <v>47</v>
      </c>
      <c r="O498" s="87"/>
      <c r="P498" s="225">
        <f>O498*H498</f>
        <v>0</v>
      </c>
      <c r="Q498" s="225">
        <v>0</v>
      </c>
      <c r="R498" s="225">
        <f>Q498*H498</f>
        <v>0</v>
      </c>
      <c r="S498" s="225">
        <v>0</v>
      </c>
      <c r="T498" s="226">
        <f>S498*H498</f>
        <v>0</v>
      </c>
      <c r="U498" s="41"/>
      <c r="V498" s="41"/>
      <c r="W498" s="41"/>
      <c r="X498" s="41"/>
      <c r="Y498" s="41"/>
      <c r="Z498" s="41"/>
      <c r="AA498" s="41"/>
      <c r="AB498" s="41"/>
      <c r="AC498" s="41"/>
      <c r="AD498" s="41"/>
      <c r="AE498" s="41"/>
      <c r="AR498" s="227" t="s">
        <v>391</v>
      </c>
      <c r="AT498" s="227" t="s">
        <v>310</v>
      </c>
      <c r="AU498" s="227" t="s">
        <v>85</v>
      </c>
      <c r="AY498" s="20" t="s">
        <v>308</v>
      </c>
      <c r="BE498" s="228">
        <f>IF(N498="základní",J498,0)</f>
        <v>0</v>
      </c>
      <c r="BF498" s="228">
        <f>IF(N498="snížená",J498,0)</f>
        <v>0</v>
      </c>
      <c r="BG498" s="228">
        <f>IF(N498="zákl. přenesená",J498,0)</f>
        <v>0</v>
      </c>
      <c r="BH498" s="228">
        <f>IF(N498="sníž. přenesená",J498,0)</f>
        <v>0</v>
      </c>
      <c r="BI498" s="228">
        <f>IF(N498="nulová",J498,0)</f>
        <v>0</v>
      </c>
      <c r="BJ498" s="20" t="s">
        <v>83</v>
      </c>
      <c r="BK498" s="228">
        <f>ROUND(I498*H498,2)</f>
        <v>0</v>
      </c>
      <c r="BL498" s="20" t="s">
        <v>391</v>
      </c>
      <c r="BM498" s="227" t="s">
        <v>8140</v>
      </c>
    </row>
    <row r="499" s="2" customFormat="1">
      <c r="A499" s="41"/>
      <c r="B499" s="42"/>
      <c r="C499" s="43"/>
      <c r="D499" s="229" t="s">
        <v>317</v>
      </c>
      <c r="E499" s="43"/>
      <c r="F499" s="230" t="s">
        <v>5291</v>
      </c>
      <c r="G499" s="43"/>
      <c r="H499" s="43"/>
      <c r="I499" s="231"/>
      <c r="J499" s="43"/>
      <c r="K499" s="43"/>
      <c r="L499" s="47"/>
      <c r="M499" s="232"/>
      <c r="N499" s="233"/>
      <c r="O499" s="87"/>
      <c r="P499" s="87"/>
      <c r="Q499" s="87"/>
      <c r="R499" s="87"/>
      <c r="S499" s="87"/>
      <c r="T499" s="88"/>
      <c r="U499" s="41"/>
      <c r="V499" s="41"/>
      <c r="W499" s="41"/>
      <c r="X499" s="41"/>
      <c r="Y499" s="41"/>
      <c r="Z499" s="41"/>
      <c r="AA499" s="41"/>
      <c r="AB499" s="41"/>
      <c r="AC499" s="41"/>
      <c r="AD499" s="41"/>
      <c r="AE499" s="41"/>
      <c r="AT499" s="20" t="s">
        <v>317</v>
      </c>
      <c r="AU499" s="20" t="s">
        <v>85</v>
      </c>
    </row>
    <row r="500" s="13" customFormat="1">
      <c r="A500" s="13"/>
      <c r="B500" s="234"/>
      <c r="C500" s="235"/>
      <c r="D500" s="236" t="s">
        <v>319</v>
      </c>
      <c r="E500" s="237" t="s">
        <v>19</v>
      </c>
      <c r="F500" s="238" t="s">
        <v>8141</v>
      </c>
      <c r="G500" s="235"/>
      <c r="H500" s="239">
        <v>18.199999999999999</v>
      </c>
      <c r="I500" s="240"/>
      <c r="J500" s="235"/>
      <c r="K500" s="235"/>
      <c r="L500" s="241"/>
      <c r="M500" s="242"/>
      <c r="N500" s="243"/>
      <c r="O500" s="243"/>
      <c r="P500" s="243"/>
      <c r="Q500" s="243"/>
      <c r="R500" s="243"/>
      <c r="S500" s="243"/>
      <c r="T500" s="244"/>
      <c r="U500" s="13"/>
      <c r="V500" s="13"/>
      <c r="W500" s="13"/>
      <c r="X500" s="13"/>
      <c r="Y500" s="13"/>
      <c r="Z500" s="13"/>
      <c r="AA500" s="13"/>
      <c r="AB500" s="13"/>
      <c r="AC500" s="13"/>
      <c r="AD500" s="13"/>
      <c r="AE500" s="13"/>
      <c r="AT500" s="245" t="s">
        <v>319</v>
      </c>
      <c r="AU500" s="245" t="s">
        <v>85</v>
      </c>
      <c r="AV500" s="13" t="s">
        <v>85</v>
      </c>
      <c r="AW500" s="13" t="s">
        <v>37</v>
      </c>
      <c r="AX500" s="13" t="s">
        <v>83</v>
      </c>
      <c r="AY500" s="245" t="s">
        <v>308</v>
      </c>
    </row>
    <row r="501" s="2" customFormat="1" ht="16.5" customHeight="1">
      <c r="A501" s="41"/>
      <c r="B501" s="42"/>
      <c r="C501" s="280" t="s">
        <v>809</v>
      </c>
      <c r="D501" s="280" t="s">
        <v>1137</v>
      </c>
      <c r="E501" s="281" t="s">
        <v>2797</v>
      </c>
      <c r="F501" s="282" t="s">
        <v>2798</v>
      </c>
      <c r="G501" s="283" t="s">
        <v>493</v>
      </c>
      <c r="H501" s="284">
        <v>0.024</v>
      </c>
      <c r="I501" s="285"/>
      <c r="J501" s="286">
        <f>ROUND(I501*H501,2)</f>
        <v>0</v>
      </c>
      <c r="K501" s="282" t="s">
        <v>314</v>
      </c>
      <c r="L501" s="287"/>
      <c r="M501" s="288" t="s">
        <v>19</v>
      </c>
      <c r="N501" s="289" t="s">
        <v>47</v>
      </c>
      <c r="O501" s="87"/>
      <c r="P501" s="225">
        <f>O501*H501</f>
        <v>0</v>
      </c>
      <c r="Q501" s="225">
        <v>1</v>
      </c>
      <c r="R501" s="225">
        <f>Q501*H501</f>
        <v>0.024</v>
      </c>
      <c r="S501" s="225">
        <v>0</v>
      </c>
      <c r="T501" s="226">
        <f>S501*H501</f>
        <v>0</v>
      </c>
      <c r="U501" s="41"/>
      <c r="V501" s="41"/>
      <c r="W501" s="41"/>
      <c r="X501" s="41"/>
      <c r="Y501" s="41"/>
      <c r="Z501" s="41"/>
      <c r="AA501" s="41"/>
      <c r="AB501" s="41"/>
      <c r="AC501" s="41"/>
      <c r="AD501" s="41"/>
      <c r="AE501" s="41"/>
      <c r="AR501" s="227" t="s">
        <v>616</v>
      </c>
      <c r="AT501" s="227" t="s">
        <v>1137</v>
      </c>
      <c r="AU501" s="227" t="s">
        <v>85</v>
      </c>
      <c r="AY501" s="20" t="s">
        <v>308</v>
      </c>
      <c r="BE501" s="228">
        <f>IF(N501="základní",J501,0)</f>
        <v>0</v>
      </c>
      <c r="BF501" s="228">
        <f>IF(N501="snížená",J501,0)</f>
        <v>0</v>
      </c>
      <c r="BG501" s="228">
        <f>IF(N501="zákl. přenesená",J501,0)</f>
        <v>0</v>
      </c>
      <c r="BH501" s="228">
        <f>IF(N501="sníž. přenesená",J501,0)</f>
        <v>0</v>
      </c>
      <c r="BI501" s="228">
        <f>IF(N501="nulová",J501,0)</f>
        <v>0</v>
      </c>
      <c r="BJ501" s="20" t="s">
        <v>83</v>
      </c>
      <c r="BK501" s="228">
        <f>ROUND(I501*H501,2)</f>
        <v>0</v>
      </c>
      <c r="BL501" s="20" t="s">
        <v>391</v>
      </c>
      <c r="BM501" s="227" t="s">
        <v>8142</v>
      </c>
    </row>
    <row r="502" s="13" customFormat="1">
      <c r="A502" s="13"/>
      <c r="B502" s="234"/>
      <c r="C502" s="235"/>
      <c r="D502" s="236" t="s">
        <v>319</v>
      </c>
      <c r="E502" s="237" t="s">
        <v>19</v>
      </c>
      <c r="F502" s="238" t="s">
        <v>8143</v>
      </c>
      <c r="G502" s="235"/>
      <c r="H502" s="239">
        <v>0.0050000000000000001</v>
      </c>
      <c r="I502" s="240"/>
      <c r="J502" s="235"/>
      <c r="K502" s="235"/>
      <c r="L502" s="241"/>
      <c r="M502" s="242"/>
      <c r="N502" s="243"/>
      <c r="O502" s="243"/>
      <c r="P502" s="243"/>
      <c r="Q502" s="243"/>
      <c r="R502" s="243"/>
      <c r="S502" s="243"/>
      <c r="T502" s="244"/>
      <c r="U502" s="13"/>
      <c r="V502" s="13"/>
      <c r="W502" s="13"/>
      <c r="X502" s="13"/>
      <c r="Y502" s="13"/>
      <c r="Z502" s="13"/>
      <c r="AA502" s="13"/>
      <c r="AB502" s="13"/>
      <c r="AC502" s="13"/>
      <c r="AD502" s="13"/>
      <c r="AE502" s="13"/>
      <c r="AT502" s="245" t="s">
        <v>319</v>
      </c>
      <c r="AU502" s="245" t="s">
        <v>85</v>
      </c>
      <c r="AV502" s="13" t="s">
        <v>85</v>
      </c>
      <c r="AW502" s="13" t="s">
        <v>37</v>
      </c>
      <c r="AX502" s="13" t="s">
        <v>76</v>
      </c>
      <c r="AY502" s="245" t="s">
        <v>308</v>
      </c>
    </row>
    <row r="503" s="13" customFormat="1">
      <c r="A503" s="13"/>
      <c r="B503" s="234"/>
      <c r="C503" s="235"/>
      <c r="D503" s="236" t="s">
        <v>319</v>
      </c>
      <c r="E503" s="237" t="s">
        <v>19</v>
      </c>
      <c r="F503" s="238" t="s">
        <v>8144</v>
      </c>
      <c r="G503" s="235"/>
      <c r="H503" s="239">
        <v>0.019</v>
      </c>
      <c r="I503" s="240"/>
      <c r="J503" s="235"/>
      <c r="K503" s="235"/>
      <c r="L503" s="241"/>
      <c r="M503" s="242"/>
      <c r="N503" s="243"/>
      <c r="O503" s="243"/>
      <c r="P503" s="243"/>
      <c r="Q503" s="243"/>
      <c r="R503" s="243"/>
      <c r="S503" s="243"/>
      <c r="T503" s="244"/>
      <c r="U503" s="13"/>
      <c r="V503" s="13"/>
      <c r="W503" s="13"/>
      <c r="X503" s="13"/>
      <c r="Y503" s="13"/>
      <c r="Z503" s="13"/>
      <c r="AA503" s="13"/>
      <c r="AB503" s="13"/>
      <c r="AC503" s="13"/>
      <c r="AD503" s="13"/>
      <c r="AE503" s="13"/>
      <c r="AT503" s="245" t="s">
        <v>319</v>
      </c>
      <c r="AU503" s="245" t="s">
        <v>85</v>
      </c>
      <c r="AV503" s="13" t="s">
        <v>85</v>
      </c>
      <c r="AW503" s="13" t="s">
        <v>37</v>
      </c>
      <c r="AX503" s="13" t="s">
        <v>76</v>
      </c>
      <c r="AY503" s="245" t="s">
        <v>308</v>
      </c>
    </row>
    <row r="504" s="15" customFormat="1">
      <c r="A504" s="15"/>
      <c r="B504" s="259"/>
      <c r="C504" s="260"/>
      <c r="D504" s="236" t="s">
        <v>319</v>
      </c>
      <c r="E504" s="261" t="s">
        <v>19</v>
      </c>
      <c r="F504" s="262" t="s">
        <v>448</v>
      </c>
      <c r="G504" s="260"/>
      <c r="H504" s="263">
        <v>0.024</v>
      </c>
      <c r="I504" s="264"/>
      <c r="J504" s="260"/>
      <c r="K504" s="260"/>
      <c r="L504" s="265"/>
      <c r="M504" s="266"/>
      <c r="N504" s="267"/>
      <c r="O504" s="267"/>
      <c r="P504" s="267"/>
      <c r="Q504" s="267"/>
      <c r="R504" s="267"/>
      <c r="S504" s="267"/>
      <c r="T504" s="268"/>
      <c r="U504" s="15"/>
      <c r="V504" s="15"/>
      <c r="W504" s="15"/>
      <c r="X504" s="15"/>
      <c r="Y504" s="15"/>
      <c r="Z504" s="15"/>
      <c r="AA504" s="15"/>
      <c r="AB504" s="15"/>
      <c r="AC504" s="15"/>
      <c r="AD504" s="15"/>
      <c r="AE504" s="15"/>
      <c r="AT504" s="269" t="s">
        <v>319</v>
      </c>
      <c r="AU504" s="269" t="s">
        <v>85</v>
      </c>
      <c r="AV504" s="15" t="s">
        <v>315</v>
      </c>
      <c r="AW504" s="15" t="s">
        <v>37</v>
      </c>
      <c r="AX504" s="15" t="s">
        <v>83</v>
      </c>
      <c r="AY504" s="269" t="s">
        <v>308</v>
      </c>
    </row>
    <row r="505" s="2" customFormat="1" ht="24.15" customHeight="1">
      <c r="A505" s="41"/>
      <c r="B505" s="42"/>
      <c r="C505" s="216" t="s">
        <v>1746</v>
      </c>
      <c r="D505" s="216" t="s">
        <v>310</v>
      </c>
      <c r="E505" s="217" t="s">
        <v>8145</v>
      </c>
      <c r="F505" s="218" t="s">
        <v>8146</v>
      </c>
      <c r="G505" s="219" t="s">
        <v>313</v>
      </c>
      <c r="H505" s="220">
        <v>9.0999999999999996</v>
      </c>
      <c r="I505" s="221"/>
      <c r="J505" s="222">
        <f>ROUND(I505*H505,2)</f>
        <v>0</v>
      </c>
      <c r="K505" s="218" t="s">
        <v>314</v>
      </c>
      <c r="L505" s="47"/>
      <c r="M505" s="223" t="s">
        <v>19</v>
      </c>
      <c r="N505" s="224" t="s">
        <v>47</v>
      </c>
      <c r="O505" s="87"/>
      <c r="P505" s="225">
        <f>O505*H505</f>
        <v>0</v>
      </c>
      <c r="Q505" s="225">
        <v>0</v>
      </c>
      <c r="R505" s="225">
        <f>Q505*H505</f>
        <v>0</v>
      </c>
      <c r="S505" s="225">
        <v>0</v>
      </c>
      <c r="T505" s="226">
        <f>S505*H505</f>
        <v>0</v>
      </c>
      <c r="U505" s="41"/>
      <c r="V505" s="41"/>
      <c r="W505" s="41"/>
      <c r="X505" s="41"/>
      <c r="Y505" s="41"/>
      <c r="Z505" s="41"/>
      <c r="AA505" s="41"/>
      <c r="AB505" s="41"/>
      <c r="AC505" s="41"/>
      <c r="AD505" s="41"/>
      <c r="AE505" s="41"/>
      <c r="AR505" s="227" t="s">
        <v>391</v>
      </c>
      <c r="AT505" s="227" t="s">
        <v>310</v>
      </c>
      <c r="AU505" s="227" t="s">
        <v>85</v>
      </c>
      <c r="AY505" s="20" t="s">
        <v>308</v>
      </c>
      <c r="BE505" s="228">
        <f>IF(N505="základní",J505,0)</f>
        <v>0</v>
      </c>
      <c r="BF505" s="228">
        <f>IF(N505="snížená",J505,0)</f>
        <v>0</v>
      </c>
      <c r="BG505" s="228">
        <f>IF(N505="zákl. přenesená",J505,0)</f>
        <v>0</v>
      </c>
      <c r="BH505" s="228">
        <f>IF(N505="sníž. přenesená",J505,0)</f>
        <v>0</v>
      </c>
      <c r="BI505" s="228">
        <f>IF(N505="nulová",J505,0)</f>
        <v>0</v>
      </c>
      <c r="BJ505" s="20" t="s">
        <v>83</v>
      </c>
      <c r="BK505" s="228">
        <f>ROUND(I505*H505,2)</f>
        <v>0</v>
      </c>
      <c r="BL505" s="20" t="s">
        <v>391</v>
      </c>
      <c r="BM505" s="227" t="s">
        <v>8147</v>
      </c>
    </row>
    <row r="506" s="2" customFormat="1">
      <c r="A506" s="41"/>
      <c r="B506" s="42"/>
      <c r="C506" s="43"/>
      <c r="D506" s="229" t="s">
        <v>317</v>
      </c>
      <c r="E506" s="43"/>
      <c r="F506" s="230" t="s">
        <v>8148</v>
      </c>
      <c r="G506" s="43"/>
      <c r="H506" s="43"/>
      <c r="I506" s="231"/>
      <c r="J506" s="43"/>
      <c r="K506" s="43"/>
      <c r="L506" s="47"/>
      <c r="M506" s="232"/>
      <c r="N506" s="233"/>
      <c r="O506" s="87"/>
      <c r="P506" s="87"/>
      <c r="Q506" s="87"/>
      <c r="R506" s="87"/>
      <c r="S506" s="87"/>
      <c r="T506" s="88"/>
      <c r="U506" s="41"/>
      <c r="V506" s="41"/>
      <c r="W506" s="41"/>
      <c r="X506" s="41"/>
      <c r="Y506" s="41"/>
      <c r="Z506" s="41"/>
      <c r="AA506" s="41"/>
      <c r="AB506" s="41"/>
      <c r="AC506" s="41"/>
      <c r="AD506" s="41"/>
      <c r="AE506" s="41"/>
      <c r="AT506" s="20" t="s">
        <v>317</v>
      </c>
      <c r="AU506" s="20" t="s">
        <v>85</v>
      </c>
    </row>
    <row r="507" s="13" customFormat="1">
      <c r="A507" s="13"/>
      <c r="B507" s="234"/>
      <c r="C507" s="235"/>
      <c r="D507" s="236" t="s">
        <v>319</v>
      </c>
      <c r="E507" s="237" t="s">
        <v>19</v>
      </c>
      <c r="F507" s="238" t="s">
        <v>8149</v>
      </c>
      <c r="G507" s="235"/>
      <c r="H507" s="239">
        <v>9.0999999999999996</v>
      </c>
      <c r="I507" s="240"/>
      <c r="J507" s="235"/>
      <c r="K507" s="235"/>
      <c r="L507" s="241"/>
      <c r="M507" s="242"/>
      <c r="N507" s="243"/>
      <c r="O507" s="243"/>
      <c r="P507" s="243"/>
      <c r="Q507" s="243"/>
      <c r="R507" s="243"/>
      <c r="S507" s="243"/>
      <c r="T507" s="244"/>
      <c r="U507" s="13"/>
      <c r="V507" s="13"/>
      <c r="W507" s="13"/>
      <c r="X507" s="13"/>
      <c r="Y507" s="13"/>
      <c r="Z507" s="13"/>
      <c r="AA507" s="13"/>
      <c r="AB507" s="13"/>
      <c r="AC507" s="13"/>
      <c r="AD507" s="13"/>
      <c r="AE507" s="13"/>
      <c r="AT507" s="245" t="s">
        <v>319</v>
      </c>
      <c r="AU507" s="245" t="s">
        <v>85</v>
      </c>
      <c r="AV507" s="13" t="s">
        <v>85</v>
      </c>
      <c r="AW507" s="13" t="s">
        <v>37</v>
      </c>
      <c r="AX507" s="13" t="s">
        <v>83</v>
      </c>
      <c r="AY507" s="245" t="s">
        <v>308</v>
      </c>
    </row>
    <row r="508" s="2" customFormat="1" ht="16.5" customHeight="1">
      <c r="A508" s="41"/>
      <c r="B508" s="42"/>
      <c r="C508" s="280" t="s">
        <v>812</v>
      </c>
      <c r="D508" s="280" t="s">
        <v>1137</v>
      </c>
      <c r="E508" s="281" t="s">
        <v>8150</v>
      </c>
      <c r="F508" s="282" t="s">
        <v>8151</v>
      </c>
      <c r="G508" s="283" t="s">
        <v>493</v>
      </c>
      <c r="H508" s="284">
        <v>0.016</v>
      </c>
      <c r="I508" s="285"/>
      <c r="J508" s="286">
        <f>ROUND(I508*H508,2)</f>
        <v>0</v>
      </c>
      <c r="K508" s="282" t="s">
        <v>314</v>
      </c>
      <c r="L508" s="287"/>
      <c r="M508" s="288" t="s">
        <v>19</v>
      </c>
      <c r="N508" s="289" t="s">
        <v>47</v>
      </c>
      <c r="O508" s="87"/>
      <c r="P508" s="225">
        <f>O508*H508</f>
        <v>0</v>
      </c>
      <c r="Q508" s="225">
        <v>1</v>
      </c>
      <c r="R508" s="225">
        <f>Q508*H508</f>
        <v>0.016</v>
      </c>
      <c r="S508" s="225">
        <v>0</v>
      </c>
      <c r="T508" s="226">
        <f>S508*H508</f>
        <v>0</v>
      </c>
      <c r="U508" s="41"/>
      <c r="V508" s="41"/>
      <c r="W508" s="41"/>
      <c r="X508" s="41"/>
      <c r="Y508" s="41"/>
      <c r="Z508" s="41"/>
      <c r="AA508" s="41"/>
      <c r="AB508" s="41"/>
      <c r="AC508" s="41"/>
      <c r="AD508" s="41"/>
      <c r="AE508" s="41"/>
      <c r="AR508" s="227" t="s">
        <v>616</v>
      </c>
      <c r="AT508" s="227" t="s">
        <v>1137</v>
      </c>
      <c r="AU508" s="227" t="s">
        <v>85</v>
      </c>
      <c r="AY508" s="20" t="s">
        <v>308</v>
      </c>
      <c r="BE508" s="228">
        <f>IF(N508="základní",J508,0)</f>
        <v>0</v>
      </c>
      <c r="BF508" s="228">
        <f>IF(N508="snížená",J508,0)</f>
        <v>0</v>
      </c>
      <c r="BG508" s="228">
        <f>IF(N508="zákl. přenesená",J508,0)</f>
        <v>0</v>
      </c>
      <c r="BH508" s="228">
        <f>IF(N508="sníž. přenesená",J508,0)</f>
        <v>0</v>
      </c>
      <c r="BI508" s="228">
        <f>IF(N508="nulová",J508,0)</f>
        <v>0</v>
      </c>
      <c r="BJ508" s="20" t="s">
        <v>83</v>
      </c>
      <c r="BK508" s="228">
        <f>ROUND(I508*H508,2)</f>
        <v>0</v>
      </c>
      <c r="BL508" s="20" t="s">
        <v>391</v>
      </c>
      <c r="BM508" s="227" t="s">
        <v>8152</v>
      </c>
    </row>
    <row r="509" s="13" customFormat="1">
      <c r="A509" s="13"/>
      <c r="B509" s="234"/>
      <c r="C509" s="235"/>
      <c r="D509" s="236" t="s">
        <v>319</v>
      </c>
      <c r="E509" s="237" t="s">
        <v>19</v>
      </c>
      <c r="F509" s="238" t="s">
        <v>8153</v>
      </c>
      <c r="G509" s="235"/>
      <c r="H509" s="239">
        <v>0.0040000000000000001</v>
      </c>
      <c r="I509" s="240"/>
      <c r="J509" s="235"/>
      <c r="K509" s="235"/>
      <c r="L509" s="241"/>
      <c r="M509" s="242"/>
      <c r="N509" s="243"/>
      <c r="O509" s="243"/>
      <c r="P509" s="243"/>
      <c r="Q509" s="243"/>
      <c r="R509" s="243"/>
      <c r="S509" s="243"/>
      <c r="T509" s="244"/>
      <c r="U509" s="13"/>
      <c r="V509" s="13"/>
      <c r="W509" s="13"/>
      <c r="X509" s="13"/>
      <c r="Y509" s="13"/>
      <c r="Z509" s="13"/>
      <c r="AA509" s="13"/>
      <c r="AB509" s="13"/>
      <c r="AC509" s="13"/>
      <c r="AD509" s="13"/>
      <c r="AE509" s="13"/>
      <c r="AT509" s="245" t="s">
        <v>319</v>
      </c>
      <c r="AU509" s="245" t="s">
        <v>85</v>
      </c>
      <c r="AV509" s="13" t="s">
        <v>85</v>
      </c>
      <c r="AW509" s="13" t="s">
        <v>37</v>
      </c>
      <c r="AX509" s="13" t="s">
        <v>76</v>
      </c>
      <c r="AY509" s="245" t="s">
        <v>308</v>
      </c>
    </row>
    <row r="510" s="13" customFormat="1">
      <c r="A510" s="13"/>
      <c r="B510" s="234"/>
      <c r="C510" s="235"/>
      <c r="D510" s="236" t="s">
        <v>319</v>
      </c>
      <c r="E510" s="237" t="s">
        <v>19</v>
      </c>
      <c r="F510" s="238" t="s">
        <v>8154</v>
      </c>
      <c r="G510" s="235"/>
      <c r="H510" s="239">
        <v>0.012</v>
      </c>
      <c r="I510" s="240"/>
      <c r="J510" s="235"/>
      <c r="K510" s="235"/>
      <c r="L510" s="241"/>
      <c r="M510" s="242"/>
      <c r="N510" s="243"/>
      <c r="O510" s="243"/>
      <c r="P510" s="243"/>
      <c r="Q510" s="243"/>
      <c r="R510" s="243"/>
      <c r="S510" s="243"/>
      <c r="T510" s="244"/>
      <c r="U510" s="13"/>
      <c r="V510" s="13"/>
      <c r="W510" s="13"/>
      <c r="X510" s="13"/>
      <c r="Y510" s="13"/>
      <c r="Z510" s="13"/>
      <c r="AA510" s="13"/>
      <c r="AB510" s="13"/>
      <c r="AC510" s="13"/>
      <c r="AD510" s="13"/>
      <c r="AE510" s="13"/>
      <c r="AT510" s="245" t="s">
        <v>319</v>
      </c>
      <c r="AU510" s="245" t="s">
        <v>85</v>
      </c>
      <c r="AV510" s="13" t="s">
        <v>85</v>
      </c>
      <c r="AW510" s="13" t="s">
        <v>37</v>
      </c>
      <c r="AX510" s="13" t="s">
        <v>76</v>
      </c>
      <c r="AY510" s="245" t="s">
        <v>308</v>
      </c>
    </row>
    <row r="511" s="15" customFormat="1">
      <c r="A511" s="15"/>
      <c r="B511" s="259"/>
      <c r="C511" s="260"/>
      <c r="D511" s="236" t="s">
        <v>319</v>
      </c>
      <c r="E511" s="261" t="s">
        <v>19</v>
      </c>
      <c r="F511" s="262" t="s">
        <v>448</v>
      </c>
      <c r="G511" s="260"/>
      <c r="H511" s="263">
        <v>0.016</v>
      </c>
      <c r="I511" s="264"/>
      <c r="J511" s="260"/>
      <c r="K511" s="260"/>
      <c r="L511" s="265"/>
      <c r="M511" s="266"/>
      <c r="N511" s="267"/>
      <c r="O511" s="267"/>
      <c r="P511" s="267"/>
      <c r="Q511" s="267"/>
      <c r="R511" s="267"/>
      <c r="S511" s="267"/>
      <c r="T511" s="268"/>
      <c r="U511" s="15"/>
      <c r="V511" s="15"/>
      <c r="W511" s="15"/>
      <c r="X511" s="15"/>
      <c r="Y511" s="15"/>
      <c r="Z511" s="15"/>
      <c r="AA511" s="15"/>
      <c r="AB511" s="15"/>
      <c r="AC511" s="15"/>
      <c r="AD511" s="15"/>
      <c r="AE511" s="15"/>
      <c r="AT511" s="269" t="s">
        <v>319</v>
      </c>
      <c r="AU511" s="269" t="s">
        <v>85</v>
      </c>
      <c r="AV511" s="15" t="s">
        <v>315</v>
      </c>
      <c r="AW511" s="15" t="s">
        <v>37</v>
      </c>
      <c r="AX511" s="15" t="s">
        <v>83</v>
      </c>
      <c r="AY511" s="269" t="s">
        <v>308</v>
      </c>
    </row>
    <row r="512" s="2" customFormat="1" ht="21.75" customHeight="1">
      <c r="A512" s="41"/>
      <c r="B512" s="42"/>
      <c r="C512" s="216" t="s">
        <v>1754</v>
      </c>
      <c r="D512" s="216" t="s">
        <v>310</v>
      </c>
      <c r="E512" s="217" t="s">
        <v>5292</v>
      </c>
      <c r="F512" s="218" t="s">
        <v>8155</v>
      </c>
      <c r="G512" s="219" t="s">
        <v>313</v>
      </c>
      <c r="H512" s="220">
        <v>48</v>
      </c>
      <c r="I512" s="221"/>
      <c r="J512" s="222">
        <f>ROUND(I512*H512,2)</f>
        <v>0</v>
      </c>
      <c r="K512" s="218" t="s">
        <v>314</v>
      </c>
      <c r="L512" s="47"/>
      <c r="M512" s="223" t="s">
        <v>19</v>
      </c>
      <c r="N512" s="224" t="s">
        <v>47</v>
      </c>
      <c r="O512" s="87"/>
      <c r="P512" s="225">
        <f>O512*H512</f>
        <v>0</v>
      </c>
      <c r="Q512" s="225">
        <v>0</v>
      </c>
      <c r="R512" s="225">
        <f>Q512*H512</f>
        <v>0</v>
      </c>
      <c r="S512" s="225">
        <v>0</v>
      </c>
      <c r="T512" s="226">
        <f>S512*H512</f>
        <v>0</v>
      </c>
      <c r="U512" s="41"/>
      <c r="V512" s="41"/>
      <c r="W512" s="41"/>
      <c r="X512" s="41"/>
      <c r="Y512" s="41"/>
      <c r="Z512" s="41"/>
      <c r="AA512" s="41"/>
      <c r="AB512" s="41"/>
      <c r="AC512" s="41"/>
      <c r="AD512" s="41"/>
      <c r="AE512" s="41"/>
      <c r="AR512" s="227" t="s">
        <v>391</v>
      </c>
      <c r="AT512" s="227" t="s">
        <v>310</v>
      </c>
      <c r="AU512" s="227" t="s">
        <v>85</v>
      </c>
      <c r="AY512" s="20" t="s">
        <v>308</v>
      </c>
      <c r="BE512" s="228">
        <f>IF(N512="základní",J512,0)</f>
        <v>0</v>
      </c>
      <c r="BF512" s="228">
        <f>IF(N512="snížená",J512,0)</f>
        <v>0</v>
      </c>
      <c r="BG512" s="228">
        <f>IF(N512="zákl. přenesená",J512,0)</f>
        <v>0</v>
      </c>
      <c r="BH512" s="228">
        <f>IF(N512="sníž. přenesená",J512,0)</f>
        <v>0</v>
      </c>
      <c r="BI512" s="228">
        <f>IF(N512="nulová",J512,0)</f>
        <v>0</v>
      </c>
      <c r="BJ512" s="20" t="s">
        <v>83</v>
      </c>
      <c r="BK512" s="228">
        <f>ROUND(I512*H512,2)</f>
        <v>0</v>
      </c>
      <c r="BL512" s="20" t="s">
        <v>391</v>
      </c>
      <c r="BM512" s="227" t="s">
        <v>8156</v>
      </c>
    </row>
    <row r="513" s="2" customFormat="1">
      <c r="A513" s="41"/>
      <c r="B513" s="42"/>
      <c r="C513" s="43"/>
      <c r="D513" s="229" t="s">
        <v>317</v>
      </c>
      <c r="E513" s="43"/>
      <c r="F513" s="230" t="s">
        <v>5294</v>
      </c>
      <c r="G513" s="43"/>
      <c r="H513" s="43"/>
      <c r="I513" s="231"/>
      <c r="J513" s="43"/>
      <c r="K513" s="43"/>
      <c r="L513" s="47"/>
      <c r="M513" s="232"/>
      <c r="N513" s="233"/>
      <c r="O513" s="87"/>
      <c r="P513" s="87"/>
      <c r="Q513" s="87"/>
      <c r="R513" s="87"/>
      <c r="S513" s="87"/>
      <c r="T513" s="88"/>
      <c r="U513" s="41"/>
      <c r="V513" s="41"/>
      <c r="W513" s="41"/>
      <c r="X513" s="41"/>
      <c r="Y513" s="41"/>
      <c r="Z513" s="41"/>
      <c r="AA513" s="41"/>
      <c r="AB513" s="41"/>
      <c r="AC513" s="41"/>
      <c r="AD513" s="41"/>
      <c r="AE513" s="41"/>
      <c r="AT513" s="20" t="s">
        <v>317</v>
      </c>
      <c r="AU513" s="20" t="s">
        <v>85</v>
      </c>
    </row>
    <row r="514" s="13" customFormat="1">
      <c r="A514" s="13"/>
      <c r="B514" s="234"/>
      <c r="C514" s="235"/>
      <c r="D514" s="236" t="s">
        <v>319</v>
      </c>
      <c r="E514" s="237" t="s">
        <v>19</v>
      </c>
      <c r="F514" s="238" t="s">
        <v>8157</v>
      </c>
      <c r="G514" s="235"/>
      <c r="H514" s="239">
        <v>48</v>
      </c>
      <c r="I514" s="240"/>
      <c r="J514" s="235"/>
      <c r="K514" s="235"/>
      <c r="L514" s="241"/>
      <c r="M514" s="242"/>
      <c r="N514" s="243"/>
      <c r="O514" s="243"/>
      <c r="P514" s="243"/>
      <c r="Q514" s="243"/>
      <c r="R514" s="243"/>
      <c r="S514" s="243"/>
      <c r="T514" s="244"/>
      <c r="U514" s="13"/>
      <c r="V514" s="13"/>
      <c r="W514" s="13"/>
      <c r="X514" s="13"/>
      <c r="Y514" s="13"/>
      <c r="Z514" s="13"/>
      <c r="AA514" s="13"/>
      <c r="AB514" s="13"/>
      <c r="AC514" s="13"/>
      <c r="AD514" s="13"/>
      <c r="AE514" s="13"/>
      <c r="AT514" s="245" t="s">
        <v>319</v>
      </c>
      <c r="AU514" s="245" t="s">
        <v>85</v>
      </c>
      <c r="AV514" s="13" t="s">
        <v>85</v>
      </c>
      <c r="AW514" s="13" t="s">
        <v>37</v>
      </c>
      <c r="AX514" s="13" t="s">
        <v>83</v>
      </c>
      <c r="AY514" s="245" t="s">
        <v>308</v>
      </c>
    </row>
    <row r="515" s="2" customFormat="1" ht="21.75" customHeight="1">
      <c r="A515" s="41"/>
      <c r="B515" s="42"/>
      <c r="C515" s="216" t="s">
        <v>816</v>
      </c>
      <c r="D515" s="216" t="s">
        <v>310</v>
      </c>
      <c r="E515" s="217" t="s">
        <v>8158</v>
      </c>
      <c r="F515" s="218" t="s">
        <v>8159</v>
      </c>
      <c r="G515" s="219" t="s">
        <v>313</v>
      </c>
      <c r="H515" s="220">
        <v>24</v>
      </c>
      <c r="I515" s="221"/>
      <c r="J515" s="222">
        <f>ROUND(I515*H515,2)</f>
        <v>0</v>
      </c>
      <c r="K515" s="218" t="s">
        <v>314</v>
      </c>
      <c r="L515" s="47"/>
      <c r="M515" s="223" t="s">
        <v>19</v>
      </c>
      <c r="N515" s="224" t="s">
        <v>47</v>
      </c>
      <c r="O515" s="87"/>
      <c r="P515" s="225">
        <f>O515*H515</f>
        <v>0</v>
      </c>
      <c r="Q515" s="225">
        <v>0</v>
      </c>
      <c r="R515" s="225">
        <f>Q515*H515</f>
        <v>0</v>
      </c>
      <c r="S515" s="225">
        <v>0</v>
      </c>
      <c r="T515" s="226">
        <f>S515*H515</f>
        <v>0</v>
      </c>
      <c r="U515" s="41"/>
      <c r="V515" s="41"/>
      <c r="W515" s="41"/>
      <c r="X515" s="41"/>
      <c r="Y515" s="41"/>
      <c r="Z515" s="41"/>
      <c r="AA515" s="41"/>
      <c r="AB515" s="41"/>
      <c r="AC515" s="41"/>
      <c r="AD515" s="41"/>
      <c r="AE515" s="41"/>
      <c r="AR515" s="227" t="s">
        <v>391</v>
      </c>
      <c r="AT515" s="227" t="s">
        <v>310</v>
      </c>
      <c r="AU515" s="227" t="s">
        <v>85</v>
      </c>
      <c r="AY515" s="20" t="s">
        <v>308</v>
      </c>
      <c r="BE515" s="228">
        <f>IF(N515="základní",J515,0)</f>
        <v>0</v>
      </c>
      <c r="BF515" s="228">
        <f>IF(N515="snížená",J515,0)</f>
        <v>0</v>
      </c>
      <c r="BG515" s="228">
        <f>IF(N515="zákl. přenesená",J515,0)</f>
        <v>0</v>
      </c>
      <c r="BH515" s="228">
        <f>IF(N515="sníž. přenesená",J515,0)</f>
        <v>0</v>
      </c>
      <c r="BI515" s="228">
        <f>IF(N515="nulová",J515,0)</f>
        <v>0</v>
      </c>
      <c r="BJ515" s="20" t="s">
        <v>83</v>
      </c>
      <c r="BK515" s="228">
        <f>ROUND(I515*H515,2)</f>
        <v>0</v>
      </c>
      <c r="BL515" s="20" t="s">
        <v>391</v>
      </c>
      <c r="BM515" s="227" t="s">
        <v>8160</v>
      </c>
    </row>
    <row r="516" s="2" customFormat="1">
      <c r="A516" s="41"/>
      <c r="B516" s="42"/>
      <c r="C516" s="43"/>
      <c r="D516" s="229" t="s">
        <v>317</v>
      </c>
      <c r="E516" s="43"/>
      <c r="F516" s="230" t="s">
        <v>8161</v>
      </c>
      <c r="G516" s="43"/>
      <c r="H516" s="43"/>
      <c r="I516" s="231"/>
      <c r="J516" s="43"/>
      <c r="K516" s="43"/>
      <c r="L516" s="47"/>
      <c r="M516" s="232"/>
      <c r="N516" s="233"/>
      <c r="O516" s="87"/>
      <c r="P516" s="87"/>
      <c r="Q516" s="87"/>
      <c r="R516" s="87"/>
      <c r="S516" s="87"/>
      <c r="T516" s="88"/>
      <c r="U516" s="41"/>
      <c r="V516" s="41"/>
      <c r="W516" s="41"/>
      <c r="X516" s="41"/>
      <c r="Y516" s="41"/>
      <c r="Z516" s="41"/>
      <c r="AA516" s="41"/>
      <c r="AB516" s="41"/>
      <c r="AC516" s="41"/>
      <c r="AD516" s="41"/>
      <c r="AE516" s="41"/>
      <c r="AT516" s="20" t="s">
        <v>317</v>
      </c>
      <c r="AU516" s="20" t="s">
        <v>85</v>
      </c>
    </row>
    <row r="517" s="13" customFormat="1">
      <c r="A517" s="13"/>
      <c r="B517" s="234"/>
      <c r="C517" s="235"/>
      <c r="D517" s="236" t="s">
        <v>319</v>
      </c>
      <c r="E517" s="237" t="s">
        <v>19</v>
      </c>
      <c r="F517" s="238" t="s">
        <v>8162</v>
      </c>
      <c r="G517" s="235"/>
      <c r="H517" s="239">
        <v>24</v>
      </c>
      <c r="I517" s="240"/>
      <c r="J517" s="235"/>
      <c r="K517" s="235"/>
      <c r="L517" s="241"/>
      <c r="M517" s="242"/>
      <c r="N517" s="243"/>
      <c r="O517" s="243"/>
      <c r="P517" s="243"/>
      <c r="Q517" s="243"/>
      <c r="R517" s="243"/>
      <c r="S517" s="243"/>
      <c r="T517" s="244"/>
      <c r="U517" s="13"/>
      <c r="V517" s="13"/>
      <c r="W517" s="13"/>
      <c r="X517" s="13"/>
      <c r="Y517" s="13"/>
      <c r="Z517" s="13"/>
      <c r="AA517" s="13"/>
      <c r="AB517" s="13"/>
      <c r="AC517" s="13"/>
      <c r="AD517" s="13"/>
      <c r="AE517" s="13"/>
      <c r="AT517" s="245" t="s">
        <v>319</v>
      </c>
      <c r="AU517" s="245" t="s">
        <v>85</v>
      </c>
      <c r="AV517" s="13" t="s">
        <v>85</v>
      </c>
      <c r="AW517" s="13" t="s">
        <v>37</v>
      </c>
      <c r="AX517" s="13" t="s">
        <v>83</v>
      </c>
      <c r="AY517" s="245" t="s">
        <v>308</v>
      </c>
    </row>
    <row r="518" s="2" customFormat="1" ht="16.5" customHeight="1">
      <c r="A518" s="41"/>
      <c r="B518" s="42"/>
      <c r="C518" s="216" t="s">
        <v>1762</v>
      </c>
      <c r="D518" s="216" t="s">
        <v>310</v>
      </c>
      <c r="E518" s="217" t="s">
        <v>5296</v>
      </c>
      <c r="F518" s="218" t="s">
        <v>8163</v>
      </c>
      <c r="G518" s="219" t="s">
        <v>313</v>
      </c>
      <c r="H518" s="220">
        <v>144.578</v>
      </c>
      <c r="I518" s="221"/>
      <c r="J518" s="222">
        <f>ROUND(I518*H518,2)</f>
        <v>0</v>
      </c>
      <c r="K518" s="218" t="s">
        <v>314</v>
      </c>
      <c r="L518" s="47"/>
      <c r="M518" s="223" t="s">
        <v>19</v>
      </c>
      <c r="N518" s="224" t="s">
        <v>47</v>
      </c>
      <c r="O518" s="87"/>
      <c r="P518" s="225">
        <f>O518*H518</f>
        <v>0</v>
      </c>
      <c r="Q518" s="225">
        <v>0.00040000000000000002</v>
      </c>
      <c r="R518" s="225">
        <f>Q518*H518</f>
        <v>0.057831200000000006</v>
      </c>
      <c r="S518" s="225">
        <v>0</v>
      </c>
      <c r="T518" s="226">
        <f>S518*H518</f>
        <v>0</v>
      </c>
      <c r="U518" s="41"/>
      <c r="V518" s="41"/>
      <c r="W518" s="41"/>
      <c r="X518" s="41"/>
      <c r="Y518" s="41"/>
      <c r="Z518" s="41"/>
      <c r="AA518" s="41"/>
      <c r="AB518" s="41"/>
      <c r="AC518" s="41"/>
      <c r="AD518" s="41"/>
      <c r="AE518" s="41"/>
      <c r="AR518" s="227" t="s">
        <v>391</v>
      </c>
      <c r="AT518" s="227" t="s">
        <v>310</v>
      </c>
      <c r="AU518" s="227" t="s">
        <v>85</v>
      </c>
      <c r="AY518" s="20" t="s">
        <v>308</v>
      </c>
      <c r="BE518" s="228">
        <f>IF(N518="základní",J518,0)</f>
        <v>0</v>
      </c>
      <c r="BF518" s="228">
        <f>IF(N518="snížená",J518,0)</f>
        <v>0</v>
      </c>
      <c r="BG518" s="228">
        <f>IF(N518="zákl. přenesená",J518,0)</f>
        <v>0</v>
      </c>
      <c r="BH518" s="228">
        <f>IF(N518="sníž. přenesená",J518,0)</f>
        <v>0</v>
      </c>
      <c r="BI518" s="228">
        <f>IF(N518="nulová",J518,0)</f>
        <v>0</v>
      </c>
      <c r="BJ518" s="20" t="s">
        <v>83</v>
      </c>
      <c r="BK518" s="228">
        <f>ROUND(I518*H518,2)</f>
        <v>0</v>
      </c>
      <c r="BL518" s="20" t="s">
        <v>391</v>
      </c>
      <c r="BM518" s="227" t="s">
        <v>8164</v>
      </c>
    </row>
    <row r="519" s="2" customFormat="1">
      <c r="A519" s="41"/>
      <c r="B519" s="42"/>
      <c r="C519" s="43"/>
      <c r="D519" s="229" t="s">
        <v>317</v>
      </c>
      <c r="E519" s="43"/>
      <c r="F519" s="230" t="s">
        <v>5298</v>
      </c>
      <c r="G519" s="43"/>
      <c r="H519" s="43"/>
      <c r="I519" s="231"/>
      <c r="J519" s="43"/>
      <c r="K519" s="43"/>
      <c r="L519" s="47"/>
      <c r="M519" s="232"/>
      <c r="N519" s="233"/>
      <c r="O519" s="87"/>
      <c r="P519" s="87"/>
      <c r="Q519" s="87"/>
      <c r="R519" s="87"/>
      <c r="S519" s="87"/>
      <c r="T519" s="88"/>
      <c r="U519" s="41"/>
      <c r="V519" s="41"/>
      <c r="W519" s="41"/>
      <c r="X519" s="41"/>
      <c r="Y519" s="41"/>
      <c r="Z519" s="41"/>
      <c r="AA519" s="41"/>
      <c r="AB519" s="41"/>
      <c r="AC519" s="41"/>
      <c r="AD519" s="41"/>
      <c r="AE519" s="41"/>
      <c r="AT519" s="20" t="s">
        <v>317</v>
      </c>
      <c r="AU519" s="20" t="s">
        <v>85</v>
      </c>
    </row>
    <row r="520" s="14" customFormat="1">
      <c r="A520" s="14"/>
      <c r="B520" s="249"/>
      <c r="C520" s="250"/>
      <c r="D520" s="236" t="s">
        <v>319</v>
      </c>
      <c r="E520" s="251" t="s">
        <v>19</v>
      </c>
      <c r="F520" s="252" t="s">
        <v>8165</v>
      </c>
      <c r="G520" s="250"/>
      <c r="H520" s="251" t="s">
        <v>19</v>
      </c>
      <c r="I520" s="253"/>
      <c r="J520" s="250"/>
      <c r="K520" s="250"/>
      <c r="L520" s="254"/>
      <c r="M520" s="255"/>
      <c r="N520" s="256"/>
      <c r="O520" s="256"/>
      <c r="P520" s="256"/>
      <c r="Q520" s="256"/>
      <c r="R520" s="256"/>
      <c r="S520" s="256"/>
      <c r="T520" s="257"/>
      <c r="U520" s="14"/>
      <c r="V520" s="14"/>
      <c r="W520" s="14"/>
      <c r="X520" s="14"/>
      <c r="Y520" s="14"/>
      <c r="Z520" s="14"/>
      <c r="AA520" s="14"/>
      <c r="AB520" s="14"/>
      <c r="AC520" s="14"/>
      <c r="AD520" s="14"/>
      <c r="AE520" s="14"/>
      <c r="AT520" s="258" t="s">
        <v>319</v>
      </c>
      <c r="AU520" s="258" t="s">
        <v>85</v>
      </c>
      <c r="AV520" s="14" t="s">
        <v>83</v>
      </c>
      <c r="AW520" s="14" t="s">
        <v>37</v>
      </c>
      <c r="AX520" s="14" t="s">
        <v>76</v>
      </c>
      <c r="AY520" s="258" t="s">
        <v>308</v>
      </c>
    </row>
    <row r="521" s="13" customFormat="1">
      <c r="A521" s="13"/>
      <c r="B521" s="234"/>
      <c r="C521" s="235"/>
      <c r="D521" s="236" t="s">
        <v>319</v>
      </c>
      <c r="E521" s="237" t="s">
        <v>19</v>
      </c>
      <c r="F521" s="238" t="s">
        <v>8166</v>
      </c>
      <c r="G521" s="235"/>
      <c r="H521" s="239">
        <v>144.578</v>
      </c>
      <c r="I521" s="240"/>
      <c r="J521" s="235"/>
      <c r="K521" s="235"/>
      <c r="L521" s="241"/>
      <c r="M521" s="242"/>
      <c r="N521" s="243"/>
      <c r="O521" s="243"/>
      <c r="P521" s="243"/>
      <c r="Q521" s="243"/>
      <c r="R521" s="243"/>
      <c r="S521" s="243"/>
      <c r="T521" s="244"/>
      <c r="U521" s="13"/>
      <c r="V521" s="13"/>
      <c r="W521" s="13"/>
      <c r="X521" s="13"/>
      <c r="Y521" s="13"/>
      <c r="Z521" s="13"/>
      <c r="AA521" s="13"/>
      <c r="AB521" s="13"/>
      <c r="AC521" s="13"/>
      <c r="AD521" s="13"/>
      <c r="AE521" s="13"/>
      <c r="AT521" s="245" t="s">
        <v>319</v>
      </c>
      <c r="AU521" s="245" t="s">
        <v>85</v>
      </c>
      <c r="AV521" s="13" t="s">
        <v>85</v>
      </c>
      <c r="AW521" s="13" t="s">
        <v>37</v>
      </c>
      <c r="AX521" s="13" t="s">
        <v>83</v>
      </c>
      <c r="AY521" s="245" t="s">
        <v>308</v>
      </c>
    </row>
    <row r="522" s="2" customFormat="1" ht="16.5" customHeight="1">
      <c r="A522" s="41"/>
      <c r="B522" s="42"/>
      <c r="C522" s="216" t="s">
        <v>822</v>
      </c>
      <c r="D522" s="216" t="s">
        <v>310</v>
      </c>
      <c r="E522" s="217" t="s">
        <v>5309</v>
      </c>
      <c r="F522" s="218" t="s">
        <v>8167</v>
      </c>
      <c r="G522" s="219" t="s">
        <v>313</v>
      </c>
      <c r="H522" s="220">
        <v>68.864000000000004</v>
      </c>
      <c r="I522" s="221"/>
      <c r="J522" s="222">
        <f>ROUND(I522*H522,2)</f>
        <v>0</v>
      </c>
      <c r="K522" s="218" t="s">
        <v>314</v>
      </c>
      <c r="L522" s="47"/>
      <c r="M522" s="223" t="s">
        <v>19</v>
      </c>
      <c r="N522" s="224" t="s">
        <v>47</v>
      </c>
      <c r="O522" s="87"/>
      <c r="P522" s="225">
        <f>O522*H522</f>
        <v>0</v>
      </c>
      <c r="Q522" s="225">
        <v>0.00040000000000000002</v>
      </c>
      <c r="R522" s="225">
        <f>Q522*H522</f>
        <v>0.027545600000000003</v>
      </c>
      <c r="S522" s="225">
        <v>0</v>
      </c>
      <c r="T522" s="226">
        <f>S522*H522</f>
        <v>0</v>
      </c>
      <c r="U522" s="41"/>
      <c r="V522" s="41"/>
      <c r="W522" s="41"/>
      <c r="X522" s="41"/>
      <c r="Y522" s="41"/>
      <c r="Z522" s="41"/>
      <c r="AA522" s="41"/>
      <c r="AB522" s="41"/>
      <c r="AC522" s="41"/>
      <c r="AD522" s="41"/>
      <c r="AE522" s="41"/>
      <c r="AR522" s="227" t="s">
        <v>391</v>
      </c>
      <c r="AT522" s="227" t="s">
        <v>310</v>
      </c>
      <c r="AU522" s="227" t="s">
        <v>85</v>
      </c>
      <c r="AY522" s="20" t="s">
        <v>308</v>
      </c>
      <c r="BE522" s="228">
        <f>IF(N522="základní",J522,0)</f>
        <v>0</v>
      </c>
      <c r="BF522" s="228">
        <f>IF(N522="snížená",J522,0)</f>
        <v>0</v>
      </c>
      <c r="BG522" s="228">
        <f>IF(N522="zákl. přenesená",J522,0)</f>
        <v>0</v>
      </c>
      <c r="BH522" s="228">
        <f>IF(N522="sníž. přenesená",J522,0)</f>
        <v>0</v>
      </c>
      <c r="BI522" s="228">
        <f>IF(N522="nulová",J522,0)</f>
        <v>0</v>
      </c>
      <c r="BJ522" s="20" t="s">
        <v>83</v>
      </c>
      <c r="BK522" s="228">
        <f>ROUND(I522*H522,2)</f>
        <v>0</v>
      </c>
      <c r="BL522" s="20" t="s">
        <v>391</v>
      </c>
      <c r="BM522" s="227" t="s">
        <v>8168</v>
      </c>
    </row>
    <row r="523" s="2" customFormat="1">
      <c r="A523" s="41"/>
      <c r="B523" s="42"/>
      <c r="C523" s="43"/>
      <c r="D523" s="229" t="s">
        <v>317</v>
      </c>
      <c r="E523" s="43"/>
      <c r="F523" s="230" t="s">
        <v>5311</v>
      </c>
      <c r="G523" s="43"/>
      <c r="H523" s="43"/>
      <c r="I523" s="231"/>
      <c r="J523" s="43"/>
      <c r="K523" s="43"/>
      <c r="L523" s="47"/>
      <c r="M523" s="232"/>
      <c r="N523" s="233"/>
      <c r="O523" s="87"/>
      <c r="P523" s="87"/>
      <c r="Q523" s="87"/>
      <c r="R523" s="87"/>
      <c r="S523" s="87"/>
      <c r="T523" s="88"/>
      <c r="U523" s="41"/>
      <c r="V523" s="41"/>
      <c r="W523" s="41"/>
      <c r="X523" s="41"/>
      <c r="Y523" s="41"/>
      <c r="Z523" s="41"/>
      <c r="AA523" s="41"/>
      <c r="AB523" s="41"/>
      <c r="AC523" s="41"/>
      <c r="AD523" s="41"/>
      <c r="AE523" s="41"/>
      <c r="AT523" s="20" t="s">
        <v>317</v>
      </c>
      <c r="AU523" s="20" t="s">
        <v>85</v>
      </c>
    </row>
    <row r="524" s="14" customFormat="1">
      <c r="A524" s="14"/>
      <c r="B524" s="249"/>
      <c r="C524" s="250"/>
      <c r="D524" s="236" t="s">
        <v>319</v>
      </c>
      <c r="E524" s="251" t="s">
        <v>19</v>
      </c>
      <c r="F524" s="252" t="s">
        <v>8165</v>
      </c>
      <c r="G524" s="250"/>
      <c r="H524" s="251" t="s">
        <v>19</v>
      </c>
      <c r="I524" s="253"/>
      <c r="J524" s="250"/>
      <c r="K524" s="250"/>
      <c r="L524" s="254"/>
      <c r="M524" s="255"/>
      <c r="N524" s="256"/>
      <c r="O524" s="256"/>
      <c r="P524" s="256"/>
      <c r="Q524" s="256"/>
      <c r="R524" s="256"/>
      <c r="S524" s="256"/>
      <c r="T524" s="257"/>
      <c r="U524" s="14"/>
      <c r="V524" s="14"/>
      <c r="W524" s="14"/>
      <c r="X524" s="14"/>
      <c r="Y524" s="14"/>
      <c r="Z524" s="14"/>
      <c r="AA524" s="14"/>
      <c r="AB524" s="14"/>
      <c r="AC524" s="14"/>
      <c r="AD524" s="14"/>
      <c r="AE524" s="14"/>
      <c r="AT524" s="258" t="s">
        <v>319</v>
      </c>
      <c r="AU524" s="258" t="s">
        <v>85</v>
      </c>
      <c r="AV524" s="14" t="s">
        <v>83</v>
      </c>
      <c r="AW524" s="14" t="s">
        <v>37</v>
      </c>
      <c r="AX524" s="14" t="s">
        <v>76</v>
      </c>
      <c r="AY524" s="258" t="s">
        <v>308</v>
      </c>
    </row>
    <row r="525" s="13" customFormat="1">
      <c r="A525" s="13"/>
      <c r="B525" s="234"/>
      <c r="C525" s="235"/>
      <c r="D525" s="236" t="s">
        <v>319</v>
      </c>
      <c r="E525" s="237" t="s">
        <v>19</v>
      </c>
      <c r="F525" s="238" t="s">
        <v>8169</v>
      </c>
      <c r="G525" s="235"/>
      <c r="H525" s="239">
        <v>68.864000000000004</v>
      </c>
      <c r="I525" s="240"/>
      <c r="J525" s="235"/>
      <c r="K525" s="235"/>
      <c r="L525" s="241"/>
      <c r="M525" s="242"/>
      <c r="N525" s="243"/>
      <c r="O525" s="243"/>
      <c r="P525" s="243"/>
      <c r="Q525" s="243"/>
      <c r="R525" s="243"/>
      <c r="S525" s="243"/>
      <c r="T525" s="244"/>
      <c r="U525" s="13"/>
      <c r="V525" s="13"/>
      <c r="W525" s="13"/>
      <c r="X525" s="13"/>
      <c r="Y525" s="13"/>
      <c r="Z525" s="13"/>
      <c r="AA525" s="13"/>
      <c r="AB525" s="13"/>
      <c r="AC525" s="13"/>
      <c r="AD525" s="13"/>
      <c r="AE525" s="13"/>
      <c r="AT525" s="245" t="s">
        <v>319</v>
      </c>
      <c r="AU525" s="245" t="s">
        <v>85</v>
      </c>
      <c r="AV525" s="13" t="s">
        <v>85</v>
      </c>
      <c r="AW525" s="13" t="s">
        <v>37</v>
      </c>
      <c r="AX525" s="13" t="s">
        <v>83</v>
      </c>
      <c r="AY525" s="245" t="s">
        <v>308</v>
      </c>
    </row>
    <row r="526" s="2" customFormat="1" ht="16.5" customHeight="1">
      <c r="A526" s="41"/>
      <c r="B526" s="42"/>
      <c r="C526" s="280" t="s">
        <v>1765</v>
      </c>
      <c r="D526" s="280" t="s">
        <v>1137</v>
      </c>
      <c r="E526" s="281" t="s">
        <v>8170</v>
      </c>
      <c r="F526" s="282" t="s">
        <v>8171</v>
      </c>
      <c r="G526" s="283" t="s">
        <v>313</v>
      </c>
      <c r="H526" s="284">
        <v>421.09399999999999</v>
      </c>
      <c r="I526" s="285"/>
      <c r="J526" s="286">
        <f>ROUND(I526*H526,2)</f>
        <v>0</v>
      </c>
      <c r="K526" s="282" t="s">
        <v>19</v>
      </c>
      <c r="L526" s="287"/>
      <c r="M526" s="288" t="s">
        <v>19</v>
      </c>
      <c r="N526" s="289" t="s">
        <v>47</v>
      </c>
      <c r="O526" s="87"/>
      <c r="P526" s="225">
        <f>O526*H526</f>
        <v>0</v>
      </c>
      <c r="Q526" s="225">
        <v>0.0064000000000000003</v>
      </c>
      <c r="R526" s="225">
        <f>Q526*H526</f>
        <v>2.6950015999999999</v>
      </c>
      <c r="S526" s="225">
        <v>0</v>
      </c>
      <c r="T526" s="226">
        <f>S526*H526</f>
        <v>0</v>
      </c>
      <c r="U526" s="41"/>
      <c r="V526" s="41"/>
      <c r="W526" s="41"/>
      <c r="X526" s="41"/>
      <c r="Y526" s="41"/>
      <c r="Z526" s="41"/>
      <c r="AA526" s="41"/>
      <c r="AB526" s="41"/>
      <c r="AC526" s="41"/>
      <c r="AD526" s="41"/>
      <c r="AE526" s="41"/>
      <c r="AR526" s="227" t="s">
        <v>616</v>
      </c>
      <c r="AT526" s="227" t="s">
        <v>1137</v>
      </c>
      <c r="AU526" s="227" t="s">
        <v>85</v>
      </c>
      <c r="AY526" s="20" t="s">
        <v>308</v>
      </c>
      <c r="BE526" s="228">
        <f>IF(N526="základní",J526,0)</f>
        <v>0</v>
      </c>
      <c r="BF526" s="228">
        <f>IF(N526="snížená",J526,0)</f>
        <v>0</v>
      </c>
      <c r="BG526" s="228">
        <f>IF(N526="zákl. přenesená",J526,0)</f>
        <v>0</v>
      </c>
      <c r="BH526" s="228">
        <f>IF(N526="sníž. přenesená",J526,0)</f>
        <v>0</v>
      </c>
      <c r="BI526" s="228">
        <f>IF(N526="nulová",J526,0)</f>
        <v>0</v>
      </c>
      <c r="BJ526" s="20" t="s">
        <v>83</v>
      </c>
      <c r="BK526" s="228">
        <f>ROUND(I526*H526,2)</f>
        <v>0</v>
      </c>
      <c r="BL526" s="20" t="s">
        <v>391</v>
      </c>
      <c r="BM526" s="227" t="s">
        <v>8172</v>
      </c>
    </row>
    <row r="527" s="13" customFormat="1">
      <c r="A527" s="13"/>
      <c r="B527" s="234"/>
      <c r="C527" s="235"/>
      <c r="D527" s="236" t="s">
        <v>319</v>
      </c>
      <c r="E527" s="237" t="s">
        <v>19</v>
      </c>
      <c r="F527" s="238" t="s">
        <v>8173</v>
      </c>
      <c r="G527" s="235"/>
      <c r="H527" s="239">
        <v>337.01100000000002</v>
      </c>
      <c r="I527" s="240"/>
      <c r="J527" s="235"/>
      <c r="K527" s="235"/>
      <c r="L527" s="241"/>
      <c r="M527" s="242"/>
      <c r="N527" s="243"/>
      <c r="O527" s="243"/>
      <c r="P527" s="243"/>
      <c r="Q527" s="243"/>
      <c r="R527" s="243"/>
      <c r="S527" s="243"/>
      <c r="T527" s="244"/>
      <c r="U527" s="13"/>
      <c r="V527" s="13"/>
      <c r="W527" s="13"/>
      <c r="X527" s="13"/>
      <c r="Y527" s="13"/>
      <c r="Z527" s="13"/>
      <c r="AA527" s="13"/>
      <c r="AB527" s="13"/>
      <c r="AC527" s="13"/>
      <c r="AD527" s="13"/>
      <c r="AE527" s="13"/>
      <c r="AT527" s="245" t="s">
        <v>319</v>
      </c>
      <c r="AU527" s="245" t="s">
        <v>85</v>
      </c>
      <c r="AV527" s="13" t="s">
        <v>85</v>
      </c>
      <c r="AW527" s="13" t="s">
        <v>37</v>
      </c>
      <c r="AX527" s="13" t="s">
        <v>76</v>
      </c>
      <c r="AY527" s="245" t="s">
        <v>308</v>
      </c>
    </row>
    <row r="528" s="13" customFormat="1">
      <c r="A528" s="13"/>
      <c r="B528" s="234"/>
      <c r="C528" s="235"/>
      <c r="D528" s="236" t="s">
        <v>319</v>
      </c>
      <c r="E528" s="237" t="s">
        <v>19</v>
      </c>
      <c r="F528" s="238" t="s">
        <v>8174</v>
      </c>
      <c r="G528" s="235"/>
      <c r="H528" s="239">
        <v>84.082999999999998</v>
      </c>
      <c r="I528" s="240"/>
      <c r="J528" s="235"/>
      <c r="K528" s="235"/>
      <c r="L528" s="241"/>
      <c r="M528" s="242"/>
      <c r="N528" s="243"/>
      <c r="O528" s="243"/>
      <c r="P528" s="243"/>
      <c r="Q528" s="243"/>
      <c r="R528" s="243"/>
      <c r="S528" s="243"/>
      <c r="T528" s="244"/>
      <c r="U528" s="13"/>
      <c r="V528" s="13"/>
      <c r="W528" s="13"/>
      <c r="X528" s="13"/>
      <c r="Y528" s="13"/>
      <c r="Z528" s="13"/>
      <c r="AA528" s="13"/>
      <c r="AB528" s="13"/>
      <c r="AC528" s="13"/>
      <c r="AD528" s="13"/>
      <c r="AE528" s="13"/>
      <c r="AT528" s="245" t="s">
        <v>319</v>
      </c>
      <c r="AU528" s="245" t="s">
        <v>85</v>
      </c>
      <c r="AV528" s="13" t="s">
        <v>85</v>
      </c>
      <c r="AW528" s="13" t="s">
        <v>37</v>
      </c>
      <c r="AX528" s="13" t="s">
        <v>76</v>
      </c>
      <c r="AY528" s="245" t="s">
        <v>308</v>
      </c>
    </row>
    <row r="529" s="15" customFormat="1">
      <c r="A529" s="15"/>
      <c r="B529" s="259"/>
      <c r="C529" s="260"/>
      <c r="D529" s="236" t="s">
        <v>319</v>
      </c>
      <c r="E529" s="261" t="s">
        <v>19</v>
      </c>
      <c r="F529" s="262" t="s">
        <v>448</v>
      </c>
      <c r="G529" s="260"/>
      <c r="H529" s="263">
        <v>421.09400000000005</v>
      </c>
      <c r="I529" s="264"/>
      <c r="J529" s="260"/>
      <c r="K529" s="260"/>
      <c r="L529" s="265"/>
      <c r="M529" s="266"/>
      <c r="N529" s="267"/>
      <c r="O529" s="267"/>
      <c r="P529" s="267"/>
      <c r="Q529" s="267"/>
      <c r="R529" s="267"/>
      <c r="S529" s="267"/>
      <c r="T529" s="268"/>
      <c r="U529" s="15"/>
      <c r="V529" s="15"/>
      <c r="W529" s="15"/>
      <c r="X529" s="15"/>
      <c r="Y529" s="15"/>
      <c r="Z529" s="15"/>
      <c r="AA529" s="15"/>
      <c r="AB529" s="15"/>
      <c r="AC529" s="15"/>
      <c r="AD529" s="15"/>
      <c r="AE529" s="15"/>
      <c r="AT529" s="269" t="s">
        <v>319</v>
      </c>
      <c r="AU529" s="269" t="s">
        <v>85</v>
      </c>
      <c r="AV529" s="15" t="s">
        <v>315</v>
      </c>
      <c r="AW529" s="15" t="s">
        <v>37</v>
      </c>
      <c r="AX529" s="15" t="s">
        <v>83</v>
      </c>
      <c r="AY529" s="269" t="s">
        <v>308</v>
      </c>
    </row>
    <row r="530" s="2" customFormat="1" ht="16.5" customHeight="1">
      <c r="A530" s="41"/>
      <c r="B530" s="42"/>
      <c r="C530" s="216" t="s">
        <v>829</v>
      </c>
      <c r="D530" s="216" t="s">
        <v>310</v>
      </c>
      <c r="E530" s="217" t="s">
        <v>8175</v>
      </c>
      <c r="F530" s="218" t="s">
        <v>8176</v>
      </c>
      <c r="G530" s="219" t="s">
        <v>313</v>
      </c>
      <c r="H530" s="220">
        <v>491.28899999999999</v>
      </c>
      <c r="I530" s="221"/>
      <c r="J530" s="222">
        <f>ROUND(I530*H530,2)</f>
        <v>0</v>
      </c>
      <c r="K530" s="218" t="s">
        <v>314</v>
      </c>
      <c r="L530" s="47"/>
      <c r="M530" s="223" t="s">
        <v>19</v>
      </c>
      <c r="N530" s="224" t="s">
        <v>47</v>
      </c>
      <c r="O530" s="87"/>
      <c r="P530" s="225">
        <f>O530*H530</f>
        <v>0</v>
      </c>
      <c r="Q530" s="225">
        <v>0</v>
      </c>
      <c r="R530" s="225">
        <f>Q530*H530</f>
        <v>0</v>
      </c>
      <c r="S530" s="225">
        <v>0</v>
      </c>
      <c r="T530" s="226">
        <f>S530*H530</f>
        <v>0</v>
      </c>
      <c r="U530" s="41"/>
      <c r="V530" s="41"/>
      <c r="W530" s="41"/>
      <c r="X530" s="41"/>
      <c r="Y530" s="41"/>
      <c r="Z530" s="41"/>
      <c r="AA530" s="41"/>
      <c r="AB530" s="41"/>
      <c r="AC530" s="41"/>
      <c r="AD530" s="41"/>
      <c r="AE530" s="41"/>
      <c r="AR530" s="227" t="s">
        <v>391</v>
      </c>
      <c r="AT530" s="227" t="s">
        <v>310</v>
      </c>
      <c r="AU530" s="227" t="s">
        <v>85</v>
      </c>
      <c r="AY530" s="20" t="s">
        <v>308</v>
      </c>
      <c r="BE530" s="228">
        <f>IF(N530="základní",J530,0)</f>
        <v>0</v>
      </c>
      <c r="BF530" s="228">
        <f>IF(N530="snížená",J530,0)</f>
        <v>0</v>
      </c>
      <c r="BG530" s="228">
        <f>IF(N530="zákl. přenesená",J530,0)</f>
        <v>0</v>
      </c>
      <c r="BH530" s="228">
        <f>IF(N530="sníž. přenesená",J530,0)</f>
        <v>0</v>
      </c>
      <c r="BI530" s="228">
        <f>IF(N530="nulová",J530,0)</f>
        <v>0</v>
      </c>
      <c r="BJ530" s="20" t="s">
        <v>83</v>
      </c>
      <c r="BK530" s="228">
        <f>ROUND(I530*H530,2)</f>
        <v>0</v>
      </c>
      <c r="BL530" s="20" t="s">
        <v>391</v>
      </c>
      <c r="BM530" s="227" t="s">
        <v>8177</v>
      </c>
    </row>
    <row r="531" s="2" customFormat="1">
      <c r="A531" s="41"/>
      <c r="B531" s="42"/>
      <c r="C531" s="43"/>
      <c r="D531" s="229" t="s">
        <v>317</v>
      </c>
      <c r="E531" s="43"/>
      <c r="F531" s="230" t="s">
        <v>8178</v>
      </c>
      <c r="G531" s="43"/>
      <c r="H531" s="43"/>
      <c r="I531" s="231"/>
      <c r="J531" s="43"/>
      <c r="K531" s="43"/>
      <c r="L531" s="47"/>
      <c r="M531" s="232"/>
      <c r="N531" s="233"/>
      <c r="O531" s="87"/>
      <c r="P531" s="87"/>
      <c r="Q531" s="87"/>
      <c r="R531" s="87"/>
      <c r="S531" s="87"/>
      <c r="T531" s="88"/>
      <c r="U531" s="41"/>
      <c r="V531" s="41"/>
      <c r="W531" s="41"/>
      <c r="X531" s="41"/>
      <c r="Y531" s="41"/>
      <c r="Z531" s="41"/>
      <c r="AA531" s="41"/>
      <c r="AB531" s="41"/>
      <c r="AC531" s="41"/>
      <c r="AD531" s="41"/>
      <c r="AE531" s="41"/>
      <c r="AT531" s="20" t="s">
        <v>317</v>
      </c>
      <c r="AU531" s="20" t="s">
        <v>85</v>
      </c>
    </row>
    <row r="532" s="14" customFormat="1">
      <c r="A532" s="14"/>
      <c r="B532" s="249"/>
      <c r="C532" s="250"/>
      <c r="D532" s="236" t="s">
        <v>319</v>
      </c>
      <c r="E532" s="251" t="s">
        <v>19</v>
      </c>
      <c r="F532" s="252" t="s">
        <v>8179</v>
      </c>
      <c r="G532" s="250"/>
      <c r="H532" s="251" t="s">
        <v>19</v>
      </c>
      <c r="I532" s="253"/>
      <c r="J532" s="250"/>
      <c r="K532" s="250"/>
      <c r="L532" s="254"/>
      <c r="M532" s="255"/>
      <c r="N532" s="256"/>
      <c r="O532" s="256"/>
      <c r="P532" s="256"/>
      <c r="Q532" s="256"/>
      <c r="R532" s="256"/>
      <c r="S532" s="256"/>
      <c r="T532" s="257"/>
      <c r="U532" s="14"/>
      <c r="V532" s="14"/>
      <c r="W532" s="14"/>
      <c r="X532" s="14"/>
      <c r="Y532" s="14"/>
      <c r="Z532" s="14"/>
      <c r="AA532" s="14"/>
      <c r="AB532" s="14"/>
      <c r="AC532" s="14"/>
      <c r="AD532" s="14"/>
      <c r="AE532" s="14"/>
      <c r="AT532" s="258" t="s">
        <v>319</v>
      </c>
      <c r="AU532" s="258" t="s">
        <v>85</v>
      </c>
      <c r="AV532" s="14" t="s">
        <v>83</v>
      </c>
      <c r="AW532" s="14" t="s">
        <v>37</v>
      </c>
      <c r="AX532" s="14" t="s">
        <v>76</v>
      </c>
      <c r="AY532" s="258" t="s">
        <v>308</v>
      </c>
    </row>
    <row r="533" s="13" customFormat="1">
      <c r="A533" s="13"/>
      <c r="B533" s="234"/>
      <c r="C533" s="235"/>
      <c r="D533" s="236" t="s">
        <v>319</v>
      </c>
      <c r="E533" s="237" t="s">
        <v>19</v>
      </c>
      <c r="F533" s="238" t="s">
        <v>8180</v>
      </c>
      <c r="G533" s="235"/>
      <c r="H533" s="239">
        <v>72.289000000000001</v>
      </c>
      <c r="I533" s="240"/>
      <c r="J533" s="235"/>
      <c r="K533" s="235"/>
      <c r="L533" s="241"/>
      <c r="M533" s="242"/>
      <c r="N533" s="243"/>
      <c r="O533" s="243"/>
      <c r="P533" s="243"/>
      <c r="Q533" s="243"/>
      <c r="R533" s="243"/>
      <c r="S533" s="243"/>
      <c r="T533" s="244"/>
      <c r="U533" s="13"/>
      <c r="V533" s="13"/>
      <c r="W533" s="13"/>
      <c r="X533" s="13"/>
      <c r="Y533" s="13"/>
      <c r="Z533" s="13"/>
      <c r="AA533" s="13"/>
      <c r="AB533" s="13"/>
      <c r="AC533" s="13"/>
      <c r="AD533" s="13"/>
      <c r="AE533" s="13"/>
      <c r="AT533" s="245" t="s">
        <v>319</v>
      </c>
      <c r="AU533" s="245" t="s">
        <v>85</v>
      </c>
      <c r="AV533" s="13" t="s">
        <v>85</v>
      </c>
      <c r="AW533" s="13" t="s">
        <v>37</v>
      </c>
      <c r="AX533" s="13" t="s">
        <v>76</v>
      </c>
      <c r="AY533" s="245" t="s">
        <v>308</v>
      </c>
    </row>
    <row r="534" s="13" customFormat="1">
      <c r="A534" s="13"/>
      <c r="B534" s="234"/>
      <c r="C534" s="235"/>
      <c r="D534" s="236" t="s">
        <v>319</v>
      </c>
      <c r="E534" s="237" t="s">
        <v>19</v>
      </c>
      <c r="F534" s="238" t="s">
        <v>8181</v>
      </c>
      <c r="G534" s="235"/>
      <c r="H534" s="239">
        <v>209.5</v>
      </c>
      <c r="I534" s="240"/>
      <c r="J534" s="235"/>
      <c r="K534" s="235"/>
      <c r="L534" s="241"/>
      <c r="M534" s="242"/>
      <c r="N534" s="243"/>
      <c r="O534" s="243"/>
      <c r="P534" s="243"/>
      <c r="Q534" s="243"/>
      <c r="R534" s="243"/>
      <c r="S534" s="243"/>
      <c r="T534" s="244"/>
      <c r="U534" s="13"/>
      <c r="V534" s="13"/>
      <c r="W534" s="13"/>
      <c r="X534" s="13"/>
      <c r="Y534" s="13"/>
      <c r="Z534" s="13"/>
      <c r="AA534" s="13"/>
      <c r="AB534" s="13"/>
      <c r="AC534" s="13"/>
      <c r="AD534" s="13"/>
      <c r="AE534" s="13"/>
      <c r="AT534" s="245" t="s">
        <v>319</v>
      </c>
      <c r="AU534" s="245" t="s">
        <v>85</v>
      </c>
      <c r="AV534" s="13" t="s">
        <v>85</v>
      </c>
      <c r="AW534" s="13" t="s">
        <v>37</v>
      </c>
      <c r="AX534" s="13" t="s">
        <v>76</v>
      </c>
      <c r="AY534" s="245" t="s">
        <v>308</v>
      </c>
    </row>
    <row r="535" s="14" customFormat="1">
      <c r="A535" s="14"/>
      <c r="B535" s="249"/>
      <c r="C535" s="250"/>
      <c r="D535" s="236" t="s">
        <v>319</v>
      </c>
      <c r="E535" s="251" t="s">
        <v>19</v>
      </c>
      <c r="F535" s="252" t="s">
        <v>8182</v>
      </c>
      <c r="G535" s="250"/>
      <c r="H535" s="251" t="s">
        <v>19</v>
      </c>
      <c r="I535" s="253"/>
      <c r="J535" s="250"/>
      <c r="K535" s="250"/>
      <c r="L535" s="254"/>
      <c r="M535" s="255"/>
      <c r="N535" s="256"/>
      <c r="O535" s="256"/>
      <c r="P535" s="256"/>
      <c r="Q535" s="256"/>
      <c r="R535" s="256"/>
      <c r="S535" s="256"/>
      <c r="T535" s="257"/>
      <c r="U535" s="14"/>
      <c r="V535" s="14"/>
      <c r="W535" s="14"/>
      <c r="X535" s="14"/>
      <c r="Y535" s="14"/>
      <c r="Z535" s="14"/>
      <c r="AA535" s="14"/>
      <c r="AB535" s="14"/>
      <c r="AC535" s="14"/>
      <c r="AD535" s="14"/>
      <c r="AE535" s="14"/>
      <c r="AT535" s="258" t="s">
        <v>319</v>
      </c>
      <c r="AU535" s="258" t="s">
        <v>85</v>
      </c>
      <c r="AV535" s="14" t="s">
        <v>83</v>
      </c>
      <c r="AW535" s="14" t="s">
        <v>37</v>
      </c>
      <c r="AX535" s="14" t="s">
        <v>76</v>
      </c>
      <c r="AY535" s="258" t="s">
        <v>308</v>
      </c>
    </row>
    <row r="536" s="13" customFormat="1">
      <c r="A536" s="13"/>
      <c r="B536" s="234"/>
      <c r="C536" s="235"/>
      <c r="D536" s="236" t="s">
        <v>319</v>
      </c>
      <c r="E536" s="237" t="s">
        <v>19</v>
      </c>
      <c r="F536" s="238" t="s">
        <v>8181</v>
      </c>
      <c r="G536" s="235"/>
      <c r="H536" s="239">
        <v>209.5</v>
      </c>
      <c r="I536" s="240"/>
      <c r="J536" s="235"/>
      <c r="K536" s="235"/>
      <c r="L536" s="241"/>
      <c r="M536" s="242"/>
      <c r="N536" s="243"/>
      <c r="O536" s="243"/>
      <c r="P536" s="243"/>
      <c r="Q536" s="243"/>
      <c r="R536" s="243"/>
      <c r="S536" s="243"/>
      <c r="T536" s="244"/>
      <c r="U536" s="13"/>
      <c r="V536" s="13"/>
      <c r="W536" s="13"/>
      <c r="X536" s="13"/>
      <c r="Y536" s="13"/>
      <c r="Z536" s="13"/>
      <c r="AA536" s="13"/>
      <c r="AB536" s="13"/>
      <c r="AC536" s="13"/>
      <c r="AD536" s="13"/>
      <c r="AE536" s="13"/>
      <c r="AT536" s="245" t="s">
        <v>319</v>
      </c>
      <c r="AU536" s="245" t="s">
        <v>85</v>
      </c>
      <c r="AV536" s="13" t="s">
        <v>85</v>
      </c>
      <c r="AW536" s="13" t="s">
        <v>37</v>
      </c>
      <c r="AX536" s="13" t="s">
        <v>76</v>
      </c>
      <c r="AY536" s="245" t="s">
        <v>308</v>
      </c>
    </row>
    <row r="537" s="15" customFormat="1">
      <c r="A537" s="15"/>
      <c r="B537" s="259"/>
      <c r="C537" s="260"/>
      <c r="D537" s="236" t="s">
        <v>319</v>
      </c>
      <c r="E537" s="261" t="s">
        <v>19</v>
      </c>
      <c r="F537" s="262" t="s">
        <v>448</v>
      </c>
      <c r="G537" s="260"/>
      <c r="H537" s="263">
        <v>491.28899999999999</v>
      </c>
      <c r="I537" s="264"/>
      <c r="J537" s="260"/>
      <c r="K537" s="260"/>
      <c r="L537" s="265"/>
      <c r="M537" s="266"/>
      <c r="N537" s="267"/>
      <c r="O537" s="267"/>
      <c r="P537" s="267"/>
      <c r="Q537" s="267"/>
      <c r="R537" s="267"/>
      <c r="S537" s="267"/>
      <c r="T537" s="268"/>
      <c r="U537" s="15"/>
      <c r="V537" s="15"/>
      <c r="W537" s="15"/>
      <c r="X537" s="15"/>
      <c r="Y537" s="15"/>
      <c r="Z537" s="15"/>
      <c r="AA537" s="15"/>
      <c r="AB537" s="15"/>
      <c r="AC537" s="15"/>
      <c r="AD537" s="15"/>
      <c r="AE537" s="15"/>
      <c r="AT537" s="269" t="s">
        <v>319</v>
      </c>
      <c r="AU537" s="269" t="s">
        <v>85</v>
      </c>
      <c r="AV537" s="15" t="s">
        <v>315</v>
      </c>
      <c r="AW537" s="15" t="s">
        <v>37</v>
      </c>
      <c r="AX537" s="15" t="s">
        <v>83</v>
      </c>
      <c r="AY537" s="269" t="s">
        <v>308</v>
      </c>
    </row>
    <row r="538" s="2" customFormat="1" ht="16.5" customHeight="1">
      <c r="A538" s="41"/>
      <c r="B538" s="42"/>
      <c r="C538" s="280" t="s">
        <v>1772</v>
      </c>
      <c r="D538" s="280" t="s">
        <v>1137</v>
      </c>
      <c r="E538" s="281" t="s">
        <v>8183</v>
      </c>
      <c r="F538" s="282" t="s">
        <v>8184</v>
      </c>
      <c r="G538" s="283" t="s">
        <v>626</v>
      </c>
      <c r="H538" s="284">
        <v>34.026000000000003</v>
      </c>
      <c r="I538" s="285"/>
      <c r="J538" s="286">
        <f>ROUND(I538*H538,2)</f>
        <v>0</v>
      </c>
      <c r="K538" s="282" t="s">
        <v>314</v>
      </c>
      <c r="L538" s="287"/>
      <c r="M538" s="288" t="s">
        <v>19</v>
      </c>
      <c r="N538" s="289" t="s">
        <v>47</v>
      </c>
      <c r="O538" s="87"/>
      <c r="P538" s="225">
        <f>O538*H538</f>
        <v>0</v>
      </c>
      <c r="Q538" s="225">
        <v>0.001</v>
      </c>
      <c r="R538" s="225">
        <f>Q538*H538</f>
        <v>0.034026000000000001</v>
      </c>
      <c r="S538" s="225">
        <v>0</v>
      </c>
      <c r="T538" s="226">
        <f>S538*H538</f>
        <v>0</v>
      </c>
      <c r="U538" s="41"/>
      <c r="V538" s="41"/>
      <c r="W538" s="41"/>
      <c r="X538" s="41"/>
      <c r="Y538" s="41"/>
      <c r="Z538" s="41"/>
      <c r="AA538" s="41"/>
      <c r="AB538" s="41"/>
      <c r="AC538" s="41"/>
      <c r="AD538" s="41"/>
      <c r="AE538" s="41"/>
      <c r="AR538" s="227" t="s">
        <v>616</v>
      </c>
      <c r="AT538" s="227" t="s">
        <v>1137</v>
      </c>
      <c r="AU538" s="227" t="s">
        <v>85</v>
      </c>
      <c r="AY538" s="20" t="s">
        <v>308</v>
      </c>
      <c r="BE538" s="228">
        <f>IF(N538="základní",J538,0)</f>
        <v>0</v>
      </c>
      <c r="BF538" s="228">
        <f>IF(N538="snížená",J538,0)</f>
        <v>0</v>
      </c>
      <c r="BG538" s="228">
        <f>IF(N538="zákl. přenesená",J538,0)</f>
        <v>0</v>
      </c>
      <c r="BH538" s="228">
        <f>IF(N538="sníž. přenesená",J538,0)</f>
        <v>0</v>
      </c>
      <c r="BI538" s="228">
        <f>IF(N538="nulová",J538,0)</f>
        <v>0</v>
      </c>
      <c r="BJ538" s="20" t="s">
        <v>83</v>
      </c>
      <c r="BK538" s="228">
        <f>ROUND(I538*H538,2)</f>
        <v>0</v>
      </c>
      <c r="BL538" s="20" t="s">
        <v>391</v>
      </c>
      <c r="BM538" s="227" t="s">
        <v>8185</v>
      </c>
    </row>
    <row r="539" s="14" customFormat="1">
      <c r="A539" s="14"/>
      <c r="B539" s="249"/>
      <c r="C539" s="250"/>
      <c r="D539" s="236" t="s">
        <v>319</v>
      </c>
      <c r="E539" s="251" t="s">
        <v>19</v>
      </c>
      <c r="F539" s="252" t="s">
        <v>8179</v>
      </c>
      <c r="G539" s="250"/>
      <c r="H539" s="251" t="s">
        <v>19</v>
      </c>
      <c r="I539" s="253"/>
      <c r="J539" s="250"/>
      <c r="K539" s="250"/>
      <c r="L539" s="254"/>
      <c r="M539" s="255"/>
      <c r="N539" s="256"/>
      <c r="O539" s="256"/>
      <c r="P539" s="256"/>
      <c r="Q539" s="256"/>
      <c r="R539" s="256"/>
      <c r="S539" s="256"/>
      <c r="T539" s="257"/>
      <c r="U539" s="14"/>
      <c r="V539" s="14"/>
      <c r="W539" s="14"/>
      <c r="X539" s="14"/>
      <c r="Y539" s="14"/>
      <c r="Z539" s="14"/>
      <c r="AA539" s="14"/>
      <c r="AB539" s="14"/>
      <c r="AC539" s="14"/>
      <c r="AD539" s="14"/>
      <c r="AE539" s="14"/>
      <c r="AT539" s="258" t="s">
        <v>319</v>
      </c>
      <c r="AU539" s="258" t="s">
        <v>85</v>
      </c>
      <c r="AV539" s="14" t="s">
        <v>83</v>
      </c>
      <c r="AW539" s="14" t="s">
        <v>37</v>
      </c>
      <c r="AX539" s="14" t="s">
        <v>76</v>
      </c>
      <c r="AY539" s="258" t="s">
        <v>308</v>
      </c>
    </row>
    <row r="540" s="13" customFormat="1">
      <c r="A540" s="13"/>
      <c r="B540" s="234"/>
      <c r="C540" s="235"/>
      <c r="D540" s="236" t="s">
        <v>319</v>
      </c>
      <c r="E540" s="237" t="s">
        <v>19</v>
      </c>
      <c r="F540" s="238" t="s">
        <v>8186</v>
      </c>
      <c r="G540" s="235"/>
      <c r="H540" s="239">
        <v>8.7289999999999992</v>
      </c>
      <c r="I540" s="240"/>
      <c r="J540" s="235"/>
      <c r="K540" s="235"/>
      <c r="L540" s="241"/>
      <c r="M540" s="242"/>
      <c r="N540" s="243"/>
      <c r="O540" s="243"/>
      <c r="P540" s="243"/>
      <c r="Q540" s="243"/>
      <c r="R540" s="243"/>
      <c r="S540" s="243"/>
      <c r="T540" s="244"/>
      <c r="U540" s="13"/>
      <c r="V540" s="13"/>
      <c r="W540" s="13"/>
      <c r="X540" s="13"/>
      <c r="Y540" s="13"/>
      <c r="Z540" s="13"/>
      <c r="AA540" s="13"/>
      <c r="AB540" s="13"/>
      <c r="AC540" s="13"/>
      <c r="AD540" s="13"/>
      <c r="AE540" s="13"/>
      <c r="AT540" s="245" t="s">
        <v>319</v>
      </c>
      <c r="AU540" s="245" t="s">
        <v>85</v>
      </c>
      <c r="AV540" s="13" t="s">
        <v>85</v>
      </c>
      <c r="AW540" s="13" t="s">
        <v>37</v>
      </c>
      <c r="AX540" s="13" t="s">
        <v>76</v>
      </c>
      <c r="AY540" s="245" t="s">
        <v>308</v>
      </c>
    </row>
    <row r="541" s="13" customFormat="1">
      <c r="A541" s="13"/>
      <c r="B541" s="234"/>
      <c r="C541" s="235"/>
      <c r="D541" s="236" t="s">
        <v>319</v>
      </c>
      <c r="E541" s="237" t="s">
        <v>19</v>
      </c>
      <c r="F541" s="238" t="s">
        <v>8187</v>
      </c>
      <c r="G541" s="235"/>
      <c r="H541" s="239">
        <v>25.297000000000001</v>
      </c>
      <c r="I541" s="240"/>
      <c r="J541" s="235"/>
      <c r="K541" s="235"/>
      <c r="L541" s="241"/>
      <c r="M541" s="242"/>
      <c r="N541" s="243"/>
      <c r="O541" s="243"/>
      <c r="P541" s="243"/>
      <c r="Q541" s="243"/>
      <c r="R541" s="243"/>
      <c r="S541" s="243"/>
      <c r="T541" s="244"/>
      <c r="U541" s="13"/>
      <c r="V541" s="13"/>
      <c r="W541" s="13"/>
      <c r="X541" s="13"/>
      <c r="Y541" s="13"/>
      <c r="Z541" s="13"/>
      <c r="AA541" s="13"/>
      <c r="AB541" s="13"/>
      <c r="AC541" s="13"/>
      <c r="AD541" s="13"/>
      <c r="AE541" s="13"/>
      <c r="AT541" s="245" t="s">
        <v>319</v>
      </c>
      <c r="AU541" s="245" t="s">
        <v>85</v>
      </c>
      <c r="AV541" s="13" t="s">
        <v>85</v>
      </c>
      <c r="AW541" s="13" t="s">
        <v>37</v>
      </c>
      <c r="AX541" s="13" t="s">
        <v>76</v>
      </c>
      <c r="AY541" s="245" t="s">
        <v>308</v>
      </c>
    </row>
    <row r="542" s="15" customFormat="1">
      <c r="A542" s="15"/>
      <c r="B542" s="259"/>
      <c r="C542" s="260"/>
      <c r="D542" s="236" t="s">
        <v>319</v>
      </c>
      <c r="E542" s="261" t="s">
        <v>19</v>
      </c>
      <c r="F542" s="262" t="s">
        <v>448</v>
      </c>
      <c r="G542" s="260"/>
      <c r="H542" s="263">
        <v>34.025999999999996</v>
      </c>
      <c r="I542" s="264"/>
      <c r="J542" s="260"/>
      <c r="K542" s="260"/>
      <c r="L542" s="265"/>
      <c r="M542" s="266"/>
      <c r="N542" s="267"/>
      <c r="O542" s="267"/>
      <c r="P542" s="267"/>
      <c r="Q542" s="267"/>
      <c r="R542" s="267"/>
      <c r="S542" s="267"/>
      <c r="T542" s="268"/>
      <c r="U542" s="15"/>
      <c r="V542" s="15"/>
      <c r="W542" s="15"/>
      <c r="X542" s="15"/>
      <c r="Y542" s="15"/>
      <c r="Z542" s="15"/>
      <c r="AA542" s="15"/>
      <c r="AB542" s="15"/>
      <c r="AC542" s="15"/>
      <c r="AD542" s="15"/>
      <c r="AE542" s="15"/>
      <c r="AT542" s="269" t="s">
        <v>319</v>
      </c>
      <c r="AU542" s="269" t="s">
        <v>85</v>
      </c>
      <c r="AV542" s="15" t="s">
        <v>315</v>
      </c>
      <c r="AW542" s="15" t="s">
        <v>37</v>
      </c>
      <c r="AX542" s="15" t="s">
        <v>83</v>
      </c>
      <c r="AY542" s="269" t="s">
        <v>308</v>
      </c>
    </row>
    <row r="543" s="2" customFormat="1" ht="16.5" customHeight="1">
      <c r="A543" s="41"/>
      <c r="B543" s="42"/>
      <c r="C543" s="280" t="s">
        <v>832</v>
      </c>
      <c r="D543" s="280" t="s">
        <v>1137</v>
      </c>
      <c r="E543" s="281" t="s">
        <v>8188</v>
      </c>
      <c r="F543" s="282" t="s">
        <v>8189</v>
      </c>
      <c r="G543" s="283" t="s">
        <v>626</v>
      </c>
      <c r="H543" s="284">
        <v>35.645000000000003</v>
      </c>
      <c r="I543" s="285"/>
      <c r="J543" s="286">
        <f>ROUND(I543*H543,2)</f>
        <v>0</v>
      </c>
      <c r="K543" s="282" t="s">
        <v>314</v>
      </c>
      <c r="L543" s="287"/>
      <c r="M543" s="288" t="s">
        <v>19</v>
      </c>
      <c r="N543" s="289" t="s">
        <v>47</v>
      </c>
      <c r="O543" s="87"/>
      <c r="P543" s="225">
        <f>O543*H543</f>
        <v>0</v>
      </c>
      <c r="Q543" s="225">
        <v>0.001</v>
      </c>
      <c r="R543" s="225">
        <f>Q543*H543</f>
        <v>0.035645000000000003</v>
      </c>
      <c r="S543" s="225">
        <v>0</v>
      </c>
      <c r="T543" s="226">
        <f>S543*H543</f>
        <v>0</v>
      </c>
      <c r="U543" s="41"/>
      <c r="V543" s="41"/>
      <c r="W543" s="41"/>
      <c r="X543" s="41"/>
      <c r="Y543" s="41"/>
      <c r="Z543" s="41"/>
      <c r="AA543" s="41"/>
      <c r="AB543" s="41"/>
      <c r="AC543" s="41"/>
      <c r="AD543" s="41"/>
      <c r="AE543" s="41"/>
      <c r="AR543" s="227" t="s">
        <v>616</v>
      </c>
      <c r="AT543" s="227" t="s">
        <v>1137</v>
      </c>
      <c r="AU543" s="227" t="s">
        <v>85</v>
      </c>
      <c r="AY543" s="20" t="s">
        <v>308</v>
      </c>
      <c r="BE543" s="228">
        <f>IF(N543="základní",J543,0)</f>
        <v>0</v>
      </c>
      <c r="BF543" s="228">
        <f>IF(N543="snížená",J543,0)</f>
        <v>0</v>
      </c>
      <c r="BG543" s="228">
        <f>IF(N543="zákl. přenesená",J543,0)</f>
        <v>0</v>
      </c>
      <c r="BH543" s="228">
        <f>IF(N543="sníž. přenesená",J543,0)</f>
        <v>0</v>
      </c>
      <c r="BI543" s="228">
        <f>IF(N543="nulová",J543,0)</f>
        <v>0</v>
      </c>
      <c r="BJ543" s="20" t="s">
        <v>83</v>
      </c>
      <c r="BK543" s="228">
        <f>ROUND(I543*H543,2)</f>
        <v>0</v>
      </c>
      <c r="BL543" s="20" t="s">
        <v>391</v>
      </c>
      <c r="BM543" s="227" t="s">
        <v>8190</v>
      </c>
    </row>
    <row r="544" s="14" customFormat="1">
      <c r="A544" s="14"/>
      <c r="B544" s="249"/>
      <c r="C544" s="250"/>
      <c r="D544" s="236" t="s">
        <v>319</v>
      </c>
      <c r="E544" s="251" t="s">
        <v>19</v>
      </c>
      <c r="F544" s="252" t="s">
        <v>8182</v>
      </c>
      <c r="G544" s="250"/>
      <c r="H544" s="251" t="s">
        <v>19</v>
      </c>
      <c r="I544" s="253"/>
      <c r="J544" s="250"/>
      <c r="K544" s="250"/>
      <c r="L544" s="254"/>
      <c r="M544" s="255"/>
      <c r="N544" s="256"/>
      <c r="O544" s="256"/>
      <c r="P544" s="256"/>
      <c r="Q544" s="256"/>
      <c r="R544" s="256"/>
      <c r="S544" s="256"/>
      <c r="T544" s="257"/>
      <c r="U544" s="14"/>
      <c r="V544" s="14"/>
      <c r="W544" s="14"/>
      <c r="X544" s="14"/>
      <c r="Y544" s="14"/>
      <c r="Z544" s="14"/>
      <c r="AA544" s="14"/>
      <c r="AB544" s="14"/>
      <c r="AC544" s="14"/>
      <c r="AD544" s="14"/>
      <c r="AE544" s="14"/>
      <c r="AT544" s="258" t="s">
        <v>319</v>
      </c>
      <c r="AU544" s="258" t="s">
        <v>85</v>
      </c>
      <c r="AV544" s="14" t="s">
        <v>83</v>
      </c>
      <c r="AW544" s="14" t="s">
        <v>37</v>
      </c>
      <c r="AX544" s="14" t="s">
        <v>76</v>
      </c>
      <c r="AY544" s="258" t="s">
        <v>308</v>
      </c>
    </row>
    <row r="545" s="13" customFormat="1">
      <c r="A545" s="13"/>
      <c r="B545" s="234"/>
      <c r="C545" s="235"/>
      <c r="D545" s="236" t="s">
        <v>319</v>
      </c>
      <c r="E545" s="237" t="s">
        <v>19</v>
      </c>
      <c r="F545" s="238" t="s">
        <v>8187</v>
      </c>
      <c r="G545" s="235"/>
      <c r="H545" s="239">
        <v>25.297000000000001</v>
      </c>
      <c r="I545" s="240"/>
      <c r="J545" s="235"/>
      <c r="K545" s="235"/>
      <c r="L545" s="241"/>
      <c r="M545" s="242"/>
      <c r="N545" s="243"/>
      <c r="O545" s="243"/>
      <c r="P545" s="243"/>
      <c r="Q545" s="243"/>
      <c r="R545" s="243"/>
      <c r="S545" s="243"/>
      <c r="T545" s="244"/>
      <c r="U545" s="13"/>
      <c r="V545" s="13"/>
      <c r="W545" s="13"/>
      <c r="X545" s="13"/>
      <c r="Y545" s="13"/>
      <c r="Z545" s="13"/>
      <c r="AA545" s="13"/>
      <c r="AB545" s="13"/>
      <c r="AC545" s="13"/>
      <c r="AD545" s="13"/>
      <c r="AE545" s="13"/>
      <c r="AT545" s="245" t="s">
        <v>319</v>
      </c>
      <c r="AU545" s="245" t="s">
        <v>85</v>
      </c>
      <c r="AV545" s="13" t="s">
        <v>85</v>
      </c>
      <c r="AW545" s="13" t="s">
        <v>37</v>
      </c>
      <c r="AX545" s="13" t="s">
        <v>76</v>
      </c>
      <c r="AY545" s="245" t="s">
        <v>308</v>
      </c>
    </row>
    <row r="546" s="13" customFormat="1">
      <c r="A546" s="13"/>
      <c r="B546" s="234"/>
      <c r="C546" s="235"/>
      <c r="D546" s="236" t="s">
        <v>319</v>
      </c>
      <c r="E546" s="237" t="s">
        <v>19</v>
      </c>
      <c r="F546" s="238" t="s">
        <v>8191</v>
      </c>
      <c r="G546" s="235"/>
      <c r="H546" s="239">
        <v>10.348000000000001</v>
      </c>
      <c r="I546" s="240"/>
      <c r="J546" s="235"/>
      <c r="K546" s="235"/>
      <c r="L546" s="241"/>
      <c r="M546" s="242"/>
      <c r="N546" s="243"/>
      <c r="O546" s="243"/>
      <c r="P546" s="243"/>
      <c r="Q546" s="243"/>
      <c r="R546" s="243"/>
      <c r="S546" s="243"/>
      <c r="T546" s="244"/>
      <c r="U546" s="13"/>
      <c r="V546" s="13"/>
      <c r="W546" s="13"/>
      <c r="X546" s="13"/>
      <c r="Y546" s="13"/>
      <c r="Z546" s="13"/>
      <c r="AA546" s="13"/>
      <c r="AB546" s="13"/>
      <c r="AC546" s="13"/>
      <c r="AD546" s="13"/>
      <c r="AE546" s="13"/>
      <c r="AT546" s="245" t="s">
        <v>319</v>
      </c>
      <c r="AU546" s="245" t="s">
        <v>85</v>
      </c>
      <c r="AV546" s="13" t="s">
        <v>85</v>
      </c>
      <c r="AW546" s="13" t="s">
        <v>37</v>
      </c>
      <c r="AX546" s="13" t="s">
        <v>76</v>
      </c>
      <c r="AY546" s="245" t="s">
        <v>308</v>
      </c>
    </row>
    <row r="547" s="15" customFormat="1">
      <c r="A547" s="15"/>
      <c r="B547" s="259"/>
      <c r="C547" s="260"/>
      <c r="D547" s="236" t="s">
        <v>319</v>
      </c>
      <c r="E547" s="261" t="s">
        <v>19</v>
      </c>
      <c r="F547" s="262" t="s">
        <v>448</v>
      </c>
      <c r="G547" s="260"/>
      <c r="H547" s="263">
        <v>35.645000000000003</v>
      </c>
      <c r="I547" s="264"/>
      <c r="J547" s="260"/>
      <c r="K547" s="260"/>
      <c r="L547" s="265"/>
      <c r="M547" s="266"/>
      <c r="N547" s="267"/>
      <c r="O547" s="267"/>
      <c r="P547" s="267"/>
      <c r="Q547" s="267"/>
      <c r="R547" s="267"/>
      <c r="S547" s="267"/>
      <c r="T547" s="268"/>
      <c r="U547" s="15"/>
      <c r="V547" s="15"/>
      <c r="W547" s="15"/>
      <c r="X547" s="15"/>
      <c r="Y547" s="15"/>
      <c r="Z547" s="15"/>
      <c r="AA547" s="15"/>
      <c r="AB547" s="15"/>
      <c r="AC547" s="15"/>
      <c r="AD547" s="15"/>
      <c r="AE547" s="15"/>
      <c r="AT547" s="269" t="s">
        <v>319</v>
      </c>
      <c r="AU547" s="269" t="s">
        <v>85</v>
      </c>
      <c r="AV547" s="15" t="s">
        <v>315</v>
      </c>
      <c r="AW547" s="15" t="s">
        <v>37</v>
      </c>
      <c r="AX547" s="15" t="s">
        <v>83</v>
      </c>
      <c r="AY547" s="269" t="s">
        <v>308</v>
      </c>
    </row>
    <row r="548" s="2" customFormat="1" ht="16.5" customHeight="1">
      <c r="A548" s="41"/>
      <c r="B548" s="42"/>
      <c r="C548" s="216" t="s">
        <v>1790</v>
      </c>
      <c r="D548" s="216" t="s">
        <v>310</v>
      </c>
      <c r="E548" s="217" t="s">
        <v>8192</v>
      </c>
      <c r="F548" s="218" t="s">
        <v>8193</v>
      </c>
      <c r="G548" s="219" t="s">
        <v>313</v>
      </c>
      <c r="H548" s="220">
        <v>648.96000000000004</v>
      </c>
      <c r="I548" s="221"/>
      <c r="J548" s="222">
        <f>ROUND(I548*H548,2)</f>
        <v>0</v>
      </c>
      <c r="K548" s="218" t="s">
        <v>314</v>
      </c>
      <c r="L548" s="47"/>
      <c r="M548" s="223" t="s">
        <v>19</v>
      </c>
      <c r="N548" s="224" t="s">
        <v>47</v>
      </c>
      <c r="O548" s="87"/>
      <c r="P548" s="225">
        <f>O548*H548</f>
        <v>0</v>
      </c>
      <c r="Q548" s="225">
        <v>0</v>
      </c>
      <c r="R548" s="225">
        <f>Q548*H548</f>
        <v>0</v>
      </c>
      <c r="S548" s="225">
        <v>0</v>
      </c>
      <c r="T548" s="226">
        <f>S548*H548</f>
        <v>0</v>
      </c>
      <c r="U548" s="41"/>
      <c r="V548" s="41"/>
      <c r="W548" s="41"/>
      <c r="X548" s="41"/>
      <c r="Y548" s="41"/>
      <c r="Z548" s="41"/>
      <c r="AA548" s="41"/>
      <c r="AB548" s="41"/>
      <c r="AC548" s="41"/>
      <c r="AD548" s="41"/>
      <c r="AE548" s="41"/>
      <c r="AR548" s="227" t="s">
        <v>391</v>
      </c>
      <c r="AT548" s="227" t="s">
        <v>310</v>
      </c>
      <c r="AU548" s="227" t="s">
        <v>85</v>
      </c>
      <c r="AY548" s="20" t="s">
        <v>308</v>
      </c>
      <c r="BE548" s="228">
        <f>IF(N548="základní",J548,0)</f>
        <v>0</v>
      </c>
      <c r="BF548" s="228">
        <f>IF(N548="snížená",J548,0)</f>
        <v>0</v>
      </c>
      <c r="BG548" s="228">
        <f>IF(N548="zákl. přenesená",J548,0)</f>
        <v>0</v>
      </c>
      <c r="BH548" s="228">
        <f>IF(N548="sníž. přenesená",J548,0)</f>
        <v>0</v>
      </c>
      <c r="BI548" s="228">
        <f>IF(N548="nulová",J548,0)</f>
        <v>0</v>
      </c>
      <c r="BJ548" s="20" t="s">
        <v>83</v>
      </c>
      <c r="BK548" s="228">
        <f>ROUND(I548*H548,2)</f>
        <v>0</v>
      </c>
      <c r="BL548" s="20" t="s">
        <v>391</v>
      </c>
      <c r="BM548" s="227" t="s">
        <v>8194</v>
      </c>
    </row>
    <row r="549" s="2" customFormat="1">
      <c r="A549" s="41"/>
      <c r="B549" s="42"/>
      <c r="C549" s="43"/>
      <c r="D549" s="229" t="s">
        <v>317</v>
      </c>
      <c r="E549" s="43"/>
      <c r="F549" s="230" t="s">
        <v>8195</v>
      </c>
      <c r="G549" s="43"/>
      <c r="H549" s="43"/>
      <c r="I549" s="231"/>
      <c r="J549" s="43"/>
      <c r="K549" s="43"/>
      <c r="L549" s="47"/>
      <c r="M549" s="232"/>
      <c r="N549" s="233"/>
      <c r="O549" s="87"/>
      <c r="P549" s="87"/>
      <c r="Q549" s="87"/>
      <c r="R549" s="87"/>
      <c r="S549" s="87"/>
      <c r="T549" s="88"/>
      <c r="U549" s="41"/>
      <c r="V549" s="41"/>
      <c r="W549" s="41"/>
      <c r="X549" s="41"/>
      <c r="Y549" s="41"/>
      <c r="Z549" s="41"/>
      <c r="AA549" s="41"/>
      <c r="AB549" s="41"/>
      <c r="AC549" s="41"/>
      <c r="AD549" s="41"/>
      <c r="AE549" s="41"/>
      <c r="AT549" s="20" t="s">
        <v>317</v>
      </c>
      <c r="AU549" s="20" t="s">
        <v>85</v>
      </c>
    </row>
    <row r="550" s="14" customFormat="1">
      <c r="A550" s="14"/>
      <c r="B550" s="249"/>
      <c r="C550" s="250"/>
      <c r="D550" s="236" t="s">
        <v>319</v>
      </c>
      <c r="E550" s="251" t="s">
        <v>19</v>
      </c>
      <c r="F550" s="252" t="s">
        <v>8179</v>
      </c>
      <c r="G550" s="250"/>
      <c r="H550" s="251" t="s">
        <v>19</v>
      </c>
      <c r="I550" s="253"/>
      <c r="J550" s="250"/>
      <c r="K550" s="250"/>
      <c r="L550" s="254"/>
      <c r="M550" s="255"/>
      <c r="N550" s="256"/>
      <c r="O550" s="256"/>
      <c r="P550" s="256"/>
      <c r="Q550" s="256"/>
      <c r="R550" s="256"/>
      <c r="S550" s="256"/>
      <c r="T550" s="257"/>
      <c r="U550" s="14"/>
      <c r="V550" s="14"/>
      <c r="W550" s="14"/>
      <c r="X550" s="14"/>
      <c r="Y550" s="14"/>
      <c r="Z550" s="14"/>
      <c r="AA550" s="14"/>
      <c r="AB550" s="14"/>
      <c r="AC550" s="14"/>
      <c r="AD550" s="14"/>
      <c r="AE550" s="14"/>
      <c r="AT550" s="258" t="s">
        <v>319</v>
      </c>
      <c r="AU550" s="258" t="s">
        <v>85</v>
      </c>
      <c r="AV550" s="14" t="s">
        <v>83</v>
      </c>
      <c r="AW550" s="14" t="s">
        <v>37</v>
      </c>
      <c r="AX550" s="14" t="s">
        <v>76</v>
      </c>
      <c r="AY550" s="258" t="s">
        <v>308</v>
      </c>
    </row>
    <row r="551" s="13" customFormat="1">
      <c r="A551" s="13"/>
      <c r="B551" s="234"/>
      <c r="C551" s="235"/>
      <c r="D551" s="236" t="s">
        <v>319</v>
      </c>
      <c r="E551" s="237" t="s">
        <v>19</v>
      </c>
      <c r="F551" s="238" t="s">
        <v>8196</v>
      </c>
      <c r="G551" s="235"/>
      <c r="H551" s="239">
        <v>21.550000000000001</v>
      </c>
      <c r="I551" s="240"/>
      <c r="J551" s="235"/>
      <c r="K551" s="235"/>
      <c r="L551" s="241"/>
      <c r="M551" s="242"/>
      <c r="N551" s="243"/>
      <c r="O551" s="243"/>
      <c r="P551" s="243"/>
      <c r="Q551" s="243"/>
      <c r="R551" s="243"/>
      <c r="S551" s="243"/>
      <c r="T551" s="244"/>
      <c r="U551" s="13"/>
      <c r="V551" s="13"/>
      <c r="W551" s="13"/>
      <c r="X551" s="13"/>
      <c r="Y551" s="13"/>
      <c r="Z551" s="13"/>
      <c r="AA551" s="13"/>
      <c r="AB551" s="13"/>
      <c r="AC551" s="13"/>
      <c r="AD551" s="13"/>
      <c r="AE551" s="13"/>
      <c r="AT551" s="245" t="s">
        <v>319</v>
      </c>
      <c r="AU551" s="245" t="s">
        <v>85</v>
      </c>
      <c r="AV551" s="13" t="s">
        <v>85</v>
      </c>
      <c r="AW551" s="13" t="s">
        <v>37</v>
      </c>
      <c r="AX551" s="13" t="s">
        <v>76</v>
      </c>
      <c r="AY551" s="245" t="s">
        <v>308</v>
      </c>
    </row>
    <row r="552" s="14" customFormat="1">
      <c r="A552" s="14"/>
      <c r="B552" s="249"/>
      <c r="C552" s="250"/>
      <c r="D552" s="236" t="s">
        <v>319</v>
      </c>
      <c r="E552" s="251" t="s">
        <v>19</v>
      </c>
      <c r="F552" s="252" t="s">
        <v>8197</v>
      </c>
      <c r="G552" s="250"/>
      <c r="H552" s="251" t="s">
        <v>19</v>
      </c>
      <c r="I552" s="253"/>
      <c r="J552" s="250"/>
      <c r="K552" s="250"/>
      <c r="L552" s="254"/>
      <c r="M552" s="255"/>
      <c r="N552" s="256"/>
      <c r="O552" s="256"/>
      <c r="P552" s="256"/>
      <c r="Q552" s="256"/>
      <c r="R552" s="256"/>
      <c r="S552" s="256"/>
      <c r="T552" s="257"/>
      <c r="U552" s="14"/>
      <c r="V552" s="14"/>
      <c r="W552" s="14"/>
      <c r="X552" s="14"/>
      <c r="Y552" s="14"/>
      <c r="Z552" s="14"/>
      <c r="AA552" s="14"/>
      <c r="AB552" s="14"/>
      <c r="AC552" s="14"/>
      <c r="AD552" s="14"/>
      <c r="AE552" s="14"/>
      <c r="AT552" s="258" t="s">
        <v>319</v>
      </c>
      <c r="AU552" s="258" t="s">
        <v>85</v>
      </c>
      <c r="AV552" s="14" t="s">
        <v>83</v>
      </c>
      <c r="AW552" s="14" t="s">
        <v>37</v>
      </c>
      <c r="AX552" s="14" t="s">
        <v>76</v>
      </c>
      <c r="AY552" s="258" t="s">
        <v>308</v>
      </c>
    </row>
    <row r="553" s="13" customFormat="1">
      <c r="A553" s="13"/>
      <c r="B553" s="234"/>
      <c r="C553" s="235"/>
      <c r="D553" s="236" t="s">
        <v>319</v>
      </c>
      <c r="E553" s="237" t="s">
        <v>19</v>
      </c>
      <c r="F553" s="238" t="s">
        <v>8093</v>
      </c>
      <c r="G553" s="235"/>
      <c r="H553" s="239">
        <v>399.81</v>
      </c>
      <c r="I553" s="240"/>
      <c r="J553" s="235"/>
      <c r="K553" s="235"/>
      <c r="L553" s="241"/>
      <c r="M553" s="242"/>
      <c r="N553" s="243"/>
      <c r="O553" s="243"/>
      <c r="P553" s="243"/>
      <c r="Q553" s="243"/>
      <c r="R553" s="243"/>
      <c r="S553" s="243"/>
      <c r="T553" s="244"/>
      <c r="U553" s="13"/>
      <c r="V553" s="13"/>
      <c r="W553" s="13"/>
      <c r="X553" s="13"/>
      <c r="Y553" s="13"/>
      <c r="Z553" s="13"/>
      <c r="AA553" s="13"/>
      <c r="AB553" s="13"/>
      <c r="AC553" s="13"/>
      <c r="AD553" s="13"/>
      <c r="AE553" s="13"/>
      <c r="AT553" s="245" t="s">
        <v>319</v>
      </c>
      <c r="AU553" s="245" t="s">
        <v>85</v>
      </c>
      <c r="AV553" s="13" t="s">
        <v>85</v>
      </c>
      <c r="AW553" s="13" t="s">
        <v>37</v>
      </c>
      <c r="AX553" s="13" t="s">
        <v>76</v>
      </c>
      <c r="AY553" s="245" t="s">
        <v>308</v>
      </c>
    </row>
    <row r="554" s="13" customFormat="1">
      <c r="A554" s="13"/>
      <c r="B554" s="234"/>
      <c r="C554" s="235"/>
      <c r="D554" s="236" t="s">
        <v>319</v>
      </c>
      <c r="E554" s="237" t="s">
        <v>19</v>
      </c>
      <c r="F554" s="238" t="s">
        <v>8094</v>
      </c>
      <c r="G554" s="235"/>
      <c r="H554" s="239">
        <v>64</v>
      </c>
      <c r="I554" s="240"/>
      <c r="J554" s="235"/>
      <c r="K554" s="235"/>
      <c r="L554" s="241"/>
      <c r="M554" s="242"/>
      <c r="N554" s="243"/>
      <c r="O554" s="243"/>
      <c r="P554" s="243"/>
      <c r="Q554" s="243"/>
      <c r="R554" s="243"/>
      <c r="S554" s="243"/>
      <c r="T554" s="244"/>
      <c r="U554" s="13"/>
      <c r="V554" s="13"/>
      <c r="W554" s="13"/>
      <c r="X554" s="13"/>
      <c r="Y554" s="13"/>
      <c r="Z554" s="13"/>
      <c r="AA554" s="13"/>
      <c r="AB554" s="13"/>
      <c r="AC554" s="13"/>
      <c r="AD554" s="13"/>
      <c r="AE554" s="13"/>
      <c r="AT554" s="245" t="s">
        <v>319</v>
      </c>
      <c r="AU554" s="245" t="s">
        <v>85</v>
      </c>
      <c r="AV554" s="13" t="s">
        <v>85</v>
      </c>
      <c r="AW554" s="13" t="s">
        <v>37</v>
      </c>
      <c r="AX554" s="13" t="s">
        <v>76</v>
      </c>
      <c r="AY554" s="245" t="s">
        <v>308</v>
      </c>
    </row>
    <row r="555" s="14" customFormat="1">
      <c r="A555" s="14"/>
      <c r="B555" s="249"/>
      <c r="C555" s="250"/>
      <c r="D555" s="236" t="s">
        <v>319</v>
      </c>
      <c r="E555" s="251" t="s">
        <v>19</v>
      </c>
      <c r="F555" s="252" t="s">
        <v>8198</v>
      </c>
      <c r="G555" s="250"/>
      <c r="H555" s="251" t="s">
        <v>19</v>
      </c>
      <c r="I555" s="253"/>
      <c r="J555" s="250"/>
      <c r="K555" s="250"/>
      <c r="L555" s="254"/>
      <c r="M555" s="255"/>
      <c r="N555" s="256"/>
      <c r="O555" s="256"/>
      <c r="P555" s="256"/>
      <c r="Q555" s="256"/>
      <c r="R555" s="256"/>
      <c r="S555" s="256"/>
      <c r="T555" s="257"/>
      <c r="U555" s="14"/>
      <c r="V555" s="14"/>
      <c r="W555" s="14"/>
      <c r="X555" s="14"/>
      <c r="Y555" s="14"/>
      <c r="Z555" s="14"/>
      <c r="AA555" s="14"/>
      <c r="AB555" s="14"/>
      <c r="AC555" s="14"/>
      <c r="AD555" s="14"/>
      <c r="AE555" s="14"/>
      <c r="AT555" s="258" t="s">
        <v>319</v>
      </c>
      <c r="AU555" s="258" t="s">
        <v>85</v>
      </c>
      <c r="AV555" s="14" t="s">
        <v>83</v>
      </c>
      <c r="AW555" s="14" t="s">
        <v>37</v>
      </c>
      <c r="AX555" s="14" t="s">
        <v>76</v>
      </c>
      <c r="AY555" s="258" t="s">
        <v>308</v>
      </c>
    </row>
    <row r="556" s="13" customFormat="1">
      <c r="A556" s="13"/>
      <c r="B556" s="234"/>
      <c r="C556" s="235"/>
      <c r="D556" s="236" t="s">
        <v>319</v>
      </c>
      <c r="E556" s="237" t="s">
        <v>19</v>
      </c>
      <c r="F556" s="238" t="s">
        <v>8199</v>
      </c>
      <c r="G556" s="235"/>
      <c r="H556" s="239">
        <v>81.799999999999997</v>
      </c>
      <c r="I556" s="240"/>
      <c r="J556" s="235"/>
      <c r="K556" s="235"/>
      <c r="L556" s="241"/>
      <c r="M556" s="242"/>
      <c r="N556" s="243"/>
      <c r="O556" s="243"/>
      <c r="P556" s="243"/>
      <c r="Q556" s="243"/>
      <c r="R556" s="243"/>
      <c r="S556" s="243"/>
      <c r="T556" s="244"/>
      <c r="U556" s="13"/>
      <c r="V556" s="13"/>
      <c r="W556" s="13"/>
      <c r="X556" s="13"/>
      <c r="Y556" s="13"/>
      <c r="Z556" s="13"/>
      <c r="AA556" s="13"/>
      <c r="AB556" s="13"/>
      <c r="AC556" s="13"/>
      <c r="AD556" s="13"/>
      <c r="AE556" s="13"/>
      <c r="AT556" s="245" t="s">
        <v>319</v>
      </c>
      <c r="AU556" s="245" t="s">
        <v>85</v>
      </c>
      <c r="AV556" s="13" t="s">
        <v>85</v>
      </c>
      <c r="AW556" s="13" t="s">
        <v>37</v>
      </c>
      <c r="AX556" s="13" t="s">
        <v>76</v>
      </c>
      <c r="AY556" s="245" t="s">
        <v>308</v>
      </c>
    </row>
    <row r="557" s="14" customFormat="1">
      <c r="A557" s="14"/>
      <c r="B557" s="249"/>
      <c r="C557" s="250"/>
      <c r="D557" s="236" t="s">
        <v>319</v>
      </c>
      <c r="E557" s="251" t="s">
        <v>19</v>
      </c>
      <c r="F557" s="252" t="s">
        <v>8182</v>
      </c>
      <c r="G557" s="250"/>
      <c r="H557" s="251" t="s">
        <v>19</v>
      </c>
      <c r="I557" s="253"/>
      <c r="J557" s="250"/>
      <c r="K557" s="250"/>
      <c r="L557" s="254"/>
      <c r="M557" s="255"/>
      <c r="N557" s="256"/>
      <c r="O557" s="256"/>
      <c r="P557" s="256"/>
      <c r="Q557" s="256"/>
      <c r="R557" s="256"/>
      <c r="S557" s="256"/>
      <c r="T557" s="257"/>
      <c r="U557" s="14"/>
      <c r="V557" s="14"/>
      <c r="W557" s="14"/>
      <c r="X557" s="14"/>
      <c r="Y557" s="14"/>
      <c r="Z557" s="14"/>
      <c r="AA557" s="14"/>
      <c r="AB557" s="14"/>
      <c r="AC557" s="14"/>
      <c r="AD557" s="14"/>
      <c r="AE557" s="14"/>
      <c r="AT557" s="258" t="s">
        <v>319</v>
      </c>
      <c r="AU557" s="258" t="s">
        <v>85</v>
      </c>
      <c r="AV557" s="14" t="s">
        <v>83</v>
      </c>
      <c r="AW557" s="14" t="s">
        <v>37</v>
      </c>
      <c r="AX557" s="14" t="s">
        <v>76</v>
      </c>
      <c r="AY557" s="258" t="s">
        <v>308</v>
      </c>
    </row>
    <row r="558" s="13" customFormat="1">
      <c r="A558" s="13"/>
      <c r="B558" s="234"/>
      <c r="C558" s="235"/>
      <c r="D558" s="236" t="s">
        <v>319</v>
      </c>
      <c r="E558" s="237" t="s">
        <v>19</v>
      </c>
      <c r="F558" s="238" t="s">
        <v>8199</v>
      </c>
      <c r="G558" s="235"/>
      <c r="H558" s="239">
        <v>81.799999999999997</v>
      </c>
      <c r="I558" s="240"/>
      <c r="J558" s="235"/>
      <c r="K558" s="235"/>
      <c r="L558" s="241"/>
      <c r="M558" s="242"/>
      <c r="N558" s="243"/>
      <c r="O558" s="243"/>
      <c r="P558" s="243"/>
      <c r="Q558" s="243"/>
      <c r="R558" s="243"/>
      <c r="S558" s="243"/>
      <c r="T558" s="244"/>
      <c r="U558" s="13"/>
      <c r="V558" s="13"/>
      <c r="W558" s="13"/>
      <c r="X558" s="13"/>
      <c r="Y558" s="13"/>
      <c r="Z558" s="13"/>
      <c r="AA558" s="13"/>
      <c r="AB558" s="13"/>
      <c r="AC558" s="13"/>
      <c r="AD558" s="13"/>
      <c r="AE558" s="13"/>
      <c r="AT558" s="245" t="s">
        <v>319</v>
      </c>
      <c r="AU558" s="245" t="s">
        <v>85</v>
      </c>
      <c r="AV558" s="13" t="s">
        <v>85</v>
      </c>
      <c r="AW558" s="13" t="s">
        <v>37</v>
      </c>
      <c r="AX558" s="13" t="s">
        <v>76</v>
      </c>
      <c r="AY558" s="245" t="s">
        <v>308</v>
      </c>
    </row>
    <row r="559" s="15" customFormat="1">
      <c r="A559" s="15"/>
      <c r="B559" s="259"/>
      <c r="C559" s="260"/>
      <c r="D559" s="236" t="s">
        <v>319</v>
      </c>
      <c r="E559" s="261" t="s">
        <v>19</v>
      </c>
      <c r="F559" s="262" t="s">
        <v>448</v>
      </c>
      <c r="G559" s="260"/>
      <c r="H559" s="263">
        <v>648.95999999999992</v>
      </c>
      <c r="I559" s="264"/>
      <c r="J559" s="260"/>
      <c r="K559" s="260"/>
      <c r="L559" s="265"/>
      <c r="M559" s="266"/>
      <c r="N559" s="267"/>
      <c r="O559" s="267"/>
      <c r="P559" s="267"/>
      <c r="Q559" s="267"/>
      <c r="R559" s="267"/>
      <c r="S559" s="267"/>
      <c r="T559" s="268"/>
      <c r="U559" s="15"/>
      <c r="V559" s="15"/>
      <c r="W559" s="15"/>
      <c r="X559" s="15"/>
      <c r="Y559" s="15"/>
      <c r="Z559" s="15"/>
      <c r="AA559" s="15"/>
      <c r="AB559" s="15"/>
      <c r="AC559" s="15"/>
      <c r="AD559" s="15"/>
      <c r="AE559" s="15"/>
      <c r="AT559" s="269" t="s">
        <v>319</v>
      </c>
      <c r="AU559" s="269" t="s">
        <v>85</v>
      </c>
      <c r="AV559" s="15" t="s">
        <v>315</v>
      </c>
      <c r="AW559" s="15" t="s">
        <v>37</v>
      </c>
      <c r="AX559" s="15" t="s">
        <v>83</v>
      </c>
      <c r="AY559" s="269" t="s">
        <v>308</v>
      </c>
    </row>
    <row r="560" s="2" customFormat="1" ht="16.5" customHeight="1">
      <c r="A560" s="41"/>
      <c r="B560" s="42"/>
      <c r="C560" s="280" t="s">
        <v>839</v>
      </c>
      <c r="D560" s="280" t="s">
        <v>1137</v>
      </c>
      <c r="E560" s="281" t="s">
        <v>8200</v>
      </c>
      <c r="F560" s="282" t="s">
        <v>8201</v>
      </c>
      <c r="G560" s="283" t="s">
        <v>626</v>
      </c>
      <c r="H560" s="284">
        <v>58.671999999999997</v>
      </c>
      <c r="I560" s="285"/>
      <c r="J560" s="286">
        <f>ROUND(I560*H560,2)</f>
        <v>0</v>
      </c>
      <c r="K560" s="282" t="s">
        <v>314</v>
      </c>
      <c r="L560" s="287"/>
      <c r="M560" s="288" t="s">
        <v>19</v>
      </c>
      <c r="N560" s="289" t="s">
        <v>47</v>
      </c>
      <c r="O560" s="87"/>
      <c r="P560" s="225">
        <f>O560*H560</f>
        <v>0</v>
      </c>
      <c r="Q560" s="225">
        <v>0.001</v>
      </c>
      <c r="R560" s="225">
        <f>Q560*H560</f>
        <v>0.058671999999999995</v>
      </c>
      <c r="S560" s="225">
        <v>0</v>
      </c>
      <c r="T560" s="226">
        <f>S560*H560</f>
        <v>0</v>
      </c>
      <c r="U560" s="41"/>
      <c r="V560" s="41"/>
      <c r="W560" s="41"/>
      <c r="X560" s="41"/>
      <c r="Y560" s="41"/>
      <c r="Z560" s="41"/>
      <c r="AA560" s="41"/>
      <c r="AB560" s="41"/>
      <c r="AC560" s="41"/>
      <c r="AD560" s="41"/>
      <c r="AE560" s="41"/>
      <c r="AR560" s="227" t="s">
        <v>616</v>
      </c>
      <c r="AT560" s="227" t="s">
        <v>1137</v>
      </c>
      <c r="AU560" s="227" t="s">
        <v>85</v>
      </c>
      <c r="AY560" s="20" t="s">
        <v>308</v>
      </c>
      <c r="BE560" s="228">
        <f>IF(N560="základní",J560,0)</f>
        <v>0</v>
      </c>
      <c r="BF560" s="228">
        <f>IF(N560="snížená",J560,0)</f>
        <v>0</v>
      </c>
      <c r="BG560" s="228">
        <f>IF(N560="zákl. přenesená",J560,0)</f>
        <v>0</v>
      </c>
      <c r="BH560" s="228">
        <f>IF(N560="sníž. přenesená",J560,0)</f>
        <v>0</v>
      </c>
      <c r="BI560" s="228">
        <f>IF(N560="nulová",J560,0)</f>
        <v>0</v>
      </c>
      <c r="BJ560" s="20" t="s">
        <v>83</v>
      </c>
      <c r="BK560" s="228">
        <f>ROUND(I560*H560,2)</f>
        <v>0</v>
      </c>
      <c r="BL560" s="20" t="s">
        <v>391</v>
      </c>
      <c r="BM560" s="227" t="s">
        <v>8202</v>
      </c>
    </row>
    <row r="561" s="14" customFormat="1">
      <c r="A561" s="14"/>
      <c r="B561" s="249"/>
      <c r="C561" s="250"/>
      <c r="D561" s="236" t="s">
        <v>319</v>
      </c>
      <c r="E561" s="251" t="s">
        <v>19</v>
      </c>
      <c r="F561" s="252" t="s">
        <v>8197</v>
      </c>
      <c r="G561" s="250"/>
      <c r="H561" s="251" t="s">
        <v>19</v>
      </c>
      <c r="I561" s="253"/>
      <c r="J561" s="250"/>
      <c r="K561" s="250"/>
      <c r="L561" s="254"/>
      <c r="M561" s="255"/>
      <c r="N561" s="256"/>
      <c r="O561" s="256"/>
      <c r="P561" s="256"/>
      <c r="Q561" s="256"/>
      <c r="R561" s="256"/>
      <c r="S561" s="256"/>
      <c r="T561" s="257"/>
      <c r="U561" s="14"/>
      <c r="V561" s="14"/>
      <c r="W561" s="14"/>
      <c r="X561" s="14"/>
      <c r="Y561" s="14"/>
      <c r="Z561" s="14"/>
      <c r="AA561" s="14"/>
      <c r="AB561" s="14"/>
      <c r="AC561" s="14"/>
      <c r="AD561" s="14"/>
      <c r="AE561" s="14"/>
      <c r="AT561" s="258" t="s">
        <v>319</v>
      </c>
      <c r="AU561" s="258" t="s">
        <v>85</v>
      </c>
      <c r="AV561" s="14" t="s">
        <v>83</v>
      </c>
      <c r="AW561" s="14" t="s">
        <v>37</v>
      </c>
      <c r="AX561" s="14" t="s">
        <v>76</v>
      </c>
      <c r="AY561" s="258" t="s">
        <v>308</v>
      </c>
    </row>
    <row r="562" s="13" customFormat="1">
      <c r="A562" s="13"/>
      <c r="B562" s="234"/>
      <c r="C562" s="235"/>
      <c r="D562" s="236" t="s">
        <v>319</v>
      </c>
      <c r="E562" s="237" t="s">
        <v>19</v>
      </c>
      <c r="F562" s="238" t="s">
        <v>8203</v>
      </c>
      <c r="G562" s="235"/>
      <c r="H562" s="239">
        <v>50.576000000000001</v>
      </c>
      <c r="I562" s="240"/>
      <c r="J562" s="235"/>
      <c r="K562" s="235"/>
      <c r="L562" s="241"/>
      <c r="M562" s="242"/>
      <c r="N562" s="243"/>
      <c r="O562" s="243"/>
      <c r="P562" s="243"/>
      <c r="Q562" s="243"/>
      <c r="R562" s="243"/>
      <c r="S562" s="243"/>
      <c r="T562" s="244"/>
      <c r="U562" s="13"/>
      <c r="V562" s="13"/>
      <c r="W562" s="13"/>
      <c r="X562" s="13"/>
      <c r="Y562" s="13"/>
      <c r="Z562" s="13"/>
      <c r="AA562" s="13"/>
      <c r="AB562" s="13"/>
      <c r="AC562" s="13"/>
      <c r="AD562" s="13"/>
      <c r="AE562" s="13"/>
      <c r="AT562" s="245" t="s">
        <v>319</v>
      </c>
      <c r="AU562" s="245" t="s">
        <v>85</v>
      </c>
      <c r="AV562" s="13" t="s">
        <v>85</v>
      </c>
      <c r="AW562" s="13" t="s">
        <v>37</v>
      </c>
      <c r="AX562" s="13" t="s">
        <v>76</v>
      </c>
      <c r="AY562" s="245" t="s">
        <v>308</v>
      </c>
    </row>
    <row r="563" s="13" customFormat="1">
      <c r="A563" s="13"/>
      <c r="B563" s="234"/>
      <c r="C563" s="235"/>
      <c r="D563" s="236" t="s">
        <v>319</v>
      </c>
      <c r="E563" s="237" t="s">
        <v>19</v>
      </c>
      <c r="F563" s="238" t="s">
        <v>8204</v>
      </c>
      <c r="G563" s="235"/>
      <c r="H563" s="239">
        <v>8.0960000000000001</v>
      </c>
      <c r="I563" s="240"/>
      <c r="J563" s="235"/>
      <c r="K563" s="235"/>
      <c r="L563" s="241"/>
      <c r="M563" s="242"/>
      <c r="N563" s="243"/>
      <c r="O563" s="243"/>
      <c r="P563" s="243"/>
      <c r="Q563" s="243"/>
      <c r="R563" s="243"/>
      <c r="S563" s="243"/>
      <c r="T563" s="244"/>
      <c r="U563" s="13"/>
      <c r="V563" s="13"/>
      <c r="W563" s="13"/>
      <c r="X563" s="13"/>
      <c r="Y563" s="13"/>
      <c r="Z563" s="13"/>
      <c r="AA563" s="13"/>
      <c r="AB563" s="13"/>
      <c r="AC563" s="13"/>
      <c r="AD563" s="13"/>
      <c r="AE563" s="13"/>
      <c r="AT563" s="245" t="s">
        <v>319</v>
      </c>
      <c r="AU563" s="245" t="s">
        <v>85</v>
      </c>
      <c r="AV563" s="13" t="s">
        <v>85</v>
      </c>
      <c r="AW563" s="13" t="s">
        <v>37</v>
      </c>
      <c r="AX563" s="13" t="s">
        <v>76</v>
      </c>
      <c r="AY563" s="245" t="s">
        <v>308</v>
      </c>
    </row>
    <row r="564" s="15" customFormat="1">
      <c r="A564" s="15"/>
      <c r="B564" s="259"/>
      <c r="C564" s="260"/>
      <c r="D564" s="236" t="s">
        <v>319</v>
      </c>
      <c r="E564" s="261" t="s">
        <v>19</v>
      </c>
      <c r="F564" s="262" t="s">
        <v>448</v>
      </c>
      <c r="G564" s="260"/>
      <c r="H564" s="263">
        <v>58.671999999999997</v>
      </c>
      <c r="I564" s="264"/>
      <c r="J564" s="260"/>
      <c r="K564" s="260"/>
      <c r="L564" s="265"/>
      <c r="M564" s="266"/>
      <c r="N564" s="267"/>
      <c r="O564" s="267"/>
      <c r="P564" s="267"/>
      <c r="Q564" s="267"/>
      <c r="R564" s="267"/>
      <c r="S564" s="267"/>
      <c r="T564" s="268"/>
      <c r="U564" s="15"/>
      <c r="V564" s="15"/>
      <c r="W564" s="15"/>
      <c r="X564" s="15"/>
      <c r="Y564" s="15"/>
      <c r="Z564" s="15"/>
      <c r="AA564" s="15"/>
      <c r="AB564" s="15"/>
      <c r="AC564" s="15"/>
      <c r="AD564" s="15"/>
      <c r="AE564" s="15"/>
      <c r="AT564" s="269" t="s">
        <v>319</v>
      </c>
      <c r="AU564" s="269" t="s">
        <v>85</v>
      </c>
      <c r="AV564" s="15" t="s">
        <v>315</v>
      </c>
      <c r="AW564" s="15" t="s">
        <v>37</v>
      </c>
      <c r="AX564" s="15" t="s">
        <v>83</v>
      </c>
      <c r="AY564" s="269" t="s">
        <v>308</v>
      </c>
    </row>
    <row r="565" s="2" customFormat="1" ht="16.5" customHeight="1">
      <c r="A565" s="41"/>
      <c r="B565" s="42"/>
      <c r="C565" s="280" t="s">
        <v>1800</v>
      </c>
      <c r="D565" s="280" t="s">
        <v>1137</v>
      </c>
      <c r="E565" s="281" t="s">
        <v>8205</v>
      </c>
      <c r="F565" s="282" t="s">
        <v>8184</v>
      </c>
      <c r="G565" s="283" t="s">
        <v>626</v>
      </c>
      <c r="H565" s="284">
        <v>13.074</v>
      </c>
      <c r="I565" s="285"/>
      <c r="J565" s="286">
        <f>ROUND(I565*H565,2)</f>
        <v>0</v>
      </c>
      <c r="K565" s="282" t="s">
        <v>314</v>
      </c>
      <c r="L565" s="287"/>
      <c r="M565" s="288" t="s">
        <v>19</v>
      </c>
      <c r="N565" s="289" t="s">
        <v>47</v>
      </c>
      <c r="O565" s="87"/>
      <c r="P565" s="225">
        <f>O565*H565</f>
        <v>0</v>
      </c>
      <c r="Q565" s="225">
        <v>0.001</v>
      </c>
      <c r="R565" s="225">
        <f>Q565*H565</f>
        <v>0.013074000000000001</v>
      </c>
      <c r="S565" s="225">
        <v>0</v>
      </c>
      <c r="T565" s="226">
        <f>S565*H565</f>
        <v>0</v>
      </c>
      <c r="U565" s="41"/>
      <c r="V565" s="41"/>
      <c r="W565" s="41"/>
      <c r="X565" s="41"/>
      <c r="Y565" s="41"/>
      <c r="Z565" s="41"/>
      <c r="AA565" s="41"/>
      <c r="AB565" s="41"/>
      <c r="AC565" s="41"/>
      <c r="AD565" s="41"/>
      <c r="AE565" s="41"/>
      <c r="AR565" s="227" t="s">
        <v>616</v>
      </c>
      <c r="AT565" s="227" t="s">
        <v>1137</v>
      </c>
      <c r="AU565" s="227" t="s">
        <v>85</v>
      </c>
      <c r="AY565" s="20" t="s">
        <v>308</v>
      </c>
      <c r="BE565" s="228">
        <f>IF(N565="základní",J565,0)</f>
        <v>0</v>
      </c>
      <c r="BF565" s="228">
        <f>IF(N565="snížená",J565,0)</f>
        <v>0</v>
      </c>
      <c r="BG565" s="228">
        <f>IF(N565="zákl. přenesená",J565,0)</f>
        <v>0</v>
      </c>
      <c r="BH565" s="228">
        <f>IF(N565="sníž. přenesená",J565,0)</f>
        <v>0</v>
      </c>
      <c r="BI565" s="228">
        <f>IF(N565="nulová",J565,0)</f>
        <v>0</v>
      </c>
      <c r="BJ565" s="20" t="s">
        <v>83</v>
      </c>
      <c r="BK565" s="228">
        <f>ROUND(I565*H565,2)</f>
        <v>0</v>
      </c>
      <c r="BL565" s="20" t="s">
        <v>391</v>
      </c>
      <c r="BM565" s="227" t="s">
        <v>8206</v>
      </c>
    </row>
    <row r="566" s="14" customFormat="1">
      <c r="A566" s="14"/>
      <c r="B566" s="249"/>
      <c r="C566" s="250"/>
      <c r="D566" s="236" t="s">
        <v>319</v>
      </c>
      <c r="E566" s="251" t="s">
        <v>19</v>
      </c>
      <c r="F566" s="252" t="s">
        <v>8179</v>
      </c>
      <c r="G566" s="250"/>
      <c r="H566" s="251" t="s">
        <v>19</v>
      </c>
      <c r="I566" s="253"/>
      <c r="J566" s="250"/>
      <c r="K566" s="250"/>
      <c r="L566" s="254"/>
      <c r="M566" s="255"/>
      <c r="N566" s="256"/>
      <c r="O566" s="256"/>
      <c r="P566" s="256"/>
      <c r="Q566" s="256"/>
      <c r="R566" s="256"/>
      <c r="S566" s="256"/>
      <c r="T566" s="257"/>
      <c r="U566" s="14"/>
      <c r="V566" s="14"/>
      <c r="W566" s="14"/>
      <c r="X566" s="14"/>
      <c r="Y566" s="14"/>
      <c r="Z566" s="14"/>
      <c r="AA566" s="14"/>
      <c r="AB566" s="14"/>
      <c r="AC566" s="14"/>
      <c r="AD566" s="14"/>
      <c r="AE566" s="14"/>
      <c r="AT566" s="258" t="s">
        <v>319</v>
      </c>
      <c r="AU566" s="258" t="s">
        <v>85</v>
      </c>
      <c r="AV566" s="14" t="s">
        <v>83</v>
      </c>
      <c r="AW566" s="14" t="s">
        <v>37</v>
      </c>
      <c r="AX566" s="14" t="s">
        <v>76</v>
      </c>
      <c r="AY566" s="258" t="s">
        <v>308</v>
      </c>
    </row>
    <row r="567" s="13" customFormat="1">
      <c r="A567" s="13"/>
      <c r="B567" s="234"/>
      <c r="C567" s="235"/>
      <c r="D567" s="236" t="s">
        <v>319</v>
      </c>
      <c r="E567" s="237" t="s">
        <v>19</v>
      </c>
      <c r="F567" s="238" t="s">
        <v>8207</v>
      </c>
      <c r="G567" s="235"/>
      <c r="H567" s="239">
        <v>2.726</v>
      </c>
      <c r="I567" s="240"/>
      <c r="J567" s="235"/>
      <c r="K567" s="235"/>
      <c r="L567" s="241"/>
      <c r="M567" s="242"/>
      <c r="N567" s="243"/>
      <c r="O567" s="243"/>
      <c r="P567" s="243"/>
      <c r="Q567" s="243"/>
      <c r="R567" s="243"/>
      <c r="S567" s="243"/>
      <c r="T567" s="244"/>
      <c r="U567" s="13"/>
      <c r="V567" s="13"/>
      <c r="W567" s="13"/>
      <c r="X567" s="13"/>
      <c r="Y567" s="13"/>
      <c r="Z567" s="13"/>
      <c r="AA567" s="13"/>
      <c r="AB567" s="13"/>
      <c r="AC567" s="13"/>
      <c r="AD567" s="13"/>
      <c r="AE567" s="13"/>
      <c r="AT567" s="245" t="s">
        <v>319</v>
      </c>
      <c r="AU567" s="245" t="s">
        <v>85</v>
      </c>
      <c r="AV567" s="13" t="s">
        <v>85</v>
      </c>
      <c r="AW567" s="13" t="s">
        <v>37</v>
      </c>
      <c r="AX567" s="13" t="s">
        <v>76</v>
      </c>
      <c r="AY567" s="245" t="s">
        <v>308</v>
      </c>
    </row>
    <row r="568" s="13" customFormat="1">
      <c r="A568" s="13"/>
      <c r="B568" s="234"/>
      <c r="C568" s="235"/>
      <c r="D568" s="236" t="s">
        <v>319</v>
      </c>
      <c r="E568" s="237" t="s">
        <v>19</v>
      </c>
      <c r="F568" s="238" t="s">
        <v>8208</v>
      </c>
      <c r="G568" s="235"/>
      <c r="H568" s="239">
        <v>10.348000000000001</v>
      </c>
      <c r="I568" s="240"/>
      <c r="J568" s="235"/>
      <c r="K568" s="235"/>
      <c r="L568" s="241"/>
      <c r="M568" s="242"/>
      <c r="N568" s="243"/>
      <c r="O568" s="243"/>
      <c r="P568" s="243"/>
      <c r="Q568" s="243"/>
      <c r="R568" s="243"/>
      <c r="S568" s="243"/>
      <c r="T568" s="244"/>
      <c r="U568" s="13"/>
      <c r="V568" s="13"/>
      <c r="W568" s="13"/>
      <c r="X568" s="13"/>
      <c r="Y568" s="13"/>
      <c r="Z568" s="13"/>
      <c r="AA568" s="13"/>
      <c r="AB568" s="13"/>
      <c r="AC568" s="13"/>
      <c r="AD568" s="13"/>
      <c r="AE568" s="13"/>
      <c r="AT568" s="245" t="s">
        <v>319</v>
      </c>
      <c r="AU568" s="245" t="s">
        <v>85</v>
      </c>
      <c r="AV568" s="13" t="s">
        <v>85</v>
      </c>
      <c r="AW568" s="13" t="s">
        <v>37</v>
      </c>
      <c r="AX568" s="13" t="s">
        <v>76</v>
      </c>
      <c r="AY568" s="245" t="s">
        <v>308</v>
      </c>
    </row>
    <row r="569" s="15" customFormat="1">
      <c r="A569" s="15"/>
      <c r="B569" s="259"/>
      <c r="C569" s="260"/>
      <c r="D569" s="236" t="s">
        <v>319</v>
      </c>
      <c r="E569" s="261" t="s">
        <v>19</v>
      </c>
      <c r="F569" s="262" t="s">
        <v>448</v>
      </c>
      <c r="G569" s="260"/>
      <c r="H569" s="263">
        <v>13.074000000000002</v>
      </c>
      <c r="I569" s="264"/>
      <c r="J569" s="260"/>
      <c r="K569" s="260"/>
      <c r="L569" s="265"/>
      <c r="M569" s="266"/>
      <c r="N569" s="267"/>
      <c r="O569" s="267"/>
      <c r="P569" s="267"/>
      <c r="Q569" s="267"/>
      <c r="R569" s="267"/>
      <c r="S569" s="267"/>
      <c r="T569" s="268"/>
      <c r="U569" s="15"/>
      <c r="V569" s="15"/>
      <c r="W569" s="15"/>
      <c r="X569" s="15"/>
      <c r="Y569" s="15"/>
      <c r="Z569" s="15"/>
      <c r="AA569" s="15"/>
      <c r="AB569" s="15"/>
      <c r="AC569" s="15"/>
      <c r="AD569" s="15"/>
      <c r="AE569" s="15"/>
      <c r="AT569" s="269" t="s">
        <v>319</v>
      </c>
      <c r="AU569" s="269" t="s">
        <v>85</v>
      </c>
      <c r="AV569" s="15" t="s">
        <v>315</v>
      </c>
      <c r="AW569" s="15" t="s">
        <v>37</v>
      </c>
      <c r="AX569" s="15" t="s">
        <v>83</v>
      </c>
      <c r="AY569" s="269" t="s">
        <v>308</v>
      </c>
    </row>
    <row r="570" s="2" customFormat="1" ht="16.5" customHeight="1">
      <c r="A570" s="41"/>
      <c r="B570" s="42"/>
      <c r="C570" s="216" t="s">
        <v>845</v>
      </c>
      <c r="D570" s="216" t="s">
        <v>310</v>
      </c>
      <c r="E570" s="217" t="s">
        <v>8209</v>
      </c>
      <c r="F570" s="218" t="s">
        <v>8210</v>
      </c>
      <c r="G570" s="219" t="s">
        <v>313</v>
      </c>
      <c r="H570" s="220">
        <v>281.78899999999999</v>
      </c>
      <c r="I570" s="221"/>
      <c r="J570" s="222">
        <f>ROUND(I570*H570,2)</f>
        <v>0</v>
      </c>
      <c r="K570" s="218" t="s">
        <v>314</v>
      </c>
      <c r="L570" s="47"/>
      <c r="M570" s="223" t="s">
        <v>19</v>
      </c>
      <c r="N570" s="224" t="s">
        <v>47</v>
      </c>
      <c r="O570" s="87"/>
      <c r="P570" s="225">
        <f>O570*H570</f>
        <v>0</v>
      </c>
      <c r="Q570" s="225">
        <v>0</v>
      </c>
      <c r="R570" s="225">
        <f>Q570*H570</f>
        <v>0</v>
      </c>
      <c r="S570" s="225">
        <v>0</v>
      </c>
      <c r="T570" s="226">
        <f>S570*H570</f>
        <v>0</v>
      </c>
      <c r="U570" s="41"/>
      <c r="V570" s="41"/>
      <c r="W570" s="41"/>
      <c r="X570" s="41"/>
      <c r="Y570" s="41"/>
      <c r="Z570" s="41"/>
      <c r="AA570" s="41"/>
      <c r="AB570" s="41"/>
      <c r="AC570" s="41"/>
      <c r="AD570" s="41"/>
      <c r="AE570" s="41"/>
      <c r="AR570" s="227" t="s">
        <v>391</v>
      </c>
      <c r="AT570" s="227" t="s">
        <v>310</v>
      </c>
      <c r="AU570" s="227" t="s">
        <v>85</v>
      </c>
      <c r="AY570" s="20" t="s">
        <v>308</v>
      </c>
      <c r="BE570" s="228">
        <f>IF(N570="základní",J570,0)</f>
        <v>0</v>
      </c>
      <c r="BF570" s="228">
        <f>IF(N570="snížená",J570,0)</f>
        <v>0</v>
      </c>
      <c r="BG570" s="228">
        <f>IF(N570="zákl. přenesená",J570,0)</f>
        <v>0</v>
      </c>
      <c r="BH570" s="228">
        <f>IF(N570="sníž. přenesená",J570,0)</f>
        <v>0</v>
      </c>
      <c r="BI570" s="228">
        <f>IF(N570="nulová",J570,0)</f>
        <v>0</v>
      </c>
      <c r="BJ570" s="20" t="s">
        <v>83</v>
      </c>
      <c r="BK570" s="228">
        <f>ROUND(I570*H570,2)</f>
        <v>0</v>
      </c>
      <c r="BL570" s="20" t="s">
        <v>391</v>
      </c>
      <c r="BM570" s="227" t="s">
        <v>8211</v>
      </c>
    </row>
    <row r="571" s="2" customFormat="1">
      <c r="A571" s="41"/>
      <c r="B571" s="42"/>
      <c r="C571" s="43"/>
      <c r="D571" s="229" t="s">
        <v>317</v>
      </c>
      <c r="E571" s="43"/>
      <c r="F571" s="230" t="s">
        <v>8212</v>
      </c>
      <c r="G571" s="43"/>
      <c r="H571" s="43"/>
      <c r="I571" s="231"/>
      <c r="J571" s="43"/>
      <c r="K571" s="43"/>
      <c r="L571" s="47"/>
      <c r="M571" s="232"/>
      <c r="N571" s="233"/>
      <c r="O571" s="87"/>
      <c r="P571" s="87"/>
      <c r="Q571" s="87"/>
      <c r="R571" s="87"/>
      <c r="S571" s="87"/>
      <c r="T571" s="88"/>
      <c r="U571" s="41"/>
      <c r="V571" s="41"/>
      <c r="W571" s="41"/>
      <c r="X571" s="41"/>
      <c r="Y571" s="41"/>
      <c r="Z571" s="41"/>
      <c r="AA571" s="41"/>
      <c r="AB571" s="41"/>
      <c r="AC571" s="41"/>
      <c r="AD571" s="41"/>
      <c r="AE571" s="41"/>
      <c r="AT571" s="20" t="s">
        <v>317</v>
      </c>
      <c r="AU571" s="20" t="s">
        <v>85</v>
      </c>
    </row>
    <row r="572" s="13" customFormat="1">
      <c r="A572" s="13"/>
      <c r="B572" s="234"/>
      <c r="C572" s="235"/>
      <c r="D572" s="236" t="s">
        <v>319</v>
      </c>
      <c r="E572" s="237" t="s">
        <v>19</v>
      </c>
      <c r="F572" s="238" t="s">
        <v>8213</v>
      </c>
      <c r="G572" s="235"/>
      <c r="H572" s="239">
        <v>72.289000000000001</v>
      </c>
      <c r="I572" s="240"/>
      <c r="J572" s="235"/>
      <c r="K572" s="235"/>
      <c r="L572" s="241"/>
      <c r="M572" s="242"/>
      <c r="N572" s="243"/>
      <c r="O572" s="243"/>
      <c r="P572" s="243"/>
      <c r="Q572" s="243"/>
      <c r="R572" s="243"/>
      <c r="S572" s="243"/>
      <c r="T572" s="244"/>
      <c r="U572" s="13"/>
      <c r="V572" s="13"/>
      <c r="W572" s="13"/>
      <c r="X572" s="13"/>
      <c r="Y572" s="13"/>
      <c r="Z572" s="13"/>
      <c r="AA572" s="13"/>
      <c r="AB572" s="13"/>
      <c r="AC572" s="13"/>
      <c r="AD572" s="13"/>
      <c r="AE572" s="13"/>
      <c r="AT572" s="245" t="s">
        <v>319</v>
      </c>
      <c r="AU572" s="245" t="s">
        <v>85</v>
      </c>
      <c r="AV572" s="13" t="s">
        <v>85</v>
      </c>
      <c r="AW572" s="13" t="s">
        <v>37</v>
      </c>
      <c r="AX572" s="13" t="s">
        <v>76</v>
      </c>
      <c r="AY572" s="245" t="s">
        <v>308</v>
      </c>
    </row>
    <row r="573" s="13" customFormat="1">
      <c r="A573" s="13"/>
      <c r="B573" s="234"/>
      <c r="C573" s="235"/>
      <c r="D573" s="236" t="s">
        <v>319</v>
      </c>
      <c r="E573" s="237" t="s">
        <v>19</v>
      </c>
      <c r="F573" s="238" t="s">
        <v>8214</v>
      </c>
      <c r="G573" s="235"/>
      <c r="H573" s="239">
        <v>209.5</v>
      </c>
      <c r="I573" s="240"/>
      <c r="J573" s="235"/>
      <c r="K573" s="235"/>
      <c r="L573" s="241"/>
      <c r="M573" s="242"/>
      <c r="N573" s="243"/>
      <c r="O573" s="243"/>
      <c r="P573" s="243"/>
      <c r="Q573" s="243"/>
      <c r="R573" s="243"/>
      <c r="S573" s="243"/>
      <c r="T573" s="244"/>
      <c r="U573" s="13"/>
      <c r="V573" s="13"/>
      <c r="W573" s="13"/>
      <c r="X573" s="13"/>
      <c r="Y573" s="13"/>
      <c r="Z573" s="13"/>
      <c r="AA573" s="13"/>
      <c r="AB573" s="13"/>
      <c r="AC573" s="13"/>
      <c r="AD573" s="13"/>
      <c r="AE573" s="13"/>
      <c r="AT573" s="245" t="s">
        <v>319</v>
      </c>
      <c r="AU573" s="245" t="s">
        <v>85</v>
      </c>
      <c r="AV573" s="13" t="s">
        <v>85</v>
      </c>
      <c r="AW573" s="13" t="s">
        <v>37</v>
      </c>
      <c r="AX573" s="13" t="s">
        <v>76</v>
      </c>
      <c r="AY573" s="245" t="s">
        <v>308</v>
      </c>
    </row>
    <row r="574" s="15" customFormat="1">
      <c r="A574" s="15"/>
      <c r="B574" s="259"/>
      <c r="C574" s="260"/>
      <c r="D574" s="236" t="s">
        <v>319</v>
      </c>
      <c r="E574" s="261" t="s">
        <v>19</v>
      </c>
      <c r="F574" s="262" t="s">
        <v>448</v>
      </c>
      <c r="G574" s="260"/>
      <c r="H574" s="263">
        <v>281.78899999999999</v>
      </c>
      <c r="I574" s="264"/>
      <c r="J574" s="260"/>
      <c r="K574" s="260"/>
      <c r="L574" s="265"/>
      <c r="M574" s="266"/>
      <c r="N574" s="267"/>
      <c r="O574" s="267"/>
      <c r="P574" s="267"/>
      <c r="Q574" s="267"/>
      <c r="R574" s="267"/>
      <c r="S574" s="267"/>
      <c r="T574" s="268"/>
      <c r="U574" s="15"/>
      <c r="V574" s="15"/>
      <c r="W574" s="15"/>
      <c r="X574" s="15"/>
      <c r="Y574" s="15"/>
      <c r="Z574" s="15"/>
      <c r="AA574" s="15"/>
      <c r="AB574" s="15"/>
      <c r="AC574" s="15"/>
      <c r="AD574" s="15"/>
      <c r="AE574" s="15"/>
      <c r="AT574" s="269" t="s">
        <v>319</v>
      </c>
      <c r="AU574" s="269" t="s">
        <v>85</v>
      </c>
      <c r="AV574" s="15" t="s">
        <v>315</v>
      </c>
      <c r="AW574" s="15" t="s">
        <v>37</v>
      </c>
      <c r="AX574" s="15" t="s">
        <v>83</v>
      </c>
      <c r="AY574" s="269" t="s">
        <v>308</v>
      </c>
    </row>
    <row r="575" s="2" customFormat="1" ht="16.5" customHeight="1">
      <c r="A575" s="41"/>
      <c r="B575" s="42"/>
      <c r="C575" s="216" t="s">
        <v>3477</v>
      </c>
      <c r="D575" s="216" t="s">
        <v>310</v>
      </c>
      <c r="E575" s="217" t="s">
        <v>8215</v>
      </c>
      <c r="F575" s="218" t="s">
        <v>8216</v>
      </c>
      <c r="G575" s="219" t="s">
        <v>474</v>
      </c>
      <c r="H575" s="220">
        <v>57.969999999999999</v>
      </c>
      <c r="I575" s="221"/>
      <c r="J575" s="222">
        <f>ROUND(I575*H575,2)</f>
        <v>0</v>
      </c>
      <c r="K575" s="218" t="s">
        <v>314</v>
      </c>
      <c r="L575" s="47"/>
      <c r="M575" s="223" t="s">
        <v>19</v>
      </c>
      <c r="N575" s="224" t="s">
        <v>47</v>
      </c>
      <c r="O575" s="87"/>
      <c r="P575" s="225">
        <f>O575*H575</f>
        <v>0</v>
      </c>
      <c r="Q575" s="225">
        <v>0.00031</v>
      </c>
      <c r="R575" s="225">
        <f>Q575*H575</f>
        <v>0.017970699999999999</v>
      </c>
      <c r="S575" s="225">
        <v>0</v>
      </c>
      <c r="T575" s="226">
        <f>S575*H575</f>
        <v>0</v>
      </c>
      <c r="U575" s="41"/>
      <c r="V575" s="41"/>
      <c r="W575" s="41"/>
      <c r="X575" s="41"/>
      <c r="Y575" s="41"/>
      <c r="Z575" s="41"/>
      <c r="AA575" s="41"/>
      <c r="AB575" s="41"/>
      <c r="AC575" s="41"/>
      <c r="AD575" s="41"/>
      <c r="AE575" s="41"/>
      <c r="AR575" s="227" t="s">
        <v>391</v>
      </c>
      <c r="AT575" s="227" t="s">
        <v>310</v>
      </c>
      <c r="AU575" s="227" t="s">
        <v>85</v>
      </c>
      <c r="AY575" s="20" t="s">
        <v>308</v>
      </c>
      <c r="BE575" s="228">
        <f>IF(N575="základní",J575,0)</f>
        <v>0</v>
      </c>
      <c r="BF575" s="228">
        <f>IF(N575="snížená",J575,0)</f>
        <v>0</v>
      </c>
      <c r="BG575" s="228">
        <f>IF(N575="zákl. přenesená",J575,0)</f>
        <v>0</v>
      </c>
      <c r="BH575" s="228">
        <f>IF(N575="sníž. přenesená",J575,0)</f>
        <v>0</v>
      </c>
      <c r="BI575" s="228">
        <f>IF(N575="nulová",J575,0)</f>
        <v>0</v>
      </c>
      <c r="BJ575" s="20" t="s">
        <v>83</v>
      </c>
      <c r="BK575" s="228">
        <f>ROUND(I575*H575,2)</f>
        <v>0</v>
      </c>
      <c r="BL575" s="20" t="s">
        <v>391</v>
      </c>
      <c r="BM575" s="227" t="s">
        <v>8217</v>
      </c>
    </row>
    <row r="576" s="2" customFormat="1">
      <c r="A576" s="41"/>
      <c r="B576" s="42"/>
      <c r="C576" s="43"/>
      <c r="D576" s="229" t="s">
        <v>317</v>
      </c>
      <c r="E576" s="43"/>
      <c r="F576" s="230" t="s">
        <v>8218</v>
      </c>
      <c r="G576" s="43"/>
      <c r="H576" s="43"/>
      <c r="I576" s="231"/>
      <c r="J576" s="43"/>
      <c r="K576" s="43"/>
      <c r="L576" s="47"/>
      <c r="M576" s="232"/>
      <c r="N576" s="233"/>
      <c r="O576" s="87"/>
      <c r="P576" s="87"/>
      <c r="Q576" s="87"/>
      <c r="R576" s="87"/>
      <c r="S576" s="87"/>
      <c r="T576" s="88"/>
      <c r="U576" s="41"/>
      <c r="V576" s="41"/>
      <c r="W576" s="41"/>
      <c r="X576" s="41"/>
      <c r="Y576" s="41"/>
      <c r="Z576" s="41"/>
      <c r="AA576" s="41"/>
      <c r="AB576" s="41"/>
      <c r="AC576" s="41"/>
      <c r="AD576" s="41"/>
      <c r="AE576" s="41"/>
      <c r="AT576" s="20" t="s">
        <v>317</v>
      </c>
      <c r="AU576" s="20" t="s">
        <v>85</v>
      </c>
    </row>
    <row r="577" s="14" customFormat="1">
      <c r="A577" s="14"/>
      <c r="B577" s="249"/>
      <c r="C577" s="250"/>
      <c r="D577" s="236" t="s">
        <v>319</v>
      </c>
      <c r="E577" s="251" t="s">
        <v>19</v>
      </c>
      <c r="F577" s="252" t="s">
        <v>8219</v>
      </c>
      <c r="G577" s="250"/>
      <c r="H577" s="251" t="s">
        <v>19</v>
      </c>
      <c r="I577" s="253"/>
      <c r="J577" s="250"/>
      <c r="K577" s="250"/>
      <c r="L577" s="254"/>
      <c r="M577" s="255"/>
      <c r="N577" s="256"/>
      <c r="O577" s="256"/>
      <c r="P577" s="256"/>
      <c r="Q577" s="256"/>
      <c r="R577" s="256"/>
      <c r="S577" s="256"/>
      <c r="T577" s="257"/>
      <c r="U577" s="14"/>
      <c r="V577" s="14"/>
      <c r="W577" s="14"/>
      <c r="X577" s="14"/>
      <c r="Y577" s="14"/>
      <c r="Z577" s="14"/>
      <c r="AA577" s="14"/>
      <c r="AB577" s="14"/>
      <c r="AC577" s="14"/>
      <c r="AD577" s="14"/>
      <c r="AE577" s="14"/>
      <c r="AT577" s="258" t="s">
        <v>319</v>
      </c>
      <c r="AU577" s="258" t="s">
        <v>85</v>
      </c>
      <c r="AV577" s="14" t="s">
        <v>83</v>
      </c>
      <c r="AW577" s="14" t="s">
        <v>37</v>
      </c>
      <c r="AX577" s="14" t="s">
        <v>76</v>
      </c>
      <c r="AY577" s="258" t="s">
        <v>308</v>
      </c>
    </row>
    <row r="578" s="13" customFormat="1">
      <c r="A578" s="13"/>
      <c r="B578" s="234"/>
      <c r="C578" s="235"/>
      <c r="D578" s="236" t="s">
        <v>319</v>
      </c>
      <c r="E578" s="237" t="s">
        <v>19</v>
      </c>
      <c r="F578" s="238" t="s">
        <v>8220</v>
      </c>
      <c r="G578" s="235"/>
      <c r="H578" s="239">
        <v>46.520000000000003</v>
      </c>
      <c r="I578" s="240"/>
      <c r="J578" s="235"/>
      <c r="K578" s="235"/>
      <c r="L578" s="241"/>
      <c r="M578" s="242"/>
      <c r="N578" s="243"/>
      <c r="O578" s="243"/>
      <c r="P578" s="243"/>
      <c r="Q578" s="243"/>
      <c r="R578" s="243"/>
      <c r="S578" s="243"/>
      <c r="T578" s="244"/>
      <c r="U578" s="13"/>
      <c r="V578" s="13"/>
      <c r="W578" s="13"/>
      <c r="X578" s="13"/>
      <c r="Y578" s="13"/>
      <c r="Z578" s="13"/>
      <c r="AA578" s="13"/>
      <c r="AB578" s="13"/>
      <c r="AC578" s="13"/>
      <c r="AD578" s="13"/>
      <c r="AE578" s="13"/>
      <c r="AT578" s="245" t="s">
        <v>319</v>
      </c>
      <c r="AU578" s="245" t="s">
        <v>85</v>
      </c>
      <c r="AV578" s="13" t="s">
        <v>85</v>
      </c>
      <c r="AW578" s="13" t="s">
        <v>37</v>
      </c>
      <c r="AX578" s="13" t="s">
        <v>76</v>
      </c>
      <c r="AY578" s="245" t="s">
        <v>308</v>
      </c>
    </row>
    <row r="579" s="13" customFormat="1">
      <c r="A579" s="13"/>
      <c r="B579" s="234"/>
      <c r="C579" s="235"/>
      <c r="D579" s="236" t="s">
        <v>319</v>
      </c>
      <c r="E579" s="237" t="s">
        <v>19</v>
      </c>
      <c r="F579" s="238" t="s">
        <v>8221</v>
      </c>
      <c r="G579" s="235"/>
      <c r="H579" s="239">
        <v>11.449999999999999</v>
      </c>
      <c r="I579" s="240"/>
      <c r="J579" s="235"/>
      <c r="K579" s="235"/>
      <c r="L579" s="241"/>
      <c r="M579" s="242"/>
      <c r="N579" s="243"/>
      <c r="O579" s="243"/>
      <c r="P579" s="243"/>
      <c r="Q579" s="243"/>
      <c r="R579" s="243"/>
      <c r="S579" s="243"/>
      <c r="T579" s="244"/>
      <c r="U579" s="13"/>
      <c r="V579" s="13"/>
      <c r="W579" s="13"/>
      <c r="X579" s="13"/>
      <c r="Y579" s="13"/>
      <c r="Z579" s="13"/>
      <c r="AA579" s="13"/>
      <c r="AB579" s="13"/>
      <c r="AC579" s="13"/>
      <c r="AD579" s="13"/>
      <c r="AE579" s="13"/>
      <c r="AT579" s="245" t="s">
        <v>319</v>
      </c>
      <c r="AU579" s="245" t="s">
        <v>85</v>
      </c>
      <c r="AV579" s="13" t="s">
        <v>85</v>
      </c>
      <c r="AW579" s="13" t="s">
        <v>37</v>
      </c>
      <c r="AX579" s="13" t="s">
        <v>76</v>
      </c>
      <c r="AY579" s="245" t="s">
        <v>308</v>
      </c>
    </row>
    <row r="580" s="15" customFormat="1">
      <c r="A580" s="15"/>
      <c r="B580" s="259"/>
      <c r="C580" s="260"/>
      <c r="D580" s="236" t="s">
        <v>319</v>
      </c>
      <c r="E580" s="261" t="s">
        <v>19</v>
      </c>
      <c r="F580" s="262" t="s">
        <v>448</v>
      </c>
      <c r="G580" s="260"/>
      <c r="H580" s="263">
        <v>57.969999999999999</v>
      </c>
      <c r="I580" s="264"/>
      <c r="J580" s="260"/>
      <c r="K580" s="260"/>
      <c r="L580" s="265"/>
      <c r="M580" s="266"/>
      <c r="N580" s="267"/>
      <c r="O580" s="267"/>
      <c r="P580" s="267"/>
      <c r="Q580" s="267"/>
      <c r="R580" s="267"/>
      <c r="S580" s="267"/>
      <c r="T580" s="268"/>
      <c r="U580" s="15"/>
      <c r="V580" s="15"/>
      <c r="W580" s="15"/>
      <c r="X580" s="15"/>
      <c r="Y580" s="15"/>
      <c r="Z580" s="15"/>
      <c r="AA580" s="15"/>
      <c r="AB580" s="15"/>
      <c r="AC580" s="15"/>
      <c r="AD580" s="15"/>
      <c r="AE580" s="15"/>
      <c r="AT580" s="269" t="s">
        <v>319</v>
      </c>
      <c r="AU580" s="269" t="s">
        <v>85</v>
      </c>
      <c r="AV580" s="15" t="s">
        <v>315</v>
      </c>
      <c r="AW580" s="15" t="s">
        <v>37</v>
      </c>
      <c r="AX580" s="15" t="s">
        <v>83</v>
      </c>
      <c r="AY580" s="269" t="s">
        <v>308</v>
      </c>
    </row>
    <row r="581" s="2" customFormat="1" ht="16.5" customHeight="1">
      <c r="A581" s="41"/>
      <c r="B581" s="42"/>
      <c r="C581" s="280" t="s">
        <v>853</v>
      </c>
      <c r="D581" s="280" t="s">
        <v>1137</v>
      </c>
      <c r="E581" s="281" t="s">
        <v>8222</v>
      </c>
      <c r="F581" s="282" t="s">
        <v>8223</v>
      </c>
      <c r="G581" s="283" t="s">
        <v>474</v>
      </c>
      <c r="H581" s="284">
        <v>59.128999999999998</v>
      </c>
      <c r="I581" s="285"/>
      <c r="J581" s="286">
        <f>ROUND(I581*H581,2)</f>
        <v>0</v>
      </c>
      <c r="K581" s="282" t="s">
        <v>19</v>
      </c>
      <c r="L581" s="287"/>
      <c r="M581" s="288" t="s">
        <v>19</v>
      </c>
      <c r="N581" s="289" t="s">
        <v>47</v>
      </c>
      <c r="O581" s="87"/>
      <c r="P581" s="225">
        <f>O581*H581</f>
        <v>0</v>
      </c>
      <c r="Q581" s="225">
        <v>0.00018000000000000001</v>
      </c>
      <c r="R581" s="225">
        <f>Q581*H581</f>
        <v>0.01064322</v>
      </c>
      <c r="S581" s="225">
        <v>0</v>
      </c>
      <c r="T581" s="226">
        <f>S581*H581</f>
        <v>0</v>
      </c>
      <c r="U581" s="41"/>
      <c r="V581" s="41"/>
      <c r="W581" s="41"/>
      <c r="X581" s="41"/>
      <c r="Y581" s="41"/>
      <c r="Z581" s="41"/>
      <c r="AA581" s="41"/>
      <c r="AB581" s="41"/>
      <c r="AC581" s="41"/>
      <c r="AD581" s="41"/>
      <c r="AE581" s="41"/>
      <c r="AR581" s="227" t="s">
        <v>616</v>
      </c>
      <c r="AT581" s="227" t="s">
        <v>1137</v>
      </c>
      <c r="AU581" s="227" t="s">
        <v>85</v>
      </c>
      <c r="AY581" s="20" t="s">
        <v>308</v>
      </c>
      <c r="BE581" s="228">
        <f>IF(N581="základní",J581,0)</f>
        <v>0</v>
      </c>
      <c r="BF581" s="228">
        <f>IF(N581="snížená",J581,0)</f>
        <v>0</v>
      </c>
      <c r="BG581" s="228">
        <f>IF(N581="zákl. přenesená",J581,0)</f>
        <v>0</v>
      </c>
      <c r="BH581" s="228">
        <f>IF(N581="sníž. přenesená",J581,0)</f>
        <v>0</v>
      </c>
      <c r="BI581" s="228">
        <f>IF(N581="nulová",J581,0)</f>
        <v>0</v>
      </c>
      <c r="BJ581" s="20" t="s">
        <v>83</v>
      </c>
      <c r="BK581" s="228">
        <f>ROUND(I581*H581,2)</f>
        <v>0</v>
      </c>
      <c r="BL581" s="20" t="s">
        <v>391</v>
      </c>
      <c r="BM581" s="227" t="s">
        <v>8224</v>
      </c>
    </row>
    <row r="582" s="13" customFormat="1">
      <c r="A582" s="13"/>
      <c r="B582" s="234"/>
      <c r="C582" s="235"/>
      <c r="D582" s="236" t="s">
        <v>319</v>
      </c>
      <c r="E582" s="237" t="s">
        <v>19</v>
      </c>
      <c r="F582" s="238" t="s">
        <v>8225</v>
      </c>
      <c r="G582" s="235"/>
      <c r="H582" s="239">
        <v>57.969999999999999</v>
      </c>
      <c r="I582" s="240"/>
      <c r="J582" s="235"/>
      <c r="K582" s="235"/>
      <c r="L582" s="241"/>
      <c r="M582" s="242"/>
      <c r="N582" s="243"/>
      <c r="O582" s="243"/>
      <c r="P582" s="243"/>
      <c r="Q582" s="243"/>
      <c r="R582" s="243"/>
      <c r="S582" s="243"/>
      <c r="T582" s="244"/>
      <c r="U582" s="13"/>
      <c r="V582" s="13"/>
      <c r="W582" s="13"/>
      <c r="X582" s="13"/>
      <c r="Y582" s="13"/>
      <c r="Z582" s="13"/>
      <c r="AA582" s="13"/>
      <c r="AB582" s="13"/>
      <c r="AC582" s="13"/>
      <c r="AD582" s="13"/>
      <c r="AE582" s="13"/>
      <c r="AT582" s="245" t="s">
        <v>319</v>
      </c>
      <c r="AU582" s="245" t="s">
        <v>85</v>
      </c>
      <c r="AV582" s="13" t="s">
        <v>85</v>
      </c>
      <c r="AW582" s="13" t="s">
        <v>37</v>
      </c>
      <c r="AX582" s="13" t="s">
        <v>83</v>
      </c>
      <c r="AY582" s="245" t="s">
        <v>308</v>
      </c>
    </row>
    <row r="583" s="13" customFormat="1">
      <c r="A583" s="13"/>
      <c r="B583" s="234"/>
      <c r="C583" s="235"/>
      <c r="D583" s="236" t="s">
        <v>319</v>
      </c>
      <c r="E583" s="235"/>
      <c r="F583" s="238" t="s">
        <v>8226</v>
      </c>
      <c r="G583" s="235"/>
      <c r="H583" s="239">
        <v>59.128999999999998</v>
      </c>
      <c r="I583" s="240"/>
      <c r="J583" s="235"/>
      <c r="K583" s="235"/>
      <c r="L583" s="241"/>
      <c r="M583" s="242"/>
      <c r="N583" s="243"/>
      <c r="O583" s="243"/>
      <c r="P583" s="243"/>
      <c r="Q583" s="243"/>
      <c r="R583" s="243"/>
      <c r="S583" s="243"/>
      <c r="T583" s="244"/>
      <c r="U583" s="13"/>
      <c r="V583" s="13"/>
      <c r="W583" s="13"/>
      <c r="X583" s="13"/>
      <c r="Y583" s="13"/>
      <c r="Z583" s="13"/>
      <c r="AA583" s="13"/>
      <c r="AB583" s="13"/>
      <c r="AC583" s="13"/>
      <c r="AD583" s="13"/>
      <c r="AE583" s="13"/>
      <c r="AT583" s="245" t="s">
        <v>319</v>
      </c>
      <c r="AU583" s="245" t="s">
        <v>85</v>
      </c>
      <c r="AV583" s="13" t="s">
        <v>85</v>
      </c>
      <c r="AW583" s="13" t="s">
        <v>4</v>
      </c>
      <c r="AX583" s="13" t="s">
        <v>83</v>
      </c>
      <c r="AY583" s="245" t="s">
        <v>308</v>
      </c>
    </row>
    <row r="584" s="2" customFormat="1" ht="16.5" customHeight="1">
      <c r="A584" s="41"/>
      <c r="B584" s="42"/>
      <c r="C584" s="216" t="s">
        <v>3487</v>
      </c>
      <c r="D584" s="216" t="s">
        <v>310</v>
      </c>
      <c r="E584" s="217" t="s">
        <v>8227</v>
      </c>
      <c r="F584" s="218" t="s">
        <v>8228</v>
      </c>
      <c r="G584" s="219" t="s">
        <v>313</v>
      </c>
      <c r="H584" s="220">
        <v>103.34999999999999</v>
      </c>
      <c r="I584" s="221"/>
      <c r="J584" s="222">
        <f>ROUND(I584*H584,2)</f>
        <v>0</v>
      </c>
      <c r="K584" s="218" t="s">
        <v>314</v>
      </c>
      <c r="L584" s="47"/>
      <c r="M584" s="223" t="s">
        <v>19</v>
      </c>
      <c r="N584" s="224" t="s">
        <v>47</v>
      </c>
      <c r="O584" s="87"/>
      <c r="P584" s="225">
        <f>O584*H584</f>
        <v>0</v>
      </c>
      <c r="Q584" s="225">
        <v>0</v>
      </c>
      <c r="R584" s="225">
        <f>Q584*H584</f>
        <v>0</v>
      </c>
      <c r="S584" s="225">
        <v>0</v>
      </c>
      <c r="T584" s="226">
        <f>S584*H584</f>
        <v>0</v>
      </c>
      <c r="U584" s="41"/>
      <c r="V584" s="41"/>
      <c r="W584" s="41"/>
      <c r="X584" s="41"/>
      <c r="Y584" s="41"/>
      <c r="Z584" s="41"/>
      <c r="AA584" s="41"/>
      <c r="AB584" s="41"/>
      <c r="AC584" s="41"/>
      <c r="AD584" s="41"/>
      <c r="AE584" s="41"/>
      <c r="AR584" s="227" t="s">
        <v>391</v>
      </c>
      <c r="AT584" s="227" t="s">
        <v>310</v>
      </c>
      <c r="AU584" s="227" t="s">
        <v>85</v>
      </c>
      <c r="AY584" s="20" t="s">
        <v>308</v>
      </c>
      <c r="BE584" s="228">
        <f>IF(N584="základní",J584,0)</f>
        <v>0</v>
      </c>
      <c r="BF584" s="228">
        <f>IF(N584="snížená",J584,0)</f>
        <v>0</v>
      </c>
      <c r="BG584" s="228">
        <f>IF(N584="zákl. přenesená",J584,0)</f>
        <v>0</v>
      </c>
      <c r="BH584" s="228">
        <f>IF(N584="sníž. přenesená",J584,0)</f>
        <v>0</v>
      </c>
      <c r="BI584" s="228">
        <f>IF(N584="nulová",J584,0)</f>
        <v>0</v>
      </c>
      <c r="BJ584" s="20" t="s">
        <v>83</v>
      </c>
      <c r="BK584" s="228">
        <f>ROUND(I584*H584,2)</f>
        <v>0</v>
      </c>
      <c r="BL584" s="20" t="s">
        <v>391</v>
      </c>
      <c r="BM584" s="227" t="s">
        <v>8229</v>
      </c>
    </row>
    <row r="585" s="2" customFormat="1">
      <c r="A585" s="41"/>
      <c r="B585" s="42"/>
      <c r="C585" s="43"/>
      <c r="D585" s="229" t="s">
        <v>317</v>
      </c>
      <c r="E585" s="43"/>
      <c r="F585" s="230" t="s">
        <v>8230</v>
      </c>
      <c r="G585" s="43"/>
      <c r="H585" s="43"/>
      <c r="I585" s="231"/>
      <c r="J585" s="43"/>
      <c r="K585" s="43"/>
      <c r="L585" s="47"/>
      <c r="M585" s="232"/>
      <c r="N585" s="233"/>
      <c r="O585" s="87"/>
      <c r="P585" s="87"/>
      <c r="Q585" s="87"/>
      <c r="R585" s="87"/>
      <c r="S585" s="87"/>
      <c r="T585" s="88"/>
      <c r="U585" s="41"/>
      <c r="V585" s="41"/>
      <c r="W585" s="41"/>
      <c r="X585" s="41"/>
      <c r="Y585" s="41"/>
      <c r="Z585" s="41"/>
      <c r="AA585" s="41"/>
      <c r="AB585" s="41"/>
      <c r="AC585" s="41"/>
      <c r="AD585" s="41"/>
      <c r="AE585" s="41"/>
      <c r="AT585" s="20" t="s">
        <v>317</v>
      </c>
      <c r="AU585" s="20" t="s">
        <v>85</v>
      </c>
    </row>
    <row r="586" s="13" customFormat="1">
      <c r="A586" s="13"/>
      <c r="B586" s="234"/>
      <c r="C586" s="235"/>
      <c r="D586" s="236" t="s">
        <v>319</v>
      </c>
      <c r="E586" s="237" t="s">
        <v>19</v>
      </c>
      <c r="F586" s="238" t="s">
        <v>8231</v>
      </c>
      <c r="G586" s="235"/>
      <c r="H586" s="239">
        <v>21.550000000000001</v>
      </c>
      <c r="I586" s="240"/>
      <c r="J586" s="235"/>
      <c r="K586" s="235"/>
      <c r="L586" s="241"/>
      <c r="M586" s="242"/>
      <c r="N586" s="243"/>
      <c r="O586" s="243"/>
      <c r="P586" s="243"/>
      <c r="Q586" s="243"/>
      <c r="R586" s="243"/>
      <c r="S586" s="243"/>
      <c r="T586" s="244"/>
      <c r="U586" s="13"/>
      <c r="V586" s="13"/>
      <c r="W586" s="13"/>
      <c r="X586" s="13"/>
      <c r="Y586" s="13"/>
      <c r="Z586" s="13"/>
      <c r="AA586" s="13"/>
      <c r="AB586" s="13"/>
      <c r="AC586" s="13"/>
      <c r="AD586" s="13"/>
      <c r="AE586" s="13"/>
      <c r="AT586" s="245" t="s">
        <v>319</v>
      </c>
      <c r="AU586" s="245" t="s">
        <v>85</v>
      </c>
      <c r="AV586" s="13" t="s">
        <v>85</v>
      </c>
      <c r="AW586" s="13" t="s">
        <v>37</v>
      </c>
      <c r="AX586" s="13" t="s">
        <v>76</v>
      </c>
      <c r="AY586" s="245" t="s">
        <v>308</v>
      </c>
    </row>
    <row r="587" s="13" customFormat="1">
      <c r="A587" s="13"/>
      <c r="B587" s="234"/>
      <c r="C587" s="235"/>
      <c r="D587" s="236" t="s">
        <v>319</v>
      </c>
      <c r="E587" s="237" t="s">
        <v>19</v>
      </c>
      <c r="F587" s="238" t="s">
        <v>8232</v>
      </c>
      <c r="G587" s="235"/>
      <c r="H587" s="239">
        <v>81.799999999999997</v>
      </c>
      <c r="I587" s="240"/>
      <c r="J587" s="235"/>
      <c r="K587" s="235"/>
      <c r="L587" s="241"/>
      <c r="M587" s="242"/>
      <c r="N587" s="243"/>
      <c r="O587" s="243"/>
      <c r="P587" s="243"/>
      <c r="Q587" s="243"/>
      <c r="R587" s="243"/>
      <c r="S587" s="243"/>
      <c r="T587" s="244"/>
      <c r="U587" s="13"/>
      <c r="V587" s="13"/>
      <c r="W587" s="13"/>
      <c r="X587" s="13"/>
      <c r="Y587" s="13"/>
      <c r="Z587" s="13"/>
      <c r="AA587" s="13"/>
      <c r="AB587" s="13"/>
      <c r="AC587" s="13"/>
      <c r="AD587" s="13"/>
      <c r="AE587" s="13"/>
      <c r="AT587" s="245" t="s">
        <v>319</v>
      </c>
      <c r="AU587" s="245" t="s">
        <v>85</v>
      </c>
      <c r="AV587" s="13" t="s">
        <v>85</v>
      </c>
      <c r="AW587" s="13" t="s">
        <v>37</v>
      </c>
      <c r="AX587" s="13" t="s">
        <v>76</v>
      </c>
      <c r="AY587" s="245" t="s">
        <v>308</v>
      </c>
    </row>
    <row r="588" s="15" customFormat="1">
      <c r="A588" s="15"/>
      <c r="B588" s="259"/>
      <c r="C588" s="260"/>
      <c r="D588" s="236" t="s">
        <v>319</v>
      </c>
      <c r="E588" s="261" t="s">
        <v>19</v>
      </c>
      <c r="F588" s="262" t="s">
        <v>448</v>
      </c>
      <c r="G588" s="260"/>
      <c r="H588" s="263">
        <v>103.34999999999999</v>
      </c>
      <c r="I588" s="264"/>
      <c r="J588" s="260"/>
      <c r="K588" s="260"/>
      <c r="L588" s="265"/>
      <c r="M588" s="266"/>
      <c r="N588" s="267"/>
      <c r="O588" s="267"/>
      <c r="P588" s="267"/>
      <c r="Q588" s="267"/>
      <c r="R588" s="267"/>
      <c r="S588" s="267"/>
      <c r="T588" s="268"/>
      <c r="U588" s="15"/>
      <c r="V588" s="15"/>
      <c r="W588" s="15"/>
      <c r="X588" s="15"/>
      <c r="Y588" s="15"/>
      <c r="Z588" s="15"/>
      <c r="AA588" s="15"/>
      <c r="AB588" s="15"/>
      <c r="AC588" s="15"/>
      <c r="AD588" s="15"/>
      <c r="AE588" s="15"/>
      <c r="AT588" s="269" t="s">
        <v>319</v>
      </c>
      <c r="AU588" s="269" t="s">
        <v>85</v>
      </c>
      <c r="AV588" s="15" t="s">
        <v>315</v>
      </c>
      <c r="AW588" s="15" t="s">
        <v>37</v>
      </c>
      <c r="AX588" s="15" t="s">
        <v>83</v>
      </c>
      <c r="AY588" s="269" t="s">
        <v>308</v>
      </c>
    </row>
    <row r="589" s="2" customFormat="1" ht="16.5" customHeight="1">
      <c r="A589" s="41"/>
      <c r="B589" s="42"/>
      <c r="C589" s="280" t="s">
        <v>862</v>
      </c>
      <c r="D589" s="280" t="s">
        <v>1137</v>
      </c>
      <c r="E589" s="281" t="s">
        <v>8233</v>
      </c>
      <c r="F589" s="282" t="s">
        <v>8234</v>
      </c>
      <c r="G589" s="283" t="s">
        <v>313</v>
      </c>
      <c r="H589" s="284">
        <v>75.903000000000006</v>
      </c>
      <c r="I589" s="285"/>
      <c r="J589" s="286">
        <f>ROUND(I589*H589,2)</f>
        <v>0</v>
      </c>
      <c r="K589" s="282" t="s">
        <v>19</v>
      </c>
      <c r="L589" s="287"/>
      <c r="M589" s="288" t="s">
        <v>19</v>
      </c>
      <c r="N589" s="289" t="s">
        <v>47</v>
      </c>
      <c r="O589" s="87"/>
      <c r="P589" s="225">
        <f>O589*H589</f>
        <v>0</v>
      </c>
      <c r="Q589" s="225">
        <v>0.00029999999999999997</v>
      </c>
      <c r="R589" s="225">
        <f>Q589*H589</f>
        <v>0.0227709</v>
      </c>
      <c r="S589" s="225">
        <v>0</v>
      </c>
      <c r="T589" s="226">
        <f>S589*H589</f>
        <v>0</v>
      </c>
      <c r="U589" s="41"/>
      <c r="V589" s="41"/>
      <c r="W589" s="41"/>
      <c r="X589" s="41"/>
      <c r="Y589" s="41"/>
      <c r="Z589" s="41"/>
      <c r="AA589" s="41"/>
      <c r="AB589" s="41"/>
      <c r="AC589" s="41"/>
      <c r="AD589" s="41"/>
      <c r="AE589" s="41"/>
      <c r="AR589" s="227" t="s">
        <v>616</v>
      </c>
      <c r="AT589" s="227" t="s">
        <v>1137</v>
      </c>
      <c r="AU589" s="227" t="s">
        <v>85</v>
      </c>
      <c r="AY589" s="20" t="s">
        <v>308</v>
      </c>
      <c r="BE589" s="228">
        <f>IF(N589="základní",J589,0)</f>
        <v>0</v>
      </c>
      <c r="BF589" s="228">
        <f>IF(N589="snížená",J589,0)</f>
        <v>0</v>
      </c>
      <c r="BG589" s="228">
        <f>IF(N589="zákl. přenesená",J589,0)</f>
        <v>0</v>
      </c>
      <c r="BH589" s="228">
        <f>IF(N589="sníž. přenesená",J589,0)</f>
        <v>0</v>
      </c>
      <c r="BI589" s="228">
        <f>IF(N589="nulová",J589,0)</f>
        <v>0</v>
      </c>
      <c r="BJ589" s="20" t="s">
        <v>83</v>
      </c>
      <c r="BK589" s="228">
        <f>ROUND(I589*H589,2)</f>
        <v>0</v>
      </c>
      <c r="BL589" s="20" t="s">
        <v>391</v>
      </c>
      <c r="BM589" s="227" t="s">
        <v>8235</v>
      </c>
    </row>
    <row r="590" s="13" customFormat="1">
      <c r="A590" s="13"/>
      <c r="B590" s="234"/>
      <c r="C590" s="235"/>
      <c r="D590" s="236" t="s">
        <v>319</v>
      </c>
      <c r="E590" s="237" t="s">
        <v>19</v>
      </c>
      <c r="F590" s="238" t="s">
        <v>8236</v>
      </c>
      <c r="G590" s="235"/>
      <c r="H590" s="239">
        <v>72.289000000000001</v>
      </c>
      <c r="I590" s="240"/>
      <c r="J590" s="235"/>
      <c r="K590" s="235"/>
      <c r="L590" s="241"/>
      <c r="M590" s="242"/>
      <c r="N590" s="243"/>
      <c r="O590" s="243"/>
      <c r="P590" s="243"/>
      <c r="Q590" s="243"/>
      <c r="R590" s="243"/>
      <c r="S590" s="243"/>
      <c r="T590" s="244"/>
      <c r="U590" s="13"/>
      <c r="V590" s="13"/>
      <c r="W590" s="13"/>
      <c r="X590" s="13"/>
      <c r="Y590" s="13"/>
      <c r="Z590" s="13"/>
      <c r="AA590" s="13"/>
      <c r="AB590" s="13"/>
      <c r="AC590" s="13"/>
      <c r="AD590" s="13"/>
      <c r="AE590" s="13"/>
      <c r="AT590" s="245" t="s">
        <v>319</v>
      </c>
      <c r="AU590" s="245" t="s">
        <v>85</v>
      </c>
      <c r="AV590" s="13" t="s">
        <v>85</v>
      </c>
      <c r="AW590" s="13" t="s">
        <v>37</v>
      </c>
      <c r="AX590" s="13" t="s">
        <v>83</v>
      </c>
      <c r="AY590" s="245" t="s">
        <v>308</v>
      </c>
    </row>
    <row r="591" s="13" customFormat="1">
      <c r="A591" s="13"/>
      <c r="B591" s="234"/>
      <c r="C591" s="235"/>
      <c r="D591" s="236" t="s">
        <v>319</v>
      </c>
      <c r="E591" s="235"/>
      <c r="F591" s="238" t="s">
        <v>8237</v>
      </c>
      <c r="G591" s="235"/>
      <c r="H591" s="239">
        <v>75.903000000000006</v>
      </c>
      <c r="I591" s="240"/>
      <c r="J591" s="235"/>
      <c r="K591" s="235"/>
      <c r="L591" s="241"/>
      <c r="M591" s="242"/>
      <c r="N591" s="243"/>
      <c r="O591" s="243"/>
      <c r="P591" s="243"/>
      <c r="Q591" s="243"/>
      <c r="R591" s="243"/>
      <c r="S591" s="243"/>
      <c r="T591" s="244"/>
      <c r="U591" s="13"/>
      <c r="V591" s="13"/>
      <c r="W591" s="13"/>
      <c r="X591" s="13"/>
      <c r="Y591" s="13"/>
      <c r="Z591" s="13"/>
      <c r="AA591" s="13"/>
      <c r="AB591" s="13"/>
      <c r="AC591" s="13"/>
      <c r="AD591" s="13"/>
      <c r="AE591" s="13"/>
      <c r="AT591" s="245" t="s">
        <v>319</v>
      </c>
      <c r="AU591" s="245" t="s">
        <v>85</v>
      </c>
      <c r="AV591" s="13" t="s">
        <v>85</v>
      </c>
      <c r="AW591" s="13" t="s">
        <v>4</v>
      </c>
      <c r="AX591" s="13" t="s">
        <v>83</v>
      </c>
      <c r="AY591" s="245" t="s">
        <v>308</v>
      </c>
    </row>
    <row r="592" s="2" customFormat="1" ht="16.5" customHeight="1">
      <c r="A592" s="41"/>
      <c r="B592" s="42"/>
      <c r="C592" s="280" t="s">
        <v>3499</v>
      </c>
      <c r="D592" s="280" t="s">
        <v>1137</v>
      </c>
      <c r="E592" s="281" t="s">
        <v>8238</v>
      </c>
      <c r="F592" s="282" t="s">
        <v>8239</v>
      </c>
      <c r="G592" s="283" t="s">
        <v>313</v>
      </c>
      <c r="H592" s="284">
        <v>22.628</v>
      </c>
      <c r="I592" s="285"/>
      <c r="J592" s="286">
        <f>ROUND(I592*H592,2)</f>
        <v>0</v>
      </c>
      <c r="K592" s="282" t="s">
        <v>19</v>
      </c>
      <c r="L592" s="287"/>
      <c r="M592" s="288" t="s">
        <v>19</v>
      </c>
      <c r="N592" s="289" t="s">
        <v>47</v>
      </c>
      <c r="O592" s="87"/>
      <c r="P592" s="225">
        <f>O592*H592</f>
        <v>0</v>
      </c>
      <c r="Q592" s="225">
        <v>0.00069999999999999999</v>
      </c>
      <c r="R592" s="225">
        <f>Q592*H592</f>
        <v>0.015839599999999999</v>
      </c>
      <c r="S592" s="225">
        <v>0</v>
      </c>
      <c r="T592" s="226">
        <f>S592*H592</f>
        <v>0</v>
      </c>
      <c r="U592" s="41"/>
      <c r="V592" s="41"/>
      <c r="W592" s="41"/>
      <c r="X592" s="41"/>
      <c r="Y592" s="41"/>
      <c r="Z592" s="41"/>
      <c r="AA592" s="41"/>
      <c r="AB592" s="41"/>
      <c r="AC592" s="41"/>
      <c r="AD592" s="41"/>
      <c r="AE592" s="41"/>
      <c r="AR592" s="227" t="s">
        <v>616</v>
      </c>
      <c r="AT592" s="227" t="s">
        <v>1137</v>
      </c>
      <c r="AU592" s="227" t="s">
        <v>85</v>
      </c>
      <c r="AY592" s="20" t="s">
        <v>308</v>
      </c>
      <c r="BE592" s="228">
        <f>IF(N592="základní",J592,0)</f>
        <v>0</v>
      </c>
      <c r="BF592" s="228">
        <f>IF(N592="snížená",J592,0)</f>
        <v>0</v>
      </c>
      <c r="BG592" s="228">
        <f>IF(N592="zákl. přenesená",J592,0)</f>
        <v>0</v>
      </c>
      <c r="BH592" s="228">
        <f>IF(N592="sníž. přenesená",J592,0)</f>
        <v>0</v>
      </c>
      <c r="BI592" s="228">
        <f>IF(N592="nulová",J592,0)</f>
        <v>0</v>
      </c>
      <c r="BJ592" s="20" t="s">
        <v>83</v>
      </c>
      <c r="BK592" s="228">
        <f>ROUND(I592*H592,2)</f>
        <v>0</v>
      </c>
      <c r="BL592" s="20" t="s">
        <v>391</v>
      </c>
      <c r="BM592" s="227" t="s">
        <v>8240</v>
      </c>
    </row>
    <row r="593" s="13" customFormat="1">
      <c r="A593" s="13"/>
      <c r="B593" s="234"/>
      <c r="C593" s="235"/>
      <c r="D593" s="236" t="s">
        <v>319</v>
      </c>
      <c r="E593" s="237" t="s">
        <v>19</v>
      </c>
      <c r="F593" s="238" t="s">
        <v>8241</v>
      </c>
      <c r="G593" s="235"/>
      <c r="H593" s="239">
        <v>21.550000000000001</v>
      </c>
      <c r="I593" s="240"/>
      <c r="J593" s="235"/>
      <c r="K593" s="235"/>
      <c r="L593" s="241"/>
      <c r="M593" s="242"/>
      <c r="N593" s="243"/>
      <c r="O593" s="243"/>
      <c r="P593" s="243"/>
      <c r="Q593" s="243"/>
      <c r="R593" s="243"/>
      <c r="S593" s="243"/>
      <c r="T593" s="244"/>
      <c r="U593" s="13"/>
      <c r="V593" s="13"/>
      <c r="W593" s="13"/>
      <c r="X593" s="13"/>
      <c r="Y593" s="13"/>
      <c r="Z593" s="13"/>
      <c r="AA593" s="13"/>
      <c r="AB593" s="13"/>
      <c r="AC593" s="13"/>
      <c r="AD593" s="13"/>
      <c r="AE593" s="13"/>
      <c r="AT593" s="245" t="s">
        <v>319</v>
      </c>
      <c r="AU593" s="245" t="s">
        <v>85</v>
      </c>
      <c r="AV593" s="13" t="s">
        <v>85</v>
      </c>
      <c r="AW593" s="13" t="s">
        <v>37</v>
      </c>
      <c r="AX593" s="13" t="s">
        <v>83</v>
      </c>
      <c r="AY593" s="245" t="s">
        <v>308</v>
      </c>
    </row>
    <row r="594" s="13" customFormat="1">
      <c r="A594" s="13"/>
      <c r="B594" s="234"/>
      <c r="C594" s="235"/>
      <c r="D594" s="236" t="s">
        <v>319</v>
      </c>
      <c r="E594" s="235"/>
      <c r="F594" s="238" t="s">
        <v>8242</v>
      </c>
      <c r="G594" s="235"/>
      <c r="H594" s="239">
        <v>22.628</v>
      </c>
      <c r="I594" s="240"/>
      <c r="J594" s="235"/>
      <c r="K594" s="235"/>
      <c r="L594" s="241"/>
      <c r="M594" s="242"/>
      <c r="N594" s="243"/>
      <c r="O594" s="243"/>
      <c r="P594" s="243"/>
      <c r="Q594" s="243"/>
      <c r="R594" s="243"/>
      <c r="S594" s="243"/>
      <c r="T594" s="244"/>
      <c r="U594" s="13"/>
      <c r="V594" s="13"/>
      <c r="W594" s="13"/>
      <c r="X594" s="13"/>
      <c r="Y594" s="13"/>
      <c r="Z594" s="13"/>
      <c r="AA594" s="13"/>
      <c r="AB594" s="13"/>
      <c r="AC594" s="13"/>
      <c r="AD594" s="13"/>
      <c r="AE594" s="13"/>
      <c r="AT594" s="245" t="s">
        <v>319</v>
      </c>
      <c r="AU594" s="245" t="s">
        <v>85</v>
      </c>
      <c r="AV594" s="13" t="s">
        <v>85</v>
      </c>
      <c r="AW594" s="13" t="s">
        <v>4</v>
      </c>
      <c r="AX594" s="13" t="s">
        <v>83</v>
      </c>
      <c r="AY594" s="245" t="s">
        <v>308</v>
      </c>
    </row>
    <row r="595" s="2" customFormat="1" ht="16.5" customHeight="1">
      <c r="A595" s="41"/>
      <c r="B595" s="42"/>
      <c r="C595" s="280" t="s">
        <v>870</v>
      </c>
      <c r="D595" s="280" t="s">
        <v>1137</v>
      </c>
      <c r="E595" s="281" t="s">
        <v>8243</v>
      </c>
      <c r="F595" s="282" t="s">
        <v>8244</v>
      </c>
      <c r="G595" s="283" t="s">
        <v>313</v>
      </c>
      <c r="H595" s="284">
        <v>305.86500000000001</v>
      </c>
      <c r="I595" s="285"/>
      <c r="J595" s="286">
        <f>ROUND(I595*H595,2)</f>
        <v>0</v>
      </c>
      <c r="K595" s="282" t="s">
        <v>19</v>
      </c>
      <c r="L595" s="287"/>
      <c r="M595" s="288" t="s">
        <v>19</v>
      </c>
      <c r="N595" s="289" t="s">
        <v>47</v>
      </c>
      <c r="O595" s="87"/>
      <c r="P595" s="225">
        <f>O595*H595</f>
        <v>0</v>
      </c>
      <c r="Q595" s="225">
        <v>0.001</v>
      </c>
      <c r="R595" s="225">
        <f>Q595*H595</f>
        <v>0.305865</v>
      </c>
      <c r="S595" s="225">
        <v>0</v>
      </c>
      <c r="T595" s="226">
        <f>S595*H595</f>
        <v>0</v>
      </c>
      <c r="U595" s="41"/>
      <c r="V595" s="41"/>
      <c r="W595" s="41"/>
      <c r="X595" s="41"/>
      <c r="Y595" s="41"/>
      <c r="Z595" s="41"/>
      <c r="AA595" s="41"/>
      <c r="AB595" s="41"/>
      <c r="AC595" s="41"/>
      <c r="AD595" s="41"/>
      <c r="AE595" s="41"/>
      <c r="AR595" s="227" t="s">
        <v>616</v>
      </c>
      <c r="AT595" s="227" t="s">
        <v>1137</v>
      </c>
      <c r="AU595" s="227" t="s">
        <v>85</v>
      </c>
      <c r="AY595" s="20" t="s">
        <v>308</v>
      </c>
      <c r="BE595" s="228">
        <f>IF(N595="základní",J595,0)</f>
        <v>0</v>
      </c>
      <c r="BF595" s="228">
        <f>IF(N595="snížená",J595,0)</f>
        <v>0</v>
      </c>
      <c r="BG595" s="228">
        <f>IF(N595="zákl. přenesená",J595,0)</f>
        <v>0</v>
      </c>
      <c r="BH595" s="228">
        <f>IF(N595="sníž. přenesená",J595,0)</f>
        <v>0</v>
      </c>
      <c r="BI595" s="228">
        <f>IF(N595="nulová",J595,0)</f>
        <v>0</v>
      </c>
      <c r="BJ595" s="20" t="s">
        <v>83</v>
      </c>
      <c r="BK595" s="228">
        <f>ROUND(I595*H595,2)</f>
        <v>0</v>
      </c>
      <c r="BL595" s="20" t="s">
        <v>391</v>
      </c>
      <c r="BM595" s="227" t="s">
        <v>8245</v>
      </c>
    </row>
    <row r="596" s="13" customFormat="1">
      <c r="A596" s="13"/>
      <c r="B596" s="234"/>
      <c r="C596" s="235"/>
      <c r="D596" s="236" t="s">
        <v>319</v>
      </c>
      <c r="E596" s="237" t="s">
        <v>19</v>
      </c>
      <c r="F596" s="238" t="s">
        <v>8214</v>
      </c>
      <c r="G596" s="235"/>
      <c r="H596" s="239">
        <v>209.5</v>
      </c>
      <c r="I596" s="240"/>
      <c r="J596" s="235"/>
      <c r="K596" s="235"/>
      <c r="L596" s="241"/>
      <c r="M596" s="242"/>
      <c r="N596" s="243"/>
      <c r="O596" s="243"/>
      <c r="P596" s="243"/>
      <c r="Q596" s="243"/>
      <c r="R596" s="243"/>
      <c r="S596" s="243"/>
      <c r="T596" s="244"/>
      <c r="U596" s="13"/>
      <c r="V596" s="13"/>
      <c r="W596" s="13"/>
      <c r="X596" s="13"/>
      <c r="Y596" s="13"/>
      <c r="Z596" s="13"/>
      <c r="AA596" s="13"/>
      <c r="AB596" s="13"/>
      <c r="AC596" s="13"/>
      <c r="AD596" s="13"/>
      <c r="AE596" s="13"/>
      <c r="AT596" s="245" t="s">
        <v>319</v>
      </c>
      <c r="AU596" s="245" t="s">
        <v>85</v>
      </c>
      <c r="AV596" s="13" t="s">
        <v>85</v>
      </c>
      <c r="AW596" s="13" t="s">
        <v>37</v>
      </c>
      <c r="AX596" s="13" t="s">
        <v>76</v>
      </c>
      <c r="AY596" s="245" t="s">
        <v>308</v>
      </c>
    </row>
    <row r="597" s="13" customFormat="1">
      <c r="A597" s="13"/>
      <c r="B597" s="234"/>
      <c r="C597" s="235"/>
      <c r="D597" s="236" t="s">
        <v>319</v>
      </c>
      <c r="E597" s="237" t="s">
        <v>19</v>
      </c>
      <c r="F597" s="238" t="s">
        <v>8246</v>
      </c>
      <c r="G597" s="235"/>
      <c r="H597" s="239">
        <v>81.799999999999997</v>
      </c>
      <c r="I597" s="240"/>
      <c r="J597" s="235"/>
      <c r="K597" s="235"/>
      <c r="L597" s="241"/>
      <c r="M597" s="242"/>
      <c r="N597" s="243"/>
      <c r="O597" s="243"/>
      <c r="P597" s="243"/>
      <c r="Q597" s="243"/>
      <c r="R597" s="243"/>
      <c r="S597" s="243"/>
      <c r="T597" s="244"/>
      <c r="U597" s="13"/>
      <c r="V597" s="13"/>
      <c r="W597" s="13"/>
      <c r="X597" s="13"/>
      <c r="Y597" s="13"/>
      <c r="Z597" s="13"/>
      <c r="AA597" s="13"/>
      <c r="AB597" s="13"/>
      <c r="AC597" s="13"/>
      <c r="AD597" s="13"/>
      <c r="AE597" s="13"/>
      <c r="AT597" s="245" t="s">
        <v>319</v>
      </c>
      <c r="AU597" s="245" t="s">
        <v>85</v>
      </c>
      <c r="AV597" s="13" t="s">
        <v>85</v>
      </c>
      <c r="AW597" s="13" t="s">
        <v>37</v>
      </c>
      <c r="AX597" s="13" t="s">
        <v>76</v>
      </c>
      <c r="AY597" s="245" t="s">
        <v>308</v>
      </c>
    </row>
    <row r="598" s="15" customFormat="1">
      <c r="A598" s="15"/>
      <c r="B598" s="259"/>
      <c r="C598" s="260"/>
      <c r="D598" s="236" t="s">
        <v>319</v>
      </c>
      <c r="E598" s="261" t="s">
        <v>19</v>
      </c>
      <c r="F598" s="262" t="s">
        <v>448</v>
      </c>
      <c r="G598" s="260"/>
      <c r="H598" s="263">
        <v>291.30000000000001</v>
      </c>
      <c r="I598" s="264"/>
      <c r="J598" s="260"/>
      <c r="K598" s="260"/>
      <c r="L598" s="265"/>
      <c r="M598" s="266"/>
      <c r="N598" s="267"/>
      <c r="O598" s="267"/>
      <c r="P598" s="267"/>
      <c r="Q598" s="267"/>
      <c r="R598" s="267"/>
      <c r="S598" s="267"/>
      <c r="T598" s="268"/>
      <c r="U598" s="15"/>
      <c r="V598" s="15"/>
      <c r="W598" s="15"/>
      <c r="X598" s="15"/>
      <c r="Y598" s="15"/>
      <c r="Z598" s="15"/>
      <c r="AA598" s="15"/>
      <c r="AB598" s="15"/>
      <c r="AC598" s="15"/>
      <c r="AD598" s="15"/>
      <c r="AE598" s="15"/>
      <c r="AT598" s="269" t="s">
        <v>319</v>
      </c>
      <c r="AU598" s="269" t="s">
        <v>85</v>
      </c>
      <c r="AV598" s="15" t="s">
        <v>315</v>
      </c>
      <c r="AW598" s="15" t="s">
        <v>37</v>
      </c>
      <c r="AX598" s="15" t="s">
        <v>83</v>
      </c>
      <c r="AY598" s="269" t="s">
        <v>308</v>
      </c>
    </row>
    <row r="599" s="13" customFormat="1">
      <c r="A599" s="13"/>
      <c r="B599" s="234"/>
      <c r="C599" s="235"/>
      <c r="D599" s="236" t="s">
        <v>319</v>
      </c>
      <c r="E599" s="235"/>
      <c r="F599" s="238" t="s">
        <v>8247</v>
      </c>
      <c r="G599" s="235"/>
      <c r="H599" s="239">
        <v>305.86500000000001</v>
      </c>
      <c r="I599" s="240"/>
      <c r="J599" s="235"/>
      <c r="K599" s="235"/>
      <c r="L599" s="241"/>
      <c r="M599" s="242"/>
      <c r="N599" s="243"/>
      <c r="O599" s="243"/>
      <c r="P599" s="243"/>
      <c r="Q599" s="243"/>
      <c r="R599" s="243"/>
      <c r="S599" s="243"/>
      <c r="T599" s="244"/>
      <c r="U599" s="13"/>
      <c r="V599" s="13"/>
      <c r="W599" s="13"/>
      <c r="X599" s="13"/>
      <c r="Y599" s="13"/>
      <c r="Z599" s="13"/>
      <c r="AA599" s="13"/>
      <c r="AB599" s="13"/>
      <c r="AC599" s="13"/>
      <c r="AD599" s="13"/>
      <c r="AE599" s="13"/>
      <c r="AT599" s="245" t="s">
        <v>319</v>
      </c>
      <c r="AU599" s="245" t="s">
        <v>85</v>
      </c>
      <c r="AV599" s="13" t="s">
        <v>85</v>
      </c>
      <c r="AW599" s="13" t="s">
        <v>4</v>
      </c>
      <c r="AX599" s="13" t="s">
        <v>83</v>
      </c>
      <c r="AY599" s="245" t="s">
        <v>308</v>
      </c>
    </row>
    <row r="600" s="2" customFormat="1" ht="21.75" customHeight="1">
      <c r="A600" s="41"/>
      <c r="B600" s="42"/>
      <c r="C600" s="216" t="s">
        <v>3509</v>
      </c>
      <c r="D600" s="216" t="s">
        <v>310</v>
      </c>
      <c r="E600" s="217" t="s">
        <v>8248</v>
      </c>
      <c r="F600" s="218" t="s">
        <v>8249</v>
      </c>
      <c r="G600" s="219" t="s">
        <v>313</v>
      </c>
      <c r="H600" s="220">
        <v>72.289000000000001</v>
      </c>
      <c r="I600" s="221"/>
      <c r="J600" s="222">
        <f>ROUND(I600*H600,2)</f>
        <v>0</v>
      </c>
      <c r="K600" s="218" t="s">
        <v>314</v>
      </c>
      <c r="L600" s="47"/>
      <c r="M600" s="223" t="s">
        <v>19</v>
      </c>
      <c r="N600" s="224" t="s">
        <v>47</v>
      </c>
      <c r="O600" s="87"/>
      <c r="P600" s="225">
        <f>O600*H600</f>
        <v>0</v>
      </c>
      <c r="Q600" s="225">
        <v>5.0000000000000002E-05</v>
      </c>
      <c r="R600" s="225">
        <f>Q600*H600</f>
        <v>0.0036144500000000004</v>
      </c>
      <c r="S600" s="225">
        <v>0</v>
      </c>
      <c r="T600" s="226">
        <f>S600*H600</f>
        <v>0</v>
      </c>
      <c r="U600" s="41"/>
      <c r="V600" s="41"/>
      <c r="W600" s="41"/>
      <c r="X600" s="41"/>
      <c r="Y600" s="41"/>
      <c r="Z600" s="41"/>
      <c r="AA600" s="41"/>
      <c r="AB600" s="41"/>
      <c r="AC600" s="41"/>
      <c r="AD600" s="41"/>
      <c r="AE600" s="41"/>
      <c r="AR600" s="227" t="s">
        <v>391</v>
      </c>
      <c r="AT600" s="227" t="s">
        <v>310</v>
      </c>
      <c r="AU600" s="227" t="s">
        <v>85</v>
      </c>
      <c r="AY600" s="20" t="s">
        <v>308</v>
      </c>
      <c r="BE600" s="228">
        <f>IF(N600="základní",J600,0)</f>
        <v>0</v>
      </c>
      <c r="BF600" s="228">
        <f>IF(N600="snížená",J600,0)</f>
        <v>0</v>
      </c>
      <c r="BG600" s="228">
        <f>IF(N600="zákl. přenesená",J600,0)</f>
        <v>0</v>
      </c>
      <c r="BH600" s="228">
        <f>IF(N600="sníž. přenesená",J600,0)</f>
        <v>0</v>
      </c>
      <c r="BI600" s="228">
        <f>IF(N600="nulová",J600,0)</f>
        <v>0</v>
      </c>
      <c r="BJ600" s="20" t="s">
        <v>83</v>
      </c>
      <c r="BK600" s="228">
        <f>ROUND(I600*H600,2)</f>
        <v>0</v>
      </c>
      <c r="BL600" s="20" t="s">
        <v>391</v>
      </c>
      <c r="BM600" s="227" t="s">
        <v>8250</v>
      </c>
    </row>
    <row r="601" s="2" customFormat="1">
      <c r="A601" s="41"/>
      <c r="B601" s="42"/>
      <c r="C601" s="43"/>
      <c r="D601" s="229" t="s">
        <v>317</v>
      </c>
      <c r="E601" s="43"/>
      <c r="F601" s="230" t="s">
        <v>8251</v>
      </c>
      <c r="G601" s="43"/>
      <c r="H601" s="43"/>
      <c r="I601" s="231"/>
      <c r="J601" s="43"/>
      <c r="K601" s="43"/>
      <c r="L601" s="47"/>
      <c r="M601" s="232"/>
      <c r="N601" s="233"/>
      <c r="O601" s="87"/>
      <c r="P601" s="87"/>
      <c r="Q601" s="87"/>
      <c r="R601" s="87"/>
      <c r="S601" s="87"/>
      <c r="T601" s="88"/>
      <c r="U601" s="41"/>
      <c r="V601" s="41"/>
      <c r="W601" s="41"/>
      <c r="X601" s="41"/>
      <c r="Y601" s="41"/>
      <c r="Z601" s="41"/>
      <c r="AA601" s="41"/>
      <c r="AB601" s="41"/>
      <c r="AC601" s="41"/>
      <c r="AD601" s="41"/>
      <c r="AE601" s="41"/>
      <c r="AT601" s="20" t="s">
        <v>317</v>
      </c>
      <c r="AU601" s="20" t="s">
        <v>85</v>
      </c>
    </row>
    <row r="602" s="14" customFormat="1">
      <c r="A602" s="14"/>
      <c r="B602" s="249"/>
      <c r="C602" s="250"/>
      <c r="D602" s="236" t="s">
        <v>319</v>
      </c>
      <c r="E602" s="251" t="s">
        <v>19</v>
      </c>
      <c r="F602" s="252" t="s">
        <v>8252</v>
      </c>
      <c r="G602" s="250"/>
      <c r="H602" s="251" t="s">
        <v>19</v>
      </c>
      <c r="I602" s="253"/>
      <c r="J602" s="250"/>
      <c r="K602" s="250"/>
      <c r="L602" s="254"/>
      <c r="M602" s="255"/>
      <c r="N602" s="256"/>
      <c r="O602" s="256"/>
      <c r="P602" s="256"/>
      <c r="Q602" s="256"/>
      <c r="R602" s="256"/>
      <c r="S602" s="256"/>
      <c r="T602" s="257"/>
      <c r="U602" s="14"/>
      <c r="V602" s="14"/>
      <c r="W602" s="14"/>
      <c r="X602" s="14"/>
      <c r="Y602" s="14"/>
      <c r="Z602" s="14"/>
      <c r="AA602" s="14"/>
      <c r="AB602" s="14"/>
      <c r="AC602" s="14"/>
      <c r="AD602" s="14"/>
      <c r="AE602" s="14"/>
      <c r="AT602" s="258" t="s">
        <v>319</v>
      </c>
      <c r="AU602" s="258" t="s">
        <v>85</v>
      </c>
      <c r="AV602" s="14" t="s">
        <v>83</v>
      </c>
      <c r="AW602" s="14" t="s">
        <v>37</v>
      </c>
      <c r="AX602" s="14" t="s">
        <v>76</v>
      </c>
      <c r="AY602" s="258" t="s">
        <v>308</v>
      </c>
    </row>
    <row r="603" s="13" customFormat="1">
      <c r="A603" s="13"/>
      <c r="B603" s="234"/>
      <c r="C603" s="235"/>
      <c r="D603" s="236" t="s">
        <v>319</v>
      </c>
      <c r="E603" s="237" t="s">
        <v>19</v>
      </c>
      <c r="F603" s="238" t="s">
        <v>8236</v>
      </c>
      <c r="G603" s="235"/>
      <c r="H603" s="239">
        <v>72.289000000000001</v>
      </c>
      <c r="I603" s="240"/>
      <c r="J603" s="235"/>
      <c r="K603" s="235"/>
      <c r="L603" s="241"/>
      <c r="M603" s="242"/>
      <c r="N603" s="243"/>
      <c r="O603" s="243"/>
      <c r="P603" s="243"/>
      <c r="Q603" s="243"/>
      <c r="R603" s="243"/>
      <c r="S603" s="243"/>
      <c r="T603" s="244"/>
      <c r="U603" s="13"/>
      <c r="V603" s="13"/>
      <c r="W603" s="13"/>
      <c r="X603" s="13"/>
      <c r="Y603" s="13"/>
      <c r="Z603" s="13"/>
      <c r="AA603" s="13"/>
      <c r="AB603" s="13"/>
      <c r="AC603" s="13"/>
      <c r="AD603" s="13"/>
      <c r="AE603" s="13"/>
      <c r="AT603" s="245" t="s">
        <v>319</v>
      </c>
      <c r="AU603" s="245" t="s">
        <v>85</v>
      </c>
      <c r="AV603" s="13" t="s">
        <v>85</v>
      </c>
      <c r="AW603" s="13" t="s">
        <v>37</v>
      </c>
      <c r="AX603" s="13" t="s">
        <v>83</v>
      </c>
      <c r="AY603" s="245" t="s">
        <v>308</v>
      </c>
    </row>
    <row r="604" s="2" customFormat="1" ht="16.5" customHeight="1">
      <c r="A604" s="41"/>
      <c r="B604" s="42"/>
      <c r="C604" s="280" t="s">
        <v>883</v>
      </c>
      <c r="D604" s="280" t="s">
        <v>1137</v>
      </c>
      <c r="E604" s="281" t="s">
        <v>8253</v>
      </c>
      <c r="F604" s="282" t="s">
        <v>8254</v>
      </c>
      <c r="G604" s="283" t="s">
        <v>313</v>
      </c>
      <c r="H604" s="284">
        <v>79.518000000000001</v>
      </c>
      <c r="I604" s="285"/>
      <c r="J604" s="286">
        <f>ROUND(I604*H604,2)</f>
        <v>0</v>
      </c>
      <c r="K604" s="282" t="s">
        <v>19</v>
      </c>
      <c r="L604" s="287"/>
      <c r="M604" s="288" t="s">
        <v>19</v>
      </c>
      <c r="N604" s="289" t="s">
        <v>47</v>
      </c>
      <c r="O604" s="87"/>
      <c r="P604" s="225">
        <f>O604*H604</f>
        <v>0</v>
      </c>
      <c r="Q604" s="225">
        <v>0.00040000000000000002</v>
      </c>
      <c r="R604" s="225">
        <f>Q604*H604</f>
        <v>0.031807200000000001</v>
      </c>
      <c r="S604" s="225">
        <v>0</v>
      </c>
      <c r="T604" s="226">
        <f>S604*H604</f>
        <v>0</v>
      </c>
      <c r="U604" s="41"/>
      <c r="V604" s="41"/>
      <c r="W604" s="41"/>
      <c r="X604" s="41"/>
      <c r="Y604" s="41"/>
      <c r="Z604" s="41"/>
      <c r="AA604" s="41"/>
      <c r="AB604" s="41"/>
      <c r="AC604" s="41"/>
      <c r="AD604" s="41"/>
      <c r="AE604" s="41"/>
      <c r="AR604" s="227" t="s">
        <v>616</v>
      </c>
      <c r="AT604" s="227" t="s">
        <v>1137</v>
      </c>
      <c r="AU604" s="227" t="s">
        <v>85</v>
      </c>
      <c r="AY604" s="20" t="s">
        <v>308</v>
      </c>
      <c r="BE604" s="228">
        <f>IF(N604="základní",J604,0)</f>
        <v>0</v>
      </c>
      <c r="BF604" s="228">
        <f>IF(N604="snížená",J604,0)</f>
        <v>0</v>
      </c>
      <c r="BG604" s="228">
        <f>IF(N604="zákl. přenesená",J604,0)</f>
        <v>0</v>
      </c>
      <c r="BH604" s="228">
        <f>IF(N604="sníž. přenesená",J604,0)</f>
        <v>0</v>
      </c>
      <c r="BI604" s="228">
        <f>IF(N604="nulová",J604,0)</f>
        <v>0</v>
      </c>
      <c r="BJ604" s="20" t="s">
        <v>83</v>
      </c>
      <c r="BK604" s="228">
        <f>ROUND(I604*H604,2)</f>
        <v>0</v>
      </c>
      <c r="BL604" s="20" t="s">
        <v>391</v>
      </c>
      <c r="BM604" s="227" t="s">
        <v>8255</v>
      </c>
    </row>
    <row r="605" s="13" customFormat="1">
      <c r="A605" s="13"/>
      <c r="B605" s="234"/>
      <c r="C605" s="235"/>
      <c r="D605" s="236" t="s">
        <v>319</v>
      </c>
      <c r="E605" s="237" t="s">
        <v>19</v>
      </c>
      <c r="F605" s="238" t="s">
        <v>8256</v>
      </c>
      <c r="G605" s="235"/>
      <c r="H605" s="239">
        <v>72.289000000000001</v>
      </c>
      <c r="I605" s="240"/>
      <c r="J605" s="235"/>
      <c r="K605" s="235"/>
      <c r="L605" s="241"/>
      <c r="M605" s="242"/>
      <c r="N605" s="243"/>
      <c r="O605" s="243"/>
      <c r="P605" s="243"/>
      <c r="Q605" s="243"/>
      <c r="R605" s="243"/>
      <c r="S605" s="243"/>
      <c r="T605" s="244"/>
      <c r="U605" s="13"/>
      <c r="V605" s="13"/>
      <c r="W605" s="13"/>
      <c r="X605" s="13"/>
      <c r="Y605" s="13"/>
      <c r="Z605" s="13"/>
      <c r="AA605" s="13"/>
      <c r="AB605" s="13"/>
      <c r="AC605" s="13"/>
      <c r="AD605" s="13"/>
      <c r="AE605" s="13"/>
      <c r="AT605" s="245" t="s">
        <v>319</v>
      </c>
      <c r="AU605" s="245" t="s">
        <v>85</v>
      </c>
      <c r="AV605" s="13" t="s">
        <v>85</v>
      </c>
      <c r="AW605" s="13" t="s">
        <v>37</v>
      </c>
      <c r="AX605" s="13" t="s">
        <v>83</v>
      </c>
      <c r="AY605" s="245" t="s">
        <v>308</v>
      </c>
    </row>
    <row r="606" s="13" customFormat="1">
      <c r="A606" s="13"/>
      <c r="B606" s="234"/>
      <c r="C606" s="235"/>
      <c r="D606" s="236" t="s">
        <v>319</v>
      </c>
      <c r="E606" s="235"/>
      <c r="F606" s="238" t="s">
        <v>8257</v>
      </c>
      <c r="G606" s="235"/>
      <c r="H606" s="239">
        <v>79.518000000000001</v>
      </c>
      <c r="I606" s="240"/>
      <c r="J606" s="235"/>
      <c r="K606" s="235"/>
      <c r="L606" s="241"/>
      <c r="M606" s="242"/>
      <c r="N606" s="243"/>
      <c r="O606" s="243"/>
      <c r="P606" s="243"/>
      <c r="Q606" s="243"/>
      <c r="R606" s="243"/>
      <c r="S606" s="243"/>
      <c r="T606" s="244"/>
      <c r="U606" s="13"/>
      <c r="V606" s="13"/>
      <c r="W606" s="13"/>
      <c r="X606" s="13"/>
      <c r="Y606" s="13"/>
      <c r="Z606" s="13"/>
      <c r="AA606" s="13"/>
      <c r="AB606" s="13"/>
      <c r="AC606" s="13"/>
      <c r="AD606" s="13"/>
      <c r="AE606" s="13"/>
      <c r="AT606" s="245" t="s">
        <v>319</v>
      </c>
      <c r="AU606" s="245" t="s">
        <v>85</v>
      </c>
      <c r="AV606" s="13" t="s">
        <v>85</v>
      </c>
      <c r="AW606" s="13" t="s">
        <v>4</v>
      </c>
      <c r="AX606" s="13" t="s">
        <v>83</v>
      </c>
      <c r="AY606" s="245" t="s">
        <v>308</v>
      </c>
    </row>
    <row r="607" s="2" customFormat="1" ht="16.5" customHeight="1">
      <c r="A607" s="41"/>
      <c r="B607" s="42"/>
      <c r="C607" s="216" t="s">
        <v>3519</v>
      </c>
      <c r="D607" s="216" t="s">
        <v>310</v>
      </c>
      <c r="E607" s="217" t="s">
        <v>8258</v>
      </c>
      <c r="F607" s="218" t="s">
        <v>8259</v>
      </c>
      <c r="G607" s="219" t="s">
        <v>8260</v>
      </c>
      <c r="H607" s="220">
        <v>291.30000000000001</v>
      </c>
      <c r="I607" s="221"/>
      <c r="J607" s="222">
        <f>ROUND(I607*H607,2)</f>
        <v>0</v>
      </c>
      <c r="K607" s="218" t="s">
        <v>19</v>
      </c>
      <c r="L607" s="47"/>
      <c r="M607" s="223" t="s">
        <v>19</v>
      </c>
      <c r="N607" s="224" t="s">
        <v>47</v>
      </c>
      <c r="O607" s="87"/>
      <c r="P607" s="225">
        <f>O607*H607</f>
        <v>0</v>
      </c>
      <c r="Q607" s="225">
        <v>0</v>
      </c>
      <c r="R607" s="225">
        <f>Q607*H607</f>
        <v>0</v>
      </c>
      <c r="S607" s="225">
        <v>0</v>
      </c>
      <c r="T607" s="226">
        <f>S607*H607</f>
        <v>0</v>
      </c>
      <c r="U607" s="41"/>
      <c r="V607" s="41"/>
      <c r="W607" s="41"/>
      <c r="X607" s="41"/>
      <c r="Y607" s="41"/>
      <c r="Z607" s="41"/>
      <c r="AA607" s="41"/>
      <c r="AB607" s="41"/>
      <c r="AC607" s="41"/>
      <c r="AD607" s="41"/>
      <c r="AE607" s="41"/>
      <c r="AR607" s="227" t="s">
        <v>391</v>
      </c>
      <c r="AT607" s="227" t="s">
        <v>310</v>
      </c>
      <c r="AU607" s="227" t="s">
        <v>85</v>
      </c>
      <c r="AY607" s="20" t="s">
        <v>308</v>
      </c>
      <c r="BE607" s="228">
        <f>IF(N607="základní",J607,0)</f>
        <v>0</v>
      </c>
      <c r="BF607" s="228">
        <f>IF(N607="snížená",J607,0)</f>
        <v>0</v>
      </c>
      <c r="BG607" s="228">
        <f>IF(N607="zákl. přenesená",J607,0)</f>
        <v>0</v>
      </c>
      <c r="BH607" s="228">
        <f>IF(N607="sníž. přenesená",J607,0)</f>
        <v>0</v>
      </c>
      <c r="BI607" s="228">
        <f>IF(N607="nulová",J607,0)</f>
        <v>0</v>
      </c>
      <c r="BJ607" s="20" t="s">
        <v>83</v>
      </c>
      <c r="BK607" s="228">
        <f>ROUND(I607*H607,2)</f>
        <v>0</v>
      </c>
      <c r="BL607" s="20" t="s">
        <v>391</v>
      </c>
      <c r="BM607" s="227" t="s">
        <v>8261</v>
      </c>
    </row>
    <row r="608" s="13" customFormat="1">
      <c r="A608" s="13"/>
      <c r="B608" s="234"/>
      <c r="C608" s="235"/>
      <c r="D608" s="236" t="s">
        <v>319</v>
      </c>
      <c r="E608" s="237" t="s">
        <v>19</v>
      </c>
      <c r="F608" s="238" t="s">
        <v>8262</v>
      </c>
      <c r="G608" s="235"/>
      <c r="H608" s="239">
        <v>209.5</v>
      </c>
      <c r="I608" s="240"/>
      <c r="J608" s="235"/>
      <c r="K608" s="235"/>
      <c r="L608" s="241"/>
      <c r="M608" s="242"/>
      <c r="N608" s="243"/>
      <c r="O608" s="243"/>
      <c r="P608" s="243"/>
      <c r="Q608" s="243"/>
      <c r="R608" s="243"/>
      <c r="S608" s="243"/>
      <c r="T608" s="244"/>
      <c r="U608" s="13"/>
      <c r="V608" s="13"/>
      <c r="W608" s="13"/>
      <c r="X608" s="13"/>
      <c r="Y608" s="13"/>
      <c r="Z608" s="13"/>
      <c r="AA608" s="13"/>
      <c r="AB608" s="13"/>
      <c r="AC608" s="13"/>
      <c r="AD608" s="13"/>
      <c r="AE608" s="13"/>
      <c r="AT608" s="245" t="s">
        <v>319</v>
      </c>
      <c r="AU608" s="245" t="s">
        <v>85</v>
      </c>
      <c r="AV608" s="13" t="s">
        <v>85</v>
      </c>
      <c r="AW608" s="13" t="s">
        <v>37</v>
      </c>
      <c r="AX608" s="13" t="s">
        <v>76</v>
      </c>
      <c r="AY608" s="245" t="s">
        <v>308</v>
      </c>
    </row>
    <row r="609" s="13" customFormat="1">
      <c r="A609" s="13"/>
      <c r="B609" s="234"/>
      <c r="C609" s="235"/>
      <c r="D609" s="236" t="s">
        <v>319</v>
      </c>
      <c r="E609" s="237" t="s">
        <v>19</v>
      </c>
      <c r="F609" s="238" t="s">
        <v>8263</v>
      </c>
      <c r="G609" s="235"/>
      <c r="H609" s="239">
        <v>81.799999999999997</v>
      </c>
      <c r="I609" s="240"/>
      <c r="J609" s="235"/>
      <c r="K609" s="235"/>
      <c r="L609" s="241"/>
      <c r="M609" s="242"/>
      <c r="N609" s="243"/>
      <c r="O609" s="243"/>
      <c r="P609" s="243"/>
      <c r="Q609" s="243"/>
      <c r="R609" s="243"/>
      <c r="S609" s="243"/>
      <c r="T609" s="244"/>
      <c r="U609" s="13"/>
      <c r="V609" s="13"/>
      <c r="W609" s="13"/>
      <c r="X609" s="13"/>
      <c r="Y609" s="13"/>
      <c r="Z609" s="13"/>
      <c r="AA609" s="13"/>
      <c r="AB609" s="13"/>
      <c r="AC609" s="13"/>
      <c r="AD609" s="13"/>
      <c r="AE609" s="13"/>
      <c r="AT609" s="245" t="s">
        <v>319</v>
      </c>
      <c r="AU609" s="245" t="s">
        <v>85</v>
      </c>
      <c r="AV609" s="13" t="s">
        <v>85</v>
      </c>
      <c r="AW609" s="13" t="s">
        <v>37</v>
      </c>
      <c r="AX609" s="13" t="s">
        <v>76</v>
      </c>
      <c r="AY609" s="245" t="s">
        <v>308</v>
      </c>
    </row>
    <row r="610" s="15" customFormat="1">
      <c r="A610" s="15"/>
      <c r="B610" s="259"/>
      <c r="C610" s="260"/>
      <c r="D610" s="236" t="s">
        <v>319</v>
      </c>
      <c r="E610" s="261" t="s">
        <v>19</v>
      </c>
      <c r="F610" s="262" t="s">
        <v>448</v>
      </c>
      <c r="G610" s="260"/>
      <c r="H610" s="263">
        <v>291.30000000000001</v>
      </c>
      <c r="I610" s="264"/>
      <c r="J610" s="260"/>
      <c r="K610" s="260"/>
      <c r="L610" s="265"/>
      <c r="M610" s="266"/>
      <c r="N610" s="267"/>
      <c r="O610" s="267"/>
      <c r="P610" s="267"/>
      <c r="Q610" s="267"/>
      <c r="R610" s="267"/>
      <c r="S610" s="267"/>
      <c r="T610" s="268"/>
      <c r="U610" s="15"/>
      <c r="V610" s="15"/>
      <c r="W610" s="15"/>
      <c r="X610" s="15"/>
      <c r="Y610" s="15"/>
      <c r="Z610" s="15"/>
      <c r="AA610" s="15"/>
      <c r="AB610" s="15"/>
      <c r="AC610" s="15"/>
      <c r="AD610" s="15"/>
      <c r="AE610" s="15"/>
      <c r="AT610" s="269" t="s">
        <v>319</v>
      </c>
      <c r="AU610" s="269" t="s">
        <v>85</v>
      </c>
      <c r="AV610" s="15" t="s">
        <v>315</v>
      </c>
      <c r="AW610" s="15" t="s">
        <v>37</v>
      </c>
      <c r="AX610" s="15" t="s">
        <v>83</v>
      </c>
      <c r="AY610" s="269" t="s">
        <v>308</v>
      </c>
    </row>
    <row r="611" s="2" customFormat="1" ht="24.15" customHeight="1">
      <c r="A611" s="41"/>
      <c r="B611" s="42"/>
      <c r="C611" s="216" t="s">
        <v>3523</v>
      </c>
      <c r="D611" s="216" t="s">
        <v>310</v>
      </c>
      <c r="E611" s="217" t="s">
        <v>1889</v>
      </c>
      <c r="F611" s="218" t="s">
        <v>1890</v>
      </c>
      <c r="G611" s="219" t="s">
        <v>1891</v>
      </c>
      <c r="H611" s="290"/>
      <c r="I611" s="221"/>
      <c r="J611" s="222">
        <f>ROUND(I611*H611,2)</f>
        <v>0</v>
      </c>
      <c r="K611" s="218" t="s">
        <v>314</v>
      </c>
      <c r="L611" s="47"/>
      <c r="M611" s="223" t="s">
        <v>19</v>
      </c>
      <c r="N611" s="224" t="s">
        <v>47</v>
      </c>
      <c r="O611" s="87"/>
      <c r="P611" s="225">
        <f>O611*H611</f>
        <v>0</v>
      </c>
      <c r="Q611" s="225">
        <v>0</v>
      </c>
      <c r="R611" s="225">
        <f>Q611*H611</f>
        <v>0</v>
      </c>
      <c r="S611" s="225">
        <v>0</v>
      </c>
      <c r="T611" s="226">
        <f>S611*H611</f>
        <v>0</v>
      </c>
      <c r="U611" s="41"/>
      <c r="V611" s="41"/>
      <c r="W611" s="41"/>
      <c r="X611" s="41"/>
      <c r="Y611" s="41"/>
      <c r="Z611" s="41"/>
      <c r="AA611" s="41"/>
      <c r="AB611" s="41"/>
      <c r="AC611" s="41"/>
      <c r="AD611" s="41"/>
      <c r="AE611" s="41"/>
      <c r="AR611" s="227" t="s">
        <v>391</v>
      </c>
      <c r="AT611" s="227" t="s">
        <v>310</v>
      </c>
      <c r="AU611" s="227" t="s">
        <v>85</v>
      </c>
      <c r="AY611" s="20" t="s">
        <v>308</v>
      </c>
      <c r="BE611" s="228">
        <f>IF(N611="základní",J611,0)</f>
        <v>0</v>
      </c>
      <c r="BF611" s="228">
        <f>IF(N611="snížená",J611,0)</f>
        <v>0</v>
      </c>
      <c r="BG611" s="228">
        <f>IF(N611="zákl. přenesená",J611,0)</f>
        <v>0</v>
      </c>
      <c r="BH611" s="228">
        <f>IF(N611="sníž. přenesená",J611,0)</f>
        <v>0</v>
      </c>
      <c r="BI611" s="228">
        <f>IF(N611="nulová",J611,0)</f>
        <v>0</v>
      </c>
      <c r="BJ611" s="20" t="s">
        <v>83</v>
      </c>
      <c r="BK611" s="228">
        <f>ROUND(I611*H611,2)</f>
        <v>0</v>
      </c>
      <c r="BL611" s="20" t="s">
        <v>391</v>
      </c>
      <c r="BM611" s="227" t="s">
        <v>8264</v>
      </c>
    </row>
    <row r="612" s="2" customFormat="1">
      <c r="A612" s="41"/>
      <c r="B612" s="42"/>
      <c r="C612" s="43"/>
      <c r="D612" s="229" t="s">
        <v>317</v>
      </c>
      <c r="E612" s="43"/>
      <c r="F612" s="230" t="s">
        <v>1893</v>
      </c>
      <c r="G612" s="43"/>
      <c r="H612" s="43"/>
      <c r="I612" s="231"/>
      <c r="J612" s="43"/>
      <c r="K612" s="43"/>
      <c r="L612" s="47"/>
      <c r="M612" s="232"/>
      <c r="N612" s="233"/>
      <c r="O612" s="87"/>
      <c r="P612" s="87"/>
      <c r="Q612" s="87"/>
      <c r="R612" s="87"/>
      <c r="S612" s="87"/>
      <c r="T612" s="88"/>
      <c r="U612" s="41"/>
      <c r="V612" s="41"/>
      <c r="W612" s="41"/>
      <c r="X612" s="41"/>
      <c r="Y612" s="41"/>
      <c r="Z612" s="41"/>
      <c r="AA612" s="41"/>
      <c r="AB612" s="41"/>
      <c r="AC612" s="41"/>
      <c r="AD612" s="41"/>
      <c r="AE612" s="41"/>
      <c r="AT612" s="20" t="s">
        <v>317</v>
      </c>
      <c r="AU612" s="20" t="s">
        <v>85</v>
      </c>
    </row>
    <row r="613" s="12" customFormat="1" ht="22.8" customHeight="1">
      <c r="A613" s="12"/>
      <c r="B613" s="200"/>
      <c r="C613" s="201"/>
      <c r="D613" s="202" t="s">
        <v>75</v>
      </c>
      <c r="E613" s="214" t="s">
        <v>793</v>
      </c>
      <c r="F613" s="214" t="s">
        <v>183</v>
      </c>
      <c r="G613" s="201"/>
      <c r="H613" s="201"/>
      <c r="I613" s="204"/>
      <c r="J613" s="215">
        <f>BK613</f>
        <v>0</v>
      </c>
      <c r="K613" s="201"/>
      <c r="L613" s="206"/>
      <c r="M613" s="207"/>
      <c r="N613" s="208"/>
      <c r="O613" s="208"/>
      <c r="P613" s="209">
        <f>SUM(P614:P620)</f>
        <v>0</v>
      </c>
      <c r="Q613" s="208"/>
      <c r="R613" s="209">
        <f>SUM(R614:R620)</f>
        <v>0.00080000000000000004</v>
      </c>
      <c r="S613" s="208"/>
      <c r="T613" s="210">
        <f>SUM(T614:T620)</f>
        <v>0</v>
      </c>
      <c r="U613" s="12"/>
      <c r="V613" s="12"/>
      <c r="W613" s="12"/>
      <c r="X613" s="12"/>
      <c r="Y613" s="12"/>
      <c r="Z613" s="12"/>
      <c r="AA613" s="12"/>
      <c r="AB613" s="12"/>
      <c r="AC613" s="12"/>
      <c r="AD613" s="12"/>
      <c r="AE613" s="12"/>
      <c r="AR613" s="211" t="s">
        <v>85</v>
      </c>
      <c r="AT613" s="212" t="s">
        <v>75</v>
      </c>
      <c r="AU613" s="212" t="s">
        <v>83</v>
      </c>
      <c r="AY613" s="211" t="s">
        <v>308</v>
      </c>
      <c r="BK613" s="213">
        <f>SUM(BK614:BK620)</f>
        <v>0</v>
      </c>
    </row>
    <row r="614" s="2" customFormat="1" ht="16.5" customHeight="1">
      <c r="A614" s="41"/>
      <c r="B614" s="42"/>
      <c r="C614" s="216" t="s">
        <v>3529</v>
      </c>
      <c r="D614" s="216" t="s">
        <v>310</v>
      </c>
      <c r="E614" s="217" t="s">
        <v>8265</v>
      </c>
      <c r="F614" s="218" t="s">
        <v>8266</v>
      </c>
      <c r="G614" s="219" t="s">
        <v>323</v>
      </c>
      <c r="H614" s="220">
        <v>1</v>
      </c>
      <c r="I614" s="221"/>
      <c r="J614" s="222">
        <f>ROUND(I614*H614,2)</f>
        <v>0</v>
      </c>
      <c r="K614" s="218" t="s">
        <v>314</v>
      </c>
      <c r="L614" s="47"/>
      <c r="M614" s="223" t="s">
        <v>19</v>
      </c>
      <c r="N614" s="224" t="s">
        <v>47</v>
      </c>
      <c r="O614" s="87"/>
      <c r="P614" s="225">
        <f>O614*H614</f>
        <v>0</v>
      </c>
      <c r="Q614" s="225">
        <v>0</v>
      </c>
      <c r="R614" s="225">
        <f>Q614*H614</f>
        <v>0</v>
      </c>
      <c r="S614" s="225">
        <v>0</v>
      </c>
      <c r="T614" s="226">
        <f>S614*H614</f>
        <v>0</v>
      </c>
      <c r="U614" s="41"/>
      <c r="V614" s="41"/>
      <c r="W614" s="41"/>
      <c r="X614" s="41"/>
      <c r="Y614" s="41"/>
      <c r="Z614" s="41"/>
      <c r="AA614" s="41"/>
      <c r="AB614" s="41"/>
      <c r="AC614" s="41"/>
      <c r="AD614" s="41"/>
      <c r="AE614" s="41"/>
      <c r="AR614" s="227" t="s">
        <v>391</v>
      </c>
      <c r="AT614" s="227" t="s">
        <v>310</v>
      </c>
      <c r="AU614" s="227" t="s">
        <v>85</v>
      </c>
      <c r="AY614" s="20" t="s">
        <v>308</v>
      </c>
      <c r="BE614" s="228">
        <f>IF(N614="základní",J614,0)</f>
        <v>0</v>
      </c>
      <c r="BF614" s="228">
        <f>IF(N614="snížená",J614,0)</f>
        <v>0</v>
      </c>
      <c r="BG614" s="228">
        <f>IF(N614="zákl. přenesená",J614,0)</f>
        <v>0</v>
      </c>
      <c r="BH614" s="228">
        <f>IF(N614="sníž. přenesená",J614,0)</f>
        <v>0</v>
      </c>
      <c r="BI614" s="228">
        <f>IF(N614="nulová",J614,0)</f>
        <v>0</v>
      </c>
      <c r="BJ614" s="20" t="s">
        <v>83</v>
      </c>
      <c r="BK614" s="228">
        <f>ROUND(I614*H614,2)</f>
        <v>0</v>
      </c>
      <c r="BL614" s="20" t="s">
        <v>391</v>
      </c>
      <c r="BM614" s="227" t="s">
        <v>8267</v>
      </c>
    </row>
    <row r="615" s="2" customFormat="1">
      <c r="A615" s="41"/>
      <c r="B615" s="42"/>
      <c r="C615" s="43"/>
      <c r="D615" s="229" t="s">
        <v>317</v>
      </c>
      <c r="E615" s="43"/>
      <c r="F615" s="230" t="s">
        <v>8268</v>
      </c>
      <c r="G615" s="43"/>
      <c r="H615" s="43"/>
      <c r="I615" s="231"/>
      <c r="J615" s="43"/>
      <c r="K615" s="43"/>
      <c r="L615" s="47"/>
      <c r="M615" s="232"/>
      <c r="N615" s="233"/>
      <c r="O615" s="87"/>
      <c r="P615" s="87"/>
      <c r="Q615" s="87"/>
      <c r="R615" s="87"/>
      <c r="S615" s="87"/>
      <c r="T615" s="88"/>
      <c r="U615" s="41"/>
      <c r="V615" s="41"/>
      <c r="W615" s="41"/>
      <c r="X615" s="41"/>
      <c r="Y615" s="41"/>
      <c r="Z615" s="41"/>
      <c r="AA615" s="41"/>
      <c r="AB615" s="41"/>
      <c r="AC615" s="41"/>
      <c r="AD615" s="41"/>
      <c r="AE615" s="41"/>
      <c r="AT615" s="20" t="s">
        <v>317</v>
      </c>
      <c r="AU615" s="20" t="s">
        <v>85</v>
      </c>
    </row>
    <row r="616" s="13" customFormat="1">
      <c r="A616" s="13"/>
      <c r="B616" s="234"/>
      <c r="C616" s="235"/>
      <c r="D616" s="236" t="s">
        <v>319</v>
      </c>
      <c r="E616" s="237" t="s">
        <v>19</v>
      </c>
      <c r="F616" s="238" t="s">
        <v>8269</v>
      </c>
      <c r="G616" s="235"/>
      <c r="H616" s="239">
        <v>1</v>
      </c>
      <c r="I616" s="240"/>
      <c r="J616" s="235"/>
      <c r="K616" s="235"/>
      <c r="L616" s="241"/>
      <c r="M616" s="242"/>
      <c r="N616" s="243"/>
      <c r="O616" s="243"/>
      <c r="P616" s="243"/>
      <c r="Q616" s="243"/>
      <c r="R616" s="243"/>
      <c r="S616" s="243"/>
      <c r="T616" s="244"/>
      <c r="U616" s="13"/>
      <c r="V616" s="13"/>
      <c r="W616" s="13"/>
      <c r="X616" s="13"/>
      <c r="Y616" s="13"/>
      <c r="Z616" s="13"/>
      <c r="AA616" s="13"/>
      <c r="AB616" s="13"/>
      <c r="AC616" s="13"/>
      <c r="AD616" s="13"/>
      <c r="AE616" s="13"/>
      <c r="AT616" s="245" t="s">
        <v>319</v>
      </c>
      <c r="AU616" s="245" t="s">
        <v>85</v>
      </c>
      <c r="AV616" s="13" t="s">
        <v>85</v>
      </c>
      <c r="AW616" s="13" t="s">
        <v>37</v>
      </c>
      <c r="AX616" s="13" t="s">
        <v>83</v>
      </c>
      <c r="AY616" s="245" t="s">
        <v>308</v>
      </c>
    </row>
    <row r="617" s="2" customFormat="1" ht="16.5" customHeight="1">
      <c r="A617" s="41"/>
      <c r="B617" s="42"/>
      <c r="C617" s="280" t="s">
        <v>3535</v>
      </c>
      <c r="D617" s="280" t="s">
        <v>1137</v>
      </c>
      <c r="E617" s="281" t="s">
        <v>8270</v>
      </c>
      <c r="F617" s="282" t="s">
        <v>8271</v>
      </c>
      <c r="G617" s="283" t="s">
        <v>323</v>
      </c>
      <c r="H617" s="284">
        <v>1</v>
      </c>
      <c r="I617" s="285"/>
      <c r="J617" s="286">
        <f>ROUND(I617*H617,2)</f>
        <v>0</v>
      </c>
      <c r="K617" s="282" t="s">
        <v>19</v>
      </c>
      <c r="L617" s="287"/>
      <c r="M617" s="288" t="s">
        <v>19</v>
      </c>
      <c r="N617" s="289" t="s">
        <v>47</v>
      </c>
      <c r="O617" s="87"/>
      <c r="P617" s="225">
        <f>O617*H617</f>
        <v>0</v>
      </c>
      <c r="Q617" s="225">
        <v>0.00080000000000000004</v>
      </c>
      <c r="R617" s="225">
        <f>Q617*H617</f>
        <v>0.00080000000000000004</v>
      </c>
      <c r="S617" s="225">
        <v>0</v>
      </c>
      <c r="T617" s="226">
        <f>S617*H617</f>
        <v>0</v>
      </c>
      <c r="U617" s="41"/>
      <c r="V617" s="41"/>
      <c r="W617" s="41"/>
      <c r="X617" s="41"/>
      <c r="Y617" s="41"/>
      <c r="Z617" s="41"/>
      <c r="AA617" s="41"/>
      <c r="AB617" s="41"/>
      <c r="AC617" s="41"/>
      <c r="AD617" s="41"/>
      <c r="AE617" s="41"/>
      <c r="AR617" s="227" t="s">
        <v>616</v>
      </c>
      <c r="AT617" s="227" t="s">
        <v>1137</v>
      </c>
      <c r="AU617" s="227" t="s">
        <v>85</v>
      </c>
      <c r="AY617" s="20" t="s">
        <v>308</v>
      </c>
      <c r="BE617" s="228">
        <f>IF(N617="základní",J617,0)</f>
        <v>0</v>
      </c>
      <c r="BF617" s="228">
        <f>IF(N617="snížená",J617,0)</f>
        <v>0</v>
      </c>
      <c r="BG617" s="228">
        <f>IF(N617="zákl. přenesená",J617,0)</f>
        <v>0</v>
      </c>
      <c r="BH617" s="228">
        <f>IF(N617="sníž. přenesená",J617,0)</f>
        <v>0</v>
      </c>
      <c r="BI617" s="228">
        <f>IF(N617="nulová",J617,0)</f>
        <v>0</v>
      </c>
      <c r="BJ617" s="20" t="s">
        <v>83</v>
      </c>
      <c r="BK617" s="228">
        <f>ROUND(I617*H617,2)</f>
        <v>0</v>
      </c>
      <c r="BL617" s="20" t="s">
        <v>391</v>
      </c>
      <c r="BM617" s="227" t="s">
        <v>8272</v>
      </c>
    </row>
    <row r="618" s="13" customFormat="1">
      <c r="A618" s="13"/>
      <c r="B618" s="234"/>
      <c r="C618" s="235"/>
      <c r="D618" s="236" t="s">
        <v>319</v>
      </c>
      <c r="E618" s="237" t="s">
        <v>19</v>
      </c>
      <c r="F618" s="238" t="s">
        <v>331</v>
      </c>
      <c r="G618" s="235"/>
      <c r="H618" s="239">
        <v>1</v>
      </c>
      <c r="I618" s="240"/>
      <c r="J618" s="235"/>
      <c r="K618" s="235"/>
      <c r="L618" s="241"/>
      <c r="M618" s="242"/>
      <c r="N618" s="243"/>
      <c r="O618" s="243"/>
      <c r="P618" s="243"/>
      <c r="Q618" s="243"/>
      <c r="R618" s="243"/>
      <c r="S618" s="243"/>
      <c r="T618" s="244"/>
      <c r="U618" s="13"/>
      <c r="V618" s="13"/>
      <c r="W618" s="13"/>
      <c r="X618" s="13"/>
      <c r="Y618" s="13"/>
      <c r="Z618" s="13"/>
      <c r="AA618" s="13"/>
      <c r="AB618" s="13"/>
      <c r="AC618" s="13"/>
      <c r="AD618" s="13"/>
      <c r="AE618" s="13"/>
      <c r="AT618" s="245" t="s">
        <v>319</v>
      </c>
      <c r="AU618" s="245" t="s">
        <v>85</v>
      </c>
      <c r="AV618" s="13" t="s">
        <v>85</v>
      </c>
      <c r="AW618" s="13" t="s">
        <v>37</v>
      </c>
      <c r="AX618" s="13" t="s">
        <v>83</v>
      </c>
      <c r="AY618" s="245" t="s">
        <v>308</v>
      </c>
    </row>
    <row r="619" s="2" customFormat="1" ht="24.15" customHeight="1">
      <c r="A619" s="41"/>
      <c r="B619" s="42"/>
      <c r="C619" s="216" t="s">
        <v>3544</v>
      </c>
      <c r="D619" s="216" t="s">
        <v>310</v>
      </c>
      <c r="E619" s="217" t="s">
        <v>8273</v>
      </c>
      <c r="F619" s="218" t="s">
        <v>8274</v>
      </c>
      <c r="G619" s="219" t="s">
        <v>1891</v>
      </c>
      <c r="H619" s="290"/>
      <c r="I619" s="221"/>
      <c r="J619" s="222">
        <f>ROUND(I619*H619,2)</f>
        <v>0</v>
      </c>
      <c r="K619" s="218" t="s">
        <v>314</v>
      </c>
      <c r="L619" s="47"/>
      <c r="M619" s="223" t="s">
        <v>19</v>
      </c>
      <c r="N619" s="224" t="s">
        <v>47</v>
      </c>
      <c r="O619" s="87"/>
      <c r="P619" s="225">
        <f>O619*H619</f>
        <v>0</v>
      </c>
      <c r="Q619" s="225">
        <v>0</v>
      </c>
      <c r="R619" s="225">
        <f>Q619*H619</f>
        <v>0</v>
      </c>
      <c r="S619" s="225">
        <v>0</v>
      </c>
      <c r="T619" s="226">
        <f>S619*H619</f>
        <v>0</v>
      </c>
      <c r="U619" s="41"/>
      <c r="V619" s="41"/>
      <c r="W619" s="41"/>
      <c r="X619" s="41"/>
      <c r="Y619" s="41"/>
      <c r="Z619" s="41"/>
      <c r="AA619" s="41"/>
      <c r="AB619" s="41"/>
      <c r="AC619" s="41"/>
      <c r="AD619" s="41"/>
      <c r="AE619" s="41"/>
      <c r="AR619" s="227" t="s">
        <v>391</v>
      </c>
      <c r="AT619" s="227" t="s">
        <v>310</v>
      </c>
      <c r="AU619" s="227" t="s">
        <v>85</v>
      </c>
      <c r="AY619" s="20" t="s">
        <v>308</v>
      </c>
      <c r="BE619" s="228">
        <f>IF(N619="základní",J619,0)</f>
        <v>0</v>
      </c>
      <c r="BF619" s="228">
        <f>IF(N619="snížená",J619,0)</f>
        <v>0</v>
      </c>
      <c r="BG619" s="228">
        <f>IF(N619="zákl. přenesená",J619,0)</f>
        <v>0</v>
      </c>
      <c r="BH619" s="228">
        <f>IF(N619="sníž. přenesená",J619,0)</f>
        <v>0</v>
      </c>
      <c r="BI619" s="228">
        <f>IF(N619="nulová",J619,0)</f>
        <v>0</v>
      </c>
      <c r="BJ619" s="20" t="s">
        <v>83</v>
      </c>
      <c r="BK619" s="228">
        <f>ROUND(I619*H619,2)</f>
        <v>0</v>
      </c>
      <c r="BL619" s="20" t="s">
        <v>391</v>
      </c>
      <c r="BM619" s="227" t="s">
        <v>8275</v>
      </c>
    </row>
    <row r="620" s="2" customFormat="1">
      <c r="A620" s="41"/>
      <c r="B620" s="42"/>
      <c r="C620" s="43"/>
      <c r="D620" s="229" t="s">
        <v>317</v>
      </c>
      <c r="E620" s="43"/>
      <c r="F620" s="230" t="s">
        <v>8276</v>
      </c>
      <c r="G620" s="43"/>
      <c r="H620" s="43"/>
      <c r="I620" s="231"/>
      <c r="J620" s="43"/>
      <c r="K620" s="43"/>
      <c r="L620" s="47"/>
      <c r="M620" s="232"/>
      <c r="N620" s="233"/>
      <c r="O620" s="87"/>
      <c r="P620" s="87"/>
      <c r="Q620" s="87"/>
      <c r="R620" s="87"/>
      <c r="S620" s="87"/>
      <c r="T620" s="88"/>
      <c r="U620" s="41"/>
      <c r="V620" s="41"/>
      <c r="W620" s="41"/>
      <c r="X620" s="41"/>
      <c r="Y620" s="41"/>
      <c r="Z620" s="41"/>
      <c r="AA620" s="41"/>
      <c r="AB620" s="41"/>
      <c r="AC620" s="41"/>
      <c r="AD620" s="41"/>
      <c r="AE620" s="41"/>
      <c r="AT620" s="20" t="s">
        <v>317</v>
      </c>
      <c r="AU620" s="20" t="s">
        <v>85</v>
      </c>
    </row>
    <row r="621" s="12" customFormat="1" ht="22.8" customHeight="1">
      <c r="A621" s="12"/>
      <c r="B621" s="200"/>
      <c r="C621" s="201"/>
      <c r="D621" s="202" t="s">
        <v>75</v>
      </c>
      <c r="E621" s="214" t="s">
        <v>5738</v>
      </c>
      <c r="F621" s="214" t="s">
        <v>5739</v>
      </c>
      <c r="G621" s="201"/>
      <c r="H621" s="201"/>
      <c r="I621" s="204"/>
      <c r="J621" s="215">
        <f>BK621</f>
        <v>0</v>
      </c>
      <c r="K621" s="201"/>
      <c r="L621" s="206"/>
      <c r="M621" s="207"/>
      <c r="N621" s="208"/>
      <c r="O621" s="208"/>
      <c r="P621" s="209">
        <f>SUM(P622:P628)</f>
        <v>0</v>
      </c>
      <c r="Q621" s="208"/>
      <c r="R621" s="209">
        <f>SUM(R622:R628)</f>
        <v>0.067130700000000001</v>
      </c>
      <c r="S621" s="208"/>
      <c r="T621" s="210">
        <f>SUM(T622:T628)</f>
        <v>0</v>
      </c>
      <c r="U621" s="12"/>
      <c r="V621" s="12"/>
      <c r="W621" s="12"/>
      <c r="X621" s="12"/>
      <c r="Y621" s="12"/>
      <c r="Z621" s="12"/>
      <c r="AA621" s="12"/>
      <c r="AB621" s="12"/>
      <c r="AC621" s="12"/>
      <c r="AD621" s="12"/>
      <c r="AE621" s="12"/>
      <c r="AR621" s="211" t="s">
        <v>85</v>
      </c>
      <c r="AT621" s="212" t="s">
        <v>75</v>
      </c>
      <c r="AU621" s="212" t="s">
        <v>83</v>
      </c>
      <c r="AY621" s="211" t="s">
        <v>308</v>
      </c>
      <c r="BK621" s="213">
        <f>SUM(BK622:BK628)</f>
        <v>0</v>
      </c>
    </row>
    <row r="622" s="2" customFormat="1" ht="24.15" customHeight="1">
      <c r="A622" s="41"/>
      <c r="B622" s="42"/>
      <c r="C622" s="216" t="s">
        <v>3551</v>
      </c>
      <c r="D622" s="216" t="s">
        <v>310</v>
      </c>
      <c r="E622" s="217" t="s">
        <v>8277</v>
      </c>
      <c r="F622" s="218" t="s">
        <v>8278</v>
      </c>
      <c r="G622" s="219" t="s">
        <v>313</v>
      </c>
      <c r="H622" s="220">
        <v>319.67000000000002</v>
      </c>
      <c r="I622" s="221"/>
      <c r="J622" s="222">
        <f>ROUND(I622*H622,2)</f>
        <v>0</v>
      </c>
      <c r="K622" s="218" t="s">
        <v>314</v>
      </c>
      <c r="L622" s="47"/>
      <c r="M622" s="223" t="s">
        <v>19</v>
      </c>
      <c r="N622" s="224" t="s">
        <v>47</v>
      </c>
      <c r="O622" s="87"/>
      <c r="P622" s="225">
        <f>O622*H622</f>
        <v>0</v>
      </c>
      <c r="Q622" s="225">
        <v>0.00021000000000000001</v>
      </c>
      <c r="R622" s="225">
        <f>Q622*H622</f>
        <v>0.067130700000000001</v>
      </c>
      <c r="S622" s="225">
        <v>0</v>
      </c>
      <c r="T622" s="226">
        <f>S622*H622</f>
        <v>0</v>
      </c>
      <c r="U622" s="41"/>
      <c r="V622" s="41"/>
      <c r="W622" s="41"/>
      <c r="X622" s="41"/>
      <c r="Y622" s="41"/>
      <c r="Z622" s="41"/>
      <c r="AA622" s="41"/>
      <c r="AB622" s="41"/>
      <c r="AC622" s="41"/>
      <c r="AD622" s="41"/>
      <c r="AE622" s="41"/>
      <c r="AR622" s="227" t="s">
        <v>391</v>
      </c>
      <c r="AT622" s="227" t="s">
        <v>310</v>
      </c>
      <c r="AU622" s="227" t="s">
        <v>85</v>
      </c>
      <c r="AY622" s="20" t="s">
        <v>308</v>
      </c>
      <c r="BE622" s="228">
        <f>IF(N622="základní",J622,0)</f>
        <v>0</v>
      </c>
      <c r="BF622" s="228">
        <f>IF(N622="snížená",J622,0)</f>
        <v>0</v>
      </c>
      <c r="BG622" s="228">
        <f>IF(N622="zákl. přenesená",J622,0)</f>
        <v>0</v>
      </c>
      <c r="BH622" s="228">
        <f>IF(N622="sníž. přenesená",J622,0)</f>
        <v>0</v>
      </c>
      <c r="BI622" s="228">
        <f>IF(N622="nulová",J622,0)</f>
        <v>0</v>
      </c>
      <c r="BJ622" s="20" t="s">
        <v>83</v>
      </c>
      <c r="BK622" s="228">
        <f>ROUND(I622*H622,2)</f>
        <v>0</v>
      </c>
      <c r="BL622" s="20" t="s">
        <v>391</v>
      </c>
      <c r="BM622" s="227" t="s">
        <v>8279</v>
      </c>
    </row>
    <row r="623" s="2" customFormat="1">
      <c r="A623" s="41"/>
      <c r="B623" s="42"/>
      <c r="C623" s="43"/>
      <c r="D623" s="229" t="s">
        <v>317</v>
      </c>
      <c r="E623" s="43"/>
      <c r="F623" s="230" t="s">
        <v>8280</v>
      </c>
      <c r="G623" s="43"/>
      <c r="H623" s="43"/>
      <c r="I623" s="231"/>
      <c r="J623" s="43"/>
      <c r="K623" s="43"/>
      <c r="L623" s="47"/>
      <c r="M623" s="232"/>
      <c r="N623" s="233"/>
      <c r="O623" s="87"/>
      <c r="P623" s="87"/>
      <c r="Q623" s="87"/>
      <c r="R623" s="87"/>
      <c r="S623" s="87"/>
      <c r="T623" s="88"/>
      <c r="U623" s="41"/>
      <c r="V623" s="41"/>
      <c r="W623" s="41"/>
      <c r="X623" s="41"/>
      <c r="Y623" s="41"/>
      <c r="Z623" s="41"/>
      <c r="AA623" s="41"/>
      <c r="AB623" s="41"/>
      <c r="AC623" s="41"/>
      <c r="AD623" s="41"/>
      <c r="AE623" s="41"/>
      <c r="AT623" s="20" t="s">
        <v>317</v>
      </c>
      <c r="AU623" s="20" t="s">
        <v>85</v>
      </c>
    </row>
    <row r="624" s="14" customFormat="1">
      <c r="A624" s="14"/>
      <c r="B624" s="249"/>
      <c r="C624" s="250"/>
      <c r="D624" s="236" t="s">
        <v>319</v>
      </c>
      <c r="E624" s="251" t="s">
        <v>19</v>
      </c>
      <c r="F624" s="252" t="s">
        <v>8281</v>
      </c>
      <c r="G624" s="250"/>
      <c r="H624" s="251" t="s">
        <v>19</v>
      </c>
      <c r="I624" s="253"/>
      <c r="J624" s="250"/>
      <c r="K624" s="250"/>
      <c r="L624" s="254"/>
      <c r="M624" s="255"/>
      <c r="N624" s="256"/>
      <c r="O624" s="256"/>
      <c r="P624" s="256"/>
      <c r="Q624" s="256"/>
      <c r="R624" s="256"/>
      <c r="S624" s="256"/>
      <c r="T624" s="257"/>
      <c r="U624" s="14"/>
      <c r="V624" s="14"/>
      <c r="W624" s="14"/>
      <c r="X624" s="14"/>
      <c r="Y624" s="14"/>
      <c r="Z624" s="14"/>
      <c r="AA624" s="14"/>
      <c r="AB624" s="14"/>
      <c r="AC624" s="14"/>
      <c r="AD624" s="14"/>
      <c r="AE624" s="14"/>
      <c r="AT624" s="258" t="s">
        <v>319</v>
      </c>
      <c r="AU624" s="258" t="s">
        <v>85</v>
      </c>
      <c r="AV624" s="14" t="s">
        <v>83</v>
      </c>
      <c r="AW624" s="14" t="s">
        <v>37</v>
      </c>
      <c r="AX624" s="14" t="s">
        <v>76</v>
      </c>
      <c r="AY624" s="258" t="s">
        <v>308</v>
      </c>
    </row>
    <row r="625" s="14" customFormat="1">
      <c r="A625" s="14"/>
      <c r="B625" s="249"/>
      <c r="C625" s="250"/>
      <c r="D625" s="236" t="s">
        <v>319</v>
      </c>
      <c r="E625" s="251" t="s">
        <v>19</v>
      </c>
      <c r="F625" s="252" t="s">
        <v>8282</v>
      </c>
      <c r="G625" s="250"/>
      <c r="H625" s="251" t="s">
        <v>19</v>
      </c>
      <c r="I625" s="253"/>
      <c r="J625" s="250"/>
      <c r="K625" s="250"/>
      <c r="L625" s="254"/>
      <c r="M625" s="255"/>
      <c r="N625" s="256"/>
      <c r="O625" s="256"/>
      <c r="P625" s="256"/>
      <c r="Q625" s="256"/>
      <c r="R625" s="256"/>
      <c r="S625" s="256"/>
      <c r="T625" s="257"/>
      <c r="U625" s="14"/>
      <c r="V625" s="14"/>
      <c r="W625" s="14"/>
      <c r="X625" s="14"/>
      <c r="Y625" s="14"/>
      <c r="Z625" s="14"/>
      <c r="AA625" s="14"/>
      <c r="AB625" s="14"/>
      <c r="AC625" s="14"/>
      <c r="AD625" s="14"/>
      <c r="AE625" s="14"/>
      <c r="AT625" s="258" t="s">
        <v>319</v>
      </c>
      <c r="AU625" s="258" t="s">
        <v>85</v>
      </c>
      <c r="AV625" s="14" t="s">
        <v>83</v>
      </c>
      <c r="AW625" s="14" t="s">
        <v>37</v>
      </c>
      <c r="AX625" s="14" t="s">
        <v>76</v>
      </c>
      <c r="AY625" s="258" t="s">
        <v>308</v>
      </c>
    </row>
    <row r="626" s="13" customFormat="1">
      <c r="A626" s="13"/>
      <c r="B626" s="234"/>
      <c r="C626" s="235"/>
      <c r="D626" s="236" t="s">
        <v>319</v>
      </c>
      <c r="E626" s="237" t="s">
        <v>19</v>
      </c>
      <c r="F626" s="238" t="s">
        <v>8283</v>
      </c>
      <c r="G626" s="235"/>
      <c r="H626" s="239">
        <v>152.69999999999999</v>
      </c>
      <c r="I626" s="240"/>
      <c r="J626" s="235"/>
      <c r="K626" s="235"/>
      <c r="L626" s="241"/>
      <c r="M626" s="242"/>
      <c r="N626" s="243"/>
      <c r="O626" s="243"/>
      <c r="P626" s="243"/>
      <c r="Q626" s="243"/>
      <c r="R626" s="243"/>
      <c r="S626" s="243"/>
      <c r="T626" s="244"/>
      <c r="U626" s="13"/>
      <c r="V626" s="13"/>
      <c r="W626" s="13"/>
      <c r="X626" s="13"/>
      <c r="Y626" s="13"/>
      <c r="Z626" s="13"/>
      <c r="AA626" s="13"/>
      <c r="AB626" s="13"/>
      <c r="AC626" s="13"/>
      <c r="AD626" s="13"/>
      <c r="AE626" s="13"/>
      <c r="AT626" s="245" t="s">
        <v>319</v>
      </c>
      <c r="AU626" s="245" t="s">
        <v>85</v>
      </c>
      <c r="AV626" s="13" t="s">
        <v>85</v>
      </c>
      <c r="AW626" s="13" t="s">
        <v>37</v>
      </c>
      <c r="AX626" s="13" t="s">
        <v>76</v>
      </c>
      <c r="AY626" s="245" t="s">
        <v>308</v>
      </c>
    </row>
    <row r="627" s="13" customFormat="1">
      <c r="A627" s="13"/>
      <c r="B627" s="234"/>
      <c r="C627" s="235"/>
      <c r="D627" s="236" t="s">
        <v>319</v>
      </c>
      <c r="E627" s="237" t="s">
        <v>19</v>
      </c>
      <c r="F627" s="238" t="s">
        <v>8284</v>
      </c>
      <c r="G627" s="235"/>
      <c r="H627" s="239">
        <v>166.97</v>
      </c>
      <c r="I627" s="240"/>
      <c r="J627" s="235"/>
      <c r="K627" s="235"/>
      <c r="L627" s="241"/>
      <c r="M627" s="242"/>
      <c r="N627" s="243"/>
      <c r="O627" s="243"/>
      <c r="P627" s="243"/>
      <c r="Q627" s="243"/>
      <c r="R627" s="243"/>
      <c r="S627" s="243"/>
      <c r="T627" s="244"/>
      <c r="U627" s="13"/>
      <c r="V627" s="13"/>
      <c r="W627" s="13"/>
      <c r="X627" s="13"/>
      <c r="Y627" s="13"/>
      <c r="Z627" s="13"/>
      <c r="AA627" s="13"/>
      <c r="AB627" s="13"/>
      <c r="AC627" s="13"/>
      <c r="AD627" s="13"/>
      <c r="AE627" s="13"/>
      <c r="AT627" s="245" t="s">
        <v>319</v>
      </c>
      <c r="AU627" s="245" t="s">
        <v>85</v>
      </c>
      <c r="AV627" s="13" t="s">
        <v>85</v>
      </c>
      <c r="AW627" s="13" t="s">
        <v>37</v>
      </c>
      <c r="AX627" s="13" t="s">
        <v>76</v>
      </c>
      <c r="AY627" s="245" t="s">
        <v>308</v>
      </c>
    </row>
    <row r="628" s="15" customFormat="1">
      <c r="A628" s="15"/>
      <c r="B628" s="259"/>
      <c r="C628" s="260"/>
      <c r="D628" s="236" t="s">
        <v>319</v>
      </c>
      <c r="E628" s="261" t="s">
        <v>19</v>
      </c>
      <c r="F628" s="262" t="s">
        <v>448</v>
      </c>
      <c r="G628" s="260"/>
      <c r="H628" s="263">
        <v>319.66999999999996</v>
      </c>
      <c r="I628" s="264"/>
      <c r="J628" s="260"/>
      <c r="K628" s="260"/>
      <c r="L628" s="265"/>
      <c r="M628" s="274"/>
      <c r="N628" s="275"/>
      <c r="O628" s="275"/>
      <c r="P628" s="275"/>
      <c r="Q628" s="275"/>
      <c r="R628" s="275"/>
      <c r="S628" s="275"/>
      <c r="T628" s="276"/>
      <c r="U628" s="15"/>
      <c r="V628" s="15"/>
      <c r="W628" s="15"/>
      <c r="X628" s="15"/>
      <c r="Y628" s="15"/>
      <c r="Z628" s="15"/>
      <c r="AA628" s="15"/>
      <c r="AB628" s="15"/>
      <c r="AC628" s="15"/>
      <c r="AD628" s="15"/>
      <c r="AE628" s="15"/>
      <c r="AT628" s="269" t="s">
        <v>319</v>
      </c>
      <c r="AU628" s="269" t="s">
        <v>85</v>
      </c>
      <c r="AV628" s="15" t="s">
        <v>315</v>
      </c>
      <c r="AW628" s="15" t="s">
        <v>37</v>
      </c>
      <c r="AX628" s="15" t="s">
        <v>83</v>
      </c>
      <c r="AY628" s="269" t="s">
        <v>308</v>
      </c>
    </row>
    <row r="629" s="2" customFormat="1" ht="6.96" customHeight="1">
      <c r="A629" s="41"/>
      <c r="B629" s="62"/>
      <c r="C629" s="63"/>
      <c r="D629" s="63"/>
      <c r="E629" s="63"/>
      <c r="F629" s="63"/>
      <c r="G629" s="63"/>
      <c r="H629" s="63"/>
      <c r="I629" s="63"/>
      <c r="J629" s="63"/>
      <c r="K629" s="63"/>
      <c r="L629" s="47"/>
      <c r="M629" s="41"/>
      <c r="O629" s="41"/>
      <c r="P629" s="41"/>
      <c r="Q629" s="41"/>
      <c r="R629" s="41"/>
      <c r="S629" s="41"/>
      <c r="T629" s="41"/>
      <c r="U629" s="41"/>
      <c r="V629" s="41"/>
      <c r="W629" s="41"/>
      <c r="X629" s="41"/>
      <c r="Y629" s="41"/>
      <c r="Z629" s="41"/>
      <c r="AA629" s="41"/>
      <c r="AB629" s="41"/>
      <c r="AC629" s="41"/>
      <c r="AD629" s="41"/>
      <c r="AE629" s="41"/>
    </row>
  </sheetData>
  <sheetProtection sheet="1" autoFilter="0" formatColumns="0" formatRows="0" objects="1" scenarios="1" spinCount="100000" saltValue="tQhVEl4a3L/AHdHHfWbnKwzeFF9z1hruASKIeEhUmIp6EtjfG8E/ET/HodGO/RJv0ctp+c0FFvGfp0O6p3a0gg==" hashValue="so72Yx4Z5Rj0VZMmbZtaBsnPzu/QsS816P1aDTJo/R5u1Efl4Qqc+/Tw3wSbAU06f6gRBnuIdmtxvBaA2WrTJg==" algorithmName="SHA-512" password="CC35"/>
  <autoFilter ref="C96:K628"/>
  <mergeCells count="12">
    <mergeCell ref="E7:H7"/>
    <mergeCell ref="E9:H9"/>
    <mergeCell ref="E11:H11"/>
    <mergeCell ref="E20:H20"/>
    <mergeCell ref="E29:H29"/>
    <mergeCell ref="E50:H50"/>
    <mergeCell ref="E52:H52"/>
    <mergeCell ref="E54:H54"/>
    <mergeCell ref="E85:H85"/>
    <mergeCell ref="E87:H87"/>
    <mergeCell ref="E89:H89"/>
    <mergeCell ref="L2:V2"/>
  </mergeCells>
  <hyperlinks>
    <hyperlink ref="F101" r:id="rId1" display="https://podminky.urs.cz/item/CS_URS_2024_02/115101201"/>
    <hyperlink ref="F104" r:id="rId2" display="https://podminky.urs.cz/item/CS_URS_2024_02/131251104"/>
    <hyperlink ref="F110" r:id="rId3" display="https://podminky.urs.cz/item/CS_URS_2024_02/162751117"/>
    <hyperlink ref="F113" r:id="rId4" display="https://podminky.urs.cz/item/CS_URS_2024_02/162751119"/>
    <hyperlink ref="F116" r:id="rId5" display="https://podminky.urs.cz/item/CS_URS_2024_02/171201231"/>
    <hyperlink ref="F119" r:id="rId6" display="https://podminky.urs.cz/item/CS_URS_2024_02/171251201"/>
    <hyperlink ref="F124" r:id="rId7" display="https://podminky.urs.cz/item/CS_URS_2024_02/174151101"/>
    <hyperlink ref="F133" r:id="rId8" display="https://podminky.urs.cz/item/CS_URS_2024_02/273313511"/>
    <hyperlink ref="F136" r:id="rId9" display="https://podminky.urs.cz/item/CS_URS_2024_02/273322511"/>
    <hyperlink ref="F142" r:id="rId10" display="https://podminky.urs.cz/item/CS_URS_2024_02/273322611"/>
    <hyperlink ref="F148" r:id="rId11" display="https://podminky.urs.cz/item/CS_URS_2024_02/273351121"/>
    <hyperlink ref="F154" r:id="rId12" display="https://podminky.urs.cz/item/CS_URS_2024_02/273351122"/>
    <hyperlink ref="F160" r:id="rId13" display="https://podminky.urs.cz/item/CS_URS_2024_02/273361821"/>
    <hyperlink ref="F163" r:id="rId14" display="https://podminky.urs.cz/item/CS_URS_2024_02/273362021"/>
    <hyperlink ref="F166" r:id="rId15" display="https://podminky.urs.cz/item/CS_URS_2024_02/275322611"/>
    <hyperlink ref="F171" r:id="rId16" display="https://podminky.urs.cz/item/CS_URS_2024_02/275351121"/>
    <hyperlink ref="F175" r:id="rId17" display="https://podminky.urs.cz/item/CS_URS_2024_02/275351122"/>
    <hyperlink ref="F179" r:id="rId18" display="https://podminky.urs.cz/item/CS_URS_2024_02/275361821"/>
    <hyperlink ref="F184" r:id="rId19" display="https://podminky.urs.cz/item/CS_URS_2024_01/311101211"/>
    <hyperlink ref="F203" r:id="rId20" display="https://podminky.urs.cz/item/CS_URS_2024_02/311272141"/>
    <hyperlink ref="F206" r:id="rId21" display="https://podminky.urs.cz/item/CS_URS_2024_02/311321815"/>
    <hyperlink ref="F217" r:id="rId22" display="https://podminky.urs.cz/item/CS_URS_2024_02/311322611"/>
    <hyperlink ref="F221" r:id="rId23" display="https://podminky.urs.cz/item/CS_URS_2024_02/311351121"/>
    <hyperlink ref="F236" r:id="rId24" display="https://podminky.urs.cz/item/CS_URS_2024_02/311351122"/>
    <hyperlink ref="F251" r:id="rId25" display="https://podminky.urs.cz/item/CS_URS_2024_02/311351911"/>
    <hyperlink ref="F262" r:id="rId26" display="https://podminky.urs.cz/item/CS_URS_2024_02/311353111"/>
    <hyperlink ref="F266" r:id="rId27" display="https://podminky.urs.cz/item/CS_URS_2024_02/311353112"/>
    <hyperlink ref="F271" r:id="rId28" display="https://podminky.urs.cz/item/CS_URS_2024_02/311353911"/>
    <hyperlink ref="F275" r:id="rId29" display="https://podminky.urs.cz/item/CS_URS_2024_02/311361821"/>
    <hyperlink ref="F280" r:id="rId30" display="https://podminky.urs.cz/item/CS_URS_2024_02/330321613"/>
    <hyperlink ref="F286" r:id="rId31" display="https://podminky.urs.cz/item/CS_URS_2024_02/331351121"/>
    <hyperlink ref="F291" r:id="rId32" display="https://podminky.urs.cz/item/CS_URS_2024_02/331351122"/>
    <hyperlink ref="F296" r:id="rId33" display="https://podminky.urs.cz/item/CS_URS_2024_02/331361821"/>
    <hyperlink ref="F299" r:id="rId34" display="https://podminky.urs.cz/item/CS_URS_2024_02/346272226"/>
    <hyperlink ref="F303" r:id="rId35" display="https://podminky.urs.cz/item/CS_URS_2024_02/411322626"/>
    <hyperlink ref="F318" r:id="rId36" display="https://podminky.urs.cz/item/CS_URS_2024_02/411324646"/>
    <hyperlink ref="F323" r:id="rId37" display="https://podminky.urs.cz/item/CS_URS_2024_02/411351021"/>
    <hyperlink ref="F340" r:id="rId38" display="https://podminky.urs.cz/item/CS_URS_2024_02/411351022"/>
    <hyperlink ref="F357" r:id="rId39" display="https://podminky.urs.cz/item/CS_URS_2024_02/411354337"/>
    <hyperlink ref="F366" r:id="rId40" display="https://podminky.urs.cz/item/CS_URS_2024_02/411354338"/>
    <hyperlink ref="F375" r:id="rId41" display="https://podminky.urs.cz/item/CS_URS_2024_02/411361821"/>
    <hyperlink ref="F386" r:id="rId42" display="https://podminky.urs.cz/item/CS_URS_2024_02/411362021"/>
    <hyperlink ref="F390" r:id="rId43" display="https://podminky.urs.cz/item/CS_URS_2024_02/622142012"/>
    <hyperlink ref="F393" r:id="rId44" display="https://podminky.urs.cz/item/CS_URS_2024_02/622321141"/>
    <hyperlink ref="F396" r:id="rId45" display="https://podminky.urs.cz/item/CS_URS_2024_02/631311214"/>
    <hyperlink ref="F402" r:id="rId46" display="https://podminky.urs.cz/item/CS_URS_2024_02/631319011"/>
    <hyperlink ref="F408" r:id="rId47" display="https://podminky.urs.cz/item/CS_URS_2024_02/631362021"/>
    <hyperlink ref="F413" r:id="rId48" display="https://podminky.urs.cz/item/CS_URS_2024_02/919111211"/>
    <hyperlink ref="F417" r:id="rId49" display="https://podminky.urs.cz/item/CS_URS_2024_02/931992111"/>
    <hyperlink ref="F421" r:id="rId50" display="https://podminky.urs.cz/item/CS_URS_2024_01/931994102"/>
    <hyperlink ref="F431" r:id="rId51" display="https://podminky.urs.cz/item/CS_URS_2024_02/931994132"/>
    <hyperlink ref="F437" r:id="rId52" display="https://podminky.urs.cz/item/CS_URS_2024_02/931994141"/>
    <hyperlink ref="F440" r:id="rId53" display="https://podminky.urs.cz/item/CS_URS_2024_02/931994172"/>
    <hyperlink ref="F445" r:id="rId54" display="https://podminky.urs.cz/item/CS_URS_2024_01/953334443"/>
    <hyperlink ref="F449" r:id="rId55" display="https://podminky.urs.cz/item/CS_URS_2024_02/985131111"/>
    <hyperlink ref="F456" r:id="rId56" display="https://podminky.urs.cz/item/CS_URS_2024_02/985311111"/>
    <hyperlink ref="F462" r:id="rId57" display="https://podminky.urs.cz/item/CS_URS_2024_02/985311115"/>
    <hyperlink ref="F468" r:id="rId58" display="https://podminky.urs.cz/item/CS_URS_2024_02/985312111"/>
    <hyperlink ref="F474" r:id="rId59" display="https://podminky.urs.cz/item/CS_URS_2024_02/985321211"/>
    <hyperlink ref="F477" r:id="rId60" display="https://podminky.urs.cz/item/CS_URS_2024_02/985324111"/>
    <hyperlink ref="F483" r:id="rId61" display="https://podminky.urs.cz/item/CS_URS_2024_02/985331213"/>
    <hyperlink ref="F490" r:id="rId62" display="https://podminky.urs.cz/item/CS_URS_2024_02/985331912"/>
    <hyperlink ref="F495" r:id="rId63" display="https://podminky.urs.cz/item/CS_URS_2024_02/998012022"/>
    <hyperlink ref="F499" r:id="rId64" display="https://podminky.urs.cz/item/CS_URS_2024_02/711111001"/>
    <hyperlink ref="F506" r:id="rId65" display="https://podminky.urs.cz/item/CS_URS_2024_02/711111002"/>
    <hyperlink ref="F513" r:id="rId66" display="https://podminky.urs.cz/item/CS_URS_2024_02/711112001"/>
    <hyperlink ref="F516" r:id="rId67" display="https://podminky.urs.cz/item/CS_URS_2024_02/711112002"/>
    <hyperlink ref="F519" r:id="rId68" display="https://podminky.urs.cz/item/CS_URS_2024_02/711141559"/>
    <hyperlink ref="F523" r:id="rId69" display="https://podminky.urs.cz/item/CS_URS_2024_02/711142559"/>
    <hyperlink ref="F531" r:id="rId70" display="https://podminky.urs.cz/item/CS_URS_2024_02/711191001"/>
    <hyperlink ref="F549" r:id="rId71" display="https://podminky.urs.cz/item/CS_URS_2024_02/711191011"/>
    <hyperlink ref="F571" r:id="rId72" display="https://podminky.urs.cz/item/CS_URS_2024_02/711491172"/>
    <hyperlink ref="F576" r:id="rId73" display="https://podminky.urs.cz/item/CS_URS_2024_02/711491177"/>
    <hyperlink ref="F585" r:id="rId74" display="https://podminky.urs.cz/item/CS_URS_2024_02/711491272"/>
    <hyperlink ref="F601" r:id="rId75" display="https://podminky.urs.cz/item/CS_URS_2024_02/711491471"/>
    <hyperlink ref="F612" r:id="rId76" display="https://podminky.urs.cz/item/CS_URS_2024_02/998711202"/>
    <hyperlink ref="F615" r:id="rId77" display="https://podminky.urs.cz/item/CS_URS_2024_02/751398023"/>
    <hyperlink ref="F620" r:id="rId78" display="https://podminky.urs.cz/item/CS_URS_2024_02/998751201"/>
    <hyperlink ref="F623" r:id="rId79" display="https://podminky.urs.cz/item/CS_URS_2024_02/783846503"/>
  </hyperlinks>
  <pageMargins left="0.39375" right="0.39375" top="0.39375" bottom="0.39375" header="0" footer="0"/>
  <pageSetup paperSize="9" orientation="landscape" blackAndWhite="1" fitToHeight="100"/>
  <headerFooter>
    <oddFooter>&amp;CStrana &amp;P z &amp;N</oddFooter>
  </headerFooter>
  <drawing r:id="rId80"/>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199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8285</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ROUND(J96,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ROUND((SUM(BE96:BE402)),  2)</f>
        <v>0</v>
      </c>
      <c r="G35" s="41"/>
      <c r="H35" s="41"/>
      <c r="I35" s="161">
        <v>0.20999999999999999</v>
      </c>
      <c r="J35" s="160">
        <f>ROUND(((SUM(BE96:BE402))*I35),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ROUND((SUM(BF96:BF402)),  2)</f>
        <v>0</v>
      </c>
      <c r="G36" s="41"/>
      <c r="H36" s="41"/>
      <c r="I36" s="161">
        <v>0.12</v>
      </c>
      <c r="J36" s="160">
        <f>ROUND(((SUM(BF96:BF402))*I36),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ROUND((SUM(BG96:BG402)),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ROUND((SUM(BH96:BH402)),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ROUND((SUM(BI96:BI402)),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603.1 - Podchod směr TIETO</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J96</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J97</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J98</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J185</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J216</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J264</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4892</v>
      </c>
      <c r="E69" s="186"/>
      <c r="F69" s="186"/>
      <c r="G69" s="186"/>
      <c r="H69" s="186"/>
      <c r="I69" s="186"/>
      <c r="J69" s="187">
        <f>J292</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437</v>
      </c>
      <c r="E70" s="186"/>
      <c r="F70" s="186"/>
      <c r="G70" s="186"/>
      <c r="H70" s="186"/>
      <c r="I70" s="186"/>
      <c r="J70" s="187">
        <f>J303</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538</v>
      </c>
      <c r="E71" s="186"/>
      <c r="F71" s="186"/>
      <c r="G71" s="186"/>
      <c r="H71" s="186"/>
      <c r="I71" s="186"/>
      <c r="J71" s="187">
        <f>J307</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J339</f>
        <v>0</v>
      </c>
      <c r="K72" s="128"/>
      <c r="L72" s="188"/>
      <c r="S72" s="10"/>
      <c r="T72" s="10"/>
      <c r="U72" s="10"/>
      <c r="V72" s="10"/>
      <c r="W72" s="10"/>
      <c r="X72" s="10"/>
      <c r="Y72" s="10"/>
      <c r="Z72" s="10"/>
      <c r="AA72" s="10"/>
      <c r="AB72" s="10"/>
      <c r="AC72" s="10"/>
      <c r="AD72" s="10"/>
      <c r="AE72" s="10"/>
    </row>
    <row r="73" s="9" customFormat="1" ht="24.96" customHeight="1">
      <c r="A73" s="9"/>
      <c r="B73" s="178"/>
      <c r="C73" s="179"/>
      <c r="D73" s="180" t="s">
        <v>539</v>
      </c>
      <c r="E73" s="181"/>
      <c r="F73" s="181"/>
      <c r="G73" s="181"/>
      <c r="H73" s="181"/>
      <c r="I73" s="181"/>
      <c r="J73" s="182">
        <f>J342</f>
        <v>0</v>
      </c>
      <c r="K73" s="179"/>
      <c r="L73" s="183"/>
      <c r="S73" s="9"/>
      <c r="T73" s="9"/>
      <c r="U73" s="9"/>
      <c r="V73" s="9"/>
      <c r="W73" s="9"/>
      <c r="X73" s="9"/>
      <c r="Y73" s="9"/>
      <c r="Z73" s="9"/>
      <c r="AA73" s="9"/>
      <c r="AB73" s="9"/>
      <c r="AC73" s="9"/>
      <c r="AD73" s="9"/>
      <c r="AE73" s="9"/>
    </row>
    <row r="74" s="10" customFormat="1" ht="19.92" customHeight="1">
      <c r="A74" s="10"/>
      <c r="B74" s="184"/>
      <c r="C74" s="128"/>
      <c r="D74" s="185" t="s">
        <v>888</v>
      </c>
      <c r="E74" s="186"/>
      <c r="F74" s="186"/>
      <c r="G74" s="186"/>
      <c r="H74" s="186"/>
      <c r="I74" s="186"/>
      <c r="J74" s="187">
        <f>J343</f>
        <v>0</v>
      </c>
      <c r="K74" s="128"/>
      <c r="L74" s="188"/>
      <c r="S74" s="10"/>
      <c r="T74" s="10"/>
      <c r="U74" s="10"/>
      <c r="V74" s="10"/>
      <c r="W74" s="10"/>
      <c r="X74" s="10"/>
      <c r="Y74" s="10"/>
      <c r="Z74" s="10"/>
      <c r="AA74" s="10"/>
      <c r="AB74" s="10"/>
      <c r="AC74" s="10"/>
      <c r="AD74" s="10"/>
      <c r="AE74" s="10"/>
    </row>
    <row r="75" s="2" customFormat="1" ht="21.84" customHeight="1">
      <c r="A75" s="41"/>
      <c r="B75" s="42"/>
      <c r="C75" s="43"/>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62"/>
      <c r="C76" s="63"/>
      <c r="D76" s="63"/>
      <c r="E76" s="63"/>
      <c r="F76" s="63"/>
      <c r="G76" s="63"/>
      <c r="H76" s="63"/>
      <c r="I76" s="63"/>
      <c r="J76" s="63"/>
      <c r="K76" s="63"/>
      <c r="L76" s="148"/>
      <c r="S76" s="41"/>
      <c r="T76" s="41"/>
      <c r="U76" s="41"/>
      <c r="V76" s="41"/>
      <c r="W76" s="41"/>
      <c r="X76" s="41"/>
      <c r="Y76" s="41"/>
      <c r="Z76" s="41"/>
      <c r="AA76" s="41"/>
      <c r="AB76" s="41"/>
      <c r="AC76" s="41"/>
      <c r="AD76" s="41"/>
      <c r="AE76" s="41"/>
    </row>
    <row r="80" s="2" customFormat="1" ht="6.96" customHeight="1">
      <c r="A80" s="41"/>
      <c r="B80" s="64"/>
      <c r="C80" s="65"/>
      <c r="D80" s="65"/>
      <c r="E80" s="65"/>
      <c r="F80" s="65"/>
      <c r="G80" s="65"/>
      <c r="H80" s="65"/>
      <c r="I80" s="65"/>
      <c r="J80" s="65"/>
      <c r="K80" s="65"/>
      <c r="L80" s="148"/>
      <c r="S80" s="41"/>
      <c r="T80" s="41"/>
      <c r="U80" s="41"/>
      <c r="V80" s="41"/>
      <c r="W80" s="41"/>
      <c r="X80" s="41"/>
      <c r="Y80" s="41"/>
      <c r="Z80" s="41"/>
      <c r="AA80" s="41"/>
      <c r="AB80" s="41"/>
      <c r="AC80" s="41"/>
      <c r="AD80" s="41"/>
      <c r="AE80" s="41"/>
    </row>
    <row r="81" s="2" customFormat="1" ht="24.96" customHeight="1">
      <c r="A81" s="41"/>
      <c r="B81" s="42"/>
      <c r="C81" s="26" t="s">
        <v>293</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16</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173" t="str">
        <f>E7</f>
        <v>DI_c10_Revitalizace Náměstí Republiky-PDPS</v>
      </c>
      <c r="F84" s="35"/>
      <c r="G84" s="35"/>
      <c r="H84" s="35"/>
      <c r="I84" s="43"/>
      <c r="J84" s="43"/>
      <c r="K84" s="43"/>
      <c r="L84" s="148"/>
      <c r="S84" s="41"/>
      <c r="T84" s="41"/>
      <c r="U84" s="41"/>
      <c r="V84" s="41"/>
      <c r="W84" s="41"/>
      <c r="X84" s="41"/>
      <c r="Y84" s="41"/>
      <c r="Z84" s="41"/>
      <c r="AA84" s="41"/>
      <c r="AB84" s="41"/>
      <c r="AC84" s="41"/>
      <c r="AD84" s="41"/>
      <c r="AE84" s="41"/>
    </row>
    <row r="85" s="1" customFormat="1" ht="12" customHeight="1">
      <c r="B85" s="24"/>
      <c r="C85" s="35" t="s">
        <v>283</v>
      </c>
      <c r="D85" s="25"/>
      <c r="E85" s="25"/>
      <c r="F85" s="25"/>
      <c r="G85" s="25"/>
      <c r="H85" s="25"/>
      <c r="I85" s="25"/>
      <c r="J85" s="25"/>
      <c r="K85" s="25"/>
      <c r="L85" s="23"/>
    </row>
    <row r="86" s="2" customFormat="1" ht="16.5" customHeight="1">
      <c r="A86" s="41"/>
      <c r="B86" s="42"/>
      <c r="C86" s="43"/>
      <c r="D86" s="43"/>
      <c r="E86" s="173" t="s">
        <v>284</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285</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E11</f>
        <v>SO 603.1 - Podchod směr TIETO</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F14</f>
        <v xml:space="preserve"> </v>
      </c>
      <c r="G90" s="43"/>
      <c r="H90" s="43"/>
      <c r="I90" s="35" t="s">
        <v>23</v>
      </c>
      <c r="J90" s="75" t="str">
        <f>IF(J14="","",J14)</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E17</f>
        <v>Statutární město Ostrava</v>
      </c>
      <c r="G92" s="43"/>
      <c r="H92" s="43"/>
      <c r="I92" s="35" t="s">
        <v>33</v>
      </c>
      <c r="J92" s="39" t="str">
        <f>E23</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IF(E20="","",E20)</f>
        <v>Vyplň údaj</v>
      </c>
      <c r="G93" s="43"/>
      <c r="H93" s="43"/>
      <c r="I93" s="35" t="s">
        <v>38</v>
      </c>
      <c r="J93" s="39" t="str">
        <f>E26</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P97+P342</f>
        <v>0</v>
      </c>
      <c r="Q96" s="99"/>
      <c r="R96" s="197">
        <f>R97+R342</f>
        <v>731.96908769999993</v>
      </c>
      <c r="S96" s="99"/>
      <c r="T96" s="198">
        <f>T97+T342</f>
        <v>0</v>
      </c>
      <c r="U96" s="41"/>
      <c r="V96" s="41"/>
      <c r="W96" s="41"/>
      <c r="X96" s="41"/>
      <c r="Y96" s="41"/>
      <c r="Z96" s="41"/>
      <c r="AA96" s="41"/>
      <c r="AB96" s="41"/>
      <c r="AC96" s="41"/>
      <c r="AD96" s="41"/>
      <c r="AE96" s="41"/>
      <c r="AT96" s="20" t="s">
        <v>75</v>
      </c>
      <c r="AU96" s="20" t="s">
        <v>290</v>
      </c>
      <c r="BK96" s="199">
        <f>BK97+BK342</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P98+P185+P216+P264+P292+P303+P307+P339</f>
        <v>0</v>
      </c>
      <c r="Q97" s="208"/>
      <c r="R97" s="209">
        <f>R98+R185+R216+R264+R292+R303+R307+R339</f>
        <v>724.9396423799999</v>
      </c>
      <c r="S97" s="208"/>
      <c r="T97" s="210">
        <f>T98+T185+T216+T264+T292+T303+T307+T339</f>
        <v>0</v>
      </c>
      <c r="U97" s="12"/>
      <c r="V97" s="12"/>
      <c r="W97" s="12"/>
      <c r="X97" s="12"/>
      <c r="Y97" s="12"/>
      <c r="Z97" s="12"/>
      <c r="AA97" s="12"/>
      <c r="AB97" s="12"/>
      <c r="AC97" s="12"/>
      <c r="AD97" s="12"/>
      <c r="AE97" s="12"/>
      <c r="AR97" s="211" t="s">
        <v>83</v>
      </c>
      <c r="AT97" s="212" t="s">
        <v>75</v>
      </c>
      <c r="AU97" s="212" t="s">
        <v>76</v>
      </c>
      <c r="AY97" s="211" t="s">
        <v>308</v>
      </c>
      <c r="BK97" s="213">
        <f>BK98+BK185+BK216+BK264+BK292+BK303+BK307+BK339</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SUM(P99:P184)</f>
        <v>0</v>
      </c>
      <c r="Q98" s="208"/>
      <c r="R98" s="209">
        <f>SUM(R99:R184)</f>
        <v>43.73206708</v>
      </c>
      <c r="S98" s="208"/>
      <c r="T98" s="210">
        <f>SUM(T99:T184)</f>
        <v>0</v>
      </c>
      <c r="U98" s="12"/>
      <c r="V98" s="12"/>
      <c r="W98" s="12"/>
      <c r="X98" s="12"/>
      <c r="Y98" s="12"/>
      <c r="Z98" s="12"/>
      <c r="AA98" s="12"/>
      <c r="AB98" s="12"/>
      <c r="AC98" s="12"/>
      <c r="AD98" s="12"/>
      <c r="AE98" s="12"/>
      <c r="AR98" s="211" t="s">
        <v>83</v>
      </c>
      <c r="AT98" s="212" t="s">
        <v>75</v>
      </c>
      <c r="AU98" s="212" t="s">
        <v>83</v>
      </c>
      <c r="AY98" s="211" t="s">
        <v>308</v>
      </c>
      <c r="BK98" s="213">
        <f>SUM(BK99:BK184)</f>
        <v>0</v>
      </c>
    </row>
    <row r="99" s="2" customFormat="1" ht="16.5" customHeight="1">
      <c r="A99" s="41"/>
      <c r="B99" s="42"/>
      <c r="C99" s="216" t="s">
        <v>83</v>
      </c>
      <c r="D99" s="216" t="s">
        <v>310</v>
      </c>
      <c r="E99" s="217" t="s">
        <v>7752</v>
      </c>
      <c r="F99" s="218" t="s">
        <v>7753</v>
      </c>
      <c r="G99" s="219" t="s">
        <v>881</v>
      </c>
      <c r="H99" s="220">
        <v>170</v>
      </c>
      <c r="I99" s="221"/>
      <c r="J99" s="222">
        <f>ROUND(I99*H99,2)</f>
        <v>0</v>
      </c>
      <c r="K99" s="218" t="s">
        <v>314</v>
      </c>
      <c r="L99" s="47"/>
      <c r="M99" s="223" t="s">
        <v>19</v>
      </c>
      <c r="N99" s="224" t="s">
        <v>47</v>
      </c>
      <c r="O99" s="87"/>
      <c r="P99" s="225">
        <f>O99*H99</f>
        <v>0</v>
      </c>
      <c r="Q99" s="225">
        <v>3.0000000000000001E-05</v>
      </c>
      <c r="R99" s="225">
        <f>Q99*H99</f>
        <v>0.0051000000000000004</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7754</v>
      </c>
    </row>
    <row r="100" s="2" customFormat="1">
      <c r="A100" s="41"/>
      <c r="B100" s="42"/>
      <c r="C100" s="43"/>
      <c r="D100" s="229" t="s">
        <v>317</v>
      </c>
      <c r="E100" s="43"/>
      <c r="F100" s="230" t="s">
        <v>7755</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8286</v>
      </c>
      <c r="G101" s="235"/>
      <c r="H101" s="239">
        <v>170</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2" customFormat="1" ht="24.15" customHeight="1">
      <c r="A102" s="41"/>
      <c r="B102" s="42"/>
      <c r="C102" s="216" t="s">
        <v>85</v>
      </c>
      <c r="D102" s="216" t="s">
        <v>310</v>
      </c>
      <c r="E102" s="217" t="s">
        <v>2424</v>
      </c>
      <c r="F102" s="218" t="s">
        <v>8287</v>
      </c>
      <c r="G102" s="219" t="s">
        <v>442</v>
      </c>
      <c r="H102" s="220">
        <v>937.5</v>
      </c>
      <c r="I102" s="221"/>
      <c r="J102" s="222">
        <f>ROUND(I102*H102,2)</f>
        <v>0</v>
      </c>
      <c r="K102" s="218" t="s">
        <v>902</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8288</v>
      </c>
    </row>
    <row r="103" s="2" customFormat="1">
      <c r="A103" s="41"/>
      <c r="B103" s="42"/>
      <c r="C103" s="43"/>
      <c r="D103" s="229" t="s">
        <v>317</v>
      </c>
      <c r="E103" s="43"/>
      <c r="F103" s="230" t="s">
        <v>8289</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4" customFormat="1">
      <c r="A104" s="14"/>
      <c r="B104" s="249"/>
      <c r="C104" s="250"/>
      <c r="D104" s="236" t="s">
        <v>319</v>
      </c>
      <c r="E104" s="251" t="s">
        <v>19</v>
      </c>
      <c r="F104" s="252" t="s">
        <v>8290</v>
      </c>
      <c r="G104" s="250"/>
      <c r="H104" s="251" t="s">
        <v>19</v>
      </c>
      <c r="I104" s="253"/>
      <c r="J104" s="250"/>
      <c r="K104" s="250"/>
      <c r="L104" s="254"/>
      <c r="M104" s="255"/>
      <c r="N104" s="256"/>
      <c r="O104" s="256"/>
      <c r="P104" s="256"/>
      <c r="Q104" s="256"/>
      <c r="R104" s="256"/>
      <c r="S104" s="256"/>
      <c r="T104" s="257"/>
      <c r="U104" s="14"/>
      <c r="V104" s="14"/>
      <c r="W104" s="14"/>
      <c r="X104" s="14"/>
      <c r="Y104" s="14"/>
      <c r="Z104" s="14"/>
      <c r="AA104" s="14"/>
      <c r="AB104" s="14"/>
      <c r="AC104" s="14"/>
      <c r="AD104" s="14"/>
      <c r="AE104" s="14"/>
      <c r="AT104" s="258" t="s">
        <v>319</v>
      </c>
      <c r="AU104" s="258" t="s">
        <v>85</v>
      </c>
      <c r="AV104" s="14" t="s">
        <v>83</v>
      </c>
      <c r="AW104" s="14" t="s">
        <v>37</v>
      </c>
      <c r="AX104" s="14" t="s">
        <v>76</v>
      </c>
      <c r="AY104" s="258" t="s">
        <v>308</v>
      </c>
    </row>
    <row r="105" s="13" customFormat="1">
      <c r="A105" s="13"/>
      <c r="B105" s="234"/>
      <c r="C105" s="235"/>
      <c r="D105" s="236" t="s">
        <v>319</v>
      </c>
      <c r="E105" s="237" t="s">
        <v>19</v>
      </c>
      <c r="F105" s="238" t="s">
        <v>8291</v>
      </c>
      <c r="G105" s="235"/>
      <c r="H105" s="239">
        <v>937.5</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83</v>
      </c>
      <c r="AY105" s="245" t="s">
        <v>308</v>
      </c>
    </row>
    <row r="106" s="2" customFormat="1" ht="21.75" customHeight="1">
      <c r="A106" s="41"/>
      <c r="B106" s="42"/>
      <c r="C106" s="216" t="s">
        <v>150</v>
      </c>
      <c r="D106" s="216" t="s">
        <v>310</v>
      </c>
      <c r="E106" s="217" t="s">
        <v>2440</v>
      </c>
      <c r="F106" s="218" t="s">
        <v>2441</v>
      </c>
      <c r="G106" s="219" t="s">
        <v>313</v>
      </c>
      <c r="H106" s="220">
        <v>50</v>
      </c>
      <c r="I106" s="221"/>
      <c r="J106" s="222">
        <f>ROUND(I106*H106,2)</f>
        <v>0</v>
      </c>
      <c r="K106" s="218" t="s">
        <v>314</v>
      </c>
      <c r="L106" s="47"/>
      <c r="M106" s="223" t="s">
        <v>19</v>
      </c>
      <c r="N106" s="224" t="s">
        <v>47</v>
      </c>
      <c r="O106" s="87"/>
      <c r="P106" s="225">
        <f>O106*H106</f>
        <v>0</v>
      </c>
      <c r="Q106" s="225">
        <v>0.029440000000000001</v>
      </c>
      <c r="R106" s="225">
        <f>Q106*H106</f>
        <v>1.472</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8292</v>
      </c>
    </row>
    <row r="107" s="2" customFormat="1">
      <c r="A107" s="41"/>
      <c r="B107" s="42"/>
      <c r="C107" s="43"/>
      <c r="D107" s="229" t="s">
        <v>317</v>
      </c>
      <c r="E107" s="43"/>
      <c r="F107" s="230" t="s">
        <v>2443</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3" customFormat="1">
      <c r="A108" s="13"/>
      <c r="B108" s="234"/>
      <c r="C108" s="235"/>
      <c r="D108" s="236" t="s">
        <v>319</v>
      </c>
      <c r="E108" s="237" t="s">
        <v>19</v>
      </c>
      <c r="F108" s="238" t="s">
        <v>8293</v>
      </c>
      <c r="G108" s="235"/>
      <c r="H108" s="239">
        <v>50</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16.5" customHeight="1">
      <c r="A109" s="41"/>
      <c r="B109" s="42"/>
      <c r="C109" s="216" t="s">
        <v>315</v>
      </c>
      <c r="D109" s="216" t="s">
        <v>310</v>
      </c>
      <c r="E109" s="217" t="s">
        <v>2445</v>
      </c>
      <c r="F109" s="218" t="s">
        <v>2446</v>
      </c>
      <c r="G109" s="219" t="s">
        <v>323</v>
      </c>
      <c r="H109" s="220">
        <v>140</v>
      </c>
      <c r="I109" s="221"/>
      <c r="J109" s="222">
        <f>ROUND(I109*H109,2)</f>
        <v>0</v>
      </c>
      <c r="K109" s="218" t="s">
        <v>314</v>
      </c>
      <c r="L109" s="47"/>
      <c r="M109" s="223" t="s">
        <v>19</v>
      </c>
      <c r="N109" s="224" t="s">
        <v>47</v>
      </c>
      <c r="O109" s="87"/>
      <c r="P109" s="225">
        <f>O109*H109</f>
        <v>0</v>
      </c>
      <c r="Q109" s="225">
        <v>0.00020000000000000001</v>
      </c>
      <c r="R109" s="225">
        <f>Q109*H109</f>
        <v>0.028000000000000001</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8294</v>
      </c>
    </row>
    <row r="110" s="2" customFormat="1">
      <c r="A110" s="41"/>
      <c r="B110" s="42"/>
      <c r="C110" s="43"/>
      <c r="D110" s="229" t="s">
        <v>317</v>
      </c>
      <c r="E110" s="43"/>
      <c r="F110" s="230" t="s">
        <v>2448</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3" customFormat="1">
      <c r="A111" s="13"/>
      <c r="B111" s="234"/>
      <c r="C111" s="235"/>
      <c r="D111" s="236" t="s">
        <v>319</v>
      </c>
      <c r="E111" s="237" t="s">
        <v>19</v>
      </c>
      <c r="F111" s="238" t="s">
        <v>8295</v>
      </c>
      <c r="G111" s="235"/>
      <c r="H111" s="239">
        <v>140</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24.15" customHeight="1">
      <c r="A112" s="41"/>
      <c r="B112" s="42"/>
      <c r="C112" s="216" t="s">
        <v>336</v>
      </c>
      <c r="D112" s="216" t="s">
        <v>310</v>
      </c>
      <c r="E112" s="217" t="s">
        <v>8296</v>
      </c>
      <c r="F112" s="218" t="s">
        <v>8297</v>
      </c>
      <c r="G112" s="219" t="s">
        <v>313</v>
      </c>
      <c r="H112" s="220">
        <v>308</v>
      </c>
      <c r="I112" s="221"/>
      <c r="J112" s="222">
        <f>ROUND(I112*H112,2)</f>
        <v>0</v>
      </c>
      <c r="K112" s="218" t="s">
        <v>902</v>
      </c>
      <c r="L112" s="47"/>
      <c r="M112" s="223" t="s">
        <v>19</v>
      </c>
      <c r="N112" s="224" t="s">
        <v>47</v>
      </c>
      <c r="O112" s="87"/>
      <c r="P112" s="225">
        <f>O112*H112</f>
        <v>0</v>
      </c>
      <c r="Q112" s="225">
        <v>0.00014999999999999999</v>
      </c>
      <c r="R112" s="225">
        <f>Q112*H112</f>
        <v>0.046199999999999998</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8298</v>
      </c>
    </row>
    <row r="113" s="2" customFormat="1">
      <c r="A113" s="41"/>
      <c r="B113" s="42"/>
      <c r="C113" s="43"/>
      <c r="D113" s="229" t="s">
        <v>317</v>
      </c>
      <c r="E113" s="43"/>
      <c r="F113" s="230" t="s">
        <v>8299</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8300</v>
      </c>
      <c r="G114" s="235"/>
      <c r="H114" s="239">
        <v>60</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76</v>
      </c>
      <c r="AY114" s="245" t="s">
        <v>308</v>
      </c>
    </row>
    <row r="115" s="13" customFormat="1">
      <c r="A115" s="13"/>
      <c r="B115" s="234"/>
      <c r="C115" s="235"/>
      <c r="D115" s="236" t="s">
        <v>319</v>
      </c>
      <c r="E115" s="237" t="s">
        <v>19</v>
      </c>
      <c r="F115" s="238" t="s">
        <v>8301</v>
      </c>
      <c r="G115" s="235"/>
      <c r="H115" s="239">
        <v>56</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3" customFormat="1">
      <c r="A116" s="13"/>
      <c r="B116" s="234"/>
      <c r="C116" s="235"/>
      <c r="D116" s="236" t="s">
        <v>319</v>
      </c>
      <c r="E116" s="237" t="s">
        <v>19</v>
      </c>
      <c r="F116" s="238" t="s">
        <v>8302</v>
      </c>
      <c r="G116" s="235"/>
      <c r="H116" s="239">
        <v>72</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3" customFormat="1">
      <c r="A117" s="13"/>
      <c r="B117" s="234"/>
      <c r="C117" s="235"/>
      <c r="D117" s="236" t="s">
        <v>319</v>
      </c>
      <c r="E117" s="237" t="s">
        <v>19</v>
      </c>
      <c r="F117" s="238" t="s">
        <v>8303</v>
      </c>
      <c r="G117" s="235"/>
      <c r="H117" s="239">
        <v>120</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5" customFormat="1">
      <c r="A118" s="15"/>
      <c r="B118" s="259"/>
      <c r="C118" s="260"/>
      <c r="D118" s="236" t="s">
        <v>319</v>
      </c>
      <c r="E118" s="261" t="s">
        <v>19</v>
      </c>
      <c r="F118" s="262" t="s">
        <v>448</v>
      </c>
      <c r="G118" s="260"/>
      <c r="H118" s="263">
        <v>308</v>
      </c>
      <c r="I118" s="264"/>
      <c r="J118" s="260"/>
      <c r="K118" s="260"/>
      <c r="L118" s="265"/>
      <c r="M118" s="266"/>
      <c r="N118" s="267"/>
      <c r="O118" s="267"/>
      <c r="P118" s="267"/>
      <c r="Q118" s="267"/>
      <c r="R118" s="267"/>
      <c r="S118" s="267"/>
      <c r="T118" s="268"/>
      <c r="U118" s="15"/>
      <c r="V118" s="15"/>
      <c r="W118" s="15"/>
      <c r="X118" s="15"/>
      <c r="Y118" s="15"/>
      <c r="Z118" s="15"/>
      <c r="AA118" s="15"/>
      <c r="AB118" s="15"/>
      <c r="AC118" s="15"/>
      <c r="AD118" s="15"/>
      <c r="AE118" s="15"/>
      <c r="AT118" s="269" t="s">
        <v>319</v>
      </c>
      <c r="AU118" s="269" t="s">
        <v>85</v>
      </c>
      <c r="AV118" s="15" t="s">
        <v>315</v>
      </c>
      <c r="AW118" s="15" t="s">
        <v>37</v>
      </c>
      <c r="AX118" s="15" t="s">
        <v>83</v>
      </c>
      <c r="AY118" s="269" t="s">
        <v>308</v>
      </c>
    </row>
    <row r="119" s="2" customFormat="1" ht="24.15" customHeight="1">
      <c r="A119" s="41"/>
      <c r="B119" s="42"/>
      <c r="C119" s="216" t="s">
        <v>342</v>
      </c>
      <c r="D119" s="216" t="s">
        <v>310</v>
      </c>
      <c r="E119" s="217" t="s">
        <v>2450</v>
      </c>
      <c r="F119" s="218" t="s">
        <v>2451</v>
      </c>
      <c r="G119" s="219" t="s">
        <v>313</v>
      </c>
      <c r="H119" s="220">
        <v>176</v>
      </c>
      <c r="I119" s="221"/>
      <c r="J119" s="222">
        <f>ROUND(I119*H119,2)</f>
        <v>0</v>
      </c>
      <c r="K119" s="218" t="s">
        <v>902</v>
      </c>
      <c r="L119" s="47"/>
      <c r="M119" s="223" t="s">
        <v>19</v>
      </c>
      <c r="N119" s="224" t="s">
        <v>47</v>
      </c>
      <c r="O119" s="87"/>
      <c r="P119" s="225">
        <f>O119*H119</f>
        <v>0</v>
      </c>
      <c r="Q119" s="225">
        <v>0.00014999999999999999</v>
      </c>
      <c r="R119" s="225">
        <f>Q119*H119</f>
        <v>0.026399999999999996</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8304</v>
      </c>
    </row>
    <row r="120" s="2" customFormat="1">
      <c r="A120" s="41"/>
      <c r="B120" s="42"/>
      <c r="C120" s="43"/>
      <c r="D120" s="229" t="s">
        <v>317</v>
      </c>
      <c r="E120" s="43"/>
      <c r="F120" s="230" t="s">
        <v>8305</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3" customFormat="1">
      <c r="A121" s="13"/>
      <c r="B121" s="234"/>
      <c r="C121" s="235"/>
      <c r="D121" s="236" t="s">
        <v>319</v>
      </c>
      <c r="E121" s="237" t="s">
        <v>19</v>
      </c>
      <c r="F121" s="238" t="s">
        <v>8306</v>
      </c>
      <c r="G121" s="235"/>
      <c r="H121" s="239">
        <v>176</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83</v>
      </c>
      <c r="AY121" s="245" t="s">
        <v>308</v>
      </c>
    </row>
    <row r="122" s="2" customFormat="1" ht="24.15" customHeight="1">
      <c r="A122" s="41"/>
      <c r="B122" s="42"/>
      <c r="C122" s="216" t="s">
        <v>347</v>
      </c>
      <c r="D122" s="216" t="s">
        <v>310</v>
      </c>
      <c r="E122" s="217" t="s">
        <v>8307</v>
      </c>
      <c r="F122" s="218" t="s">
        <v>8308</v>
      </c>
      <c r="G122" s="219" t="s">
        <v>313</v>
      </c>
      <c r="H122" s="220">
        <v>116</v>
      </c>
      <c r="I122" s="221"/>
      <c r="J122" s="222">
        <f>ROUND(I122*H122,2)</f>
        <v>0</v>
      </c>
      <c r="K122" s="218" t="s">
        <v>902</v>
      </c>
      <c r="L122" s="47"/>
      <c r="M122" s="223" t="s">
        <v>19</v>
      </c>
      <c r="N122" s="224" t="s">
        <v>47</v>
      </c>
      <c r="O122" s="87"/>
      <c r="P122" s="225">
        <f>O122*H122</f>
        <v>0</v>
      </c>
      <c r="Q122" s="225">
        <v>0.00282</v>
      </c>
      <c r="R122" s="225">
        <f>Q122*H122</f>
        <v>0.32712000000000002</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8309</v>
      </c>
    </row>
    <row r="123" s="2" customFormat="1">
      <c r="A123" s="41"/>
      <c r="B123" s="42"/>
      <c r="C123" s="43"/>
      <c r="D123" s="229" t="s">
        <v>317</v>
      </c>
      <c r="E123" s="43"/>
      <c r="F123" s="230" t="s">
        <v>8310</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13" customFormat="1">
      <c r="A124" s="13"/>
      <c r="B124" s="234"/>
      <c r="C124" s="235"/>
      <c r="D124" s="236" t="s">
        <v>319</v>
      </c>
      <c r="E124" s="237" t="s">
        <v>19</v>
      </c>
      <c r="F124" s="238" t="s">
        <v>8311</v>
      </c>
      <c r="G124" s="235"/>
      <c r="H124" s="239">
        <v>60</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3" customFormat="1">
      <c r="A125" s="13"/>
      <c r="B125" s="234"/>
      <c r="C125" s="235"/>
      <c r="D125" s="236" t="s">
        <v>319</v>
      </c>
      <c r="E125" s="237" t="s">
        <v>19</v>
      </c>
      <c r="F125" s="238" t="s">
        <v>8301</v>
      </c>
      <c r="G125" s="235"/>
      <c r="H125" s="239">
        <v>56</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116</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2" customFormat="1" ht="24.15" customHeight="1">
      <c r="A127" s="41"/>
      <c r="B127" s="42"/>
      <c r="C127" s="216" t="s">
        <v>352</v>
      </c>
      <c r="D127" s="216" t="s">
        <v>310</v>
      </c>
      <c r="E127" s="217" t="s">
        <v>2455</v>
      </c>
      <c r="F127" s="218" t="s">
        <v>2456</v>
      </c>
      <c r="G127" s="219" t="s">
        <v>313</v>
      </c>
      <c r="H127" s="220">
        <v>368</v>
      </c>
      <c r="I127" s="221"/>
      <c r="J127" s="222">
        <f>ROUND(I127*H127,2)</f>
        <v>0</v>
      </c>
      <c r="K127" s="218" t="s">
        <v>902</v>
      </c>
      <c r="L127" s="47"/>
      <c r="M127" s="223" t="s">
        <v>19</v>
      </c>
      <c r="N127" s="224" t="s">
        <v>47</v>
      </c>
      <c r="O127" s="87"/>
      <c r="P127" s="225">
        <f>O127*H127</f>
        <v>0</v>
      </c>
      <c r="Q127" s="225">
        <v>0.0018799999999999999</v>
      </c>
      <c r="R127" s="225">
        <f>Q127*H127</f>
        <v>0.69184000000000001</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8312</v>
      </c>
    </row>
    <row r="128" s="2" customFormat="1">
      <c r="A128" s="41"/>
      <c r="B128" s="42"/>
      <c r="C128" s="43"/>
      <c r="D128" s="229" t="s">
        <v>317</v>
      </c>
      <c r="E128" s="43"/>
      <c r="F128" s="230" t="s">
        <v>8313</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3" customFormat="1">
      <c r="A129" s="13"/>
      <c r="B129" s="234"/>
      <c r="C129" s="235"/>
      <c r="D129" s="236" t="s">
        <v>319</v>
      </c>
      <c r="E129" s="237" t="s">
        <v>19</v>
      </c>
      <c r="F129" s="238" t="s">
        <v>8302</v>
      </c>
      <c r="G129" s="235"/>
      <c r="H129" s="239">
        <v>72</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3" customFormat="1">
      <c r="A130" s="13"/>
      <c r="B130" s="234"/>
      <c r="C130" s="235"/>
      <c r="D130" s="236" t="s">
        <v>319</v>
      </c>
      <c r="E130" s="237" t="s">
        <v>19</v>
      </c>
      <c r="F130" s="238" t="s">
        <v>8303</v>
      </c>
      <c r="G130" s="235"/>
      <c r="H130" s="239">
        <v>120</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3" customFormat="1">
      <c r="A131" s="13"/>
      <c r="B131" s="234"/>
      <c r="C131" s="235"/>
      <c r="D131" s="236" t="s">
        <v>319</v>
      </c>
      <c r="E131" s="237" t="s">
        <v>19</v>
      </c>
      <c r="F131" s="238" t="s">
        <v>8306</v>
      </c>
      <c r="G131" s="235"/>
      <c r="H131" s="239">
        <v>176</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368</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2" customFormat="1" ht="16.5" customHeight="1">
      <c r="A133" s="41"/>
      <c r="B133" s="42"/>
      <c r="C133" s="280" t="s">
        <v>357</v>
      </c>
      <c r="D133" s="280" t="s">
        <v>1137</v>
      </c>
      <c r="E133" s="281" t="s">
        <v>2459</v>
      </c>
      <c r="F133" s="282" t="s">
        <v>2460</v>
      </c>
      <c r="G133" s="283" t="s">
        <v>493</v>
      </c>
      <c r="H133" s="284">
        <v>41.078000000000003</v>
      </c>
      <c r="I133" s="285"/>
      <c r="J133" s="286">
        <f>ROUND(I133*H133,2)</f>
        <v>0</v>
      </c>
      <c r="K133" s="282" t="s">
        <v>314</v>
      </c>
      <c r="L133" s="287"/>
      <c r="M133" s="288" t="s">
        <v>19</v>
      </c>
      <c r="N133" s="289" t="s">
        <v>47</v>
      </c>
      <c r="O133" s="87"/>
      <c r="P133" s="225">
        <f>O133*H133</f>
        <v>0</v>
      </c>
      <c r="Q133" s="225">
        <v>1</v>
      </c>
      <c r="R133" s="225">
        <f>Q133*H133</f>
        <v>41.078000000000003</v>
      </c>
      <c r="S133" s="225">
        <v>0</v>
      </c>
      <c r="T133" s="226">
        <f>S133*H133</f>
        <v>0</v>
      </c>
      <c r="U133" s="41"/>
      <c r="V133" s="41"/>
      <c r="W133" s="41"/>
      <c r="X133" s="41"/>
      <c r="Y133" s="41"/>
      <c r="Z133" s="41"/>
      <c r="AA133" s="41"/>
      <c r="AB133" s="41"/>
      <c r="AC133" s="41"/>
      <c r="AD133" s="41"/>
      <c r="AE133" s="41"/>
      <c r="AR133" s="227" t="s">
        <v>352</v>
      </c>
      <c r="AT133" s="227" t="s">
        <v>1137</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8314</v>
      </c>
    </row>
    <row r="134" s="14" customFormat="1">
      <c r="A134" s="14"/>
      <c r="B134" s="249"/>
      <c r="C134" s="250"/>
      <c r="D134" s="236" t="s">
        <v>319</v>
      </c>
      <c r="E134" s="251" t="s">
        <v>19</v>
      </c>
      <c r="F134" s="252" t="s">
        <v>2462</v>
      </c>
      <c r="G134" s="250"/>
      <c r="H134" s="251" t="s">
        <v>19</v>
      </c>
      <c r="I134" s="253"/>
      <c r="J134" s="250"/>
      <c r="K134" s="250"/>
      <c r="L134" s="254"/>
      <c r="M134" s="255"/>
      <c r="N134" s="256"/>
      <c r="O134" s="256"/>
      <c r="P134" s="256"/>
      <c r="Q134" s="256"/>
      <c r="R134" s="256"/>
      <c r="S134" s="256"/>
      <c r="T134" s="257"/>
      <c r="U134" s="14"/>
      <c r="V134" s="14"/>
      <c r="W134" s="14"/>
      <c r="X134" s="14"/>
      <c r="Y134" s="14"/>
      <c r="Z134" s="14"/>
      <c r="AA134" s="14"/>
      <c r="AB134" s="14"/>
      <c r="AC134" s="14"/>
      <c r="AD134" s="14"/>
      <c r="AE134" s="14"/>
      <c r="AT134" s="258" t="s">
        <v>319</v>
      </c>
      <c r="AU134" s="258" t="s">
        <v>85</v>
      </c>
      <c r="AV134" s="14" t="s">
        <v>83</v>
      </c>
      <c r="AW134" s="14" t="s">
        <v>37</v>
      </c>
      <c r="AX134" s="14" t="s">
        <v>76</v>
      </c>
      <c r="AY134" s="258" t="s">
        <v>308</v>
      </c>
    </row>
    <row r="135" s="13" customFormat="1">
      <c r="A135" s="13"/>
      <c r="B135" s="234"/>
      <c r="C135" s="235"/>
      <c r="D135" s="236" t="s">
        <v>319</v>
      </c>
      <c r="E135" s="237" t="s">
        <v>19</v>
      </c>
      <c r="F135" s="238" t="s">
        <v>8315</v>
      </c>
      <c r="G135" s="235"/>
      <c r="H135" s="239">
        <v>58</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8316</v>
      </c>
      <c r="G136" s="235"/>
      <c r="H136" s="239">
        <v>184</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8317</v>
      </c>
      <c r="G137" s="235"/>
      <c r="H137" s="239">
        <v>10.4</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252.40000000000001</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13" customFormat="1">
      <c r="A139" s="13"/>
      <c r="B139" s="234"/>
      <c r="C139" s="235"/>
      <c r="D139" s="236" t="s">
        <v>319</v>
      </c>
      <c r="E139" s="235"/>
      <c r="F139" s="238" t="s">
        <v>8318</v>
      </c>
      <c r="G139" s="235"/>
      <c r="H139" s="239">
        <v>41.078000000000003</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4</v>
      </c>
      <c r="AX139" s="13" t="s">
        <v>83</v>
      </c>
      <c r="AY139" s="245" t="s">
        <v>308</v>
      </c>
    </row>
    <row r="140" s="2" customFormat="1" ht="24.15" customHeight="1">
      <c r="A140" s="41"/>
      <c r="B140" s="42"/>
      <c r="C140" s="216" t="s">
        <v>362</v>
      </c>
      <c r="D140" s="216" t="s">
        <v>310</v>
      </c>
      <c r="E140" s="217" t="s">
        <v>8319</v>
      </c>
      <c r="F140" s="218" t="s">
        <v>8320</v>
      </c>
      <c r="G140" s="219" t="s">
        <v>313</v>
      </c>
      <c r="H140" s="220">
        <v>60</v>
      </c>
      <c r="I140" s="221"/>
      <c r="J140" s="222">
        <f>ROUND(I140*H140,2)</f>
        <v>0</v>
      </c>
      <c r="K140" s="218" t="s">
        <v>902</v>
      </c>
      <c r="L140" s="47"/>
      <c r="M140" s="223" t="s">
        <v>19</v>
      </c>
      <c r="N140" s="224" t="s">
        <v>47</v>
      </c>
      <c r="O140" s="87"/>
      <c r="P140" s="225">
        <f>O140*H140</f>
        <v>0</v>
      </c>
      <c r="Q140" s="225">
        <v>9.0000000000000006E-05</v>
      </c>
      <c r="R140" s="225">
        <f>Q140*H140</f>
        <v>0.0054000000000000003</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8321</v>
      </c>
    </row>
    <row r="141" s="2" customFormat="1">
      <c r="A141" s="41"/>
      <c r="B141" s="42"/>
      <c r="C141" s="43"/>
      <c r="D141" s="229" t="s">
        <v>317</v>
      </c>
      <c r="E141" s="43"/>
      <c r="F141" s="230" t="s">
        <v>8322</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3" customFormat="1">
      <c r="A142" s="13"/>
      <c r="B142" s="234"/>
      <c r="C142" s="235"/>
      <c r="D142" s="236" t="s">
        <v>319</v>
      </c>
      <c r="E142" s="237" t="s">
        <v>19</v>
      </c>
      <c r="F142" s="238" t="s">
        <v>8311</v>
      </c>
      <c r="G142" s="235"/>
      <c r="H142" s="239">
        <v>60</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83</v>
      </c>
      <c r="AY142" s="245" t="s">
        <v>308</v>
      </c>
    </row>
    <row r="143" s="2" customFormat="1" ht="24.15" customHeight="1">
      <c r="A143" s="41"/>
      <c r="B143" s="42"/>
      <c r="C143" s="216" t="s">
        <v>367</v>
      </c>
      <c r="D143" s="216" t="s">
        <v>310</v>
      </c>
      <c r="E143" s="217" t="s">
        <v>8323</v>
      </c>
      <c r="F143" s="218" t="s">
        <v>8324</v>
      </c>
      <c r="G143" s="219" t="s">
        <v>313</v>
      </c>
      <c r="H143" s="220">
        <v>424</v>
      </c>
      <c r="I143" s="221"/>
      <c r="J143" s="222">
        <f>ROUND(I143*H143,2)</f>
        <v>0</v>
      </c>
      <c r="K143" s="218" t="s">
        <v>902</v>
      </c>
      <c r="L143" s="47"/>
      <c r="M143" s="223" t="s">
        <v>19</v>
      </c>
      <c r="N143" s="224" t="s">
        <v>47</v>
      </c>
      <c r="O143" s="87"/>
      <c r="P143" s="225">
        <f>O143*H143</f>
        <v>0</v>
      </c>
      <c r="Q143" s="225">
        <v>9.0000000000000006E-05</v>
      </c>
      <c r="R143" s="225">
        <f>Q143*H143</f>
        <v>0.038159999999999999</v>
      </c>
      <c r="S143" s="225">
        <v>0</v>
      </c>
      <c r="T143" s="22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8325</v>
      </c>
    </row>
    <row r="144" s="2" customFormat="1">
      <c r="A144" s="41"/>
      <c r="B144" s="42"/>
      <c r="C144" s="43"/>
      <c r="D144" s="229" t="s">
        <v>317</v>
      </c>
      <c r="E144" s="43"/>
      <c r="F144" s="230" t="s">
        <v>8326</v>
      </c>
      <c r="G144" s="43"/>
      <c r="H144" s="43"/>
      <c r="I144" s="231"/>
      <c r="J144" s="43"/>
      <c r="K144" s="43"/>
      <c r="L144" s="47"/>
      <c r="M144" s="232"/>
      <c r="N144" s="233"/>
      <c r="O144" s="87"/>
      <c r="P144" s="87"/>
      <c r="Q144" s="87"/>
      <c r="R144" s="87"/>
      <c r="S144" s="87"/>
      <c r="T144" s="88"/>
      <c r="U144" s="41"/>
      <c r="V144" s="41"/>
      <c r="W144" s="41"/>
      <c r="X144" s="41"/>
      <c r="Y144" s="41"/>
      <c r="Z144" s="41"/>
      <c r="AA144" s="41"/>
      <c r="AB144" s="41"/>
      <c r="AC144" s="41"/>
      <c r="AD144" s="41"/>
      <c r="AE144" s="41"/>
      <c r="AT144" s="20" t="s">
        <v>317</v>
      </c>
      <c r="AU144" s="20" t="s">
        <v>85</v>
      </c>
    </row>
    <row r="145" s="13" customFormat="1">
      <c r="A145" s="13"/>
      <c r="B145" s="234"/>
      <c r="C145" s="235"/>
      <c r="D145" s="236" t="s">
        <v>319</v>
      </c>
      <c r="E145" s="237" t="s">
        <v>19</v>
      </c>
      <c r="F145" s="238" t="s">
        <v>8301</v>
      </c>
      <c r="G145" s="235"/>
      <c r="H145" s="239">
        <v>56</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8302</v>
      </c>
      <c r="G146" s="235"/>
      <c r="H146" s="239">
        <v>72</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8303</v>
      </c>
      <c r="G147" s="235"/>
      <c r="H147" s="239">
        <v>120</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3" customFormat="1">
      <c r="A148" s="13"/>
      <c r="B148" s="234"/>
      <c r="C148" s="235"/>
      <c r="D148" s="236" t="s">
        <v>319</v>
      </c>
      <c r="E148" s="237" t="s">
        <v>19</v>
      </c>
      <c r="F148" s="238" t="s">
        <v>8306</v>
      </c>
      <c r="G148" s="235"/>
      <c r="H148" s="239">
        <v>176</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5" customFormat="1">
      <c r="A149" s="15"/>
      <c r="B149" s="259"/>
      <c r="C149" s="260"/>
      <c r="D149" s="236" t="s">
        <v>319</v>
      </c>
      <c r="E149" s="261" t="s">
        <v>19</v>
      </c>
      <c r="F149" s="262" t="s">
        <v>448</v>
      </c>
      <c r="G149" s="260"/>
      <c r="H149" s="263">
        <v>424</v>
      </c>
      <c r="I149" s="264"/>
      <c r="J149" s="260"/>
      <c r="K149" s="260"/>
      <c r="L149" s="265"/>
      <c r="M149" s="266"/>
      <c r="N149" s="267"/>
      <c r="O149" s="267"/>
      <c r="P149" s="267"/>
      <c r="Q149" s="267"/>
      <c r="R149" s="267"/>
      <c r="S149" s="267"/>
      <c r="T149" s="268"/>
      <c r="U149" s="15"/>
      <c r="V149" s="15"/>
      <c r="W149" s="15"/>
      <c r="X149" s="15"/>
      <c r="Y149" s="15"/>
      <c r="Z149" s="15"/>
      <c r="AA149" s="15"/>
      <c r="AB149" s="15"/>
      <c r="AC149" s="15"/>
      <c r="AD149" s="15"/>
      <c r="AE149" s="15"/>
      <c r="AT149" s="269" t="s">
        <v>319</v>
      </c>
      <c r="AU149" s="269" t="s">
        <v>85</v>
      </c>
      <c r="AV149" s="15" t="s">
        <v>315</v>
      </c>
      <c r="AW149" s="15" t="s">
        <v>37</v>
      </c>
      <c r="AX149" s="15" t="s">
        <v>83</v>
      </c>
      <c r="AY149" s="269" t="s">
        <v>308</v>
      </c>
    </row>
    <row r="150" s="2" customFormat="1" ht="24.15" customHeight="1">
      <c r="A150" s="41"/>
      <c r="B150" s="42"/>
      <c r="C150" s="216" t="s">
        <v>8</v>
      </c>
      <c r="D150" s="216" t="s">
        <v>310</v>
      </c>
      <c r="E150" s="217" t="s">
        <v>2470</v>
      </c>
      <c r="F150" s="218" t="s">
        <v>2471</v>
      </c>
      <c r="G150" s="219" t="s">
        <v>493</v>
      </c>
      <c r="H150" s="220">
        <v>1.6120000000000001</v>
      </c>
      <c r="I150" s="221"/>
      <c r="J150" s="222">
        <f>ROUND(I150*H150,2)</f>
        <v>0</v>
      </c>
      <c r="K150" s="218" t="s">
        <v>314</v>
      </c>
      <c r="L150" s="47"/>
      <c r="M150" s="223" t="s">
        <v>19</v>
      </c>
      <c r="N150" s="224" t="s">
        <v>47</v>
      </c>
      <c r="O150" s="87"/>
      <c r="P150" s="225">
        <f>O150*H150</f>
        <v>0</v>
      </c>
      <c r="Q150" s="225">
        <v>0.0020999999999999999</v>
      </c>
      <c r="R150" s="225">
        <f>Q150*H150</f>
        <v>0.0033852000000000001</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8327</v>
      </c>
    </row>
    <row r="151" s="2" customFormat="1">
      <c r="A151" s="41"/>
      <c r="B151" s="42"/>
      <c r="C151" s="43"/>
      <c r="D151" s="229" t="s">
        <v>317</v>
      </c>
      <c r="E151" s="43"/>
      <c r="F151" s="230" t="s">
        <v>2473</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3" customFormat="1">
      <c r="A152" s="13"/>
      <c r="B152" s="234"/>
      <c r="C152" s="235"/>
      <c r="D152" s="236" t="s">
        <v>319</v>
      </c>
      <c r="E152" s="237" t="s">
        <v>19</v>
      </c>
      <c r="F152" s="238" t="s">
        <v>8328</v>
      </c>
      <c r="G152" s="235"/>
      <c r="H152" s="239">
        <v>0.496</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3" customFormat="1">
      <c r="A153" s="13"/>
      <c r="B153" s="234"/>
      <c r="C153" s="235"/>
      <c r="D153" s="236" t="s">
        <v>319</v>
      </c>
      <c r="E153" s="237" t="s">
        <v>19</v>
      </c>
      <c r="F153" s="238" t="s">
        <v>8329</v>
      </c>
      <c r="G153" s="235"/>
      <c r="H153" s="239">
        <v>1.1160000000000001</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5" customFormat="1">
      <c r="A154" s="15"/>
      <c r="B154" s="259"/>
      <c r="C154" s="260"/>
      <c r="D154" s="236" t="s">
        <v>319</v>
      </c>
      <c r="E154" s="261" t="s">
        <v>19</v>
      </c>
      <c r="F154" s="262" t="s">
        <v>448</v>
      </c>
      <c r="G154" s="260"/>
      <c r="H154" s="263">
        <v>1.6120000000000001</v>
      </c>
      <c r="I154" s="264"/>
      <c r="J154" s="260"/>
      <c r="K154" s="260"/>
      <c r="L154" s="265"/>
      <c r="M154" s="266"/>
      <c r="N154" s="267"/>
      <c r="O154" s="267"/>
      <c r="P154" s="267"/>
      <c r="Q154" s="267"/>
      <c r="R154" s="267"/>
      <c r="S154" s="267"/>
      <c r="T154" s="268"/>
      <c r="U154" s="15"/>
      <c r="V154" s="15"/>
      <c r="W154" s="15"/>
      <c r="X154" s="15"/>
      <c r="Y154" s="15"/>
      <c r="Z154" s="15"/>
      <c r="AA154" s="15"/>
      <c r="AB154" s="15"/>
      <c r="AC154" s="15"/>
      <c r="AD154" s="15"/>
      <c r="AE154" s="15"/>
      <c r="AT154" s="269" t="s">
        <v>319</v>
      </c>
      <c r="AU154" s="269" t="s">
        <v>85</v>
      </c>
      <c r="AV154" s="15" t="s">
        <v>315</v>
      </c>
      <c r="AW154" s="15" t="s">
        <v>37</v>
      </c>
      <c r="AX154" s="15" t="s">
        <v>83</v>
      </c>
      <c r="AY154" s="269" t="s">
        <v>308</v>
      </c>
    </row>
    <row r="155" s="2" customFormat="1" ht="24.15" customHeight="1">
      <c r="A155" s="41"/>
      <c r="B155" s="42"/>
      <c r="C155" s="216" t="s">
        <v>376</v>
      </c>
      <c r="D155" s="216" t="s">
        <v>310</v>
      </c>
      <c r="E155" s="217" t="s">
        <v>2478</v>
      </c>
      <c r="F155" s="218" t="s">
        <v>2479</v>
      </c>
      <c r="G155" s="219" t="s">
        <v>493</v>
      </c>
      <c r="H155" s="220">
        <v>1.6120000000000001</v>
      </c>
      <c r="I155" s="221"/>
      <c r="J155" s="222">
        <f>ROUND(I155*H155,2)</f>
        <v>0</v>
      </c>
      <c r="K155" s="218" t="s">
        <v>314</v>
      </c>
      <c r="L155" s="47"/>
      <c r="M155" s="223" t="s">
        <v>19</v>
      </c>
      <c r="N155" s="224" t="s">
        <v>47</v>
      </c>
      <c r="O155" s="87"/>
      <c r="P155" s="225">
        <f>O155*H155</f>
        <v>0</v>
      </c>
      <c r="Q155" s="225">
        <v>0.00577</v>
      </c>
      <c r="R155" s="225">
        <f>Q155*H155</f>
        <v>0.0093012400000000005</v>
      </c>
      <c r="S155" s="225">
        <v>0</v>
      </c>
      <c r="T155" s="226">
        <f>S155*H155</f>
        <v>0</v>
      </c>
      <c r="U155" s="41"/>
      <c r="V155" s="41"/>
      <c r="W155" s="41"/>
      <c r="X155" s="41"/>
      <c r="Y155" s="41"/>
      <c r="Z155" s="41"/>
      <c r="AA155" s="41"/>
      <c r="AB155" s="41"/>
      <c r="AC155" s="41"/>
      <c r="AD155" s="41"/>
      <c r="AE155" s="41"/>
      <c r="AR155" s="227" t="s">
        <v>315</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8330</v>
      </c>
    </row>
    <row r="156" s="2" customFormat="1">
      <c r="A156" s="41"/>
      <c r="B156" s="42"/>
      <c r="C156" s="43"/>
      <c r="D156" s="229" t="s">
        <v>317</v>
      </c>
      <c r="E156" s="43"/>
      <c r="F156" s="230" t="s">
        <v>2481</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3" customFormat="1">
      <c r="A157" s="13"/>
      <c r="B157" s="234"/>
      <c r="C157" s="235"/>
      <c r="D157" s="236" t="s">
        <v>319</v>
      </c>
      <c r="E157" s="237" t="s">
        <v>19</v>
      </c>
      <c r="F157" s="238" t="s">
        <v>8328</v>
      </c>
      <c r="G157" s="235"/>
      <c r="H157" s="239">
        <v>0.496</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3" customFormat="1">
      <c r="A158" s="13"/>
      <c r="B158" s="234"/>
      <c r="C158" s="235"/>
      <c r="D158" s="236" t="s">
        <v>319</v>
      </c>
      <c r="E158" s="237" t="s">
        <v>19</v>
      </c>
      <c r="F158" s="238" t="s">
        <v>8329</v>
      </c>
      <c r="G158" s="235"/>
      <c r="H158" s="239">
        <v>1.1160000000000001</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5" customFormat="1">
      <c r="A159" s="15"/>
      <c r="B159" s="259"/>
      <c r="C159" s="260"/>
      <c r="D159" s="236" t="s">
        <v>319</v>
      </c>
      <c r="E159" s="261" t="s">
        <v>19</v>
      </c>
      <c r="F159" s="262" t="s">
        <v>448</v>
      </c>
      <c r="G159" s="260"/>
      <c r="H159" s="263">
        <v>1.6120000000000001</v>
      </c>
      <c r="I159" s="264"/>
      <c r="J159" s="260"/>
      <c r="K159" s="260"/>
      <c r="L159" s="265"/>
      <c r="M159" s="266"/>
      <c r="N159" s="267"/>
      <c r="O159" s="267"/>
      <c r="P159" s="267"/>
      <c r="Q159" s="267"/>
      <c r="R159" s="267"/>
      <c r="S159" s="267"/>
      <c r="T159" s="268"/>
      <c r="U159" s="15"/>
      <c r="V159" s="15"/>
      <c r="W159" s="15"/>
      <c r="X159" s="15"/>
      <c r="Y159" s="15"/>
      <c r="Z159" s="15"/>
      <c r="AA159" s="15"/>
      <c r="AB159" s="15"/>
      <c r="AC159" s="15"/>
      <c r="AD159" s="15"/>
      <c r="AE159" s="15"/>
      <c r="AT159" s="269" t="s">
        <v>319</v>
      </c>
      <c r="AU159" s="269" t="s">
        <v>85</v>
      </c>
      <c r="AV159" s="15" t="s">
        <v>315</v>
      </c>
      <c r="AW159" s="15" t="s">
        <v>37</v>
      </c>
      <c r="AX159" s="15" t="s">
        <v>83</v>
      </c>
      <c r="AY159" s="269" t="s">
        <v>308</v>
      </c>
    </row>
    <row r="160" s="2" customFormat="1" ht="24.15" customHeight="1">
      <c r="A160" s="41"/>
      <c r="B160" s="42"/>
      <c r="C160" s="216" t="s">
        <v>381</v>
      </c>
      <c r="D160" s="216" t="s">
        <v>310</v>
      </c>
      <c r="E160" s="217" t="s">
        <v>2487</v>
      </c>
      <c r="F160" s="218" t="s">
        <v>2488</v>
      </c>
      <c r="G160" s="219" t="s">
        <v>493</v>
      </c>
      <c r="H160" s="220">
        <v>1.6120000000000001</v>
      </c>
      <c r="I160" s="221"/>
      <c r="J160" s="222">
        <f>ROUND(I160*H160,2)</f>
        <v>0</v>
      </c>
      <c r="K160" s="218" t="s">
        <v>314</v>
      </c>
      <c r="L160" s="47"/>
      <c r="M160" s="223" t="s">
        <v>19</v>
      </c>
      <c r="N160" s="224" t="s">
        <v>47</v>
      </c>
      <c r="O160" s="87"/>
      <c r="P160" s="225">
        <f>O160*H160</f>
        <v>0</v>
      </c>
      <c r="Q160" s="225">
        <v>0.00072000000000000005</v>
      </c>
      <c r="R160" s="225">
        <f>Q160*H160</f>
        <v>0.0011606400000000001</v>
      </c>
      <c r="S160" s="225">
        <v>0</v>
      </c>
      <c r="T160" s="226">
        <f>S160*H160</f>
        <v>0</v>
      </c>
      <c r="U160" s="41"/>
      <c r="V160" s="41"/>
      <c r="W160" s="41"/>
      <c r="X160" s="41"/>
      <c r="Y160" s="41"/>
      <c r="Z160" s="41"/>
      <c r="AA160" s="41"/>
      <c r="AB160" s="41"/>
      <c r="AC160" s="41"/>
      <c r="AD160" s="41"/>
      <c r="AE160" s="41"/>
      <c r="AR160" s="227" t="s">
        <v>315</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8331</v>
      </c>
    </row>
    <row r="161" s="2" customFormat="1">
      <c r="A161" s="41"/>
      <c r="B161" s="42"/>
      <c r="C161" s="43"/>
      <c r="D161" s="229" t="s">
        <v>317</v>
      </c>
      <c r="E161" s="43"/>
      <c r="F161" s="230" t="s">
        <v>2490</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13" customFormat="1">
      <c r="A162" s="13"/>
      <c r="B162" s="234"/>
      <c r="C162" s="235"/>
      <c r="D162" s="236" t="s">
        <v>319</v>
      </c>
      <c r="E162" s="237" t="s">
        <v>19</v>
      </c>
      <c r="F162" s="238" t="s">
        <v>8328</v>
      </c>
      <c r="G162" s="235"/>
      <c r="H162" s="239">
        <v>0.496</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3" customFormat="1">
      <c r="A163" s="13"/>
      <c r="B163" s="234"/>
      <c r="C163" s="235"/>
      <c r="D163" s="236" t="s">
        <v>319</v>
      </c>
      <c r="E163" s="237" t="s">
        <v>19</v>
      </c>
      <c r="F163" s="238" t="s">
        <v>8329</v>
      </c>
      <c r="G163" s="235"/>
      <c r="H163" s="239">
        <v>1.1160000000000001</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5" customFormat="1">
      <c r="A164" s="15"/>
      <c r="B164" s="259"/>
      <c r="C164" s="260"/>
      <c r="D164" s="236" t="s">
        <v>319</v>
      </c>
      <c r="E164" s="261" t="s">
        <v>19</v>
      </c>
      <c r="F164" s="262" t="s">
        <v>448</v>
      </c>
      <c r="G164" s="260"/>
      <c r="H164" s="263">
        <v>1.6120000000000001</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319</v>
      </c>
      <c r="AU164" s="269" t="s">
        <v>85</v>
      </c>
      <c r="AV164" s="15" t="s">
        <v>315</v>
      </c>
      <c r="AW164" s="15" t="s">
        <v>37</v>
      </c>
      <c r="AX164" s="15" t="s">
        <v>83</v>
      </c>
      <c r="AY164" s="269" t="s">
        <v>308</v>
      </c>
    </row>
    <row r="165" s="2" customFormat="1" ht="37.8" customHeight="1">
      <c r="A165" s="41"/>
      <c r="B165" s="42"/>
      <c r="C165" s="216" t="s">
        <v>386</v>
      </c>
      <c r="D165" s="216" t="s">
        <v>310</v>
      </c>
      <c r="E165" s="217" t="s">
        <v>653</v>
      </c>
      <c r="F165" s="218" t="s">
        <v>1211</v>
      </c>
      <c r="G165" s="219" t="s">
        <v>442</v>
      </c>
      <c r="H165" s="220">
        <v>937.5</v>
      </c>
      <c r="I165" s="221"/>
      <c r="J165" s="222">
        <f>ROUND(I165*H165,2)</f>
        <v>0</v>
      </c>
      <c r="K165" s="218" t="s">
        <v>314</v>
      </c>
      <c r="L165" s="47"/>
      <c r="M165" s="223" t="s">
        <v>19</v>
      </c>
      <c r="N165" s="224" t="s">
        <v>47</v>
      </c>
      <c r="O165" s="87"/>
      <c r="P165" s="225">
        <f>O165*H165</f>
        <v>0</v>
      </c>
      <c r="Q165" s="225">
        <v>0</v>
      </c>
      <c r="R165" s="225">
        <f>Q165*H165</f>
        <v>0</v>
      </c>
      <c r="S165" s="225">
        <v>0</v>
      </c>
      <c r="T165" s="226">
        <f>S165*H165</f>
        <v>0</v>
      </c>
      <c r="U165" s="41"/>
      <c r="V165" s="41"/>
      <c r="W165" s="41"/>
      <c r="X165" s="41"/>
      <c r="Y165" s="41"/>
      <c r="Z165" s="41"/>
      <c r="AA165" s="41"/>
      <c r="AB165" s="41"/>
      <c r="AC165" s="41"/>
      <c r="AD165" s="41"/>
      <c r="AE165" s="41"/>
      <c r="AR165" s="227" t="s">
        <v>315</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315</v>
      </c>
      <c r="BM165" s="227" t="s">
        <v>7764</v>
      </c>
    </row>
    <row r="166" s="2" customFormat="1">
      <c r="A166" s="41"/>
      <c r="B166" s="42"/>
      <c r="C166" s="43"/>
      <c r="D166" s="229" t="s">
        <v>317</v>
      </c>
      <c r="E166" s="43"/>
      <c r="F166" s="230" t="s">
        <v>655</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317</v>
      </c>
      <c r="AU166" s="20" t="s">
        <v>85</v>
      </c>
    </row>
    <row r="167" s="13" customFormat="1">
      <c r="A167" s="13"/>
      <c r="B167" s="234"/>
      <c r="C167" s="235"/>
      <c r="D167" s="236" t="s">
        <v>319</v>
      </c>
      <c r="E167" s="237" t="s">
        <v>19</v>
      </c>
      <c r="F167" s="238" t="s">
        <v>8332</v>
      </c>
      <c r="G167" s="235"/>
      <c r="H167" s="239">
        <v>937.5</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83</v>
      </c>
      <c r="AY167" s="245" t="s">
        <v>308</v>
      </c>
    </row>
    <row r="168" s="2" customFormat="1" ht="37.8" customHeight="1">
      <c r="A168" s="41"/>
      <c r="B168" s="42"/>
      <c r="C168" s="216" t="s">
        <v>391</v>
      </c>
      <c r="D168" s="216" t="s">
        <v>310</v>
      </c>
      <c r="E168" s="217" t="s">
        <v>656</v>
      </c>
      <c r="F168" s="218" t="s">
        <v>1215</v>
      </c>
      <c r="G168" s="219" t="s">
        <v>442</v>
      </c>
      <c r="H168" s="220">
        <v>9375</v>
      </c>
      <c r="I168" s="221"/>
      <c r="J168" s="222">
        <f>ROUND(I168*H168,2)</f>
        <v>0</v>
      </c>
      <c r="K168" s="218" t="s">
        <v>314</v>
      </c>
      <c r="L168" s="47"/>
      <c r="M168" s="223" t="s">
        <v>19</v>
      </c>
      <c r="N168" s="224" t="s">
        <v>47</v>
      </c>
      <c r="O168" s="87"/>
      <c r="P168" s="225">
        <f>O168*H168</f>
        <v>0</v>
      </c>
      <c r="Q168" s="225">
        <v>0</v>
      </c>
      <c r="R168" s="225">
        <f>Q168*H168</f>
        <v>0</v>
      </c>
      <c r="S168" s="225">
        <v>0</v>
      </c>
      <c r="T168" s="226">
        <f>S168*H168</f>
        <v>0</v>
      </c>
      <c r="U168" s="41"/>
      <c r="V168" s="41"/>
      <c r="W168" s="41"/>
      <c r="X168" s="41"/>
      <c r="Y168" s="41"/>
      <c r="Z168" s="41"/>
      <c r="AA168" s="41"/>
      <c r="AB168" s="41"/>
      <c r="AC168" s="41"/>
      <c r="AD168" s="41"/>
      <c r="AE168" s="41"/>
      <c r="AR168" s="227" t="s">
        <v>315</v>
      </c>
      <c r="AT168" s="227" t="s">
        <v>310</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7766</v>
      </c>
    </row>
    <row r="169" s="2" customFormat="1">
      <c r="A169" s="41"/>
      <c r="B169" s="42"/>
      <c r="C169" s="43"/>
      <c r="D169" s="229" t="s">
        <v>317</v>
      </c>
      <c r="E169" s="43"/>
      <c r="F169" s="230" t="s">
        <v>658</v>
      </c>
      <c r="G169" s="43"/>
      <c r="H169" s="43"/>
      <c r="I169" s="231"/>
      <c r="J169" s="43"/>
      <c r="K169" s="43"/>
      <c r="L169" s="47"/>
      <c r="M169" s="232"/>
      <c r="N169" s="233"/>
      <c r="O169" s="87"/>
      <c r="P169" s="87"/>
      <c r="Q169" s="87"/>
      <c r="R169" s="87"/>
      <c r="S169" s="87"/>
      <c r="T169" s="88"/>
      <c r="U169" s="41"/>
      <c r="V169" s="41"/>
      <c r="W169" s="41"/>
      <c r="X169" s="41"/>
      <c r="Y169" s="41"/>
      <c r="Z169" s="41"/>
      <c r="AA169" s="41"/>
      <c r="AB169" s="41"/>
      <c r="AC169" s="41"/>
      <c r="AD169" s="41"/>
      <c r="AE169" s="41"/>
      <c r="AT169" s="20" t="s">
        <v>317</v>
      </c>
      <c r="AU169" s="20" t="s">
        <v>85</v>
      </c>
    </row>
    <row r="170" s="13" customFormat="1">
      <c r="A170" s="13"/>
      <c r="B170" s="234"/>
      <c r="C170" s="235"/>
      <c r="D170" s="236" t="s">
        <v>319</v>
      </c>
      <c r="E170" s="237" t="s">
        <v>19</v>
      </c>
      <c r="F170" s="238" t="s">
        <v>8333</v>
      </c>
      <c r="G170" s="235"/>
      <c r="H170" s="239">
        <v>9375</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2" customFormat="1" ht="24.15" customHeight="1">
      <c r="A171" s="41"/>
      <c r="B171" s="42"/>
      <c r="C171" s="216" t="s">
        <v>396</v>
      </c>
      <c r="D171" s="216" t="s">
        <v>310</v>
      </c>
      <c r="E171" s="217" t="s">
        <v>666</v>
      </c>
      <c r="F171" s="218" t="s">
        <v>1134</v>
      </c>
      <c r="G171" s="219" t="s">
        <v>493</v>
      </c>
      <c r="H171" s="220">
        <v>1875</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7768</v>
      </c>
    </row>
    <row r="172" s="2" customFormat="1">
      <c r="A172" s="41"/>
      <c r="B172" s="42"/>
      <c r="C172" s="43"/>
      <c r="D172" s="229" t="s">
        <v>317</v>
      </c>
      <c r="E172" s="43"/>
      <c r="F172" s="230" t="s">
        <v>668</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13" customFormat="1">
      <c r="A173" s="13"/>
      <c r="B173" s="234"/>
      <c r="C173" s="235"/>
      <c r="D173" s="236" t="s">
        <v>319</v>
      </c>
      <c r="E173" s="237" t="s">
        <v>19</v>
      </c>
      <c r="F173" s="238" t="s">
        <v>8334</v>
      </c>
      <c r="G173" s="235"/>
      <c r="H173" s="239">
        <v>1875</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83</v>
      </c>
      <c r="AY173" s="245" t="s">
        <v>308</v>
      </c>
    </row>
    <row r="174" s="2" customFormat="1" ht="24.15" customHeight="1">
      <c r="A174" s="41"/>
      <c r="B174" s="42"/>
      <c r="C174" s="216" t="s">
        <v>401</v>
      </c>
      <c r="D174" s="216" t="s">
        <v>310</v>
      </c>
      <c r="E174" s="217" t="s">
        <v>663</v>
      </c>
      <c r="F174" s="218" t="s">
        <v>1234</v>
      </c>
      <c r="G174" s="219" t="s">
        <v>442</v>
      </c>
      <c r="H174" s="220">
        <v>937.5</v>
      </c>
      <c r="I174" s="221"/>
      <c r="J174" s="222">
        <f>ROUND(I174*H174,2)</f>
        <v>0</v>
      </c>
      <c r="K174" s="218" t="s">
        <v>314</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7770</v>
      </c>
    </row>
    <row r="175" s="2" customFormat="1">
      <c r="A175" s="41"/>
      <c r="B175" s="42"/>
      <c r="C175" s="43"/>
      <c r="D175" s="229" t="s">
        <v>317</v>
      </c>
      <c r="E175" s="43"/>
      <c r="F175" s="230" t="s">
        <v>665</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4" customFormat="1">
      <c r="A176" s="14"/>
      <c r="B176" s="249"/>
      <c r="C176" s="250"/>
      <c r="D176" s="236" t="s">
        <v>319</v>
      </c>
      <c r="E176" s="251" t="s">
        <v>19</v>
      </c>
      <c r="F176" s="252" t="s">
        <v>2315</v>
      </c>
      <c r="G176" s="250"/>
      <c r="H176" s="251" t="s">
        <v>19</v>
      </c>
      <c r="I176" s="253"/>
      <c r="J176" s="250"/>
      <c r="K176" s="250"/>
      <c r="L176" s="254"/>
      <c r="M176" s="255"/>
      <c r="N176" s="256"/>
      <c r="O176" s="256"/>
      <c r="P176" s="256"/>
      <c r="Q176" s="256"/>
      <c r="R176" s="256"/>
      <c r="S176" s="256"/>
      <c r="T176" s="257"/>
      <c r="U176" s="14"/>
      <c r="V176" s="14"/>
      <c r="W176" s="14"/>
      <c r="X176" s="14"/>
      <c r="Y176" s="14"/>
      <c r="Z176" s="14"/>
      <c r="AA176" s="14"/>
      <c r="AB176" s="14"/>
      <c r="AC176" s="14"/>
      <c r="AD176" s="14"/>
      <c r="AE176" s="14"/>
      <c r="AT176" s="258" t="s">
        <v>319</v>
      </c>
      <c r="AU176" s="258" t="s">
        <v>85</v>
      </c>
      <c r="AV176" s="14" t="s">
        <v>83</v>
      </c>
      <c r="AW176" s="14" t="s">
        <v>37</v>
      </c>
      <c r="AX176" s="14" t="s">
        <v>76</v>
      </c>
      <c r="AY176" s="258" t="s">
        <v>308</v>
      </c>
    </row>
    <row r="177" s="13" customFormat="1">
      <c r="A177" s="13"/>
      <c r="B177" s="234"/>
      <c r="C177" s="235"/>
      <c r="D177" s="236" t="s">
        <v>319</v>
      </c>
      <c r="E177" s="237" t="s">
        <v>19</v>
      </c>
      <c r="F177" s="238" t="s">
        <v>8335</v>
      </c>
      <c r="G177" s="235"/>
      <c r="H177" s="239">
        <v>937.5</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5" customFormat="1">
      <c r="A178" s="15"/>
      <c r="B178" s="259"/>
      <c r="C178" s="260"/>
      <c r="D178" s="236" t="s">
        <v>319</v>
      </c>
      <c r="E178" s="261" t="s">
        <v>19</v>
      </c>
      <c r="F178" s="262" t="s">
        <v>448</v>
      </c>
      <c r="G178" s="260"/>
      <c r="H178" s="263">
        <v>937.5</v>
      </c>
      <c r="I178" s="264"/>
      <c r="J178" s="260"/>
      <c r="K178" s="260"/>
      <c r="L178" s="265"/>
      <c r="M178" s="266"/>
      <c r="N178" s="267"/>
      <c r="O178" s="267"/>
      <c r="P178" s="267"/>
      <c r="Q178" s="267"/>
      <c r="R178" s="267"/>
      <c r="S178" s="267"/>
      <c r="T178" s="268"/>
      <c r="U178" s="15"/>
      <c r="V178" s="15"/>
      <c r="W178" s="15"/>
      <c r="X178" s="15"/>
      <c r="Y178" s="15"/>
      <c r="Z178" s="15"/>
      <c r="AA178" s="15"/>
      <c r="AB178" s="15"/>
      <c r="AC178" s="15"/>
      <c r="AD178" s="15"/>
      <c r="AE178" s="15"/>
      <c r="AT178" s="269" t="s">
        <v>319</v>
      </c>
      <c r="AU178" s="269" t="s">
        <v>85</v>
      </c>
      <c r="AV178" s="15" t="s">
        <v>315</v>
      </c>
      <c r="AW178" s="15" t="s">
        <v>37</v>
      </c>
      <c r="AX178" s="15" t="s">
        <v>83</v>
      </c>
      <c r="AY178" s="269" t="s">
        <v>308</v>
      </c>
    </row>
    <row r="179" s="2" customFormat="1" ht="24.15" customHeight="1">
      <c r="A179" s="41"/>
      <c r="B179" s="42"/>
      <c r="C179" s="216" t="s">
        <v>406</v>
      </c>
      <c r="D179" s="216" t="s">
        <v>310</v>
      </c>
      <c r="E179" s="217" t="s">
        <v>466</v>
      </c>
      <c r="F179" s="218" t="s">
        <v>467</v>
      </c>
      <c r="G179" s="219" t="s">
        <v>442</v>
      </c>
      <c r="H179" s="220">
        <v>321.21499999999997</v>
      </c>
      <c r="I179" s="221"/>
      <c r="J179" s="222">
        <f>ROUND(I179*H179,2)</f>
        <v>0</v>
      </c>
      <c r="K179" s="218" t="s">
        <v>314</v>
      </c>
      <c r="L179" s="47"/>
      <c r="M179" s="223" t="s">
        <v>19</v>
      </c>
      <c r="N179" s="224"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315</v>
      </c>
      <c r="AT179" s="227" t="s">
        <v>310</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7772</v>
      </c>
    </row>
    <row r="180" s="2" customFormat="1">
      <c r="A180" s="41"/>
      <c r="B180" s="42"/>
      <c r="C180" s="43"/>
      <c r="D180" s="229" t="s">
        <v>317</v>
      </c>
      <c r="E180" s="43"/>
      <c r="F180" s="230" t="s">
        <v>469</v>
      </c>
      <c r="G180" s="43"/>
      <c r="H180" s="43"/>
      <c r="I180" s="231"/>
      <c r="J180" s="43"/>
      <c r="K180" s="43"/>
      <c r="L180" s="47"/>
      <c r="M180" s="232"/>
      <c r="N180" s="233"/>
      <c r="O180" s="87"/>
      <c r="P180" s="87"/>
      <c r="Q180" s="87"/>
      <c r="R180" s="87"/>
      <c r="S180" s="87"/>
      <c r="T180" s="88"/>
      <c r="U180" s="41"/>
      <c r="V180" s="41"/>
      <c r="W180" s="41"/>
      <c r="X180" s="41"/>
      <c r="Y180" s="41"/>
      <c r="Z180" s="41"/>
      <c r="AA180" s="41"/>
      <c r="AB180" s="41"/>
      <c r="AC180" s="41"/>
      <c r="AD180" s="41"/>
      <c r="AE180" s="41"/>
      <c r="AT180" s="20" t="s">
        <v>317</v>
      </c>
      <c r="AU180" s="20" t="s">
        <v>85</v>
      </c>
    </row>
    <row r="181" s="13" customFormat="1">
      <c r="A181" s="13"/>
      <c r="B181" s="234"/>
      <c r="C181" s="235"/>
      <c r="D181" s="236" t="s">
        <v>319</v>
      </c>
      <c r="E181" s="237" t="s">
        <v>19</v>
      </c>
      <c r="F181" s="238" t="s">
        <v>8336</v>
      </c>
      <c r="G181" s="235"/>
      <c r="H181" s="239">
        <v>321.21499999999997</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83</v>
      </c>
      <c r="AY181" s="245" t="s">
        <v>308</v>
      </c>
    </row>
    <row r="182" s="2" customFormat="1" ht="16.5" customHeight="1">
      <c r="A182" s="41"/>
      <c r="B182" s="42"/>
      <c r="C182" s="280" t="s">
        <v>411</v>
      </c>
      <c r="D182" s="280" t="s">
        <v>1137</v>
      </c>
      <c r="E182" s="281" t="s">
        <v>2518</v>
      </c>
      <c r="F182" s="282" t="s">
        <v>2519</v>
      </c>
      <c r="G182" s="283" t="s">
        <v>493</v>
      </c>
      <c r="H182" s="284">
        <v>642.42999999999995</v>
      </c>
      <c r="I182" s="285"/>
      <c r="J182" s="286">
        <f>ROUND(I182*H182,2)</f>
        <v>0</v>
      </c>
      <c r="K182" s="282" t="s">
        <v>314</v>
      </c>
      <c r="L182" s="287"/>
      <c r="M182" s="288" t="s">
        <v>19</v>
      </c>
      <c r="N182" s="289"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352</v>
      </c>
      <c r="AT182" s="227" t="s">
        <v>1137</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7776</v>
      </c>
    </row>
    <row r="183" s="13" customFormat="1">
      <c r="A183" s="13"/>
      <c r="B183" s="234"/>
      <c r="C183" s="235"/>
      <c r="D183" s="236" t="s">
        <v>319</v>
      </c>
      <c r="E183" s="237" t="s">
        <v>19</v>
      </c>
      <c r="F183" s="238" t="s">
        <v>8337</v>
      </c>
      <c r="G183" s="235"/>
      <c r="H183" s="239">
        <v>321.21499999999997</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13" customFormat="1">
      <c r="A184" s="13"/>
      <c r="B184" s="234"/>
      <c r="C184" s="235"/>
      <c r="D184" s="236" t="s">
        <v>319</v>
      </c>
      <c r="E184" s="235"/>
      <c r="F184" s="238" t="s">
        <v>8338</v>
      </c>
      <c r="G184" s="235"/>
      <c r="H184" s="239">
        <v>642.42999999999995</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4</v>
      </c>
      <c r="AX184" s="13" t="s">
        <v>83</v>
      </c>
      <c r="AY184" s="245" t="s">
        <v>308</v>
      </c>
    </row>
    <row r="185" s="12" customFormat="1" ht="22.8" customHeight="1">
      <c r="A185" s="12"/>
      <c r="B185" s="200"/>
      <c r="C185" s="201"/>
      <c r="D185" s="202" t="s">
        <v>75</v>
      </c>
      <c r="E185" s="214" t="s">
        <v>85</v>
      </c>
      <c r="F185" s="214" t="s">
        <v>1269</v>
      </c>
      <c r="G185" s="201"/>
      <c r="H185" s="201"/>
      <c r="I185" s="204"/>
      <c r="J185" s="215">
        <f>BK185</f>
        <v>0</v>
      </c>
      <c r="K185" s="201"/>
      <c r="L185" s="206"/>
      <c r="M185" s="207"/>
      <c r="N185" s="208"/>
      <c r="O185" s="208"/>
      <c r="P185" s="209">
        <f>SUM(P186:P215)</f>
        <v>0</v>
      </c>
      <c r="Q185" s="208"/>
      <c r="R185" s="209">
        <f>SUM(R186:R215)</f>
        <v>324.82523262999996</v>
      </c>
      <c r="S185" s="208"/>
      <c r="T185" s="210">
        <f>SUM(T186:T215)</f>
        <v>0</v>
      </c>
      <c r="U185" s="12"/>
      <c r="V185" s="12"/>
      <c r="W185" s="12"/>
      <c r="X185" s="12"/>
      <c r="Y185" s="12"/>
      <c r="Z185" s="12"/>
      <c r="AA185" s="12"/>
      <c r="AB185" s="12"/>
      <c r="AC185" s="12"/>
      <c r="AD185" s="12"/>
      <c r="AE185" s="12"/>
      <c r="AR185" s="211" t="s">
        <v>83</v>
      </c>
      <c r="AT185" s="212" t="s">
        <v>75</v>
      </c>
      <c r="AU185" s="212" t="s">
        <v>83</v>
      </c>
      <c r="AY185" s="211" t="s">
        <v>308</v>
      </c>
      <c r="BK185" s="213">
        <f>SUM(BK186:BK215)</f>
        <v>0</v>
      </c>
    </row>
    <row r="186" s="2" customFormat="1" ht="21.75" customHeight="1">
      <c r="A186" s="41"/>
      <c r="B186" s="42"/>
      <c r="C186" s="216" t="s">
        <v>7</v>
      </c>
      <c r="D186" s="216" t="s">
        <v>310</v>
      </c>
      <c r="E186" s="217" t="s">
        <v>8339</v>
      </c>
      <c r="F186" s="218" t="s">
        <v>8340</v>
      </c>
      <c r="G186" s="219" t="s">
        <v>442</v>
      </c>
      <c r="H186" s="220">
        <v>23.216000000000001</v>
      </c>
      <c r="I186" s="221"/>
      <c r="J186" s="222">
        <f>ROUND(I186*H186,2)</f>
        <v>0</v>
      </c>
      <c r="K186" s="218" t="s">
        <v>314</v>
      </c>
      <c r="L186" s="47"/>
      <c r="M186" s="223" t="s">
        <v>19</v>
      </c>
      <c r="N186" s="224" t="s">
        <v>47</v>
      </c>
      <c r="O186" s="87"/>
      <c r="P186" s="225">
        <f>O186*H186</f>
        <v>0</v>
      </c>
      <c r="Q186" s="225">
        <v>2.3010199999999998</v>
      </c>
      <c r="R186" s="225">
        <f>Q186*H186</f>
        <v>53.420480319999996</v>
      </c>
      <c r="S186" s="225">
        <v>0</v>
      </c>
      <c r="T186" s="226">
        <f>S186*H186</f>
        <v>0</v>
      </c>
      <c r="U186" s="41"/>
      <c r="V186" s="41"/>
      <c r="W186" s="41"/>
      <c r="X186" s="41"/>
      <c r="Y186" s="41"/>
      <c r="Z186" s="41"/>
      <c r="AA186" s="41"/>
      <c r="AB186" s="41"/>
      <c r="AC186" s="41"/>
      <c r="AD186" s="41"/>
      <c r="AE186" s="41"/>
      <c r="AR186" s="227" t="s">
        <v>315</v>
      </c>
      <c r="AT186" s="227" t="s">
        <v>310</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8341</v>
      </c>
    </row>
    <row r="187" s="2" customFormat="1">
      <c r="A187" s="41"/>
      <c r="B187" s="42"/>
      <c r="C187" s="43"/>
      <c r="D187" s="229" t="s">
        <v>317</v>
      </c>
      <c r="E187" s="43"/>
      <c r="F187" s="230" t="s">
        <v>8342</v>
      </c>
      <c r="G187" s="43"/>
      <c r="H187" s="43"/>
      <c r="I187" s="231"/>
      <c r="J187" s="43"/>
      <c r="K187" s="43"/>
      <c r="L187" s="47"/>
      <c r="M187" s="232"/>
      <c r="N187" s="233"/>
      <c r="O187" s="87"/>
      <c r="P187" s="87"/>
      <c r="Q187" s="87"/>
      <c r="R187" s="87"/>
      <c r="S187" s="87"/>
      <c r="T187" s="88"/>
      <c r="U187" s="41"/>
      <c r="V187" s="41"/>
      <c r="W187" s="41"/>
      <c r="X187" s="41"/>
      <c r="Y187" s="41"/>
      <c r="Z187" s="41"/>
      <c r="AA187" s="41"/>
      <c r="AB187" s="41"/>
      <c r="AC187" s="41"/>
      <c r="AD187" s="41"/>
      <c r="AE187" s="41"/>
      <c r="AT187" s="20" t="s">
        <v>317</v>
      </c>
      <c r="AU187" s="20" t="s">
        <v>85</v>
      </c>
    </row>
    <row r="188" s="13" customFormat="1">
      <c r="A188" s="13"/>
      <c r="B188" s="234"/>
      <c r="C188" s="235"/>
      <c r="D188" s="236" t="s">
        <v>319</v>
      </c>
      <c r="E188" s="237" t="s">
        <v>19</v>
      </c>
      <c r="F188" s="238" t="s">
        <v>8343</v>
      </c>
      <c r="G188" s="235"/>
      <c r="H188" s="239">
        <v>23.216000000000001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83</v>
      </c>
      <c r="AY188" s="245" t="s">
        <v>308</v>
      </c>
    </row>
    <row r="189" s="2" customFormat="1" ht="21.75" customHeight="1">
      <c r="A189" s="41"/>
      <c r="B189" s="42"/>
      <c r="C189" s="216" t="s">
        <v>420</v>
      </c>
      <c r="D189" s="216" t="s">
        <v>310</v>
      </c>
      <c r="E189" s="217" t="s">
        <v>7783</v>
      </c>
      <c r="F189" s="218" t="s">
        <v>7784</v>
      </c>
      <c r="G189" s="219" t="s">
        <v>442</v>
      </c>
      <c r="H189" s="220">
        <v>36.671999999999997</v>
      </c>
      <c r="I189" s="221"/>
      <c r="J189" s="222">
        <f>ROUND(I189*H189,2)</f>
        <v>0</v>
      </c>
      <c r="K189" s="218" t="s">
        <v>902</v>
      </c>
      <c r="L189" s="47"/>
      <c r="M189" s="223" t="s">
        <v>19</v>
      </c>
      <c r="N189" s="224" t="s">
        <v>47</v>
      </c>
      <c r="O189" s="87"/>
      <c r="P189" s="225">
        <f>O189*H189</f>
        <v>0</v>
      </c>
      <c r="Q189" s="225">
        <v>2.5018699999999998</v>
      </c>
      <c r="R189" s="225">
        <f>Q189*H189</f>
        <v>91.748576639999982</v>
      </c>
      <c r="S189" s="225">
        <v>0</v>
      </c>
      <c r="T189" s="226">
        <f>S189*H189</f>
        <v>0</v>
      </c>
      <c r="U189" s="41"/>
      <c r="V189" s="41"/>
      <c r="W189" s="41"/>
      <c r="X189" s="41"/>
      <c r="Y189" s="41"/>
      <c r="Z189" s="41"/>
      <c r="AA189" s="41"/>
      <c r="AB189" s="41"/>
      <c r="AC189" s="41"/>
      <c r="AD189" s="41"/>
      <c r="AE189" s="41"/>
      <c r="AR189" s="227" t="s">
        <v>315</v>
      </c>
      <c r="AT189" s="227" t="s">
        <v>310</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8344</v>
      </c>
    </row>
    <row r="190" s="2" customFormat="1">
      <c r="A190" s="41"/>
      <c r="B190" s="42"/>
      <c r="C190" s="43"/>
      <c r="D190" s="229" t="s">
        <v>317</v>
      </c>
      <c r="E190" s="43"/>
      <c r="F190" s="230" t="s">
        <v>8345</v>
      </c>
      <c r="G190" s="43"/>
      <c r="H190" s="43"/>
      <c r="I190" s="231"/>
      <c r="J190" s="43"/>
      <c r="K190" s="43"/>
      <c r="L190" s="47"/>
      <c r="M190" s="232"/>
      <c r="N190" s="233"/>
      <c r="O190" s="87"/>
      <c r="P190" s="87"/>
      <c r="Q190" s="87"/>
      <c r="R190" s="87"/>
      <c r="S190" s="87"/>
      <c r="T190" s="88"/>
      <c r="U190" s="41"/>
      <c r="V190" s="41"/>
      <c r="W190" s="41"/>
      <c r="X190" s="41"/>
      <c r="Y190" s="41"/>
      <c r="Z190" s="41"/>
      <c r="AA190" s="41"/>
      <c r="AB190" s="41"/>
      <c r="AC190" s="41"/>
      <c r="AD190" s="41"/>
      <c r="AE190" s="41"/>
      <c r="AT190" s="20" t="s">
        <v>317</v>
      </c>
      <c r="AU190" s="20" t="s">
        <v>85</v>
      </c>
    </row>
    <row r="191" s="14" customFormat="1">
      <c r="A191" s="14"/>
      <c r="B191" s="249"/>
      <c r="C191" s="250"/>
      <c r="D191" s="236" t="s">
        <v>319</v>
      </c>
      <c r="E191" s="251" t="s">
        <v>19</v>
      </c>
      <c r="F191" s="252" t="s">
        <v>8346</v>
      </c>
      <c r="G191" s="250"/>
      <c r="H191" s="251" t="s">
        <v>19</v>
      </c>
      <c r="I191" s="253"/>
      <c r="J191" s="250"/>
      <c r="K191" s="250"/>
      <c r="L191" s="254"/>
      <c r="M191" s="255"/>
      <c r="N191" s="256"/>
      <c r="O191" s="256"/>
      <c r="P191" s="256"/>
      <c r="Q191" s="256"/>
      <c r="R191" s="256"/>
      <c r="S191" s="256"/>
      <c r="T191" s="257"/>
      <c r="U191" s="14"/>
      <c r="V191" s="14"/>
      <c r="W191" s="14"/>
      <c r="X191" s="14"/>
      <c r="Y191" s="14"/>
      <c r="Z191" s="14"/>
      <c r="AA191" s="14"/>
      <c r="AB191" s="14"/>
      <c r="AC191" s="14"/>
      <c r="AD191" s="14"/>
      <c r="AE191" s="14"/>
      <c r="AT191" s="258" t="s">
        <v>319</v>
      </c>
      <c r="AU191" s="258" t="s">
        <v>85</v>
      </c>
      <c r="AV191" s="14" t="s">
        <v>83</v>
      </c>
      <c r="AW191" s="14" t="s">
        <v>37</v>
      </c>
      <c r="AX191" s="14" t="s">
        <v>76</v>
      </c>
      <c r="AY191" s="258" t="s">
        <v>308</v>
      </c>
    </row>
    <row r="192" s="14" customFormat="1">
      <c r="A192" s="14"/>
      <c r="B192" s="249"/>
      <c r="C192" s="250"/>
      <c r="D192" s="236" t="s">
        <v>319</v>
      </c>
      <c r="E192" s="251" t="s">
        <v>19</v>
      </c>
      <c r="F192" s="252" t="s">
        <v>8347</v>
      </c>
      <c r="G192" s="250"/>
      <c r="H192" s="251" t="s">
        <v>19</v>
      </c>
      <c r="I192" s="253"/>
      <c r="J192" s="250"/>
      <c r="K192" s="250"/>
      <c r="L192" s="254"/>
      <c r="M192" s="255"/>
      <c r="N192" s="256"/>
      <c r="O192" s="256"/>
      <c r="P192" s="256"/>
      <c r="Q192" s="256"/>
      <c r="R192" s="256"/>
      <c r="S192" s="256"/>
      <c r="T192" s="257"/>
      <c r="U192" s="14"/>
      <c r="V192" s="14"/>
      <c r="W192" s="14"/>
      <c r="X192" s="14"/>
      <c r="Y192" s="14"/>
      <c r="Z192" s="14"/>
      <c r="AA192" s="14"/>
      <c r="AB192" s="14"/>
      <c r="AC192" s="14"/>
      <c r="AD192" s="14"/>
      <c r="AE192" s="14"/>
      <c r="AT192" s="258" t="s">
        <v>319</v>
      </c>
      <c r="AU192" s="258" t="s">
        <v>85</v>
      </c>
      <c r="AV192" s="14" t="s">
        <v>83</v>
      </c>
      <c r="AW192" s="14" t="s">
        <v>37</v>
      </c>
      <c r="AX192" s="14" t="s">
        <v>76</v>
      </c>
      <c r="AY192" s="258" t="s">
        <v>308</v>
      </c>
    </row>
    <row r="193" s="13" customFormat="1">
      <c r="A193" s="13"/>
      <c r="B193" s="234"/>
      <c r="C193" s="235"/>
      <c r="D193" s="236" t="s">
        <v>319</v>
      </c>
      <c r="E193" s="237" t="s">
        <v>19</v>
      </c>
      <c r="F193" s="238" t="s">
        <v>8348</v>
      </c>
      <c r="G193" s="235"/>
      <c r="H193" s="239">
        <v>36.671999999999997</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83</v>
      </c>
      <c r="AY193" s="245" t="s">
        <v>308</v>
      </c>
    </row>
    <row r="194" s="2" customFormat="1" ht="16.5" customHeight="1">
      <c r="A194" s="41"/>
      <c r="B194" s="42"/>
      <c r="C194" s="216" t="s">
        <v>425</v>
      </c>
      <c r="D194" s="216" t="s">
        <v>310</v>
      </c>
      <c r="E194" s="217" t="s">
        <v>4993</v>
      </c>
      <c r="F194" s="218" t="s">
        <v>7809</v>
      </c>
      <c r="G194" s="219" t="s">
        <v>493</v>
      </c>
      <c r="H194" s="220">
        <v>2.9390000000000001</v>
      </c>
      <c r="I194" s="221"/>
      <c r="J194" s="222">
        <f>ROUND(I194*H194,2)</f>
        <v>0</v>
      </c>
      <c r="K194" s="218" t="s">
        <v>314</v>
      </c>
      <c r="L194" s="47"/>
      <c r="M194" s="223" t="s">
        <v>19</v>
      </c>
      <c r="N194" s="224" t="s">
        <v>47</v>
      </c>
      <c r="O194" s="87"/>
      <c r="P194" s="225">
        <f>O194*H194</f>
        <v>0</v>
      </c>
      <c r="Q194" s="225">
        <v>1.06277</v>
      </c>
      <c r="R194" s="225">
        <f>Q194*H194</f>
        <v>3.1234810300000002</v>
      </c>
      <c r="S194" s="225">
        <v>0</v>
      </c>
      <c r="T194" s="226">
        <f>S194*H194</f>
        <v>0</v>
      </c>
      <c r="U194" s="41"/>
      <c r="V194" s="41"/>
      <c r="W194" s="41"/>
      <c r="X194" s="41"/>
      <c r="Y194" s="41"/>
      <c r="Z194" s="41"/>
      <c r="AA194" s="41"/>
      <c r="AB194" s="41"/>
      <c r="AC194" s="41"/>
      <c r="AD194" s="41"/>
      <c r="AE194" s="41"/>
      <c r="AR194" s="227" t="s">
        <v>315</v>
      </c>
      <c r="AT194" s="227" t="s">
        <v>310</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8349</v>
      </c>
    </row>
    <row r="195" s="2" customFormat="1">
      <c r="A195" s="41"/>
      <c r="B195" s="42"/>
      <c r="C195" s="43"/>
      <c r="D195" s="229" t="s">
        <v>317</v>
      </c>
      <c r="E195" s="43"/>
      <c r="F195" s="230" t="s">
        <v>4995</v>
      </c>
      <c r="G195" s="43"/>
      <c r="H195" s="43"/>
      <c r="I195" s="231"/>
      <c r="J195" s="43"/>
      <c r="K195" s="43"/>
      <c r="L195" s="47"/>
      <c r="M195" s="232"/>
      <c r="N195" s="233"/>
      <c r="O195" s="87"/>
      <c r="P195" s="87"/>
      <c r="Q195" s="87"/>
      <c r="R195" s="87"/>
      <c r="S195" s="87"/>
      <c r="T195" s="88"/>
      <c r="U195" s="41"/>
      <c r="V195" s="41"/>
      <c r="W195" s="41"/>
      <c r="X195" s="41"/>
      <c r="Y195" s="41"/>
      <c r="Z195" s="41"/>
      <c r="AA195" s="41"/>
      <c r="AB195" s="41"/>
      <c r="AC195" s="41"/>
      <c r="AD195" s="41"/>
      <c r="AE195" s="41"/>
      <c r="AT195" s="20" t="s">
        <v>317</v>
      </c>
      <c r="AU195" s="20" t="s">
        <v>85</v>
      </c>
    </row>
    <row r="196" s="13" customFormat="1">
      <c r="A196" s="13"/>
      <c r="B196" s="234"/>
      <c r="C196" s="235"/>
      <c r="D196" s="236" t="s">
        <v>319</v>
      </c>
      <c r="E196" s="237" t="s">
        <v>19</v>
      </c>
      <c r="F196" s="238" t="s">
        <v>8350</v>
      </c>
      <c r="G196" s="235"/>
      <c r="H196" s="239">
        <v>2.9390000000000001</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83</v>
      </c>
      <c r="AY196" s="245" t="s">
        <v>308</v>
      </c>
    </row>
    <row r="197" s="2" customFormat="1" ht="21.75" customHeight="1">
      <c r="A197" s="41"/>
      <c r="B197" s="42"/>
      <c r="C197" s="216" t="s">
        <v>430</v>
      </c>
      <c r="D197" s="216" t="s">
        <v>310</v>
      </c>
      <c r="E197" s="217" t="s">
        <v>4983</v>
      </c>
      <c r="F197" s="218" t="s">
        <v>7790</v>
      </c>
      <c r="G197" s="219" t="s">
        <v>442</v>
      </c>
      <c r="H197" s="220">
        <v>67.659999999999997</v>
      </c>
      <c r="I197" s="221"/>
      <c r="J197" s="222">
        <f>ROUND(I197*H197,2)</f>
        <v>0</v>
      </c>
      <c r="K197" s="218" t="s">
        <v>314</v>
      </c>
      <c r="L197" s="47"/>
      <c r="M197" s="223" t="s">
        <v>19</v>
      </c>
      <c r="N197" s="224" t="s">
        <v>47</v>
      </c>
      <c r="O197" s="87"/>
      <c r="P197" s="225">
        <f>O197*H197</f>
        <v>0</v>
      </c>
      <c r="Q197" s="225">
        <v>2.5018699999999998</v>
      </c>
      <c r="R197" s="225">
        <f>Q197*H197</f>
        <v>169.27652419999998</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7814</v>
      </c>
    </row>
    <row r="198" s="2" customFormat="1">
      <c r="A198" s="41"/>
      <c r="B198" s="42"/>
      <c r="C198" s="43"/>
      <c r="D198" s="229" t="s">
        <v>317</v>
      </c>
      <c r="E198" s="43"/>
      <c r="F198" s="230" t="s">
        <v>4985</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3" customFormat="1">
      <c r="A199" s="13"/>
      <c r="B199" s="234"/>
      <c r="C199" s="235"/>
      <c r="D199" s="236" t="s">
        <v>319</v>
      </c>
      <c r="E199" s="237" t="s">
        <v>19</v>
      </c>
      <c r="F199" s="238" t="s">
        <v>8351</v>
      </c>
      <c r="G199" s="235"/>
      <c r="H199" s="239">
        <v>67.659999999999997</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5" customFormat="1">
      <c r="A200" s="15"/>
      <c r="B200" s="259"/>
      <c r="C200" s="260"/>
      <c r="D200" s="236" t="s">
        <v>319</v>
      </c>
      <c r="E200" s="261" t="s">
        <v>19</v>
      </c>
      <c r="F200" s="262" t="s">
        <v>448</v>
      </c>
      <c r="G200" s="260"/>
      <c r="H200" s="263">
        <v>67.659999999999997</v>
      </c>
      <c r="I200" s="264"/>
      <c r="J200" s="260"/>
      <c r="K200" s="260"/>
      <c r="L200" s="265"/>
      <c r="M200" s="266"/>
      <c r="N200" s="267"/>
      <c r="O200" s="267"/>
      <c r="P200" s="267"/>
      <c r="Q200" s="267"/>
      <c r="R200" s="267"/>
      <c r="S200" s="267"/>
      <c r="T200" s="268"/>
      <c r="U200" s="15"/>
      <c r="V200" s="15"/>
      <c r="W200" s="15"/>
      <c r="X200" s="15"/>
      <c r="Y200" s="15"/>
      <c r="Z200" s="15"/>
      <c r="AA200" s="15"/>
      <c r="AB200" s="15"/>
      <c r="AC200" s="15"/>
      <c r="AD200" s="15"/>
      <c r="AE200" s="15"/>
      <c r="AT200" s="269" t="s">
        <v>319</v>
      </c>
      <c r="AU200" s="269" t="s">
        <v>85</v>
      </c>
      <c r="AV200" s="15" t="s">
        <v>315</v>
      </c>
      <c r="AW200" s="15" t="s">
        <v>37</v>
      </c>
      <c r="AX200" s="15" t="s">
        <v>83</v>
      </c>
      <c r="AY200" s="269" t="s">
        <v>308</v>
      </c>
    </row>
    <row r="201" s="2" customFormat="1" ht="16.5" customHeight="1">
      <c r="A201" s="41"/>
      <c r="B201" s="42"/>
      <c r="C201" s="216" t="s">
        <v>753</v>
      </c>
      <c r="D201" s="216" t="s">
        <v>310</v>
      </c>
      <c r="E201" s="217" t="s">
        <v>7795</v>
      </c>
      <c r="F201" s="218" t="s">
        <v>7796</v>
      </c>
      <c r="G201" s="219" t="s">
        <v>313</v>
      </c>
      <c r="H201" s="220">
        <v>51.026000000000003</v>
      </c>
      <c r="I201" s="221"/>
      <c r="J201" s="222">
        <f>ROUND(I201*H201,2)</f>
        <v>0</v>
      </c>
      <c r="K201" s="218" t="s">
        <v>314</v>
      </c>
      <c r="L201" s="47"/>
      <c r="M201" s="223" t="s">
        <v>19</v>
      </c>
      <c r="N201" s="224" t="s">
        <v>47</v>
      </c>
      <c r="O201" s="87"/>
      <c r="P201" s="225">
        <f>O201*H201</f>
        <v>0</v>
      </c>
      <c r="Q201" s="225">
        <v>0.0029399999999999999</v>
      </c>
      <c r="R201" s="225">
        <f>Q201*H201</f>
        <v>0.15001644</v>
      </c>
      <c r="S201" s="225">
        <v>0</v>
      </c>
      <c r="T201" s="226">
        <f>S201*H201</f>
        <v>0</v>
      </c>
      <c r="U201" s="41"/>
      <c r="V201" s="41"/>
      <c r="W201" s="41"/>
      <c r="X201" s="41"/>
      <c r="Y201" s="41"/>
      <c r="Z201" s="41"/>
      <c r="AA201" s="41"/>
      <c r="AB201" s="41"/>
      <c r="AC201" s="41"/>
      <c r="AD201" s="41"/>
      <c r="AE201" s="41"/>
      <c r="AR201" s="227" t="s">
        <v>315</v>
      </c>
      <c r="AT201" s="227" t="s">
        <v>310</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315</v>
      </c>
      <c r="BM201" s="227" t="s">
        <v>7820</v>
      </c>
    </row>
    <row r="202" s="2" customFormat="1">
      <c r="A202" s="41"/>
      <c r="B202" s="42"/>
      <c r="C202" s="43"/>
      <c r="D202" s="229" t="s">
        <v>317</v>
      </c>
      <c r="E202" s="43"/>
      <c r="F202" s="230" t="s">
        <v>7798</v>
      </c>
      <c r="G202" s="43"/>
      <c r="H202" s="43"/>
      <c r="I202" s="231"/>
      <c r="J202" s="43"/>
      <c r="K202" s="43"/>
      <c r="L202" s="47"/>
      <c r="M202" s="232"/>
      <c r="N202" s="233"/>
      <c r="O202" s="87"/>
      <c r="P202" s="87"/>
      <c r="Q202" s="87"/>
      <c r="R202" s="87"/>
      <c r="S202" s="87"/>
      <c r="T202" s="88"/>
      <c r="U202" s="41"/>
      <c r="V202" s="41"/>
      <c r="W202" s="41"/>
      <c r="X202" s="41"/>
      <c r="Y202" s="41"/>
      <c r="Z202" s="41"/>
      <c r="AA202" s="41"/>
      <c r="AB202" s="41"/>
      <c r="AC202" s="41"/>
      <c r="AD202" s="41"/>
      <c r="AE202" s="41"/>
      <c r="AT202" s="20" t="s">
        <v>317</v>
      </c>
      <c r="AU202" s="20" t="s">
        <v>85</v>
      </c>
    </row>
    <row r="203" s="13" customFormat="1">
      <c r="A203" s="13"/>
      <c r="B203" s="234"/>
      <c r="C203" s="235"/>
      <c r="D203" s="236" t="s">
        <v>319</v>
      </c>
      <c r="E203" s="237" t="s">
        <v>19</v>
      </c>
      <c r="F203" s="238" t="s">
        <v>8352</v>
      </c>
      <c r="G203" s="235"/>
      <c r="H203" s="239">
        <v>31.788</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76</v>
      </c>
      <c r="AY203" s="245" t="s">
        <v>308</v>
      </c>
    </row>
    <row r="204" s="13" customFormat="1">
      <c r="A204" s="13"/>
      <c r="B204" s="234"/>
      <c r="C204" s="235"/>
      <c r="D204" s="236" t="s">
        <v>319</v>
      </c>
      <c r="E204" s="237" t="s">
        <v>19</v>
      </c>
      <c r="F204" s="238" t="s">
        <v>8353</v>
      </c>
      <c r="G204" s="235"/>
      <c r="H204" s="239">
        <v>19.238</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76</v>
      </c>
      <c r="AY204" s="245" t="s">
        <v>308</v>
      </c>
    </row>
    <row r="205" s="15" customFormat="1">
      <c r="A205" s="15"/>
      <c r="B205" s="259"/>
      <c r="C205" s="260"/>
      <c r="D205" s="236" t="s">
        <v>319</v>
      </c>
      <c r="E205" s="261" t="s">
        <v>19</v>
      </c>
      <c r="F205" s="262" t="s">
        <v>448</v>
      </c>
      <c r="G205" s="260"/>
      <c r="H205" s="263">
        <v>51.025999999999996</v>
      </c>
      <c r="I205" s="264"/>
      <c r="J205" s="260"/>
      <c r="K205" s="260"/>
      <c r="L205" s="265"/>
      <c r="M205" s="266"/>
      <c r="N205" s="267"/>
      <c r="O205" s="267"/>
      <c r="P205" s="267"/>
      <c r="Q205" s="267"/>
      <c r="R205" s="267"/>
      <c r="S205" s="267"/>
      <c r="T205" s="268"/>
      <c r="U205" s="15"/>
      <c r="V205" s="15"/>
      <c r="W205" s="15"/>
      <c r="X205" s="15"/>
      <c r="Y205" s="15"/>
      <c r="Z205" s="15"/>
      <c r="AA205" s="15"/>
      <c r="AB205" s="15"/>
      <c r="AC205" s="15"/>
      <c r="AD205" s="15"/>
      <c r="AE205" s="15"/>
      <c r="AT205" s="269" t="s">
        <v>319</v>
      </c>
      <c r="AU205" s="269" t="s">
        <v>85</v>
      </c>
      <c r="AV205" s="15" t="s">
        <v>315</v>
      </c>
      <c r="AW205" s="15" t="s">
        <v>37</v>
      </c>
      <c r="AX205" s="15" t="s">
        <v>83</v>
      </c>
      <c r="AY205" s="269" t="s">
        <v>308</v>
      </c>
    </row>
    <row r="206" s="2" customFormat="1" ht="16.5" customHeight="1">
      <c r="A206" s="41"/>
      <c r="B206" s="42"/>
      <c r="C206" s="216" t="s">
        <v>596</v>
      </c>
      <c r="D206" s="216" t="s">
        <v>310</v>
      </c>
      <c r="E206" s="217" t="s">
        <v>7802</v>
      </c>
      <c r="F206" s="218" t="s">
        <v>7803</v>
      </c>
      <c r="G206" s="219" t="s">
        <v>313</v>
      </c>
      <c r="H206" s="220">
        <v>51.026000000000003</v>
      </c>
      <c r="I206" s="221"/>
      <c r="J206" s="222">
        <f>ROUND(I206*H206,2)</f>
        <v>0</v>
      </c>
      <c r="K206" s="218" t="s">
        <v>314</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7825</v>
      </c>
    </row>
    <row r="207" s="2" customFormat="1">
      <c r="A207" s="41"/>
      <c r="B207" s="42"/>
      <c r="C207" s="43"/>
      <c r="D207" s="229" t="s">
        <v>317</v>
      </c>
      <c r="E207" s="43"/>
      <c r="F207" s="230" t="s">
        <v>7805</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3" customFormat="1">
      <c r="A208" s="13"/>
      <c r="B208" s="234"/>
      <c r="C208" s="235"/>
      <c r="D208" s="236" t="s">
        <v>319</v>
      </c>
      <c r="E208" s="237" t="s">
        <v>19</v>
      </c>
      <c r="F208" s="238" t="s">
        <v>8354</v>
      </c>
      <c r="G208" s="235"/>
      <c r="H208" s="239">
        <v>31.788</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8353</v>
      </c>
      <c r="G209" s="235"/>
      <c r="H209" s="239">
        <v>19.238</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5" customFormat="1">
      <c r="A210" s="15"/>
      <c r="B210" s="259"/>
      <c r="C210" s="260"/>
      <c r="D210" s="236" t="s">
        <v>319</v>
      </c>
      <c r="E210" s="261" t="s">
        <v>19</v>
      </c>
      <c r="F210" s="262" t="s">
        <v>448</v>
      </c>
      <c r="G210" s="260"/>
      <c r="H210" s="263">
        <v>51.025999999999996</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319</v>
      </c>
      <c r="AU210" s="269" t="s">
        <v>85</v>
      </c>
      <c r="AV210" s="15" t="s">
        <v>315</v>
      </c>
      <c r="AW210" s="15" t="s">
        <v>37</v>
      </c>
      <c r="AX210" s="15" t="s">
        <v>83</v>
      </c>
      <c r="AY210" s="269" t="s">
        <v>308</v>
      </c>
    </row>
    <row r="211" s="2" customFormat="1" ht="16.5" customHeight="1">
      <c r="A211" s="41"/>
      <c r="B211" s="42"/>
      <c r="C211" s="216" t="s">
        <v>759</v>
      </c>
      <c r="D211" s="216" t="s">
        <v>310</v>
      </c>
      <c r="E211" s="217" t="s">
        <v>4988</v>
      </c>
      <c r="F211" s="218" t="s">
        <v>7806</v>
      </c>
      <c r="G211" s="219" t="s">
        <v>493</v>
      </c>
      <c r="H211" s="220">
        <v>6.7000000000000002</v>
      </c>
      <c r="I211" s="221"/>
      <c r="J211" s="222">
        <f>ROUND(I211*H211,2)</f>
        <v>0</v>
      </c>
      <c r="K211" s="218" t="s">
        <v>314</v>
      </c>
      <c r="L211" s="47"/>
      <c r="M211" s="223" t="s">
        <v>19</v>
      </c>
      <c r="N211" s="224" t="s">
        <v>47</v>
      </c>
      <c r="O211" s="87"/>
      <c r="P211" s="225">
        <f>O211*H211</f>
        <v>0</v>
      </c>
      <c r="Q211" s="225">
        <v>1.0606199999999999</v>
      </c>
      <c r="R211" s="225">
        <f>Q211*H211</f>
        <v>7.1061539999999992</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7829</v>
      </c>
    </row>
    <row r="212" s="2" customFormat="1">
      <c r="A212" s="41"/>
      <c r="B212" s="42"/>
      <c r="C212" s="43"/>
      <c r="D212" s="229" t="s">
        <v>317</v>
      </c>
      <c r="E212" s="43"/>
      <c r="F212" s="230" t="s">
        <v>4990</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85</v>
      </c>
    </row>
    <row r="213" s="13" customFormat="1">
      <c r="A213" s="13"/>
      <c r="B213" s="234"/>
      <c r="C213" s="235"/>
      <c r="D213" s="236" t="s">
        <v>319</v>
      </c>
      <c r="E213" s="237" t="s">
        <v>19</v>
      </c>
      <c r="F213" s="238" t="s">
        <v>8355</v>
      </c>
      <c r="G213" s="235"/>
      <c r="H213" s="239">
        <v>6.7000000000000002</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4" customFormat="1">
      <c r="A214" s="14"/>
      <c r="B214" s="249"/>
      <c r="C214" s="250"/>
      <c r="D214" s="236" t="s">
        <v>319</v>
      </c>
      <c r="E214" s="251" t="s">
        <v>19</v>
      </c>
      <c r="F214" s="252" t="s">
        <v>8356</v>
      </c>
      <c r="G214" s="250"/>
      <c r="H214" s="251" t="s">
        <v>19</v>
      </c>
      <c r="I214" s="253"/>
      <c r="J214" s="250"/>
      <c r="K214" s="250"/>
      <c r="L214" s="254"/>
      <c r="M214" s="255"/>
      <c r="N214" s="256"/>
      <c r="O214" s="256"/>
      <c r="P214" s="256"/>
      <c r="Q214" s="256"/>
      <c r="R214" s="256"/>
      <c r="S214" s="256"/>
      <c r="T214" s="257"/>
      <c r="U214" s="14"/>
      <c r="V214" s="14"/>
      <c r="W214" s="14"/>
      <c r="X214" s="14"/>
      <c r="Y214" s="14"/>
      <c r="Z214" s="14"/>
      <c r="AA214" s="14"/>
      <c r="AB214" s="14"/>
      <c r="AC214" s="14"/>
      <c r="AD214" s="14"/>
      <c r="AE214" s="14"/>
      <c r="AT214" s="258" t="s">
        <v>319</v>
      </c>
      <c r="AU214" s="258" t="s">
        <v>85</v>
      </c>
      <c r="AV214" s="14" t="s">
        <v>83</v>
      </c>
      <c r="AW214" s="14" t="s">
        <v>37</v>
      </c>
      <c r="AX214" s="14" t="s">
        <v>76</v>
      </c>
      <c r="AY214" s="258" t="s">
        <v>308</v>
      </c>
    </row>
    <row r="215" s="15" customFormat="1">
      <c r="A215" s="15"/>
      <c r="B215" s="259"/>
      <c r="C215" s="260"/>
      <c r="D215" s="236" t="s">
        <v>319</v>
      </c>
      <c r="E215" s="261" t="s">
        <v>19</v>
      </c>
      <c r="F215" s="262" t="s">
        <v>448</v>
      </c>
      <c r="G215" s="260"/>
      <c r="H215" s="263">
        <v>6.7000000000000002</v>
      </c>
      <c r="I215" s="264"/>
      <c r="J215" s="260"/>
      <c r="K215" s="260"/>
      <c r="L215" s="265"/>
      <c r="M215" s="266"/>
      <c r="N215" s="267"/>
      <c r="O215" s="267"/>
      <c r="P215" s="267"/>
      <c r="Q215" s="267"/>
      <c r="R215" s="267"/>
      <c r="S215" s="267"/>
      <c r="T215" s="268"/>
      <c r="U215" s="15"/>
      <c r="V215" s="15"/>
      <c r="W215" s="15"/>
      <c r="X215" s="15"/>
      <c r="Y215" s="15"/>
      <c r="Z215" s="15"/>
      <c r="AA215" s="15"/>
      <c r="AB215" s="15"/>
      <c r="AC215" s="15"/>
      <c r="AD215" s="15"/>
      <c r="AE215" s="15"/>
      <c r="AT215" s="269" t="s">
        <v>319</v>
      </c>
      <c r="AU215" s="269" t="s">
        <v>85</v>
      </c>
      <c r="AV215" s="15" t="s">
        <v>315</v>
      </c>
      <c r="AW215" s="15" t="s">
        <v>37</v>
      </c>
      <c r="AX215" s="15" t="s">
        <v>83</v>
      </c>
      <c r="AY215" s="269" t="s">
        <v>308</v>
      </c>
    </row>
    <row r="216" s="12" customFormat="1" ht="22.8" customHeight="1">
      <c r="A216" s="12"/>
      <c r="B216" s="200"/>
      <c r="C216" s="201"/>
      <c r="D216" s="202" t="s">
        <v>75</v>
      </c>
      <c r="E216" s="214" t="s">
        <v>150</v>
      </c>
      <c r="F216" s="214" t="s">
        <v>2342</v>
      </c>
      <c r="G216" s="201"/>
      <c r="H216" s="201"/>
      <c r="I216" s="204"/>
      <c r="J216" s="215">
        <f>BK216</f>
        <v>0</v>
      </c>
      <c r="K216" s="201"/>
      <c r="L216" s="206"/>
      <c r="M216" s="207"/>
      <c r="N216" s="208"/>
      <c r="O216" s="208"/>
      <c r="P216" s="209">
        <f>SUM(P217:P263)</f>
        <v>0</v>
      </c>
      <c r="Q216" s="208"/>
      <c r="R216" s="209">
        <f>SUM(R217:R263)</f>
        <v>314.79368620999998</v>
      </c>
      <c r="S216" s="208"/>
      <c r="T216" s="210">
        <f>SUM(T217:T263)</f>
        <v>0</v>
      </c>
      <c r="U216" s="12"/>
      <c r="V216" s="12"/>
      <c r="W216" s="12"/>
      <c r="X216" s="12"/>
      <c r="Y216" s="12"/>
      <c r="Z216" s="12"/>
      <c r="AA216" s="12"/>
      <c r="AB216" s="12"/>
      <c r="AC216" s="12"/>
      <c r="AD216" s="12"/>
      <c r="AE216" s="12"/>
      <c r="AR216" s="211" t="s">
        <v>83</v>
      </c>
      <c r="AT216" s="212" t="s">
        <v>75</v>
      </c>
      <c r="AU216" s="212" t="s">
        <v>83</v>
      </c>
      <c r="AY216" s="211" t="s">
        <v>308</v>
      </c>
      <c r="BK216" s="213">
        <f>SUM(BK217:BK263)</f>
        <v>0</v>
      </c>
    </row>
    <row r="217" s="2" customFormat="1" ht="49.05" customHeight="1">
      <c r="A217" s="41"/>
      <c r="B217" s="42"/>
      <c r="C217" s="216" t="s">
        <v>606</v>
      </c>
      <c r="D217" s="216" t="s">
        <v>310</v>
      </c>
      <c r="E217" s="217" t="s">
        <v>7832</v>
      </c>
      <c r="F217" s="218" t="s">
        <v>7833</v>
      </c>
      <c r="G217" s="219" t="s">
        <v>474</v>
      </c>
      <c r="H217" s="220">
        <v>6.71</v>
      </c>
      <c r="I217" s="221"/>
      <c r="J217" s="222">
        <f>ROUND(I217*H217,2)</f>
        <v>0</v>
      </c>
      <c r="K217" s="218" t="s">
        <v>902</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8357</v>
      </c>
    </row>
    <row r="218" s="2" customFormat="1">
      <c r="A218" s="41"/>
      <c r="B218" s="42"/>
      <c r="C218" s="43"/>
      <c r="D218" s="229" t="s">
        <v>317</v>
      </c>
      <c r="E218" s="43"/>
      <c r="F218" s="230" t="s">
        <v>7835</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3" customFormat="1">
      <c r="A219" s="13"/>
      <c r="B219" s="234"/>
      <c r="C219" s="235"/>
      <c r="D219" s="236" t="s">
        <v>319</v>
      </c>
      <c r="E219" s="237" t="s">
        <v>19</v>
      </c>
      <c r="F219" s="238" t="s">
        <v>8358</v>
      </c>
      <c r="G219" s="235"/>
      <c r="H219" s="239">
        <v>4.8499999999999996</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8359</v>
      </c>
      <c r="G220" s="235"/>
      <c r="H220" s="239">
        <v>0.90000000000000002</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3" customFormat="1">
      <c r="A221" s="13"/>
      <c r="B221" s="234"/>
      <c r="C221" s="235"/>
      <c r="D221" s="236" t="s">
        <v>319</v>
      </c>
      <c r="E221" s="237" t="s">
        <v>19</v>
      </c>
      <c r="F221" s="238" t="s">
        <v>8360</v>
      </c>
      <c r="G221" s="235"/>
      <c r="H221" s="239">
        <v>0.95999999999999996</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76</v>
      </c>
      <c r="AY221" s="245" t="s">
        <v>308</v>
      </c>
    </row>
    <row r="222" s="15" customFormat="1">
      <c r="A222" s="15"/>
      <c r="B222" s="259"/>
      <c r="C222" s="260"/>
      <c r="D222" s="236" t="s">
        <v>319</v>
      </c>
      <c r="E222" s="261" t="s">
        <v>19</v>
      </c>
      <c r="F222" s="262" t="s">
        <v>448</v>
      </c>
      <c r="G222" s="260"/>
      <c r="H222" s="263">
        <v>6.71</v>
      </c>
      <c r="I222" s="264"/>
      <c r="J222" s="260"/>
      <c r="K222" s="260"/>
      <c r="L222" s="265"/>
      <c r="M222" s="266"/>
      <c r="N222" s="267"/>
      <c r="O222" s="267"/>
      <c r="P222" s="267"/>
      <c r="Q222" s="267"/>
      <c r="R222" s="267"/>
      <c r="S222" s="267"/>
      <c r="T222" s="268"/>
      <c r="U222" s="15"/>
      <c r="V222" s="15"/>
      <c r="W222" s="15"/>
      <c r="X222" s="15"/>
      <c r="Y222" s="15"/>
      <c r="Z222" s="15"/>
      <c r="AA222" s="15"/>
      <c r="AB222" s="15"/>
      <c r="AC222" s="15"/>
      <c r="AD222" s="15"/>
      <c r="AE222" s="15"/>
      <c r="AT222" s="269" t="s">
        <v>319</v>
      </c>
      <c r="AU222" s="269" t="s">
        <v>85</v>
      </c>
      <c r="AV222" s="15" t="s">
        <v>315</v>
      </c>
      <c r="AW222" s="15" t="s">
        <v>37</v>
      </c>
      <c r="AX222" s="15" t="s">
        <v>83</v>
      </c>
      <c r="AY222" s="269" t="s">
        <v>308</v>
      </c>
    </row>
    <row r="223" s="2" customFormat="1" ht="16.5" customHeight="1">
      <c r="A223" s="41"/>
      <c r="B223" s="42"/>
      <c r="C223" s="280" t="s">
        <v>765</v>
      </c>
      <c r="D223" s="280" t="s">
        <v>1137</v>
      </c>
      <c r="E223" s="281" t="s">
        <v>7844</v>
      </c>
      <c r="F223" s="282" t="s">
        <v>7845</v>
      </c>
      <c r="G223" s="283" t="s">
        <v>474</v>
      </c>
      <c r="H223" s="284">
        <v>1.008</v>
      </c>
      <c r="I223" s="285"/>
      <c r="J223" s="286">
        <f>ROUND(I223*H223,2)</f>
        <v>0</v>
      </c>
      <c r="K223" s="282" t="s">
        <v>902</v>
      </c>
      <c r="L223" s="287"/>
      <c r="M223" s="288" t="s">
        <v>19</v>
      </c>
      <c r="N223" s="289" t="s">
        <v>47</v>
      </c>
      <c r="O223" s="87"/>
      <c r="P223" s="225">
        <f>O223*H223</f>
        <v>0</v>
      </c>
      <c r="Q223" s="225">
        <v>0.0028500000000000001</v>
      </c>
      <c r="R223" s="225">
        <f>Q223*H223</f>
        <v>0.0028728</v>
      </c>
      <c r="S223" s="225">
        <v>0</v>
      </c>
      <c r="T223" s="226">
        <f>S223*H223</f>
        <v>0</v>
      </c>
      <c r="U223" s="41"/>
      <c r="V223" s="41"/>
      <c r="W223" s="41"/>
      <c r="X223" s="41"/>
      <c r="Y223" s="41"/>
      <c r="Z223" s="41"/>
      <c r="AA223" s="41"/>
      <c r="AB223" s="41"/>
      <c r="AC223" s="41"/>
      <c r="AD223" s="41"/>
      <c r="AE223" s="41"/>
      <c r="AR223" s="227" t="s">
        <v>352</v>
      </c>
      <c r="AT223" s="227" t="s">
        <v>1137</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8361</v>
      </c>
    </row>
    <row r="224" s="13" customFormat="1">
      <c r="A224" s="13"/>
      <c r="B224" s="234"/>
      <c r="C224" s="235"/>
      <c r="D224" s="236" t="s">
        <v>319</v>
      </c>
      <c r="E224" s="237" t="s">
        <v>19</v>
      </c>
      <c r="F224" s="238" t="s">
        <v>8362</v>
      </c>
      <c r="G224" s="235"/>
      <c r="H224" s="239">
        <v>0.95999999999999996</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83</v>
      </c>
      <c r="AY224" s="245" t="s">
        <v>308</v>
      </c>
    </row>
    <row r="225" s="13" customFormat="1">
      <c r="A225" s="13"/>
      <c r="B225" s="234"/>
      <c r="C225" s="235"/>
      <c r="D225" s="236" t="s">
        <v>319</v>
      </c>
      <c r="E225" s="235"/>
      <c r="F225" s="238" t="s">
        <v>8363</v>
      </c>
      <c r="G225" s="235"/>
      <c r="H225" s="239">
        <v>1.008</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4</v>
      </c>
      <c r="AX225" s="13" t="s">
        <v>83</v>
      </c>
      <c r="AY225" s="245" t="s">
        <v>308</v>
      </c>
    </row>
    <row r="226" s="2" customFormat="1" ht="16.5" customHeight="1">
      <c r="A226" s="41"/>
      <c r="B226" s="42"/>
      <c r="C226" s="280" t="s">
        <v>611</v>
      </c>
      <c r="D226" s="280" t="s">
        <v>1137</v>
      </c>
      <c r="E226" s="281" t="s">
        <v>7848</v>
      </c>
      <c r="F226" s="282" t="s">
        <v>7849</v>
      </c>
      <c r="G226" s="283" t="s">
        <v>474</v>
      </c>
      <c r="H226" s="284">
        <v>0.94499999999999995</v>
      </c>
      <c r="I226" s="285"/>
      <c r="J226" s="286">
        <f>ROUND(I226*H226,2)</f>
        <v>0</v>
      </c>
      <c r="K226" s="282" t="s">
        <v>902</v>
      </c>
      <c r="L226" s="287"/>
      <c r="M226" s="288" t="s">
        <v>19</v>
      </c>
      <c r="N226" s="289" t="s">
        <v>47</v>
      </c>
      <c r="O226" s="87"/>
      <c r="P226" s="225">
        <f>O226*H226</f>
        <v>0</v>
      </c>
      <c r="Q226" s="225">
        <v>0.00064000000000000005</v>
      </c>
      <c r="R226" s="225">
        <f>Q226*H226</f>
        <v>0.00060480000000000006</v>
      </c>
      <c r="S226" s="225">
        <v>0</v>
      </c>
      <c r="T226" s="226">
        <f>S226*H226</f>
        <v>0</v>
      </c>
      <c r="U226" s="41"/>
      <c r="V226" s="41"/>
      <c r="W226" s="41"/>
      <c r="X226" s="41"/>
      <c r="Y226" s="41"/>
      <c r="Z226" s="41"/>
      <c r="AA226" s="41"/>
      <c r="AB226" s="41"/>
      <c r="AC226" s="41"/>
      <c r="AD226" s="41"/>
      <c r="AE226" s="41"/>
      <c r="AR226" s="227" t="s">
        <v>352</v>
      </c>
      <c r="AT226" s="227" t="s">
        <v>1137</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8364</v>
      </c>
    </row>
    <row r="227" s="13" customFormat="1">
      <c r="A227" s="13"/>
      <c r="B227" s="234"/>
      <c r="C227" s="235"/>
      <c r="D227" s="236" t="s">
        <v>319</v>
      </c>
      <c r="E227" s="237" t="s">
        <v>19</v>
      </c>
      <c r="F227" s="238" t="s">
        <v>8365</v>
      </c>
      <c r="G227" s="235"/>
      <c r="H227" s="239">
        <v>0.90000000000000002</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83</v>
      </c>
      <c r="AY227" s="245" t="s">
        <v>308</v>
      </c>
    </row>
    <row r="228" s="13" customFormat="1">
      <c r="A228" s="13"/>
      <c r="B228" s="234"/>
      <c r="C228" s="235"/>
      <c r="D228" s="236" t="s">
        <v>319</v>
      </c>
      <c r="E228" s="235"/>
      <c r="F228" s="238" t="s">
        <v>8366</v>
      </c>
      <c r="G228" s="235"/>
      <c r="H228" s="239">
        <v>0.94499999999999995</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4</v>
      </c>
      <c r="AX228" s="13" t="s">
        <v>83</v>
      </c>
      <c r="AY228" s="245" t="s">
        <v>308</v>
      </c>
    </row>
    <row r="229" s="2" customFormat="1" ht="16.5" customHeight="1">
      <c r="A229" s="41"/>
      <c r="B229" s="42"/>
      <c r="C229" s="280" t="s">
        <v>775</v>
      </c>
      <c r="D229" s="280" t="s">
        <v>1137</v>
      </c>
      <c r="E229" s="281" t="s">
        <v>7851</v>
      </c>
      <c r="F229" s="282" t="s">
        <v>7852</v>
      </c>
      <c r="G229" s="283" t="s">
        <v>474</v>
      </c>
      <c r="H229" s="284">
        <v>5.093</v>
      </c>
      <c r="I229" s="285"/>
      <c r="J229" s="286">
        <f>ROUND(I229*H229,2)</f>
        <v>0</v>
      </c>
      <c r="K229" s="282" t="s">
        <v>902</v>
      </c>
      <c r="L229" s="287"/>
      <c r="M229" s="288" t="s">
        <v>19</v>
      </c>
      <c r="N229" s="289" t="s">
        <v>47</v>
      </c>
      <c r="O229" s="87"/>
      <c r="P229" s="225">
        <f>O229*H229</f>
        <v>0</v>
      </c>
      <c r="Q229" s="225">
        <v>0.00033</v>
      </c>
      <c r="R229" s="225">
        <f>Q229*H229</f>
        <v>0.0016806899999999999</v>
      </c>
      <c r="S229" s="225">
        <v>0</v>
      </c>
      <c r="T229" s="226">
        <f>S229*H229</f>
        <v>0</v>
      </c>
      <c r="U229" s="41"/>
      <c r="V229" s="41"/>
      <c r="W229" s="41"/>
      <c r="X229" s="41"/>
      <c r="Y229" s="41"/>
      <c r="Z229" s="41"/>
      <c r="AA229" s="41"/>
      <c r="AB229" s="41"/>
      <c r="AC229" s="41"/>
      <c r="AD229" s="41"/>
      <c r="AE229" s="41"/>
      <c r="AR229" s="227" t="s">
        <v>352</v>
      </c>
      <c r="AT229" s="227" t="s">
        <v>1137</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8367</v>
      </c>
    </row>
    <row r="230" s="13" customFormat="1">
      <c r="A230" s="13"/>
      <c r="B230" s="234"/>
      <c r="C230" s="235"/>
      <c r="D230" s="236" t="s">
        <v>319</v>
      </c>
      <c r="E230" s="237" t="s">
        <v>19</v>
      </c>
      <c r="F230" s="238" t="s">
        <v>8368</v>
      </c>
      <c r="G230" s="235"/>
      <c r="H230" s="239">
        <v>4.8499999999999996</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83</v>
      </c>
      <c r="AY230" s="245" t="s">
        <v>308</v>
      </c>
    </row>
    <row r="231" s="13" customFormat="1">
      <c r="A231" s="13"/>
      <c r="B231" s="234"/>
      <c r="C231" s="235"/>
      <c r="D231" s="236" t="s">
        <v>319</v>
      </c>
      <c r="E231" s="235"/>
      <c r="F231" s="238" t="s">
        <v>8369</v>
      </c>
      <c r="G231" s="235"/>
      <c r="H231" s="239">
        <v>5.093</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4</v>
      </c>
      <c r="AX231" s="13" t="s">
        <v>83</v>
      </c>
      <c r="AY231" s="245" t="s">
        <v>308</v>
      </c>
    </row>
    <row r="232" s="2" customFormat="1" ht="24.15" customHeight="1">
      <c r="A232" s="41"/>
      <c r="B232" s="42"/>
      <c r="C232" s="216" t="s">
        <v>616</v>
      </c>
      <c r="D232" s="216" t="s">
        <v>310</v>
      </c>
      <c r="E232" s="217" t="s">
        <v>7859</v>
      </c>
      <c r="F232" s="218" t="s">
        <v>7860</v>
      </c>
      <c r="G232" s="219" t="s">
        <v>442</v>
      </c>
      <c r="H232" s="220">
        <v>18.559999999999999</v>
      </c>
      <c r="I232" s="221"/>
      <c r="J232" s="222">
        <f>ROUND(I232*H232,2)</f>
        <v>0</v>
      </c>
      <c r="K232" s="218" t="s">
        <v>902</v>
      </c>
      <c r="L232" s="47"/>
      <c r="M232" s="223" t="s">
        <v>19</v>
      </c>
      <c r="N232" s="224" t="s">
        <v>47</v>
      </c>
      <c r="O232" s="87"/>
      <c r="P232" s="225">
        <f>O232*H232</f>
        <v>0</v>
      </c>
      <c r="Q232" s="225">
        <v>2.5018699999999998</v>
      </c>
      <c r="R232" s="225">
        <f>Q232*H232</f>
        <v>46.434707199999991</v>
      </c>
      <c r="S232" s="225">
        <v>0</v>
      </c>
      <c r="T232" s="226">
        <f>S232*H232</f>
        <v>0</v>
      </c>
      <c r="U232" s="41"/>
      <c r="V232" s="41"/>
      <c r="W232" s="41"/>
      <c r="X232" s="41"/>
      <c r="Y232" s="41"/>
      <c r="Z232" s="41"/>
      <c r="AA232" s="41"/>
      <c r="AB232" s="41"/>
      <c r="AC232" s="41"/>
      <c r="AD232" s="41"/>
      <c r="AE232" s="41"/>
      <c r="AR232" s="227" t="s">
        <v>315</v>
      </c>
      <c r="AT232" s="227" t="s">
        <v>310</v>
      </c>
      <c r="AU232" s="227" t="s">
        <v>85</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315</v>
      </c>
      <c r="BM232" s="227" t="s">
        <v>8370</v>
      </c>
    </row>
    <row r="233" s="2" customFormat="1">
      <c r="A233" s="41"/>
      <c r="B233" s="42"/>
      <c r="C233" s="43"/>
      <c r="D233" s="229" t="s">
        <v>317</v>
      </c>
      <c r="E233" s="43"/>
      <c r="F233" s="230" t="s">
        <v>8371</v>
      </c>
      <c r="G233" s="43"/>
      <c r="H233" s="43"/>
      <c r="I233" s="231"/>
      <c r="J233" s="43"/>
      <c r="K233" s="43"/>
      <c r="L233" s="47"/>
      <c r="M233" s="232"/>
      <c r="N233" s="233"/>
      <c r="O233" s="87"/>
      <c r="P233" s="87"/>
      <c r="Q233" s="87"/>
      <c r="R233" s="87"/>
      <c r="S233" s="87"/>
      <c r="T233" s="88"/>
      <c r="U233" s="41"/>
      <c r="V233" s="41"/>
      <c r="W233" s="41"/>
      <c r="X233" s="41"/>
      <c r="Y233" s="41"/>
      <c r="Z233" s="41"/>
      <c r="AA233" s="41"/>
      <c r="AB233" s="41"/>
      <c r="AC233" s="41"/>
      <c r="AD233" s="41"/>
      <c r="AE233" s="41"/>
      <c r="AT233" s="20" t="s">
        <v>317</v>
      </c>
      <c r="AU233" s="20" t="s">
        <v>85</v>
      </c>
    </row>
    <row r="234" s="13" customFormat="1">
      <c r="A234" s="13"/>
      <c r="B234" s="234"/>
      <c r="C234" s="235"/>
      <c r="D234" s="236" t="s">
        <v>319</v>
      </c>
      <c r="E234" s="237" t="s">
        <v>19</v>
      </c>
      <c r="F234" s="238" t="s">
        <v>8372</v>
      </c>
      <c r="G234" s="235"/>
      <c r="H234" s="239">
        <v>18.559999999999999</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2" customFormat="1" ht="21.75" customHeight="1">
      <c r="A235" s="41"/>
      <c r="B235" s="42"/>
      <c r="C235" s="216" t="s">
        <v>784</v>
      </c>
      <c r="D235" s="216" t="s">
        <v>310</v>
      </c>
      <c r="E235" s="217" t="s">
        <v>7871</v>
      </c>
      <c r="F235" s="218" t="s">
        <v>7872</v>
      </c>
      <c r="G235" s="219" t="s">
        <v>442</v>
      </c>
      <c r="H235" s="220">
        <v>97.150999999999996</v>
      </c>
      <c r="I235" s="221"/>
      <c r="J235" s="222">
        <f>ROUND(I235*H235,2)</f>
        <v>0</v>
      </c>
      <c r="K235" s="218" t="s">
        <v>314</v>
      </c>
      <c r="L235" s="47"/>
      <c r="M235" s="223" t="s">
        <v>19</v>
      </c>
      <c r="N235" s="224" t="s">
        <v>47</v>
      </c>
      <c r="O235" s="87"/>
      <c r="P235" s="225">
        <f>O235*H235</f>
        <v>0</v>
      </c>
      <c r="Q235" s="225">
        <v>2.5018699999999998</v>
      </c>
      <c r="R235" s="225">
        <f>Q235*H235</f>
        <v>243.05917236999997</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7873</v>
      </c>
    </row>
    <row r="236" s="2" customFormat="1">
      <c r="A236" s="41"/>
      <c r="B236" s="42"/>
      <c r="C236" s="43"/>
      <c r="D236" s="229" t="s">
        <v>317</v>
      </c>
      <c r="E236" s="43"/>
      <c r="F236" s="230" t="s">
        <v>7874</v>
      </c>
      <c r="G236" s="43"/>
      <c r="H236" s="43"/>
      <c r="I236" s="231"/>
      <c r="J236" s="43"/>
      <c r="K236" s="43"/>
      <c r="L236" s="47"/>
      <c r="M236" s="232"/>
      <c r="N236" s="233"/>
      <c r="O236" s="87"/>
      <c r="P236" s="87"/>
      <c r="Q236" s="87"/>
      <c r="R236" s="87"/>
      <c r="S236" s="87"/>
      <c r="T236" s="88"/>
      <c r="U236" s="41"/>
      <c r="V236" s="41"/>
      <c r="W236" s="41"/>
      <c r="X236" s="41"/>
      <c r="Y236" s="41"/>
      <c r="Z236" s="41"/>
      <c r="AA236" s="41"/>
      <c r="AB236" s="41"/>
      <c r="AC236" s="41"/>
      <c r="AD236" s="41"/>
      <c r="AE236" s="41"/>
      <c r="AT236" s="20" t="s">
        <v>317</v>
      </c>
      <c r="AU236" s="20" t="s">
        <v>85</v>
      </c>
    </row>
    <row r="237" s="13" customFormat="1">
      <c r="A237" s="13"/>
      <c r="B237" s="234"/>
      <c r="C237" s="235"/>
      <c r="D237" s="236" t="s">
        <v>319</v>
      </c>
      <c r="E237" s="237" t="s">
        <v>19</v>
      </c>
      <c r="F237" s="238" t="s">
        <v>8373</v>
      </c>
      <c r="G237" s="235"/>
      <c r="H237" s="239">
        <v>97.150999999999996</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83</v>
      </c>
      <c r="AY237" s="245" t="s">
        <v>308</v>
      </c>
    </row>
    <row r="238" s="2" customFormat="1" ht="16.5" customHeight="1">
      <c r="A238" s="41"/>
      <c r="B238" s="42"/>
      <c r="C238" s="216" t="s">
        <v>620</v>
      </c>
      <c r="D238" s="216" t="s">
        <v>310</v>
      </c>
      <c r="E238" s="217" t="s">
        <v>7877</v>
      </c>
      <c r="F238" s="218" t="s">
        <v>7878</v>
      </c>
      <c r="G238" s="219" t="s">
        <v>313</v>
      </c>
      <c r="H238" s="220">
        <v>298.67899999999997</v>
      </c>
      <c r="I238" s="221"/>
      <c r="J238" s="222">
        <f>ROUND(I238*H238,2)</f>
        <v>0</v>
      </c>
      <c r="K238" s="218" t="s">
        <v>314</v>
      </c>
      <c r="L238" s="47"/>
      <c r="M238" s="223" t="s">
        <v>19</v>
      </c>
      <c r="N238" s="224" t="s">
        <v>47</v>
      </c>
      <c r="O238" s="87"/>
      <c r="P238" s="225">
        <f>O238*H238</f>
        <v>0</v>
      </c>
      <c r="Q238" s="225">
        <v>0.0027499999999999998</v>
      </c>
      <c r="R238" s="225">
        <f>Q238*H238</f>
        <v>0.82136724999999988</v>
      </c>
      <c r="S238" s="225">
        <v>0</v>
      </c>
      <c r="T238" s="226">
        <f>S238*H238</f>
        <v>0</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7879</v>
      </c>
    </row>
    <row r="239" s="2" customFormat="1">
      <c r="A239" s="41"/>
      <c r="B239" s="42"/>
      <c r="C239" s="43"/>
      <c r="D239" s="229" t="s">
        <v>317</v>
      </c>
      <c r="E239" s="43"/>
      <c r="F239" s="230" t="s">
        <v>7880</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4" customFormat="1">
      <c r="A240" s="14"/>
      <c r="B240" s="249"/>
      <c r="C240" s="250"/>
      <c r="D240" s="236" t="s">
        <v>319</v>
      </c>
      <c r="E240" s="251" t="s">
        <v>19</v>
      </c>
      <c r="F240" s="252" t="s">
        <v>8374</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8375</v>
      </c>
      <c r="G241" s="235"/>
      <c r="H241" s="239">
        <v>37.121000000000002</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3" customFormat="1">
      <c r="A242" s="13"/>
      <c r="B242" s="234"/>
      <c r="C242" s="235"/>
      <c r="D242" s="236" t="s">
        <v>319</v>
      </c>
      <c r="E242" s="237" t="s">
        <v>19</v>
      </c>
      <c r="F242" s="238" t="s">
        <v>8376</v>
      </c>
      <c r="G242" s="235"/>
      <c r="H242" s="239">
        <v>236.197</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4" customFormat="1">
      <c r="A243" s="14"/>
      <c r="B243" s="249"/>
      <c r="C243" s="250"/>
      <c r="D243" s="236" t="s">
        <v>319</v>
      </c>
      <c r="E243" s="251" t="s">
        <v>19</v>
      </c>
      <c r="F243" s="252" t="s">
        <v>8377</v>
      </c>
      <c r="G243" s="250"/>
      <c r="H243" s="251" t="s">
        <v>19</v>
      </c>
      <c r="I243" s="253"/>
      <c r="J243" s="250"/>
      <c r="K243" s="250"/>
      <c r="L243" s="254"/>
      <c r="M243" s="255"/>
      <c r="N243" s="256"/>
      <c r="O243" s="256"/>
      <c r="P243" s="256"/>
      <c r="Q243" s="256"/>
      <c r="R243" s="256"/>
      <c r="S243" s="256"/>
      <c r="T243" s="257"/>
      <c r="U243" s="14"/>
      <c r="V243" s="14"/>
      <c r="W243" s="14"/>
      <c r="X243" s="14"/>
      <c r="Y243" s="14"/>
      <c r="Z243" s="14"/>
      <c r="AA243" s="14"/>
      <c r="AB243" s="14"/>
      <c r="AC243" s="14"/>
      <c r="AD243" s="14"/>
      <c r="AE243" s="14"/>
      <c r="AT243" s="258" t="s">
        <v>319</v>
      </c>
      <c r="AU243" s="258" t="s">
        <v>85</v>
      </c>
      <c r="AV243" s="14" t="s">
        <v>83</v>
      </c>
      <c r="AW243" s="14" t="s">
        <v>37</v>
      </c>
      <c r="AX243" s="14" t="s">
        <v>76</v>
      </c>
      <c r="AY243" s="258" t="s">
        <v>308</v>
      </c>
    </row>
    <row r="244" s="13" customFormat="1">
      <c r="A244" s="13"/>
      <c r="B244" s="234"/>
      <c r="C244" s="235"/>
      <c r="D244" s="236" t="s">
        <v>319</v>
      </c>
      <c r="E244" s="237" t="s">
        <v>19</v>
      </c>
      <c r="F244" s="238" t="s">
        <v>8378</v>
      </c>
      <c r="G244" s="235"/>
      <c r="H244" s="239">
        <v>25.361000000000001</v>
      </c>
      <c r="I244" s="240"/>
      <c r="J244" s="235"/>
      <c r="K244" s="235"/>
      <c r="L244" s="241"/>
      <c r="M244" s="242"/>
      <c r="N244" s="243"/>
      <c r="O244" s="243"/>
      <c r="P244" s="243"/>
      <c r="Q244" s="243"/>
      <c r="R244" s="243"/>
      <c r="S244" s="243"/>
      <c r="T244" s="244"/>
      <c r="U244" s="13"/>
      <c r="V244" s="13"/>
      <c r="W244" s="13"/>
      <c r="X244" s="13"/>
      <c r="Y244" s="13"/>
      <c r="Z244" s="13"/>
      <c r="AA244" s="13"/>
      <c r="AB244" s="13"/>
      <c r="AC244" s="13"/>
      <c r="AD244" s="13"/>
      <c r="AE244" s="13"/>
      <c r="AT244" s="245" t="s">
        <v>319</v>
      </c>
      <c r="AU244" s="245" t="s">
        <v>85</v>
      </c>
      <c r="AV244" s="13" t="s">
        <v>85</v>
      </c>
      <c r="AW244" s="13" t="s">
        <v>37</v>
      </c>
      <c r="AX244" s="13" t="s">
        <v>76</v>
      </c>
      <c r="AY244" s="245" t="s">
        <v>308</v>
      </c>
    </row>
    <row r="245" s="15" customFormat="1">
      <c r="A245" s="15"/>
      <c r="B245" s="259"/>
      <c r="C245" s="260"/>
      <c r="D245" s="236" t="s">
        <v>319</v>
      </c>
      <c r="E245" s="261" t="s">
        <v>19</v>
      </c>
      <c r="F245" s="262" t="s">
        <v>448</v>
      </c>
      <c r="G245" s="260"/>
      <c r="H245" s="263">
        <v>298.67899999999997</v>
      </c>
      <c r="I245" s="264"/>
      <c r="J245" s="260"/>
      <c r="K245" s="260"/>
      <c r="L245" s="265"/>
      <c r="M245" s="266"/>
      <c r="N245" s="267"/>
      <c r="O245" s="267"/>
      <c r="P245" s="267"/>
      <c r="Q245" s="267"/>
      <c r="R245" s="267"/>
      <c r="S245" s="267"/>
      <c r="T245" s="268"/>
      <c r="U245" s="15"/>
      <c r="V245" s="15"/>
      <c r="W245" s="15"/>
      <c r="X245" s="15"/>
      <c r="Y245" s="15"/>
      <c r="Z245" s="15"/>
      <c r="AA245" s="15"/>
      <c r="AB245" s="15"/>
      <c r="AC245" s="15"/>
      <c r="AD245" s="15"/>
      <c r="AE245" s="15"/>
      <c r="AT245" s="269" t="s">
        <v>319</v>
      </c>
      <c r="AU245" s="269" t="s">
        <v>85</v>
      </c>
      <c r="AV245" s="15" t="s">
        <v>315</v>
      </c>
      <c r="AW245" s="15" t="s">
        <v>37</v>
      </c>
      <c r="AX245" s="15" t="s">
        <v>83</v>
      </c>
      <c r="AY245" s="269" t="s">
        <v>308</v>
      </c>
    </row>
    <row r="246" s="2" customFormat="1" ht="16.5" customHeight="1">
      <c r="A246" s="41"/>
      <c r="B246" s="42"/>
      <c r="C246" s="216" t="s">
        <v>794</v>
      </c>
      <c r="D246" s="216" t="s">
        <v>310</v>
      </c>
      <c r="E246" s="217" t="s">
        <v>7890</v>
      </c>
      <c r="F246" s="218" t="s">
        <v>7891</v>
      </c>
      <c r="G246" s="219" t="s">
        <v>313</v>
      </c>
      <c r="H246" s="220">
        <v>298.67899999999997</v>
      </c>
      <c r="I246" s="221"/>
      <c r="J246" s="222">
        <f>ROUND(I246*H246,2)</f>
        <v>0</v>
      </c>
      <c r="K246" s="218" t="s">
        <v>314</v>
      </c>
      <c r="L246" s="47"/>
      <c r="M246" s="223" t="s">
        <v>19</v>
      </c>
      <c r="N246" s="224" t="s">
        <v>47</v>
      </c>
      <c r="O246" s="87"/>
      <c r="P246" s="225">
        <f>O246*H246</f>
        <v>0</v>
      </c>
      <c r="Q246" s="225">
        <v>0</v>
      </c>
      <c r="R246" s="225">
        <f>Q246*H246</f>
        <v>0</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7892</v>
      </c>
    </row>
    <row r="247" s="2" customFormat="1">
      <c r="A247" s="41"/>
      <c r="B247" s="42"/>
      <c r="C247" s="43"/>
      <c r="D247" s="229" t="s">
        <v>317</v>
      </c>
      <c r="E247" s="43"/>
      <c r="F247" s="230" t="s">
        <v>7893</v>
      </c>
      <c r="G247" s="43"/>
      <c r="H247" s="43"/>
      <c r="I247" s="231"/>
      <c r="J247" s="43"/>
      <c r="K247" s="43"/>
      <c r="L247" s="47"/>
      <c r="M247" s="232"/>
      <c r="N247" s="233"/>
      <c r="O247" s="87"/>
      <c r="P247" s="87"/>
      <c r="Q247" s="87"/>
      <c r="R247" s="87"/>
      <c r="S247" s="87"/>
      <c r="T247" s="88"/>
      <c r="U247" s="41"/>
      <c r="V247" s="41"/>
      <c r="W247" s="41"/>
      <c r="X247" s="41"/>
      <c r="Y247" s="41"/>
      <c r="Z247" s="41"/>
      <c r="AA247" s="41"/>
      <c r="AB247" s="41"/>
      <c r="AC247" s="41"/>
      <c r="AD247" s="41"/>
      <c r="AE247" s="41"/>
      <c r="AT247" s="20" t="s">
        <v>317</v>
      </c>
      <c r="AU247" s="20" t="s">
        <v>85</v>
      </c>
    </row>
    <row r="248" s="14" customFormat="1">
      <c r="A248" s="14"/>
      <c r="B248" s="249"/>
      <c r="C248" s="250"/>
      <c r="D248" s="236" t="s">
        <v>319</v>
      </c>
      <c r="E248" s="251" t="s">
        <v>19</v>
      </c>
      <c r="F248" s="252" t="s">
        <v>8374</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3" customFormat="1">
      <c r="A249" s="13"/>
      <c r="B249" s="234"/>
      <c r="C249" s="235"/>
      <c r="D249" s="236" t="s">
        <v>319</v>
      </c>
      <c r="E249" s="237" t="s">
        <v>19</v>
      </c>
      <c r="F249" s="238" t="s">
        <v>8375</v>
      </c>
      <c r="G249" s="235"/>
      <c r="H249" s="239">
        <v>37.121000000000002</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76</v>
      </c>
      <c r="AY249" s="245" t="s">
        <v>308</v>
      </c>
    </row>
    <row r="250" s="13" customFormat="1">
      <c r="A250" s="13"/>
      <c r="B250" s="234"/>
      <c r="C250" s="235"/>
      <c r="D250" s="236" t="s">
        <v>319</v>
      </c>
      <c r="E250" s="237" t="s">
        <v>19</v>
      </c>
      <c r="F250" s="238" t="s">
        <v>8376</v>
      </c>
      <c r="G250" s="235"/>
      <c r="H250" s="239">
        <v>236.197</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4" customFormat="1">
      <c r="A251" s="14"/>
      <c r="B251" s="249"/>
      <c r="C251" s="250"/>
      <c r="D251" s="236" t="s">
        <v>319</v>
      </c>
      <c r="E251" s="251" t="s">
        <v>19</v>
      </c>
      <c r="F251" s="252" t="s">
        <v>8377</v>
      </c>
      <c r="G251" s="250"/>
      <c r="H251" s="251" t="s">
        <v>19</v>
      </c>
      <c r="I251" s="253"/>
      <c r="J251" s="250"/>
      <c r="K251" s="250"/>
      <c r="L251" s="254"/>
      <c r="M251" s="255"/>
      <c r="N251" s="256"/>
      <c r="O251" s="256"/>
      <c r="P251" s="256"/>
      <c r="Q251" s="256"/>
      <c r="R251" s="256"/>
      <c r="S251" s="256"/>
      <c r="T251" s="257"/>
      <c r="U251" s="14"/>
      <c r="V251" s="14"/>
      <c r="W251" s="14"/>
      <c r="X251" s="14"/>
      <c r="Y251" s="14"/>
      <c r="Z251" s="14"/>
      <c r="AA251" s="14"/>
      <c r="AB251" s="14"/>
      <c r="AC251" s="14"/>
      <c r="AD251" s="14"/>
      <c r="AE251" s="14"/>
      <c r="AT251" s="258" t="s">
        <v>319</v>
      </c>
      <c r="AU251" s="258" t="s">
        <v>85</v>
      </c>
      <c r="AV251" s="14" t="s">
        <v>83</v>
      </c>
      <c r="AW251" s="14" t="s">
        <v>37</v>
      </c>
      <c r="AX251" s="14" t="s">
        <v>76</v>
      </c>
      <c r="AY251" s="258" t="s">
        <v>308</v>
      </c>
    </row>
    <row r="252" s="13" customFormat="1">
      <c r="A252" s="13"/>
      <c r="B252" s="234"/>
      <c r="C252" s="235"/>
      <c r="D252" s="236" t="s">
        <v>319</v>
      </c>
      <c r="E252" s="237" t="s">
        <v>19</v>
      </c>
      <c r="F252" s="238" t="s">
        <v>8378</v>
      </c>
      <c r="G252" s="235"/>
      <c r="H252" s="239">
        <v>25.361000000000001</v>
      </c>
      <c r="I252" s="240"/>
      <c r="J252" s="235"/>
      <c r="K252" s="235"/>
      <c r="L252" s="241"/>
      <c r="M252" s="242"/>
      <c r="N252" s="243"/>
      <c r="O252" s="243"/>
      <c r="P252" s="243"/>
      <c r="Q252" s="243"/>
      <c r="R252" s="243"/>
      <c r="S252" s="243"/>
      <c r="T252" s="244"/>
      <c r="U252" s="13"/>
      <c r="V252" s="13"/>
      <c r="W252" s="13"/>
      <c r="X252" s="13"/>
      <c r="Y252" s="13"/>
      <c r="Z252" s="13"/>
      <c r="AA252" s="13"/>
      <c r="AB252" s="13"/>
      <c r="AC252" s="13"/>
      <c r="AD252" s="13"/>
      <c r="AE252" s="13"/>
      <c r="AT252" s="245" t="s">
        <v>319</v>
      </c>
      <c r="AU252" s="245" t="s">
        <v>85</v>
      </c>
      <c r="AV252" s="13" t="s">
        <v>85</v>
      </c>
      <c r="AW252" s="13" t="s">
        <v>37</v>
      </c>
      <c r="AX252" s="13" t="s">
        <v>76</v>
      </c>
      <c r="AY252" s="245" t="s">
        <v>308</v>
      </c>
    </row>
    <row r="253" s="15" customFormat="1">
      <c r="A253" s="15"/>
      <c r="B253" s="259"/>
      <c r="C253" s="260"/>
      <c r="D253" s="236" t="s">
        <v>319</v>
      </c>
      <c r="E253" s="261" t="s">
        <v>19</v>
      </c>
      <c r="F253" s="262" t="s">
        <v>448</v>
      </c>
      <c r="G253" s="260"/>
      <c r="H253" s="263">
        <v>298.67899999999997</v>
      </c>
      <c r="I253" s="264"/>
      <c r="J253" s="260"/>
      <c r="K253" s="260"/>
      <c r="L253" s="265"/>
      <c r="M253" s="266"/>
      <c r="N253" s="267"/>
      <c r="O253" s="267"/>
      <c r="P253" s="267"/>
      <c r="Q253" s="267"/>
      <c r="R253" s="267"/>
      <c r="S253" s="267"/>
      <c r="T253" s="268"/>
      <c r="U253" s="15"/>
      <c r="V253" s="15"/>
      <c r="W253" s="15"/>
      <c r="X253" s="15"/>
      <c r="Y253" s="15"/>
      <c r="Z253" s="15"/>
      <c r="AA253" s="15"/>
      <c r="AB253" s="15"/>
      <c r="AC253" s="15"/>
      <c r="AD253" s="15"/>
      <c r="AE253" s="15"/>
      <c r="AT253" s="269" t="s">
        <v>319</v>
      </c>
      <c r="AU253" s="269" t="s">
        <v>85</v>
      </c>
      <c r="AV253" s="15" t="s">
        <v>315</v>
      </c>
      <c r="AW253" s="15" t="s">
        <v>37</v>
      </c>
      <c r="AX253" s="15" t="s">
        <v>83</v>
      </c>
      <c r="AY253" s="269" t="s">
        <v>308</v>
      </c>
    </row>
    <row r="254" s="2" customFormat="1" ht="16.5" customHeight="1">
      <c r="A254" s="41"/>
      <c r="B254" s="42"/>
      <c r="C254" s="216" t="s">
        <v>627</v>
      </c>
      <c r="D254" s="216" t="s">
        <v>310</v>
      </c>
      <c r="E254" s="217" t="s">
        <v>7894</v>
      </c>
      <c r="F254" s="218" t="s">
        <v>7895</v>
      </c>
      <c r="G254" s="219" t="s">
        <v>313</v>
      </c>
      <c r="H254" s="220">
        <v>25.361000000000001</v>
      </c>
      <c r="I254" s="221"/>
      <c r="J254" s="222">
        <f>ROUND(I254*H254,2)</f>
        <v>0</v>
      </c>
      <c r="K254" s="218" t="s">
        <v>902</v>
      </c>
      <c r="L254" s="47"/>
      <c r="M254" s="223" t="s">
        <v>19</v>
      </c>
      <c r="N254" s="224" t="s">
        <v>47</v>
      </c>
      <c r="O254" s="87"/>
      <c r="P254" s="225">
        <f>O254*H254</f>
        <v>0</v>
      </c>
      <c r="Q254" s="225">
        <v>0.0025000000000000001</v>
      </c>
      <c r="R254" s="225">
        <f>Q254*H254</f>
        <v>0.063402500000000001</v>
      </c>
      <c r="S254" s="225">
        <v>0</v>
      </c>
      <c r="T254" s="226">
        <f>S254*H254</f>
        <v>0</v>
      </c>
      <c r="U254" s="41"/>
      <c r="V254" s="41"/>
      <c r="W254" s="41"/>
      <c r="X254" s="41"/>
      <c r="Y254" s="41"/>
      <c r="Z254" s="41"/>
      <c r="AA254" s="41"/>
      <c r="AB254" s="41"/>
      <c r="AC254" s="41"/>
      <c r="AD254" s="41"/>
      <c r="AE254" s="41"/>
      <c r="AR254" s="227" t="s">
        <v>315</v>
      </c>
      <c r="AT254" s="227" t="s">
        <v>310</v>
      </c>
      <c r="AU254" s="227" t="s">
        <v>85</v>
      </c>
      <c r="AY254" s="20" t="s">
        <v>308</v>
      </c>
      <c r="BE254" s="228">
        <f>IF(N254="základní",J254,0)</f>
        <v>0</v>
      </c>
      <c r="BF254" s="228">
        <f>IF(N254="snížená",J254,0)</f>
        <v>0</v>
      </c>
      <c r="BG254" s="228">
        <f>IF(N254="zákl. přenesená",J254,0)</f>
        <v>0</v>
      </c>
      <c r="BH254" s="228">
        <f>IF(N254="sníž. přenesená",J254,0)</f>
        <v>0</v>
      </c>
      <c r="BI254" s="228">
        <f>IF(N254="nulová",J254,0)</f>
        <v>0</v>
      </c>
      <c r="BJ254" s="20" t="s">
        <v>83</v>
      </c>
      <c r="BK254" s="228">
        <f>ROUND(I254*H254,2)</f>
        <v>0</v>
      </c>
      <c r="BL254" s="20" t="s">
        <v>315</v>
      </c>
      <c r="BM254" s="227" t="s">
        <v>8379</v>
      </c>
    </row>
    <row r="255" s="2" customFormat="1">
      <c r="A255" s="41"/>
      <c r="B255" s="42"/>
      <c r="C255" s="43"/>
      <c r="D255" s="229" t="s">
        <v>317</v>
      </c>
      <c r="E255" s="43"/>
      <c r="F255" s="230" t="s">
        <v>8380</v>
      </c>
      <c r="G255" s="43"/>
      <c r="H255" s="43"/>
      <c r="I255" s="231"/>
      <c r="J255" s="43"/>
      <c r="K255" s="43"/>
      <c r="L255" s="47"/>
      <c r="M255" s="232"/>
      <c r="N255" s="233"/>
      <c r="O255" s="87"/>
      <c r="P255" s="87"/>
      <c r="Q255" s="87"/>
      <c r="R255" s="87"/>
      <c r="S255" s="87"/>
      <c r="T255" s="88"/>
      <c r="U255" s="41"/>
      <c r="V255" s="41"/>
      <c r="W255" s="41"/>
      <c r="X255" s="41"/>
      <c r="Y255" s="41"/>
      <c r="Z255" s="41"/>
      <c r="AA255" s="41"/>
      <c r="AB255" s="41"/>
      <c r="AC255" s="41"/>
      <c r="AD255" s="41"/>
      <c r="AE255" s="41"/>
      <c r="AT255" s="20" t="s">
        <v>317</v>
      </c>
      <c r="AU255" s="20" t="s">
        <v>85</v>
      </c>
    </row>
    <row r="256" s="14" customFormat="1">
      <c r="A256" s="14"/>
      <c r="B256" s="249"/>
      <c r="C256" s="250"/>
      <c r="D256" s="236" t="s">
        <v>319</v>
      </c>
      <c r="E256" s="251" t="s">
        <v>19</v>
      </c>
      <c r="F256" s="252" t="s">
        <v>8377</v>
      </c>
      <c r="G256" s="250"/>
      <c r="H256" s="251" t="s">
        <v>19</v>
      </c>
      <c r="I256" s="253"/>
      <c r="J256" s="250"/>
      <c r="K256" s="250"/>
      <c r="L256" s="254"/>
      <c r="M256" s="255"/>
      <c r="N256" s="256"/>
      <c r="O256" s="256"/>
      <c r="P256" s="256"/>
      <c r="Q256" s="256"/>
      <c r="R256" s="256"/>
      <c r="S256" s="256"/>
      <c r="T256" s="257"/>
      <c r="U256" s="14"/>
      <c r="V256" s="14"/>
      <c r="W256" s="14"/>
      <c r="X256" s="14"/>
      <c r="Y256" s="14"/>
      <c r="Z256" s="14"/>
      <c r="AA256" s="14"/>
      <c r="AB256" s="14"/>
      <c r="AC256" s="14"/>
      <c r="AD256" s="14"/>
      <c r="AE256" s="14"/>
      <c r="AT256" s="258" t="s">
        <v>319</v>
      </c>
      <c r="AU256" s="258" t="s">
        <v>85</v>
      </c>
      <c r="AV256" s="14" t="s">
        <v>83</v>
      </c>
      <c r="AW256" s="14" t="s">
        <v>37</v>
      </c>
      <c r="AX256" s="14" t="s">
        <v>76</v>
      </c>
      <c r="AY256" s="258" t="s">
        <v>308</v>
      </c>
    </row>
    <row r="257" s="13" customFormat="1">
      <c r="A257" s="13"/>
      <c r="B257" s="234"/>
      <c r="C257" s="235"/>
      <c r="D257" s="236" t="s">
        <v>319</v>
      </c>
      <c r="E257" s="237" t="s">
        <v>19</v>
      </c>
      <c r="F257" s="238" t="s">
        <v>8378</v>
      </c>
      <c r="G257" s="235"/>
      <c r="H257" s="239">
        <v>25.361000000000001</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37</v>
      </c>
      <c r="AX257" s="13" t="s">
        <v>83</v>
      </c>
      <c r="AY257" s="245" t="s">
        <v>308</v>
      </c>
    </row>
    <row r="258" s="2" customFormat="1" ht="24.15" customHeight="1">
      <c r="A258" s="41"/>
      <c r="B258" s="42"/>
      <c r="C258" s="216" t="s">
        <v>808</v>
      </c>
      <c r="D258" s="216" t="s">
        <v>310</v>
      </c>
      <c r="E258" s="217" t="s">
        <v>7914</v>
      </c>
      <c r="F258" s="218" t="s">
        <v>7915</v>
      </c>
      <c r="G258" s="219" t="s">
        <v>493</v>
      </c>
      <c r="H258" s="220">
        <v>10.699999999999999</v>
      </c>
      <c r="I258" s="221"/>
      <c r="J258" s="222">
        <f>ROUND(I258*H258,2)</f>
        <v>0</v>
      </c>
      <c r="K258" s="218" t="s">
        <v>314</v>
      </c>
      <c r="L258" s="47"/>
      <c r="M258" s="223" t="s">
        <v>19</v>
      </c>
      <c r="N258" s="224" t="s">
        <v>47</v>
      </c>
      <c r="O258" s="87"/>
      <c r="P258" s="225">
        <f>O258*H258</f>
        <v>0</v>
      </c>
      <c r="Q258" s="225">
        <v>1.04922</v>
      </c>
      <c r="R258" s="225">
        <f>Q258*H258</f>
        <v>11.226654</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7916</v>
      </c>
    </row>
    <row r="259" s="2" customFormat="1">
      <c r="A259" s="41"/>
      <c r="B259" s="42"/>
      <c r="C259" s="43"/>
      <c r="D259" s="229" t="s">
        <v>317</v>
      </c>
      <c r="E259" s="43"/>
      <c r="F259" s="230" t="s">
        <v>7917</v>
      </c>
      <c r="G259" s="43"/>
      <c r="H259" s="43"/>
      <c r="I259" s="231"/>
      <c r="J259" s="43"/>
      <c r="K259" s="43"/>
      <c r="L259" s="47"/>
      <c r="M259" s="232"/>
      <c r="N259" s="233"/>
      <c r="O259" s="87"/>
      <c r="P259" s="87"/>
      <c r="Q259" s="87"/>
      <c r="R259" s="87"/>
      <c r="S259" s="87"/>
      <c r="T259" s="88"/>
      <c r="U259" s="41"/>
      <c r="V259" s="41"/>
      <c r="W259" s="41"/>
      <c r="X259" s="41"/>
      <c r="Y259" s="41"/>
      <c r="Z259" s="41"/>
      <c r="AA259" s="41"/>
      <c r="AB259" s="41"/>
      <c r="AC259" s="41"/>
      <c r="AD259" s="41"/>
      <c r="AE259" s="41"/>
      <c r="AT259" s="20" t="s">
        <v>317</v>
      </c>
      <c r="AU259" s="20" t="s">
        <v>85</v>
      </c>
    </row>
    <row r="260" s="13" customFormat="1">
      <c r="A260" s="13"/>
      <c r="B260" s="234"/>
      <c r="C260" s="235"/>
      <c r="D260" s="236" t="s">
        <v>319</v>
      </c>
      <c r="E260" s="237" t="s">
        <v>19</v>
      </c>
      <c r="F260" s="238" t="s">
        <v>8381</v>
      </c>
      <c r="G260" s="235"/>
      <c r="H260" s="239">
        <v>10.699999999999999</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83</v>
      </c>
      <c r="AY260" s="245" t="s">
        <v>308</v>
      </c>
    </row>
    <row r="261" s="2" customFormat="1" ht="24.15" customHeight="1">
      <c r="A261" s="41"/>
      <c r="B261" s="42"/>
      <c r="C261" s="216" t="s">
        <v>735</v>
      </c>
      <c r="D261" s="216" t="s">
        <v>310</v>
      </c>
      <c r="E261" s="217" t="s">
        <v>7942</v>
      </c>
      <c r="F261" s="218" t="s">
        <v>7943</v>
      </c>
      <c r="G261" s="219" t="s">
        <v>313</v>
      </c>
      <c r="H261" s="220">
        <v>241.45099999999999</v>
      </c>
      <c r="I261" s="221"/>
      <c r="J261" s="222">
        <f>ROUND(I261*H261,2)</f>
        <v>0</v>
      </c>
      <c r="K261" s="218" t="s">
        <v>314</v>
      </c>
      <c r="L261" s="47"/>
      <c r="M261" s="223" t="s">
        <v>19</v>
      </c>
      <c r="N261" s="224" t="s">
        <v>47</v>
      </c>
      <c r="O261" s="87"/>
      <c r="P261" s="225">
        <f>O261*H261</f>
        <v>0</v>
      </c>
      <c r="Q261" s="225">
        <v>0.054600000000000003</v>
      </c>
      <c r="R261" s="225">
        <f>Q261*H261</f>
        <v>13.183224600000001</v>
      </c>
      <c r="S261" s="225">
        <v>0</v>
      </c>
      <c r="T261" s="226">
        <f>S261*H261</f>
        <v>0</v>
      </c>
      <c r="U261" s="41"/>
      <c r="V261" s="41"/>
      <c r="W261" s="41"/>
      <c r="X261" s="41"/>
      <c r="Y261" s="41"/>
      <c r="Z261" s="41"/>
      <c r="AA261" s="41"/>
      <c r="AB261" s="41"/>
      <c r="AC261" s="41"/>
      <c r="AD261" s="41"/>
      <c r="AE261" s="41"/>
      <c r="AR261" s="227" t="s">
        <v>315</v>
      </c>
      <c r="AT261" s="227" t="s">
        <v>310</v>
      </c>
      <c r="AU261" s="227" t="s">
        <v>85</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315</v>
      </c>
      <c r="BM261" s="227" t="s">
        <v>7944</v>
      </c>
    </row>
    <row r="262" s="2" customFormat="1">
      <c r="A262" s="41"/>
      <c r="B262" s="42"/>
      <c r="C262" s="43"/>
      <c r="D262" s="229" t="s">
        <v>317</v>
      </c>
      <c r="E262" s="43"/>
      <c r="F262" s="230" t="s">
        <v>7945</v>
      </c>
      <c r="G262" s="43"/>
      <c r="H262" s="43"/>
      <c r="I262" s="231"/>
      <c r="J262" s="43"/>
      <c r="K262" s="43"/>
      <c r="L262" s="47"/>
      <c r="M262" s="232"/>
      <c r="N262" s="233"/>
      <c r="O262" s="87"/>
      <c r="P262" s="87"/>
      <c r="Q262" s="87"/>
      <c r="R262" s="87"/>
      <c r="S262" s="87"/>
      <c r="T262" s="88"/>
      <c r="U262" s="41"/>
      <c r="V262" s="41"/>
      <c r="W262" s="41"/>
      <c r="X262" s="41"/>
      <c r="Y262" s="41"/>
      <c r="Z262" s="41"/>
      <c r="AA262" s="41"/>
      <c r="AB262" s="41"/>
      <c r="AC262" s="41"/>
      <c r="AD262" s="41"/>
      <c r="AE262" s="41"/>
      <c r="AT262" s="20" t="s">
        <v>317</v>
      </c>
      <c r="AU262" s="20" t="s">
        <v>85</v>
      </c>
    </row>
    <row r="263" s="13" customFormat="1">
      <c r="A263" s="13"/>
      <c r="B263" s="234"/>
      <c r="C263" s="235"/>
      <c r="D263" s="236" t="s">
        <v>319</v>
      </c>
      <c r="E263" s="237" t="s">
        <v>19</v>
      </c>
      <c r="F263" s="238" t="s">
        <v>8382</v>
      </c>
      <c r="G263" s="235"/>
      <c r="H263" s="239">
        <v>241.45099999999999</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85</v>
      </c>
      <c r="AV263" s="13" t="s">
        <v>85</v>
      </c>
      <c r="AW263" s="13" t="s">
        <v>37</v>
      </c>
      <c r="AX263" s="13" t="s">
        <v>83</v>
      </c>
      <c r="AY263" s="245" t="s">
        <v>308</v>
      </c>
    </row>
    <row r="264" s="12" customFormat="1" ht="22.8" customHeight="1">
      <c r="A264" s="12"/>
      <c r="B264" s="200"/>
      <c r="C264" s="201"/>
      <c r="D264" s="202" t="s">
        <v>75</v>
      </c>
      <c r="E264" s="214" t="s">
        <v>315</v>
      </c>
      <c r="F264" s="214" t="s">
        <v>1613</v>
      </c>
      <c r="G264" s="201"/>
      <c r="H264" s="201"/>
      <c r="I264" s="204"/>
      <c r="J264" s="215">
        <f>BK264</f>
        <v>0</v>
      </c>
      <c r="K264" s="201"/>
      <c r="L264" s="206"/>
      <c r="M264" s="207"/>
      <c r="N264" s="208"/>
      <c r="O264" s="208"/>
      <c r="P264" s="209">
        <f>SUM(P265:P291)</f>
        <v>0</v>
      </c>
      <c r="Q264" s="208"/>
      <c r="R264" s="209">
        <f>SUM(R265:R291)</f>
        <v>19.837653749999994</v>
      </c>
      <c r="S264" s="208"/>
      <c r="T264" s="210">
        <f>SUM(T265:T291)</f>
        <v>0</v>
      </c>
      <c r="U264" s="12"/>
      <c r="V264" s="12"/>
      <c r="W264" s="12"/>
      <c r="X264" s="12"/>
      <c r="Y264" s="12"/>
      <c r="Z264" s="12"/>
      <c r="AA264" s="12"/>
      <c r="AB264" s="12"/>
      <c r="AC264" s="12"/>
      <c r="AD264" s="12"/>
      <c r="AE264" s="12"/>
      <c r="AR264" s="211" t="s">
        <v>83</v>
      </c>
      <c r="AT264" s="212" t="s">
        <v>75</v>
      </c>
      <c r="AU264" s="212" t="s">
        <v>83</v>
      </c>
      <c r="AY264" s="211" t="s">
        <v>308</v>
      </c>
      <c r="BK264" s="213">
        <f>SUM(BK265:BK291)</f>
        <v>0</v>
      </c>
    </row>
    <row r="265" s="2" customFormat="1" ht="24.15" customHeight="1">
      <c r="A265" s="41"/>
      <c r="B265" s="42"/>
      <c r="C265" s="216" t="s">
        <v>813</v>
      </c>
      <c r="D265" s="216" t="s">
        <v>310</v>
      </c>
      <c r="E265" s="217" t="s">
        <v>7963</v>
      </c>
      <c r="F265" s="218" t="s">
        <v>7964</v>
      </c>
      <c r="G265" s="219" t="s">
        <v>442</v>
      </c>
      <c r="H265" s="220">
        <v>7.875</v>
      </c>
      <c r="I265" s="221"/>
      <c r="J265" s="222">
        <f>ROUND(I265*H265,2)</f>
        <v>0</v>
      </c>
      <c r="K265" s="218" t="s">
        <v>314</v>
      </c>
      <c r="L265" s="47"/>
      <c r="M265" s="223" t="s">
        <v>19</v>
      </c>
      <c r="N265" s="224" t="s">
        <v>47</v>
      </c>
      <c r="O265" s="87"/>
      <c r="P265" s="225">
        <f>O265*H265</f>
        <v>0</v>
      </c>
      <c r="Q265" s="225">
        <v>2.5020099999999998</v>
      </c>
      <c r="R265" s="225">
        <f>Q265*H265</f>
        <v>19.703328749999997</v>
      </c>
      <c r="S265" s="225">
        <v>0</v>
      </c>
      <c r="T265" s="226">
        <f>S265*H265</f>
        <v>0</v>
      </c>
      <c r="U265" s="41"/>
      <c r="V265" s="41"/>
      <c r="W265" s="41"/>
      <c r="X265" s="41"/>
      <c r="Y265" s="41"/>
      <c r="Z265" s="41"/>
      <c r="AA265" s="41"/>
      <c r="AB265" s="41"/>
      <c r="AC265" s="41"/>
      <c r="AD265" s="41"/>
      <c r="AE265" s="41"/>
      <c r="AR265" s="227" t="s">
        <v>315</v>
      </c>
      <c r="AT265" s="227" t="s">
        <v>310</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8383</v>
      </c>
    </row>
    <row r="266" s="2" customFormat="1">
      <c r="A266" s="41"/>
      <c r="B266" s="42"/>
      <c r="C266" s="43"/>
      <c r="D266" s="229" t="s">
        <v>317</v>
      </c>
      <c r="E266" s="43"/>
      <c r="F266" s="230" t="s">
        <v>7966</v>
      </c>
      <c r="G266" s="43"/>
      <c r="H266" s="43"/>
      <c r="I266" s="231"/>
      <c r="J266" s="43"/>
      <c r="K266" s="43"/>
      <c r="L266" s="47"/>
      <c r="M266" s="232"/>
      <c r="N266" s="233"/>
      <c r="O266" s="87"/>
      <c r="P266" s="87"/>
      <c r="Q266" s="87"/>
      <c r="R266" s="87"/>
      <c r="S266" s="87"/>
      <c r="T266" s="88"/>
      <c r="U266" s="41"/>
      <c r="V266" s="41"/>
      <c r="W266" s="41"/>
      <c r="X266" s="41"/>
      <c r="Y266" s="41"/>
      <c r="Z266" s="41"/>
      <c r="AA266" s="41"/>
      <c r="AB266" s="41"/>
      <c r="AC266" s="41"/>
      <c r="AD266" s="41"/>
      <c r="AE266" s="41"/>
      <c r="AT266" s="20" t="s">
        <v>317</v>
      </c>
      <c r="AU266" s="20" t="s">
        <v>85</v>
      </c>
    </row>
    <row r="267" s="14" customFormat="1">
      <c r="A267" s="14"/>
      <c r="B267" s="249"/>
      <c r="C267" s="250"/>
      <c r="D267" s="236" t="s">
        <v>319</v>
      </c>
      <c r="E267" s="251" t="s">
        <v>19</v>
      </c>
      <c r="F267" s="252" t="s">
        <v>8384</v>
      </c>
      <c r="G267" s="250"/>
      <c r="H267" s="251" t="s">
        <v>19</v>
      </c>
      <c r="I267" s="253"/>
      <c r="J267" s="250"/>
      <c r="K267" s="250"/>
      <c r="L267" s="254"/>
      <c r="M267" s="255"/>
      <c r="N267" s="256"/>
      <c r="O267" s="256"/>
      <c r="P267" s="256"/>
      <c r="Q267" s="256"/>
      <c r="R267" s="256"/>
      <c r="S267" s="256"/>
      <c r="T267" s="257"/>
      <c r="U267" s="14"/>
      <c r="V267" s="14"/>
      <c r="W267" s="14"/>
      <c r="X267" s="14"/>
      <c r="Y267" s="14"/>
      <c r="Z267" s="14"/>
      <c r="AA267" s="14"/>
      <c r="AB267" s="14"/>
      <c r="AC267" s="14"/>
      <c r="AD267" s="14"/>
      <c r="AE267" s="14"/>
      <c r="AT267" s="258" t="s">
        <v>319</v>
      </c>
      <c r="AU267" s="258" t="s">
        <v>85</v>
      </c>
      <c r="AV267" s="14" t="s">
        <v>83</v>
      </c>
      <c r="AW267" s="14" t="s">
        <v>37</v>
      </c>
      <c r="AX267" s="14" t="s">
        <v>76</v>
      </c>
      <c r="AY267" s="258" t="s">
        <v>308</v>
      </c>
    </row>
    <row r="268" s="13" customFormat="1">
      <c r="A268" s="13"/>
      <c r="B268" s="234"/>
      <c r="C268" s="235"/>
      <c r="D268" s="236" t="s">
        <v>319</v>
      </c>
      <c r="E268" s="237" t="s">
        <v>19</v>
      </c>
      <c r="F268" s="238" t="s">
        <v>8385</v>
      </c>
      <c r="G268" s="235"/>
      <c r="H268" s="239">
        <v>7.875</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4" customFormat="1">
      <c r="A269" s="14"/>
      <c r="B269" s="249"/>
      <c r="C269" s="250"/>
      <c r="D269" s="236" t="s">
        <v>319</v>
      </c>
      <c r="E269" s="251" t="s">
        <v>19</v>
      </c>
      <c r="F269" s="252" t="s">
        <v>8386</v>
      </c>
      <c r="G269" s="250"/>
      <c r="H269" s="251" t="s">
        <v>19</v>
      </c>
      <c r="I269" s="253"/>
      <c r="J269" s="250"/>
      <c r="K269" s="250"/>
      <c r="L269" s="254"/>
      <c r="M269" s="255"/>
      <c r="N269" s="256"/>
      <c r="O269" s="256"/>
      <c r="P269" s="256"/>
      <c r="Q269" s="256"/>
      <c r="R269" s="256"/>
      <c r="S269" s="256"/>
      <c r="T269" s="257"/>
      <c r="U269" s="14"/>
      <c r="V269" s="14"/>
      <c r="W269" s="14"/>
      <c r="X269" s="14"/>
      <c r="Y269" s="14"/>
      <c r="Z269" s="14"/>
      <c r="AA269" s="14"/>
      <c r="AB269" s="14"/>
      <c r="AC269" s="14"/>
      <c r="AD269" s="14"/>
      <c r="AE269" s="14"/>
      <c r="AT269" s="258" t="s">
        <v>319</v>
      </c>
      <c r="AU269" s="258" t="s">
        <v>85</v>
      </c>
      <c r="AV269" s="14" t="s">
        <v>83</v>
      </c>
      <c r="AW269" s="14" t="s">
        <v>37</v>
      </c>
      <c r="AX269" s="14" t="s">
        <v>76</v>
      </c>
      <c r="AY269" s="258" t="s">
        <v>308</v>
      </c>
    </row>
    <row r="270" s="15" customFormat="1">
      <c r="A270" s="15"/>
      <c r="B270" s="259"/>
      <c r="C270" s="260"/>
      <c r="D270" s="236" t="s">
        <v>319</v>
      </c>
      <c r="E270" s="261" t="s">
        <v>19</v>
      </c>
      <c r="F270" s="262" t="s">
        <v>448</v>
      </c>
      <c r="G270" s="260"/>
      <c r="H270" s="263">
        <v>7.875</v>
      </c>
      <c r="I270" s="264"/>
      <c r="J270" s="260"/>
      <c r="K270" s="260"/>
      <c r="L270" s="265"/>
      <c r="M270" s="266"/>
      <c r="N270" s="267"/>
      <c r="O270" s="267"/>
      <c r="P270" s="267"/>
      <c r="Q270" s="267"/>
      <c r="R270" s="267"/>
      <c r="S270" s="267"/>
      <c r="T270" s="268"/>
      <c r="U270" s="15"/>
      <c r="V270" s="15"/>
      <c r="W270" s="15"/>
      <c r="X270" s="15"/>
      <c r="Y270" s="15"/>
      <c r="Z270" s="15"/>
      <c r="AA270" s="15"/>
      <c r="AB270" s="15"/>
      <c r="AC270" s="15"/>
      <c r="AD270" s="15"/>
      <c r="AE270" s="15"/>
      <c r="AT270" s="269" t="s">
        <v>319</v>
      </c>
      <c r="AU270" s="269" t="s">
        <v>85</v>
      </c>
      <c r="AV270" s="15" t="s">
        <v>315</v>
      </c>
      <c r="AW270" s="15" t="s">
        <v>37</v>
      </c>
      <c r="AX270" s="15" t="s">
        <v>83</v>
      </c>
      <c r="AY270" s="269" t="s">
        <v>308</v>
      </c>
    </row>
    <row r="271" s="2" customFormat="1" ht="21.75" customHeight="1">
      <c r="A271" s="41"/>
      <c r="B271" s="42"/>
      <c r="C271" s="216" t="s">
        <v>740</v>
      </c>
      <c r="D271" s="216" t="s">
        <v>310</v>
      </c>
      <c r="E271" s="217" t="s">
        <v>7968</v>
      </c>
      <c r="F271" s="218" t="s">
        <v>7969</v>
      </c>
      <c r="G271" s="219" t="s">
        <v>313</v>
      </c>
      <c r="H271" s="220">
        <v>13.5</v>
      </c>
      <c r="I271" s="221"/>
      <c r="J271" s="222">
        <f>ROUND(I271*H271,2)</f>
        <v>0</v>
      </c>
      <c r="K271" s="218" t="s">
        <v>902</v>
      </c>
      <c r="L271" s="47"/>
      <c r="M271" s="223" t="s">
        <v>19</v>
      </c>
      <c r="N271" s="224" t="s">
        <v>47</v>
      </c>
      <c r="O271" s="87"/>
      <c r="P271" s="225">
        <f>O271*H271</f>
        <v>0</v>
      </c>
      <c r="Q271" s="225">
        <v>0.0055199999999999997</v>
      </c>
      <c r="R271" s="225">
        <f>Q271*H271</f>
        <v>0.074520000000000003</v>
      </c>
      <c r="S271" s="225">
        <v>0</v>
      </c>
      <c r="T271" s="226">
        <f>S271*H271</f>
        <v>0</v>
      </c>
      <c r="U271" s="41"/>
      <c r="V271" s="41"/>
      <c r="W271" s="41"/>
      <c r="X271" s="41"/>
      <c r="Y271" s="41"/>
      <c r="Z271" s="41"/>
      <c r="AA271" s="41"/>
      <c r="AB271" s="41"/>
      <c r="AC271" s="41"/>
      <c r="AD271" s="41"/>
      <c r="AE271" s="41"/>
      <c r="AR271" s="227" t="s">
        <v>315</v>
      </c>
      <c r="AT271" s="227" t="s">
        <v>310</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8387</v>
      </c>
    </row>
    <row r="272" s="2" customFormat="1">
      <c r="A272" s="41"/>
      <c r="B272" s="42"/>
      <c r="C272" s="43"/>
      <c r="D272" s="229" t="s">
        <v>317</v>
      </c>
      <c r="E272" s="43"/>
      <c r="F272" s="230" t="s">
        <v>8388</v>
      </c>
      <c r="G272" s="43"/>
      <c r="H272" s="43"/>
      <c r="I272" s="231"/>
      <c r="J272" s="43"/>
      <c r="K272" s="43"/>
      <c r="L272" s="47"/>
      <c r="M272" s="232"/>
      <c r="N272" s="233"/>
      <c r="O272" s="87"/>
      <c r="P272" s="87"/>
      <c r="Q272" s="87"/>
      <c r="R272" s="87"/>
      <c r="S272" s="87"/>
      <c r="T272" s="88"/>
      <c r="U272" s="41"/>
      <c r="V272" s="41"/>
      <c r="W272" s="41"/>
      <c r="X272" s="41"/>
      <c r="Y272" s="41"/>
      <c r="Z272" s="41"/>
      <c r="AA272" s="41"/>
      <c r="AB272" s="41"/>
      <c r="AC272" s="41"/>
      <c r="AD272" s="41"/>
      <c r="AE272" s="41"/>
      <c r="AT272" s="20" t="s">
        <v>317</v>
      </c>
      <c r="AU272" s="20" t="s">
        <v>85</v>
      </c>
    </row>
    <row r="273" s="14" customFormat="1">
      <c r="A273" s="14"/>
      <c r="B273" s="249"/>
      <c r="C273" s="250"/>
      <c r="D273" s="236" t="s">
        <v>319</v>
      </c>
      <c r="E273" s="251" t="s">
        <v>19</v>
      </c>
      <c r="F273" s="252" t="s">
        <v>8389</v>
      </c>
      <c r="G273" s="250"/>
      <c r="H273" s="251" t="s">
        <v>19</v>
      </c>
      <c r="I273" s="253"/>
      <c r="J273" s="250"/>
      <c r="K273" s="250"/>
      <c r="L273" s="254"/>
      <c r="M273" s="255"/>
      <c r="N273" s="256"/>
      <c r="O273" s="256"/>
      <c r="P273" s="256"/>
      <c r="Q273" s="256"/>
      <c r="R273" s="256"/>
      <c r="S273" s="256"/>
      <c r="T273" s="257"/>
      <c r="U273" s="14"/>
      <c r="V273" s="14"/>
      <c r="W273" s="14"/>
      <c r="X273" s="14"/>
      <c r="Y273" s="14"/>
      <c r="Z273" s="14"/>
      <c r="AA273" s="14"/>
      <c r="AB273" s="14"/>
      <c r="AC273" s="14"/>
      <c r="AD273" s="14"/>
      <c r="AE273" s="14"/>
      <c r="AT273" s="258" t="s">
        <v>319</v>
      </c>
      <c r="AU273" s="258" t="s">
        <v>85</v>
      </c>
      <c r="AV273" s="14" t="s">
        <v>83</v>
      </c>
      <c r="AW273" s="14" t="s">
        <v>37</v>
      </c>
      <c r="AX273" s="14" t="s">
        <v>76</v>
      </c>
      <c r="AY273" s="258" t="s">
        <v>308</v>
      </c>
    </row>
    <row r="274" s="13" customFormat="1">
      <c r="A274" s="13"/>
      <c r="B274" s="234"/>
      <c r="C274" s="235"/>
      <c r="D274" s="236" t="s">
        <v>319</v>
      </c>
      <c r="E274" s="237" t="s">
        <v>19</v>
      </c>
      <c r="F274" s="238" t="s">
        <v>8390</v>
      </c>
      <c r="G274" s="235"/>
      <c r="H274" s="239">
        <v>13.5</v>
      </c>
      <c r="I274" s="240"/>
      <c r="J274" s="235"/>
      <c r="K274" s="235"/>
      <c r="L274" s="241"/>
      <c r="M274" s="242"/>
      <c r="N274" s="243"/>
      <c r="O274" s="243"/>
      <c r="P274" s="243"/>
      <c r="Q274" s="243"/>
      <c r="R274" s="243"/>
      <c r="S274" s="243"/>
      <c r="T274" s="244"/>
      <c r="U274" s="13"/>
      <c r="V274" s="13"/>
      <c r="W274" s="13"/>
      <c r="X274" s="13"/>
      <c r="Y274" s="13"/>
      <c r="Z274" s="13"/>
      <c r="AA274" s="13"/>
      <c r="AB274" s="13"/>
      <c r="AC274" s="13"/>
      <c r="AD274" s="13"/>
      <c r="AE274" s="13"/>
      <c r="AT274" s="245" t="s">
        <v>319</v>
      </c>
      <c r="AU274" s="245" t="s">
        <v>85</v>
      </c>
      <c r="AV274" s="13" t="s">
        <v>85</v>
      </c>
      <c r="AW274" s="13" t="s">
        <v>37</v>
      </c>
      <c r="AX274" s="13" t="s">
        <v>83</v>
      </c>
      <c r="AY274" s="245" t="s">
        <v>308</v>
      </c>
    </row>
    <row r="275" s="2" customFormat="1" ht="24.15" customHeight="1">
      <c r="A275" s="41"/>
      <c r="B275" s="42"/>
      <c r="C275" s="216" t="s">
        <v>826</v>
      </c>
      <c r="D275" s="216" t="s">
        <v>310</v>
      </c>
      <c r="E275" s="217" t="s">
        <v>7983</v>
      </c>
      <c r="F275" s="218" t="s">
        <v>7984</v>
      </c>
      <c r="G275" s="219" t="s">
        <v>313</v>
      </c>
      <c r="H275" s="220">
        <v>13.5</v>
      </c>
      <c r="I275" s="221"/>
      <c r="J275" s="222">
        <f>ROUND(I275*H275,2)</f>
        <v>0</v>
      </c>
      <c r="K275" s="218" t="s">
        <v>902</v>
      </c>
      <c r="L275" s="47"/>
      <c r="M275" s="223" t="s">
        <v>19</v>
      </c>
      <c r="N275" s="224" t="s">
        <v>47</v>
      </c>
      <c r="O275" s="87"/>
      <c r="P275" s="225">
        <f>O275*H275</f>
        <v>0</v>
      </c>
      <c r="Q275" s="225">
        <v>0</v>
      </c>
      <c r="R275" s="225">
        <f>Q275*H275</f>
        <v>0</v>
      </c>
      <c r="S275" s="225">
        <v>0</v>
      </c>
      <c r="T275" s="226">
        <f>S275*H275</f>
        <v>0</v>
      </c>
      <c r="U275" s="41"/>
      <c r="V275" s="41"/>
      <c r="W275" s="41"/>
      <c r="X275" s="41"/>
      <c r="Y275" s="41"/>
      <c r="Z275" s="41"/>
      <c r="AA275" s="41"/>
      <c r="AB275" s="41"/>
      <c r="AC275" s="41"/>
      <c r="AD275" s="41"/>
      <c r="AE275" s="41"/>
      <c r="AR275" s="227" t="s">
        <v>315</v>
      </c>
      <c r="AT275" s="227" t="s">
        <v>310</v>
      </c>
      <c r="AU275" s="227" t="s">
        <v>85</v>
      </c>
      <c r="AY275" s="20" t="s">
        <v>308</v>
      </c>
      <c r="BE275" s="228">
        <f>IF(N275="základní",J275,0)</f>
        <v>0</v>
      </c>
      <c r="BF275" s="228">
        <f>IF(N275="snížená",J275,0)</f>
        <v>0</v>
      </c>
      <c r="BG275" s="228">
        <f>IF(N275="zákl. přenesená",J275,0)</f>
        <v>0</v>
      </c>
      <c r="BH275" s="228">
        <f>IF(N275="sníž. přenesená",J275,0)</f>
        <v>0</v>
      </c>
      <c r="BI275" s="228">
        <f>IF(N275="nulová",J275,0)</f>
        <v>0</v>
      </c>
      <c r="BJ275" s="20" t="s">
        <v>83</v>
      </c>
      <c r="BK275" s="228">
        <f>ROUND(I275*H275,2)</f>
        <v>0</v>
      </c>
      <c r="BL275" s="20" t="s">
        <v>315</v>
      </c>
      <c r="BM275" s="227" t="s">
        <v>8391</v>
      </c>
    </row>
    <row r="276" s="2" customFormat="1">
      <c r="A276" s="41"/>
      <c r="B276" s="42"/>
      <c r="C276" s="43"/>
      <c r="D276" s="229" t="s">
        <v>317</v>
      </c>
      <c r="E276" s="43"/>
      <c r="F276" s="230" t="s">
        <v>8392</v>
      </c>
      <c r="G276" s="43"/>
      <c r="H276" s="43"/>
      <c r="I276" s="231"/>
      <c r="J276" s="43"/>
      <c r="K276" s="43"/>
      <c r="L276" s="47"/>
      <c r="M276" s="232"/>
      <c r="N276" s="233"/>
      <c r="O276" s="87"/>
      <c r="P276" s="87"/>
      <c r="Q276" s="87"/>
      <c r="R276" s="87"/>
      <c r="S276" s="87"/>
      <c r="T276" s="88"/>
      <c r="U276" s="41"/>
      <c r="V276" s="41"/>
      <c r="W276" s="41"/>
      <c r="X276" s="41"/>
      <c r="Y276" s="41"/>
      <c r="Z276" s="41"/>
      <c r="AA276" s="41"/>
      <c r="AB276" s="41"/>
      <c r="AC276" s="41"/>
      <c r="AD276" s="41"/>
      <c r="AE276" s="41"/>
      <c r="AT276" s="20" t="s">
        <v>317</v>
      </c>
      <c r="AU276" s="20" t="s">
        <v>85</v>
      </c>
    </row>
    <row r="277" s="14" customFormat="1">
      <c r="A277" s="14"/>
      <c r="B277" s="249"/>
      <c r="C277" s="250"/>
      <c r="D277" s="236" t="s">
        <v>319</v>
      </c>
      <c r="E277" s="251" t="s">
        <v>19</v>
      </c>
      <c r="F277" s="252" t="s">
        <v>8389</v>
      </c>
      <c r="G277" s="250"/>
      <c r="H277" s="251" t="s">
        <v>19</v>
      </c>
      <c r="I277" s="253"/>
      <c r="J277" s="250"/>
      <c r="K277" s="250"/>
      <c r="L277" s="254"/>
      <c r="M277" s="255"/>
      <c r="N277" s="256"/>
      <c r="O277" s="256"/>
      <c r="P277" s="256"/>
      <c r="Q277" s="256"/>
      <c r="R277" s="256"/>
      <c r="S277" s="256"/>
      <c r="T277" s="257"/>
      <c r="U277" s="14"/>
      <c r="V277" s="14"/>
      <c r="W277" s="14"/>
      <c r="X277" s="14"/>
      <c r="Y277" s="14"/>
      <c r="Z277" s="14"/>
      <c r="AA277" s="14"/>
      <c r="AB277" s="14"/>
      <c r="AC277" s="14"/>
      <c r="AD277" s="14"/>
      <c r="AE277" s="14"/>
      <c r="AT277" s="258" t="s">
        <v>319</v>
      </c>
      <c r="AU277" s="258" t="s">
        <v>85</v>
      </c>
      <c r="AV277" s="14" t="s">
        <v>83</v>
      </c>
      <c r="AW277" s="14" t="s">
        <v>37</v>
      </c>
      <c r="AX277" s="14" t="s">
        <v>76</v>
      </c>
      <c r="AY277" s="258" t="s">
        <v>308</v>
      </c>
    </row>
    <row r="278" s="13" customFormat="1">
      <c r="A278" s="13"/>
      <c r="B278" s="234"/>
      <c r="C278" s="235"/>
      <c r="D278" s="236" t="s">
        <v>319</v>
      </c>
      <c r="E278" s="237" t="s">
        <v>19</v>
      </c>
      <c r="F278" s="238" t="s">
        <v>8390</v>
      </c>
      <c r="G278" s="235"/>
      <c r="H278" s="239">
        <v>13.5</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83</v>
      </c>
      <c r="AY278" s="245" t="s">
        <v>308</v>
      </c>
    </row>
    <row r="279" s="2" customFormat="1" ht="24.15" customHeight="1">
      <c r="A279" s="41"/>
      <c r="B279" s="42"/>
      <c r="C279" s="216" t="s">
        <v>746</v>
      </c>
      <c r="D279" s="216" t="s">
        <v>310</v>
      </c>
      <c r="E279" s="217" t="s">
        <v>7987</v>
      </c>
      <c r="F279" s="218" t="s">
        <v>7988</v>
      </c>
      <c r="G279" s="219" t="s">
        <v>313</v>
      </c>
      <c r="H279" s="220">
        <v>13.5</v>
      </c>
      <c r="I279" s="221"/>
      <c r="J279" s="222">
        <f>ROUND(I279*H279,2)</f>
        <v>0</v>
      </c>
      <c r="K279" s="218" t="s">
        <v>902</v>
      </c>
      <c r="L279" s="47"/>
      <c r="M279" s="223" t="s">
        <v>19</v>
      </c>
      <c r="N279" s="224" t="s">
        <v>47</v>
      </c>
      <c r="O279" s="87"/>
      <c r="P279" s="225">
        <f>O279*H279</f>
        <v>0</v>
      </c>
      <c r="Q279" s="225">
        <v>0.00123</v>
      </c>
      <c r="R279" s="225">
        <f>Q279*H279</f>
        <v>0.016604999999999998</v>
      </c>
      <c r="S279" s="225">
        <v>0</v>
      </c>
      <c r="T279" s="226">
        <f>S279*H279</f>
        <v>0</v>
      </c>
      <c r="U279" s="41"/>
      <c r="V279" s="41"/>
      <c r="W279" s="41"/>
      <c r="X279" s="41"/>
      <c r="Y279" s="41"/>
      <c r="Z279" s="41"/>
      <c r="AA279" s="41"/>
      <c r="AB279" s="41"/>
      <c r="AC279" s="41"/>
      <c r="AD279" s="41"/>
      <c r="AE279" s="41"/>
      <c r="AR279" s="227" t="s">
        <v>315</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8393</v>
      </c>
    </row>
    <row r="280" s="2" customFormat="1">
      <c r="A280" s="41"/>
      <c r="B280" s="42"/>
      <c r="C280" s="43"/>
      <c r="D280" s="229" t="s">
        <v>317</v>
      </c>
      <c r="E280" s="43"/>
      <c r="F280" s="230" t="s">
        <v>8394</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14" customFormat="1">
      <c r="A281" s="14"/>
      <c r="B281" s="249"/>
      <c r="C281" s="250"/>
      <c r="D281" s="236" t="s">
        <v>319</v>
      </c>
      <c r="E281" s="251" t="s">
        <v>19</v>
      </c>
      <c r="F281" s="252" t="s">
        <v>8389</v>
      </c>
      <c r="G281" s="250"/>
      <c r="H281" s="251" t="s">
        <v>19</v>
      </c>
      <c r="I281" s="253"/>
      <c r="J281" s="250"/>
      <c r="K281" s="250"/>
      <c r="L281" s="254"/>
      <c r="M281" s="255"/>
      <c r="N281" s="256"/>
      <c r="O281" s="256"/>
      <c r="P281" s="256"/>
      <c r="Q281" s="256"/>
      <c r="R281" s="256"/>
      <c r="S281" s="256"/>
      <c r="T281" s="257"/>
      <c r="U281" s="14"/>
      <c r="V281" s="14"/>
      <c r="W281" s="14"/>
      <c r="X281" s="14"/>
      <c r="Y281" s="14"/>
      <c r="Z281" s="14"/>
      <c r="AA281" s="14"/>
      <c r="AB281" s="14"/>
      <c r="AC281" s="14"/>
      <c r="AD281" s="14"/>
      <c r="AE281" s="14"/>
      <c r="AT281" s="258" t="s">
        <v>319</v>
      </c>
      <c r="AU281" s="258" t="s">
        <v>85</v>
      </c>
      <c r="AV281" s="14" t="s">
        <v>83</v>
      </c>
      <c r="AW281" s="14" t="s">
        <v>37</v>
      </c>
      <c r="AX281" s="14" t="s">
        <v>76</v>
      </c>
      <c r="AY281" s="258" t="s">
        <v>308</v>
      </c>
    </row>
    <row r="282" s="13" customFormat="1">
      <c r="A282" s="13"/>
      <c r="B282" s="234"/>
      <c r="C282" s="235"/>
      <c r="D282" s="236" t="s">
        <v>319</v>
      </c>
      <c r="E282" s="237" t="s">
        <v>19</v>
      </c>
      <c r="F282" s="238" t="s">
        <v>8390</v>
      </c>
      <c r="G282" s="235"/>
      <c r="H282" s="239">
        <v>13.5</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83</v>
      </c>
      <c r="AY282" s="245" t="s">
        <v>308</v>
      </c>
    </row>
    <row r="283" s="2" customFormat="1" ht="24.15" customHeight="1">
      <c r="A283" s="41"/>
      <c r="B283" s="42"/>
      <c r="C283" s="216" t="s">
        <v>836</v>
      </c>
      <c r="D283" s="216" t="s">
        <v>310</v>
      </c>
      <c r="E283" s="217" t="s">
        <v>7997</v>
      </c>
      <c r="F283" s="218" t="s">
        <v>7998</v>
      </c>
      <c r="G283" s="219" t="s">
        <v>313</v>
      </c>
      <c r="H283" s="220">
        <v>13.5</v>
      </c>
      <c r="I283" s="221"/>
      <c r="J283" s="222">
        <f>ROUND(I283*H283,2)</f>
        <v>0</v>
      </c>
      <c r="K283" s="218" t="s">
        <v>902</v>
      </c>
      <c r="L283" s="47"/>
      <c r="M283" s="223" t="s">
        <v>19</v>
      </c>
      <c r="N283" s="224" t="s">
        <v>47</v>
      </c>
      <c r="O283" s="87"/>
      <c r="P283" s="225">
        <f>O283*H283</f>
        <v>0</v>
      </c>
      <c r="Q283" s="225">
        <v>0</v>
      </c>
      <c r="R283" s="225">
        <f>Q283*H283</f>
        <v>0</v>
      </c>
      <c r="S283" s="225">
        <v>0</v>
      </c>
      <c r="T283" s="226">
        <f>S283*H283</f>
        <v>0</v>
      </c>
      <c r="U283" s="41"/>
      <c r="V283" s="41"/>
      <c r="W283" s="41"/>
      <c r="X283" s="41"/>
      <c r="Y283" s="41"/>
      <c r="Z283" s="41"/>
      <c r="AA283" s="41"/>
      <c r="AB283" s="41"/>
      <c r="AC283" s="41"/>
      <c r="AD283" s="41"/>
      <c r="AE283" s="41"/>
      <c r="AR283" s="227" t="s">
        <v>315</v>
      </c>
      <c r="AT283" s="227" t="s">
        <v>310</v>
      </c>
      <c r="AU283" s="227" t="s">
        <v>85</v>
      </c>
      <c r="AY283" s="20" t="s">
        <v>308</v>
      </c>
      <c r="BE283" s="228">
        <f>IF(N283="základní",J283,0)</f>
        <v>0</v>
      </c>
      <c r="BF283" s="228">
        <f>IF(N283="snížená",J283,0)</f>
        <v>0</v>
      </c>
      <c r="BG283" s="228">
        <f>IF(N283="zákl. přenesená",J283,0)</f>
        <v>0</v>
      </c>
      <c r="BH283" s="228">
        <f>IF(N283="sníž. přenesená",J283,0)</f>
        <v>0</v>
      </c>
      <c r="BI283" s="228">
        <f>IF(N283="nulová",J283,0)</f>
        <v>0</v>
      </c>
      <c r="BJ283" s="20" t="s">
        <v>83</v>
      </c>
      <c r="BK283" s="228">
        <f>ROUND(I283*H283,2)</f>
        <v>0</v>
      </c>
      <c r="BL283" s="20" t="s">
        <v>315</v>
      </c>
      <c r="BM283" s="227" t="s">
        <v>8395</v>
      </c>
    </row>
    <row r="284" s="2" customFormat="1">
      <c r="A284" s="41"/>
      <c r="B284" s="42"/>
      <c r="C284" s="43"/>
      <c r="D284" s="229" t="s">
        <v>317</v>
      </c>
      <c r="E284" s="43"/>
      <c r="F284" s="230" t="s">
        <v>8396</v>
      </c>
      <c r="G284" s="43"/>
      <c r="H284" s="43"/>
      <c r="I284" s="231"/>
      <c r="J284" s="43"/>
      <c r="K284" s="43"/>
      <c r="L284" s="47"/>
      <c r="M284" s="232"/>
      <c r="N284" s="233"/>
      <c r="O284" s="87"/>
      <c r="P284" s="87"/>
      <c r="Q284" s="87"/>
      <c r="R284" s="87"/>
      <c r="S284" s="87"/>
      <c r="T284" s="88"/>
      <c r="U284" s="41"/>
      <c r="V284" s="41"/>
      <c r="W284" s="41"/>
      <c r="X284" s="41"/>
      <c r="Y284" s="41"/>
      <c r="Z284" s="41"/>
      <c r="AA284" s="41"/>
      <c r="AB284" s="41"/>
      <c r="AC284" s="41"/>
      <c r="AD284" s="41"/>
      <c r="AE284" s="41"/>
      <c r="AT284" s="20" t="s">
        <v>317</v>
      </c>
      <c r="AU284" s="20" t="s">
        <v>85</v>
      </c>
    </row>
    <row r="285" s="14" customFormat="1">
      <c r="A285" s="14"/>
      <c r="B285" s="249"/>
      <c r="C285" s="250"/>
      <c r="D285" s="236" t="s">
        <v>319</v>
      </c>
      <c r="E285" s="251" t="s">
        <v>19</v>
      </c>
      <c r="F285" s="252" t="s">
        <v>8389</v>
      </c>
      <c r="G285" s="250"/>
      <c r="H285" s="251" t="s">
        <v>19</v>
      </c>
      <c r="I285" s="253"/>
      <c r="J285" s="250"/>
      <c r="K285" s="250"/>
      <c r="L285" s="254"/>
      <c r="M285" s="255"/>
      <c r="N285" s="256"/>
      <c r="O285" s="256"/>
      <c r="P285" s="256"/>
      <c r="Q285" s="256"/>
      <c r="R285" s="256"/>
      <c r="S285" s="256"/>
      <c r="T285" s="257"/>
      <c r="U285" s="14"/>
      <c r="V285" s="14"/>
      <c r="W285" s="14"/>
      <c r="X285" s="14"/>
      <c r="Y285" s="14"/>
      <c r="Z285" s="14"/>
      <c r="AA285" s="14"/>
      <c r="AB285" s="14"/>
      <c r="AC285" s="14"/>
      <c r="AD285" s="14"/>
      <c r="AE285" s="14"/>
      <c r="AT285" s="258" t="s">
        <v>319</v>
      </c>
      <c r="AU285" s="258" t="s">
        <v>85</v>
      </c>
      <c r="AV285" s="14" t="s">
        <v>83</v>
      </c>
      <c r="AW285" s="14" t="s">
        <v>37</v>
      </c>
      <c r="AX285" s="14" t="s">
        <v>76</v>
      </c>
      <c r="AY285" s="258" t="s">
        <v>308</v>
      </c>
    </row>
    <row r="286" s="13" customFormat="1">
      <c r="A286" s="13"/>
      <c r="B286" s="234"/>
      <c r="C286" s="235"/>
      <c r="D286" s="236" t="s">
        <v>319</v>
      </c>
      <c r="E286" s="237" t="s">
        <v>19</v>
      </c>
      <c r="F286" s="238" t="s">
        <v>8390</v>
      </c>
      <c r="G286" s="235"/>
      <c r="H286" s="239">
        <v>13.5</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37</v>
      </c>
      <c r="AX286" s="13" t="s">
        <v>83</v>
      </c>
      <c r="AY286" s="245" t="s">
        <v>308</v>
      </c>
    </row>
    <row r="287" s="2" customFormat="1" ht="16.5" customHeight="1">
      <c r="A287" s="41"/>
      <c r="B287" s="42"/>
      <c r="C287" s="216" t="s">
        <v>749</v>
      </c>
      <c r="D287" s="216" t="s">
        <v>310</v>
      </c>
      <c r="E287" s="217" t="s">
        <v>8397</v>
      </c>
      <c r="F287" s="218" t="s">
        <v>8398</v>
      </c>
      <c r="G287" s="219" t="s">
        <v>313</v>
      </c>
      <c r="H287" s="220">
        <v>13.5</v>
      </c>
      <c r="I287" s="221"/>
      <c r="J287" s="222">
        <f>ROUND(I287*H287,2)</f>
        <v>0</v>
      </c>
      <c r="K287" s="218" t="s">
        <v>902</v>
      </c>
      <c r="L287" s="47"/>
      <c r="M287" s="223" t="s">
        <v>19</v>
      </c>
      <c r="N287" s="224" t="s">
        <v>47</v>
      </c>
      <c r="O287" s="87"/>
      <c r="P287" s="225">
        <f>O287*H287</f>
        <v>0</v>
      </c>
      <c r="Q287" s="225">
        <v>0.0032000000000000002</v>
      </c>
      <c r="R287" s="225">
        <f>Q287*H287</f>
        <v>0.043200000000000002</v>
      </c>
      <c r="S287" s="225">
        <v>0</v>
      </c>
      <c r="T287" s="226">
        <f>S287*H287</f>
        <v>0</v>
      </c>
      <c r="U287" s="41"/>
      <c r="V287" s="41"/>
      <c r="W287" s="41"/>
      <c r="X287" s="41"/>
      <c r="Y287" s="41"/>
      <c r="Z287" s="41"/>
      <c r="AA287" s="41"/>
      <c r="AB287" s="41"/>
      <c r="AC287" s="41"/>
      <c r="AD287" s="41"/>
      <c r="AE287" s="41"/>
      <c r="AR287" s="227" t="s">
        <v>315</v>
      </c>
      <c r="AT287" s="227" t="s">
        <v>310</v>
      </c>
      <c r="AU287" s="227" t="s">
        <v>85</v>
      </c>
      <c r="AY287" s="20" t="s">
        <v>308</v>
      </c>
      <c r="BE287" s="228">
        <f>IF(N287="základní",J287,0)</f>
        <v>0</v>
      </c>
      <c r="BF287" s="228">
        <f>IF(N287="snížená",J287,0)</f>
        <v>0</v>
      </c>
      <c r="BG287" s="228">
        <f>IF(N287="zákl. přenesená",J287,0)</f>
        <v>0</v>
      </c>
      <c r="BH287" s="228">
        <f>IF(N287="sníž. přenesená",J287,0)</f>
        <v>0</v>
      </c>
      <c r="BI287" s="228">
        <f>IF(N287="nulová",J287,0)</f>
        <v>0</v>
      </c>
      <c r="BJ287" s="20" t="s">
        <v>83</v>
      </c>
      <c r="BK287" s="228">
        <f>ROUND(I287*H287,2)</f>
        <v>0</v>
      </c>
      <c r="BL287" s="20" t="s">
        <v>315</v>
      </c>
      <c r="BM287" s="227" t="s">
        <v>8399</v>
      </c>
    </row>
    <row r="288" s="2" customFormat="1">
      <c r="A288" s="41"/>
      <c r="B288" s="42"/>
      <c r="C288" s="43"/>
      <c r="D288" s="229" t="s">
        <v>317</v>
      </c>
      <c r="E288" s="43"/>
      <c r="F288" s="230" t="s">
        <v>8400</v>
      </c>
      <c r="G288" s="43"/>
      <c r="H288" s="43"/>
      <c r="I288" s="231"/>
      <c r="J288" s="43"/>
      <c r="K288" s="43"/>
      <c r="L288" s="47"/>
      <c r="M288" s="232"/>
      <c r="N288" s="233"/>
      <c r="O288" s="87"/>
      <c r="P288" s="87"/>
      <c r="Q288" s="87"/>
      <c r="R288" s="87"/>
      <c r="S288" s="87"/>
      <c r="T288" s="88"/>
      <c r="U288" s="41"/>
      <c r="V288" s="41"/>
      <c r="W288" s="41"/>
      <c r="X288" s="41"/>
      <c r="Y288" s="41"/>
      <c r="Z288" s="41"/>
      <c r="AA288" s="41"/>
      <c r="AB288" s="41"/>
      <c r="AC288" s="41"/>
      <c r="AD288" s="41"/>
      <c r="AE288" s="41"/>
      <c r="AT288" s="20" t="s">
        <v>317</v>
      </c>
      <c r="AU288" s="20" t="s">
        <v>85</v>
      </c>
    </row>
    <row r="289" s="14" customFormat="1">
      <c r="A289" s="14"/>
      <c r="B289" s="249"/>
      <c r="C289" s="250"/>
      <c r="D289" s="236" t="s">
        <v>319</v>
      </c>
      <c r="E289" s="251" t="s">
        <v>19</v>
      </c>
      <c r="F289" s="252" t="s">
        <v>8389</v>
      </c>
      <c r="G289" s="250"/>
      <c r="H289" s="251" t="s">
        <v>19</v>
      </c>
      <c r="I289" s="253"/>
      <c r="J289" s="250"/>
      <c r="K289" s="250"/>
      <c r="L289" s="254"/>
      <c r="M289" s="255"/>
      <c r="N289" s="256"/>
      <c r="O289" s="256"/>
      <c r="P289" s="256"/>
      <c r="Q289" s="256"/>
      <c r="R289" s="256"/>
      <c r="S289" s="256"/>
      <c r="T289" s="257"/>
      <c r="U289" s="14"/>
      <c r="V289" s="14"/>
      <c r="W289" s="14"/>
      <c r="X289" s="14"/>
      <c r="Y289" s="14"/>
      <c r="Z289" s="14"/>
      <c r="AA289" s="14"/>
      <c r="AB289" s="14"/>
      <c r="AC289" s="14"/>
      <c r="AD289" s="14"/>
      <c r="AE289" s="14"/>
      <c r="AT289" s="258" t="s">
        <v>319</v>
      </c>
      <c r="AU289" s="258" t="s">
        <v>85</v>
      </c>
      <c r="AV289" s="14" t="s">
        <v>83</v>
      </c>
      <c r="AW289" s="14" t="s">
        <v>37</v>
      </c>
      <c r="AX289" s="14" t="s">
        <v>76</v>
      </c>
      <c r="AY289" s="258" t="s">
        <v>308</v>
      </c>
    </row>
    <row r="290" s="13" customFormat="1">
      <c r="A290" s="13"/>
      <c r="B290" s="234"/>
      <c r="C290" s="235"/>
      <c r="D290" s="236" t="s">
        <v>319</v>
      </c>
      <c r="E290" s="237" t="s">
        <v>19</v>
      </c>
      <c r="F290" s="238" t="s">
        <v>8390</v>
      </c>
      <c r="G290" s="235"/>
      <c r="H290" s="239">
        <v>13.5</v>
      </c>
      <c r="I290" s="240"/>
      <c r="J290" s="235"/>
      <c r="K290" s="235"/>
      <c r="L290" s="241"/>
      <c r="M290" s="242"/>
      <c r="N290" s="243"/>
      <c r="O290" s="243"/>
      <c r="P290" s="243"/>
      <c r="Q290" s="243"/>
      <c r="R290" s="243"/>
      <c r="S290" s="243"/>
      <c r="T290" s="244"/>
      <c r="U290" s="13"/>
      <c r="V290" s="13"/>
      <c r="W290" s="13"/>
      <c r="X290" s="13"/>
      <c r="Y290" s="13"/>
      <c r="Z290" s="13"/>
      <c r="AA290" s="13"/>
      <c r="AB290" s="13"/>
      <c r="AC290" s="13"/>
      <c r="AD290" s="13"/>
      <c r="AE290" s="13"/>
      <c r="AT290" s="245" t="s">
        <v>319</v>
      </c>
      <c r="AU290" s="245" t="s">
        <v>85</v>
      </c>
      <c r="AV290" s="13" t="s">
        <v>85</v>
      </c>
      <c r="AW290" s="13" t="s">
        <v>37</v>
      </c>
      <c r="AX290" s="13" t="s">
        <v>76</v>
      </c>
      <c r="AY290" s="245" t="s">
        <v>308</v>
      </c>
    </row>
    <row r="291" s="15" customFormat="1">
      <c r="A291" s="15"/>
      <c r="B291" s="259"/>
      <c r="C291" s="260"/>
      <c r="D291" s="236" t="s">
        <v>319</v>
      </c>
      <c r="E291" s="261" t="s">
        <v>19</v>
      </c>
      <c r="F291" s="262" t="s">
        <v>448</v>
      </c>
      <c r="G291" s="260"/>
      <c r="H291" s="263">
        <v>13.5</v>
      </c>
      <c r="I291" s="264"/>
      <c r="J291" s="260"/>
      <c r="K291" s="260"/>
      <c r="L291" s="265"/>
      <c r="M291" s="266"/>
      <c r="N291" s="267"/>
      <c r="O291" s="267"/>
      <c r="P291" s="267"/>
      <c r="Q291" s="267"/>
      <c r="R291" s="267"/>
      <c r="S291" s="267"/>
      <c r="T291" s="268"/>
      <c r="U291" s="15"/>
      <c r="V291" s="15"/>
      <c r="W291" s="15"/>
      <c r="X291" s="15"/>
      <c r="Y291" s="15"/>
      <c r="Z291" s="15"/>
      <c r="AA291" s="15"/>
      <c r="AB291" s="15"/>
      <c r="AC291" s="15"/>
      <c r="AD291" s="15"/>
      <c r="AE291" s="15"/>
      <c r="AT291" s="269" t="s">
        <v>319</v>
      </c>
      <c r="AU291" s="269" t="s">
        <v>85</v>
      </c>
      <c r="AV291" s="15" t="s">
        <v>315</v>
      </c>
      <c r="AW291" s="15" t="s">
        <v>37</v>
      </c>
      <c r="AX291" s="15" t="s">
        <v>83</v>
      </c>
      <c r="AY291" s="269" t="s">
        <v>308</v>
      </c>
    </row>
    <row r="292" s="12" customFormat="1" ht="22.8" customHeight="1">
      <c r="A292" s="12"/>
      <c r="B292" s="200"/>
      <c r="C292" s="201"/>
      <c r="D292" s="202" t="s">
        <v>75</v>
      </c>
      <c r="E292" s="214" t="s">
        <v>342</v>
      </c>
      <c r="F292" s="214" t="s">
        <v>5133</v>
      </c>
      <c r="G292" s="201"/>
      <c r="H292" s="201"/>
      <c r="I292" s="204"/>
      <c r="J292" s="215">
        <f>BK292</f>
        <v>0</v>
      </c>
      <c r="K292" s="201"/>
      <c r="L292" s="206"/>
      <c r="M292" s="207"/>
      <c r="N292" s="208"/>
      <c r="O292" s="208"/>
      <c r="P292" s="209">
        <f>SUM(P293:P302)</f>
        <v>0</v>
      </c>
      <c r="Q292" s="208"/>
      <c r="R292" s="209">
        <f>SUM(R293:R302)</f>
        <v>21.580453929999997</v>
      </c>
      <c r="S292" s="208"/>
      <c r="T292" s="210">
        <f>SUM(T293:T302)</f>
        <v>0</v>
      </c>
      <c r="U292" s="12"/>
      <c r="V292" s="12"/>
      <c r="W292" s="12"/>
      <c r="X292" s="12"/>
      <c r="Y292" s="12"/>
      <c r="Z292" s="12"/>
      <c r="AA292" s="12"/>
      <c r="AB292" s="12"/>
      <c r="AC292" s="12"/>
      <c r="AD292" s="12"/>
      <c r="AE292" s="12"/>
      <c r="AR292" s="211" t="s">
        <v>83</v>
      </c>
      <c r="AT292" s="212" t="s">
        <v>75</v>
      </c>
      <c r="AU292" s="212" t="s">
        <v>83</v>
      </c>
      <c r="AY292" s="211" t="s">
        <v>308</v>
      </c>
      <c r="BK292" s="213">
        <f>SUM(BK293:BK302)</f>
        <v>0</v>
      </c>
    </row>
    <row r="293" s="2" customFormat="1" ht="21.75" customHeight="1">
      <c r="A293" s="41"/>
      <c r="B293" s="42"/>
      <c r="C293" s="216" t="s">
        <v>850</v>
      </c>
      <c r="D293" s="216" t="s">
        <v>310</v>
      </c>
      <c r="E293" s="217" t="s">
        <v>8025</v>
      </c>
      <c r="F293" s="218" t="s">
        <v>8026</v>
      </c>
      <c r="G293" s="219" t="s">
        <v>442</v>
      </c>
      <c r="H293" s="220">
        <v>8.4830000000000005</v>
      </c>
      <c r="I293" s="221"/>
      <c r="J293" s="222">
        <f>ROUND(I293*H293,2)</f>
        <v>0</v>
      </c>
      <c r="K293" s="218" t="s">
        <v>314</v>
      </c>
      <c r="L293" s="47"/>
      <c r="M293" s="223" t="s">
        <v>19</v>
      </c>
      <c r="N293" s="224" t="s">
        <v>47</v>
      </c>
      <c r="O293" s="87"/>
      <c r="P293" s="225">
        <f>O293*H293</f>
        <v>0</v>
      </c>
      <c r="Q293" s="225">
        <v>2.5018699999999998</v>
      </c>
      <c r="R293" s="225">
        <f>Q293*H293</f>
        <v>21.223363209999999</v>
      </c>
      <c r="S293" s="225">
        <v>0</v>
      </c>
      <c r="T293" s="226">
        <f>S293*H293</f>
        <v>0</v>
      </c>
      <c r="U293" s="41"/>
      <c r="V293" s="41"/>
      <c r="W293" s="41"/>
      <c r="X293" s="41"/>
      <c r="Y293" s="41"/>
      <c r="Z293" s="41"/>
      <c r="AA293" s="41"/>
      <c r="AB293" s="41"/>
      <c r="AC293" s="41"/>
      <c r="AD293" s="41"/>
      <c r="AE293" s="41"/>
      <c r="AR293" s="227" t="s">
        <v>315</v>
      </c>
      <c r="AT293" s="227" t="s">
        <v>310</v>
      </c>
      <c r="AU293" s="227" t="s">
        <v>85</v>
      </c>
      <c r="AY293" s="20" t="s">
        <v>308</v>
      </c>
      <c r="BE293" s="228">
        <f>IF(N293="základní",J293,0)</f>
        <v>0</v>
      </c>
      <c r="BF293" s="228">
        <f>IF(N293="snížená",J293,0)</f>
        <v>0</v>
      </c>
      <c r="BG293" s="228">
        <f>IF(N293="zákl. přenesená",J293,0)</f>
        <v>0</v>
      </c>
      <c r="BH293" s="228">
        <f>IF(N293="sníž. přenesená",J293,0)</f>
        <v>0</v>
      </c>
      <c r="BI293" s="228">
        <f>IF(N293="nulová",J293,0)</f>
        <v>0</v>
      </c>
      <c r="BJ293" s="20" t="s">
        <v>83</v>
      </c>
      <c r="BK293" s="228">
        <f>ROUND(I293*H293,2)</f>
        <v>0</v>
      </c>
      <c r="BL293" s="20" t="s">
        <v>315</v>
      </c>
      <c r="BM293" s="227" t="s">
        <v>8027</v>
      </c>
    </row>
    <row r="294" s="2" customFormat="1">
      <c r="A294" s="41"/>
      <c r="B294" s="42"/>
      <c r="C294" s="43"/>
      <c r="D294" s="229" t="s">
        <v>317</v>
      </c>
      <c r="E294" s="43"/>
      <c r="F294" s="230" t="s">
        <v>8028</v>
      </c>
      <c r="G294" s="43"/>
      <c r="H294" s="43"/>
      <c r="I294" s="231"/>
      <c r="J294" s="43"/>
      <c r="K294" s="43"/>
      <c r="L294" s="47"/>
      <c r="M294" s="232"/>
      <c r="N294" s="233"/>
      <c r="O294" s="87"/>
      <c r="P294" s="87"/>
      <c r="Q294" s="87"/>
      <c r="R294" s="87"/>
      <c r="S294" s="87"/>
      <c r="T294" s="88"/>
      <c r="U294" s="41"/>
      <c r="V294" s="41"/>
      <c r="W294" s="41"/>
      <c r="X294" s="41"/>
      <c r="Y294" s="41"/>
      <c r="Z294" s="41"/>
      <c r="AA294" s="41"/>
      <c r="AB294" s="41"/>
      <c r="AC294" s="41"/>
      <c r="AD294" s="41"/>
      <c r="AE294" s="41"/>
      <c r="AT294" s="20" t="s">
        <v>317</v>
      </c>
      <c r="AU294" s="20" t="s">
        <v>85</v>
      </c>
    </row>
    <row r="295" s="13" customFormat="1">
      <c r="A295" s="13"/>
      <c r="B295" s="234"/>
      <c r="C295" s="235"/>
      <c r="D295" s="236" t="s">
        <v>319</v>
      </c>
      <c r="E295" s="237" t="s">
        <v>19</v>
      </c>
      <c r="F295" s="238" t="s">
        <v>8401</v>
      </c>
      <c r="G295" s="235"/>
      <c r="H295" s="239">
        <v>8.4830000000000005</v>
      </c>
      <c r="I295" s="240"/>
      <c r="J295" s="235"/>
      <c r="K295" s="235"/>
      <c r="L295" s="241"/>
      <c r="M295" s="242"/>
      <c r="N295" s="243"/>
      <c r="O295" s="243"/>
      <c r="P295" s="243"/>
      <c r="Q295" s="243"/>
      <c r="R295" s="243"/>
      <c r="S295" s="243"/>
      <c r="T295" s="244"/>
      <c r="U295" s="13"/>
      <c r="V295" s="13"/>
      <c r="W295" s="13"/>
      <c r="X295" s="13"/>
      <c r="Y295" s="13"/>
      <c r="Z295" s="13"/>
      <c r="AA295" s="13"/>
      <c r="AB295" s="13"/>
      <c r="AC295" s="13"/>
      <c r="AD295" s="13"/>
      <c r="AE295" s="13"/>
      <c r="AT295" s="245" t="s">
        <v>319</v>
      </c>
      <c r="AU295" s="245" t="s">
        <v>85</v>
      </c>
      <c r="AV295" s="13" t="s">
        <v>85</v>
      </c>
      <c r="AW295" s="13" t="s">
        <v>37</v>
      </c>
      <c r="AX295" s="13" t="s">
        <v>83</v>
      </c>
      <c r="AY295" s="245" t="s">
        <v>308</v>
      </c>
    </row>
    <row r="296" s="2" customFormat="1" ht="21.75" customHeight="1">
      <c r="A296" s="41"/>
      <c r="B296" s="42"/>
      <c r="C296" s="216" t="s">
        <v>750</v>
      </c>
      <c r="D296" s="216" t="s">
        <v>310</v>
      </c>
      <c r="E296" s="217" t="s">
        <v>8032</v>
      </c>
      <c r="F296" s="218" t="s">
        <v>8033</v>
      </c>
      <c r="G296" s="219" t="s">
        <v>442</v>
      </c>
      <c r="H296" s="220">
        <v>8.4830000000000005</v>
      </c>
      <c r="I296" s="221"/>
      <c r="J296" s="222">
        <f>ROUND(I296*H296,2)</f>
        <v>0</v>
      </c>
      <c r="K296" s="218" t="s">
        <v>314</v>
      </c>
      <c r="L296" s="47"/>
      <c r="M296" s="223" t="s">
        <v>19</v>
      </c>
      <c r="N296" s="224" t="s">
        <v>47</v>
      </c>
      <c r="O296" s="87"/>
      <c r="P296" s="225">
        <f>O296*H296</f>
        <v>0</v>
      </c>
      <c r="Q296" s="225">
        <v>0</v>
      </c>
      <c r="R296" s="225">
        <f>Q296*H296</f>
        <v>0</v>
      </c>
      <c r="S296" s="225">
        <v>0</v>
      </c>
      <c r="T296" s="226">
        <f>S296*H296</f>
        <v>0</v>
      </c>
      <c r="U296" s="41"/>
      <c r="V296" s="41"/>
      <c r="W296" s="41"/>
      <c r="X296" s="41"/>
      <c r="Y296" s="41"/>
      <c r="Z296" s="41"/>
      <c r="AA296" s="41"/>
      <c r="AB296" s="41"/>
      <c r="AC296" s="41"/>
      <c r="AD296" s="41"/>
      <c r="AE296" s="41"/>
      <c r="AR296" s="227" t="s">
        <v>315</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315</v>
      </c>
      <c r="BM296" s="227" t="s">
        <v>8034</v>
      </c>
    </row>
    <row r="297" s="2" customFormat="1">
      <c r="A297" s="41"/>
      <c r="B297" s="42"/>
      <c r="C297" s="43"/>
      <c r="D297" s="229" t="s">
        <v>317</v>
      </c>
      <c r="E297" s="43"/>
      <c r="F297" s="230" t="s">
        <v>8035</v>
      </c>
      <c r="G297" s="43"/>
      <c r="H297" s="43"/>
      <c r="I297" s="231"/>
      <c r="J297" s="43"/>
      <c r="K297" s="43"/>
      <c r="L297" s="47"/>
      <c r="M297" s="232"/>
      <c r="N297" s="233"/>
      <c r="O297" s="87"/>
      <c r="P297" s="87"/>
      <c r="Q297" s="87"/>
      <c r="R297" s="87"/>
      <c r="S297" s="87"/>
      <c r="T297" s="88"/>
      <c r="U297" s="41"/>
      <c r="V297" s="41"/>
      <c r="W297" s="41"/>
      <c r="X297" s="41"/>
      <c r="Y297" s="41"/>
      <c r="Z297" s="41"/>
      <c r="AA297" s="41"/>
      <c r="AB297" s="41"/>
      <c r="AC297" s="41"/>
      <c r="AD297" s="41"/>
      <c r="AE297" s="41"/>
      <c r="AT297" s="20" t="s">
        <v>317</v>
      </c>
      <c r="AU297" s="20" t="s">
        <v>85</v>
      </c>
    </row>
    <row r="298" s="13" customFormat="1">
      <c r="A298" s="13"/>
      <c r="B298" s="234"/>
      <c r="C298" s="235"/>
      <c r="D298" s="236" t="s">
        <v>319</v>
      </c>
      <c r="E298" s="237" t="s">
        <v>19</v>
      </c>
      <c r="F298" s="238" t="s">
        <v>8402</v>
      </c>
      <c r="G298" s="235"/>
      <c r="H298" s="239">
        <v>8.4830000000000005</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83</v>
      </c>
      <c r="AY298" s="245" t="s">
        <v>308</v>
      </c>
    </row>
    <row r="299" s="2" customFormat="1" ht="16.5" customHeight="1">
      <c r="A299" s="41"/>
      <c r="B299" s="42"/>
      <c r="C299" s="216" t="s">
        <v>867</v>
      </c>
      <c r="D299" s="216" t="s">
        <v>310</v>
      </c>
      <c r="E299" s="217" t="s">
        <v>5151</v>
      </c>
      <c r="F299" s="218" t="s">
        <v>8036</v>
      </c>
      <c r="G299" s="219" t="s">
        <v>493</v>
      </c>
      <c r="H299" s="220">
        <v>0.33600000000000002</v>
      </c>
      <c r="I299" s="221"/>
      <c r="J299" s="222">
        <f>ROUND(I299*H299,2)</f>
        <v>0</v>
      </c>
      <c r="K299" s="218" t="s">
        <v>314</v>
      </c>
      <c r="L299" s="47"/>
      <c r="M299" s="223" t="s">
        <v>19</v>
      </c>
      <c r="N299" s="224" t="s">
        <v>47</v>
      </c>
      <c r="O299" s="87"/>
      <c r="P299" s="225">
        <f>O299*H299</f>
        <v>0</v>
      </c>
      <c r="Q299" s="225">
        <v>1.06277</v>
      </c>
      <c r="R299" s="225">
        <f>Q299*H299</f>
        <v>0.35709072000000003</v>
      </c>
      <c r="S299" s="225">
        <v>0</v>
      </c>
      <c r="T299" s="226">
        <f>S299*H299</f>
        <v>0</v>
      </c>
      <c r="U299" s="41"/>
      <c r="V299" s="41"/>
      <c r="W299" s="41"/>
      <c r="X299" s="41"/>
      <c r="Y299" s="41"/>
      <c r="Z299" s="41"/>
      <c r="AA299" s="41"/>
      <c r="AB299" s="41"/>
      <c r="AC299" s="41"/>
      <c r="AD299" s="41"/>
      <c r="AE299" s="41"/>
      <c r="AR299" s="227" t="s">
        <v>315</v>
      </c>
      <c r="AT299" s="227" t="s">
        <v>310</v>
      </c>
      <c r="AU299" s="227" t="s">
        <v>85</v>
      </c>
      <c r="AY299" s="20" t="s">
        <v>308</v>
      </c>
      <c r="BE299" s="228">
        <f>IF(N299="základní",J299,0)</f>
        <v>0</v>
      </c>
      <c r="BF299" s="228">
        <f>IF(N299="snížená",J299,0)</f>
        <v>0</v>
      </c>
      <c r="BG299" s="228">
        <f>IF(N299="zákl. přenesená",J299,0)</f>
        <v>0</v>
      </c>
      <c r="BH299" s="228">
        <f>IF(N299="sníž. přenesená",J299,0)</f>
        <v>0</v>
      </c>
      <c r="BI299" s="228">
        <f>IF(N299="nulová",J299,0)</f>
        <v>0</v>
      </c>
      <c r="BJ299" s="20" t="s">
        <v>83</v>
      </c>
      <c r="BK299" s="228">
        <f>ROUND(I299*H299,2)</f>
        <v>0</v>
      </c>
      <c r="BL299" s="20" t="s">
        <v>315</v>
      </c>
      <c r="BM299" s="227" t="s">
        <v>8037</v>
      </c>
    </row>
    <row r="300" s="2" customFormat="1">
      <c r="A300" s="41"/>
      <c r="B300" s="42"/>
      <c r="C300" s="43"/>
      <c r="D300" s="229" t="s">
        <v>317</v>
      </c>
      <c r="E300" s="43"/>
      <c r="F300" s="230" t="s">
        <v>5153</v>
      </c>
      <c r="G300" s="43"/>
      <c r="H300" s="43"/>
      <c r="I300" s="231"/>
      <c r="J300" s="43"/>
      <c r="K300" s="43"/>
      <c r="L300" s="47"/>
      <c r="M300" s="232"/>
      <c r="N300" s="233"/>
      <c r="O300" s="87"/>
      <c r="P300" s="87"/>
      <c r="Q300" s="87"/>
      <c r="R300" s="87"/>
      <c r="S300" s="87"/>
      <c r="T300" s="88"/>
      <c r="U300" s="41"/>
      <c r="V300" s="41"/>
      <c r="W300" s="41"/>
      <c r="X300" s="41"/>
      <c r="Y300" s="41"/>
      <c r="Z300" s="41"/>
      <c r="AA300" s="41"/>
      <c r="AB300" s="41"/>
      <c r="AC300" s="41"/>
      <c r="AD300" s="41"/>
      <c r="AE300" s="41"/>
      <c r="AT300" s="20" t="s">
        <v>317</v>
      </c>
      <c r="AU300" s="20" t="s">
        <v>85</v>
      </c>
    </row>
    <row r="301" s="14" customFormat="1">
      <c r="A301" s="14"/>
      <c r="B301" s="249"/>
      <c r="C301" s="250"/>
      <c r="D301" s="236" t="s">
        <v>319</v>
      </c>
      <c r="E301" s="251" t="s">
        <v>19</v>
      </c>
      <c r="F301" s="252" t="s">
        <v>8403</v>
      </c>
      <c r="G301" s="250"/>
      <c r="H301" s="251" t="s">
        <v>19</v>
      </c>
      <c r="I301" s="253"/>
      <c r="J301" s="250"/>
      <c r="K301" s="250"/>
      <c r="L301" s="254"/>
      <c r="M301" s="255"/>
      <c r="N301" s="256"/>
      <c r="O301" s="256"/>
      <c r="P301" s="256"/>
      <c r="Q301" s="256"/>
      <c r="R301" s="256"/>
      <c r="S301" s="256"/>
      <c r="T301" s="257"/>
      <c r="U301" s="14"/>
      <c r="V301" s="14"/>
      <c r="W301" s="14"/>
      <c r="X301" s="14"/>
      <c r="Y301" s="14"/>
      <c r="Z301" s="14"/>
      <c r="AA301" s="14"/>
      <c r="AB301" s="14"/>
      <c r="AC301" s="14"/>
      <c r="AD301" s="14"/>
      <c r="AE301" s="14"/>
      <c r="AT301" s="258" t="s">
        <v>319</v>
      </c>
      <c r="AU301" s="258" t="s">
        <v>85</v>
      </c>
      <c r="AV301" s="14" t="s">
        <v>83</v>
      </c>
      <c r="AW301" s="14" t="s">
        <v>37</v>
      </c>
      <c r="AX301" s="14" t="s">
        <v>76</v>
      </c>
      <c r="AY301" s="258" t="s">
        <v>308</v>
      </c>
    </row>
    <row r="302" s="13" customFormat="1">
      <c r="A302" s="13"/>
      <c r="B302" s="234"/>
      <c r="C302" s="235"/>
      <c r="D302" s="236" t="s">
        <v>319</v>
      </c>
      <c r="E302" s="237" t="s">
        <v>19</v>
      </c>
      <c r="F302" s="238" t="s">
        <v>8404</v>
      </c>
      <c r="G302" s="235"/>
      <c r="H302" s="239">
        <v>0.33600000000000002</v>
      </c>
      <c r="I302" s="240"/>
      <c r="J302" s="235"/>
      <c r="K302" s="235"/>
      <c r="L302" s="241"/>
      <c r="M302" s="242"/>
      <c r="N302" s="243"/>
      <c r="O302" s="243"/>
      <c r="P302" s="243"/>
      <c r="Q302" s="243"/>
      <c r="R302" s="243"/>
      <c r="S302" s="243"/>
      <c r="T302" s="244"/>
      <c r="U302" s="13"/>
      <c r="V302" s="13"/>
      <c r="W302" s="13"/>
      <c r="X302" s="13"/>
      <c r="Y302" s="13"/>
      <c r="Z302" s="13"/>
      <c r="AA302" s="13"/>
      <c r="AB302" s="13"/>
      <c r="AC302" s="13"/>
      <c r="AD302" s="13"/>
      <c r="AE302" s="13"/>
      <c r="AT302" s="245" t="s">
        <v>319</v>
      </c>
      <c r="AU302" s="245" t="s">
        <v>85</v>
      </c>
      <c r="AV302" s="13" t="s">
        <v>85</v>
      </c>
      <c r="AW302" s="13" t="s">
        <v>37</v>
      </c>
      <c r="AX302" s="13" t="s">
        <v>83</v>
      </c>
      <c r="AY302" s="245" t="s">
        <v>308</v>
      </c>
    </row>
    <row r="303" s="12" customFormat="1" ht="22.8" customHeight="1">
      <c r="A303" s="12"/>
      <c r="B303" s="200"/>
      <c r="C303" s="201"/>
      <c r="D303" s="202" t="s">
        <v>75</v>
      </c>
      <c r="E303" s="214" t="s">
        <v>352</v>
      </c>
      <c r="F303" s="214" t="s">
        <v>471</v>
      </c>
      <c r="G303" s="201"/>
      <c r="H303" s="201"/>
      <c r="I303" s="204"/>
      <c r="J303" s="215">
        <f>BK303</f>
        <v>0</v>
      </c>
      <c r="K303" s="201"/>
      <c r="L303" s="206"/>
      <c r="M303" s="207"/>
      <c r="N303" s="208"/>
      <c r="O303" s="208"/>
      <c r="P303" s="209">
        <f>SUM(P304:P306)</f>
        <v>0</v>
      </c>
      <c r="Q303" s="208"/>
      <c r="R303" s="209">
        <f>SUM(R304:R306)</f>
        <v>0.03492</v>
      </c>
      <c r="S303" s="208"/>
      <c r="T303" s="210">
        <f>SUM(T304:T306)</f>
        <v>0</v>
      </c>
      <c r="U303" s="12"/>
      <c r="V303" s="12"/>
      <c r="W303" s="12"/>
      <c r="X303" s="12"/>
      <c r="Y303" s="12"/>
      <c r="Z303" s="12"/>
      <c r="AA303" s="12"/>
      <c r="AB303" s="12"/>
      <c r="AC303" s="12"/>
      <c r="AD303" s="12"/>
      <c r="AE303" s="12"/>
      <c r="AR303" s="211" t="s">
        <v>83</v>
      </c>
      <c r="AT303" s="212" t="s">
        <v>75</v>
      </c>
      <c r="AU303" s="212" t="s">
        <v>83</v>
      </c>
      <c r="AY303" s="211" t="s">
        <v>308</v>
      </c>
      <c r="BK303" s="213">
        <f>SUM(BK304:BK306)</f>
        <v>0</v>
      </c>
    </row>
    <row r="304" s="2" customFormat="1" ht="24.15" customHeight="1">
      <c r="A304" s="41"/>
      <c r="B304" s="42"/>
      <c r="C304" s="216" t="s">
        <v>751</v>
      </c>
      <c r="D304" s="216" t="s">
        <v>310</v>
      </c>
      <c r="E304" s="217" t="s">
        <v>8405</v>
      </c>
      <c r="F304" s="218" t="s">
        <v>8406</v>
      </c>
      <c r="G304" s="219" t="s">
        <v>323</v>
      </c>
      <c r="H304" s="220">
        <v>1</v>
      </c>
      <c r="I304" s="221"/>
      <c r="J304" s="222">
        <f>ROUND(I304*H304,2)</f>
        <v>0</v>
      </c>
      <c r="K304" s="218" t="s">
        <v>314</v>
      </c>
      <c r="L304" s="47"/>
      <c r="M304" s="223" t="s">
        <v>19</v>
      </c>
      <c r="N304" s="224" t="s">
        <v>47</v>
      </c>
      <c r="O304" s="87"/>
      <c r="P304" s="225">
        <f>O304*H304</f>
        <v>0</v>
      </c>
      <c r="Q304" s="225">
        <v>0.03492</v>
      </c>
      <c r="R304" s="225">
        <f>Q304*H304</f>
        <v>0.03492</v>
      </c>
      <c r="S304" s="225">
        <v>0</v>
      </c>
      <c r="T304" s="226">
        <f>S304*H304</f>
        <v>0</v>
      </c>
      <c r="U304" s="41"/>
      <c r="V304" s="41"/>
      <c r="W304" s="41"/>
      <c r="X304" s="41"/>
      <c r="Y304" s="41"/>
      <c r="Z304" s="41"/>
      <c r="AA304" s="41"/>
      <c r="AB304" s="41"/>
      <c r="AC304" s="41"/>
      <c r="AD304" s="41"/>
      <c r="AE304" s="41"/>
      <c r="AR304" s="227" t="s">
        <v>315</v>
      </c>
      <c r="AT304" s="227" t="s">
        <v>310</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8407</v>
      </c>
    </row>
    <row r="305" s="2" customFormat="1">
      <c r="A305" s="41"/>
      <c r="B305" s="42"/>
      <c r="C305" s="43"/>
      <c r="D305" s="229" t="s">
        <v>317</v>
      </c>
      <c r="E305" s="43"/>
      <c r="F305" s="230" t="s">
        <v>8408</v>
      </c>
      <c r="G305" s="43"/>
      <c r="H305" s="43"/>
      <c r="I305" s="231"/>
      <c r="J305" s="43"/>
      <c r="K305" s="43"/>
      <c r="L305" s="47"/>
      <c r="M305" s="232"/>
      <c r="N305" s="233"/>
      <c r="O305" s="87"/>
      <c r="P305" s="87"/>
      <c r="Q305" s="87"/>
      <c r="R305" s="87"/>
      <c r="S305" s="87"/>
      <c r="T305" s="88"/>
      <c r="U305" s="41"/>
      <c r="V305" s="41"/>
      <c r="W305" s="41"/>
      <c r="X305" s="41"/>
      <c r="Y305" s="41"/>
      <c r="Z305" s="41"/>
      <c r="AA305" s="41"/>
      <c r="AB305" s="41"/>
      <c r="AC305" s="41"/>
      <c r="AD305" s="41"/>
      <c r="AE305" s="41"/>
      <c r="AT305" s="20" t="s">
        <v>317</v>
      </c>
      <c r="AU305" s="20" t="s">
        <v>85</v>
      </c>
    </row>
    <row r="306" s="13" customFormat="1">
      <c r="A306" s="13"/>
      <c r="B306" s="234"/>
      <c r="C306" s="235"/>
      <c r="D306" s="236" t="s">
        <v>319</v>
      </c>
      <c r="E306" s="237" t="s">
        <v>19</v>
      </c>
      <c r="F306" s="238" t="s">
        <v>331</v>
      </c>
      <c r="G306" s="235"/>
      <c r="H306" s="239">
        <v>1</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83</v>
      </c>
      <c r="AY306" s="245" t="s">
        <v>308</v>
      </c>
    </row>
    <row r="307" s="12" customFormat="1" ht="22.8" customHeight="1">
      <c r="A307" s="12"/>
      <c r="B307" s="200"/>
      <c r="C307" s="201"/>
      <c r="D307" s="202" t="s">
        <v>75</v>
      </c>
      <c r="E307" s="214" t="s">
        <v>357</v>
      </c>
      <c r="F307" s="214" t="s">
        <v>542</v>
      </c>
      <c r="G307" s="201"/>
      <c r="H307" s="201"/>
      <c r="I307" s="204"/>
      <c r="J307" s="215">
        <f>BK307</f>
        <v>0</v>
      </c>
      <c r="K307" s="201"/>
      <c r="L307" s="206"/>
      <c r="M307" s="207"/>
      <c r="N307" s="208"/>
      <c r="O307" s="208"/>
      <c r="P307" s="209">
        <f>SUM(P308:P338)</f>
        <v>0</v>
      </c>
      <c r="Q307" s="208"/>
      <c r="R307" s="209">
        <f>SUM(R308:R338)</f>
        <v>0.13562878</v>
      </c>
      <c r="S307" s="208"/>
      <c r="T307" s="210">
        <f>SUM(T308:T338)</f>
        <v>0</v>
      </c>
      <c r="U307" s="12"/>
      <c r="V307" s="12"/>
      <c r="W307" s="12"/>
      <c r="X307" s="12"/>
      <c r="Y307" s="12"/>
      <c r="Z307" s="12"/>
      <c r="AA307" s="12"/>
      <c r="AB307" s="12"/>
      <c r="AC307" s="12"/>
      <c r="AD307" s="12"/>
      <c r="AE307" s="12"/>
      <c r="AR307" s="211" t="s">
        <v>83</v>
      </c>
      <c r="AT307" s="212" t="s">
        <v>75</v>
      </c>
      <c r="AU307" s="212" t="s">
        <v>83</v>
      </c>
      <c r="AY307" s="211" t="s">
        <v>308</v>
      </c>
      <c r="BK307" s="213">
        <f>SUM(BK308:BK338)</f>
        <v>0</v>
      </c>
    </row>
    <row r="308" s="2" customFormat="1" ht="24.15" customHeight="1">
      <c r="A308" s="41"/>
      <c r="B308" s="42"/>
      <c r="C308" s="216" t="s">
        <v>1402</v>
      </c>
      <c r="D308" s="216" t="s">
        <v>310</v>
      </c>
      <c r="E308" s="217" t="s">
        <v>8039</v>
      </c>
      <c r="F308" s="218" t="s">
        <v>8040</v>
      </c>
      <c r="G308" s="219" t="s">
        <v>474</v>
      </c>
      <c r="H308" s="220">
        <v>4.2999999999999998</v>
      </c>
      <c r="I308" s="221"/>
      <c r="J308" s="222">
        <f>ROUND(I308*H308,2)</f>
        <v>0</v>
      </c>
      <c r="K308" s="218" t="s">
        <v>314</v>
      </c>
      <c r="L308" s="47"/>
      <c r="M308" s="223" t="s">
        <v>19</v>
      </c>
      <c r="N308" s="224" t="s">
        <v>47</v>
      </c>
      <c r="O308" s="87"/>
      <c r="P308" s="225">
        <f>O308*H308</f>
        <v>0</v>
      </c>
      <c r="Q308" s="225">
        <v>0</v>
      </c>
      <c r="R308" s="225">
        <f>Q308*H308</f>
        <v>0</v>
      </c>
      <c r="S308" s="225">
        <v>0</v>
      </c>
      <c r="T308" s="226">
        <f>S308*H308</f>
        <v>0</v>
      </c>
      <c r="U308" s="41"/>
      <c r="V308" s="41"/>
      <c r="W308" s="41"/>
      <c r="X308" s="41"/>
      <c r="Y308" s="41"/>
      <c r="Z308" s="41"/>
      <c r="AA308" s="41"/>
      <c r="AB308" s="41"/>
      <c r="AC308" s="41"/>
      <c r="AD308" s="41"/>
      <c r="AE308" s="41"/>
      <c r="AR308" s="227" t="s">
        <v>315</v>
      </c>
      <c r="AT308" s="227" t="s">
        <v>310</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315</v>
      </c>
      <c r="BM308" s="227" t="s">
        <v>8409</v>
      </c>
    </row>
    <row r="309" s="2" customFormat="1">
      <c r="A309" s="41"/>
      <c r="B309" s="42"/>
      <c r="C309" s="43"/>
      <c r="D309" s="229" t="s">
        <v>317</v>
      </c>
      <c r="E309" s="43"/>
      <c r="F309" s="230" t="s">
        <v>8042</v>
      </c>
      <c r="G309" s="43"/>
      <c r="H309" s="43"/>
      <c r="I309" s="231"/>
      <c r="J309" s="43"/>
      <c r="K309" s="43"/>
      <c r="L309" s="47"/>
      <c r="M309" s="232"/>
      <c r="N309" s="233"/>
      <c r="O309" s="87"/>
      <c r="P309" s="87"/>
      <c r="Q309" s="87"/>
      <c r="R309" s="87"/>
      <c r="S309" s="87"/>
      <c r="T309" s="88"/>
      <c r="U309" s="41"/>
      <c r="V309" s="41"/>
      <c r="W309" s="41"/>
      <c r="X309" s="41"/>
      <c r="Y309" s="41"/>
      <c r="Z309" s="41"/>
      <c r="AA309" s="41"/>
      <c r="AB309" s="41"/>
      <c r="AC309" s="41"/>
      <c r="AD309" s="41"/>
      <c r="AE309" s="41"/>
      <c r="AT309" s="20" t="s">
        <v>317</v>
      </c>
      <c r="AU309" s="20" t="s">
        <v>85</v>
      </c>
    </row>
    <row r="310" s="13" customFormat="1">
      <c r="A310" s="13"/>
      <c r="B310" s="234"/>
      <c r="C310" s="235"/>
      <c r="D310" s="236" t="s">
        <v>319</v>
      </c>
      <c r="E310" s="237" t="s">
        <v>19</v>
      </c>
      <c r="F310" s="238" t="s">
        <v>8410</v>
      </c>
      <c r="G310" s="235"/>
      <c r="H310" s="239">
        <v>4.2999999999999998</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83</v>
      </c>
      <c r="AY310" s="245" t="s">
        <v>308</v>
      </c>
    </row>
    <row r="311" s="14" customFormat="1">
      <c r="A311" s="14"/>
      <c r="B311" s="249"/>
      <c r="C311" s="250"/>
      <c r="D311" s="236" t="s">
        <v>319</v>
      </c>
      <c r="E311" s="251" t="s">
        <v>19</v>
      </c>
      <c r="F311" s="252" t="s">
        <v>8044</v>
      </c>
      <c r="G311" s="250"/>
      <c r="H311" s="251" t="s">
        <v>19</v>
      </c>
      <c r="I311" s="253"/>
      <c r="J311" s="250"/>
      <c r="K311" s="250"/>
      <c r="L311" s="254"/>
      <c r="M311" s="255"/>
      <c r="N311" s="256"/>
      <c r="O311" s="256"/>
      <c r="P311" s="256"/>
      <c r="Q311" s="256"/>
      <c r="R311" s="256"/>
      <c r="S311" s="256"/>
      <c r="T311" s="257"/>
      <c r="U311" s="14"/>
      <c r="V311" s="14"/>
      <c r="W311" s="14"/>
      <c r="X311" s="14"/>
      <c r="Y311" s="14"/>
      <c r="Z311" s="14"/>
      <c r="AA311" s="14"/>
      <c r="AB311" s="14"/>
      <c r="AC311" s="14"/>
      <c r="AD311" s="14"/>
      <c r="AE311" s="14"/>
      <c r="AT311" s="258" t="s">
        <v>319</v>
      </c>
      <c r="AU311" s="258" t="s">
        <v>85</v>
      </c>
      <c r="AV311" s="14" t="s">
        <v>83</v>
      </c>
      <c r="AW311" s="14" t="s">
        <v>37</v>
      </c>
      <c r="AX311" s="14" t="s">
        <v>76</v>
      </c>
      <c r="AY311" s="258" t="s">
        <v>308</v>
      </c>
    </row>
    <row r="312" s="2" customFormat="1" ht="16.5" customHeight="1">
      <c r="A312" s="41"/>
      <c r="B312" s="42"/>
      <c r="C312" s="216" t="s">
        <v>754</v>
      </c>
      <c r="D312" s="216" t="s">
        <v>310</v>
      </c>
      <c r="E312" s="217" t="s">
        <v>8411</v>
      </c>
      <c r="F312" s="218" t="s">
        <v>8412</v>
      </c>
      <c r="G312" s="219" t="s">
        <v>474</v>
      </c>
      <c r="H312" s="220">
        <v>2</v>
      </c>
      <c r="I312" s="221"/>
      <c r="J312" s="222">
        <f>ROUND(I312*H312,2)</f>
        <v>0</v>
      </c>
      <c r="K312" s="218" t="s">
        <v>19</v>
      </c>
      <c r="L312" s="47"/>
      <c r="M312" s="223" t="s">
        <v>19</v>
      </c>
      <c r="N312" s="224" t="s">
        <v>47</v>
      </c>
      <c r="O312" s="87"/>
      <c r="P312" s="225">
        <f>O312*H312</f>
        <v>0</v>
      </c>
      <c r="Q312" s="225">
        <v>0.0068700000000000002</v>
      </c>
      <c r="R312" s="225">
        <f>Q312*H312</f>
        <v>0.013740000000000001</v>
      </c>
      <c r="S312" s="225">
        <v>0</v>
      </c>
      <c r="T312" s="226">
        <f>S312*H312</f>
        <v>0</v>
      </c>
      <c r="U312" s="41"/>
      <c r="V312" s="41"/>
      <c r="W312" s="41"/>
      <c r="X312" s="41"/>
      <c r="Y312" s="41"/>
      <c r="Z312" s="41"/>
      <c r="AA312" s="41"/>
      <c r="AB312" s="41"/>
      <c r="AC312" s="41"/>
      <c r="AD312" s="41"/>
      <c r="AE312" s="41"/>
      <c r="AR312" s="227" t="s">
        <v>315</v>
      </c>
      <c r="AT312" s="227" t="s">
        <v>310</v>
      </c>
      <c r="AU312" s="227" t="s">
        <v>85</v>
      </c>
      <c r="AY312" s="20" t="s">
        <v>308</v>
      </c>
      <c r="BE312" s="228">
        <f>IF(N312="základní",J312,0)</f>
        <v>0</v>
      </c>
      <c r="BF312" s="228">
        <f>IF(N312="snížená",J312,0)</f>
        <v>0</v>
      </c>
      <c r="BG312" s="228">
        <f>IF(N312="zákl. přenesená",J312,0)</f>
        <v>0</v>
      </c>
      <c r="BH312" s="228">
        <f>IF(N312="sníž. přenesená",J312,0)</f>
        <v>0</v>
      </c>
      <c r="BI312" s="228">
        <f>IF(N312="nulová",J312,0)</f>
        <v>0</v>
      </c>
      <c r="BJ312" s="20" t="s">
        <v>83</v>
      </c>
      <c r="BK312" s="228">
        <f>ROUND(I312*H312,2)</f>
        <v>0</v>
      </c>
      <c r="BL312" s="20" t="s">
        <v>315</v>
      </c>
      <c r="BM312" s="227" t="s">
        <v>8413</v>
      </c>
    </row>
    <row r="313" s="13" customFormat="1">
      <c r="A313" s="13"/>
      <c r="B313" s="234"/>
      <c r="C313" s="235"/>
      <c r="D313" s="236" t="s">
        <v>319</v>
      </c>
      <c r="E313" s="237" t="s">
        <v>19</v>
      </c>
      <c r="F313" s="238" t="s">
        <v>1691</v>
      </c>
      <c r="G313" s="235"/>
      <c r="H313" s="239">
        <v>2</v>
      </c>
      <c r="I313" s="240"/>
      <c r="J313" s="235"/>
      <c r="K313" s="235"/>
      <c r="L313" s="241"/>
      <c r="M313" s="242"/>
      <c r="N313" s="243"/>
      <c r="O313" s="243"/>
      <c r="P313" s="243"/>
      <c r="Q313" s="243"/>
      <c r="R313" s="243"/>
      <c r="S313" s="243"/>
      <c r="T313" s="244"/>
      <c r="U313" s="13"/>
      <c r="V313" s="13"/>
      <c r="W313" s="13"/>
      <c r="X313" s="13"/>
      <c r="Y313" s="13"/>
      <c r="Z313" s="13"/>
      <c r="AA313" s="13"/>
      <c r="AB313" s="13"/>
      <c r="AC313" s="13"/>
      <c r="AD313" s="13"/>
      <c r="AE313" s="13"/>
      <c r="AT313" s="245" t="s">
        <v>319</v>
      </c>
      <c r="AU313" s="245" t="s">
        <v>85</v>
      </c>
      <c r="AV313" s="13" t="s">
        <v>85</v>
      </c>
      <c r="AW313" s="13" t="s">
        <v>37</v>
      </c>
      <c r="AX313" s="13" t="s">
        <v>83</v>
      </c>
      <c r="AY313" s="245" t="s">
        <v>308</v>
      </c>
    </row>
    <row r="314" s="2" customFormat="1" ht="16.5" customHeight="1">
      <c r="A314" s="41"/>
      <c r="B314" s="42"/>
      <c r="C314" s="216" t="s">
        <v>1414</v>
      </c>
      <c r="D314" s="216" t="s">
        <v>310</v>
      </c>
      <c r="E314" s="217" t="s">
        <v>8045</v>
      </c>
      <c r="F314" s="218" t="s">
        <v>8046</v>
      </c>
      <c r="G314" s="219" t="s">
        <v>313</v>
      </c>
      <c r="H314" s="220">
        <v>10.65</v>
      </c>
      <c r="I314" s="221"/>
      <c r="J314" s="222">
        <f>ROUND(I314*H314,2)</f>
        <v>0</v>
      </c>
      <c r="K314" s="218" t="s">
        <v>314</v>
      </c>
      <c r="L314" s="47"/>
      <c r="M314" s="223" t="s">
        <v>19</v>
      </c>
      <c r="N314" s="224" t="s">
        <v>47</v>
      </c>
      <c r="O314" s="87"/>
      <c r="P314" s="225">
        <f>O314*H314</f>
        <v>0</v>
      </c>
      <c r="Q314" s="225">
        <v>0.00063000000000000003</v>
      </c>
      <c r="R314" s="225">
        <f>Q314*H314</f>
        <v>0.0067095000000000002</v>
      </c>
      <c r="S314" s="225">
        <v>0</v>
      </c>
      <c r="T314" s="226">
        <f>S314*H314</f>
        <v>0</v>
      </c>
      <c r="U314" s="41"/>
      <c r="V314" s="41"/>
      <c r="W314" s="41"/>
      <c r="X314" s="41"/>
      <c r="Y314" s="41"/>
      <c r="Z314" s="41"/>
      <c r="AA314" s="41"/>
      <c r="AB314" s="41"/>
      <c r="AC314" s="41"/>
      <c r="AD314" s="41"/>
      <c r="AE314" s="41"/>
      <c r="AR314" s="227" t="s">
        <v>315</v>
      </c>
      <c r="AT314" s="227" t="s">
        <v>310</v>
      </c>
      <c r="AU314" s="227" t="s">
        <v>85</v>
      </c>
      <c r="AY314" s="20" t="s">
        <v>308</v>
      </c>
      <c r="BE314" s="228">
        <f>IF(N314="základní",J314,0)</f>
        <v>0</v>
      </c>
      <c r="BF314" s="228">
        <f>IF(N314="snížená",J314,0)</f>
        <v>0</v>
      </c>
      <c r="BG314" s="228">
        <f>IF(N314="zákl. přenesená",J314,0)</f>
        <v>0</v>
      </c>
      <c r="BH314" s="228">
        <f>IF(N314="sníž. přenesená",J314,0)</f>
        <v>0</v>
      </c>
      <c r="BI314" s="228">
        <f>IF(N314="nulová",J314,0)</f>
        <v>0</v>
      </c>
      <c r="BJ314" s="20" t="s">
        <v>83</v>
      </c>
      <c r="BK314" s="228">
        <f>ROUND(I314*H314,2)</f>
        <v>0</v>
      </c>
      <c r="BL314" s="20" t="s">
        <v>315</v>
      </c>
      <c r="BM314" s="227" t="s">
        <v>8414</v>
      </c>
    </row>
    <row r="315" s="2" customFormat="1">
      <c r="A315" s="41"/>
      <c r="B315" s="42"/>
      <c r="C315" s="43"/>
      <c r="D315" s="229" t="s">
        <v>317</v>
      </c>
      <c r="E315" s="43"/>
      <c r="F315" s="230" t="s">
        <v>8048</v>
      </c>
      <c r="G315" s="43"/>
      <c r="H315" s="43"/>
      <c r="I315" s="231"/>
      <c r="J315" s="43"/>
      <c r="K315" s="43"/>
      <c r="L315" s="47"/>
      <c r="M315" s="232"/>
      <c r="N315" s="233"/>
      <c r="O315" s="87"/>
      <c r="P315" s="87"/>
      <c r="Q315" s="87"/>
      <c r="R315" s="87"/>
      <c r="S315" s="87"/>
      <c r="T315" s="88"/>
      <c r="U315" s="41"/>
      <c r="V315" s="41"/>
      <c r="W315" s="41"/>
      <c r="X315" s="41"/>
      <c r="Y315" s="41"/>
      <c r="Z315" s="41"/>
      <c r="AA315" s="41"/>
      <c r="AB315" s="41"/>
      <c r="AC315" s="41"/>
      <c r="AD315" s="41"/>
      <c r="AE315" s="41"/>
      <c r="AT315" s="20" t="s">
        <v>317</v>
      </c>
      <c r="AU315" s="20" t="s">
        <v>85</v>
      </c>
    </row>
    <row r="316" s="13" customFormat="1">
      <c r="A316" s="13"/>
      <c r="B316" s="234"/>
      <c r="C316" s="235"/>
      <c r="D316" s="236" t="s">
        <v>319</v>
      </c>
      <c r="E316" s="237" t="s">
        <v>19</v>
      </c>
      <c r="F316" s="238" t="s">
        <v>8415</v>
      </c>
      <c r="G316" s="235"/>
      <c r="H316" s="239">
        <v>10.65</v>
      </c>
      <c r="I316" s="240"/>
      <c r="J316" s="235"/>
      <c r="K316" s="235"/>
      <c r="L316" s="241"/>
      <c r="M316" s="242"/>
      <c r="N316" s="243"/>
      <c r="O316" s="243"/>
      <c r="P316" s="243"/>
      <c r="Q316" s="243"/>
      <c r="R316" s="243"/>
      <c r="S316" s="243"/>
      <c r="T316" s="244"/>
      <c r="U316" s="13"/>
      <c r="V316" s="13"/>
      <c r="W316" s="13"/>
      <c r="X316" s="13"/>
      <c r="Y316" s="13"/>
      <c r="Z316" s="13"/>
      <c r="AA316" s="13"/>
      <c r="AB316" s="13"/>
      <c r="AC316" s="13"/>
      <c r="AD316" s="13"/>
      <c r="AE316" s="13"/>
      <c r="AT316" s="245" t="s">
        <v>319</v>
      </c>
      <c r="AU316" s="245" t="s">
        <v>85</v>
      </c>
      <c r="AV316" s="13" t="s">
        <v>85</v>
      </c>
      <c r="AW316" s="13" t="s">
        <v>37</v>
      </c>
      <c r="AX316" s="13" t="s">
        <v>83</v>
      </c>
      <c r="AY316" s="245" t="s">
        <v>308</v>
      </c>
    </row>
    <row r="317" s="2" customFormat="1" ht="16.5" customHeight="1">
      <c r="A317" s="41"/>
      <c r="B317" s="42"/>
      <c r="C317" s="216" t="s">
        <v>757</v>
      </c>
      <c r="D317" s="216" t="s">
        <v>310</v>
      </c>
      <c r="E317" s="217" t="s">
        <v>8056</v>
      </c>
      <c r="F317" s="218" t="s">
        <v>8057</v>
      </c>
      <c r="G317" s="219" t="s">
        <v>474</v>
      </c>
      <c r="H317" s="220">
        <v>15.23</v>
      </c>
      <c r="I317" s="221"/>
      <c r="J317" s="222">
        <f>ROUND(I317*H317,2)</f>
        <v>0</v>
      </c>
      <c r="K317" s="218" t="s">
        <v>19</v>
      </c>
      <c r="L317" s="47"/>
      <c r="M317" s="223" t="s">
        <v>19</v>
      </c>
      <c r="N317" s="224" t="s">
        <v>47</v>
      </c>
      <c r="O317" s="87"/>
      <c r="P317" s="225">
        <f>O317*H317</f>
        <v>0</v>
      </c>
      <c r="Q317" s="225">
        <v>0.00022000000000000001</v>
      </c>
      <c r="R317" s="225">
        <f>Q317*H317</f>
        <v>0.0033506</v>
      </c>
      <c r="S317" s="225">
        <v>0</v>
      </c>
      <c r="T317" s="226">
        <f>S317*H317</f>
        <v>0</v>
      </c>
      <c r="U317" s="41"/>
      <c r="V317" s="41"/>
      <c r="W317" s="41"/>
      <c r="X317" s="41"/>
      <c r="Y317" s="41"/>
      <c r="Z317" s="41"/>
      <c r="AA317" s="41"/>
      <c r="AB317" s="41"/>
      <c r="AC317" s="41"/>
      <c r="AD317" s="41"/>
      <c r="AE317" s="41"/>
      <c r="AR317" s="227" t="s">
        <v>315</v>
      </c>
      <c r="AT317" s="227" t="s">
        <v>310</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8416</v>
      </c>
    </row>
    <row r="318" s="13" customFormat="1">
      <c r="A318" s="13"/>
      <c r="B318" s="234"/>
      <c r="C318" s="235"/>
      <c r="D318" s="236" t="s">
        <v>319</v>
      </c>
      <c r="E318" s="237" t="s">
        <v>19</v>
      </c>
      <c r="F318" s="238" t="s">
        <v>8417</v>
      </c>
      <c r="G318" s="235"/>
      <c r="H318" s="239">
        <v>15.23</v>
      </c>
      <c r="I318" s="240"/>
      <c r="J318" s="235"/>
      <c r="K318" s="235"/>
      <c r="L318" s="241"/>
      <c r="M318" s="242"/>
      <c r="N318" s="243"/>
      <c r="O318" s="243"/>
      <c r="P318" s="243"/>
      <c r="Q318" s="243"/>
      <c r="R318" s="243"/>
      <c r="S318" s="243"/>
      <c r="T318" s="244"/>
      <c r="U318" s="13"/>
      <c r="V318" s="13"/>
      <c r="W318" s="13"/>
      <c r="X318" s="13"/>
      <c r="Y318" s="13"/>
      <c r="Z318" s="13"/>
      <c r="AA318" s="13"/>
      <c r="AB318" s="13"/>
      <c r="AC318" s="13"/>
      <c r="AD318" s="13"/>
      <c r="AE318" s="13"/>
      <c r="AT318" s="245" t="s">
        <v>319</v>
      </c>
      <c r="AU318" s="245" t="s">
        <v>85</v>
      </c>
      <c r="AV318" s="13" t="s">
        <v>85</v>
      </c>
      <c r="AW318" s="13" t="s">
        <v>37</v>
      </c>
      <c r="AX318" s="13" t="s">
        <v>83</v>
      </c>
      <c r="AY318" s="245" t="s">
        <v>308</v>
      </c>
    </row>
    <row r="319" s="14" customFormat="1">
      <c r="A319" s="14"/>
      <c r="B319" s="249"/>
      <c r="C319" s="250"/>
      <c r="D319" s="236" t="s">
        <v>319</v>
      </c>
      <c r="E319" s="251" t="s">
        <v>19</v>
      </c>
      <c r="F319" s="252" t="s">
        <v>8418</v>
      </c>
      <c r="G319" s="250"/>
      <c r="H319" s="251" t="s">
        <v>19</v>
      </c>
      <c r="I319" s="253"/>
      <c r="J319" s="250"/>
      <c r="K319" s="250"/>
      <c r="L319" s="254"/>
      <c r="M319" s="255"/>
      <c r="N319" s="256"/>
      <c r="O319" s="256"/>
      <c r="P319" s="256"/>
      <c r="Q319" s="256"/>
      <c r="R319" s="256"/>
      <c r="S319" s="256"/>
      <c r="T319" s="257"/>
      <c r="U319" s="14"/>
      <c r="V319" s="14"/>
      <c r="W319" s="14"/>
      <c r="X319" s="14"/>
      <c r="Y319" s="14"/>
      <c r="Z319" s="14"/>
      <c r="AA319" s="14"/>
      <c r="AB319" s="14"/>
      <c r="AC319" s="14"/>
      <c r="AD319" s="14"/>
      <c r="AE319" s="14"/>
      <c r="AT319" s="258" t="s">
        <v>319</v>
      </c>
      <c r="AU319" s="258" t="s">
        <v>85</v>
      </c>
      <c r="AV319" s="14" t="s">
        <v>83</v>
      </c>
      <c r="AW319" s="14" t="s">
        <v>37</v>
      </c>
      <c r="AX319" s="14" t="s">
        <v>76</v>
      </c>
      <c r="AY319" s="258" t="s">
        <v>308</v>
      </c>
    </row>
    <row r="320" s="2" customFormat="1" ht="21.75" customHeight="1">
      <c r="A320" s="41"/>
      <c r="B320" s="42"/>
      <c r="C320" s="216" t="s">
        <v>1425</v>
      </c>
      <c r="D320" s="216" t="s">
        <v>310</v>
      </c>
      <c r="E320" s="217" t="s">
        <v>8066</v>
      </c>
      <c r="F320" s="218" t="s">
        <v>8067</v>
      </c>
      <c r="G320" s="219" t="s">
        <v>474</v>
      </c>
      <c r="H320" s="220">
        <v>26.736000000000001</v>
      </c>
      <c r="I320" s="221"/>
      <c r="J320" s="222">
        <f>ROUND(I320*H320,2)</f>
        <v>0</v>
      </c>
      <c r="K320" s="218" t="s">
        <v>314</v>
      </c>
      <c r="L320" s="47"/>
      <c r="M320" s="223" t="s">
        <v>19</v>
      </c>
      <c r="N320" s="224" t="s">
        <v>47</v>
      </c>
      <c r="O320" s="87"/>
      <c r="P320" s="225">
        <f>O320*H320</f>
        <v>0</v>
      </c>
      <c r="Q320" s="225">
        <v>0.00048000000000000001</v>
      </c>
      <c r="R320" s="225">
        <f>Q320*H320</f>
        <v>0.012833280000000001</v>
      </c>
      <c r="S320" s="225">
        <v>0</v>
      </c>
      <c r="T320" s="226">
        <f>S320*H320</f>
        <v>0</v>
      </c>
      <c r="U320" s="41"/>
      <c r="V320" s="41"/>
      <c r="W320" s="41"/>
      <c r="X320" s="41"/>
      <c r="Y320" s="41"/>
      <c r="Z320" s="41"/>
      <c r="AA320" s="41"/>
      <c r="AB320" s="41"/>
      <c r="AC320" s="41"/>
      <c r="AD320" s="41"/>
      <c r="AE320" s="41"/>
      <c r="AR320" s="227" t="s">
        <v>315</v>
      </c>
      <c r="AT320" s="227" t="s">
        <v>310</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8419</v>
      </c>
    </row>
    <row r="321" s="2" customFormat="1">
      <c r="A321" s="41"/>
      <c r="B321" s="42"/>
      <c r="C321" s="43"/>
      <c r="D321" s="229" t="s">
        <v>317</v>
      </c>
      <c r="E321" s="43"/>
      <c r="F321" s="230" t="s">
        <v>8069</v>
      </c>
      <c r="G321" s="43"/>
      <c r="H321" s="43"/>
      <c r="I321" s="231"/>
      <c r="J321" s="43"/>
      <c r="K321" s="43"/>
      <c r="L321" s="47"/>
      <c r="M321" s="232"/>
      <c r="N321" s="233"/>
      <c r="O321" s="87"/>
      <c r="P321" s="87"/>
      <c r="Q321" s="87"/>
      <c r="R321" s="87"/>
      <c r="S321" s="87"/>
      <c r="T321" s="88"/>
      <c r="U321" s="41"/>
      <c r="V321" s="41"/>
      <c r="W321" s="41"/>
      <c r="X321" s="41"/>
      <c r="Y321" s="41"/>
      <c r="Z321" s="41"/>
      <c r="AA321" s="41"/>
      <c r="AB321" s="41"/>
      <c r="AC321" s="41"/>
      <c r="AD321" s="41"/>
      <c r="AE321" s="41"/>
      <c r="AT321" s="20" t="s">
        <v>317</v>
      </c>
      <c r="AU321" s="20" t="s">
        <v>85</v>
      </c>
    </row>
    <row r="322" s="13" customFormat="1">
      <c r="A322" s="13"/>
      <c r="B322" s="234"/>
      <c r="C322" s="235"/>
      <c r="D322" s="236" t="s">
        <v>319</v>
      </c>
      <c r="E322" s="237" t="s">
        <v>19</v>
      </c>
      <c r="F322" s="238" t="s">
        <v>8420</v>
      </c>
      <c r="G322" s="235"/>
      <c r="H322" s="239">
        <v>22.34</v>
      </c>
      <c r="I322" s="240"/>
      <c r="J322" s="235"/>
      <c r="K322" s="235"/>
      <c r="L322" s="241"/>
      <c r="M322" s="242"/>
      <c r="N322" s="243"/>
      <c r="O322" s="243"/>
      <c r="P322" s="243"/>
      <c r="Q322" s="243"/>
      <c r="R322" s="243"/>
      <c r="S322" s="243"/>
      <c r="T322" s="244"/>
      <c r="U322" s="13"/>
      <c r="V322" s="13"/>
      <c r="W322" s="13"/>
      <c r="X322" s="13"/>
      <c r="Y322" s="13"/>
      <c r="Z322" s="13"/>
      <c r="AA322" s="13"/>
      <c r="AB322" s="13"/>
      <c r="AC322" s="13"/>
      <c r="AD322" s="13"/>
      <c r="AE322" s="13"/>
      <c r="AT322" s="245" t="s">
        <v>319</v>
      </c>
      <c r="AU322" s="245" t="s">
        <v>85</v>
      </c>
      <c r="AV322" s="13" t="s">
        <v>85</v>
      </c>
      <c r="AW322" s="13" t="s">
        <v>37</v>
      </c>
      <c r="AX322" s="13" t="s">
        <v>76</v>
      </c>
      <c r="AY322" s="245" t="s">
        <v>308</v>
      </c>
    </row>
    <row r="323" s="13" customFormat="1">
      <c r="A323" s="13"/>
      <c r="B323" s="234"/>
      <c r="C323" s="235"/>
      <c r="D323" s="236" t="s">
        <v>319</v>
      </c>
      <c r="E323" s="237" t="s">
        <v>19</v>
      </c>
      <c r="F323" s="238" t="s">
        <v>8421</v>
      </c>
      <c r="G323" s="235"/>
      <c r="H323" s="239">
        <v>4.3959999999999999</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5" customFormat="1">
      <c r="A324" s="15"/>
      <c r="B324" s="259"/>
      <c r="C324" s="260"/>
      <c r="D324" s="236" t="s">
        <v>319</v>
      </c>
      <c r="E324" s="261" t="s">
        <v>19</v>
      </c>
      <c r="F324" s="262" t="s">
        <v>448</v>
      </c>
      <c r="G324" s="260"/>
      <c r="H324" s="263">
        <v>26.736000000000001</v>
      </c>
      <c r="I324" s="264"/>
      <c r="J324" s="260"/>
      <c r="K324" s="260"/>
      <c r="L324" s="265"/>
      <c r="M324" s="266"/>
      <c r="N324" s="267"/>
      <c r="O324" s="267"/>
      <c r="P324" s="267"/>
      <c r="Q324" s="267"/>
      <c r="R324" s="267"/>
      <c r="S324" s="267"/>
      <c r="T324" s="268"/>
      <c r="U324" s="15"/>
      <c r="V324" s="15"/>
      <c r="W324" s="15"/>
      <c r="X324" s="15"/>
      <c r="Y324" s="15"/>
      <c r="Z324" s="15"/>
      <c r="AA324" s="15"/>
      <c r="AB324" s="15"/>
      <c r="AC324" s="15"/>
      <c r="AD324" s="15"/>
      <c r="AE324" s="15"/>
      <c r="AT324" s="269" t="s">
        <v>319</v>
      </c>
      <c r="AU324" s="269" t="s">
        <v>85</v>
      </c>
      <c r="AV324" s="15" t="s">
        <v>315</v>
      </c>
      <c r="AW324" s="15" t="s">
        <v>37</v>
      </c>
      <c r="AX324" s="15" t="s">
        <v>83</v>
      </c>
      <c r="AY324" s="269" t="s">
        <v>308</v>
      </c>
    </row>
    <row r="325" s="2" customFormat="1" ht="21.75" customHeight="1">
      <c r="A325" s="41"/>
      <c r="B325" s="42"/>
      <c r="C325" s="216" t="s">
        <v>760</v>
      </c>
      <c r="D325" s="216" t="s">
        <v>310</v>
      </c>
      <c r="E325" s="217" t="s">
        <v>8071</v>
      </c>
      <c r="F325" s="218" t="s">
        <v>8072</v>
      </c>
      <c r="G325" s="219" t="s">
        <v>474</v>
      </c>
      <c r="H325" s="220">
        <v>4.2999999999999998</v>
      </c>
      <c r="I325" s="221"/>
      <c r="J325" s="222">
        <f>ROUND(I325*H325,2)</f>
        <v>0</v>
      </c>
      <c r="K325" s="218" t="s">
        <v>314</v>
      </c>
      <c r="L325" s="47"/>
      <c r="M325" s="223" t="s">
        <v>19</v>
      </c>
      <c r="N325" s="224" t="s">
        <v>47</v>
      </c>
      <c r="O325" s="87"/>
      <c r="P325" s="225">
        <f>O325*H325</f>
        <v>0</v>
      </c>
      <c r="Q325" s="225">
        <v>3.0000000000000001E-05</v>
      </c>
      <c r="R325" s="225">
        <f>Q325*H325</f>
        <v>0.00012899999999999999</v>
      </c>
      <c r="S325" s="225">
        <v>0</v>
      </c>
      <c r="T325" s="226">
        <f>S325*H325</f>
        <v>0</v>
      </c>
      <c r="U325" s="41"/>
      <c r="V325" s="41"/>
      <c r="W325" s="41"/>
      <c r="X325" s="41"/>
      <c r="Y325" s="41"/>
      <c r="Z325" s="41"/>
      <c r="AA325" s="41"/>
      <c r="AB325" s="41"/>
      <c r="AC325" s="41"/>
      <c r="AD325" s="41"/>
      <c r="AE325" s="41"/>
      <c r="AR325" s="227" t="s">
        <v>315</v>
      </c>
      <c r="AT325" s="227" t="s">
        <v>310</v>
      </c>
      <c r="AU325" s="227" t="s">
        <v>85</v>
      </c>
      <c r="AY325" s="20" t="s">
        <v>308</v>
      </c>
      <c r="BE325" s="228">
        <f>IF(N325="základní",J325,0)</f>
        <v>0</v>
      </c>
      <c r="BF325" s="228">
        <f>IF(N325="snížená",J325,0)</f>
        <v>0</v>
      </c>
      <c r="BG325" s="228">
        <f>IF(N325="zákl. přenesená",J325,0)</f>
        <v>0</v>
      </c>
      <c r="BH325" s="228">
        <f>IF(N325="sníž. přenesená",J325,0)</f>
        <v>0</v>
      </c>
      <c r="BI325" s="228">
        <f>IF(N325="nulová",J325,0)</f>
        <v>0</v>
      </c>
      <c r="BJ325" s="20" t="s">
        <v>83</v>
      </c>
      <c r="BK325" s="228">
        <f>ROUND(I325*H325,2)</f>
        <v>0</v>
      </c>
      <c r="BL325" s="20" t="s">
        <v>315</v>
      </c>
      <c r="BM325" s="227" t="s">
        <v>8422</v>
      </c>
    </row>
    <row r="326" s="2" customFormat="1">
      <c r="A326" s="41"/>
      <c r="B326" s="42"/>
      <c r="C326" s="43"/>
      <c r="D326" s="229" t="s">
        <v>317</v>
      </c>
      <c r="E326" s="43"/>
      <c r="F326" s="230" t="s">
        <v>8074</v>
      </c>
      <c r="G326" s="43"/>
      <c r="H326" s="43"/>
      <c r="I326" s="231"/>
      <c r="J326" s="43"/>
      <c r="K326" s="43"/>
      <c r="L326" s="47"/>
      <c r="M326" s="232"/>
      <c r="N326" s="233"/>
      <c r="O326" s="87"/>
      <c r="P326" s="87"/>
      <c r="Q326" s="87"/>
      <c r="R326" s="87"/>
      <c r="S326" s="87"/>
      <c r="T326" s="88"/>
      <c r="U326" s="41"/>
      <c r="V326" s="41"/>
      <c r="W326" s="41"/>
      <c r="X326" s="41"/>
      <c r="Y326" s="41"/>
      <c r="Z326" s="41"/>
      <c r="AA326" s="41"/>
      <c r="AB326" s="41"/>
      <c r="AC326" s="41"/>
      <c r="AD326" s="41"/>
      <c r="AE326" s="41"/>
      <c r="AT326" s="20" t="s">
        <v>317</v>
      </c>
      <c r="AU326" s="20" t="s">
        <v>85</v>
      </c>
    </row>
    <row r="327" s="13" customFormat="1">
      <c r="A327" s="13"/>
      <c r="B327" s="234"/>
      <c r="C327" s="235"/>
      <c r="D327" s="236" t="s">
        <v>319</v>
      </c>
      <c r="E327" s="237" t="s">
        <v>19</v>
      </c>
      <c r="F327" s="238" t="s">
        <v>8423</v>
      </c>
      <c r="G327" s="235"/>
      <c r="H327" s="239">
        <v>4.2999999999999998</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83</v>
      </c>
      <c r="AY327" s="245" t="s">
        <v>308</v>
      </c>
    </row>
    <row r="328" s="2" customFormat="1" ht="24.15" customHeight="1">
      <c r="A328" s="41"/>
      <c r="B328" s="42"/>
      <c r="C328" s="216" t="s">
        <v>1434</v>
      </c>
      <c r="D328" s="216" t="s">
        <v>310</v>
      </c>
      <c r="E328" s="217" t="s">
        <v>8075</v>
      </c>
      <c r="F328" s="218" t="s">
        <v>8076</v>
      </c>
      <c r="G328" s="219" t="s">
        <v>474</v>
      </c>
      <c r="H328" s="220">
        <v>4.2999999999999998</v>
      </c>
      <c r="I328" s="221"/>
      <c r="J328" s="222">
        <f>ROUND(I328*H328,2)</f>
        <v>0</v>
      </c>
      <c r="K328" s="218" t="s">
        <v>902</v>
      </c>
      <c r="L328" s="47"/>
      <c r="M328" s="223" t="s">
        <v>19</v>
      </c>
      <c r="N328" s="224" t="s">
        <v>47</v>
      </c>
      <c r="O328" s="87"/>
      <c r="P328" s="225">
        <f>O328*H328</f>
        <v>0</v>
      </c>
      <c r="Q328" s="225">
        <v>0.0051999999999999998</v>
      </c>
      <c r="R328" s="225">
        <f>Q328*H328</f>
        <v>0.022359999999999998</v>
      </c>
      <c r="S328" s="225">
        <v>0</v>
      </c>
      <c r="T328" s="226">
        <f>S328*H328</f>
        <v>0</v>
      </c>
      <c r="U328" s="41"/>
      <c r="V328" s="41"/>
      <c r="W328" s="41"/>
      <c r="X328" s="41"/>
      <c r="Y328" s="41"/>
      <c r="Z328" s="41"/>
      <c r="AA328" s="41"/>
      <c r="AB328" s="41"/>
      <c r="AC328" s="41"/>
      <c r="AD328" s="41"/>
      <c r="AE328" s="41"/>
      <c r="AR328" s="227" t="s">
        <v>315</v>
      </c>
      <c r="AT328" s="227" t="s">
        <v>310</v>
      </c>
      <c r="AU328" s="227" t="s">
        <v>85</v>
      </c>
      <c r="AY328" s="20" t="s">
        <v>308</v>
      </c>
      <c r="BE328" s="228">
        <f>IF(N328="základní",J328,0)</f>
        <v>0</v>
      </c>
      <c r="BF328" s="228">
        <f>IF(N328="snížená",J328,0)</f>
        <v>0</v>
      </c>
      <c r="BG328" s="228">
        <f>IF(N328="zákl. přenesená",J328,0)</f>
        <v>0</v>
      </c>
      <c r="BH328" s="228">
        <f>IF(N328="sníž. přenesená",J328,0)</f>
        <v>0</v>
      </c>
      <c r="BI328" s="228">
        <f>IF(N328="nulová",J328,0)</f>
        <v>0</v>
      </c>
      <c r="BJ328" s="20" t="s">
        <v>83</v>
      </c>
      <c r="BK328" s="228">
        <f>ROUND(I328*H328,2)</f>
        <v>0</v>
      </c>
      <c r="BL328" s="20" t="s">
        <v>315</v>
      </c>
      <c r="BM328" s="227" t="s">
        <v>8424</v>
      </c>
    </row>
    <row r="329" s="2" customFormat="1">
      <c r="A329" s="41"/>
      <c r="B329" s="42"/>
      <c r="C329" s="43"/>
      <c r="D329" s="229" t="s">
        <v>317</v>
      </c>
      <c r="E329" s="43"/>
      <c r="F329" s="230" t="s">
        <v>8425</v>
      </c>
      <c r="G329" s="43"/>
      <c r="H329" s="43"/>
      <c r="I329" s="231"/>
      <c r="J329" s="43"/>
      <c r="K329" s="43"/>
      <c r="L329" s="47"/>
      <c r="M329" s="232"/>
      <c r="N329" s="233"/>
      <c r="O329" s="87"/>
      <c r="P329" s="87"/>
      <c r="Q329" s="87"/>
      <c r="R329" s="87"/>
      <c r="S329" s="87"/>
      <c r="T329" s="88"/>
      <c r="U329" s="41"/>
      <c r="V329" s="41"/>
      <c r="W329" s="41"/>
      <c r="X329" s="41"/>
      <c r="Y329" s="41"/>
      <c r="Z329" s="41"/>
      <c r="AA329" s="41"/>
      <c r="AB329" s="41"/>
      <c r="AC329" s="41"/>
      <c r="AD329" s="41"/>
      <c r="AE329" s="41"/>
      <c r="AT329" s="20" t="s">
        <v>317</v>
      </c>
      <c r="AU329" s="20" t="s">
        <v>85</v>
      </c>
    </row>
    <row r="330" s="13" customFormat="1">
      <c r="A330" s="13"/>
      <c r="B330" s="234"/>
      <c r="C330" s="235"/>
      <c r="D330" s="236" t="s">
        <v>319</v>
      </c>
      <c r="E330" s="237" t="s">
        <v>19</v>
      </c>
      <c r="F330" s="238" t="s">
        <v>8426</v>
      </c>
      <c r="G330" s="235"/>
      <c r="H330" s="239">
        <v>4.2999999999999998</v>
      </c>
      <c r="I330" s="240"/>
      <c r="J330" s="235"/>
      <c r="K330" s="235"/>
      <c r="L330" s="241"/>
      <c r="M330" s="242"/>
      <c r="N330" s="243"/>
      <c r="O330" s="243"/>
      <c r="P330" s="243"/>
      <c r="Q330" s="243"/>
      <c r="R330" s="243"/>
      <c r="S330" s="243"/>
      <c r="T330" s="244"/>
      <c r="U330" s="13"/>
      <c r="V330" s="13"/>
      <c r="W330" s="13"/>
      <c r="X330" s="13"/>
      <c r="Y330" s="13"/>
      <c r="Z330" s="13"/>
      <c r="AA330" s="13"/>
      <c r="AB330" s="13"/>
      <c r="AC330" s="13"/>
      <c r="AD330" s="13"/>
      <c r="AE330" s="13"/>
      <c r="AT330" s="245" t="s">
        <v>319</v>
      </c>
      <c r="AU330" s="245" t="s">
        <v>85</v>
      </c>
      <c r="AV330" s="13" t="s">
        <v>85</v>
      </c>
      <c r="AW330" s="13" t="s">
        <v>37</v>
      </c>
      <c r="AX330" s="13" t="s">
        <v>83</v>
      </c>
      <c r="AY330" s="245" t="s">
        <v>308</v>
      </c>
    </row>
    <row r="331" s="2" customFormat="1" ht="33" customHeight="1">
      <c r="A331" s="41"/>
      <c r="B331" s="42"/>
      <c r="C331" s="216" t="s">
        <v>761</v>
      </c>
      <c r="D331" s="216" t="s">
        <v>310</v>
      </c>
      <c r="E331" s="217" t="s">
        <v>8084</v>
      </c>
      <c r="F331" s="218" t="s">
        <v>8085</v>
      </c>
      <c r="G331" s="219" t="s">
        <v>474</v>
      </c>
      <c r="H331" s="220">
        <v>22.34</v>
      </c>
      <c r="I331" s="221"/>
      <c r="J331" s="222">
        <f>ROUND(I331*H331,2)</f>
        <v>0</v>
      </c>
      <c r="K331" s="218" t="s">
        <v>902</v>
      </c>
      <c r="L331" s="47"/>
      <c r="M331" s="223" t="s">
        <v>19</v>
      </c>
      <c r="N331" s="224" t="s">
        <v>47</v>
      </c>
      <c r="O331" s="87"/>
      <c r="P331" s="225">
        <f>O331*H331</f>
        <v>0</v>
      </c>
      <c r="Q331" s="225">
        <v>0.00122</v>
      </c>
      <c r="R331" s="225">
        <f>Q331*H331</f>
        <v>0.027254799999999999</v>
      </c>
      <c r="S331" s="225">
        <v>0</v>
      </c>
      <c r="T331" s="226">
        <f>S331*H331</f>
        <v>0</v>
      </c>
      <c r="U331" s="41"/>
      <c r="V331" s="41"/>
      <c r="W331" s="41"/>
      <c r="X331" s="41"/>
      <c r="Y331" s="41"/>
      <c r="Z331" s="41"/>
      <c r="AA331" s="41"/>
      <c r="AB331" s="41"/>
      <c r="AC331" s="41"/>
      <c r="AD331" s="41"/>
      <c r="AE331" s="41"/>
      <c r="AR331" s="227" t="s">
        <v>315</v>
      </c>
      <c r="AT331" s="227" t="s">
        <v>310</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8427</v>
      </c>
    </row>
    <row r="332" s="2" customFormat="1">
      <c r="A332" s="41"/>
      <c r="B332" s="42"/>
      <c r="C332" s="43"/>
      <c r="D332" s="229" t="s">
        <v>317</v>
      </c>
      <c r="E332" s="43"/>
      <c r="F332" s="230" t="s">
        <v>8087</v>
      </c>
      <c r="G332" s="43"/>
      <c r="H332" s="43"/>
      <c r="I332" s="231"/>
      <c r="J332" s="43"/>
      <c r="K332" s="43"/>
      <c r="L332" s="47"/>
      <c r="M332" s="232"/>
      <c r="N332" s="233"/>
      <c r="O332" s="87"/>
      <c r="P332" s="87"/>
      <c r="Q332" s="87"/>
      <c r="R332" s="87"/>
      <c r="S332" s="87"/>
      <c r="T332" s="88"/>
      <c r="U332" s="41"/>
      <c r="V332" s="41"/>
      <c r="W332" s="41"/>
      <c r="X332" s="41"/>
      <c r="Y332" s="41"/>
      <c r="Z332" s="41"/>
      <c r="AA332" s="41"/>
      <c r="AB332" s="41"/>
      <c r="AC332" s="41"/>
      <c r="AD332" s="41"/>
      <c r="AE332" s="41"/>
      <c r="AT332" s="20" t="s">
        <v>317</v>
      </c>
      <c r="AU332" s="20" t="s">
        <v>85</v>
      </c>
    </row>
    <row r="333" s="13" customFormat="1">
      <c r="A333" s="13"/>
      <c r="B333" s="234"/>
      <c r="C333" s="235"/>
      <c r="D333" s="236" t="s">
        <v>319</v>
      </c>
      <c r="E333" s="237" t="s">
        <v>19</v>
      </c>
      <c r="F333" s="238" t="s">
        <v>8420</v>
      </c>
      <c r="G333" s="235"/>
      <c r="H333" s="239">
        <v>22.34</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83</v>
      </c>
      <c r="AY333" s="245" t="s">
        <v>308</v>
      </c>
    </row>
    <row r="334" s="2" customFormat="1" ht="16.5" customHeight="1">
      <c r="A334" s="41"/>
      <c r="B334" s="42"/>
      <c r="C334" s="216" t="s">
        <v>1448</v>
      </c>
      <c r="D334" s="216" t="s">
        <v>310</v>
      </c>
      <c r="E334" s="217" t="s">
        <v>8428</v>
      </c>
      <c r="F334" s="218" t="s">
        <v>8429</v>
      </c>
      <c r="G334" s="219" t="s">
        <v>474</v>
      </c>
      <c r="H334" s="220">
        <v>15.23</v>
      </c>
      <c r="I334" s="221"/>
      <c r="J334" s="222">
        <f>ROUND(I334*H334,2)</f>
        <v>0</v>
      </c>
      <c r="K334" s="218" t="s">
        <v>19</v>
      </c>
      <c r="L334" s="47"/>
      <c r="M334" s="223" t="s">
        <v>19</v>
      </c>
      <c r="N334" s="224" t="s">
        <v>47</v>
      </c>
      <c r="O334" s="87"/>
      <c r="P334" s="225">
        <f>O334*H334</f>
        <v>0</v>
      </c>
      <c r="Q334" s="225">
        <v>0.00315</v>
      </c>
      <c r="R334" s="225">
        <f>Q334*H334</f>
        <v>0.047974500000000003</v>
      </c>
      <c r="S334" s="225">
        <v>0</v>
      </c>
      <c r="T334" s="226">
        <f>S334*H334</f>
        <v>0</v>
      </c>
      <c r="U334" s="41"/>
      <c r="V334" s="41"/>
      <c r="W334" s="41"/>
      <c r="X334" s="41"/>
      <c r="Y334" s="41"/>
      <c r="Z334" s="41"/>
      <c r="AA334" s="41"/>
      <c r="AB334" s="41"/>
      <c r="AC334" s="41"/>
      <c r="AD334" s="41"/>
      <c r="AE334" s="41"/>
      <c r="AR334" s="227" t="s">
        <v>315</v>
      </c>
      <c r="AT334" s="227" t="s">
        <v>310</v>
      </c>
      <c r="AU334" s="227" t="s">
        <v>85</v>
      </c>
      <c r="AY334" s="20" t="s">
        <v>308</v>
      </c>
      <c r="BE334" s="228">
        <f>IF(N334="základní",J334,0)</f>
        <v>0</v>
      </c>
      <c r="BF334" s="228">
        <f>IF(N334="snížená",J334,0)</f>
        <v>0</v>
      </c>
      <c r="BG334" s="228">
        <f>IF(N334="zákl. přenesená",J334,0)</f>
        <v>0</v>
      </c>
      <c r="BH334" s="228">
        <f>IF(N334="sníž. přenesená",J334,0)</f>
        <v>0</v>
      </c>
      <c r="BI334" s="228">
        <f>IF(N334="nulová",J334,0)</f>
        <v>0</v>
      </c>
      <c r="BJ334" s="20" t="s">
        <v>83</v>
      </c>
      <c r="BK334" s="228">
        <f>ROUND(I334*H334,2)</f>
        <v>0</v>
      </c>
      <c r="BL334" s="20" t="s">
        <v>315</v>
      </c>
      <c r="BM334" s="227" t="s">
        <v>8430</v>
      </c>
    </row>
    <row r="335" s="13" customFormat="1">
      <c r="A335" s="13"/>
      <c r="B335" s="234"/>
      <c r="C335" s="235"/>
      <c r="D335" s="236" t="s">
        <v>319</v>
      </c>
      <c r="E335" s="237" t="s">
        <v>19</v>
      </c>
      <c r="F335" s="238" t="s">
        <v>8431</v>
      </c>
      <c r="G335" s="235"/>
      <c r="H335" s="239">
        <v>15.23</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83</v>
      </c>
      <c r="AY335" s="245" t="s">
        <v>308</v>
      </c>
    </row>
    <row r="336" s="2" customFormat="1" ht="21.75" customHeight="1">
      <c r="A336" s="41"/>
      <c r="B336" s="42"/>
      <c r="C336" s="216" t="s">
        <v>769</v>
      </c>
      <c r="D336" s="216" t="s">
        <v>310</v>
      </c>
      <c r="E336" s="217" t="s">
        <v>8110</v>
      </c>
      <c r="F336" s="218" t="s">
        <v>8111</v>
      </c>
      <c r="G336" s="219" t="s">
        <v>313</v>
      </c>
      <c r="H336" s="220">
        <v>1.29</v>
      </c>
      <c r="I336" s="221"/>
      <c r="J336" s="222">
        <f>ROUND(I336*H336,2)</f>
        <v>0</v>
      </c>
      <c r="K336" s="218" t="s">
        <v>314</v>
      </c>
      <c r="L336" s="47"/>
      <c r="M336" s="223" t="s">
        <v>19</v>
      </c>
      <c r="N336" s="224" t="s">
        <v>47</v>
      </c>
      <c r="O336" s="87"/>
      <c r="P336" s="225">
        <f>O336*H336</f>
        <v>0</v>
      </c>
      <c r="Q336" s="225">
        <v>0.00098999999999999999</v>
      </c>
      <c r="R336" s="225">
        <f>Q336*H336</f>
        <v>0.0012771</v>
      </c>
      <c r="S336" s="225">
        <v>0</v>
      </c>
      <c r="T336" s="226">
        <f>S336*H336</f>
        <v>0</v>
      </c>
      <c r="U336" s="41"/>
      <c r="V336" s="41"/>
      <c r="W336" s="41"/>
      <c r="X336" s="41"/>
      <c r="Y336" s="41"/>
      <c r="Z336" s="41"/>
      <c r="AA336" s="41"/>
      <c r="AB336" s="41"/>
      <c r="AC336" s="41"/>
      <c r="AD336" s="41"/>
      <c r="AE336" s="41"/>
      <c r="AR336" s="227" t="s">
        <v>315</v>
      </c>
      <c r="AT336" s="227" t="s">
        <v>310</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315</v>
      </c>
      <c r="BM336" s="227" t="s">
        <v>8432</v>
      </c>
    </row>
    <row r="337" s="2" customFormat="1">
      <c r="A337" s="41"/>
      <c r="B337" s="42"/>
      <c r="C337" s="43"/>
      <c r="D337" s="229" t="s">
        <v>317</v>
      </c>
      <c r="E337" s="43"/>
      <c r="F337" s="230" t="s">
        <v>8113</v>
      </c>
      <c r="G337" s="43"/>
      <c r="H337" s="43"/>
      <c r="I337" s="231"/>
      <c r="J337" s="43"/>
      <c r="K337" s="43"/>
      <c r="L337" s="47"/>
      <c r="M337" s="232"/>
      <c r="N337" s="233"/>
      <c r="O337" s="87"/>
      <c r="P337" s="87"/>
      <c r="Q337" s="87"/>
      <c r="R337" s="87"/>
      <c r="S337" s="87"/>
      <c r="T337" s="88"/>
      <c r="U337" s="41"/>
      <c r="V337" s="41"/>
      <c r="W337" s="41"/>
      <c r="X337" s="41"/>
      <c r="Y337" s="41"/>
      <c r="Z337" s="41"/>
      <c r="AA337" s="41"/>
      <c r="AB337" s="41"/>
      <c r="AC337" s="41"/>
      <c r="AD337" s="41"/>
      <c r="AE337" s="41"/>
      <c r="AT337" s="20" t="s">
        <v>317</v>
      </c>
      <c r="AU337" s="20" t="s">
        <v>85</v>
      </c>
    </row>
    <row r="338" s="13" customFormat="1">
      <c r="A338" s="13"/>
      <c r="B338" s="234"/>
      <c r="C338" s="235"/>
      <c r="D338" s="236" t="s">
        <v>319</v>
      </c>
      <c r="E338" s="237" t="s">
        <v>19</v>
      </c>
      <c r="F338" s="238" t="s">
        <v>8433</v>
      </c>
      <c r="G338" s="235"/>
      <c r="H338" s="239">
        <v>1.29</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83</v>
      </c>
      <c r="AY338" s="245" t="s">
        <v>308</v>
      </c>
    </row>
    <row r="339" s="12" customFormat="1" ht="22.8" customHeight="1">
      <c r="A339" s="12"/>
      <c r="B339" s="200"/>
      <c r="C339" s="201"/>
      <c r="D339" s="202" t="s">
        <v>75</v>
      </c>
      <c r="E339" s="214" t="s">
        <v>518</v>
      </c>
      <c r="F339" s="214" t="s">
        <v>519</v>
      </c>
      <c r="G339" s="201"/>
      <c r="H339" s="201"/>
      <c r="I339" s="204"/>
      <c r="J339" s="215">
        <f>BK339</f>
        <v>0</v>
      </c>
      <c r="K339" s="201"/>
      <c r="L339" s="206"/>
      <c r="M339" s="207"/>
      <c r="N339" s="208"/>
      <c r="O339" s="208"/>
      <c r="P339" s="209">
        <f>SUM(P340:P341)</f>
        <v>0</v>
      </c>
      <c r="Q339" s="208"/>
      <c r="R339" s="209">
        <f>SUM(R340:R341)</f>
        <v>0</v>
      </c>
      <c r="S339" s="208"/>
      <c r="T339" s="210">
        <f>SUM(T340:T341)</f>
        <v>0</v>
      </c>
      <c r="U339" s="12"/>
      <c r="V339" s="12"/>
      <c r="W339" s="12"/>
      <c r="X339" s="12"/>
      <c r="Y339" s="12"/>
      <c r="Z339" s="12"/>
      <c r="AA339" s="12"/>
      <c r="AB339" s="12"/>
      <c r="AC339" s="12"/>
      <c r="AD339" s="12"/>
      <c r="AE339" s="12"/>
      <c r="AR339" s="211" t="s">
        <v>83</v>
      </c>
      <c r="AT339" s="212" t="s">
        <v>75</v>
      </c>
      <c r="AU339" s="212" t="s">
        <v>83</v>
      </c>
      <c r="AY339" s="211" t="s">
        <v>308</v>
      </c>
      <c r="BK339" s="213">
        <f>SUM(BK340:BK341)</f>
        <v>0</v>
      </c>
    </row>
    <row r="340" s="2" customFormat="1" ht="37.8" customHeight="1">
      <c r="A340" s="41"/>
      <c r="B340" s="42"/>
      <c r="C340" s="216" t="s">
        <v>1459</v>
      </c>
      <c r="D340" s="216" t="s">
        <v>310</v>
      </c>
      <c r="E340" s="217" t="s">
        <v>8135</v>
      </c>
      <c r="F340" s="218" t="s">
        <v>8136</v>
      </c>
      <c r="G340" s="219" t="s">
        <v>493</v>
      </c>
      <c r="H340" s="220">
        <v>724.94000000000005</v>
      </c>
      <c r="I340" s="221"/>
      <c r="J340" s="222">
        <f>ROUND(I340*H340,2)</f>
        <v>0</v>
      </c>
      <c r="K340" s="218" t="s">
        <v>314</v>
      </c>
      <c r="L340" s="47"/>
      <c r="M340" s="223" t="s">
        <v>19</v>
      </c>
      <c r="N340" s="224" t="s">
        <v>47</v>
      </c>
      <c r="O340" s="87"/>
      <c r="P340" s="225">
        <f>O340*H340</f>
        <v>0</v>
      </c>
      <c r="Q340" s="225">
        <v>0</v>
      </c>
      <c r="R340" s="225">
        <f>Q340*H340</f>
        <v>0</v>
      </c>
      <c r="S340" s="225">
        <v>0</v>
      </c>
      <c r="T340" s="226">
        <f>S340*H340</f>
        <v>0</v>
      </c>
      <c r="U340" s="41"/>
      <c r="V340" s="41"/>
      <c r="W340" s="41"/>
      <c r="X340" s="41"/>
      <c r="Y340" s="41"/>
      <c r="Z340" s="41"/>
      <c r="AA340" s="41"/>
      <c r="AB340" s="41"/>
      <c r="AC340" s="41"/>
      <c r="AD340" s="41"/>
      <c r="AE340" s="41"/>
      <c r="AR340" s="227" t="s">
        <v>315</v>
      </c>
      <c r="AT340" s="227" t="s">
        <v>310</v>
      </c>
      <c r="AU340" s="227" t="s">
        <v>85</v>
      </c>
      <c r="AY340" s="20" t="s">
        <v>308</v>
      </c>
      <c r="BE340" s="228">
        <f>IF(N340="základní",J340,0)</f>
        <v>0</v>
      </c>
      <c r="BF340" s="228">
        <f>IF(N340="snížená",J340,0)</f>
        <v>0</v>
      </c>
      <c r="BG340" s="228">
        <f>IF(N340="zákl. přenesená",J340,0)</f>
        <v>0</v>
      </c>
      <c r="BH340" s="228">
        <f>IF(N340="sníž. přenesená",J340,0)</f>
        <v>0</v>
      </c>
      <c r="BI340" s="228">
        <f>IF(N340="nulová",J340,0)</f>
        <v>0</v>
      </c>
      <c r="BJ340" s="20" t="s">
        <v>83</v>
      </c>
      <c r="BK340" s="228">
        <f>ROUND(I340*H340,2)</f>
        <v>0</v>
      </c>
      <c r="BL340" s="20" t="s">
        <v>315</v>
      </c>
      <c r="BM340" s="227" t="s">
        <v>8137</v>
      </c>
    </row>
    <row r="341" s="2" customFormat="1">
      <c r="A341" s="41"/>
      <c r="B341" s="42"/>
      <c r="C341" s="43"/>
      <c r="D341" s="229" t="s">
        <v>317</v>
      </c>
      <c r="E341" s="43"/>
      <c r="F341" s="230" t="s">
        <v>8138</v>
      </c>
      <c r="G341" s="43"/>
      <c r="H341" s="43"/>
      <c r="I341" s="231"/>
      <c r="J341" s="43"/>
      <c r="K341" s="43"/>
      <c r="L341" s="47"/>
      <c r="M341" s="232"/>
      <c r="N341" s="233"/>
      <c r="O341" s="87"/>
      <c r="P341" s="87"/>
      <c r="Q341" s="87"/>
      <c r="R341" s="87"/>
      <c r="S341" s="87"/>
      <c r="T341" s="88"/>
      <c r="U341" s="41"/>
      <c r="V341" s="41"/>
      <c r="W341" s="41"/>
      <c r="X341" s="41"/>
      <c r="Y341" s="41"/>
      <c r="Z341" s="41"/>
      <c r="AA341" s="41"/>
      <c r="AB341" s="41"/>
      <c r="AC341" s="41"/>
      <c r="AD341" s="41"/>
      <c r="AE341" s="41"/>
      <c r="AT341" s="20" t="s">
        <v>317</v>
      </c>
      <c r="AU341" s="20" t="s">
        <v>85</v>
      </c>
    </row>
    <row r="342" s="12" customFormat="1" ht="25.92" customHeight="1">
      <c r="A342" s="12"/>
      <c r="B342" s="200"/>
      <c r="C342" s="201"/>
      <c r="D342" s="202" t="s">
        <v>75</v>
      </c>
      <c r="E342" s="203" t="s">
        <v>590</v>
      </c>
      <c r="F342" s="203" t="s">
        <v>591</v>
      </c>
      <c r="G342" s="201"/>
      <c r="H342" s="201"/>
      <c r="I342" s="204"/>
      <c r="J342" s="205">
        <f>BK342</f>
        <v>0</v>
      </c>
      <c r="K342" s="201"/>
      <c r="L342" s="206"/>
      <c r="M342" s="207"/>
      <c r="N342" s="208"/>
      <c r="O342" s="208"/>
      <c r="P342" s="209">
        <f>P343</f>
        <v>0</v>
      </c>
      <c r="Q342" s="208"/>
      <c r="R342" s="209">
        <f>R343</f>
        <v>7.0294453200000007</v>
      </c>
      <c r="S342" s="208"/>
      <c r="T342" s="210">
        <f>T343</f>
        <v>0</v>
      </c>
      <c r="U342" s="12"/>
      <c r="V342" s="12"/>
      <c r="W342" s="12"/>
      <c r="X342" s="12"/>
      <c r="Y342" s="12"/>
      <c r="Z342" s="12"/>
      <c r="AA342" s="12"/>
      <c r="AB342" s="12"/>
      <c r="AC342" s="12"/>
      <c r="AD342" s="12"/>
      <c r="AE342" s="12"/>
      <c r="AR342" s="211" t="s">
        <v>85</v>
      </c>
      <c r="AT342" s="212" t="s">
        <v>75</v>
      </c>
      <c r="AU342" s="212" t="s">
        <v>76</v>
      </c>
      <c r="AY342" s="211" t="s">
        <v>308</v>
      </c>
      <c r="BK342" s="213">
        <f>BK343</f>
        <v>0</v>
      </c>
    </row>
    <row r="343" s="12" customFormat="1" ht="22.8" customHeight="1">
      <c r="A343" s="12"/>
      <c r="B343" s="200"/>
      <c r="C343" s="201"/>
      <c r="D343" s="202" t="s">
        <v>75</v>
      </c>
      <c r="E343" s="214" t="s">
        <v>964</v>
      </c>
      <c r="F343" s="214" t="s">
        <v>965</v>
      </c>
      <c r="G343" s="201"/>
      <c r="H343" s="201"/>
      <c r="I343" s="204"/>
      <c r="J343" s="215">
        <f>BK343</f>
        <v>0</v>
      </c>
      <c r="K343" s="201"/>
      <c r="L343" s="206"/>
      <c r="M343" s="207"/>
      <c r="N343" s="208"/>
      <c r="O343" s="208"/>
      <c r="P343" s="209">
        <f>SUM(P344:P402)</f>
        <v>0</v>
      </c>
      <c r="Q343" s="208"/>
      <c r="R343" s="209">
        <f>SUM(R344:R402)</f>
        <v>7.0294453200000007</v>
      </c>
      <c r="S343" s="208"/>
      <c r="T343" s="210">
        <f>SUM(T344:T402)</f>
        <v>0</v>
      </c>
      <c r="U343" s="12"/>
      <c r="V343" s="12"/>
      <c r="W343" s="12"/>
      <c r="X343" s="12"/>
      <c r="Y343" s="12"/>
      <c r="Z343" s="12"/>
      <c r="AA343" s="12"/>
      <c r="AB343" s="12"/>
      <c r="AC343" s="12"/>
      <c r="AD343" s="12"/>
      <c r="AE343" s="12"/>
      <c r="AR343" s="211" t="s">
        <v>85</v>
      </c>
      <c r="AT343" s="212" t="s">
        <v>75</v>
      </c>
      <c r="AU343" s="212" t="s">
        <v>83</v>
      </c>
      <c r="AY343" s="211" t="s">
        <v>308</v>
      </c>
      <c r="BK343" s="213">
        <f>SUM(BK344:BK402)</f>
        <v>0</v>
      </c>
    </row>
    <row r="344" s="2" customFormat="1" ht="16.5" customHeight="1">
      <c r="A344" s="41"/>
      <c r="B344" s="42"/>
      <c r="C344" s="216" t="s">
        <v>773</v>
      </c>
      <c r="D344" s="216" t="s">
        <v>310</v>
      </c>
      <c r="E344" s="217" t="s">
        <v>5296</v>
      </c>
      <c r="F344" s="218" t="s">
        <v>8163</v>
      </c>
      <c r="G344" s="219" t="s">
        <v>313</v>
      </c>
      <c r="H344" s="220">
        <v>339.32100000000003</v>
      </c>
      <c r="I344" s="221"/>
      <c r="J344" s="222">
        <f>ROUND(I344*H344,2)</f>
        <v>0</v>
      </c>
      <c r="K344" s="218" t="s">
        <v>314</v>
      </c>
      <c r="L344" s="47"/>
      <c r="M344" s="223" t="s">
        <v>19</v>
      </c>
      <c r="N344" s="224" t="s">
        <v>47</v>
      </c>
      <c r="O344" s="87"/>
      <c r="P344" s="225">
        <f>O344*H344</f>
        <v>0</v>
      </c>
      <c r="Q344" s="225">
        <v>0.00040000000000000002</v>
      </c>
      <c r="R344" s="225">
        <f>Q344*H344</f>
        <v>0.13572840000000003</v>
      </c>
      <c r="S344" s="225">
        <v>0</v>
      </c>
      <c r="T344" s="226">
        <f>S344*H344</f>
        <v>0</v>
      </c>
      <c r="U344" s="41"/>
      <c r="V344" s="41"/>
      <c r="W344" s="41"/>
      <c r="X344" s="41"/>
      <c r="Y344" s="41"/>
      <c r="Z344" s="41"/>
      <c r="AA344" s="41"/>
      <c r="AB344" s="41"/>
      <c r="AC344" s="41"/>
      <c r="AD344" s="41"/>
      <c r="AE344" s="41"/>
      <c r="AR344" s="227" t="s">
        <v>391</v>
      </c>
      <c r="AT344" s="227" t="s">
        <v>310</v>
      </c>
      <c r="AU344" s="227" t="s">
        <v>85</v>
      </c>
      <c r="AY344" s="20" t="s">
        <v>308</v>
      </c>
      <c r="BE344" s="228">
        <f>IF(N344="základní",J344,0)</f>
        <v>0</v>
      </c>
      <c r="BF344" s="228">
        <f>IF(N344="snížená",J344,0)</f>
        <v>0</v>
      </c>
      <c r="BG344" s="228">
        <f>IF(N344="zákl. přenesená",J344,0)</f>
        <v>0</v>
      </c>
      <c r="BH344" s="228">
        <f>IF(N344="sníž. přenesená",J344,0)</f>
        <v>0</v>
      </c>
      <c r="BI344" s="228">
        <f>IF(N344="nulová",J344,0)</f>
        <v>0</v>
      </c>
      <c r="BJ344" s="20" t="s">
        <v>83</v>
      </c>
      <c r="BK344" s="228">
        <f>ROUND(I344*H344,2)</f>
        <v>0</v>
      </c>
      <c r="BL344" s="20" t="s">
        <v>391</v>
      </c>
      <c r="BM344" s="227" t="s">
        <v>8164</v>
      </c>
    </row>
    <row r="345" s="2" customFormat="1">
      <c r="A345" s="41"/>
      <c r="B345" s="42"/>
      <c r="C345" s="43"/>
      <c r="D345" s="229" t="s">
        <v>317</v>
      </c>
      <c r="E345" s="43"/>
      <c r="F345" s="230" t="s">
        <v>5298</v>
      </c>
      <c r="G345" s="43"/>
      <c r="H345" s="43"/>
      <c r="I345" s="231"/>
      <c r="J345" s="43"/>
      <c r="K345" s="43"/>
      <c r="L345" s="47"/>
      <c r="M345" s="232"/>
      <c r="N345" s="233"/>
      <c r="O345" s="87"/>
      <c r="P345" s="87"/>
      <c r="Q345" s="87"/>
      <c r="R345" s="87"/>
      <c r="S345" s="87"/>
      <c r="T345" s="88"/>
      <c r="U345" s="41"/>
      <c r="V345" s="41"/>
      <c r="W345" s="41"/>
      <c r="X345" s="41"/>
      <c r="Y345" s="41"/>
      <c r="Z345" s="41"/>
      <c r="AA345" s="41"/>
      <c r="AB345" s="41"/>
      <c r="AC345" s="41"/>
      <c r="AD345" s="41"/>
      <c r="AE345" s="41"/>
      <c r="AT345" s="20" t="s">
        <v>317</v>
      </c>
      <c r="AU345" s="20" t="s">
        <v>85</v>
      </c>
    </row>
    <row r="346" s="14" customFormat="1">
      <c r="A346" s="14"/>
      <c r="B346" s="249"/>
      <c r="C346" s="250"/>
      <c r="D346" s="236" t="s">
        <v>319</v>
      </c>
      <c r="E346" s="251" t="s">
        <v>19</v>
      </c>
      <c r="F346" s="252" t="s">
        <v>8165</v>
      </c>
      <c r="G346" s="250"/>
      <c r="H346" s="251" t="s">
        <v>19</v>
      </c>
      <c r="I346" s="253"/>
      <c r="J346" s="250"/>
      <c r="K346" s="250"/>
      <c r="L346" s="254"/>
      <c r="M346" s="255"/>
      <c r="N346" s="256"/>
      <c r="O346" s="256"/>
      <c r="P346" s="256"/>
      <c r="Q346" s="256"/>
      <c r="R346" s="256"/>
      <c r="S346" s="256"/>
      <c r="T346" s="257"/>
      <c r="U346" s="14"/>
      <c r="V346" s="14"/>
      <c r="W346" s="14"/>
      <c r="X346" s="14"/>
      <c r="Y346" s="14"/>
      <c r="Z346" s="14"/>
      <c r="AA346" s="14"/>
      <c r="AB346" s="14"/>
      <c r="AC346" s="14"/>
      <c r="AD346" s="14"/>
      <c r="AE346" s="14"/>
      <c r="AT346" s="258" t="s">
        <v>319</v>
      </c>
      <c r="AU346" s="258" t="s">
        <v>85</v>
      </c>
      <c r="AV346" s="14" t="s">
        <v>83</v>
      </c>
      <c r="AW346" s="14" t="s">
        <v>37</v>
      </c>
      <c r="AX346" s="14" t="s">
        <v>76</v>
      </c>
      <c r="AY346" s="258" t="s">
        <v>308</v>
      </c>
    </row>
    <row r="347" s="13" customFormat="1">
      <c r="A347" s="13"/>
      <c r="B347" s="234"/>
      <c r="C347" s="235"/>
      <c r="D347" s="236" t="s">
        <v>319</v>
      </c>
      <c r="E347" s="237" t="s">
        <v>19</v>
      </c>
      <c r="F347" s="238" t="s">
        <v>8434</v>
      </c>
      <c r="G347" s="235"/>
      <c r="H347" s="239">
        <v>339.32100000000003</v>
      </c>
      <c r="I347" s="240"/>
      <c r="J347" s="235"/>
      <c r="K347" s="235"/>
      <c r="L347" s="241"/>
      <c r="M347" s="242"/>
      <c r="N347" s="243"/>
      <c r="O347" s="243"/>
      <c r="P347" s="243"/>
      <c r="Q347" s="243"/>
      <c r="R347" s="243"/>
      <c r="S347" s="243"/>
      <c r="T347" s="244"/>
      <c r="U347" s="13"/>
      <c r="V347" s="13"/>
      <c r="W347" s="13"/>
      <c r="X347" s="13"/>
      <c r="Y347" s="13"/>
      <c r="Z347" s="13"/>
      <c r="AA347" s="13"/>
      <c r="AB347" s="13"/>
      <c r="AC347" s="13"/>
      <c r="AD347" s="13"/>
      <c r="AE347" s="13"/>
      <c r="AT347" s="245" t="s">
        <v>319</v>
      </c>
      <c r="AU347" s="245" t="s">
        <v>85</v>
      </c>
      <c r="AV347" s="13" t="s">
        <v>85</v>
      </c>
      <c r="AW347" s="13" t="s">
        <v>37</v>
      </c>
      <c r="AX347" s="13" t="s">
        <v>83</v>
      </c>
      <c r="AY347" s="245" t="s">
        <v>308</v>
      </c>
    </row>
    <row r="348" s="2" customFormat="1" ht="16.5" customHeight="1">
      <c r="A348" s="41"/>
      <c r="B348" s="42"/>
      <c r="C348" s="216" t="s">
        <v>1473</v>
      </c>
      <c r="D348" s="216" t="s">
        <v>310</v>
      </c>
      <c r="E348" s="217" t="s">
        <v>5309</v>
      </c>
      <c r="F348" s="218" t="s">
        <v>8167</v>
      </c>
      <c r="G348" s="219" t="s">
        <v>313</v>
      </c>
      <c r="H348" s="220">
        <v>482.90199999999999</v>
      </c>
      <c r="I348" s="221"/>
      <c r="J348" s="222">
        <f>ROUND(I348*H348,2)</f>
        <v>0</v>
      </c>
      <c r="K348" s="218" t="s">
        <v>314</v>
      </c>
      <c r="L348" s="47"/>
      <c r="M348" s="223" t="s">
        <v>19</v>
      </c>
      <c r="N348" s="224" t="s">
        <v>47</v>
      </c>
      <c r="O348" s="87"/>
      <c r="P348" s="225">
        <f>O348*H348</f>
        <v>0</v>
      </c>
      <c r="Q348" s="225">
        <v>0.00040000000000000002</v>
      </c>
      <c r="R348" s="225">
        <f>Q348*H348</f>
        <v>0.19316079999999999</v>
      </c>
      <c r="S348" s="225">
        <v>0</v>
      </c>
      <c r="T348" s="226">
        <f>S348*H348</f>
        <v>0</v>
      </c>
      <c r="U348" s="41"/>
      <c r="V348" s="41"/>
      <c r="W348" s="41"/>
      <c r="X348" s="41"/>
      <c r="Y348" s="41"/>
      <c r="Z348" s="41"/>
      <c r="AA348" s="41"/>
      <c r="AB348" s="41"/>
      <c r="AC348" s="41"/>
      <c r="AD348" s="41"/>
      <c r="AE348" s="41"/>
      <c r="AR348" s="227" t="s">
        <v>391</v>
      </c>
      <c r="AT348" s="227" t="s">
        <v>310</v>
      </c>
      <c r="AU348" s="227" t="s">
        <v>85</v>
      </c>
      <c r="AY348" s="20" t="s">
        <v>308</v>
      </c>
      <c r="BE348" s="228">
        <f>IF(N348="základní",J348,0)</f>
        <v>0</v>
      </c>
      <c r="BF348" s="228">
        <f>IF(N348="snížená",J348,0)</f>
        <v>0</v>
      </c>
      <c r="BG348" s="228">
        <f>IF(N348="zákl. přenesená",J348,0)</f>
        <v>0</v>
      </c>
      <c r="BH348" s="228">
        <f>IF(N348="sníž. přenesená",J348,0)</f>
        <v>0</v>
      </c>
      <c r="BI348" s="228">
        <f>IF(N348="nulová",J348,0)</f>
        <v>0</v>
      </c>
      <c r="BJ348" s="20" t="s">
        <v>83</v>
      </c>
      <c r="BK348" s="228">
        <f>ROUND(I348*H348,2)</f>
        <v>0</v>
      </c>
      <c r="BL348" s="20" t="s">
        <v>391</v>
      </c>
      <c r="BM348" s="227" t="s">
        <v>8168</v>
      </c>
    </row>
    <row r="349" s="2" customFormat="1">
      <c r="A349" s="41"/>
      <c r="B349" s="42"/>
      <c r="C349" s="43"/>
      <c r="D349" s="229" t="s">
        <v>317</v>
      </c>
      <c r="E349" s="43"/>
      <c r="F349" s="230" t="s">
        <v>5311</v>
      </c>
      <c r="G349" s="43"/>
      <c r="H349" s="43"/>
      <c r="I349" s="231"/>
      <c r="J349" s="43"/>
      <c r="K349" s="43"/>
      <c r="L349" s="47"/>
      <c r="M349" s="232"/>
      <c r="N349" s="233"/>
      <c r="O349" s="87"/>
      <c r="P349" s="87"/>
      <c r="Q349" s="87"/>
      <c r="R349" s="87"/>
      <c r="S349" s="87"/>
      <c r="T349" s="88"/>
      <c r="U349" s="41"/>
      <c r="V349" s="41"/>
      <c r="W349" s="41"/>
      <c r="X349" s="41"/>
      <c r="Y349" s="41"/>
      <c r="Z349" s="41"/>
      <c r="AA349" s="41"/>
      <c r="AB349" s="41"/>
      <c r="AC349" s="41"/>
      <c r="AD349" s="41"/>
      <c r="AE349" s="41"/>
      <c r="AT349" s="20" t="s">
        <v>317</v>
      </c>
      <c r="AU349" s="20" t="s">
        <v>85</v>
      </c>
    </row>
    <row r="350" s="14" customFormat="1">
      <c r="A350" s="14"/>
      <c r="B350" s="249"/>
      <c r="C350" s="250"/>
      <c r="D350" s="236" t="s">
        <v>319</v>
      </c>
      <c r="E350" s="251" t="s">
        <v>19</v>
      </c>
      <c r="F350" s="252" t="s">
        <v>8165</v>
      </c>
      <c r="G350" s="250"/>
      <c r="H350" s="251" t="s">
        <v>19</v>
      </c>
      <c r="I350" s="253"/>
      <c r="J350" s="250"/>
      <c r="K350" s="250"/>
      <c r="L350" s="254"/>
      <c r="M350" s="255"/>
      <c r="N350" s="256"/>
      <c r="O350" s="256"/>
      <c r="P350" s="256"/>
      <c r="Q350" s="256"/>
      <c r="R350" s="256"/>
      <c r="S350" s="256"/>
      <c r="T350" s="257"/>
      <c r="U350" s="14"/>
      <c r="V350" s="14"/>
      <c r="W350" s="14"/>
      <c r="X350" s="14"/>
      <c r="Y350" s="14"/>
      <c r="Z350" s="14"/>
      <c r="AA350" s="14"/>
      <c r="AB350" s="14"/>
      <c r="AC350" s="14"/>
      <c r="AD350" s="14"/>
      <c r="AE350" s="14"/>
      <c r="AT350" s="258" t="s">
        <v>319</v>
      </c>
      <c r="AU350" s="258" t="s">
        <v>85</v>
      </c>
      <c r="AV350" s="14" t="s">
        <v>83</v>
      </c>
      <c r="AW350" s="14" t="s">
        <v>37</v>
      </c>
      <c r="AX350" s="14" t="s">
        <v>76</v>
      </c>
      <c r="AY350" s="258" t="s">
        <v>308</v>
      </c>
    </row>
    <row r="351" s="13" customFormat="1">
      <c r="A351" s="13"/>
      <c r="B351" s="234"/>
      <c r="C351" s="235"/>
      <c r="D351" s="236" t="s">
        <v>319</v>
      </c>
      <c r="E351" s="237" t="s">
        <v>19</v>
      </c>
      <c r="F351" s="238" t="s">
        <v>8435</v>
      </c>
      <c r="G351" s="235"/>
      <c r="H351" s="239">
        <v>482.90199999999999</v>
      </c>
      <c r="I351" s="240"/>
      <c r="J351" s="235"/>
      <c r="K351" s="235"/>
      <c r="L351" s="241"/>
      <c r="M351" s="242"/>
      <c r="N351" s="243"/>
      <c r="O351" s="243"/>
      <c r="P351" s="243"/>
      <c r="Q351" s="243"/>
      <c r="R351" s="243"/>
      <c r="S351" s="243"/>
      <c r="T351" s="244"/>
      <c r="U351" s="13"/>
      <c r="V351" s="13"/>
      <c r="W351" s="13"/>
      <c r="X351" s="13"/>
      <c r="Y351" s="13"/>
      <c r="Z351" s="13"/>
      <c r="AA351" s="13"/>
      <c r="AB351" s="13"/>
      <c r="AC351" s="13"/>
      <c r="AD351" s="13"/>
      <c r="AE351" s="13"/>
      <c r="AT351" s="245" t="s">
        <v>319</v>
      </c>
      <c r="AU351" s="245" t="s">
        <v>85</v>
      </c>
      <c r="AV351" s="13" t="s">
        <v>85</v>
      </c>
      <c r="AW351" s="13" t="s">
        <v>37</v>
      </c>
      <c r="AX351" s="13" t="s">
        <v>83</v>
      </c>
      <c r="AY351" s="245" t="s">
        <v>308</v>
      </c>
    </row>
    <row r="352" s="2" customFormat="1" ht="16.5" customHeight="1">
      <c r="A352" s="41"/>
      <c r="B352" s="42"/>
      <c r="C352" s="280" t="s">
        <v>778</v>
      </c>
      <c r="D352" s="280" t="s">
        <v>1137</v>
      </c>
      <c r="E352" s="281" t="s">
        <v>8170</v>
      </c>
      <c r="F352" s="282" t="s">
        <v>8171</v>
      </c>
      <c r="G352" s="283" t="s">
        <v>313</v>
      </c>
      <c r="H352" s="284">
        <v>985.10199999999998</v>
      </c>
      <c r="I352" s="285"/>
      <c r="J352" s="286">
        <f>ROUND(I352*H352,2)</f>
        <v>0</v>
      </c>
      <c r="K352" s="282" t="s">
        <v>19</v>
      </c>
      <c r="L352" s="287"/>
      <c r="M352" s="288" t="s">
        <v>19</v>
      </c>
      <c r="N352" s="289" t="s">
        <v>47</v>
      </c>
      <c r="O352" s="87"/>
      <c r="P352" s="225">
        <f>O352*H352</f>
        <v>0</v>
      </c>
      <c r="Q352" s="225">
        <v>0.0064000000000000003</v>
      </c>
      <c r="R352" s="225">
        <f>Q352*H352</f>
        <v>6.3046528000000004</v>
      </c>
      <c r="S352" s="225">
        <v>0</v>
      </c>
      <c r="T352" s="226">
        <f>S352*H352</f>
        <v>0</v>
      </c>
      <c r="U352" s="41"/>
      <c r="V352" s="41"/>
      <c r="W352" s="41"/>
      <c r="X352" s="41"/>
      <c r="Y352" s="41"/>
      <c r="Z352" s="41"/>
      <c r="AA352" s="41"/>
      <c r="AB352" s="41"/>
      <c r="AC352" s="41"/>
      <c r="AD352" s="41"/>
      <c r="AE352" s="41"/>
      <c r="AR352" s="227" t="s">
        <v>616</v>
      </c>
      <c r="AT352" s="227" t="s">
        <v>1137</v>
      </c>
      <c r="AU352" s="227" t="s">
        <v>85</v>
      </c>
      <c r="AY352" s="20" t="s">
        <v>308</v>
      </c>
      <c r="BE352" s="228">
        <f>IF(N352="základní",J352,0)</f>
        <v>0</v>
      </c>
      <c r="BF352" s="228">
        <f>IF(N352="snížená",J352,0)</f>
        <v>0</v>
      </c>
      <c r="BG352" s="228">
        <f>IF(N352="zákl. přenesená",J352,0)</f>
        <v>0</v>
      </c>
      <c r="BH352" s="228">
        <f>IF(N352="sníž. přenesená",J352,0)</f>
        <v>0</v>
      </c>
      <c r="BI352" s="228">
        <f>IF(N352="nulová",J352,0)</f>
        <v>0</v>
      </c>
      <c r="BJ352" s="20" t="s">
        <v>83</v>
      </c>
      <c r="BK352" s="228">
        <f>ROUND(I352*H352,2)</f>
        <v>0</v>
      </c>
      <c r="BL352" s="20" t="s">
        <v>391</v>
      </c>
      <c r="BM352" s="227" t="s">
        <v>8172</v>
      </c>
    </row>
    <row r="353" s="13" customFormat="1">
      <c r="A353" s="13"/>
      <c r="B353" s="234"/>
      <c r="C353" s="235"/>
      <c r="D353" s="236" t="s">
        <v>319</v>
      </c>
      <c r="E353" s="237" t="s">
        <v>19</v>
      </c>
      <c r="F353" s="238" t="s">
        <v>8436</v>
      </c>
      <c r="G353" s="235"/>
      <c r="H353" s="239">
        <v>395.47899999999998</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3" customFormat="1">
      <c r="A354" s="13"/>
      <c r="B354" s="234"/>
      <c r="C354" s="235"/>
      <c r="D354" s="236" t="s">
        <v>319</v>
      </c>
      <c r="E354" s="237" t="s">
        <v>19</v>
      </c>
      <c r="F354" s="238" t="s">
        <v>8437</v>
      </c>
      <c r="G354" s="235"/>
      <c r="H354" s="239">
        <v>589.62300000000005</v>
      </c>
      <c r="I354" s="240"/>
      <c r="J354" s="235"/>
      <c r="K354" s="235"/>
      <c r="L354" s="241"/>
      <c r="M354" s="242"/>
      <c r="N354" s="243"/>
      <c r="O354" s="243"/>
      <c r="P354" s="243"/>
      <c r="Q354" s="243"/>
      <c r="R354" s="243"/>
      <c r="S354" s="243"/>
      <c r="T354" s="244"/>
      <c r="U354" s="13"/>
      <c r="V354" s="13"/>
      <c r="W354" s="13"/>
      <c r="X354" s="13"/>
      <c r="Y354" s="13"/>
      <c r="Z354" s="13"/>
      <c r="AA354" s="13"/>
      <c r="AB354" s="13"/>
      <c r="AC354" s="13"/>
      <c r="AD354" s="13"/>
      <c r="AE354" s="13"/>
      <c r="AT354" s="245" t="s">
        <v>319</v>
      </c>
      <c r="AU354" s="245" t="s">
        <v>85</v>
      </c>
      <c r="AV354" s="13" t="s">
        <v>85</v>
      </c>
      <c r="AW354" s="13" t="s">
        <v>37</v>
      </c>
      <c r="AX354" s="13" t="s">
        <v>76</v>
      </c>
      <c r="AY354" s="245" t="s">
        <v>308</v>
      </c>
    </row>
    <row r="355" s="15" customFormat="1">
      <c r="A355" s="15"/>
      <c r="B355" s="259"/>
      <c r="C355" s="260"/>
      <c r="D355" s="236" t="s">
        <v>319</v>
      </c>
      <c r="E355" s="261" t="s">
        <v>19</v>
      </c>
      <c r="F355" s="262" t="s">
        <v>448</v>
      </c>
      <c r="G355" s="260"/>
      <c r="H355" s="263">
        <v>985.10200000000009</v>
      </c>
      <c r="I355" s="264"/>
      <c r="J355" s="260"/>
      <c r="K355" s="260"/>
      <c r="L355" s="265"/>
      <c r="M355" s="266"/>
      <c r="N355" s="267"/>
      <c r="O355" s="267"/>
      <c r="P355" s="267"/>
      <c r="Q355" s="267"/>
      <c r="R355" s="267"/>
      <c r="S355" s="267"/>
      <c r="T355" s="268"/>
      <c r="U355" s="15"/>
      <c r="V355" s="15"/>
      <c r="W355" s="15"/>
      <c r="X355" s="15"/>
      <c r="Y355" s="15"/>
      <c r="Z355" s="15"/>
      <c r="AA355" s="15"/>
      <c r="AB355" s="15"/>
      <c r="AC355" s="15"/>
      <c r="AD355" s="15"/>
      <c r="AE355" s="15"/>
      <c r="AT355" s="269" t="s">
        <v>319</v>
      </c>
      <c r="AU355" s="269" t="s">
        <v>85</v>
      </c>
      <c r="AV355" s="15" t="s">
        <v>315</v>
      </c>
      <c r="AW355" s="15" t="s">
        <v>37</v>
      </c>
      <c r="AX355" s="15" t="s">
        <v>83</v>
      </c>
      <c r="AY355" s="269" t="s">
        <v>308</v>
      </c>
    </row>
    <row r="356" s="2" customFormat="1" ht="16.5" customHeight="1">
      <c r="A356" s="41"/>
      <c r="B356" s="42"/>
      <c r="C356" s="216" t="s">
        <v>1486</v>
      </c>
      <c r="D356" s="216" t="s">
        <v>310</v>
      </c>
      <c r="E356" s="217" t="s">
        <v>8175</v>
      </c>
      <c r="F356" s="218" t="s">
        <v>8176</v>
      </c>
      <c r="G356" s="219" t="s">
        <v>313</v>
      </c>
      <c r="H356" s="220">
        <v>169.66</v>
      </c>
      <c r="I356" s="221"/>
      <c r="J356" s="222">
        <f>ROUND(I356*H356,2)</f>
        <v>0</v>
      </c>
      <c r="K356" s="218" t="s">
        <v>314</v>
      </c>
      <c r="L356" s="47"/>
      <c r="M356" s="223" t="s">
        <v>19</v>
      </c>
      <c r="N356" s="224" t="s">
        <v>47</v>
      </c>
      <c r="O356" s="87"/>
      <c r="P356" s="225">
        <f>O356*H356</f>
        <v>0</v>
      </c>
      <c r="Q356" s="225">
        <v>0</v>
      </c>
      <c r="R356" s="225">
        <f>Q356*H356</f>
        <v>0</v>
      </c>
      <c r="S356" s="225">
        <v>0</v>
      </c>
      <c r="T356" s="226">
        <f>S356*H356</f>
        <v>0</v>
      </c>
      <c r="U356" s="41"/>
      <c r="V356" s="41"/>
      <c r="W356" s="41"/>
      <c r="X356" s="41"/>
      <c r="Y356" s="41"/>
      <c r="Z356" s="41"/>
      <c r="AA356" s="41"/>
      <c r="AB356" s="41"/>
      <c r="AC356" s="41"/>
      <c r="AD356" s="41"/>
      <c r="AE356" s="41"/>
      <c r="AR356" s="227" t="s">
        <v>391</v>
      </c>
      <c r="AT356" s="227" t="s">
        <v>310</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391</v>
      </c>
      <c r="BM356" s="227" t="s">
        <v>8438</v>
      </c>
    </row>
    <row r="357" s="2" customFormat="1">
      <c r="A357" s="41"/>
      <c r="B357" s="42"/>
      <c r="C357" s="43"/>
      <c r="D357" s="229" t="s">
        <v>317</v>
      </c>
      <c r="E357" s="43"/>
      <c r="F357" s="230" t="s">
        <v>8178</v>
      </c>
      <c r="G357" s="43"/>
      <c r="H357" s="43"/>
      <c r="I357" s="231"/>
      <c r="J357" s="43"/>
      <c r="K357" s="43"/>
      <c r="L357" s="47"/>
      <c r="M357" s="232"/>
      <c r="N357" s="233"/>
      <c r="O357" s="87"/>
      <c r="P357" s="87"/>
      <c r="Q357" s="87"/>
      <c r="R357" s="87"/>
      <c r="S357" s="87"/>
      <c r="T357" s="88"/>
      <c r="U357" s="41"/>
      <c r="V357" s="41"/>
      <c r="W357" s="41"/>
      <c r="X357" s="41"/>
      <c r="Y357" s="41"/>
      <c r="Z357" s="41"/>
      <c r="AA357" s="41"/>
      <c r="AB357" s="41"/>
      <c r="AC357" s="41"/>
      <c r="AD357" s="41"/>
      <c r="AE357" s="41"/>
      <c r="AT357" s="20" t="s">
        <v>317</v>
      </c>
      <c r="AU357" s="20" t="s">
        <v>85</v>
      </c>
    </row>
    <row r="358" s="14" customFormat="1">
      <c r="A358" s="14"/>
      <c r="B358" s="249"/>
      <c r="C358" s="250"/>
      <c r="D358" s="236" t="s">
        <v>319</v>
      </c>
      <c r="E358" s="251" t="s">
        <v>19</v>
      </c>
      <c r="F358" s="252" t="s">
        <v>8179</v>
      </c>
      <c r="G358" s="250"/>
      <c r="H358" s="251" t="s">
        <v>19</v>
      </c>
      <c r="I358" s="253"/>
      <c r="J358" s="250"/>
      <c r="K358" s="250"/>
      <c r="L358" s="254"/>
      <c r="M358" s="255"/>
      <c r="N358" s="256"/>
      <c r="O358" s="256"/>
      <c r="P358" s="256"/>
      <c r="Q358" s="256"/>
      <c r="R358" s="256"/>
      <c r="S358" s="256"/>
      <c r="T358" s="257"/>
      <c r="U358" s="14"/>
      <c r="V358" s="14"/>
      <c r="W358" s="14"/>
      <c r="X358" s="14"/>
      <c r="Y358" s="14"/>
      <c r="Z358" s="14"/>
      <c r="AA358" s="14"/>
      <c r="AB358" s="14"/>
      <c r="AC358" s="14"/>
      <c r="AD358" s="14"/>
      <c r="AE358" s="14"/>
      <c r="AT358" s="258" t="s">
        <v>319</v>
      </c>
      <c r="AU358" s="258" t="s">
        <v>85</v>
      </c>
      <c r="AV358" s="14" t="s">
        <v>83</v>
      </c>
      <c r="AW358" s="14" t="s">
        <v>37</v>
      </c>
      <c r="AX358" s="14" t="s">
        <v>76</v>
      </c>
      <c r="AY358" s="258" t="s">
        <v>308</v>
      </c>
    </row>
    <row r="359" s="13" customFormat="1">
      <c r="A359" s="13"/>
      <c r="B359" s="234"/>
      <c r="C359" s="235"/>
      <c r="D359" s="236" t="s">
        <v>319</v>
      </c>
      <c r="E359" s="237" t="s">
        <v>19</v>
      </c>
      <c r="F359" s="238" t="s">
        <v>8439</v>
      </c>
      <c r="G359" s="235"/>
      <c r="H359" s="239">
        <v>169.66</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5" customFormat="1">
      <c r="A360" s="15"/>
      <c r="B360" s="259"/>
      <c r="C360" s="260"/>
      <c r="D360" s="236" t="s">
        <v>319</v>
      </c>
      <c r="E360" s="261" t="s">
        <v>19</v>
      </c>
      <c r="F360" s="262" t="s">
        <v>448</v>
      </c>
      <c r="G360" s="260"/>
      <c r="H360" s="263">
        <v>169.66</v>
      </c>
      <c r="I360" s="264"/>
      <c r="J360" s="260"/>
      <c r="K360" s="260"/>
      <c r="L360" s="265"/>
      <c r="M360" s="266"/>
      <c r="N360" s="267"/>
      <c r="O360" s="267"/>
      <c r="P360" s="267"/>
      <c r="Q360" s="267"/>
      <c r="R360" s="267"/>
      <c r="S360" s="267"/>
      <c r="T360" s="268"/>
      <c r="U360" s="15"/>
      <c r="V360" s="15"/>
      <c r="W360" s="15"/>
      <c r="X360" s="15"/>
      <c r="Y360" s="15"/>
      <c r="Z360" s="15"/>
      <c r="AA360" s="15"/>
      <c r="AB360" s="15"/>
      <c r="AC360" s="15"/>
      <c r="AD360" s="15"/>
      <c r="AE360" s="15"/>
      <c r="AT360" s="269" t="s">
        <v>319</v>
      </c>
      <c r="AU360" s="269" t="s">
        <v>85</v>
      </c>
      <c r="AV360" s="15" t="s">
        <v>315</v>
      </c>
      <c r="AW360" s="15" t="s">
        <v>37</v>
      </c>
      <c r="AX360" s="15" t="s">
        <v>83</v>
      </c>
      <c r="AY360" s="269" t="s">
        <v>308</v>
      </c>
    </row>
    <row r="361" s="2" customFormat="1" ht="16.5" customHeight="1">
      <c r="A361" s="41"/>
      <c r="B361" s="42"/>
      <c r="C361" s="280" t="s">
        <v>782</v>
      </c>
      <c r="D361" s="280" t="s">
        <v>1137</v>
      </c>
      <c r="E361" s="281" t="s">
        <v>8440</v>
      </c>
      <c r="F361" s="282" t="s">
        <v>8184</v>
      </c>
      <c r="G361" s="283" t="s">
        <v>626</v>
      </c>
      <c r="H361" s="284">
        <v>20.486000000000001</v>
      </c>
      <c r="I361" s="285"/>
      <c r="J361" s="286">
        <f>ROUND(I361*H361,2)</f>
        <v>0</v>
      </c>
      <c r="K361" s="282" t="s">
        <v>314</v>
      </c>
      <c r="L361" s="287"/>
      <c r="M361" s="288" t="s">
        <v>19</v>
      </c>
      <c r="N361" s="289" t="s">
        <v>47</v>
      </c>
      <c r="O361" s="87"/>
      <c r="P361" s="225">
        <f>O361*H361</f>
        <v>0</v>
      </c>
      <c r="Q361" s="225">
        <v>0.001</v>
      </c>
      <c r="R361" s="225">
        <f>Q361*H361</f>
        <v>0.020486000000000001</v>
      </c>
      <c r="S361" s="225">
        <v>0</v>
      </c>
      <c r="T361" s="226">
        <f>S361*H361</f>
        <v>0</v>
      </c>
      <c r="U361" s="41"/>
      <c r="V361" s="41"/>
      <c r="W361" s="41"/>
      <c r="X361" s="41"/>
      <c r="Y361" s="41"/>
      <c r="Z361" s="41"/>
      <c r="AA361" s="41"/>
      <c r="AB361" s="41"/>
      <c r="AC361" s="41"/>
      <c r="AD361" s="41"/>
      <c r="AE361" s="41"/>
      <c r="AR361" s="227" t="s">
        <v>616</v>
      </c>
      <c r="AT361" s="227" t="s">
        <v>1137</v>
      </c>
      <c r="AU361" s="227" t="s">
        <v>85</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391</v>
      </c>
      <c r="BM361" s="227" t="s">
        <v>8441</v>
      </c>
    </row>
    <row r="362" s="14" customFormat="1">
      <c r="A362" s="14"/>
      <c r="B362" s="249"/>
      <c r="C362" s="250"/>
      <c r="D362" s="236" t="s">
        <v>319</v>
      </c>
      <c r="E362" s="251" t="s">
        <v>19</v>
      </c>
      <c r="F362" s="252" t="s">
        <v>8179</v>
      </c>
      <c r="G362" s="250"/>
      <c r="H362" s="251" t="s">
        <v>19</v>
      </c>
      <c r="I362" s="253"/>
      <c r="J362" s="250"/>
      <c r="K362" s="250"/>
      <c r="L362" s="254"/>
      <c r="M362" s="255"/>
      <c r="N362" s="256"/>
      <c r="O362" s="256"/>
      <c r="P362" s="256"/>
      <c r="Q362" s="256"/>
      <c r="R362" s="256"/>
      <c r="S362" s="256"/>
      <c r="T362" s="257"/>
      <c r="U362" s="14"/>
      <c r="V362" s="14"/>
      <c r="W362" s="14"/>
      <c r="X362" s="14"/>
      <c r="Y362" s="14"/>
      <c r="Z362" s="14"/>
      <c r="AA362" s="14"/>
      <c r="AB362" s="14"/>
      <c r="AC362" s="14"/>
      <c r="AD362" s="14"/>
      <c r="AE362" s="14"/>
      <c r="AT362" s="258" t="s">
        <v>319</v>
      </c>
      <c r="AU362" s="258" t="s">
        <v>85</v>
      </c>
      <c r="AV362" s="14" t="s">
        <v>83</v>
      </c>
      <c r="AW362" s="14" t="s">
        <v>37</v>
      </c>
      <c r="AX362" s="14" t="s">
        <v>76</v>
      </c>
      <c r="AY362" s="258" t="s">
        <v>308</v>
      </c>
    </row>
    <row r="363" s="13" customFormat="1">
      <c r="A363" s="13"/>
      <c r="B363" s="234"/>
      <c r="C363" s="235"/>
      <c r="D363" s="236" t="s">
        <v>319</v>
      </c>
      <c r="E363" s="237" t="s">
        <v>19</v>
      </c>
      <c r="F363" s="238" t="s">
        <v>8442</v>
      </c>
      <c r="G363" s="235"/>
      <c r="H363" s="239">
        <v>20.486000000000001</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37</v>
      </c>
      <c r="AX363" s="13" t="s">
        <v>76</v>
      </c>
      <c r="AY363" s="245" t="s">
        <v>308</v>
      </c>
    </row>
    <row r="364" s="15" customFormat="1">
      <c r="A364" s="15"/>
      <c r="B364" s="259"/>
      <c r="C364" s="260"/>
      <c r="D364" s="236" t="s">
        <v>319</v>
      </c>
      <c r="E364" s="261" t="s">
        <v>19</v>
      </c>
      <c r="F364" s="262" t="s">
        <v>448</v>
      </c>
      <c r="G364" s="260"/>
      <c r="H364" s="263">
        <v>20.486000000000001</v>
      </c>
      <c r="I364" s="264"/>
      <c r="J364" s="260"/>
      <c r="K364" s="260"/>
      <c r="L364" s="265"/>
      <c r="M364" s="266"/>
      <c r="N364" s="267"/>
      <c r="O364" s="267"/>
      <c r="P364" s="267"/>
      <c r="Q364" s="267"/>
      <c r="R364" s="267"/>
      <c r="S364" s="267"/>
      <c r="T364" s="268"/>
      <c r="U364" s="15"/>
      <c r="V364" s="15"/>
      <c r="W364" s="15"/>
      <c r="X364" s="15"/>
      <c r="Y364" s="15"/>
      <c r="Z364" s="15"/>
      <c r="AA364" s="15"/>
      <c r="AB364" s="15"/>
      <c r="AC364" s="15"/>
      <c r="AD364" s="15"/>
      <c r="AE364" s="15"/>
      <c r="AT364" s="269" t="s">
        <v>319</v>
      </c>
      <c r="AU364" s="269" t="s">
        <v>85</v>
      </c>
      <c r="AV364" s="15" t="s">
        <v>315</v>
      </c>
      <c r="AW364" s="15" t="s">
        <v>37</v>
      </c>
      <c r="AX364" s="15" t="s">
        <v>83</v>
      </c>
      <c r="AY364" s="269" t="s">
        <v>308</v>
      </c>
    </row>
    <row r="365" s="2" customFormat="1" ht="16.5" customHeight="1">
      <c r="A365" s="41"/>
      <c r="B365" s="42"/>
      <c r="C365" s="216" t="s">
        <v>1491</v>
      </c>
      <c r="D365" s="216" t="s">
        <v>310</v>
      </c>
      <c r="E365" s="217" t="s">
        <v>8192</v>
      </c>
      <c r="F365" s="218" t="s">
        <v>8193</v>
      </c>
      <c r="G365" s="219" t="s">
        <v>313</v>
      </c>
      <c r="H365" s="220">
        <v>241.45099999999999</v>
      </c>
      <c r="I365" s="221"/>
      <c r="J365" s="222">
        <f>ROUND(I365*H365,2)</f>
        <v>0</v>
      </c>
      <c r="K365" s="218" t="s">
        <v>314</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391</v>
      </c>
      <c r="AT365" s="227" t="s">
        <v>310</v>
      </c>
      <c r="AU365" s="227" t="s">
        <v>85</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391</v>
      </c>
      <c r="BM365" s="227" t="s">
        <v>8194</v>
      </c>
    </row>
    <row r="366" s="2" customFormat="1">
      <c r="A366" s="41"/>
      <c r="B366" s="42"/>
      <c r="C366" s="43"/>
      <c r="D366" s="229" t="s">
        <v>317</v>
      </c>
      <c r="E366" s="43"/>
      <c r="F366" s="230" t="s">
        <v>8195</v>
      </c>
      <c r="G366" s="43"/>
      <c r="H366" s="43"/>
      <c r="I366" s="231"/>
      <c r="J366" s="43"/>
      <c r="K366" s="43"/>
      <c r="L366" s="47"/>
      <c r="M366" s="232"/>
      <c r="N366" s="233"/>
      <c r="O366" s="87"/>
      <c r="P366" s="87"/>
      <c r="Q366" s="87"/>
      <c r="R366" s="87"/>
      <c r="S366" s="87"/>
      <c r="T366" s="88"/>
      <c r="U366" s="41"/>
      <c r="V366" s="41"/>
      <c r="W366" s="41"/>
      <c r="X366" s="41"/>
      <c r="Y366" s="41"/>
      <c r="Z366" s="41"/>
      <c r="AA366" s="41"/>
      <c r="AB366" s="41"/>
      <c r="AC366" s="41"/>
      <c r="AD366" s="41"/>
      <c r="AE366" s="41"/>
      <c r="AT366" s="20" t="s">
        <v>317</v>
      </c>
      <c r="AU366" s="20" t="s">
        <v>85</v>
      </c>
    </row>
    <row r="367" s="14" customFormat="1">
      <c r="A367" s="14"/>
      <c r="B367" s="249"/>
      <c r="C367" s="250"/>
      <c r="D367" s="236" t="s">
        <v>319</v>
      </c>
      <c r="E367" s="251" t="s">
        <v>19</v>
      </c>
      <c r="F367" s="252" t="s">
        <v>8443</v>
      </c>
      <c r="G367" s="250"/>
      <c r="H367" s="251" t="s">
        <v>19</v>
      </c>
      <c r="I367" s="253"/>
      <c r="J367" s="250"/>
      <c r="K367" s="250"/>
      <c r="L367" s="254"/>
      <c r="M367" s="255"/>
      <c r="N367" s="256"/>
      <c r="O367" s="256"/>
      <c r="P367" s="256"/>
      <c r="Q367" s="256"/>
      <c r="R367" s="256"/>
      <c r="S367" s="256"/>
      <c r="T367" s="257"/>
      <c r="U367" s="14"/>
      <c r="V367" s="14"/>
      <c r="W367" s="14"/>
      <c r="X367" s="14"/>
      <c r="Y367" s="14"/>
      <c r="Z367" s="14"/>
      <c r="AA367" s="14"/>
      <c r="AB367" s="14"/>
      <c r="AC367" s="14"/>
      <c r="AD367" s="14"/>
      <c r="AE367" s="14"/>
      <c r="AT367" s="258" t="s">
        <v>319</v>
      </c>
      <c r="AU367" s="258" t="s">
        <v>85</v>
      </c>
      <c r="AV367" s="14" t="s">
        <v>83</v>
      </c>
      <c r="AW367" s="14" t="s">
        <v>37</v>
      </c>
      <c r="AX367" s="14" t="s">
        <v>76</v>
      </c>
      <c r="AY367" s="258" t="s">
        <v>308</v>
      </c>
    </row>
    <row r="368" s="13" customFormat="1">
      <c r="A368" s="13"/>
      <c r="B368" s="234"/>
      <c r="C368" s="235"/>
      <c r="D368" s="236" t="s">
        <v>319</v>
      </c>
      <c r="E368" s="237" t="s">
        <v>19</v>
      </c>
      <c r="F368" s="238" t="s">
        <v>8382</v>
      </c>
      <c r="G368" s="235"/>
      <c r="H368" s="239">
        <v>241.45099999999999</v>
      </c>
      <c r="I368" s="240"/>
      <c r="J368" s="235"/>
      <c r="K368" s="235"/>
      <c r="L368" s="241"/>
      <c r="M368" s="242"/>
      <c r="N368" s="243"/>
      <c r="O368" s="243"/>
      <c r="P368" s="243"/>
      <c r="Q368" s="243"/>
      <c r="R368" s="243"/>
      <c r="S368" s="243"/>
      <c r="T368" s="244"/>
      <c r="U368" s="13"/>
      <c r="V368" s="13"/>
      <c r="W368" s="13"/>
      <c r="X368" s="13"/>
      <c r="Y368" s="13"/>
      <c r="Z368" s="13"/>
      <c r="AA368" s="13"/>
      <c r="AB368" s="13"/>
      <c r="AC368" s="13"/>
      <c r="AD368" s="13"/>
      <c r="AE368" s="13"/>
      <c r="AT368" s="245" t="s">
        <v>319</v>
      </c>
      <c r="AU368" s="245" t="s">
        <v>85</v>
      </c>
      <c r="AV368" s="13" t="s">
        <v>85</v>
      </c>
      <c r="AW368" s="13" t="s">
        <v>37</v>
      </c>
      <c r="AX368" s="13" t="s">
        <v>83</v>
      </c>
      <c r="AY368" s="245" t="s">
        <v>308</v>
      </c>
    </row>
    <row r="369" s="2" customFormat="1" ht="16.5" customHeight="1">
      <c r="A369" s="41"/>
      <c r="B369" s="42"/>
      <c r="C369" s="280" t="s">
        <v>787</v>
      </c>
      <c r="D369" s="280" t="s">
        <v>1137</v>
      </c>
      <c r="E369" s="281" t="s">
        <v>8205</v>
      </c>
      <c r="F369" s="282" t="s">
        <v>8184</v>
      </c>
      <c r="G369" s="283" t="s">
        <v>626</v>
      </c>
      <c r="H369" s="284">
        <v>30.544</v>
      </c>
      <c r="I369" s="285"/>
      <c r="J369" s="286">
        <f>ROUND(I369*H369,2)</f>
        <v>0</v>
      </c>
      <c r="K369" s="282" t="s">
        <v>314</v>
      </c>
      <c r="L369" s="287"/>
      <c r="M369" s="288" t="s">
        <v>19</v>
      </c>
      <c r="N369" s="289" t="s">
        <v>47</v>
      </c>
      <c r="O369" s="87"/>
      <c r="P369" s="225">
        <f>O369*H369</f>
        <v>0</v>
      </c>
      <c r="Q369" s="225">
        <v>0.001</v>
      </c>
      <c r="R369" s="225">
        <f>Q369*H369</f>
        <v>0.030544000000000002</v>
      </c>
      <c r="S369" s="225">
        <v>0</v>
      </c>
      <c r="T369" s="226">
        <f>S369*H369</f>
        <v>0</v>
      </c>
      <c r="U369" s="41"/>
      <c r="V369" s="41"/>
      <c r="W369" s="41"/>
      <c r="X369" s="41"/>
      <c r="Y369" s="41"/>
      <c r="Z369" s="41"/>
      <c r="AA369" s="41"/>
      <c r="AB369" s="41"/>
      <c r="AC369" s="41"/>
      <c r="AD369" s="41"/>
      <c r="AE369" s="41"/>
      <c r="AR369" s="227" t="s">
        <v>616</v>
      </c>
      <c r="AT369" s="227" t="s">
        <v>1137</v>
      </c>
      <c r="AU369" s="227" t="s">
        <v>85</v>
      </c>
      <c r="AY369" s="20" t="s">
        <v>308</v>
      </c>
      <c r="BE369" s="228">
        <f>IF(N369="základní",J369,0)</f>
        <v>0</v>
      </c>
      <c r="BF369" s="228">
        <f>IF(N369="snížená",J369,0)</f>
        <v>0</v>
      </c>
      <c r="BG369" s="228">
        <f>IF(N369="zákl. přenesená",J369,0)</f>
        <v>0</v>
      </c>
      <c r="BH369" s="228">
        <f>IF(N369="sníž. přenesená",J369,0)</f>
        <v>0</v>
      </c>
      <c r="BI369" s="228">
        <f>IF(N369="nulová",J369,0)</f>
        <v>0</v>
      </c>
      <c r="BJ369" s="20" t="s">
        <v>83</v>
      </c>
      <c r="BK369" s="228">
        <f>ROUND(I369*H369,2)</f>
        <v>0</v>
      </c>
      <c r="BL369" s="20" t="s">
        <v>391</v>
      </c>
      <c r="BM369" s="227" t="s">
        <v>8444</v>
      </c>
    </row>
    <row r="370" s="14" customFormat="1">
      <c r="A370" s="14"/>
      <c r="B370" s="249"/>
      <c r="C370" s="250"/>
      <c r="D370" s="236" t="s">
        <v>319</v>
      </c>
      <c r="E370" s="251" t="s">
        <v>19</v>
      </c>
      <c r="F370" s="252" t="s">
        <v>8179</v>
      </c>
      <c r="G370" s="250"/>
      <c r="H370" s="251" t="s">
        <v>19</v>
      </c>
      <c r="I370" s="253"/>
      <c r="J370" s="250"/>
      <c r="K370" s="250"/>
      <c r="L370" s="254"/>
      <c r="M370" s="255"/>
      <c r="N370" s="256"/>
      <c r="O370" s="256"/>
      <c r="P370" s="256"/>
      <c r="Q370" s="256"/>
      <c r="R370" s="256"/>
      <c r="S370" s="256"/>
      <c r="T370" s="257"/>
      <c r="U370" s="14"/>
      <c r="V370" s="14"/>
      <c r="W370" s="14"/>
      <c r="X370" s="14"/>
      <c r="Y370" s="14"/>
      <c r="Z370" s="14"/>
      <c r="AA370" s="14"/>
      <c r="AB370" s="14"/>
      <c r="AC370" s="14"/>
      <c r="AD370" s="14"/>
      <c r="AE370" s="14"/>
      <c r="AT370" s="258" t="s">
        <v>319</v>
      </c>
      <c r="AU370" s="258" t="s">
        <v>85</v>
      </c>
      <c r="AV370" s="14" t="s">
        <v>83</v>
      </c>
      <c r="AW370" s="14" t="s">
        <v>37</v>
      </c>
      <c r="AX370" s="14" t="s">
        <v>76</v>
      </c>
      <c r="AY370" s="258" t="s">
        <v>308</v>
      </c>
    </row>
    <row r="371" s="13" customFormat="1">
      <c r="A371" s="13"/>
      <c r="B371" s="234"/>
      <c r="C371" s="235"/>
      <c r="D371" s="236" t="s">
        <v>319</v>
      </c>
      <c r="E371" s="237" t="s">
        <v>19</v>
      </c>
      <c r="F371" s="238" t="s">
        <v>8445</v>
      </c>
      <c r="G371" s="235"/>
      <c r="H371" s="239">
        <v>30.544</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5" customFormat="1">
      <c r="A372" s="15"/>
      <c r="B372" s="259"/>
      <c r="C372" s="260"/>
      <c r="D372" s="236" t="s">
        <v>319</v>
      </c>
      <c r="E372" s="261" t="s">
        <v>19</v>
      </c>
      <c r="F372" s="262" t="s">
        <v>448</v>
      </c>
      <c r="G372" s="260"/>
      <c r="H372" s="263">
        <v>30.544</v>
      </c>
      <c r="I372" s="264"/>
      <c r="J372" s="260"/>
      <c r="K372" s="260"/>
      <c r="L372" s="265"/>
      <c r="M372" s="266"/>
      <c r="N372" s="267"/>
      <c r="O372" s="267"/>
      <c r="P372" s="267"/>
      <c r="Q372" s="267"/>
      <c r="R372" s="267"/>
      <c r="S372" s="267"/>
      <c r="T372" s="268"/>
      <c r="U372" s="15"/>
      <c r="V372" s="15"/>
      <c r="W372" s="15"/>
      <c r="X372" s="15"/>
      <c r="Y372" s="15"/>
      <c r="Z372" s="15"/>
      <c r="AA372" s="15"/>
      <c r="AB372" s="15"/>
      <c r="AC372" s="15"/>
      <c r="AD372" s="15"/>
      <c r="AE372" s="15"/>
      <c r="AT372" s="269" t="s">
        <v>319</v>
      </c>
      <c r="AU372" s="269" t="s">
        <v>85</v>
      </c>
      <c r="AV372" s="15" t="s">
        <v>315</v>
      </c>
      <c r="AW372" s="15" t="s">
        <v>37</v>
      </c>
      <c r="AX372" s="15" t="s">
        <v>83</v>
      </c>
      <c r="AY372" s="269" t="s">
        <v>308</v>
      </c>
    </row>
    <row r="373" s="2" customFormat="1" ht="16.5" customHeight="1">
      <c r="A373" s="41"/>
      <c r="B373" s="42"/>
      <c r="C373" s="216" t="s">
        <v>1500</v>
      </c>
      <c r="D373" s="216" t="s">
        <v>310</v>
      </c>
      <c r="E373" s="217" t="s">
        <v>8209</v>
      </c>
      <c r="F373" s="218" t="s">
        <v>8210</v>
      </c>
      <c r="G373" s="219" t="s">
        <v>313</v>
      </c>
      <c r="H373" s="220">
        <v>169.66</v>
      </c>
      <c r="I373" s="221"/>
      <c r="J373" s="222">
        <f>ROUND(I373*H373,2)</f>
        <v>0</v>
      </c>
      <c r="K373" s="218" t="s">
        <v>314</v>
      </c>
      <c r="L373" s="47"/>
      <c r="M373" s="223" t="s">
        <v>19</v>
      </c>
      <c r="N373" s="224" t="s">
        <v>47</v>
      </c>
      <c r="O373" s="87"/>
      <c r="P373" s="225">
        <f>O373*H373</f>
        <v>0</v>
      </c>
      <c r="Q373" s="225">
        <v>0</v>
      </c>
      <c r="R373" s="225">
        <f>Q373*H373</f>
        <v>0</v>
      </c>
      <c r="S373" s="225">
        <v>0</v>
      </c>
      <c r="T373" s="226">
        <f>S373*H373</f>
        <v>0</v>
      </c>
      <c r="U373" s="41"/>
      <c r="V373" s="41"/>
      <c r="W373" s="41"/>
      <c r="X373" s="41"/>
      <c r="Y373" s="41"/>
      <c r="Z373" s="41"/>
      <c r="AA373" s="41"/>
      <c r="AB373" s="41"/>
      <c r="AC373" s="41"/>
      <c r="AD373" s="41"/>
      <c r="AE373" s="41"/>
      <c r="AR373" s="227" t="s">
        <v>391</v>
      </c>
      <c r="AT373" s="227" t="s">
        <v>310</v>
      </c>
      <c r="AU373" s="227" t="s">
        <v>85</v>
      </c>
      <c r="AY373" s="20" t="s">
        <v>308</v>
      </c>
      <c r="BE373" s="228">
        <f>IF(N373="základní",J373,0)</f>
        <v>0</v>
      </c>
      <c r="BF373" s="228">
        <f>IF(N373="snížená",J373,0)</f>
        <v>0</v>
      </c>
      <c r="BG373" s="228">
        <f>IF(N373="zákl. přenesená",J373,0)</f>
        <v>0</v>
      </c>
      <c r="BH373" s="228">
        <f>IF(N373="sníž. přenesená",J373,0)</f>
        <v>0</v>
      </c>
      <c r="BI373" s="228">
        <f>IF(N373="nulová",J373,0)</f>
        <v>0</v>
      </c>
      <c r="BJ373" s="20" t="s">
        <v>83</v>
      </c>
      <c r="BK373" s="228">
        <f>ROUND(I373*H373,2)</f>
        <v>0</v>
      </c>
      <c r="BL373" s="20" t="s">
        <v>391</v>
      </c>
      <c r="BM373" s="227" t="s">
        <v>8211</v>
      </c>
    </row>
    <row r="374" s="2" customFormat="1">
      <c r="A374" s="41"/>
      <c r="B374" s="42"/>
      <c r="C374" s="43"/>
      <c r="D374" s="229" t="s">
        <v>317</v>
      </c>
      <c r="E374" s="43"/>
      <c r="F374" s="230" t="s">
        <v>8212</v>
      </c>
      <c r="G374" s="43"/>
      <c r="H374" s="43"/>
      <c r="I374" s="231"/>
      <c r="J374" s="43"/>
      <c r="K374" s="43"/>
      <c r="L374" s="47"/>
      <c r="M374" s="232"/>
      <c r="N374" s="233"/>
      <c r="O374" s="87"/>
      <c r="P374" s="87"/>
      <c r="Q374" s="87"/>
      <c r="R374" s="87"/>
      <c r="S374" s="87"/>
      <c r="T374" s="88"/>
      <c r="U374" s="41"/>
      <c r="V374" s="41"/>
      <c r="W374" s="41"/>
      <c r="X374" s="41"/>
      <c r="Y374" s="41"/>
      <c r="Z374" s="41"/>
      <c r="AA374" s="41"/>
      <c r="AB374" s="41"/>
      <c r="AC374" s="41"/>
      <c r="AD374" s="41"/>
      <c r="AE374" s="41"/>
      <c r="AT374" s="20" t="s">
        <v>317</v>
      </c>
      <c r="AU374" s="20" t="s">
        <v>85</v>
      </c>
    </row>
    <row r="375" s="13" customFormat="1">
      <c r="A375" s="13"/>
      <c r="B375" s="234"/>
      <c r="C375" s="235"/>
      <c r="D375" s="236" t="s">
        <v>319</v>
      </c>
      <c r="E375" s="237" t="s">
        <v>19</v>
      </c>
      <c r="F375" s="238" t="s">
        <v>8446</v>
      </c>
      <c r="G375" s="235"/>
      <c r="H375" s="239">
        <v>169.66</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5" customFormat="1">
      <c r="A376" s="15"/>
      <c r="B376" s="259"/>
      <c r="C376" s="260"/>
      <c r="D376" s="236" t="s">
        <v>319</v>
      </c>
      <c r="E376" s="261" t="s">
        <v>19</v>
      </c>
      <c r="F376" s="262" t="s">
        <v>448</v>
      </c>
      <c r="G376" s="260"/>
      <c r="H376" s="263">
        <v>169.66</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319</v>
      </c>
      <c r="AU376" s="269" t="s">
        <v>85</v>
      </c>
      <c r="AV376" s="15" t="s">
        <v>315</v>
      </c>
      <c r="AW376" s="15" t="s">
        <v>37</v>
      </c>
      <c r="AX376" s="15" t="s">
        <v>83</v>
      </c>
      <c r="AY376" s="269" t="s">
        <v>308</v>
      </c>
    </row>
    <row r="377" s="2" customFormat="1" ht="16.5" customHeight="1">
      <c r="A377" s="41"/>
      <c r="B377" s="42"/>
      <c r="C377" s="280" t="s">
        <v>791</v>
      </c>
      <c r="D377" s="280" t="s">
        <v>1137</v>
      </c>
      <c r="E377" s="281" t="s">
        <v>8233</v>
      </c>
      <c r="F377" s="282" t="s">
        <v>8234</v>
      </c>
      <c r="G377" s="283" t="s">
        <v>313</v>
      </c>
      <c r="H377" s="284">
        <v>178.143</v>
      </c>
      <c r="I377" s="285"/>
      <c r="J377" s="286">
        <f>ROUND(I377*H377,2)</f>
        <v>0</v>
      </c>
      <c r="K377" s="282" t="s">
        <v>19</v>
      </c>
      <c r="L377" s="287"/>
      <c r="M377" s="288" t="s">
        <v>19</v>
      </c>
      <c r="N377" s="289" t="s">
        <v>47</v>
      </c>
      <c r="O377" s="87"/>
      <c r="P377" s="225">
        <f>O377*H377</f>
        <v>0</v>
      </c>
      <c r="Q377" s="225">
        <v>0.00029999999999999997</v>
      </c>
      <c r="R377" s="225">
        <f>Q377*H377</f>
        <v>0.053442899999999995</v>
      </c>
      <c r="S377" s="225">
        <v>0</v>
      </c>
      <c r="T377" s="226">
        <f>S377*H377</f>
        <v>0</v>
      </c>
      <c r="U377" s="41"/>
      <c r="V377" s="41"/>
      <c r="W377" s="41"/>
      <c r="X377" s="41"/>
      <c r="Y377" s="41"/>
      <c r="Z377" s="41"/>
      <c r="AA377" s="41"/>
      <c r="AB377" s="41"/>
      <c r="AC377" s="41"/>
      <c r="AD377" s="41"/>
      <c r="AE377" s="41"/>
      <c r="AR377" s="227" t="s">
        <v>616</v>
      </c>
      <c r="AT377" s="227" t="s">
        <v>1137</v>
      </c>
      <c r="AU377" s="227" t="s">
        <v>85</v>
      </c>
      <c r="AY377" s="20" t="s">
        <v>308</v>
      </c>
      <c r="BE377" s="228">
        <f>IF(N377="základní",J377,0)</f>
        <v>0</v>
      </c>
      <c r="BF377" s="228">
        <f>IF(N377="snížená",J377,0)</f>
        <v>0</v>
      </c>
      <c r="BG377" s="228">
        <f>IF(N377="zákl. přenesená",J377,0)</f>
        <v>0</v>
      </c>
      <c r="BH377" s="228">
        <f>IF(N377="sníž. přenesená",J377,0)</f>
        <v>0</v>
      </c>
      <c r="BI377" s="228">
        <f>IF(N377="nulová",J377,0)</f>
        <v>0</v>
      </c>
      <c r="BJ377" s="20" t="s">
        <v>83</v>
      </c>
      <c r="BK377" s="228">
        <f>ROUND(I377*H377,2)</f>
        <v>0</v>
      </c>
      <c r="BL377" s="20" t="s">
        <v>391</v>
      </c>
      <c r="BM377" s="227" t="s">
        <v>8235</v>
      </c>
    </row>
    <row r="378" s="13" customFormat="1">
      <c r="A378" s="13"/>
      <c r="B378" s="234"/>
      <c r="C378" s="235"/>
      <c r="D378" s="236" t="s">
        <v>319</v>
      </c>
      <c r="E378" s="237" t="s">
        <v>19</v>
      </c>
      <c r="F378" s="238" t="s">
        <v>8447</v>
      </c>
      <c r="G378" s="235"/>
      <c r="H378" s="239">
        <v>169.66</v>
      </c>
      <c r="I378" s="240"/>
      <c r="J378" s="235"/>
      <c r="K378" s="235"/>
      <c r="L378" s="241"/>
      <c r="M378" s="242"/>
      <c r="N378" s="243"/>
      <c r="O378" s="243"/>
      <c r="P378" s="243"/>
      <c r="Q378" s="243"/>
      <c r="R378" s="243"/>
      <c r="S378" s="243"/>
      <c r="T378" s="244"/>
      <c r="U378" s="13"/>
      <c r="V378" s="13"/>
      <c r="W378" s="13"/>
      <c r="X378" s="13"/>
      <c r="Y378" s="13"/>
      <c r="Z378" s="13"/>
      <c r="AA378" s="13"/>
      <c r="AB378" s="13"/>
      <c r="AC378" s="13"/>
      <c r="AD378" s="13"/>
      <c r="AE378" s="13"/>
      <c r="AT378" s="245" t="s">
        <v>319</v>
      </c>
      <c r="AU378" s="245" t="s">
        <v>85</v>
      </c>
      <c r="AV378" s="13" t="s">
        <v>85</v>
      </c>
      <c r="AW378" s="13" t="s">
        <v>37</v>
      </c>
      <c r="AX378" s="13" t="s">
        <v>83</v>
      </c>
      <c r="AY378" s="245" t="s">
        <v>308</v>
      </c>
    </row>
    <row r="379" s="13" customFormat="1">
      <c r="A379" s="13"/>
      <c r="B379" s="234"/>
      <c r="C379" s="235"/>
      <c r="D379" s="236" t="s">
        <v>319</v>
      </c>
      <c r="E379" s="235"/>
      <c r="F379" s="238" t="s">
        <v>8448</v>
      </c>
      <c r="G379" s="235"/>
      <c r="H379" s="239">
        <v>178.143</v>
      </c>
      <c r="I379" s="240"/>
      <c r="J379" s="235"/>
      <c r="K379" s="235"/>
      <c r="L379" s="241"/>
      <c r="M379" s="242"/>
      <c r="N379" s="243"/>
      <c r="O379" s="243"/>
      <c r="P379" s="243"/>
      <c r="Q379" s="243"/>
      <c r="R379" s="243"/>
      <c r="S379" s="243"/>
      <c r="T379" s="244"/>
      <c r="U379" s="13"/>
      <c r="V379" s="13"/>
      <c r="W379" s="13"/>
      <c r="X379" s="13"/>
      <c r="Y379" s="13"/>
      <c r="Z379" s="13"/>
      <c r="AA379" s="13"/>
      <c r="AB379" s="13"/>
      <c r="AC379" s="13"/>
      <c r="AD379" s="13"/>
      <c r="AE379" s="13"/>
      <c r="AT379" s="245" t="s">
        <v>319</v>
      </c>
      <c r="AU379" s="245" t="s">
        <v>85</v>
      </c>
      <c r="AV379" s="13" t="s">
        <v>85</v>
      </c>
      <c r="AW379" s="13" t="s">
        <v>4</v>
      </c>
      <c r="AX379" s="13" t="s">
        <v>83</v>
      </c>
      <c r="AY379" s="245" t="s">
        <v>308</v>
      </c>
    </row>
    <row r="380" s="2" customFormat="1" ht="16.5" customHeight="1">
      <c r="A380" s="41"/>
      <c r="B380" s="42"/>
      <c r="C380" s="216" t="s">
        <v>1507</v>
      </c>
      <c r="D380" s="216" t="s">
        <v>310</v>
      </c>
      <c r="E380" s="217" t="s">
        <v>8215</v>
      </c>
      <c r="F380" s="218" t="s">
        <v>8216</v>
      </c>
      <c r="G380" s="219" t="s">
        <v>474</v>
      </c>
      <c r="H380" s="220">
        <v>62.460000000000001</v>
      </c>
      <c r="I380" s="221"/>
      <c r="J380" s="222">
        <f>ROUND(I380*H380,2)</f>
        <v>0</v>
      </c>
      <c r="K380" s="218" t="s">
        <v>314</v>
      </c>
      <c r="L380" s="47"/>
      <c r="M380" s="223" t="s">
        <v>19</v>
      </c>
      <c r="N380" s="224" t="s">
        <v>47</v>
      </c>
      <c r="O380" s="87"/>
      <c r="P380" s="225">
        <f>O380*H380</f>
        <v>0</v>
      </c>
      <c r="Q380" s="225">
        <v>0.00031</v>
      </c>
      <c r="R380" s="225">
        <f>Q380*H380</f>
        <v>0.019362600000000001</v>
      </c>
      <c r="S380" s="225">
        <v>0</v>
      </c>
      <c r="T380" s="226">
        <f>S380*H380</f>
        <v>0</v>
      </c>
      <c r="U380" s="41"/>
      <c r="V380" s="41"/>
      <c r="W380" s="41"/>
      <c r="X380" s="41"/>
      <c r="Y380" s="41"/>
      <c r="Z380" s="41"/>
      <c r="AA380" s="41"/>
      <c r="AB380" s="41"/>
      <c r="AC380" s="41"/>
      <c r="AD380" s="41"/>
      <c r="AE380" s="41"/>
      <c r="AR380" s="227" t="s">
        <v>391</v>
      </c>
      <c r="AT380" s="227" t="s">
        <v>310</v>
      </c>
      <c r="AU380" s="227" t="s">
        <v>85</v>
      </c>
      <c r="AY380" s="20" t="s">
        <v>308</v>
      </c>
      <c r="BE380" s="228">
        <f>IF(N380="základní",J380,0)</f>
        <v>0</v>
      </c>
      <c r="BF380" s="228">
        <f>IF(N380="snížená",J380,0)</f>
        <v>0</v>
      </c>
      <c r="BG380" s="228">
        <f>IF(N380="zákl. přenesená",J380,0)</f>
        <v>0</v>
      </c>
      <c r="BH380" s="228">
        <f>IF(N380="sníž. přenesená",J380,0)</f>
        <v>0</v>
      </c>
      <c r="BI380" s="228">
        <f>IF(N380="nulová",J380,0)</f>
        <v>0</v>
      </c>
      <c r="BJ380" s="20" t="s">
        <v>83</v>
      </c>
      <c r="BK380" s="228">
        <f>ROUND(I380*H380,2)</f>
        <v>0</v>
      </c>
      <c r="BL380" s="20" t="s">
        <v>391</v>
      </c>
      <c r="BM380" s="227" t="s">
        <v>8449</v>
      </c>
    </row>
    <row r="381" s="2" customFormat="1">
      <c r="A381" s="41"/>
      <c r="B381" s="42"/>
      <c r="C381" s="43"/>
      <c r="D381" s="229" t="s">
        <v>317</v>
      </c>
      <c r="E381" s="43"/>
      <c r="F381" s="230" t="s">
        <v>8218</v>
      </c>
      <c r="G381" s="43"/>
      <c r="H381" s="43"/>
      <c r="I381" s="231"/>
      <c r="J381" s="43"/>
      <c r="K381" s="43"/>
      <c r="L381" s="47"/>
      <c r="M381" s="232"/>
      <c r="N381" s="233"/>
      <c r="O381" s="87"/>
      <c r="P381" s="87"/>
      <c r="Q381" s="87"/>
      <c r="R381" s="87"/>
      <c r="S381" s="87"/>
      <c r="T381" s="88"/>
      <c r="U381" s="41"/>
      <c r="V381" s="41"/>
      <c r="W381" s="41"/>
      <c r="X381" s="41"/>
      <c r="Y381" s="41"/>
      <c r="Z381" s="41"/>
      <c r="AA381" s="41"/>
      <c r="AB381" s="41"/>
      <c r="AC381" s="41"/>
      <c r="AD381" s="41"/>
      <c r="AE381" s="41"/>
      <c r="AT381" s="20" t="s">
        <v>317</v>
      </c>
      <c r="AU381" s="20" t="s">
        <v>85</v>
      </c>
    </row>
    <row r="382" s="14" customFormat="1">
      <c r="A382" s="14"/>
      <c r="B382" s="249"/>
      <c r="C382" s="250"/>
      <c r="D382" s="236" t="s">
        <v>319</v>
      </c>
      <c r="E382" s="251" t="s">
        <v>19</v>
      </c>
      <c r="F382" s="252" t="s">
        <v>8219</v>
      </c>
      <c r="G382" s="250"/>
      <c r="H382" s="251" t="s">
        <v>19</v>
      </c>
      <c r="I382" s="253"/>
      <c r="J382" s="250"/>
      <c r="K382" s="250"/>
      <c r="L382" s="254"/>
      <c r="M382" s="255"/>
      <c r="N382" s="256"/>
      <c r="O382" s="256"/>
      <c r="P382" s="256"/>
      <c r="Q382" s="256"/>
      <c r="R382" s="256"/>
      <c r="S382" s="256"/>
      <c r="T382" s="257"/>
      <c r="U382" s="14"/>
      <c r="V382" s="14"/>
      <c r="W382" s="14"/>
      <c r="X382" s="14"/>
      <c r="Y382" s="14"/>
      <c r="Z382" s="14"/>
      <c r="AA382" s="14"/>
      <c r="AB382" s="14"/>
      <c r="AC382" s="14"/>
      <c r="AD382" s="14"/>
      <c r="AE382" s="14"/>
      <c r="AT382" s="258" t="s">
        <v>319</v>
      </c>
      <c r="AU382" s="258" t="s">
        <v>85</v>
      </c>
      <c r="AV382" s="14" t="s">
        <v>83</v>
      </c>
      <c r="AW382" s="14" t="s">
        <v>37</v>
      </c>
      <c r="AX382" s="14" t="s">
        <v>76</v>
      </c>
      <c r="AY382" s="258" t="s">
        <v>308</v>
      </c>
    </row>
    <row r="383" s="13" customFormat="1">
      <c r="A383" s="13"/>
      <c r="B383" s="234"/>
      <c r="C383" s="235"/>
      <c r="D383" s="236" t="s">
        <v>319</v>
      </c>
      <c r="E383" s="237" t="s">
        <v>19</v>
      </c>
      <c r="F383" s="238" t="s">
        <v>8450</v>
      </c>
      <c r="G383" s="235"/>
      <c r="H383" s="239">
        <v>62.460000000000001</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83</v>
      </c>
      <c r="AY383" s="245" t="s">
        <v>308</v>
      </c>
    </row>
    <row r="384" s="2" customFormat="1" ht="16.5" customHeight="1">
      <c r="A384" s="41"/>
      <c r="B384" s="42"/>
      <c r="C384" s="280" t="s">
        <v>797</v>
      </c>
      <c r="D384" s="280" t="s">
        <v>1137</v>
      </c>
      <c r="E384" s="281" t="s">
        <v>8222</v>
      </c>
      <c r="F384" s="282" t="s">
        <v>8223</v>
      </c>
      <c r="G384" s="283" t="s">
        <v>474</v>
      </c>
      <c r="H384" s="284">
        <v>63.709000000000003</v>
      </c>
      <c r="I384" s="285"/>
      <c r="J384" s="286">
        <f>ROUND(I384*H384,2)</f>
        <v>0</v>
      </c>
      <c r="K384" s="282" t="s">
        <v>19</v>
      </c>
      <c r="L384" s="287"/>
      <c r="M384" s="288" t="s">
        <v>19</v>
      </c>
      <c r="N384" s="289" t="s">
        <v>47</v>
      </c>
      <c r="O384" s="87"/>
      <c r="P384" s="225">
        <f>O384*H384</f>
        <v>0</v>
      </c>
      <c r="Q384" s="225">
        <v>0.00018000000000000001</v>
      </c>
      <c r="R384" s="225">
        <f>Q384*H384</f>
        <v>0.011467620000000001</v>
      </c>
      <c r="S384" s="225">
        <v>0</v>
      </c>
      <c r="T384" s="226">
        <f>S384*H384</f>
        <v>0</v>
      </c>
      <c r="U384" s="41"/>
      <c r="V384" s="41"/>
      <c r="W384" s="41"/>
      <c r="X384" s="41"/>
      <c r="Y384" s="41"/>
      <c r="Z384" s="41"/>
      <c r="AA384" s="41"/>
      <c r="AB384" s="41"/>
      <c r="AC384" s="41"/>
      <c r="AD384" s="41"/>
      <c r="AE384" s="41"/>
      <c r="AR384" s="227" t="s">
        <v>616</v>
      </c>
      <c r="AT384" s="227" t="s">
        <v>1137</v>
      </c>
      <c r="AU384" s="227" t="s">
        <v>85</v>
      </c>
      <c r="AY384" s="20" t="s">
        <v>308</v>
      </c>
      <c r="BE384" s="228">
        <f>IF(N384="základní",J384,0)</f>
        <v>0</v>
      </c>
      <c r="BF384" s="228">
        <f>IF(N384="snížená",J384,0)</f>
        <v>0</v>
      </c>
      <c r="BG384" s="228">
        <f>IF(N384="zákl. přenesená",J384,0)</f>
        <v>0</v>
      </c>
      <c r="BH384" s="228">
        <f>IF(N384="sníž. přenesená",J384,0)</f>
        <v>0</v>
      </c>
      <c r="BI384" s="228">
        <f>IF(N384="nulová",J384,0)</f>
        <v>0</v>
      </c>
      <c r="BJ384" s="20" t="s">
        <v>83</v>
      </c>
      <c r="BK384" s="228">
        <f>ROUND(I384*H384,2)</f>
        <v>0</v>
      </c>
      <c r="BL384" s="20" t="s">
        <v>391</v>
      </c>
      <c r="BM384" s="227" t="s">
        <v>8451</v>
      </c>
    </row>
    <row r="385" s="13" customFormat="1">
      <c r="A385" s="13"/>
      <c r="B385" s="234"/>
      <c r="C385" s="235"/>
      <c r="D385" s="236" t="s">
        <v>319</v>
      </c>
      <c r="E385" s="237" t="s">
        <v>19</v>
      </c>
      <c r="F385" s="238" t="s">
        <v>8452</v>
      </c>
      <c r="G385" s="235"/>
      <c r="H385" s="239">
        <v>62.460000000000001</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83</v>
      </c>
      <c r="AY385" s="245" t="s">
        <v>308</v>
      </c>
    </row>
    <row r="386" s="13" customFormat="1">
      <c r="A386" s="13"/>
      <c r="B386" s="234"/>
      <c r="C386" s="235"/>
      <c r="D386" s="236" t="s">
        <v>319</v>
      </c>
      <c r="E386" s="235"/>
      <c r="F386" s="238" t="s">
        <v>8453</v>
      </c>
      <c r="G386" s="235"/>
      <c r="H386" s="239">
        <v>63.709000000000003</v>
      </c>
      <c r="I386" s="240"/>
      <c r="J386" s="235"/>
      <c r="K386" s="235"/>
      <c r="L386" s="241"/>
      <c r="M386" s="242"/>
      <c r="N386" s="243"/>
      <c r="O386" s="243"/>
      <c r="P386" s="243"/>
      <c r="Q386" s="243"/>
      <c r="R386" s="243"/>
      <c r="S386" s="243"/>
      <c r="T386" s="244"/>
      <c r="U386" s="13"/>
      <c r="V386" s="13"/>
      <c r="W386" s="13"/>
      <c r="X386" s="13"/>
      <c r="Y386" s="13"/>
      <c r="Z386" s="13"/>
      <c r="AA386" s="13"/>
      <c r="AB386" s="13"/>
      <c r="AC386" s="13"/>
      <c r="AD386" s="13"/>
      <c r="AE386" s="13"/>
      <c r="AT386" s="245" t="s">
        <v>319</v>
      </c>
      <c r="AU386" s="245" t="s">
        <v>85</v>
      </c>
      <c r="AV386" s="13" t="s">
        <v>85</v>
      </c>
      <c r="AW386" s="13" t="s">
        <v>4</v>
      </c>
      <c r="AX386" s="13" t="s">
        <v>83</v>
      </c>
      <c r="AY386" s="245" t="s">
        <v>308</v>
      </c>
    </row>
    <row r="387" s="2" customFormat="1" ht="16.5" customHeight="1">
      <c r="A387" s="41"/>
      <c r="B387" s="42"/>
      <c r="C387" s="216" t="s">
        <v>1510</v>
      </c>
      <c r="D387" s="216" t="s">
        <v>310</v>
      </c>
      <c r="E387" s="217" t="s">
        <v>8227</v>
      </c>
      <c r="F387" s="218" t="s">
        <v>8228</v>
      </c>
      <c r="G387" s="219" t="s">
        <v>313</v>
      </c>
      <c r="H387" s="220">
        <v>241.45099999999999</v>
      </c>
      <c r="I387" s="221"/>
      <c r="J387" s="222">
        <f>ROUND(I387*H387,2)</f>
        <v>0</v>
      </c>
      <c r="K387" s="218" t="s">
        <v>314</v>
      </c>
      <c r="L387" s="47"/>
      <c r="M387" s="223" t="s">
        <v>19</v>
      </c>
      <c r="N387" s="224" t="s">
        <v>47</v>
      </c>
      <c r="O387" s="87"/>
      <c r="P387" s="225">
        <f>O387*H387</f>
        <v>0</v>
      </c>
      <c r="Q387" s="225">
        <v>0</v>
      </c>
      <c r="R387" s="225">
        <f>Q387*H387</f>
        <v>0</v>
      </c>
      <c r="S387" s="225">
        <v>0</v>
      </c>
      <c r="T387" s="226">
        <f>S387*H387</f>
        <v>0</v>
      </c>
      <c r="U387" s="41"/>
      <c r="V387" s="41"/>
      <c r="W387" s="41"/>
      <c r="X387" s="41"/>
      <c r="Y387" s="41"/>
      <c r="Z387" s="41"/>
      <c r="AA387" s="41"/>
      <c r="AB387" s="41"/>
      <c r="AC387" s="41"/>
      <c r="AD387" s="41"/>
      <c r="AE387" s="41"/>
      <c r="AR387" s="227" t="s">
        <v>391</v>
      </c>
      <c r="AT387" s="227" t="s">
        <v>310</v>
      </c>
      <c r="AU387" s="227" t="s">
        <v>85</v>
      </c>
      <c r="AY387" s="20" t="s">
        <v>308</v>
      </c>
      <c r="BE387" s="228">
        <f>IF(N387="základní",J387,0)</f>
        <v>0</v>
      </c>
      <c r="BF387" s="228">
        <f>IF(N387="snížená",J387,0)</f>
        <v>0</v>
      </c>
      <c r="BG387" s="228">
        <f>IF(N387="zákl. přenesená",J387,0)</f>
        <v>0</v>
      </c>
      <c r="BH387" s="228">
        <f>IF(N387="sníž. přenesená",J387,0)</f>
        <v>0</v>
      </c>
      <c r="BI387" s="228">
        <f>IF(N387="nulová",J387,0)</f>
        <v>0</v>
      </c>
      <c r="BJ387" s="20" t="s">
        <v>83</v>
      </c>
      <c r="BK387" s="228">
        <f>ROUND(I387*H387,2)</f>
        <v>0</v>
      </c>
      <c r="BL387" s="20" t="s">
        <v>391</v>
      </c>
      <c r="BM387" s="227" t="s">
        <v>8229</v>
      </c>
    </row>
    <row r="388" s="2" customFormat="1">
      <c r="A388" s="41"/>
      <c r="B388" s="42"/>
      <c r="C388" s="43"/>
      <c r="D388" s="229" t="s">
        <v>317</v>
      </c>
      <c r="E388" s="43"/>
      <c r="F388" s="230" t="s">
        <v>8230</v>
      </c>
      <c r="G388" s="43"/>
      <c r="H388" s="43"/>
      <c r="I388" s="231"/>
      <c r="J388" s="43"/>
      <c r="K388" s="43"/>
      <c r="L388" s="47"/>
      <c r="M388" s="232"/>
      <c r="N388" s="233"/>
      <c r="O388" s="87"/>
      <c r="P388" s="87"/>
      <c r="Q388" s="87"/>
      <c r="R388" s="87"/>
      <c r="S388" s="87"/>
      <c r="T388" s="88"/>
      <c r="U388" s="41"/>
      <c r="V388" s="41"/>
      <c r="W388" s="41"/>
      <c r="X388" s="41"/>
      <c r="Y388" s="41"/>
      <c r="Z388" s="41"/>
      <c r="AA388" s="41"/>
      <c r="AB388" s="41"/>
      <c r="AC388" s="41"/>
      <c r="AD388" s="41"/>
      <c r="AE388" s="41"/>
      <c r="AT388" s="20" t="s">
        <v>317</v>
      </c>
      <c r="AU388" s="20" t="s">
        <v>85</v>
      </c>
    </row>
    <row r="389" s="14" customFormat="1">
      <c r="A389" s="14"/>
      <c r="B389" s="249"/>
      <c r="C389" s="250"/>
      <c r="D389" s="236" t="s">
        <v>319</v>
      </c>
      <c r="E389" s="251" t="s">
        <v>19</v>
      </c>
      <c r="F389" s="252" t="s">
        <v>8454</v>
      </c>
      <c r="G389" s="250"/>
      <c r="H389" s="251" t="s">
        <v>19</v>
      </c>
      <c r="I389" s="253"/>
      <c r="J389" s="250"/>
      <c r="K389" s="250"/>
      <c r="L389" s="254"/>
      <c r="M389" s="255"/>
      <c r="N389" s="256"/>
      <c r="O389" s="256"/>
      <c r="P389" s="256"/>
      <c r="Q389" s="256"/>
      <c r="R389" s="256"/>
      <c r="S389" s="256"/>
      <c r="T389" s="257"/>
      <c r="U389" s="14"/>
      <c r="V389" s="14"/>
      <c r="W389" s="14"/>
      <c r="X389" s="14"/>
      <c r="Y389" s="14"/>
      <c r="Z389" s="14"/>
      <c r="AA389" s="14"/>
      <c r="AB389" s="14"/>
      <c r="AC389" s="14"/>
      <c r="AD389" s="14"/>
      <c r="AE389" s="14"/>
      <c r="AT389" s="258" t="s">
        <v>319</v>
      </c>
      <c r="AU389" s="258" t="s">
        <v>85</v>
      </c>
      <c r="AV389" s="14" t="s">
        <v>83</v>
      </c>
      <c r="AW389" s="14" t="s">
        <v>37</v>
      </c>
      <c r="AX389" s="14" t="s">
        <v>76</v>
      </c>
      <c r="AY389" s="258" t="s">
        <v>308</v>
      </c>
    </row>
    <row r="390" s="13" customFormat="1">
      <c r="A390" s="13"/>
      <c r="B390" s="234"/>
      <c r="C390" s="235"/>
      <c r="D390" s="236" t="s">
        <v>319</v>
      </c>
      <c r="E390" s="237" t="s">
        <v>19</v>
      </c>
      <c r="F390" s="238" t="s">
        <v>8455</v>
      </c>
      <c r="G390" s="235"/>
      <c r="H390" s="239">
        <v>241.45099999999999</v>
      </c>
      <c r="I390" s="240"/>
      <c r="J390" s="235"/>
      <c r="K390" s="235"/>
      <c r="L390" s="241"/>
      <c r="M390" s="242"/>
      <c r="N390" s="243"/>
      <c r="O390" s="243"/>
      <c r="P390" s="243"/>
      <c r="Q390" s="243"/>
      <c r="R390" s="243"/>
      <c r="S390" s="243"/>
      <c r="T390" s="244"/>
      <c r="U390" s="13"/>
      <c r="V390" s="13"/>
      <c r="W390" s="13"/>
      <c r="X390" s="13"/>
      <c r="Y390" s="13"/>
      <c r="Z390" s="13"/>
      <c r="AA390" s="13"/>
      <c r="AB390" s="13"/>
      <c r="AC390" s="13"/>
      <c r="AD390" s="13"/>
      <c r="AE390" s="13"/>
      <c r="AT390" s="245" t="s">
        <v>319</v>
      </c>
      <c r="AU390" s="245" t="s">
        <v>85</v>
      </c>
      <c r="AV390" s="13" t="s">
        <v>85</v>
      </c>
      <c r="AW390" s="13" t="s">
        <v>37</v>
      </c>
      <c r="AX390" s="13" t="s">
        <v>83</v>
      </c>
      <c r="AY390" s="245" t="s">
        <v>308</v>
      </c>
    </row>
    <row r="391" s="2" customFormat="1" ht="16.5" customHeight="1">
      <c r="A391" s="41"/>
      <c r="B391" s="42"/>
      <c r="C391" s="280" t="s">
        <v>802</v>
      </c>
      <c r="D391" s="280" t="s">
        <v>1137</v>
      </c>
      <c r="E391" s="281" t="s">
        <v>8238</v>
      </c>
      <c r="F391" s="282" t="s">
        <v>8239</v>
      </c>
      <c r="G391" s="283" t="s">
        <v>313</v>
      </c>
      <c r="H391" s="284">
        <v>253.524</v>
      </c>
      <c r="I391" s="285"/>
      <c r="J391" s="286">
        <f>ROUND(I391*H391,2)</f>
        <v>0</v>
      </c>
      <c r="K391" s="282" t="s">
        <v>19</v>
      </c>
      <c r="L391" s="287"/>
      <c r="M391" s="288" t="s">
        <v>19</v>
      </c>
      <c r="N391" s="289" t="s">
        <v>47</v>
      </c>
      <c r="O391" s="87"/>
      <c r="P391" s="225">
        <f>O391*H391</f>
        <v>0</v>
      </c>
      <c r="Q391" s="225">
        <v>0.00069999999999999999</v>
      </c>
      <c r="R391" s="225">
        <f>Q391*H391</f>
        <v>0.17746680000000001</v>
      </c>
      <c r="S391" s="225">
        <v>0</v>
      </c>
      <c r="T391" s="226">
        <f>S391*H391</f>
        <v>0</v>
      </c>
      <c r="U391" s="41"/>
      <c r="V391" s="41"/>
      <c r="W391" s="41"/>
      <c r="X391" s="41"/>
      <c r="Y391" s="41"/>
      <c r="Z391" s="41"/>
      <c r="AA391" s="41"/>
      <c r="AB391" s="41"/>
      <c r="AC391" s="41"/>
      <c r="AD391" s="41"/>
      <c r="AE391" s="41"/>
      <c r="AR391" s="227" t="s">
        <v>616</v>
      </c>
      <c r="AT391" s="227" t="s">
        <v>1137</v>
      </c>
      <c r="AU391" s="227" t="s">
        <v>85</v>
      </c>
      <c r="AY391" s="20" t="s">
        <v>308</v>
      </c>
      <c r="BE391" s="228">
        <f>IF(N391="základní",J391,0)</f>
        <v>0</v>
      </c>
      <c r="BF391" s="228">
        <f>IF(N391="snížená",J391,0)</f>
        <v>0</v>
      </c>
      <c r="BG391" s="228">
        <f>IF(N391="zákl. přenesená",J391,0)</f>
        <v>0</v>
      </c>
      <c r="BH391" s="228">
        <f>IF(N391="sníž. přenesená",J391,0)</f>
        <v>0</v>
      </c>
      <c r="BI391" s="228">
        <f>IF(N391="nulová",J391,0)</f>
        <v>0</v>
      </c>
      <c r="BJ391" s="20" t="s">
        <v>83</v>
      </c>
      <c r="BK391" s="228">
        <f>ROUND(I391*H391,2)</f>
        <v>0</v>
      </c>
      <c r="BL391" s="20" t="s">
        <v>391</v>
      </c>
      <c r="BM391" s="227" t="s">
        <v>8240</v>
      </c>
    </row>
    <row r="392" s="13" customFormat="1">
      <c r="A392" s="13"/>
      <c r="B392" s="234"/>
      <c r="C392" s="235"/>
      <c r="D392" s="236" t="s">
        <v>319</v>
      </c>
      <c r="E392" s="237" t="s">
        <v>19</v>
      </c>
      <c r="F392" s="238" t="s">
        <v>8456</v>
      </c>
      <c r="G392" s="235"/>
      <c r="H392" s="239">
        <v>241.45099999999999</v>
      </c>
      <c r="I392" s="240"/>
      <c r="J392" s="235"/>
      <c r="K392" s="235"/>
      <c r="L392" s="241"/>
      <c r="M392" s="242"/>
      <c r="N392" s="243"/>
      <c r="O392" s="243"/>
      <c r="P392" s="243"/>
      <c r="Q392" s="243"/>
      <c r="R392" s="243"/>
      <c r="S392" s="243"/>
      <c r="T392" s="244"/>
      <c r="U392" s="13"/>
      <c r="V392" s="13"/>
      <c r="W392" s="13"/>
      <c r="X392" s="13"/>
      <c r="Y392" s="13"/>
      <c r="Z392" s="13"/>
      <c r="AA392" s="13"/>
      <c r="AB392" s="13"/>
      <c r="AC392" s="13"/>
      <c r="AD392" s="13"/>
      <c r="AE392" s="13"/>
      <c r="AT392" s="245" t="s">
        <v>319</v>
      </c>
      <c r="AU392" s="245" t="s">
        <v>85</v>
      </c>
      <c r="AV392" s="13" t="s">
        <v>85</v>
      </c>
      <c r="AW392" s="13" t="s">
        <v>37</v>
      </c>
      <c r="AX392" s="13" t="s">
        <v>83</v>
      </c>
      <c r="AY392" s="245" t="s">
        <v>308</v>
      </c>
    </row>
    <row r="393" s="13" customFormat="1">
      <c r="A393" s="13"/>
      <c r="B393" s="234"/>
      <c r="C393" s="235"/>
      <c r="D393" s="236" t="s">
        <v>319</v>
      </c>
      <c r="E393" s="235"/>
      <c r="F393" s="238" t="s">
        <v>8457</v>
      </c>
      <c r="G393" s="235"/>
      <c r="H393" s="239">
        <v>253.524</v>
      </c>
      <c r="I393" s="240"/>
      <c r="J393" s="235"/>
      <c r="K393" s="235"/>
      <c r="L393" s="241"/>
      <c r="M393" s="242"/>
      <c r="N393" s="243"/>
      <c r="O393" s="243"/>
      <c r="P393" s="243"/>
      <c r="Q393" s="243"/>
      <c r="R393" s="243"/>
      <c r="S393" s="243"/>
      <c r="T393" s="244"/>
      <c r="U393" s="13"/>
      <c r="V393" s="13"/>
      <c r="W393" s="13"/>
      <c r="X393" s="13"/>
      <c r="Y393" s="13"/>
      <c r="Z393" s="13"/>
      <c r="AA393" s="13"/>
      <c r="AB393" s="13"/>
      <c r="AC393" s="13"/>
      <c r="AD393" s="13"/>
      <c r="AE393" s="13"/>
      <c r="AT393" s="245" t="s">
        <v>319</v>
      </c>
      <c r="AU393" s="245" t="s">
        <v>85</v>
      </c>
      <c r="AV393" s="13" t="s">
        <v>85</v>
      </c>
      <c r="AW393" s="13" t="s">
        <v>4</v>
      </c>
      <c r="AX393" s="13" t="s">
        <v>83</v>
      </c>
      <c r="AY393" s="245" t="s">
        <v>308</v>
      </c>
    </row>
    <row r="394" s="2" customFormat="1" ht="21.75" customHeight="1">
      <c r="A394" s="41"/>
      <c r="B394" s="42"/>
      <c r="C394" s="216" t="s">
        <v>1743</v>
      </c>
      <c r="D394" s="216" t="s">
        <v>310</v>
      </c>
      <c r="E394" s="217" t="s">
        <v>8248</v>
      </c>
      <c r="F394" s="218" t="s">
        <v>8249</v>
      </c>
      <c r="G394" s="219" t="s">
        <v>313</v>
      </c>
      <c r="H394" s="220">
        <v>169.66</v>
      </c>
      <c r="I394" s="221"/>
      <c r="J394" s="222">
        <f>ROUND(I394*H394,2)</f>
        <v>0</v>
      </c>
      <c r="K394" s="218" t="s">
        <v>314</v>
      </c>
      <c r="L394" s="47"/>
      <c r="M394" s="223" t="s">
        <v>19</v>
      </c>
      <c r="N394" s="224" t="s">
        <v>47</v>
      </c>
      <c r="O394" s="87"/>
      <c r="P394" s="225">
        <f>O394*H394</f>
        <v>0</v>
      </c>
      <c r="Q394" s="225">
        <v>5.0000000000000002E-05</v>
      </c>
      <c r="R394" s="225">
        <f>Q394*H394</f>
        <v>0.008483000000000001</v>
      </c>
      <c r="S394" s="225">
        <v>0</v>
      </c>
      <c r="T394" s="226">
        <f>S394*H394</f>
        <v>0</v>
      </c>
      <c r="U394" s="41"/>
      <c r="V394" s="41"/>
      <c r="W394" s="41"/>
      <c r="X394" s="41"/>
      <c r="Y394" s="41"/>
      <c r="Z394" s="41"/>
      <c r="AA394" s="41"/>
      <c r="AB394" s="41"/>
      <c r="AC394" s="41"/>
      <c r="AD394" s="41"/>
      <c r="AE394" s="41"/>
      <c r="AR394" s="227" t="s">
        <v>391</v>
      </c>
      <c r="AT394" s="227" t="s">
        <v>310</v>
      </c>
      <c r="AU394" s="227" t="s">
        <v>85</v>
      </c>
      <c r="AY394" s="20" t="s">
        <v>308</v>
      </c>
      <c r="BE394" s="228">
        <f>IF(N394="základní",J394,0)</f>
        <v>0</v>
      </c>
      <c r="BF394" s="228">
        <f>IF(N394="snížená",J394,0)</f>
        <v>0</v>
      </c>
      <c r="BG394" s="228">
        <f>IF(N394="zákl. přenesená",J394,0)</f>
        <v>0</v>
      </c>
      <c r="BH394" s="228">
        <f>IF(N394="sníž. přenesená",J394,0)</f>
        <v>0</v>
      </c>
      <c r="BI394" s="228">
        <f>IF(N394="nulová",J394,0)</f>
        <v>0</v>
      </c>
      <c r="BJ394" s="20" t="s">
        <v>83</v>
      </c>
      <c r="BK394" s="228">
        <f>ROUND(I394*H394,2)</f>
        <v>0</v>
      </c>
      <c r="BL394" s="20" t="s">
        <v>391</v>
      </c>
      <c r="BM394" s="227" t="s">
        <v>8250</v>
      </c>
    </row>
    <row r="395" s="2" customFormat="1">
      <c r="A395" s="41"/>
      <c r="B395" s="42"/>
      <c r="C395" s="43"/>
      <c r="D395" s="229" t="s">
        <v>317</v>
      </c>
      <c r="E395" s="43"/>
      <c r="F395" s="230" t="s">
        <v>8251</v>
      </c>
      <c r="G395" s="43"/>
      <c r="H395" s="43"/>
      <c r="I395" s="231"/>
      <c r="J395" s="43"/>
      <c r="K395" s="43"/>
      <c r="L395" s="47"/>
      <c r="M395" s="232"/>
      <c r="N395" s="233"/>
      <c r="O395" s="87"/>
      <c r="P395" s="87"/>
      <c r="Q395" s="87"/>
      <c r="R395" s="87"/>
      <c r="S395" s="87"/>
      <c r="T395" s="88"/>
      <c r="U395" s="41"/>
      <c r="V395" s="41"/>
      <c r="W395" s="41"/>
      <c r="X395" s="41"/>
      <c r="Y395" s="41"/>
      <c r="Z395" s="41"/>
      <c r="AA395" s="41"/>
      <c r="AB395" s="41"/>
      <c r="AC395" s="41"/>
      <c r="AD395" s="41"/>
      <c r="AE395" s="41"/>
      <c r="AT395" s="20" t="s">
        <v>317</v>
      </c>
      <c r="AU395" s="20" t="s">
        <v>85</v>
      </c>
    </row>
    <row r="396" s="14" customFormat="1">
      <c r="A396" s="14"/>
      <c r="B396" s="249"/>
      <c r="C396" s="250"/>
      <c r="D396" s="236" t="s">
        <v>319</v>
      </c>
      <c r="E396" s="251" t="s">
        <v>19</v>
      </c>
      <c r="F396" s="252" t="s">
        <v>8252</v>
      </c>
      <c r="G396" s="250"/>
      <c r="H396" s="251" t="s">
        <v>19</v>
      </c>
      <c r="I396" s="253"/>
      <c r="J396" s="250"/>
      <c r="K396" s="250"/>
      <c r="L396" s="254"/>
      <c r="M396" s="255"/>
      <c r="N396" s="256"/>
      <c r="O396" s="256"/>
      <c r="P396" s="256"/>
      <c r="Q396" s="256"/>
      <c r="R396" s="256"/>
      <c r="S396" s="256"/>
      <c r="T396" s="257"/>
      <c r="U396" s="14"/>
      <c r="V396" s="14"/>
      <c r="W396" s="14"/>
      <c r="X396" s="14"/>
      <c r="Y396" s="14"/>
      <c r="Z396" s="14"/>
      <c r="AA396" s="14"/>
      <c r="AB396" s="14"/>
      <c r="AC396" s="14"/>
      <c r="AD396" s="14"/>
      <c r="AE396" s="14"/>
      <c r="AT396" s="258" t="s">
        <v>319</v>
      </c>
      <c r="AU396" s="258" t="s">
        <v>85</v>
      </c>
      <c r="AV396" s="14" t="s">
        <v>83</v>
      </c>
      <c r="AW396" s="14" t="s">
        <v>37</v>
      </c>
      <c r="AX396" s="14" t="s">
        <v>76</v>
      </c>
      <c r="AY396" s="258" t="s">
        <v>308</v>
      </c>
    </row>
    <row r="397" s="13" customFormat="1">
      <c r="A397" s="13"/>
      <c r="B397" s="234"/>
      <c r="C397" s="235"/>
      <c r="D397" s="236" t="s">
        <v>319</v>
      </c>
      <c r="E397" s="237" t="s">
        <v>19</v>
      </c>
      <c r="F397" s="238" t="s">
        <v>8458</v>
      </c>
      <c r="G397" s="235"/>
      <c r="H397" s="239">
        <v>169.66</v>
      </c>
      <c r="I397" s="240"/>
      <c r="J397" s="235"/>
      <c r="K397" s="235"/>
      <c r="L397" s="241"/>
      <c r="M397" s="242"/>
      <c r="N397" s="243"/>
      <c r="O397" s="243"/>
      <c r="P397" s="243"/>
      <c r="Q397" s="243"/>
      <c r="R397" s="243"/>
      <c r="S397" s="243"/>
      <c r="T397" s="244"/>
      <c r="U397" s="13"/>
      <c r="V397" s="13"/>
      <c r="W397" s="13"/>
      <c r="X397" s="13"/>
      <c r="Y397" s="13"/>
      <c r="Z397" s="13"/>
      <c r="AA397" s="13"/>
      <c r="AB397" s="13"/>
      <c r="AC397" s="13"/>
      <c r="AD397" s="13"/>
      <c r="AE397" s="13"/>
      <c r="AT397" s="245" t="s">
        <v>319</v>
      </c>
      <c r="AU397" s="245" t="s">
        <v>85</v>
      </c>
      <c r="AV397" s="13" t="s">
        <v>85</v>
      </c>
      <c r="AW397" s="13" t="s">
        <v>37</v>
      </c>
      <c r="AX397" s="13" t="s">
        <v>83</v>
      </c>
      <c r="AY397" s="245" t="s">
        <v>308</v>
      </c>
    </row>
    <row r="398" s="2" customFormat="1" ht="16.5" customHeight="1">
      <c r="A398" s="41"/>
      <c r="B398" s="42"/>
      <c r="C398" s="280" t="s">
        <v>809</v>
      </c>
      <c r="D398" s="280" t="s">
        <v>1137</v>
      </c>
      <c r="E398" s="281" t="s">
        <v>8253</v>
      </c>
      <c r="F398" s="282" t="s">
        <v>8254</v>
      </c>
      <c r="G398" s="283" t="s">
        <v>313</v>
      </c>
      <c r="H398" s="284">
        <v>186.62600000000001</v>
      </c>
      <c r="I398" s="285"/>
      <c r="J398" s="286">
        <f>ROUND(I398*H398,2)</f>
        <v>0</v>
      </c>
      <c r="K398" s="282" t="s">
        <v>19</v>
      </c>
      <c r="L398" s="287"/>
      <c r="M398" s="288" t="s">
        <v>19</v>
      </c>
      <c r="N398" s="289" t="s">
        <v>47</v>
      </c>
      <c r="O398" s="87"/>
      <c r="P398" s="225">
        <f>O398*H398</f>
        <v>0</v>
      </c>
      <c r="Q398" s="225">
        <v>0.00040000000000000002</v>
      </c>
      <c r="R398" s="225">
        <f>Q398*H398</f>
        <v>0.074650400000000006</v>
      </c>
      <c r="S398" s="225">
        <v>0</v>
      </c>
      <c r="T398" s="226">
        <f>S398*H398</f>
        <v>0</v>
      </c>
      <c r="U398" s="41"/>
      <c r="V398" s="41"/>
      <c r="W398" s="41"/>
      <c r="X398" s="41"/>
      <c r="Y398" s="41"/>
      <c r="Z398" s="41"/>
      <c r="AA398" s="41"/>
      <c r="AB398" s="41"/>
      <c r="AC398" s="41"/>
      <c r="AD398" s="41"/>
      <c r="AE398" s="41"/>
      <c r="AR398" s="227" t="s">
        <v>616</v>
      </c>
      <c r="AT398" s="227" t="s">
        <v>1137</v>
      </c>
      <c r="AU398" s="227" t="s">
        <v>85</v>
      </c>
      <c r="AY398" s="20" t="s">
        <v>308</v>
      </c>
      <c r="BE398" s="228">
        <f>IF(N398="základní",J398,0)</f>
        <v>0</v>
      </c>
      <c r="BF398" s="228">
        <f>IF(N398="snížená",J398,0)</f>
        <v>0</v>
      </c>
      <c r="BG398" s="228">
        <f>IF(N398="zákl. přenesená",J398,0)</f>
        <v>0</v>
      </c>
      <c r="BH398" s="228">
        <f>IF(N398="sníž. přenesená",J398,0)</f>
        <v>0</v>
      </c>
      <c r="BI398" s="228">
        <f>IF(N398="nulová",J398,0)</f>
        <v>0</v>
      </c>
      <c r="BJ398" s="20" t="s">
        <v>83</v>
      </c>
      <c r="BK398" s="228">
        <f>ROUND(I398*H398,2)</f>
        <v>0</v>
      </c>
      <c r="BL398" s="20" t="s">
        <v>391</v>
      </c>
      <c r="BM398" s="227" t="s">
        <v>8255</v>
      </c>
    </row>
    <row r="399" s="13" customFormat="1">
      <c r="A399" s="13"/>
      <c r="B399" s="234"/>
      <c r="C399" s="235"/>
      <c r="D399" s="236" t="s">
        <v>319</v>
      </c>
      <c r="E399" s="237" t="s">
        <v>19</v>
      </c>
      <c r="F399" s="238" t="s">
        <v>8447</v>
      </c>
      <c r="G399" s="235"/>
      <c r="H399" s="239">
        <v>169.66</v>
      </c>
      <c r="I399" s="240"/>
      <c r="J399" s="235"/>
      <c r="K399" s="235"/>
      <c r="L399" s="241"/>
      <c r="M399" s="242"/>
      <c r="N399" s="243"/>
      <c r="O399" s="243"/>
      <c r="P399" s="243"/>
      <c r="Q399" s="243"/>
      <c r="R399" s="243"/>
      <c r="S399" s="243"/>
      <c r="T399" s="244"/>
      <c r="U399" s="13"/>
      <c r="V399" s="13"/>
      <c r="W399" s="13"/>
      <c r="X399" s="13"/>
      <c r="Y399" s="13"/>
      <c r="Z399" s="13"/>
      <c r="AA399" s="13"/>
      <c r="AB399" s="13"/>
      <c r="AC399" s="13"/>
      <c r="AD399" s="13"/>
      <c r="AE399" s="13"/>
      <c r="AT399" s="245" t="s">
        <v>319</v>
      </c>
      <c r="AU399" s="245" t="s">
        <v>85</v>
      </c>
      <c r="AV399" s="13" t="s">
        <v>85</v>
      </c>
      <c r="AW399" s="13" t="s">
        <v>37</v>
      </c>
      <c r="AX399" s="13" t="s">
        <v>83</v>
      </c>
      <c r="AY399" s="245" t="s">
        <v>308</v>
      </c>
    </row>
    <row r="400" s="13" customFormat="1">
      <c r="A400" s="13"/>
      <c r="B400" s="234"/>
      <c r="C400" s="235"/>
      <c r="D400" s="236" t="s">
        <v>319</v>
      </c>
      <c r="E400" s="235"/>
      <c r="F400" s="238" t="s">
        <v>8459</v>
      </c>
      <c r="G400" s="235"/>
      <c r="H400" s="239">
        <v>186.62600000000001</v>
      </c>
      <c r="I400" s="240"/>
      <c r="J400" s="235"/>
      <c r="K400" s="235"/>
      <c r="L400" s="241"/>
      <c r="M400" s="242"/>
      <c r="N400" s="243"/>
      <c r="O400" s="243"/>
      <c r="P400" s="243"/>
      <c r="Q400" s="243"/>
      <c r="R400" s="243"/>
      <c r="S400" s="243"/>
      <c r="T400" s="244"/>
      <c r="U400" s="13"/>
      <c r="V400" s="13"/>
      <c r="W400" s="13"/>
      <c r="X400" s="13"/>
      <c r="Y400" s="13"/>
      <c r="Z400" s="13"/>
      <c r="AA400" s="13"/>
      <c r="AB400" s="13"/>
      <c r="AC400" s="13"/>
      <c r="AD400" s="13"/>
      <c r="AE400" s="13"/>
      <c r="AT400" s="245" t="s">
        <v>319</v>
      </c>
      <c r="AU400" s="245" t="s">
        <v>85</v>
      </c>
      <c r="AV400" s="13" t="s">
        <v>85</v>
      </c>
      <c r="AW400" s="13" t="s">
        <v>4</v>
      </c>
      <c r="AX400" s="13" t="s">
        <v>83</v>
      </c>
      <c r="AY400" s="245" t="s">
        <v>308</v>
      </c>
    </row>
    <row r="401" s="2" customFormat="1" ht="24.15" customHeight="1">
      <c r="A401" s="41"/>
      <c r="B401" s="42"/>
      <c r="C401" s="216" t="s">
        <v>1746</v>
      </c>
      <c r="D401" s="216" t="s">
        <v>310</v>
      </c>
      <c r="E401" s="217" t="s">
        <v>1889</v>
      </c>
      <c r="F401" s="218" t="s">
        <v>1890</v>
      </c>
      <c r="G401" s="219" t="s">
        <v>1891</v>
      </c>
      <c r="H401" s="290"/>
      <c r="I401" s="221"/>
      <c r="J401" s="222">
        <f>ROUND(I401*H401,2)</f>
        <v>0</v>
      </c>
      <c r="K401" s="218" t="s">
        <v>314</v>
      </c>
      <c r="L401" s="47"/>
      <c r="M401" s="223" t="s">
        <v>19</v>
      </c>
      <c r="N401" s="224" t="s">
        <v>47</v>
      </c>
      <c r="O401" s="87"/>
      <c r="P401" s="225">
        <f>O401*H401</f>
        <v>0</v>
      </c>
      <c r="Q401" s="225">
        <v>0</v>
      </c>
      <c r="R401" s="225">
        <f>Q401*H401</f>
        <v>0</v>
      </c>
      <c r="S401" s="225">
        <v>0</v>
      </c>
      <c r="T401" s="226">
        <f>S401*H401</f>
        <v>0</v>
      </c>
      <c r="U401" s="41"/>
      <c r="V401" s="41"/>
      <c r="W401" s="41"/>
      <c r="X401" s="41"/>
      <c r="Y401" s="41"/>
      <c r="Z401" s="41"/>
      <c r="AA401" s="41"/>
      <c r="AB401" s="41"/>
      <c r="AC401" s="41"/>
      <c r="AD401" s="41"/>
      <c r="AE401" s="41"/>
      <c r="AR401" s="227" t="s">
        <v>391</v>
      </c>
      <c r="AT401" s="227" t="s">
        <v>310</v>
      </c>
      <c r="AU401" s="227" t="s">
        <v>85</v>
      </c>
      <c r="AY401" s="20" t="s">
        <v>308</v>
      </c>
      <c r="BE401" s="228">
        <f>IF(N401="základní",J401,0)</f>
        <v>0</v>
      </c>
      <c r="BF401" s="228">
        <f>IF(N401="snížená",J401,0)</f>
        <v>0</v>
      </c>
      <c r="BG401" s="228">
        <f>IF(N401="zákl. přenesená",J401,0)</f>
        <v>0</v>
      </c>
      <c r="BH401" s="228">
        <f>IF(N401="sníž. přenesená",J401,0)</f>
        <v>0</v>
      </c>
      <c r="BI401" s="228">
        <f>IF(N401="nulová",J401,0)</f>
        <v>0</v>
      </c>
      <c r="BJ401" s="20" t="s">
        <v>83</v>
      </c>
      <c r="BK401" s="228">
        <f>ROUND(I401*H401,2)</f>
        <v>0</v>
      </c>
      <c r="BL401" s="20" t="s">
        <v>391</v>
      </c>
      <c r="BM401" s="227" t="s">
        <v>8460</v>
      </c>
    </row>
    <row r="402" s="2" customFormat="1">
      <c r="A402" s="41"/>
      <c r="B402" s="42"/>
      <c r="C402" s="43"/>
      <c r="D402" s="229" t="s">
        <v>317</v>
      </c>
      <c r="E402" s="43"/>
      <c r="F402" s="230" t="s">
        <v>1893</v>
      </c>
      <c r="G402" s="43"/>
      <c r="H402" s="43"/>
      <c r="I402" s="231"/>
      <c r="J402" s="43"/>
      <c r="K402" s="43"/>
      <c r="L402" s="47"/>
      <c r="M402" s="270"/>
      <c r="N402" s="271"/>
      <c r="O402" s="272"/>
      <c r="P402" s="272"/>
      <c r="Q402" s="272"/>
      <c r="R402" s="272"/>
      <c r="S402" s="272"/>
      <c r="T402" s="273"/>
      <c r="U402" s="41"/>
      <c r="V402" s="41"/>
      <c r="W402" s="41"/>
      <c r="X402" s="41"/>
      <c r="Y402" s="41"/>
      <c r="Z402" s="41"/>
      <c r="AA402" s="41"/>
      <c r="AB402" s="41"/>
      <c r="AC402" s="41"/>
      <c r="AD402" s="41"/>
      <c r="AE402" s="41"/>
      <c r="AT402" s="20" t="s">
        <v>317</v>
      </c>
      <c r="AU402" s="20" t="s">
        <v>85</v>
      </c>
    </row>
    <row r="403" s="2" customFormat="1" ht="6.96" customHeight="1">
      <c r="A403" s="41"/>
      <c r="B403" s="62"/>
      <c r="C403" s="63"/>
      <c r="D403" s="63"/>
      <c r="E403" s="63"/>
      <c r="F403" s="63"/>
      <c r="G403" s="63"/>
      <c r="H403" s="63"/>
      <c r="I403" s="63"/>
      <c r="J403" s="63"/>
      <c r="K403" s="63"/>
      <c r="L403" s="47"/>
      <c r="M403" s="41"/>
      <c r="O403" s="41"/>
      <c r="P403" s="41"/>
      <c r="Q403" s="41"/>
      <c r="R403" s="41"/>
      <c r="S403" s="41"/>
      <c r="T403" s="41"/>
      <c r="U403" s="41"/>
      <c r="V403" s="41"/>
      <c r="W403" s="41"/>
      <c r="X403" s="41"/>
      <c r="Y403" s="41"/>
      <c r="Z403" s="41"/>
      <c r="AA403" s="41"/>
      <c r="AB403" s="41"/>
      <c r="AC403" s="41"/>
      <c r="AD403" s="41"/>
      <c r="AE403" s="41"/>
    </row>
  </sheetData>
  <sheetProtection sheet="1" autoFilter="0" formatColumns="0" formatRows="0" objects="1" scenarios="1" spinCount="100000" saltValue="Agw7suyJY2euSQfRprOH5cTrN1pHEAb8keKJ0L41A7qJ+2zuxgnhqHj7LOl2HdsbJAQbjgMYe78WKpYzUCXNOQ==" hashValue="/xfWu0Ikq9l9d5l8ikMOgdKzrVkLdpSYWUa9SBEBry5QrpGfqAEK3vc5RU6ucwDazrFONb1c6JcdEeRMtS8I8A==" algorithmName="SHA-512" password="CC35"/>
  <autoFilter ref="C95:K402"/>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1/131251205"/>
    <hyperlink ref="F107" r:id="rId3" display="https://podminky.urs.cz/item/CS_URS_2024_02/151721112"/>
    <hyperlink ref="F110" r:id="rId4" display="https://podminky.urs.cz/item/CS_URS_2024_02/153111114"/>
    <hyperlink ref="F113" r:id="rId5" display="https://podminky.urs.cz/item/CS_URS_2024_01/153112115"/>
    <hyperlink ref="F120" r:id="rId6" display="https://podminky.urs.cz/item/CS_URS_2024_01/153112116"/>
    <hyperlink ref="F123" r:id="rId7" display="https://podminky.urs.cz/item/CS_URS_2024_01/153112132"/>
    <hyperlink ref="F128" r:id="rId8" display="https://podminky.urs.cz/item/CS_URS_2024_01/153112133"/>
    <hyperlink ref="F141" r:id="rId9" display="https://podminky.urs.cz/item/CS_URS_2024_01/153113118"/>
    <hyperlink ref="F144" r:id="rId10" display="https://podminky.urs.cz/item/CS_URS_2024_01/153113119"/>
    <hyperlink ref="F151" r:id="rId11" display="https://podminky.urs.cz/item/CS_URS_2024_02/153116111"/>
    <hyperlink ref="F156" r:id="rId12" display="https://podminky.urs.cz/item/CS_URS_2024_02/153116112"/>
    <hyperlink ref="F161" r:id="rId13" display="https://podminky.urs.cz/item/CS_URS_2024_02/153116113"/>
    <hyperlink ref="F166" r:id="rId14" display="https://podminky.urs.cz/item/CS_URS_2024_02/162751117"/>
    <hyperlink ref="F169" r:id="rId15" display="https://podminky.urs.cz/item/CS_URS_2024_02/162751119"/>
    <hyperlink ref="F172" r:id="rId16" display="https://podminky.urs.cz/item/CS_URS_2024_02/171201231"/>
    <hyperlink ref="F175" r:id="rId17" display="https://podminky.urs.cz/item/CS_URS_2024_02/171251201"/>
    <hyperlink ref="F180" r:id="rId18" display="https://podminky.urs.cz/item/CS_URS_2024_02/174151101"/>
    <hyperlink ref="F187" r:id="rId19" display="https://podminky.urs.cz/item/CS_URS_2024_02/273321211"/>
    <hyperlink ref="F190" r:id="rId20" display="https://podminky.urs.cz/item/CS_URS_2024_01/273322511"/>
    <hyperlink ref="F195" r:id="rId21" display="https://podminky.urs.cz/item/CS_URS_2024_02/273362021"/>
    <hyperlink ref="F198" r:id="rId22" display="https://podminky.urs.cz/item/CS_URS_2024_02/273322611"/>
    <hyperlink ref="F202" r:id="rId23" display="https://podminky.urs.cz/item/CS_URS_2024_02/273351121"/>
    <hyperlink ref="F207" r:id="rId24" display="https://podminky.urs.cz/item/CS_URS_2024_02/273351122"/>
    <hyperlink ref="F212" r:id="rId25" display="https://podminky.urs.cz/item/CS_URS_2024_02/273361821"/>
    <hyperlink ref="F218" r:id="rId26" display="https://podminky.urs.cz/item/CS_URS_2024_01/311101211"/>
    <hyperlink ref="F233" r:id="rId27" display="https://podminky.urs.cz/item/CS_URS_2024_01/311321815"/>
    <hyperlink ref="F236" r:id="rId28" display="https://podminky.urs.cz/item/CS_URS_2024_02/311322611"/>
    <hyperlink ref="F239" r:id="rId29" display="https://podminky.urs.cz/item/CS_URS_2024_02/311351121"/>
    <hyperlink ref="F247" r:id="rId30" display="https://podminky.urs.cz/item/CS_URS_2024_02/311351122"/>
    <hyperlink ref="F255" r:id="rId31" display="https://podminky.urs.cz/item/CS_URS_2024_01/311351911"/>
    <hyperlink ref="F259" r:id="rId32" display="https://podminky.urs.cz/item/CS_URS_2024_02/311361821"/>
    <hyperlink ref="F262" r:id="rId33" display="https://podminky.urs.cz/item/CS_URS_2024_02/346272226"/>
    <hyperlink ref="F266" r:id="rId34" display="https://podminky.urs.cz/item/CS_URS_2024_02/411324646"/>
    <hyperlink ref="F272" r:id="rId35" display="https://podminky.urs.cz/item/CS_URS_2024_01/411351021"/>
    <hyperlink ref="F276" r:id="rId36" display="https://podminky.urs.cz/item/CS_URS_2024_01/411351022"/>
    <hyperlink ref="F280" r:id="rId37" display="https://podminky.urs.cz/item/CS_URS_2024_01/411354337"/>
    <hyperlink ref="F284" r:id="rId38" display="https://podminky.urs.cz/item/CS_URS_2024_01/411354338"/>
    <hyperlink ref="F288" r:id="rId39" display="https://podminky.urs.cz/item/CS_URS_2024_01/411359111"/>
    <hyperlink ref="F294" r:id="rId40" display="https://podminky.urs.cz/item/CS_URS_2024_02/631311214"/>
    <hyperlink ref="F297" r:id="rId41" display="https://podminky.urs.cz/item/CS_URS_2024_02/631319011"/>
    <hyperlink ref="F300" r:id="rId42" display="https://podminky.urs.cz/item/CS_URS_2024_02/631362021"/>
    <hyperlink ref="F305" r:id="rId43" display="https://podminky.urs.cz/item/CS_URS_2024_02/894811141"/>
    <hyperlink ref="F309" r:id="rId44" display="https://podminky.urs.cz/item/CS_URS_2024_02/919111211"/>
    <hyperlink ref="F315" r:id="rId45" display="https://podminky.urs.cz/item/CS_URS_2024_02/931992111"/>
    <hyperlink ref="F321" r:id="rId46" display="https://podminky.urs.cz/item/CS_URS_2024_02/931994132"/>
    <hyperlink ref="F326" r:id="rId47" display="https://podminky.urs.cz/item/CS_URS_2024_02/931994141"/>
    <hyperlink ref="F329" r:id="rId48" display="https://podminky.urs.cz/item/CS_URS_2024_01/931994172"/>
    <hyperlink ref="F332" r:id="rId49" display="https://podminky.urs.cz/item/CS_URS_2024_01/953334443"/>
    <hyperlink ref="F337" r:id="rId50" display="https://podminky.urs.cz/item/CS_URS_2024_02/985321211"/>
    <hyperlink ref="F341" r:id="rId51" display="https://podminky.urs.cz/item/CS_URS_2024_02/998012022"/>
    <hyperlink ref="F345" r:id="rId52" display="https://podminky.urs.cz/item/CS_URS_2024_02/711141559"/>
    <hyperlink ref="F349" r:id="rId53" display="https://podminky.urs.cz/item/CS_URS_2024_02/711142559"/>
    <hyperlink ref="F357" r:id="rId54" display="https://podminky.urs.cz/item/CS_URS_2024_02/711191001"/>
    <hyperlink ref="F366" r:id="rId55" display="https://podminky.urs.cz/item/CS_URS_2024_02/711191011"/>
    <hyperlink ref="F374" r:id="rId56" display="https://podminky.urs.cz/item/CS_URS_2024_02/711491172"/>
    <hyperlink ref="F381" r:id="rId57" display="https://podminky.urs.cz/item/CS_URS_2024_02/711491177"/>
    <hyperlink ref="F388" r:id="rId58" display="https://podminky.urs.cz/item/CS_URS_2024_02/711491272"/>
    <hyperlink ref="F395" r:id="rId59" display="https://podminky.urs.cz/item/CS_URS_2024_02/711491471"/>
    <hyperlink ref="F402" r:id="rId60"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6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203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8461</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4891</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ROUND((SUM(BE103:BE218)),  2)</f>
        <v>0</v>
      </c>
      <c r="G37" s="41"/>
      <c r="H37" s="41"/>
      <c r="I37" s="161">
        <v>0.20999999999999999</v>
      </c>
      <c r="J37" s="160">
        <f>ROUND(((SUM(BE103:BE218))*I37),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ROUND((SUM(BF103:BF218)),  2)</f>
        <v>0</v>
      </c>
      <c r="G38" s="41"/>
      <c r="H38" s="41"/>
      <c r="I38" s="161">
        <v>0.12</v>
      </c>
      <c r="J38" s="160">
        <f>ROUND(((SUM(BF103:BF218))*I38),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ROUND((SUM(BG103:BG218)),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ROUND((SUM(BH103:BH218)),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ROUND((SUM(BI103:BI218)),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8461</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01 - Stavební část</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J104</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J105</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J126</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2298</v>
      </c>
      <c r="E71" s="186"/>
      <c r="F71" s="186"/>
      <c r="G71" s="186"/>
      <c r="H71" s="186"/>
      <c r="I71" s="186"/>
      <c r="J71" s="187">
        <f>J138</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1519</v>
      </c>
      <c r="E72" s="186"/>
      <c r="F72" s="186"/>
      <c r="G72" s="186"/>
      <c r="H72" s="186"/>
      <c r="I72" s="186"/>
      <c r="J72" s="187">
        <f>J152</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538</v>
      </c>
      <c r="E73" s="186"/>
      <c r="F73" s="186"/>
      <c r="G73" s="186"/>
      <c r="H73" s="186"/>
      <c r="I73" s="186"/>
      <c r="J73" s="187">
        <f>J162</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439</v>
      </c>
      <c r="E74" s="186"/>
      <c r="F74" s="186"/>
      <c r="G74" s="186"/>
      <c r="H74" s="186"/>
      <c r="I74" s="186"/>
      <c r="J74" s="187">
        <f>J165</f>
        <v>0</v>
      </c>
      <c r="K74" s="128"/>
      <c r="L74" s="188"/>
      <c r="S74" s="10"/>
      <c r="T74" s="10"/>
      <c r="U74" s="10"/>
      <c r="V74" s="10"/>
      <c r="W74" s="10"/>
      <c r="X74" s="10"/>
      <c r="Y74" s="10"/>
      <c r="Z74" s="10"/>
      <c r="AA74" s="10"/>
      <c r="AB74" s="10"/>
      <c r="AC74" s="10"/>
      <c r="AD74" s="10"/>
      <c r="AE74" s="10"/>
    </row>
    <row r="75" s="9" customFormat="1" ht="24.96" customHeight="1">
      <c r="A75" s="9"/>
      <c r="B75" s="178"/>
      <c r="C75" s="179"/>
      <c r="D75" s="180" t="s">
        <v>539</v>
      </c>
      <c r="E75" s="181"/>
      <c r="F75" s="181"/>
      <c r="G75" s="181"/>
      <c r="H75" s="181"/>
      <c r="I75" s="181"/>
      <c r="J75" s="182">
        <f>J168</f>
        <v>0</v>
      </c>
      <c r="K75" s="179"/>
      <c r="L75" s="183"/>
      <c r="S75" s="9"/>
      <c r="T75" s="9"/>
      <c r="U75" s="9"/>
      <c r="V75" s="9"/>
      <c r="W75" s="9"/>
      <c r="X75" s="9"/>
      <c r="Y75" s="9"/>
      <c r="Z75" s="9"/>
      <c r="AA75" s="9"/>
      <c r="AB75" s="9"/>
      <c r="AC75" s="9"/>
      <c r="AD75" s="9"/>
      <c r="AE75" s="9"/>
    </row>
    <row r="76" s="10" customFormat="1" ht="19.92" customHeight="1">
      <c r="A76" s="10"/>
      <c r="B76" s="184"/>
      <c r="C76" s="128"/>
      <c r="D76" s="185" t="s">
        <v>540</v>
      </c>
      <c r="E76" s="186"/>
      <c r="F76" s="186"/>
      <c r="G76" s="186"/>
      <c r="H76" s="186"/>
      <c r="I76" s="186"/>
      <c r="J76" s="187">
        <f>J169</f>
        <v>0</v>
      </c>
      <c r="K76" s="128"/>
      <c r="L76" s="188"/>
      <c r="S76" s="10"/>
      <c r="T76" s="10"/>
      <c r="U76" s="10"/>
      <c r="V76" s="10"/>
      <c r="W76" s="10"/>
      <c r="X76" s="10"/>
      <c r="Y76" s="10"/>
      <c r="Z76" s="10"/>
      <c r="AA76" s="10"/>
      <c r="AB76" s="10"/>
      <c r="AC76" s="10"/>
      <c r="AD76" s="10"/>
      <c r="AE76" s="10"/>
    </row>
    <row r="77" s="10" customFormat="1" ht="19.92" customHeight="1">
      <c r="A77" s="10"/>
      <c r="B77" s="184"/>
      <c r="C77" s="128"/>
      <c r="D77" s="185" t="s">
        <v>5804</v>
      </c>
      <c r="E77" s="186"/>
      <c r="F77" s="186"/>
      <c r="G77" s="186"/>
      <c r="H77" s="186"/>
      <c r="I77" s="186"/>
      <c r="J77" s="187">
        <f>J190</f>
        <v>0</v>
      </c>
      <c r="K77" s="128"/>
      <c r="L77" s="188"/>
      <c r="S77" s="10"/>
      <c r="T77" s="10"/>
      <c r="U77" s="10"/>
      <c r="V77" s="10"/>
      <c r="W77" s="10"/>
      <c r="X77" s="10"/>
      <c r="Y77" s="10"/>
      <c r="Z77" s="10"/>
      <c r="AA77" s="10"/>
      <c r="AB77" s="10"/>
      <c r="AC77" s="10"/>
      <c r="AD77" s="10"/>
      <c r="AE77" s="10"/>
    </row>
    <row r="78" s="10" customFormat="1" ht="19.92" customHeight="1">
      <c r="A78" s="10"/>
      <c r="B78" s="184"/>
      <c r="C78" s="128"/>
      <c r="D78" s="185" t="s">
        <v>8462</v>
      </c>
      <c r="E78" s="186"/>
      <c r="F78" s="186"/>
      <c r="G78" s="186"/>
      <c r="H78" s="186"/>
      <c r="I78" s="186"/>
      <c r="J78" s="187">
        <f>J194</f>
        <v>0</v>
      </c>
      <c r="K78" s="128"/>
      <c r="L78" s="188"/>
      <c r="S78" s="10"/>
      <c r="T78" s="10"/>
      <c r="U78" s="10"/>
      <c r="V78" s="10"/>
      <c r="W78" s="10"/>
      <c r="X78" s="10"/>
      <c r="Y78" s="10"/>
      <c r="Z78" s="10"/>
      <c r="AA78" s="10"/>
      <c r="AB78" s="10"/>
      <c r="AC78" s="10"/>
      <c r="AD78" s="10"/>
      <c r="AE78" s="10"/>
    </row>
    <row r="79" s="10" customFormat="1" ht="19.92" customHeight="1">
      <c r="A79" s="10"/>
      <c r="B79" s="184"/>
      <c r="C79" s="128"/>
      <c r="D79" s="185" t="s">
        <v>541</v>
      </c>
      <c r="E79" s="186"/>
      <c r="F79" s="186"/>
      <c r="G79" s="186"/>
      <c r="H79" s="186"/>
      <c r="I79" s="186"/>
      <c r="J79" s="187">
        <f>J206</f>
        <v>0</v>
      </c>
      <c r="K79" s="128"/>
      <c r="L79" s="188"/>
      <c r="S79" s="10"/>
      <c r="T79" s="10"/>
      <c r="U79" s="10"/>
      <c r="V79" s="10"/>
      <c r="W79" s="10"/>
      <c r="X79" s="10"/>
      <c r="Y79" s="10"/>
      <c r="Z79" s="10"/>
      <c r="AA79" s="10"/>
      <c r="AB79" s="10"/>
      <c r="AC79" s="10"/>
      <c r="AD79" s="10"/>
      <c r="AE79" s="10"/>
    </row>
    <row r="80" s="2" customFormat="1" ht="21.84"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62"/>
      <c r="C81" s="63"/>
      <c r="D81" s="63"/>
      <c r="E81" s="63"/>
      <c r="F81" s="63"/>
      <c r="G81" s="63"/>
      <c r="H81" s="63"/>
      <c r="I81" s="63"/>
      <c r="J81" s="63"/>
      <c r="K81" s="63"/>
      <c r="L81" s="148"/>
      <c r="S81" s="41"/>
      <c r="T81" s="41"/>
      <c r="U81" s="41"/>
      <c r="V81" s="41"/>
      <c r="W81" s="41"/>
      <c r="X81" s="41"/>
      <c r="Y81" s="41"/>
      <c r="Z81" s="41"/>
      <c r="AA81" s="41"/>
      <c r="AB81" s="41"/>
      <c r="AC81" s="41"/>
      <c r="AD81" s="41"/>
      <c r="AE81" s="41"/>
    </row>
    <row r="85" s="2" customFormat="1" ht="6.96" customHeight="1">
      <c r="A85" s="41"/>
      <c r="B85" s="64"/>
      <c r="C85" s="65"/>
      <c r="D85" s="65"/>
      <c r="E85" s="65"/>
      <c r="F85" s="65"/>
      <c r="G85" s="65"/>
      <c r="H85" s="65"/>
      <c r="I85" s="65"/>
      <c r="J85" s="65"/>
      <c r="K85" s="65"/>
      <c r="L85" s="148"/>
      <c r="S85" s="41"/>
      <c r="T85" s="41"/>
      <c r="U85" s="41"/>
      <c r="V85" s="41"/>
      <c r="W85" s="41"/>
      <c r="X85" s="41"/>
      <c r="Y85" s="41"/>
      <c r="Z85" s="41"/>
      <c r="AA85" s="41"/>
      <c r="AB85" s="41"/>
      <c r="AC85" s="41"/>
      <c r="AD85" s="41"/>
      <c r="AE85" s="41"/>
    </row>
    <row r="86" s="2" customFormat="1" ht="24.96" customHeight="1">
      <c r="A86" s="41"/>
      <c r="B86" s="42"/>
      <c r="C86" s="26" t="s">
        <v>293</v>
      </c>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16</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173" t="str">
        <f>E7</f>
        <v>DI_c10_Revitalizace Náměstí Republiky-PDPS</v>
      </c>
      <c r="F89" s="35"/>
      <c r="G89" s="35"/>
      <c r="H89" s="35"/>
      <c r="I89" s="43"/>
      <c r="J89" s="43"/>
      <c r="K89" s="43"/>
      <c r="L89" s="148"/>
      <c r="S89" s="41"/>
      <c r="T89" s="41"/>
      <c r="U89" s="41"/>
      <c r="V89" s="41"/>
      <c r="W89" s="41"/>
      <c r="X89" s="41"/>
      <c r="Y89" s="41"/>
      <c r="Z89" s="41"/>
      <c r="AA89" s="41"/>
      <c r="AB89" s="41"/>
      <c r="AC89" s="41"/>
      <c r="AD89" s="41"/>
      <c r="AE89" s="41"/>
    </row>
    <row r="90" s="1" customFormat="1" ht="12" customHeight="1">
      <c r="B90" s="24"/>
      <c r="C90" s="35" t="s">
        <v>283</v>
      </c>
      <c r="D90" s="25"/>
      <c r="E90" s="25"/>
      <c r="F90" s="25"/>
      <c r="G90" s="25"/>
      <c r="H90" s="25"/>
      <c r="I90" s="25"/>
      <c r="J90" s="25"/>
      <c r="K90" s="25"/>
      <c r="L90" s="23"/>
    </row>
    <row r="91" s="1" customFormat="1" ht="16.5" customHeight="1">
      <c r="B91" s="24"/>
      <c r="C91" s="25"/>
      <c r="D91" s="25"/>
      <c r="E91" s="173" t="s">
        <v>284</v>
      </c>
      <c r="F91" s="25"/>
      <c r="G91" s="25"/>
      <c r="H91" s="25"/>
      <c r="I91" s="25"/>
      <c r="J91" s="25"/>
      <c r="K91" s="25"/>
      <c r="L91" s="23"/>
    </row>
    <row r="92" s="1" customFormat="1" ht="12" customHeight="1">
      <c r="B92" s="24"/>
      <c r="C92" s="35" t="s">
        <v>285</v>
      </c>
      <c r="D92" s="25"/>
      <c r="E92" s="25"/>
      <c r="F92" s="25"/>
      <c r="G92" s="25"/>
      <c r="H92" s="25"/>
      <c r="I92" s="25"/>
      <c r="J92" s="25"/>
      <c r="K92" s="25"/>
      <c r="L92" s="23"/>
    </row>
    <row r="93" s="2" customFormat="1" ht="16.5" customHeight="1">
      <c r="A93" s="41"/>
      <c r="B93" s="42"/>
      <c r="C93" s="43"/>
      <c r="D93" s="43"/>
      <c r="E93" s="291" t="s">
        <v>8461</v>
      </c>
      <c r="F93" s="43"/>
      <c r="G93" s="43"/>
      <c r="H93" s="43"/>
      <c r="I93" s="43"/>
      <c r="J93" s="43"/>
      <c r="K93" s="43"/>
      <c r="L93" s="148"/>
      <c r="S93" s="41"/>
      <c r="T93" s="41"/>
      <c r="U93" s="41"/>
      <c r="V93" s="41"/>
      <c r="W93" s="41"/>
      <c r="X93" s="41"/>
      <c r="Y93" s="41"/>
      <c r="Z93" s="41"/>
      <c r="AA93" s="41"/>
      <c r="AB93" s="41"/>
      <c r="AC93" s="41"/>
      <c r="AD93" s="41"/>
      <c r="AE93" s="41"/>
    </row>
    <row r="94" s="2" customFormat="1" ht="12" customHeight="1">
      <c r="A94" s="41"/>
      <c r="B94" s="42"/>
      <c r="C94" s="35" t="s">
        <v>3013</v>
      </c>
      <c r="D94" s="43"/>
      <c r="E94" s="43"/>
      <c r="F94" s="43"/>
      <c r="G94" s="43"/>
      <c r="H94" s="43"/>
      <c r="I94" s="43"/>
      <c r="J94" s="43"/>
      <c r="K94" s="43"/>
      <c r="L94" s="148"/>
      <c r="S94" s="41"/>
      <c r="T94" s="41"/>
      <c r="U94" s="41"/>
      <c r="V94" s="41"/>
      <c r="W94" s="41"/>
      <c r="X94" s="41"/>
      <c r="Y94" s="41"/>
      <c r="Z94" s="41"/>
      <c r="AA94" s="41"/>
      <c r="AB94" s="41"/>
      <c r="AC94" s="41"/>
      <c r="AD94" s="41"/>
      <c r="AE94" s="41"/>
    </row>
    <row r="95" s="2" customFormat="1" ht="16.5" customHeight="1">
      <c r="A95" s="41"/>
      <c r="B95" s="42"/>
      <c r="C95" s="43"/>
      <c r="D95" s="43"/>
      <c r="E95" s="72" t="str">
        <f>E13</f>
        <v>01 - Stavební část</v>
      </c>
      <c r="F95" s="43"/>
      <c r="G95" s="43"/>
      <c r="H95" s="43"/>
      <c r="I95" s="43"/>
      <c r="J95" s="43"/>
      <c r="K95" s="43"/>
      <c r="L95" s="148"/>
      <c r="S95" s="41"/>
      <c r="T95" s="41"/>
      <c r="U95" s="41"/>
      <c r="V95" s="41"/>
      <c r="W95" s="41"/>
      <c r="X95" s="41"/>
      <c r="Y95" s="41"/>
      <c r="Z95" s="41"/>
      <c r="AA95" s="41"/>
      <c r="AB95" s="41"/>
      <c r="AC95" s="41"/>
      <c r="AD95" s="41"/>
      <c r="AE95" s="41"/>
    </row>
    <row r="96" s="2" customFormat="1" ht="6.96" customHeight="1">
      <c r="A96" s="41"/>
      <c r="B96" s="42"/>
      <c r="C96" s="43"/>
      <c r="D96" s="43"/>
      <c r="E96" s="43"/>
      <c r="F96" s="43"/>
      <c r="G96" s="43"/>
      <c r="H96" s="43"/>
      <c r="I96" s="43"/>
      <c r="J96" s="43"/>
      <c r="K96" s="43"/>
      <c r="L96" s="148"/>
      <c r="S96" s="41"/>
      <c r="T96" s="41"/>
      <c r="U96" s="41"/>
      <c r="V96" s="41"/>
      <c r="W96" s="41"/>
      <c r="X96" s="41"/>
      <c r="Y96" s="41"/>
      <c r="Z96" s="41"/>
      <c r="AA96" s="41"/>
      <c r="AB96" s="41"/>
      <c r="AC96" s="41"/>
      <c r="AD96" s="41"/>
      <c r="AE96" s="41"/>
    </row>
    <row r="97" s="2" customFormat="1" ht="12" customHeight="1">
      <c r="A97" s="41"/>
      <c r="B97" s="42"/>
      <c r="C97" s="35" t="s">
        <v>21</v>
      </c>
      <c r="D97" s="43"/>
      <c r="E97" s="43"/>
      <c r="F97" s="30" t="str">
        <f>F16</f>
        <v xml:space="preserve"> </v>
      </c>
      <c r="G97" s="43"/>
      <c r="H97" s="43"/>
      <c r="I97" s="35" t="s">
        <v>23</v>
      </c>
      <c r="J97" s="75" t="str">
        <f>IF(J16="","",J16)</f>
        <v>31. 1. 2025</v>
      </c>
      <c r="K97" s="43"/>
      <c r="L97" s="148"/>
      <c r="S97" s="41"/>
      <c r="T97" s="41"/>
      <c r="U97" s="41"/>
      <c r="V97" s="41"/>
      <c r="W97" s="41"/>
      <c r="X97" s="41"/>
      <c r="Y97" s="41"/>
      <c r="Z97" s="41"/>
      <c r="AA97" s="41"/>
      <c r="AB97" s="41"/>
      <c r="AC97" s="41"/>
      <c r="AD97" s="41"/>
      <c r="AE97" s="41"/>
    </row>
    <row r="98" s="2" customFormat="1" ht="6.96" customHeight="1">
      <c r="A98" s="41"/>
      <c r="B98" s="42"/>
      <c r="C98" s="43"/>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5.15" customHeight="1">
      <c r="A99" s="41"/>
      <c r="B99" s="42"/>
      <c r="C99" s="35" t="s">
        <v>25</v>
      </c>
      <c r="D99" s="43"/>
      <c r="E99" s="43"/>
      <c r="F99" s="30" t="str">
        <f>E19</f>
        <v>Statutární město Ostrava</v>
      </c>
      <c r="G99" s="43"/>
      <c r="H99" s="43"/>
      <c r="I99" s="35" t="s">
        <v>33</v>
      </c>
      <c r="J99" s="39" t="str">
        <f>E25</f>
        <v>AFRY CZ s.r.o.</v>
      </c>
      <c r="K99" s="43"/>
      <c r="L99" s="148"/>
      <c r="S99" s="41"/>
      <c r="T99" s="41"/>
      <c r="U99" s="41"/>
      <c r="V99" s="41"/>
      <c r="W99" s="41"/>
      <c r="X99" s="41"/>
      <c r="Y99" s="41"/>
      <c r="Z99" s="41"/>
      <c r="AA99" s="41"/>
      <c r="AB99" s="41"/>
      <c r="AC99" s="41"/>
      <c r="AD99" s="41"/>
      <c r="AE99" s="41"/>
    </row>
    <row r="100" s="2" customFormat="1" ht="15.15" customHeight="1">
      <c r="A100" s="41"/>
      <c r="B100" s="42"/>
      <c r="C100" s="35" t="s">
        <v>31</v>
      </c>
      <c r="D100" s="43"/>
      <c r="E100" s="43"/>
      <c r="F100" s="30" t="str">
        <f>IF(E22="","",E22)</f>
        <v>Vyplň údaj</v>
      </c>
      <c r="G100" s="43"/>
      <c r="H100" s="43"/>
      <c r="I100" s="35" t="s">
        <v>38</v>
      </c>
      <c r="J100" s="39" t="str">
        <f>E28</f>
        <v xml:space="preserve"> </v>
      </c>
      <c r="K100" s="43"/>
      <c r="L100" s="148"/>
      <c r="S100" s="41"/>
      <c r="T100" s="41"/>
      <c r="U100" s="41"/>
      <c r="V100" s="41"/>
      <c r="W100" s="41"/>
      <c r="X100" s="41"/>
      <c r="Y100" s="41"/>
      <c r="Z100" s="41"/>
      <c r="AA100" s="41"/>
      <c r="AB100" s="41"/>
      <c r="AC100" s="41"/>
      <c r="AD100" s="41"/>
      <c r="AE100" s="41"/>
    </row>
    <row r="101" s="2" customFormat="1" ht="10.32" customHeight="1">
      <c r="A101" s="41"/>
      <c r="B101" s="42"/>
      <c r="C101" s="43"/>
      <c r="D101" s="43"/>
      <c r="E101" s="43"/>
      <c r="F101" s="43"/>
      <c r="G101" s="43"/>
      <c r="H101" s="43"/>
      <c r="I101" s="43"/>
      <c r="J101" s="43"/>
      <c r="K101" s="43"/>
      <c r="L101" s="148"/>
      <c r="S101" s="41"/>
      <c r="T101" s="41"/>
      <c r="U101" s="41"/>
      <c r="V101" s="41"/>
      <c r="W101" s="41"/>
      <c r="X101" s="41"/>
      <c r="Y101" s="41"/>
      <c r="Z101" s="41"/>
      <c r="AA101" s="41"/>
      <c r="AB101" s="41"/>
      <c r="AC101" s="41"/>
      <c r="AD101" s="41"/>
      <c r="AE101" s="41"/>
    </row>
    <row r="102" s="11" customFormat="1" ht="29.28" customHeight="1">
      <c r="A102" s="189"/>
      <c r="B102" s="190"/>
      <c r="C102" s="191" t="s">
        <v>294</v>
      </c>
      <c r="D102" s="192" t="s">
        <v>61</v>
      </c>
      <c r="E102" s="192" t="s">
        <v>57</v>
      </c>
      <c r="F102" s="192" t="s">
        <v>58</v>
      </c>
      <c r="G102" s="192" t="s">
        <v>295</v>
      </c>
      <c r="H102" s="192" t="s">
        <v>296</v>
      </c>
      <c r="I102" s="192" t="s">
        <v>297</v>
      </c>
      <c r="J102" s="192" t="s">
        <v>289</v>
      </c>
      <c r="K102" s="193" t="s">
        <v>298</v>
      </c>
      <c r="L102" s="194"/>
      <c r="M102" s="95" t="s">
        <v>19</v>
      </c>
      <c r="N102" s="96" t="s">
        <v>46</v>
      </c>
      <c r="O102" s="96" t="s">
        <v>299</v>
      </c>
      <c r="P102" s="96" t="s">
        <v>300</v>
      </c>
      <c r="Q102" s="96" t="s">
        <v>301</v>
      </c>
      <c r="R102" s="96" t="s">
        <v>302</v>
      </c>
      <c r="S102" s="96" t="s">
        <v>303</v>
      </c>
      <c r="T102" s="97" t="s">
        <v>304</v>
      </c>
      <c r="U102" s="189"/>
      <c r="V102" s="189"/>
      <c r="W102" s="189"/>
      <c r="X102" s="189"/>
      <c r="Y102" s="189"/>
      <c r="Z102" s="189"/>
      <c r="AA102" s="189"/>
      <c r="AB102" s="189"/>
      <c r="AC102" s="189"/>
      <c r="AD102" s="189"/>
      <c r="AE102" s="189"/>
    </row>
    <row r="103" s="2" customFormat="1" ht="22.8" customHeight="1">
      <c r="A103" s="41"/>
      <c r="B103" s="42"/>
      <c r="C103" s="102" t="s">
        <v>305</v>
      </c>
      <c r="D103" s="43"/>
      <c r="E103" s="43"/>
      <c r="F103" s="43"/>
      <c r="G103" s="43"/>
      <c r="H103" s="43"/>
      <c r="I103" s="43"/>
      <c r="J103" s="195">
        <f>BK103</f>
        <v>0</v>
      </c>
      <c r="K103" s="43"/>
      <c r="L103" s="47"/>
      <c r="M103" s="98"/>
      <c r="N103" s="196"/>
      <c r="O103" s="99"/>
      <c r="P103" s="197">
        <f>P104+P168</f>
        <v>0</v>
      </c>
      <c r="Q103" s="99"/>
      <c r="R103" s="197">
        <f>R104+R168</f>
        <v>26.933980699999999</v>
      </c>
      <c r="S103" s="99"/>
      <c r="T103" s="198">
        <f>T104+T168</f>
        <v>0</v>
      </c>
      <c r="U103" s="41"/>
      <c r="V103" s="41"/>
      <c r="W103" s="41"/>
      <c r="X103" s="41"/>
      <c r="Y103" s="41"/>
      <c r="Z103" s="41"/>
      <c r="AA103" s="41"/>
      <c r="AB103" s="41"/>
      <c r="AC103" s="41"/>
      <c r="AD103" s="41"/>
      <c r="AE103" s="41"/>
      <c r="AT103" s="20" t="s">
        <v>75</v>
      </c>
      <c r="AU103" s="20" t="s">
        <v>290</v>
      </c>
      <c r="BK103" s="199">
        <f>BK104+BK168</f>
        <v>0</v>
      </c>
    </row>
    <row r="104" s="12" customFormat="1" ht="25.92" customHeight="1">
      <c r="A104" s="12"/>
      <c r="B104" s="200"/>
      <c r="C104" s="201"/>
      <c r="D104" s="202" t="s">
        <v>75</v>
      </c>
      <c r="E104" s="203" t="s">
        <v>306</v>
      </c>
      <c r="F104" s="203" t="s">
        <v>307</v>
      </c>
      <c r="G104" s="201"/>
      <c r="H104" s="201"/>
      <c r="I104" s="204"/>
      <c r="J104" s="205">
        <f>BK104</f>
        <v>0</v>
      </c>
      <c r="K104" s="201"/>
      <c r="L104" s="206"/>
      <c r="M104" s="207"/>
      <c r="N104" s="208"/>
      <c r="O104" s="208"/>
      <c r="P104" s="209">
        <f>P105+P126+P138+P152+P162+P165</f>
        <v>0</v>
      </c>
      <c r="Q104" s="208"/>
      <c r="R104" s="209">
        <f>R105+R126+R138+R152+R162+R165</f>
        <v>25.985300259999999</v>
      </c>
      <c r="S104" s="208"/>
      <c r="T104" s="210">
        <f>T105+T126+T138+T152+T162+T165</f>
        <v>0</v>
      </c>
      <c r="U104" s="12"/>
      <c r="V104" s="12"/>
      <c r="W104" s="12"/>
      <c r="X104" s="12"/>
      <c r="Y104" s="12"/>
      <c r="Z104" s="12"/>
      <c r="AA104" s="12"/>
      <c r="AB104" s="12"/>
      <c r="AC104" s="12"/>
      <c r="AD104" s="12"/>
      <c r="AE104" s="12"/>
      <c r="AR104" s="211" t="s">
        <v>83</v>
      </c>
      <c r="AT104" s="212" t="s">
        <v>75</v>
      </c>
      <c r="AU104" s="212" t="s">
        <v>76</v>
      </c>
      <c r="AY104" s="211" t="s">
        <v>308</v>
      </c>
      <c r="BK104" s="213">
        <f>BK105+BK126+BK138+BK152+BK162+BK165</f>
        <v>0</v>
      </c>
    </row>
    <row r="105" s="12" customFormat="1" ht="22.8" customHeight="1">
      <c r="A105" s="12"/>
      <c r="B105" s="200"/>
      <c r="C105" s="201"/>
      <c r="D105" s="202" t="s">
        <v>75</v>
      </c>
      <c r="E105" s="214" t="s">
        <v>83</v>
      </c>
      <c r="F105" s="214" t="s">
        <v>309</v>
      </c>
      <c r="G105" s="201"/>
      <c r="H105" s="201"/>
      <c r="I105" s="204"/>
      <c r="J105" s="215">
        <f>BK105</f>
        <v>0</v>
      </c>
      <c r="K105" s="201"/>
      <c r="L105" s="206"/>
      <c r="M105" s="207"/>
      <c r="N105" s="208"/>
      <c r="O105" s="208"/>
      <c r="P105" s="209">
        <f>SUM(P106:P125)</f>
        <v>0</v>
      </c>
      <c r="Q105" s="208"/>
      <c r="R105" s="209">
        <f>SUM(R106:R125)</f>
        <v>0</v>
      </c>
      <c r="S105" s="208"/>
      <c r="T105" s="210">
        <f>SUM(T106:T125)</f>
        <v>0</v>
      </c>
      <c r="U105" s="12"/>
      <c r="V105" s="12"/>
      <c r="W105" s="12"/>
      <c r="X105" s="12"/>
      <c r="Y105" s="12"/>
      <c r="Z105" s="12"/>
      <c r="AA105" s="12"/>
      <c r="AB105" s="12"/>
      <c r="AC105" s="12"/>
      <c r="AD105" s="12"/>
      <c r="AE105" s="12"/>
      <c r="AR105" s="211" t="s">
        <v>83</v>
      </c>
      <c r="AT105" s="212" t="s">
        <v>75</v>
      </c>
      <c r="AU105" s="212" t="s">
        <v>83</v>
      </c>
      <c r="AY105" s="211" t="s">
        <v>308</v>
      </c>
      <c r="BK105" s="213">
        <f>SUM(BK106:BK125)</f>
        <v>0</v>
      </c>
    </row>
    <row r="106" s="2" customFormat="1" ht="16.5" customHeight="1">
      <c r="A106" s="41"/>
      <c r="B106" s="42"/>
      <c r="C106" s="216" t="s">
        <v>83</v>
      </c>
      <c r="D106" s="216" t="s">
        <v>310</v>
      </c>
      <c r="E106" s="217" t="s">
        <v>8463</v>
      </c>
      <c r="F106" s="218" t="s">
        <v>8464</v>
      </c>
      <c r="G106" s="219" t="s">
        <v>442</v>
      </c>
      <c r="H106" s="220">
        <v>48</v>
      </c>
      <c r="I106" s="221"/>
      <c r="J106" s="222">
        <f>ROUND(I106*H106,2)</f>
        <v>0</v>
      </c>
      <c r="K106" s="218" t="s">
        <v>314</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8465</v>
      </c>
    </row>
    <row r="107" s="2" customFormat="1">
      <c r="A107" s="41"/>
      <c r="B107" s="42"/>
      <c r="C107" s="43"/>
      <c r="D107" s="229" t="s">
        <v>317</v>
      </c>
      <c r="E107" s="43"/>
      <c r="F107" s="230" t="s">
        <v>8466</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4" customFormat="1">
      <c r="A108" s="14"/>
      <c r="B108" s="249"/>
      <c r="C108" s="250"/>
      <c r="D108" s="236" t="s">
        <v>319</v>
      </c>
      <c r="E108" s="251" t="s">
        <v>19</v>
      </c>
      <c r="F108" s="252" t="s">
        <v>8467</v>
      </c>
      <c r="G108" s="250"/>
      <c r="H108" s="251" t="s">
        <v>19</v>
      </c>
      <c r="I108" s="253"/>
      <c r="J108" s="250"/>
      <c r="K108" s="250"/>
      <c r="L108" s="254"/>
      <c r="M108" s="255"/>
      <c r="N108" s="256"/>
      <c r="O108" s="256"/>
      <c r="P108" s="256"/>
      <c r="Q108" s="256"/>
      <c r="R108" s="256"/>
      <c r="S108" s="256"/>
      <c r="T108" s="257"/>
      <c r="U108" s="14"/>
      <c r="V108" s="14"/>
      <c r="W108" s="14"/>
      <c r="X108" s="14"/>
      <c r="Y108" s="14"/>
      <c r="Z108" s="14"/>
      <c r="AA108" s="14"/>
      <c r="AB108" s="14"/>
      <c r="AC108" s="14"/>
      <c r="AD108" s="14"/>
      <c r="AE108" s="14"/>
      <c r="AT108" s="258" t="s">
        <v>319</v>
      </c>
      <c r="AU108" s="258" t="s">
        <v>85</v>
      </c>
      <c r="AV108" s="14" t="s">
        <v>83</v>
      </c>
      <c r="AW108" s="14" t="s">
        <v>37</v>
      </c>
      <c r="AX108" s="14" t="s">
        <v>76</v>
      </c>
      <c r="AY108" s="258" t="s">
        <v>308</v>
      </c>
    </row>
    <row r="109" s="13" customFormat="1">
      <c r="A109" s="13"/>
      <c r="B109" s="234"/>
      <c r="C109" s="235"/>
      <c r="D109" s="236" t="s">
        <v>319</v>
      </c>
      <c r="E109" s="237" t="s">
        <v>19</v>
      </c>
      <c r="F109" s="238" t="s">
        <v>8468</v>
      </c>
      <c r="G109" s="235"/>
      <c r="H109" s="239">
        <v>48</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5" customFormat="1">
      <c r="A110" s="15"/>
      <c r="B110" s="259"/>
      <c r="C110" s="260"/>
      <c r="D110" s="236" t="s">
        <v>319</v>
      </c>
      <c r="E110" s="261" t="s">
        <v>19</v>
      </c>
      <c r="F110" s="262" t="s">
        <v>448</v>
      </c>
      <c r="G110" s="260"/>
      <c r="H110" s="263">
        <v>48</v>
      </c>
      <c r="I110" s="264"/>
      <c r="J110" s="260"/>
      <c r="K110" s="260"/>
      <c r="L110" s="265"/>
      <c r="M110" s="266"/>
      <c r="N110" s="267"/>
      <c r="O110" s="267"/>
      <c r="P110" s="267"/>
      <c r="Q110" s="267"/>
      <c r="R110" s="267"/>
      <c r="S110" s="267"/>
      <c r="T110" s="268"/>
      <c r="U110" s="15"/>
      <c r="V110" s="15"/>
      <c r="W110" s="15"/>
      <c r="X110" s="15"/>
      <c r="Y110" s="15"/>
      <c r="Z110" s="15"/>
      <c r="AA110" s="15"/>
      <c r="AB110" s="15"/>
      <c r="AC110" s="15"/>
      <c r="AD110" s="15"/>
      <c r="AE110" s="15"/>
      <c r="AT110" s="269" t="s">
        <v>319</v>
      </c>
      <c r="AU110" s="269" t="s">
        <v>85</v>
      </c>
      <c r="AV110" s="15" t="s">
        <v>315</v>
      </c>
      <c r="AW110" s="15" t="s">
        <v>37</v>
      </c>
      <c r="AX110" s="15" t="s">
        <v>83</v>
      </c>
      <c r="AY110" s="269" t="s">
        <v>308</v>
      </c>
    </row>
    <row r="111" s="2" customFormat="1" ht="37.8" customHeight="1">
      <c r="A111" s="41"/>
      <c r="B111" s="42"/>
      <c r="C111" s="216" t="s">
        <v>85</v>
      </c>
      <c r="D111" s="216" t="s">
        <v>310</v>
      </c>
      <c r="E111" s="217" t="s">
        <v>653</v>
      </c>
      <c r="F111" s="218" t="s">
        <v>1211</v>
      </c>
      <c r="G111" s="219" t="s">
        <v>442</v>
      </c>
      <c r="H111" s="220">
        <v>8.6400000000000006</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8469</v>
      </c>
    </row>
    <row r="112" s="2" customFormat="1">
      <c r="A112" s="41"/>
      <c r="B112" s="42"/>
      <c r="C112" s="43"/>
      <c r="D112" s="229" t="s">
        <v>317</v>
      </c>
      <c r="E112" s="43"/>
      <c r="F112" s="230" t="s">
        <v>655</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8470</v>
      </c>
      <c r="G113" s="235"/>
      <c r="H113" s="239">
        <v>8.6400000000000006</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8.6400000000000006</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24.15" customHeight="1">
      <c r="A115" s="41"/>
      <c r="B115" s="42"/>
      <c r="C115" s="216" t="s">
        <v>150</v>
      </c>
      <c r="D115" s="216" t="s">
        <v>310</v>
      </c>
      <c r="E115" s="217" t="s">
        <v>666</v>
      </c>
      <c r="F115" s="218" t="s">
        <v>1134</v>
      </c>
      <c r="G115" s="219" t="s">
        <v>493</v>
      </c>
      <c r="H115" s="220">
        <v>17.280000000000001</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8471</v>
      </c>
    </row>
    <row r="116" s="2" customFormat="1">
      <c r="A116" s="41"/>
      <c r="B116" s="42"/>
      <c r="C116" s="43"/>
      <c r="D116" s="229" t="s">
        <v>317</v>
      </c>
      <c r="E116" s="43"/>
      <c r="F116" s="230" t="s">
        <v>668</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8472</v>
      </c>
      <c r="G117" s="235"/>
      <c r="H117" s="239">
        <v>17.280000000000001</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5" customFormat="1">
      <c r="A118" s="15"/>
      <c r="B118" s="259"/>
      <c r="C118" s="260"/>
      <c r="D118" s="236" t="s">
        <v>319</v>
      </c>
      <c r="E118" s="261" t="s">
        <v>19</v>
      </c>
      <c r="F118" s="262" t="s">
        <v>448</v>
      </c>
      <c r="G118" s="260"/>
      <c r="H118" s="263">
        <v>17.280000000000001</v>
      </c>
      <c r="I118" s="264"/>
      <c r="J118" s="260"/>
      <c r="K118" s="260"/>
      <c r="L118" s="265"/>
      <c r="M118" s="266"/>
      <c r="N118" s="267"/>
      <c r="O118" s="267"/>
      <c r="P118" s="267"/>
      <c r="Q118" s="267"/>
      <c r="R118" s="267"/>
      <c r="S118" s="267"/>
      <c r="T118" s="268"/>
      <c r="U118" s="15"/>
      <c r="V118" s="15"/>
      <c r="W118" s="15"/>
      <c r="X118" s="15"/>
      <c r="Y118" s="15"/>
      <c r="Z118" s="15"/>
      <c r="AA118" s="15"/>
      <c r="AB118" s="15"/>
      <c r="AC118" s="15"/>
      <c r="AD118" s="15"/>
      <c r="AE118" s="15"/>
      <c r="AT118" s="269" t="s">
        <v>319</v>
      </c>
      <c r="AU118" s="269" t="s">
        <v>85</v>
      </c>
      <c r="AV118" s="15" t="s">
        <v>315</v>
      </c>
      <c r="AW118" s="15" t="s">
        <v>37</v>
      </c>
      <c r="AX118" s="15" t="s">
        <v>83</v>
      </c>
      <c r="AY118" s="269" t="s">
        <v>308</v>
      </c>
    </row>
    <row r="119" s="2" customFormat="1" ht="24.15" customHeight="1">
      <c r="A119" s="41"/>
      <c r="B119" s="42"/>
      <c r="C119" s="216" t="s">
        <v>315</v>
      </c>
      <c r="D119" s="216" t="s">
        <v>310</v>
      </c>
      <c r="E119" s="217" t="s">
        <v>663</v>
      </c>
      <c r="F119" s="218" t="s">
        <v>1234</v>
      </c>
      <c r="G119" s="219" t="s">
        <v>442</v>
      </c>
      <c r="H119" s="220">
        <v>8.6400000000000006</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8473</v>
      </c>
    </row>
    <row r="120" s="2" customFormat="1">
      <c r="A120" s="41"/>
      <c r="B120" s="42"/>
      <c r="C120" s="43"/>
      <c r="D120" s="229" t="s">
        <v>317</v>
      </c>
      <c r="E120" s="43"/>
      <c r="F120" s="230" t="s">
        <v>665</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ht="24.15" customHeight="1">
      <c r="A121" s="41"/>
      <c r="B121" s="42"/>
      <c r="C121" s="216" t="s">
        <v>336</v>
      </c>
      <c r="D121" s="216" t="s">
        <v>310</v>
      </c>
      <c r="E121" s="217" t="s">
        <v>466</v>
      </c>
      <c r="F121" s="218" t="s">
        <v>467</v>
      </c>
      <c r="G121" s="219" t="s">
        <v>442</v>
      </c>
      <c r="H121" s="220">
        <v>39.359999999999999</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8474</v>
      </c>
    </row>
    <row r="122" s="2" customFormat="1">
      <c r="A122" s="41"/>
      <c r="B122" s="42"/>
      <c r="C122" s="43"/>
      <c r="D122" s="229" t="s">
        <v>317</v>
      </c>
      <c r="E122" s="43"/>
      <c r="F122" s="230" t="s">
        <v>469</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4" customFormat="1">
      <c r="A123" s="14"/>
      <c r="B123" s="249"/>
      <c r="C123" s="250"/>
      <c r="D123" s="236" t="s">
        <v>319</v>
      </c>
      <c r="E123" s="251" t="s">
        <v>19</v>
      </c>
      <c r="F123" s="252" t="s">
        <v>8467</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3" customFormat="1">
      <c r="A124" s="13"/>
      <c r="B124" s="234"/>
      <c r="C124" s="235"/>
      <c r="D124" s="236" t="s">
        <v>319</v>
      </c>
      <c r="E124" s="237" t="s">
        <v>19</v>
      </c>
      <c r="F124" s="238" t="s">
        <v>8475</v>
      </c>
      <c r="G124" s="235"/>
      <c r="H124" s="239">
        <v>39.359999999999999</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5" customFormat="1">
      <c r="A125" s="15"/>
      <c r="B125" s="259"/>
      <c r="C125" s="260"/>
      <c r="D125" s="236" t="s">
        <v>319</v>
      </c>
      <c r="E125" s="261" t="s">
        <v>19</v>
      </c>
      <c r="F125" s="262" t="s">
        <v>448</v>
      </c>
      <c r="G125" s="260"/>
      <c r="H125" s="263">
        <v>39.359999999999999</v>
      </c>
      <c r="I125" s="264"/>
      <c r="J125" s="260"/>
      <c r="K125" s="260"/>
      <c r="L125" s="265"/>
      <c r="M125" s="266"/>
      <c r="N125" s="267"/>
      <c r="O125" s="267"/>
      <c r="P125" s="267"/>
      <c r="Q125" s="267"/>
      <c r="R125" s="267"/>
      <c r="S125" s="267"/>
      <c r="T125" s="268"/>
      <c r="U125" s="15"/>
      <c r="V125" s="15"/>
      <c r="W125" s="15"/>
      <c r="X125" s="15"/>
      <c r="Y125" s="15"/>
      <c r="Z125" s="15"/>
      <c r="AA125" s="15"/>
      <c r="AB125" s="15"/>
      <c r="AC125" s="15"/>
      <c r="AD125" s="15"/>
      <c r="AE125" s="15"/>
      <c r="AT125" s="269" t="s">
        <v>319</v>
      </c>
      <c r="AU125" s="269" t="s">
        <v>85</v>
      </c>
      <c r="AV125" s="15" t="s">
        <v>315</v>
      </c>
      <c r="AW125" s="15" t="s">
        <v>37</v>
      </c>
      <c r="AX125" s="15" t="s">
        <v>83</v>
      </c>
      <c r="AY125" s="269" t="s">
        <v>308</v>
      </c>
    </row>
    <row r="126" s="12" customFormat="1" ht="22.8" customHeight="1">
      <c r="A126" s="12"/>
      <c r="B126" s="200"/>
      <c r="C126" s="201"/>
      <c r="D126" s="202" t="s">
        <v>75</v>
      </c>
      <c r="E126" s="214" t="s">
        <v>85</v>
      </c>
      <c r="F126" s="214" t="s">
        <v>1269</v>
      </c>
      <c r="G126" s="201"/>
      <c r="H126" s="201"/>
      <c r="I126" s="204"/>
      <c r="J126" s="215">
        <f>BK126</f>
        <v>0</v>
      </c>
      <c r="K126" s="201"/>
      <c r="L126" s="206"/>
      <c r="M126" s="207"/>
      <c r="N126" s="208"/>
      <c r="O126" s="208"/>
      <c r="P126" s="209">
        <f>SUM(P127:P137)</f>
        <v>0</v>
      </c>
      <c r="Q126" s="208"/>
      <c r="R126" s="209">
        <f>SUM(R127:R137)</f>
        <v>22.756359359999998</v>
      </c>
      <c r="S126" s="208"/>
      <c r="T126" s="210">
        <f>SUM(T127:T137)</f>
        <v>0</v>
      </c>
      <c r="U126" s="12"/>
      <c r="V126" s="12"/>
      <c r="W126" s="12"/>
      <c r="X126" s="12"/>
      <c r="Y126" s="12"/>
      <c r="Z126" s="12"/>
      <c r="AA126" s="12"/>
      <c r="AB126" s="12"/>
      <c r="AC126" s="12"/>
      <c r="AD126" s="12"/>
      <c r="AE126" s="12"/>
      <c r="AR126" s="211" t="s">
        <v>83</v>
      </c>
      <c r="AT126" s="212" t="s">
        <v>75</v>
      </c>
      <c r="AU126" s="212" t="s">
        <v>83</v>
      </c>
      <c r="AY126" s="211" t="s">
        <v>308</v>
      </c>
      <c r="BK126" s="213">
        <f>SUM(BK127:BK137)</f>
        <v>0</v>
      </c>
    </row>
    <row r="127" s="2" customFormat="1" ht="21.75" customHeight="1">
      <c r="A127" s="41"/>
      <c r="B127" s="42"/>
      <c r="C127" s="216" t="s">
        <v>342</v>
      </c>
      <c r="D127" s="216" t="s">
        <v>310</v>
      </c>
      <c r="E127" s="217" t="s">
        <v>8476</v>
      </c>
      <c r="F127" s="218" t="s">
        <v>8477</v>
      </c>
      <c r="G127" s="219" t="s">
        <v>442</v>
      </c>
      <c r="H127" s="220">
        <v>9.0719999999999992</v>
      </c>
      <c r="I127" s="221"/>
      <c r="J127" s="222">
        <f>ROUND(I127*H127,2)</f>
        <v>0</v>
      </c>
      <c r="K127" s="218" t="s">
        <v>314</v>
      </c>
      <c r="L127" s="47"/>
      <c r="M127" s="223" t="s">
        <v>19</v>
      </c>
      <c r="N127" s="224" t="s">
        <v>47</v>
      </c>
      <c r="O127" s="87"/>
      <c r="P127" s="225">
        <f>O127*H127</f>
        <v>0</v>
      </c>
      <c r="Q127" s="225">
        <v>2.5018699999999998</v>
      </c>
      <c r="R127" s="225">
        <f>Q127*H127</f>
        <v>22.696964639999997</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8478</v>
      </c>
    </row>
    <row r="128" s="2" customFormat="1">
      <c r="A128" s="41"/>
      <c r="B128" s="42"/>
      <c r="C128" s="43"/>
      <c r="D128" s="229" t="s">
        <v>317</v>
      </c>
      <c r="E128" s="43"/>
      <c r="F128" s="230" t="s">
        <v>8479</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4" customFormat="1">
      <c r="A129" s="14"/>
      <c r="B129" s="249"/>
      <c r="C129" s="250"/>
      <c r="D129" s="236" t="s">
        <v>319</v>
      </c>
      <c r="E129" s="251" t="s">
        <v>19</v>
      </c>
      <c r="F129" s="252" t="s">
        <v>8467</v>
      </c>
      <c r="G129" s="250"/>
      <c r="H129" s="251" t="s">
        <v>19</v>
      </c>
      <c r="I129" s="253"/>
      <c r="J129" s="250"/>
      <c r="K129" s="250"/>
      <c r="L129" s="254"/>
      <c r="M129" s="255"/>
      <c r="N129" s="256"/>
      <c r="O129" s="256"/>
      <c r="P129" s="256"/>
      <c r="Q129" s="256"/>
      <c r="R129" s="256"/>
      <c r="S129" s="256"/>
      <c r="T129" s="257"/>
      <c r="U129" s="14"/>
      <c r="V129" s="14"/>
      <c r="W129" s="14"/>
      <c r="X129" s="14"/>
      <c r="Y129" s="14"/>
      <c r="Z129" s="14"/>
      <c r="AA129" s="14"/>
      <c r="AB129" s="14"/>
      <c r="AC129" s="14"/>
      <c r="AD129" s="14"/>
      <c r="AE129" s="14"/>
      <c r="AT129" s="258" t="s">
        <v>319</v>
      </c>
      <c r="AU129" s="258" t="s">
        <v>85</v>
      </c>
      <c r="AV129" s="14" t="s">
        <v>83</v>
      </c>
      <c r="AW129" s="14" t="s">
        <v>37</v>
      </c>
      <c r="AX129" s="14" t="s">
        <v>76</v>
      </c>
      <c r="AY129" s="258" t="s">
        <v>308</v>
      </c>
    </row>
    <row r="130" s="13" customFormat="1">
      <c r="A130" s="13"/>
      <c r="B130" s="234"/>
      <c r="C130" s="235"/>
      <c r="D130" s="236" t="s">
        <v>319</v>
      </c>
      <c r="E130" s="237" t="s">
        <v>19</v>
      </c>
      <c r="F130" s="238" t="s">
        <v>8480</v>
      </c>
      <c r="G130" s="235"/>
      <c r="H130" s="239">
        <v>9.0719999999999992</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5" customFormat="1">
      <c r="A131" s="15"/>
      <c r="B131" s="259"/>
      <c r="C131" s="260"/>
      <c r="D131" s="236" t="s">
        <v>319</v>
      </c>
      <c r="E131" s="261" t="s">
        <v>19</v>
      </c>
      <c r="F131" s="262" t="s">
        <v>448</v>
      </c>
      <c r="G131" s="260"/>
      <c r="H131" s="263">
        <v>9.0719999999999992</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319</v>
      </c>
      <c r="AU131" s="269" t="s">
        <v>85</v>
      </c>
      <c r="AV131" s="15" t="s">
        <v>315</v>
      </c>
      <c r="AW131" s="15" t="s">
        <v>37</v>
      </c>
      <c r="AX131" s="15" t="s">
        <v>83</v>
      </c>
      <c r="AY131" s="269" t="s">
        <v>308</v>
      </c>
    </row>
    <row r="132" s="2" customFormat="1" ht="16.5" customHeight="1">
      <c r="A132" s="41"/>
      <c r="B132" s="42"/>
      <c r="C132" s="216" t="s">
        <v>347</v>
      </c>
      <c r="D132" s="216" t="s">
        <v>310</v>
      </c>
      <c r="E132" s="217" t="s">
        <v>7827</v>
      </c>
      <c r="F132" s="218" t="s">
        <v>7828</v>
      </c>
      <c r="G132" s="219" t="s">
        <v>493</v>
      </c>
      <c r="H132" s="220">
        <v>0.056000000000000001</v>
      </c>
      <c r="I132" s="221"/>
      <c r="J132" s="222">
        <f>ROUND(I132*H132,2)</f>
        <v>0</v>
      </c>
      <c r="K132" s="218" t="s">
        <v>314</v>
      </c>
      <c r="L132" s="47"/>
      <c r="M132" s="223" t="s">
        <v>19</v>
      </c>
      <c r="N132" s="224" t="s">
        <v>47</v>
      </c>
      <c r="O132" s="87"/>
      <c r="P132" s="225">
        <f>O132*H132</f>
        <v>0</v>
      </c>
      <c r="Q132" s="225">
        <v>1.0606199999999999</v>
      </c>
      <c r="R132" s="225">
        <f>Q132*H132</f>
        <v>0.059394719999999998</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8481</v>
      </c>
    </row>
    <row r="133" s="2" customFormat="1">
      <c r="A133" s="41"/>
      <c r="B133" s="42"/>
      <c r="C133" s="43"/>
      <c r="D133" s="229" t="s">
        <v>317</v>
      </c>
      <c r="E133" s="43"/>
      <c r="F133" s="230" t="s">
        <v>7830</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4" customFormat="1">
      <c r="A134" s="14"/>
      <c r="B134" s="249"/>
      <c r="C134" s="250"/>
      <c r="D134" s="236" t="s">
        <v>319</v>
      </c>
      <c r="E134" s="251" t="s">
        <v>19</v>
      </c>
      <c r="F134" s="252" t="s">
        <v>8482</v>
      </c>
      <c r="G134" s="250"/>
      <c r="H134" s="251" t="s">
        <v>19</v>
      </c>
      <c r="I134" s="253"/>
      <c r="J134" s="250"/>
      <c r="K134" s="250"/>
      <c r="L134" s="254"/>
      <c r="M134" s="255"/>
      <c r="N134" s="256"/>
      <c r="O134" s="256"/>
      <c r="P134" s="256"/>
      <c r="Q134" s="256"/>
      <c r="R134" s="256"/>
      <c r="S134" s="256"/>
      <c r="T134" s="257"/>
      <c r="U134" s="14"/>
      <c r="V134" s="14"/>
      <c r="W134" s="14"/>
      <c r="X134" s="14"/>
      <c r="Y134" s="14"/>
      <c r="Z134" s="14"/>
      <c r="AA134" s="14"/>
      <c r="AB134" s="14"/>
      <c r="AC134" s="14"/>
      <c r="AD134" s="14"/>
      <c r="AE134" s="14"/>
      <c r="AT134" s="258" t="s">
        <v>319</v>
      </c>
      <c r="AU134" s="258" t="s">
        <v>85</v>
      </c>
      <c r="AV134" s="14" t="s">
        <v>83</v>
      </c>
      <c r="AW134" s="14" t="s">
        <v>37</v>
      </c>
      <c r="AX134" s="14" t="s">
        <v>76</v>
      </c>
      <c r="AY134" s="258" t="s">
        <v>308</v>
      </c>
    </row>
    <row r="135" s="13" customFormat="1">
      <c r="A135" s="13"/>
      <c r="B135" s="234"/>
      <c r="C135" s="235"/>
      <c r="D135" s="236" t="s">
        <v>319</v>
      </c>
      <c r="E135" s="237" t="s">
        <v>19</v>
      </c>
      <c r="F135" s="238" t="s">
        <v>8483</v>
      </c>
      <c r="G135" s="235"/>
      <c r="H135" s="239">
        <v>0.014999999999999999</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8484</v>
      </c>
      <c r="G136" s="235"/>
      <c r="H136" s="239">
        <v>0.041000000000000002</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5" customFormat="1">
      <c r="A137" s="15"/>
      <c r="B137" s="259"/>
      <c r="C137" s="260"/>
      <c r="D137" s="236" t="s">
        <v>319</v>
      </c>
      <c r="E137" s="261" t="s">
        <v>19</v>
      </c>
      <c r="F137" s="262" t="s">
        <v>448</v>
      </c>
      <c r="G137" s="260"/>
      <c r="H137" s="263">
        <v>0.056000000000000001</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319</v>
      </c>
      <c r="AU137" s="269" t="s">
        <v>85</v>
      </c>
      <c r="AV137" s="15" t="s">
        <v>315</v>
      </c>
      <c r="AW137" s="15" t="s">
        <v>37</v>
      </c>
      <c r="AX137" s="15" t="s">
        <v>83</v>
      </c>
      <c r="AY137" s="269" t="s">
        <v>308</v>
      </c>
    </row>
    <row r="138" s="12" customFormat="1" ht="22.8" customHeight="1">
      <c r="A138" s="12"/>
      <c r="B138" s="200"/>
      <c r="C138" s="201"/>
      <c r="D138" s="202" t="s">
        <v>75</v>
      </c>
      <c r="E138" s="214" t="s">
        <v>150</v>
      </c>
      <c r="F138" s="214" t="s">
        <v>2342</v>
      </c>
      <c r="G138" s="201"/>
      <c r="H138" s="201"/>
      <c r="I138" s="204"/>
      <c r="J138" s="215">
        <f>BK138</f>
        <v>0</v>
      </c>
      <c r="K138" s="201"/>
      <c r="L138" s="206"/>
      <c r="M138" s="207"/>
      <c r="N138" s="208"/>
      <c r="O138" s="208"/>
      <c r="P138" s="209">
        <f>SUM(P139:P151)</f>
        <v>0</v>
      </c>
      <c r="Q138" s="208"/>
      <c r="R138" s="209">
        <f>SUM(R139:R151)</f>
        <v>0</v>
      </c>
      <c r="S138" s="208"/>
      <c r="T138" s="210">
        <f>SUM(T139:T151)</f>
        <v>0</v>
      </c>
      <c r="U138" s="12"/>
      <c r="V138" s="12"/>
      <c r="W138" s="12"/>
      <c r="X138" s="12"/>
      <c r="Y138" s="12"/>
      <c r="Z138" s="12"/>
      <c r="AA138" s="12"/>
      <c r="AB138" s="12"/>
      <c r="AC138" s="12"/>
      <c r="AD138" s="12"/>
      <c r="AE138" s="12"/>
      <c r="AR138" s="211" t="s">
        <v>83</v>
      </c>
      <c r="AT138" s="212" t="s">
        <v>75</v>
      </c>
      <c r="AU138" s="212" t="s">
        <v>83</v>
      </c>
      <c r="AY138" s="211" t="s">
        <v>308</v>
      </c>
      <c r="BK138" s="213">
        <f>SUM(BK139:BK151)</f>
        <v>0</v>
      </c>
    </row>
    <row r="139" s="2" customFormat="1" ht="21.75" customHeight="1">
      <c r="A139" s="41"/>
      <c r="B139" s="42"/>
      <c r="C139" s="216" t="s">
        <v>352</v>
      </c>
      <c r="D139" s="216" t="s">
        <v>310</v>
      </c>
      <c r="E139" s="217" t="s">
        <v>5085</v>
      </c>
      <c r="F139" s="218" t="s">
        <v>8485</v>
      </c>
      <c r="G139" s="219" t="s">
        <v>313</v>
      </c>
      <c r="H139" s="220">
        <v>287.01499999999999</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8486</v>
      </c>
    </row>
    <row r="140" s="2" customFormat="1">
      <c r="A140" s="41"/>
      <c r="B140" s="42"/>
      <c r="C140" s="43"/>
      <c r="D140" s="229" t="s">
        <v>317</v>
      </c>
      <c r="E140" s="43"/>
      <c r="F140" s="230" t="s">
        <v>5087</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14" customFormat="1">
      <c r="A141" s="14"/>
      <c r="B141" s="249"/>
      <c r="C141" s="250"/>
      <c r="D141" s="236" t="s">
        <v>319</v>
      </c>
      <c r="E141" s="251" t="s">
        <v>19</v>
      </c>
      <c r="F141" s="252" t="s">
        <v>8487</v>
      </c>
      <c r="G141" s="250"/>
      <c r="H141" s="251" t="s">
        <v>19</v>
      </c>
      <c r="I141" s="253"/>
      <c r="J141" s="250"/>
      <c r="K141" s="250"/>
      <c r="L141" s="254"/>
      <c r="M141" s="255"/>
      <c r="N141" s="256"/>
      <c r="O141" s="256"/>
      <c r="P141" s="256"/>
      <c r="Q141" s="256"/>
      <c r="R141" s="256"/>
      <c r="S141" s="256"/>
      <c r="T141" s="257"/>
      <c r="U141" s="14"/>
      <c r="V141" s="14"/>
      <c r="W141" s="14"/>
      <c r="X141" s="14"/>
      <c r="Y141" s="14"/>
      <c r="Z141" s="14"/>
      <c r="AA141" s="14"/>
      <c r="AB141" s="14"/>
      <c r="AC141" s="14"/>
      <c r="AD141" s="14"/>
      <c r="AE141" s="14"/>
      <c r="AT141" s="258" t="s">
        <v>319</v>
      </c>
      <c r="AU141" s="258" t="s">
        <v>85</v>
      </c>
      <c r="AV141" s="14" t="s">
        <v>83</v>
      </c>
      <c r="AW141" s="14" t="s">
        <v>37</v>
      </c>
      <c r="AX141" s="14" t="s">
        <v>76</v>
      </c>
      <c r="AY141" s="258" t="s">
        <v>308</v>
      </c>
    </row>
    <row r="142" s="14" customFormat="1">
      <c r="A142" s="14"/>
      <c r="B142" s="249"/>
      <c r="C142" s="250"/>
      <c r="D142" s="236" t="s">
        <v>319</v>
      </c>
      <c r="E142" s="251" t="s">
        <v>19</v>
      </c>
      <c r="F142" s="252" t="s">
        <v>8488</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8489</v>
      </c>
      <c r="G143" s="235"/>
      <c r="H143" s="239">
        <v>155.57400000000001</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8490</v>
      </c>
      <c r="G144" s="235"/>
      <c r="H144" s="239">
        <v>117.774</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5" customFormat="1">
      <c r="A145" s="15"/>
      <c r="B145" s="259"/>
      <c r="C145" s="260"/>
      <c r="D145" s="236" t="s">
        <v>319</v>
      </c>
      <c r="E145" s="261" t="s">
        <v>19</v>
      </c>
      <c r="F145" s="262" t="s">
        <v>448</v>
      </c>
      <c r="G145" s="260"/>
      <c r="H145" s="263">
        <v>273.34800000000001</v>
      </c>
      <c r="I145" s="264"/>
      <c r="J145" s="260"/>
      <c r="K145" s="260"/>
      <c r="L145" s="265"/>
      <c r="M145" s="266"/>
      <c r="N145" s="267"/>
      <c r="O145" s="267"/>
      <c r="P145" s="267"/>
      <c r="Q145" s="267"/>
      <c r="R145" s="267"/>
      <c r="S145" s="267"/>
      <c r="T145" s="268"/>
      <c r="U145" s="15"/>
      <c r="V145" s="15"/>
      <c r="W145" s="15"/>
      <c r="X145" s="15"/>
      <c r="Y145" s="15"/>
      <c r="Z145" s="15"/>
      <c r="AA145" s="15"/>
      <c r="AB145" s="15"/>
      <c r="AC145" s="15"/>
      <c r="AD145" s="15"/>
      <c r="AE145" s="15"/>
      <c r="AT145" s="269" t="s">
        <v>319</v>
      </c>
      <c r="AU145" s="269" t="s">
        <v>85</v>
      </c>
      <c r="AV145" s="15" t="s">
        <v>315</v>
      </c>
      <c r="AW145" s="15" t="s">
        <v>37</v>
      </c>
      <c r="AX145" s="15" t="s">
        <v>76</v>
      </c>
      <c r="AY145" s="269" t="s">
        <v>308</v>
      </c>
    </row>
    <row r="146" s="13" customFormat="1">
      <c r="A146" s="13"/>
      <c r="B146" s="234"/>
      <c r="C146" s="235"/>
      <c r="D146" s="236" t="s">
        <v>319</v>
      </c>
      <c r="E146" s="237" t="s">
        <v>19</v>
      </c>
      <c r="F146" s="238" t="s">
        <v>8491</v>
      </c>
      <c r="G146" s="235"/>
      <c r="H146" s="239">
        <v>287.01499999999999</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5" customFormat="1">
      <c r="A147" s="15"/>
      <c r="B147" s="259"/>
      <c r="C147" s="260"/>
      <c r="D147" s="236" t="s">
        <v>319</v>
      </c>
      <c r="E147" s="261" t="s">
        <v>19</v>
      </c>
      <c r="F147" s="262" t="s">
        <v>448</v>
      </c>
      <c r="G147" s="260"/>
      <c r="H147" s="263">
        <v>287.01499999999999</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319</v>
      </c>
      <c r="AU147" s="269" t="s">
        <v>85</v>
      </c>
      <c r="AV147" s="15" t="s">
        <v>315</v>
      </c>
      <c r="AW147" s="15" t="s">
        <v>37</v>
      </c>
      <c r="AX147" s="15" t="s">
        <v>83</v>
      </c>
      <c r="AY147" s="269" t="s">
        <v>308</v>
      </c>
    </row>
    <row r="148" s="2" customFormat="1" ht="16.5" customHeight="1">
      <c r="A148" s="41"/>
      <c r="B148" s="42"/>
      <c r="C148" s="280" t="s">
        <v>357</v>
      </c>
      <c r="D148" s="280" t="s">
        <v>1137</v>
      </c>
      <c r="E148" s="281" t="s">
        <v>5093</v>
      </c>
      <c r="F148" s="282" t="s">
        <v>8492</v>
      </c>
      <c r="G148" s="283" t="s">
        <v>313</v>
      </c>
      <c r="H148" s="284">
        <v>315.71699999999998</v>
      </c>
      <c r="I148" s="285"/>
      <c r="J148" s="286">
        <f>ROUND(I148*H148,2)</f>
        <v>0</v>
      </c>
      <c r="K148" s="282" t="s">
        <v>19</v>
      </c>
      <c r="L148" s="287"/>
      <c r="M148" s="288" t="s">
        <v>19</v>
      </c>
      <c r="N148" s="289"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352</v>
      </c>
      <c r="AT148" s="227" t="s">
        <v>1137</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8493</v>
      </c>
    </row>
    <row r="149" s="13" customFormat="1">
      <c r="A149" s="13"/>
      <c r="B149" s="234"/>
      <c r="C149" s="235"/>
      <c r="D149" s="236" t="s">
        <v>319</v>
      </c>
      <c r="E149" s="237" t="s">
        <v>19</v>
      </c>
      <c r="F149" s="238" t="s">
        <v>8494</v>
      </c>
      <c r="G149" s="235"/>
      <c r="H149" s="239">
        <v>315.71699999999998</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315.71699999999998</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2" customFormat="1" ht="16.5" customHeight="1">
      <c r="A151" s="41"/>
      <c r="B151" s="42"/>
      <c r="C151" s="216" t="s">
        <v>362</v>
      </c>
      <c r="D151" s="216" t="s">
        <v>310</v>
      </c>
      <c r="E151" s="217" t="s">
        <v>5096</v>
      </c>
      <c r="F151" s="218" t="s">
        <v>8495</v>
      </c>
      <c r="G151" s="219" t="s">
        <v>768</v>
      </c>
      <c r="H151" s="220">
        <v>1</v>
      </c>
      <c r="I151" s="221"/>
      <c r="J151" s="222">
        <f>ROUND(I151*H151,2)</f>
        <v>0</v>
      </c>
      <c r="K151" s="218" t="s">
        <v>19</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315</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8496</v>
      </c>
    </row>
    <row r="152" s="12" customFormat="1" ht="22.8" customHeight="1">
      <c r="A152" s="12"/>
      <c r="B152" s="200"/>
      <c r="C152" s="201"/>
      <c r="D152" s="202" t="s">
        <v>75</v>
      </c>
      <c r="E152" s="214" t="s">
        <v>315</v>
      </c>
      <c r="F152" s="214" t="s">
        <v>1613</v>
      </c>
      <c r="G152" s="201"/>
      <c r="H152" s="201"/>
      <c r="I152" s="204"/>
      <c r="J152" s="215">
        <f>BK152</f>
        <v>0</v>
      </c>
      <c r="K152" s="201"/>
      <c r="L152" s="206"/>
      <c r="M152" s="207"/>
      <c r="N152" s="208"/>
      <c r="O152" s="208"/>
      <c r="P152" s="209">
        <f>SUM(P153:P161)</f>
        <v>0</v>
      </c>
      <c r="Q152" s="208"/>
      <c r="R152" s="209">
        <f>SUM(R153:R161)</f>
        <v>3.1899408999999999</v>
      </c>
      <c r="S152" s="208"/>
      <c r="T152" s="210">
        <f>SUM(T153:T161)</f>
        <v>0</v>
      </c>
      <c r="U152" s="12"/>
      <c r="V152" s="12"/>
      <c r="W152" s="12"/>
      <c r="X152" s="12"/>
      <c r="Y152" s="12"/>
      <c r="Z152" s="12"/>
      <c r="AA152" s="12"/>
      <c r="AB152" s="12"/>
      <c r="AC152" s="12"/>
      <c r="AD152" s="12"/>
      <c r="AE152" s="12"/>
      <c r="AR152" s="211" t="s">
        <v>83</v>
      </c>
      <c r="AT152" s="212" t="s">
        <v>75</v>
      </c>
      <c r="AU152" s="212" t="s">
        <v>83</v>
      </c>
      <c r="AY152" s="211" t="s">
        <v>308</v>
      </c>
      <c r="BK152" s="213">
        <f>SUM(BK153:BK161)</f>
        <v>0</v>
      </c>
    </row>
    <row r="153" s="2" customFormat="1" ht="21.75" customHeight="1">
      <c r="A153" s="41"/>
      <c r="B153" s="42"/>
      <c r="C153" s="216" t="s">
        <v>367</v>
      </c>
      <c r="D153" s="216" t="s">
        <v>310</v>
      </c>
      <c r="E153" s="217" t="s">
        <v>5119</v>
      </c>
      <c r="F153" s="218" t="s">
        <v>8497</v>
      </c>
      <c r="G153" s="219" t="s">
        <v>313</v>
      </c>
      <c r="H153" s="220">
        <v>273.34800000000001</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8498</v>
      </c>
    </row>
    <row r="154" s="2" customFormat="1">
      <c r="A154" s="41"/>
      <c r="B154" s="42"/>
      <c r="C154" s="43"/>
      <c r="D154" s="229" t="s">
        <v>317</v>
      </c>
      <c r="E154" s="43"/>
      <c r="F154" s="230" t="s">
        <v>5121</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4" customFormat="1">
      <c r="A155" s="14"/>
      <c r="B155" s="249"/>
      <c r="C155" s="250"/>
      <c r="D155" s="236" t="s">
        <v>319</v>
      </c>
      <c r="E155" s="251" t="s">
        <v>19</v>
      </c>
      <c r="F155" s="252" t="s">
        <v>8487</v>
      </c>
      <c r="G155" s="250"/>
      <c r="H155" s="251" t="s">
        <v>19</v>
      </c>
      <c r="I155" s="253"/>
      <c r="J155" s="250"/>
      <c r="K155" s="250"/>
      <c r="L155" s="254"/>
      <c r="M155" s="255"/>
      <c r="N155" s="256"/>
      <c r="O155" s="256"/>
      <c r="P155" s="256"/>
      <c r="Q155" s="256"/>
      <c r="R155" s="256"/>
      <c r="S155" s="256"/>
      <c r="T155" s="257"/>
      <c r="U155" s="14"/>
      <c r="V155" s="14"/>
      <c r="W155" s="14"/>
      <c r="X155" s="14"/>
      <c r="Y155" s="14"/>
      <c r="Z155" s="14"/>
      <c r="AA155" s="14"/>
      <c r="AB155" s="14"/>
      <c r="AC155" s="14"/>
      <c r="AD155" s="14"/>
      <c r="AE155" s="14"/>
      <c r="AT155" s="258" t="s">
        <v>319</v>
      </c>
      <c r="AU155" s="258" t="s">
        <v>85</v>
      </c>
      <c r="AV155" s="14" t="s">
        <v>83</v>
      </c>
      <c r="AW155" s="14" t="s">
        <v>37</v>
      </c>
      <c r="AX155" s="14" t="s">
        <v>76</v>
      </c>
      <c r="AY155" s="258" t="s">
        <v>308</v>
      </c>
    </row>
    <row r="156" s="13" customFormat="1">
      <c r="A156" s="13"/>
      <c r="B156" s="234"/>
      <c r="C156" s="235"/>
      <c r="D156" s="236" t="s">
        <v>319</v>
      </c>
      <c r="E156" s="237" t="s">
        <v>19</v>
      </c>
      <c r="F156" s="238" t="s">
        <v>8489</v>
      </c>
      <c r="G156" s="235"/>
      <c r="H156" s="239">
        <v>155.57400000000001</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3" customFormat="1">
      <c r="A157" s="13"/>
      <c r="B157" s="234"/>
      <c r="C157" s="235"/>
      <c r="D157" s="236" t="s">
        <v>319</v>
      </c>
      <c r="E157" s="237" t="s">
        <v>19</v>
      </c>
      <c r="F157" s="238" t="s">
        <v>8490</v>
      </c>
      <c r="G157" s="235"/>
      <c r="H157" s="239">
        <v>117.774</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5" customFormat="1">
      <c r="A158" s="15"/>
      <c r="B158" s="259"/>
      <c r="C158" s="260"/>
      <c r="D158" s="236" t="s">
        <v>319</v>
      </c>
      <c r="E158" s="261" t="s">
        <v>19</v>
      </c>
      <c r="F158" s="262" t="s">
        <v>448</v>
      </c>
      <c r="G158" s="260"/>
      <c r="H158" s="263">
        <v>273.34800000000001</v>
      </c>
      <c r="I158" s="264"/>
      <c r="J158" s="260"/>
      <c r="K158" s="260"/>
      <c r="L158" s="265"/>
      <c r="M158" s="266"/>
      <c r="N158" s="267"/>
      <c r="O158" s="267"/>
      <c r="P158" s="267"/>
      <c r="Q158" s="267"/>
      <c r="R158" s="267"/>
      <c r="S158" s="267"/>
      <c r="T158" s="268"/>
      <c r="U158" s="15"/>
      <c r="V158" s="15"/>
      <c r="W158" s="15"/>
      <c r="X158" s="15"/>
      <c r="Y158" s="15"/>
      <c r="Z158" s="15"/>
      <c r="AA158" s="15"/>
      <c r="AB158" s="15"/>
      <c r="AC158" s="15"/>
      <c r="AD158" s="15"/>
      <c r="AE158" s="15"/>
      <c r="AT158" s="269" t="s">
        <v>319</v>
      </c>
      <c r="AU158" s="269" t="s">
        <v>85</v>
      </c>
      <c r="AV158" s="15" t="s">
        <v>315</v>
      </c>
      <c r="AW158" s="15" t="s">
        <v>37</v>
      </c>
      <c r="AX158" s="15" t="s">
        <v>83</v>
      </c>
      <c r="AY158" s="269" t="s">
        <v>308</v>
      </c>
    </row>
    <row r="159" s="2" customFormat="1" ht="16.5" customHeight="1">
      <c r="A159" s="41"/>
      <c r="B159" s="42"/>
      <c r="C159" s="280" t="s">
        <v>8</v>
      </c>
      <c r="D159" s="280" t="s">
        <v>1137</v>
      </c>
      <c r="E159" s="281" t="s">
        <v>8499</v>
      </c>
      <c r="F159" s="282" t="s">
        <v>8500</v>
      </c>
      <c r="G159" s="283" t="s">
        <v>313</v>
      </c>
      <c r="H159" s="284">
        <v>309.70299999999997</v>
      </c>
      <c r="I159" s="285"/>
      <c r="J159" s="286">
        <f>ROUND(I159*H159,2)</f>
        <v>0</v>
      </c>
      <c r="K159" s="282" t="s">
        <v>314</v>
      </c>
      <c r="L159" s="287"/>
      <c r="M159" s="288" t="s">
        <v>19</v>
      </c>
      <c r="N159" s="289" t="s">
        <v>47</v>
      </c>
      <c r="O159" s="87"/>
      <c r="P159" s="225">
        <f>O159*H159</f>
        <v>0</v>
      </c>
      <c r="Q159" s="225">
        <v>0.0103</v>
      </c>
      <c r="R159" s="225">
        <f>Q159*H159</f>
        <v>3.1899408999999999</v>
      </c>
      <c r="S159" s="225">
        <v>0</v>
      </c>
      <c r="T159" s="226">
        <f>S159*H159</f>
        <v>0</v>
      </c>
      <c r="U159" s="41"/>
      <c r="V159" s="41"/>
      <c r="W159" s="41"/>
      <c r="X159" s="41"/>
      <c r="Y159" s="41"/>
      <c r="Z159" s="41"/>
      <c r="AA159" s="41"/>
      <c r="AB159" s="41"/>
      <c r="AC159" s="41"/>
      <c r="AD159" s="41"/>
      <c r="AE159" s="41"/>
      <c r="AR159" s="227" t="s">
        <v>352</v>
      </c>
      <c r="AT159" s="227" t="s">
        <v>1137</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8501</v>
      </c>
    </row>
    <row r="160" s="13" customFormat="1">
      <c r="A160" s="13"/>
      <c r="B160" s="234"/>
      <c r="C160" s="235"/>
      <c r="D160" s="236" t="s">
        <v>319</v>
      </c>
      <c r="E160" s="237" t="s">
        <v>19</v>
      </c>
      <c r="F160" s="238" t="s">
        <v>8502</v>
      </c>
      <c r="G160" s="235"/>
      <c r="H160" s="239">
        <v>273.34800000000001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13" customFormat="1">
      <c r="A161" s="13"/>
      <c r="B161" s="234"/>
      <c r="C161" s="235"/>
      <c r="D161" s="236" t="s">
        <v>319</v>
      </c>
      <c r="E161" s="235"/>
      <c r="F161" s="238" t="s">
        <v>8503</v>
      </c>
      <c r="G161" s="235"/>
      <c r="H161" s="239">
        <v>309.70299999999997</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4</v>
      </c>
      <c r="AX161" s="13" t="s">
        <v>83</v>
      </c>
      <c r="AY161" s="245" t="s">
        <v>308</v>
      </c>
    </row>
    <row r="162" s="12" customFormat="1" ht="22.8" customHeight="1">
      <c r="A162" s="12"/>
      <c r="B162" s="200"/>
      <c r="C162" s="201"/>
      <c r="D162" s="202" t="s">
        <v>75</v>
      </c>
      <c r="E162" s="214" t="s">
        <v>357</v>
      </c>
      <c r="F162" s="214" t="s">
        <v>542</v>
      </c>
      <c r="G162" s="201"/>
      <c r="H162" s="201"/>
      <c r="I162" s="204"/>
      <c r="J162" s="215">
        <f>BK162</f>
        <v>0</v>
      </c>
      <c r="K162" s="201"/>
      <c r="L162" s="206"/>
      <c r="M162" s="207"/>
      <c r="N162" s="208"/>
      <c r="O162" s="208"/>
      <c r="P162" s="209">
        <f>SUM(P163:P164)</f>
        <v>0</v>
      </c>
      <c r="Q162" s="208"/>
      <c r="R162" s="209">
        <f>SUM(R163:R164)</f>
        <v>0.039</v>
      </c>
      <c r="S162" s="208"/>
      <c r="T162" s="210">
        <f>SUM(T163:T164)</f>
        <v>0</v>
      </c>
      <c r="U162" s="12"/>
      <c r="V162" s="12"/>
      <c r="W162" s="12"/>
      <c r="X162" s="12"/>
      <c r="Y162" s="12"/>
      <c r="Z162" s="12"/>
      <c r="AA162" s="12"/>
      <c r="AB162" s="12"/>
      <c r="AC162" s="12"/>
      <c r="AD162" s="12"/>
      <c r="AE162" s="12"/>
      <c r="AR162" s="211" t="s">
        <v>83</v>
      </c>
      <c r="AT162" s="212" t="s">
        <v>75</v>
      </c>
      <c r="AU162" s="212" t="s">
        <v>83</v>
      </c>
      <c r="AY162" s="211" t="s">
        <v>308</v>
      </c>
      <c r="BK162" s="213">
        <f>SUM(BK163:BK164)</f>
        <v>0</v>
      </c>
    </row>
    <row r="163" s="2" customFormat="1" ht="24.15" customHeight="1">
      <c r="A163" s="41"/>
      <c r="B163" s="42"/>
      <c r="C163" s="216" t="s">
        <v>376</v>
      </c>
      <c r="D163" s="216" t="s">
        <v>310</v>
      </c>
      <c r="E163" s="217" t="s">
        <v>5217</v>
      </c>
      <c r="F163" s="218" t="s">
        <v>8504</v>
      </c>
      <c r="G163" s="219" t="s">
        <v>313</v>
      </c>
      <c r="H163" s="220">
        <v>300</v>
      </c>
      <c r="I163" s="221"/>
      <c r="J163" s="222">
        <f>ROUND(I163*H163,2)</f>
        <v>0</v>
      </c>
      <c r="K163" s="218" t="s">
        <v>314</v>
      </c>
      <c r="L163" s="47"/>
      <c r="M163" s="223" t="s">
        <v>19</v>
      </c>
      <c r="N163" s="224" t="s">
        <v>47</v>
      </c>
      <c r="O163" s="87"/>
      <c r="P163" s="225">
        <f>O163*H163</f>
        <v>0</v>
      </c>
      <c r="Q163" s="225">
        <v>0.00012999999999999999</v>
      </c>
      <c r="R163" s="225">
        <f>Q163*H163</f>
        <v>0.039</v>
      </c>
      <c r="S163" s="225">
        <v>0</v>
      </c>
      <c r="T163" s="226">
        <f>S163*H163</f>
        <v>0</v>
      </c>
      <c r="U163" s="41"/>
      <c r="V163" s="41"/>
      <c r="W163" s="41"/>
      <c r="X163" s="41"/>
      <c r="Y163" s="41"/>
      <c r="Z163" s="41"/>
      <c r="AA163" s="41"/>
      <c r="AB163" s="41"/>
      <c r="AC163" s="41"/>
      <c r="AD163" s="41"/>
      <c r="AE163" s="41"/>
      <c r="AR163" s="227" t="s">
        <v>315</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315</v>
      </c>
      <c r="BM163" s="227" t="s">
        <v>8505</v>
      </c>
    </row>
    <row r="164" s="2" customFormat="1">
      <c r="A164" s="41"/>
      <c r="B164" s="42"/>
      <c r="C164" s="43"/>
      <c r="D164" s="229" t="s">
        <v>317</v>
      </c>
      <c r="E164" s="43"/>
      <c r="F164" s="230" t="s">
        <v>5219</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12" customFormat="1" ht="22.8" customHeight="1">
      <c r="A165" s="12"/>
      <c r="B165" s="200"/>
      <c r="C165" s="201"/>
      <c r="D165" s="202" t="s">
        <v>75</v>
      </c>
      <c r="E165" s="214" t="s">
        <v>518</v>
      </c>
      <c r="F165" s="214" t="s">
        <v>519</v>
      </c>
      <c r="G165" s="201"/>
      <c r="H165" s="201"/>
      <c r="I165" s="204"/>
      <c r="J165" s="215">
        <f>BK165</f>
        <v>0</v>
      </c>
      <c r="K165" s="201"/>
      <c r="L165" s="206"/>
      <c r="M165" s="207"/>
      <c r="N165" s="208"/>
      <c r="O165" s="208"/>
      <c r="P165" s="209">
        <f>SUM(P166:P167)</f>
        <v>0</v>
      </c>
      <c r="Q165" s="208"/>
      <c r="R165" s="209">
        <f>SUM(R166:R167)</f>
        <v>0</v>
      </c>
      <c r="S165" s="208"/>
      <c r="T165" s="210">
        <f>SUM(T166:T167)</f>
        <v>0</v>
      </c>
      <c r="U165" s="12"/>
      <c r="V165" s="12"/>
      <c r="W165" s="12"/>
      <c r="X165" s="12"/>
      <c r="Y165" s="12"/>
      <c r="Z165" s="12"/>
      <c r="AA165" s="12"/>
      <c r="AB165" s="12"/>
      <c r="AC165" s="12"/>
      <c r="AD165" s="12"/>
      <c r="AE165" s="12"/>
      <c r="AR165" s="211" t="s">
        <v>83</v>
      </c>
      <c r="AT165" s="212" t="s">
        <v>75</v>
      </c>
      <c r="AU165" s="212" t="s">
        <v>83</v>
      </c>
      <c r="AY165" s="211" t="s">
        <v>308</v>
      </c>
      <c r="BK165" s="213">
        <f>SUM(BK166:BK167)</f>
        <v>0</v>
      </c>
    </row>
    <row r="166" s="2" customFormat="1" ht="33" customHeight="1">
      <c r="A166" s="41"/>
      <c r="B166" s="42"/>
      <c r="C166" s="216" t="s">
        <v>381</v>
      </c>
      <c r="D166" s="216" t="s">
        <v>310</v>
      </c>
      <c r="E166" s="217" t="s">
        <v>8506</v>
      </c>
      <c r="F166" s="218" t="s">
        <v>8507</v>
      </c>
      <c r="G166" s="219" t="s">
        <v>493</v>
      </c>
      <c r="H166" s="220">
        <v>29.366</v>
      </c>
      <c r="I166" s="221"/>
      <c r="J166" s="222">
        <f>ROUND(I166*H166,2)</f>
        <v>0</v>
      </c>
      <c r="K166" s="218" t="s">
        <v>314</v>
      </c>
      <c r="L166" s="47"/>
      <c r="M166" s="223" t="s">
        <v>19</v>
      </c>
      <c r="N166" s="224" t="s">
        <v>47</v>
      </c>
      <c r="O166" s="87"/>
      <c r="P166" s="225">
        <f>O166*H166</f>
        <v>0</v>
      </c>
      <c r="Q166" s="225">
        <v>0</v>
      </c>
      <c r="R166" s="225">
        <f>Q166*H166</f>
        <v>0</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8508</v>
      </c>
    </row>
    <row r="167" s="2" customFormat="1">
      <c r="A167" s="41"/>
      <c r="B167" s="42"/>
      <c r="C167" s="43"/>
      <c r="D167" s="229" t="s">
        <v>317</v>
      </c>
      <c r="E167" s="43"/>
      <c r="F167" s="230" t="s">
        <v>8509</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12" customFormat="1" ht="25.92" customHeight="1">
      <c r="A168" s="12"/>
      <c r="B168" s="200"/>
      <c r="C168" s="201"/>
      <c r="D168" s="202" t="s">
        <v>75</v>
      </c>
      <c r="E168" s="203" t="s">
        <v>590</v>
      </c>
      <c r="F168" s="203" t="s">
        <v>591</v>
      </c>
      <c r="G168" s="201"/>
      <c r="H168" s="201"/>
      <c r="I168" s="204"/>
      <c r="J168" s="205">
        <f>BK168</f>
        <v>0</v>
      </c>
      <c r="K168" s="201"/>
      <c r="L168" s="206"/>
      <c r="M168" s="207"/>
      <c r="N168" s="208"/>
      <c r="O168" s="208"/>
      <c r="P168" s="209">
        <f>P169+P190+P194+P206</f>
        <v>0</v>
      </c>
      <c r="Q168" s="208"/>
      <c r="R168" s="209">
        <f>R169+R190+R194+R206</f>
        <v>0.94868043999999985</v>
      </c>
      <c r="S168" s="208"/>
      <c r="T168" s="210">
        <f>T169+T190+T194+T206</f>
        <v>0</v>
      </c>
      <c r="U168" s="12"/>
      <c r="V168" s="12"/>
      <c r="W168" s="12"/>
      <c r="X168" s="12"/>
      <c r="Y168" s="12"/>
      <c r="Z168" s="12"/>
      <c r="AA168" s="12"/>
      <c r="AB168" s="12"/>
      <c r="AC168" s="12"/>
      <c r="AD168" s="12"/>
      <c r="AE168" s="12"/>
      <c r="AR168" s="211" t="s">
        <v>85</v>
      </c>
      <c r="AT168" s="212" t="s">
        <v>75</v>
      </c>
      <c r="AU168" s="212" t="s">
        <v>76</v>
      </c>
      <c r="AY168" s="211" t="s">
        <v>308</v>
      </c>
      <c r="BK168" s="213">
        <f>BK169+BK190+BK194+BK206</f>
        <v>0</v>
      </c>
    </row>
    <row r="169" s="12" customFormat="1" ht="22.8" customHeight="1">
      <c r="A169" s="12"/>
      <c r="B169" s="200"/>
      <c r="C169" s="201"/>
      <c r="D169" s="202" t="s">
        <v>75</v>
      </c>
      <c r="E169" s="214" t="s">
        <v>592</v>
      </c>
      <c r="F169" s="214" t="s">
        <v>593</v>
      </c>
      <c r="G169" s="201"/>
      <c r="H169" s="201"/>
      <c r="I169" s="204"/>
      <c r="J169" s="215">
        <f>BK169</f>
        <v>0</v>
      </c>
      <c r="K169" s="201"/>
      <c r="L169" s="206"/>
      <c r="M169" s="207"/>
      <c r="N169" s="208"/>
      <c r="O169" s="208"/>
      <c r="P169" s="209">
        <f>SUM(P170:P189)</f>
        <v>0</v>
      </c>
      <c r="Q169" s="208"/>
      <c r="R169" s="209">
        <f>SUM(R170:R189)</f>
        <v>0.92566043999999992</v>
      </c>
      <c r="S169" s="208"/>
      <c r="T169" s="210">
        <f>SUM(T170:T189)</f>
        <v>0</v>
      </c>
      <c r="U169" s="12"/>
      <c r="V169" s="12"/>
      <c r="W169" s="12"/>
      <c r="X169" s="12"/>
      <c r="Y169" s="12"/>
      <c r="Z169" s="12"/>
      <c r="AA169" s="12"/>
      <c r="AB169" s="12"/>
      <c r="AC169" s="12"/>
      <c r="AD169" s="12"/>
      <c r="AE169" s="12"/>
      <c r="AR169" s="211" t="s">
        <v>85</v>
      </c>
      <c r="AT169" s="212" t="s">
        <v>75</v>
      </c>
      <c r="AU169" s="212" t="s">
        <v>83</v>
      </c>
      <c r="AY169" s="211" t="s">
        <v>308</v>
      </c>
      <c r="BK169" s="213">
        <f>SUM(BK170:BK189)</f>
        <v>0</v>
      </c>
    </row>
    <row r="170" s="2" customFormat="1" ht="21.75" customHeight="1">
      <c r="A170" s="41"/>
      <c r="B170" s="42"/>
      <c r="C170" s="216" t="s">
        <v>386</v>
      </c>
      <c r="D170" s="216" t="s">
        <v>310</v>
      </c>
      <c r="E170" s="217" t="s">
        <v>8510</v>
      </c>
      <c r="F170" s="218" t="s">
        <v>8511</v>
      </c>
      <c r="G170" s="219" t="s">
        <v>474</v>
      </c>
      <c r="H170" s="220">
        <v>37</v>
      </c>
      <c r="I170" s="221"/>
      <c r="J170" s="222">
        <f>ROUND(I170*H170,2)</f>
        <v>0</v>
      </c>
      <c r="K170" s="218" t="s">
        <v>314</v>
      </c>
      <c r="L170" s="47"/>
      <c r="M170" s="223" t="s">
        <v>19</v>
      </c>
      <c r="N170" s="224" t="s">
        <v>47</v>
      </c>
      <c r="O170" s="87"/>
      <c r="P170" s="225">
        <f>O170*H170</f>
        <v>0</v>
      </c>
      <c r="Q170" s="225">
        <v>0.0022899999999999999</v>
      </c>
      <c r="R170" s="225">
        <f>Q170*H170</f>
        <v>0.08473</v>
      </c>
      <c r="S170" s="225">
        <v>0</v>
      </c>
      <c r="T170" s="226">
        <f>S170*H170</f>
        <v>0</v>
      </c>
      <c r="U170" s="41"/>
      <c r="V170" s="41"/>
      <c r="W170" s="41"/>
      <c r="X170" s="41"/>
      <c r="Y170" s="41"/>
      <c r="Z170" s="41"/>
      <c r="AA170" s="41"/>
      <c r="AB170" s="41"/>
      <c r="AC170" s="41"/>
      <c r="AD170" s="41"/>
      <c r="AE170" s="41"/>
      <c r="AR170" s="227" t="s">
        <v>391</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391</v>
      </c>
      <c r="BM170" s="227" t="s">
        <v>8512</v>
      </c>
    </row>
    <row r="171" s="2" customFormat="1">
      <c r="A171" s="41"/>
      <c r="B171" s="42"/>
      <c r="C171" s="43"/>
      <c r="D171" s="229" t="s">
        <v>317</v>
      </c>
      <c r="E171" s="43"/>
      <c r="F171" s="230" t="s">
        <v>8513</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3" customFormat="1">
      <c r="A172" s="13"/>
      <c r="B172" s="234"/>
      <c r="C172" s="235"/>
      <c r="D172" s="236" t="s">
        <v>319</v>
      </c>
      <c r="E172" s="237" t="s">
        <v>19</v>
      </c>
      <c r="F172" s="238" t="s">
        <v>8514</v>
      </c>
      <c r="G172" s="235"/>
      <c r="H172" s="239">
        <v>37</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83</v>
      </c>
      <c r="AY172" s="245" t="s">
        <v>308</v>
      </c>
    </row>
    <row r="173" s="2" customFormat="1" ht="21.75" customHeight="1">
      <c r="A173" s="41"/>
      <c r="B173" s="42"/>
      <c r="C173" s="216" t="s">
        <v>391</v>
      </c>
      <c r="D173" s="216" t="s">
        <v>310</v>
      </c>
      <c r="E173" s="217" t="s">
        <v>8515</v>
      </c>
      <c r="F173" s="218" t="s">
        <v>8516</v>
      </c>
      <c r="G173" s="219" t="s">
        <v>474</v>
      </c>
      <c r="H173" s="220">
        <v>51</v>
      </c>
      <c r="I173" s="221"/>
      <c r="J173" s="222">
        <f>ROUND(I173*H173,2)</f>
        <v>0</v>
      </c>
      <c r="K173" s="218" t="s">
        <v>314</v>
      </c>
      <c r="L173" s="47"/>
      <c r="M173" s="223" t="s">
        <v>19</v>
      </c>
      <c r="N173" s="224" t="s">
        <v>47</v>
      </c>
      <c r="O173" s="87"/>
      <c r="P173" s="225">
        <f>O173*H173</f>
        <v>0</v>
      </c>
      <c r="Q173" s="225">
        <v>0.0015299999999999999</v>
      </c>
      <c r="R173" s="225">
        <f>Q173*H173</f>
        <v>0.078029999999999988</v>
      </c>
      <c r="S173" s="225">
        <v>0</v>
      </c>
      <c r="T173" s="226">
        <f>S173*H173</f>
        <v>0</v>
      </c>
      <c r="U173" s="41"/>
      <c r="V173" s="41"/>
      <c r="W173" s="41"/>
      <c r="X173" s="41"/>
      <c r="Y173" s="41"/>
      <c r="Z173" s="41"/>
      <c r="AA173" s="41"/>
      <c r="AB173" s="41"/>
      <c r="AC173" s="41"/>
      <c r="AD173" s="41"/>
      <c r="AE173" s="41"/>
      <c r="AR173" s="227" t="s">
        <v>391</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391</v>
      </c>
      <c r="BM173" s="227" t="s">
        <v>8517</v>
      </c>
    </row>
    <row r="174" s="2" customFormat="1">
      <c r="A174" s="41"/>
      <c r="B174" s="42"/>
      <c r="C174" s="43"/>
      <c r="D174" s="229" t="s">
        <v>317</v>
      </c>
      <c r="E174" s="43"/>
      <c r="F174" s="230" t="s">
        <v>8518</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13" customFormat="1">
      <c r="A175" s="13"/>
      <c r="B175" s="234"/>
      <c r="C175" s="235"/>
      <c r="D175" s="236" t="s">
        <v>319</v>
      </c>
      <c r="E175" s="237" t="s">
        <v>19</v>
      </c>
      <c r="F175" s="238" t="s">
        <v>320</v>
      </c>
      <c r="G175" s="235"/>
      <c r="H175" s="239">
        <v>51</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83</v>
      </c>
      <c r="AY175" s="245" t="s">
        <v>308</v>
      </c>
    </row>
    <row r="176" s="2" customFormat="1" ht="37.8" customHeight="1">
      <c r="A176" s="41"/>
      <c r="B176" s="42"/>
      <c r="C176" s="216" t="s">
        <v>396</v>
      </c>
      <c r="D176" s="216" t="s">
        <v>310</v>
      </c>
      <c r="E176" s="217" t="s">
        <v>8519</v>
      </c>
      <c r="F176" s="218" t="s">
        <v>8520</v>
      </c>
      <c r="G176" s="219" t="s">
        <v>313</v>
      </c>
      <c r="H176" s="220">
        <v>273.34800000000001</v>
      </c>
      <c r="I176" s="221"/>
      <c r="J176" s="222">
        <f>ROUND(I176*H176,2)</f>
        <v>0</v>
      </c>
      <c r="K176" s="218" t="s">
        <v>314</v>
      </c>
      <c r="L176" s="47"/>
      <c r="M176" s="223" t="s">
        <v>19</v>
      </c>
      <c r="N176" s="224" t="s">
        <v>47</v>
      </c>
      <c r="O176" s="87"/>
      <c r="P176" s="225">
        <f>O176*H176</f>
        <v>0</v>
      </c>
      <c r="Q176" s="225">
        <v>0.00023000000000000001</v>
      </c>
      <c r="R176" s="225">
        <f>Q176*H176</f>
        <v>0.062870040000000002</v>
      </c>
      <c r="S176" s="225">
        <v>0</v>
      </c>
      <c r="T176" s="226">
        <f>S176*H176</f>
        <v>0</v>
      </c>
      <c r="U176" s="41"/>
      <c r="V176" s="41"/>
      <c r="W176" s="41"/>
      <c r="X176" s="41"/>
      <c r="Y176" s="41"/>
      <c r="Z176" s="41"/>
      <c r="AA176" s="41"/>
      <c r="AB176" s="41"/>
      <c r="AC176" s="41"/>
      <c r="AD176" s="41"/>
      <c r="AE176" s="41"/>
      <c r="AR176" s="227" t="s">
        <v>391</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391</v>
      </c>
      <c r="BM176" s="227" t="s">
        <v>8521</v>
      </c>
    </row>
    <row r="177" s="2" customFormat="1">
      <c r="A177" s="41"/>
      <c r="B177" s="42"/>
      <c r="C177" s="43"/>
      <c r="D177" s="229" t="s">
        <v>317</v>
      </c>
      <c r="E177" s="43"/>
      <c r="F177" s="230" t="s">
        <v>8522</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13" customFormat="1">
      <c r="A178" s="13"/>
      <c r="B178" s="234"/>
      <c r="C178" s="235"/>
      <c r="D178" s="236" t="s">
        <v>319</v>
      </c>
      <c r="E178" s="237" t="s">
        <v>19</v>
      </c>
      <c r="F178" s="238" t="s">
        <v>8502</v>
      </c>
      <c r="G178" s="235"/>
      <c r="H178" s="239">
        <v>273.34800000000001</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83</v>
      </c>
      <c r="AY178" s="245" t="s">
        <v>308</v>
      </c>
    </row>
    <row r="179" s="2" customFormat="1" ht="16.5" customHeight="1">
      <c r="A179" s="41"/>
      <c r="B179" s="42"/>
      <c r="C179" s="280" t="s">
        <v>401</v>
      </c>
      <c r="D179" s="280" t="s">
        <v>1137</v>
      </c>
      <c r="E179" s="281" t="s">
        <v>8523</v>
      </c>
      <c r="F179" s="282" t="s">
        <v>8524</v>
      </c>
      <c r="G179" s="283" t="s">
        <v>313</v>
      </c>
      <c r="H179" s="284">
        <v>318.58699999999999</v>
      </c>
      <c r="I179" s="285"/>
      <c r="J179" s="286">
        <f>ROUND(I179*H179,2)</f>
        <v>0</v>
      </c>
      <c r="K179" s="282" t="s">
        <v>314</v>
      </c>
      <c r="L179" s="287"/>
      <c r="M179" s="288" t="s">
        <v>19</v>
      </c>
      <c r="N179" s="289" t="s">
        <v>47</v>
      </c>
      <c r="O179" s="87"/>
      <c r="P179" s="225">
        <f>O179*H179</f>
        <v>0</v>
      </c>
      <c r="Q179" s="225">
        <v>0.0019</v>
      </c>
      <c r="R179" s="225">
        <f>Q179*H179</f>
        <v>0.6053153</v>
      </c>
      <c r="S179" s="225">
        <v>0</v>
      </c>
      <c r="T179" s="226">
        <f>S179*H179</f>
        <v>0</v>
      </c>
      <c r="U179" s="41"/>
      <c r="V179" s="41"/>
      <c r="W179" s="41"/>
      <c r="X179" s="41"/>
      <c r="Y179" s="41"/>
      <c r="Z179" s="41"/>
      <c r="AA179" s="41"/>
      <c r="AB179" s="41"/>
      <c r="AC179" s="41"/>
      <c r="AD179" s="41"/>
      <c r="AE179" s="41"/>
      <c r="AR179" s="227" t="s">
        <v>616</v>
      </c>
      <c r="AT179" s="227" t="s">
        <v>1137</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391</v>
      </c>
      <c r="BM179" s="227" t="s">
        <v>8525</v>
      </c>
    </row>
    <row r="180" s="13" customFormat="1">
      <c r="A180" s="13"/>
      <c r="B180" s="234"/>
      <c r="C180" s="235"/>
      <c r="D180" s="236" t="s">
        <v>319</v>
      </c>
      <c r="E180" s="237" t="s">
        <v>19</v>
      </c>
      <c r="F180" s="238" t="s">
        <v>8502</v>
      </c>
      <c r="G180" s="235"/>
      <c r="H180" s="239">
        <v>273.34800000000001</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83</v>
      </c>
      <c r="AY180" s="245" t="s">
        <v>308</v>
      </c>
    </row>
    <row r="181" s="13" customFormat="1">
      <c r="A181" s="13"/>
      <c r="B181" s="234"/>
      <c r="C181" s="235"/>
      <c r="D181" s="236" t="s">
        <v>319</v>
      </c>
      <c r="E181" s="235"/>
      <c r="F181" s="238" t="s">
        <v>8526</v>
      </c>
      <c r="G181" s="235"/>
      <c r="H181" s="239">
        <v>318.58699999999999</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4</v>
      </c>
      <c r="AX181" s="13" t="s">
        <v>83</v>
      </c>
      <c r="AY181" s="245" t="s">
        <v>308</v>
      </c>
    </row>
    <row r="182" s="2" customFormat="1" ht="21.75" customHeight="1">
      <c r="A182" s="41"/>
      <c r="B182" s="42"/>
      <c r="C182" s="216" t="s">
        <v>406</v>
      </c>
      <c r="D182" s="216" t="s">
        <v>310</v>
      </c>
      <c r="E182" s="217" t="s">
        <v>8527</v>
      </c>
      <c r="F182" s="218" t="s">
        <v>8528</v>
      </c>
      <c r="G182" s="219" t="s">
        <v>313</v>
      </c>
      <c r="H182" s="220">
        <v>273.34800000000001</v>
      </c>
      <c r="I182" s="221"/>
      <c r="J182" s="222">
        <f>ROUND(I182*H182,2)</f>
        <v>0</v>
      </c>
      <c r="K182" s="218" t="s">
        <v>314</v>
      </c>
      <c r="L182" s="47"/>
      <c r="M182" s="223" t="s">
        <v>19</v>
      </c>
      <c r="N182" s="224"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391</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391</v>
      </c>
      <c r="BM182" s="227" t="s">
        <v>8529</v>
      </c>
    </row>
    <row r="183" s="2" customFormat="1">
      <c r="A183" s="41"/>
      <c r="B183" s="42"/>
      <c r="C183" s="43"/>
      <c r="D183" s="229" t="s">
        <v>317</v>
      </c>
      <c r="E183" s="43"/>
      <c r="F183" s="230" t="s">
        <v>8530</v>
      </c>
      <c r="G183" s="43"/>
      <c r="H183" s="43"/>
      <c r="I183" s="231"/>
      <c r="J183" s="43"/>
      <c r="K183" s="43"/>
      <c r="L183" s="47"/>
      <c r="M183" s="232"/>
      <c r="N183" s="233"/>
      <c r="O183" s="87"/>
      <c r="P183" s="87"/>
      <c r="Q183" s="87"/>
      <c r="R183" s="87"/>
      <c r="S183" s="87"/>
      <c r="T183" s="88"/>
      <c r="U183" s="41"/>
      <c r="V183" s="41"/>
      <c r="W183" s="41"/>
      <c r="X183" s="41"/>
      <c r="Y183" s="41"/>
      <c r="Z183" s="41"/>
      <c r="AA183" s="41"/>
      <c r="AB183" s="41"/>
      <c r="AC183" s="41"/>
      <c r="AD183" s="41"/>
      <c r="AE183" s="41"/>
      <c r="AT183" s="20" t="s">
        <v>317</v>
      </c>
      <c r="AU183" s="20" t="s">
        <v>85</v>
      </c>
    </row>
    <row r="184" s="13" customFormat="1">
      <c r="A184" s="13"/>
      <c r="B184" s="234"/>
      <c r="C184" s="235"/>
      <c r="D184" s="236" t="s">
        <v>319</v>
      </c>
      <c r="E184" s="237" t="s">
        <v>19</v>
      </c>
      <c r="F184" s="238" t="s">
        <v>8502</v>
      </c>
      <c r="G184" s="235"/>
      <c r="H184" s="239">
        <v>273.34800000000001</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83</v>
      </c>
      <c r="AY184" s="245" t="s">
        <v>308</v>
      </c>
    </row>
    <row r="185" s="2" customFormat="1" ht="16.5" customHeight="1">
      <c r="A185" s="41"/>
      <c r="B185" s="42"/>
      <c r="C185" s="280" t="s">
        <v>411</v>
      </c>
      <c r="D185" s="280" t="s">
        <v>1137</v>
      </c>
      <c r="E185" s="281" t="s">
        <v>4938</v>
      </c>
      <c r="F185" s="282" t="s">
        <v>4939</v>
      </c>
      <c r="G185" s="283" t="s">
        <v>313</v>
      </c>
      <c r="H185" s="284">
        <v>315.71699999999998</v>
      </c>
      <c r="I185" s="285"/>
      <c r="J185" s="286">
        <f>ROUND(I185*H185,2)</f>
        <v>0</v>
      </c>
      <c r="K185" s="282" t="s">
        <v>314</v>
      </c>
      <c r="L185" s="287"/>
      <c r="M185" s="288" t="s">
        <v>19</v>
      </c>
      <c r="N185" s="289" t="s">
        <v>47</v>
      </c>
      <c r="O185" s="87"/>
      <c r="P185" s="225">
        <f>O185*H185</f>
        <v>0</v>
      </c>
      <c r="Q185" s="225">
        <v>0.00029999999999999997</v>
      </c>
      <c r="R185" s="225">
        <f>Q185*H185</f>
        <v>0.094715099999999983</v>
      </c>
      <c r="S185" s="225">
        <v>0</v>
      </c>
      <c r="T185" s="226">
        <f>S185*H185</f>
        <v>0</v>
      </c>
      <c r="U185" s="41"/>
      <c r="V185" s="41"/>
      <c r="W185" s="41"/>
      <c r="X185" s="41"/>
      <c r="Y185" s="41"/>
      <c r="Z185" s="41"/>
      <c r="AA185" s="41"/>
      <c r="AB185" s="41"/>
      <c r="AC185" s="41"/>
      <c r="AD185" s="41"/>
      <c r="AE185" s="41"/>
      <c r="AR185" s="227" t="s">
        <v>616</v>
      </c>
      <c r="AT185" s="227" t="s">
        <v>1137</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391</v>
      </c>
      <c r="BM185" s="227" t="s">
        <v>8531</v>
      </c>
    </row>
    <row r="186" s="13" customFormat="1">
      <c r="A186" s="13"/>
      <c r="B186" s="234"/>
      <c r="C186" s="235"/>
      <c r="D186" s="236" t="s">
        <v>319</v>
      </c>
      <c r="E186" s="237" t="s">
        <v>19</v>
      </c>
      <c r="F186" s="238" t="s">
        <v>8502</v>
      </c>
      <c r="G186" s="235"/>
      <c r="H186" s="239">
        <v>273.34800000000001</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83</v>
      </c>
      <c r="AY186" s="245" t="s">
        <v>308</v>
      </c>
    </row>
    <row r="187" s="13" customFormat="1">
      <c r="A187" s="13"/>
      <c r="B187" s="234"/>
      <c r="C187" s="235"/>
      <c r="D187" s="236" t="s">
        <v>319</v>
      </c>
      <c r="E187" s="235"/>
      <c r="F187" s="238" t="s">
        <v>8532</v>
      </c>
      <c r="G187" s="235"/>
      <c r="H187" s="239">
        <v>315.71699999999998</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4</v>
      </c>
      <c r="AX187" s="13" t="s">
        <v>83</v>
      </c>
      <c r="AY187" s="245" t="s">
        <v>308</v>
      </c>
    </row>
    <row r="188" s="2" customFormat="1" ht="24.15" customHeight="1">
      <c r="A188" s="41"/>
      <c r="B188" s="42"/>
      <c r="C188" s="216" t="s">
        <v>7</v>
      </c>
      <c r="D188" s="216" t="s">
        <v>310</v>
      </c>
      <c r="E188" s="217" t="s">
        <v>8533</v>
      </c>
      <c r="F188" s="218" t="s">
        <v>8534</v>
      </c>
      <c r="G188" s="219" t="s">
        <v>1891</v>
      </c>
      <c r="H188" s="290"/>
      <c r="I188" s="221"/>
      <c r="J188" s="222">
        <f>ROUND(I188*H188,2)</f>
        <v>0</v>
      </c>
      <c r="K188" s="218" t="s">
        <v>314</v>
      </c>
      <c r="L188" s="47"/>
      <c r="M188" s="223" t="s">
        <v>19</v>
      </c>
      <c r="N188" s="224" t="s">
        <v>47</v>
      </c>
      <c r="O188" s="87"/>
      <c r="P188" s="225">
        <f>O188*H188</f>
        <v>0</v>
      </c>
      <c r="Q188" s="225">
        <v>0</v>
      </c>
      <c r="R188" s="225">
        <f>Q188*H188</f>
        <v>0</v>
      </c>
      <c r="S188" s="225">
        <v>0</v>
      </c>
      <c r="T188" s="226">
        <f>S188*H188</f>
        <v>0</v>
      </c>
      <c r="U188" s="41"/>
      <c r="V188" s="41"/>
      <c r="W188" s="41"/>
      <c r="X188" s="41"/>
      <c r="Y188" s="41"/>
      <c r="Z188" s="41"/>
      <c r="AA188" s="41"/>
      <c r="AB188" s="41"/>
      <c r="AC188" s="41"/>
      <c r="AD188" s="41"/>
      <c r="AE188" s="41"/>
      <c r="AR188" s="227" t="s">
        <v>391</v>
      </c>
      <c r="AT188" s="227" t="s">
        <v>310</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391</v>
      </c>
      <c r="BM188" s="227" t="s">
        <v>8535</v>
      </c>
    </row>
    <row r="189" s="2" customFormat="1">
      <c r="A189" s="41"/>
      <c r="B189" s="42"/>
      <c r="C189" s="43"/>
      <c r="D189" s="229" t="s">
        <v>317</v>
      </c>
      <c r="E189" s="43"/>
      <c r="F189" s="230" t="s">
        <v>8536</v>
      </c>
      <c r="G189" s="43"/>
      <c r="H189" s="43"/>
      <c r="I189" s="231"/>
      <c r="J189" s="43"/>
      <c r="K189" s="43"/>
      <c r="L189" s="47"/>
      <c r="M189" s="232"/>
      <c r="N189" s="233"/>
      <c r="O189" s="87"/>
      <c r="P189" s="87"/>
      <c r="Q189" s="87"/>
      <c r="R189" s="87"/>
      <c r="S189" s="87"/>
      <c r="T189" s="88"/>
      <c r="U189" s="41"/>
      <c r="V189" s="41"/>
      <c r="W189" s="41"/>
      <c r="X189" s="41"/>
      <c r="Y189" s="41"/>
      <c r="Z189" s="41"/>
      <c r="AA189" s="41"/>
      <c r="AB189" s="41"/>
      <c r="AC189" s="41"/>
      <c r="AD189" s="41"/>
      <c r="AE189" s="41"/>
      <c r="AT189" s="20" t="s">
        <v>317</v>
      </c>
      <c r="AU189" s="20" t="s">
        <v>85</v>
      </c>
    </row>
    <row r="190" s="12" customFormat="1" ht="22.8" customHeight="1">
      <c r="A190" s="12"/>
      <c r="B190" s="200"/>
      <c r="C190" s="201"/>
      <c r="D190" s="202" t="s">
        <v>75</v>
      </c>
      <c r="E190" s="214" t="s">
        <v>6249</v>
      </c>
      <c r="F190" s="214" t="s">
        <v>6250</v>
      </c>
      <c r="G190" s="201"/>
      <c r="H190" s="201"/>
      <c r="I190" s="204"/>
      <c r="J190" s="215">
        <f>BK190</f>
        <v>0</v>
      </c>
      <c r="K190" s="201"/>
      <c r="L190" s="206"/>
      <c r="M190" s="207"/>
      <c r="N190" s="208"/>
      <c r="O190" s="208"/>
      <c r="P190" s="209">
        <f>SUM(P191:P193)</f>
        <v>0</v>
      </c>
      <c r="Q190" s="208"/>
      <c r="R190" s="209">
        <f>SUM(R191:R193)</f>
        <v>0.0074999999999999997</v>
      </c>
      <c r="S190" s="208"/>
      <c r="T190" s="210">
        <f>SUM(T191:T193)</f>
        <v>0</v>
      </c>
      <c r="U190" s="12"/>
      <c r="V190" s="12"/>
      <c r="W190" s="12"/>
      <c r="X190" s="12"/>
      <c r="Y190" s="12"/>
      <c r="Z190" s="12"/>
      <c r="AA190" s="12"/>
      <c r="AB190" s="12"/>
      <c r="AC190" s="12"/>
      <c r="AD190" s="12"/>
      <c r="AE190" s="12"/>
      <c r="AR190" s="211" t="s">
        <v>85</v>
      </c>
      <c r="AT190" s="212" t="s">
        <v>75</v>
      </c>
      <c r="AU190" s="212" t="s">
        <v>83</v>
      </c>
      <c r="AY190" s="211" t="s">
        <v>308</v>
      </c>
      <c r="BK190" s="213">
        <f>SUM(BK191:BK193)</f>
        <v>0</v>
      </c>
    </row>
    <row r="191" s="2" customFormat="1" ht="16.5" customHeight="1">
      <c r="A191" s="41"/>
      <c r="B191" s="42"/>
      <c r="C191" s="216" t="s">
        <v>420</v>
      </c>
      <c r="D191" s="216" t="s">
        <v>310</v>
      </c>
      <c r="E191" s="217" t="s">
        <v>8537</v>
      </c>
      <c r="F191" s="218" t="s">
        <v>8538</v>
      </c>
      <c r="G191" s="219" t="s">
        <v>323</v>
      </c>
      <c r="H191" s="220">
        <v>5</v>
      </c>
      <c r="I191" s="221"/>
      <c r="J191" s="222">
        <f>ROUND(I191*H191,2)</f>
        <v>0</v>
      </c>
      <c r="K191" s="218" t="s">
        <v>19</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391</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391</v>
      </c>
      <c r="BM191" s="227" t="s">
        <v>8539</v>
      </c>
    </row>
    <row r="192" s="2" customFormat="1" ht="16.5" customHeight="1">
      <c r="A192" s="41"/>
      <c r="B192" s="42"/>
      <c r="C192" s="216" t="s">
        <v>425</v>
      </c>
      <c r="D192" s="216" t="s">
        <v>310</v>
      </c>
      <c r="E192" s="217" t="s">
        <v>8540</v>
      </c>
      <c r="F192" s="218" t="s">
        <v>8541</v>
      </c>
      <c r="G192" s="219" t="s">
        <v>323</v>
      </c>
      <c r="H192" s="220">
        <v>5</v>
      </c>
      <c r="I192" s="221"/>
      <c r="J192" s="222">
        <f>ROUND(I192*H192,2)</f>
        <v>0</v>
      </c>
      <c r="K192" s="218" t="s">
        <v>314</v>
      </c>
      <c r="L192" s="47"/>
      <c r="M192" s="223" t="s">
        <v>19</v>
      </c>
      <c r="N192" s="224" t="s">
        <v>47</v>
      </c>
      <c r="O192" s="87"/>
      <c r="P192" s="225">
        <f>O192*H192</f>
        <v>0</v>
      </c>
      <c r="Q192" s="225">
        <v>0.0015</v>
      </c>
      <c r="R192" s="225">
        <f>Q192*H192</f>
        <v>0.0074999999999999997</v>
      </c>
      <c r="S192" s="225">
        <v>0</v>
      </c>
      <c r="T192" s="226">
        <f>S192*H192</f>
        <v>0</v>
      </c>
      <c r="U192" s="41"/>
      <c r="V192" s="41"/>
      <c r="W192" s="41"/>
      <c r="X192" s="41"/>
      <c r="Y192" s="41"/>
      <c r="Z192" s="41"/>
      <c r="AA192" s="41"/>
      <c r="AB192" s="41"/>
      <c r="AC192" s="41"/>
      <c r="AD192" s="41"/>
      <c r="AE192" s="41"/>
      <c r="AR192" s="227" t="s">
        <v>391</v>
      </c>
      <c r="AT192" s="227" t="s">
        <v>310</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391</v>
      </c>
      <c r="BM192" s="227" t="s">
        <v>8542</v>
      </c>
    </row>
    <row r="193" s="2" customFormat="1">
      <c r="A193" s="41"/>
      <c r="B193" s="42"/>
      <c r="C193" s="43"/>
      <c r="D193" s="229" t="s">
        <v>317</v>
      </c>
      <c r="E193" s="43"/>
      <c r="F193" s="230" t="s">
        <v>8543</v>
      </c>
      <c r="G193" s="43"/>
      <c r="H193" s="43"/>
      <c r="I193" s="231"/>
      <c r="J193" s="43"/>
      <c r="K193" s="43"/>
      <c r="L193" s="47"/>
      <c r="M193" s="232"/>
      <c r="N193" s="233"/>
      <c r="O193" s="87"/>
      <c r="P193" s="87"/>
      <c r="Q193" s="87"/>
      <c r="R193" s="87"/>
      <c r="S193" s="87"/>
      <c r="T193" s="88"/>
      <c r="U193" s="41"/>
      <c r="V193" s="41"/>
      <c r="W193" s="41"/>
      <c r="X193" s="41"/>
      <c r="Y193" s="41"/>
      <c r="Z193" s="41"/>
      <c r="AA193" s="41"/>
      <c r="AB193" s="41"/>
      <c r="AC193" s="41"/>
      <c r="AD193" s="41"/>
      <c r="AE193" s="41"/>
      <c r="AT193" s="20" t="s">
        <v>317</v>
      </c>
      <c r="AU193" s="20" t="s">
        <v>85</v>
      </c>
    </row>
    <row r="194" s="12" customFormat="1" ht="22.8" customHeight="1">
      <c r="A194" s="12"/>
      <c r="B194" s="200"/>
      <c r="C194" s="201"/>
      <c r="D194" s="202" t="s">
        <v>75</v>
      </c>
      <c r="E194" s="214" t="s">
        <v>8544</v>
      </c>
      <c r="F194" s="214" t="s">
        <v>8545</v>
      </c>
      <c r="G194" s="201"/>
      <c r="H194" s="201"/>
      <c r="I194" s="204"/>
      <c r="J194" s="215">
        <f>BK194</f>
        <v>0</v>
      </c>
      <c r="K194" s="201"/>
      <c r="L194" s="206"/>
      <c r="M194" s="207"/>
      <c r="N194" s="208"/>
      <c r="O194" s="208"/>
      <c r="P194" s="209">
        <f>SUM(P195:P205)</f>
        <v>0</v>
      </c>
      <c r="Q194" s="208"/>
      <c r="R194" s="209">
        <f>SUM(R195:R205)</f>
        <v>0.015520000000000001</v>
      </c>
      <c r="S194" s="208"/>
      <c r="T194" s="210">
        <f>SUM(T195:T205)</f>
        <v>0</v>
      </c>
      <c r="U194" s="12"/>
      <c r="V194" s="12"/>
      <c r="W194" s="12"/>
      <c r="X194" s="12"/>
      <c r="Y194" s="12"/>
      <c r="Z194" s="12"/>
      <c r="AA194" s="12"/>
      <c r="AB194" s="12"/>
      <c r="AC194" s="12"/>
      <c r="AD194" s="12"/>
      <c r="AE194" s="12"/>
      <c r="AR194" s="211" t="s">
        <v>85</v>
      </c>
      <c r="AT194" s="212" t="s">
        <v>75</v>
      </c>
      <c r="AU194" s="212" t="s">
        <v>83</v>
      </c>
      <c r="AY194" s="211" t="s">
        <v>308</v>
      </c>
      <c r="BK194" s="213">
        <f>SUM(BK195:BK205)</f>
        <v>0</v>
      </c>
    </row>
    <row r="195" s="2" customFormat="1" ht="16.5" customHeight="1">
      <c r="A195" s="41"/>
      <c r="B195" s="42"/>
      <c r="C195" s="216" t="s">
        <v>430</v>
      </c>
      <c r="D195" s="216" t="s">
        <v>310</v>
      </c>
      <c r="E195" s="217" t="s">
        <v>8546</v>
      </c>
      <c r="F195" s="218" t="s">
        <v>8547</v>
      </c>
      <c r="G195" s="219" t="s">
        <v>474</v>
      </c>
      <c r="H195" s="220">
        <v>36.350000000000001</v>
      </c>
      <c r="I195" s="221"/>
      <c r="J195" s="222">
        <f>ROUND(I195*H195,2)</f>
        <v>0</v>
      </c>
      <c r="K195" s="218" t="s">
        <v>19</v>
      </c>
      <c r="L195" s="47"/>
      <c r="M195" s="223" t="s">
        <v>19</v>
      </c>
      <c r="N195" s="224" t="s">
        <v>47</v>
      </c>
      <c r="O195" s="87"/>
      <c r="P195" s="225">
        <f>O195*H195</f>
        <v>0</v>
      </c>
      <c r="Q195" s="225">
        <v>0</v>
      </c>
      <c r="R195" s="225">
        <f>Q195*H195</f>
        <v>0</v>
      </c>
      <c r="S195" s="225">
        <v>0</v>
      </c>
      <c r="T195" s="226">
        <f>S195*H195</f>
        <v>0</v>
      </c>
      <c r="U195" s="41"/>
      <c r="V195" s="41"/>
      <c r="W195" s="41"/>
      <c r="X195" s="41"/>
      <c r="Y195" s="41"/>
      <c r="Z195" s="41"/>
      <c r="AA195" s="41"/>
      <c r="AB195" s="41"/>
      <c r="AC195" s="41"/>
      <c r="AD195" s="41"/>
      <c r="AE195" s="41"/>
      <c r="AR195" s="227" t="s">
        <v>391</v>
      </c>
      <c r="AT195" s="227" t="s">
        <v>310</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391</v>
      </c>
      <c r="BM195" s="227" t="s">
        <v>8548</v>
      </c>
    </row>
    <row r="196" s="2" customFormat="1" ht="16.5" customHeight="1">
      <c r="A196" s="41"/>
      <c r="B196" s="42"/>
      <c r="C196" s="216" t="s">
        <v>753</v>
      </c>
      <c r="D196" s="216" t="s">
        <v>310</v>
      </c>
      <c r="E196" s="217" t="s">
        <v>8549</v>
      </c>
      <c r="F196" s="218" t="s">
        <v>8550</v>
      </c>
      <c r="G196" s="219" t="s">
        <v>323</v>
      </c>
      <c r="H196" s="220">
        <v>5</v>
      </c>
      <c r="I196" s="221"/>
      <c r="J196" s="222">
        <f>ROUND(I196*H196,2)</f>
        <v>0</v>
      </c>
      <c r="K196" s="218" t="s">
        <v>19</v>
      </c>
      <c r="L196" s="47"/>
      <c r="M196" s="223" t="s">
        <v>19</v>
      </c>
      <c r="N196" s="224" t="s">
        <v>47</v>
      </c>
      <c r="O196" s="87"/>
      <c r="P196" s="225">
        <f>O196*H196</f>
        <v>0</v>
      </c>
      <c r="Q196" s="225">
        <v>0</v>
      </c>
      <c r="R196" s="225">
        <f>Q196*H196</f>
        <v>0</v>
      </c>
      <c r="S196" s="225">
        <v>0</v>
      </c>
      <c r="T196" s="226">
        <f>S196*H196</f>
        <v>0</v>
      </c>
      <c r="U196" s="41"/>
      <c r="V196" s="41"/>
      <c r="W196" s="41"/>
      <c r="X196" s="41"/>
      <c r="Y196" s="41"/>
      <c r="Z196" s="41"/>
      <c r="AA196" s="41"/>
      <c r="AB196" s="41"/>
      <c r="AC196" s="41"/>
      <c r="AD196" s="41"/>
      <c r="AE196" s="41"/>
      <c r="AR196" s="227" t="s">
        <v>391</v>
      </c>
      <c r="AT196" s="227" t="s">
        <v>310</v>
      </c>
      <c r="AU196" s="227" t="s">
        <v>85</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391</v>
      </c>
      <c r="BM196" s="227" t="s">
        <v>8551</v>
      </c>
    </row>
    <row r="197" s="2" customFormat="1" ht="24.15" customHeight="1">
      <c r="A197" s="41"/>
      <c r="B197" s="42"/>
      <c r="C197" s="216" t="s">
        <v>596</v>
      </c>
      <c r="D197" s="216" t="s">
        <v>310</v>
      </c>
      <c r="E197" s="217" t="s">
        <v>8552</v>
      </c>
      <c r="F197" s="218" t="s">
        <v>8553</v>
      </c>
      <c r="G197" s="219" t="s">
        <v>474</v>
      </c>
      <c r="H197" s="220">
        <v>16</v>
      </c>
      <c r="I197" s="221"/>
      <c r="J197" s="222">
        <f>ROUND(I197*H197,2)</f>
        <v>0</v>
      </c>
      <c r="K197" s="218" t="s">
        <v>314</v>
      </c>
      <c r="L197" s="47"/>
      <c r="M197" s="223" t="s">
        <v>19</v>
      </c>
      <c r="N197" s="224" t="s">
        <v>47</v>
      </c>
      <c r="O197" s="87"/>
      <c r="P197" s="225">
        <f>O197*H197</f>
        <v>0</v>
      </c>
      <c r="Q197" s="225">
        <v>0.00097000000000000005</v>
      </c>
      <c r="R197" s="225">
        <f>Q197*H197</f>
        <v>0.015520000000000001</v>
      </c>
      <c r="S197" s="225">
        <v>0</v>
      </c>
      <c r="T197" s="226">
        <f>S197*H197</f>
        <v>0</v>
      </c>
      <c r="U197" s="41"/>
      <c r="V197" s="41"/>
      <c r="W197" s="41"/>
      <c r="X197" s="41"/>
      <c r="Y197" s="41"/>
      <c r="Z197" s="41"/>
      <c r="AA197" s="41"/>
      <c r="AB197" s="41"/>
      <c r="AC197" s="41"/>
      <c r="AD197" s="41"/>
      <c r="AE197" s="41"/>
      <c r="AR197" s="227" t="s">
        <v>391</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391</v>
      </c>
      <c r="BM197" s="227" t="s">
        <v>8554</v>
      </c>
    </row>
    <row r="198" s="2" customFormat="1">
      <c r="A198" s="41"/>
      <c r="B198" s="42"/>
      <c r="C198" s="43"/>
      <c r="D198" s="229" t="s">
        <v>317</v>
      </c>
      <c r="E198" s="43"/>
      <c r="F198" s="230" t="s">
        <v>8555</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3" customFormat="1">
      <c r="A199" s="13"/>
      <c r="B199" s="234"/>
      <c r="C199" s="235"/>
      <c r="D199" s="236" t="s">
        <v>319</v>
      </c>
      <c r="E199" s="237" t="s">
        <v>19</v>
      </c>
      <c r="F199" s="238" t="s">
        <v>8556</v>
      </c>
      <c r="G199" s="235"/>
      <c r="H199" s="239">
        <v>16</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5" customFormat="1">
      <c r="A200" s="15"/>
      <c r="B200" s="259"/>
      <c r="C200" s="260"/>
      <c r="D200" s="236" t="s">
        <v>319</v>
      </c>
      <c r="E200" s="261" t="s">
        <v>19</v>
      </c>
      <c r="F200" s="262" t="s">
        <v>448</v>
      </c>
      <c r="G200" s="260"/>
      <c r="H200" s="263">
        <v>16</v>
      </c>
      <c r="I200" s="264"/>
      <c r="J200" s="260"/>
      <c r="K200" s="260"/>
      <c r="L200" s="265"/>
      <c r="M200" s="266"/>
      <c r="N200" s="267"/>
      <c r="O200" s="267"/>
      <c r="P200" s="267"/>
      <c r="Q200" s="267"/>
      <c r="R200" s="267"/>
      <c r="S200" s="267"/>
      <c r="T200" s="268"/>
      <c r="U200" s="15"/>
      <c r="V200" s="15"/>
      <c r="W200" s="15"/>
      <c r="X200" s="15"/>
      <c r="Y200" s="15"/>
      <c r="Z200" s="15"/>
      <c r="AA200" s="15"/>
      <c r="AB200" s="15"/>
      <c r="AC200" s="15"/>
      <c r="AD200" s="15"/>
      <c r="AE200" s="15"/>
      <c r="AT200" s="269" t="s">
        <v>319</v>
      </c>
      <c r="AU200" s="269" t="s">
        <v>85</v>
      </c>
      <c r="AV200" s="15" t="s">
        <v>315</v>
      </c>
      <c r="AW200" s="15" t="s">
        <v>37</v>
      </c>
      <c r="AX200" s="15" t="s">
        <v>83</v>
      </c>
      <c r="AY200" s="269" t="s">
        <v>308</v>
      </c>
    </row>
    <row r="201" s="2" customFormat="1" ht="16.5" customHeight="1">
      <c r="A201" s="41"/>
      <c r="B201" s="42"/>
      <c r="C201" s="216" t="s">
        <v>759</v>
      </c>
      <c r="D201" s="216" t="s">
        <v>310</v>
      </c>
      <c r="E201" s="217" t="s">
        <v>8557</v>
      </c>
      <c r="F201" s="218" t="s">
        <v>8558</v>
      </c>
      <c r="G201" s="219" t="s">
        <v>474</v>
      </c>
      <c r="H201" s="220">
        <v>87.094999999999999</v>
      </c>
      <c r="I201" s="221"/>
      <c r="J201" s="222">
        <f>ROUND(I201*H201,2)</f>
        <v>0</v>
      </c>
      <c r="K201" s="218" t="s">
        <v>19</v>
      </c>
      <c r="L201" s="47"/>
      <c r="M201" s="223" t="s">
        <v>19</v>
      </c>
      <c r="N201" s="224" t="s">
        <v>47</v>
      </c>
      <c r="O201" s="87"/>
      <c r="P201" s="225">
        <f>O201*H201</f>
        <v>0</v>
      </c>
      <c r="Q201" s="225">
        <v>0</v>
      </c>
      <c r="R201" s="225">
        <f>Q201*H201</f>
        <v>0</v>
      </c>
      <c r="S201" s="225">
        <v>0</v>
      </c>
      <c r="T201" s="226">
        <f>S201*H201</f>
        <v>0</v>
      </c>
      <c r="U201" s="41"/>
      <c r="V201" s="41"/>
      <c r="W201" s="41"/>
      <c r="X201" s="41"/>
      <c r="Y201" s="41"/>
      <c r="Z201" s="41"/>
      <c r="AA201" s="41"/>
      <c r="AB201" s="41"/>
      <c r="AC201" s="41"/>
      <c r="AD201" s="41"/>
      <c r="AE201" s="41"/>
      <c r="AR201" s="227" t="s">
        <v>391</v>
      </c>
      <c r="AT201" s="227" t="s">
        <v>310</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391</v>
      </c>
      <c r="BM201" s="227" t="s">
        <v>8559</v>
      </c>
    </row>
    <row r="202" s="13" customFormat="1">
      <c r="A202" s="13"/>
      <c r="B202" s="234"/>
      <c r="C202" s="235"/>
      <c r="D202" s="236" t="s">
        <v>319</v>
      </c>
      <c r="E202" s="237" t="s">
        <v>19</v>
      </c>
      <c r="F202" s="238" t="s">
        <v>8560</v>
      </c>
      <c r="G202" s="235"/>
      <c r="H202" s="239">
        <v>87.094999999999999</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5" customFormat="1">
      <c r="A203" s="15"/>
      <c r="B203" s="259"/>
      <c r="C203" s="260"/>
      <c r="D203" s="236" t="s">
        <v>319</v>
      </c>
      <c r="E203" s="261" t="s">
        <v>19</v>
      </c>
      <c r="F203" s="262" t="s">
        <v>448</v>
      </c>
      <c r="G203" s="260"/>
      <c r="H203" s="263">
        <v>87.094999999999999</v>
      </c>
      <c r="I203" s="264"/>
      <c r="J203" s="260"/>
      <c r="K203" s="260"/>
      <c r="L203" s="265"/>
      <c r="M203" s="266"/>
      <c r="N203" s="267"/>
      <c r="O203" s="267"/>
      <c r="P203" s="267"/>
      <c r="Q203" s="267"/>
      <c r="R203" s="267"/>
      <c r="S203" s="267"/>
      <c r="T203" s="268"/>
      <c r="U203" s="15"/>
      <c r="V203" s="15"/>
      <c r="W203" s="15"/>
      <c r="X203" s="15"/>
      <c r="Y203" s="15"/>
      <c r="Z203" s="15"/>
      <c r="AA203" s="15"/>
      <c r="AB203" s="15"/>
      <c r="AC203" s="15"/>
      <c r="AD203" s="15"/>
      <c r="AE203" s="15"/>
      <c r="AT203" s="269" t="s">
        <v>319</v>
      </c>
      <c r="AU203" s="269" t="s">
        <v>85</v>
      </c>
      <c r="AV203" s="15" t="s">
        <v>315</v>
      </c>
      <c r="AW203" s="15" t="s">
        <v>37</v>
      </c>
      <c r="AX203" s="15" t="s">
        <v>83</v>
      </c>
      <c r="AY203" s="269" t="s">
        <v>308</v>
      </c>
    </row>
    <row r="204" s="2" customFormat="1" ht="24.15" customHeight="1">
      <c r="A204" s="41"/>
      <c r="B204" s="42"/>
      <c r="C204" s="216" t="s">
        <v>606</v>
      </c>
      <c r="D204" s="216" t="s">
        <v>310</v>
      </c>
      <c r="E204" s="217" t="s">
        <v>8561</v>
      </c>
      <c r="F204" s="218" t="s">
        <v>8562</v>
      </c>
      <c r="G204" s="219" t="s">
        <v>1891</v>
      </c>
      <c r="H204" s="290"/>
      <c r="I204" s="221"/>
      <c r="J204" s="222">
        <f>ROUND(I204*H204,2)</f>
        <v>0</v>
      </c>
      <c r="K204" s="218" t="s">
        <v>314</v>
      </c>
      <c r="L204" s="47"/>
      <c r="M204" s="223" t="s">
        <v>19</v>
      </c>
      <c r="N204" s="224" t="s">
        <v>47</v>
      </c>
      <c r="O204" s="87"/>
      <c r="P204" s="225">
        <f>O204*H204</f>
        <v>0</v>
      </c>
      <c r="Q204" s="225">
        <v>0</v>
      </c>
      <c r="R204" s="225">
        <f>Q204*H204</f>
        <v>0</v>
      </c>
      <c r="S204" s="225">
        <v>0</v>
      </c>
      <c r="T204" s="226">
        <f>S204*H204</f>
        <v>0</v>
      </c>
      <c r="U204" s="41"/>
      <c r="V204" s="41"/>
      <c r="W204" s="41"/>
      <c r="X204" s="41"/>
      <c r="Y204" s="41"/>
      <c r="Z204" s="41"/>
      <c r="AA204" s="41"/>
      <c r="AB204" s="41"/>
      <c r="AC204" s="41"/>
      <c r="AD204" s="41"/>
      <c r="AE204" s="41"/>
      <c r="AR204" s="227" t="s">
        <v>391</v>
      </c>
      <c r="AT204" s="227" t="s">
        <v>310</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391</v>
      </c>
      <c r="BM204" s="227" t="s">
        <v>8563</v>
      </c>
    </row>
    <row r="205" s="2" customFormat="1">
      <c r="A205" s="41"/>
      <c r="B205" s="42"/>
      <c r="C205" s="43"/>
      <c r="D205" s="229" t="s">
        <v>317</v>
      </c>
      <c r="E205" s="43"/>
      <c r="F205" s="230" t="s">
        <v>8564</v>
      </c>
      <c r="G205" s="43"/>
      <c r="H205" s="43"/>
      <c r="I205" s="231"/>
      <c r="J205" s="43"/>
      <c r="K205" s="43"/>
      <c r="L205" s="47"/>
      <c r="M205" s="232"/>
      <c r="N205" s="233"/>
      <c r="O205" s="87"/>
      <c r="P205" s="87"/>
      <c r="Q205" s="87"/>
      <c r="R205" s="87"/>
      <c r="S205" s="87"/>
      <c r="T205" s="88"/>
      <c r="U205" s="41"/>
      <c r="V205" s="41"/>
      <c r="W205" s="41"/>
      <c r="X205" s="41"/>
      <c r="Y205" s="41"/>
      <c r="Z205" s="41"/>
      <c r="AA205" s="41"/>
      <c r="AB205" s="41"/>
      <c r="AC205" s="41"/>
      <c r="AD205" s="41"/>
      <c r="AE205" s="41"/>
      <c r="AT205" s="20" t="s">
        <v>317</v>
      </c>
      <c r="AU205" s="20" t="s">
        <v>85</v>
      </c>
    </row>
    <row r="206" s="12" customFormat="1" ht="22.8" customHeight="1">
      <c r="A206" s="12"/>
      <c r="B206" s="200"/>
      <c r="C206" s="201"/>
      <c r="D206" s="202" t="s">
        <v>75</v>
      </c>
      <c r="E206" s="214" t="s">
        <v>602</v>
      </c>
      <c r="F206" s="214" t="s">
        <v>603</v>
      </c>
      <c r="G206" s="201"/>
      <c r="H206" s="201"/>
      <c r="I206" s="204"/>
      <c r="J206" s="215">
        <f>BK206</f>
        <v>0</v>
      </c>
      <c r="K206" s="201"/>
      <c r="L206" s="206"/>
      <c r="M206" s="207"/>
      <c r="N206" s="208"/>
      <c r="O206" s="208"/>
      <c r="P206" s="209">
        <f>SUM(P207:P218)</f>
        <v>0</v>
      </c>
      <c r="Q206" s="208"/>
      <c r="R206" s="209">
        <f>SUM(R207:R218)</f>
        <v>0</v>
      </c>
      <c r="S206" s="208"/>
      <c r="T206" s="210">
        <f>SUM(T207:T218)</f>
        <v>0</v>
      </c>
      <c r="U206" s="12"/>
      <c r="V206" s="12"/>
      <c r="W206" s="12"/>
      <c r="X206" s="12"/>
      <c r="Y206" s="12"/>
      <c r="Z206" s="12"/>
      <c r="AA206" s="12"/>
      <c r="AB206" s="12"/>
      <c r="AC206" s="12"/>
      <c r="AD206" s="12"/>
      <c r="AE206" s="12"/>
      <c r="AR206" s="211" t="s">
        <v>85</v>
      </c>
      <c r="AT206" s="212" t="s">
        <v>75</v>
      </c>
      <c r="AU206" s="212" t="s">
        <v>83</v>
      </c>
      <c r="AY206" s="211" t="s">
        <v>308</v>
      </c>
      <c r="BK206" s="213">
        <f>SUM(BK207:BK218)</f>
        <v>0</v>
      </c>
    </row>
    <row r="207" s="2" customFormat="1" ht="16.5" customHeight="1">
      <c r="A207" s="41"/>
      <c r="B207" s="42"/>
      <c r="C207" s="216" t="s">
        <v>765</v>
      </c>
      <c r="D207" s="216" t="s">
        <v>310</v>
      </c>
      <c r="E207" s="217" t="s">
        <v>5429</v>
      </c>
      <c r="F207" s="218" t="s">
        <v>8565</v>
      </c>
      <c r="G207" s="219" t="s">
        <v>626</v>
      </c>
      <c r="H207" s="220">
        <v>13617.799999999999</v>
      </c>
      <c r="I207" s="221"/>
      <c r="J207" s="222">
        <f>ROUND(I207*H207,2)</f>
        <v>0</v>
      </c>
      <c r="K207" s="218" t="s">
        <v>19</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391</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391</v>
      </c>
      <c r="BM207" s="227" t="s">
        <v>8566</v>
      </c>
    </row>
    <row r="208" s="14" customFormat="1">
      <c r="A208" s="14"/>
      <c r="B208" s="249"/>
      <c r="C208" s="250"/>
      <c r="D208" s="236" t="s">
        <v>319</v>
      </c>
      <c r="E208" s="251" t="s">
        <v>19</v>
      </c>
      <c r="F208" s="252" t="s">
        <v>8567</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4" customFormat="1">
      <c r="A209" s="14"/>
      <c r="B209" s="249"/>
      <c r="C209" s="250"/>
      <c r="D209" s="236" t="s">
        <v>319</v>
      </c>
      <c r="E209" s="251" t="s">
        <v>19</v>
      </c>
      <c r="F209" s="252" t="s">
        <v>8568</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3" customFormat="1">
      <c r="A210" s="13"/>
      <c r="B210" s="234"/>
      <c r="C210" s="235"/>
      <c r="D210" s="236" t="s">
        <v>319</v>
      </c>
      <c r="E210" s="237" t="s">
        <v>19</v>
      </c>
      <c r="F210" s="238" t="s">
        <v>8569</v>
      </c>
      <c r="G210" s="235"/>
      <c r="H210" s="239">
        <v>13617.799999999999</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5" customFormat="1">
      <c r="A211" s="15"/>
      <c r="B211" s="259"/>
      <c r="C211" s="260"/>
      <c r="D211" s="236" t="s">
        <v>319</v>
      </c>
      <c r="E211" s="261" t="s">
        <v>19</v>
      </c>
      <c r="F211" s="262" t="s">
        <v>448</v>
      </c>
      <c r="G211" s="260"/>
      <c r="H211" s="263">
        <v>13617.799999999999</v>
      </c>
      <c r="I211" s="264"/>
      <c r="J211" s="260"/>
      <c r="K211" s="260"/>
      <c r="L211" s="265"/>
      <c r="M211" s="266"/>
      <c r="N211" s="267"/>
      <c r="O211" s="267"/>
      <c r="P211" s="267"/>
      <c r="Q211" s="267"/>
      <c r="R211" s="267"/>
      <c r="S211" s="267"/>
      <c r="T211" s="268"/>
      <c r="U211" s="15"/>
      <c r="V211" s="15"/>
      <c r="W211" s="15"/>
      <c r="X211" s="15"/>
      <c r="Y211" s="15"/>
      <c r="Z211" s="15"/>
      <c r="AA211" s="15"/>
      <c r="AB211" s="15"/>
      <c r="AC211" s="15"/>
      <c r="AD211" s="15"/>
      <c r="AE211" s="15"/>
      <c r="AT211" s="269" t="s">
        <v>319</v>
      </c>
      <c r="AU211" s="269" t="s">
        <v>85</v>
      </c>
      <c r="AV211" s="15" t="s">
        <v>315</v>
      </c>
      <c r="AW211" s="15" t="s">
        <v>37</v>
      </c>
      <c r="AX211" s="15" t="s">
        <v>83</v>
      </c>
      <c r="AY211" s="269" t="s">
        <v>308</v>
      </c>
    </row>
    <row r="212" s="2" customFormat="1" ht="16.5" customHeight="1">
      <c r="A212" s="41"/>
      <c r="B212" s="42"/>
      <c r="C212" s="216" t="s">
        <v>611</v>
      </c>
      <c r="D212" s="216" t="s">
        <v>310</v>
      </c>
      <c r="E212" s="217" t="s">
        <v>8570</v>
      </c>
      <c r="F212" s="218" t="s">
        <v>8571</v>
      </c>
      <c r="G212" s="219" t="s">
        <v>313</v>
      </c>
      <c r="H212" s="220">
        <v>128.78800000000001</v>
      </c>
      <c r="I212" s="221"/>
      <c r="J212" s="222">
        <f>ROUND(I212*H212,2)</f>
        <v>0</v>
      </c>
      <c r="K212" s="218" t="s">
        <v>19</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391</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391</v>
      </c>
      <c r="BM212" s="227" t="s">
        <v>8572</v>
      </c>
    </row>
    <row r="213" s="14" customFormat="1">
      <c r="A213" s="14"/>
      <c r="B213" s="249"/>
      <c r="C213" s="250"/>
      <c r="D213" s="236" t="s">
        <v>319</v>
      </c>
      <c r="E213" s="251" t="s">
        <v>19</v>
      </c>
      <c r="F213" s="252" t="s">
        <v>8487</v>
      </c>
      <c r="G213" s="250"/>
      <c r="H213" s="251" t="s">
        <v>19</v>
      </c>
      <c r="I213" s="253"/>
      <c r="J213" s="250"/>
      <c r="K213" s="250"/>
      <c r="L213" s="254"/>
      <c r="M213" s="255"/>
      <c r="N213" s="256"/>
      <c r="O213" s="256"/>
      <c r="P213" s="256"/>
      <c r="Q213" s="256"/>
      <c r="R213" s="256"/>
      <c r="S213" s="256"/>
      <c r="T213" s="257"/>
      <c r="U213" s="14"/>
      <c r="V213" s="14"/>
      <c r="W213" s="14"/>
      <c r="X213" s="14"/>
      <c r="Y213" s="14"/>
      <c r="Z213" s="14"/>
      <c r="AA213" s="14"/>
      <c r="AB213" s="14"/>
      <c r="AC213" s="14"/>
      <c r="AD213" s="14"/>
      <c r="AE213" s="14"/>
      <c r="AT213" s="258" t="s">
        <v>319</v>
      </c>
      <c r="AU213" s="258" t="s">
        <v>85</v>
      </c>
      <c r="AV213" s="14" t="s">
        <v>83</v>
      </c>
      <c r="AW213" s="14" t="s">
        <v>37</v>
      </c>
      <c r="AX213" s="14" t="s">
        <v>76</v>
      </c>
      <c r="AY213" s="258" t="s">
        <v>308</v>
      </c>
    </row>
    <row r="214" s="13" customFormat="1">
      <c r="A214" s="13"/>
      <c r="B214" s="234"/>
      <c r="C214" s="235"/>
      <c r="D214" s="236" t="s">
        <v>319</v>
      </c>
      <c r="E214" s="237" t="s">
        <v>19</v>
      </c>
      <c r="F214" s="238" t="s">
        <v>8573</v>
      </c>
      <c r="G214" s="235"/>
      <c r="H214" s="239">
        <v>119.398</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76</v>
      </c>
      <c r="AY214" s="245" t="s">
        <v>308</v>
      </c>
    </row>
    <row r="215" s="13" customFormat="1">
      <c r="A215" s="13"/>
      <c r="B215" s="234"/>
      <c r="C215" s="235"/>
      <c r="D215" s="236" t="s">
        <v>319</v>
      </c>
      <c r="E215" s="237" t="s">
        <v>19</v>
      </c>
      <c r="F215" s="238" t="s">
        <v>8574</v>
      </c>
      <c r="G215" s="235"/>
      <c r="H215" s="239">
        <v>9.3900000000000006</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5" customFormat="1">
      <c r="A216" s="15"/>
      <c r="B216" s="259"/>
      <c r="C216" s="260"/>
      <c r="D216" s="236" t="s">
        <v>319</v>
      </c>
      <c r="E216" s="261" t="s">
        <v>19</v>
      </c>
      <c r="F216" s="262" t="s">
        <v>448</v>
      </c>
      <c r="G216" s="260"/>
      <c r="H216" s="263">
        <v>128.78800000000001</v>
      </c>
      <c r="I216" s="264"/>
      <c r="J216" s="260"/>
      <c r="K216" s="260"/>
      <c r="L216" s="265"/>
      <c r="M216" s="266"/>
      <c r="N216" s="267"/>
      <c r="O216" s="267"/>
      <c r="P216" s="267"/>
      <c r="Q216" s="267"/>
      <c r="R216" s="267"/>
      <c r="S216" s="267"/>
      <c r="T216" s="268"/>
      <c r="U216" s="15"/>
      <c r="V216" s="15"/>
      <c r="W216" s="15"/>
      <c r="X216" s="15"/>
      <c r="Y216" s="15"/>
      <c r="Z216" s="15"/>
      <c r="AA216" s="15"/>
      <c r="AB216" s="15"/>
      <c r="AC216" s="15"/>
      <c r="AD216" s="15"/>
      <c r="AE216" s="15"/>
      <c r="AT216" s="269" t="s">
        <v>319</v>
      </c>
      <c r="AU216" s="269" t="s">
        <v>85</v>
      </c>
      <c r="AV216" s="15" t="s">
        <v>315</v>
      </c>
      <c r="AW216" s="15" t="s">
        <v>37</v>
      </c>
      <c r="AX216" s="15" t="s">
        <v>83</v>
      </c>
      <c r="AY216" s="269" t="s">
        <v>308</v>
      </c>
    </row>
    <row r="217" s="2" customFormat="1" ht="24.15" customHeight="1">
      <c r="A217" s="41"/>
      <c r="B217" s="42"/>
      <c r="C217" s="216" t="s">
        <v>775</v>
      </c>
      <c r="D217" s="216" t="s">
        <v>310</v>
      </c>
      <c r="E217" s="217" t="s">
        <v>8575</v>
      </c>
      <c r="F217" s="218" t="s">
        <v>8576</v>
      </c>
      <c r="G217" s="219" t="s">
        <v>1891</v>
      </c>
      <c r="H217" s="290"/>
      <c r="I217" s="221"/>
      <c r="J217" s="222">
        <f>ROUND(I217*H217,2)</f>
        <v>0</v>
      </c>
      <c r="K217" s="218" t="s">
        <v>314</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391</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391</v>
      </c>
      <c r="BM217" s="227" t="s">
        <v>8577</v>
      </c>
    </row>
    <row r="218" s="2" customFormat="1">
      <c r="A218" s="41"/>
      <c r="B218" s="42"/>
      <c r="C218" s="43"/>
      <c r="D218" s="229" t="s">
        <v>317</v>
      </c>
      <c r="E218" s="43"/>
      <c r="F218" s="230" t="s">
        <v>8578</v>
      </c>
      <c r="G218" s="43"/>
      <c r="H218" s="43"/>
      <c r="I218" s="231"/>
      <c r="J218" s="43"/>
      <c r="K218" s="43"/>
      <c r="L218" s="47"/>
      <c r="M218" s="270"/>
      <c r="N218" s="271"/>
      <c r="O218" s="272"/>
      <c r="P218" s="272"/>
      <c r="Q218" s="272"/>
      <c r="R218" s="272"/>
      <c r="S218" s="272"/>
      <c r="T218" s="273"/>
      <c r="U218" s="41"/>
      <c r="V218" s="41"/>
      <c r="W218" s="41"/>
      <c r="X218" s="41"/>
      <c r="Y218" s="41"/>
      <c r="Z218" s="41"/>
      <c r="AA218" s="41"/>
      <c r="AB218" s="41"/>
      <c r="AC218" s="41"/>
      <c r="AD218" s="41"/>
      <c r="AE218" s="41"/>
      <c r="AT218" s="20" t="s">
        <v>317</v>
      </c>
      <c r="AU218" s="20" t="s">
        <v>85</v>
      </c>
    </row>
    <row r="219" s="2" customFormat="1" ht="6.96" customHeight="1">
      <c r="A219" s="41"/>
      <c r="B219" s="62"/>
      <c r="C219" s="63"/>
      <c r="D219" s="63"/>
      <c r="E219" s="63"/>
      <c r="F219" s="63"/>
      <c r="G219" s="63"/>
      <c r="H219" s="63"/>
      <c r="I219" s="63"/>
      <c r="J219" s="63"/>
      <c r="K219" s="63"/>
      <c r="L219" s="47"/>
      <c r="M219" s="41"/>
      <c r="O219" s="41"/>
      <c r="P219" s="41"/>
      <c r="Q219" s="41"/>
      <c r="R219" s="41"/>
      <c r="S219" s="41"/>
      <c r="T219" s="41"/>
      <c r="U219" s="41"/>
      <c r="V219" s="41"/>
      <c r="W219" s="41"/>
      <c r="X219" s="41"/>
      <c r="Y219" s="41"/>
      <c r="Z219" s="41"/>
      <c r="AA219" s="41"/>
      <c r="AB219" s="41"/>
      <c r="AC219" s="41"/>
      <c r="AD219" s="41"/>
      <c r="AE219" s="41"/>
    </row>
  </sheetData>
  <sheetProtection sheet="1" autoFilter="0" formatColumns="0" formatRows="0" objects="1" scenarios="1" spinCount="100000" saltValue="GQPBF1Z9ZREv1fQUQB7J65c9UTP2VPfHbpAMWTl6Z1p+RUiUHSHu9dRBzZhlV6G3OSFR/GYyDVUg30Wr0U7LFA==" hashValue="eZO9gTTB3IFCkh22bRt13uqGiGx2YVbqmAC37rT61FG2koMMdiK8NVEeDAVK0EOW5TnBn2BoVB5hEyab8KZQFw==" algorithmName="SHA-512" password="CC35"/>
  <autoFilter ref="C102:K218"/>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hyperlinks>
    <hyperlink ref="F107" r:id="rId1" display="https://podminky.urs.cz/item/CS_URS_2024_02/133254102"/>
    <hyperlink ref="F112" r:id="rId2" display="https://podminky.urs.cz/item/CS_URS_2024_02/162751117"/>
    <hyperlink ref="F116" r:id="rId3" display="https://podminky.urs.cz/item/CS_URS_2024_02/171201231"/>
    <hyperlink ref="F120" r:id="rId4" display="https://podminky.urs.cz/item/CS_URS_2024_02/171251201"/>
    <hyperlink ref="F122" r:id="rId5" display="https://podminky.urs.cz/item/CS_URS_2024_02/174151101"/>
    <hyperlink ref="F128" r:id="rId6" display="https://podminky.urs.cz/item/CS_URS_2024_02/275321411"/>
    <hyperlink ref="F133" r:id="rId7" display="https://podminky.urs.cz/item/CS_URS_2024_02/275361821"/>
    <hyperlink ref="F140" r:id="rId8" display="https://podminky.urs.cz/item/CS_URS_2024_02/342151111"/>
    <hyperlink ref="F154" r:id="rId9" display="https://podminky.urs.cz/item/CS_URS_2024_02/444151111"/>
    <hyperlink ref="F164" r:id="rId10" display="https://podminky.urs.cz/item/CS_URS_2024_02/949101111"/>
    <hyperlink ref="F167" r:id="rId11" display="https://podminky.urs.cz/item/CS_URS_2024_02/998011001"/>
    <hyperlink ref="F171" r:id="rId12" display="https://podminky.urs.cz/item/CS_URS_2024_02/712363356"/>
    <hyperlink ref="F174" r:id="rId13" display="https://podminky.urs.cz/item/CS_URS_2024_02/712363358"/>
    <hyperlink ref="F177" r:id="rId14" display="https://podminky.urs.cz/item/CS_URS_2024_02/712363413"/>
    <hyperlink ref="F183" r:id="rId15" display="https://podminky.urs.cz/item/CS_URS_2024_02/712391171"/>
    <hyperlink ref="F189" r:id="rId16" display="https://podminky.urs.cz/item/CS_URS_2024_02/998712201"/>
    <hyperlink ref="F193" r:id="rId17" display="https://podminky.urs.cz/item/CS_URS_2024_02/721242105"/>
    <hyperlink ref="F198" r:id="rId18" display="https://podminky.urs.cz/item/CS_URS_2024_02/764518621"/>
    <hyperlink ref="F205" r:id="rId19" display="https://podminky.urs.cz/item/CS_URS_2024_02/998764201"/>
    <hyperlink ref="F218" r:id="rId20"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2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204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8461</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8579</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ROUND((SUM(BE93:BE125)),  2)</f>
        <v>0</v>
      </c>
      <c r="G37" s="41"/>
      <c r="H37" s="41"/>
      <c r="I37" s="161">
        <v>0.20999999999999999</v>
      </c>
      <c r="J37" s="160">
        <f>ROUND(((SUM(BE93:BE125))*I37),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ROUND((SUM(BF93:BF125)),  2)</f>
        <v>0</v>
      </c>
      <c r="G38" s="41"/>
      <c r="H38" s="41"/>
      <c r="I38" s="161">
        <v>0.12</v>
      </c>
      <c r="J38" s="160">
        <f>ROUND(((SUM(BF93:BF125))*I38),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ROUND((SUM(BG93:BG125)),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ROUND((SUM(BH93:BH125)),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ROUND((SUM(BI93:BI125)),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8461</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02 - Elektroinstalace</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1074</v>
      </c>
      <c r="E68" s="181"/>
      <c r="F68" s="181"/>
      <c r="G68" s="181"/>
      <c r="H68" s="181"/>
      <c r="I68" s="181"/>
      <c r="J68" s="182">
        <f>J94</f>
        <v>0</v>
      </c>
      <c r="K68" s="179"/>
      <c r="L68" s="183"/>
      <c r="S68" s="9"/>
      <c r="T68" s="9"/>
      <c r="U68" s="9"/>
      <c r="V68" s="9"/>
      <c r="W68" s="9"/>
      <c r="X68" s="9"/>
      <c r="Y68" s="9"/>
      <c r="Z68" s="9"/>
      <c r="AA68" s="9"/>
      <c r="AB68" s="9"/>
      <c r="AC68" s="9"/>
      <c r="AD68" s="9"/>
      <c r="AE68" s="9"/>
    </row>
    <row r="69" s="10" customFormat="1" ht="19.92" customHeight="1">
      <c r="A69" s="10"/>
      <c r="B69" s="184"/>
      <c r="C69" s="128"/>
      <c r="D69" s="185" t="s">
        <v>1075</v>
      </c>
      <c r="E69" s="186"/>
      <c r="F69" s="186"/>
      <c r="G69" s="186"/>
      <c r="H69" s="186"/>
      <c r="I69" s="186"/>
      <c r="J69" s="187">
        <f>J95</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1" customFormat="1" ht="16.5" customHeight="1">
      <c r="B81" s="24"/>
      <c r="C81" s="25"/>
      <c r="D81" s="25"/>
      <c r="E81" s="173" t="s">
        <v>284</v>
      </c>
      <c r="F81" s="25"/>
      <c r="G81" s="25"/>
      <c r="H81" s="25"/>
      <c r="I81" s="25"/>
      <c r="J81" s="25"/>
      <c r="K81" s="25"/>
      <c r="L81" s="23"/>
    </row>
    <row r="82" s="1" customFormat="1" ht="12" customHeight="1">
      <c r="B82" s="24"/>
      <c r="C82" s="35" t="s">
        <v>285</v>
      </c>
      <c r="D82" s="25"/>
      <c r="E82" s="25"/>
      <c r="F82" s="25"/>
      <c r="G82" s="25"/>
      <c r="H82" s="25"/>
      <c r="I82" s="25"/>
      <c r="J82" s="25"/>
      <c r="K82" s="25"/>
      <c r="L82" s="23"/>
    </row>
    <row r="83" s="2" customFormat="1" ht="16.5" customHeight="1">
      <c r="A83" s="41"/>
      <c r="B83" s="42"/>
      <c r="C83" s="43"/>
      <c r="D83" s="43"/>
      <c r="E83" s="291" t="s">
        <v>8461</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3013</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E13</f>
        <v>02 - Elektroinstalace</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F16</f>
        <v xml:space="preserve"> </v>
      </c>
      <c r="G87" s="43"/>
      <c r="H87" s="43"/>
      <c r="I87" s="35" t="s">
        <v>23</v>
      </c>
      <c r="J87" s="75" t="str">
        <f>IF(J16="","",J16)</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E19</f>
        <v>Statutární město Ostrava</v>
      </c>
      <c r="G89" s="43"/>
      <c r="H89" s="43"/>
      <c r="I89" s="35" t="s">
        <v>33</v>
      </c>
      <c r="J89" s="39" t="str">
        <f>E25</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IF(E22="","",E22)</f>
        <v>Vyplň údaj</v>
      </c>
      <c r="G90" s="43"/>
      <c r="H90" s="43"/>
      <c r="I90" s="35" t="s">
        <v>38</v>
      </c>
      <c r="J90" s="39" t="str">
        <f>E28</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f>
        <v>0</v>
      </c>
      <c r="Q93" s="99"/>
      <c r="R93" s="197">
        <f>R94</f>
        <v>0</v>
      </c>
      <c r="S93" s="99"/>
      <c r="T93" s="198">
        <f>T94</f>
        <v>0</v>
      </c>
      <c r="U93" s="41"/>
      <c r="V93" s="41"/>
      <c r="W93" s="41"/>
      <c r="X93" s="41"/>
      <c r="Y93" s="41"/>
      <c r="Z93" s="41"/>
      <c r="AA93" s="41"/>
      <c r="AB93" s="41"/>
      <c r="AC93" s="41"/>
      <c r="AD93" s="41"/>
      <c r="AE93" s="41"/>
      <c r="AT93" s="20" t="s">
        <v>75</v>
      </c>
      <c r="AU93" s="20" t="s">
        <v>290</v>
      </c>
      <c r="BK93" s="199">
        <f>BK94</f>
        <v>0</v>
      </c>
    </row>
    <row r="94" s="12" customFormat="1" ht="25.92" customHeight="1">
      <c r="A94" s="12"/>
      <c r="B94" s="200"/>
      <c r="C94" s="201"/>
      <c r="D94" s="202" t="s">
        <v>75</v>
      </c>
      <c r="E94" s="203" t="s">
        <v>1137</v>
      </c>
      <c r="F94" s="203" t="s">
        <v>1138</v>
      </c>
      <c r="G94" s="201"/>
      <c r="H94" s="201"/>
      <c r="I94" s="204"/>
      <c r="J94" s="205">
        <f>BK94</f>
        <v>0</v>
      </c>
      <c r="K94" s="201"/>
      <c r="L94" s="206"/>
      <c r="M94" s="207"/>
      <c r="N94" s="208"/>
      <c r="O94" s="208"/>
      <c r="P94" s="209">
        <f>P95</f>
        <v>0</v>
      </c>
      <c r="Q94" s="208"/>
      <c r="R94" s="209">
        <f>R95</f>
        <v>0</v>
      </c>
      <c r="S94" s="208"/>
      <c r="T94" s="210">
        <f>T95</f>
        <v>0</v>
      </c>
      <c r="U94" s="12"/>
      <c r="V94" s="12"/>
      <c r="W94" s="12"/>
      <c r="X94" s="12"/>
      <c r="Y94" s="12"/>
      <c r="Z94" s="12"/>
      <c r="AA94" s="12"/>
      <c r="AB94" s="12"/>
      <c r="AC94" s="12"/>
      <c r="AD94" s="12"/>
      <c r="AE94" s="12"/>
      <c r="AR94" s="211" t="s">
        <v>150</v>
      </c>
      <c r="AT94" s="212" t="s">
        <v>75</v>
      </c>
      <c r="AU94" s="212" t="s">
        <v>76</v>
      </c>
      <c r="AY94" s="211" t="s">
        <v>308</v>
      </c>
      <c r="BK94" s="213">
        <f>BK95</f>
        <v>0</v>
      </c>
    </row>
    <row r="95" s="12" customFormat="1" ht="22.8" customHeight="1">
      <c r="A95" s="12"/>
      <c r="B95" s="200"/>
      <c r="C95" s="201"/>
      <c r="D95" s="202" t="s">
        <v>75</v>
      </c>
      <c r="E95" s="214" t="s">
        <v>1139</v>
      </c>
      <c r="F95" s="214" t="s">
        <v>1140</v>
      </c>
      <c r="G95" s="201"/>
      <c r="H95" s="201"/>
      <c r="I95" s="204"/>
      <c r="J95" s="215">
        <f>BK95</f>
        <v>0</v>
      </c>
      <c r="K95" s="201"/>
      <c r="L95" s="206"/>
      <c r="M95" s="207"/>
      <c r="N95" s="208"/>
      <c r="O95" s="208"/>
      <c r="P95" s="209">
        <f>SUM(P96:P125)</f>
        <v>0</v>
      </c>
      <c r="Q95" s="208"/>
      <c r="R95" s="209">
        <f>SUM(R96:R125)</f>
        <v>0</v>
      </c>
      <c r="S95" s="208"/>
      <c r="T95" s="210">
        <f>SUM(T96:T125)</f>
        <v>0</v>
      </c>
      <c r="U95" s="12"/>
      <c r="V95" s="12"/>
      <c r="W95" s="12"/>
      <c r="X95" s="12"/>
      <c r="Y95" s="12"/>
      <c r="Z95" s="12"/>
      <c r="AA95" s="12"/>
      <c r="AB95" s="12"/>
      <c r="AC95" s="12"/>
      <c r="AD95" s="12"/>
      <c r="AE95" s="12"/>
      <c r="AR95" s="211" t="s">
        <v>150</v>
      </c>
      <c r="AT95" s="212" t="s">
        <v>75</v>
      </c>
      <c r="AU95" s="212" t="s">
        <v>83</v>
      </c>
      <c r="AY95" s="211" t="s">
        <v>308</v>
      </c>
      <c r="BK95" s="213">
        <f>SUM(BK96:BK125)</f>
        <v>0</v>
      </c>
    </row>
    <row r="96" s="2" customFormat="1" ht="16.5" customHeight="1">
      <c r="A96" s="41"/>
      <c r="B96" s="42"/>
      <c r="C96" s="216" t="s">
        <v>83</v>
      </c>
      <c r="D96" s="216" t="s">
        <v>310</v>
      </c>
      <c r="E96" s="217" t="s">
        <v>83</v>
      </c>
      <c r="F96" s="218" t="s">
        <v>7255</v>
      </c>
      <c r="G96" s="219" t="s">
        <v>4835</v>
      </c>
      <c r="H96" s="220">
        <v>25</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782</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782</v>
      </c>
      <c r="BM96" s="227" t="s">
        <v>85</v>
      </c>
    </row>
    <row r="97" s="2" customFormat="1" ht="16.5" customHeight="1">
      <c r="A97" s="41"/>
      <c r="B97" s="42"/>
      <c r="C97" s="216" t="s">
        <v>85</v>
      </c>
      <c r="D97" s="216" t="s">
        <v>310</v>
      </c>
      <c r="E97" s="217" t="s">
        <v>85</v>
      </c>
      <c r="F97" s="218" t="s">
        <v>7256</v>
      </c>
      <c r="G97" s="219" t="s">
        <v>474</v>
      </c>
      <c r="H97" s="220">
        <v>33</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782</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782</v>
      </c>
      <c r="BM97" s="227" t="s">
        <v>315</v>
      </c>
    </row>
    <row r="98" s="2" customFormat="1" ht="16.5" customHeight="1">
      <c r="A98" s="41"/>
      <c r="B98" s="42"/>
      <c r="C98" s="216" t="s">
        <v>150</v>
      </c>
      <c r="D98" s="216" t="s">
        <v>310</v>
      </c>
      <c r="E98" s="217" t="s">
        <v>150</v>
      </c>
      <c r="F98" s="218" t="s">
        <v>7257</v>
      </c>
      <c r="G98" s="219" t="s">
        <v>474</v>
      </c>
      <c r="H98" s="220">
        <v>4</v>
      </c>
      <c r="I98" s="221"/>
      <c r="J98" s="222">
        <f>ROUND(I98*H98,2)</f>
        <v>0</v>
      </c>
      <c r="K98" s="218" t="s">
        <v>19</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782</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782</v>
      </c>
      <c r="BM98" s="227" t="s">
        <v>342</v>
      </c>
    </row>
    <row r="99" s="2" customFormat="1" ht="16.5" customHeight="1">
      <c r="A99" s="41"/>
      <c r="B99" s="42"/>
      <c r="C99" s="216" t="s">
        <v>315</v>
      </c>
      <c r="D99" s="216" t="s">
        <v>310</v>
      </c>
      <c r="E99" s="217" t="s">
        <v>315</v>
      </c>
      <c r="F99" s="218" t="s">
        <v>8580</v>
      </c>
      <c r="G99" s="219" t="s">
        <v>474</v>
      </c>
      <c r="H99" s="220">
        <v>270</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782</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782</v>
      </c>
      <c r="BM99" s="227" t="s">
        <v>352</v>
      </c>
    </row>
    <row r="100" s="2" customFormat="1" ht="16.5" customHeight="1">
      <c r="A100" s="41"/>
      <c r="B100" s="42"/>
      <c r="C100" s="216" t="s">
        <v>336</v>
      </c>
      <c r="D100" s="216" t="s">
        <v>310</v>
      </c>
      <c r="E100" s="217" t="s">
        <v>336</v>
      </c>
      <c r="F100" s="218" t="s">
        <v>7259</v>
      </c>
      <c r="G100" s="219" t="s">
        <v>4835</v>
      </c>
      <c r="H100" s="220">
        <v>9</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782</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782</v>
      </c>
      <c r="BM100" s="227" t="s">
        <v>362</v>
      </c>
    </row>
    <row r="101" s="2" customFormat="1" ht="16.5" customHeight="1">
      <c r="A101" s="41"/>
      <c r="B101" s="42"/>
      <c r="C101" s="216" t="s">
        <v>342</v>
      </c>
      <c r="D101" s="216" t="s">
        <v>310</v>
      </c>
      <c r="E101" s="217" t="s">
        <v>342</v>
      </c>
      <c r="F101" s="218" t="s">
        <v>7260</v>
      </c>
      <c r="G101" s="219" t="s">
        <v>474</v>
      </c>
      <c r="H101" s="220">
        <v>34</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782</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782</v>
      </c>
      <c r="BM101" s="227" t="s">
        <v>8</v>
      </c>
    </row>
    <row r="102" s="2" customFormat="1" ht="16.5" customHeight="1">
      <c r="A102" s="41"/>
      <c r="B102" s="42"/>
      <c r="C102" s="216" t="s">
        <v>347</v>
      </c>
      <c r="D102" s="216" t="s">
        <v>310</v>
      </c>
      <c r="E102" s="217" t="s">
        <v>347</v>
      </c>
      <c r="F102" s="218" t="s">
        <v>7261</v>
      </c>
      <c r="G102" s="219" t="s">
        <v>474</v>
      </c>
      <c r="H102" s="220">
        <v>34</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782</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782</v>
      </c>
      <c r="BM102" s="227" t="s">
        <v>381</v>
      </c>
    </row>
    <row r="103" s="2" customFormat="1" ht="16.5" customHeight="1">
      <c r="A103" s="41"/>
      <c r="B103" s="42"/>
      <c r="C103" s="216" t="s">
        <v>352</v>
      </c>
      <c r="D103" s="216" t="s">
        <v>310</v>
      </c>
      <c r="E103" s="217" t="s">
        <v>352</v>
      </c>
      <c r="F103" s="218" t="s">
        <v>7264</v>
      </c>
      <c r="G103" s="219" t="s">
        <v>313</v>
      </c>
      <c r="H103" s="220">
        <v>287</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782</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782</v>
      </c>
      <c r="BM103" s="227" t="s">
        <v>391</v>
      </c>
    </row>
    <row r="104" s="2" customFormat="1" ht="16.5" customHeight="1">
      <c r="A104" s="41"/>
      <c r="B104" s="42"/>
      <c r="C104" s="216" t="s">
        <v>357</v>
      </c>
      <c r="D104" s="216" t="s">
        <v>310</v>
      </c>
      <c r="E104" s="217" t="s">
        <v>357</v>
      </c>
      <c r="F104" s="218" t="s">
        <v>7263</v>
      </c>
      <c r="G104" s="219" t="s">
        <v>474</v>
      </c>
      <c r="H104" s="220">
        <v>315</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782</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782</v>
      </c>
      <c r="BM104" s="227" t="s">
        <v>401</v>
      </c>
    </row>
    <row r="105" s="2" customFormat="1" ht="16.5" customHeight="1">
      <c r="A105" s="41"/>
      <c r="B105" s="42"/>
      <c r="C105" s="216" t="s">
        <v>362</v>
      </c>
      <c r="D105" s="216" t="s">
        <v>310</v>
      </c>
      <c r="E105" s="217" t="s">
        <v>362</v>
      </c>
      <c r="F105" s="218" t="s">
        <v>7263</v>
      </c>
      <c r="G105" s="219" t="s">
        <v>474</v>
      </c>
      <c r="H105" s="220">
        <v>206</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782</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782</v>
      </c>
      <c r="BM105" s="227" t="s">
        <v>411</v>
      </c>
    </row>
    <row r="106" s="2" customFormat="1" ht="21.75" customHeight="1">
      <c r="A106" s="41"/>
      <c r="B106" s="42"/>
      <c r="C106" s="216" t="s">
        <v>367</v>
      </c>
      <c r="D106" s="216" t="s">
        <v>310</v>
      </c>
      <c r="E106" s="217" t="s">
        <v>367</v>
      </c>
      <c r="F106" s="218" t="s">
        <v>7267</v>
      </c>
      <c r="G106" s="219" t="s">
        <v>323</v>
      </c>
      <c r="H106" s="220">
        <v>15</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782</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782</v>
      </c>
      <c r="BM106" s="227" t="s">
        <v>420</v>
      </c>
    </row>
    <row r="107" s="2" customFormat="1" ht="16.5" customHeight="1">
      <c r="A107" s="41"/>
      <c r="B107" s="42"/>
      <c r="C107" s="216" t="s">
        <v>8</v>
      </c>
      <c r="D107" s="216" t="s">
        <v>310</v>
      </c>
      <c r="E107" s="217" t="s">
        <v>8</v>
      </c>
      <c r="F107" s="218" t="s">
        <v>7266</v>
      </c>
      <c r="G107" s="219" t="s">
        <v>323</v>
      </c>
      <c r="H107" s="220">
        <v>35</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782</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782</v>
      </c>
      <c r="BM107" s="227" t="s">
        <v>430</v>
      </c>
    </row>
    <row r="108" s="2" customFormat="1" ht="21.75" customHeight="1">
      <c r="A108" s="41"/>
      <c r="B108" s="42"/>
      <c r="C108" s="216" t="s">
        <v>376</v>
      </c>
      <c r="D108" s="216" t="s">
        <v>310</v>
      </c>
      <c r="E108" s="217" t="s">
        <v>376</v>
      </c>
      <c r="F108" s="218" t="s">
        <v>7271</v>
      </c>
      <c r="G108" s="219" t="s">
        <v>323</v>
      </c>
      <c r="H108" s="220">
        <v>452</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782</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782</v>
      </c>
      <c r="BM108" s="227" t="s">
        <v>596</v>
      </c>
    </row>
    <row r="109" s="2" customFormat="1" ht="16.5" customHeight="1">
      <c r="A109" s="41"/>
      <c r="B109" s="42"/>
      <c r="C109" s="216" t="s">
        <v>381</v>
      </c>
      <c r="D109" s="216" t="s">
        <v>310</v>
      </c>
      <c r="E109" s="217" t="s">
        <v>381</v>
      </c>
      <c r="F109" s="218" t="s">
        <v>7395</v>
      </c>
      <c r="G109" s="219" t="s">
        <v>626</v>
      </c>
      <c r="H109" s="220">
        <v>1153</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782</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782</v>
      </c>
      <c r="BM109" s="227" t="s">
        <v>606</v>
      </c>
    </row>
    <row r="110" s="2" customFormat="1" ht="16.5" customHeight="1">
      <c r="A110" s="41"/>
      <c r="B110" s="42"/>
      <c r="C110" s="216" t="s">
        <v>386</v>
      </c>
      <c r="D110" s="216" t="s">
        <v>310</v>
      </c>
      <c r="E110" s="217" t="s">
        <v>386</v>
      </c>
      <c r="F110" s="218" t="s">
        <v>7659</v>
      </c>
      <c r="G110" s="219" t="s">
        <v>474</v>
      </c>
      <c r="H110" s="220">
        <v>96</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782</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782</v>
      </c>
      <c r="BM110" s="227" t="s">
        <v>611</v>
      </c>
    </row>
    <row r="111" s="2" customFormat="1" ht="16.5" customHeight="1">
      <c r="A111" s="41"/>
      <c r="B111" s="42"/>
      <c r="C111" s="216" t="s">
        <v>391</v>
      </c>
      <c r="D111" s="216" t="s">
        <v>310</v>
      </c>
      <c r="E111" s="217" t="s">
        <v>391</v>
      </c>
      <c r="F111" s="218" t="s">
        <v>7663</v>
      </c>
      <c r="G111" s="219" t="s">
        <v>323</v>
      </c>
      <c r="H111" s="220">
        <v>288</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782</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782</v>
      </c>
      <c r="BM111" s="227" t="s">
        <v>616</v>
      </c>
    </row>
    <row r="112" s="2" customFormat="1" ht="16.5" customHeight="1">
      <c r="A112" s="41"/>
      <c r="B112" s="42"/>
      <c r="C112" s="216" t="s">
        <v>396</v>
      </c>
      <c r="D112" s="216" t="s">
        <v>310</v>
      </c>
      <c r="E112" s="217" t="s">
        <v>396</v>
      </c>
      <c r="F112" s="218" t="s">
        <v>7262</v>
      </c>
      <c r="G112" s="219" t="s">
        <v>4835</v>
      </c>
      <c r="H112" s="220">
        <v>576</v>
      </c>
      <c r="I112" s="221"/>
      <c r="J112" s="222">
        <f>ROUND(I112*H112,2)</f>
        <v>0</v>
      </c>
      <c r="K112" s="218" t="s">
        <v>19</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782</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782</v>
      </c>
      <c r="BM112" s="227" t="s">
        <v>620</v>
      </c>
    </row>
    <row r="113" s="2" customFormat="1" ht="16.5" customHeight="1">
      <c r="A113" s="41"/>
      <c r="B113" s="42"/>
      <c r="C113" s="280" t="s">
        <v>401</v>
      </c>
      <c r="D113" s="280" t="s">
        <v>1137</v>
      </c>
      <c r="E113" s="281" t="s">
        <v>7275</v>
      </c>
      <c r="F113" s="282" t="s">
        <v>7276</v>
      </c>
      <c r="G113" s="283" t="s">
        <v>4835</v>
      </c>
      <c r="H113" s="284">
        <v>25</v>
      </c>
      <c r="I113" s="285"/>
      <c r="J113" s="286">
        <f>ROUND(I113*H113,2)</f>
        <v>0</v>
      </c>
      <c r="K113" s="282" t="s">
        <v>19</v>
      </c>
      <c r="L113" s="287"/>
      <c r="M113" s="288" t="s">
        <v>19</v>
      </c>
      <c r="N113" s="289"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3255</v>
      </c>
      <c r="AT113" s="227" t="s">
        <v>1137</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782</v>
      </c>
      <c r="BM113" s="227" t="s">
        <v>627</v>
      </c>
    </row>
    <row r="114" s="2" customFormat="1" ht="16.5" customHeight="1">
      <c r="A114" s="41"/>
      <c r="B114" s="42"/>
      <c r="C114" s="280" t="s">
        <v>406</v>
      </c>
      <c r="D114" s="280" t="s">
        <v>1137</v>
      </c>
      <c r="E114" s="281" t="s">
        <v>313</v>
      </c>
      <c r="F114" s="282" t="s">
        <v>7277</v>
      </c>
      <c r="G114" s="283" t="s">
        <v>474</v>
      </c>
      <c r="H114" s="284">
        <v>33</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3255</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782</v>
      </c>
      <c r="BM114" s="227" t="s">
        <v>735</v>
      </c>
    </row>
    <row r="115" s="2" customFormat="1" ht="16.5" customHeight="1">
      <c r="A115" s="41"/>
      <c r="B115" s="42"/>
      <c r="C115" s="280" t="s">
        <v>411</v>
      </c>
      <c r="D115" s="280" t="s">
        <v>1137</v>
      </c>
      <c r="E115" s="281" t="s">
        <v>442</v>
      </c>
      <c r="F115" s="282" t="s">
        <v>7280</v>
      </c>
      <c r="G115" s="283" t="s">
        <v>474</v>
      </c>
      <c r="H115" s="284">
        <v>4</v>
      </c>
      <c r="I115" s="285"/>
      <c r="J115" s="286">
        <f>ROUND(I115*H115,2)</f>
        <v>0</v>
      </c>
      <c r="K115" s="282" t="s">
        <v>19</v>
      </c>
      <c r="L115" s="287"/>
      <c r="M115" s="288" t="s">
        <v>19</v>
      </c>
      <c r="N115" s="289"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3255</v>
      </c>
      <c r="AT115" s="227" t="s">
        <v>1137</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782</v>
      </c>
      <c r="BM115" s="227" t="s">
        <v>740</v>
      </c>
    </row>
    <row r="116" s="2" customFormat="1" ht="16.5" customHeight="1">
      <c r="A116" s="41"/>
      <c r="B116" s="42"/>
      <c r="C116" s="280" t="s">
        <v>7</v>
      </c>
      <c r="D116" s="280" t="s">
        <v>1137</v>
      </c>
      <c r="E116" s="281" t="s">
        <v>7279</v>
      </c>
      <c r="F116" s="282" t="s">
        <v>7282</v>
      </c>
      <c r="G116" s="283" t="s">
        <v>474</v>
      </c>
      <c r="H116" s="284">
        <v>270</v>
      </c>
      <c r="I116" s="285"/>
      <c r="J116" s="286">
        <f>ROUND(I116*H116,2)</f>
        <v>0</v>
      </c>
      <c r="K116" s="282" t="s">
        <v>19</v>
      </c>
      <c r="L116" s="287"/>
      <c r="M116" s="288" t="s">
        <v>19</v>
      </c>
      <c r="N116" s="289"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3255</v>
      </c>
      <c r="AT116" s="227" t="s">
        <v>1137</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782</v>
      </c>
      <c r="BM116" s="227" t="s">
        <v>746</v>
      </c>
    </row>
    <row r="117" s="2" customFormat="1" ht="16.5" customHeight="1">
      <c r="A117" s="41"/>
      <c r="B117" s="42"/>
      <c r="C117" s="280" t="s">
        <v>420</v>
      </c>
      <c r="D117" s="280" t="s">
        <v>1137</v>
      </c>
      <c r="E117" s="281" t="s">
        <v>7281</v>
      </c>
      <c r="F117" s="282" t="s">
        <v>7284</v>
      </c>
      <c r="G117" s="283" t="s">
        <v>4835</v>
      </c>
      <c r="H117" s="284">
        <v>9</v>
      </c>
      <c r="I117" s="285"/>
      <c r="J117" s="286">
        <f>ROUND(I117*H117,2)</f>
        <v>0</v>
      </c>
      <c r="K117" s="282" t="s">
        <v>19</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3255</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782</v>
      </c>
      <c r="BM117" s="227" t="s">
        <v>749</v>
      </c>
    </row>
    <row r="118" s="2" customFormat="1" ht="16.5" customHeight="1">
      <c r="A118" s="41"/>
      <c r="B118" s="42"/>
      <c r="C118" s="280" t="s">
        <v>425</v>
      </c>
      <c r="D118" s="280" t="s">
        <v>1137</v>
      </c>
      <c r="E118" s="281" t="s">
        <v>8581</v>
      </c>
      <c r="F118" s="282" t="s">
        <v>7290</v>
      </c>
      <c r="G118" s="283" t="s">
        <v>313</v>
      </c>
      <c r="H118" s="284">
        <v>287</v>
      </c>
      <c r="I118" s="285"/>
      <c r="J118" s="286">
        <f>ROUND(I118*H118,2)</f>
        <v>0</v>
      </c>
      <c r="K118" s="282" t="s">
        <v>19</v>
      </c>
      <c r="L118" s="287"/>
      <c r="M118" s="288" t="s">
        <v>19</v>
      </c>
      <c r="N118" s="289"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3255</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782</v>
      </c>
      <c r="BM118" s="227" t="s">
        <v>750</v>
      </c>
    </row>
    <row r="119" s="2" customFormat="1" ht="16.5" customHeight="1">
      <c r="A119" s="41"/>
      <c r="B119" s="42"/>
      <c r="C119" s="280" t="s">
        <v>430</v>
      </c>
      <c r="D119" s="280" t="s">
        <v>1137</v>
      </c>
      <c r="E119" s="281" t="s">
        <v>7285</v>
      </c>
      <c r="F119" s="282" t="s">
        <v>7288</v>
      </c>
      <c r="G119" s="283" t="s">
        <v>474</v>
      </c>
      <c r="H119" s="284">
        <v>315</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3255</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782</v>
      </c>
      <c r="BM119" s="227" t="s">
        <v>751</v>
      </c>
    </row>
    <row r="120" s="2" customFormat="1" ht="16.5" customHeight="1">
      <c r="A120" s="41"/>
      <c r="B120" s="42"/>
      <c r="C120" s="280" t="s">
        <v>753</v>
      </c>
      <c r="D120" s="280" t="s">
        <v>1137</v>
      </c>
      <c r="E120" s="281" t="s">
        <v>7287</v>
      </c>
      <c r="F120" s="282" t="s">
        <v>7294</v>
      </c>
      <c r="G120" s="283" t="s">
        <v>474</v>
      </c>
      <c r="H120" s="284">
        <v>206</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3255</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782</v>
      </c>
      <c r="BM120" s="227" t="s">
        <v>754</v>
      </c>
    </row>
    <row r="121" s="2" customFormat="1" ht="16.5" customHeight="1">
      <c r="A121" s="41"/>
      <c r="B121" s="42"/>
      <c r="C121" s="280" t="s">
        <v>596</v>
      </c>
      <c r="D121" s="280" t="s">
        <v>1137</v>
      </c>
      <c r="E121" s="281" t="s">
        <v>7291</v>
      </c>
      <c r="F121" s="282" t="s">
        <v>8582</v>
      </c>
      <c r="G121" s="283" t="s">
        <v>323</v>
      </c>
      <c r="H121" s="284">
        <v>35</v>
      </c>
      <c r="I121" s="285"/>
      <c r="J121" s="286">
        <f>ROUND(I121*H121,2)</f>
        <v>0</v>
      </c>
      <c r="K121" s="282" t="s">
        <v>19</v>
      </c>
      <c r="L121" s="287"/>
      <c r="M121" s="288" t="s">
        <v>19</v>
      </c>
      <c r="N121" s="289"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3255</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757</v>
      </c>
    </row>
    <row r="122" s="2" customFormat="1">
      <c r="A122" s="41"/>
      <c r="B122" s="42"/>
      <c r="C122" s="43"/>
      <c r="D122" s="236" t="s">
        <v>4125</v>
      </c>
      <c r="E122" s="43"/>
      <c r="F122" s="292" t="s">
        <v>8583</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4125</v>
      </c>
      <c r="AU122" s="20" t="s">
        <v>85</v>
      </c>
    </row>
    <row r="123" s="2" customFormat="1" ht="16.5" customHeight="1">
      <c r="A123" s="41"/>
      <c r="B123" s="42"/>
      <c r="C123" s="280" t="s">
        <v>759</v>
      </c>
      <c r="D123" s="280" t="s">
        <v>1137</v>
      </c>
      <c r="E123" s="281" t="s">
        <v>8584</v>
      </c>
      <c r="F123" s="282" t="s">
        <v>8585</v>
      </c>
      <c r="G123" s="283" t="s">
        <v>474</v>
      </c>
      <c r="H123" s="284">
        <v>96</v>
      </c>
      <c r="I123" s="285"/>
      <c r="J123" s="286">
        <f>ROUND(I123*H123,2)</f>
        <v>0</v>
      </c>
      <c r="K123" s="282" t="s">
        <v>19</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3255</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782</v>
      </c>
      <c r="BM123" s="227" t="s">
        <v>760</v>
      </c>
    </row>
    <row r="124" s="2" customFormat="1" ht="16.5" customHeight="1">
      <c r="A124" s="41"/>
      <c r="B124" s="42"/>
      <c r="C124" s="280" t="s">
        <v>606</v>
      </c>
      <c r="D124" s="280" t="s">
        <v>1137</v>
      </c>
      <c r="E124" s="281" t="s">
        <v>8586</v>
      </c>
      <c r="F124" s="282" t="s">
        <v>8587</v>
      </c>
      <c r="G124" s="283" t="s">
        <v>323</v>
      </c>
      <c r="H124" s="284">
        <v>288</v>
      </c>
      <c r="I124" s="285"/>
      <c r="J124" s="286">
        <f>ROUND(I124*H124,2)</f>
        <v>0</v>
      </c>
      <c r="K124" s="282" t="s">
        <v>19</v>
      </c>
      <c r="L124" s="287"/>
      <c r="M124" s="288" t="s">
        <v>19</v>
      </c>
      <c r="N124" s="289"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3255</v>
      </c>
      <c r="AT124" s="227" t="s">
        <v>1137</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782</v>
      </c>
      <c r="BM124" s="227" t="s">
        <v>761</v>
      </c>
    </row>
    <row r="125" s="2" customFormat="1" ht="16.5" customHeight="1">
      <c r="A125" s="41"/>
      <c r="B125" s="42"/>
      <c r="C125" s="280" t="s">
        <v>765</v>
      </c>
      <c r="D125" s="280" t="s">
        <v>1137</v>
      </c>
      <c r="E125" s="281" t="s">
        <v>8588</v>
      </c>
      <c r="F125" s="282" t="s">
        <v>7482</v>
      </c>
      <c r="G125" s="283" t="s">
        <v>4835</v>
      </c>
      <c r="H125" s="284">
        <v>576</v>
      </c>
      <c r="I125" s="285"/>
      <c r="J125" s="286">
        <f>ROUND(I125*H125,2)</f>
        <v>0</v>
      </c>
      <c r="K125" s="282" t="s">
        <v>19</v>
      </c>
      <c r="L125" s="287"/>
      <c r="M125" s="297" t="s">
        <v>19</v>
      </c>
      <c r="N125" s="298" t="s">
        <v>47</v>
      </c>
      <c r="O125" s="272"/>
      <c r="P125" s="295">
        <f>O125*H125</f>
        <v>0</v>
      </c>
      <c r="Q125" s="295">
        <v>0</v>
      </c>
      <c r="R125" s="295">
        <f>Q125*H125</f>
        <v>0</v>
      </c>
      <c r="S125" s="295">
        <v>0</v>
      </c>
      <c r="T125" s="296">
        <f>S125*H125</f>
        <v>0</v>
      </c>
      <c r="U125" s="41"/>
      <c r="V125" s="41"/>
      <c r="W125" s="41"/>
      <c r="X125" s="41"/>
      <c r="Y125" s="41"/>
      <c r="Z125" s="41"/>
      <c r="AA125" s="41"/>
      <c r="AB125" s="41"/>
      <c r="AC125" s="41"/>
      <c r="AD125" s="41"/>
      <c r="AE125" s="41"/>
      <c r="AR125" s="227" t="s">
        <v>3255</v>
      </c>
      <c r="AT125" s="227" t="s">
        <v>1137</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782</v>
      </c>
      <c r="BM125" s="227" t="s">
        <v>769</v>
      </c>
    </row>
    <row r="126" s="2" customFormat="1" ht="6.96" customHeight="1">
      <c r="A126" s="41"/>
      <c r="B126" s="62"/>
      <c r="C126" s="63"/>
      <c r="D126" s="63"/>
      <c r="E126" s="63"/>
      <c r="F126" s="63"/>
      <c r="G126" s="63"/>
      <c r="H126" s="63"/>
      <c r="I126" s="63"/>
      <c r="J126" s="63"/>
      <c r="K126" s="63"/>
      <c r="L126" s="47"/>
      <c r="M126" s="41"/>
      <c r="O126" s="41"/>
      <c r="P126" s="41"/>
      <c r="Q126" s="41"/>
      <c r="R126" s="41"/>
      <c r="S126" s="41"/>
      <c r="T126" s="41"/>
      <c r="U126" s="41"/>
      <c r="V126" s="41"/>
      <c r="W126" s="41"/>
      <c r="X126" s="41"/>
      <c r="Y126" s="41"/>
      <c r="Z126" s="41"/>
      <c r="AA126" s="41"/>
      <c r="AB126" s="41"/>
      <c r="AC126" s="41"/>
      <c r="AD126" s="41"/>
      <c r="AE126" s="41"/>
    </row>
  </sheetData>
  <sheetProtection sheet="1" autoFilter="0" formatColumns="0" formatRows="0" objects="1" scenarios="1" spinCount="100000" saltValue="/Vd5sWTYCP29kJB3ETdNom2CdPGJ6UCIV1yeoNNGARTRMIq6mKnfH++RlQ5YHaAQPnUar2zloKcKkXwatjcBLQ==" hashValue="iHrU7SYD20wWysHWwgoP7GVyyHXWLpM5W2F8goug5nvNmkBCllWRN+GY611fotRDtgFSH0hi4ScIfnFEDPO+GA==" algorithmName="SHA-512" password="CC35"/>
  <autoFilter ref="C92:K125"/>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207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8589</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ROUND(J96,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ROUND((SUM(BE96:BE316)),  2)</f>
        <v>0</v>
      </c>
      <c r="G35" s="41"/>
      <c r="H35" s="41"/>
      <c r="I35" s="161">
        <v>0.20999999999999999</v>
      </c>
      <c r="J35" s="160">
        <f>ROUND(((SUM(BE96:BE316))*I35),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ROUND((SUM(BF96:BF316)),  2)</f>
        <v>0</v>
      </c>
      <c r="G36" s="41"/>
      <c r="H36" s="41"/>
      <c r="I36" s="161">
        <v>0.12</v>
      </c>
      <c r="J36" s="160">
        <f>ROUND(((SUM(BF96:BF316))*I36),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ROUND((SUM(BG96:BG316)),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ROUND((SUM(BH96:BH316)),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ROUND((SUM(BI96:BI316)),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604 - Podchod ČSAD+výstupní objekty</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J96</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J97</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J98</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J159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J166</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J198</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4892</v>
      </c>
      <c r="E69" s="186"/>
      <c r="F69" s="186"/>
      <c r="G69" s="186"/>
      <c r="H69" s="186"/>
      <c r="I69" s="186"/>
      <c r="J69" s="187">
        <f>J211</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538</v>
      </c>
      <c r="E70" s="186"/>
      <c r="F70" s="186"/>
      <c r="G70" s="186"/>
      <c r="H70" s="186"/>
      <c r="I70" s="186"/>
      <c r="J70" s="187">
        <f>J222</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439</v>
      </c>
      <c r="E71" s="186"/>
      <c r="F71" s="186"/>
      <c r="G71" s="186"/>
      <c r="H71" s="186"/>
      <c r="I71" s="186"/>
      <c r="J71" s="187">
        <f>J254</f>
        <v>0</v>
      </c>
      <c r="K71" s="128"/>
      <c r="L71" s="188"/>
      <c r="S71" s="10"/>
      <c r="T71" s="10"/>
      <c r="U71" s="10"/>
      <c r="V71" s="10"/>
      <c r="W71" s="10"/>
      <c r="X71" s="10"/>
      <c r="Y71" s="10"/>
      <c r="Z71" s="10"/>
      <c r="AA71" s="10"/>
      <c r="AB71" s="10"/>
      <c r="AC71" s="10"/>
      <c r="AD71" s="10"/>
      <c r="AE71" s="10"/>
    </row>
    <row r="72" s="9" customFormat="1" ht="24.96" customHeight="1">
      <c r="A72" s="9"/>
      <c r="B72" s="178"/>
      <c r="C72" s="179"/>
      <c r="D72" s="180" t="s">
        <v>539</v>
      </c>
      <c r="E72" s="181"/>
      <c r="F72" s="181"/>
      <c r="G72" s="181"/>
      <c r="H72" s="181"/>
      <c r="I72" s="181"/>
      <c r="J72" s="182">
        <f>J257</f>
        <v>0</v>
      </c>
      <c r="K72" s="179"/>
      <c r="L72" s="183"/>
      <c r="S72" s="9"/>
      <c r="T72" s="9"/>
      <c r="U72" s="9"/>
      <c r="V72" s="9"/>
      <c r="W72" s="9"/>
      <c r="X72" s="9"/>
      <c r="Y72" s="9"/>
      <c r="Z72" s="9"/>
      <c r="AA72" s="9"/>
      <c r="AB72" s="9"/>
      <c r="AC72" s="9"/>
      <c r="AD72" s="9"/>
      <c r="AE72" s="9"/>
    </row>
    <row r="73" s="10" customFormat="1" ht="19.92" customHeight="1">
      <c r="A73" s="10"/>
      <c r="B73" s="184"/>
      <c r="C73" s="128"/>
      <c r="D73" s="185" t="s">
        <v>888</v>
      </c>
      <c r="E73" s="186"/>
      <c r="F73" s="186"/>
      <c r="G73" s="186"/>
      <c r="H73" s="186"/>
      <c r="I73" s="186"/>
      <c r="J73" s="187">
        <f>J258</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632</v>
      </c>
      <c r="E74" s="186"/>
      <c r="F74" s="186"/>
      <c r="G74" s="186"/>
      <c r="H74" s="186"/>
      <c r="I74" s="186"/>
      <c r="J74" s="187">
        <f>J310</f>
        <v>0</v>
      </c>
      <c r="K74" s="128"/>
      <c r="L74" s="188"/>
      <c r="S74" s="10"/>
      <c r="T74" s="10"/>
      <c r="U74" s="10"/>
      <c r="V74" s="10"/>
      <c r="W74" s="10"/>
      <c r="X74" s="10"/>
      <c r="Y74" s="10"/>
      <c r="Z74" s="10"/>
      <c r="AA74" s="10"/>
      <c r="AB74" s="10"/>
      <c r="AC74" s="10"/>
      <c r="AD74" s="10"/>
      <c r="AE74" s="10"/>
    </row>
    <row r="75" s="2" customFormat="1" ht="21.84" customHeight="1">
      <c r="A75" s="41"/>
      <c r="B75" s="42"/>
      <c r="C75" s="43"/>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62"/>
      <c r="C76" s="63"/>
      <c r="D76" s="63"/>
      <c r="E76" s="63"/>
      <c r="F76" s="63"/>
      <c r="G76" s="63"/>
      <c r="H76" s="63"/>
      <c r="I76" s="63"/>
      <c r="J76" s="63"/>
      <c r="K76" s="63"/>
      <c r="L76" s="148"/>
      <c r="S76" s="41"/>
      <c r="T76" s="41"/>
      <c r="U76" s="41"/>
      <c r="V76" s="41"/>
      <c r="W76" s="41"/>
      <c r="X76" s="41"/>
      <c r="Y76" s="41"/>
      <c r="Z76" s="41"/>
      <c r="AA76" s="41"/>
      <c r="AB76" s="41"/>
      <c r="AC76" s="41"/>
      <c r="AD76" s="41"/>
      <c r="AE76" s="41"/>
    </row>
    <row r="80" s="2" customFormat="1" ht="6.96" customHeight="1">
      <c r="A80" s="41"/>
      <c r="B80" s="64"/>
      <c r="C80" s="65"/>
      <c r="D80" s="65"/>
      <c r="E80" s="65"/>
      <c r="F80" s="65"/>
      <c r="G80" s="65"/>
      <c r="H80" s="65"/>
      <c r="I80" s="65"/>
      <c r="J80" s="65"/>
      <c r="K80" s="65"/>
      <c r="L80" s="148"/>
      <c r="S80" s="41"/>
      <c r="T80" s="41"/>
      <c r="U80" s="41"/>
      <c r="V80" s="41"/>
      <c r="W80" s="41"/>
      <c r="X80" s="41"/>
      <c r="Y80" s="41"/>
      <c r="Z80" s="41"/>
      <c r="AA80" s="41"/>
      <c r="AB80" s="41"/>
      <c r="AC80" s="41"/>
      <c r="AD80" s="41"/>
      <c r="AE80" s="41"/>
    </row>
    <row r="81" s="2" customFormat="1" ht="24.96" customHeight="1">
      <c r="A81" s="41"/>
      <c r="B81" s="42"/>
      <c r="C81" s="26" t="s">
        <v>293</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16</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173" t="str">
        <f>E7</f>
        <v>DI_c10_Revitalizace Náměstí Republiky-PDPS</v>
      </c>
      <c r="F84" s="35"/>
      <c r="G84" s="35"/>
      <c r="H84" s="35"/>
      <c r="I84" s="43"/>
      <c r="J84" s="43"/>
      <c r="K84" s="43"/>
      <c r="L84" s="148"/>
      <c r="S84" s="41"/>
      <c r="T84" s="41"/>
      <c r="U84" s="41"/>
      <c r="V84" s="41"/>
      <c r="W84" s="41"/>
      <c r="X84" s="41"/>
      <c r="Y84" s="41"/>
      <c r="Z84" s="41"/>
      <c r="AA84" s="41"/>
      <c r="AB84" s="41"/>
      <c r="AC84" s="41"/>
      <c r="AD84" s="41"/>
      <c r="AE84" s="41"/>
    </row>
    <row r="85" s="1" customFormat="1" ht="12" customHeight="1">
      <c r="B85" s="24"/>
      <c r="C85" s="35" t="s">
        <v>283</v>
      </c>
      <c r="D85" s="25"/>
      <c r="E85" s="25"/>
      <c r="F85" s="25"/>
      <c r="G85" s="25"/>
      <c r="H85" s="25"/>
      <c r="I85" s="25"/>
      <c r="J85" s="25"/>
      <c r="K85" s="25"/>
      <c r="L85" s="23"/>
    </row>
    <row r="86" s="2" customFormat="1" ht="16.5" customHeight="1">
      <c r="A86" s="41"/>
      <c r="B86" s="42"/>
      <c r="C86" s="43"/>
      <c r="D86" s="43"/>
      <c r="E86" s="173" t="s">
        <v>284</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285</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E11</f>
        <v>SO 604 - Podchod ČSAD+výstupní objekty</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F14</f>
        <v xml:space="preserve"> </v>
      </c>
      <c r="G90" s="43"/>
      <c r="H90" s="43"/>
      <c r="I90" s="35" t="s">
        <v>23</v>
      </c>
      <c r="J90" s="75" t="str">
        <f>IF(J14="","",J14)</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E17</f>
        <v>Statutární město Ostrava</v>
      </c>
      <c r="G92" s="43"/>
      <c r="H92" s="43"/>
      <c r="I92" s="35" t="s">
        <v>33</v>
      </c>
      <c r="J92" s="39" t="str">
        <f>E23</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IF(E20="","",E20)</f>
        <v>Vyplň údaj</v>
      </c>
      <c r="G93" s="43"/>
      <c r="H93" s="43"/>
      <c r="I93" s="35" t="s">
        <v>38</v>
      </c>
      <c r="J93" s="39" t="str">
        <f>E26</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P97+P257</f>
        <v>0</v>
      </c>
      <c r="Q96" s="99"/>
      <c r="R96" s="197">
        <f>R97+R257</f>
        <v>62.364789530000003</v>
      </c>
      <c r="S96" s="99"/>
      <c r="T96" s="198">
        <f>T97+T257</f>
        <v>0.031199999999999999</v>
      </c>
      <c r="U96" s="41"/>
      <c r="V96" s="41"/>
      <c r="W96" s="41"/>
      <c r="X96" s="41"/>
      <c r="Y96" s="41"/>
      <c r="Z96" s="41"/>
      <c r="AA96" s="41"/>
      <c r="AB96" s="41"/>
      <c r="AC96" s="41"/>
      <c r="AD96" s="41"/>
      <c r="AE96" s="41"/>
      <c r="AT96" s="20" t="s">
        <v>75</v>
      </c>
      <c r="AU96" s="20" t="s">
        <v>290</v>
      </c>
      <c r="BK96" s="199">
        <f>BK97+BK257</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P98+P159+P166+P198+P211+P222+P254</f>
        <v>0</v>
      </c>
      <c r="Q97" s="208"/>
      <c r="R97" s="209">
        <f>R98+R159+R166+R198+R211+R222+R254</f>
        <v>61.423721830000005</v>
      </c>
      <c r="S97" s="208"/>
      <c r="T97" s="210">
        <f>T98+T159+T166+T198+T211+T222+T254</f>
        <v>0.031199999999999999</v>
      </c>
      <c r="U97" s="12"/>
      <c r="V97" s="12"/>
      <c r="W97" s="12"/>
      <c r="X97" s="12"/>
      <c r="Y97" s="12"/>
      <c r="Z97" s="12"/>
      <c r="AA97" s="12"/>
      <c r="AB97" s="12"/>
      <c r="AC97" s="12"/>
      <c r="AD97" s="12"/>
      <c r="AE97" s="12"/>
      <c r="AR97" s="211" t="s">
        <v>83</v>
      </c>
      <c r="AT97" s="212" t="s">
        <v>75</v>
      </c>
      <c r="AU97" s="212" t="s">
        <v>76</v>
      </c>
      <c r="AY97" s="211" t="s">
        <v>308</v>
      </c>
      <c r="BK97" s="213">
        <f>BK98+BK159+BK166+BK198+BK211+BK222+BK254</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SUM(P99:P158)</f>
        <v>0</v>
      </c>
      <c r="Q98" s="208"/>
      <c r="R98" s="209">
        <f>SUM(R99:R158)</f>
        <v>13.39372</v>
      </c>
      <c r="S98" s="208"/>
      <c r="T98" s="210">
        <f>SUM(T99:T158)</f>
        <v>0</v>
      </c>
      <c r="U98" s="12"/>
      <c r="V98" s="12"/>
      <c r="W98" s="12"/>
      <c r="X98" s="12"/>
      <c r="Y98" s="12"/>
      <c r="Z98" s="12"/>
      <c r="AA98" s="12"/>
      <c r="AB98" s="12"/>
      <c r="AC98" s="12"/>
      <c r="AD98" s="12"/>
      <c r="AE98" s="12"/>
      <c r="AR98" s="211" t="s">
        <v>83</v>
      </c>
      <c r="AT98" s="212" t="s">
        <v>75</v>
      </c>
      <c r="AU98" s="212" t="s">
        <v>83</v>
      </c>
      <c r="AY98" s="211" t="s">
        <v>308</v>
      </c>
      <c r="BK98" s="213">
        <f>SUM(BK99:BK158)</f>
        <v>0</v>
      </c>
    </row>
    <row r="99" s="2" customFormat="1" ht="16.5" customHeight="1">
      <c r="A99" s="41"/>
      <c r="B99" s="42"/>
      <c r="C99" s="216" t="s">
        <v>83</v>
      </c>
      <c r="D99" s="216" t="s">
        <v>310</v>
      </c>
      <c r="E99" s="217" t="s">
        <v>7752</v>
      </c>
      <c r="F99" s="218" t="s">
        <v>7753</v>
      </c>
      <c r="G99" s="219" t="s">
        <v>881</v>
      </c>
      <c r="H99" s="220">
        <v>120</v>
      </c>
      <c r="I99" s="221"/>
      <c r="J99" s="222">
        <f>ROUND(I99*H99,2)</f>
        <v>0</v>
      </c>
      <c r="K99" s="218" t="s">
        <v>314</v>
      </c>
      <c r="L99" s="47"/>
      <c r="M99" s="223" t="s">
        <v>19</v>
      </c>
      <c r="N99" s="224" t="s">
        <v>47</v>
      </c>
      <c r="O99" s="87"/>
      <c r="P99" s="225">
        <f>O99*H99</f>
        <v>0</v>
      </c>
      <c r="Q99" s="225">
        <v>3.0000000000000001E-05</v>
      </c>
      <c r="R99" s="225">
        <f>Q99*H99</f>
        <v>0.0035999999999999999</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7754</v>
      </c>
    </row>
    <row r="100" s="2" customFormat="1">
      <c r="A100" s="41"/>
      <c r="B100" s="42"/>
      <c r="C100" s="43"/>
      <c r="D100" s="229" t="s">
        <v>317</v>
      </c>
      <c r="E100" s="43"/>
      <c r="F100" s="230" t="s">
        <v>7755</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8590</v>
      </c>
      <c r="G101" s="235"/>
      <c r="H101" s="239">
        <v>120</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2" customFormat="1" ht="24.15" customHeight="1">
      <c r="A102" s="41"/>
      <c r="B102" s="42"/>
      <c r="C102" s="216" t="s">
        <v>85</v>
      </c>
      <c r="D102" s="216" t="s">
        <v>310</v>
      </c>
      <c r="E102" s="217" t="s">
        <v>8591</v>
      </c>
      <c r="F102" s="218" t="s">
        <v>8592</v>
      </c>
      <c r="G102" s="219" t="s">
        <v>442</v>
      </c>
      <c r="H102" s="220">
        <v>34.340000000000003</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7759</v>
      </c>
    </row>
    <row r="103" s="2" customFormat="1">
      <c r="A103" s="41"/>
      <c r="B103" s="42"/>
      <c r="C103" s="43"/>
      <c r="D103" s="229" t="s">
        <v>317</v>
      </c>
      <c r="E103" s="43"/>
      <c r="F103" s="230" t="s">
        <v>8593</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13" customFormat="1">
      <c r="A104" s="13"/>
      <c r="B104" s="234"/>
      <c r="C104" s="235"/>
      <c r="D104" s="236" t="s">
        <v>319</v>
      </c>
      <c r="E104" s="237" t="s">
        <v>19</v>
      </c>
      <c r="F104" s="238" t="s">
        <v>8594</v>
      </c>
      <c r="G104" s="235"/>
      <c r="H104" s="239">
        <v>34.340000000000003</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83</v>
      </c>
      <c r="AY104" s="245" t="s">
        <v>308</v>
      </c>
    </row>
    <row r="105" s="14" customFormat="1">
      <c r="A105" s="14"/>
      <c r="B105" s="249"/>
      <c r="C105" s="250"/>
      <c r="D105" s="236" t="s">
        <v>319</v>
      </c>
      <c r="E105" s="251" t="s">
        <v>19</v>
      </c>
      <c r="F105" s="252" t="s">
        <v>8595</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2" customFormat="1" ht="21.75" customHeight="1">
      <c r="A106" s="41"/>
      <c r="B106" s="42"/>
      <c r="C106" s="216" t="s">
        <v>150</v>
      </c>
      <c r="D106" s="216" t="s">
        <v>310</v>
      </c>
      <c r="E106" s="217" t="s">
        <v>2440</v>
      </c>
      <c r="F106" s="218" t="s">
        <v>2441</v>
      </c>
      <c r="G106" s="219" t="s">
        <v>313</v>
      </c>
      <c r="H106" s="220">
        <v>7</v>
      </c>
      <c r="I106" s="221"/>
      <c r="J106" s="222">
        <f>ROUND(I106*H106,2)</f>
        <v>0</v>
      </c>
      <c r="K106" s="218" t="s">
        <v>314</v>
      </c>
      <c r="L106" s="47"/>
      <c r="M106" s="223" t="s">
        <v>19</v>
      </c>
      <c r="N106" s="224" t="s">
        <v>47</v>
      </c>
      <c r="O106" s="87"/>
      <c r="P106" s="225">
        <f>O106*H106</f>
        <v>0</v>
      </c>
      <c r="Q106" s="225">
        <v>0.029440000000000001</v>
      </c>
      <c r="R106" s="225">
        <f>Q106*H106</f>
        <v>0.20608000000000001</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8292</v>
      </c>
    </row>
    <row r="107" s="2" customFormat="1">
      <c r="A107" s="41"/>
      <c r="B107" s="42"/>
      <c r="C107" s="43"/>
      <c r="D107" s="229" t="s">
        <v>317</v>
      </c>
      <c r="E107" s="43"/>
      <c r="F107" s="230" t="s">
        <v>2443</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3" customFormat="1">
      <c r="A108" s="13"/>
      <c r="B108" s="234"/>
      <c r="C108" s="235"/>
      <c r="D108" s="236" t="s">
        <v>319</v>
      </c>
      <c r="E108" s="237" t="s">
        <v>19</v>
      </c>
      <c r="F108" s="238" t="s">
        <v>8596</v>
      </c>
      <c r="G108" s="235"/>
      <c r="H108" s="239">
        <v>7</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16.5" customHeight="1">
      <c r="A109" s="41"/>
      <c r="B109" s="42"/>
      <c r="C109" s="216" t="s">
        <v>315</v>
      </c>
      <c r="D109" s="216" t="s">
        <v>310</v>
      </c>
      <c r="E109" s="217" t="s">
        <v>2445</v>
      </c>
      <c r="F109" s="218" t="s">
        <v>2446</v>
      </c>
      <c r="G109" s="219" t="s">
        <v>323</v>
      </c>
      <c r="H109" s="220">
        <v>49</v>
      </c>
      <c r="I109" s="221"/>
      <c r="J109" s="222">
        <f>ROUND(I109*H109,2)</f>
        <v>0</v>
      </c>
      <c r="K109" s="218" t="s">
        <v>314</v>
      </c>
      <c r="L109" s="47"/>
      <c r="M109" s="223" t="s">
        <v>19</v>
      </c>
      <c r="N109" s="224" t="s">
        <v>47</v>
      </c>
      <c r="O109" s="87"/>
      <c r="P109" s="225">
        <f>O109*H109</f>
        <v>0</v>
      </c>
      <c r="Q109" s="225">
        <v>0.00020000000000000001</v>
      </c>
      <c r="R109" s="225">
        <f>Q109*H109</f>
        <v>0.0097999999999999997</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8294</v>
      </c>
    </row>
    <row r="110" s="2" customFormat="1">
      <c r="A110" s="41"/>
      <c r="B110" s="42"/>
      <c r="C110" s="43"/>
      <c r="D110" s="229" t="s">
        <v>317</v>
      </c>
      <c r="E110" s="43"/>
      <c r="F110" s="230" t="s">
        <v>2448</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3" customFormat="1">
      <c r="A111" s="13"/>
      <c r="B111" s="234"/>
      <c r="C111" s="235"/>
      <c r="D111" s="236" t="s">
        <v>319</v>
      </c>
      <c r="E111" s="237" t="s">
        <v>19</v>
      </c>
      <c r="F111" s="238" t="s">
        <v>8597</v>
      </c>
      <c r="G111" s="235"/>
      <c r="H111" s="239">
        <v>49</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24.15" customHeight="1">
      <c r="A112" s="41"/>
      <c r="B112" s="42"/>
      <c r="C112" s="216" t="s">
        <v>336</v>
      </c>
      <c r="D112" s="216" t="s">
        <v>310</v>
      </c>
      <c r="E112" s="217" t="s">
        <v>8598</v>
      </c>
      <c r="F112" s="218" t="s">
        <v>8599</v>
      </c>
      <c r="G112" s="219" t="s">
        <v>313</v>
      </c>
      <c r="H112" s="220">
        <v>161.59999999999999</v>
      </c>
      <c r="I112" s="221"/>
      <c r="J112" s="222">
        <f>ROUND(I112*H112,2)</f>
        <v>0</v>
      </c>
      <c r="K112" s="218" t="s">
        <v>314</v>
      </c>
      <c r="L112" s="47"/>
      <c r="M112" s="223" t="s">
        <v>19</v>
      </c>
      <c r="N112" s="224" t="s">
        <v>47</v>
      </c>
      <c r="O112" s="87"/>
      <c r="P112" s="225">
        <f>O112*H112</f>
        <v>0</v>
      </c>
      <c r="Q112" s="225">
        <v>0.00014999999999999999</v>
      </c>
      <c r="R112" s="225">
        <f>Q112*H112</f>
        <v>0.024239999999999998</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8298</v>
      </c>
    </row>
    <row r="113" s="2" customFormat="1">
      <c r="A113" s="41"/>
      <c r="B113" s="42"/>
      <c r="C113" s="43"/>
      <c r="D113" s="229" t="s">
        <v>317</v>
      </c>
      <c r="E113" s="43"/>
      <c r="F113" s="230" t="s">
        <v>8600</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8601</v>
      </c>
      <c r="G114" s="235"/>
      <c r="H114" s="239">
        <v>38.399999999999999</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76</v>
      </c>
      <c r="AY114" s="245" t="s">
        <v>308</v>
      </c>
    </row>
    <row r="115" s="13" customFormat="1">
      <c r="A115" s="13"/>
      <c r="B115" s="234"/>
      <c r="C115" s="235"/>
      <c r="D115" s="236" t="s">
        <v>319</v>
      </c>
      <c r="E115" s="237" t="s">
        <v>19</v>
      </c>
      <c r="F115" s="238" t="s">
        <v>8602</v>
      </c>
      <c r="G115" s="235"/>
      <c r="H115" s="239">
        <v>51.200000000000003</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3" customFormat="1">
      <c r="A116" s="13"/>
      <c r="B116" s="234"/>
      <c r="C116" s="235"/>
      <c r="D116" s="236" t="s">
        <v>319</v>
      </c>
      <c r="E116" s="237" t="s">
        <v>19</v>
      </c>
      <c r="F116" s="238" t="s">
        <v>8603</v>
      </c>
      <c r="G116" s="235"/>
      <c r="H116" s="239">
        <v>72</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5" customFormat="1">
      <c r="A117" s="15"/>
      <c r="B117" s="259"/>
      <c r="C117" s="260"/>
      <c r="D117" s="236" t="s">
        <v>319</v>
      </c>
      <c r="E117" s="261" t="s">
        <v>19</v>
      </c>
      <c r="F117" s="262" t="s">
        <v>448</v>
      </c>
      <c r="G117" s="260"/>
      <c r="H117" s="263">
        <v>161.59999999999999</v>
      </c>
      <c r="I117" s="264"/>
      <c r="J117" s="260"/>
      <c r="K117" s="260"/>
      <c r="L117" s="265"/>
      <c r="M117" s="266"/>
      <c r="N117" s="267"/>
      <c r="O117" s="267"/>
      <c r="P117" s="267"/>
      <c r="Q117" s="267"/>
      <c r="R117" s="267"/>
      <c r="S117" s="267"/>
      <c r="T117" s="268"/>
      <c r="U117" s="15"/>
      <c r="V117" s="15"/>
      <c r="W117" s="15"/>
      <c r="X117" s="15"/>
      <c r="Y117" s="15"/>
      <c r="Z117" s="15"/>
      <c r="AA117" s="15"/>
      <c r="AB117" s="15"/>
      <c r="AC117" s="15"/>
      <c r="AD117" s="15"/>
      <c r="AE117" s="15"/>
      <c r="AT117" s="269" t="s">
        <v>319</v>
      </c>
      <c r="AU117" s="269" t="s">
        <v>85</v>
      </c>
      <c r="AV117" s="15" t="s">
        <v>315</v>
      </c>
      <c r="AW117" s="15" t="s">
        <v>37</v>
      </c>
      <c r="AX117" s="15" t="s">
        <v>83</v>
      </c>
      <c r="AY117" s="269" t="s">
        <v>308</v>
      </c>
    </row>
    <row r="118" s="2" customFormat="1" ht="24.15" customHeight="1">
      <c r="A118" s="41"/>
      <c r="B118" s="42"/>
      <c r="C118" s="216" t="s">
        <v>342</v>
      </c>
      <c r="D118" s="216" t="s">
        <v>310</v>
      </c>
      <c r="E118" s="217" t="s">
        <v>8604</v>
      </c>
      <c r="F118" s="218" t="s">
        <v>8605</v>
      </c>
      <c r="G118" s="219" t="s">
        <v>313</v>
      </c>
      <c r="H118" s="220">
        <v>89.599999999999994</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8309</v>
      </c>
    </row>
    <row r="119" s="2" customFormat="1">
      <c r="A119" s="41"/>
      <c r="B119" s="42"/>
      <c r="C119" s="43"/>
      <c r="D119" s="229" t="s">
        <v>317</v>
      </c>
      <c r="E119" s="43"/>
      <c r="F119" s="230" t="s">
        <v>8606</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8601</v>
      </c>
      <c r="G120" s="235"/>
      <c r="H120" s="239">
        <v>38.399999999999999</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3" customFormat="1">
      <c r="A121" s="13"/>
      <c r="B121" s="234"/>
      <c r="C121" s="235"/>
      <c r="D121" s="236" t="s">
        <v>319</v>
      </c>
      <c r="E121" s="237" t="s">
        <v>19</v>
      </c>
      <c r="F121" s="238" t="s">
        <v>8602</v>
      </c>
      <c r="G121" s="235"/>
      <c r="H121" s="239">
        <v>51.200000000000003</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5" customFormat="1">
      <c r="A122" s="15"/>
      <c r="B122" s="259"/>
      <c r="C122" s="260"/>
      <c r="D122" s="236" t="s">
        <v>319</v>
      </c>
      <c r="E122" s="261" t="s">
        <v>19</v>
      </c>
      <c r="F122" s="262" t="s">
        <v>448</v>
      </c>
      <c r="G122" s="260"/>
      <c r="H122" s="263">
        <v>89.599999999999994</v>
      </c>
      <c r="I122" s="264"/>
      <c r="J122" s="260"/>
      <c r="K122" s="260"/>
      <c r="L122" s="265"/>
      <c r="M122" s="266"/>
      <c r="N122" s="267"/>
      <c r="O122" s="267"/>
      <c r="P122" s="267"/>
      <c r="Q122" s="267"/>
      <c r="R122" s="267"/>
      <c r="S122" s="267"/>
      <c r="T122" s="268"/>
      <c r="U122" s="15"/>
      <c r="V122" s="15"/>
      <c r="W122" s="15"/>
      <c r="X122" s="15"/>
      <c r="Y122" s="15"/>
      <c r="Z122" s="15"/>
      <c r="AA122" s="15"/>
      <c r="AB122" s="15"/>
      <c r="AC122" s="15"/>
      <c r="AD122" s="15"/>
      <c r="AE122" s="15"/>
      <c r="AT122" s="269" t="s">
        <v>319</v>
      </c>
      <c r="AU122" s="269" t="s">
        <v>85</v>
      </c>
      <c r="AV122" s="15" t="s">
        <v>315</v>
      </c>
      <c r="AW122" s="15" t="s">
        <v>37</v>
      </c>
      <c r="AX122" s="15" t="s">
        <v>83</v>
      </c>
      <c r="AY122" s="269" t="s">
        <v>308</v>
      </c>
    </row>
    <row r="123" s="2" customFormat="1" ht="24.15" customHeight="1">
      <c r="A123" s="41"/>
      <c r="B123" s="42"/>
      <c r="C123" s="216" t="s">
        <v>347</v>
      </c>
      <c r="D123" s="216" t="s">
        <v>310</v>
      </c>
      <c r="E123" s="217" t="s">
        <v>8607</v>
      </c>
      <c r="F123" s="218" t="s">
        <v>8608</v>
      </c>
      <c r="G123" s="219" t="s">
        <v>313</v>
      </c>
      <c r="H123" s="220">
        <v>72</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8312</v>
      </c>
    </row>
    <row r="124" s="2" customFormat="1">
      <c r="A124" s="41"/>
      <c r="B124" s="42"/>
      <c r="C124" s="43"/>
      <c r="D124" s="229" t="s">
        <v>317</v>
      </c>
      <c r="E124" s="43"/>
      <c r="F124" s="230" t="s">
        <v>8609</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8603</v>
      </c>
      <c r="G125" s="235"/>
      <c r="H125" s="239">
        <v>72</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72</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2" customFormat="1" ht="16.5" customHeight="1">
      <c r="A127" s="41"/>
      <c r="B127" s="42"/>
      <c r="C127" s="280" t="s">
        <v>352</v>
      </c>
      <c r="D127" s="280" t="s">
        <v>1137</v>
      </c>
      <c r="E127" s="281" t="s">
        <v>2459</v>
      </c>
      <c r="F127" s="282" t="s">
        <v>2460</v>
      </c>
      <c r="G127" s="283" t="s">
        <v>493</v>
      </c>
      <c r="H127" s="284">
        <v>13.15</v>
      </c>
      <c r="I127" s="285"/>
      <c r="J127" s="286">
        <f>ROUND(I127*H127,2)</f>
        <v>0</v>
      </c>
      <c r="K127" s="282" t="s">
        <v>314</v>
      </c>
      <c r="L127" s="287"/>
      <c r="M127" s="288" t="s">
        <v>19</v>
      </c>
      <c r="N127" s="289" t="s">
        <v>47</v>
      </c>
      <c r="O127" s="87"/>
      <c r="P127" s="225">
        <f>O127*H127</f>
        <v>0</v>
      </c>
      <c r="Q127" s="225">
        <v>1</v>
      </c>
      <c r="R127" s="225">
        <f>Q127*H127</f>
        <v>13.15</v>
      </c>
      <c r="S127" s="225">
        <v>0</v>
      </c>
      <c r="T127" s="226">
        <f>S127*H127</f>
        <v>0</v>
      </c>
      <c r="U127" s="41"/>
      <c r="V127" s="41"/>
      <c r="W127" s="41"/>
      <c r="X127" s="41"/>
      <c r="Y127" s="41"/>
      <c r="Z127" s="41"/>
      <c r="AA127" s="41"/>
      <c r="AB127" s="41"/>
      <c r="AC127" s="41"/>
      <c r="AD127" s="41"/>
      <c r="AE127" s="41"/>
      <c r="AR127" s="227" t="s">
        <v>352</v>
      </c>
      <c r="AT127" s="227" t="s">
        <v>1137</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8314</v>
      </c>
    </row>
    <row r="128" s="14" customFormat="1">
      <c r="A128" s="14"/>
      <c r="B128" s="249"/>
      <c r="C128" s="250"/>
      <c r="D128" s="236" t="s">
        <v>319</v>
      </c>
      <c r="E128" s="251" t="s">
        <v>19</v>
      </c>
      <c r="F128" s="252" t="s">
        <v>2462</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8610</v>
      </c>
      <c r="G129" s="235"/>
      <c r="H129" s="239">
        <v>44.799999999999997</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3" customFormat="1">
      <c r="A130" s="13"/>
      <c r="B130" s="234"/>
      <c r="C130" s="235"/>
      <c r="D130" s="236" t="s">
        <v>319</v>
      </c>
      <c r="E130" s="237" t="s">
        <v>19</v>
      </c>
      <c r="F130" s="238" t="s">
        <v>8611</v>
      </c>
      <c r="G130" s="235"/>
      <c r="H130" s="239">
        <v>36</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5" customFormat="1">
      <c r="A131" s="15"/>
      <c r="B131" s="259"/>
      <c r="C131" s="260"/>
      <c r="D131" s="236" t="s">
        <v>319</v>
      </c>
      <c r="E131" s="261" t="s">
        <v>19</v>
      </c>
      <c r="F131" s="262" t="s">
        <v>448</v>
      </c>
      <c r="G131" s="260"/>
      <c r="H131" s="263">
        <v>80.799999999999997</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319</v>
      </c>
      <c r="AU131" s="269" t="s">
        <v>85</v>
      </c>
      <c r="AV131" s="15" t="s">
        <v>315</v>
      </c>
      <c r="AW131" s="15" t="s">
        <v>37</v>
      </c>
      <c r="AX131" s="15" t="s">
        <v>83</v>
      </c>
      <c r="AY131" s="269" t="s">
        <v>308</v>
      </c>
    </row>
    <row r="132" s="13" customFormat="1">
      <c r="A132" s="13"/>
      <c r="B132" s="234"/>
      <c r="C132" s="235"/>
      <c r="D132" s="236" t="s">
        <v>319</v>
      </c>
      <c r="E132" s="235"/>
      <c r="F132" s="238" t="s">
        <v>8612</v>
      </c>
      <c r="G132" s="235"/>
      <c r="H132" s="239">
        <v>13.15</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4</v>
      </c>
      <c r="AX132" s="13" t="s">
        <v>83</v>
      </c>
      <c r="AY132" s="245" t="s">
        <v>308</v>
      </c>
    </row>
    <row r="133" s="2" customFormat="1" ht="24.15" customHeight="1">
      <c r="A133" s="41"/>
      <c r="B133" s="42"/>
      <c r="C133" s="216" t="s">
        <v>357</v>
      </c>
      <c r="D133" s="216" t="s">
        <v>310</v>
      </c>
      <c r="E133" s="217" t="s">
        <v>8613</v>
      </c>
      <c r="F133" s="218" t="s">
        <v>8614</v>
      </c>
      <c r="G133" s="219" t="s">
        <v>313</v>
      </c>
      <c r="H133" s="220">
        <v>161.59999999999999</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8325</v>
      </c>
    </row>
    <row r="134" s="2" customFormat="1">
      <c r="A134" s="41"/>
      <c r="B134" s="42"/>
      <c r="C134" s="43"/>
      <c r="D134" s="229" t="s">
        <v>317</v>
      </c>
      <c r="E134" s="43"/>
      <c r="F134" s="230" t="s">
        <v>8615</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3" customFormat="1">
      <c r="A135" s="13"/>
      <c r="B135" s="234"/>
      <c r="C135" s="235"/>
      <c r="D135" s="236" t="s">
        <v>319</v>
      </c>
      <c r="E135" s="237" t="s">
        <v>19</v>
      </c>
      <c r="F135" s="238" t="s">
        <v>8601</v>
      </c>
      <c r="G135" s="235"/>
      <c r="H135" s="239">
        <v>38.399999999999999</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8602</v>
      </c>
      <c r="G136" s="235"/>
      <c r="H136" s="239">
        <v>51.200000000000003</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8603</v>
      </c>
      <c r="G137" s="235"/>
      <c r="H137" s="239">
        <v>72</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161.59999999999999</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2" customFormat="1" ht="37.8" customHeight="1">
      <c r="A139" s="41"/>
      <c r="B139" s="42"/>
      <c r="C139" s="216" t="s">
        <v>362</v>
      </c>
      <c r="D139" s="216" t="s">
        <v>310</v>
      </c>
      <c r="E139" s="217" t="s">
        <v>653</v>
      </c>
      <c r="F139" s="218" t="s">
        <v>1211</v>
      </c>
      <c r="G139" s="219" t="s">
        <v>442</v>
      </c>
      <c r="H139" s="220">
        <v>34.340000000000003</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7764</v>
      </c>
    </row>
    <row r="140" s="2" customFormat="1">
      <c r="A140" s="41"/>
      <c r="B140" s="42"/>
      <c r="C140" s="43"/>
      <c r="D140" s="229" t="s">
        <v>317</v>
      </c>
      <c r="E140" s="43"/>
      <c r="F140" s="230" t="s">
        <v>655</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13" customFormat="1">
      <c r="A141" s="13"/>
      <c r="B141" s="234"/>
      <c r="C141" s="235"/>
      <c r="D141" s="236" t="s">
        <v>319</v>
      </c>
      <c r="E141" s="237" t="s">
        <v>19</v>
      </c>
      <c r="F141" s="238" t="s">
        <v>8616</v>
      </c>
      <c r="G141" s="235"/>
      <c r="H141" s="239">
        <v>34.340000000000003</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83</v>
      </c>
      <c r="AY141" s="245" t="s">
        <v>308</v>
      </c>
    </row>
    <row r="142" s="2" customFormat="1" ht="37.8" customHeight="1">
      <c r="A142" s="41"/>
      <c r="B142" s="42"/>
      <c r="C142" s="216" t="s">
        <v>367</v>
      </c>
      <c r="D142" s="216" t="s">
        <v>310</v>
      </c>
      <c r="E142" s="217" t="s">
        <v>656</v>
      </c>
      <c r="F142" s="218" t="s">
        <v>1215</v>
      </c>
      <c r="G142" s="219" t="s">
        <v>442</v>
      </c>
      <c r="H142" s="220">
        <v>343.39999999999998</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7766</v>
      </c>
    </row>
    <row r="143" s="2" customFormat="1">
      <c r="A143" s="41"/>
      <c r="B143" s="42"/>
      <c r="C143" s="43"/>
      <c r="D143" s="229" t="s">
        <v>317</v>
      </c>
      <c r="E143" s="43"/>
      <c r="F143" s="230" t="s">
        <v>658</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3" customFormat="1">
      <c r="A144" s="13"/>
      <c r="B144" s="234"/>
      <c r="C144" s="235"/>
      <c r="D144" s="236" t="s">
        <v>319</v>
      </c>
      <c r="E144" s="237" t="s">
        <v>19</v>
      </c>
      <c r="F144" s="238" t="s">
        <v>8617</v>
      </c>
      <c r="G144" s="235"/>
      <c r="H144" s="239">
        <v>343.39999999999998</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83</v>
      </c>
      <c r="AY144" s="245" t="s">
        <v>308</v>
      </c>
    </row>
    <row r="145" s="2" customFormat="1" ht="24.15" customHeight="1">
      <c r="A145" s="41"/>
      <c r="B145" s="42"/>
      <c r="C145" s="216" t="s">
        <v>8</v>
      </c>
      <c r="D145" s="216" t="s">
        <v>310</v>
      </c>
      <c r="E145" s="217" t="s">
        <v>666</v>
      </c>
      <c r="F145" s="218" t="s">
        <v>1134</v>
      </c>
      <c r="G145" s="219" t="s">
        <v>493</v>
      </c>
      <c r="H145" s="220">
        <v>68.680000000000007</v>
      </c>
      <c r="I145" s="221"/>
      <c r="J145" s="222">
        <f>ROUND(I145*H145,2)</f>
        <v>0</v>
      </c>
      <c r="K145" s="218" t="s">
        <v>314</v>
      </c>
      <c r="L145" s="47"/>
      <c r="M145" s="223" t="s">
        <v>19</v>
      </c>
      <c r="N145" s="224"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315</v>
      </c>
      <c r="AT145" s="227" t="s">
        <v>310</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7768</v>
      </c>
    </row>
    <row r="146" s="2" customFormat="1">
      <c r="A146" s="41"/>
      <c r="B146" s="42"/>
      <c r="C146" s="43"/>
      <c r="D146" s="229" t="s">
        <v>317</v>
      </c>
      <c r="E146" s="43"/>
      <c r="F146" s="230" t="s">
        <v>668</v>
      </c>
      <c r="G146" s="43"/>
      <c r="H146" s="43"/>
      <c r="I146" s="231"/>
      <c r="J146" s="43"/>
      <c r="K146" s="43"/>
      <c r="L146" s="47"/>
      <c r="M146" s="232"/>
      <c r="N146" s="233"/>
      <c r="O146" s="87"/>
      <c r="P146" s="87"/>
      <c r="Q146" s="87"/>
      <c r="R146" s="87"/>
      <c r="S146" s="87"/>
      <c r="T146" s="88"/>
      <c r="U146" s="41"/>
      <c r="V146" s="41"/>
      <c r="W146" s="41"/>
      <c r="X146" s="41"/>
      <c r="Y146" s="41"/>
      <c r="Z146" s="41"/>
      <c r="AA146" s="41"/>
      <c r="AB146" s="41"/>
      <c r="AC146" s="41"/>
      <c r="AD146" s="41"/>
      <c r="AE146" s="41"/>
      <c r="AT146" s="20" t="s">
        <v>317</v>
      </c>
      <c r="AU146" s="20" t="s">
        <v>85</v>
      </c>
    </row>
    <row r="147" s="13" customFormat="1">
      <c r="A147" s="13"/>
      <c r="B147" s="234"/>
      <c r="C147" s="235"/>
      <c r="D147" s="236" t="s">
        <v>319</v>
      </c>
      <c r="E147" s="237" t="s">
        <v>19</v>
      </c>
      <c r="F147" s="238" t="s">
        <v>8618</v>
      </c>
      <c r="G147" s="235"/>
      <c r="H147" s="239">
        <v>68.680000000000007</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83</v>
      </c>
      <c r="AY147" s="245" t="s">
        <v>308</v>
      </c>
    </row>
    <row r="148" s="2" customFormat="1" ht="24.15" customHeight="1">
      <c r="A148" s="41"/>
      <c r="B148" s="42"/>
      <c r="C148" s="216" t="s">
        <v>376</v>
      </c>
      <c r="D148" s="216" t="s">
        <v>310</v>
      </c>
      <c r="E148" s="217" t="s">
        <v>663</v>
      </c>
      <c r="F148" s="218" t="s">
        <v>1234</v>
      </c>
      <c r="G148" s="219" t="s">
        <v>442</v>
      </c>
      <c r="H148" s="220">
        <v>34.340000000000003</v>
      </c>
      <c r="I148" s="221"/>
      <c r="J148" s="222">
        <f>ROUND(I148*H148,2)</f>
        <v>0</v>
      </c>
      <c r="K148" s="218" t="s">
        <v>314</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315</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7770</v>
      </c>
    </row>
    <row r="149" s="2" customFormat="1">
      <c r="A149" s="41"/>
      <c r="B149" s="42"/>
      <c r="C149" s="43"/>
      <c r="D149" s="229" t="s">
        <v>317</v>
      </c>
      <c r="E149" s="43"/>
      <c r="F149" s="230" t="s">
        <v>665</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317</v>
      </c>
      <c r="AU149" s="20" t="s">
        <v>85</v>
      </c>
    </row>
    <row r="150" s="14" customFormat="1">
      <c r="A150" s="14"/>
      <c r="B150" s="249"/>
      <c r="C150" s="250"/>
      <c r="D150" s="236" t="s">
        <v>319</v>
      </c>
      <c r="E150" s="251" t="s">
        <v>19</v>
      </c>
      <c r="F150" s="252" t="s">
        <v>2315</v>
      </c>
      <c r="G150" s="250"/>
      <c r="H150" s="251" t="s">
        <v>19</v>
      </c>
      <c r="I150" s="253"/>
      <c r="J150" s="250"/>
      <c r="K150" s="250"/>
      <c r="L150" s="254"/>
      <c r="M150" s="255"/>
      <c r="N150" s="256"/>
      <c r="O150" s="256"/>
      <c r="P150" s="256"/>
      <c r="Q150" s="256"/>
      <c r="R150" s="256"/>
      <c r="S150" s="256"/>
      <c r="T150" s="257"/>
      <c r="U150" s="14"/>
      <c r="V150" s="14"/>
      <c r="W150" s="14"/>
      <c r="X150" s="14"/>
      <c r="Y150" s="14"/>
      <c r="Z150" s="14"/>
      <c r="AA150" s="14"/>
      <c r="AB150" s="14"/>
      <c r="AC150" s="14"/>
      <c r="AD150" s="14"/>
      <c r="AE150" s="14"/>
      <c r="AT150" s="258" t="s">
        <v>319</v>
      </c>
      <c r="AU150" s="258" t="s">
        <v>85</v>
      </c>
      <c r="AV150" s="14" t="s">
        <v>83</v>
      </c>
      <c r="AW150" s="14" t="s">
        <v>37</v>
      </c>
      <c r="AX150" s="14" t="s">
        <v>76</v>
      </c>
      <c r="AY150" s="258" t="s">
        <v>308</v>
      </c>
    </row>
    <row r="151" s="13" customFormat="1">
      <c r="A151" s="13"/>
      <c r="B151" s="234"/>
      <c r="C151" s="235"/>
      <c r="D151" s="236" t="s">
        <v>319</v>
      </c>
      <c r="E151" s="237" t="s">
        <v>19</v>
      </c>
      <c r="F151" s="238" t="s">
        <v>8619</v>
      </c>
      <c r="G151" s="235"/>
      <c r="H151" s="239">
        <v>34.340000000000003</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5" customFormat="1">
      <c r="A152" s="15"/>
      <c r="B152" s="259"/>
      <c r="C152" s="260"/>
      <c r="D152" s="236" t="s">
        <v>319</v>
      </c>
      <c r="E152" s="261" t="s">
        <v>19</v>
      </c>
      <c r="F152" s="262" t="s">
        <v>448</v>
      </c>
      <c r="G152" s="260"/>
      <c r="H152" s="263">
        <v>34.340000000000003</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319</v>
      </c>
      <c r="AU152" s="269" t="s">
        <v>85</v>
      </c>
      <c r="AV152" s="15" t="s">
        <v>315</v>
      </c>
      <c r="AW152" s="15" t="s">
        <v>37</v>
      </c>
      <c r="AX152" s="15" t="s">
        <v>83</v>
      </c>
      <c r="AY152" s="269" t="s">
        <v>308</v>
      </c>
    </row>
    <row r="153" s="2" customFormat="1" ht="24.15" customHeight="1">
      <c r="A153" s="41"/>
      <c r="B153" s="42"/>
      <c r="C153" s="216" t="s">
        <v>381</v>
      </c>
      <c r="D153" s="216" t="s">
        <v>310</v>
      </c>
      <c r="E153" s="217" t="s">
        <v>466</v>
      </c>
      <c r="F153" s="218" t="s">
        <v>467</v>
      </c>
      <c r="G153" s="219" t="s">
        <v>442</v>
      </c>
      <c r="H153" s="220">
        <v>221.624</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7772</v>
      </c>
    </row>
    <row r="154" s="2" customFormat="1">
      <c r="A154" s="41"/>
      <c r="B154" s="42"/>
      <c r="C154" s="43"/>
      <c r="D154" s="229" t="s">
        <v>317</v>
      </c>
      <c r="E154" s="43"/>
      <c r="F154" s="230" t="s">
        <v>469</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8620</v>
      </c>
      <c r="G155" s="235"/>
      <c r="H155" s="239">
        <v>221.624</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2" customFormat="1" ht="16.5" customHeight="1">
      <c r="A156" s="41"/>
      <c r="B156" s="42"/>
      <c r="C156" s="280" t="s">
        <v>386</v>
      </c>
      <c r="D156" s="280" t="s">
        <v>1137</v>
      </c>
      <c r="E156" s="281" t="s">
        <v>2518</v>
      </c>
      <c r="F156" s="282" t="s">
        <v>2519</v>
      </c>
      <c r="G156" s="283" t="s">
        <v>493</v>
      </c>
      <c r="H156" s="284">
        <v>443.24799999999999</v>
      </c>
      <c r="I156" s="285"/>
      <c r="J156" s="286">
        <f>ROUND(I156*H156,2)</f>
        <v>0</v>
      </c>
      <c r="K156" s="282" t="s">
        <v>314</v>
      </c>
      <c r="L156" s="287"/>
      <c r="M156" s="288" t="s">
        <v>19</v>
      </c>
      <c r="N156" s="289"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352</v>
      </c>
      <c r="AT156" s="227" t="s">
        <v>1137</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315</v>
      </c>
      <c r="BM156" s="227" t="s">
        <v>7776</v>
      </c>
    </row>
    <row r="157" s="13" customFormat="1">
      <c r="A157" s="13"/>
      <c r="B157" s="234"/>
      <c r="C157" s="235"/>
      <c r="D157" s="236" t="s">
        <v>319</v>
      </c>
      <c r="E157" s="237" t="s">
        <v>19</v>
      </c>
      <c r="F157" s="238" t="s">
        <v>8621</v>
      </c>
      <c r="G157" s="235"/>
      <c r="H157" s="239">
        <v>221.624</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83</v>
      </c>
      <c r="AY157" s="245" t="s">
        <v>308</v>
      </c>
    </row>
    <row r="158" s="13" customFormat="1">
      <c r="A158" s="13"/>
      <c r="B158" s="234"/>
      <c r="C158" s="235"/>
      <c r="D158" s="236" t="s">
        <v>319</v>
      </c>
      <c r="E158" s="235"/>
      <c r="F158" s="238" t="s">
        <v>8622</v>
      </c>
      <c r="G158" s="235"/>
      <c r="H158" s="239">
        <v>443.24799999999999</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4</v>
      </c>
      <c r="AX158" s="13" t="s">
        <v>83</v>
      </c>
      <c r="AY158" s="245" t="s">
        <v>308</v>
      </c>
    </row>
    <row r="159" s="12" customFormat="1" ht="22.8" customHeight="1">
      <c r="A159" s="12"/>
      <c r="B159" s="200"/>
      <c r="C159" s="201"/>
      <c r="D159" s="202" t="s">
        <v>75</v>
      </c>
      <c r="E159" s="214" t="s">
        <v>85</v>
      </c>
      <c r="F159" s="214" t="s">
        <v>1269</v>
      </c>
      <c r="G159" s="201"/>
      <c r="H159" s="201"/>
      <c r="I159" s="204"/>
      <c r="J159" s="215">
        <f>BK159</f>
        <v>0</v>
      </c>
      <c r="K159" s="201"/>
      <c r="L159" s="206"/>
      <c r="M159" s="207"/>
      <c r="N159" s="208"/>
      <c r="O159" s="208"/>
      <c r="P159" s="209">
        <f>SUM(P160:P165)</f>
        <v>0</v>
      </c>
      <c r="Q159" s="208"/>
      <c r="R159" s="209">
        <f>SUM(R160:R165)</f>
        <v>2.0205007099999999</v>
      </c>
      <c r="S159" s="208"/>
      <c r="T159" s="210">
        <f>SUM(T160:T165)</f>
        <v>0</v>
      </c>
      <c r="U159" s="12"/>
      <c r="V159" s="12"/>
      <c r="W159" s="12"/>
      <c r="X159" s="12"/>
      <c r="Y159" s="12"/>
      <c r="Z159" s="12"/>
      <c r="AA159" s="12"/>
      <c r="AB159" s="12"/>
      <c r="AC159" s="12"/>
      <c r="AD159" s="12"/>
      <c r="AE159" s="12"/>
      <c r="AR159" s="211" t="s">
        <v>83</v>
      </c>
      <c r="AT159" s="212" t="s">
        <v>75</v>
      </c>
      <c r="AU159" s="212" t="s">
        <v>83</v>
      </c>
      <c r="AY159" s="211" t="s">
        <v>308</v>
      </c>
      <c r="BK159" s="213">
        <f>SUM(BK160:BK165)</f>
        <v>0</v>
      </c>
    </row>
    <row r="160" s="2" customFormat="1" ht="21.75" customHeight="1">
      <c r="A160" s="41"/>
      <c r="B160" s="42"/>
      <c r="C160" s="216" t="s">
        <v>391</v>
      </c>
      <c r="D160" s="216" t="s">
        <v>310</v>
      </c>
      <c r="E160" s="217" t="s">
        <v>8339</v>
      </c>
      <c r="F160" s="218" t="s">
        <v>8340</v>
      </c>
      <c r="G160" s="219" t="s">
        <v>442</v>
      </c>
      <c r="H160" s="220">
        <v>0.86099999999999999</v>
      </c>
      <c r="I160" s="221"/>
      <c r="J160" s="222">
        <f>ROUND(I160*H160,2)</f>
        <v>0</v>
      </c>
      <c r="K160" s="218" t="s">
        <v>314</v>
      </c>
      <c r="L160" s="47"/>
      <c r="M160" s="223" t="s">
        <v>19</v>
      </c>
      <c r="N160" s="224" t="s">
        <v>47</v>
      </c>
      <c r="O160" s="87"/>
      <c r="P160" s="225">
        <f>O160*H160</f>
        <v>0</v>
      </c>
      <c r="Q160" s="225">
        <v>2.3010199999999998</v>
      </c>
      <c r="R160" s="225">
        <f>Q160*H160</f>
        <v>1.9811782199999999</v>
      </c>
      <c r="S160" s="225">
        <v>0</v>
      </c>
      <c r="T160" s="226">
        <f>S160*H160</f>
        <v>0</v>
      </c>
      <c r="U160" s="41"/>
      <c r="V160" s="41"/>
      <c r="W160" s="41"/>
      <c r="X160" s="41"/>
      <c r="Y160" s="41"/>
      <c r="Z160" s="41"/>
      <c r="AA160" s="41"/>
      <c r="AB160" s="41"/>
      <c r="AC160" s="41"/>
      <c r="AD160" s="41"/>
      <c r="AE160" s="41"/>
      <c r="AR160" s="227" t="s">
        <v>315</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8341</v>
      </c>
    </row>
    <row r="161" s="2" customFormat="1">
      <c r="A161" s="41"/>
      <c r="B161" s="42"/>
      <c r="C161" s="43"/>
      <c r="D161" s="229" t="s">
        <v>317</v>
      </c>
      <c r="E161" s="43"/>
      <c r="F161" s="230" t="s">
        <v>8342</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13" customFormat="1">
      <c r="A162" s="13"/>
      <c r="B162" s="234"/>
      <c r="C162" s="235"/>
      <c r="D162" s="236" t="s">
        <v>319</v>
      </c>
      <c r="E162" s="237" t="s">
        <v>19</v>
      </c>
      <c r="F162" s="238" t="s">
        <v>8623</v>
      </c>
      <c r="G162" s="235"/>
      <c r="H162" s="239">
        <v>0.86099999999999999</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83</v>
      </c>
      <c r="AY162" s="245" t="s">
        <v>308</v>
      </c>
    </row>
    <row r="163" s="2" customFormat="1" ht="16.5" customHeight="1">
      <c r="A163" s="41"/>
      <c r="B163" s="42"/>
      <c r="C163" s="216" t="s">
        <v>396</v>
      </c>
      <c r="D163" s="216" t="s">
        <v>310</v>
      </c>
      <c r="E163" s="217" t="s">
        <v>4993</v>
      </c>
      <c r="F163" s="218" t="s">
        <v>7809</v>
      </c>
      <c r="G163" s="219" t="s">
        <v>493</v>
      </c>
      <c r="H163" s="220">
        <v>0.036999999999999998</v>
      </c>
      <c r="I163" s="221"/>
      <c r="J163" s="222">
        <f>ROUND(I163*H163,2)</f>
        <v>0</v>
      </c>
      <c r="K163" s="218" t="s">
        <v>314</v>
      </c>
      <c r="L163" s="47"/>
      <c r="M163" s="223" t="s">
        <v>19</v>
      </c>
      <c r="N163" s="224" t="s">
        <v>47</v>
      </c>
      <c r="O163" s="87"/>
      <c r="P163" s="225">
        <f>O163*H163</f>
        <v>0</v>
      </c>
      <c r="Q163" s="225">
        <v>1.06277</v>
      </c>
      <c r="R163" s="225">
        <f>Q163*H163</f>
        <v>0.039322489999999995</v>
      </c>
      <c r="S163" s="225">
        <v>0</v>
      </c>
      <c r="T163" s="226">
        <f>S163*H163</f>
        <v>0</v>
      </c>
      <c r="U163" s="41"/>
      <c r="V163" s="41"/>
      <c r="W163" s="41"/>
      <c r="X163" s="41"/>
      <c r="Y163" s="41"/>
      <c r="Z163" s="41"/>
      <c r="AA163" s="41"/>
      <c r="AB163" s="41"/>
      <c r="AC163" s="41"/>
      <c r="AD163" s="41"/>
      <c r="AE163" s="41"/>
      <c r="AR163" s="227" t="s">
        <v>315</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315</v>
      </c>
      <c r="BM163" s="227" t="s">
        <v>8349</v>
      </c>
    </row>
    <row r="164" s="2" customFormat="1">
      <c r="A164" s="41"/>
      <c r="B164" s="42"/>
      <c r="C164" s="43"/>
      <c r="D164" s="229" t="s">
        <v>317</v>
      </c>
      <c r="E164" s="43"/>
      <c r="F164" s="230" t="s">
        <v>4995</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13" customFormat="1">
      <c r="A165" s="13"/>
      <c r="B165" s="234"/>
      <c r="C165" s="235"/>
      <c r="D165" s="236" t="s">
        <v>319</v>
      </c>
      <c r="E165" s="237" t="s">
        <v>19</v>
      </c>
      <c r="F165" s="238" t="s">
        <v>8624</v>
      </c>
      <c r="G165" s="235"/>
      <c r="H165" s="239">
        <v>0.036999999999999998</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83</v>
      </c>
      <c r="AY165" s="245" t="s">
        <v>308</v>
      </c>
    </row>
    <row r="166" s="12" customFormat="1" ht="22.8" customHeight="1">
      <c r="A166" s="12"/>
      <c r="B166" s="200"/>
      <c r="C166" s="201"/>
      <c r="D166" s="202" t="s">
        <v>75</v>
      </c>
      <c r="E166" s="214" t="s">
        <v>150</v>
      </c>
      <c r="F166" s="214" t="s">
        <v>2342</v>
      </c>
      <c r="G166" s="201"/>
      <c r="H166" s="201"/>
      <c r="I166" s="204"/>
      <c r="J166" s="215">
        <f>BK166</f>
        <v>0</v>
      </c>
      <c r="K166" s="201"/>
      <c r="L166" s="206"/>
      <c r="M166" s="207"/>
      <c r="N166" s="208"/>
      <c r="O166" s="208"/>
      <c r="P166" s="209">
        <f>SUM(P167:P197)</f>
        <v>0</v>
      </c>
      <c r="Q166" s="208"/>
      <c r="R166" s="209">
        <f>SUM(R167:R197)</f>
        <v>42.917015769999999</v>
      </c>
      <c r="S166" s="208"/>
      <c r="T166" s="210">
        <f>SUM(T167:T197)</f>
        <v>0</v>
      </c>
      <c r="U166" s="12"/>
      <c r="V166" s="12"/>
      <c r="W166" s="12"/>
      <c r="X166" s="12"/>
      <c r="Y166" s="12"/>
      <c r="Z166" s="12"/>
      <c r="AA166" s="12"/>
      <c r="AB166" s="12"/>
      <c r="AC166" s="12"/>
      <c r="AD166" s="12"/>
      <c r="AE166" s="12"/>
      <c r="AR166" s="211" t="s">
        <v>83</v>
      </c>
      <c r="AT166" s="212" t="s">
        <v>75</v>
      </c>
      <c r="AU166" s="212" t="s">
        <v>83</v>
      </c>
      <c r="AY166" s="211" t="s">
        <v>308</v>
      </c>
      <c r="BK166" s="213">
        <f>SUM(BK167:BK197)</f>
        <v>0</v>
      </c>
    </row>
    <row r="167" s="2" customFormat="1" ht="24.15" customHeight="1">
      <c r="A167" s="41"/>
      <c r="B167" s="42"/>
      <c r="C167" s="216" t="s">
        <v>401</v>
      </c>
      <c r="D167" s="216" t="s">
        <v>310</v>
      </c>
      <c r="E167" s="217" t="s">
        <v>7859</v>
      </c>
      <c r="F167" s="218" t="s">
        <v>7860</v>
      </c>
      <c r="G167" s="219" t="s">
        <v>442</v>
      </c>
      <c r="H167" s="220">
        <v>1.536</v>
      </c>
      <c r="I167" s="221"/>
      <c r="J167" s="222">
        <f>ROUND(I167*H167,2)</f>
        <v>0</v>
      </c>
      <c r="K167" s="218" t="s">
        <v>314</v>
      </c>
      <c r="L167" s="47"/>
      <c r="M167" s="223" t="s">
        <v>19</v>
      </c>
      <c r="N167" s="224" t="s">
        <v>47</v>
      </c>
      <c r="O167" s="87"/>
      <c r="P167" s="225">
        <f>O167*H167</f>
        <v>0</v>
      </c>
      <c r="Q167" s="225">
        <v>2.5018699999999998</v>
      </c>
      <c r="R167" s="225">
        <f>Q167*H167</f>
        <v>3.8428723199999997</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8625</v>
      </c>
    </row>
    <row r="168" s="2" customFormat="1">
      <c r="A168" s="41"/>
      <c r="B168" s="42"/>
      <c r="C168" s="43"/>
      <c r="D168" s="229" t="s">
        <v>317</v>
      </c>
      <c r="E168" s="43"/>
      <c r="F168" s="230" t="s">
        <v>7862</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4" customFormat="1">
      <c r="A169" s="14"/>
      <c r="B169" s="249"/>
      <c r="C169" s="250"/>
      <c r="D169" s="236" t="s">
        <v>319</v>
      </c>
      <c r="E169" s="251" t="s">
        <v>19</v>
      </c>
      <c r="F169" s="252" t="s">
        <v>8626</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3" customFormat="1">
      <c r="A170" s="13"/>
      <c r="B170" s="234"/>
      <c r="C170" s="235"/>
      <c r="D170" s="236" t="s">
        <v>319</v>
      </c>
      <c r="E170" s="237" t="s">
        <v>19</v>
      </c>
      <c r="F170" s="238" t="s">
        <v>8627</v>
      </c>
      <c r="G170" s="235"/>
      <c r="H170" s="239">
        <v>1.536</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2" customFormat="1" ht="21.75" customHeight="1">
      <c r="A171" s="41"/>
      <c r="B171" s="42"/>
      <c r="C171" s="216" t="s">
        <v>406</v>
      </c>
      <c r="D171" s="216" t="s">
        <v>310</v>
      </c>
      <c r="E171" s="217" t="s">
        <v>7871</v>
      </c>
      <c r="F171" s="218" t="s">
        <v>7872</v>
      </c>
      <c r="G171" s="219" t="s">
        <v>442</v>
      </c>
      <c r="H171" s="220">
        <v>13.973000000000001</v>
      </c>
      <c r="I171" s="221"/>
      <c r="J171" s="222">
        <f>ROUND(I171*H171,2)</f>
        <v>0</v>
      </c>
      <c r="K171" s="218" t="s">
        <v>314</v>
      </c>
      <c r="L171" s="47"/>
      <c r="M171" s="223" t="s">
        <v>19</v>
      </c>
      <c r="N171" s="224" t="s">
        <v>47</v>
      </c>
      <c r="O171" s="87"/>
      <c r="P171" s="225">
        <f>O171*H171</f>
        <v>0</v>
      </c>
      <c r="Q171" s="225">
        <v>2.5018699999999998</v>
      </c>
      <c r="R171" s="225">
        <f>Q171*H171</f>
        <v>34.958629510000002</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7873</v>
      </c>
    </row>
    <row r="172" s="2" customFormat="1">
      <c r="A172" s="41"/>
      <c r="B172" s="42"/>
      <c r="C172" s="43"/>
      <c r="D172" s="229" t="s">
        <v>317</v>
      </c>
      <c r="E172" s="43"/>
      <c r="F172" s="230" t="s">
        <v>7874</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14" customFormat="1">
      <c r="A173" s="14"/>
      <c r="B173" s="249"/>
      <c r="C173" s="250"/>
      <c r="D173" s="236" t="s">
        <v>319</v>
      </c>
      <c r="E173" s="251" t="s">
        <v>19</v>
      </c>
      <c r="F173" s="252" t="s">
        <v>8626</v>
      </c>
      <c r="G173" s="250"/>
      <c r="H173" s="251" t="s">
        <v>19</v>
      </c>
      <c r="I173" s="253"/>
      <c r="J173" s="250"/>
      <c r="K173" s="250"/>
      <c r="L173" s="254"/>
      <c r="M173" s="255"/>
      <c r="N173" s="256"/>
      <c r="O173" s="256"/>
      <c r="P173" s="256"/>
      <c r="Q173" s="256"/>
      <c r="R173" s="256"/>
      <c r="S173" s="256"/>
      <c r="T173" s="257"/>
      <c r="U173" s="14"/>
      <c r="V173" s="14"/>
      <c r="W173" s="14"/>
      <c r="X173" s="14"/>
      <c r="Y173" s="14"/>
      <c r="Z173" s="14"/>
      <c r="AA173" s="14"/>
      <c r="AB173" s="14"/>
      <c r="AC173" s="14"/>
      <c r="AD173" s="14"/>
      <c r="AE173" s="14"/>
      <c r="AT173" s="258" t="s">
        <v>319</v>
      </c>
      <c r="AU173" s="258" t="s">
        <v>85</v>
      </c>
      <c r="AV173" s="14" t="s">
        <v>83</v>
      </c>
      <c r="AW173" s="14" t="s">
        <v>37</v>
      </c>
      <c r="AX173" s="14" t="s">
        <v>76</v>
      </c>
      <c r="AY173" s="258" t="s">
        <v>308</v>
      </c>
    </row>
    <row r="174" s="13" customFormat="1">
      <c r="A174" s="13"/>
      <c r="B174" s="234"/>
      <c r="C174" s="235"/>
      <c r="D174" s="236" t="s">
        <v>319</v>
      </c>
      <c r="E174" s="237" t="s">
        <v>19</v>
      </c>
      <c r="F174" s="238" t="s">
        <v>8628</v>
      </c>
      <c r="G174" s="235"/>
      <c r="H174" s="239">
        <v>13.973000000000001</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5" customFormat="1">
      <c r="A175" s="15"/>
      <c r="B175" s="259"/>
      <c r="C175" s="260"/>
      <c r="D175" s="236" t="s">
        <v>319</v>
      </c>
      <c r="E175" s="261" t="s">
        <v>19</v>
      </c>
      <c r="F175" s="262" t="s">
        <v>448</v>
      </c>
      <c r="G175" s="260"/>
      <c r="H175" s="263">
        <v>13.973000000000001</v>
      </c>
      <c r="I175" s="264"/>
      <c r="J175" s="260"/>
      <c r="K175" s="260"/>
      <c r="L175" s="265"/>
      <c r="M175" s="266"/>
      <c r="N175" s="267"/>
      <c r="O175" s="267"/>
      <c r="P175" s="267"/>
      <c r="Q175" s="267"/>
      <c r="R175" s="267"/>
      <c r="S175" s="267"/>
      <c r="T175" s="268"/>
      <c r="U175" s="15"/>
      <c r="V175" s="15"/>
      <c r="W175" s="15"/>
      <c r="X175" s="15"/>
      <c r="Y175" s="15"/>
      <c r="Z175" s="15"/>
      <c r="AA175" s="15"/>
      <c r="AB175" s="15"/>
      <c r="AC175" s="15"/>
      <c r="AD175" s="15"/>
      <c r="AE175" s="15"/>
      <c r="AT175" s="269" t="s">
        <v>319</v>
      </c>
      <c r="AU175" s="269" t="s">
        <v>85</v>
      </c>
      <c r="AV175" s="15" t="s">
        <v>315</v>
      </c>
      <c r="AW175" s="15" t="s">
        <v>37</v>
      </c>
      <c r="AX175" s="15" t="s">
        <v>83</v>
      </c>
      <c r="AY175" s="269" t="s">
        <v>308</v>
      </c>
    </row>
    <row r="176" s="2" customFormat="1" ht="16.5" customHeight="1">
      <c r="A176" s="41"/>
      <c r="B176" s="42"/>
      <c r="C176" s="216" t="s">
        <v>411</v>
      </c>
      <c r="D176" s="216" t="s">
        <v>310</v>
      </c>
      <c r="E176" s="217" t="s">
        <v>7877</v>
      </c>
      <c r="F176" s="218" t="s">
        <v>7878</v>
      </c>
      <c r="G176" s="219" t="s">
        <v>313</v>
      </c>
      <c r="H176" s="220">
        <v>50.292000000000002</v>
      </c>
      <c r="I176" s="221"/>
      <c r="J176" s="222">
        <f>ROUND(I176*H176,2)</f>
        <v>0</v>
      </c>
      <c r="K176" s="218" t="s">
        <v>314</v>
      </c>
      <c r="L176" s="47"/>
      <c r="M176" s="223" t="s">
        <v>19</v>
      </c>
      <c r="N176" s="224" t="s">
        <v>47</v>
      </c>
      <c r="O176" s="87"/>
      <c r="P176" s="225">
        <f>O176*H176</f>
        <v>0</v>
      </c>
      <c r="Q176" s="225">
        <v>0.0027499999999999998</v>
      </c>
      <c r="R176" s="225">
        <f>Q176*H176</f>
        <v>0.13830300000000001</v>
      </c>
      <c r="S176" s="225">
        <v>0</v>
      </c>
      <c r="T176" s="226">
        <f>S176*H176</f>
        <v>0</v>
      </c>
      <c r="U176" s="41"/>
      <c r="V176" s="41"/>
      <c r="W176" s="41"/>
      <c r="X176" s="41"/>
      <c r="Y176" s="41"/>
      <c r="Z176" s="41"/>
      <c r="AA176" s="41"/>
      <c r="AB176" s="41"/>
      <c r="AC176" s="41"/>
      <c r="AD176" s="41"/>
      <c r="AE176" s="41"/>
      <c r="AR176" s="227" t="s">
        <v>315</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7879</v>
      </c>
    </row>
    <row r="177" s="2" customFormat="1">
      <c r="A177" s="41"/>
      <c r="B177" s="42"/>
      <c r="C177" s="43"/>
      <c r="D177" s="229" t="s">
        <v>317</v>
      </c>
      <c r="E177" s="43"/>
      <c r="F177" s="230" t="s">
        <v>7880</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13" customFormat="1">
      <c r="A178" s="13"/>
      <c r="B178" s="234"/>
      <c r="C178" s="235"/>
      <c r="D178" s="236" t="s">
        <v>319</v>
      </c>
      <c r="E178" s="237" t="s">
        <v>19</v>
      </c>
      <c r="F178" s="238" t="s">
        <v>8629</v>
      </c>
      <c r="G178" s="235"/>
      <c r="H178" s="239">
        <v>50.292000000000002</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83</v>
      </c>
      <c r="AY178" s="245" t="s">
        <v>308</v>
      </c>
    </row>
    <row r="179" s="2" customFormat="1" ht="16.5" customHeight="1">
      <c r="A179" s="41"/>
      <c r="B179" s="42"/>
      <c r="C179" s="216" t="s">
        <v>7</v>
      </c>
      <c r="D179" s="216" t="s">
        <v>310</v>
      </c>
      <c r="E179" s="217" t="s">
        <v>7890</v>
      </c>
      <c r="F179" s="218" t="s">
        <v>7891</v>
      </c>
      <c r="G179" s="219" t="s">
        <v>313</v>
      </c>
      <c r="H179" s="220">
        <v>50.292000000000002</v>
      </c>
      <c r="I179" s="221"/>
      <c r="J179" s="222">
        <f>ROUND(I179*H179,2)</f>
        <v>0</v>
      </c>
      <c r="K179" s="218" t="s">
        <v>314</v>
      </c>
      <c r="L179" s="47"/>
      <c r="M179" s="223" t="s">
        <v>19</v>
      </c>
      <c r="N179" s="224"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315</v>
      </c>
      <c r="AT179" s="227" t="s">
        <v>310</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7892</v>
      </c>
    </row>
    <row r="180" s="2" customFormat="1">
      <c r="A180" s="41"/>
      <c r="B180" s="42"/>
      <c r="C180" s="43"/>
      <c r="D180" s="229" t="s">
        <v>317</v>
      </c>
      <c r="E180" s="43"/>
      <c r="F180" s="230" t="s">
        <v>7893</v>
      </c>
      <c r="G180" s="43"/>
      <c r="H180" s="43"/>
      <c r="I180" s="231"/>
      <c r="J180" s="43"/>
      <c r="K180" s="43"/>
      <c r="L180" s="47"/>
      <c r="M180" s="232"/>
      <c r="N180" s="233"/>
      <c r="O180" s="87"/>
      <c r="P180" s="87"/>
      <c r="Q180" s="87"/>
      <c r="R180" s="87"/>
      <c r="S180" s="87"/>
      <c r="T180" s="88"/>
      <c r="U180" s="41"/>
      <c r="V180" s="41"/>
      <c r="W180" s="41"/>
      <c r="X180" s="41"/>
      <c r="Y180" s="41"/>
      <c r="Z180" s="41"/>
      <c r="AA180" s="41"/>
      <c r="AB180" s="41"/>
      <c r="AC180" s="41"/>
      <c r="AD180" s="41"/>
      <c r="AE180" s="41"/>
      <c r="AT180" s="20" t="s">
        <v>317</v>
      </c>
      <c r="AU180" s="20" t="s">
        <v>85</v>
      </c>
    </row>
    <row r="181" s="13" customFormat="1">
      <c r="A181" s="13"/>
      <c r="B181" s="234"/>
      <c r="C181" s="235"/>
      <c r="D181" s="236" t="s">
        <v>319</v>
      </c>
      <c r="E181" s="237" t="s">
        <v>19</v>
      </c>
      <c r="F181" s="238" t="s">
        <v>8629</v>
      </c>
      <c r="G181" s="235"/>
      <c r="H181" s="239">
        <v>50.292000000000002</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83</v>
      </c>
      <c r="AY181" s="245" t="s">
        <v>308</v>
      </c>
    </row>
    <row r="182" s="2" customFormat="1" ht="16.5" customHeight="1">
      <c r="A182" s="41"/>
      <c r="B182" s="42"/>
      <c r="C182" s="216" t="s">
        <v>420</v>
      </c>
      <c r="D182" s="216" t="s">
        <v>310</v>
      </c>
      <c r="E182" s="217" t="s">
        <v>7899</v>
      </c>
      <c r="F182" s="218" t="s">
        <v>7900</v>
      </c>
      <c r="G182" s="219" t="s">
        <v>313</v>
      </c>
      <c r="H182" s="220">
        <v>15.359999999999999</v>
      </c>
      <c r="I182" s="221"/>
      <c r="J182" s="222">
        <f>ROUND(I182*H182,2)</f>
        <v>0</v>
      </c>
      <c r="K182" s="218" t="s">
        <v>314</v>
      </c>
      <c r="L182" s="47"/>
      <c r="M182" s="223" t="s">
        <v>19</v>
      </c>
      <c r="N182" s="224" t="s">
        <v>47</v>
      </c>
      <c r="O182" s="87"/>
      <c r="P182" s="225">
        <f>O182*H182</f>
        <v>0</v>
      </c>
      <c r="Q182" s="225">
        <v>0.00313</v>
      </c>
      <c r="R182" s="225">
        <f>Q182*H182</f>
        <v>0.048076799999999996</v>
      </c>
      <c r="S182" s="225">
        <v>0</v>
      </c>
      <c r="T182" s="226">
        <f>S182*H182</f>
        <v>0</v>
      </c>
      <c r="U182" s="41"/>
      <c r="V182" s="41"/>
      <c r="W182" s="41"/>
      <c r="X182" s="41"/>
      <c r="Y182" s="41"/>
      <c r="Z182" s="41"/>
      <c r="AA182" s="41"/>
      <c r="AB182" s="41"/>
      <c r="AC182" s="41"/>
      <c r="AD182" s="41"/>
      <c r="AE182" s="41"/>
      <c r="AR182" s="227" t="s">
        <v>315</v>
      </c>
      <c r="AT182" s="227" t="s">
        <v>310</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8630</v>
      </c>
    </row>
    <row r="183" s="2" customFormat="1">
      <c r="A183" s="41"/>
      <c r="B183" s="42"/>
      <c r="C183" s="43"/>
      <c r="D183" s="229" t="s">
        <v>317</v>
      </c>
      <c r="E183" s="43"/>
      <c r="F183" s="230" t="s">
        <v>7902</v>
      </c>
      <c r="G183" s="43"/>
      <c r="H183" s="43"/>
      <c r="I183" s="231"/>
      <c r="J183" s="43"/>
      <c r="K183" s="43"/>
      <c r="L183" s="47"/>
      <c r="M183" s="232"/>
      <c r="N183" s="233"/>
      <c r="O183" s="87"/>
      <c r="P183" s="87"/>
      <c r="Q183" s="87"/>
      <c r="R183" s="87"/>
      <c r="S183" s="87"/>
      <c r="T183" s="88"/>
      <c r="U183" s="41"/>
      <c r="V183" s="41"/>
      <c r="W183" s="41"/>
      <c r="X183" s="41"/>
      <c r="Y183" s="41"/>
      <c r="Z183" s="41"/>
      <c r="AA183" s="41"/>
      <c r="AB183" s="41"/>
      <c r="AC183" s="41"/>
      <c r="AD183" s="41"/>
      <c r="AE183" s="41"/>
      <c r="AT183" s="20" t="s">
        <v>317</v>
      </c>
      <c r="AU183" s="20" t="s">
        <v>85</v>
      </c>
    </row>
    <row r="184" s="13" customFormat="1">
      <c r="A184" s="13"/>
      <c r="B184" s="234"/>
      <c r="C184" s="235"/>
      <c r="D184" s="236" t="s">
        <v>319</v>
      </c>
      <c r="E184" s="237" t="s">
        <v>19</v>
      </c>
      <c r="F184" s="238" t="s">
        <v>8631</v>
      </c>
      <c r="G184" s="235"/>
      <c r="H184" s="239">
        <v>15.359999999999999</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83</v>
      </c>
      <c r="AY184" s="245" t="s">
        <v>308</v>
      </c>
    </row>
    <row r="185" s="2" customFormat="1" ht="16.5" customHeight="1">
      <c r="A185" s="41"/>
      <c r="B185" s="42"/>
      <c r="C185" s="216" t="s">
        <v>425</v>
      </c>
      <c r="D185" s="216" t="s">
        <v>310</v>
      </c>
      <c r="E185" s="217" t="s">
        <v>7905</v>
      </c>
      <c r="F185" s="218" t="s">
        <v>7906</v>
      </c>
      <c r="G185" s="219" t="s">
        <v>313</v>
      </c>
      <c r="H185" s="220">
        <v>15.359999999999999</v>
      </c>
      <c r="I185" s="221"/>
      <c r="J185" s="222">
        <f>ROUND(I185*H185,2)</f>
        <v>0</v>
      </c>
      <c r="K185" s="218" t="s">
        <v>314</v>
      </c>
      <c r="L185" s="47"/>
      <c r="M185" s="223" t="s">
        <v>19</v>
      </c>
      <c r="N185" s="224" t="s">
        <v>47</v>
      </c>
      <c r="O185" s="87"/>
      <c r="P185" s="225">
        <f>O185*H185</f>
        <v>0</v>
      </c>
      <c r="Q185" s="225">
        <v>0</v>
      </c>
      <c r="R185" s="225">
        <f>Q185*H185</f>
        <v>0</v>
      </c>
      <c r="S185" s="225">
        <v>0</v>
      </c>
      <c r="T185" s="226">
        <f>S185*H185</f>
        <v>0</v>
      </c>
      <c r="U185" s="41"/>
      <c r="V185" s="41"/>
      <c r="W185" s="41"/>
      <c r="X185" s="41"/>
      <c r="Y185" s="41"/>
      <c r="Z185" s="41"/>
      <c r="AA185" s="41"/>
      <c r="AB185" s="41"/>
      <c r="AC185" s="41"/>
      <c r="AD185" s="41"/>
      <c r="AE185" s="41"/>
      <c r="AR185" s="227" t="s">
        <v>315</v>
      </c>
      <c r="AT185" s="227" t="s">
        <v>310</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8632</v>
      </c>
    </row>
    <row r="186" s="2" customFormat="1">
      <c r="A186" s="41"/>
      <c r="B186" s="42"/>
      <c r="C186" s="43"/>
      <c r="D186" s="229" t="s">
        <v>317</v>
      </c>
      <c r="E186" s="43"/>
      <c r="F186" s="230" t="s">
        <v>7908</v>
      </c>
      <c r="G186" s="43"/>
      <c r="H186" s="43"/>
      <c r="I186" s="231"/>
      <c r="J186" s="43"/>
      <c r="K186" s="43"/>
      <c r="L186" s="47"/>
      <c r="M186" s="232"/>
      <c r="N186" s="233"/>
      <c r="O186" s="87"/>
      <c r="P186" s="87"/>
      <c r="Q186" s="87"/>
      <c r="R186" s="87"/>
      <c r="S186" s="87"/>
      <c r="T186" s="88"/>
      <c r="U186" s="41"/>
      <c r="V186" s="41"/>
      <c r="W186" s="41"/>
      <c r="X186" s="41"/>
      <c r="Y186" s="41"/>
      <c r="Z186" s="41"/>
      <c r="AA186" s="41"/>
      <c r="AB186" s="41"/>
      <c r="AC186" s="41"/>
      <c r="AD186" s="41"/>
      <c r="AE186" s="41"/>
      <c r="AT186" s="20" t="s">
        <v>317</v>
      </c>
      <c r="AU186" s="20" t="s">
        <v>85</v>
      </c>
    </row>
    <row r="187" s="13" customFormat="1">
      <c r="A187" s="13"/>
      <c r="B187" s="234"/>
      <c r="C187" s="235"/>
      <c r="D187" s="236" t="s">
        <v>319</v>
      </c>
      <c r="E187" s="237" t="s">
        <v>19</v>
      </c>
      <c r="F187" s="238" t="s">
        <v>8631</v>
      </c>
      <c r="G187" s="235"/>
      <c r="H187" s="239">
        <v>15.359999999999999</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83</v>
      </c>
      <c r="AY187" s="245" t="s">
        <v>308</v>
      </c>
    </row>
    <row r="188" s="2" customFormat="1" ht="24.15" customHeight="1">
      <c r="A188" s="41"/>
      <c r="B188" s="42"/>
      <c r="C188" s="216" t="s">
        <v>430</v>
      </c>
      <c r="D188" s="216" t="s">
        <v>310</v>
      </c>
      <c r="E188" s="217" t="s">
        <v>7914</v>
      </c>
      <c r="F188" s="218" t="s">
        <v>7915</v>
      </c>
      <c r="G188" s="219" t="s">
        <v>493</v>
      </c>
      <c r="H188" s="220">
        <v>1.9270000000000001</v>
      </c>
      <c r="I188" s="221"/>
      <c r="J188" s="222">
        <f>ROUND(I188*H188,2)</f>
        <v>0</v>
      </c>
      <c r="K188" s="218" t="s">
        <v>314</v>
      </c>
      <c r="L188" s="47"/>
      <c r="M188" s="223" t="s">
        <v>19</v>
      </c>
      <c r="N188" s="224" t="s">
        <v>47</v>
      </c>
      <c r="O188" s="87"/>
      <c r="P188" s="225">
        <f>O188*H188</f>
        <v>0</v>
      </c>
      <c r="Q188" s="225">
        <v>1.04922</v>
      </c>
      <c r="R188" s="225">
        <f>Q188*H188</f>
        <v>2.0218469400000001</v>
      </c>
      <c r="S188" s="225">
        <v>0</v>
      </c>
      <c r="T188" s="226">
        <f>S188*H188</f>
        <v>0</v>
      </c>
      <c r="U188" s="41"/>
      <c r="V188" s="41"/>
      <c r="W188" s="41"/>
      <c r="X188" s="41"/>
      <c r="Y188" s="41"/>
      <c r="Z188" s="41"/>
      <c r="AA188" s="41"/>
      <c r="AB188" s="41"/>
      <c r="AC188" s="41"/>
      <c r="AD188" s="41"/>
      <c r="AE188" s="41"/>
      <c r="AR188" s="227" t="s">
        <v>315</v>
      </c>
      <c r="AT188" s="227" t="s">
        <v>310</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7916</v>
      </c>
    </row>
    <row r="189" s="2" customFormat="1">
      <c r="A189" s="41"/>
      <c r="B189" s="42"/>
      <c r="C189" s="43"/>
      <c r="D189" s="229" t="s">
        <v>317</v>
      </c>
      <c r="E189" s="43"/>
      <c r="F189" s="230" t="s">
        <v>7917</v>
      </c>
      <c r="G189" s="43"/>
      <c r="H189" s="43"/>
      <c r="I189" s="231"/>
      <c r="J189" s="43"/>
      <c r="K189" s="43"/>
      <c r="L189" s="47"/>
      <c r="M189" s="232"/>
      <c r="N189" s="233"/>
      <c r="O189" s="87"/>
      <c r="P189" s="87"/>
      <c r="Q189" s="87"/>
      <c r="R189" s="87"/>
      <c r="S189" s="87"/>
      <c r="T189" s="88"/>
      <c r="U189" s="41"/>
      <c r="V189" s="41"/>
      <c r="W189" s="41"/>
      <c r="X189" s="41"/>
      <c r="Y189" s="41"/>
      <c r="Z189" s="41"/>
      <c r="AA189" s="41"/>
      <c r="AB189" s="41"/>
      <c r="AC189" s="41"/>
      <c r="AD189" s="41"/>
      <c r="AE189" s="41"/>
      <c r="AT189" s="20" t="s">
        <v>317</v>
      </c>
      <c r="AU189" s="20" t="s">
        <v>85</v>
      </c>
    </row>
    <row r="190" s="13" customFormat="1">
      <c r="A190" s="13"/>
      <c r="B190" s="234"/>
      <c r="C190" s="235"/>
      <c r="D190" s="236" t="s">
        <v>319</v>
      </c>
      <c r="E190" s="237" t="s">
        <v>19</v>
      </c>
      <c r="F190" s="238" t="s">
        <v>8633</v>
      </c>
      <c r="G190" s="235"/>
      <c r="H190" s="239">
        <v>2.036</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76</v>
      </c>
      <c r="AY190" s="245" t="s">
        <v>308</v>
      </c>
    </row>
    <row r="191" s="13" customFormat="1">
      <c r="A191" s="13"/>
      <c r="B191" s="234"/>
      <c r="C191" s="235"/>
      <c r="D191" s="236" t="s">
        <v>319</v>
      </c>
      <c r="E191" s="237" t="s">
        <v>19</v>
      </c>
      <c r="F191" s="238" t="s">
        <v>8634</v>
      </c>
      <c r="G191" s="235"/>
      <c r="H191" s="239">
        <v>-0.0080000000000000002</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76</v>
      </c>
      <c r="AY191" s="245" t="s">
        <v>308</v>
      </c>
    </row>
    <row r="192" s="13" customFormat="1">
      <c r="A192" s="13"/>
      <c r="B192" s="234"/>
      <c r="C192" s="235"/>
      <c r="D192" s="236" t="s">
        <v>319</v>
      </c>
      <c r="E192" s="237" t="s">
        <v>19</v>
      </c>
      <c r="F192" s="238" t="s">
        <v>8635</v>
      </c>
      <c r="G192" s="235"/>
      <c r="H192" s="239">
        <v>-0.050999999999999997</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76</v>
      </c>
      <c r="AY192" s="245" t="s">
        <v>308</v>
      </c>
    </row>
    <row r="193" s="13" customFormat="1">
      <c r="A193" s="13"/>
      <c r="B193" s="234"/>
      <c r="C193" s="235"/>
      <c r="D193" s="236" t="s">
        <v>319</v>
      </c>
      <c r="E193" s="237" t="s">
        <v>19</v>
      </c>
      <c r="F193" s="238" t="s">
        <v>8636</v>
      </c>
      <c r="G193" s="235"/>
      <c r="H193" s="239">
        <v>-0.050000000000000003</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76</v>
      </c>
      <c r="AY193" s="245" t="s">
        <v>308</v>
      </c>
    </row>
    <row r="194" s="15" customFormat="1">
      <c r="A194" s="15"/>
      <c r="B194" s="259"/>
      <c r="C194" s="260"/>
      <c r="D194" s="236" t="s">
        <v>319</v>
      </c>
      <c r="E194" s="261" t="s">
        <v>19</v>
      </c>
      <c r="F194" s="262" t="s">
        <v>448</v>
      </c>
      <c r="G194" s="260"/>
      <c r="H194" s="263">
        <v>1.9270000000000001</v>
      </c>
      <c r="I194" s="264"/>
      <c r="J194" s="260"/>
      <c r="K194" s="260"/>
      <c r="L194" s="265"/>
      <c r="M194" s="266"/>
      <c r="N194" s="267"/>
      <c r="O194" s="267"/>
      <c r="P194" s="267"/>
      <c r="Q194" s="267"/>
      <c r="R194" s="267"/>
      <c r="S194" s="267"/>
      <c r="T194" s="268"/>
      <c r="U194" s="15"/>
      <c r="V194" s="15"/>
      <c r="W194" s="15"/>
      <c r="X194" s="15"/>
      <c r="Y194" s="15"/>
      <c r="Z194" s="15"/>
      <c r="AA194" s="15"/>
      <c r="AB194" s="15"/>
      <c r="AC194" s="15"/>
      <c r="AD194" s="15"/>
      <c r="AE194" s="15"/>
      <c r="AT194" s="269" t="s">
        <v>319</v>
      </c>
      <c r="AU194" s="269" t="s">
        <v>85</v>
      </c>
      <c r="AV194" s="15" t="s">
        <v>315</v>
      </c>
      <c r="AW194" s="15" t="s">
        <v>37</v>
      </c>
      <c r="AX194" s="15" t="s">
        <v>83</v>
      </c>
      <c r="AY194" s="269" t="s">
        <v>308</v>
      </c>
    </row>
    <row r="195" s="2" customFormat="1" ht="24.15" customHeight="1">
      <c r="A195" s="41"/>
      <c r="B195" s="42"/>
      <c r="C195" s="216" t="s">
        <v>753</v>
      </c>
      <c r="D195" s="216" t="s">
        <v>310</v>
      </c>
      <c r="E195" s="217" t="s">
        <v>7942</v>
      </c>
      <c r="F195" s="218" t="s">
        <v>7943</v>
      </c>
      <c r="G195" s="219" t="s">
        <v>313</v>
      </c>
      <c r="H195" s="220">
        <v>34.932000000000002</v>
      </c>
      <c r="I195" s="221"/>
      <c r="J195" s="222">
        <f>ROUND(I195*H195,2)</f>
        <v>0</v>
      </c>
      <c r="K195" s="218" t="s">
        <v>314</v>
      </c>
      <c r="L195" s="47"/>
      <c r="M195" s="223" t="s">
        <v>19</v>
      </c>
      <c r="N195" s="224" t="s">
        <v>47</v>
      </c>
      <c r="O195" s="87"/>
      <c r="P195" s="225">
        <f>O195*H195</f>
        <v>0</v>
      </c>
      <c r="Q195" s="225">
        <v>0.054600000000000003</v>
      </c>
      <c r="R195" s="225">
        <f>Q195*H195</f>
        <v>1.9072872000000003</v>
      </c>
      <c r="S195" s="225">
        <v>0</v>
      </c>
      <c r="T195" s="226">
        <f>S195*H195</f>
        <v>0</v>
      </c>
      <c r="U195" s="41"/>
      <c r="V195" s="41"/>
      <c r="W195" s="41"/>
      <c r="X195" s="41"/>
      <c r="Y195" s="41"/>
      <c r="Z195" s="41"/>
      <c r="AA195" s="41"/>
      <c r="AB195" s="41"/>
      <c r="AC195" s="41"/>
      <c r="AD195" s="41"/>
      <c r="AE195" s="41"/>
      <c r="AR195" s="227" t="s">
        <v>315</v>
      </c>
      <c r="AT195" s="227" t="s">
        <v>310</v>
      </c>
      <c r="AU195" s="227" t="s">
        <v>85</v>
      </c>
      <c r="AY195" s="20" t="s">
        <v>308</v>
      </c>
      <c r="BE195" s="228">
        <f>IF(N195="základní",J195,0)</f>
        <v>0</v>
      </c>
      <c r="BF195" s="228">
        <f>IF(N195="snížená",J195,0)</f>
        <v>0</v>
      </c>
      <c r="BG195" s="228">
        <f>IF(N195="zákl. přenesená",J195,0)</f>
        <v>0</v>
      </c>
      <c r="BH195" s="228">
        <f>IF(N195="sníž. přenesená",J195,0)</f>
        <v>0</v>
      </c>
      <c r="BI195" s="228">
        <f>IF(N195="nulová",J195,0)</f>
        <v>0</v>
      </c>
      <c r="BJ195" s="20" t="s">
        <v>83</v>
      </c>
      <c r="BK195" s="228">
        <f>ROUND(I195*H195,2)</f>
        <v>0</v>
      </c>
      <c r="BL195" s="20" t="s">
        <v>315</v>
      </c>
      <c r="BM195" s="227" t="s">
        <v>7944</v>
      </c>
    </row>
    <row r="196" s="2" customFormat="1">
      <c r="A196" s="41"/>
      <c r="B196" s="42"/>
      <c r="C196" s="43"/>
      <c r="D196" s="229" t="s">
        <v>317</v>
      </c>
      <c r="E196" s="43"/>
      <c r="F196" s="230" t="s">
        <v>7945</v>
      </c>
      <c r="G196" s="43"/>
      <c r="H196" s="43"/>
      <c r="I196" s="231"/>
      <c r="J196" s="43"/>
      <c r="K196" s="43"/>
      <c r="L196" s="47"/>
      <c r="M196" s="232"/>
      <c r="N196" s="233"/>
      <c r="O196" s="87"/>
      <c r="P196" s="87"/>
      <c r="Q196" s="87"/>
      <c r="R196" s="87"/>
      <c r="S196" s="87"/>
      <c r="T196" s="88"/>
      <c r="U196" s="41"/>
      <c r="V196" s="41"/>
      <c r="W196" s="41"/>
      <c r="X196" s="41"/>
      <c r="Y196" s="41"/>
      <c r="Z196" s="41"/>
      <c r="AA196" s="41"/>
      <c r="AB196" s="41"/>
      <c r="AC196" s="41"/>
      <c r="AD196" s="41"/>
      <c r="AE196" s="41"/>
      <c r="AT196" s="20" t="s">
        <v>317</v>
      </c>
      <c r="AU196" s="20" t="s">
        <v>85</v>
      </c>
    </row>
    <row r="197" s="13" customFormat="1">
      <c r="A197" s="13"/>
      <c r="B197" s="234"/>
      <c r="C197" s="235"/>
      <c r="D197" s="236" t="s">
        <v>319</v>
      </c>
      <c r="E197" s="237" t="s">
        <v>19</v>
      </c>
      <c r="F197" s="238" t="s">
        <v>8637</v>
      </c>
      <c r="G197" s="235"/>
      <c r="H197" s="239">
        <v>34.932000000000002</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83</v>
      </c>
      <c r="AY197" s="245" t="s">
        <v>308</v>
      </c>
    </row>
    <row r="198" s="12" customFormat="1" ht="22.8" customHeight="1">
      <c r="A198" s="12"/>
      <c r="B198" s="200"/>
      <c r="C198" s="201"/>
      <c r="D198" s="202" t="s">
        <v>75</v>
      </c>
      <c r="E198" s="214" t="s">
        <v>315</v>
      </c>
      <c r="F198" s="214" t="s">
        <v>1613</v>
      </c>
      <c r="G198" s="201"/>
      <c r="H198" s="201"/>
      <c r="I198" s="204"/>
      <c r="J198" s="215">
        <f>BK198</f>
        <v>0</v>
      </c>
      <c r="K198" s="201"/>
      <c r="L198" s="206"/>
      <c r="M198" s="207"/>
      <c r="N198" s="208"/>
      <c r="O198" s="208"/>
      <c r="P198" s="209">
        <f>SUM(P199:P210)</f>
        <v>0</v>
      </c>
      <c r="Q198" s="208"/>
      <c r="R198" s="209">
        <f>SUM(R199:R210)</f>
        <v>2.0253933399999999</v>
      </c>
      <c r="S198" s="208"/>
      <c r="T198" s="210">
        <f>SUM(T199:T210)</f>
        <v>0</v>
      </c>
      <c r="U198" s="12"/>
      <c r="V198" s="12"/>
      <c r="W198" s="12"/>
      <c r="X198" s="12"/>
      <c r="Y198" s="12"/>
      <c r="Z198" s="12"/>
      <c r="AA198" s="12"/>
      <c r="AB198" s="12"/>
      <c r="AC198" s="12"/>
      <c r="AD198" s="12"/>
      <c r="AE198" s="12"/>
      <c r="AR198" s="211" t="s">
        <v>83</v>
      </c>
      <c r="AT198" s="212" t="s">
        <v>75</v>
      </c>
      <c r="AU198" s="212" t="s">
        <v>83</v>
      </c>
      <c r="AY198" s="211" t="s">
        <v>308</v>
      </c>
      <c r="BK198" s="213">
        <f>SUM(BK199:BK210)</f>
        <v>0</v>
      </c>
    </row>
    <row r="199" s="2" customFormat="1" ht="24.15" customHeight="1">
      <c r="A199" s="41"/>
      <c r="B199" s="42"/>
      <c r="C199" s="216" t="s">
        <v>596</v>
      </c>
      <c r="D199" s="216" t="s">
        <v>310</v>
      </c>
      <c r="E199" s="217" t="s">
        <v>8638</v>
      </c>
      <c r="F199" s="218" t="s">
        <v>8639</v>
      </c>
      <c r="G199" s="219" t="s">
        <v>442</v>
      </c>
      <c r="H199" s="220">
        <v>0.78400000000000003</v>
      </c>
      <c r="I199" s="221"/>
      <c r="J199" s="222">
        <f>ROUND(I199*H199,2)</f>
        <v>0</v>
      </c>
      <c r="K199" s="218" t="s">
        <v>314</v>
      </c>
      <c r="L199" s="47"/>
      <c r="M199" s="223" t="s">
        <v>19</v>
      </c>
      <c r="N199" s="224" t="s">
        <v>47</v>
      </c>
      <c r="O199" s="87"/>
      <c r="P199" s="225">
        <f>O199*H199</f>
        <v>0</v>
      </c>
      <c r="Q199" s="225">
        <v>2.5020099999999998</v>
      </c>
      <c r="R199" s="225">
        <f>Q199*H199</f>
        <v>1.9615758399999999</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8640</v>
      </c>
    </row>
    <row r="200" s="2" customFormat="1">
      <c r="A200" s="41"/>
      <c r="B200" s="42"/>
      <c r="C200" s="43"/>
      <c r="D200" s="229" t="s">
        <v>317</v>
      </c>
      <c r="E200" s="43"/>
      <c r="F200" s="230" t="s">
        <v>8641</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3" customFormat="1">
      <c r="A201" s="13"/>
      <c r="B201" s="234"/>
      <c r="C201" s="235"/>
      <c r="D201" s="236" t="s">
        <v>319</v>
      </c>
      <c r="E201" s="237" t="s">
        <v>19</v>
      </c>
      <c r="F201" s="238" t="s">
        <v>8642</v>
      </c>
      <c r="G201" s="235"/>
      <c r="H201" s="239">
        <v>0.78400000000000003</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2" customFormat="1" ht="21.75" customHeight="1">
      <c r="A202" s="41"/>
      <c r="B202" s="42"/>
      <c r="C202" s="216" t="s">
        <v>759</v>
      </c>
      <c r="D202" s="216" t="s">
        <v>310</v>
      </c>
      <c r="E202" s="217" t="s">
        <v>7968</v>
      </c>
      <c r="F202" s="218" t="s">
        <v>7969</v>
      </c>
      <c r="G202" s="219" t="s">
        <v>313</v>
      </c>
      <c r="H202" s="220">
        <v>2</v>
      </c>
      <c r="I202" s="221"/>
      <c r="J202" s="222">
        <f>ROUND(I202*H202,2)</f>
        <v>0</v>
      </c>
      <c r="K202" s="218" t="s">
        <v>314</v>
      </c>
      <c r="L202" s="47"/>
      <c r="M202" s="223" t="s">
        <v>19</v>
      </c>
      <c r="N202" s="224" t="s">
        <v>47</v>
      </c>
      <c r="O202" s="87"/>
      <c r="P202" s="225">
        <f>O202*H202</f>
        <v>0</v>
      </c>
      <c r="Q202" s="225">
        <v>0.0055199999999999997</v>
      </c>
      <c r="R202" s="225">
        <f>Q202*H202</f>
        <v>0.01104</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8643</v>
      </c>
    </row>
    <row r="203" s="2" customFormat="1">
      <c r="A203" s="41"/>
      <c r="B203" s="42"/>
      <c r="C203" s="43"/>
      <c r="D203" s="229" t="s">
        <v>317</v>
      </c>
      <c r="E203" s="43"/>
      <c r="F203" s="230" t="s">
        <v>7971</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3" customFormat="1">
      <c r="A204" s="13"/>
      <c r="B204" s="234"/>
      <c r="C204" s="235"/>
      <c r="D204" s="236" t="s">
        <v>319</v>
      </c>
      <c r="E204" s="237" t="s">
        <v>19</v>
      </c>
      <c r="F204" s="238" t="s">
        <v>8644</v>
      </c>
      <c r="G204" s="235"/>
      <c r="H204" s="239">
        <v>2</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83</v>
      </c>
      <c r="AY204" s="245" t="s">
        <v>308</v>
      </c>
    </row>
    <row r="205" s="2" customFormat="1" ht="24.15" customHeight="1">
      <c r="A205" s="41"/>
      <c r="B205" s="42"/>
      <c r="C205" s="216" t="s">
        <v>606</v>
      </c>
      <c r="D205" s="216" t="s">
        <v>310</v>
      </c>
      <c r="E205" s="217" t="s">
        <v>7983</v>
      </c>
      <c r="F205" s="218" t="s">
        <v>7984</v>
      </c>
      <c r="G205" s="219" t="s">
        <v>313</v>
      </c>
      <c r="H205" s="220">
        <v>2</v>
      </c>
      <c r="I205" s="221"/>
      <c r="J205" s="222">
        <f>ROUND(I205*H205,2)</f>
        <v>0</v>
      </c>
      <c r="K205" s="218" t="s">
        <v>314</v>
      </c>
      <c r="L205" s="47"/>
      <c r="M205" s="223" t="s">
        <v>19</v>
      </c>
      <c r="N205" s="224"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315</v>
      </c>
      <c r="AT205" s="227" t="s">
        <v>310</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8645</v>
      </c>
    </row>
    <row r="206" s="2" customFormat="1">
      <c r="A206" s="41"/>
      <c r="B206" s="42"/>
      <c r="C206" s="43"/>
      <c r="D206" s="229" t="s">
        <v>317</v>
      </c>
      <c r="E206" s="43"/>
      <c r="F206" s="230" t="s">
        <v>7986</v>
      </c>
      <c r="G206" s="43"/>
      <c r="H206" s="43"/>
      <c r="I206" s="231"/>
      <c r="J206" s="43"/>
      <c r="K206" s="43"/>
      <c r="L206" s="47"/>
      <c r="M206" s="232"/>
      <c r="N206" s="233"/>
      <c r="O206" s="87"/>
      <c r="P206" s="87"/>
      <c r="Q206" s="87"/>
      <c r="R206" s="87"/>
      <c r="S206" s="87"/>
      <c r="T206" s="88"/>
      <c r="U206" s="41"/>
      <c r="V206" s="41"/>
      <c r="W206" s="41"/>
      <c r="X206" s="41"/>
      <c r="Y206" s="41"/>
      <c r="Z206" s="41"/>
      <c r="AA206" s="41"/>
      <c r="AB206" s="41"/>
      <c r="AC206" s="41"/>
      <c r="AD206" s="41"/>
      <c r="AE206" s="41"/>
      <c r="AT206" s="20" t="s">
        <v>317</v>
      </c>
      <c r="AU206" s="20" t="s">
        <v>85</v>
      </c>
    </row>
    <row r="207" s="13" customFormat="1">
      <c r="A207" s="13"/>
      <c r="B207" s="234"/>
      <c r="C207" s="235"/>
      <c r="D207" s="236" t="s">
        <v>319</v>
      </c>
      <c r="E207" s="237" t="s">
        <v>19</v>
      </c>
      <c r="F207" s="238" t="s">
        <v>8644</v>
      </c>
      <c r="G207" s="235"/>
      <c r="H207" s="239">
        <v>2</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83</v>
      </c>
      <c r="AY207" s="245" t="s">
        <v>308</v>
      </c>
    </row>
    <row r="208" s="2" customFormat="1" ht="44.25" customHeight="1">
      <c r="A208" s="41"/>
      <c r="B208" s="42"/>
      <c r="C208" s="216" t="s">
        <v>765</v>
      </c>
      <c r="D208" s="216" t="s">
        <v>310</v>
      </c>
      <c r="E208" s="217" t="s">
        <v>8001</v>
      </c>
      <c r="F208" s="218" t="s">
        <v>8002</v>
      </c>
      <c r="G208" s="219" t="s">
        <v>493</v>
      </c>
      <c r="H208" s="220">
        <v>0.050000000000000003</v>
      </c>
      <c r="I208" s="221"/>
      <c r="J208" s="222">
        <f>ROUND(I208*H208,2)</f>
        <v>0</v>
      </c>
      <c r="K208" s="218" t="s">
        <v>314</v>
      </c>
      <c r="L208" s="47"/>
      <c r="M208" s="223" t="s">
        <v>19</v>
      </c>
      <c r="N208" s="224" t="s">
        <v>47</v>
      </c>
      <c r="O208" s="87"/>
      <c r="P208" s="225">
        <f>O208*H208</f>
        <v>0</v>
      </c>
      <c r="Q208" s="225">
        <v>1.05555</v>
      </c>
      <c r="R208" s="225">
        <f>Q208*H208</f>
        <v>0.052777500000000005</v>
      </c>
      <c r="S208" s="225">
        <v>0</v>
      </c>
      <c r="T208" s="226">
        <f>S208*H208</f>
        <v>0</v>
      </c>
      <c r="U208" s="41"/>
      <c r="V208" s="41"/>
      <c r="W208" s="41"/>
      <c r="X208" s="41"/>
      <c r="Y208" s="41"/>
      <c r="Z208" s="41"/>
      <c r="AA208" s="41"/>
      <c r="AB208" s="41"/>
      <c r="AC208" s="41"/>
      <c r="AD208" s="41"/>
      <c r="AE208" s="41"/>
      <c r="AR208" s="227" t="s">
        <v>315</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315</v>
      </c>
      <c r="BM208" s="227" t="s">
        <v>8646</v>
      </c>
    </row>
    <row r="209" s="2" customFormat="1">
      <c r="A209" s="41"/>
      <c r="B209" s="42"/>
      <c r="C209" s="43"/>
      <c r="D209" s="229" t="s">
        <v>317</v>
      </c>
      <c r="E209" s="43"/>
      <c r="F209" s="230" t="s">
        <v>8004</v>
      </c>
      <c r="G209" s="43"/>
      <c r="H209" s="43"/>
      <c r="I209" s="231"/>
      <c r="J209" s="43"/>
      <c r="K209" s="43"/>
      <c r="L209" s="47"/>
      <c r="M209" s="232"/>
      <c r="N209" s="233"/>
      <c r="O209" s="87"/>
      <c r="P209" s="87"/>
      <c r="Q209" s="87"/>
      <c r="R209" s="87"/>
      <c r="S209" s="87"/>
      <c r="T209" s="88"/>
      <c r="U209" s="41"/>
      <c r="V209" s="41"/>
      <c r="W209" s="41"/>
      <c r="X209" s="41"/>
      <c r="Y209" s="41"/>
      <c r="Z209" s="41"/>
      <c r="AA209" s="41"/>
      <c r="AB209" s="41"/>
      <c r="AC209" s="41"/>
      <c r="AD209" s="41"/>
      <c r="AE209" s="41"/>
      <c r="AT209" s="20" t="s">
        <v>317</v>
      </c>
      <c r="AU209" s="20" t="s">
        <v>85</v>
      </c>
    </row>
    <row r="210" s="13" customFormat="1">
      <c r="A210" s="13"/>
      <c r="B210" s="234"/>
      <c r="C210" s="235"/>
      <c r="D210" s="236" t="s">
        <v>319</v>
      </c>
      <c r="E210" s="237" t="s">
        <v>19</v>
      </c>
      <c r="F210" s="238" t="s">
        <v>8647</v>
      </c>
      <c r="G210" s="235"/>
      <c r="H210" s="239">
        <v>0.050000000000000003</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83</v>
      </c>
      <c r="AY210" s="245" t="s">
        <v>308</v>
      </c>
    </row>
    <row r="211" s="12" customFormat="1" ht="22.8" customHeight="1">
      <c r="A211" s="12"/>
      <c r="B211" s="200"/>
      <c r="C211" s="201"/>
      <c r="D211" s="202" t="s">
        <v>75</v>
      </c>
      <c r="E211" s="214" t="s">
        <v>342</v>
      </c>
      <c r="F211" s="214" t="s">
        <v>5133</v>
      </c>
      <c r="G211" s="201"/>
      <c r="H211" s="201"/>
      <c r="I211" s="204"/>
      <c r="J211" s="215">
        <f>BK211</f>
        <v>0</v>
      </c>
      <c r="K211" s="201"/>
      <c r="L211" s="206"/>
      <c r="M211" s="207"/>
      <c r="N211" s="208"/>
      <c r="O211" s="208"/>
      <c r="P211" s="209">
        <f>SUM(P212:P221)</f>
        <v>0</v>
      </c>
      <c r="Q211" s="208"/>
      <c r="R211" s="209">
        <f>SUM(R212:R221)</f>
        <v>0.95164092999999994</v>
      </c>
      <c r="S211" s="208"/>
      <c r="T211" s="210">
        <f>SUM(T212:T221)</f>
        <v>0</v>
      </c>
      <c r="U211" s="12"/>
      <c r="V211" s="12"/>
      <c r="W211" s="12"/>
      <c r="X211" s="12"/>
      <c r="Y211" s="12"/>
      <c r="Z211" s="12"/>
      <c r="AA211" s="12"/>
      <c r="AB211" s="12"/>
      <c r="AC211" s="12"/>
      <c r="AD211" s="12"/>
      <c r="AE211" s="12"/>
      <c r="AR211" s="211" t="s">
        <v>83</v>
      </c>
      <c r="AT211" s="212" t="s">
        <v>75</v>
      </c>
      <c r="AU211" s="212" t="s">
        <v>83</v>
      </c>
      <c r="AY211" s="211" t="s">
        <v>308</v>
      </c>
      <c r="BK211" s="213">
        <f>SUM(BK212:BK221)</f>
        <v>0</v>
      </c>
    </row>
    <row r="212" s="2" customFormat="1" ht="21.75" customHeight="1">
      <c r="A212" s="41"/>
      <c r="B212" s="42"/>
      <c r="C212" s="216" t="s">
        <v>611</v>
      </c>
      <c r="D212" s="216" t="s">
        <v>310</v>
      </c>
      <c r="E212" s="217" t="s">
        <v>8025</v>
      </c>
      <c r="F212" s="218" t="s">
        <v>8026</v>
      </c>
      <c r="G212" s="219" t="s">
        <v>442</v>
      </c>
      <c r="H212" s="220">
        <v>0.374</v>
      </c>
      <c r="I212" s="221"/>
      <c r="J212" s="222">
        <f>ROUND(I212*H212,2)</f>
        <v>0</v>
      </c>
      <c r="K212" s="218" t="s">
        <v>314</v>
      </c>
      <c r="L212" s="47"/>
      <c r="M212" s="223" t="s">
        <v>19</v>
      </c>
      <c r="N212" s="224" t="s">
        <v>47</v>
      </c>
      <c r="O212" s="87"/>
      <c r="P212" s="225">
        <f>O212*H212</f>
        <v>0</v>
      </c>
      <c r="Q212" s="225">
        <v>2.5018699999999998</v>
      </c>
      <c r="R212" s="225">
        <f>Q212*H212</f>
        <v>0.93569937999999997</v>
      </c>
      <c r="S212" s="225">
        <v>0</v>
      </c>
      <c r="T212" s="226">
        <f>S212*H212</f>
        <v>0</v>
      </c>
      <c r="U212" s="41"/>
      <c r="V212" s="41"/>
      <c r="W212" s="41"/>
      <c r="X212" s="41"/>
      <c r="Y212" s="41"/>
      <c r="Z212" s="41"/>
      <c r="AA212" s="41"/>
      <c r="AB212" s="41"/>
      <c r="AC212" s="41"/>
      <c r="AD212" s="41"/>
      <c r="AE212" s="41"/>
      <c r="AR212" s="227" t="s">
        <v>315</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8027</v>
      </c>
    </row>
    <row r="213" s="2" customFormat="1">
      <c r="A213" s="41"/>
      <c r="B213" s="42"/>
      <c r="C213" s="43"/>
      <c r="D213" s="229" t="s">
        <v>317</v>
      </c>
      <c r="E213" s="43"/>
      <c r="F213" s="230" t="s">
        <v>8028</v>
      </c>
      <c r="G213" s="43"/>
      <c r="H213" s="43"/>
      <c r="I213" s="231"/>
      <c r="J213" s="43"/>
      <c r="K213" s="43"/>
      <c r="L213" s="47"/>
      <c r="M213" s="232"/>
      <c r="N213" s="233"/>
      <c r="O213" s="87"/>
      <c r="P213" s="87"/>
      <c r="Q213" s="87"/>
      <c r="R213" s="87"/>
      <c r="S213" s="87"/>
      <c r="T213" s="88"/>
      <c r="U213" s="41"/>
      <c r="V213" s="41"/>
      <c r="W213" s="41"/>
      <c r="X213" s="41"/>
      <c r="Y213" s="41"/>
      <c r="Z213" s="41"/>
      <c r="AA213" s="41"/>
      <c r="AB213" s="41"/>
      <c r="AC213" s="41"/>
      <c r="AD213" s="41"/>
      <c r="AE213" s="41"/>
      <c r="AT213" s="20" t="s">
        <v>317</v>
      </c>
      <c r="AU213" s="20" t="s">
        <v>85</v>
      </c>
    </row>
    <row r="214" s="13" customFormat="1">
      <c r="A214" s="13"/>
      <c r="B214" s="234"/>
      <c r="C214" s="235"/>
      <c r="D214" s="236" t="s">
        <v>319</v>
      </c>
      <c r="E214" s="237" t="s">
        <v>19</v>
      </c>
      <c r="F214" s="238" t="s">
        <v>8648</v>
      </c>
      <c r="G214" s="235"/>
      <c r="H214" s="239">
        <v>0.374</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83</v>
      </c>
      <c r="AY214" s="245" t="s">
        <v>308</v>
      </c>
    </row>
    <row r="215" s="2" customFormat="1" ht="21.75" customHeight="1">
      <c r="A215" s="41"/>
      <c r="B215" s="42"/>
      <c r="C215" s="216" t="s">
        <v>775</v>
      </c>
      <c r="D215" s="216" t="s">
        <v>310</v>
      </c>
      <c r="E215" s="217" t="s">
        <v>8032</v>
      </c>
      <c r="F215" s="218" t="s">
        <v>8033</v>
      </c>
      <c r="G215" s="219" t="s">
        <v>442</v>
      </c>
      <c r="H215" s="220">
        <v>0.374</v>
      </c>
      <c r="I215" s="221"/>
      <c r="J215" s="222">
        <f>ROUND(I215*H215,2)</f>
        <v>0</v>
      </c>
      <c r="K215" s="218" t="s">
        <v>314</v>
      </c>
      <c r="L215" s="47"/>
      <c r="M215" s="223" t="s">
        <v>19</v>
      </c>
      <c r="N215" s="224" t="s">
        <v>47</v>
      </c>
      <c r="O215" s="87"/>
      <c r="P215" s="225">
        <f>O215*H215</f>
        <v>0</v>
      </c>
      <c r="Q215" s="225">
        <v>0</v>
      </c>
      <c r="R215" s="225">
        <f>Q215*H215</f>
        <v>0</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8034</v>
      </c>
    </row>
    <row r="216" s="2" customFormat="1">
      <c r="A216" s="41"/>
      <c r="B216" s="42"/>
      <c r="C216" s="43"/>
      <c r="D216" s="229" t="s">
        <v>317</v>
      </c>
      <c r="E216" s="43"/>
      <c r="F216" s="230" t="s">
        <v>8035</v>
      </c>
      <c r="G216" s="43"/>
      <c r="H216" s="43"/>
      <c r="I216" s="231"/>
      <c r="J216" s="43"/>
      <c r="K216" s="43"/>
      <c r="L216" s="47"/>
      <c r="M216" s="232"/>
      <c r="N216" s="233"/>
      <c r="O216" s="87"/>
      <c r="P216" s="87"/>
      <c r="Q216" s="87"/>
      <c r="R216" s="87"/>
      <c r="S216" s="87"/>
      <c r="T216" s="88"/>
      <c r="U216" s="41"/>
      <c r="V216" s="41"/>
      <c r="W216" s="41"/>
      <c r="X216" s="41"/>
      <c r="Y216" s="41"/>
      <c r="Z216" s="41"/>
      <c r="AA216" s="41"/>
      <c r="AB216" s="41"/>
      <c r="AC216" s="41"/>
      <c r="AD216" s="41"/>
      <c r="AE216" s="41"/>
      <c r="AT216" s="20" t="s">
        <v>317</v>
      </c>
      <c r="AU216" s="20" t="s">
        <v>85</v>
      </c>
    </row>
    <row r="217" s="13" customFormat="1">
      <c r="A217" s="13"/>
      <c r="B217" s="234"/>
      <c r="C217" s="235"/>
      <c r="D217" s="236" t="s">
        <v>319</v>
      </c>
      <c r="E217" s="237" t="s">
        <v>19</v>
      </c>
      <c r="F217" s="238" t="s">
        <v>8648</v>
      </c>
      <c r="G217" s="235"/>
      <c r="H217" s="239">
        <v>0.374</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83</v>
      </c>
      <c r="AY217" s="245" t="s">
        <v>308</v>
      </c>
    </row>
    <row r="218" s="2" customFormat="1" ht="16.5" customHeight="1">
      <c r="A218" s="41"/>
      <c r="B218" s="42"/>
      <c r="C218" s="216" t="s">
        <v>616</v>
      </c>
      <c r="D218" s="216" t="s">
        <v>310</v>
      </c>
      <c r="E218" s="217" t="s">
        <v>5151</v>
      </c>
      <c r="F218" s="218" t="s">
        <v>8036</v>
      </c>
      <c r="G218" s="219" t="s">
        <v>493</v>
      </c>
      <c r="H218" s="220">
        <v>0.014999999999999999</v>
      </c>
      <c r="I218" s="221"/>
      <c r="J218" s="222">
        <f>ROUND(I218*H218,2)</f>
        <v>0</v>
      </c>
      <c r="K218" s="218" t="s">
        <v>314</v>
      </c>
      <c r="L218" s="47"/>
      <c r="M218" s="223" t="s">
        <v>19</v>
      </c>
      <c r="N218" s="224" t="s">
        <v>47</v>
      </c>
      <c r="O218" s="87"/>
      <c r="P218" s="225">
        <f>O218*H218</f>
        <v>0</v>
      </c>
      <c r="Q218" s="225">
        <v>1.06277</v>
      </c>
      <c r="R218" s="225">
        <f>Q218*H218</f>
        <v>0.015941549999999999</v>
      </c>
      <c r="S218" s="225">
        <v>0</v>
      </c>
      <c r="T218" s="226">
        <f>S218*H218</f>
        <v>0</v>
      </c>
      <c r="U218" s="41"/>
      <c r="V218" s="41"/>
      <c r="W218" s="41"/>
      <c r="X218" s="41"/>
      <c r="Y218" s="41"/>
      <c r="Z218" s="41"/>
      <c r="AA218" s="41"/>
      <c r="AB218" s="41"/>
      <c r="AC218" s="41"/>
      <c r="AD218" s="41"/>
      <c r="AE218" s="41"/>
      <c r="AR218" s="227" t="s">
        <v>315</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8037</v>
      </c>
    </row>
    <row r="219" s="2" customFormat="1">
      <c r="A219" s="41"/>
      <c r="B219" s="42"/>
      <c r="C219" s="43"/>
      <c r="D219" s="229" t="s">
        <v>317</v>
      </c>
      <c r="E219" s="43"/>
      <c r="F219" s="230" t="s">
        <v>5153</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14" customFormat="1">
      <c r="A220" s="14"/>
      <c r="B220" s="249"/>
      <c r="C220" s="250"/>
      <c r="D220" s="236" t="s">
        <v>319</v>
      </c>
      <c r="E220" s="251" t="s">
        <v>19</v>
      </c>
      <c r="F220" s="252" t="s">
        <v>8403</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13" customFormat="1">
      <c r="A221" s="13"/>
      <c r="B221" s="234"/>
      <c r="C221" s="235"/>
      <c r="D221" s="236" t="s">
        <v>319</v>
      </c>
      <c r="E221" s="237" t="s">
        <v>19</v>
      </c>
      <c r="F221" s="238" t="s">
        <v>8649</v>
      </c>
      <c r="G221" s="235"/>
      <c r="H221" s="239">
        <v>0.014999999999999999</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83</v>
      </c>
      <c r="AY221" s="245" t="s">
        <v>308</v>
      </c>
    </row>
    <row r="222" s="12" customFormat="1" ht="22.8" customHeight="1">
      <c r="A222" s="12"/>
      <c r="B222" s="200"/>
      <c r="C222" s="201"/>
      <c r="D222" s="202" t="s">
        <v>75</v>
      </c>
      <c r="E222" s="214" t="s">
        <v>357</v>
      </c>
      <c r="F222" s="214" t="s">
        <v>542</v>
      </c>
      <c r="G222" s="201"/>
      <c r="H222" s="201"/>
      <c r="I222" s="204"/>
      <c r="J222" s="215">
        <f>BK222</f>
        <v>0</v>
      </c>
      <c r="K222" s="201"/>
      <c r="L222" s="206"/>
      <c r="M222" s="207"/>
      <c r="N222" s="208"/>
      <c r="O222" s="208"/>
      <c r="P222" s="209">
        <f>SUM(P223:P253)</f>
        <v>0</v>
      </c>
      <c r="Q222" s="208"/>
      <c r="R222" s="209">
        <f>SUM(R223:R253)</f>
        <v>0.11545107999999998</v>
      </c>
      <c r="S222" s="208"/>
      <c r="T222" s="210">
        <f>SUM(T223:T253)</f>
        <v>0.031199999999999999</v>
      </c>
      <c r="U222" s="12"/>
      <c r="V222" s="12"/>
      <c r="W222" s="12"/>
      <c r="X222" s="12"/>
      <c r="Y222" s="12"/>
      <c r="Z222" s="12"/>
      <c r="AA222" s="12"/>
      <c r="AB222" s="12"/>
      <c r="AC222" s="12"/>
      <c r="AD222" s="12"/>
      <c r="AE222" s="12"/>
      <c r="AR222" s="211" t="s">
        <v>83</v>
      </c>
      <c r="AT222" s="212" t="s">
        <v>75</v>
      </c>
      <c r="AU222" s="212" t="s">
        <v>83</v>
      </c>
      <c r="AY222" s="211" t="s">
        <v>308</v>
      </c>
      <c r="BK222" s="213">
        <f>SUM(BK223:BK253)</f>
        <v>0</v>
      </c>
    </row>
    <row r="223" s="2" customFormat="1" ht="16.5" customHeight="1">
      <c r="A223" s="41"/>
      <c r="B223" s="42"/>
      <c r="C223" s="216" t="s">
        <v>784</v>
      </c>
      <c r="D223" s="216" t="s">
        <v>310</v>
      </c>
      <c r="E223" s="217" t="s">
        <v>8045</v>
      </c>
      <c r="F223" s="218" t="s">
        <v>8046</v>
      </c>
      <c r="G223" s="219" t="s">
        <v>313</v>
      </c>
      <c r="H223" s="220">
        <v>13.375999999999999</v>
      </c>
      <c r="I223" s="221"/>
      <c r="J223" s="222">
        <f>ROUND(I223*H223,2)</f>
        <v>0</v>
      </c>
      <c r="K223" s="218" t="s">
        <v>314</v>
      </c>
      <c r="L223" s="47"/>
      <c r="M223" s="223" t="s">
        <v>19</v>
      </c>
      <c r="N223" s="224" t="s">
        <v>47</v>
      </c>
      <c r="O223" s="87"/>
      <c r="P223" s="225">
        <f>O223*H223</f>
        <v>0</v>
      </c>
      <c r="Q223" s="225">
        <v>0.00063000000000000003</v>
      </c>
      <c r="R223" s="225">
        <f>Q223*H223</f>
        <v>0.0084268799999999994</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8650</v>
      </c>
    </row>
    <row r="224" s="2" customFormat="1">
      <c r="A224" s="41"/>
      <c r="B224" s="42"/>
      <c r="C224" s="43"/>
      <c r="D224" s="229" t="s">
        <v>317</v>
      </c>
      <c r="E224" s="43"/>
      <c r="F224" s="230" t="s">
        <v>8048</v>
      </c>
      <c r="G224" s="43"/>
      <c r="H224" s="43"/>
      <c r="I224" s="231"/>
      <c r="J224" s="43"/>
      <c r="K224" s="43"/>
      <c r="L224" s="47"/>
      <c r="M224" s="232"/>
      <c r="N224" s="233"/>
      <c r="O224" s="87"/>
      <c r="P224" s="87"/>
      <c r="Q224" s="87"/>
      <c r="R224" s="87"/>
      <c r="S224" s="87"/>
      <c r="T224" s="88"/>
      <c r="U224" s="41"/>
      <c r="V224" s="41"/>
      <c r="W224" s="41"/>
      <c r="X224" s="41"/>
      <c r="Y224" s="41"/>
      <c r="Z224" s="41"/>
      <c r="AA224" s="41"/>
      <c r="AB224" s="41"/>
      <c r="AC224" s="41"/>
      <c r="AD224" s="41"/>
      <c r="AE224" s="41"/>
      <c r="AT224" s="20" t="s">
        <v>317</v>
      </c>
      <c r="AU224" s="20" t="s">
        <v>85</v>
      </c>
    </row>
    <row r="225" s="13" customFormat="1">
      <c r="A225" s="13"/>
      <c r="B225" s="234"/>
      <c r="C225" s="235"/>
      <c r="D225" s="236" t="s">
        <v>319</v>
      </c>
      <c r="E225" s="237" t="s">
        <v>19</v>
      </c>
      <c r="F225" s="238" t="s">
        <v>8651</v>
      </c>
      <c r="G225" s="235"/>
      <c r="H225" s="239">
        <v>13.375999999999999</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83</v>
      </c>
      <c r="AY225" s="245" t="s">
        <v>308</v>
      </c>
    </row>
    <row r="226" s="2" customFormat="1" ht="16.5" customHeight="1">
      <c r="A226" s="41"/>
      <c r="B226" s="42"/>
      <c r="C226" s="216" t="s">
        <v>620</v>
      </c>
      <c r="D226" s="216" t="s">
        <v>310</v>
      </c>
      <c r="E226" s="217" t="s">
        <v>8056</v>
      </c>
      <c r="F226" s="218" t="s">
        <v>8057</v>
      </c>
      <c r="G226" s="219" t="s">
        <v>474</v>
      </c>
      <c r="H226" s="220">
        <v>33.439999999999998</v>
      </c>
      <c r="I226" s="221"/>
      <c r="J226" s="222">
        <f>ROUND(I226*H226,2)</f>
        <v>0</v>
      </c>
      <c r="K226" s="218" t="s">
        <v>19</v>
      </c>
      <c r="L226" s="47"/>
      <c r="M226" s="223" t="s">
        <v>19</v>
      </c>
      <c r="N226" s="224" t="s">
        <v>47</v>
      </c>
      <c r="O226" s="87"/>
      <c r="P226" s="225">
        <f>O226*H226</f>
        <v>0</v>
      </c>
      <c r="Q226" s="225">
        <v>0.00022000000000000001</v>
      </c>
      <c r="R226" s="225">
        <f>Q226*H226</f>
        <v>0.0073568000000000001</v>
      </c>
      <c r="S226" s="225">
        <v>0</v>
      </c>
      <c r="T226" s="226">
        <f>S226*H226</f>
        <v>0</v>
      </c>
      <c r="U226" s="41"/>
      <c r="V226" s="41"/>
      <c r="W226" s="41"/>
      <c r="X226" s="41"/>
      <c r="Y226" s="41"/>
      <c r="Z226" s="41"/>
      <c r="AA226" s="41"/>
      <c r="AB226" s="41"/>
      <c r="AC226" s="41"/>
      <c r="AD226" s="41"/>
      <c r="AE226" s="41"/>
      <c r="AR226" s="227" t="s">
        <v>315</v>
      </c>
      <c r="AT226" s="227" t="s">
        <v>310</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8652</v>
      </c>
    </row>
    <row r="227" s="13" customFormat="1">
      <c r="A227" s="13"/>
      <c r="B227" s="234"/>
      <c r="C227" s="235"/>
      <c r="D227" s="236" t="s">
        <v>319</v>
      </c>
      <c r="E227" s="237" t="s">
        <v>19</v>
      </c>
      <c r="F227" s="238" t="s">
        <v>8653</v>
      </c>
      <c r="G227" s="235"/>
      <c r="H227" s="239">
        <v>33.439999999999998</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83</v>
      </c>
      <c r="AY227" s="245" t="s">
        <v>308</v>
      </c>
    </row>
    <row r="228" s="2" customFormat="1" ht="21.75" customHeight="1">
      <c r="A228" s="41"/>
      <c r="B228" s="42"/>
      <c r="C228" s="216" t="s">
        <v>794</v>
      </c>
      <c r="D228" s="216" t="s">
        <v>310</v>
      </c>
      <c r="E228" s="217" t="s">
        <v>8066</v>
      </c>
      <c r="F228" s="218" t="s">
        <v>8067</v>
      </c>
      <c r="G228" s="219" t="s">
        <v>474</v>
      </c>
      <c r="H228" s="220">
        <v>33.439999999999998</v>
      </c>
      <c r="I228" s="221"/>
      <c r="J228" s="222">
        <f>ROUND(I228*H228,2)</f>
        <v>0</v>
      </c>
      <c r="K228" s="218" t="s">
        <v>314</v>
      </c>
      <c r="L228" s="47"/>
      <c r="M228" s="223" t="s">
        <v>19</v>
      </c>
      <c r="N228" s="224" t="s">
        <v>47</v>
      </c>
      <c r="O228" s="87"/>
      <c r="P228" s="225">
        <f>O228*H228</f>
        <v>0</v>
      </c>
      <c r="Q228" s="225">
        <v>0.00048000000000000001</v>
      </c>
      <c r="R228" s="225">
        <f>Q228*H228</f>
        <v>0.016051199999999998</v>
      </c>
      <c r="S228" s="225">
        <v>0</v>
      </c>
      <c r="T228" s="226">
        <f>S228*H228</f>
        <v>0</v>
      </c>
      <c r="U228" s="41"/>
      <c r="V228" s="41"/>
      <c r="W228" s="41"/>
      <c r="X228" s="41"/>
      <c r="Y228" s="41"/>
      <c r="Z228" s="41"/>
      <c r="AA228" s="41"/>
      <c r="AB228" s="41"/>
      <c r="AC228" s="41"/>
      <c r="AD228" s="41"/>
      <c r="AE228" s="41"/>
      <c r="AR228" s="227" t="s">
        <v>315</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8654</v>
      </c>
    </row>
    <row r="229" s="2" customFormat="1">
      <c r="A229" s="41"/>
      <c r="B229" s="42"/>
      <c r="C229" s="43"/>
      <c r="D229" s="229" t="s">
        <v>317</v>
      </c>
      <c r="E229" s="43"/>
      <c r="F229" s="230" t="s">
        <v>8069</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317</v>
      </c>
      <c r="AU229" s="20" t="s">
        <v>85</v>
      </c>
    </row>
    <row r="230" s="13" customFormat="1">
      <c r="A230" s="13"/>
      <c r="B230" s="234"/>
      <c r="C230" s="235"/>
      <c r="D230" s="236" t="s">
        <v>319</v>
      </c>
      <c r="E230" s="237" t="s">
        <v>19</v>
      </c>
      <c r="F230" s="238" t="s">
        <v>8655</v>
      </c>
      <c r="G230" s="235"/>
      <c r="H230" s="239">
        <v>33.439999999999998</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83</v>
      </c>
      <c r="AY230" s="245" t="s">
        <v>308</v>
      </c>
    </row>
    <row r="231" s="2" customFormat="1" ht="24.15" customHeight="1">
      <c r="A231" s="41"/>
      <c r="B231" s="42"/>
      <c r="C231" s="216" t="s">
        <v>627</v>
      </c>
      <c r="D231" s="216" t="s">
        <v>310</v>
      </c>
      <c r="E231" s="217" t="s">
        <v>8656</v>
      </c>
      <c r="F231" s="218" t="s">
        <v>8657</v>
      </c>
      <c r="G231" s="219" t="s">
        <v>474</v>
      </c>
      <c r="H231" s="220">
        <v>13.140000000000001</v>
      </c>
      <c r="I231" s="221"/>
      <c r="J231" s="222">
        <f>ROUND(I231*H231,2)</f>
        <v>0</v>
      </c>
      <c r="K231" s="218" t="s">
        <v>314</v>
      </c>
      <c r="L231" s="47"/>
      <c r="M231" s="223" t="s">
        <v>19</v>
      </c>
      <c r="N231" s="224" t="s">
        <v>47</v>
      </c>
      <c r="O231" s="87"/>
      <c r="P231" s="225">
        <f>O231*H231</f>
        <v>0</v>
      </c>
      <c r="Q231" s="225">
        <v>0.00033</v>
      </c>
      <c r="R231" s="225">
        <f>Q231*H231</f>
        <v>0.0043362000000000001</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8658</v>
      </c>
    </row>
    <row r="232" s="2" customFormat="1">
      <c r="A232" s="41"/>
      <c r="B232" s="42"/>
      <c r="C232" s="43"/>
      <c r="D232" s="229" t="s">
        <v>317</v>
      </c>
      <c r="E232" s="43"/>
      <c r="F232" s="230" t="s">
        <v>8659</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14" customFormat="1">
      <c r="A233" s="14"/>
      <c r="B233" s="249"/>
      <c r="C233" s="250"/>
      <c r="D233" s="236" t="s">
        <v>319</v>
      </c>
      <c r="E233" s="251" t="s">
        <v>19</v>
      </c>
      <c r="F233" s="252" t="s">
        <v>8660</v>
      </c>
      <c r="G233" s="250"/>
      <c r="H233" s="251" t="s">
        <v>19</v>
      </c>
      <c r="I233" s="253"/>
      <c r="J233" s="250"/>
      <c r="K233" s="250"/>
      <c r="L233" s="254"/>
      <c r="M233" s="255"/>
      <c r="N233" s="256"/>
      <c r="O233" s="256"/>
      <c r="P233" s="256"/>
      <c r="Q233" s="256"/>
      <c r="R233" s="256"/>
      <c r="S233" s="256"/>
      <c r="T233" s="257"/>
      <c r="U233" s="14"/>
      <c r="V233" s="14"/>
      <c r="W233" s="14"/>
      <c r="X233" s="14"/>
      <c r="Y233" s="14"/>
      <c r="Z233" s="14"/>
      <c r="AA233" s="14"/>
      <c r="AB233" s="14"/>
      <c r="AC233" s="14"/>
      <c r="AD233" s="14"/>
      <c r="AE233" s="14"/>
      <c r="AT233" s="258" t="s">
        <v>319</v>
      </c>
      <c r="AU233" s="258" t="s">
        <v>85</v>
      </c>
      <c r="AV233" s="14" t="s">
        <v>83</v>
      </c>
      <c r="AW233" s="14" t="s">
        <v>37</v>
      </c>
      <c r="AX233" s="14" t="s">
        <v>76</v>
      </c>
      <c r="AY233" s="258" t="s">
        <v>308</v>
      </c>
    </row>
    <row r="234" s="13" customFormat="1">
      <c r="A234" s="13"/>
      <c r="B234" s="234"/>
      <c r="C234" s="235"/>
      <c r="D234" s="236" t="s">
        <v>319</v>
      </c>
      <c r="E234" s="237" t="s">
        <v>19</v>
      </c>
      <c r="F234" s="238" t="s">
        <v>8661</v>
      </c>
      <c r="G234" s="235"/>
      <c r="H234" s="239">
        <v>13.140000000000001</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83</v>
      </c>
      <c r="AY234" s="245" t="s">
        <v>308</v>
      </c>
    </row>
    <row r="235" s="2" customFormat="1" ht="16.5" customHeight="1">
      <c r="A235" s="41"/>
      <c r="B235" s="42"/>
      <c r="C235" s="280" t="s">
        <v>808</v>
      </c>
      <c r="D235" s="280" t="s">
        <v>1137</v>
      </c>
      <c r="E235" s="281" t="s">
        <v>8662</v>
      </c>
      <c r="F235" s="282" t="s">
        <v>8663</v>
      </c>
      <c r="G235" s="283" t="s">
        <v>493</v>
      </c>
      <c r="H235" s="284">
        <v>0.0080000000000000002</v>
      </c>
      <c r="I235" s="285"/>
      <c r="J235" s="286">
        <f>ROUND(I235*H235,2)</f>
        <v>0</v>
      </c>
      <c r="K235" s="282" t="s">
        <v>314</v>
      </c>
      <c r="L235" s="287"/>
      <c r="M235" s="288" t="s">
        <v>19</v>
      </c>
      <c r="N235" s="289" t="s">
        <v>47</v>
      </c>
      <c r="O235" s="87"/>
      <c r="P235" s="225">
        <f>O235*H235</f>
        <v>0</v>
      </c>
      <c r="Q235" s="225">
        <v>1</v>
      </c>
      <c r="R235" s="225">
        <f>Q235*H235</f>
        <v>0.0080000000000000002</v>
      </c>
      <c r="S235" s="225">
        <v>0</v>
      </c>
      <c r="T235" s="226">
        <f>S235*H235</f>
        <v>0</v>
      </c>
      <c r="U235" s="41"/>
      <c r="V235" s="41"/>
      <c r="W235" s="41"/>
      <c r="X235" s="41"/>
      <c r="Y235" s="41"/>
      <c r="Z235" s="41"/>
      <c r="AA235" s="41"/>
      <c r="AB235" s="41"/>
      <c r="AC235" s="41"/>
      <c r="AD235" s="41"/>
      <c r="AE235" s="41"/>
      <c r="AR235" s="227" t="s">
        <v>352</v>
      </c>
      <c r="AT235" s="227" t="s">
        <v>1137</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8664</v>
      </c>
    </row>
    <row r="236" s="13" customFormat="1">
      <c r="A236" s="13"/>
      <c r="B236" s="234"/>
      <c r="C236" s="235"/>
      <c r="D236" s="236" t="s">
        <v>319</v>
      </c>
      <c r="E236" s="237" t="s">
        <v>19</v>
      </c>
      <c r="F236" s="238" t="s">
        <v>8665</v>
      </c>
      <c r="G236" s="235"/>
      <c r="H236" s="239">
        <v>13.140000000000001</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83</v>
      </c>
      <c r="AY236" s="245" t="s">
        <v>308</v>
      </c>
    </row>
    <row r="237" s="13" customFormat="1">
      <c r="A237" s="13"/>
      <c r="B237" s="234"/>
      <c r="C237" s="235"/>
      <c r="D237" s="236" t="s">
        <v>319</v>
      </c>
      <c r="E237" s="235"/>
      <c r="F237" s="238" t="s">
        <v>8666</v>
      </c>
      <c r="G237" s="235"/>
      <c r="H237" s="239">
        <v>0.0080000000000000002</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4</v>
      </c>
      <c r="AX237" s="13" t="s">
        <v>83</v>
      </c>
      <c r="AY237" s="245" t="s">
        <v>308</v>
      </c>
    </row>
    <row r="238" s="2" customFormat="1" ht="24.15" customHeight="1">
      <c r="A238" s="41"/>
      <c r="B238" s="42"/>
      <c r="C238" s="216" t="s">
        <v>735</v>
      </c>
      <c r="D238" s="216" t="s">
        <v>310</v>
      </c>
      <c r="E238" s="217" t="s">
        <v>8667</v>
      </c>
      <c r="F238" s="218" t="s">
        <v>8668</v>
      </c>
      <c r="G238" s="219" t="s">
        <v>474</v>
      </c>
      <c r="H238" s="220">
        <v>31.199999999999999</v>
      </c>
      <c r="I238" s="221"/>
      <c r="J238" s="222">
        <f>ROUND(I238*H238,2)</f>
        <v>0</v>
      </c>
      <c r="K238" s="218" t="s">
        <v>314</v>
      </c>
      <c r="L238" s="47"/>
      <c r="M238" s="223" t="s">
        <v>19</v>
      </c>
      <c r="N238" s="224" t="s">
        <v>47</v>
      </c>
      <c r="O238" s="87"/>
      <c r="P238" s="225">
        <f>O238*H238</f>
        <v>0</v>
      </c>
      <c r="Q238" s="225">
        <v>0.00064999999999999997</v>
      </c>
      <c r="R238" s="225">
        <f>Q238*H238</f>
        <v>0.020279999999999999</v>
      </c>
      <c r="S238" s="225">
        <v>0.001</v>
      </c>
      <c r="T238" s="226">
        <f>S238*H238</f>
        <v>0.031199999999999999</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8669</v>
      </c>
    </row>
    <row r="239" s="2" customFormat="1">
      <c r="A239" s="41"/>
      <c r="B239" s="42"/>
      <c r="C239" s="43"/>
      <c r="D239" s="229" t="s">
        <v>317</v>
      </c>
      <c r="E239" s="43"/>
      <c r="F239" s="230" t="s">
        <v>8670</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4" customFormat="1">
      <c r="A240" s="14"/>
      <c r="B240" s="249"/>
      <c r="C240" s="250"/>
      <c r="D240" s="236" t="s">
        <v>319</v>
      </c>
      <c r="E240" s="251" t="s">
        <v>19</v>
      </c>
      <c r="F240" s="252" t="s">
        <v>8660</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8671</v>
      </c>
      <c r="G241" s="235"/>
      <c r="H241" s="239">
        <v>15.6</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3" customFormat="1">
      <c r="A242" s="13"/>
      <c r="B242" s="234"/>
      <c r="C242" s="235"/>
      <c r="D242" s="236" t="s">
        <v>319</v>
      </c>
      <c r="E242" s="237" t="s">
        <v>19</v>
      </c>
      <c r="F242" s="238" t="s">
        <v>8672</v>
      </c>
      <c r="G242" s="235"/>
      <c r="H242" s="239">
        <v>15.6</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5" customFormat="1">
      <c r="A243" s="15"/>
      <c r="B243" s="259"/>
      <c r="C243" s="260"/>
      <c r="D243" s="236" t="s">
        <v>319</v>
      </c>
      <c r="E243" s="261" t="s">
        <v>19</v>
      </c>
      <c r="F243" s="262" t="s">
        <v>448</v>
      </c>
      <c r="G243" s="260"/>
      <c r="H243" s="263">
        <v>31.199999999999999</v>
      </c>
      <c r="I243" s="264"/>
      <c r="J243" s="260"/>
      <c r="K243" s="260"/>
      <c r="L243" s="265"/>
      <c r="M243" s="266"/>
      <c r="N243" s="267"/>
      <c r="O243" s="267"/>
      <c r="P243" s="267"/>
      <c r="Q243" s="267"/>
      <c r="R243" s="267"/>
      <c r="S243" s="267"/>
      <c r="T243" s="268"/>
      <c r="U243" s="15"/>
      <c r="V243" s="15"/>
      <c r="W243" s="15"/>
      <c r="X243" s="15"/>
      <c r="Y243" s="15"/>
      <c r="Z243" s="15"/>
      <c r="AA243" s="15"/>
      <c r="AB243" s="15"/>
      <c r="AC243" s="15"/>
      <c r="AD243" s="15"/>
      <c r="AE243" s="15"/>
      <c r="AT243" s="269" t="s">
        <v>319</v>
      </c>
      <c r="AU243" s="269" t="s">
        <v>85</v>
      </c>
      <c r="AV243" s="15" t="s">
        <v>315</v>
      </c>
      <c r="AW243" s="15" t="s">
        <v>37</v>
      </c>
      <c r="AX243" s="15" t="s">
        <v>83</v>
      </c>
      <c r="AY243" s="269" t="s">
        <v>308</v>
      </c>
    </row>
    <row r="244" s="2" customFormat="1" ht="16.5" customHeight="1">
      <c r="A244" s="41"/>
      <c r="B244" s="42"/>
      <c r="C244" s="280" t="s">
        <v>813</v>
      </c>
      <c r="D244" s="280" t="s">
        <v>1137</v>
      </c>
      <c r="E244" s="281" t="s">
        <v>8673</v>
      </c>
      <c r="F244" s="282" t="s">
        <v>8674</v>
      </c>
      <c r="G244" s="283" t="s">
        <v>493</v>
      </c>
      <c r="H244" s="284">
        <v>0.050999999999999997</v>
      </c>
      <c r="I244" s="285"/>
      <c r="J244" s="286">
        <f>ROUND(I244*H244,2)</f>
        <v>0</v>
      </c>
      <c r="K244" s="282" t="s">
        <v>314</v>
      </c>
      <c r="L244" s="287"/>
      <c r="M244" s="288" t="s">
        <v>19</v>
      </c>
      <c r="N244" s="289" t="s">
        <v>47</v>
      </c>
      <c r="O244" s="87"/>
      <c r="P244" s="225">
        <f>O244*H244</f>
        <v>0</v>
      </c>
      <c r="Q244" s="225">
        <v>1</v>
      </c>
      <c r="R244" s="225">
        <f>Q244*H244</f>
        <v>0.050999999999999997</v>
      </c>
      <c r="S244" s="225">
        <v>0</v>
      </c>
      <c r="T244" s="226">
        <f>S244*H244</f>
        <v>0</v>
      </c>
      <c r="U244" s="41"/>
      <c r="V244" s="41"/>
      <c r="W244" s="41"/>
      <c r="X244" s="41"/>
      <c r="Y244" s="41"/>
      <c r="Z244" s="41"/>
      <c r="AA244" s="41"/>
      <c r="AB244" s="41"/>
      <c r="AC244" s="41"/>
      <c r="AD244" s="41"/>
      <c r="AE244" s="41"/>
      <c r="AR244" s="227" t="s">
        <v>352</v>
      </c>
      <c r="AT244" s="227" t="s">
        <v>1137</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8675</v>
      </c>
    </row>
    <row r="245" s="13" customFormat="1">
      <c r="A245" s="13"/>
      <c r="B245" s="234"/>
      <c r="C245" s="235"/>
      <c r="D245" s="236" t="s">
        <v>319</v>
      </c>
      <c r="E245" s="237" t="s">
        <v>19</v>
      </c>
      <c r="F245" s="238" t="s">
        <v>8676</v>
      </c>
      <c r="G245" s="235"/>
      <c r="H245" s="239">
        <v>31.199999999999999</v>
      </c>
      <c r="I245" s="240"/>
      <c r="J245" s="235"/>
      <c r="K245" s="235"/>
      <c r="L245" s="241"/>
      <c r="M245" s="242"/>
      <c r="N245" s="243"/>
      <c r="O245" s="243"/>
      <c r="P245" s="243"/>
      <c r="Q245" s="243"/>
      <c r="R245" s="243"/>
      <c r="S245" s="243"/>
      <c r="T245" s="244"/>
      <c r="U245" s="13"/>
      <c r="V245" s="13"/>
      <c r="W245" s="13"/>
      <c r="X245" s="13"/>
      <c r="Y245" s="13"/>
      <c r="Z245" s="13"/>
      <c r="AA245" s="13"/>
      <c r="AB245" s="13"/>
      <c r="AC245" s="13"/>
      <c r="AD245" s="13"/>
      <c r="AE245" s="13"/>
      <c r="AT245" s="245" t="s">
        <v>319</v>
      </c>
      <c r="AU245" s="245" t="s">
        <v>85</v>
      </c>
      <c r="AV245" s="13" t="s">
        <v>85</v>
      </c>
      <c r="AW245" s="13" t="s">
        <v>37</v>
      </c>
      <c r="AX245" s="13" t="s">
        <v>83</v>
      </c>
      <c r="AY245" s="245" t="s">
        <v>308</v>
      </c>
    </row>
    <row r="246" s="13" customFormat="1">
      <c r="A246" s="13"/>
      <c r="B246" s="234"/>
      <c r="C246" s="235"/>
      <c r="D246" s="236" t="s">
        <v>319</v>
      </c>
      <c r="E246" s="235"/>
      <c r="F246" s="238" t="s">
        <v>8677</v>
      </c>
      <c r="G246" s="235"/>
      <c r="H246" s="239">
        <v>0.050999999999999997</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4</v>
      </c>
      <c r="AX246" s="13" t="s">
        <v>83</v>
      </c>
      <c r="AY246" s="245" t="s">
        <v>308</v>
      </c>
    </row>
    <row r="247" s="2" customFormat="1" ht="16.5" customHeight="1">
      <c r="A247" s="41"/>
      <c r="B247" s="42"/>
      <c r="C247" s="216" t="s">
        <v>740</v>
      </c>
      <c r="D247" s="216" t="s">
        <v>310</v>
      </c>
      <c r="E247" s="217" t="s">
        <v>8131</v>
      </c>
      <c r="F247" s="218" t="s">
        <v>8132</v>
      </c>
      <c r="G247" s="219" t="s">
        <v>474</v>
      </c>
      <c r="H247" s="220">
        <v>44.340000000000003</v>
      </c>
      <c r="I247" s="221"/>
      <c r="J247" s="222">
        <f>ROUND(I247*H247,2)</f>
        <v>0</v>
      </c>
      <c r="K247" s="218" t="s">
        <v>314</v>
      </c>
      <c r="L247" s="47"/>
      <c r="M247" s="223" t="s">
        <v>19</v>
      </c>
      <c r="N247" s="224" t="s">
        <v>47</v>
      </c>
      <c r="O247" s="87"/>
      <c r="P247" s="225">
        <f>O247*H247</f>
        <v>0</v>
      </c>
      <c r="Q247" s="225">
        <v>0</v>
      </c>
      <c r="R247" s="225">
        <f>Q247*H247</f>
        <v>0</v>
      </c>
      <c r="S247" s="225">
        <v>0</v>
      </c>
      <c r="T247" s="226">
        <f>S247*H247</f>
        <v>0</v>
      </c>
      <c r="U247" s="41"/>
      <c r="V247" s="41"/>
      <c r="W247" s="41"/>
      <c r="X247" s="41"/>
      <c r="Y247" s="41"/>
      <c r="Z247" s="41"/>
      <c r="AA247" s="41"/>
      <c r="AB247" s="41"/>
      <c r="AC247" s="41"/>
      <c r="AD247" s="41"/>
      <c r="AE247" s="41"/>
      <c r="AR247" s="227" t="s">
        <v>315</v>
      </c>
      <c r="AT247" s="227" t="s">
        <v>310</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315</v>
      </c>
      <c r="BM247" s="227" t="s">
        <v>8678</v>
      </c>
    </row>
    <row r="248" s="2" customFormat="1">
      <c r="A248" s="41"/>
      <c r="B248" s="42"/>
      <c r="C248" s="43"/>
      <c r="D248" s="229" t="s">
        <v>317</v>
      </c>
      <c r="E248" s="43"/>
      <c r="F248" s="230" t="s">
        <v>8134</v>
      </c>
      <c r="G248" s="43"/>
      <c r="H248" s="43"/>
      <c r="I248" s="231"/>
      <c r="J248" s="43"/>
      <c r="K248" s="43"/>
      <c r="L248" s="47"/>
      <c r="M248" s="232"/>
      <c r="N248" s="233"/>
      <c r="O248" s="87"/>
      <c r="P248" s="87"/>
      <c r="Q248" s="87"/>
      <c r="R248" s="87"/>
      <c r="S248" s="87"/>
      <c r="T248" s="88"/>
      <c r="U248" s="41"/>
      <c r="V248" s="41"/>
      <c r="W248" s="41"/>
      <c r="X248" s="41"/>
      <c r="Y248" s="41"/>
      <c r="Z248" s="41"/>
      <c r="AA248" s="41"/>
      <c r="AB248" s="41"/>
      <c r="AC248" s="41"/>
      <c r="AD248" s="41"/>
      <c r="AE248" s="41"/>
      <c r="AT248" s="20" t="s">
        <v>317</v>
      </c>
      <c r="AU248" s="20" t="s">
        <v>85</v>
      </c>
    </row>
    <row r="249" s="14" customFormat="1">
      <c r="A249" s="14"/>
      <c r="B249" s="249"/>
      <c r="C249" s="250"/>
      <c r="D249" s="236" t="s">
        <v>319</v>
      </c>
      <c r="E249" s="251" t="s">
        <v>19</v>
      </c>
      <c r="F249" s="252" t="s">
        <v>8660</v>
      </c>
      <c r="G249" s="250"/>
      <c r="H249" s="251" t="s">
        <v>19</v>
      </c>
      <c r="I249" s="253"/>
      <c r="J249" s="250"/>
      <c r="K249" s="250"/>
      <c r="L249" s="254"/>
      <c r="M249" s="255"/>
      <c r="N249" s="256"/>
      <c r="O249" s="256"/>
      <c r="P249" s="256"/>
      <c r="Q249" s="256"/>
      <c r="R249" s="256"/>
      <c r="S249" s="256"/>
      <c r="T249" s="257"/>
      <c r="U249" s="14"/>
      <c r="V249" s="14"/>
      <c r="W249" s="14"/>
      <c r="X249" s="14"/>
      <c r="Y249" s="14"/>
      <c r="Z249" s="14"/>
      <c r="AA249" s="14"/>
      <c r="AB249" s="14"/>
      <c r="AC249" s="14"/>
      <c r="AD249" s="14"/>
      <c r="AE249" s="14"/>
      <c r="AT249" s="258" t="s">
        <v>319</v>
      </c>
      <c r="AU249" s="258" t="s">
        <v>85</v>
      </c>
      <c r="AV249" s="14" t="s">
        <v>83</v>
      </c>
      <c r="AW249" s="14" t="s">
        <v>37</v>
      </c>
      <c r="AX249" s="14" t="s">
        <v>76</v>
      </c>
      <c r="AY249" s="258" t="s">
        <v>308</v>
      </c>
    </row>
    <row r="250" s="13" customFormat="1">
      <c r="A250" s="13"/>
      <c r="B250" s="234"/>
      <c r="C250" s="235"/>
      <c r="D250" s="236" t="s">
        <v>319</v>
      </c>
      <c r="E250" s="237" t="s">
        <v>19</v>
      </c>
      <c r="F250" s="238" t="s">
        <v>8661</v>
      </c>
      <c r="G250" s="235"/>
      <c r="H250" s="239">
        <v>13.140000000000001</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3" customFormat="1">
      <c r="A251" s="13"/>
      <c r="B251" s="234"/>
      <c r="C251" s="235"/>
      <c r="D251" s="236" t="s">
        <v>319</v>
      </c>
      <c r="E251" s="237" t="s">
        <v>19</v>
      </c>
      <c r="F251" s="238" t="s">
        <v>8671</v>
      </c>
      <c r="G251" s="235"/>
      <c r="H251" s="239">
        <v>15.6</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76</v>
      </c>
      <c r="AY251" s="245" t="s">
        <v>308</v>
      </c>
    </row>
    <row r="252" s="13" customFormat="1">
      <c r="A252" s="13"/>
      <c r="B252" s="234"/>
      <c r="C252" s="235"/>
      <c r="D252" s="236" t="s">
        <v>319</v>
      </c>
      <c r="E252" s="237" t="s">
        <v>19</v>
      </c>
      <c r="F252" s="238" t="s">
        <v>8672</v>
      </c>
      <c r="G252" s="235"/>
      <c r="H252" s="239">
        <v>15.6</v>
      </c>
      <c r="I252" s="240"/>
      <c r="J252" s="235"/>
      <c r="K252" s="235"/>
      <c r="L252" s="241"/>
      <c r="M252" s="242"/>
      <c r="N252" s="243"/>
      <c r="O252" s="243"/>
      <c r="P252" s="243"/>
      <c r="Q252" s="243"/>
      <c r="R252" s="243"/>
      <c r="S252" s="243"/>
      <c r="T252" s="244"/>
      <c r="U252" s="13"/>
      <c r="V252" s="13"/>
      <c r="W252" s="13"/>
      <c r="X252" s="13"/>
      <c r="Y252" s="13"/>
      <c r="Z252" s="13"/>
      <c r="AA252" s="13"/>
      <c r="AB252" s="13"/>
      <c r="AC252" s="13"/>
      <c r="AD252" s="13"/>
      <c r="AE252" s="13"/>
      <c r="AT252" s="245" t="s">
        <v>319</v>
      </c>
      <c r="AU252" s="245" t="s">
        <v>85</v>
      </c>
      <c r="AV252" s="13" t="s">
        <v>85</v>
      </c>
      <c r="AW252" s="13" t="s">
        <v>37</v>
      </c>
      <c r="AX252" s="13" t="s">
        <v>76</v>
      </c>
      <c r="AY252" s="245" t="s">
        <v>308</v>
      </c>
    </row>
    <row r="253" s="15" customFormat="1">
      <c r="A253" s="15"/>
      <c r="B253" s="259"/>
      <c r="C253" s="260"/>
      <c r="D253" s="236" t="s">
        <v>319</v>
      </c>
      <c r="E253" s="261" t="s">
        <v>19</v>
      </c>
      <c r="F253" s="262" t="s">
        <v>448</v>
      </c>
      <c r="G253" s="260"/>
      <c r="H253" s="263">
        <v>44.340000000000003</v>
      </c>
      <c r="I253" s="264"/>
      <c r="J253" s="260"/>
      <c r="K253" s="260"/>
      <c r="L253" s="265"/>
      <c r="M253" s="266"/>
      <c r="N253" s="267"/>
      <c r="O253" s="267"/>
      <c r="P253" s="267"/>
      <c r="Q253" s="267"/>
      <c r="R253" s="267"/>
      <c r="S253" s="267"/>
      <c r="T253" s="268"/>
      <c r="U253" s="15"/>
      <c r="V253" s="15"/>
      <c r="W253" s="15"/>
      <c r="X253" s="15"/>
      <c r="Y253" s="15"/>
      <c r="Z253" s="15"/>
      <c r="AA253" s="15"/>
      <c r="AB253" s="15"/>
      <c r="AC253" s="15"/>
      <c r="AD253" s="15"/>
      <c r="AE253" s="15"/>
      <c r="AT253" s="269" t="s">
        <v>319</v>
      </c>
      <c r="AU253" s="269" t="s">
        <v>85</v>
      </c>
      <c r="AV253" s="15" t="s">
        <v>315</v>
      </c>
      <c r="AW253" s="15" t="s">
        <v>37</v>
      </c>
      <c r="AX253" s="15" t="s">
        <v>83</v>
      </c>
      <c r="AY253" s="269" t="s">
        <v>308</v>
      </c>
    </row>
    <row r="254" s="12" customFormat="1" ht="22.8" customHeight="1">
      <c r="A254" s="12"/>
      <c r="B254" s="200"/>
      <c r="C254" s="201"/>
      <c r="D254" s="202" t="s">
        <v>75</v>
      </c>
      <c r="E254" s="214" t="s">
        <v>518</v>
      </c>
      <c r="F254" s="214" t="s">
        <v>519</v>
      </c>
      <c r="G254" s="201"/>
      <c r="H254" s="201"/>
      <c r="I254" s="204"/>
      <c r="J254" s="215">
        <f>BK254</f>
        <v>0</v>
      </c>
      <c r="K254" s="201"/>
      <c r="L254" s="206"/>
      <c r="M254" s="207"/>
      <c r="N254" s="208"/>
      <c r="O254" s="208"/>
      <c r="P254" s="209">
        <f>SUM(P255:P256)</f>
        <v>0</v>
      </c>
      <c r="Q254" s="208"/>
      <c r="R254" s="209">
        <f>SUM(R255:R256)</f>
        <v>0</v>
      </c>
      <c r="S254" s="208"/>
      <c r="T254" s="210">
        <f>SUM(T255:T256)</f>
        <v>0</v>
      </c>
      <c r="U254" s="12"/>
      <c r="V254" s="12"/>
      <c r="W254" s="12"/>
      <c r="X254" s="12"/>
      <c r="Y254" s="12"/>
      <c r="Z254" s="12"/>
      <c r="AA254" s="12"/>
      <c r="AB254" s="12"/>
      <c r="AC254" s="12"/>
      <c r="AD254" s="12"/>
      <c r="AE254" s="12"/>
      <c r="AR254" s="211" t="s">
        <v>83</v>
      </c>
      <c r="AT254" s="212" t="s">
        <v>75</v>
      </c>
      <c r="AU254" s="212" t="s">
        <v>83</v>
      </c>
      <c r="AY254" s="211" t="s">
        <v>308</v>
      </c>
      <c r="BK254" s="213">
        <f>SUM(BK255:BK256)</f>
        <v>0</v>
      </c>
    </row>
    <row r="255" s="2" customFormat="1" ht="37.8" customHeight="1">
      <c r="A255" s="41"/>
      <c r="B255" s="42"/>
      <c r="C255" s="216" t="s">
        <v>826</v>
      </c>
      <c r="D255" s="216" t="s">
        <v>310</v>
      </c>
      <c r="E255" s="217" t="s">
        <v>8135</v>
      </c>
      <c r="F255" s="218" t="s">
        <v>8136</v>
      </c>
      <c r="G255" s="219" t="s">
        <v>493</v>
      </c>
      <c r="H255" s="220">
        <v>61.423999999999999</v>
      </c>
      <c r="I255" s="221"/>
      <c r="J255" s="222">
        <f>ROUND(I255*H255,2)</f>
        <v>0</v>
      </c>
      <c r="K255" s="218" t="s">
        <v>314</v>
      </c>
      <c r="L255" s="47"/>
      <c r="M255" s="223" t="s">
        <v>19</v>
      </c>
      <c r="N255" s="224" t="s">
        <v>47</v>
      </c>
      <c r="O255" s="87"/>
      <c r="P255" s="225">
        <f>O255*H255</f>
        <v>0</v>
      </c>
      <c r="Q255" s="225">
        <v>0</v>
      </c>
      <c r="R255" s="225">
        <f>Q255*H255</f>
        <v>0</v>
      </c>
      <c r="S255" s="225">
        <v>0</v>
      </c>
      <c r="T255" s="226">
        <f>S255*H255</f>
        <v>0</v>
      </c>
      <c r="U255" s="41"/>
      <c r="V255" s="41"/>
      <c r="W255" s="41"/>
      <c r="X255" s="41"/>
      <c r="Y255" s="41"/>
      <c r="Z255" s="41"/>
      <c r="AA255" s="41"/>
      <c r="AB255" s="41"/>
      <c r="AC255" s="41"/>
      <c r="AD255" s="41"/>
      <c r="AE255" s="41"/>
      <c r="AR255" s="227" t="s">
        <v>315</v>
      </c>
      <c r="AT255" s="227" t="s">
        <v>310</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315</v>
      </c>
      <c r="BM255" s="227" t="s">
        <v>8137</v>
      </c>
    </row>
    <row r="256" s="2" customFormat="1">
      <c r="A256" s="41"/>
      <c r="B256" s="42"/>
      <c r="C256" s="43"/>
      <c r="D256" s="229" t="s">
        <v>317</v>
      </c>
      <c r="E256" s="43"/>
      <c r="F256" s="230" t="s">
        <v>8138</v>
      </c>
      <c r="G256" s="43"/>
      <c r="H256" s="43"/>
      <c r="I256" s="231"/>
      <c r="J256" s="43"/>
      <c r="K256" s="43"/>
      <c r="L256" s="47"/>
      <c r="M256" s="232"/>
      <c r="N256" s="233"/>
      <c r="O256" s="87"/>
      <c r="P256" s="87"/>
      <c r="Q256" s="87"/>
      <c r="R256" s="87"/>
      <c r="S256" s="87"/>
      <c r="T256" s="88"/>
      <c r="U256" s="41"/>
      <c r="V256" s="41"/>
      <c r="W256" s="41"/>
      <c r="X256" s="41"/>
      <c r="Y256" s="41"/>
      <c r="Z256" s="41"/>
      <c r="AA256" s="41"/>
      <c r="AB256" s="41"/>
      <c r="AC256" s="41"/>
      <c r="AD256" s="41"/>
      <c r="AE256" s="41"/>
      <c r="AT256" s="20" t="s">
        <v>317</v>
      </c>
      <c r="AU256" s="20" t="s">
        <v>85</v>
      </c>
    </row>
    <row r="257" s="12" customFormat="1" ht="25.92" customHeight="1">
      <c r="A257" s="12"/>
      <c r="B257" s="200"/>
      <c r="C257" s="201"/>
      <c r="D257" s="202" t="s">
        <v>75</v>
      </c>
      <c r="E257" s="203" t="s">
        <v>590</v>
      </c>
      <c r="F257" s="203" t="s">
        <v>591</v>
      </c>
      <c r="G257" s="201"/>
      <c r="H257" s="201"/>
      <c r="I257" s="204"/>
      <c r="J257" s="205">
        <f>BK257</f>
        <v>0</v>
      </c>
      <c r="K257" s="201"/>
      <c r="L257" s="206"/>
      <c r="M257" s="207"/>
      <c r="N257" s="208"/>
      <c r="O257" s="208"/>
      <c r="P257" s="209">
        <f>P258+P310</f>
        <v>0</v>
      </c>
      <c r="Q257" s="208"/>
      <c r="R257" s="209">
        <f>R258+R310</f>
        <v>0.94106770000000006</v>
      </c>
      <c r="S257" s="208"/>
      <c r="T257" s="210">
        <f>T258+T310</f>
        <v>0</v>
      </c>
      <c r="U257" s="12"/>
      <c r="V257" s="12"/>
      <c r="W257" s="12"/>
      <c r="X257" s="12"/>
      <c r="Y257" s="12"/>
      <c r="Z257" s="12"/>
      <c r="AA257" s="12"/>
      <c r="AB257" s="12"/>
      <c r="AC257" s="12"/>
      <c r="AD257" s="12"/>
      <c r="AE257" s="12"/>
      <c r="AR257" s="211" t="s">
        <v>85</v>
      </c>
      <c r="AT257" s="212" t="s">
        <v>75</v>
      </c>
      <c r="AU257" s="212" t="s">
        <v>76</v>
      </c>
      <c r="AY257" s="211" t="s">
        <v>308</v>
      </c>
      <c r="BK257" s="213">
        <f>BK258+BK310</f>
        <v>0</v>
      </c>
    </row>
    <row r="258" s="12" customFormat="1" ht="22.8" customHeight="1">
      <c r="A258" s="12"/>
      <c r="B258" s="200"/>
      <c r="C258" s="201"/>
      <c r="D258" s="202" t="s">
        <v>75</v>
      </c>
      <c r="E258" s="214" t="s">
        <v>964</v>
      </c>
      <c r="F258" s="214" t="s">
        <v>965</v>
      </c>
      <c r="G258" s="201"/>
      <c r="H258" s="201"/>
      <c r="I258" s="204"/>
      <c r="J258" s="215">
        <f>BK258</f>
        <v>0</v>
      </c>
      <c r="K258" s="201"/>
      <c r="L258" s="206"/>
      <c r="M258" s="207"/>
      <c r="N258" s="208"/>
      <c r="O258" s="208"/>
      <c r="P258" s="209">
        <f>SUM(P259:P309)</f>
        <v>0</v>
      </c>
      <c r="Q258" s="208"/>
      <c r="R258" s="209">
        <f>SUM(R259:R309)</f>
        <v>0.9346677000000001</v>
      </c>
      <c r="S258" s="208"/>
      <c r="T258" s="210">
        <f>SUM(T259:T309)</f>
        <v>0</v>
      </c>
      <c r="U258" s="12"/>
      <c r="V258" s="12"/>
      <c r="W258" s="12"/>
      <c r="X258" s="12"/>
      <c r="Y258" s="12"/>
      <c r="Z258" s="12"/>
      <c r="AA258" s="12"/>
      <c r="AB258" s="12"/>
      <c r="AC258" s="12"/>
      <c r="AD258" s="12"/>
      <c r="AE258" s="12"/>
      <c r="AR258" s="211" t="s">
        <v>85</v>
      </c>
      <c r="AT258" s="212" t="s">
        <v>75</v>
      </c>
      <c r="AU258" s="212" t="s">
        <v>83</v>
      </c>
      <c r="AY258" s="211" t="s">
        <v>308</v>
      </c>
      <c r="BK258" s="213">
        <f>SUM(BK259:BK309)</f>
        <v>0</v>
      </c>
    </row>
    <row r="259" s="2" customFormat="1" ht="16.5" customHeight="1">
      <c r="A259" s="41"/>
      <c r="B259" s="42"/>
      <c r="C259" s="216" t="s">
        <v>746</v>
      </c>
      <c r="D259" s="216" t="s">
        <v>310</v>
      </c>
      <c r="E259" s="217" t="s">
        <v>5296</v>
      </c>
      <c r="F259" s="218" t="s">
        <v>8163</v>
      </c>
      <c r="G259" s="219" t="s">
        <v>313</v>
      </c>
      <c r="H259" s="220">
        <v>33.695999999999998</v>
      </c>
      <c r="I259" s="221"/>
      <c r="J259" s="222">
        <f>ROUND(I259*H259,2)</f>
        <v>0</v>
      </c>
      <c r="K259" s="218" t="s">
        <v>314</v>
      </c>
      <c r="L259" s="47"/>
      <c r="M259" s="223" t="s">
        <v>19</v>
      </c>
      <c r="N259" s="224" t="s">
        <v>47</v>
      </c>
      <c r="O259" s="87"/>
      <c r="P259" s="225">
        <f>O259*H259</f>
        <v>0</v>
      </c>
      <c r="Q259" s="225">
        <v>0.00040000000000000002</v>
      </c>
      <c r="R259" s="225">
        <f>Q259*H259</f>
        <v>0.0134784</v>
      </c>
      <c r="S259" s="225">
        <v>0</v>
      </c>
      <c r="T259" s="226">
        <f>S259*H259</f>
        <v>0</v>
      </c>
      <c r="U259" s="41"/>
      <c r="V259" s="41"/>
      <c r="W259" s="41"/>
      <c r="X259" s="41"/>
      <c r="Y259" s="41"/>
      <c r="Z259" s="41"/>
      <c r="AA259" s="41"/>
      <c r="AB259" s="41"/>
      <c r="AC259" s="41"/>
      <c r="AD259" s="41"/>
      <c r="AE259" s="41"/>
      <c r="AR259" s="227" t="s">
        <v>391</v>
      </c>
      <c r="AT259" s="227" t="s">
        <v>310</v>
      </c>
      <c r="AU259" s="227" t="s">
        <v>85</v>
      </c>
      <c r="AY259" s="20" t="s">
        <v>308</v>
      </c>
      <c r="BE259" s="228">
        <f>IF(N259="základní",J259,0)</f>
        <v>0</v>
      </c>
      <c r="BF259" s="228">
        <f>IF(N259="snížená",J259,0)</f>
        <v>0</v>
      </c>
      <c r="BG259" s="228">
        <f>IF(N259="zákl. přenesená",J259,0)</f>
        <v>0</v>
      </c>
      <c r="BH259" s="228">
        <f>IF(N259="sníž. přenesená",J259,0)</f>
        <v>0</v>
      </c>
      <c r="BI259" s="228">
        <f>IF(N259="nulová",J259,0)</f>
        <v>0</v>
      </c>
      <c r="BJ259" s="20" t="s">
        <v>83</v>
      </c>
      <c r="BK259" s="228">
        <f>ROUND(I259*H259,2)</f>
        <v>0</v>
      </c>
      <c r="BL259" s="20" t="s">
        <v>391</v>
      </c>
      <c r="BM259" s="227" t="s">
        <v>8164</v>
      </c>
    </row>
    <row r="260" s="2" customFormat="1">
      <c r="A260" s="41"/>
      <c r="B260" s="42"/>
      <c r="C260" s="43"/>
      <c r="D260" s="229" t="s">
        <v>317</v>
      </c>
      <c r="E260" s="43"/>
      <c r="F260" s="230" t="s">
        <v>5298</v>
      </c>
      <c r="G260" s="43"/>
      <c r="H260" s="43"/>
      <c r="I260" s="231"/>
      <c r="J260" s="43"/>
      <c r="K260" s="43"/>
      <c r="L260" s="47"/>
      <c r="M260" s="232"/>
      <c r="N260" s="233"/>
      <c r="O260" s="87"/>
      <c r="P260" s="87"/>
      <c r="Q260" s="87"/>
      <c r="R260" s="87"/>
      <c r="S260" s="87"/>
      <c r="T260" s="88"/>
      <c r="U260" s="41"/>
      <c r="V260" s="41"/>
      <c r="W260" s="41"/>
      <c r="X260" s="41"/>
      <c r="Y260" s="41"/>
      <c r="Z260" s="41"/>
      <c r="AA260" s="41"/>
      <c r="AB260" s="41"/>
      <c r="AC260" s="41"/>
      <c r="AD260" s="41"/>
      <c r="AE260" s="41"/>
      <c r="AT260" s="20" t="s">
        <v>317</v>
      </c>
      <c r="AU260" s="20" t="s">
        <v>85</v>
      </c>
    </row>
    <row r="261" s="14" customFormat="1">
      <c r="A261" s="14"/>
      <c r="B261" s="249"/>
      <c r="C261" s="250"/>
      <c r="D261" s="236" t="s">
        <v>319</v>
      </c>
      <c r="E261" s="251" t="s">
        <v>19</v>
      </c>
      <c r="F261" s="252" t="s">
        <v>8165</v>
      </c>
      <c r="G261" s="250"/>
      <c r="H261" s="251" t="s">
        <v>19</v>
      </c>
      <c r="I261" s="253"/>
      <c r="J261" s="250"/>
      <c r="K261" s="250"/>
      <c r="L261" s="254"/>
      <c r="M261" s="255"/>
      <c r="N261" s="256"/>
      <c r="O261" s="256"/>
      <c r="P261" s="256"/>
      <c r="Q261" s="256"/>
      <c r="R261" s="256"/>
      <c r="S261" s="256"/>
      <c r="T261" s="257"/>
      <c r="U261" s="14"/>
      <c r="V261" s="14"/>
      <c r="W261" s="14"/>
      <c r="X261" s="14"/>
      <c r="Y261" s="14"/>
      <c r="Z261" s="14"/>
      <c r="AA261" s="14"/>
      <c r="AB261" s="14"/>
      <c r="AC261" s="14"/>
      <c r="AD261" s="14"/>
      <c r="AE261" s="14"/>
      <c r="AT261" s="258" t="s">
        <v>319</v>
      </c>
      <c r="AU261" s="258" t="s">
        <v>85</v>
      </c>
      <c r="AV261" s="14" t="s">
        <v>83</v>
      </c>
      <c r="AW261" s="14" t="s">
        <v>37</v>
      </c>
      <c r="AX261" s="14" t="s">
        <v>76</v>
      </c>
      <c r="AY261" s="258" t="s">
        <v>308</v>
      </c>
    </row>
    <row r="262" s="13" customFormat="1">
      <c r="A262" s="13"/>
      <c r="B262" s="234"/>
      <c r="C262" s="235"/>
      <c r="D262" s="236" t="s">
        <v>319</v>
      </c>
      <c r="E262" s="237" t="s">
        <v>19</v>
      </c>
      <c r="F262" s="238" t="s">
        <v>8679</v>
      </c>
      <c r="G262" s="235"/>
      <c r="H262" s="239">
        <v>33.695999999999998</v>
      </c>
      <c r="I262" s="240"/>
      <c r="J262" s="235"/>
      <c r="K262" s="235"/>
      <c r="L262" s="241"/>
      <c r="M262" s="242"/>
      <c r="N262" s="243"/>
      <c r="O262" s="243"/>
      <c r="P262" s="243"/>
      <c r="Q262" s="243"/>
      <c r="R262" s="243"/>
      <c r="S262" s="243"/>
      <c r="T262" s="244"/>
      <c r="U262" s="13"/>
      <c r="V262" s="13"/>
      <c r="W262" s="13"/>
      <c r="X262" s="13"/>
      <c r="Y262" s="13"/>
      <c r="Z262" s="13"/>
      <c r="AA262" s="13"/>
      <c r="AB262" s="13"/>
      <c r="AC262" s="13"/>
      <c r="AD262" s="13"/>
      <c r="AE262" s="13"/>
      <c r="AT262" s="245" t="s">
        <v>319</v>
      </c>
      <c r="AU262" s="245" t="s">
        <v>85</v>
      </c>
      <c r="AV262" s="13" t="s">
        <v>85</v>
      </c>
      <c r="AW262" s="13" t="s">
        <v>37</v>
      </c>
      <c r="AX262" s="13" t="s">
        <v>83</v>
      </c>
      <c r="AY262" s="245" t="s">
        <v>308</v>
      </c>
    </row>
    <row r="263" s="2" customFormat="1" ht="16.5" customHeight="1">
      <c r="A263" s="41"/>
      <c r="B263" s="42"/>
      <c r="C263" s="216" t="s">
        <v>836</v>
      </c>
      <c r="D263" s="216" t="s">
        <v>310</v>
      </c>
      <c r="E263" s="217" t="s">
        <v>5309</v>
      </c>
      <c r="F263" s="218" t="s">
        <v>8167</v>
      </c>
      <c r="G263" s="219" t="s">
        <v>313</v>
      </c>
      <c r="H263" s="220">
        <v>76.846000000000004</v>
      </c>
      <c r="I263" s="221"/>
      <c r="J263" s="222">
        <f>ROUND(I263*H263,2)</f>
        <v>0</v>
      </c>
      <c r="K263" s="218" t="s">
        <v>314</v>
      </c>
      <c r="L263" s="47"/>
      <c r="M263" s="223" t="s">
        <v>19</v>
      </c>
      <c r="N263" s="224" t="s">
        <v>47</v>
      </c>
      <c r="O263" s="87"/>
      <c r="P263" s="225">
        <f>O263*H263</f>
        <v>0</v>
      </c>
      <c r="Q263" s="225">
        <v>0.00040000000000000002</v>
      </c>
      <c r="R263" s="225">
        <f>Q263*H263</f>
        <v>0.030738400000000003</v>
      </c>
      <c r="S263" s="225">
        <v>0</v>
      </c>
      <c r="T263" s="226">
        <f>S263*H263</f>
        <v>0</v>
      </c>
      <c r="U263" s="41"/>
      <c r="V263" s="41"/>
      <c r="W263" s="41"/>
      <c r="X263" s="41"/>
      <c r="Y263" s="41"/>
      <c r="Z263" s="41"/>
      <c r="AA263" s="41"/>
      <c r="AB263" s="41"/>
      <c r="AC263" s="41"/>
      <c r="AD263" s="41"/>
      <c r="AE263" s="41"/>
      <c r="AR263" s="227" t="s">
        <v>391</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391</v>
      </c>
      <c r="BM263" s="227" t="s">
        <v>8168</v>
      </c>
    </row>
    <row r="264" s="2" customFormat="1">
      <c r="A264" s="41"/>
      <c r="B264" s="42"/>
      <c r="C264" s="43"/>
      <c r="D264" s="229" t="s">
        <v>317</v>
      </c>
      <c r="E264" s="43"/>
      <c r="F264" s="230" t="s">
        <v>5311</v>
      </c>
      <c r="G264" s="43"/>
      <c r="H264" s="43"/>
      <c r="I264" s="231"/>
      <c r="J264" s="43"/>
      <c r="K264" s="43"/>
      <c r="L264" s="47"/>
      <c r="M264" s="232"/>
      <c r="N264" s="233"/>
      <c r="O264" s="87"/>
      <c r="P264" s="87"/>
      <c r="Q264" s="87"/>
      <c r="R264" s="87"/>
      <c r="S264" s="87"/>
      <c r="T264" s="88"/>
      <c r="U264" s="41"/>
      <c r="V264" s="41"/>
      <c r="W264" s="41"/>
      <c r="X264" s="41"/>
      <c r="Y264" s="41"/>
      <c r="Z264" s="41"/>
      <c r="AA264" s="41"/>
      <c r="AB264" s="41"/>
      <c r="AC264" s="41"/>
      <c r="AD264" s="41"/>
      <c r="AE264" s="41"/>
      <c r="AT264" s="20" t="s">
        <v>317</v>
      </c>
      <c r="AU264" s="20" t="s">
        <v>85</v>
      </c>
    </row>
    <row r="265" s="14" customFormat="1">
      <c r="A265" s="14"/>
      <c r="B265" s="249"/>
      <c r="C265" s="250"/>
      <c r="D265" s="236" t="s">
        <v>319</v>
      </c>
      <c r="E265" s="251" t="s">
        <v>19</v>
      </c>
      <c r="F265" s="252" t="s">
        <v>8165</v>
      </c>
      <c r="G265" s="250"/>
      <c r="H265" s="251" t="s">
        <v>19</v>
      </c>
      <c r="I265" s="253"/>
      <c r="J265" s="250"/>
      <c r="K265" s="250"/>
      <c r="L265" s="254"/>
      <c r="M265" s="255"/>
      <c r="N265" s="256"/>
      <c r="O265" s="256"/>
      <c r="P265" s="256"/>
      <c r="Q265" s="256"/>
      <c r="R265" s="256"/>
      <c r="S265" s="256"/>
      <c r="T265" s="257"/>
      <c r="U265" s="14"/>
      <c r="V265" s="14"/>
      <c r="W265" s="14"/>
      <c r="X265" s="14"/>
      <c r="Y265" s="14"/>
      <c r="Z265" s="14"/>
      <c r="AA265" s="14"/>
      <c r="AB265" s="14"/>
      <c r="AC265" s="14"/>
      <c r="AD265" s="14"/>
      <c r="AE265" s="14"/>
      <c r="AT265" s="258" t="s">
        <v>319</v>
      </c>
      <c r="AU265" s="258" t="s">
        <v>85</v>
      </c>
      <c r="AV265" s="14" t="s">
        <v>83</v>
      </c>
      <c r="AW265" s="14" t="s">
        <v>37</v>
      </c>
      <c r="AX265" s="14" t="s">
        <v>76</v>
      </c>
      <c r="AY265" s="258" t="s">
        <v>308</v>
      </c>
    </row>
    <row r="266" s="13" customFormat="1">
      <c r="A266" s="13"/>
      <c r="B266" s="234"/>
      <c r="C266" s="235"/>
      <c r="D266" s="236" t="s">
        <v>319</v>
      </c>
      <c r="E266" s="237" t="s">
        <v>19</v>
      </c>
      <c r="F266" s="238" t="s">
        <v>8680</v>
      </c>
      <c r="G266" s="235"/>
      <c r="H266" s="239">
        <v>76.846000000000004</v>
      </c>
      <c r="I266" s="240"/>
      <c r="J266" s="235"/>
      <c r="K266" s="235"/>
      <c r="L266" s="241"/>
      <c r="M266" s="242"/>
      <c r="N266" s="243"/>
      <c r="O266" s="243"/>
      <c r="P266" s="243"/>
      <c r="Q266" s="243"/>
      <c r="R266" s="243"/>
      <c r="S266" s="243"/>
      <c r="T266" s="244"/>
      <c r="U266" s="13"/>
      <c r="V266" s="13"/>
      <c r="W266" s="13"/>
      <c r="X266" s="13"/>
      <c r="Y266" s="13"/>
      <c r="Z266" s="13"/>
      <c r="AA266" s="13"/>
      <c r="AB266" s="13"/>
      <c r="AC266" s="13"/>
      <c r="AD266" s="13"/>
      <c r="AE266" s="13"/>
      <c r="AT266" s="245" t="s">
        <v>319</v>
      </c>
      <c r="AU266" s="245" t="s">
        <v>85</v>
      </c>
      <c r="AV266" s="13" t="s">
        <v>85</v>
      </c>
      <c r="AW266" s="13" t="s">
        <v>37</v>
      </c>
      <c r="AX266" s="13" t="s">
        <v>83</v>
      </c>
      <c r="AY266" s="245" t="s">
        <v>308</v>
      </c>
    </row>
    <row r="267" s="2" customFormat="1" ht="16.5" customHeight="1">
      <c r="A267" s="41"/>
      <c r="B267" s="42"/>
      <c r="C267" s="280" t="s">
        <v>749</v>
      </c>
      <c r="D267" s="280" t="s">
        <v>1137</v>
      </c>
      <c r="E267" s="281" t="s">
        <v>8170</v>
      </c>
      <c r="F267" s="282" t="s">
        <v>8171</v>
      </c>
      <c r="G267" s="283" t="s">
        <v>313</v>
      </c>
      <c r="H267" s="284">
        <v>133.102</v>
      </c>
      <c r="I267" s="285"/>
      <c r="J267" s="286">
        <f>ROUND(I267*H267,2)</f>
        <v>0</v>
      </c>
      <c r="K267" s="282" t="s">
        <v>19</v>
      </c>
      <c r="L267" s="287"/>
      <c r="M267" s="288" t="s">
        <v>19</v>
      </c>
      <c r="N267" s="289" t="s">
        <v>47</v>
      </c>
      <c r="O267" s="87"/>
      <c r="P267" s="225">
        <f>O267*H267</f>
        <v>0</v>
      </c>
      <c r="Q267" s="225">
        <v>0.0064000000000000003</v>
      </c>
      <c r="R267" s="225">
        <f>Q267*H267</f>
        <v>0.85185280000000008</v>
      </c>
      <c r="S267" s="225">
        <v>0</v>
      </c>
      <c r="T267" s="226">
        <f>S267*H267</f>
        <v>0</v>
      </c>
      <c r="U267" s="41"/>
      <c r="V267" s="41"/>
      <c r="W267" s="41"/>
      <c r="X267" s="41"/>
      <c r="Y267" s="41"/>
      <c r="Z267" s="41"/>
      <c r="AA267" s="41"/>
      <c r="AB267" s="41"/>
      <c r="AC267" s="41"/>
      <c r="AD267" s="41"/>
      <c r="AE267" s="41"/>
      <c r="AR267" s="227" t="s">
        <v>616</v>
      </c>
      <c r="AT267" s="227" t="s">
        <v>1137</v>
      </c>
      <c r="AU267" s="227" t="s">
        <v>85</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391</v>
      </c>
      <c r="BM267" s="227" t="s">
        <v>8172</v>
      </c>
    </row>
    <row r="268" s="13" customFormat="1">
      <c r="A268" s="13"/>
      <c r="B268" s="234"/>
      <c r="C268" s="235"/>
      <c r="D268" s="236" t="s">
        <v>319</v>
      </c>
      <c r="E268" s="237" t="s">
        <v>19</v>
      </c>
      <c r="F268" s="238" t="s">
        <v>8681</v>
      </c>
      <c r="G268" s="235"/>
      <c r="H268" s="239">
        <v>39.273000000000003</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3" customFormat="1">
      <c r="A269" s="13"/>
      <c r="B269" s="234"/>
      <c r="C269" s="235"/>
      <c r="D269" s="236" t="s">
        <v>319</v>
      </c>
      <c r="E269" s="237" t="s">
        <v>19</v>
      </c>
      <c r="F269" s="238" t="s">
        <v>8682</v>
      </c>
      <c r="G269" s="235"/>
      <c r="H269" s="239">
        <v>93.828999999999994</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5" customFormat="1">
      <c r="A270" s="15"/>
      <c r="B270" s="259"/>
      <c r="C270" s="260"/>
      <c r="D270" s="236" t="s">
        <v>319</v>
      </c>
      <c r="E270" s="261" t="s">
        <v>19</v>
      </c>
      <c r="F270" s="262" t="s">
        <v>448</v>
      </c>
      <c r="G270" s="260"/>
      <c r="H270" s="263">
        <v>133.102</v>
      </c>
      <c r="I270" s="264"/>
      <c r="J270" s="260"/>
      <c r="K270" s="260"/>
      <c r="L270" s="265"/>
      <c r="M270" s="266"/>
      <c r="N270" s="267"/>
      <c r="O270" s="267"/>
      <c r="P270" s="267"/>
      <c r="Q270" s="267"/>
      <c r="R270" s="267"/>
      <c r="S270" s="267"/>
      <c r="T270" s="268"/>
      <c r="U270" s="15"/>
      <c r="V270" s="15"/>
      <c r="W270" s="15"/>
      <c r="X270" s="15"/>
      <c r="Y270" s="15"/>
      <c r="Z270" s="15"/>
      <c r="AA270" s="15"/>
      <c r="AB270" s="15"/>
      <c r="AC270" s="15"/>
      <c r="AD270" s="15"/>
      <c r="AE270" s="15"/>
      <c r="AT270" s="269" t="s">
        <v>319</v>
      </c>
      <c r="AU270" s="269" t="s">
        <v>85</v>
      </c>
      <c r="AV270" s="15" t="s">
        <v>315</v>
      </c>
      <c r="AW270" s="15" t="s">
        <v>37</v>
      </c>
      <c r="AX270" s="15" t="s">
        <v>83</v>
      </c>
      <c r="AY270" s="269" t="s">
        <v>308</v>
      </c>
    </row>
    <row r="271" s="2" customFormat="1" ht="16.5" customHeight="1">
      <c r="A271" s="41"/>
      <c r="B271" s="42"/>
      <c r="C271" s="216" t="s">
        <v>850</v>
      </c>
      <c r="D271" s="216" t="s">
        <v>310</v>
      </c>
      <c r="E271" s="217" t="s">
        <v>8175</v>
      </c>
      <c r="F271" s="218" t="s">
        <v>8176</v>
      </c>
      <c r="G271" s="219" t="s">
        <v>313</v>
      </c>
      <c r="H271" s="220">
        <v>16.847999999999999</v>
      </c>
      <c r="I271" s="221"/>
      <c r="J271" s="222">
        <f>ROUND(I271*H271,2)</f>
        <v>0</v>
      </c>
      <c r="K271" s="218" t="s">
        <v>314</v>
      </c>
      <c r="L271" s="47"/>
      <c r="M271" s="223" t="s">
        <v>19</v>
      </c>
      <c r="N271" s="224" t="s">
        <v>47</v>
      </c>
      <c r="O271" s="87"/>
      <c r="P271" s="225">
        <f>O271*H271</f>
        <v>0</v>
      </c>
      <c r="Q271" s="225">
        <v>0</v>
      </c>
      <c r="R271" s="225">
        <f>Q271*H271</f>
        <v>0</v>
      </c>
      <c r="S271" s="225">
        <v>0</v>
      </c>
      <c r="T271" s="226">
        <f>S271*H271</f>
        <v>0</v>
      </c>
      <c r="U271" s="41"/>
      <c r="V271" s="41"/>
      <c r="W271" s="41"/>
      <c r="X271" s="41"/>
      <c r="Y271" s="41"/>
      <c r="Z271" s="41"/>
      <c r="AA271" s="41"/>
      <c r="AB271" s="41"/>
      <c r="AC271" s="41"/>
      <c r="AD271" s="41"/>
      <c r="AE271" s="41"/>
      <c r="AR271" s="227" t="s">
        <v>391</v>
      </c>
      <c r="AT271" s="227" t="s">
        <v>310</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391</v>
      </c>
      <c r="BM271" s="227" t="s">
        <v>8438</v>
      </c>
    </row>
    <row r="272" s="2" customFormat="1">
      <c r="A272" s="41"/>
      <c r="B272" s="42"/>
      <c r="C272" s="43"/>
      <c r="D272" s="229" t="s">
        <v>317</v>
      </c>
      <c r="E272" s="43"/>
      <c r="F272" s="230" t="s">
        <v>8178</v>
      </c>
      <c r="G272" s="43"/>
      <c r="H272" s="43"/>
      <c r="I272" s="231"/>
      <c r="J272" s="43"/>
      <c r="K272" s="43"/>
      <c r="L272" s="47"/>
      <c r="M272" s="232"/>
      <c r="N272" s="233"/>
      <c r="O272" s="87"/>
      <c r="P272" s="87"/>
      <c r="Q272" s="87"/>
      <c r="R272" s="87"/>
      <c r="S272" s="87"/>
      <c r="T272" s="88"/>
      <c r="U272" s="41"/>
      <c r="V272" s="41"/>
      <c r="W272" s="41"/>
      <c r="X272" s="41"/>
      <c r="Y272" s="41"/>
      <c r="Z272" s="41"/>
      <c r="AA272" s="41"/>
      <c r="AB272" s="41"/>
      <c r="AC272" s="41"/>
      <c r="AD272" s="41"/>
      <c r="AE272" s="41"/>
      <c r="AT272" s="20" t="s">
        <v>317</v>
      </c>
      <c r="AU272" s="20" t="s">
        <v>85</v>
      </c>
    </row>
    <row r="273" s="14" customFormat="1">
      <c r="A273" s="14"/>
      <c r="B273" s="249"/>
      <c r="C273" s="250"/>
      <c r="D273" s="236" t="s">
        <v>319</v>
      </c>
      <c r="E273" s="251" t="s">
        <v>19</v>
      </c>
      <c r="F273" s="252" t="s">
        <v>8179</v>
      </c>
      <c r="G273" s="250"/>
      <c r="H273" s="251" t="s">
        <v>19</v>
      </c>
      <c r="I273" s="253"/>
      <c r="J273" s="250"/>
      <c r="K273" s="250"/>
      <c r="L273" s="254"/>
      <c r="M273" s="255"/>
      <c r="N273" s="256"/>
      <c r="O273" s="256"/>
      <c r="P273" s="256"/>
      <c r="Q273" s="256"/>
      <c r="R273" s="256"/>
      <c r="S273" s="256"/>
      <c r="T273" s="257"/>
      <c r="U273" s="14"/>
      <c r="V273" s="14"/>
      <c r="W273" s="14"/>
      <c r="X273" s="14"/>
      <c r="Y273" s="14"/>
      <c r="Z273" s="14"/>
      <c r="AA273" s="14"/>
      <c r="AB273" s="14"/>
      <c r="AC273" s="14"/>
      <c r="AD273" s="14"/>
      <c r="AE273" s="14"/>
      <c r="AT273" s="258" t="s">
        <v>319</v>
      </c>
      <c r="AU273" s="258" t="s">
        <v>85</v>
      </c>
      <c r="AV273" s="14" t="s">
        <v>83</v>
      </c>
      <c r="AW273" s="14" t="s">
        <v>37</v>
      </c>
      <c r="AX273" s="14" t="s">
        <v>76</v>
      </c>
      <c r="AY273" s="258" t="s">
        <v>308</v>
      </c>
    </row>
    <row r="274" s="13" customFormat="1">
      <c r="A274" s="13"/>
      <c r="B274" s="234"/>
      <c r="C274" s="235"/>
      <c r="D274" s="236" t="s">
        <v>319</v>
      </c>
      <c r="E274" s="237" t="s">
        <v>19</v>
      </c>
      <c r="F274" s="238" t="s">
        <v>8683</v>
      </c>
      <c r="G274" s="235"/>
      <c r="H274" s="239">
        <v>16.847999999999999</v>
      </c>
      <c r="I274" s="240"/>
      <c r="J274" s="235"/>
      <c r="K274" s="235"/>
      <c r="L274" s="241"/>
      <c r="M274" s="242"/>
      <c r="N274" s="243"/>
      <c r="O274" s="243"/>
      <c r="P274" s="243"/>
      <c r="Q274" s="243"/>
      <c r="R274" s="243"/>
      <c r="S274" s="243"/>
      <c r="T274" s="244"/>
      <c r="U274" s="13"/>
      <c r="V274" s="13"/>
      <c r="W274" s="13"/>
      <c r="X274" s="13"/>
      <c r="Y274" s="13"/>
      <c r="Z274" s="13"/>
      <c r="AA274" s="13"/>
      <c r="AB274" s="13"/>
      <c r="AC274" s="13"/>
      <c r="AD274" s="13"/>
      <c r="AE274" s="13"/>
      <c r="AT274" s="245" t="s">
        <v>319</v>
      </c>
      <c r="AU274" s="245" t="s">
        <v>85</v>
      </c>
      <c r="AV274" s="13" t="s">
        <v>85</v>
      </c>
      <c r="AW274" s="13" t="s">
        <v>37</v>
      </c>
      <c r="AX274" s="13" t="s">
        <v>76</v>
      </c>
      <c r="AY274" s="245" t="s">
        <v>308</v>
      </c>
    </row>
    <row r="275" s="15" customFormat="1">
      <c r="A275" s="15"/>
      <c r="B275" s="259"/>
      <c r="C275" s="260"/>
      <c r="D275" s="236" t="s">
        <v>319</v>
      </c>
      <c r="E275" s="261" t="s">
        <v>19</v>
      </c>
      <c r="F275" s="262" t="s">
        <v>448</v>
      </c>
      <c r="G275" s="260"/>
      <c r="H275" s="263">
        <v>16.847999999999999</v>
      </c>
      <c r="I275" s="264"/>
      <c r="J275" s="260"/>
      <c r="K275" s="260"/>
      <c r="L275" s="265"/>
      <c r="M275" s="266"/>
      <c r="N275" s="267"/>
      <c r="O275" s="267"/>
      <c r="P275" s="267"/>
      <c r="Q275" s="267"/>
      <c r="R275" s="267"/>
      <c r="S275" s="267"/>
      <c r="T275" s="268"/>
      <c r="U275" s="15"/>
      <c r="V275" s="15"/>
      <c r="W275" s="15"/>
      <c r="X275" s="15"/>
      <c r="Y275" s="15"/>
      <c r="Z275" s="15"/>
      <c r="AA275" s="15"/>
      <c r="AB275" s="15"/>
      <c r="AC275" s="15"/>
      <c r="AD275" s="15"/>
      <c r="AE275" s="15"/>
      <c r="AT275" s="269" t="s">
        <v>319</v>
      </c>
      <c r="AU275" s="269" t="s">
        <v>85</v>
      </c>
      <c r="AV275" s="15" t="s">
        <v>315</v>
      </c>
      <c r="AW275" s="15" t="s">
        <v>37</v>
      </c>
      <c r="AX275" s="15" t="s">
        <v>83</v>
      </c>
      <c r="AY275" s="269" t="s">
        <v>308</v>
      </c>
    </row>
    <row r="276" s="2" customFormat="1" ht="16.5" customHeight="1">
      <c r="A276" s="41"/>
      <c r="B276" s="42"/>
      <c r="C276" s="280" t="s">
        <v>750</v>
      </c>
      <c r="D276" s="280" t="s">
        <v>1137</v>
      </c>
      <c r="E276" s="281" t="s">
        <v>8440</v>
      </c>
      <c r="F276" s="282" t="s">
        <v>8184</v>
      </c>
      <c r="G276" s="283" t="s">
        <v>626</v>
      </c>
      <c r="H276" s="284">
        <v>2.0339999999999998</v>
      </c>
      <c r="I276" s="285"/>
      <c r="J276" s="286">
        <f>ROUND(I276*H276,2)</f>
        <v>0</v>
      </c>
      <c r="K276" s="282" t="s">
        <v>314</v>
      </c>
      <c r="L276" s="287"/>
      <c r="M276" s="288" t="s">
        <v>19</v>
      </c>
      <c r="N276" s="289" t="s">
        <v>47</v>
      </c>
      <c r="O276" s="87"/>
      <c r="P276" s="225">
        <f>O276*H276</f>
        <v>0</v>
      </c>
      <c r="Q276" s="225">
        <v>0.001</v>
      </c>
      <c r="R276" s="225">
        <f>Q276*H276</f>
        <v>0.0020339999999999998</v>
      </c>
      <c r="S276" s="225">
        <v>0</v>
      </c>
      <c r="T276" s="226">
        <f>S276*H276</f>
        <v>0</v>
      </c>
      <c r="U276" s="41"/>
      <c r="V276" s="41"/>
      <c r="W276" s="41"/>
      <c r="X276" s="41"/>
      <c r="Y276" s="41"/>
      <c r="Z276" s="41"/>
      <c r="AA276" s="41"/>
      <c r="AB276" s="41"/>
      <c r="AC276" s="41"/>
      <c r="AD276" s="41"/>
      <c r="AE276" s="41"/>
      <c r="AR276" s="227" t="s">
        <v>616</v>
      </c>
      <c r="AT276" s="227" t="s">
        <v>1137</v>
      </c>
      <c r="AU276" s="227" t="s">
        <v>85</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391</v>
      </c>
      <c r="BM276" s="227" t="s">
        <v>8684</v>
      </c>
    </row>
    <row r="277" s="14" customFormat="1">
      <c r="A277" s="14"/>
      <c r="B277" s="249"/>
      <c r="C277" s="250"/>
      <c r="D277" s="236" t="s">
        <v>319</v>
      </c>
      <c r="E277" s="251" t="s">
        <v>19</v>
      </c>
      <c r="F277" s="252" t="s">
        <v>8179</v>
      </c>
      <c r="G277" s="250"/>
      <c r="H277" s="251" t="s">
        <v>19</v>
      </c>
      <c r="I277" s="253"/>
      <c r="J277" s="250"/>
      <c r="K277" s="250"/>
      <c r="L277" s="254"/>
      <c r="M277" s="255"/>
      <c r="N277" s="256"/>
      <c r="O277" s="256"/>
      <c r="P277" s="256"/>
      <c r="Q277" s="256"/>
      <c r="R277" s="256"/>
      <c r="S277" s="256"/>
      <c r="T277" s="257"/>
      <c r="U277" s="14"/>
      <c r="V277" s="14"/>
      <c r="W277" s="14"/>
      <c r="X277" s="14"/>
      <c r="Y277" s="14"/>
      <c r="Z277" s="14"/>
      <c r="AA277" s="14"/>
      <c r="AB277" s="14"/>
      <c r="AC277" s="14"/>
      <c r="AD277" s="14"/>
      <c r="AE277" s="14"/>
      <c r="AT277" s="258" t="s">
        <v>319</v>
      </c>
      <c r="AU277" s="258" t="s">
        <v>85</v>
      </c>
      <c r="AV277" s="14" t="s">
        <v>83</v>
      </c>
      <c r="AW277" s="14" t="s">
        <v>37</v>
      </c>
      <c r="AX277" s="14" t="s">
        <v>76</v>
      </c>
      <c r="AY277" s="258" t="s">
        <v>308</v>
      </c>
    </row>
    <row r="278" s="13" customFormat="1">
      <c r="A278" s="13"/>
      <c r="B278" s="234"/>
      <c r="C278" s="235"/>
      <c r="D278" s="236" t="s">
        <v>319</v>
      </c>
      <c r="E278" s="237" t="s">
        <v>19</v>
      </c>
      <c r="F278" s="238" t="s">
        <v>8685</v>
      </c>
      <c r="G278" s="235"/>
      <c r="H278" s="239">
        <v>2.0339999999999998</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76</v>
      </c>
      <c r="AY278" s="245" t="s">
        <v>308</v>
      </c>
    </row>
    <row r="279" s="15" customFormat="1">
      <c r="A279" s="15"/>
      <c r="B279" s="259"/>
      <c r="C279" s="260"/>
      <c r="D279" s="236" t="s">
        <v>319</v>
      </c>
      <c r="E279" s="261" t="s">
        <v>19</v>
      </c>
      <c r="F279" s="262" t="s">
        <v>448</v>
      </c>
      <c r="G279" s="260"/>
      <c r="H279" s="263">
        <v>2.0339999999999998</v>
      </c>
      <c r="I279" s="264"/>
      <c r="J279" s="260"/>
      <c r="K279" s="260"/>
      <c r="L279" s="265"/>
      <c r="M279" s="266"/>
      <c r="N279" s="267"/>
      <c r="O279" s="267"/>
      <c r="P279" s="267"/>
      <c r="Q279" s="267"/>
      <c r="R279" s="267"/>
      <c r="S279" s="267"/>
      <c r="T279" s="268"/>
      <c r="U279" s="15"/>
      <c r="V279" s="15"/>
      <c r="W279" s="15"/>
      <c r="X279" s="15"/>
      <c r="Y279" s="15"/>
      <c r="Z279" s="15"/>
      <c r="AA279" s="15"/>
      <c r="AB279" s="15"/>
      <c r="AC279" s="15"/>
      <c r="AD279" s="15"/>
      <c r="AE279" s="15"/>
      <c r="AT279" s="269" t="s">
        <v>319</v>
      </c>
      <c r="AU279" s="269" t="s">
        <v>85</v>
      </c>
      <c r="AV279" s="15" t="s">
        <v>315</v>
      </c>
      <c r="AW279" s="15" t="s">
        <v>37</v>
      </c>
      <c r="AX279" s="15" t="s">
        <v>83</v>
      </c>
      <c r="AY279" s="269" t="s">
        <v>308</v>
      </c>
    </row>
    <row r="280" s="2" customFormat="1" ht="16.5" customHeight="1">
      <c r="A280" s="41"/>
      <c r="B280" s="42"/>
      <c r="C280" s="216" t="s">
        <v>867</v>
      </c>
      <c r="D280" s="216" t="s">
        <v>310</v>
      </c>
      <c r="E280" s="217" t="s">
        <v>8192</v>
      </c>
      <c r="F280" s="218" t="s">
        <v>8193</v>
      </c>
      <c r="G280" s="219" t="s">
        <v>313</v>
      </c>
      <c r="H280" s="220">
        <v>38.424999999999997</v>
      </c>
      <c r="I280" s="221"/>
      <c r="J280" s="222">
        <f>ROUND(I280*H280,2)</f>
        <v>0</v>
      </c>
      <c r="K280" s="218" t="s">
        <v>314</v>
      </c>
      <c r="L280" s="47"/>
      <c r="M280" s="223" t="s">
        <v>19</v>
      </c>
      <c r="N280" s="224" t="s">
        <v>47</v>
      </c>
      <c r="O280" s="87"/>
      <c r="P280" s="225">
        <f>O280*H280</f>
        <v>0</v>
      </c>
      <c r="Q280" s="225">
        <v>0</v>
      </c>
      <c r="R280" s="225">
        <f>Q280*H280</f>
        <v>0</v>
      </c>
      <c r="S280" s="225">
        <v>0</v>
      </c>
      <c r="T280" s="226">
        <f>S280*H280</f>
        <v>0</v>
      </c>
      <c r="U280" s="41"/>
      <c r="V280" s="41"/>
      <c r="W280" s="41"/>
      <c r="X280" s="41"/>
      <c r="Y280" s="41"/>
      <c r="Z280" s="41"/>
      <c r="AA280" s="41"/>
      <c r="AB280" s="41"/>
      <c r="AC280" s="41"/>
      <c r="AD280" s="41"/>
      <c r="AE280" s="41"/>
      <c r="AR280" s="227" t="s">
        <v>391</v>
      </c>
      <c r="AT280" s="227" t="s">
        <v>310</v>
      </c>
      <c r="AU280" s="227" t="s">
        <v>85</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391</v>
      </c>
      <c r="BM280" s="227" t="s">
        <v>8194</v>
      </c>
    </row>
    <row r="281" s="2" customFormat="1">
      <c r="A281" s="41"/>
      <c r="B281" s="42"/>
      <c r="C281" s="43"/>
      <c r="D281" s="229" t="s">
        <v>317</v>
      </c>
      <c r="E281" s="43"/>
      <c r="F281" s="230" t="s">
        <v>8195</v>
      </c>
      <c r="G281" s="43"/>
      <c r="H281" s="43"/>
      <c r="I281" s="231"/>
      <c r="J281" s="43"/>
      <c r="K281" s="43"/>
      <c r="L281" s="47"/>
      <c r="M281" s="232"/>
      <c r="N281" s="233"/>
      <c r="O281" s="87"/>
      <c r="P281" s="87"/>
      <c r="Q281" s="87"/>
      <c r="R281" s="87"/>
      <c r="S281" s="87"/>
      <c r="T281" s="88"/>
      <c r="U281" s="41"/>
      <c r="V281" s="41"/>
      <c r="W281" s="41"/>
      <c r="X281" s="41"/>
      <c r="Y281" s="41"/>
      <c r="Z281" s="41"/>
      <c r="AA281" s="41"/>
      <c r="AB281" s="41"/>
      <c r="AC281" s="41"/>
      <c r="AD281" s="41"/>
      <c r="AE281" s="41"/>
      <c r="AT281" s="20" t="s">
        <v>317</v>
      </c>
      <c r="AU281" s="20" t="s">
        <v>85</v>
      </c>
    </row>
    <row r="282" s="14" customFormat="1">
      <c r="A282" s="14"/>
      <c r="B282" s="249"/>
      <c r="C282" s="250"/>
      <c r="D282" s="236" t="s">
        <v>319</v>
      </c>
      <c r="E282" s="251" t="s">
        <v>19</v>
      </c>
      <c r="F282" s="252" t="s">
        <v>8686</v>
      </c>
      <c r="G282" s="250"/>
      <c r="H282" s="251" t="s">
        <v>19</v>
      </c>
      <c r="I282" s="253"/>
      <c r="J282" s="250"/>
      <c r="K282" s="250"/>
      <c r="L282" s="254"/>
      <c r="M282" s="255"/>
      <c r="N282" s="256"/>
      <c r="O282" s="256"/>
      <c r="P282" s="256"/>
      <c r="Q282" s="256"/>
      <c r="R282" s="256"/>
      <c r="S282" s="256"/>
      <c r="T282" s="257"/>
      <c r="U282" s="14"/>
      <c r="V282" s="14"/>
      <c r="W282" s="14"/>
      <c r="X282" s="14"/>
      <c r="Y282" s="14"/>
      <c r="Z282" s="14"/>
      <c r="AA282" s="14"/>
      <c r="AB282" s="14"/>
      <c r="AC282" s="14"/>
      <c r="AD282" s="14"/>
      <c r="AE282" s="14"/>
      <c r="AT282" s="258" t="s">
        <v>319</v>
      </c>
      <c r="AU282" s="258" t="s">
        <v>85</v>
      </c>
      <c r="AV282" s="14" t="s">
        <v>83</v>
      </c>
      <c r="AW282" s="14" t="s">
        <v>37</v>
      </c>
      <c r="AX282" s="14" t="s">
        <v>76</v>
      </c>
      <c r="AY282" s="258" t="s">
        <v>308</v>
      </c>
    </row>
    <row r="283" s="13" customFormat="1">
      <c r="A283" s="13"/>
      <c r="B283" s="234"/>
      <c r="C283" s="235"/>
      <c r="D283" s="236" t="s">
        <v>319</v>
      </c>
      <c r="E283" s="237" t="s">
        <v>19</v>
      </c>
      <c r="F283" s="238" t="s">
        <v>8687</v>
      </c>
      <c r="G283" s="235"/>
      <c r="H283" s="239">
        <v>38.424999999999997</v>
      </c>
      <c r="I283" s="240"/>
      <c r="J283" s="235"/>
      <c r="K283" s="235"/>
      <c r="L283" s="241"/>
      <c r="M283" s="242"/>
      <c r="N283" s="243"/>
      <c r="O283" s="243"/>
      <c r="P283" s="243"/>
      <c r="Q283" s="243"/>
      <c r="R283" s="243"/>
      <c r="S283" s="243"/>
      <c r="T283" s="244"/>
      <c r="U283" s="13"/>
      <c r="V283" s="13"/>
      <c r="W283" s="13"/>
      <c r="X283" s="13"/>
      <c r="Y283" s="13"/>
      <c r="Z283" s="13"/>
      <c r="AA283" s="13"/>
      <c r="AB283" s="13"/>
      <c r="AC283" s="13"/>
      <c r="AD283" s="13"/>
      <c r="AE283" s="13"/>
      <c r="AT283" s="245" t="s">
        <v>319</v>
      </c>
      <c r="AU283" s="245" t="s">
        <v>85</v>
      </c>
      <c r="AV283" s="13" t="s">
        <v>85</v>
      </c>
      <c r="AW283" s="13" t="s">
        <v>37</v>
      </c>
      <c r="AX283" s="13" t="s">
        <v>83</v>
      </c>
      <c r="AY283" s="245" t="s">
        <v>308</v>
      </c>
    </row>
    <row r="284" s="2" customFormat="1" ht="16.5" customHeight="1">
      <c r="A284" s="41"/>
      <c r="B284" s="42"/>
      <c r="C284" s="280" t="s">
        <v>751</v>
      </c>
      <c r="D284" s="280" t="s">
        <v>1137</v>
      </c>
      <c r="E284" s="281" t="s">
        <v>8205</v>
      </c>
      <c r="F284" s="282" t="s">
        <v>8184</v>
      </c>
      <c r="G284" s="283" t="s">
        <v>626</v>
      </c>
      <c r="H284" s="284">
        <v>4.8609999999999998</v>
      </c>
      <c r="I284" s="285"/>
      <c r="J284" s="286">
        <f>ROUND(I284*H284,2)</f>
        <v>0</v>
      </c>
      <c r="K284" s="282" t="s">
        <v>314</v>
      </c>
      <c r="L284" s="287"/>
      <c r="M284" s="288" t="s">
        <v>19</v>
      </c>
      <c r="N284" s="289" t="s">
        <v>47</v>
      </c>
      <c r="O284" s="87"/>
      <c r="P284" s="225">
        <f>O284*H284</f>
        <v>0</v>
      </c>
      <c r="Q284" s="225">
        <v>0.001</v>
      </c>
      <c r="R284" s="225">
        <f>Q284*H284</f>
        <v>0.0048609999999999999</v>
      </c>
      <c r="S284" s="225">
        <v>0</v>
      </c>
      <c r="T284" s="226">
        <f>S284*H284</f>
        <v>0</v>
      </c>
      <c r="U284" s="41"/>
      <c r="V284" s="41"/>
      <c r="W284" s="41"/>
      <c r="X284" s="41"/>
      <c r="Y284" s="41"/>
      <c r="Z284" s="41"/>
      <c r="AA284" s="41"/>
      <c r="AB284" s="41"/>
      <c r="AC284" s="41"/>
      <c r="AD284" s="41"/>
      <c r="AE284" s="41"/>
      <c r="AR284" s="227" t="s">
        <v>616</v>
      </c>
      <c r="AT284" s="227" t="s">
        <v>1137</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391</v>
      </c>
      <c r="BM284" s="227" t="s">
        <v>8688</v>
      </c>
    </row>
    <row r="285" s="14" customFormat="1">
      <c r="A285" s="14"/>
      <c r="B285" s="249"/>
      <c r="C285" s="250"/>
      <c r="D285" s="236" t="s">
        <v>319</v>
      </c>
      <c r="E285" s="251" t="s">
        <v>19</v>
      </c>
      <c r="F285" s="252" t="s">
        <v>8179</v>
      </c>
      <c r="G285" s="250"/>
      <c r="H285" s="251" t="s">
        <v>19</v>
      </c>
      <c r="I285" s="253"/>
      <c r="J285" s="250"/>
      <c r="K285" s="250"/>
      <c r="L285" s="254"/>
      <c r="M285" s="255"/>
      <c r="N285" s="256"/>
      <c r="O285" s="256"/>
      <c r="P285" s="256"/>
      <c r="Q285" s="256"/>
      <c r="R285" s="256"/>
      <c r="S285" s="256"/>
      <c r="T285" s="257"/>
      <c r="U285" s="14"/>
      <c r="V285" s="14"/>
      <c r="W285" s="14"/>
      <c r="X285" s="14"/>
      <c r="Y285" s="14"/>
      <c r="Z285" s="14"/>
      <c r="AA285" s="14"/>
      <c r="AB285" s="14"/>
      <c r="AC285" s="14"/>
      <c r="AD285" s="14"/>
      <c r="AE285" s="14"/>
      <c r="AT285" s="258" t="s">
        <v>319</v>
      </c>
      <c r="AU285" s="258" t="s">
        <v>85</v>
      </c>
      <c r="AV285" s="14" t="s">
        <v>83</v>
      </c>
      <c r="AW285" s="14" t="s">
        <v>37</v>
      </c>
      <c r="AX285" s="14" t="s">
        <v>76</v>
      </c>
      <c r="AY285" s="258" t="s">
        <v>308</v>
      </c>
    </row>
    <row r="286" s="13" customFormat="1">
      <c r="A286" s="13"/>
      <c r="B286" s="234"/>
      <c r="C286" s="235"/>
      <c r="D286" s="236" t="s">
        <v>319</v>
      </c>
      <c r="E286" s="237" t="s">
        <v>19</v>
      </c>
      <c r="F286" s="238" t="s">
        <v>8689</v>
      </c>
      <c r="G286" s="235"/>
      <c r="H286" s="239">
        <v>4.8609999999999998</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37</v>
      </c>
      <c r="AX286" s="13" t="s">
        <v>76</v>
      </c>
      <c r="AY286" s="245" t="s">
        <v>308</v>
      </c>
    </row>
    <row r="287" s="15" customFormat="1">
      <c r="A287" s="15"/>
      <c r="B287" s="259"/>
      <c r="C287" s="260"/>
      <c r="D287" s="236" t="s">
        <v>319</v>
      </c>
      <c r="E287" s="261" t="s">
        <v>19</v>
      </c>
      <c r="F287" s="262" t="s">
        <v>448</v>
      </c>
      <c r="G287" s="260"/>
      <c r="H287" s="263">
        <v>4.8609999999999998</v>
      </c>
      <c r="I287" s="264"/>
      <c r="J287" s="260"/>
      <c r="K287" s="260"/>
      <c r="L287" s="265"/>
      <c r="M287" s="266"/>
      <c r="N287" s="267"/>
      <c r="O287" s="267"/>
      <c r="P287" s="267"/>
      <c r="Q287" s="267"/>
      <c r="R287" s="267"/>
      <c r="S287" s="267"/>
      <c r="T287" s="268"/>
      <c r="U287" s="15"/>
      <c r="V287" s="15"/>
      <c r="W287" s="15"/>
      <c r="X287" s="15"/>
      <c r="Y287" s="15"/>
      <c r="Z287" s="15"/>
      <c r="AA287" s="15"/>
      <c r="AB287" s="15"/>
      <c r="AC287" s="15"/>
      <c r="AD287" s="15"/>
      <c r="AE287" s="15"/>
      <c r="AT287" s="269" t="s">
        <v>319</v>
      </c>
      <c r="AU287" s="269" t="s">
        <v>85</v>
      </c>
      <c r="AV287" s="15" t="s">
        <v>315</v>
      </c>
      <c r="AW287" s="15" t="s">
        <v>37</v>
      </c>
      <c r="AX287" s="15" t="s">
        <v>83</v>
      </c>
      <c r="AY287" s="269" t="s">
        <v>308</v>
      </c>
    </row>
    <row r="288" s="2" customFormat="1" ht="16.5" customHeight="1">
      <c r="A288" s="41"/>
      <c r="B288" s="42"/>
      <c r="C288" s="216" t="s">
        <v>1402</v>
      </c>
      <c r="D288" s="216" t="s">
        <v>310</v>
      </c>
      <c r="E288" s="217" t="s">
        <v>8209</v>
      </c>
      <c r="F288" s="218" t="s">
        <v>8210</v>
      </c>
      <c r="G288" s="219" t="s">
        <v>313</v>
      </c>
      <c r="H288" s="220">
        <v>7.4880000000000004</v>
      </c>
      <c r="I288" s="221"/>
      <c r="J288" s="222">
        <f>ROUND(I288*H288,2)</f>
        <v>0</v>
      </c>
      <c r="K288" s="218" t="s">
        <v>314</v>
      </c>
      <c r="L288" s="47"/>
      <c r="M288" s="223" t="s">
        <v>19</v>
      </c>
      <c r="N288" s="224" t="s">
        <v>47</v>
      </c>
      <c r="O288" s="87"/>
      <c r="P288" s="225">
        <f>O288*H288</f>
        <v>0</v>
      </c>
      <c r="Q288" s="225">
        <v>0</v>
      </c>
      <c r="R288" s="225">
        <f>Q288*H288</f>
        <v>0</v>
      </c>
      <c r="S288" s="225">
        <v>0</v>
      </c>
      <c r="T288" s="226">
        <f>S288*H288</f>
        <v>0</v>
      </c>
      <c r="U288" s="41"/>
      <c r="V288" s="41"/>
      <c r="W288" s="41"/>
      <c r="X288" s="41"/>
      <c r="Y288" s="41"/>
      <c r="Z288" s="41"/>
      <c r="AA288" s="41"/>
      <c r="AB288" s="41"/>
      <c r="AC288" s="41"/>
      <c r="AD288" s="41"/>
      <c r="AE288" s="41"/>
      <c r="AR288" s="227" t="s">
        <v>391</v>
      </c>
      <c r="AT288" s="227" t="s">
        <v>310</v>
      </c>
      <c r="AU288" s="227" t="s">
        <v>85</v>
      </c>
      <c r="AY288" s="20" t="s">
        <v>308</v>
      </c>
      <c r="BE288" s="228">
        <f>IF(N288="základní",J288,0)</f>
        <v>0</v>
      </c>
      <c r="BF288" s="228">
        <f>IF(N288="snížená",J288,0)</f>
        <v>0</v>
      </c>
      <c r="BG288" s="228">
        <f>IF(N288="zákl. přenesená",J288,0)</f>
        <v>0</v>
      </c>
      <c r="BH288" s="228">
        <f>IF(N288="sníž. přenesená",J288,0)</f>
        <v>0</v>
      </c>
      <c r="BI288" s="228">
        <f>IF(N288="nulová",J288,0)</f>
        <v>0</v>
      </c>
      <c r="BJ288" s="20" t="s">
        <v>83</v>
      </c>
      <c r="BK288" s="228">
        <f>ROUND(I288*H288,2)</f>
        <v>0</v>
      </c>
      <c r="BL288" s="20" t="s">
        <v>391</v>
      </c>
      <c r="BM288" s="227" t="s">
        <v>8690</v>
      </c>
    </row>
    <row r="289" s="2" customFormat="1">
      <c r="A289" s="41"/>
      <c r="B289" s="42"/>
      <c r="C289" s="43"/>
      <c r="D289" s="229" t="s">
        <v>317</v>
      </c>
      <c r="E289" s="43"/>
      <c r="F289" s="230" t="s">
        <v>8212</v>
      </c>
      <c r="G289" s="43"/>
      <c r="H289" s="43"/>
      <c r="I289" s="231"/>
      <c r="J289" s="43"/>
      <c r="K289" s="43"/>
      <c r="L289" s="47"/>
      <c r="M289" s="232"/>
      <c r="N289" s="233"/>
      <c r="O289" s="87"/>
      <c r="P289" s="87"/>
      <c r="Q289" s="87"/>
      <c r="R289" s="87"/>
      <c r="S289" s="87"/>
      <c r="T289" s="88"/>
      <c r="U289" s="41"/>
      <c r="V289" s="41"/>
      <c r="W289" s="41"/>
      <c r="X289" s="41"/>
      <c r="Y289" s="41"/>
      <c r="Z289" s="41"/>
      <c r="AA289" s="41"/>
      <c r="AB289" s="41"/>
      <c r="AC289" s="41"/>
      <c r="AD289" s="41"/>
      <c r="AE289" s="41"/>
      <c r="AT289" s="20" t="s">
        <v>317</v>
      </c>
      <c r="AU289" s="20" t="s">
        <v>85</v>
      </c>
    </row>
    <row r="290" s="13" customFormat="1">
      <c r="A290" s="13"/>
      <c r="B290" s="234"/>
      <c r="C290" s="235"/>
      <c r="D290" s="236" t="s">
        <v>319</v>
      </c>
      <c r="E290" s="237" t="s">
        <v>19</v>
      </c>
      <c r="F290" s="238" t="s">
        <v>8691</v>
      </c>
      <c r="G290" s="235"/>
      <c r="H290" s="239">
        <v>7.4880000000000004</v>
      </c>
      <c r="I290" s="240"/>
      <c r="J290" s="235"/>
      <c r="K290" s="235"/>
      <c r="L290" s="241"/>
      <c r="M290" s="242"/>
      <c r="N290" s="243"/>
      <c r="O290" s="243"/>
      <c r="P290" s="243"/>
      <c r="Q290" s="243"/>
      <c r="R290" s="243"/>
      <c r="S290" s="243"/>
      <c r="T290" s="244"/>
      <c r="U290" s="13"/>
      <c r="V290" s="13"/>
      <c r="W290" s="13"/>
      <c r="X290" s="13"/>
      <c r="Y290" s="13"/>
      <c r="Z290" s="13"/>
      <c r="AA290" s="13"/>
      <c r="AB290" s="13"/>
      <c r="AC290" s="13"/>
      <c r="AD290" s="13"/>
      <c r="AE290" s="13"/>
      <c r="AT290" s="245" t="s">
        <v>319</v>
      </c>
      <c r="AU290" s="245" t="s">
        <v>85</v>
      </c>
      <c r="AV290" s="13" t="s">
        <v>85</v>
      </c>
      <c r="AW290" s="13" t="s">
        <v>37</v>
      </c>
      <c r="AX290" s="13" t="s">
        <v>76</v>
      </c>
      <c r="AY290" s="245" t="s">
        <v>308</v>
      </c>
    </row>
    <row r="291" s="15" customFormat="1">
      <c r="A291" s="15"/>
      <c r="B291" s="259"/>
      <c r="C291" s="260"/>
      <c r="D291" s="236" t="s">
        <v>319</v>
      </c>
      <c r="E291" s="261" t="s">
        <v>19</v>
      </c>
      <c r="F291" s="262" t="s">
        <v>448</v>
      </c>
      <c r="G291" s="260"/>
      <c r="H291" s="263">
        <v>7.4880000000000004</v>
      </c>
      <c r="I291" s="264"/>
      <c r="J291" s="260"/>
      <c r="K291" s="260"/>
      <c r="L291" s="265"/>
      <c r="M291" s="266"/>
      <c r="N291" s="267"/>
      <c r="O291" s="267"/>
      <c r="P291" s="267"/>
      <c r="Q291" s="267"/>
      <c r="R291" s="267"/>
      <c r="S291" s="267"/>
      <c r="T291" s="268"/>
      <c r="U291" s="15"/>
      <c r="V291" s="15"/>
      <c r="W291" s="15"/>
      <c r="X291" s="15"/>
      <c r="Y291" s="15"/>
      <c r="Z291" s="15"/>
      <c r="AA291" s="15"/>
      <c r="AB291" s="15"/>
      <c r="AC291" s="15"/>
      <c r="AD291" s="15"/>
      <c r="AE291" s="15"/>
      <c r="AT291" s="269" t="s">
        <v>319</v>
      </c>
      <c r="AU291" s="269" t="s">
        <v>85</v>
      </c>
      <c r="AV291" s="15" t="s">
        <v>315</v>
      </c>
      <c r="AW291" s="15" t="s">
        <v>37</v>
      </c>
      <c r="AX291" s="15" t="s">
        <v>83</v>
      </c>
      <c r="AY291" s="269" t="s">
        <v>308</v>
      </c>
    </row>
    <row r="292" s="2" customFormat="1" ht="16.5" customHeight="1">
      <c r="A292" s="41"/>
      <c r="B292" s="42"/>
      <c r="C292" s="280" t="s">
        <v>754</v>
      </c>
      <c r="D292" s="280" t="s">
        <v>1137</v>
      </c>
      <c r="E292" s="281" t="s">
        <v>8233</v>
      </c>
      <c r="F292" s="282" t="s">
        <v>8234</v>
      </c>
      <c r="G292" s="283" t="s">
        <v>313</v>
      </c>
      <c r="H292" s="284">
        <v>7.8620000000000001</v>
      </c>
      <c r="I292" s="285"/>
      <c r="J292" s="286">
        <f>ROUND(I292*H292,2)</f>
        <v>0</v>
      </c>
      <c r="K292" s="282" t="s">
        <v>19</v>
      </c>
      <c r="L292" s="287"/>
      <c r="M292" s="288" t="s">
        <v>19</v>
      </c>
      <c r="N292" s="289" t="s">
        <v>47</v>
      </c>
      <c r="O292" s="87"/>
      <c r="P292" s="225">
        <f>O292*H292</f>
        <v>0</v>
      </c>
      <c r="Q292" s="225">
        <v>0.00029999999999999997</v>
      </c>
      <c r="R292" s="225">
        <f>Q292*H292</f>
        <v>0.0023585999999999998</v>
      </c>
      <c r="S292" s="225">
        <v>0</v>
      </c>
      <c r="T292" s="226">
        <f>S292*H292</f>
        <v>0</v>
      </c>
      <c r="U292" s="41"/>
      <c r="V292" s="41"/>
      <c r="W292" s="41"/>
      <c r="X292" s="41"/>
      <c r="Y292" s="41"/>
      <c r="Z292" s="41"/>
      <c r="AA292" s="41"/>
      <c r="AB292" s="41"/>
      <c r="AC292" s="41"/>
      <c r="AD292" s="41"/>
      <c r="AE292" s="41"/>
      <c r="AR292" s="227" t="s">
        <v>616</v>
      </c>
      <c r="AT292" s="227" t="s">
        <v>1137</v>
      </c>
      <c r="AU292" s="227" t="s">
        <v>85</v>
      </c>
      <c r="AY292" s="20" t="s">
        <v>308</v>
      </c>
      <c r="BE292" s="228">
        <f>IF(N292="základní",J292,0)</f>
        <v>0</v>
      </c>
      <c r="BF292" s="228">
        <f>IF(N292="snížená",J292,0)</f>
        <v>0</v>
      </c>
      <c r="BG292" s="228">
        <f>IF(N292="zákl. přenesená",J292,0)</f>
        <v>0</v>
      </c>
      <c r="BH292" s="228">
        <f>IF(N292="sníž. přenesená",J292,0)</f>
        <v>0</v>
      </c>
      <c r="BI292" s="228">
        <f>IF(N292="nulová",J292,0)</f>
        <v>0</v>
      </c>
      <c r="BJ292" s="20" t="s">
        <v>83</v>
      </c>
      <c r="BK292" s="228">
        <f>ROUND(I292*H292,2)</f>
        <v>0</v>
      </c>
      <c r="BL292" s="20" t="s">
        <v>391</v>
      </c>
      <c r="BM292" s="227" t="s">
        <v>8692</v>
      </c>
    </row>
    <row r="293" s="13" customFormat="1">
      <c r="A293" s="13"/>
      <c r="B293" s="234"/>
      <c r="C293" s="235"/>
      <c r="D293" s="236" t="s">
        <v>319</v>
      </c>
      <c r="E293" s="237" t="s">
        <v>19</v>
      </c>
      <c r="F293" s="238" t="s">
        <v>8693</v>
      </c>
      <c r="G293" s="235"/>
      <c r="H293" s="239">
        <v>7.4880000000000004</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83</v>
      </c>
      <c r="AY293" s="245" t="s">
        <v>308</v>
      </c>
    </row>
    <row r="294" s="13" customFormat="1">
      <c r="A294" s="13"/>
      <c r="B294" s="234"/>
      <c r="C294" s="235"/>
      <c r="D294" s="236" t="s">
        <v>319</v>
      </c>
      <c r="E294" s="235"/>
      <c r="F294" s="238" t="s">
        <v>8694</v>
      </c>
      <c r="G294" s="235"/>
      <c r="H294" s="239">
        <v>7.8620000000000001</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4</v>
      </c>
      <c r="AX294" s="13" t="s">
        <v>83</v>
      </c>
      <c r="AY294" s="245" t="s">
        <v>308</v>
      </c>
    </row>
    <row r="295" s="2" customFormat="1" ht="16.5" customHeight="1">
      <c r="A295" s="41"/>
      <c r="B295" s="42"/>
      <c r="C295" s="216" t="s">
        <v>1414</v>
      </c>
      <c r="D295" s="216" t="s">
        <v>310</v>
      </c>
      <c r="E295" s="217" t="s">
        <v>8227</v>
      </c>
      <c r="F295" s="218" t="s">
        <v>8228</v>
      </c>
      <c r="G295" s="219" t="s">
        <v>313</v>
      </c>
      <c r="H295" s="220">
        <v>34.932000000000002</v>
      </c>
      <c r="I295" s="221"/>
      <c r="J295" s="222">
        <f>ROUND(I295*H295,2)</f>
        <v>0</v>
      </c>
      <c r="K295" s="218" t="s">
        <v>314</v>
      </c>
      <c r="L295" s="47"/>
      <c r="M295" s="223" t="s">
        <v>19</v>
      </c>
      <c r="N295" s="224" t="s">
        <v>47</v>
      </c>
      <c r="O295" s="87"/>
      <c r="P295" s="225">
        <f>O295*H295</f>
        <v>0</v>
      </c>
      <c r="Q295" s="225">
        <v>0</v>
      </c>
      <c r="R295" s="225">
        <f>Q295*H295</f>
        <v>0</v>
      </c>
      <c r="S295" s="225">
        <v>0</v>
      </c>
      <c r="T295" s="226">
        <f>S295*H295</f>
        <v>0</v>
      </c>
      <c r="U295" s="41"/>
      <c r="V295" s="41"/>
      <c r="W295" s="41"/>
      <c r="X295" s="41"/>
      <c r="Y295" s="41"/>
      <c r="Z295" s="41"/>
      <c r="AA295" s="41"/>
      <c r="AB295" s="41"/>
      <c r="AC295" s="41"/>
      <c r="AD295" s="41"/>
      <c r="AE295" s="41"/>
      <c r="AR295" s="227" t="s">
        <v>391</v>
      </c>
      <c r="AT295" s="227" t="s">
        <v>310</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391</v>
      </c>
      <c r="BM295" s="227" t="s">
        <v>8229</v>
      </c>
    </row>
    <row r="296" s="2" customFormat="1">
      <c r="A296" s="41"/>
      <c r="B296" s="42"/>
      <c r="C296" s="43"/>
      <c r="D296" s="229" t="s">
        <v>317</v>
      </c>
      <c r="E296" s="43"/>
      <c r="F296" s="230" t="s">
        <v>8230</v>
      </c>
      <c r="G296" s="43"/>
      <c r="H296" s="43"/>
      <c r="I296" s="231"/>
      <c r="J296" s="43"/>
      <c r="K296" s="43"/>
      <c r="L296" s="47"/>
      <c r="M296" s="232"/>
      <c r="N296" s="233"/>
      <c r="O296" s="87"/>
      <c r="P296" s="87"/>
      <c r="Q296" s="87"/>
      <c r="R296" s="87"/>
      <c r="S296" s="87"/>
      <c r="T296" s="88"/>
      <c r="U296" s="41"/>
      <c r="V296" s="41"/>
      <c r="W296" s="41"/>
      <c r="X296" s="41"/>
      <c r="Y296" s="41"/>
      <c r="Z296" s="41"/>
      <c r="AA296" s="41"/>
      <c r="AB296" s="41"/>
      <c r="AC296" s="41"/>
      <c r="AD296" s="41"/>
      <c r="AE296" s="41"/>
      <c r="AT296" s="20" t="s">
        <v>317</v>
      </c>
      <c r="AU296" s="20" t="s">
        <v>85</v>
      </c>
    </row>
    <row r="297" s="13" customFormat="1">
      <c r="A297" s="13"/>
      <c r="B297" s="234"/>
      <c r="C297" s="235"/>
      <c r="D297" s="236" t="s">
        <v>319</v>
      </c>
      <c r="E297" s="237" t="s">
        <v>19</v>
      </c>
      <c r="F297" s="238" t="s">
        <v>8695</v>
      </c>
      <c r="G297" s="235"/>
      <c r="H297" s="239">
        <v>34.932000000000002</v>
      </c>
      <c r="I297" s="240"/>
      <c r="J297" s="235"/>
      <c r="K297" s="235"/>
      <c r="L297" s="241"/>
      <c r="M297" s="242"/>
      <c r="N297" s="243"/>
      <c r="O297" s="243"/>
      <c r="P297" s="243"/>
      <c r="Q297" s="243"/>
      <c r="R297" s="243"/>
      <c r="S297" s="243"/>
      <c r="T297" s="244"/>
      <c r="U297" s="13"/>
      <c r="V297" s="13"/>
      <c r="W297" s="13"/>
      <c r="X297" s="13"/>
      <c r="Y297" s="13"/>
      <c r="Z297" s="13"/>
      <c r="AA297" s="13"/>
      <c r="AB297" s="13"/>
      <c r="AC297" s="13"/>
      <c r="AD297" s="13"/>
      <c r="AE297" s="13"/>
      <c r="AT297" s="245" t="s">
        <v>319</v>
      </c>
      <c r="AU297" s="245" t="s">
        <v>85</v>
      </c>
      <c r="AV297" s="13" t="s">
        <v>85</v>
      </c>
      <c r="AW297" s="13" t="s">
        <v>37</v>
      </c>
      <c r="AX297" s="13" t="s">
        <v>83</v>
      </c>
      <c r="AY297" s="245" t="s">
        <v>308</v>
      </c>
    </row>
    <row r="298" s="2" customFormat="1" ht="16.5" customHeight="1">
      <c r="A298" s="41"/>
      <c r="B298" s="42"/>
      <c r="C298" s="280" t="s">
        <v>757</v>
      </c>
      <c r="D298" s="280" t="s">
        <v>1137</v>
      </c>
      <c r="E298" s="281" t="s">
        <v>8238</v>
      </c>
      <c r="F298" s="282" t="s">
        <v>8239</v>
      </c>
      <c r="G298" s="283" t="s">
        <v>313</v>
      </c>
      <c r="H298" s="284">
        <v>36.679000000000002</v>
      </c>
      <c r="I298" s="285"/>
      <c r="J298" s="286">
        <f>ROUND(I298*H298,2)</f>
        <v>0</v>
      </c>
      <c r="K298" s="282" t="s">
        <v>19</v>
      </c>
      <c r="L298" s="287"/>
      <c r="M298" s="288" t="s">
        <v>19</v>
      </c>
      <c r="N298" s="289" t="s">
        <v>47</v>
      </c>
      <c r="O298" s="87"/>
      <c r="P298" s="225">
        <f>O298*H298</f>
        <v>0</v>
      </c>
      <c r="Q298" s="225">
        <v>0.00069999999999999999</v>
      </c>
      <c r="R298" s="225">
        <f>Q298*H298</f>
        <v>0.025675300000000002</v>
      </c>
      <c r="S298" s="225">
        <v>0</v>
      </c>
      <c r="T298" s="226">
        <f>S298*H298</f>
        <v>0</v>
      </c>
      <c r="U298" s="41"/>
      <c r="V298" s="41"/>
      <c r="W298" s="41"/>
      <c r="X298" s="41"/>
      <c r="Y298" s="41"/>
      <c r="Z298" s="41"/>
      <c r="AA298" s="41"/>
      <c r="AB298" s="41"/>
      <c r="AC298" s="41"/>
      <c r="AD298" s="41"/>
      <c r="AE298" s="41"/>
      <c r="AR298" s="227" t="s">
        <v>616</v>
      </c>
      <c r="AT298" s="227" t="s">
        <v>1137</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391</v>
      </c>
      <c r="BM298" s="227" t="s">
        <v>8240</v>
      </c>
    </row>
    <row r="299" s="13" customFormat="1">
      <c r="A299" s="13"/>
      <c r="B299" s="234"/>
      <c r="C299" s="235"/>
      <c r="D299" s="236" t="s">
        <v>319</v>
      </c>
      <c r="E299" s="237" t="s">
        <v>19</v>
      </c>
      <c r="F299" s="238" t="s">
        <v>8696</v>
      </c>
      <c r="G299" s="235"/>
      <c r="H299" s="239">
        <v>34.932000000000002</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83</v>
      </c>
      <c r="AY299" s="245" t="s">
        <v>308</v>
      </c>
    </row>
    <row r="300" s="13" customFormat="1">
      <c r="A300" s="13"/>
      <c r="B300" s="234"/>
      <c r="C300" s="235"/>
      <c r="D300" s="236" t="s">
        <v>319</v>
      </c>
      <c r="E300" s="235"/>
      <c r="F300" s="238" t="s">
        <v>8697</v>
      </c>
      <c r="G300" s="235"/>
      <c r="H300" s="239">
        <v>36.679000000000002</v>
      </c>
      <c r="I300" s="240"/>
      <c r="J300" s="235"/>
      <c r="K300" s="235"/>
      <c r="L300" s="241"/>
      <c r="M300" s="242"/>
      <c r="N300" s="243"/>
      <c r="O300" s="243"/>
      <c r="P300" s="243"/>
      <c r="Q300" s="243"/>
      <c r="R300" s="243"/>
      <c r="S300" s="243"/>
      <c r="T300" s="244"/>
      <c r="U300" s="13"/>
      <c r="V300" s="13"/>
      <c r="W300" s="13"/>
      <c r="X300" s="13"/>
      <c r="Y300" s="13"/>
      <c r="Z300" s="13"/>
      <c r="AA300" s="13"/>
      <c r="AB300" s="13"/>
      <c r="AC300" s="13"/>
      <c r="AD300" s="13"/>
      <c r="AE300" s="13"/>
      <c r="AT300" s="245" t="s">
        <v>319</v>
      </c>
      <c r="AU300" s="245" t="s">
        <v>85</v>
      </c>
      <c r="AV300" s="13" t="s">
        <v>85</v>
      </c>
      <c r="AW300" s="13" t="s">
        <v>4</v>
      </c>
      <c r="AX300" s="13" t="s">
        <v>83</v>
      </c>
      <c r="AY300" s="245" t="s">
        <v>308</v>
      </c>
    </row>
    <row r="301" s="2" customFormat="1" ht="21.75" customHeight="1">
      <c r="A301" s="41"/>
      <c r="B301" s="42"/>
      <c r="C301" s="216" t="s">
        <v>1425</v>
      </c>
      <c r="D301" s="216" t="s">
        <v>310</v>
      </c>
      <c r="E301" s="217" t="s">
        <v>8248</v>
      </c>
      <c r="F301" s="218" t="s">
        <v>8249</v>
      </c>
      <c r="G301" s="219" t="s">
        <v>313</v>
      </c>
      <c r="H301" s="220">
        <v>7.4880000000000004</v>
      </c>
      <c r="I301" s="221"/>
      <c r="J301" s="222">
        <f>ROUND(I301*H301,2)</f>
        <v>0</v>
      </c>
      <c r="K301" s="218" t="s">
        <v>314</v>
      </c>
      <c r="L301" s="47"/>
      <c r="M301" s="223" t="s">
        <v>19</v>
      </c>
      <c r="N301" s="224" t="s">
        <v>47</v>
      </c>
      <c r="O301" s="87"/>
      <c r="P301" s="225">
        <f>O301*H301</f>
        <v>0</v>
      </c>
      <c r="Q301" s="225">
        <v>5.0000000000000002E-05</v>
      </c>
      <c r="R301" s="225">
        <f>Q301*H301</f>
        <v>0.00037440000000000005</v>
      </c>
      <c r="S301" s="225">
        <v>0</v>
      </c>
      <c r="T301" s="226">
        <f>S301*H301</f>
        <v>0</v>
      </c>
      <c r="U301" s="41"/>
      <c r="V301" s="41"/>
      <c r="W301" s="41"/>
      <c r="X301" s="41"/>
      <c r="Y301" s="41"/>
      <c r="Z301" s="41"/>
      <c r="AA301" s="41"/>
      <c r="AB301" s="41"/>
      <c r="AC301" s="41"/>
      <c r="AD301" s="41"/>
      <c r="AE301" s="41"/>
      <c r="AR301" s="227" t="s">
        <v>391</v>
      </c>
      <c r="AT301" s="227" t="s">
        <v>310</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391</v>
      </c>
      <c r="BM301" s="227" t="s">
        <v>8250</v>
      </c>
    </row>
    <row r="302" s="2" customFormat="1">
      <c r="A302" s="41"/>
      <c r="B302" s="42"/>
      <c r="C302" s="43"/>
      <c r="D302" s="229" t="s">
        <v>317</v>
      </c>
      <c r="E302" s="43"/>
      <c r="F302" s="230" t="s">
        <v>8251</v>
      </c>
      <c r="G302" s="43"/>
      <c r="H302" s="43"/>
      <c r="I302" s="231"/>
      <c r="J302" s="43"/>
      <c r="K302" s="43"/>
      <c r="L302" s="47"/>
      <c r="M302" s="232"/>
      <c r="N302" s="233"/>
      <c r="O302" s="87"/>
      <c r="P302" s="87"/>
      <c r="Q302" s="87"/>
      <c r="R302" s="87"/>
      <c r="S302" s="87"/>
      <c r="T302" s="88"/>
      <c r="U302" s="41"/>
      <c r="V302" s="41"/>
      <c r="W302" s="41"/>
      <c r="X302" s="41"/>
      <c r="Y302" s="41"/>
      <c r="Z302" s="41"/>
      <c r="AA302" s="41"/>
      <c r="AB302" s="41"/>
      <c r="AC302" s="41"/>
      <c r="AD302" s="41"/>
      <c r="AE302" s="41"/>
      <c r="AT302" s="20" t="s">
        <v>317</v>
      </c>
      <c r="AU302" s="20" t="s">
        <v>85</v>
      </c>
    </row>
    <row r="303" s="14" customFormat="1">
      <c r="A303" s="14"/>
      <c r="B303" s="249"/>
      <c r="C303" s="250"/>
      <c r="D303" s="236" t="s">
        <v>319</v>
      </c>
      <c r="E303" s="251" t="s">
        <v>19</v>
      </c>
      <c r="F303" s="252" t="s">
        <v>8252</v>
      </c>
      <c r="G303" s="250"/>
      <c r="H303" s="251" t="s">
        <v>19</v>
      </c>
      <c r="I303" s="253"/>
      <c r="J303" s="250"/>
      <c r="K303" s="250"/>
      <c r="L303" s="254"/>
      <c r="M303" s="255"/>
      <c r="N303" s="256"/>
      <c r="O303" s="256"/>
      <c r="P303" s="256"/>
      <c r="Q303" s="256"/>
      <c r="R303" s="256"/>
      <c r="S303" s="256"/>
      <c r="T303" s="257"/>
      <c r="U303" s="14"/>
      <c r="V303" s="14"/>
      <c r="W303" s="14"/>
      <c r="X303" s="14"/>
      <c r="Y303" s="14"/>
      <c r="Z303" s="14"/>
      <c r="AA303" s="14"/>
      <c r="AB303" s="14"/>
      <c r="AC303" s="14"/>
      <c r="AD303" s="14"/>
      <c r="AE303" s="14"/>
      <c r="AT303" s="258" t="s">
        <v>319</v>
      </c>
      <c r="AU303" s="258" t="s">
        <v>85</v>
      </c>
      <c r="AV303" s="14" t="s">
        <v>83</v>
      </c>
      <c r="AW303" s="14" t="s">
        <v>37</v>
      </c>
      <c r="AX303" s="14" t="s">
        <v>76</v>
      </c>
      <c r="AY303" s="258" t="s">
        <v>308</v>
      </c>
    </row>
    <row r="304" s="13" customFormat="1">
      <c r="A304" s="13"/>
      <c r="B304" s="234"/>
      <c r="C304" s="235"/>
      <c r="D304" s="236" t="s">
        <v>319</v>
      </c>
      <c r="E304" s="237" t="s">
        <v>19</v>
      </c>
      <c r="F304" s="238" t="s">
        <v>8698</v>
      </c>
      <c r="G304" s="235"/>
      <c r="H304" s="239">
        <v>7.4880000000000004</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83</v>
      </c>
      <c r="AY304" s="245" t="s">
        <v>308</v>
      </c>
    </row>
    <row r="305" s="2" customFormat="1" ht="16.5" customHeight="1">
      <c r="A305" s="41"/>
      <c r="B305" s="42"/>
      <c r="C305" s="280" t="s">
        <v>760</v>
      </c>
      <c r="D305" s="280" t="s">
        <v>1137</v>
      </c>
      <c r="E305" s="281" t="s">
        <v>8253</v>
      </c>
      <c r="F305" s="282" t="s">
        <v>8254</v>
      </c>
      <c r="G305" s="283" t="s">
        <v>313</v>
      </c>
      <c r="H305" s="284">
        <v>8.2370000000000001</v>
      </c>
      <c r="I305" s="285"/>
      <c r="J305" s="286">
        <f>ROUND(I305*H305,2)</f>
        <v>0</v>
      </c>
      <c r="K305" s="282" t="s">
        <v>19</v>
      </c>
      <c r="L305" s="287"/>
      <c r="M305" s="288" t="s">
        <v>19</v>
      </c>
      <c r="N305" s="289" t="s">
        <v>47</v>
      </c>
      <c r="O305" s="87"/>
      <c r="P305" s="225">
        <f>O305*H305</f>
        <v>0</v>
      </c>
      <c r="Q305" s="225">
        <v>0.00040000000000000002</v>
      </c>
      <c r="R305" s="225">
        <f>Q305*H305</f>
        <v>0.0032948000000000001</v>
      </c>
      <c r="S305" s="225">
        <v>0</v>
      </c>
      <c r="T305" s="226">
        <f>S305*H305</f>
        <v>0</v>
      </c>
      <c r="U305" s="41"/>
      <c r="V305" s="41"/>
      <c r="W305" s="41"/>
      <c r="X305" s="41"/>
      <c r="Y305" s="41"/>
      <c r="Z305" s="41"/>
      <c r="AA305" s="41"/>
      <c r="AB305" s="41"/>
      <c r="AC305" s="41"/>
      <c r="AD305" s="41"/>
      <c r="AE305" s="41"/>
      <c r="AR305" s="227" t="s">
        <v>616</v>
      </c>
      <c r="AT305" s="227" t="s">
        <v>1137</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391</v>
      </c>
      <c r="BM305" s="227" t="s">
        <v>8255</v>
      </c>
    </row>
    <row r="306" s="13" customFormat="1">
      <c r="A306" s="13"/>
      <c r="B306" s="234"/>
      <c r="C306" s="235"/>
      <c r="D306" s="236" t="s">
        <v>319</v>
      </c>
      <c r="E306" s="237" t="s">
        <v>19</v>
      </c>
      <c r="F306" s="238" t="s">
        <v>8693</v>
      </c>
      <c r="G306" s="235"/>
      <c r="H306" s="239">
        <v>7.4880000000000004</v>
      </c>
      <c r="I306" s="240"/>
      <c r="J306" s="235"/>
      <c r="K306" s="235"/>
      <c r="L306" s="241"/>
      <c r="M306" s="242"/>
      <c r="N306" s="243"/>
      <c r="O306" s="243"/>
      <c r="P306" s="243"/>
      <c r="Q306" s="243"/>
      <c r="R306" s="243"/>
      <c r="S306" s="243"/>
      <c r="T306" s="244"/>
      <c r="U306" s="13"/>
      <c r="V306" s="13"/>
      <c r="W306" s="13"/>
      <c r="X306" s="13"/>
      <c r="Y306" s="13"/>
      <c r="Z306" s="13"/>
      <c r="AA306" s="13"/>
      <c r="AB306" s="13"/>
      <c r="AC306" s="13"/>
      <c r="AD306" s="13"/>
      <c r="AE306" s="13"/>
      <c r="AT306" s="245" t="s">
        <v>319</v>
      </c>
      <c r="AU306" s="245" t="s">
        <v>85</v>
      </c>
      <c r="AV306" s="13" t="s">
        <v>85</v>
      </c>
      <c r="AW306" s="13" t="s">
        <v>37</v>
      </c>
      <c r="AX306" s="13" t="s">
        <v>83</v>
      </c>
      <c r="AY306" s="245" t="s">
        <v>308</v>
      </c>
    </row>
    <row r="307" s="13" customFormat="1">
      <c r="A307" s="13"/>
      <c r="B307" s="234"/>
      <c r="C307" s="235"/>
      <c r="D307" s="236" t="s">
        <v>319</v>
      </c>
      <c r="E307" s="235"/>
      <c r="F307" s="238" t="s">
        <v>8699</v>
      </c>
      <c r="G307" s="235"/>
      <c r="H307" s="239">
        <v>8.2370000000000001</v>
      </c>
      <c r="I307" s="240"/>
      <c r="J307" s="235"/>
      <c r="K307" s="235"/>
      <c r="L307" s="241"/>
      <c r="M307" s="242"/>
      <c r="N307" s="243"/>
      <c r="O307" s="243"/>
      <c r="P307" s="243"/>
      <c r="Q307" s="243"/>
      <c r="R307" s="243"/>
      <c r="S307" s="243"/>
      <c r="T307" s="244"/>
      <c r="U307" s="13"/>
      <c r="V307" s="13"/>
      <c r="W307" s="13"/>
      <c r="X307" s="13"/>
      <c r="Y307" s="13"/>
      <c r="Z307" s="13"/>
      <c r="AA307" s="13"/>
      <c r="AB307" s="13"/>
      <c r="AC307" s="13"/>
      <c r="AD307" s="13"/>
      <c r="AE307" s="13"/>
      <c r="AT307" s="245" t="s">
        <v>319</v>
      </c>
      <c r="AU307" s="245" t="s">
        <v>85</v>
      </c>
      <c r="AV307" s="13" t="s">
        <v>85</v>
      </c>
      <c r="AW307" s="13" t="s">
        <v>4</v>
      </c>
      <c r="AX307" s="13" t="s">
        <v>83</v>
      </c>
      <c r="AY307" s="245" t="s">
        <v>308</v>
      </c>
    </row>
    <row r="308" s="2" customFormat="1" ht="24.15" customHeight="1">
      <c r="A308" s="41"/>
      <c r="B308" s="42"/>
      <c r="C308" s="216" t="s">
        <v>1434</v>
      </c>
      <c r="D308" s="216" t="s">
        <v>310</v>
      </c>
      <c r="E308" s="217" t="s">
        <v>1889</v>
      </c>
      <c r="F308" s="218" t="s">
        <v>1890</v>
      </c>
      <c r="G308" s="219" t="s">
        <v>1891</v>
      </c>
      <c r="H308" s="290"/>
      <c r="I308" s="221"/>
      <c r="J308" s="222">
        <f>ROUND(I308*H308,2)</f>
        <v>0</v>
      </c>
      <c r="K308" s="218" t="s">
        <v>314</v>
      </c>
      <c r="L308" s="47"/>
      <c r="M308" s="223" t="s">
        <v>19</v>
      </c>
      <c r="N308" s="224" t="s">
        <v>47</v>
      </c>
      <c r="O308" s="87"/>
      <c r="P308" s="225">
        <f>O308*H308</f>
        <v>0</v>
      </c>
      <c r="Q308" s="225">
        <v>0</v>
      </c>
      <c r="R308" s="225">
        <f>Q308*H308</f>
        <v>0</v>
      </c>
      <c r="S308" s="225">
        <v>0</v>
      </c>
      <c r="T308" s="226">
        <f>S308*H308</f>
        <v>0</v>
      </c>
      <c r="U308" s="41"/>
      <c r="V308" s="41"/>
      <c r="W308" s="41"/>
      <c r="X308" s="41"/>
      <c r="Y308" s="41"/>
      <c r="Z308" s="41"/>
      <c r="AA308" s="41"/>
      <c r="AB308" s="41"/>
      <c r="AC308" s="41"/>
      <c r="AD308" s="41"/>
      <c r="AE308" s="41"/>
      <c r="AR308" s="227" t="s">
        <v>391</v>
      </c>
      <c r="AT308" s="227" t="s">
        <v>310</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391</v>
      </c>
      <c r="BM308" s="227" t="s">
        <v>8460</v>
      </c>
    </row>
    <row r="309" s="2" customFormat="1">
      <c r="A309" s="41"/>
      <c r="B309" s="42"/>
      <c r="C309" s="43"/>
      <c r="D309" s="229" t="s">
        <v>317</v>
      </c>
      <c r="E309" s="43"/>
      <c r="F309" s="230" t="s">
        <v>1893</v>
      </c>
      <c r="G309" s="43"/>
      <c r="H309" s="43"/>
      <c r="I309" s="231"/>
      <c r="J309" s="43"/>
      <c r="K309" s="43"/>
      <c r="L309" s="47"/>
      <c r="M309" s="232"/>
      <c r="N309" s="233"/>
      <c r="O309" s="87"/>
      <c r="P309" s="87"/>
      <c r="Q309" s="87"/>
      <c r="R309" s="87"/>
      <c r="S309" s="87"/>
      <c r="T309" s="88"/>
      <c r="U309" s="41"/>
      <c r="V309" s="41"/>
      <c r="W309" s="41"/>
      <c r="X309" s="41"/>
      <c r="Y309" s="41"/>
      <c r="Z309" s="41"/>
      <c r="AA309" s="41"/>
      <c r="AB309" s="41"/>
      <c r="AC309" s="41"/>
      <c r="AD309" s="41"/>
      <c r="AE309" s="41"/>
      <c r="AT309" s="20" t="s">
        <v>317</v>
      </c>
      <c r="AU309" s="20" t="s">
        <v>85</v>
      </c>
    </row>
    <row r="310" s="12" customFormat="1" ht="22.8" customHeight="1">
      <c r="A310" s="12"/>
      <c r="B310" s="200"/>
      <c r="C310" s="201"/>
      <c r="D310" s="202" t="s">
        <v>75</v>
      </c>
      <c r="E310" s="214" t="s">
        <v>793</v>
      </c>
      <c r="F310" s="214" t="s">
        <v>183</v>
      </c>
      <c r="G310" s="201"/>
      <c r="H310" s="201"/>
      <c r="I310" s="204"/>
      <c r="J310" s="215">
        <f>BK310</f>
        <v>0</v>
      </c>
      <c r="K310" s="201"/>
      <c r="L310" s="206"/>
      <c r="M310" s="207"/>
      <c r="N310" s="208"/>
      <c r="O310" s="208"/>
      <c r="P310" s="209">
        <f>SUM(P311:P316)</f>
        <v>0</v>
      </c>
      <c r="Q310" s="208"/>
      <c r="R310" s="209">
        <f>SUM(R311:R316)</f>
        <v>0.0064000000000000003</v>
      </c>
      <c r="S310" s="208"/>
      <c r="T310" s="210">
        <f>SUM(T311:T316)</f>
        <v>0</v>
      </c>
      <c r="U310" s="12"/>
      <c r="V310" s="12"/>
      <c r="W310" s="12"/>
      <c r="X310" s="12"/>
      <c r="Y310" s="12"/>
      <c r="Z310" s="12"/>
      <c r="AA310" s="12"/>
      <c r="AB310" s="12"/>
      <c r="AC310" s="12"/>
      <c r="AD310" s="12"/>
      <c r="AE310" s="12"/>
      <c r="AR310" s="211" t="s">
        <v>85</v>
      </c>
      <c r="AT310" s="212" t="s">
        <v>75</v>
      </c>
      <c r="AU310" s="212" t="s">
        <v>83</v>
      </c>
      <c r="AY310" s="211" t="s">
        <v>308</v>
      </c>
      <c r="BK310" s="213">
        <f>SUM(BK311:BK316)</f>
        <v>0</v>
      </c>
    </row>
    <row r="311" s="2" customFormat="1" ht="16.5" customHeight="1">
      <c r="A311" s="41"/>
      <c r="B311" s="42"/>
      <c r="C311" s="216" t="s">
        <v>761</v>
      </c>
      <c r="D311" s="216" t="s">
        <v>310</v>
      </c>
      <c r="E311" s="217" t="s">
        <v>8700</v>
      </c>
      <c r="F311" s="218" t="s">
        <v>8701</v>
      </c>
      <c r="G311" s="219" t="s">
        <v>323</v>
      </c>
      <c r="H311" s="220">
        <v>8</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391</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391</v>
      </c>
      <c r="BM311" s="227" t="s">
        <v>8702</v>
      </c>
    </row>
    <row r="312" s="2" customFormat="1">
      <c r="A312" s="41"/>
      <c r="B312" s="42"/>
      <c r="C312" s="43"/>
      <c r="D312" s="229" t="s">
        <v>317</v>
      </c>
      <c r="E312" s="43"/>
      <c r="F312" s="230" t="s">
        <v>8703</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13" customFormat="1">
      <c r="A313" s="13"/>
      <c r="B313" s="234"/>
      <c r="C313" s="235"/>
      <c r="D313" s="236" t="s">
        <v>319</v>
      </c>
      <c r="E313" s="237" t="s">
        <v>19</v>
      </c>
      <c r="F313" s="238" t="s">
        <v>2614</v>
      </c>
      <c r="G313" s="235"/>
      <c r="H313" s="239">
        <v>8</v>
      </c>
      <c r="I313" s="240"/>
      <c r="J313" s="235"/>
      <c r="K313" s="235"/>
      <c r="L313" s="241"/>
      <c r="M313" s="242"/>
      <c r="N313" s="243"/>
      <c r="O313" s="243"/>
      <c r="P313" s="243"/>
      <c r="Q313" s="243"/>
      <c r="R313" s="243"/>
      <c r="S313" s="243"/>
      <c r="T313" s="244"/>
      <c r="U313" s="13"/>
      <c r="V313" s="13"/>
      <c r="W313" s="13"/>
      <c r="X313" s="13"/>
      <c r="Y313" s="13"/>
      <c r="Z313" s="13"/>
      <c r="AA313" s="13"/>
      <c r="AB313" s="13"/>
      <c r="AC313" s="13"/>
      <c r="AD313" s="13"/>
      <c r="AE313" s="13"/>
      <c r="AT313" s="245" t="s">
        <v>319</v>
      </c>
      <c r="AU313" s="245" t="s">
        <v>85</v>
      </c>
      <c r="AV313" s="13" t="s">
        <v>85</v>
      </c>
      <c r="AW313" s="13" t="s">
        <v>37</v>
      </c>
      <c r="AX313" s="13" t="s">
        <v>83</v>
      </c>
      <c r="AY313" s="245" t="s">
        <v>308</v>
      </c>
    </row>
    <row r="314" s="2" customFormat="1" ht="16.5" customHeight="1">
      <c r="A314" s="41"/>
      <c r="B314" s="42"/>
      <c r="C314" s="280" t="s">
        <v>1448</v>
      </c>
      <c r="D314" s="280" t="s">
        <v>1137</v>
      </c>
      <c r="E314" s="281" t="s">
        <v>8704</v>
      </c>
      <c r="F314" s="282" t="s">
        <v>8705</v>
      </c>
      <c r="G314" s="283" t="s">
        <v>323</v>
      </c>
      <c r="H314" s="284">
        <v>8</v>
      </c>
      <c r="I314" s="285"/>
      <c r="J314" s="286">
        <f>ROUND(I314*H314,2)</f>
        <v>0</v>
      </c>
      <c r="K314" s="282" t="s">
        <v>314</v>
      </c>
      <c r="L314" s="287"/>
      <c r="M314" s="288" t="s">
        <v>19</v>
      </c>
      <c r="N314" s="289" t="s">
        <v>47</v>
      </c>
      <c r="O314" s="87"/>
      <c r="P314" s="225">
        <f>O314*H314</f>
        <v>0</v>
      </c>
      <c r="Q314" s="225">
        <v>0.00080000000000000004</v>
      </c>
      <c r="R314" s="225">
        <f>Q314*H314</f>
        <v>0.0064000000000000003</v>
      </c>
      <c r="S314" s="225">
        <v>0</v>
      </c>
      <c r="T314" s="226">
        <f>S314*H314</f>
        <v>0</v>
      </c>
      <c r="U314" s="41"/>
      <c r="V314" s="41"/>
      <c r="W314" s="41"/>
      <c r="X314" s="41"/>
      <c r="Y314" s="41"/>
      <c r="Z314" s="41"/>
      <c r="AA314" s="41"/>
      <c r="AB314" s="41"/>
      <c r="AC314" s="41"/>
      <c r="AD314" s="41"/>
      <c r="AE314" s="41"/>
      <c r="AR314" s="227" t="s">
        <v>616</v>
      </c>
      <c r="AT314" s="227" t="s">
        <v>1137</v>
      </c>
      <c r="AU314" s="227" t="s">
        <v>85</v>
      </c>
      <c r="AY314" s="20" t="s">
        <v>308</v>
      </c>
      <c r="BE314" s="228">
        <f>IF(N314="základní",J314,0)</f>
        <v>0</v>
      </c>
      <c r="BF314" s="228">
        <f>IF(N314="snížená",J314,0)</f>
        <v>0</v>
      </c>
      <c r="BG314" s="228">
        <f>IF(N314="zákl. přenesená",J314,0)</f>
        <v>0</v>
      </c>
      <c r="BH314" s="228">
        <f>IF(N314="sníž. přenesená",J314,0)</f>
        <v>0</v>
      </c>
      <c r="BI314" s="228">
        <f>IF(N314="nulová",J314,0)</f>
        <v>0</v>
      </c>
      <c r="BJ314" s="20" t="s">
        <v>83</v>
      </c>
      <c r="BK314" s="228">
        <f>ROUND(I314*H314,2)</f>
        <v>0</v>
      </c>
      <c r="BL314" s="20" t="s">
        <v>391</v>
      </c>
      <c r="BM314" s="227" t="s">
        <v>8706</v>
      </c>
    </row>
    <row r="315" s="2" customFormat="1" ht="24.15" customHeight="1">
      <c r="A315" s="41"/>
      <c r="B315" s="42"/>
      <c r="C315" s="216" t="s">
        <v>769</v>
      </c>
      <c r="D315" s="216" t="s">
        <v>310</v>
      </c>
      <c r="E315" s="217" t="s">
        <v>8273</v>
      </c>
      <c r="F315" s="218" t="s">
        <v>8274</v>
      </c>
      <c r="G315" s="219" t="s">
        <v>1891</v>
      </c>
      <c r="H315" s="290"/>
      <c r="I315" s="221"/>
      <c r="J315" s="222">
        <f>ROUND(I315*H315,2)</f>
        <v>0</v>
      </c>
      <c r="K315" s="218" t="s">
        <v>314</v>
      </c>
      <c r="L315" s="47"/>
      <c r="M315" s="223" t="s">
        <v>19</v>
      </c>
      <c r="N315" s="224"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391</v>
      </c>
      <c r="AT315" s="227" t="s">
        <v>310</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391</v>
      </c>
      <c r="BM315" s="227" t="s">
        <v>8707</v>
      </c>
    </row>
    <row r="316" s="2" customFormat="1">
      <c r="A316" s="41"/>
      <c r="B316" s="42"/>
      <c r="C316" s="43"/>
      <c r="D316" s="229" t="s">
        <v>317</v>
      </c>
      <c r="E316" s="43"/>
      <c r="F316" s="230" t="s">
        <v>8276</v>
      </c>
      <c r="G316" s="43"/>
      <c r="H316" s="43"/>
      <c r="I316" s="231"/>
      <c r="J316" s="43"/>
      <c r="K316" s="43"/>
      <c r="L316" s="47"/>
      <c r="M316" s="270"/>
      <c r="N316" s="271"/>
      <c r="O316" s="272"/>
      <c r="P316" s="272"/>
      <c r="Q316" s="272"/>
      <c r="R316" s="272"/>
      <c r="S316" s="272"/>
      <c r="T316" s="273"/>
      <c r="U316" s="41"/>
      <c r="V316" s="41"/>
      <c r="W316" s="41"/>
      <c r="X316" s="41"/>
      <c r="Y316" s="41"/>
      <c r="Z316" s="41"/>
      <c r="AA316" s="41"/>
      <c r="AB316" s="41"/>
      <c r="AC316" s="41"/>
      <c r="AD316" s="41"/>
      <c r="AE316" s="41"/>
      <c r="AT316" s="20" t="s">
        <v>317</v>
      </c>
      <c r="AU316" s="20" t="s">
        <v>85</v>
      </c>
    </row>
    <row r="317" s="2" customFormat="1" ht="6.96" customHeight="1">
      <c r="A317" s="41"/>
      <c r="B317" s="62"/>
      <c r="C317" s="63"/>
      <c r="D317" s="63"/>
      <c r="E317" s="63"/>
      <c r="F317" s="63"/>
      <c r="G317" s="63"/>
      <c r="H317" s="63"/>
      <c r="I317" s="63"/>
      <c r="J317" s="63"/>
      <c r="K317" s="63"/>
      <c r="L317" s="47"/>
      <c r="M317" s="41"/>
      <c r="O317" s="41"/>
      <c r="P317" s="41"/>
      <c r="Q317" s="41"/>
      <c r="R317" s="41"/>
      <c r="S317" s="41"/>
      <c r="T317" s="41"/>
      <c r="U317" s="41"/>
      <c r="V317" s="41"/>
      <c r="W317" s="41"/>
      <c r="X317" s="41"/>
      <c r="Y317" s="41"/>
      <c r="Z317" s="41"/>
      <c r="AA317" s="41"/>
      <c r="AB317" s="41"/>
      <c r="AC317" s="41"/>
      <c r="AD317" s="41"/>
      <c r="AE317" s="41"/>
    </row>
  </sheetData>
  <sheetProtection sheet="1" autoFilter="0" formatColumns="0" formatRows="0" objects="1" scenarios="1" spinCount="100000" saltValue="JT+ik6uNePuAGPkYcnOYDgsqnnBRZ3KYyvF7aFEU6h2GQ4Kv9oNeuNXpnZpwNOVwHERTBWFFEi3CMlKawbfz/g==" hashValue="ek2ewE43VWvcLgEKIMuzD1Tg+y26pBzpWfbA6MKc1G1fWo9Es4cuaqe9lRTpmXJqga3FGD3LC4rIi2wQIozbeQ==" algorithmName="SHA-512" password="CC35"/>
  <autoFilter ref="C95:K31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15101201"/>
    <hyperlink ref="F103" r:id="rId2" display="https://podminky.urs.cz/item/CS_URS_2024_02/131251102"/>
    <hyperlink ref="F107" r:id="rId3" display="https://podminky.urs.cz/item/CS_URS_2024_02/151721112"/>
    <hyperlink ref="F110" r:id="rId4" display="https://podminky.urs.cz/item/CS_URS_2024_02/153111114"/>
    <hyperlink ref="F113" r:id="rId5" display="https://podminky.urs.cz/item/CS_URS_2024_02/153112111"/>
    <hyperlink ref="F119" r:id="rId6" display="https://podminky.urs.cz/item/CS_URS_2024_02/153112122"/>
    <hyperlink ref="F124" r:id="rId7" display="https://podminky.urs.cz/item/CS_URS_2024_02/153112123"/>
    <hyperlink ref="F134" r:id="rId8" display="https://podminky.urs.cz/item/CS_URS_2024_02/153113112"/>
    <hyperlink ref="F140" r:id="rId9" display="https://podminky.urs.cz/item/CS_URS_2024_02/162751117"/>
    <hyperlink ref="F143" r:id="rId10" display="https://podminky.urs.cz/item/CS_URS_2024_02/162751119"/>
    <hyperlink ref="F146" r:id="rId11" display="https://podminky.urs.cz/item/CS_URS_2024_02/171201231"/>
    <hyperlink ref="F149" r:id="rId12" display="https://podminky.urs.cz/item/CS_URS_2024_02/171251201"/>
    <hyperlink ref="F154" r:id="rId13" display="https://podminky.urs.cz/item/CS_URS_2024_02/174151101"/>
    <hyperlink ref="F161" r:id="rId14" display="https://podminky.urs.cz/item/CS_URS_2024_02/273321211"/>
    <hyperlink ref="F164" r:id="rId15" display="https://podminky.urs.cz/item/CS_URS_2024_02/273362021"/>
    <hyperlink ref="F168" r:id="rId16" display="https://podminky.urs.cz/item/CS_URS_2024_02/311321815"/>
    <hyperlink ref="F172" r:id="rId17" display="https://podminky.urs.cz/item/CS_URS_2024_02/311322611"/>
    <hyperlink ref="F177" r:id="rId18" display="https://podminky.urs.cz/item/CS_URS_2024_02/311351121"/>
    <hyperlink ref="F180" r:id="rId19" display="https://podminky.urs.cz/item/CS_URS_2024_02/311351122"/>
    <hyperlink ref="F183" r:id="rId20" display="https://podminky.urs.cz/item/CS_URS_2024_02/311353111"/>
    <hyperlink ref="F186" r:id="rId21" display="https://podminky.urs.cz/item/CS_URS_2024_02/311353112"/>
    <hyperlink ref="F189" r:id="rId22" display="https://podminky.urs.cz/item/CS_URS_2024_02/311361821"/>
    <hyperlink ref="F196" r:id="rId23" display="https://podminky.urs.cz/item/CS_URS_2024_02/346272226"/>
    <hyperlink ref="F200" r:id="rId24" display="https://podminky.urs.cz/item/CS_URS_2024_02/411321616"/>
    <hyperlink ref="F203" r:id="rId25" display="https://podminky.urs.cz/item/CS_URS_2024_02/411351021"/>
    <hyperlink ref="F206" r:id="rId26" display="https://podminky.urs.cz/item/CS_URS_2024_02/411351022"/>
    <hyperlink ref="F209" r:id="rId27" display="https://podminky.urs.cz/item/CS_URS_2024_02/411361821"/>
    <hyperlink ref="F213" r:id="rId28" display="https://podminky.urs.cz/item/CS_URS_2024_02/631311214"/>
    <hyperlink ref="F216" r:id="rId29" display="https://podminky.urs.cz/item/CS_URS_2024_02/631319011"/>
    <hyperlink ref="F219" r:id="rId30" display="https://podminky.urs.cz/item/CS_URS_2024_02/631362021"/>
    <hyperlink ref="F224" r:id="rId31" display="https://podminky.urs.cz/item/CS_URS_2024_02/931992111"/>
    <hyperlink ref="F229" r:id="rId32" display="https://podminky.urs.cz/item/CS_URS_2024_02/931994132"/>
    <hyperlink ref="F232" r:id="rId33" display="https://podminky.urs.cz/item/CS_URS_2024_02/985331212"/>
    <hyperlink ref="F239" r:id="rId34" display="https://podminky.urs.cz/item/CS_URS_2024_02/985331215"/>
    <hyperlink ref="F248" r:id="rId35" display="https://podminky.urs.cz/item/CS_URS_2024_02/985331912"/>
    <hyperlink ref="F256" r:id="rId36" display="https://podminky.urs.cz/item/CS_URS_2024_02/998012022"/>
    <hyperlink ref="F260" r:id="rId37" display="https://podminky.urs.cz/item/CS_URS_2024_02/711141559"/>
    <hyperlink ref="F264" r:id="rId38" display="https://podminky.urs.cz/item/CS_URS_2024_02/711142559"/>
    <hyperlink ref="F272" r:id="rId39" display="https://podminky.urs.cz/item/CS_URS_2024_02/711191001"/>
    <hyperlink ref="F281" r:id="rId40" display="https://podminky.urs.cz/item/CS_URS_2024_02/711191011"/>
    <hyperlink ref="F289" r:id="rId41" display="https://podminky.urs.cz/item/CS_URS_2024_02/711491172"/>
    <hyperlink ref="F296" r:id="rId42" display="https://podminky.urs.cz/item/CS_URS_2024_02/711491272"/>
    <hyperlink ref="F302" r:id="rId43" display="https://podminky.urs.cz/item/CS_URS_2024_02/711491471"/>
    <hyperlink ref="F309" r:id="rId44" display="https://podminky.urs.cz/item/CS_URS_2024_02/998711202"/>
    <hyperlink ref="F312" r:id="rId45" display="https://podminky.urs.cz/item/CS_URS_2024_02/751398022"/>
    <hyperlink ref="F316" r:id="rId46" display="https://podminky.urs.cz/item/CS_URS_2024_02/998751201"/>
  </hyperlinks>
  <pageMargins left="0.39375" right="0.39375" top="0.39375" bottom="0.39375" header="0" footer="0"/>
  <pageSetup paperSize="9" orientation="landscape" blackAndWhite="1" fitToHeight="100"/>
  <headerFooter>
    <oddFooter>&amp;CStrana &amp;P z &amp;N</oddFooter>
  </headerFooter>
  <drawing r:id="rId47"/>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524</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ROUND(J89,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ROUND((SUM(BE89:BE130)),  2)</f>
        <v>0</v>
      </c>
      <c r="G35" s="41"/>
      <c r="H35" s="41"/>
      <c r="I35" s="161">
        <v>0.20999999999999999</v>
      </c>
      <c r="J35" s="160">
        <f>ROUND(((SUM(BE89:BE130))*I35),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ROUND((SUM(BF89:BF130)),  2)</f>
        <v>0</v>
      </c>
      <c r="G36" s="41"/>
      <c r="H36" s="41"/>
      <c r="I36" s="161">
        <v>0.12</v>
      </c>
      <c r="J36" s="160">
        <f>ROUND(((SUM(BF89:BF130))*I36),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ROUND((SUM(BG89:BG130)),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ROUND((SUM(BH89:BH130)),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ROUND((SUM(BI89:BI130)),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002.2 - Demolice-rušení stávající sítě- vodovod</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J89</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J90</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J91</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437</v>
      </c>
      <c r="E66" s="186"/>
      <c r="F66" s="186"/>
      <c r="G66" s="186"/>
      <c r="H66" s="186"/>
      <c r="I66" s="186"/>
      <c r="J66" s="187">
        <f>J110</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J114</f>
        <v>0</v>
      </c>
      <c r="K67" s="128"/>
      <c r="L67" s="188"/>
      <c r="S67" s="10"/>
      <c r="T67" s="10"/>
      <c r="U67" s="10"/>
      <c r="V67" s="10"/>
      <c r="W67" s="10"/>
      <c r="X67" s="10"/>
      <c r="Y67" s="10"/>
      <c r="Z67" s="10"/>
      <c r="AA67" s="10"/>
      <c r="AB67" s="10"/>
      <c r="AC67" s="10"/>
      <c r="AD67" s="10"/>
      <c r="AE67" s="10"/>
    </row>
    <row r="68" s="2" customFormat="1" ht="21.84" customHeight="1">
      <c r="A68" s="41"/>
      <c r="B68" s="42"/>
      <c r="C68" s="43"/>
      <c r="D68" s="43"/>
      <c r="E68" s="43"/>
      <c r="F68" s="43"/>
      <c r="G68" s="43"/>
      <c r="H68" s="43"/>
      <c r="I68" s="43"/>
      <c r="J68" s="43"/>
      <c r="K68" s="43"/>
      <c r="L68" s="148"/>
      <c r="S68" s="41"/>
      <c r="T68" s="41"/>
      <c r="U68" s="41"/>
      <c r="V68" s="41"/>
      <c r="W68" s="41"/>
      <c r="X68" s="41"/>
      <c r="Y68" s="41"/>
      <c r="Z68" s="41"/>
      <c r="AA68" s="41"/>
      <c r="AB68" s="41"/>
      <c r="AC68" s="41"/>
      <c r="AD68" s="41"/>
      <c r="AE68" s="41"/>
    </row>
    <row r="69" s="2" customFormat="1" ht="6.96" customHeight="1">
      <c r="A69" s="41"/>
      <c r="B69" s="62"/>
      <c r="C69" s="63"/>
      <c r="D69" s="63"/>
      <c r="E69" s="63"/>
      <c r="F69" s="63"/>
      <c r="G69" s="63"/>
      <c r="H69" s="63"/>
      <c r="I69" s="63"/>
      <c r="J69" s="63"/>
      <c r="K69" s="63"/>
      <c r="L69" s="148"/>
      <c r="S69" s="41"/>
      <c r="T69" s="41"/>
      <c r="U69" s="41"/>
      <c r="V69" s="41"/>
      <c r="W69" s="41"/>
      <c r="X69" s="41"/>
      <c r="Y69" s="41"/>
      <c r="Z69" s="41"/>
      <c r="AA69" s="41"/>
      <c r="AB69" s="41"/>
      <c r="AC69" s="41"/>
      <c r="AD69" s="41"/>
      <c r="AE69" s="41"/>
    </row>
    <row r="73" s="2" customFormat="1" ht="6.96" customHeight="1">
      <c r="A73" s="41"/>
      <c r="B73" s="64"/>
      <c r="C73" s="65"/>
      <c r="D73" s="65"/>
      <c r="E73" s="65"/>
      <c r="F73" s="65"/>
      <c r="G73" s="65"/>
      <c r="H73" s="65"/>
      <c r="I73" s="65"/>
      <c r="J73" s="65"/>
      <c r="K73" s="65"/>
      <c r="L73" s="148"/>
      <c r="S73" s="41"/>
      <c r="T73" s="41"/>
      <c r="U73" s="41"/>
      <c r="V73" s="41"/>
      <c r="W73" s="41"/>
      <c r="X73" s="41"/>
      <c r="Y73" s="41"/>
      <c r="Z73" s="41"/>
      <c r="AA73" s="41"/>
      <c r="AB73" s="41"/>
      <c r="AC73" s="41"/>
      <c r="AD73" s="41"/>
      <c r="AE73" s="41"/>
    </row>
    <row r="74" s="2" customFormat="1" ht="24.96" customHeight="1">
      <c r="A74" s="41"/>
      <c r="B74" s="42"/>
      <c r="C74" s="26" t="s">
        <v>293</v>
      </c>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6.96" customHeight="1">
      <c r="A75" s="41"/>
      <c r="B75" s="42"/>
      <c r="C75" s="43"/>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12" customHeight="1">
      <c r="A76" s="41"/>
      <c r="B76" s="42"/>
      <c r="C76" s="35" t="s">
        <v>16</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6.5" customHeight="1">
      <c r="A77" s="41"/>
      <c r="B77" s="42"/>
      <c r="C77" s="43"/>
      <c r="D77" s="43"/>
      <c r="E77" s="173" t="str">
        <f>E7</f>
        <v>DI_c10_Revitalizace Náměstí Republiky-PDPS</v>
      </c>
      <c r="F77" s="35"/>
      <c r="G77" s="35"/>
      <c r="H77" s="35"/>
      <c r="I77" s="43"/>
      <c r="J77" s="43"/>
      <c r="K77" s="43"/>
      <c r="L77" s="148"/>
      <c r="S77" s="41"/>
      <c r="T77" s="41"/>
      <c r="U77" s="41"/>
      <c r="V77" s="41"/>
      <c r="W77" s="41"/>
      <c r="X77" s="41"/>
      <c r="Y77" s="41"/>
      <c r="Z77" s="41"/>
      <c r="AA77" s="41"/>
      <c r="AB77" s="41"/>
      <c r="AC77" s="41"/>
      <c r="AD77" s="41"/>
      <c r="AE77" s="41"/>
    </row>
    <row r="78" s="1" customFormat="1" ht="12" customHeight="1">
      <c r="B78" s="24"/>
      <c r="C78" s="35" t="s">
        <v>283</v>
      </c>
      <c r="D78" s="25"/>
      <c r="E78" s="25"/>
      <c r="F78" s="25"/>
      <c r="G78" s="25"/>
      <c r="H78" s="25"/>
      <c r="I78" s="25"/>
      <c r="J78" s="25"/>
      <c r="K78" s="25"/>
      <c r="L78" s="23"/>
    </row>
    <row r="79" s="2" customFormat="1" ht="16.5" customHeight="1">
      <c r="A79" s="41"/>
      <c r="B79" s="42"/>
      <c r="C79" s="43"/>
      <c r="D79" s="43"/>
      <c r="E79" s="173" t="s">
        <v>284</v>
      </c>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285</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72" t="str">
        <f>E11</f>
        <v>SO 002.2 - Demolice-rušení stávající sítě- vodovod</v>
      </c>
      <c r="F81" s="43"/>
      <c r="G81" s="43"/>
      <c r="H81" s="43"/>
      <c r="I81" s="43"/>
      <c r="J81" s="43"/>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21</v>
      </c>
      <c r="D83" s="43"/>
      <c r="E83" s="43"/>
      <c r="F83" s="30" t="str">
        <f>F14</f>
        <v xml:space="preserve"> </v>
      </c>
      <c r="G83" s="43"/>
      <c r="H83" s="43"/>
      <c r="I83" s="35" t="s">
        <v>23</v>
      </c>
      <c r="J83" s="75" t="str">
        <f>IF(J14="","",J14)</f>
        <v>31. 1. 2025</v>
      </c>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5.15" customHeight="1">
      <c r="A85" s="41"/>
      <c r="B85" s="42"/>
      <c r="C85" s="35" t="s">
        <v>25</v>
      </c>
      <c r="D85" s="43"/>
      <c r="E85" s="43"/>
      <c r="F85" s="30" t="str">
        <f>E17</f>
        <v>Statutární město Ostrava</v>
      </c>
      <c r="G85" s="43"/>
      <c r="H85" s="43"/>
      <c r="I85" s="35" t="s">
        <v>33</v>
      </c>
      <c r="J85" s="39" t="str">
        <f>E23</f>
        <v>AFRY CZ s.r.o.</v>
      </c>
      <c r="K85" s="43"/>
      <c r="L85" s="148"/>
      <c r="S85" s="41"/>
      <c r="T85" s="41"/>
      <c r="U85" s="41"/>
      <c r="V85" s="41"/>
      <c r="W85" s="41"/>
      <c r="X85" s="41"/>
      <c r="Y85" s="41"/>
      <c r="Z85" s="41"/>
      <c r="AA85" s="41"/>
      <c r="AB85" s="41"/>
      <c r="AC85" s="41"/>
      <c r="AD85" s="41"/>
      <c r="AE85" s="41"/>
    </row>
    <row r="86" s="2" customFormat="1" ht="15.15" customHeight="1">
      <c r="A86" s="41"/>
      <c r="B86" s="42"/>
      <c r="C86" s="35" t="s">
        <v>31</v>
      </c>
      <c r="D86" s="43"/>
      <c r="E86" s="43"/>
      <c r="F86" s="30" t="str">
        <f>IF(E20="","",E20)</f>
        <v>Vyplň údaj</v>
      </c>
      <c r="G86" s="43"/>
      <c r="H86" s="43"/>
      <c r="I86" s="35" t="s">
        <v>38</v>
      </c>
      <c r="J86" s="39" t="str">
        <f>E26</f>
        <v xml:space="preserve"> </v>
      </c>
      <c r="K86" s="43"/>
      <c r="L86" s="148"/>
      <c r="S86" s="41"/>
      <c r="T86" s="41"/>
      <c r="U86" s="41"/>
      <c r="V86" s="41"/>
      <c r="W86" s="41"/>
      <c r="X86" s="41"/>
      <c r="Y86" s="41"/>
      <c r="Z86" s="41"/>
      <c r="AA86" s="41"/>
      <c r="AB86" s="41"/>
      <c r="AC86" s="41"/>
      <c r="AD86" s="41"/>
      <c r="AE86" s="41"/>
    </row>
    <row r="87" s="2" customFormat="1" ht="10.32"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11" customFormat="1" ht="29.28" customHeight="1">
      <c r="A88" s="189"/>
      <c r="B88" s="190"/>
      <c r="C88" s="191" t="s">
        <v>294</v>
      </c>
      <c r="D88" s="192" t="s">
        <v>61</v>
      </c>
      <c r="E88" s="192" t="s">
        <v>57</v>
      </c>
      <c r="F88" s="192" t="s">
        <v>58</v>
      </c>
      <c r="G88" s="192" t="s">
        <v>295</v>
      </c>
      <c r="H88" s="192" t="s">
        <v>296</v>
      </c>
      <c r="I88" s="192" t="s">
        <v>297</v>
      </c>
      <c r="J88" s="192" t="s">
        <v>289</v>
      </c>
      <c r="K88" s="193" t="s">
        <v>298</v>
      </c>
      <c r="L88" s="194"/>
      <c r="M88" s="95" t="s">
        <v>19</v>
      </c>
      <c r="N88" s="96" t="s">
        <v>46</v>
      </c>
      <c r="O88" s="96" t="s">
        <v>299</v>
      </c>
      <c r="P88" s="96" t="s">
        <v>300</v>
      </c>
      <c r="Q88" s="96" t="s">
        <v>301</v>
      </c>
      <c r="R88" s="96" t="s">
        <v>302</v>
      </c>
      <c r="S88" s="96" t="s">
        <v>303</v>
      </c>
      <c r="T88" s="97" t="s">
        <v>304</v>
      </c>
      <c r="U88" s="189"/>
      <c r="V88" s="189"/>
      <c r="W88" s="189"/>
      <c r="X88" s="189"/>
      <c r="Y88" s="189"/>
      <c r="Z88" s="189"/>
      <c r="AA88" s="189"/>
      <c r="AB88" s="189"/>
      <c r="AC88" s="189"/>
      <c r="AD88" s="189"/>
      <c r="AE88" s="189"/>
    </row>
    <row r="89" s="2" customFormat="1" ht="22.8" customHeight="1">
      <c r="A89" s="41"/>
      <c r="B89" s="42"/>
      <c r="C89" s="102" t="s">
        <v>305</v>
      </c>
      <c r="D89" s="43"/>
      <c r="E89" s="43"/>
      <c r="F89" s="43"/>
      <c r="G89" s="43"/>
      <c r="H89" s="43"/>
      <c r="I89" s="43"/>
      <c r="J89" s="195">
        <f>BK89</f>
        <v>0</v>
      </c>
      <c r="K89" s="43"/>
      <c r="L89" s="47"/>
      <c r="M89" s="98"/>
      <c r="N89" s="196"/>
      <c r="O89" s="99"/>
      <c r="P89" s="197">
        <f>P90</f>
        <v>0</v>
      </c>
      <c r="Q89" s="99"/>
      <c r="R89" s="197">
        <f>R90</f>
        <v>0</v>
      </c>
      <c r="S89" s="99"/>
      <c r="T89" s="198">
        <f>T90</f>
        <v>2.1149999999999998</v>
      </c>
      <c r="U89" s="41"/>
      <c r="V89" s="41"/>
      <c r="W89" s="41"/>
      <c r="X89" s="41"/>
      <c r="Y89" s="41"/>
      <c r="Z89" s="41"/>
      <c r="AA89" s="41"/>
      <c r="AB89" s="41"/>
      <c r="AC89" s="41"/>
      <c r="AD89" s="41"/>
      <c r="AE89" s="41"/>
      <c r="AT89" s="20" t="s">
        <v>75</v>
      </c>
      <c r="AU89" s="20" t="s">
        <v>290</v>
      </c>
      <c r="BK89" s="199">
        <f>BK90</f>
        <v>0</v>
      </c>
    </row>
    <row r="90" s="12" customFormat="1" ht="25.92" customHeight="1">
      <c r="A90" s="12"/>
      <c r="B90" s="200"/>
      <c r="C90" s="201"/>
      <c r="D90" s="202" t="s">
        <v>75</v>
      </c>
      <c r="E90" s="203" t="s">
        <v>306</v>
      </c>
      <c r="F90" s="203" t="s">
        <v>307</v>
      </c>
      <c r="G90" s="201"/>
      <c r="H90" s="201"/>
      <c r="I90" s="204"/>
      <c r="J90" s="205">
        <f>BK90</f>
        <v>0</v>
      </c>
      <c r="K90" s="201"/>
      <c r="L90" s="206"/>
      <c r="M90" s="207"/>
      <c r="N90" s="208"/>
      <c r="O90" s="208"/>
      <c r="P90" s="209">
        <f>P91+P110+P114</f>
        <v>0</v>
      </c>
      <c r="Q90" s="208"/>
      <c r="R90" s="209">
        <f>R91+R110+R114</f>
        <v>0</v>
      </c>
      <c r="S90" s="208"/>
      <c r="T90" s="210">
        <f>T91+T110+T114</f>
        <v>2.1149999999999998</v>
      </c>
      <c r="U90" s="12"/>
      <c r="V90" s="12"/>
      <c r="W90" s="12"/>
      <c r="X90" s="12"/>
      <c r="Y90" s="12"/>
      <c r="Z90" s="12"/>
      <c r="AA90" s="12"/>
      <c r="AB90" s="12"/>
      <c r="AC90" s="12"/>
      <c r="AD90" s="12"/>
      <c r="AE90" s="12"/>
      <c r="AR90" s="211" t="s">
        <v>83</v>
      </c>
      <c r="AT90" s="212" t="s">
        <v>75</v>
      </c>
      <c r="AU90" s="212" t="s">
        <v>76</v>
      </c>
      <c r="AY90" s="211" t="s">
        <v>308</v>
      </c>
      <c r="BK90" s="213">
        <f>BK91+BK110+BK114</f>
        <v>0</v>
      </c>
    </row>
    <row r="91" s="12" customFormat="1" ht="22.8" customHeight="1">
      <c r="A91" s="12"/>
      <c r="B91" s="200"/>
      <c r="C91" s="201"/>
      <c r="D91" s="202" t="s">
        <v>75</v>
      </c>
      <c r="E91" s="214" t="s">
        <v>83</v>
      </c>
      <c r="F91" s="214" t="s">
        <v>309</v>
      </c>
      <c r="G91" s="201"/>
      <c r="H91" s="201"/>
      <c r="I91" s="204"/>
      <c r="J91" s="215">
        <f>BK91</f>
        <v>0</v>
      </c>
      <c r="K91" s="201"/>
      <c r="L91" s="206"/>
      <c r="M91" s="207"/>
      <c r="N91" s="208"/>
      <c r="O91" s="208"/>
      <c r="P91" s="209">
        <f>SUM(P92:P109)</f>
        <v>0</v>
      </c>
      <c r="Q91" s="208"/>
      <c r="R91" s="209">
        <f>SUM(R92:R109)</f>
        <v>0</v>
      </c>
      <c r="S91" s="208"/>
      <c r="T91" s="210">
        <f>SUM(T92:T109)</f>
        <v>0</v>
      </c>
      <c r="U91" s="12"/>
      <c r="V91" s="12"/>
      <c r="W91" s="12"/>
      <c r="X91" s="12"/>
      <c r="Y91" s="12"/>
      <c r="Z91" s="12"/>
      <c r="AA91" s="12"/>
      <c r="AB91" s="12"/>
      <c r="AC91" s="12"/>
      <c r="AD91" s="12"/>
      <c r="AE91" s="12"/>
      <c r="AR91" s="211" t="s">
        <v>83</v>
      </c>
      <c r="AT91" s="212" t="s">
        <v>75</v>
      </c>
      <c r="AU91" s="212" t="s">
        <v>83</v>
      </c>
      <c r="AY91" s="211" t="s">
        <v>308</v>
      </c>
      <c r="BK91" s="213">
        <f>SUM(BK92:BK109)</f>
        <v>0</v>
      </c>
    </row>
    <row r="92" s="2" customFormat="1" ht="24.15" customHeight="1">
      <c r="A92" s="41"/>
      <c r="B92" s="42"/>
      <c r="C92" s="216" t="s">
        <v>83</v>
      </c>
      <c r="D92" s="216" t="s">
        <v>310</v>
      </c>
      <c r="E92" s="217" t="s">
        <v>440</v>
      </c>
      <c r="F92" s="218" t="s">
        <v>441</v>
      </c>
      <c r="G92" s="219" t="s">
        <v>442</v>
      </c>
      <c r="H92" s="220">
        <v>70.5</v>
      </c>
      <c r="I92" s="221"/>
      <c r="J92" s="222">
        <f>ROUND(I92*H92,2)</f>
        <v>0</v>
      </c>
      <c r="K92" s="218" t="s">
        <v>314</v>
      </c>
      <c r="L92" s="47"/>
      <c r="M92" s="223" t="s">
        <v>19</v>
      </c>
      <c r="N92" s="224" t="s">
        <v>47</v>
      </c>
      <c r="O92" s="87"/>
      <c r="P92" s="225">
        <f>O92*H92</f>
        <v>0</v>
      </c>
      <c r="Q92" s="225">
        <v>0</v>
      </c>
      <c r="R92" s="225">
        <f>Q92*H92</f>
        <v>0</v>
      </c>
      <c r="S92" s="225">
        <v>0</v>
      </c>
      <c r="T92" s="226">
        <f>S92*H92</f>
        <v>0</v>
      </c>
      <c r="U92" s="41"/>
      <c r="V92" s="41"/>
      <c r="W92" s="41"/>
      <c r="X92" s="41"/>
      <c r="Y92" s="41"/>
      <c r="Z92" s="41"/>
      <c r="AA92" s="41"/>
      <c r="AB92" s="41"/>
      <c r="AC92" s="41"/>
      <c r="AD92" s="41"/>
      <c r="AE92" s="41"/>
      <c r="AR92" s="227" t="s">
        <v>315</v>
      </c>
      <c r="AT92" s="227" t="s">
        <v>310</v>
      </c>
      <c r="AU92" s="227" t="s">
        <v>85</v>
      </c>
      <c r="AY92" s="20" t="s">
        <v>308</v>
      </c>
      <c r="BE92" s="228">
        <f>IF(N92="základní",J92,0)</f>
        <v>0</v>
      </c>
      <c r="BF92" s="228">
        <f>IF(N92="snížená",J92,0)</f>
        <v>0</v>
      </c>
      <c r="BG92" s="228">
        <f>IF(N92="zákl. přenesená",J92,0)</f>
        <v>0</v>
      </c>
      <c r="BH92" s="228">
        <f>IF(N92="sníž. přenesená",J92,0)</f>
        <v>0</v>
      </c>
      <c r="BI92" s="228">
        <f>IF(N92="nulová",J92,0)</f>
        <v>0</v>
      </c>
      <c r="BJ92" s="20" t="s">
        <v>83</v>
      </c>
      <c r="BK92" s="228">
        <f>ROUND(I92*H92,2)</f>
        <v>0</v>
      </c>
      <c r="BL92" s="20" t="s">
        <v>315</v>
      </c>
      <c r="BM92" s="227" t="s">
        <v>443</v>
      </c>
    </row>
    <row r="93" s="2" customFormat="1">
      <c r="A93" s="41"/>
      <c r="B93" s="42"/>
      <c r="C93" s="43"/>
      <c r="D93" s="229" t="s">
        <v>317</v>
      </c>
      <c r="E93" s="43"/>
      <c r="F93" s="230" t="s">
        <v>444</v>
      </c>
      <c r="G93" s="43"/>
      <c r="H93" s="43"/>
      <c r="I93" s="231"/>
      <c r="J93" s="43"/>
      <c r="K93" s="43"/>
      <c r="L93" s="47"/>
      <c r="M93" s="232"/>
      <c r="N93" s="233"/>
      <c r="O93" s="87"/>
      <c r="P93" s="87"/>
      <c r="Q93" s="87"/>
      <c r="R93" s="87"/>
      <c r="S93" s="87"/>
      <c r="T93" s="88"/>
      <c r="U93" s="41"/>
      <c r="V93" s="41"/>
      <c r="W93" s="41"/>
      <c r="X93" s="41"/>
      <c r="Y93" s="41"/>
      <c r="Z93" s="41"/>
      <c r="AA93" s="41"/>
      <c r="AB93" s="41"/>
      <c r="AC93" s="41"/>
      <c r="AD93" s="41"/>
      <c r="AE93" s="41"/>
      <c r="AT93" s="20" t="s">
        <v>317</v>
      </c>
      <c r="AU93" s="20" t="s">
        <v>85</v>
      </c>
    </row>
    <row r="94" s="14" customFormat="1">
      <c r="A94" s="14"/>
      <c r="B94" s="249"/>
      <c r="C94" s="250"/>
      <c r="D94" s="236" t="s">
        <v>319</v>
      </c>
      <c r="E94" s="251" t="s">
        <v>19</v>
      </c>
      <c r="F94" s="252" t="s">
        <v>525</v>
      </c>
      <c r="G94" s="250"/>
      <c r="H94" s="251" t="s">
        <v>19</v>
      </c>
      <c r="I94" s="253"/>
      <c r="J94" s="250"/>
      <c r="K94" s="250"/>
      <c r="L94" s="254"/>
      <c r="M94" s="255"/>
      <c r="N94" s="256"/>
      <c r="O94" s="256"/>
      <c r="P94" s="256"/>
      <c r="Q94" s="256"/>
      <c r="R94" s="256"/>
      <c r="S94" s="256"/>
      <c r="T94" s="257"/>
      <c r="U94" s="14"/>
      <c r="V94" s="14"/>
      <c r="W94" s="14"/>
      <c r="X94" s="14"/>
      <c r="Y94" s="14"/>
      <c r="Z94" s="14"/>
      <c r="AA94" s="14"/>
      <c r="AB94" s="14"/>
      <c r="AC94" s="14"/>
      <c r="AD94" s="14"/>
      <c r="AE94" s="14"/>
      <c r="AT94" s="258" t="s">
        <v>319</v>
      </c>
      <c r="AU94" s="258" t="s">
        <v>85</v>
      </c>
      <c r="AV94" s="14" t="s">
        <v>83</v>
      </c>
      <c r="AW94" s="14" t="s">
        <v>37</v>
      </c>
      <c r="AX94" s="14" t="s">
        <v>76</v>
      </c>
      <c r="AY94" s="258" t="s">
        <v>308</v>
      </c>
    </row>
    <row r="95" s="13" customFormat="1">
      <c r="A95" s="13"/>
      <c r="B95" s="234"/>
      <c r="C95" s="235"/>
      <c r="D95" s="236" t="s">
        <v>319</v>
      </c>
      <c r="E95" s="237" t="s">
        <v>19</v>
      </c>
      <c r="F95" s="238" t="s">
        <v>526</v>
      </c>
      <c r="G95" s="235"/>
      <c r="H95" s="239">
        <v>25.5</v>
      </c>
      <c r="I95" s="240"/>
      <c r="J95" s="235"/>
      <c r="K95" s="235"/>
      <c r="L95" s="241"/>
      <c r="M95" s="242"/>
      <c r="N95" s="243"/>
      <c r="O95" s="243"/>
      <c r="P95" s="243"/>
      <c r="Q95" s="243"/>
      <c r="R95" s="243"/>
      <c r="S95" s="243"/>
      <c r="T95" s="244"/>
      <c r="U95" s="13"/>
      <c r="V95" s="13"/>
      <c r="W95" s="13"/>
      <c r="X95" s="13"/>
      <c r="Y95" s="13"/>
      <c r="Z95" s="13"/>
      <c r="AA95" s="13"/>
      <c r="AB95" s="13"/>
      <c r="AC95" s="13"/>
      <c r="AD95" s="13"/>
      <c r="AE95" s="13"/>
      <c r="AT95" s="245" t="s">
        <v>319</v>
      </c>
      <c r="AU95" s="245" t="s">
        <v>85</v>
      </c>
      <c r="AV95" s="13" t="s">
        <v>85</v>
      </c>
      <c r="AW95" s="13" t="s">
        <v>37</v>
      </c>
      <c r="AX95" s="13" t="s">
        <v>76</v>
      </c>
      <c r="AY95" s="245" t="s">
        <v>308</v>
      </c>
    </row>
    <row r="96" s="13" customFormat="1">
      <c r="A96" s="13"/>
      <c r="B96" s="234"/>
      <c r="C96" s="235"/>
      <c r="D96" s="236" t="s">
        <v>319</v>
      </c>
      <c r="E96" s="237" t="s">
        <v>19</v>
      </c>
      <c r="F96" s="238" t="s">
        <v>527</v>
      </c>
      <c r="G96" s="235"/>
      <c r="H96" s="239">
        <v>45</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76</v>
      </c>
      <c r="AY96" s="245" t="s">
        <v>308</v>
      </c>
    </row>
    <row r="97" s="15" customFormat="1">
      <c r="A97" s="15"/>
      <c r="B97" s="259"/>
      <c r="C97" s="260"/>
      <c r="D97" s="236" t="s">
        <v>319</v>
      </c>
      <c r="E97" s="261" t="s">
        <v>19</v>
      </c>
      <c r="F97" s="262" t="s">
        <v>448</v>
      </c>
      <c r="G97" s="260"/>
      <c r="H97" s="263">
        <v>70.5</v>
      </c>
      <c r="I97" s="264"/>
      <c r="J97" s="260"/>
      <c r="K97" s="260"/>
      <c r="L97" s="265"/>
      <c r="M97" s="266"/>
      <c r="N97" s="267"/>
      <c r="O97" s="267"/>
      <c r="P97" s="267"/>
      <c r="Q97" s="267"/>
      <c r="R97" s="267"/>
      <c r="S97" s="267"/>
      <c r="T97" s="268"/>
      <c r="U97" s="15"/>
      <c r="V97" s="15"/>
      <c r="W97" s="15"/>
      <c r="X97" s="15"/>
      <c r="Y97" s="15"/>
      <c r="Z97" s="15"/>
      <c r="AA97" s="15"/>
      <c r="AB97" s="15"/>
      <c r="AC97" s="15"/>
      <c r="AD97" s="15"/>
      <c r="AE97" s="15"/>
      <c r="AT97" s="269" t="s">
        <v>319</v>
      </c>
      <c r="AU97" s="269" t="s">
        <v>85</v>
      </c>
      <c r="AV97" s="15" t="s">
        <v>315</v>
      </c>
      <c r="AW97" s="15" t="s">
        <v>37</v>
      </c>
      <c r="AX97" s="15" t="s">
        <v>83</v>
      </c>
      <c r="AY97" s="269" t="s">
        <v>308</v>
      </c>
    </row>
    <row r="98" s="2" customFormat="1" ht="16.5" customHeight="1">
      <c r="A98" s="41"/>
      <c r="B98" s="42"/>
      <c r="C98" s="216" t="s">
        <v>85</v>
      </c>
      <c r="D98" s="216" t="s">
        <v>310</v>
      </c>
      <c r="E98" s="217" t="s">
        <v>459</v>
      </c>
      <c r="F98" s="218" t="s">
        <v>460</v>
      </c>
      <c r="G98" s="219" t="s">
        <v>442</v>
      </c>
      <c r="H98" s="220">
        <v>141</v>
      </c>
      <c r="I98" s="221"/>
      <c r="J98" s="222">
        <f>ROUND(I98*H98,2)</f>
        <v>0</v>
      </c>
      <c r="K98" s="218" t="s">
        <v>314</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315</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461</v>
      </c>
    </row>
    <row r="99" s="2" customFormat="1">
      <c r="A99" s="41"/>
      <c r="B99" s="42"/>
      <c r="C99" s="43"/>
      <c r="D99" s="229" t="s">
        <v>317</v>
      </c>
      <c r="E99" s="43"/>
      <c r="F99" s="230" t="s">
        <v>462</v>
      </c>
      <c r="G99" s="43"/>
      <c r="H99" s="43"/>
      <c r="I99" s="231"/>
      <c r="J99" s="43"/>
      <c r="K99" s="43"/>
      <c r="L99" s="47"/>
      <c r="M99" s="232"/>
      <c r="N99" s="233"/>
      <c r="O99" s="87"/>
      <c r="P99" s="87"/>
      <c r="Q99" s="87"/>
      <c r="R99" s="87"/>
      <c r="S99" s="87"/>
      <c r="T99" s="88"/>
      <c r="U99" s="41"/>
      <c r="V99" s="41"/>
      <c r="W99" s="41"/>
      <c r="X99" s="41"/>
      <c r="Y99" s="41"/>
      <c r="Z99" s="41"/>
      <c r="AA99" s="41"/>
      <c r="AB99" s="41"/>
      <c r="AC99" s="41"/>
      <c r="AD99" s="41"/>
      <c r="AE99" s="41"/>
      <c r="AT99" s="20" t="s">
        <v>317</v>
      </c>
      <c r="AU99" s="20" t="s">
        <v>85</v>
      </c>
    </row>
    <row r="100" s="14" customFormat="1">
      <c r="A100" s="14"/>
      <c r="B100" s="249"/>
      <c r="C100" s="250"/>
      <c r="D100" s="236" t="s">
        <v>319</v>
      </c>
      <c r="E100" s="251" t="s">
        <v>19</v>
      </c>
      <c r="F100" s="252" t="s">
        <v>463</v>
      </c>
      <c r="G100" s="250"/>
      <c r="H100" s="251" t="s">
        <v>19</v>
      </c>
      <c r="I100" s="253"/>
      <c r="J100" s="250"/>
      <c r="K100" s="250"/>
      <c r="L100" s="254"/>
      <c r="M100" s="255"/>
      <c r="N100" s="256"/>
      <c r="O100" s="256"/>
      <c r="P100" s="256"/>
      <c r="Q100" s="256"/>
      <c r="R100" s="256"/>
      <c r="S100" s="256"/>
      <c r="T100" s="257"/>
      <c r="U100" s="14"/>
      <c r="V100" s="14"/>
      <c r="W100" s="14"/>
      <c r="X100" s="14"/>
      <c r="Y100" s="14"/>
      <c r="Z100" s="14"/>
      <c r="AA100" s="14"/>
      <c r="AB100" s="14"/>
      <c r="AC100" s="14"/>
      <c r="AD100" s="14"/>
      <c r="AE100" s="14"/>
      <c r="AT100" s="258" t="s">
        <v>319</v>
      </c>
      <c r="AU100" s="258" t="s">
        <v>85</v>
      </c>
      <c r="AV100" s="14" t="s">
        <v>83</v>
      </c>
      <c r="AW100" s="14" t="s">
        <v>37</v>
      </c>
      <c r="AX100" s="14" t="s">
        <v>76</v>
      </c>
      <c r="AY100" s="258" t="s">
        <v>308</v>
      </c>
    </row>
    <row r="101" s="13" customFormat="1">
      <c r="A101" s="13"/>
      <c r="B101" s="234"/>
      <c r="C101" s="235"/>
      <c r="D101" s="236" t="s">
        <v>319</v>
      </c>
      <c r="E101" s="237" t="s">
        <v>19</v>
      </c>
      <c r="F101" s="238" t="s">
        <v>528</v>
      </c>
      <c r="G101" s="235"/>
      <c r="H101" s="239">
        <v>51</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76</v>
      </c>
      <c r="AY101" s="245" t="s">
        <v>308</v>
      </c>
    </row>
    <row r="102" s="13" customFormat="1">
      <c r="A102" s="13"/>
      <c r="B102" s="234"/>
      <c r="C102" s="235"/>
      <c r="D102" s="236" t="s">
        <v>319</v>
      </c>
      <c r="E102" s="237" t="s">
        <v>19</v>
      </c>
      <c r="F102" s="238" t="s">
        <v>529</v>
      </c>
      <c r="G102" s="235"/>
      <c r="H102" s="239">
        <v>90</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5" customFormat="1">
      <c r="A103" s="15"/>
      <c r="B103" s="259"/>
      <c r="C103" s="260"/>
      <c r="D103" s="236" t="s">
        <v>319</v>
      </c>
      <c r="E103" s="261" t="s">
        <v>19</v>
      </c>
      <c r="F103" s="262" t="s">
        <v>448</v>
      </c>
      <c r="G103" s="260"/>
      <c r="H103" s="263">
        <v>141</v>
      </c>
      <c r="I103" s="264"/>
      <c r="J103" s="260"/>
      <c r="K103" s="260"/>
      <c r="L103" s="265"/>
      <c r="M103" s="266"/>
      <c r="N103" s="267"/>
      <c r="O103" s="267"/>
      <c r="P103" s="267"/>
      <c r="Q103" s="267"/>
      <c r="R103" s="267"/>
      <c r="S103" s="267"/>
      <c r="T103" s="268"/>
      <c r="U103" s="15"/>
      <c r="V103" s="15"/>
      <c r="W103" s="15"/>
      <c r="X103" s="15"/>
      <c r="Y103" s="15"/>
      <c r="Z103" s="15"/>
      <c r="AA103" s="15"/>
      <c r="AB103" s="15"/>
      <c r="AC103" s="15"/>
      <c r="AD103" s="15"/>
      <c r="AE103" s="15"/>
      <c r="AT103" s="269" t="s">
        <v>319</v>
      </c>
      <c r="AU103" s="269" t="s">
        <v>85</v>
      </c>
      <c r="AV103" s="15" t="s">
        <v>315</v>
      </c>
      <c r="AW103" s="15" t="s">
        <v>37</v>
      </c>
      <c r="AX103" s="15" t="s">
        <v>83</v>
      </c>
      <c r="AY103" s="269" t="s">
        <v>308</v>
      </c>
    </row>
    <row r="104" s="2" customFormat="1" ht="24.15" customHeight="1">
      <c r="A104" s="41"/>
      <c r="B104" s="42"/>
      <c r="C104" s="216" t="s">
        <v>150</v>
      </c>
      <c r="D104" s="216" t="s">
        <v>310</v>
      </c>
      <c r="E104" s="217" t="s">
        <v>466</v>
      </c>
      <c r="F104" s="218" t="s">
        <v>467</v>
      </c>
      <c r="G104" s="219" t="s">
        <v>442</v>
      </c>
      <c r="H104" s="220">
        <v>70.5</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468</v>
      </c>
    </row>
    <row r="105" s="2" customFormat="1">
      <c r="A105" s="41"/>
      <c r="B105" s="42"/>
      <c r="C105" s="43"/>
      <c r="D105" s="229" t="s">
        <v>317</v>
      </c>
      <c r="E105" s="43"/>
      <c r="F105" s="230" t="s">
        <v>469</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4" customFormat="1">
      <c r="A106" s="14"/>
      <c r="B106" s="249"/>
      <c r="C106" s="250"/>
      <c r="D106" s="236" t="s">
        <v>319</v>
      </c>
      <c r="E106" s="251" t="s">
        <v>19</v>
      </c>
      <c r="F106" s="252" t="s">
        <v>470</v>
      </c>
      <c r="G106" s="250"/>
      <c r="H106" s="251" t="s">
        <v>19</v>
      </c>
      <c r="I106" s="253"/>
      <c r="J106" s="250"/>
      <c r="K106" s="250"/>
      <c r="L106" s="254"/>
      <c r="M106" s="255"/>
      <c r="N106" s="256"/>
      <c r="O106" s="256"/>
      <c r="P106" s="256"/>
      <c r="Q106" s="256"/>
      <c r="R106" s="256"/>
      <c r="S106" s="256"/>
      <c r="T106" s="257"/>
      <c r="U106" s="14"/>
      <c r="V106" s="14"/>
      <c r="W106" s="14"/>
      <c r="X106" s="14"/>
      <c r="Y106" s="14"/>
      <c r="Z106" s="14"/>
      <c r="AA106" s="14"/>
      <c r="AB106" s="14"/>
      <c r="AC106" s="14"/>
      <c r="AD106" s="14"/>
      <c r="AE106" s="14"/>
      <c r="AT106" s="258" t="s">
        <v>319</v>
      </c>
      <c r="AU106" s="258" t="s">
        <v>85</v>
      </c>
      <c r="AV106" s="14" t="s">
        <v>83</v>
      </c>
      <c r="AW106" s="14" t="s">
        <v>37</v>
      </c>
      <c r="AX106" s="14" t="s">
        <v>76</v>
      </c>
      <c r="AY106" s="258" t="s">
        <v>308</v>
      </c>
    </row>
    <row r="107" s="13" customFormat="1">
      <c r="A107" s="13"/>
      <c r="B107" s="234"/>
      <c r="C107" s="235"/>
      <c r="D107" s="236" t="s">
        <v>319</v>
      </c>
      <c r="E107" s="237" t="s">
        <v>19</v>
      </c>
      <c r="F107" s="238" t="s">
        <v>530</v>
      </c>
      <c r="G107" s="235"/>
      <c r="H107" s="239">
        <v>25.5</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76</v>
      </c>
      <c r="AY107" s="245" t="s">
        <v>308</v>
      </c>
    </row>
    <row r="108" s="13" customFormat="1">
      <c r="A108" s="13"/>
      <c r="B108" s="234"/>
      <c r="C108" s="235"/>
      <c r="D108" s="236" t="s">
        <v>319</v>
      </c>
      <c r="E108" s="237" t="s">
        <v>19</v>
      </c>
      <c r="F108" s="238" t="s">
        <v>527</v>
      </c>
      <c r="G108" s="235"/>
      <c r="H108" s="239">
        <v>45</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76</v>
      </c>
      <c r="AY108" s="245" t="s">
        <v>308</v>
      </c>
    </row>
    <row r="109" s="15" customFormat="1">
      <c r="A109" s="15"/>
      <c r="B109" s="259"/>
      <c r="C109" s="260"/>
      <c r="D109" s="236" t="s">
        <v>319</v>
      </c>
      <c r="E109" s="261" t="s">
        <v>19</v>
      </c>
      <c r="F109" s="262" t="s">
        <v>448</v>
      </c>
      <c r="G109" s="260"/>
      <c r="H109" s="263">
        <v>70.5</v>
      </c>
      <c r="I109" s="264"/>
      <c r="J109" s="260"/>
      <c r="K109" s="260"/>
      <c r="L109" s="265"/>
      <c r="M109" s="266"/>
      <c r="N109" s="267"/>
      <c r="O109" s="267"/>
      <c r="P109" s="267"/>
      <c r="Q109" s="267"/>
      <c r="R109" s="267"/>
      <c r="S109" s="267"/>
      <c r="T109" s="268"/>
      <c r="U109" s="15"/>
      <c r="V109" s="15"/>
      <c r="W109" s="15"/>
      <c r="X109" s="15"/>
      <c r="Y109" s="15"/>
      <c r="Z109" s="15"/>
      <c r="AA109" s="15"/>
      <c r="AB109" s="15"/>
      <c r="AC109" s="15"/>
      <c r="AD109" s="15"/>
      <c r="AE109" s="15"/>
      <c r="AT109" s="269" t="s">
        <v>319</v>
      </c>
      <c r="AU109" s="269" t="s">
        <v>85</v>
      </c>
      <c r="AV109" s="15" t="s">
        <v>315</v>
      </c>
      <c r="AW109" s="15" t="s">
        <v>37</v>
      </c>
      <c r="AX109" s="15" t="s">
        <v>83</v>
      </c>
      <c r="AY109" s="269" t="s">
        <v>308</v>
      </c>
    </row>
    <row r="110" s="12" customFormat="1" ht="22.8" customHeight="1">
      <c r="A110" s="12"/>
      <c r="B110" s="200"/>
      <c r="C110" s="201"/>
      <c r="D110" s="202" t="s">
        <v>75</v>
      </c>
      <c r="E110" s="214" t="s">
        <v>352</v>
      </c>
      <c r="F110" s="214" t="s">
        <v>471</v>
      </c>
      <c r="G110" s="201"/>
      <c r="H110" s="201"/>
      <c r="I110" s="204"/>
      <c r="J110" s="215">
        <f>BK110</f>
        <v>0</v>
      </c>
      <c r="K110" s="201"/>
      <c r="L110" s="206"/>
      <c r="M110" s="207"/>
      <c r="N110" s="208"/>
      <c r="O110" s="208"/>
      <c r="P110" s="209">
        <f>SUM(P111:P113)</f>
        <v>0</v>
      </c>
      <c r="Q110" s="208"/>
      <c r="R110" s="209">
        <f>SUM(R111:R113)</f>
        <v>0</v>
      </c>
      <c r="S110" s="208"/>
      <c r="T110" s="210">
        <f>SUM(T111:T113)</f>
        <v>2.1149999999999998</v>
      </c>
      <c r="U110" s="12"/>
      <c r="V110" s="12"/>
      <c r="W110" s="12"/>
      <c r="X110" s="12"/>
      <c r="Y110" s="12"/>
      <c r="Z110" s="12"/>
      <c r="AA110" s="12"/>
      <c r="AB110" s="12"/>
      <c r="AC110" s="12"/>
      <c r="AD110" s="12"/>
      <c r="AE110" s="12"/>
      <c r="AR110" s="211" t="s">
        <v>83</v>
      </c>
      <c r="AT110" s="212" t="s">
        <v>75</v>
      </c>
      <c r="AU110" s="212" t="s">
        <v>83</v>
      </c>
      <c r="AY110" s="211" t="s">
        <v>308</v>
      </c>
      <c r="BK110" s="213">
        <f>SUM(BK111:BK113)</f>
        <v>0</v>
      </c>
    </row>
    <row r="111" s="2" customFormat="1" ht="21.75" customHeight="1">
      <c r="A111" s="41"/>
      <c r="B111" s="42"/>
      <c r="C111" s="216" t="s">
        <v>315</v>
      </c>
      <c r="D111" s="216" t="s">
        <v>310</v>
      </c>
      <c r="E111" s="217" t="s">
        <v>531</v>
      </c>
      <c r="F111" s="218" t="s">
        <v>532</v>
      </c>
      <c r="G111" s="219" t="s">
        <v>474</v>
      </c>
      <c r="H111" s="220">
        <v>141</v>
      </c>
      <c r="I111" s="221"/>
      <c r="J111" s="222">
        <f>ROUND(I111*H111,2)</f>
        <v>0</v>
      </c>
      <c r="K111" s="218" t="s">
        <v>314</v>
      </c>
      <c r="L111" s="47"/>
      <c r="M111" s="223" t="s">
        <v>19</v>
      </c>
      <c r="N111" s="224" t="s">
        <v>47</v>
      </c>
      <c r="O111" s="87"/>
      <c r="P111" s="225">
        <f>O111*H111</f>
        <v>0</v>
      </c>
      <c r="Q111" s="225">
        <v>0</v>
      </c>
      <c r="R111" s="225">
        <f>Q111*H111</f>
        <v>0</v>
      </c>
      <c r="S111" s="225">
        <v>0.014999999999999999</v>
      </c>
      <c r="T111" s="226">
        <f>S111*H111</f>
        <v>2.1149999999999998</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475</v>
      </c>
    </row>
    <row r="112" s="2" customFormat="1">
      <c r="A112" s="41"/>
      <c r="B112" s="42"/>
      <c r="C112" s="43"/>
      <c r="D112" s="229" t="s">
        <v>317</v>
      </c>
      <c r="E112" s="43"/>
      <c r="F112" s="230" t="s">
        <v>533</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534</v>
      </c>
      <c r="G113" s="235"/>
      <c r="H113" s="239">
        <v>141</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83</v>
      </c>
      <c r="AY113" s="245" t="s">
        <v>308</v>
      </c>
    </row>
    <row r="114" s="12" customFormat="1" ht="22.8" customHeight="1">
      <c r="A114" s="12"/>
      <c r="B114" s="200"/>
      <c r="C114" s="201"/>
      <c r="D114" s="202" t="s">
        <v>75</v>
      </c>
      <c r="E114" s="214" t="s">
        <v>489</v>
      </c>
      <c r="F114" s="214" t="s">
        <v>490</v>
      </c>
      <c r="G114" s="201"/>
      <c r="H114" s="201"/>
      <c r="I114" s="204"/>
      <c r="J114" s="215">
        <f>BK114</f>
        <v>0</v>
      </c>
      <c r="K114" s="201"/>
      <c r="L114" s="206"/>
      <c r="M114" s="207"/>
      <c r="N114" s="208"/>
      <c r="O114" s="208"/>
      <c r="P114" s="209">
        <f>SUM(P115:P130)</f>
        <v>0</v>
      </c>
      <c r="Q114" s="208"/>
      <c r="R114" s="209">
        <f>SUM(R115:R130)</f>
        <v>0</v>
      </c>
      <c r="S114" s="208"/>
      <c r="T114" s="210">
        <f>SUM(T115:T130)</f>
        <v>0</v>
      </c>
      <c r="U114" s="12"/>
      <c r="V114" s="12"/>
      <c r="W114" s="12"/>
      <c r="X114" s="12"/>
      <c r="Y114" s="12"/>
      <c r="Z114" s="12"/>
      <c r="AA114" s="12"/>
      <c r="AB114" s="12"/>
      <c r="AC114" s="12"/>
      <c r="AD114" s="12"/>
      <c r="AE114" s="12"/>
      <c r="AR114" s="211" t="s">
        <v>83</v>
      </c>
      <c r="AT114" s="212" t="s">
        <v>75</v>
      </c>
      <c r="AU114" s="212" t="s">
        <v>83</v>
      </c>
      <c r="AY114" s="211" t="s">
        <v>308</v>
      </c>
      <c r="BK114" s="213">
        <f>SUM(BK115:BK130)</f>
        <v>0</v>
      </c>
    </row>
    <row r="115" s="2" customFormat="1" ht="24.15" customHeight="1">
      <c r="A115" s="41"/>
      <c r="B115" s="42"/>
      <c r="C115" s="216" t="s">
        <v>336</v>
      </c>
      <c r="D115" s="216" t="s">
        <v>310</v>
      </c>
      <c r="E115" s="217" t="s">
        <v>491</v>
      </c>
      <c r="F115" s="218" t="s">
        <v>492</v>
      </c>
      <c r="G115" s="219" t="s">
        <v>493</v>
      </c>
      <c r="H115" s="220">
        <v>2.1150000000000002</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494</v>
      </c>
    </row>
    <row r="116" s="2" customFormat="1">
      <c r="A116" s="41"/>
      <c r="B116" s="42"/>
      <c r="C116" s="43"/>
      <c r="D116" s="229" t="s">
        <v>317</v>
      </c>
      <c r="E116" s="43"/>
      <c r="F116" s="230" t="s">
        <v>495</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496</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3" customFormat="1">
      <c r="A118" s="13"/>
      <c r="B118" s="234"/>
      <c r="C118" s="235"/>
      <c r="D118" s="236" t="s">
        <v>319</v>
      </c>
      <c r="E118" s="237" t="s">
        <v>19</v>
      </c>
      <c r="F118" s="238" t="s">
        <v>535</v>
      </c>
      <c r="G118" s="235"/>
      <c r="H118" s="239">
        <v>2.1150000000000002</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5" customFormat="1">
      <c r="A119" s="15"/>
      <c r="B119" s="259"/>
      <c r="C119" s="260"/>
      <c r="D119" s="236" t="s">
        <v>319</v>
      </c>
      <c r="E119" s="261" t="s">
        <v>19</v>
      </c>
      <c r="F119" s="262" t="s">
        <v>448</v>
      </c>
      <c r="G119" s="260"/>
      <c r="H119" s="263">
        <v>2.1150000000000002</v>
      </c>
      <c r="I119" s="264"/>
      <c r="J119" s="260"/>
      <c r="K119" s="260"/>
      <c r="L119" s="265"/>
      <c r="M119" s="266"/>
      <c r="N119" s="267"/>
      <c r="O119" s="267"/>
      <c r="P119" s="267"/>
      <c r="Q119" s="267"/>
      <c r="R119" s="267"/>
      <c r="S119" s="267"/>
      <c r="T119" s="268"/>
      <c r="U119" s="15"/>
      <c r="V119" s="15"/>
      <c r="W119" s="15"/>
      <c r="X119" s="15"/>
      <c r="Y119" s="15"/>
      <c r="Z119" s="15"/>
      <c r="AA119" s="15"/>
      <c r="AB119" s="15"/>
      <c r="AC119" s="15"/>
      <c r="AD119" s="15"/>
      <c r="AE119" s="15"/>
      <c r="AT119" s="269" t="s">
        <v>319</v>
      </c>
      <c r="AU119" s="269" t="s">
        <v>85</v>
      </c>
      <c r="AV119" s="15" t="s">
        <v>315</v>
      </c>
      <c r="AW119" s="15" t="s">
        <v>37</v>
      </c>
      <c r="AX119" s="15" t="s">
        <v>83</v>
      </c>
      <c r="AY119" s="269" t="s">
        <v>308</v>
      </c>
    </row>
    <row r="120" s="2" customFormat="1" ht="24.15" customHeight="1">
      <c r="A120" s="41"/>
      <c r="B120" s="42"/>
      <c r="C120" s="216" t="s">
        <v>342</v>
      </c>
      <c r="D120" s="216" t="s">
        <v>310</v>
      </c>
      <c r="E120" s="217" t="s">
        <v>501</v>
      </c>
      <c r="F120" s="218" t="s">
        <v>502</v>
      </c>
      <c r="G120" s="219" t="s">
        <v>493</v>
      </c>
      <c r="H120" s="220">
        <v>40.185000000000002</v>
      </c>
      <c r="I120" s="221"/>
      <c r="J120" s="222">
        <f>ROUND(I120*H120,2)</f>
        <v>0</v>
      </c>
      <c r="K120" s="218" t="s">
        <v>314</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503</v>
      </c>
    </row>
    <row r="121" s="2" customFormat="1">
      <c r="A121" s="41"/>
      <c r="B121" s="42"/>
      <c r="C121" s="43"/>
      <c r="D121" s="229" t="s">
        <v>317</v>
      </c>
      <c r="E121" s="43"/>
      <c r="F121" s="230" t="s">
        <v>504</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85</v>
      </c>
    </row>
    <row r="122" s="14" customFormat="1">
      <c r="A122" s="14"/>
      <c r="B122" s="249"/>
      <c r="C122" s="250"/>
      <c r="D122" s="236" t="s">
        <v>319</v>
      </c>
      <c r="E122" s="251" t="s">
        <v>19</v>
      </c>
      <c r="F122" s="252" t="s">
        <v>505</v>
      </c>
      <c r="G122" s="250"/>
      <c r="H122" s="251" t="s">
        <v>19</v>
      </c>
      <c r="I122" s="253"/>
      <c r="J122" s="250"/>
      <c r="K122" s="250"/>
      <c r="L122" s="254"/>
      <c r="M122" s="255"/>
      <c r="N122" s="256"/>
      <c r="O122" s="256"/>
      <c r="P122" s="256"/>
      <c r="Q122" s="256"/>
      <c r="R122" s="256"/>
      <c r="S122" s="256"/>
      <c r="T122" s="257"/>
      <c r="U122" s="14"/>
      <c r="V122" s="14"/>
      <c r="W122" s="14"/>
      <c r="X122" s="14"/>
      <c r="Y122" s="14"/>
      <c r="Z122" s="14"/>
      <c r="AA122" s="14"/>
      <c r="AB122" s="14"/>
      <c r="AC122" s="14"/>
      <c r="AD122" s="14"/>
      <c r="AE122" s="14"/>
      <c r="AT122" s="258" t="s">
        <v>319</v>
      </c>
      <c r="AU122" s="258" t="s">
        <v>85</v>
      </c>
      <c r="AV122" s="14" t="s">
        <v>83</v>
      </c>
      <c r="AW122" s="14" t="s">
        <v>37</v>
      </c>
      <c r="AX122" s="14" t="s">
        <v>76</v>
      </c>
      <c r="AY122" s="258" t="s">
        <v>308</v>
      </c>
    </row>
    <row r="123" s="14" customFormat="1">
      <c r="A123" s="14"/>
      <c r="B123" s="249"/>
      <c r="C123" s="250"/>
      <c r="D123" s="236" t="s">
        <v>319</v>
      </c>
      <c r="E123" s="251" t="s">
        <v>19</v>
      </c>
      <c r="F123" s="252" t="s">
        <v>496</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3" customFormat="1">
      <c r="A124" s="13"/>
      <c r="B124" s="234"/>
      <c r="C124" s="235"/>
      <c r="D124" s="236" t="s">
        <v>319</v>
      </c>
      <c r="E124" s="237" t="s">
        <v>19</v>
      </c>
      <c r="F124" s="238" t="s">
        <v>536</v>
      </c>
      <c r="G124" s="235"/>
      <c r="H124" s="239">
        <v>40.185000000000002</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5" customFormat="1">
      <c r="A125" s="15"/>
      <c r="B125" s="259"/>
      <c r="C125" s="260"/>
      <c r="D125" s="236" t="s">
        <v>319</v>
      </c>
      <c r="E125" s="261" t="s">
        <v>19</v>
      </c>
      <c r="F125" s="262" t="s">
        <v>448</v>
      </c>
      <c r="G125" s="260"/>
      <c r="H125" s="263">
        <v>40.185000000000002</v>
      </c>
      <c r="I125" s="264"/>
      <c r="J125" s="260"/>
      <c r="K125" s="260"/>
      <c r="L125" s="265"/>
      <c r="M125" s="266"/>
      <c r="N125" s="267"/>
      <c r="O125" s="267"/>
      <c r="P125" s="267"/>
      <c r="Q125" s="267"/>
      <c r="R125" s="267"/>
      <c r="S125" s="267"/>
      <c r="T125" s="268"/>
      <c r="U125" s="15"/>
      <c r="V125" s="15"/>
      <c r="W125" s="15"/>
      <c r="X125" s="15"/>
      <c r="Y125" s="15"/>
      <c r="Z125" s="15"/>
      <c r="AA125" s="15"/>
      <c r="AB125" s="15"/>
      <c r="AC125" s="15"/>
      <c r="AD125" s="15"/>
      <c r="AE125" s="15"/>
      <c r="AT125" s="269" t="s">
        <v>319</v>
      </c>
      <c r="AU125" s="269" t="s">
        <v>85</v>
      </c>
      <c r="AV125" s="15" t="s">
        <v>315</v>
      </c>
      <c r="AW125" s="15" t="s">
        <v>37</v>
      </c>
      <c r="AX125" s="15" t="s">
        <v>83</v>
      </c>
      <c r="AY125" s="269" t="s">
        <v>308</v>
      </c>
    </row>
    <row r="126" s="2" customFormat="1" ht="24.15" customHeight="1">
      <c r="A126" s="41"/>
      <c r="B126" s="42"/>
      <c r="C126" s="216" t="s">
        <v>347</v>
      </c>
      <c r="D126" s="216" t="s">
        <v>310</v>
      </c>
      <c r="E126" s="217" t="s">
        <v>509</v>
      </c>
      <c r="F126" s="218" t="s">
        <v>510</v>
      </c>
      <c r="G126" s="219" t="s">
        <v>493</v>
      </c>
      <c r="H126" s="220">
        <v>2.1150000000000002</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511</v>
      </c>
    </row>
    <row r="127" s="2" customFormat="1">
      <c r="A127" s="41"/>
      <c r="B127" s="42"/>
      <c r="C127" s="43"/>
      <c r="D127" s="229" t="s">
        <v>317</v>
      </c>
      <c r="E127" s="43"/>
      <c r="F127" s="230" t="s">
        <v>512</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4" customFormat="1">
      <c r="A128" s="14"/>
      <c r="B128" s="249"/>
      <c r="C128" s="250"/>
      <c r="D128" s="236" t="s">
        <v>319</v>
      </c>
      <c r="E128" s="251" t="s">
        <v>19</v>
      </c>
      <c r="F128" s="252" t="s">
        <v>496</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535</v>
      </c>
      <c r="G129" s="235"/>
      <c r="H129" s="239">
        <v>2.1150000000000002</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5" customFormat="1">
      <c r="A130" s="15"/>
      <c r="B130" s="259"/>
      <c r="C130" s="260"/>
      <c r="D130" s="236" t="s">
        <v>319</v>
      </c>
      <c r="E130" s="261" t="s">
        <v>19</v>
      </c>
      <c r="F130" s="262" t="s">
        <v>448</v>
      </c>
      <c r="G130" s="260"/>
      <c r="H130" s="263">
        <v>2.1150000000000002</v>
      </c>
      <c r="I130" s="264"/>
      <c r="J130" s="260"/>
      <c r="K130" s="260"/>
      <c r="L130" s="265"/>
      <c r="M130" s="274"/>
      <c r="N130" s="275"/>
      <c r="O130" s="275"/>
      <c r="P130" s="275"/>
      <c r="Q130" s="275"/>
      <c r="R130" s="275"/>
      <c r="S130" s="275"/>
      <c r="T130" s="276"/>
      <c r="U130" s="15"/>
      <c r="V130" s="15"/>
      <c r="W130" s="15"/>
      <c r="X130" s="15"/>
      <c r="Y130" s="15"/>
      <c r="Z130" s="15"/>
      <c r="AA130" s="15"/>
      <c r="AB130" s="15"/>
      <c r="AC130" s="15"/>
      <c r="AD130" s="15"/>
      <c r="AE130" s="15"/>
      <c r="AT130" s="269" t="s">
        <v>319</v>
      </c>
      <c r="AU130" s="269" t="s">
        <v>85</v>
      </c>
      <c r="AV130" s="15" t="s">
        <v>315</v>
      </c>
      <c r="AW130" s="15" t="s">
        <v>37</v>
      </c>
      <c r="AX130" s="15" t="s">
        <v>83</v>
      </c>
      <c r="AY130" s="269" t="s">
        <v>308</v>
      </c>
    </row>
    <row r="131" s="2" customFormat="1" ht="6.96" customHeight="1">
      <c r="A131" s="41"/>
      <c r="B131" s="62"/>
      <c r="C131" s="63"/>
      <c r="D131" s="63"/>
      <c r="E131" s="63"/>
      <c r="F131" s="63"/>
      <c r="G131" s="63"/>
      <c r="H131" s="63"/>
      <c r="I131" s="63"/>
      <c r="J131" s="63"/>
      <c r="K131" s="63"/>
      <c r="L131" s="47"/>
      <c r="M131" s="41"/>
      <c r="O131" s="41"/>
      <c r="P131" s="41"/>
      <c r="Q131" s="41"/>
      <c r="R131" s="41"/>
      <c r="S131" s="41"/>
      <c r="T131" s="41"/>
      <c r="U131" s="41"/>
      <c r="V131" s="41"/>
      <c r="W131" s="41"/>
      <c r="X131" s="41"/>
      <c r="Y131" s="41"/>
      <c r="Z131" s="41"/>
      <c r="AA131" s="41"/>
      <c r="AB131" s="41"/>
      <c r="AC131" s="41"/>
      <c r="AD131" s="41"/>
      <c r="AE131" s="41"/>
    </row>
  </sheetData>
  <sheetProtection sheet="1" autoFilter="0" formatColumns="0" formatRows="0" objects="1" scenarios="1" spinCount="100000" saltValue="AyC4GroGV8ILqqQs0KaxpKMZZPhwuzKp76o+C0Hlk33mmD61DE3DtsBv3LrgFklgmgpbqfF342ODyA9LCSuZUQ==" hashValue="414OcPLYp4TigTd5iYgLcc7vSsSx++nazJjFJDi/xjuA59s43foBpPjoc/XIXK82zsA7WUL0wS7Z4SDkrNhEHg=="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3" r:id="rId1" display="https://podminky.urs.cz/item/CS_URS_2024_02/132254204"/>
    <hyperlink ref="F99" r:id="rId2" display="https://podminky.urs.cz/item/CS_URS_2024_02/166151101"/>
    <hyperlink ref="F105" r:id="rId3" display="https://podminky.urs.cz/item/CS_URS_2024_02/174151101"/>
    <hyperlink ref="F112" r:id="rId4" display="https://podminky.urs.cz/item/CS_URS_2024_02/871365811"/>
    <hyperlink ref="F116" r:id="rId5" display="https://podminky.urs.cz/item/CS_URS_2024_02/997002511"/>
    <hyperlink ref="F121" r:id="rId6" display="https://podminky.urs.cz/item/CS_URS_2024_02/997002519"/>
    <hyperlink ref="F127" r:id="rId7" display="https://podminky.urs.cz/item/CS_URS_2024_02/997013813"/>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210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8708</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ROUND((SUM(BE94:BE530)),  2)</f>
        <v>0</v>
      </c>
      <c r="G35" s="41"/>
      <c r="H35" s="41"/>
      <c r="I35" s="161">
        <v>0.20999999999999999</v>
      </c>
      <c r="J35" s="160">
        <f>ROUND(((SUM(BE94:BE530))*I35),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ROUND((SUM(BF94:BF530)),  2)</f>
        <v>0</v>
      </c>
      <c r="G36" s="41"/>
      <c r="H36" s="41"/>
      <c r="I36" s="161">
        <v>0.12</v>
      </c>
      <c r="J36" s="160">
        <f>ROUND(((SUM(BF94:BF530))*I36),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ROUND((SUM(BG94:BG530)),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ROUND((SUM(BH94:BH530)),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ROUND((SUM(BI94:BI530)),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660.1 - Úprava tramvajové trati - tramvajový svršek</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8709</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8710</v>
      </c>
      <c r="E66" s="186"/>
      <c r="F66" s="186"/>
      <c r="G66" s="186"/>
      <c r="H66" s="186"/>
      <c r="I66" s="186"/>
      <c r="J66" s="187">
        <f>J139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8711</v>
      </c>
      <c r="E67" s="186"/>
      <c r="F67" s="186"/>
      <c r="G67" s="186"/>
      <c r="H67" s="186"/>
      <c r="I67" s="186"/>
      <c r="J67" s="187">
        <f>J205</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8712</v>
      </c>
      <c r="E68" s="186"/>
      <c r="F68" s="186"/>
      <c r="G68" s="186"/>
      <c r="H68" s="186"/>
      <c r="I68" s="186"/>
      <c r="J68" s="187">
        <f>J442</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438</v>
      </c>
      <c r="E69" s="186"/>
      <c r="F69" s="186"/>
      <c r="G69" s="186"/>
      <c r="H69" s="186"/>
      <c r="I69" s="186"/>
      <c r="J69" s="187">
        <f>J454</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J505</f>
        <v>0</v>
      </c>
      <c r="K70" s="128"/>
      <c r="L70" s="188"/>
      <c r="S70" s="10"/>
      <c r="T70" s="10"/>
      <c r="U70" s="10"/>
      <c r="V70" s="10"/>
      <c r="W70" s="10"/>
      <c r="X70" s="10"/>
      <c r="Y70" s="10"/>
      <c r="Z70" s="10"/>
      <c r="AA70" s="10"/>
      <c r="AB70" s="10"/>
      <c r="AC70" s="10"/>
      <c r="AD70" s="10"/>
      <c r="AE70" s="10"/>
    </row>
    <row r="71" s="9" customFormat="1" ht="24.96" customHeight="1">
      <c r="A71" s="9"/>
      <c r="B71" s="178"/>
      <c r="C71" s="179"/>
      <c r="D71" s="180" t="s">
        <v>1074</v>
      </c>
      <c r="E71" s="181"/>
      <c r="F71" s="181"/>
      <c r="G71" s="181"/>
      <c r="H71" s="181"/>
      <c r="I71" s="181"/>
      <c r="J71" s="182">
        <f>J514</f>
        <v>0</v>
      </c>
      <c r="K71" s="179"/>
      <c r="L71" s="183"/>
      <c r="S71" s="9"/>
      <c r="T71" s="9"/>
      <c r="U71" s="9"/>
      <c r="V71" s="9"/>
      <c r="W71" s="9"/>
      <c r="X71" s="9"/>
      <c r="Y71" s="9"/>
      <c r="Z71" s="9"/>
      <c r="AA71" s="9"/>
      <c r="AB71" s="9"/>
      <c r="AC71" s="9"/>
      <c r="AD71" s="9"/>
      <c r="AE71" s="9"/>
    </row>
    <row r="72" s="10" customFormat="1" ht="19.92" customHeight="1">
      <c r="A72" s="10"/>
      <c r="B72" s="184"/>
      <c r="C72" s="128"/>
      <c r="D72" s="185" t="s">
        <v>3024</v>
      </c>
      <c r="E72" s="186"/>
      <c r="F72" s="186"/>
      <c r="G72" s="186"/>
      <c r="H72" s="186"/>
      <c r="I72" s="186"/>
      <c r="J72" s="187">
        <f>J515</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660.1 - Úprava tramvajové trati - tramvajový svršek</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Ostrava</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AFRY CZ s.r.o.</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P95+P514</f>
        <v>0</v>
      </c>
      <c r="Q94" s="99"/>
      <c r="R94" s="197">
        <f>R95+R514</f>
        <v>1899.0320545000006</v>
      </c>
      <c r="S94" s="99"/>
      <c r="T94" s="198">
        <f>T95+T514</f>
        <v>5181.4083240000009</v>
      </c>
      <c r="U94" s="41"/>
      <c r="V94" s="41"/>
      <c r="W94" s="41"/>
      <c r="X94" s="41"/>
      <c r="Y94" s="41"/>
      <c r="Z94" s="41"/>
      <c r="AA94" s="41"/>
      <c r="AB94" s="41"/>
      <c r="AC94" s="41"/>
      <c r="AD94" s="41"/>
      <c r="AE94" s="41"/>
      <c r="AT94" s="20" t="s">
        <v>75</v>
      </c>
      <c r="AU94" s="20" t="s">
        <v>290</v>
      </c>
      <c r="BK94" s="199">
        <f>BK95+BK514</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P96+P139+P205+P442+P454+P505</f>
        <v>0</v>
      </c>
      <c r="Q95" s="208"/>
      <c r="R95" s="209">
        <f>R96+R139+R205+R442+R454+R505</f>
        <v>1898.9791495000006</v>
      </c>
      <c r="S95" s="208"/>
      <c r="T95" s="210">
        <f>T96+T139+T205+T442+T454+T505</f>
        <v>5181.4083240000009</v>
      </c>
      <c r="U95" s="12"/>
      <c r="V95" s="12"/>
      <c r="W95" s="12"/>
      <c r="X95" s="12"/>
      <c r="Y95" s="12"/>
      <c r="Z95" s="12"/>
      <c r="AA95" s="12"/>
      <c r="AB95" s="12"/>
      <c r="AC95" s="12"/>
      <c r="AD95" s="12"/>
      <c r="AE95" s="12"/>
      <c r="AR95" s="211" t="s">
        <v>83</v>
      </c>
      <c r="AT95" s="212" t="s">
        <v>75</v>
      </c>
      <c r="AU95" s="212" t="s">
        <v>76</v>
      </c>
      <c r="AY95" s="211" t="s">
        <v>308</v>
      </c>
      <c r="BK95" s="213">
        <f>BK96+BK139+BK205+BK442+BK454+BK505</f>
        <v>0</v>
      </c>
    </row>
    <row r="96" s="12" customFormat="1" ht="22.8" customHeight="1">
      <c r="A96" s="12"/>
      <c r="B96" s="200"/>
      <c r="C96" s="201"/>
      <c r="D96" s="202" t="s">
        <v>75</v>
      </c>
      <c r="E96" s="214" t="s">
        <v>173</v>
      </c>
      <c r="F96" s="214" t="s">
        <v>8713</v>
      </c>
      <c r="G96" s="201"/>
      <c r="H96" s="201"/>
      <c r="I96" s="204"/>
      <c r="J96" s="215">
        <f>BK96</f>
        <v>0</v>
      </c>
      <c r="K96" s="201"/>
      <c r="L96" s="206"/>
      <c r="M96" s="207"/>
      <c r="N96" s="208"/>
      <c r="O96" s="208"/>
      <c r="P96" s="209">
        <f>SUM(P97:P138)</f>
        <v>0</v>
      </c>
      <c r="Q96" s="208"/>
      <c r="R96" s="209">
        <f>SUM(R97:R138)</f>
        <v>0</v>
      </c>
      <c r="S96" s="208"/>
      <c r="T96" s="210">
        <f>SUM(T97:T138)</f>
        <v>2064.753424</v>
      </c>
      <c r="U96" s="12"/>
      <c r="V96" s="12"/>
      <c r="W96" s="12"/>
      <c r="X96" s="12"/>
      <c r="Y96" s="12"/>
      <c r="Z96" s="12"/>
      <c r="AA96" s="12"/>
      <c r="AB96" s="12"/>
      <c r="AC96" s="12"/>
      <c r="AD96" s="12"/>
      <c r="AE96" s="12"/>
      <c r="AR96" s="211" t="s">
        <v>83</v>
      </c>
      <c r="AT96" s="212" t="s">
        <v>75</v>
      </c>
      <c r="AU96" s="212" t="s">
        <v>83</v>
      </c>
      <c r="AY96" s="211" t="s">
        <v>308</v>
      </c>
      <c r="BK96" s="213">
        <f>SUM(BK97:BK138)</f>
        <v>0</v>
      </c>
    </row>
    <row r="97" s="2" customFormat="1" ht="24.15" customHeight="1">
      <c r="A97" s="41"/>
      <c r="B97" s="42"/>
      <c r="C97" s="216" t="s">
        <v>83</v>
      </c>
      <c r="D97" s="216" t="s">
        <v>310</v>
      </c>
      <c r="E97" s="217" t="s">
        <v>8714</v>
      </c>
      <c r="F97" s="218" t="s">
        <v>8715</v>
      </c>
      <c r="G97" s="219" t="s">
        <v>313</v>
      </c>
      <c r="H97" s="220">
        <v>21.687999999999999</v>
      </c>
      <c r="I97" s="221"/>
      <c r="J97" s="222">
        <f>ROUND(I97*H97,2)</f>
        <v>0</v>
      </c>
      <c r="K97" s="218" t="s">
        <v>314</v>
      </c>
      <c r="L97" s="47"/>
      <c r="M97" s="223" t="s">
        <v>19</v>
      </c>
      <c r="N97" s="224" t="s">
        <v>47</v>
      </c>
      <c r="O97" s="87"/>
      <c r="P97" s="225">
        <f>O97*H97</f>
        <v>0</v>
      </c>
      <c r="Q97" s="225">
        <v>0</v>
      </c>
      <c r="R97" s="225">
        <f>Q97*H97</f>
        <v>0</v>
      </c>
      <c r="S97" s="225">
        <v>0.098000000000000004</v>
      </c>
      <c r="T97" s="226">
        <f>S97*H97</f>
        <v>2.1254239999999998</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8716</v>
      </c>
    </row>
    <row r="98" s="2" customFormat="1">
      <c r="A98" s="41"/>
      <c r="B98" s="42"/>
      <c r="C98" s="43"/>
      <c r="D98" s="229" t="s">
        <v>317</v>
      </c>
      <c r="E98" s="43"/>
      <c r="F98" s="230" t="s">
        <v>8717</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3" customFormat="1">
      <c r="A99" s="13"/>
      <c r="B99" s="234"/>
      <c r="C99" s="235"/>
      <c r="D99" s="236" t="s">
        <v>319</v>
      </c>
      <c r="E99" s="237" t="s">
        <v>19</v>
      </c>
      <c r="F99" s="238" t="s">
        <v>8718</v>
      </c>
      <c r="G99" s="235"/>
      <c r="H99" s="239">
        <v>21.687999999999999</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83</v>
      </c>
      <c r="AY99" s="245" t="s">
        <v>308</v>
      </c>
    </row>
    <row r="100" s="2" customFormat="1" ht="24.15" customHeight="1">
      <c r="A100" s="41"/>
      <c r="B100" s="42"/>
      <c r="C100" s="216" t="s">
        <v>85</v>
      </c>
      <c r="D100" s="216" t="s">
        <v>310</v>
      </c>
      <c r="E100" s="217" t="s">
        <v>8719</v>
      </c>
      <c r="F100" s="218" t="s">
        <v>8720</v>
      </c>
      <c r="G100" s="219" t="s">
        <v>313</v>
      </c>
      <c r="H100" s="220">
        <v>664.5</v>
      </c>
      <c r="I100" s="221"/>
      <c r="J100" s="222">
        <f>ROUND(I100*H100,2)</f>
        <v>0</v>
      </c>
      <c r="K100" s="218" t="s">
        <v>314</v>
      </c>
      <c r="L100" s="47"/>
      <c r="M100" s="223" t="s">
        <v>19</v>
      </c>
      <c r="N100" s="224" t="s">
        <v>47</v>
      </c>
      <c r="O100" s="87"/>
      <c r="P100" s="225">
        <f>O100*H100</f>
        <v>0</v>
      </c>
      <c r="Q100" s="225">
        <v>0</v>
      </c>
      <c r="R100" s="225">
        <f>Q100*H100</f>
        <v>0</v>
      </c>
      <c r="S100" s="225">
        <v>0.316</v>
      </c>
      <c r="T100" s="226">
        <f>S100*H100</f>
        <v>209.982</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8721</v>
      </c>
    </row>
    <row r="101" s="2" customFormat="1">
      <c r="A101" s="41"/>
      <c r="B101" s="42"/>
      <c r="C101" s="43"/>
      <c r="D101" s="229" t="s">
        <v>317</v>
      </c>
      <c r="E101" s="43"/>
      <c r="F101" s="230" t="s">
        <v>8722</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2" customFormat="1">
      <c r="A102" s="41"/>
      <c r="B102" s="42"/>
      <c r="C102" s="43"/>
      <c r="D102" s="236" t="s">
        <v>4125</v>
      </c>
      <c r="E102" s="43"/>
      <c r="F102" s="292" t="s">
        <v>8723</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4125</v>
      </c>
      <c r="AU102" s="20" t="s">
        <v>85</v>
      </c>
    </row>
    <row r="103" s="13" customFormat="1">
      <c r="A103" s="13"/>
      <c r="B103" s="234"/>
      <c r="C103" s="235"/>
      <c r="D103" s="236" t="s">
        <v>319</v>
      </c>
      <c r="E103" s="237" t="s">
        <v>19</v>
      </c>
      <c r="F103" s="238" t="s">
        <v>8724</v>
      </c>
      <c r="G103" s="235"/>
      <c r="H103" s="239">
        <v>217.5</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76</v>
      </c>
      <c r="AY103" s="245" t="s">
        <v>308</v>
      </c>
    </row>
    <row r="104" s="13" customFormat="1">
      <c r="A104" s="13"/>
      <c r="B104" s="234"/>
      <c r="C104" s="235"/>
      <c r="D104" s="236" t="s">
        <v>319</v>
      </c>
      <c r="E104" s="237" t="s">
        <v>19</v>
      </c>
      <c r="F104" s="238" t="s">
        <v>8725</v>
      </c>
      <c r="G104" s="235"/>
      <c r="H104" s="239">
        <v>447</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76</v>
      </c>
      <c r="AY104" s="245" t="s">
        <v>308</v>
      </c>
    </row>
    <row r="105" s="15" customFormat="1">
      <c r="A105" s="15"/>
      <c r="B105" s="259"/>
      <c r="C105" s="260"/>
      <c r="D105" s="236" t="s">
        <v>319</v>
      </c>
      <c r="E105" s="261" t="s">
        <v>19</v>
      </c>
      <c r="F105" s="262" t="s">
        <v>448</v>
      </c>
      <c r="G105" s="260"/>
      <c r="H105" s="263">
        <v>664.5</v>
      </c>
      <c r="I105" s="264"/>
      <c r="J105" s="260"/>
      <c r="K105" s="260"/>
      <c r="L105" s="265"/>
      <c r="M105" s="266"/>
      <c r="N105" s="267"/>
      <c r="O105" s="267"/>
      <c r="P105" s="267"/>
      <c r="Q105" s="267"/>
      <c r="R105" s="267"/>
      <c r="S105" s="267"/>
      <c r="T105" s="268"/>
      <c r="U105" s="15"/>
      <c r="V105" s="15"/>
      <c r="W105" s="15"/>
      <c r="X105" s="15"/>
      <c r="Y105" s="15"/>
      <c r="Z105" s="15"/>
      <c r="AA105" s="15"/>
      <c r="AB105" s="15"/>
      <c r="AC105" s="15"/>
      <c r="AD105" s="15"/>
      <c r="AE105" s="15"/>
      <c r="AT105" s="269" t="s">
        <v>319</v>
      </c>
      <c r="AU105" s="269" t="s">
        <v>85</v>
      </c>
      <c r="AV105" s="15" t="s">
        <v>315</v>
      </c>
      <c r="AW105" s="15" t="s">
        <v>37</v>
      </c>
      <c r="AX105" s="15" t="s">
        <v>83</v>
      </c>
      <c r="AY105" s="269" t="s">
        <v>308</v>
      </c>
    </row>
    <row r="106" s="2" customFormat="1" ht="33" customHeight="1">
      <c r="A106" s="41"/>
      <c r="B106" s="42"/>
      <c r="C106" s="216" t="s">
        <v>150</v>
      </c>
      <c r="D106" s="216" t="s">
        <v>310</v>
      </c>
      <c r="E106" s="217" t="s">
        <v>8726</v>
      </c>
      <c r="F106" s="218" t="s">
        <v>8727</v>
      </c>
      <c r="G106" s="219" t="s">
        <v>313</v>
      </c>
      <c r="H106" s="220">
        <v>1993.5</v>
      </c>
      <c r="I106" s="221"/>
      <c r="J106" s="222">
        <f>ROUND(I106*H106,2)</f>
        <v>0</v>
      </c>
      <c r="K106" s="218" t="s">
        <v>314</v>
      </c>
      <c r="L106" s="47"/>
      <c r="M106" s="223" t="s">
        <v>19</v>
      </c>
      <c r="N106" s="224" t="s">
        <v>47</v>
      </c>
      <c r="O106" s="87"/>
      <c r="P106" s="225">
        <f>O106*H106</f>
        <v>0</v>
      </c>
      <c r="Q106" s="225">
        <v>0</v>
      </c>
      <c r="R106" s="225">
        <f>Q106*H106</f>
        <v>0</v>
      </c>
      <c r="S106" s="225">
        <v>0.316</v>
      </c>
      <c r="T106" s="226">
        <f>S106*H106</f>
        <v>629.94600000000003</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8728</v>
      </c>
    </row>
    <row r="107" s="2" customFormat="1">
      <c r="A107" s="41"/>
      <c r="B107" s="42"/>
      <c r="C107" s="43"/>
      <c r="D107" s="229" t="s">
        <v>317</v>
      </c>
      <c r="E107" s="43"/>
      <c r="F107" s="230" t="s">
        <v>8729</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2" customFormat="1">
      <c r="A108" s="41"/>
      <c r="B108" s="42"/>
      <c r="C108" s="43"/>
      <c r="D108" s="236" t="s">
        <v>4125</v>
      </c>
      <c r="E108" s="43"/>
      <c r="F108" s="292" t="s">
        <v>8723</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4125</v>
      </c>
      <c r="AU108" s="20" t="s">
        <v>85</v>
      </c>
    </row>
    <row r="109" s="13" customFormat="1">
      <c r="A109" s="13"/>
      <c r="B109" s="234"/>
      <c r="C109" s="235"/>
      <c r="D109" s="236" t="s">
        <v>319</v>
      </c>
      <c r="E109" s="237" t="s">
        <v>19</v>
      </c>
      <c r="F109" s="238" t="s">
        <v>8730</v>
      </c>
      <c r="G109" s="235"/>
      <c r="H109" s="239">
        <v>652.5</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3" customFormat="1">
      <c r="A110" s="13"/>
      <c r="B110" s="234"/>
      <c r="C110" s="235"/>
      <c r="D110" s="236" t="s">
        <v>319</v>
      </c>
      <c r="E110" s="237" t="s">
        <v>19</v>
      </c>
      <c r="F110" s="238" t="s">
        <v>8731</v>
      </c>
      <c r="G110" s="235"/>
      <c r="H110" s="239">
        <v>1341</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76</v>
      </c>
      <c r="AY110" s="245" t="s">
        <v>308</v>
      </c>
    </row>
    <row r="111" s="15" customFormat="1">
      <c r="A111" s="15"/>
      <c r="B111" s="259"/>
      <c r="C111" s="260"/>
      <c r="D111" s="236" t="s">
        <v>319</v>
      </c>
      <c r="E111" s="261" t="s">
        <v>19</v>
      </c>
      <c r="F111" s="262" t="s">
        <v>448</v>
      </c>
      <c r="G111" s="260"/>
      <c r="H111" s="263">
        <v>1993.5</v>
      </c>
      <c r="I111" s="264"/>
      <c r="J111" s="260"/>
      <c r="K111" s="260"/>
      <c r="L111" s="265"/>
      <c r="M111" s="266"/>
      <c r="N111" s="267"/>
      <c r="O111" s="267"/>
      <c r="P111" s="267"/>
      <c r="Q111" s="267"/>
      <c r="R111" s="267"/>
      <c r="S111" s="267"/>
      <c r="T111" s="268"/>
      <c r="U111" s="15"/>
      <c r="V111" s="15"/>
      <c r="W111" s="15"/>
      <c r="X111" s="15"/>
      <c r="Y111" s="15"/>
      <c r="Z111" s="15"/>
      <c r="AA111" s="15"/>
      <c r="AB111" s="15"/>
      <c r="AC111" s="15"/>
      <c r="AD111" s="15"/>
      <c r="AE111" s="15"/>
      <c r="AT111" s="269" t="s">
        <v>319</v>
      </c>
      <c r="AU111" s="269" t="s">
        <v>85</v>
      </c>
      <c r="AV111" s="15" t="s">
        <v>315</v>
      </c>
      <c r="AW111" s="15" t="s">
        <v>37</v>
      </c>
      <c r="AX111" s="15" t="s">
        <v>83</v>
      </c>
      <c r="AY111" s="269" t="s">
        <v>308</v>
      </c>
    </row>
    <row r="112" s="2" customFormat="1" ht="24.15" customHeight="1">
      <c r="A112" s="41"/>
      <c r="B112" s="42"/>
      <c r="C112" s="216" t="s">
        <v>315</v>
      </c>
      <c r="D112" s="216" t="s">
        <v>310</v>
      </c>
      <c r="E112" s="217" t="s">
        <v>8732</v>
      </c>
      <c r="F112" s="218" t="s">
        <v>8733</v>
      </c>
      <c r="G112" s="219" t="s">
        <v>313</v>
      </c>
      <c r="H112" s="220">
        <v>217.5</v>
      </c>
      <c r="I112" s="221"/>
      <c r="J112" s="222">
        <f>ROUND(I112*H112,2)</f>
        <v>0</v>
      </c>
      <c r="K112" s="218" t="s">
        <v>314</v>
      </c>
      <c r="L112" s="47"/>
      <c r="M112" s="223" t="s">
        <v>19</v>
      </c>
      <c r="N112" s="224" t="s">
        <v>47</v>
      </c>
      <c r="O112" s="87"/>
      <c r="P112" s="225">
        <f>O112*H112</f>
        <v>0</v>
      </c>
      <c r="Q112" s="225">
        <v>0</v>
      </c>
      <c r="R112" s="225">
        <f>Q112*H112</f>
        <v>0</v>
      </c>
      <c r="S112" s="225">
        <v>0.32500000000000001</v>
      </c>
      <c r="T112" s="226">
        <f>S112*H112</f>
        <v>70.6875</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8734</v>
      </c>
    </row>
    <row r="113" s="2" customFormat="1">
      <c r="A113" s="41"/>
      <c r="B113" s="42"/>
      <c r="C113" s="43"/>
      <c r="D113" s="229" t="s">
        <v>317</v>
      </c>
      <c r="E113" s="43"/>
      <c r="F113" s="230" t="s">
        <v>8735</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2" customFormat="1">
      <c r="A114" s="41"/>
      <c r="B114" s="42"/>
      <c r="C114" s="43"/>
      <c r="D114" s="236" t="s">
        <v>4125</v>
      </c>
      <c r="E114" s="43"/>
      <c r="F114" s="292" t="s">
        <v>8736</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4125</v>
      </c>
      <c r="AU114" s="20" t="s">
        <v>85</v>
      </c>
    </row>
    <row r="115" s="13" customFormat="1">
      <c r="A115" s="13"/>
      <c r="B115" s="234"/>
      <c r="C115" s="235"/>
      <c r="D115" s="236" t="s">
        <v>319</v>
      </c>
      <c r="E115" s="237" t="s">
        <v>19</v>
      </c>
      <c r="F115" s="238" t="s">
        <v>8737</v>
      </c>
      <c r="G115" s="235"/>
      <c r="H115" s="239">
        <v>217.5</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24.15" customHeight="1">
      <c r="A116" s="41"/>
      <c r="B116" s="42"/>
      <c r="C116" s="216" t="s">
        <v>336</v>
      </c>
      <c r="D116" s="216" t="s">
        <v>310</v>
      </c>
      <c r="E116" s="217" t="s">
        <v>8738</v>
      </c>
      <c r="F116" s="218" t="s">
        <v>8739</v>
      </c>
      <c r="G116" s="219" t="s">
        <v>313</v>
      </c>
      <c r="H116" s="220">
        <v>39</v>
      </c>
      <c r="I116" s="221"/>
      <c r="J116" s="222">
        <f>ROUND(I116*H116,2)</f>
        <v>0</v>
      </c>
      <c r="K116" s="218" t="s">
        <v>314</v>
      </c>
      <c r="L116" s="47"/>
      <c r="M116" s="223" t="s">
        <v>19</v>
      </c>
      <c r="N116" s="224" t="s">
        <v>47</v>
      </c>
      <c r="O116" s="87"/>
      <c r="P116" s="225">
        <f>O116*H116</f>
        <v>0</v>
      </c>
      <c r="Q116" s="225">
        <v>0</v>
      </c>
      <c r="R116" s="225">
        <f>Q116*H116</f>
        <v>0</v>
      </c>
      <c r="S116" s="225">
        <v>0.625</v>
      </c>
      <c r="T116" s="226">
        <f>S116*H116</f>
        <v>24.375</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8740</v>
      </c>
    </row>
    <row r="117" s="2" customFormat="1">
      <c r="A117" s="41"/>
      <c r="B117" s="42"/>
      <c r="C117" s="43"/>
      <c r="D117" s="229" t="s">
        <v>317</v>
      </c>
      <c r="E117" s="43"/>
      <c r="F117" s="230" t="s">
        <v>8741</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2" customFormat="1">
      <c r="A118" s="41"/>
      <c r="B118" s="42"/>
      <c r="C118" s="43"/>
      <c r="D118" s="236" t="s">
        <v>4125</v>
      </c>
      <c r="E118" s="43"/>
      <c r="F118" s="292" t="s">
        <v>8723</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4125</v>
      </c>
      <c r="AU118" s="20" t="s">
        <v>85</v>
      </c>
    </row>
    <row r="119" s="13" customFormat="1">
      <c r="A119" s="13"/>
      <c r="B119" s="234"/>
      <c r="C119" s="235"/>
      <c r="D119" s="236" t="s">
        <v>319</v>
      </c>
      <c r="E119" s="237" t="s">
        <v>19</v>
      </c>
      <c r="F119" s="238" t="s">
        <v>8742</v>
      </c>
      <c r="G119" s="235"/>
      <c r="H119" s="239">
        <v>32.5</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3" customFormat="1">
      <c r="A120" s="13"/>
      <c r="B120" s="234"/>
      <c r="C120" s="235"/>
      <c r="D120" s="236" t="s">
        <v>319</v>
      </c>
      <c r="E120" s="237" t="s">
        <v>19</v>
      </c>
      <c r="F120" s="238" t="s">
        <v>8743</v>
      </c>
      <c r="G120" s="235"/>
      <c r="H120" s="239">
        <v>6.5</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5" customFormat="1">
      <c r="A121" s="15"/>
      <c r="B121" s="259"/>
      <c r="C121" s="260"/>
      <c r="D121" s="236" t="s">
        <v>319</v>
      </c>
      <c r="E121" s="261" t="s">
        <v>19</v>
      </c>
      <c r="F121" s="262" t="s">
        <v>448</v>
      </c>
      <c r="G121" s="260"/>
      <c r="H121" s="263">
        <v>39</v>
      </c>
      <c r="I121" s="264"/>
      <c r="J121" s="260"/>
      <c r="K121" s="260"/>
      <c r="L121" s="265"/>
      <c r="M121" s="266"/>
      <c r="N121" s="267"/>
      <c r="O121" s="267"/>
      <c r="P121" s="267"/>
      <c r="Q121" s="267"/>
      <c r="R121" s="267"/>
      <c r="S121" s="267"/>
      <c r="T121" s="268"/>
      <c r="U121" s="15"/>
      <c r="V121" s="15"/>
      <c r="W121" s="15"/>
      <c r="X121" s="15"/>
      <c r="Y121" s="15"/>
      <c r="Z121" s="15"/>
      <c r="AA121" s="15"/>
      <c r="AB121" s="15"/>
      <c r="AC121" s="15"/>
      <c r="AD121" s="15"/>
      <c r="AE121" s="15"/>
      <c r="AT121" s="269" t="s">
        <v>319</v>
      </c>
      <c r="AU121" s="269" t="s">
        <v>85</v>
      </c>
      <c r="AV121" s="15" t="s">
        <v>315</v>
      </c>
      <c r="AW121" s="15" t="s">
        <v>37</v>
      </c>
      <c r="AX121" s="15" t="s">
        <v>83</v>
      </c>
      <c r="AY121" s="269" t="s">
        <v>308</v>
      </c>
    </row>
    <row r="122" s="2" customFormat="1" ht="37.8" customHeight="1">
      <c r="A122" s="41"/>
      <c r="B122" s="42"/>
      <c r="C122" s="216" t="s">
        <v>342</v>
      </c>
      <c r="D122" s="216" t="s">
        <v>310</v>
      </c>
      <c r="E122" s="217" t="s">
        <v>1161</v>
      </c>
      <c r="F122" s="218" t="s">
        <v>1162</v>
      </c>
      <c r="G122" s="219" t="s">
        <v>313</v>
      </c>
      <c r="H122" s="220">
        <v>97.5</v>
      </c>
      <c r="I122" s="221"/>
      <c r="J122" s="222">
        <f>ROUND(I122*H122,2)</f>
        <v>0</v>
      </c>
      <c r="K122" s="218" t="s">
        <v>314</v>
      </c>
      <c r="L122" s="47"/>
      <c r="M122" s="223" t="s">
        <v>19</v>
      </c>
      <c r="N122" s="224" t="s">
        <v>47</v>
      </c>
      <c r="O122" s="87"/>
      <c r="P122" s="225">
        <f>O122*H122</f>
        <v>0</v>
      </c>
      <c r="Q122" s="225">
        <v>0</v>
      </c>
      <c r="R122" s="225">
        <f>Q122*H122</f>
        <v>0</v>
      </c>
      <c r="S122" s="225">
        <v>0.625</v>
      </c>
      <c r="T122" s="226">
        <f>S122*H122</f>
        <v>60.9375</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8744</v>
      </c>
    </row>
    <row r="123" s="2" customFormat="1">
      <c r="A123" s="41"/>
      <c r="B123" s="42"/>
      <c r="C123" s="43"/>
      <c r="D123" s="229" t="s">
        <v>317</v>
      </c>
      <c r="E123" s="43"/>
      <c r="F123" s="230" t="s">
        <v>1164</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317</v>
      </c>
      <c r="AU123" s="20" t="s">
        <v>85</v>
      </c>
    </row>
    <row r="124" s="13" customFormat="1">
      <c r="A124" s="13"/>
      <c r="B124" s="234"/>
      <c r="C124" s="235"/>
      <c r="D124" s="236" t="s">
        <v>319</v>
      </c>
      <c r="E124" s="237" t="s">
        <v>19</v>
      </c>
      <c r="F124" s="238" t="s">
        <v>8745</v>
      </c>
      <c r="G124" s="235"/>
      <c r="H124" s="239">
        <v>97.5</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83</v>
      </c>
      <c r="AY124" s="245" t="s">
        <v>308</v>
      </c>
    </row>
    <row r="125" s="2" customFormat="1" ht="33" customHeight="1">
      <c r="A125" s="41"/>
      <c r="B125" s="42"/>
      <c r="C125" s="216" t="s">
        <v>347</v>
      </c>
      <c r="D125" s="216" t="s">
        <v>310</v>
      </c>
      <c r="E125" s="217" t="s">
        <v>8746</v>
      </c>
      <c r="F125" s="218" t="s">
        <v>8747</v>
      </c>
      <c r="G125" s="219" t="s">
        <v>313</v>
      </c>
      <c r="H125" s="220">
        <v>19.5</v>
      </c>
      <c r="I125" s="221"/>
      <c r="J125" s="222">
        <f>ROUND(I125*H125,2)</f>
        <v>0</v>
      </c>
      <c r="K125" s="218" t="s">
        <v>314</v>
      </c>
      <c r="L125" s="47"/>
      <c r="M125" s="223" t="s">
        <v>19</v>
      </c>
      <c r="N125" s="224" t="s">
        <v>47</v>
      </c>
      <c r="O125" s="87"/>
      <c r="P125" s="225">
        <f>O125*H125</f>
        <v>0</v>
      </c>
      <c r="Q125" s="225">
        <v>0</v>
      </c>
      <c r="R125" s="225">
        <f>Q125*H125</f>
        <v>0</v>
      </c>
      <c r="S125" s="225">
        <v>0.625</v>
      </c>
      <c r="T125" s="226">
        <f>S125*H125</f>
        <v>12.1875</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8748</v>
      </c>
    </row>
    <row r="126" s="2" customFormat="1">
      <c r="A126" s="41"/>
      <c r="B126" s="42"/>
      <c r="C126" s="43"/>
      <c r="D126" s="229" t="s">
        <v>317</v>
      </c>
      <c r="E126" s="43"/>
      <c r="F126" s="230" t="s">
        <v>8749</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8750</v>
      </c>
      <c r="G127" s="235"/>
      <c r="H127" s="239">
        <v>19.5</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37.8" customHeight="1">
      <c r="A128" s="41"/>
      <c r="B128" s="42"/>
      <c r="C128" s="216" t="s">
        <v>352</v>
      </c>
      <c r="D128" s="216" t="s">
        <v>310</v>
      </c>
      <c r="E128" s="217" t="s">
        <v>1154</v>
      </c>
      <c r="F128" s="218" t="s">
        <v>1155</v>
      </c>
      <c r="G128" s="219" t="s">
        <v>313</v>
      </c>
      <c r="H128" s="220">
        <v>652.5</v>
      </c>
      <c r="I128" s="221"/>
      <c r="J128" s="222">
        <f>ROUND(I128*H128,2)</f>
        <v>0</v>
      </c>
      <c r="K128" s="218" t="s">
        <v>314</v>
      </c>
      <c r="L128" s="47"/>
      <c r="M128" s="223" t="s">
        <v>19</v>
      </c>
      <c r="N128" s="224" t="s">
        <v>47</v>
      </c>
      <c r="O128" s="87"/>
      <c r="P128" s="225">
        <f>O128*H128</f>
        <v>0</v>
      </c>
      <c r="Q128" s="225">
        <v>0</v>
      </c>
      <c r="R128" s="225">
        <f>Q128*H128</f>
        <v>0</v>
      </c>
      <c r="S128" s="225">
        <v>0.32500000000000001</v>
      </c>
      <c r="T128" s="226">
        <f>S128*H128</f>
        <v>212.0625</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8751</v>
      </c>
    </row>
    <row r="129" s="2" customFormat="1">
      <c r="A129" s="41"/>
      <c r="B129" s="42"/>
      <c r="C129" s="43"/>
      <c r="D129" s="229" t="s">
        <v>317</v>
      </c>
      <c r="E129" s="43"/>
      <c r="F129" s="230" t="s">
        <v>1157</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2" customFormat="1">
      <c r="A130" s="41"/>
      <c r="B130" s="42"/>
      <c r="C130" s="43"/>
      <c r="D130" s="236" t="s">
        <v>4125</v>
      </c>
      <c r="E130" s="43"/>
      <c r="F130" s="292" t="s">
        <v>8723</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4125</v>
      </c>
      <c r="AU130" s="20" t="s">
        <v>85</v>
      </c>
    </row>
    <row r="131" s="13" customFormat="1">
      <c r="A131" s="13"/>
      <c r="B131" s="234"/>
      <c r="C131" s="235"/>
      <c r="D131" s="236" t="s">
        <v>319</v>
      </c>
      <c r="E131" s="237" t="s">
        <v>19</v>
      </c>
      <c r="F131" s="238" t="s">
        <v>8752</v>
      </c>
      <c r="G131" s="235"/>
      <c r="H131" s="239">
        <v>652.5</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2" customFormat="1" ht="33" customHeight="1">
      <c r="A132" s="41"/>
      <c r="B132" s="42"/>
      <c r="C132" s="216" t="s">
        <v>357</v>
      </c>
      <c r="D132" s="216" t="s">
        <v>310</v>
      </c>
      <c r="E132" s="217" t="s">
        <v>8753</v>
      </c>
      <c r="F132" s="218" t="s">
        <v>8754</v>
      </c>
      <c r="G132" s="219" t="s">
        <v>313</v>
      </c>
      <c r="H132" s="220">
        <v>726.25</v>
      </c>
      <c r="I132" s="221"/>
      <c r="J132" s="222">
        <f>ROUND(I132*H132,2)</f>
        <v>0</v>
      </c>
      <c r="K132" s="218" t="s">
        <v>314</v>
      </c>
      <c r="L132" s="47"/>
      <c r="M132" s="223" t="s">
        <v>19</v>
      </c>
      <c r="N132" s="224" t="s">
        <v>47</v>
      </c>
      <c r="O132" s="87"/>
      <c r="P132" s="225">
        <f>O132*H132</f>
        <v>0</v>
      </c>
      <c r="Q132" s="225">
        <v>0</v>
      </c>
      <c r="R132" s="225">
        <f>Q132*H132</f>
        <v>0</v>
      </c>
      <c r="S132" s="225">
        <v>0.28999999999999998</v>
      </c>
      <c r="T132" s="226">
        <f>S132*H132</f>
        <v>210.61249999999998</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8755</v>
      </c>
    </row>
    <row r="133" s="2" customFormat="1">
      <c r="A133" s="41"/>
      <c r="B133" s="42"/>
      <c r="C133" s="43"/>
      <c r="D133" s="229" t="s">
        <v>317</v>
      </c>
      <c r="E133" s="43"/>
      <c r="F133" s="230" t="s">
        <v>8756</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2" customFormat="1">
      <c r="A134" s="41"/>
      <c r="B134" s="42"/>
      <c r="C134" s="43"/>
      <c r="D134" s="236" t="s">
        <v>4125</v>
      </c>
      <c r="E134" s="43"/>
      <c r="F134" s="292" t="s">
        <v>8757</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4125</v>
      </c>
      <c r="AU134" s="20" t="s">
        <v>85</v>
      </c>
    </row>
    <row r="135" s="13" customFormat="1">
      <c r="A135" s="13"/>
      <c r="B135" s="234"/>
      <c r="C135" s="235"/>
      <c r="D135" s="236" t="s">
        <v>319</v>
      </c>
      <c r="E135" s="237" t="s">
        <v>19</v>
      </c>
      <c r="F135" s="238" t="s">
        <v>8758</v>
      </c>
      <c r="G135" s="235"/>
      <c r="H135" s="239">
        <v>726.25</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83</v>
      </c>
      <c r="AY135" s="245" t="s">
        <v>308</v>
      </c>
    </row>
    <row r="136" s="2" customFormat="1" ht="37.8" customHeight="1">
      <c r="A136" s="41"/>
      <c r="B136" s="42"/>
      <c r="C136" s="216" t="s">
        <v>362</v>
      </c>
      <c r="D136" s="216" t="s">
        <v>310</v>
      </c>
      <c r="E136" s="217" t="s">
        <v>8759</v>
      </c>
      <c r="F136" s="218" t="s">
        <v>8760</v>
      </c>
      <c r="G136" s="219" t="s">
        <v>313</v>
      </c>
      <c r="H136" s="220">
        <v>2178.75</v>
      </c>
      <c r="I136" s="221"/>
      <c r="J136" s="222">
        <f>ROUND(I136*H136,2)</f>
        <v>0</v>
      </c>
      <c r="K136" s="218" t="s">
        <v>314</v>
      </c>
      <c r="L136" s="47"/>
      <c r="M136" s="223" t="s">
        <v>19</v>
      </c>
      <c r="N136" s="224" t="s">
        <v>47</v>
      </c>
      <c r="O136" s="87"/>
      <c r="P136" s="225">
        <f>O136*H136</f>
        <v>0</v>
      </c>
      <c r="Q136" s="225">
        <v>0</v>
      </c>
      <c r="R136" s="225">
        <f>Q136*H136</f>
        <v>0</v>
      </c>
      <c r="S136" s="225">
        <v>0.28999999999999998</v>
      </c>
      <c r="T136" s="226">
        <f>S136*H136</f>
        <v>631.83749999999998</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8761</v>
      </c>
    </row>
    <row r="137" s="2" customFormat="1">
      <c r="A137" s="41"/>
      <c r="B137" s="42"/>
      <c r="C137" s="43"/>
      <c r="D137" s="229" t="s">
        <v>317</v>
      </c>
      <c r="E137" s="43"/>
      <c r="F137" s="230" t="s">
        <v>8762</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13" customFormat="1">
      <c r="A138" s="13"/>
      <c r="B138" s="234"/>
      <c r="C138" s="235"/>
      <c r="D138" s="236" t="s">
        <v>319</v>
      </c>
      <c r="E138" s="237" t="s">
        <v>19</v>
      </c>
      <c r="F138" s="238" t="s">
        <v>8763</v>
      </c>
      <c r="G138" s="235"/>
      <c r="H138" s="239">
        <v>2178.75</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12" customFormat="1" ht="22.8" customHeight="1">
      <c r="A139" s="12"/>
      <c r="B139" s="200"/>
      <c r="C139" s="201"/>
      <c r="D139" s="202" t="s">
        <v>75</v>
      </c>
      <c r="E139" s="214" t="s">
        <v>176</v>
      </c>
      <c r="F139" s="214" t="s">
        <v>8764</v>
      </c>
      <c r="G139" s="201"/>
      <c r="H139" s="201"/>
      <c r="I139" s="204"/>
      <c r="J139" s="215">
        <f>BK139</f>
        <v>0</v>
      </c>
      <c r="K139" s="201"/>
      <c r="L139" s="206"/>
      <c r="M139" s="207"/>
      <c r="N139" s="208"/>
      <c r="O139" s="208"/>
      <c r="P139" s="209">
        <f>SUM(P140:P204)</f>
        <v>0</v>
      </c>
      <c r="Q139" s="208"/>
      <c r="R139" s="209">
        <f>SUM(R140:R204)</f>
        <v>218.24208000000002</v>
      </c>
      <c r="S139" s="208"/>
      <c r="T139" s="210">
        <f>SUM(T140:T204)</f>
        <v>3008.0364000000004</v>
      </c>
      <c r="U139" s="12"/>
      <c r="V139" s="12"/>
      <c r="W139" s="12"/>
      <c r="X139" s="12"/>
      <c r="Y139" s="12"/>
      <c r="Z139" s="12"/>
      <c r="AA139" s="12"/>
      <c r="AB139" s="12"/>
      <c r="AC139" s="12"/>
      <c r="AD139" s="12"/>
      <c r="AE139" s="12"/>
      <c r="AR139" s="211" t="s">
        <v>83</v>
      </c>
      <c r="AT139" s="212" t="s">
        <v>75</v>
      </c>
      <c r="AU139" s="212" t="s">
        <v>83</v>
      </c>
      <c r="AY139" s="211" t="s">
        <v>308</v>
      </c>
      <c r="BK139" s="213">
        <f>SUM(BK140:BK204)</f>
        <v>0</v>
      </c>
    </row>
    <row r="140" s="2" customFormat="1" ht="33" customHeight="1">
      <c r="A140" s="41"/>
      <c r="B140" s="42"/>
      <c r="C140" s="216" t="s">
        <v>367</v>
      </c>
      <c r="D140" s="216" t="s">
        <v>310</v>
      </c>
      <c r="E140" s="217" t="s">
        <v>8765</v>
      </c>
      <c r="F140" s="218" t="s">
        <v>8766</v>
      </c>
      <c r="G140" s="219" t="s">
        <v>442</v>
      </c>
      <c r="H140" s="220">
        <v>1366.75</v>
      </c>
      <c r="I140" s="221"/>
      <c r="J140" s="222">
        <f>ROUND(I140*H140,2)</f>
        <v>0</v>
      </c>
      <c r="K140" s="218" t="s">
        <v>314</v>
      </c>
      <c r="L140" s="47"/>
      <c r="M140" s="223" t="s">
        <v>19</v>
      </c>
      <c r="N140" s="224" t="s">
        <v>47</v>
      </c>
      <c r="O140" s="87"/>
      <c r="P140" s="225">
        <f>O140*H140</f>
        <v>0</v>
      </c>
      <c r="Q140" s="225">
        <v>0</v>
      </c>
      <c r="R140" s="225">
        <f>Q140*H140</f>
        <v>0</v>
      </c>
      <c r="S140" s="225">
        <v>1.8080000000000001</v>
      </c>
      <c r="T140" s="226">
        <f>S140*H140</f>
        <v>2471.0840000000003</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8767</v>
      </c>
    </row>
    <row r="141" s="2" customFormat="1">
      <c r="A141" s="41"/>
      <c r="B141" s="42"/>
      <c r="C141" s="43"/>
      <c r="D141" s="229" t="s">
        <v>317</v>
      </c>
      <c r="E141" s="43"/>
      <c r="F141" s="230" t="s">
        <v>8768</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2" customFormat="1">
      <c r="A142" s="41"/>
      <c r="B142" s="42"/>
      <c r="C142" s="43"/>
      <c r="D142" s="236" t="s">
        <v>4125</v>
      </c>
      <c r="E142" s="43"/>
      <c r="F142" s="292" t="s">
        <v>8769</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4125</v>
      </c>
      <c r="AU142" s="20" t="s">
        <v>85</v>
      </c>
    </row>
    <row r="143" s="13" customFormat="1">
      <c r="A143" s="13"/>
      <c r="B143" s="234"/>
      <c r="C143" s="235"/>
      <c r="D143" s="236" t="s">
        <v>319</v>
      </c>
      <c r="E143" s="237" t="s">
        <v>19</v>
      </c>
      <c r="F143" s="238" t="s">
        <v>8770</v>
      </c>
      <c r="G143" s="235"/>
      <c r="H143" s="239">
        <v>383.39999999999998</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8771</v>
      </c>
      <c r="G144" s="235"/>
      <c r="H144" s="239">
        <v>877.95000000000005</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8772</v>
      </c>
      <c r="G145" s="235"/>
      <c r="H145" s="239">
        <v>71.099999999999994</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8773</v>
      </c>
      <c r="G146" s="235"/>
      <c r="H146" s="239">
        <v>34.299999999999997</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5" customFormat="1">
      <c r="A147" s="15"/>
      <c r="B147" s="259"/>
      <c r="C147" s="260"/>
      <c r="D147" s="236" t="s">
        <v>319</v>
      </c>
      <c r="E147" s="261" t="s">
        <v>19</v>
      </c>
      <c r="F147" s="262" t="s">
        <v>448</v>
      </c>
      <c r="G147" s="260"/>
      <c r="H147" s="263">
        <v>1366.75</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319</v>
      </c>
      <c r="AU147" s="269" t="s">
        <v>85</v>
      </c>
      <c r="AV147" s="15" t="s">
        <v>315</v>
      </c>
      <c r="AW147" s="15" t="s">
        <v>37</v>
      </c>
      <c r="AX147" s="15" t="s">
        <v>83</v>
      </c>
      <c r="AY147" s="269" t="s">
        <v>308</v>
      </c>
    </row>
    <row r="148" s="2" customFormat="1" ht="16.5" customHeight="1">
      <c r="A148" s="41"/>
      <c r="B148" s="42"/>
      <c r="C148" s="216" t="s">
        <v>8</v>
      </c>
      <c r="D148" s="216" t="s">
        <v>310</v>
      </c>
      <c r="E148" s="217" t="s">
        <v>8774</v>
      </c>
      <c r="F148" s="218" t="s">
        <v>8775</v>
      </c>
      <c r="G148" s="219" t="s">
        <v>474</v>
      </c>
      <c r="H148" s="220">
        <v>1189</v>
      </c>
      <c r="I148" s="221"/>
      <c r="J148" s="222">
        <f>ROUND(I148*H148,2)</f>
        <v>0</v>
      </c>
      <c r="K148" s="218" t="s">
        <v>314</v>
      </c>
      <c r="L148" s="47"/>
      <c r="M148" s="223" t="s">
        <v>19</v>
      </c>
      <c r="N148" s="224" t="s">
        <v>47</v>
      </c>
      <c r="O148" s="87"/>
      <c r="P148" s="225">
        <f>O148*H148</f>
        <v>0</v>
      </c>
      <c r="Q148" s="225">
        <v>0</v>
      </c>
      <c r="R148" s="225">
        <f>Q148*H148</f>
        <v>0</v>
      </c>
      <c r="S148" s="225">
        <v>0.14599999999999999</v>
      </c>
      <c r="T148" s="226">
        <f>S148*H148</f>
        <v>173.59399999999999</v>
      </c>
      <c r="U148" s="41"/>
      <c r="V148" s="41"/>
      <c r="W148" s="41"/>
      <c r="X148" s="41"/>
      <c r="Y148" s="41"/>
      <c r="Z148" s="41"/>
      <c r="AA148" s="41"/>
      <c r="AB148" s="41"/>
      <c r="AC148" s="41"/>
      <c r="AD148" s="41"/>
      <c r="AE148" s="41"/>
      <c r="AR148" s="227" t="s">
        <v>315</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8776</v>
      </c>
    </row>
    <row r="149" s="2" customFormat="1">
      <c r="A149" s="41"/>
      <c r="B149" s="42"/>
      <c r="C149" s="43"/>
      <c r="D149" s="229" t="s">
        <v>317</v>
      </c>
      <c r="E149" s="43"/>
      <c r="F149" s="230" t="s">
        <v>8777</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317</v>
      </c>
      <c r="AU149" s="20" t="s">
        <v>85</v>
      </c>
    </row>
    <row r="150" s="13" customFormat="1">
      <c r="A150" s="13"/>
      <c r="B150" s="234"/>
      <c r="C150" s="235"/>
      <c r="D150" s="236" t="s">
        <v>319</v>
      </c>
      <c r="E150" s="237" t="s">
        <v>19</v>
      </c>
      <c r="F150" s="238" t="s">
        <v>8778</v>
      </c>
      <c r="G150" s="235"/>
      <c r="H150" s="239">
        <v>284</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3" customFormat="1">
      <c r="A151" s="13"/>
      <c r="B151" s="234"/>
      <c r="C151" s="235"/>
      <c r="D151" s="236" t="s">
        <v>319</v>
      </c>
      <c r="E151" s="237" t="s">
        <v>19</v>
      </c>
      <c r="F151" s="238" t="s">
        <v>8779</v>
      </c>
      <c r="G151" s="235"/>
      <c r="H151" s="239">
        <v>278</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3" customFormat="1">
      <c r="A152" s="13"/>
      <c r="B152" s="234"/>
      <c r="C152" s="235"/>
      <c r="D152" s="236" t="s">
        <v>319</v>
      </c>
      <c r="E152" s="237" t="s">
        <v>19</v>
      </c>
      <c r="F152" s="238" t="s">
        <v>8780</v>
      </c>
      <c r="G152" s="235"/>
      <c r="H152" s="239">
        <v>237</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3" customFormat="1">
      <c r="A153" s="13"/>
      <c r="B153" s="234"/>
      <c r="C153" s="235"/>
      <c r="D153" s="236" t="s">
        <v>319</v>
      </c>
      <c r="E153" s="237" t="s">
        <v>19</v>
      </c>
      <c r="F153" s="238" t="s">
        <v>8781</v>
      </c>
      <c r="G153" s="235"/>
      <c r="H153" s="239">
        <v>166</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3" customFormat="1">
      <c r="A154" s="13"/>
      <c r="B154" s="234"/>
      <c r="C154" s="235"/>
      <c r="D154" s="236" t="s">
        <v>319</v>
      </c>
      <c r="E154" s="237" t="s">
        <v>19</v>
      </c>
      <c r="F154" s="238" t="s">
        <v>8782</v>
      </c>
      <c r="G154" s="235"/>
      <c r="H154" s="239">
        <v>105</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3" customFormat="1">
      <c r="A155" s="13"/>
      <c r="B155" s="234"/>
      <c r="C155" s="235"/>
      <c r="D155" s="236" t="s">
        <v>319</v>
      </c>
      <c r="E155" s="237" t="s">
        <v>19</v>
      </c>
      <c r="F155" s="238" t="s">
        <v>8783</v>
      </c>
      <c r="G155" s="235"/>
      <c r="H155" s="239">
        <v>58</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3" customFormat="1">
      <c r="A156" s="13"/>
      <c r="B156" s="234"/>
      <c r="C156" s="235"/>
      <c r="D156" s="236" t="s">
        <v>319</v>
      </c>
      <c r="E156" s="237" t="s">
        <v>19</v>
      </c>
      <c r="F156" s="238" t="s">
        <v>8784</v>
      </c>
      <c r="G156" s="235"/>
      <c r="H156" s="239">
        <v>61</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5" customFormat="1">
      <c r="A157" s="15"/>
      <c r="B157" s="259"/>
      <c r="C157" s="260"/>
      <c r="D157" s="236" t="s">
        <v>319</v>
      </c>
      <c r="E157" s="261" t="s">
        <v>19</v>
      </c>
      <c r="F157" s="262" t="s">
        <v>448</v>
      </c>
      <c r="G157" s="260"/>
      <c r="H157" s="263">
        <v>1189</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319</v>
      </c>
      <c r="AU157" s="269" t="s">
        <v>85</v>
      </c>
      <c r="AV157" s="15" t="s">
        <v>315</v>
      </c>
      <c r="AW157" s="15" t="s">
        <v>37</v>
      </c>
      <c r="AX157" s="15" t="s">
        <v>83</v>
      </c>
      <c r="AY157" s="269" t="s">
        <v>308</v>
      </c>
    </row>
    <row r="158" s="2" customFormat="1" ht="24.15" customHeight="1">
      <c r="A158" s="41"/>
      <c r="B158" s="42"/>
      <c r="C158" s="216" t="s">
        <v>376</v>
      </c>
      <c r="D158" s="216" t="s">
        <v>310</v>
      </c>
      <c r="E158" s="217" t="s">
        <v>8785</v>
      </c>
      <c r="F158" s="218" t="s">
        <v>8786</v>
      </c>
      <c r="G158" s="219" t="s">
        <v>474</v>
      </c>
      <c r="H158" s="220">
        <v>100</v>
      </c>
      <c r="I158" s="221"/>
      <c r="J158" s="222">
        <f>ROUND(I158*H158,2)</f>
        <v>0</v>
      </c>
      <c r="K158" s="218" t="s">
        <v>314</v>
      </c>
      <c r="L158" s="47"/>
      <c r="M158" s="223" t="s">
        <v>19</v>
      </c>
      <c r="N158" s="224" t="s">
        <v>47</v>
      </c>
      <c r="O158" s="87"/>
      <c r="P158" s="225">
        <f>O158*H158</f>
        <v>0</v>
      </c>
      <c r="Q158" s="225">
        <v>0</v>
      </c>
      <c r="R158" s="225">
        <f>Q158*H158</f>
        <v>0</v>
      </c>
      <c r="S158" s="225">
        <v>0.26000000000000001</v>
      </c>
      <c r="T158" s="226">
        <f>S158*H158</f>
        <v>26</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8787</v>
      </c>
    </row>
    <row r="159" s="2" customFormat="1">
      <c r="A159" s="41"/>
      <c r="B159" s="42"/>
      <c r="C159" s="43"/>
      <c r="D159" s="229" t="s">
        <v>317</v>
      </c>
      <c r="E159" s="43"/>
      <c r="F159" s="230" t="s">
        <v>8788</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2" customFormat="1">
      <c r="A160" s="41"/>
      <c r="B160" s="42"/>
      <c r="C160" s="43"/>
      <c r="D160" s="236" t="s">
        <v>4125</v>
      </c>
      <c r="E160" s="43"/>
      <c r="F160" s="292" t="s">
        <v>8789</v>
      </c>
      <c r="G160" s="43"/>
      <c r="H160" s="43"/>
      <c r="I160" s="231"/>
      <c r="J160" s="43"/>
      <c r="K160" s="43"/>
      <c r="L160" s="47"/>
      <c r="M160" s="232"/>
      <c r="N160" s="233"/>
      <c r="O160" s="87"/>
      <c r="P160" s="87"/>
      <c r="Q160" s="87"/>
      <c r="R160" s="87"/>
      <c r="S160" s="87"/>
      <c r="T160" s="88"/>
      <c r="U160" s="41"/>
      <c r="V160" s="41"/>
      <c r="W160" s="41"/>
      <c r="X160" s="41"/>
      <c r="Y160" s="41"/>
      <c r="Z160" s="41"/>
      <c r="AA160" s="41"/>
      <c r="AB160" s="41"/>
      <c r="AC160" s="41"/>
      <c r="AD160" s="41"/>
      <c r="AE160" s="41"/>
      <c r="AT160" s="20" t="s">
        <v>4125</v>
      </c>
      <c r="AU160" s="20" t="s">
        <v>85</v>
      </c>
    </row>
    <row r="161" s="13" customFormat="1">
      <c r="A161" s="13"/>
      <c r="B161" s="234"/>
      <c r="C161" s="235"/>
      <c r="D161" s="236" t="s">
        <v>319</v>
      </c>
      <c r="E161" s="237" t="s">
        <v>19</v>
      </c>
      <c r="F161" s="238" t="s">
        <v>8790</v>
      </c>
      <c r="G161" s="235"/>
      <c r="H161" s="239">
        <v>80</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3" customFormat="1">
      <c r="A162" s="13"/>
      <c r="B162" s="234"/>
      <c r="C162" s="235"/>
      <c r="D162" s="236" t="s">
        <v>319</v>
      </c>
      <c r="E162" s="237" t="s">
        <v>19</v>
      </c>
      <c r="F162" s="238" t="s">
        <v>8791</v>
      </c>
      <c r="G162" s="235"/>
      <c r="H162" s="239">
        <v>20</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5" customFormat="1">
      <c r="A163" s="15"/>
      <c r="B163" s="259"/>
      <c r="C163" s="260"/>
      <c r="D163" s="236" t="s">
        <v>319</v>
      </c>
      <c r="E163" s="261" t="s">
        <v>19</v>
      </c>
      <c r="F163" s="262" t="s">
        <v>448</v>
      </c>
      <c r="G163" s="260"/>
      <c r="H163" s="263">
        <v>100</v>
      </c>
      <c r="I163" s="264"/>
      <c r="J163" s="260"/>
      <c r="K163" s="260"/>
      <c r="L163" s="265"/>
      <c r="M163" s="266"/>
      <c r="N163" s="267"/>
      <c r="O163" s="267"/>
      <c r="P163" s="267"/>
      <c r="Q163" s="267"/>
      <c r="R163" s="267"/>
      <c r="S163" s="267"/>
      <c r="T163" s="268"/>
      <c r="U163" s="15"/>
      <c r="V163" s="15"/>
      <c r="W163" s="15"/>
      <c r="X163" s="15"/>
      <c r="Y163" s="15"/>
      <c r="Z163" s="15"/>
      <c r="AA163" s="15"/>
      <c r="AB163" s="15"/>
      <c r="AC163" s="15"/>
      <c r="AD163" s="15"/>
      <c r="AE163" s="15"/>
      <c r="AT163" s="269" t="s">
        <v>319</v>
      </c>
      <c r="AU163" s="269" t="s">
        <v>85</v>
      </c>
      <c r="AV163" s="15" t="s">
        <v>315</v>
      </c>
      <c r="AW163" s="15" t="s">
        <v>37</v>
      </c>
      <c r="AX163" s="15" t="s">
        <v>83</v>
      </c>
      <c r="AY163" s="269" t="s">
        <v>308</v>
      </c>
    </row>
    <row r="164" s="2" customFormat="1" ht="21.75" customHeight="1">
      <c r="A164" s="41"/>
      <c r="B164" s="42"/>
      <c r="C164" s="216" t="s">
        <v>381</v>
      </c>
      <c r="D164" s="216" t="s">
        <v>310</v>
      </c>
      <c r="E164" s="217" t="s">
        <v>8792</v>
      </c>
      <c r="F164" s="218" t="s">
        <v>8793</v>
      </c>
      <c r="G164" s="219" t="s">
        <v>323</v>
      </c>
      <c r="H164" s="220">
        <v>1984</v>
      </c>
      <c r="I164" s="221"/>
      <c r="J164" s="222">
        <f>ROUND(I164*H164,2)</f>
        <v>0</v>
      </c>
      <c r="K164" s="218" t="s">
        <v>314</v>
      </c>
      <c r="L164" s="47"/>
      <c r="M164" s="223" t="s">
        <v>19</v>
      </c>
      <c r="N164" s="224" t="s">
        <v>47</v>
      </c>
      <c r="O164" s="87"/>
      <c r="P164" s="225">
        <f>O164*H164</f>
        <v>0</v>
      </c>
      <c r="Q164" s="225">
        <v>0</v>
      </c>
      <c r="R164" s="225">
        <f>Q164*H164</f>
        <v>0</v>
      </c>
      <c r="S164" s="225">
        <v>0.085000000000000006</v>
      </c>
      <c r="T164" s="226">
        <f>S164*H164</f>
        <v>168.64000000000002</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8794</v>
      </c>
    </row>
    <row r="165" s="2" customFormat="1">
      <c r="A165" s="41"/>
      <c r="B165" s="42"/>
      <c r="C165" s="43"/>
      <c r="D165" s="229" t="s">
        <v>317</v>
      </c>
      <c r="E165" s="43"/>
      <c r="F165" s="230" t="s">
        <v>8795</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2" customFormat="1">
      <c r="A166" s="41"/>
      <c r="B166" s="42"/>
      <c r="C166" s="43"/>
      <c r="D166" s="236" t="s">
        <v>4125</v>
      </c>
      <c r="E166" s="43"/>
      <c r="F166" s="292" t="s">
        <v>8796</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4125</v>
      </c>
      <c r="AU166" s="20" t="s">
        <v>85</v>
      </c>
    </row>
    <row r="167" s="13" customFormat="1">
      <c r="A167" s="13"/>
      <c r="B167" s="234"/>
      <c r="C167" s="235"/>
      <c r="D167" s="236" t="s">
        <v>319</v>
      </c>
      <c r="E167" s="237" t="s">
        <v>19</v>
      </c>
      <c r="F167" s="238" t="s">
        <v>8797</v>
      </c>
      <c r="G167" s="235"/>
      <c r="H167" s="239">
        <v>473.33300000000003</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3" customFormat="1">
      <c r="A168" s="13"/>
      <c r="B168" s="234"/>
      <c r="C168" s="235"/>
      <c r="D168" s="236" t="s">
        <v>319</v>
      </c>
      <c r="E168" s="237" t="s">
        <v>19</v>
      </c>
      <c r="F168" s="238" t="s">
        <v>8798</v>
      </c>
      <c r="G168" s="235"/>
      <c r="H168" s="239">
        <v>463.33300000000003</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76</v>
      </c>
      <c r="AY168" s="245" t="s">
        <v>308</v>
      </c>
    </row>
    <row r="169" s="13" customFormat="1">
      <c r="A169" s="13"/>
      <c r="B169" s="234"/>
      <c r="C169" s="235"/>
      <c r="D169" s="236" t="s">
        <v>319</v>
      </c>
      <c r="E169" s="237" t="s">
        <v>19</v>
      </c>
      <c r="F169" s="238" t="s">
        <v>8799</v>
      </c>
      <c r="G169" s="235"/>
      <c r="H169" s="239">
        <v>395</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3" customFormat="1">
      <c r="A170" s="13"/>
      <c r="B170" s="234"/>
      <c r="C170" s="235"/>
      <c r="D170" s="236" t="s">
        <v>319</v>
      </c>
      <c r="E170" s="237" t="s">
        <v>19</v>
      </c>
      <c r="F170" s="238" t="s">
        <v>8800</v>
      </c>
      <c r="G170" s="235"/>
      <c r="H170" s="239">
        <v>276.66699999999997</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3" customFormat="1">
      <c r="A171" s="13"/>
      <c r="B171" s="234"/>
      <c r="C171" s="235"/>
      <c r="D171" s="236" t="s">
        <v>319</v>
      </c>
      <c r="E171" s="237" t="s">
        <v>19</v>
      </c>
      <c r="F171" s="238" t="s">
        <v>8801</v>
      </c>
      <c r="G171" s="235"/>
      <c r="H171" s="239">
        <v>175</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3" customFormat="1">
      <c r="A172" s="13"/>
      <c r="B172" s="234"/>
      <c r="C172" s="235"/>
      <c r="D172" s="236" t="s">
        <v>319</v>
      </c>
      <c r="E172" s="237" t="s">
        <v>19</v>
      </c>
      <c r="F172" s="238" t="s">
        <v>8802</v>
      </c>
      <c r="G172" s="235"/>
      <c r="H172" s="239">
        <v>96.667000000000002</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3" customFormat="1">
      <c r="A173" s="13"/>
      <c r="B173" s="234"/>
      <c r="C173" s="235"/>
      <c r="D173" s="236" t="s">
        <v>319</v>
      </c>
      <c r="E173" s="237" t="s">
        <v>19</v>
      </c>
      <c r="F173" s="238" t="s">
        <v>8803</v>
      </c>
      <c r="G173" s="235"/>
      <c r="H173" s="239">
        <v>101.667</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3" customFormat="1">
      <c r="A174" s="13"/>
      <c r="B174" s="234"/>
      <c r="C174" s="235"/>
      <c r="D174" s="236" t="s">
        <v>319</v>
      </c>
      <c r="E174" s="237" t="s">
        <v>19</v>
      </c>
      <c r="F174" s="238" t="s">
        <v>8804</v>
      </c>
      <c r="G174" s="235"/>
      <c r="H174" s="239">
        <v>1984</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83</v>
      </c>
      <c r="AY174" s="245" t="s">
        <v>308</v>
      </c>
    </row>
    <row r="175" s="2" customFormat="1" ht="24.15" customHeight="1">
      <c r="A175" s="41"/>
      <c r="B175" s="42"/>
      <c r="C175" s="216" t="s">
        <v>386</v>
      </c>
      <c r="D175" s="216" t="s">
        <v>310</v>
      </c>
      <c r="E175" s="217" t="s">
        <v>8805</v>
      </c>
      <c r="F175" s="218" t="s">
        <v>8806</v>
      </c>
      <c r="G175" s="219" t="s">
        <v>323</v>
      </c>
      <c r="H175" s="220">
        <v>160</v>
      </c>
      <c r="I175" s="221"/>
      <c r="J175" s="222">
        <f>ROUND(I175*H175,2)</f>
        <v>0</v>
      </c>
      <c r="K175" s="218" t="s">
        <v>314</v>
      </c>
      <c r="L175" s="47"/>
      <c r="M175" s="223" t="s">
        <v>19</v>
      </c>
      <c r="N175" s="224" t="s">
        <v>47</v>
      </c>
      <c r="O175" s="87"/>
      <c r="P175" s="225">
        <f>O175*H175</f>
        <v>0</v>
      </c>
      <c r="Q175" s="225">
        <v>0</v>
      </c>
      <c r="R175" s="225">
        <f>Q175*H175</f>
        <v>0</v>
      </c>
      <c r="S175" s="225">
        <v>0.085000000000000006</v>
      </c>
      <c r="T175" s="226">
        <f>S175*H175</f>
        <v>13.600000000000001</v>
      </c>
      <c r="U175" s="41"/>
      <c r="V175" s="41"/>
      <c r="W175" s="41"/>
      <c r="X175" s="41"/>
      <c r="Y175" s="41"/>
      <c r="Z175" s="41"/>
      <c r="AA175" s="41"/>
      <c r="AB175" s="41"/>
      <c r="AC175" s="41"/>
      <c r="AD175" s="41"/>
      <c r="AE175" s="41"/>
      <c r="AR175" s="227" t="s">
        <v>315</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315</v>
      </c>
      <c r="BM175" s="227" t="s">
        <v>8807</v>
      </c>
    </row>
    <row r="176" s="2" customFormat="1">
      <c r="A176" s="41"/>
      <c r="B176" s="42"/>
      <c r="C176" s="43"/>
      <c r="D176" s="229" t="s">
        <v>317</v>
      </c>
      <c r="E176" s="43"/>
      <c r="F176" s="230" t="s">
        <v>8808</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2" customFormat="1">
      <c r="A177" s="41"/>
      <c r="B177" s="42"/>
      <c r="C177" s="43"/>
      <c r="D177" s="236" t="s">
        <v>4125</v>
      </c>
      <c r="E177" s="43"/>
      <c r="F177" s="292" t="s">
        <v>8809</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4125</v>
      </c>
      <c r="AU177" s="20" t="s">
        <v>85</v>
      </c>
    </row>
    <row r="178" s="13" customFormat="1">
      <c r="A178" s="13"/>
      <c r="B178" s="234"/>
      <c r="C178" s="235"/>
      <c r="D178" s="236" t="s">
        <v>319</v>
      </c>
      <c r="E178" s="237" t="s">
        <v>19</v>
      </c>
      <c r="F178" s="238" t="s">
        <v>8810</v>
      </c>
      <c r="G178" s="235"/>
      <c r="H178" s="239">
        <v>128</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8811</v>
      </c>
      <c r="G179" s="235"/>
      <c r="H179" s="239">
        <v>32</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5" customFormat="1">
      <c r="A180" s="15"/>
      <c r="B180" s="259"/>
      <c r="C180" s="260"/>
      <c r="D180" s="236" t="s">
        <v>319</v>
      </c>
      <c r="E180" s="261" t="s">
        <v>19</v>
      </c>
      <c r="F180" s="262" t="s">
        <v>448</v>
      </c>
      <c r="G180" s="260"/>
      <c r="H180" s="263">
        <v>160</v>
      </c>
      <c r="I180" s="264"/>
      <c r="J180" s="260"/>
      <c r="K180" s="260"/>
      <c r="L180" s="265"/>
      <c r="M180" s="266"/>
      <c r="N180" s="267"/>
      <c r="O180" s="267"/>
      <c r="P180" s="267"/>
      <c r="Q180" s="267"/>
      <c r="R180" s="267"/>
      <c r="S180" s="267"/>
      <c r="T180" s="268"/>
      <c r="U180" s="15"/>
      <c r="V180" s="15"/>
      <c r="W180" s="15"/>
      <c r="X180" s="15"/>
      <c r="Y180" s="15"/>
      <c r="Z180" s="15"/>
      <c r="AA180" s="15"/>
      <c r="AB180" s="15"/>
      <c r="AC180" s="15"/>
      <c r="AD180" s="15"/>
      <c r="AE180" s="15"/>
      <c r="AT180" s="269" t="s">
        <v>319</v>
      </c>
      <c r="AU180" s="269" t="s">
        <v>85</v>
      </c>
      <c r="AV180" s="15" t="s">
        <v>315</v>
      </c>
      <c r="AW180" s="15" t="s">
        <v>37</v>
      </c>
      <c r="AX180" s="15" t="s">
        <v>83</v>
      </c>
      <c r="AY180" s="269" t="s">
        <v>308</v>
      </c>
    </row>
    <row r="181" s="2" customFormat="1" ht="16.5" customHeight="1">
      <c r="A181" s="41"/>
      <c r="B181" s="42"/>
      <c r="C181" s="216" t="s">
        <v>391</v>
      </c>
      <c r="D181" s="216" t="s">
        <v>310</v>
      </c>
      <c r="E181" s="217" t="s">
        <v>8812</v>
      </c>
      <c r="F181" s="218" t="s">
        <v>8813</v>
      </c>
      <c r="G181" s="219" t="s">
        <v>323</v>
      </c>
      <c r="H181" s="220">
        <v>2144</v>
      </c>
      <c r="I181" s="221"/>
      <c r="J181" s="222">
        <f>ROUND(I181*H181,2)</f>
        <v>0</v>
      </c>
      <c r="K181" s="218" t="s">
        <v>314</v>
      </c>
      <c r="L181" s="47"/>
      <c r="M181" s="223" t="s">
        <v>19</v>
      </c>
      <c r="N181" s="224" t="s">
        <v>47</v>
      </c>
      <c r="O181" s="87"/>
      <c r="P181" s="225">
        <f>O181*H181</f>
        <v>0</v>
      </c>
      <c r="Q181" s="225">
        <v>0</v>
      </c>
      <c r="R181" s="225">
        <f>Q181*H181</f>
        <v>0</v>
      </c>
      <c r="S181" s="225">
        <v>0.0086</v>
      </c>
      <c r="T181" s="226">
        <f>S181*H181</f>
        <v>18.438400000000001</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8814</v>
      </c>
    </row>
    <row r="182" s="2" customFormat="1">
      <c r="A182" s="41"/>
      <c r="B182" s="42"/>
      <c r="C182" s="43"/>
      <c r="D182" s="229" t="s">
        <v>317</v>
      </c>
      <c r="E182" s="43"/>
      <c r="F182" s="230" t="s">
        <v>8815</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3" customFormat="1">
      <c r="A183" s="13"/>
      <c r="B183" s="234"/>
      <c r="C183" s="235"/>
      <c r="D183" s="236" t="s">
        <v>319</v>
      </c>
      <c r="E183" s="237" t="s">
        <v>19</v>
      </c>
      <c r="F183" s="238" t="s">
        <v>8816</v>
      </c>
      <c r="G183" s="235"/>
      <c r="H183" s="239">
        <v>2144</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2" customFormat="1" ht="16.5" customHeight="1">
      <c r="A184" s="41"/>
      <c r="B184" s="42"/>
      <c r="C184" s="280" t="s">
        <v>396</v>
      </c>
      <c r="D184" s="280" t="s">
        <v>1137</v>
      </c>
      <c r="E184" s="281" t="s">
        <v>8817</v>
      </c>
      <c r="F184" s="282" t="s">
        <v>8818</v>
      </c>
      <c r="G184" s="283" t="s">
        <v>493</v>
      </c>
      <c r="H184" s="284">
        <v>218.03200000000001</v>
      </c>
      <c r="I184" s="285"/>
      <c r="J184" s="286">
        <f>ROUND(I184*H184,2)</f>
        <v>0</v>
      </c>
      <c r="K184" s="282" t="s">
        <v>19</v>
      </c>
      <c r="L184" s="287"/>
      <c r="M184" s="288" t="s">
        <v>19</v>
      </c>
      <c r="N184" s="289" t="s">
        <v>47</v>
      </c>
      <c r="O184" s="87"/>
      <c r="P184" s="225">
        <f>O184*H184</f>
        <v>0</v>
      </c>
      <c r="Q184" s="225">
        <v>1</v>
      </c>
      <c r="R184" s="225">
        <f>Q184*H184</f>
        <v>218.03200000000001</v>
      </c>
      <c r="S184" s="225">
        <v>0</v>
      </c>
      <c r="T184" s="226">
        <f>S184*H184</f>
        <v>0</v>
      </c>
      <c r="U184" s="41"/>
      <c r="V184" s="41"/>
      <c r="W184" s="41"/>
      <c r="X184" s="41"/>
      <c r="Y184" s="41"/>
      <c r="Z184" s="41"/>
      <c r="AA184" s="41"/>
      <c r="AB184" s="41"/>
      <c r="AC184" s="41"/>
      <c r="AD184" s="41"/>
      <c r="AE184" s="41"/>
      <c r="AR184" s="227" t="s">
        <v>352</v>
      </c>
      <c r="AT184" s="227" t="s">
        <v>1137</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8819</v>
      </c>
    </row>
    <row r="185" s="13" customFormat="1">
      <c r="A185" s="13"/>
      <c r="B185" s="234"/>
      <c r="C185" s="235"/>
      <c r="D185" s="236" t="s">
        <v>319</v>
      </c>
      <c r="E185" s="237" t="s">
        <v>19</v>
      </c>
      <c r="F185" s="238" t="s">
        <v>8820</v>
      </c>
      <c r="G185" s="235"/>
      <c r="H185" s="239">
        <v>199.59399999999999</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3" customFormat="1">
      <c r="A186" s="13"/>
      <c r="B186" s="234"/>
      <c r="C186" s="235"/>
      <c r="D186" s="236" t="s">
        <v>319</v>
      </c>
      <c r="E186" s="237" t="s">
        <v>19</v>
      </c>
      <c r="F186" s="238" t="s">
        <v>8821</v>
      </c>
      <c r="G186" s="235"/>
      <c r="H186" s="239">
        <v>18.437999999999999</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76</v>
      </c>
      <c r="AY186" s="245" t="s">
        <v>308</v>
      </c>
    </row>
    <row r="187" s="15" customFormat="1">
      <c r="A187" s="15"/>
      <c r="B187" s="259"/>
      <c r="C187" s="260"/>
      <c r="D187" s="236" t="s">
        <v>319</v>
      </c>
      <c r="E187" s="261" t="s">
        <v>19</v>
      </c>
      <c r="F187" s="262" t="s">
        <v>448</v>
      </c>
      <c r="G187" s="260"/>
      <c r="H187" s="263">
        <v>218.03200000000001</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319</v>
      </c>
      <c r="AU187" s="269" t="s">
        <v>85</v>
      </c>
      <c r="AV187" s="15" t="s">
        <v>315</v>
      </c>
      <c r="AW187" s="15" t="s">
        <v>37</v>
      </c>
      <c r="AX187" s="15" t="s">
        <v>83</v>
      </c>
      <c r="AY187" s="269" t="s">
        <v>308</v>
      </c>
    </row>
    <row r="188" s="2" customFormat="1" ht="16.5" customHeight="1">
      <c r="A188" s="41"/>
      <c r="B188" s="42"/>
      <c r="C188" s="216" t="s">
        <v>401</v>
      </c>
      <c r="D188" s="216" t="s">
        <v>310</v>
      </c>
      <c r="E188" s="217" t="s">
        <v>8822</v>
      </c>
      <c r="F188" s="218" t="s">
        <v>8823</v>
      </c>
      <c r="G188" s="219" t="s">
        <v>323</v>
      </c>
      <c r="H188" s="220">
        <v>404</v>
      </c>
      <c r="I188" s="221"/>
      <c r="J188" s="222">
        <f>ROUND(I188*H188,2)</f>
        <v>0</v>
      </c>
      <c r="K188" s="218" t="s">
        <v>314</v>
      </c>
      <c r="L188" s="47"/>
      <c r="M188" s="223" t="s">
        <v>19</v>
      </c>
      <c r="N188" s="224" t="s">
        <v>47</v>
      </c>
      <c r="O188" s="87"/>
      <c r="P188" s="225">
        <f>O188*H188</f>
        <v>0</v>
      </c>
      <c r="Q188" s="225">
        <v>0.00051999999999999995</v>
      </c>
      <c r="R188" s="225">
        <f>Q188*H188</f>
        <v>0.21007999999999999</v>
      </c>
      <c r="S188" s="225">
        <v>0</v>
      </c>
      <c r="T188" s="226">
        <f>S188*H188</f>
        <v>0</v>
      </c>
      <c r="U188" s="41"/>
      <c r="V188" s="41"/>
      <c r="W188" s="41"/>
      <c r="X188" s="41"/>
      <c r="Y188" s="41"/>
      <c r="Z188" s="41"/>
      <c r="AA188" s="41"/>
      <c r="AB188" s="41"/>
      <c r="AC188" s="41"/>
      <c r="AD188" s="41"/>
      <c r="AE188" s="41"/>
      <c r="AR188" s="227" t="s">
        <v>315</v>
      </c>
      <c r="AT188" s="227" t="s">
        <v>310</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8824</v>
      </c>
    </row>
    <row r="189" s="2" customFormat="1">
      <c r="A189" s="41"/>
      <c r="B189" s="42"/>
      <c r="C189" s="43"/>
      <c r="D189" s="229" t="s">
        <v>317</v>
      </c>
      <c r="E189" s="43"/>
      <c r="F189" s="230" t="s">
        <v>8825</v>
      </c>
      <c r="G189" s="43"/>
      <c r="H189" s="43"/>
      <c r="I189" s="231"/>
      <c r="J189" s="43"/>
      <c r="K189" s="43"/>
      <c r="L189" s="47"/>
      <c r="M189" s="232"/>
      <c r="N189" s="233"/>
      <c r="O189" s="87"/>
      <c r="P189" s="87"/>
      <c r="Q189" s="87"/>
      <c r="R189" s="87"/>
      <c r="S189" s="87"/>
      <c r="T189" s="88"/>
      <c r="U189" s="41"/>
      <c r="V189" s="41"/>
      <c r="W189" s="41"/>
      <c r="X189" s="41"/>
      <c r="Y189" s="41"/>
      <c r="Z189" s="41"/>
      <c r="AA189" s="41"/>
      <c r="AB189" s="41"/>
      <c r="AC189" s="41"/>
      <c r="AD189" s="41"/>
      <c r="AE189" s="41"/>
      <c r="AT189" s="20" t="s">
        <v>317</v>
      </c>
      <c r="AU189" s="20" t="s">
        <v>85</v>
      </c>
    </row>
    <row r="190" s="2" customFormat="1">
      <c r="A190" s="41"/>
      <c r="B190" s="42"/>
      <c r="C190" s="43"/>
      <c r="D190" s="236" t="s">
        <v>4125</v>
      </c>
      <c r="E190" s="43"/>
      <c r="F190" s="292" t="s">
        <v>8826</v>
      </c>
      <c r="G190" s="43"/>
      <c r="H190" s="43"/>
      <c r="I190" s="231"/>
      <c r="J190" s="43"/>
      <c r="K190" s="43"/>
      <c r="L190" s="47"/>
      <c r="M190" s="232"/>
      <c r="N190" s="233"/>
      <c r="O190" s="87"/>
      <c r="P190" s="87"/>
      <c r="Q190" s="87"/>
      <c r="R190" s="87"/>
      <c r="S190" s="87"/>
      <c r="T190" s="88"/>
      <c r="U190" s="41"/>
      <c r="V190" s="41"/>
      <c r="W190" s="41"/>
      <c r="X190" s="41"/>
      <c r="Y190" s="41"/>
      <c r="Z190" s="41"/>
      <c r="AA190" s="41"/>
      <c r="AB190" s="41"/>
      <c r="AC190" s="41"/>
      <c r="AD190" s="41"/>
      <c r="AE190" s="41"/>
      <c r="AT190" s="20" t="s">
        <v>4125</v>
      </c>
      <c r="AU190" s="20" t="s">
        <v>85</v>
      </c>
    </row>
    <row r="191" s="13" customFormat="1">
      <c r="A191" s="13"/>
      <c r="B191" s="234"/>
      <c r="C191" s="235"/>
      <c r="D191" s="236" t="s">
        <v>319</v>
      </c>
      <c r="E191" s="237" t="s">
        <v>19</v>
      </c>
      <c r="F191" s="238" t="s">
        <v>8827</v>
      </c>
      <c r="G191" s="235"/>
      <c r="H191" s="239">
        <v>47.332999999999998</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76</v>
      </c>
      <c r="AY191" s="245" t="s">
        <v>308</v>
      </c>
    </row>
    <row r="192" s="13" customFormat="1">
      <c r="A192" s="13"/>
      <c r="B192" s="234"/>
      <c r="C192" s="235"/>
      <c r="D192" s="236" t="s">
        <v>319</v>
      </c>
      <c r="E192" s="237" t="s">
        <v>19</v>
      </c>
      <c r="F192" s="238" t="s">
        <v>8828</v>
      </c>
      <c r="G192" s="235"/>
      <c r="H192" s="239">
        <v>46.332999999999998</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76</v>
      </c>
      <c r="AY192" s="245" t="s">
        <v>308</v>
      </c>
    </row>
    <row r="193" s="13" customFormat="1">
      <c r="A193" s="13"/>
      <c r="B193" s="234"/>
      <c r="C193" s="235"/>
      <c r="D193" s="236" t="s">
        <v>319</v>
      </c>
      <c r="E193" s="237" t="s">
        <v>19</v>
      </c>
      <c r="F193" s="238" t="s">
        <v>8829</v>
      </c>
      <c r="G193" s="235"/>
      <c r="H193" s="239">
        <v>39.5</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76</v>
      </c>
      <c r="AY193" s="245" t="s">
        <v>308</v>
      </c>
    </row>
    <row r="194" s="13" customFormat="1">
      <c r="A194" s="13"/>
      <c r="B194" s="234"/>
      <c r="C194" s="235"/>
      <c r="D194" s="236" t="s">
        <v>319</v>
      </c>
      <c r="E194" s="237" t="s">
        <v>19</v>
      </c>
      <c r="F194" s="238" t="s">
        <v>8830</v>
      </c>
      <c r="G194" s="235"/>
      <c r="H194" s="239">
        <v>27.667000000000002</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8831</v>
      </c>
      <c r="G195" s="235"/>
      <c r="H195" s="239">
        <v>17.5</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3" customFormat="1">
      <c r="A196" s="13"/>
      <c r="B196" s="234"/>
      <c r="C196" s="235"/>
      <c r="D196" s="236" t="s">
        <v>319</v>
      </c>
      <c r="E196" s="237" t="s">
        <v>19</v>
      </c>
      <c r="F196" s="238" t="s">
        <v>8832</v>
      </c>
      <c r="G196" s="235"/>
      <c r="H196" s="239">
        <v>9.6669999999999998</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76</v>
      </c>
      <c r="AY196" s="245" t="s">
        <v>308</v>
      </c>
    </row>
    <row r="197" s="13" customFormat="1">
      <c r="A197" s="13"/>
      <c r="B197" s="234"/>
      <c r="C197" s="235"/>
      <c r="D197" s="236" t="s">
        <v>319</v>
      </c>
      <c r="E197" s="237" t="s">
        <v>19</v>
      </c>
      <c r="F197" s="238" t="s">
        <v>8833</v>
      </c>
      <c r="G197" s="235"/>
      <c r="H197" s="239">
        <v>10.167</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76</v>
      </c>
      <c r="AY197" s="245" t="s">
        <v>308</v>
      </c>
    </row>
    <row r="198" s="13" customFormat="1">
      <c r="A198" s="13"/>
      <c r="B198" s="234"/>
      <c r="C198" s="235"/>
      <c r="D198" s="236" t="s">
        <v>319</v>
      </c>
      <c r="E198" s="237" t="s">
        <v>19</v>
      </c>
      <c r="F198" s="238" t="s">
        <v>8834</v>
      </c>
      <c r="G198" s="235"/>
      <c r="H198" s="239">
        <v>404</v>
      </c>
      <c r="I198" s="240"/>
      <c r="J198" s="235"/>
      <c r="K198" s="235"/>
      <c r="L198" s="241"/>
      <c r="M198" s="242"/>
      <c r="N198" s="243"/>
      <c r="O198" s="243"/>
      <c r="P198" s="243"/>
      <c r="Q198" s="243"/>
      <c r="R198" s="243"/>
      <c r="S198" s="243"/>
      <c r="T198" s="244"/>
      <c r="U198" s="13"/>
      <c r="V198" s="13"/>
      <c r="W198" s="13"/>
      <c r="X198" s="13"/>
      <c r="Y198" s="13"/>
      <c r="Z198" s="13"/>
      <c r="AA198" s="13"/>
      <c r="AB198" s="13"/>
      <c r="AC198" s="13"/>
      <c r="AD198" s="13"/>
      <c r="AE198" s="13"/>
      <c r="AT198" s="245" t="s">
        <v>319</v>
      </c>
      <c r="AU198" s="245" t="s">
        <v>85</v>
      </c>
      <c r="AV198" s="13" t="s">
        <v>85</v>
      </c>
      <c r="AW198" s="13" t="s">
        <v>37</v>
      </c>
      <c r="AX198" s="13" t="s">
        <v>83</v>
      </c>
      <c r="AY198" s="245" t="s">
        <v>308</v>
      </c>
    </row>
    <row r="199" s="2" customFormat="1" ht="16.5" customHeight="1">
      <c r="A199" s="41"/>
      <c r="B199" s="42"/>
      <c r="C199" s="216" t="s">
        <v>406</v>
      </c>
      <c r="D199" s="216" t="s">
        <v>310</v>
      </c>
      <c r="E199" s="217" t="s">
        <v>8835</v>
      </c>
      <c r="F199" s="218" t="s">
        <v>8836</v>
      </c>
      <c r="G199" s="219" t="s">
        <v>313</v>
      </c>
      <c r="H199" s="220">
        <v>402</v>
      </c>
      <c r="I199" s="221"/>
      <c r="J199" s="222">
        <f>ROUND(I199*H199,2)</f>
        <v>0</v>
      </c>
      <c r="K199" s="218" t="s">
        <v>314</v>
      </c>
      <c r="L199" s="47"/>
      <c r="M199" s="223" t="s">
        <v>19</v>
      </c>
      <c r="N199" s="224" t="s">
        <v>47</v>
      </c>
      <c r="O199" s="87"/>
      <c r="P199" s="225">
        <f>O199*H199</f>
        <v>0</v>
      </c>
      <c r="Q199" s="225">
        <v>0</v>
      </c>
      <c r="R199" s="225">
        <f>Q199*H199</f>
        <v>0</v>
      </c>
      <c r="S199" s="225">
        <v>0.34000000000000002</v>
      </c>
      <c r="T199" s="226">
        <f>S199*H199</f>
        <v>136.68000000000001</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8837</v>
      </c>
    </row>
    <row r="200" s="2" customFormat="1">
      <c r="A200" s="41"/>
      <c r="B200" s="42"/>
      <c r="C200" s="43"/>
      <c r="D200" s="229" t="s">
        <v>317</v>
      </c>
      <c r="E200" s="43"/>
      <c r="F200" s="230" t="s">
        <v>8838</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3" customFormat="1">
      <c r="A201" s="13"/>
      <c r="B201" s="234"/>
      <c r="C201" s="235"/>
      <c r="D201" s="236" t="s">
        <v>319</v>
      </c>
      <c r="E201" s="237" t="s">
        <v>19</v>
      </c>
      <c r="F201" s="238" t="s">
        <v>8839</v>
      </c>
      <c r="G201" s="235"/>
      <c r="H201" s="239">
        <v>185</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76</v>
      </c>
      <c r="AY201" s="245" t="s">
        <v>308</v>
      </c>
    </row>
    <row r="202" s="13" customFormat="1">
      <c r="A202" s="13"/>
      <c r="B202" s="234"/>
      <c r="C202" s="235"/>
      <c r="D202" s="236" t="s">
        <v>319</v>
      </c>
      <c r="E202" s="237" t="s">
        <v>19</v>
      </c>
      <c r="F202" s="238" t="s">
        <v>8840</v>
      </c>
      <c r="G202" s="235"/>
      <c r="H202" s="239">
        <v>112</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3" customFormat="1">
      <c r="A203" s="13"/>
      <c r="B203" s="234"/>
      <c r="C203" s="235"/>
      <c r="D203" s="236" t="s">
        <v>319</v>
      </c>
      <c r="E203" s="237" t="s">
        <v>19</v>
      </c>
      <c r="F203" s="238" t="s">
        <v>8841</v>
      </c>
      <c r="G203" s="235"/>
      <c r="H203" s="239">
        <v>105</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76</v>
      </c>
      <c r="AY203" s="245" t="s">
        <v>308</v>
      </c>
    </row>
    <row r="204" s="15" customFormat="1">
      <c r="A204" s="15"/>
      <c r="B204" s="259"/>
      <c r="C204" s="260"/>
      <c r="D204" s="236" t="s">
        <v>319</v>
      </c>
      <c r="E204" s="261" t="s">
        <v>19</v>
      </c>
      <c r="F204" s="262" t="s">
        <v>448</v>
      </c>
      <c r="G204" s="260"/>
      <c r="H204" s="263">
        <v>402</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319</v>
      </c>
      <c r="AU204" s="269" t="s">
        <v>85</v>
      </c>
      <c r="AV204" s="15" t="s">
        <v>315</v>
      </c>
      <c r="AW204" s="15" t="s">
        <v>37</v>
      </c>
      <c r="AX204" s="15" t="s">
        <v>83</v>
      </c>
      <c r="AY204" s="269" t="s">
        <v>308</v>
      </c>
    </row>
    <row r="205" s="12" customFormat="1" ht="22.8" customHeight="1">
      <c r="A205" s="12"/>
      <c r="B205" s="200"/>
      <c r="C205" s="201"/>
      <c r="D205" s="202" t="s">
        <v>75</v>
      </c>
      <c r="E205" s="214" t="s">
        <v>179</v>
      </c>
      <c r="F205" s="214" t="s">
        <v>8842</v>
      </c>
      <c r="G205" s="201"/>
      <c r="H205" s="201"/>
      <c r="I205" s="204"/>
      <c r="J205" s="215">
        <f>BK205</f>
        <v>0</v>
      </c>
      <c r="K205" s="201"/>
      <c r="L205" s="206"/>
      <c r="M205" s="207"/>
      <c r="N205" s="208"/>
      <c r="O205" s="208"/>
      <c r="P205" s="209">
        <f>SUM(P206:P441)</f>
        <v>0</v>
      </c>
      <c r="Q205" s="208"/>
      <c r="R205" s="209">
        <f>SUM(R206:R441)</f>
        <v>1680.7370695000006</v>
      </c>
      <c r="S205" s="208"/>
      <c r="T205" s="210">
        <f>SUM(T206:T441)</f>
        <v>0.64350000000000007</v>
      </c>
      <c r="U205" s="12"/>
      <c r="V205" s="12"/>
      <c r="W205" s="12"/>
      <c r="X205" s="12"/>
      <c r="Y205" s="12"/>
      <c r="Z205" s="12"/>
      <c r="AA205" s="12"/>
      <c r="AB205" s="12"/>
      <c r="AC205" s="12"/>
      <c r="AD205" s="12"/>
      <c r="AE205" s="12"/>
      <c r="AR205" s="211" t="s">
        <v>83</v>
      </c>
      <c r="AT205" s="212" t="s">
        <v>75</v>
      </c>
      <c r="AU205" s="212" t="s">
        <v>83</v>
      </c>
      <c r="AY205" s="211" t="s">
        <v>308</v>
      </c>
      <c r="BK205" s="213">
        <f>SUM(BK206:BK441)</f>
        <v>0</v>
      </c>
    </row>
    <row r="206" s="2" customFormat="1" ht="16.5" customHeight="1">
      <c r="A206" s="41"/>
      <c r="B206" s="42"/>
      <c r="C206" s="216" t="s">
        <v>411</v>
      </c>
      <c r="D206" s="216" t="s">
        <v>310</v>
      </c>
      <c r="E206" s="217" t="s">
        <v>8843</v>
      </c>
      <c r="F206" s="218" t="s">
        <v>8844</v>
      </c>
      <c r="G206" s="219" t="s">
        <v>442</v>
      </c>
      <c r="H206" s="220">
        <v>593.14999999999998</v>
      </c>
      <c r="I206" s="221"/>
      <c r="J206" s="222">
        <f>ROUND(I206*H206,2)</f>
        <v>0</v>
      </c>
      <c r="K206" s="218" t="s">
        <v>314</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8845</v>
      </c>
    </row>
    <row r="207" s="2" customFormat="1">
      <c r="A207" s="41"/>
      <c r="B207" s="42"/>
      <c r="C207" s="43"/>
      <c r="D207" s="229" t="s">
        <v>317</v>
      </c>
      <c r="E207" s="43"/>
      <c r="F207" s="230" t="s">
        <v>8846</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4" customFormat="1">
      <c r="A208" s="14"/>
      <c r="B208" s="249"/>
      <c r="C208" s="250"/>
      <c r="D208" s="236" t="s">
        <v>319</v>
      </c>
      <c r="E208" s="251" t="s">
        <v>19</v>
      </c>
      <c r="F208" s="252" t="s">
        <v>8847</v>
      </c>
      <c r="G208" s="250"/>
      <c r="H208" s="251" t="s">
        <v>19</v>
      </c>
      <c r="I208" s="253"/>
      <c r="J208" s="250"/>
      <c r="K208" s="250"/>
      <c r="L208" s="254"/>
      <c r="M208" s="255"/>
      <c r="N208" s="256"/>
      <c r="O208" s="256"/>
      <c r="P208" s="256"/>
      <c r="Q208" s="256"/>
      <c r="R208" s="256"/>
      <c r="S208" s="256"/>
      <c r="T208" s="257"/>
      <c r="U208" s="14"/>
      <c r="V208" s="14"/>
      <c r="W208" s="14"/>
      <c r="X208" s="14"/>
      <c r="Y208" s="14"/>
      <c r="Z208" s="14"/>
      <c r="AA208" s="14"/>
      <c r="AB208" s="14"/>
      <c r="AC208" s="14"/>
      <c r="AD208" s="14"/>
      <c r="AE208" s="14"/>
      <c r="AT208" s="258" t="s">
        <v>319</v>
      </c>
      <c r="AU208" s="258" t="s">
        <v>85</v>
      </c>
      <c r="AV208" s="14" t="s">
        <v>83</v>
      </c>
      <c r="AW208" s="14" t="s">
        <v>37</v>
      </c>
      <c r="AX208" s="14" t="s">
        <v>76</v>
      </c>
      <c r="AY208" s="258" t="s">
        <v>308</v>
      </c>
    </row>
    <row r="209" s="13" customFormat="1">
      <c r="A209" s="13"/>
      <c r="B209" s="234"/>
      <c r="C209" s="235"/>
      <c r="D209" s="236" t="s">
        <v>319</v>
      </c>
      <c r="E209" s="237" t="s">
        <v>19</v>
      </c>
      <c r="F209" s="238" t="s">
        <v>8848</v>
      </c>
      <c r="G209" s="235"/>
      <c r="H209" s="239">
        <v>487.75</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8772</v>
      </c>
      <c r="G210" s="235"/>
      <c r="H210" s="239">
        <v>71.099999999999994</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8849</v>
      </c>
      <c r="G211" s="235"/>
      <c r="H211" s="239">
        <v>34.299999999999997</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5" customFormat="1">
      <c r="A212" s="15"/>
      <c r="B212" s="259"/>
      <c r="C212" s="260"/>
      <c r="D212" s="236" t="s">
        <v>319</v>
      </c>
      <c r="E212" s="261" t="s">
        <v>19</v>
      </c>
      <c r="F212" s="262" t="s">
        <v>448</v>
      </c>
      <c r="G212" s="260"/>
      <c r="H212" s="263">
        <v>593.14999999999998</v>
      </c>
      <c r="I212" s="264"/>
      <c r="J212" s="260"/>
      <c r="K212" s="260"/>
      <c r="L212" s="265"/>
      <c r="M212" s="266"/>
      <c r="N212" s="267"/>
      <c r="O212" s="267"/>
      <c r="P212" s="267"/>
      <c r="Q212" s="267"/>
      <c r="R212" s="267"/>
      <c r="S212" s="267"/>
      <c r="T212" s="268"/>
      <c r="U212" s="15"/>
      <c r="V212" s="15"/>
      <c r="W212" s="15"/>
      <c r="X212" s="15"/>
      <c r="Y212" s="15"/>
      <c r="Z212" s="15"/>
      <c r="AA212" s="15"/>
      <c r="AB212" s="15"/>
      <c r="AC212" s="15"/>
      <c r="AD212" s="15"/>
      <c r="AE212" s="15"/>
      <c r="AT212" s="269" t="s">
        <v>319</v>
      </c>
      <c r="AU212" s="269" t="s">
        <v>85</v>
      </c>
      <c r="AV212" s="15" t="s">
        <v>315</v>
      </c>
      <c r="AW212" s="15" t="s">
        <v>37</v>
      </c>
      <c r="AX212" s="15" t="s">
        <v>83</v>
      </c>
      <c r="AY212" s="269" t="s">
        <v>308</v>
      </c>
    </row>
    <row r="213" s="2" customFormat="1" ht="16.5" customHeight="1">
      <c r="A213" s="41"/>
      <c r="B213" s="42"/>
      <c r="C213" s="280" t="s">
        <v>7</v>
      </c>
      <c r="D213" s="280" t="s">
        <v>1137</v>
      </c>
      <c r="E213" s="281" t="s">
        <v>8850</v>
      </c>
      <c r="F213" s="282" t="s">
        <v>8851</v>
      </c>
      <c r="G213" s="283" t="s">
        <v>493</v>
      </c>
      <c r="H213" s="284">
        <v>926.72500000000002</v>
      </c>
      <c r="I213" s="285"/>
      <c r="J213" s="286">
        <f>ROUND(I213*H213,2)</f>
        <v>0</v>
      </c>
      <c r="K213" s="282" t="s">
        <v>314</v>
      </c>
      <c r="L213" s="287"/>
      <c r="M213" s="288" t="s">
        <v>19</v>
      </c>
      <c r="N213" s="289" t="s">
        <v>47</v>
      </c>
      <c r="O213" s="87"/>
      <c r="P213" s="225">
        <f>O213*H213</f>
        <v>0</v>
      </c>
      <c r="Q213" s="225">
        <v>1</v>
      </c>
      <c r="R213" s="225">
        <f>Q213*H213</f>
        <v>926.72500000000002</v>
      </c>
      <c r="S213" s="225">
        <v>0</v>
      </c>
      <c r="T213" s="226">
        <f>S213*H213</f>
        <v>0</v>
      </c>
      <c r="U213" s="41"/>
      <c r="V213" s="41"/>
      <c r="W213" s="41"/>
      <c r="X213" s="41"/>
      <c r="Y213" s="41"/>
      <c r="Z213" s="41"/>
      <c r="AA213" s="41"/>
      <c r="AB213" s="41"/>
      <c r="AC213" s="41"/>
      <c r="AD213" s="41"/>
      <c r="AE213" s="41"/>
      <c r="AR213" s="227" t="s">
        <v>352</v>
      </c>
      <c r="AT213" s="227" t="s">
        <v>1137</v>
      </c>
      <c r="AU213" s="227" t="s">
        <v>85</v>
      </c>
      <c r="AY213" s="20" t="s">
        <v>308</v>
      </c>
      <c r="BE213" s="228">
        <f>IF(N213="základní",J213,0)</f>
        <v>0</v>
      </c>
      <c r="BF213" s="228">
        <f>IF(N213="snížená",J213,0)</f>
        <v>0</v>
      </c>
      <c r="BG213" s="228">
        <f>IF(N213="zákl. přenesená",J213,0)</f>
        <v>0</v>
      </c>
      <c r="BH213" s="228">
        <f>IF(N213="sníž. přenesená",J213,0)</f>
        <v>0</v>
      </c>
      <c r="BI213" s="228">
        <f>IF(N213="nulová",J213,0)</f>
        <v>0</v>
      </c>
      <c r="BJ213" s="20" t="s">
        <v>83</v>
      </c>
      <c r="BK213" s="228">
        <f>ROUND(I213*H213,2)</f>
        <v>0</v>
      </c>
      <c r="BL213" s="20" t="s">
        <v>315</v>
      </c>
      <c r="BM213" s="227" t="s">
        <v>8852</v>
      </c>
    </row>
    <row r="214" s="14" customFormat="1">
      <c r="A214" s="14"/>
      <c r="B214" s="249"/>
      <c r="C214" s="250"/>
      <c r="D214" s="236" t="s">
        <v>319</v>
      </c>
      <c r="E214" s="251" t="s">
        <v>19</v>
      </c>
      <c r="F214" s="252" t="s">
        <v>8847</v>
      </c>
      <c r="G214" s="250"/>
      <c r="H214" s="251" t="s">
        <v>19</v>
      </c>
      <c r="I214" s="253"/>
      <c r="J214" s="250"/>
      <c r="K214" s="250"/>
      <c r="L214" s="254"/>
      <c r="M214" s="255"/>
      <c r="N214" s="256"/>
      <c r="O214" s="256"/>
      <c r="P214" s="256"/>
      <c r="Q214" s="256"/>
      <c r="R214" s="256"/>
      <c r="S214" s="256"/>
      <c r="T214" s="257"/>
      <c r="U214" s="14"/>
      <c r="V214" s="14"/>
      <c r="W214" s="14"/>
      <c r="X214" s="14"/>
      <c r="Y214" s="14"/>
      <c r="Z214" s="14"/>
      <c r="AA214" s="14"/>
      <c r="AB214" s="14"/>
      <c r="AC214" s="14"/>
      <c r="AD214" s="14"/>
      <c r="AE214" s="14"/>
      <c r="AT214" s="258" t="s">
        <v>319</v>
      </c>
      <c r="AU214" s="258" t="s">
        <v>85</v>
      </c>
      <c r="AV214" s="14" t="s">
        <v>83</v>
      </c>
      <c r="AW214" s="14" t="s">
        <v>37</v>
      </c>
      <c r="AX214" s="14" t="s">
        <v>76</v>
      </c>
      <c r="AY214" s="258" t="s">
        <v>308</v>
      </c>
    </row>
    <row r="215" s="13" customFormat="1">
      <c r="A215" s="13"/>
      <c r="B215" s="234"/>
      <c r="C215" s="235"/>
      <c r="D215" s="236" t="s">
        <v>319</v>
      </c>
      <c r="E215" s="237" t="s">
        <v>19</v>
      </c>
      <c r="F215" s="238" t="s">
        <v>8848</v>
      </c>
      <c r="G215" s="235"/>
      <c r="H215" s="239">
        <v>487.75</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83</v>
      </c>
      <c r="AY215" s="245" t="s">
        <v>308</v>
      </c>
    </row>
    <row r="216" s="13" customFormat="1">
      <c r="A216" s="13"/>
      <c r="B216" s="234"/>
      <c r="C216" s="235"/>
      <c r="D216" s="236" t="s">
        <v>319</v>
      </c>
      <c r="E216" s="235"/>
      <c r="F216" s="238" t="s">
        <v>8853</v>
      </c>
      <c r="G216" s="235"/>
      <c r="H216" s="239">
        <v>926.72500000000002</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4</v>
      </c>
      <c r="AX216" s="13" t="s">
        <v>83</v>
      </c>
      <c r="AY216" s="245" t="s">
        <v>308</v>
      </c>
    </row>
    <row r="217" s="2" customFormat="1" ht="16.5" customHeight="1">
      <c r="A217" s="41"/>
      <c r="B217" s="42"/>
      <c r="C217" s="280" t="s">
        <v>420</v>
      </c>
      <c r="D217" s="280" t="s">
        <v>1137</v>
      </c>
      <c r="E217" s="281" t="s">
        <v>8854</v>
      </c>
      <c r="F217" s="282" t="s">
        <v>8855</v>
      </c>
      <c r="G217" s="283" t="s">
        <v>493</v>
      </c>
      <c r="H217" s="284">
        <v>200.25999999999999</v>
      </c>
      <c r="I217" s="285"/>
      <c r="J217" s="286">
        <f>ROUND(I217*H217,2)</f>
        <v>0</v>
      </c>
      <c r="K217" s="282" t="s">
        <v>314</v>
      </c>
      <c r="L217" s="287"/>
      <c r="M217" s="288" t="s">
        <v>19</v>
      </c>
      <c r="N217" s="289" t="s">
        <v>47</v>
      </c>
      <c r="O217" s="87"/>
      <c r="P217" s="225">
        <f>O217*H217</f>
        <v>0</v>
      </c>
      <c r="Q217" s="225">
        <v>1</v>
      </c>
      <c r="R217" s="225">
        <f>Q217*H217</f>
        <v>200.25999999999999</v>
      </c>
      <c r="S217" s="225">
        <v>0</v>
      </c>
      <c r="T217" s="226">
        <f>S217*H217</f>
        <v>0</v>
      </c>
      <c r="U217" s="41"/>
      <c r="V217" s="41"/>
      <c r="W217" s="41"/>
      <c r="X217" s="41"/>
      <c r="Y217" s="41"/>
      <c r="Z217" s="41"/>
      <c r="AA217" s="41"/>
      <c r="AB217" s="41"/>
      <c r="AC217" s="41"/>
      <c r="AD217" s="41"/>
      <c r="AE217" s="41"/>
      <c r="AR217" s="227" t="s">
        <v>352</v>
      </c>
      <c r="AT217" s="227" t="s">
        <v>1137</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8856</v>
      </c>
    </row>
    <row r="218" s="14" customFormat="1">
      <c r="A218" s="14"/>
      <c r="B218" s="249"/>
      <c r="C218" s="250"/>
      <c r="D218" s="236" t="s">
        <v>319</v>
      </c>
      <c r="E218" s="251" t="s">
        <v>19</v>
      </c>
      <c r="F218" s="252" t="s">
        <v>8847</v>
      </c>
      <c r="G218" s="250"/>
      <c r="H218" s="251" t="s">
        <v>19</v>
      </c>
      <c r="I218" s="253"/>
      <c r="J218" s="250"/>
      <c r="K218" s="250"/>
      <c r="L218" s="254"/>
      <c r="M218" s="255"/>
      <c r="N218" s="256"/>
      <c r="O218" s="256"/>
      <c r="P218" s="256"/>
      <c r="Q218" s="256"/>
      <c r="R218" s="256"/>
      <c r="S218" s="256"/>
      <c r="T218" s="257"/>
      <c r="U218" s="14"/>
      <c r="V218" s="14"/>
      <c r="W218" s="14"/>
      <c r="X218" s="14"/>
      <c r="Y218" s="14"/>
      <c r="Z218" s="14"/>
      <c r="AA218" s="14"/>
      <c r="AB218" s="14"/>
      <c r="AC218" s="14"/>
      <c r="AD218" s="14"/>
      <c r="AE218" s="14"/>
      <c r="AT218" s="258" t="s">
        <v>319</v>
      </c>
      <c r="AU218" s="258" t="s">
        <v>85</v>
      </c>
      <c r="AV218" s="14" t="s">
        <v>83</v>
      </c>
      <c r="AW218" s="14" t="s">
        <v>37</v>
      </c>
      <c r="AX218" s="14" t="s">
        <v>76</v>
      </c>
      <c r="AY218" s="258" t="s">
        <v>308</v>
      </c>
    </row>
    <row r="219" s="13" customFormat="1">
      <c r="A219" s="13"/>
      <c r="B219" s="234"/>
      <c r="C219" s="235"/>
      <c r="D219" s="236" t="s">
        <v>319</v>
      </c>
      <c r="E219" s="237" t="s">
        <v>19</v>
      </c>
      <c r="F219" s="238" t="s">
        <v>8772</v>
      </c>
      <c r="G219" s="235"/>
      <c r="H219" s="239">
        <v>71.099999999999994</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8849</v>
      </c>
      <c r="G220" s="235"/>
      <c r="H220" s="239">
        <v>34.299999999999997</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105.39999999999999</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13" customFormat="1">
      <c r="A222" s="13"/>
      <c r="B222" s="234"/>
      <c r="C222" s="235"/>
      <c r="D222" s="236" t="s">
        <v>319</v>
      </c>
      <c r="E222" s="235"/>
      <c r="F222" s="238" t="s">
        <v>8857</v>
      </c>
      <c r="G222" s="235"/>
      <c r="H222" s="239">
        <v>200.25999999999999</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4</v>
      </c>
      <c r="AX222" s="13" t="s">
        <v>83</v>
      </c>
      <c r="AY222" s="245" t="s">
        <v>308</v>
      </c>
    </row>
    <row r="223" s="2" customFormat="1" ht="16.5" customHeight="1">
      <c r="A223" s="41"/>
      <c r="B223" s="42"/>
      <c r="C223" s="216" t="s">
        <v>425</v>
      </c>
      <c r="D223" s="216" t="s">
        <v>310</v>
      </c>
      <c r="E223" s="217" t="s">
        <v>8858</v>
      </c>
      <c r="F223" s="218" t="s">
        <v>8859</v>
      </c>
      <c r="G223" s="219" t="s">
        <v>474</v>
      </c>
      <c r="H223" s="220">
        <v>479.74200000000002</v>
      </c>
      <c r="I223" s="221"/>
      <c r="J223" s="222">
        <f>ROUND(I223*H223,2)</f>
        <v>0</v>
      </c>
      <c r="K223" s="218" t="s">
        <v>19</v>
      </c>
      <c r="L223" s="47"/>
      <c r="M223" s="223" t="s">
        <v>19</v>
      </c>
      <c r="N223" s="224"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8860</v>
      </c>
    </row>
    <row r="224" s="13" customFormat="1">
      <c r="A224" s="13"/>
      <c r="B224" s="234"/>
      <c r="C224" s="235"/>
      <c r="D224" s="236" t="s">
        <v>319</v>
      </c>
      <c r="E224" s="237" t="s">
        <v>19</v>
      </c>
      <c r="F224" s="238" t="s">
        <v>8861</v>
      </c>
      <c r="G224" s="235"/>
      <c r="H224" s="239">
        <v>185.69200000000001</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3" customFormat="1">
      <c r="A225" s="13"/>
      <c r="B225" s="234"/>
      <c r="C225" s="235"/>
      <c r="D225" s="236" t="s">
        <v>319</v>
      </c>
      <c r="E225" s="237" t="s">
        <v>19</v>
      </c>
      <c r="F225" s="238" t="s">
        <v>8862</v>
      </c>
      <c r="G225" s="235"/>
      <c r="H225" s="239">
        <v>157.15100000000001</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3" customFormat="1">
      <c r="A226" s="13"/>
      <c r="B226" s="234"/>
      <c r="C226" s="235"/>
      <c r="D226" s="236" t="s">
        <v>319</v>
      </c>
      <c r="E226" s="237" t="s">
        <v>19</v>
      </c>
      <c r="F226" s="238" t="s">
        <v>8863</v>
      </c>
      <c r="G226" s="235"/>
      <c r="H226" s="239">
        <v>26.335000000000001</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76</v>
      </c>
      <c r="AY226" s="245" t="s">
        <v>308</v>
      </c>
    </row>
    <row r="227" s="13" customFormat="1">
      <c r="A227" s="13"/>
      <c r="B227" s="234"/>
      <c r="C227" s="235"/>
      <c r="D227" s="236" t="s">
        <v>319</v>
      </c>
      <c r="E227" s="237" t="s">
        <v>19</v>
      </c>
      <c r="F227" s="238" t="s">
        <v>8864</v>
      </c>
      <c r="G227" s="235"/>
      <c r="H227" s="239">
        <v>51.195</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3" customFormat="1">
      <c r="A228" s="13"/>
      <c r="B228" s="234"/>
      <c r="C228" s="235"/>
      <c r="D228" s="236" t="s">
        <v>319</v>
      </c>
      <c r="E228" s="237" t="s">
        <v>19</v>
      </c>
      <c r="F228" s="238" t="s">
        <v>8865</v>
      </c>
      <c r="G228" s="235"/>
      <c r="H228" s="239">
        <v>23.658999999999999</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76</v>
      </c>
      <c r="AY228" s="245" t="s">
        <v>308</v>
      </c>
    </row>
    <row r="229" s="13" customFormat="1">
      <c r="A229" s="13"/>
      <c r="B229" s="234"/>
      <c r="C229" s="235"/>
      <c r="D229" s="236" t="s">
        <v>319</v>
      </c>
      <c r="E229" s="237" t="s">
        <v>19</v>
      </c>
      <c r="F229" s="238" t="s">
        <v>8866</v>
      </c>
      <c r="G229" s="235"/>
      <c r="H229" s="239">
        <v>35.710000000000001</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5" customFormat="1">
      <c r="A230" s="15"/>
      <c r="B230" s="259"/>
      <c r="C230" s="260"/>
      <c r="D230" s="236" t="s">
        <v>319</v>
      </c>
      <c r="E230" s="261" t="s">
        <v>19</v>
      </c>
      <c r="F230" s="262" t="s">
        <v>448</v>
      </c>
      <c r="G230" s="260"/>
      <c r="H230" s="263">
        <v>479.74199999999996</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319</v>
      </c>
      <c r="AU230" s="269" t="s">
        <v>85</v>
      </c>
      <c r="AV230" s="15" t="s">
        <v>315</v>
      </c>
      <c r="AW230" s="15" t="s">
        <v>37</v>
      </c>
      <c r="AX230" s="15" t="s">
        <v>83</v>
      </c>
      <c r="AY230" s="269" t="s">
        <v>308</v>
      </c>
    </row>
    <row r="231" s="2" customFormat="1" ht="16.5" customHeight="1">
      <c r="A231" s="41"/>
      <c r="B231" s="42"/>
      <c r="C231" s="280" t="s">
        <v>430</v>
      </c>
      <c r="D231" s="280" t="s">
        <v>1137</v>
      </c>
      <c r="E231" s="281" t="s">
        <v>8867</v>
      </c>
      <c r="F231" s="282" t="s">
        <v>8868</v>
      </c>
      <c r="G231" s="283" t="s">
        <v>474</v>
      </c>
      <c r="H231" s="284">
        <v>959.48400000000004</v>
      </c>
      <c r="I231" s="285"/>
      <c r="J231" s="286">
        <f>ROUND(I231*H231,2)</f>
        <v>0</v>
      </c>
      <c r="K231" s="282" t="s">
        <v>19</v>
      </c>
      <c r="L231" s="287"/>
      <c r="M231" s="288" t="s">
        <v>19</v>
      </c>
      <c r="N231" s="289" t="s">
        <v>47</v>
      </c>
      <c r="O231" s="87"/>
      <c r="P231" s="225">
        <f>O231*H231</f>
        <v>0</v>
      </c>
      <c r="Q231" s="225">
        <v>0.057000000000000002</v>
      </c>
      <c r="R231" s="225">
        <f>Q231*H231</f>
        <v>54.690588000000005</v>
      </c>
      <c r="S231" s="225">
        <v>0</v>
      </c>
      <c r="T231" s="226">
        <f>S231*H231</f>
        <v>0</v>
      </c>
      <c r="U231" s="41"/>
      <c r="V231" s="41"/>
      <c r="W231" s="41"/>
      <c r="X231" s="41"/>
      <c r="Y231" s="41"/>
      <c r="Z231" s="41"/>
      <c r="AA231" s="41"/>
      <c r="AB231" s="41"/>
      <c r="AC231" s="41"/>
      <c r="AD231" s="41"/>
      <c r="AE231" s="41"/>
      <c r="AR231" s="227" t="s">
        <v>352</v>
      </c>
      <c r="AT231" s="227" t="s">
        <v>1137</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8869</v>
      </c>
    </row>
    <row r="232" s="2" customFormat="1">
      <c r="A232" s="41"/>
      <c r="B232" s="42"/>
      <c r="C232" s="43"/>
      <c r="D232" s="236" t="s">
        <v>4125</v>
      </c>
      <c r="E232" s="43"/>
      <c r="F232" s="292" t="s">
        <v>8870</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4125</v>
      </c>
      <c r="AU232" s="20" t="s">
        <v>85</v>
      </c>
    </row>
    <row r="233" s="13" customFormat="1">
      <c r="A233" s="13"/>
      <c r="B233" s="234"/>
      <c r="C233" s="235"/>
      <c r="D233" s="236" t="s">
        <v>319</v>
      </c>
      <c r="E233" s="235"/>
      <c r="F233" s="238" t="s">
        <v>8871</v>
      </c>
      <c r="G233" s="235"/>
      <c r="H233" s="239">
        <v>959.48400000000004</v>
      </c>
      <c r="I233" s="240"/>
      <c r="J233" s="235"/>
      <c r="K233" s="235"/>
      <c r="L233" s="241"/>
      <c r="M233" s="242"/>
      <c r="N233" s="243"/>
      <c r="O233" s="243"/>
      <c r="P233" s="243"/>
      <c r="Q233" s="243"/>
      <c r="R233" s="243"/>
      <c r="S233" s="243"/>
      <c r="T233" s="244"/>
      <c r="U233" s="13"/>
      <c r="V233" s="13"/>
      <c r="W233" s="13"/>
      <c r="X233" s="13"/>
      <c r="Y233" s="13"/>
      <c r="Z233" s="13"/>
      <c r="AA233" s="13"/>
      <c r="AB233" s="13"/>
      <c r="AC233" s="13"/>
      <c r="AD233" s="13"/>
      <c r="AE233" s="13"/>
      <c r="AT233" s="245" t="s">
        <v>319</v>
      </c>
      <c r="AU233" s="245" t="s">
        <v>85</v>
      </c>
      <c r="AV233" s="13" t="s">
        <v>85</v>
      </c>
      <c r="AW233" s="13" t="s">
        <v>4</v>
      </c>
      <c r="AX233" s="13" t="s">
        <v>83</v>
      </c>
      <c r="AY233" s="245" t="s">
        <v>308</v>
      </c>
    </row>
    <row r="234" s="2" customFormat="1" ht="16.5" customHeight="1">
      <c r="A234" s="41"/>
      <c r="B234" s="42"/>
      <c r="C234" s="216" t="s">
        <v>753</v>
      </c>
      <c r="D234" s="216" t="s">
        <v>310</v>
      </c>
      <c r="E234" s="217" t="s">
        <v>8872</v>
      </c>
      <c r="F234" s="218" t="s">
        <v>8873</v>
      </c>
      <c r="G234" s="219" t="s">
        <v>474</v>
      </c>
      <c r="H234" s="220">
        <v>1918.9680000000001</v>
      </c>
      <c r="I234" s="221"/>
      <c r="J234" s="222">
        <f>ROUND(I234*H234,2)</f>
        <v>0</v>
      </c>
      <c r="K234" s="218" t="s">
        <v>19</v>
      </c>
      <c r="L234" s="47"/>
      <c r="M234" s="223" t="s">
        <v>19</v>
      </c>
      <c r="N234" s="224" t="s">
        <v>47</v>
      </c>
      <c r="O234" s="87"/>
      <c r="P234" s="225">
        <f>O234*H234</f>
        <v>0</v>
      </c>
      <c r="Q234" s="225">
        <v>0</v>
      </c>
      <c r="R234" s="225">
        <f>Q234*H234</f>
        <v>0</v>
      </c>
      <c r="S234" s="225">
        <v>0</v>
      </c>
      <c r="T234" s="226">
        <f>S234*H234</f>
        <v>0</v>
      </c>
      <c r="U234" s="41"/>
      <c r="V234" s="41"/>
      <c r="W234" s="41"/>
      <c r="X234" s="41"/>
      <c r="Y234" s="41"/>
      <c r="Z234" s="41"/>
      <c r="AA234" s="41"/>
      <c r="AB234" s="41"/>
      <c r="AC234" s="41"/>
      <c r="AD234" s="41"/>
      <c r="AE234" s="41"/>
      <c r="AR234" s="227" t="s">
        <v>315</v>
      </c>
      <c r="AT234" s="227" t="s">
        <v>310</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315</v>
      </c>
      <c r="BM234" s="227" t="s">
        <v>8874</v>
      </c>
    </row>
    <row r="235" s="2" customFormat="1">
      <c r="A235" s="41"/>
      <c r="B235" s="42"/>
      <c r="C235" s="43"/>
      <c r="D235" s="236" t="s">
        <v>4125</v>
      </c>
      <c r="E235" s="43"/>
      <c r="F235" s="292" t="s">
        <v>8875</v>
      </c>
      <c r="G235" s="43"/>
      <c r="H235" s="43"/>
      <c r="I235" s="231"/>
      <c r="J235" s="43"/>
      <c r="K235" s="43"/>
      <c r="L235" s="47"/>
      <c r="M235" s="232"/>
      <c r="N235" s="233"/>
      <c r="O235" s="87"/>
      <c r="P235" s="87"/>
      <c r="Q235" s="87"/>
      <c r="R235" s="87"/>
      <c r="S235" s="87"/>
      <c r="T235" s="88"/>
      <c r="U235" s="41"/>
      <c r="V235" s="41"/>
      <c r="W235" s="41"/>
      <c r="X235" s="41"/>
      <c r="Y235" s="41"/>
      <c r="Z235" s="41"/>
      <c r="AA235" s="41"/>
      <c r="AB235" s="41"/>
      <c r="AC235" s="41"/>
      <c r="AD235" s="41"/>
      <c r="AE235" s="41"/>
      <c r="AT235" s="20" t="s">
        <v>4125</v>
      </c>
      <c r="AU235" s="20" t="s">
        <v>85</v>
      </c>
    </row>
    <row r="236" s="13" customFormat="1">
      <c r="A236" s="13"/>
      <c r="B236" s="234"/>
      <c r="C236" s="235"/>
      <c r="D236" s="236" t="s">
        <v>319</v>
      </c>
      <c r="E236" s="237" t="s">
        <v>19</v>
      </c>
      <c r="F236" s="238" t="s">
        <v>8876</v>
      </c>
      <c r="G236" s="235"/>
      <c r="H236" s="239">
        <v>1918.9680000000001</v>
      </c>
      <c r="I236" s="240"/>
      <c r="J236" s="235"/>
      <c r="K236" s="235"/>
      <c r="L236" s="241"/>
      <c r="M236" s="242"/>
      <c r="N236" s="243"/>
      <c r="O236" s="243"/>
      <c r="P236" s="243"/>
      <c r="Q236" s="243"/>
      <c r="R236" s="243"/>
      <c r="S236" s="243"/>
      <c r="T236" s="244"/>
      <c r="U236" s="13"/>
      <c r="V236" s="13"/>
      <c r="W236" s="13"/>
      <c r="X236" s="13"/>
      <c r="Y236" s="13"/>
      <c r="Z236" s="13"/>
      <c r="AA236" s="13"/>
      <c r="AB236" s="13"/>
      <c r="AC236" s="13"/>
      <c r="AD236" s="13"/>
      <c r="AE236" s="13"/>
      <c r="AT236" s="245" t="s">
        <v>319</v>
      </c>
      <c r="AU236" s="245" t="s">
        <v>85</v>
      </c>
      <c r="AV236" s="13" t="s">
        <v>85</v>
      </c>
      <c r="AW236" s="13" t="s">
        <v>37</v>
      </c>
      <c r="AX236" s="13" t="s">
        <v>83</v>
      </c>
      <c r="AY236" s="245" t="s">
        <v>308</v>
      </c>
    </row>
    <row r="237" s="2" customFormat="1" ht="16.5" customHeight="1">
      <c r="A237" s="41"/>
      <c r="B237" s="42"/>
      <c r="C237" s="216" t="s">
        <v>596</v>
      </c>
      <c r="D237" s="216" t="s">
        <v>310</v>
      </c>
      <c r="E237" s="217" t="s">
        <v>8877</v>
      </c>
      <c r="F237" s="218" t="s">
        <v>8878</v>
      </c>
      <c r="G237" s="219" t="s">
        <v>474</v>
      </c>
      <c r="H237" s="220">
        <v>1918.9680000000001</v>
      </c>
      <c r="I237" s="221"/>
      <c r="J237" s="222">
        <f>ROUND(I237*H237,2)</f>
        <v>0</v>
      </c>
      <c r="K237" s="218" t="s">
        <v>19</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315</v>
      </c>
      <c r="AT237" s="227" t="s">
        <v>310</v>
      </c>
      <c r="AU237" s="227" t="s">
        <v>85</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315</v>
      </c>
      <c r="BM237" s="227" t="s">
        <v>8879</v>
      </c>
    </row>
    <row r="238" s="2" customFormat="1">
      <c r="A238" s="41"/>
      <c r="B238" s="42"/>
      <c r="C238" s="43"/>
      <c r="D238" s="236" t="s">
        <v>4125</v>
      </c>
      <c r="E238" s="43"/>
      <c r="F238" s="292" t="s">
        <v>8875</v>
      </c>
      <c r="G238" s="43"/>
      <c r="H238" s="43"/>
      <c r="I238" s="231"/>
      <c r="J238" s="43"/>
      <c r="K238" s="43"/>
      <c r="L238" s="47"/>
      <c r="M238" s="232"/>
      <c r="N238" s="233"/>
      <c r="O238" s="87"/>
      <c r="P238" s="87"/>
      <c r="Q238" s="87"/>
      <c r="R238" s="87"/>
      <c r="S238" s="87"/>
      <c r="T238" s="88"/>
      <c r="U238" s="41"/>
      <c r="V238" s="41"/>
      <c r="W238" s="41"/>
      <c r="X238" s="41"/>
      <c r="Y238" s="41"/>
      <c r="Z238" s="41"/>
      <c r="AA238" s="41"/>
      <c r="AB238" s="41"/>
      <c r="AC238" s="41"/>
      <c r="AD238" s="41"/>
      <c r="AE238" s="41"/>
      <c r="AT238" s="20" t="s">
        <v>4125</v>
      </c>
      <c r="AU238" s="20" t="s">
        <v>85</v>
      </c>
    </row>
    <row r="239" s="13" customFormat="1">
      <c r="A239" s="13"/>
      <c r="B239" s="234"/>
      <c r="C239" s="235"/>
      <c r="D239" s="236" t="s">
        <v>319</v>
      </c>
      <c r="E239" s="237" t="s">
        <v>19</v>
      </c>
      <c r="F239" s="238" t="s">
        <v>8876</v>
      </c>
      <c r="G239" s="235"/>
      <c r="H239" s="239">
        <v>1918.9680000000001</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83</v>
      </c>
      <c r="AY239" s="245" t="s">
        <v>308</v>
      </c>
    </row>
    <row r="240" s="2" customFormat="1" ht="16.5" customHeight="1">
      <c r="A240" s="41"/>
      <c r="B240" s="42"/>
      <c r="C240" s="216" t="s">
        <v>759</v>
      </c>
      <c r="D240" s="216" t="s">
        <v>310</v>
      </c>
      <c r="E240" s="217" t="s">
        <v>8880</v>
      </c>
      <c r="F240" s="218" t="s">
        <v>8881</v>
      </c>
      <c r="G240" s="219" t="s">
        <v>474</v>
      </c>
      <c r="H240" s="220">
        <v>140.55699999999999</v>
      </c>
      <c r="I240" s="221"/>
      <c r="J240" s="222">
        <f>ROUND(I240*H240,2)</f>
        <v>0</v>
      </c>
      <c r="K240" s="218" t="s">
        <v>314</v>
      </c>
      <c r="L240" s="47"/>
      <c r="M240" s="223" t="s">
        <v>19</v>
      </c>
      <c r="N240" s="224" t="s">
        <v>47</v>
      </c>
      <c r="O240" s="87"/>
      <c r="P240" s="225">
        <f>O240*H240</f>
        <v>0</v>
      </c>
      <c r="Q240" s="225">
        <v>0</v>
      </c>
      <c r="R240" s="225">
        <f>Q240*H240</f>
        <v>0</v>
      </c>
      <c r="S240" s="225">
        <v>0</v>
      </c>
      <c r="T240" s="226">
        <f>S240*H240</f>
        <v>0</v>
      </c>
      <c r="U240" s="41"/>
      <c r="V240" s="41"/>
      <c r="W240" s="41"/>
      <c r="X240" s="41"/>
      <c r="Y240" s="41"/>
      <c r="Z240" s="41"/>
      <c r="AA240" s="41"/>
      <c r="AB240" s="41"/>
      <c r="AC240" s="41"/>
      <c r="AD240" s="41"/>
      <c r="AE240" s="41"/>
      <c r="AR240" s="227" t="s">
        <v>315</v>
      </c>
      <c r="AT240" s="227" t="s">
        <v>310</v>
      </c>
      <c r="AU240" s="227" t="s">
        <v>85</v>
      </c>
      <c r="AY240" s="20" t="s">
        <v>308</v>
      </c>
      <c r="BE240" s="228">
        <f>IF(N240="základní",J240,0)</f>
        <v>0</v>
      </c>
      <c r="BF240" s="228">
        <f>IF(N240="snížená",J240,0)</f>
        <v>0</v>
      </c>
      <c r="BG240" s="228">
        <f>IF(N240="zákl. přenesená",J240,0)</f>
        <v>0</v>
      </c>
      <c r="BH240" s="228">
        <f>IF(N240="sníž. přenesená",J240,0)</f>
        <v>0</v>
      </c>
      <c r="BI240" s="228">
        <f>IF(N240="nulová",J240,0)</f>
        <v>0</v>
      </c>
      <c r="BJ240" s="20" t="s">
        <v>83</v>
      </c>
      <c r="BK240" s="228">
        <f>ROUND(I240*H240,2)</f>
        <v>0</v>
      </c>
      <c r="BL240" s="20" t="s">
        <v>315</v>
      </c>
      <c r="BM240" s="227" t="s">
        <v>8882</v>
      </c>
    </row>
    <row r="241" s="2" customFormat="1">
      <c r="A241" s="41"/>
      <c r="B241" s="42"/>
      <c r="C241" s="43"/>
      <c r="D241" s="229" t="s">
        <v>317</v>
      </c>
      <c r="E241" s="43"/>
      <c r="F241" s="230" t="s">
        <v>8883</v>
      </c>
      <c r="G241" s="43"/>
      <c r="H241" s="43"/>
      <c r="I241" s="231"/>
      <c r="J241" s="43"/>
      <c r="K241" s="43"/>
      <c r="L241" s="47"/>
      <c r="M241" s="232"/>
      <c r="N241" s="233"/>
      <c r="O241" s="87"/>
      <c r="P241" s="87"/>
      <c r="Q241" s="87"/>
      <c r="R241" s="87"/>
      <c r="S241" s="87"/>
      <c r="T241" s="88"/>
      <c r="U241" s="41"/>
      <c r="V241" s="41"/>
      <c r="W241" s="41"/>
      <c r="X241" s="41"/>
      <c r="Y241" s="41"/>
      <c r="Z241" s="41"/>
      <c r="AA241" s="41"/>
      <c r="AB241" s="41"/>
      <c r="AC241" s="41"/>
      <c r="AD241" s="41"/>
      <c r="AE241" s="41"/>
      <c r="AT241" s="20" t="s">
        <v>317</v>
      </c>
      <c r="AU241" s="20" t="s">
        <v>85</v>
      </c>
    </row>
    <row r="242" s="13" customFormat="1">
      <c r="A242" s="13"/>
      <c r="B242" s="234"/>
      <c r="C242" s="235"/>
      <c r="D242" s="236" t="s">
        <v>319</v>
      </c>
      <c r="E242" s="237" t="s">
        <v>19</v>
      </c>
      <c r="F242" s="238" t="s">
        <v>8884</v>
      </c>
      <c r="G242" s="235"/>
      <c r="H242" s="239">
        <v>70.311000000000007</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3" customFormat="1">
      <c r="A243" s="13"/>
      <c r="B243" s="234"/>
      <c r="C243" s="235"/>
      <c r="D243" s="236" t="s">
        <v>319</v>
      </c>
      <c r="E243" s="237" t="s">
        <v>19</v>
      </c>
      <c r="F243" s="238" t="s">
        <v>8885</v>
      </c>
      <c r="G243" s="235"/>
      <c r="H243" s="239">
        <v>70.245999999999995</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76</v>
      </c>
      <c r="AY243" s="245" t="s">
        <v>308</v>
      </c>
    </row>
    <row r="244" s="15" customFormat="1">
      <c r="A244" s="15"/>
      <c r="B244" s="259"/>
      <c r="C244" s="260"/>
      <c r="D244" s="236" t="s">
        <v>319</v>
      </c>
      <c r="E244" s="261" t="s">
        <v>19</v>
      </c>
      <c r="F244" s="262" t="s">
        <v>448</v>
      </c>
      <c r="G244" s="260"/>
      <c r="H244" s="263">
        <v>140.55700000000002</v>
      </c>
      <c r="I244" s="264"/>
      <c r="J244" s="260"/>
      <c r="K244" s="260"/>
      <c r="L244" s="265"/>
      <c r="M244" s="266"/>
      <c r="N244" s="267"/>
      <c r="O244" s="267"/>
      <c r="P244" s="267"/>
      <c r="Q244" s="267"/>
      <c r="R244" s="267"/>
      <c r="S244" s="267"/>
      <c r="T244" s="268"/>
      <c r="U244" s="15"/>
      <c r="V244" s="15"/>
      <c r="W244" s="15"/>
      <c r="X244" s="15"/>
      <c r="Y244" s="15"/>
      <c r="Z244" s="15"/>
      <c r="AA244" s="15"/>
      <c r="AB244" s="15"/>
      <c r="AC244" s="15"/>
      <c r="AD244" s="15"/>
      <c r="AE244" s="15"/>
      <c r="AT244" s="269" t="s">
        <v>319</v>
      </c>
      <c r="AU244" s="269" t="s">
        <v>85</v>
      </c>
      <c r="AV244" s="15" t="s">
        <v>315</v>
      </c>
      <c r="AW244" s="15" t="s">
        <v>37</v>
      </c>
      <c r="AX244" s="15" t="s">
        <v>83</v>
      </c>
      <c r="AY244" s="269" t="s">
        <v>308</v>
      </c>
    </row>
    <row r="245" s="2" customFormat="1" ht="16.5" customHeight="1">
      <c r="A245" s="41"/>
      <c r="B245" s="42"/>
      <c r="C245" s="280" t="s">
        <v>606</v>
      </c>
      <c r="D245" s="280" t="s">
        <v>1137</v>
      </c>
      <c r="E245" s="281" t="s">
        <v>8886</v>
      </c>
      <c r="F245" s="282" t="s">
        <v>8887</v>
      </c>
      <c r="G245" s="283" t="s">
        <v>474</v>
      </c>
      <c r="H245" s="284">
        <v>281.11399999999998</v>
      </c>
      <c r="I245" s="285"/>
      <c r="J245" s="286">
        <f>ROUND(I245*H245,2)</f>
        <v>0</v>
      </c>
      <c r="K245" s="282" t="s">
        <v>314</v>
      </c>
      <c r="L245" s="287"/>
      <c r="M245" s="288" t="s">
        <v>19</v>
      </c>
      <c r="N245" s="289" t="s">
        <v>47</v>
      </c>
      <c r="O245" s="87"/>
      <c r="P245" s="225">
        <f>O245*H245</f>
        <v>0</v>
      </c>
      <c r="Q245" s="225">
        <v>0.049390000000000003</v>
      </c>
      <c r="R245" s="225">
        <f>Q245*H245</f>
        <v>13.88422046</v>
      </c>
      <c r="S245" s="225">
        <v>0</v>
      </c>
      <c r="T245" s="226">
        <f>S245*H245</f>
        <v>0</v>
      </c>
      <c r="U245" s="41"/>
      <c r="V245" s="41"/>
      <c r="W245" s="41"/>
      <c r="X245" s="41"/>
      <c r="Y245" s="41"/>
      <c r="Z245" s="41"/>
      <c r="AA245" s="41"/>
      <c r="AB245" s="41"/>
      <c r="AC245" s="41"/>
      <c r="AD245" s="41"/>
      <c r="AE245" s="41"/>
      <c r="AR245" s="227" t="s">
        <v>352</v>
      </c>
      <c r="AT245" s="227" t="s">
        <v>1137</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315</v>
      </c>
      <c r="BM245" s="227" t="s">
        <v>8888</v>
      </c>
    </row>
    <row r="246" s="13" customFormat="1">
      <c r="A246" s="13"/>
      <c r="B246" s="234"/>
      <c r="C246" s="235"/>
      <c r="D246" s="236" t="s">
        <v>319</v>
      </c>
      <c r="E246" s="235"/>
      <c r="F246" s="238" t="s">
        <v>8889</v>
      </c>
      <c r="G246" s="235"/>
      <c r="H246" s="239">
        <v>281.11399999999998</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4</v>
      </c>
      <c r="AX246" s="13" t="s">
        <v>83</v>
      </c>
      <c r="AY246" s="245" t="s">
        <v>308</v>
      </c>
    </row>
    <row r="247" s="2" customFormat="1" ht="16.5" customHeight="1">
      <c r="A247" s="41"/>
      <c r="B247" s="42"/>
      <c r="C247" s="280" t="s">
        <v>765</v>
      </c>
      <c r="D247" s="280" t="s">
        <v>1137</v>
      </c>
      <c r="E247" s="281" t="s">
        <v>8890</v>
      </c>
      <c r="F247" s="282" t="s">
        <v>8891</v>
      </c>
      <c r="G247" s="283" t="s">
        <v>323</v>
      </c>
      <c r="H247" s="284">
        <v>958</v>
      </c>
      <c r="I247" s="285"/>
      <c r="J247" s="286">
        <f>ROUND(I247*H247,2)</f>
        <v>0</v>
      </c>
      <c r="K247" s="282" t="s">
        <v>314</v>
      </c>
      <c r="L247" s="287"/>
      <c r="M247" s="288" t="s">
        <v>19</v>
      </c>
      <c r="N247" s="289" t="s">
        <v>47</v>
      </c>
      <c r="O247" s="87"/>
      <c r="P247" s="225">
        <f>O247*H247</f>
        <v>0</v>
      </c>
      <c r="Q247" s="225">
        <v>0.28048000000000001</v>
      </c>
      <c r="R247" s="225">
        <f>Q247*H247</f>
        <v>268.69983999999999</v>
      </c>
      <c r="S247" s="225">
        <v>0</v>
      </c>
      <c r="T247" s="226">
        <f>S247*H247</f>
        <v>0</v>
      </c>
      <c r="U247" s="41"/>
      <c r="V247" s="41"/>
      <c r="W247" s="41"/>
      <c r="X247" s="41"/>
      <c r="Y247" s="41"/>
      <c r="Z247" s="41"/>
      <c r="AA247" s="41"/>
      <c r="AB247" s="41"/>
      <c r="AC247" s="41"/>
      <c r="AD247" s="41"/>
      <c r="AE247" s="41"/>
      <c r="AR247" s="227" t="s">
        <v>352</v>
      </c>
      <c r="AT247" s="227" t="s">
        <v>1137</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315</v>
      </c>
      <c r="BM247" s="227" t="s">
        <v>8892</v>
      </c>
    </row>
    <row r="248" s="2" customFormat="1">
      <c r="A248" s="41"/>
      <c r="B248" s="42"/>
      <c r="C248" s="43"/>
      <c r="D248" s="236" t="s">
        <v>4125</v>
      </c>
      <c r="E248" s="43"/>
      <c r="F248" s="292" t="s">
        <v>8893</v>
      </c>
      <c r="G248" s="43"/>
      <c r="H248" s="43"/>
      <c r="I248" s="231"/>
      <c r="J248" s="43"/>
      <c r="K248" s="43"/>
      <c r="L248" s="47"/>
      <c r="M248" s="232"/>
      <c r="N248" s="233"/>
      <c r="O248" s="87"/>
      <c r="P248" s="87"/>
      <c r="Q248" s="87"/>
      <c r="R248" s="87"/>
      <c r="S248" s="87"/>
      <c r="T248" s="88"/>
      <c r="U248" s="41"/>
      <c r="V248" s="41"/>
      <c r="W248" s="41"/>
      <c r="X248" s="41"/>
      <c r="Y248" s="41"/>
      <c r="Z248" s="41"/>
      <c r="AA248" s="41"/>
      <c r="AB248" s="41"/>
      <c r="AC248" s="41"/>
      <c r="AD248" s="41"/>
      <c r="AE248" s="41"/>
      <c r="AT248" s="20" t="s">
        <v>4125</v>
      </c>
      <c r="AU248" s="20" t="s">
        <v>85</v>
      </c>
    </row>
    <row r="249" s="13" customFormat="1">
      <c r="A249" s="13"/>
      <c r="B249" s="234"/>
      <c r="C249" s="235"/>
      <c r="D249" s="236" t="s">
        <v>319</v>
      </c>
      <c r="E249" s="237" t="s">
        <v>19</v>
      </c>
      <c r="F249" s="238" t="s">
        <v>8894</v>
      </c>
      <c r="G249" s="235"/>
      <c r="H249" s="239">
        <v>395.20499999999998</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76</v>
      </c>
      <c r="AY249" s="245" t="s">
        <v>308</v>
      </c>
    </row>
    <row r="250" s="13" customFormat="1">
      <c r="A250" s="13"/>
      <c r="B250" s="234"/>
      <c r="C250" s="235"/>
      <c r="D250" s="236" t="s">
        <v>319</v>
      </c>
      <c r="E250" s="237" t="s">
        <v>19</v>
      </c>
      <c r="F250" s="238" t="s">
        <v>8895</v>
      </c>
      <c r="G250" s="235"/>
      <c r="H250" s="239">
        <v>351.72300000000001</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3" customFormat="1">
      <c r="A251" s="13"/>
      <c r="B251" s="234"/>
      <c r="C251" s="235"/>
      <c r="D251" s="236" t="s">
        <v>319</v>
      </c>
      <c r="E251" s="237" t="s">
        <v>19</v>
      </c>
      <c r="F251" s="238" t="s">
        <v>8896</v>
      </c>
      <c r="G251" s="235"/>
      <c r="H251" s="239">
        <v>40.029000000000003</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76</v>
      </c>
      <c r="AY251" s="245" t="s">
        <v>308</v>
      </c>
    </row>
    <row r="252" s="13" customFormat="1">
      <c r="A252" s="13"/>
      <c r="B252" s="234"/>
      <c r="C252" s="235"/>
      <c r="D252" s="236" t="s">
        <v>319</v>
      </c>
      <c r="E252" s="237" t="s">
        <v>19</v>
      </c>
      <c r="F252" s="238" t="s">
        <v>8897</v>
      </c>
      <c r="G252" s="235"/>
      <c r="H252" s="239">
        <v>77.816000000000002</v>
      </c>
      <c r="I252" s="240"/>
      <c r="J252" s="235"/>
      <c r="K252" s="235"/>
      <c r="L252" s="241"/>
      <c r="M252" s="242"/>
      <c r="N252" s="243"/>
      <c r="O252" s="243"/>
      <c r="P252" s="243"/>
      <c r="Q252" s="243"/>
      <c r="R252" s="243"/>
      <c r="S252" s="243"/>
      <c r="T252" s="244"/>
      <c r="U252" s="13"/>
      <c r="V252" s="13"/>
      <c r="W252" s="13"/>
      <c r="X252" s="13"/>
      <c r="Y252" s="13"/>
      <c r="Z252" s="13"/>
      <c r="AA252" s="13"/>
      <c r="AB252" s="13"/>
      <c r="AC252" s="13"/>
      <c r="AD252" s="13"/>
      <c r="AE252" s="13"/>
      <c r="AT252" s="245" t="s">
        <v>319</v>
      </c>
      <c r="AU252" s="245" t="s">
        <v>85</v>
      </c>
      <c r="AV252" s="13" t="s">
        <v>85</v>
      </c>
      <c r="AW252" s="13" t="s">
        <v>37</v>
      </c>
      <c r="AX252" s="13" t="s">
        <v>76</v>
      </c>
      <c r="AY252" s="245" t="s">
        <v>308</v>
      </c>
    </row>
    <row r="253" s="13" customFormat="1">
      <c r="A253" s="13"/>
      <c r="B253" s="234"/>
      <c r="C253" s="235"/>
      <c r="D253" s="236" t="s">
        <v>319</v>
      </c>
      <c r="E253" s="237" t="s">
        <v>19</v>
      </c>
      <c r="F253" s="238" t="s">
        <v>8898</v>
      </c>
      <c r="G253" s="235"/>
      <c r="H253" s="239">
        <v>35.962000000000003</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76</v>
      </c>
      <c r="AY253" s="245" t="s">
        <v>308</v>
      </c>
    </row>
    <row r="254" s="13" customFormat="1">
      <c r="A254" s="13"/>
      <c r="B254" s="234"/>
      <c r="C254" s="235"/>
      <c r="D254" s="236" t="s">
        <v>319</v>
      </c>
      <c r="E254" s="237" t="s">
        <v>19</v>
      </c>
      <c r="F254" s="238" t="s">
        <v>8899</v>
      </c>
      <c r="G254" s="235"/>
      <c r="H254" s="239">
        <v>54.279000000000003</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3" customFormat="1">
      <c r="A255" s="13"/>
      <c r="B255" s="234"/>
      <c r="C255" s="235"/>
      <c r="D255" s="236" t="s">
        <v>319</v>
      </c>
      <c r="E255" s="237" t="s">
        <v>19</v>
      </c>
      <c r="F255" s="238" t="s">
        <v>8900</v>
      </c>
      <c r="G255" s="235"/>
      <c r="H255" s="239">
        <v>958</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83</v>
      </c>
      <c r="AY255" s="245" t="s">
        <v>308</v>
      </c>
    </row>
    <row r="256" s="2" customFormat="1" ht="16.5" customHeight="1">
      <c r="A256" s="41"/>
      <c r="B256" s="42"/>
      <c r="C256" s="216" t="s">
        <v>611</v>
      </c>
      <c r="D256" s="216" t="s">
        <v>310</v>
      </c>
      <c r="E256" s="217" t="s">
        <v>8901</v>
      </c>
      <c r="F256" s="218" t="s">
        <v>8902</v>
      </c>
      <c r="G256" s="219" t="s">
        <v>474</v>
      </c>
      <c r="H256" s="220">
        <v>80.528000000000006</v>
      </c>
      <c r="I256" s="221"/>
      <c r="J256" s="222">
        <f>ROUND(I256*H256,2)</f>
        <v>0</v>
      </c>
      <c r="K256" s="218" t="s">
        <v>314</v>
      </c>
      <c r="L256" s="47"/>
      <c r="M256" s="223" t="s">
        <v>19</v>
      </c>
      <c r="N256" s="224" t="s">
        <v>47</v>
      </c>
      <c r="O256" s="87"/>
      <c r="P256" s="225">
        <f>O256*H256</f>
        <v>0</v>
      </c>
      <c r="Q256" s="225">
        <v>0.0068999999999999999</v>
      </c>
      <c r="R256" s="225">
        <f>Q256*H256</f>
        <v>0.5556432</v>
      </c>
      <c r="S256" s="225">
        <v>0</v>
      </c>
      <c r="T256" s="226">
        <f>S256*H256</f>
        <v>0</v>
      </c>
      <c r="U256" s="41"/>
      <c r="V256" s="41"/>
      <c r="W256" s="41"/>
      <c r="X256" s="41"/>
      <c r="Y256" s="41"/>
      <c r="Z256" s="41"/>
      <c r="AA256" s="41"/>
      <c r="AB256" s="41"/>
      <c r="AC256" s="41"/>
      <c r="AD256" s="41"/>
      <c r="AE256" s="41"/>
      <c r="AR256" s="227" t="s">
        <v>315</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315</v>
      </c>
      <c r="BM256" s="227" t="s">
        <v>8903</v>
      </c>
    </row>
    <row r="257" s="2" customFormat="1">
      <c r="A257" s="41"/>
      <c r="B257" s="42"/>
      <c r="C257" s="43"/>
      <c r="D257" s="229" t="s">
        <v>317</v>
      </c>
      <c r="E257" s="43"/>
      <c r="F257" s="230" t="s">
        <v>8904</v>
      </c>
      <c r="G257" s="43"/>
      <c r="H257" s="43"/>
      <c r="I257" s="231"/>
      <c r="J257" s="43"/>
      <c r="K257" s="43"/>
      <c r="L257" s="47"/>
      <c r="M257" s="232"/>
      <c r="N257" s="233"/>
      <c r="O257" s="87"/>
      <c r="P257" s="87"/>
      <c r="Q257" s="87"/>
      <c r="R257" s="87"/>
      <c r="S257" s="87"/>
      <c r="T257" s="88"/>
      <c r="U257" s="41"/>
      <c r="V257" s="41"/>
      <c r="W257" s="41"/>
      <c r="X257" s="41"/>
      <c r="Y257" s="41"/>
      <c r="Z257" s="41"/>
      <c r="AA257" s="41"/>
      <c r="AB257" s="41"/>
      <c r="AC257" s="41"/>
      <c r="AD257" s="41"/>
      <c r="AE257" s="41"/>
      <c r="AT257" s="20" t="s">
        <v>317</v>
      </c>
      <c r="AU257" s="20" t="s">
        <v>85</v>
      </c>
    </row>
    <row r="258" s="13" customFormat="1">
      <c r="A258" s="13"/>
      <c r="B258" s="234"/>
      <c r="C258" s="235"/>
      <c r="D258" s="236" t="s">
        <v>319</v>
      </c>
      <c r="E258" s="237" t="s">
        <v>19</v>
      </c>
      <c r="F258" s="238" t="s">
        <v>8905</v>
      </c>
      <c r="G258" s="235"/>
      <c r="H258" s="239">
        <v>25.472000000000001</v>
      </c>
      <c r="I258" s="240"/>
      <c r="J258" s="235"/>
      <c r="K258" s="235"/>
      <c r="L258" s="241"/>
      <c r="M258" s="242"/>
      <c r="N258" s="243"/>
      <c r="O258" s="243"/>
      <c r="P258" s="243"/>
      <c r="Q258" s="243"/>
      <c r="R258" s="243"/>
      <c r="S258" s="243"/>
      <c r="T258" s="244"/>
      <c r="U258" s="13"/>
      <c r="V258" s="13"/>
      <c r="W258" s="13"/>
      <c r="X258" s="13"/>
      <c r="Y258" s="13"/>
      <c r="Z258" s="13"/>
      <c r="AA258" s="13"/>
      <c r="AB258" s="13"/>
      <c r="AC258" s="13"/>
      <c r="AD258" s="13"/>
      <c r="AE258" s="13"/>
      <c r="AT258" s="245" t="s">
        <v>319</v>
      </c>
      <c r="AU258" s="245" t="s">
        <v>85</v>
      </c>
      <c r="AV258" s="13" t="s">
        <v>85</v>
      </c>
      <c r="AW258" s="13" t="s">
        <v>37</v>
      </c>
      <c r="AX258" s="13" t="s">
        <v>76</v>
      </c>
      <c r="AY258" s="245" t="s">
        <v>308</v>
      </c>
    </row>
    <row r="259" s="13" customFormat="1">
      <c r="A259" s="13"/>
      <c r="B259" s="234"/>
      <c r="C259" s="235"/>
      <c r="D259" s="236" t="s">
        <v>319</v>
      </c>
      <c r="E259" s="237" t="s">
        <v>19</v>
      </c>
      <c r="F259" s="238" t="s">
        <v>8906</v>
      </c>
      <c r="G259" s="235"/>
      <c r="H259" s="239">
        <v>26.131</v>
      </c>
      <c r="I259" s="240"/>
      <c r="J259" s="235"/>
      <c r="K259" s="235"/>
      <c r="L259" s="241"/>
      <c r="M259" s="242"/>
      <c r="N259" s="243"/>
      <c r="O259" s="243"/>
      <c r="P259" s="243"/>
      <c r="Q259" s="243"/>
      <c r="R259" s="243"/>
      <c r="S259" s="243"/>
      <c r="T259" s="244"/>
      <c r="U259" s="13"/>
      <c r="V259" s="13"/>
      <c r="W259" s="13"/>
      <c r="X259" s="13"/>
      <c r="Y259" s="13"/>
      <c r="Z259" s="13"/>
      <c r="AA259" s="13"/>
      <c r="AB259" s="13"/>
      <c r="AC259" s="13"/>
      <c r="AD259" s="13"/>
      <c r="AE259" s="13"/>
      <c r="AT259" s="245" t="s">
        <v>319</v>
      </c>
      <c r="AU259" s="245" t="s">
        <v>85</v>
      </c>
      <c r="AV259" s="13" t="s">
        <v>85</v>
      </c>
      <c r="AW259" s="13" t="s">
        <v>37</v>
      </c>
      <c r="AX259" s="13" t="s">
        <v>76</v>
      </c>
      <c r="AY259" s="245" t="s">
        <v>308</v>
      </c>
    </row>
    <row r="260" s="13" customFormat="1">
      <c r="A260" s="13"/>
      <c r="B260" s="234"/>
      <c r="C260" s="235"/>
      <c r="D260" s="236" t="s">
        <v>319</v>
      </c>
      <c r="E260" s="237" t="s">
        <v>19</v>
      </c>
      <c r="F260" s="238" t="s">
        <v>8907</v>
      </c>
      <c r="G260" s="235"/>
      <c r="H260" s="239">
        <v>28.925000000000001</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76</v>
      </c>
      <c r="AY260" s="245" t="s">
        <v>308</v>
      </c>
    </row>
    <row r="261" s="15" customFormat="1">
      <c r="A261" s="15"/>
      <c r="B261" s="259"/>
      <c r="C261" s="260"/>
      <c r="D261" s="236" t="s">
        <v>319</v>
      </c>
      <c r="E261" s="261" t="s">
        <v>19</v>
      </c>
      <c r="F261" s="262" t="s">
        <v>448</v>
      </c>
      <c r="G261" s="260"/>
      <c r="H261" s="263">
        <v>80.528000000000006</v>
      </c>
      <c r="I261" s="264"/>
      <c r="J261" s="260"/>
      <c r="K261" s="260"/>
      <c r="L261" s="265"/>
      <c r="M261" s="266"/>
      <c r="N261" s="267"/>
      <c r="O261" s="267"/>
      <c r="P261" s="267"/>
      <c r="Q261" s="267"/>
      <c r="R261" s="267"/>
      <c r="S261" s="267"/>
      <c r="T261" s="268"/>
      <c r="U261" s="15"/>
      <c r="V261" s="15"/>
      <c r="W261" s="15"/>
      <c r="X261" s="15"/>
      <c r="Y261" s="15"/>
      <c r="Z261" s="15"/>
      <c r="AA261" s="15"/>
      <c r="AB261" s="15"/>
      <c r="AC261" s="15"/>
      <c r="AD261" s="15"/>
      <c r="AE261" s="15"/>
      <c r="AT261" s="269" t="s">
        <v>319</v>
      </c>
      <c r="AU261" s="269" t="s">
        <v>85</v>
      </c>
      <c r="AV261" s="15" t="s">
        <v>315</v>
      </c>
      <c r="AW261" s="15" t="s">
        <v>37</v>
      </c>
      <c r="AX261" s="15" t="s">
        <v>83</v>
      </c>
      <c r="AY261" s="269" t="s">
        <v>308</v>
      </c>
    </row>
    <row r="262" s="2" customFormat="1" ht="21.75" customHeight="1">
      <c r="A262" s="41"/>
      <c r="B262" s="42"/>
      <c r="C262" s="216" t="s">
        <v>775</v>
      </c>
      <c r="D262" s="216" t="s">
        <v>310</v>
      </c>
      <c r="E262" s="217" t="s">
        <v>8908</v>
      </c>
      <c r="F262" s="218" t="s">
        <v>8909</v>
      </c>
      <c r="G262" s="219" t="s">
        <v>474</v>
      </c>
      <c r="H262" s="220">
        <v>50.927999999999997</v>
      </c>
      <c r="I262" s="221"/>
      <c r="J262" s="222">
        <f>ROUND(I262*H262,2)</f>
        <v>0</v>
      </c>
      <c r="K262" s="218" t="s">
        <v>314</v>
      </c>
      <c r="L262" s="47"/>
      <c r="M262" s="223" t="s">
        <v>19</v>
      </c>
      <c r="N262" s="224" t="s">
        <v>47</v>
      </c>
      <c r="O262" s="87"/>
      <c r="P262" s="225">
        <f>O262*H262</f>
        <v>0</v>
      </c>
      <c r="Q262" s="225">
        <v>0.0068999999999999999</v>
      </c>
      <c r="R262" s="225">
        <f>Q262*H262</f>
        <v>0.35140319999999997</v>
      </c>
      <c r="S262" s="225">
        <v>0</v>
      </c>
      <c r="T262" s="226">
        <f>S262*H262</f>
        <v>0</v>
      </c>
      <c r="U262" s="41"/>
      <c r="V262" s="41"/>
      <c r="W262" s="41"/>
      <c r="X262" s="41"/>
      <c r="Y262" s="41"/>
      <c r="Z262" s="41"/>
      <c r="AA262" s="41"/>
      <c r="AB262" s="41"/>
      <c r="AC262" s="41"/>
      <c r="AD262" s="41"/>
      <c r="AE262" s="41"/>
      <c r="AR262" s="227" t="s">
        <v>315</v>
      </c>
      <c r="AT262" s="227" t="s">
        <v>310</v>
      </c>
      <c r="AU262" s="227" t="s">
        <v>85</v>
      </c>
      <c r="AY262" s="20" t="s">
        <v>308</v>
      </c>
      <c r="BE262" s="228">
        <f>IF(N262="základní",J262,0)</f>
        <v>0</v>
      </c>
      <c r="BF262" s="228">
        <f>IF(N262="snížená",J262,0)</f>
        <v>0</v>
      </c>
      <c r="BG262" s="228">
        <f>IF(N262="zákl. přenesená",J262,0)</f>
        <v>0</v>
      </c>
      <c r="BH262" s="228">
        <f>IF(N262="sníž. přenesená",J262,0)</f>
        <v>0</v>
      </c>
      <c r="BI262" s="228">
        <f>IF(N262="nulová",J262,0)</f>
        <v>0</v>
      </c>
      <c r="BJ262" s="20" t="s">
        <v>83</v>
      </c>
      <c r="BK262" s="228">
        <f>ROUND(I262*H262,2)</f>
        <v>0</v>
      </c>
      <c r="BL262" s="20" t="s">
        <v>315</v>
      </c>
      <c r="BM262" s="227" t="s">
        <v>8910</v>
      </c>
    </row>
    <row r="263" s="2" customFormat="1">
      <c r="A263" s="41"/>
      <c r="B263" s="42"/>
      <c r="C263" s="43"/>
      <c r="D263" s="229" t="s">
        <v>317</v>
      </c>
      <c r="E263" s="43"/>
      <c r="F263" s="230" t="s">
        <v>8911</v>
      </c>
      <c r="G263" s="43"/>
      <c r="H263" s="43"/>
      <c r="I263" s="231"/>
      <c r="J263" s="43"/>
      <c r="K263" s="43"/>
      <c r="L263" s="47"/>
      <c r="M263" s="232"/>
      <c r="N263" s="233"/>
      <c r="O263" s="87"/>
      <c r="P263" s="87"/>
      <c r="Q263" s="87"/>
      <c r="R263" s="87"/>
      <c r="S263" s="87"/>
      <c r="T263" s="88"/>
      <c r="U263" s="41"/>
      <c r="V263" s="41"/>
      <c r="W263" s="41"/>
      <c r="X263" s="41"/>
      <c r="Y263" s="41"/>
      <c r="Z263" s="41"/>
      <c r="AA263" s="41"/>
      <c r="AB263" s="41"/>
      <c r="AC263" s="41"/>
      <c r="AD263" s="41"/>
      <c r="AE263" s="41"/>
      <c r="AT263" s="20" t="s">
        <v>317</v>
      </c>
      <c r="AU263" s="20" t="s">
        <v>85</v>
      </c>
    </row>
    <row r="264" s="13" customFormat="1">
      <c r="A264" s="13"/>
      <c r="B264" s="234"/>
      <c r="C264" s="235"/>
      <c r="D264" s="236" t="s">
        <v>319</v>
      </c>
      <c r="E264" s="237" t="s">
        <v>19</v>
      </c>
      <c r="F264" s="238" t="s">
        <v>8912</v>
      </c>
      <c r="G264" s="235"/>
      <c r="H264" s="239">
        <v>34.695999999999998</v>
      </c>
      <c r="I264" s="240"/>
      <c r="J264" s="235"/>
      <c r="K264" s="235"/>
      <c r="L264" s="241"/>
      <c r="M264" s="242"/>
      <c r="N264" s="243"/>
      <c r="O264" s="243"/>
      <c r="P264" s="243"/>
      <c r="Q264" s="243"/>
      <c r="R264" s="243"/>
      <c r="S264" s="243"/>
      <c r="T264" s="244"/>
      <c r="U264" s="13"/>
      <c r="V264" s="13"/>
      <c r="W264" s="13"/>
      <c r="X264" s="13"/>
      <c r="Y264" s="13"/>
      <c r="Z264" s="13"/>
      <c r="AA264" s="13"/>
      <c r="AB264" s="13"/>
      <c r="AC264" s="13"/>
      <c r="AD264" s="13"/>
      <c r="AE264" s="13"/>
      <c r="AT264" s="245" t="s">
        <v>319</v>
      </c>
      <c r="AU264" s="245" t="s">
        <v>85</v>
      </c>
      <c r="AV264" s="13" t="s">
        <v>85</v>
      </c>
      <c r="AW264" s="13" t="s">
        <v>37</v>
      </c>
      <c r="AX264" s="13" t="s">
        <v>76</v>
      </c>
      <c r="AY264" s="245" t="s">
        <v>308</v>
      </c>
    </row>
    <row r="265" s="13" customFormat="1">
      <c r="A265" s="13"/>
      <c r="B265" s="234"/>
      <c r="C265" s="235"/>
      <c r="D265" s="236" t="s">
        <v>319</v>
      </c>
      <c r="E265" s="237" t="s">
        <v>19</v>
      </c>
      <c r="F265" s="238" t="s">
        <v>8913</v>
      </c>
      <c r="G265" s="235"/>
      <c r="H265" s="239">
        <v>6.0419999999999998</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76</v>
      </c>
      <c r="AY265" s="245" t="s">
        <v>308</v>
      </c>
    </row>
    <row r="266" s="13" customFormat="1">
      <c r="A266" s="13"/>
      <c r="B266" s="234"/>
      <c r="C266" s="235"/>
      <c r="D266" s="236" t="s">
        <v>319</v>
      </c>
      <c r="E266" s="237" t="s">
        <v>19</v>
      </c>
      <c r="F266" s="238" t="s">
        <v>8914</v>
      </c>
      <c r="G266" s="235"/>
      <c r="H266" s="239">
        <v>10.19</v>
      </c>
      <c r="I266" s="240"/>
      <c r="J266" s="235"/>
      <c r="K266" s="235"/>
      <c r="L266" s="241"/>
      <c r="M266" s="242"/>
      <c r="N266" s="243"/>
      <c r="O266" s="243"/>
      <c r="P266" s="243"/>
      <c r="Q266" s="243"/>
      <c r="R266" s="243"/>
      <c r="S266" s="243"/>
      <c r="T266" s="244"/>
      <c r="U266" s="13"/>
      <c r="V266" s="13"/>
      <c r="W266" s="13"/>
      <c r="X266" s="13"/>
      <c r="Y266" s="13"/>
      <c r="Z266" s="13"/>
      <c r="AA266" s="13"/>
      <c r="AB266" s="13"/>
      <c r="AC266" s="13"/>
      <c r="AD266" s="13"/>
      <c r="AE266" s="13"/>
      <c r="AT266" s="245" t="s">
        <v>319</v>
      </c>
      <c r="AU266" s="245" t="s">
        <v>85</v>
      </c>
      <c r="AV266" s="13" t="s">
        <v>85</v>
      </c>
      <c r="AW266" s="13" t="s">
        <v>37</v>
      </c>
      <c r="AX266" s="13" t="s">
        <v>76</v>
      </c>
      <c r="AY266" s="245" t="s">
        <v>308</v>
      </c>
    </row>
    <row r="267" s="15" customFormat="1">
      <c r="A267" s="15"/>
      <c r="B267" s="259"/>
      <c r="C267" s="260"/>
      <c r="D267" s="236" t="s">
        <v>319</v>
      </c>
      <c r="E267" s="261" t="s">
        <v>19</v>
      </c>
      <c r="F267" s="262" t="s">
        <v>448</v>
      </c>
      <c r="G267" s="260"/>
      <c r="H267" s="263">
        <v>50.927999999999997</v>
      </c>
      <c r="I267" s="264"/>
      <c r="J267" s="260"/>
      <c r="K267" s="260"/>
      <c r="L267" s="265"/>
      <c r="M267" s="266"/>
      <c r="N267" s="267"/>
      <c r="O267" s="267"/>
      <c r="P267" s="267"/>
      <c r="Q267" s="267"/>
      <c r="R267" s="267"/>
      <c r="S267" s="267"/>
      <c r="T267" s="268"/>
      <c r="U267" s="15"/>
      <c r="V267" s="15"/>
      <c r="W267" s="15"/>
      <c r="X267" s="15"/>
      <c r="Y267" s="15"/>
      <c r="Z267" s="15"/>
      <c r="AA267" s="15"/>
      <c r="AB267" s="15"/>
      <c r="AC267" s="15"/>
      <c r="AD267" s="15"/>
      <c r="AE267" s="15"/>
      <c r="AT267" s="269" t="s">
        <v>319</v>
      </c>
      <c r="AU267" s="269" t="s">
        <v>85</v>
      </c>
      <c r="AV267" s="15" t="s">
        <v>315</v>
      </c>
      <c r="AW267" s="15" t="s">
        <v>37</v>
      </c>
      <c r="AX267" s="15" t="s">
        <v>83</v>
      </c>
      <c r="AY267" s="269" t="s">
        <v>308</v>
      </c>
    </row>
    <row r="268" s="2" customFormat="1" ht="16.5" customHeight="1">
      <c r="A268" s="41"/>
      <c r="B268" s="42"/>
      <c r="C268" s="216" t="s">
        <v>616</v>
      </c>
      <c r="D268" s="216" t="s">
        <v>310</v>
      </c>
      <c r="E268" s="217" t="s">
        <v>8915</v>
      </c>
      <c r="F268" s="218" t="s">
        <v>8916</v>
      </c>
      <c r="G268" s="219" t="s">
        <v>474</v>
      </c>
      <c r="H268" s="220">
        <v>122.66200000000001</v>
      </c>
      <c r="I268" s="221"/>
      <c r="J268" s="222">
        <f>ROUND(I268*H268,2)</f>
        <v>0</v>
      </c>
      <c r="K268" s="218" t="s">
        <v>314</v>
      </c>
      <c r="L268" s="47"/>
      <c r="M268" s="223" t="s">
        <v>19</v>
      </c>
      <c r="N268" s="224" t="s">
        <v>47</v>
      </c>
      <c r="O268" s="87"/>
      <c r="P268" s="225">
        <f>O268*H268</f>
        <v>0</v>
      </c>
      <c r="Q268" s="225">
        <v>0.0068999999999999999</v>
      </c>
      <c r="R268" s="225">
        <f>Q268*H268</f>
        <v>0.8463678</v>
      </c>
      <c r="S268" s="225">
        <v>0</v>
      </c>
      <c r="T268" s="226">
        <f>S268*H268</f>
        <v>0</v>
      </c>
      <c r="U268" s="41"/>
      <c r="V268" s="41"/>
      <c r="W268" s="41"/>
      <c r="X268" s="41"/>
      <c r="Y268" s="41"/>
      <c r="Z268" s="41"/>
      <c r="AA268" s="41"/>
      <c r="AB268" s="41"/>
      <c r="AC268" s="41"/>
      <c r="AD268" s="41"/>
      <c r="AE268" s="41"/>
      <c r="AR268" s="227" t="s">
        <v>315</v>
      </c>
      <c r="AT268" s="227" t="s">
        <v>310</v>
      </c>
      <c r="AU268" s="227" t="s">
        <v>85</v>
      </c>
      <c r="AY268" s="20" t="s">
        <v>308</v>
      </c>
      <c r="BE268" s="228">
        <f>IF(N268="základní",J268,0)</f>
        <v>0</v>
      </c>
      <c r="BF268" s="228">
        <f>IF(N268="snížená",J268,0)</f>
        <v>0</v>
      </c>
      <c r="BG268" s="228">
        <f>IF(N268="zákl. přenesená",J268,0)</f>
        <v>0</v>
      </c>
      <c r="BH268" s="228">
        <f>IF(N268="sníž. přenesená",J268,0)</f>
        <v>0</v>
      </c>
      <c r="BI268" s="228">
        <f>IF(N268="nulová",J268,0)</f>
        <v>0</v>
      </c>
      <c r="BJ268" s="20" t="s">
        <v>83</v>
      </c>
      <c r="BK268" s="228">
        <f>ROUND(I268*H268,2)</f>
        <v>0</v>
      </c>
      <c r="BL268" s="20" t="s">
        <v>315</v>
      </c>
      <c r="BM268" s="227" t="s">
        <v>8917</v>
      </c>
    </row>
    <row r="269" s="2" customFormat="1">
      <c r="A269" s="41"/>
      <c r="B269" s="42"/>
      <c r="C269" s="43"/>
      <c r="D269" s="229" t="s">
        <v>317</v>
      </c>
      <c r="E269" s="43"/>
      <c r="F269" s="230" t="s">
        <v>8918</v>
      </c>
      <c r="G269" s="43"/>
      <c r="H269" s="43"/>
      <c r="I269" s="231"/>
      <c r="J269" s="43"/>
      <c r="K269" s="43"/>
      <c r="L269" s="47"/>
      <c r="M269" s="232"/>
      <c r="N269" s="233"/>
      <c r="O269" s="87"/>
      <c r="P269" s="87"/>
      <c r="Q269" s="87"/>
      <c r="R269" s="87"/>
      <c r="S269" s="87"/>
      <c r="T269" s="88"/>
      <c r="U269" s="41"/>
      <c r="V269" s="41"/>
      <c r="W269" s="41"/>
      <c r="X269" s="41"/>
      <c r="Y269" s="41"/>
      <c r="Z269" s="41"/>
      <c r="AA269" s="41"/>
      <c r="AB269" s="41"/>
      <c r="AC269" s="41"/>
      <c r="AD269" s="41"/>
      <c r="AE269" s="41"/>
      <c r="AT269" s="20" t="s">
        <v>317</v>
      </c>
      <c r="AU269" s="20" t="s">
        <v>85</v>
      </c>
    </row>
    <row r="270" s="13" customFormat="1">
      <c r="A270" s="13"/>
      <c r="B270" s="234"/>
      <c r="C270" s="235"/>
      <c r="D270" s="236" t="s">
        <v>319</v>
      </c>
      <c r="E270" s="237" t="s">
        <v>19</v>
      </c>
      <c r="F270" s="238" t="s">
        <v>8919</v>
      </c>
      <c r="G270" s="235"/>
      <c r="H270" s="239">
        <v>23.954000000000001</v>
      </c>
      <c r="I270" s="240"/>
      <c r="J270" s="235"/>
      <c r="K270" s="235"/>
      <c r="L270" s="241"/>
      <c r="M270" s="242"/>
      <c r="N270" s="243"/>
      <c r="O270" s="243"/>
      <c r="P270" s="243"/>
      <c r="Q270" s="243"/>
      <c r="R270" s="243"/>
      <c r="S270" s="243"/>
      <c r="T270" s="244"/>
      <c r="U270" s="13"/>
      <c r="V270" s="13"/>
      <c r="W270" s="13"/>
      <c r="X270" s="13"/>
      <c r="Y270" s="13"/>
      <c r="Z270" s="13"/>
      <c r="AA270" s="13"/>
      <c r="AB270" s="13"/>
      <c r="AC270" s="13"/>
      <c r="AD270" s="13"/>
      <c r="AE270" s="13"/>
      <c r="AT270" s="245" t="s">
        <v>319</v>
      </c>
      <c r="AU270" s="245" t="s">
        <v>85</v>
      </c>
      <c r="AV270" s="13" t="s">
        <v>85</v>
      </c>
      <c r="AW270" s="13" t="s">
        <v>37</v>
      </c>
      <c r="AX270" s="13" t="s">
        <v>76</v>
      </c>
      <c r="AY270" s="245" t="s">
        <v>308</v>
      </c>
    </row>
    <row r="271" s="13" customFormat="1">
      <c r="A271" s="13"/>
      <c r="B271" s="234"/>
      <c r="C271" s="235"/>
      <c r="D271" s="236" t="s">
        <v>319</v>
      </c>
      <c r="E271" s="237" t="s">
        <v>19</v>
      </c>
      <c r="F271" s="238" t="s">
        <v>8920</v>
      </c>
      <c r="G271" s="235"/>
      <c r="H271" s="239">
        <v>29.853999999999999</v>
      </c>
      <c r="I271" s="240"/>
      <c r="J271" s="235"/>
      <c r="K271" s="235"/>
      <c r="L271" s="241"/>
      <c r="M271" s="242"/>
      <c r="N271" s="243"/>
      <c r="O271" s="243"/>
      <c r="P271" s="243"/>
      <c r="Q271" s="243"/>
      <c r="R271" s="243"/>
      <c r="S271" s="243"/>
      <c r="T271" s="244"/>
      <c r="U271" s="13"/>
      <c r="V271" s="13"/>
      <c r="W271" s="13"/>
      <c r="X271" s="13"/>
      <c r="Y271" s="13"/>
      <c r="Z271" s="13"/>
      <c r="AA271" s="13"/>
      <c r="AB271" s="13"/>
      <c r="AC271" s="13"/>
      <c r="AD271" s="13"/>
      <c r="AE271" s="13"/>
      <c r="AT271" s="245" t="s">
        <v>319</v>
      </c>
      <c r="AU271" s="245" t="s">
        <v>85</v>
      </c>
      <c r="AV271" s="13" t="s">
        <v>85</v>
      </c>
      <c r="AW271" s="13" t="s">
        <v>37</v>
      </c>
      <c r="AX271" s="13" t="s">
        <v>76</v>
      </c>
      <c r="AY271" s="245" t="s">
        <v>308</v>
      </c>
    </row>
    <row r="272" s="13" customFormat="1">
      <c r="A272" s="13"/>
      <c r="B272" s="234"/>
      <c r="C272" s="235"/>
      <c r="D272" s="236" t="s">
        <v>319</v>
      </c>
      <c r="E272" s="237" t="s">
        <v>19</v>
      </c>
      <c r="F272" s="238" t="s">
        <v>8921</v>
      </c>
      <c r="G272" s="235"/>
      <c r="H272" s="239">
        <v>28.332000000000001</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76</v>
      </c>
      <c r="AY272" s="245" t="s">
        <v>308</v>
      </c>
    </row>
    <row r="273" s="13" customFormat="1">
      <c r="A273" s="13"/>
      <c r="B273" s="234"/>
      <c r="C273" s="235"/>
      <c r="D273" s="236" t="s">
        <v>319</v>
      </c>
      <c r="E273" s="237" t="s">
        <v>19</v>
      </c>
      <c r="F273" s="238" t="s">
        <v>8922</v>
      </c>
      <c r="G273" s="235"/>
      <c r="H273" s="239">
        <v>40.521999999999998</v>
      </c>
      <c r="I273" s="240"/>
      <c r="J273" s="235"/>
      <c r="K273" s="235"/>
      <c r="L273" s="241"/>
      <c r="M273" s="242"/>
      <c r="N273" s="243"/>
      <c r="O273" s="243"/>
      <c r="P273" s="243"/>
      <c r="Q273" s="243"/>
      <c r="R273" s="243"/>
      <c r="S273" s="243"/>
      <c r="T273" s="244"/>
      <c r="U273" s="13"/>
      <c r="V273" s="13"/>
      <c r="W273" s="13"/>
      <c r="X273" s="13"/>
      <c r="Y273" s="13"/>
      <c r="Z273" s="13"/>
      <c r="AA273" s="13"/>
      <c r="AB273" s="13"/>
      <c r="AC273" s="13"/>
      <c r="AD273" s="13"/>
      <c r="AE273" s="13"/>
      <c r="AT273" s="245" t="s">
        <v>319</v>
      </c>
      <c r="AU273" s="245" t="s">
        <v>85</v>
      </c>
      <c r="AV273" s="13" t="s">
        <v>85</v>
      </c>
      <c r="AW273" s="13" t="s">
        <v>37</v>
      </c>
      <c r="AX273" s="13" t="s">
        <v>76</v>
      </c>
      <c r="AY273" s="245" t="s">
        <v>308</v>
      </c>
    </row>
    <row r="274" s="15" customFormat="1">
      <c r="A274" s="15"/>
      <c r="B274" s="259"/>
      <c r="C274" s="260"/>
      <c r="D274" s="236" t="s">
        <v>319</v>
      </c>
      <c r="E274" s="261" t="s">
        <v>19</v>
      </c>
      <c r="F274" s="262" t="s">
        <v>448</v>
      </c>
      <c r="G274" s="260"/>
      <c r="H274" s="263">
        <v>122.66200000000001</v>
      </c>
      <c r="I274" s="264"/>
      <c r="J274" s="260"/>
      <c r="K274" s="260"/>
      <c r="L274" s="265"/>
      <c r="M274" s="266"/>
      <c r="N274" s="267"/>
      <c r="O274" s="267"/>
      <c r="P274" s="267"/>
      <c r="Q274" s="267"/>
      <c r="R274" s="267"/>
      <c r="S274" s="267"/>
      <c r="T274" s="268"/>
      <c r="U274" s="15"/>
      <c r="V274" s="15"/>
      <c r="W274" s="15"/>
      <c r="X274" s="15"/>
      <c r="Y274" s="15"/>
      <c r="Z274" s="15"/>
      <c r="AA274" s="15"/>
      <c r="AB274" s="15"/>
      <c r="AC274" s="15"/>
      <c r="AD274" s="15"/>
      <c r="AE274" s="15"/>
      <c r="AT274" s="269" t="s">
        <v>319</v>
      </c>
      <c r="AU274" s="269" t="s">
        <v>85</v>
      </c>
      <c r="AV274" s="15" t="s">
        <v>315</v>
      </c>
      <c r="AW274" s="15" t="s">
        <v>37</v>
      </c>
      <c r="AX274" s="15" t="s">
        <v>83</v>
      </c>
      <c r="AY274" s="269" t="s">
        <v>308</v>
      </c>
    </row>
    <row r="275" s="2" customFormat="1" ht="24.15" customHeight="1">
      <c r="A275" s="41"/>
      <c r="B275" s="42"/>
      <c r="C275" s="216" t="s">
        <v>784</v>
      </c>
      <c r="D275" s="216" t="s">
        <v>310</v>
      </c>
      <c r="E275" s="217" t="s">
        <v>8923</v>
      </c>
      <c r="F275" s="218" t="s">
        <v>8924</v>
      </c>
      <c r="G275" s="219" t="s">
        <v>474</v>
      </c>
      <c r="H275" s="220">
        <v>60.603999999999999</v>
      </c>
      <c r="I275" s="221"/>
      <c r="J275" s="222">
        <f>ROUND(I275*H275,2)</f>
        <v>0</v>
      </c>
      <c r="K275" s="218" t="s">
        <v>314</v>
      </c>
      <c r="L275" s="47"/>
      <c r="M275" s="223" t="s">
        <v>19</v>
      </c>
      <c r="N275" s="224" t="s">
        <v>47</v>
      </c>
      <c r="O275" s="87"/>
      <c r="P275" s="225">
        <f>O275*H275</f>
        <v>0</v>
      </c>
      <c r="Q275" s="225">
        <v>0.023199999999999998</v>
      </c>
      <c r="R275" s="225">
        <f>Q275*H275</f>
        <v>1.4060127999999998</v>
      </c>
      <c r="S275" s="225">
        <v>0</v>
      </c>
      <c r="T275" s="226">
        <f>S275*H275</f>
        <v>0</v>
      </c>
      <c r="U275" s="41"/>
      <c r="V275" s="41"/>
      <c r="W275" s="41"/>
      <c r="X275" s="41"/>
      <c r="Y275" s="41"/>
      <c r="Z275" s="41"/>
      <c r="AA275" s="41"/>
      <c r="AB275" s="41"/>
      <c r="AC275" s="41"/>
      <c r="AD275" s="41"/>
      <c r="AE275" s="41"/>
      <c r="AR275" s="227" t="s">
        <v>315</v>
      </c>
      <c r="AT275" s="227" t="s">
        <v>310</v>
      </c>
      <c r="AU275" s="227" t="s">
        <v>85</v>
      </c>
      <c r="AY275" s="20" t="s">
        <v>308</v>
      </c>
      <c r="BE275" s="228">
        <f>IF(N275="základní",J275,0)</f>
        <v>0</v>
      </c>
      <c r="BF275" s="228">
        <f>IF(N275="snížená",J275,0)</f>
        <v>0</v>
      </c>
      <c r="BG275" s="228">
        <f>IF(N275="zákl. přenesená",J275,0)</f>
        <v>0</v>
      </c>
      <c r="BH275" s="228">
        <f>IF(N275="sníž. přenesená",J275,0)</f>
        <v>0</v>
      </c>
      <c r="BI275" s="228">
        <f>IF(N275="nulová",J275,0)</f>
        <v>0</v>
      </c>
      <c r="BJ275" s="20" t="s">
        <v>83</v>
      </c>
      <c r="BK275" s="228">
        <f>ROUND(I275*H275,2)</f>
        <v>0</v>
      </c>
      <c r="BL275" s="20" t="s">
        <v>315</v>
      </c>
      <c r="BM275" s="227" t="s">
        <v>8925</v>
      </c>
    </row>
    <row r="276" s="2" customFormat="1">
      <c r="A276" s="41"/>
      <c r="B276" s="42"/>
      <c r="C276" s="43"/>
      <c r="D276" s="229" t="s">
        <v>317</v>
      </c>
      <c r="E276" s="43"/>
      <c r="F276" s="230" t="s">
        <v>8926</v>
      </c>
      <c r="G276" s="43"/>
      <c r="H276" s="43"/>
      <c r="I276" s="231"/>
      <c r="J276" s="43"/>
      <c r="K276" s="43"/>
      <c r="L276" s="47"/>
      <c r="M276" s="232"/>
      <c r="N276" s="233"/>
      <c r="O276" s="87"/>
      <c r="P276" s="87"/>
      <c r="Q276" s="87"/>
      <c r="R276" s="87"/>
      <c r="S276" s="87"/>
      <c r="T276" s="88"/>
      <c r="U276" s="41"/>
      <c r="V276" s="41"/>
      <c r="W276" s="41"/>
      <c r="X276" s="41"/>
      <c r="Y276" s="41"/>
      <c r="Z276" s="41"/>
      <c r="AA276" s="41"/>
      <c r="AB276" s="41"/>
      <c r="AC276" s="41"/>
      <c r="AD276" s="41"/>
      <c r="AE276" s="41"/>
      <c r="AT276" s="20" t="s">
        <v>317</v>
      </c>
      <c r="AU276" s="20" t="s">
        <v>85</v>
      </c>
    </row>
    <row r="277" s="13" customFormat="1">
      <c r="A277" s="13"/>
      <c r="B277" s="234"/>
      <c r="C277" s="235"/>
      <c r="D277" s="236" t="s">
        <v>319</v>
      </c>
      <c r="E277" s="237" t="s">
        <v>19</v>
      </c>
      <c r="F277" s="238" t="s">
        <v>8927</v>
      </c>
      <c r="G277" s="235"/>
      <c r="H277" s="239">
        <v>30.302</v>
      </c>
      <c r="I277" s="240"/>
      <c r="J277" s="235"/>
      <c r="K277" s="235"/>
      <c r="L277" s="241"/>
      <c r="M277" s="242"/>
      <c r="N277" s="243"/>
      <c r="O277" s="243"/>
      <c r="P277" s="243"/>
      <c r="Q277" s="243"/>
      <c r="R277" s="243"/>
      <c r="S277" s="243"/>
      <c r="T277" s="244"/>
      <c r="U277" s="13"/>
      <c r="V277" s="13"/>
      <c r="W277" s="13"/>
      <c r="X277" s="13"/>
      <c r="Y277" s="13"/>
      <c r="Z277" s="13"/>
      <c r="AA277" s="13"/>
      <c r="AB277" s="13"/>
      <c r="AC277" s="13"/>
      <c r="AD277" s="13"/>
      <c r="AE277" s="13"/>
      <c r="AT277" s="245" t="s">
        <v>319</v>
      </c>
      <c r="AU277" s="245" t="s">
        <v>85</v>
      </c>
      <c r="AV277" s="13" t="s">
        <v>85</v>
      </c>
      <c r="AW277" s="13" t="s">
        <v>37</v>
      </c>
      <c r="AX277" s="13" t="s">
        <v>76</v>
      </c>
      <c r="AY277" s="245" t="s">
        <v>308</v>
      </c>
    </row>
    <row r="278" s="13" customFormat="1">
      <c r="A278" s="13"/>
      <c r="B278" s="234"/>
      <c r="C278" s="235"/>
      <c r="D278" s="236" t="s">
        <v>319</v>
      </c>
      <c r="E278" s="237" t="s">
        <v>19</v>
      </c>
      <c r="F278" s="238" t="s">
        <v>8928</v>
      </c>
      <c r="G278" s="235"/>
      <c r="H278" s="239">
        <v>30.302</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76</v>
      </c>
      <c r="AY278" s="245" t="s">
        <v>308</v>
      </c>
    </row>
    <row r="279" s="15" customFormat="1">
      <c r="A279" s="15"/>
      <c r="B279" s="259"/>
      <c r="C279" s="260"/>
      <c r="D279" s="236" t="s">
        <v>319</v>
      </c>
      <c r="E279" s="261" t="s">
        <v>19</v>
      </c>
      <c r="F279" s="262" t="s">
        <v>448</v>
      </c>
      <c r="G279" s="260"/>
      <c r="H279" s="263">
        <v>60.603999999999999</v>
      </c>
      <c r="I279" s="264"/>
      <c r="J279" s="260"/>
      <c r="K279" s="260"/>
      <c r="L279" s="265"/>
      <c r="M279" s="266"/>
      <c r="N279" s="267"/>
      <c r="O279" s="267"/>
      <c r="P279" s="267"/>
      <c r="Q279" s="267"/>
      <c r="R279" s="267"/>
      <c r="S279" s="267"/>
      <c r="T279" s="268"/>
      <c r="U279" s="15"/>
      <c r="V279" s="15"/>
      <c r="W279" s="15"/>
      <c r="X279" s="15"/>
      <c r="Y279" s="15"/>
      <c r="Z279" s="15"/>
      <c r="AA279" s="15"/>
      <c r="AB279" s="15"/>
      <c r="AC279" s="15"/>
      <c r="AD279" s="15"/>
      <c r="AE279" s="15"/>
      <c r="AT279" s="269" t="s">
        <v>319</v>
      </c>
      <c r="AU279" s="269" t="s">
        <v>85</v>
      </c>
      <c r="AV279" s="15" t="s">
        <v>315</v>
      </c>
      <c r="AW279" s="15" t="s">
        <v>37</v>
      </c>
      <c r="AX279" s="15" t="s">
        <v>83</v>
      </c>
      <c r="AY279" s="269" t="s">
        <v>308</v>
      </c>
    </row>
    <row r="280" s="2" customFormat="1" ht="16.5" customHeight="1">
      <c r="A280" s="41"/>
      <c r="B280" s="42"/>
      <c r="C280" s="280" t="s">
        <v>620</v>
      </c>
      <c r="D280" s="280" t="s">
        <v>1137</v>
      </c>
      <c r="E280" s="281" t="s">
        <v>8929</v>
      </c>
      <c r="F280" s="282" t="s">
        <v>8930</v>
      </c>
      <c r="G280" s="283" t="s">
        <v>323</v>
      </c>
      <c r="H280" s="284">
        <v>2</v>
      </c>
      <c r="I280" s="285"/>
      <c r="J280" s="286">
        <f>ROUND(I280*H280,2)</f>
        <v>0</v>
      </c>
      <c r="K280" s="282" t="s">
        <v>19</v>
      </c>
      <c r="L280" s="287"/>
      <c r="M280" s="288" t="s">
        <v>19</v>
      </c>
      <c r="N280" s="289" t="s">
        <v>47</v>
      </c>
      <c r="O280" s="87"/>
      <c r="P280" s="225">
        <f>O280*H280</f>
        <v>0</v>
      </c>
      <c r="Q280" s="225">
        <v>14.83</v>
      </c>
      <c r="R280" s="225">
        <f>Q280*H280</f>
        <v>29.66</v>
      </c>
      <c r="S280" s="225">
        <v>0</v>
      </c>
      <c r="T280" s="226">
        <f>S280*H280</f>
        <v>0</v>
      </c>
      <c r="U280" s="41"/>
      <c r="V280" s="41"/>
      <c r="W280" s="41"/>
      <c r="X280" s="41"/>
      <c r="Y280" s="41"/>
      <c r="Z280" s="41"/>
      <c r="AA280" s="41"/>
      <c r="AB280" s="41"/>
      <c r="AC280" s="41"/>
      <c r="AD280" s="41"/>
      <c r="AE280" s="41"/>
      <c r="AR280" s="227" t="s">
        <v>352</v>
      </c>
      <c r="AT280" s="227" t="s">
        <v>1137</v>
      </c>
      <c r="AU280" s="227" t="s">
        <v>85</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315</v>
      </c>
      <c r="BM280" s="227" t="s">
        <v>8931</v>
      </c>
    </row>
    <row r="281" s="2" customFormat="1">
      <c r="A281" s="41"/>
      <c r="B281" s="42"/>
      <c r="C281" s="43"/>
      <c r="D281" s="236" t="s">
        <v>4125</v>
      </c>
      <c r="E281" s="43"/>
      <c r="F281" s="292" t="s">
        <v>8932</v>
      </c>
      <c r="G281" s="43"/>
      <c r="H281" s="43"/>
      <c r="I281" s="231"/>
      <c r="J281" s="43"/>
      <c r="K281" s="43"/>
      <c r="L281" s="47"/>
      <c r="M281" s="232"/>
      <c r="N281" s="233"/>
      <c r="O281" s="87"/>
      <c r="P281" s="87"/>
      <c r="Q281" s="87"/>
      <c r="R281" s="87"/>
      <c r="S281" s="87"/>
      <c r="T281" s="88"/>
      <c r="U281" s="41"/>
      <c r="V281" s="41"/>
      <c r="W281" s="41"/>
      <c r="X281" s="41"/>
      <c r="Y281" s="41"/>
      <c r="Z281" s="41"/>
      <c r="AA281" s="41"/>
      <c r="AB281" s="41"/>
      <c r="AC281" s="41"/>
      <c r="AD281" s="41"/>
      <c r="AE281" s="41"/>
      <c r="AT281" s="20" t="s">
        <v>4125</v>
      </c>
      <c r="AU281" s="20" t="s">
        <v>85</v>
      </c>
    </row>
    <row r="282" s="13" customFormat="1">
      <c r="A282" s="13"/>
      <c r="B282" s="234"/>
      <c r="C282" s="235"/>
      <c r="D282" s="236" t="s">
        <v>319</v>
      </c>
      <c r="E282" s="237" t="s">
        <v>19</v>
      </c>
      <c r="F282" s="238" t="s">
        <v>8933</v>
      </c>
      <c r="G282" s="235"/>
      <c r="H282" s="239">
        <v>2</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83</v>
      </c>
      <c r="AY282" s="245" t="s">
        <v>308</v>
      </c>
    </row>
    <row r="283" s="2" customFormat="1" ht="16.5" customHeight="1">
      <c r="A283" s="41"/>
      <c r="B283" s="42"/>
      <c r="C283" s="280" t="s">
        <v>794</v>
      </c>
      <c r="D283" s="280" t="s">
        <v>1137</v>
      </c>
      <c r="E283" s="281" t="s">
        <v>8934</v>
      </c>
      <c r="F283" s="282" t="s">
        <v>8930</v>
      </c>
      <c r="G283" s="283" t="s">
        <v>323</v>
      </c>
      <c r="H283" s="284">
        <v>2</v>
      </c>
      <c r="I283" s="285"/>
      <c r="J283" s="286">
        <f>ROUND(I283*H283,2)</f>
        <v>0</v>
      </c>
      <c r="K283" s="282" t="s">
        <v>19</v>
      </c>
      <c r="L283" s="287"/>
      <c r="M283" s="288" t="s">
        <v>19</v>
      </c>
      <c r="N283" s="289" t="s">
        <v>47</v>
      </c>
      <c r="O283" s="87"/>
      <c r="P283" s="225">
        <f>O283*H283</f>
        <v>0</v>
      </c>
      <c r="Q283" s="225">
        <v>17.73</v>
      </c>
      <c r="R283" s="225">
        <f>Q283*H283</f>
        <v>35.460000000000001</v>
      </c>
      <c r="S283" s="225">
        <v>0</v>
      </c>
      <c r="T283" s="226">
        <f>S283*H283</f>
        <v>0</v>
      </c>
      <c r="U283" s="41"/>
      <c r="V283" s="41"/>
      <c r="W283" s="41"/>
      <c r="X283" s="41"/>
      <c r="Y283" s="41"/>
      <c r="Z283" s="41"/>
      <c r="AA283" s="41"/>
      <c r="AB283" s="41"/>
      <c r="AC283" s="41"/>
      <c r="AD283" s="41"/>
      <c r="AE283" s="41"/>
      <c r="AR283" s="227" t="s">
        <v>352</v>
      </c>
      <c r="AT283" s="227" t="s">
        <v>1137</v>
      </c>
      <c r="AU283" s="227" t="s">
        <v>85</v>
      </c>
      <c r="AY283" s="20" t="s">
        <v>308</v>
      </c>
      <c r="BE283" s="228">
        <f>IF(N283="základní",J283,0)</f>
        <v>0</v>
      </c>
      <c r="BF283" s="228">
        <f>IF(N283="snížená",J283,0)</f>
        <v>0</v>
      </c>
      <c r="BG283" s="228">
        <f>IF(N283="zákl. přenesená",J283,0)</f>
        <v>0</v>
      </c>
      <c r="BH283" s="228">
        <f>IF(N283="sníž. přenesená",J283,0)</f>
        <v>0</v>
      </c>
      <c r="BI283" s="228">
        <f>IF(N283="nulová",J283,0)</f>
        <v>0</v>
      </c>
      <c r="BJ283" s="20" t="s">
        <v>83</v>
      </c>
      <c r="BK283" s="228">
        <f>ROUND(I283*H283,2)</f>
        <v>0</v>
      </c>
      <c r="BL283" s="20" t="s">
        <v>315</v>
      </c>
      <c r="BM283" s="227" t="s">
        <v>8935</v>
      </c>
    </row>
    <row r="284" s="2" customFormat="1">
      <c r="A284" s="41"/>
      <c r="B284" s="42"/>
      <c r="C284" s="43"/>
      <c r="D284" s="236" t="s">
        <v>4125</v>
      </c>
      <c r="E284" s="43"/>
      <c r="F284" s="292" t="s">
        <v>8932</v>
      </c>
      <c r="G284" s="43"/>
      <c r="H284" s="43"/>
      <c r="I284" s="231"/>
      <c r="J284" s="43"/>
      <c r="K284" s="43"/>
      <c r="L284" s="47"/>
      <c r="M284" s="232"/>
      <c r="N284" s="233"/>
      <c r="O284" s="87"/>
      <c r="P284" s="87"/>
      <c r="Q284" s="87"/>
      <c r="R284" s="87"/>
      <c r="S284" s="87"/>
      <c r="T284" s="88"/>
      <c r="U284" s="41"/>
      <c r="V284" s="41"/>
      <c r="W284" s="41"/>
      <c r="X284" s="41"/>
      <c r="Y284" s="41"/>
      <c r="Z284" s="41"/>
      <c r="AA284" s="41"/>
      <c r="AB284" s="41"/>
      <c r="AC284" s="41"/>
      <c r="AD284" s="41"/>
      <c r="AE284" s="41"/>
      <c r="AT284" s="20" t="s">
        <v>4125</v>
      </c>
      <c r="AU284" s="20" t="s">
        <v>85</v>
      </c>
    </row>
    <row r="285" s="13" customFormat="1">
      <c r="A285" s="13"/>
      <c r="B285" s="234"/>
      <c r="C285" s="235"/>
      <c r="D285" s="236" t="s">
        <v>319</v>
      </c>
      <c r="E285" s="237" t="s">
        <v>19</v>
      </c>
      <c r="F285" s="238" t="s">
        <v>8936</v>
      </c>
      <c r="G285" s="235"/>
      <c r="H285" s="239">
        <v>2</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83</v>
      </c>
      <c r="AY285" s="245" t="s">
        <v>308</v>
      </c>
    </row>
    <row r="286" s="2" customFormat="1" ht="24.15" customHeight="1">
      <c r="A286" s="41"/>
      <c r="B286" s="42"/>
      <c r="C286" s="216" t="s">
        <v>627</v>
      </c>
      <c r="D286" s="216" t="s">
        <v>310</v>
      </c>
      <c r="E286" s="217" t="s">
        <v>8937</v>
      </c>
      <c r="F286" s="218" t="s">
        <v>8938</v>
      </c>
      <c r="G286" s="219" t="s">
        <v>474</v>
      </c>
      <c r="H286" s="220">
        <v>30</v>
      </c>
      <c r="I286" s="221"/>
      <c r="J286" s="222">
        <f>ROUND(I286*H286,2)</f>
        <v>0</v>
      </c>
      <c r="K286" s="218" t="s">
        <v>314</v>
      </c>
      <c r="L286" s="47"/>
      <c r="M286" s="223" t="s">
        <v>19</v>
      </c>
      <c r="N286" s="224" t="s">
        <v>47</v>
      </c>
      <c r="O286" s="87"/>
      <c r="P286" s="225">
        <f>O286*H286</f>
        <v>0</v>
      </c>
      <c r="Q286" s="225">
        <v>0.037010000000000001</v>
      </c>
      <c r="R286" s="225">
        <f>Q286*H286</f>
        <v>1.1103000000000001</v>
      </c>
      <c r="S286" s="225">
        <v>0</v>
      </c>
      <c r="T286" s="226">
        <f>S286*H286</f>
        <v>0</v>
      </c>
      <c r="U286" s="41"/>
      <c r="V286" s="41"/>
      <c r="W286" s="41"/>
      <c r="X286" s="41"/>
      <c r="Y286" s="41"/>
      <c r="Z286" s="41"/>
      <c r="AA286" s="41"/>
      <c r="AB286" s="41"/>
      <c r="AC286" s="41"/>
      <c r="AD286" s="41"/>
      <c r="AE286" s="41"/>
      <c r="AR286" s="227" t="s">
        <v>315</v>
      </c>
      <c r="AT286" s="227" t="s">
        <v>310</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315</v>
      </c>
      <c r="BM286" s="227" t="s">
        <v>8939</v>
      </c>
    </row>
    <row r="287" s="2" customFormat="1">
      <c r="A287" s="41"/>
      <c r="B287" s="42"/>
      <c r="C287" s="43"/>
      <c r="D287" s="229" t="s">
        <v>317</v>
      </c>
      <c r="E287" s="43"/>
      <c r="F287" s="230" t="s">
        <v>8940</v>
      </c>
      <c r="G287" s="43"/>
      <c r="H287" s="43"/>
      <c r="I287" s="231"/>
      <c r="J287" s="43"/>
      <c r="K287" s="43"/>
      <c r="L287" s="47"/>
      <c r="M287" s="232"/>
      <c r="N287" s="233"/>
      <c r="O287" s="87"/>
      <c r="P287" s="87"/>
      <c r="Q287" s="87"/>
      <c r="R287" s="87"/>
      <c r="S287" s="87"/>
      <c r="T287" s="88"/>
      <c r="U287" s="41"/>
      <c r="V287" s="41"/>
      <c r="W287" s="41"/>
      <c r="X287" s="41"/>
      <c r="Y287" s="41"/>
      <c r="Z287" s="41"/>
      <c r="AA287" s="41"/>
      <c r="AB287" s="41"/>
      <c r="AC287" s="41"/>
      <c r="AD287" s="41"/>
      <c r="AE287" s="41"/>
      <c r="AT287" s="20" t="s">
        <v>317</v>
      </c>
      <c r="AU287" s="20" t="s">
        <v>85</v>
      </c>
    </row>
    <row r="288" s="13" customFormat="1">
      <c r="A288" s="13"/>
      <c r="B288" s="234"/>
      <c r="C288" s="235"/>
      <c r="D288" s="236" t="s">
        <v>319</v>
      </c>
      <c r="E288" s="237" t="s">
        <v>19</v>
      </c>
      <c r="F288" s="238" t="s">
        <v>8941</v>
      </c>
      <c r="G288" s="235"/>
      <c r="H288" s="239">
        <v>30</v>
      </c>
      <c r="I288" s="240"/>
      <c r="J288" s="235"/>
      <c r="K288" s="235"/>
      <c r="L288" s="241"/>
      <c r="M288" s="242"/>
      <c r="N288" s="243"/>
      <c r="O288" s="243"/>
      <c r="P288" s="243"/>
      <c r="Q288" s="243"/>
      <c r="R288" s="243"/>
      <c r="S288" s="243"/>
      <c r="T288" s="244"/>
      <c r="U288" s="13"/>
      <c r="V288" s="13"/>
      <c r="W288" s="13"/>
      <c r="X288" s="13"/>
      <c r="Y288" s="13"/>
      <c r="Z288" s="13"/>
      <c r="AA288" s="13"/>
      <c r="AB288" s="13"/>
      <c r="AC288" s="13"/>
      <c r="AD288" s="13"/>
      <c r="AE288" s="13"/>
      <c r="AT288" s="245" t="s">
        <v>319</v>
      </c>
      <c r="AU288" s="245" t="s">
        <v>85</v>
      </c>
      <c r="AV288" s="13" t="s">
        <v>85</v>
      </c>
      <c r="AW288" s="13" t="s">
        <v>37</v>
      </c>
      <c r="AX288" s="13" t="s">
        <v>83</v>
      </c>
      <c r="AY288" s="245" t="s">
        <v>308</v>
      </c>
    </row>
    <row r="289" s="2" customFormat="1" ht="16.5" customHeight="1">
      <c r="A289" s="41"/>
      <c r="B289" s="42"/>
      <c r="C289" s="280" t="s">
        <v>808</v>
      </c>
      <c r="D289" s="280" t="s">
        <v>1137</v>
      </c>
      <c r="E289" s="281" t="s">
        <v>8942</v>
      </c>
      <c r="F289" s="282" t="s">
        <v>8943</v>
      </c>
      <c r="G289" s="283" t="s">
        <v>323</v>
      </c>
      <c r="H289" s="284">
        <v>2</v>
      </c>
      <c r="I289" s="285"/>
      <c r="J289" s="286">
        <f>ROUND(I289*H289,2)</f>
        <v>0</v>
      </c>
      <c r="K289" s="282" t="s">
        <v>19</v>
      </c>
      <c r="L289" s="287"/>
      <c r="M289" s="288" t="s">
        <v>19</v>
      </c>
      <c r="N289" s="289" t="s">
        <v>47</v>
      </c>
      <c r="O289" s="87"/>
      <c r="P289" s="225">
        <f>O289*H289</f>
        <v>0</v>
      </c>
      <c r="Q289" s="225">
        <v>9.3399999999999999</v>
      </c>
      <c r="R289" s="225">
        <f>Q289*H289</f>
        <v>18.68</v>
      </c>
      <c r="S289" s="225">
        <v>0</v>
      </c>
      <c r="T289" s="226">
        <f>S289*H289</f>
        <v>0</v>
      </c>
      <c r="U289" s="41"/>
      <c r="V289" s="41"/>
      <c r="W289" s="41"/>
      <c r="X289" s="41"/>
      <c r="Y289" s="41"/>
      <c r="Z289" s="41"/>
      <c r="AA289" s="41"/>
      <c r="AB289" s="41"/>
      <c r="AC289" s="41"/>
      <c r="AD289" s="41"/>
      <c r="AE289" s="41"/>
      <c r="AR289" s="227" t="s">
        <v>352</v>
      </c>
      <c r="AT289" s="227" t="s">
        <v>1137</v>
      </c>
      <c r="AU289" s="227" t="s">
        <v>85</v>
      </c>
      <c r="AY289" s="20" t="s">
        <v>308</v>
      </c>
      <c r="BE289" s="228">
        <f>IF(N289="základní",J289,0)</f>
        <v>0</v>
      </c>
      <c r="BF289" s="228">
        <f>IF(N289="snížená",J289,0)</f>
        <v>0</v>
      </c>
      <c r="BG289" s="228">
        <f>IF(N289="zákl. přenesená",J289,0)</f>
        <v>0</v>
      </c>
      <c r="BH289" s="228">
        <f>IF(N289="sníž. přenesená",J289,0)</f>
        <v>0</v>
      </c>
      <c r="BI289" s="228">
        <f>IF(N289="nulová",J289,0)</f>
        <v>0</v>
      </c>
      <c r="BJ289" s="20" t="s">
        <v>83</v>
      </c>
      <c r="BK289" s="228">
        <f>ROUND(I289*H289,2)</f>
        <v>0</v>
      </c>
      <c r="BL289" s="20" t="s">
        <v>315</v>
      </c>
      <c r="BM289" s="227" t="s">
        <v>8944</v>
      </c>
    </row>
    <row r="290" s="2" customFormat="1">
      <c r="A290" s="41"/>
      <c r="B290" s="42"/>
      <c r="C290" s="43"/>
      <c r="D290" s="236" t="s">
        <v>4125</v>
      </c>
      <c r="E290" s="43"/>
      <c r="F290" s="292" t="s">
        <v>8945</v>
      </c>
      <c r="G290" s="43"/>
      <c r="H290" s="43"/>
      <c r="I290" s="231"/>
      <c r="J290" s="43"/>
      <c r="K290" s="43"/>
      <c r="L290" s="47"/>
      <c r="M290" s="232"/>
      <c r="N290" s="233"/>
      <c r="O290" s="87"/>
      <c r="P290" s="87"/>
      <c r="Q290" s="87"/>
      <c r="R290" s="87"/>
      <c r="S290" s="87"/>
      <c r="T290" s="88"/>
      <c r="U290" s="41"/>
      <c r="V290" s="41"/>
      <c r="W290" s="41"/>
      <c r="X290" s="41"/>
      <c r="Y290" s="41"/>
      <c r="Z290" s="41"/>
      <c r="AA290" s="41"/>
      <c r="AB290" s="41"/>
      <c r="AC290" s="41"/>
      <c r="AD290" s="41"/>
      <c r="AE290" s="41"/>
      <c r="AT290" s="20" t="s">
        <v>4125</v>
      </c>
      <c r="AU290" s="20" t="s">
        <v>85</v>
      </c>
    </row>
    <row r="291" s="13" customFormat="1">
      <c r="A291" s="13"/>
      <c r="B291" s="234"/>
      <c r="C291" s="235"/>
      <c r="D291" s="236" t="s">
        <v>319</v>
      </c>
      <c r="E291" s="237" t="s">
        <v>19</v>
      </c>
      <c r="F291" s="238" t="s">
        <v>8946</v>
      </c>
      <c r="G291" s="235"/>
      <c r="H291" s="239">
        <v>2</v>
      </c>
      <c r="I291" s="240"/>
      <c r="J291" s="235"/>
      <c r="K291" s="235"/>
      <c r="L291" s="241"/>
      <c r="M291" s="242"/>
      <c r="N291" s="243"/>
      <c r="O291" s="243"/>
      <c r="P291" s="243"/>
      <c r="Q291" s="243"/>
      <c r="R291" s="243"/>
      <c r="S291" s="243"/>
      <c r="T291" s="244"/>
      <c r="U291" s="13"/>
      <c r="V291" s="13"/>
      <c r="W291" s="13"/>
      <c r="X291" s="13"/>
      <c r="Y291" s="13"/>
      <c r="Z291" s="13"/>
      <c r="AA291" s="13"/>
      <c r="AB291" s="13"/>
      <c r="AC291" s="13"/>
      <c r="AD291" s="13"/>
      <c r="AE291" s="13"/>
      <c r="AT291" s="245" t="s">
        <v>319</v>
      </c>
      <c r="AU291" s="245" t="s">
        <v>85</v>
      </c>
      <c r="AV291" s="13" t="s">
        <v>85</v>
      </c>
      <c r="AW291" s="13" t="s">
        <v>37</v>
      </c>
      <c r="AX291" s="13" t="s">
        <v>83</v>
      </c>
      <c r="AY291" s="245" t="s">
        <v>308</v>
      </c>
    </row>
    <row r="292" s="2" customFormat="1" ht="16.5" customHeight="1">
      <c r="A292" s="41"/>
      <c r="B292" s="42"/>
      <c r="C292" s="280" t="s">
        <v>735</v>
      </c>
      <c r="D292" s="280" t="s">
        <v>1137</v>
      </c>
      <c r="E292" s="281" t="s">
        <v>8947</v>
      </c>
      <c r="F292" s="282" t="s">
        <v>8948</v>
      </c>
      <c r="G292" s="283" t="s">
        <v>323</v>
      </c>
      <c r="H292" s="284">
        <v>816</v>
      </c>
      <c r="I292" s="285"/>
      <c r="J292" s="286">
        <f>ROUND(I292*H292,2)</f>
        <v>0</v>
      </c>
      <c r="K292" s="282" t="s">
        <v>314</v>
      </c>
      <c r="L292" s="287"/>
      <c r="M292" s="288" t="s">
        <v>19</v>
      </c>
      <c r="N292" s="289" t="s">
        <v>47</v>
      </c>
      <c r="O292" s="87"/>
      <c r="P292" s="225">
        <f>O292*H292</f>
        <v>0</v>
      </c>
      <c r="Q292" s="225">
        <v>9.0000000000000006E-05</v>
      </c>
      <c r="R292" s="225">
        <f>Q292*H292</f>
        <v>0.073440000000000005</v>
      </c>
      <c r="S292" s="225">
        <v>0</v>
      </c>
      <c r="T292" s="226">
        <f>S292*H292</f>
        <v>0</v>
      </c>
      <c r="U292" s="41"/>
      <c r="V292" s="41"/>
      <c r="W292" s="41"/>
      <c r="X292" s="41"/>
      <c r="Y292" s="41"/>
      <c r="Z292" s="41"/>
      <c r="AA292" s="41"/>
      <c r="AB292" s="41"/>
      <c r="AC292" s="41"/>
      <c r="AD292" s="41"/>
      <c r="AE292" s="41"/>
      <c r="AR292" s="227" t="s">
        <v>352</v>
      </c>
      <c r="AT292" s="227" t="s">
        <v>1137</v>
      </c>
      <c r="AU292" s="227" t="s">
        <v>85</v>
      </c>
      <c r="AY292" s="20" t="s">
        <v>308</v>
      </c>
      <c r="BE292" s="228">
        <f>IF(N292="základní",J292,0)</f>
        <v>0</v>
      </c>
      <c r="BF292" s="228">
        <f>IF(N292="snížená",J292,0)</f>
        <v>0</v>
      </c>
      <c r="BG292" s="228">
        <f>IF(N292="zákl. přenesená",J292,0)</f>
        <v>0</v>
      </c>
      <c r="BH292" s="228">
        <f>IF(N292="sníž. přenesená",J292,0)</f>
        <v>0</v>
      </c>
      <c r="BI292" s="228">
        <f>IF(N292="nulová",J292,0)</f>
        <v>0</v>
      </c>
      <c r="BJ292" s="20" t="s">
        <v>83</v>
      </c>
      <c r="BK292" s="228">
        <f>ROUND(I292*H292,2)</f>
        <v>0</v>
      </c>
      <c r="BL292" s="20" t="s">
        <v>315</v>
      </c>
      <c r="BM292" s="227" t="s">
        <v>8949</v>
      </c>
    </row>
    <row r="293" s="2" customFormat="1">
      <c r="A293" s="41"/>
      <c r="B293" s="42"/>
      <c r="C293" s="43"/>
      <c r="D293" s="236" t="s">
        <v>4125</v>
      </c>
      <c r="E293" s="43"/>
      <c r="F293" s="292" t="s">
        <v>8950</v>
      </c>
      <c r="G293" s="43"/>
      <c r="H293" s="43"/>
      <c r="I293" s="231"/>
      <c r="J293" s="43"/>
      <c r="K293" s="43"/>
      <c r="L293" s="47"/>
      <c r="M293" s="232"/>
      <c r="N293" s="233"/>
      <c r="O293" s="87"/>
      <c r="P293" s="87"/>
      <c r="Q293" s="87"/>
      <c r="R293" s="87"/>
      <c r="S293" s="87"/>
      <c r="T293" s="88"/>
      <c r="U293" s="41"/>
      <c r="V293" s="41"/>
      <c r="W293" s="41"/>
      <c r="X293" s="41"/>
      <c r="Y293" s="41"/>
      <c r="Z293" s="41"/>
      <c r="AA293" s="41"/>
      <c r="AB293" s="41"/>
      <c r="AC293" s="41"/>
      <c r="AD293" s="41"/>
      <c r="AE293" s="41"/>
      <c r="AT293" s="20" t="s">
        <v>4125</v>
      </c>
      <c r="AU293" s="20" t="s">
        <v>85</v>
      </c>
    </row>
    <row r="294" s="13" customFormat="1">
      <c r="A294" s="13"/>
      <c r="B294" s="234"/>
      <c r="C294" s="235"/>
      <c r="D294" s="236" t="s">
        <v>319</v>
      </c>
      <c r="E294" s="237" t="s">
        <v>19</v>
      </c>
      <c r="F294" s="238" t="s">
        <v>8951</v>
      </c>
      <c r="G294" s="235"/>
      <c r="H294" s="239">
        <v>816</v>
      </c>
      <c r="I294" s="240"/>
      <c r="J294" s="235"/>
      <c r="K294" s="235"/>
      <c r="L294" s="241"/>
      <c r="M294" s="242"/>
      <c r="N294" s="243"/>
      <c r="O294" s="243"/>
      <c r="P294" s="243"/>
      <c r="Q294" s="243"/>
      <c r="R294" s="243"/>
      <c r="S294" s="243"/>
      <c r="T294" s="244"/>
      <c r="U294" s="13"/>
      <c r="V294" s="13"/>
      <c r="W294" s="13"/>
      <c r="X294" s="13"/>
      <c r="Y294" s="13"/>
      <c r="Z294" s="13"/>
      <c r="AA294" s="13"/>
      <c r="AB294" s="13"/>
      <c r="AC294" s="13"/>
      <c r="AD294" s="13"/>
      <c r="AE294" s="13"/>
      <c r="AT294" s="245" t="s">
        <v>319</v>
      </c>
      <c r="AU294" s="245" t="s">
        <v>85</v>
      </c>
      <c r="AV294" s="13" t="s">
        <v>85</v>
      </c>
      <c r="AW294" s="13" t="s">
        <v>37</v>
      </c>
      <c r="AX294" s="13" t="s">
        <v>83</v>
      </c>
      <c r="AY294" s="245" t="s">
        <v>308</v>
      </c>
    </row>
    <row r="295" s="2" customFormat="1" ht="16.5" customHeight="1">
      <c r="A295" s="41"/>
      <c r="B295" s="42"/>
      <c r="C295" s="280" t="s">
        <v>813</v>
      </c>
      <c r="D295" s="280" t="s">
        <v>1137</v>
      </c>
      <c r="E295" s="281" t="s">
        <v>8952</v>
      </c>
      <c r="F295" s="282" t="s">
        <v>8953</v>
      </c>
      <c r="G295" s="283" t="s">
        <v>323</v>
      </c>
      <c r="H295" s="284">
        <v>408</v>
      </c>
      <c r="I295" s="285"/>
      <c r="J295" s="286">
        <f>ROUND(I295*H295,2)</f>
        <v>0</v>
      </c>
      <c r="K295" s="282" t="s">
        <v>314</v>
      </c>
      <c r="L295" s="287"/>
      <c r="M295" s="288" t="s">
        <v>19</v>
      </c>
      <c r="N295" s="289" t="s">
        <v>47</v>
      </c>
      <c r="O295" s="87"/>
      <c r="P295" s="225">
        <f>O295*H295</f>
        <v>0</v>
      </c>
      <c r="Q295" s="225">
        <v>0.0075700000000000003</v>
      </c>
      <c r="R295" s="225">
        <f>Q295*H295</f>
        <v>3.0885600000000002</v>
      </c>
      <c r="S295" s="225">
        <v>0</v>
      </c>
      <c r="T295" s="226">
        <f>S295*H295</f>
        <v>0</v>
      </c>
      <c r="U295" s="41"/>
      <c r="V295" s="41"/>
      <c r="W295" s="41"/>
      <c r="X295" s="41"/>
      <c r="Y295" s="41"/>
      <c r="Z295" s="41"/>
      <c r="AA295" s="41"/>
      <c r="AB295" s="41"/>
      <c r="AC295" s="41"/>
      <c r="AD295" s="41"/>
      <c r="AE295" s="41"/>
      <c r="AR295" s="227" t="s">
        <v>352</v>
      </c>
      <c r="AT295" s="227" t="s">
        <v>1137</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8954</v>
      </c>
    </row>
    <row r="296" s="2" customFormat="1">
      <c r="A296" s="41"/>
      <c r="B296" s="42"/>
      <c r="C296" s="43"/>
      <c r="D296" s="236" t="s">
        <v>4125</v>
      </c>
      <c r="E296" s="43"/>
      <c r="F296" s="292" t="s">
        <v>8950</v>
      </c>
      <c r="G296" s="43"/>
      <c r="H296" s="43"/>
      <c r="I296" s="231"/>
      <c r="J296" s="43"/>
      <c r="K296" s="43"/>
      <c r="L296" s="47"/>
      <c r="M296" s="232"/>
      <c r="N296" s="233"/>
      <c r="O296" s="87"/>
      <c r="P296" s="87"/>
      <c r="Q296" s="87"/>
      <c r="R296" s="87"/>
      <c r="S296" s="87"/>
      <c r="T296" s="88"/>
      <c r="U296" s="41"/>
      <c r="V296" s="41"/>
      <c r="W296" s="41"/>
      <c r="X296" s="41"/>
      <c r="Y296" s="41"/>
      <c r="Z296" s="41"/>
      <c r="AA296" s="41"/>
      <c r="AB296" s="41"/>
      <c r="AC296" s="41"/>
      <c r="AD296" s="41"/>
      <c r="AE296" s="41"/>
      <c r="AT296" s="20" t="s">
        <v>4125</v>
      </c>
      <c r="AU296" s="20" t="s">
        <v>85</v>
      </c>
    </row>
    <row r="297" s="2" customFormat="1" ht="16.5" customHeight="1">
      <c r="A297" s="41"/>
      <c r="B297" s="42"/>
      <c r="C297" s="280" t="s">
        <v>740</v>
      </c>
      <c r="D297" s="280" t="s">
        <v>1137</v>
      </c>
      <c r="E297" s="281" t="s">
        <v>8955</v>
      </c>
      <c r="F297" s="282" t="s">
        <v>8956</v>
      </c>
      <c r="G297" s="283" t="s">
        <v>323</v>
      </c>
      <c r="H297" s="284">
        <v>408</v>
      </c>
      <c r="I297" s="285"/>
      <c r="J297" s="286">
        <f>ROUND(I297*H297,2)</f>
        <v>0</v>
      </c>
      <c r="K297" s="282" t="s">
        <v>19</v>
      </c>
      <c r="L297" s="287"/>
      <c r="M297" s="288" t="s">
        <v>19</v>
      </c>
      <c r="N297" s="289" t="s">
        <v>47</v>
      </c>
      <c r="O297" s="87"/>
      <c r="P297" s="225">
        <f>O297*H297</f>
        <v>0</v>
      </c>
      <c r="Q297" s="225">
        <v>0.00021000000000000001</v>
      </c>
      <c r="R297" s="225">
        <f>Q297*H297</f>
        <v>0.085680000000000006</v>
      </c>
      <c r="S297" s="225">
        <v>0</v>
      </c>
      <c r="T297" s="226">
        <f>S297*H297</f>
        <v>0</v>
      </c>
      <c r="U297" s="41"/>
      <c r="V297" s="41"/>
      <c r="W297" s="41"/>
      <c r="X297" s="41"/>
      <c r="Y297" s="41"/>
      <c r="Z297" s="41"/>
      <c r="AA297" s="41"/>
      <c r="AB297" s="41"/>
      <c r="AC297" s="41"/>
      <c r="AD297" s="41"/>
      <c r="AE297" s="41"/>
      <c r="AR297" s="227" t="s">
        <v>352</v>
      </c>
      <c r="AT297" s="227" t="s">
        <v>1137</v>
      </c>
      <c r="AU297" s="227" t="s">
        <v>85</v>
      </c>
      <c r="AY297" s="20" t="s">
        <v>308</v>
      </c>
      <c r="BE297" s="228">
        <f>IF(N297="základní",J297,0)</f>
        <v>0</v>
      </c>
      <c r="BF297" s="228">
        <f>IF(N297="snížená",J297,0)</f>
        <v>0</v>
      </c>
      <c r="BG297" s="228">
        <f>IF(N297="zákl. přenesená",J297,0)</f>
        <v>0</v>
      </c>
      <c r="BH297" s="228">
        <f>IF(N297="sníž. přenesená",J297,0)</f>
        <v>0</v>
      </c>
      <c r="BI297" s="228">
        <f>IF(N297="nulová",J297,0)</f>
        <v>0</v>
      </c>
      <c r="BJ297" s="20" t="s">
        <v>83</v>
      </c>
      <c r="BK297" s="228">
        <f>ROUND(I297*H297,2)</f>
        <v>0</v>
      </c>
      <c r="BL297" s="20" t="s">
        <v>315</v>
      </c>
      <c r="BM297" s="227" t="s">
        <v>8957</v>
      </c>
    </row>
    <row r="298" s="2" customFormat="1" ht="16.5" customHeight="1">
      <c r="A298" s="41"/>
      <c r="B298" s="42"/>
      <c r="C298" s="280" t="s">
        <v>826</v>
      </c>
      <c r="D298" s="280" t="s">
        <v>1137</v>
      </c>
      <c r="E298" s="281" t="s">
        <v>8958</v>
      </c>
      <c r="F298" s="282" t="s">
        <v>8959</v>
      </c>
      <c r="G298" s="283" t="s">
        <v>323</v>
      </c>
      <c r="H298" s="284">
        <v>408</v>
      </c>
      <c r="I298" s="285"/>
      <c r="J298" s="286">
        <f>ROUND(I298*H298,2)</f>
        <v>0</v>
      </c>
      <c r="K298" s="282" t="s">
        <v>314</v>
      </c>
      <c r="L298" s="287"/>
      <c r="M298" s="288" t="s">
        <v>19</v>
      </c>
      <c r="N298" s="289" t="s">
        <v>47</v>
      </c>
      <c r="O298" s="87"/>
      <c r="P298" s="225">
        <f>O298*H298</f>
        <v>0</v>
      </c>
      <c r="Q298" s="225">
        <v>0.0011100000000000001</v>
      </c>
      <c r="R298" s="225">
        <f>Q298*H298</f>
        <v>0.45288000000000006</v>
      </c>
      <c r="S298" s="225">
        <v>0</v>
      </c>
      <c r="T298" s="226">
        <f>S298*H298</f>
        <v>0</v>
      </c>
      <c r="U298" s="41"/>
      <c r="V298" s="41"/>
      <c r="W298" s="41"/>
      <c r="X298" s="41"/>
      <c r="Y298" s="41"/>
      <c r="Z298" s="41"/>
      <c r="AA298" s="41"/>
      <c r="AB298" s="41"/>
      <c r="AC298" s="41"/>
      <c r="AD298" s="41"/>
      <c r="AE298" s="41"/>
      <c r="AR298" s="227" t="s">
        <v>352</v>
      </c>
      <c r="AT298" s="227" t="s">
        <v>1137</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315</v>
      </c>
      <c r="BM298" s="227" t="s">
        <v>8960</v>
      </c>
    </row>
    <row r="299" s="2" customFormat="1">
      <c r="A299" s="41"/>
      <c r="B299" s="42"/>
      <c r="C299" s="43"/>
      <c r="D299" s="236" t="s">
        <v>4125</v>
      </c>
      <c r="E299" s="43"/>
      <c r="F299" s="292" t="s">
        <v>8950</v>
      </c>
      <c r="G299" s="43"/>
      <c r="H299" s="43"/>
      <c r="I299" s="231"/>
      <c r="J299" s="43"/>
      <c r="K299" s="43"/>
      <c r="L299" s="47"/>
      <c r="M299" s="232"/>
      <c r="N299" s="233"/>
      <c r="O299" s="87"/>
      <c r="P299" s="87"/>
      <c r="Q299" s="87"/>
      <c r="R299" s="87"/>
      <c r="S299" s="87"/>
      <c r="T299" s="88"/>
      <c r="U299" s="41"/>
      <c r="V299" s="41"/>
      <c r="W299" s="41"/>
      <c r="X299" s="41"/>
      <c r="Y299" s="41"/>
      <c r="Z299" s="41"/>
      <c r="AA299" s="41"/>
      <c r="AB299" s="41"/>
      <c r="AC299" s="41"/>
      <c r="AD299" s="41"/>
      <c r="AE299" s="41"/>
      <c r="AT299" s="20" t="s">
        <v>4125</v>
      </c>
      <c r="AU299" s="20" t="s">
        <v>85</v>
      </c>
    </row>
    <row r="300" s="2" customFormat="1" ht="16.5" customHeight="1">
      <c r="A300" s="41"/>
      <c r="B300" s="42"/>
      <c r="C300" s="280" t="s">
        <v>746</v>
      </c>
      <c r="D300" s="280" t="s">
        <v>1137</v>
      </c>
      <c r="E300" s="281" t="s">
        <v>8961</v>
      </c>
      <c r="F300" s="282" t="s">
        <v>8962</v>
      </c>
      <c r="G300" s="283" t="s">
        <v>323</v>
      </c>
      <c r="H300" s="284">
        <v>15</v>
      </c>
      <c r="I300" s="285"/>
      <c r="J300" s="286">
        <f>ROUND(I300*H300,2)</f>
        <v>0</v>
      </c>
      <c r="K300" s="282" t="s">
        <v>314</v>
      </c>
      <c r="L300" s="287"/>
      <c r="M300" s="288" t="s">
        <v>19</v>
      </c>
      <c r="N300" s="289" t="s">
        <v>47</v>
      </c>
      <c r="O300" s="87"/>
      <c r="P300" s="225">
        <f>O300*H300</f>
        <v>0</v>
      </c>
      <c r="Q300" s="225">
        <v>0.085809999999999997</v>
      </c>
      <c r="R300" s="225">
        <f>Q300*H300</f>
        <v>1.28715</v>
      </c>
      <c r="S300" s="225">
        <v>0</v>
      </c>
      <c r="T300" s="226">
        <f>S300*H300</f>
        <v>0</v>
      </c>
      <c r="U300" s="41"/>
      <c r="V300" s="41"/>
      <c r="W300" s="41"/>
      <c r="X300" s="41"/>
      <c r="Y300" s="41"/>
      <c r="Z300" s="41"/>
      <c r="AA300" s="41"/>
      <c r="AB300" s="41"/>
      <c r="AC300" s="41"/>
      <c r="AD300" s="41"/>
      <c r="AE300" s="41"/>
      <c r="AR300" s="227" t="s">
        <v>352</v>
      </c>
      <c r="AT300" s="227" t="s">
        <v>1137</v>
      </c>
      <c r="AU300" s="227" t="s">
        <v>85</v>
      </c>
      <c r="AY300" s="20" t="s">
        <v>308</v>
      </c>
      <c r="BE300" s="228">
        <f>IF(N300="základní",J300,0)</f>
        <v>0</v>
      </c>
      <c r="BF300" s="228">
        <f>IF(N300="snížená",J300,0)</f>
        <v>0</v>
      </c>
      <c r="BG300" s="228">
        <f>IF(N300="zákl. přenesená",J300,0)</f>
        <v>0</v>
      </c>
      <c r="BH300" s="228">
        <f>IF(N300="sníž. přenesená",J300,0)</f>
        <v>0</v>
      </c>
      <c r="BI300" s="228">
        <f>IF(N300="nulová",J300,0)</f>
        <v>0</v>
      </c>
      <c r="BJ300" s="20" t="s">
        <v>83</v>
      </c>
      <c r="BK300" s="228">
        <f>ROUND(I300*H300,2)</f>
        <v>0</v>
      </c>
      <c r="BL300" s="20" t="s">
        <v>315</v>
      </c>
      <c r="BM300" s="227" t="s">
        <v>8963</v>
      </c>
    </row>
    <row r="301" s="2" customFormat="1" ht="16.5" customHeight="1">
      <c r="A301" s="41"/>
      <c r="B301" s="42"/>
      <c r="C301" s="280" t="s">
        <v>836</v>
      </c>
      <c r="D301" s="280" t="s">
        <v>1137</v>
      </c>
      <c r="E301" s="281" t="s">
        <v>8964</v>
      </c>
      <c r="F301" s="282" t="s">
        <v>8965</v>
      </c>
      <c r="G301" s="283" t="s">
        <v>323</v>
      </c>
      <c r="H301" s="284">
        <v>18</v>
      </c>
      <c r="I301" s="285"/>
      <c r="J301" s="286">
        <f>ROUND(I301*H301,2)</f>
        <v>0</v>
      </c>
      <c r="K301" s="282" t="s">
        <v>314</v>
      </c>
      <c r="L301" s="287"/>
      <c r="M301" s="288" t="s">
        <v>19</v>
      </c>
      <c r="N301" s="289" t="s">
        <v>47</v>
      </c>
      <c r="O301" s="87"/>
      <c r="P301" s="225">
        <f>O301*H301</f>
        <v>0</v>
      </c>
      <c r="Q301" s="225">
        <v>0.097000000000000003</v>
      </c>
      <c r="R301" s="225">
        <f>Q301*H301</f>
        <v>1.746</v>
      </c>
      <c r="S301" s="225">
        <v>0</v>
      </c>
      <c r="T301" s="226">
        <f>S301*H301</f>
        <v>0</v>
      </c>
      <c r="U301" s="41"/>
      <c r="V301" s="41"/>
      <c r="W301" s="41"/>
      <c r="X301" s="41"/>
      <c r="Y301" s="41"/>
      <c r="Z301" s="41"/>
      <c r="AA301" s="41"/>
      <c r="AB301" s="41"/>
      <c r="AC301" s="41"/>
      <c r="AD301" s="41"/>
      <c r="AE301" s="41"/>
      <c r="AR301" s="227" t="s">
        <v>352</v>
      </c>
      <c r="AT301" s="227" t="s">
        <v>1137</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315</v>
      </c>
      <c r="BM301" s="227" t="s">
        <v>8966</v>
      </c>
    </row>
    <row r="302" s="2" customFormat="1" ht="16.5" customHeight="1">
      <c r="A302" s="41"/>
      <c r="B302" s="42"/>
      <c r="C302" s="280" t="s">
        <v>749</v>
      </c>
      <c r="D302" s="280" t="s">
        <v>1137</v>
      </c>
      <c r="E302" s="281" t="s">
        <v>8967</v>
      </c>
      <c r="F302" s="282" t="s">
        <v>8968</v>
      </c>
      <c r="G302" s="283" t="s">
        <v>323</v>
      </c>
      <c r="H302" s="284">
        <v>10</v>
      </c>
      <c r="I302" s="285"/>
      <c r="J302" s="286">
        <f>ROUND(I302*H302,2)</f>
        <v>0</v>
      </c>
      <c r="K302" s="282" t="s">
        <v>314</v>
      </c>
      <c r="L302" s="287"/>
      <c r="M302" s="288" t="s">
        <v>19</v>
      </c>
      <c r="N302" s="289" t="s">
        <v>47</v>
      </c>
      <c r="O302" s="87"/>
      <c r="P302" s="225">
        <f>O302*H302</f>
        <v>0</v>
      </c>
      <c r="Q302" s="225">
        <v>0.10446</v>
      </c>
      <c r="R302" s="225">
        <f>Q302*H302</f>
        <v>1.0446</v>
      </c>
      <c r="S302" s="225">
        <v>0</v>
      </c>
      <c r="T302" s="226">
        <f>S302*H302</f>
        <v>0</v>
      </c>
      <c r="U302" s="41"/>
      <c r="V302" s="41"/>
      <c r="W302" s="41"/>
      <c r="X302" s="41"/>
      <c r="Y302" s="41"/>
      <c r="Z302" s="41"/>
      <c r="AA302" s="41"/>
      <c r="AB302" s="41"/>
      <c r="AC302" s="41"/>
      <c r="AD302" s="41"/>
      <c r="AE302" s="41"/>
      <c r="AR302" s="227" t="s">
        <v>352</v>
      </c>
      <c r="AT302" s="227" t="s">
        <v>1137</v>
      </c>
      <c r="AU302" s="227" t="s">
        <v>85</v>
      </c>
      <c r="AY302" s="20" t="s">
        <v>308</v>
      </c>
      <c r="BE302" s="228">
        <f>IF(N302="základní",J302,0)</f>
        <v>0</v>
      </c>
      <c r="BF302" s="228">
        <f>IF(N302="snížená",J302,0)</f>
        <v>0</v>
      </c>
      <c r="BG302" s="228">
        <f>IF(N302="zákl. přenesená",J302,0)</f>
        <v>0</v>
      </c>
      <c r="BH302" s="228">
        <f>IF(N302="sníž. přenesená",J302,0)</f>
        <v>0</v>
      </c>
      <c r="BI302" s="228">
        <f>IF(N302="nulová",J302,0)</f>
        <v>0</v>
      </c>
      <c r="BJ302" s="20" t="s">
        <v>83</v>
      </c>
      <c r="BK302" s="228">
        <f>ROUND(I302*H302,2)</f>
        <v>0</v>
      </c>
      <c r="BL302" s="20" t="s">
        <v>315</v>
      </c>
      <c r="BM302" s="227" t="s">
        <v>8969</v>
      </c>
    </row>
    <row r="303" s="2" customFormat="1" ht="16.5" customHeight="1">
      <c r="A303" s="41"/>
      <c r="B303" s="42"/>
      <c r="C303" s="280" t="s">
        <v>850</v>
      </c>
      <c r="D303" s="280" t="s">
        <v>1137</v>
      </c>
      <c r="E303" s="281" t="s">
        <v>8970</v>
      </c>
      <c r="F303" s="282" t="s">
        <v>8971</v>
      </c>
      <c r="G303" s="283" t="s">
        <v>323</v>
      </c>
      <c r="H303" s="284">
        <v>20</v>
      </c>
      <c r="I303" s="285"/>
      <c r="J303" s="286">
        <f>ROUND(I303*H303,2)</f>
        <v>0</v>
      </c>
      <c r="K303" s="282" t="s">
        <v>314</v>
      </c>
      <c r="L303" s="287"/>
      <c r="M303" s="288" t="s">
        <v>19</v>
      </c>
      <c r="N303" s="289" t="s">
        <v>47</v>
      </c>
      <c r="O303" s="87"/>
      <c r="P303" s="225">
        <f>O303*H303</f>
        <v>0</v>
      </c>
      <c r="Q303" s="225">
        <v>0.11192000000000001</v>
      </c>
      <c r="R303" s="225">
        <f>Q303*H303</f>
        <v>2.2383999999999999</v>
      </c>
      <c r="S303" s="225">
        <v>0</v>
      </c>
      <c r="T303" s="226">
        <f>S303*H303</f>
        <v>0</v>
      </c>
      <c r="U303" s="41"/>
      <c r="V303" s="41"/>
      <c r="W303" s="41"/>
      <c r="X303" s="41"/>
      <c r="Y303" s="41"/>
      <c r="Z303" s="41"/>
      <c r="AA303" s="41"/>
      <c r="AB303" s="41"/>
      <c r="AC303" s="41"/>
      <c r="AD303" s="41"/>
      <c r="AE303" s="41"/>
      <c r="AR303" s="227" t="s">
        <v>352</v>
      </c>
      <c r="AT303" s="227" t="s">
        <v>1137</v>
      </c>
      <c r="AU303" s="227" t="s">
        <v>85</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315</v>
      </c>
      <c r="BM303" s="227" t="s">
        <v>8972</v>
      </c>
    </row>
    <row r="304" s="2" customFormat="1" ht="16.5" customHeight="1">
      <c r="A304" s="41"/>
      <c r="B304" s="42"/>
      <c r="C304" s="280" t="s">
        <v>750</v>
      </c>
      <c r="D304" s="280" t="s">
        <v>1137</v>
      </c>
      <c r="E304" s="281" t="s">
        <v>8973</v>
      </c>
      <c r="F304" s="282" t="s">
        <v>8974</v>
      </c>
      <c r="G304" s="283" t="s">
        <v>323</v>
      </c>
      <c r="H304" s="284">
        <v>15</v>
      </c>
      <c r="I304" s="285"/>
      <c r="J304" s="286">
        <f>ROUND(I304*H304,2)</f>
        <v>0</v>
      </c>
      <c r="K304" s="282" t="s">
        <v>314</v>
      </c>
      <c r="L304" s="287"/>
      <c r="M304" s="288" t="s">
        <v>19</v>
      </c>
      <c r="N304" s="289" t="s">
        <v>47</v>
      </c>
      <c r="O304" s="87"/>
      <c r="P304" s="225">
        <f>O304*H304</f>
        <v>0</v>
      </c>
      <c r="Q304" s="225">
        <v>0.11938</v>
      </c>
      <c r="R304" s="225">
        <f>Q304*H304</f>
        <v>1.7907</v>
      </c>
      <c r="S304" s="225">
        <v>0</v>
      </c>
      <c r="T304" s="226">
        <f>S304*H304</f>
        <v>0</v>
      </c>
      <c r="U304" s="41"/>
      <c r="V304" s="41"/>
      <c r="W304" s="41"/>
      <c r="X304" s="41"/>
      <c r="Y304" s="41"/>
      <c r="Z304" s="41"/>
      <c r="AA304" s="41"/>
      <c r="AB304" s="41"/>
      <c r="AC304" s="41"/>
      <c r="AD304" s="41"/>
      <c r="AE304" s="41"/>
      <c r="AR304" s="227" t="s">
        <v>352</v>
      </c>
      <c r="AT304" s="227" t="s">
        <v>1137</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8975</v>
      </c>
    </row>
    <row r="305" s="2" customFormat="1" ht="16.5" customHeight="1">
      <c r="A305" s="41"/>
      <c r="B305" s="42"/>
      <c r="C305" s="280" t="s">
        <v>867</v>
      </c>
      <c r="D305" s="280" t="s">
        <v>1137</v>
      </c>
      <c r="E305" s="281" t="s">
        <v>8976</v>
      </c>
      <c r="F305" s="282" t="s">
        <v>8977</v>
      </c>
      <c r="G305" s="283" t="s">
        <v>323</v>
      </c>
      <c r="H305" s="284">
        <v>15</v>
      </c>
      <c r="I305" s="285"/>
      <c r="J305" s="286">
        <f>ROUND(I305*H305,2)</f>
        <v>0</v>
      </c>
      <c r="K305" s="282" t="s">
        <v>314</v>
      </c>
      <c r="L305" s="287"/>
      <c r="M305" s="288" t="s">
        <v>19</v>
      </c>
      <c r="N305" s="289" t="s">
        <v>47</v>
      </c>
      <c r="O305" s="87"/>
      <c r="P305" s="225">
        <f>O305*H305</f>
        <v>0</v>
      </c>
      <c r="Q305" s="225">
        <v>0.12684999999999999</v>
      </c>
      <c r="R305" s="225">
        <f>Q305*H305</f>
        <v>1.9027499999999999</v>
      </c>
      <c r="S305" s="225">
        <v>0</v>
      </c>
      <c r="T305" s="226">
        <f>S305*H305</f>
        <v>0</v>
      </c>
      <c r="U305" s="41"/>
      <c r="V305" s="41"/>
      <c r="W305" s="41"/>
      <c r="X305" s="41"/>
      <c r="Y305" s="41"/>
      <c r="Z305" s="41"/>
      <c r="AA305" s="41"/>
      <c r="AB305" s="41"/>
      <c r="AC305" s="41"/>
      <c r="AD305" s="41"/>
      <c r="AE305" s="41"/>
      <c r="AR305" s="227" t="s">
        <v>352</v>
      </c>
      <c r="AT305" s="227" t="s">
        <v>1137</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8978</v>
      </c>
    </row>
    <row r="306" s="2" customFormat="1" ht="16.5" customHeight="1">
      <c r="A306" s="41"/>
      <c r="B306" s="42"/>
      <c r="C306" s="280" t="s">
        <v>751</v>
      </c>
      <c r="D306" s="280" t="s">
        <v>1137</v>
      </c>
      <c r="E306" s="281" t="s">
        <v>8979</v>
      </c>
      <c r="F306" s="282" t="s">
        <v>8980</v>
      </c>
      <c r="G306" s="283" t="s">
        <v>323</v>
      </c>
      <c r="H306" s="284">
        <v>16</v>
      </c>
      <c r="I306" s="285"/>
      <c r="J306" s="286">
        <f>ROUND(I306*H306,2)</f>
        <v>0</v>
      </c>
      <c r="K306" s="282" t="s">
        <v>314</v>
      </c>
      <c r="L306" s="287"/>
      <c r="M306" s="288" t="s">
        <v>19</v>
      </c>
      <c r="N306" s="289" t="s">
        <v>47</v>
      </c>
      <c r="O306" s="87"/>
      <c r="P306" s="225">
        <f>O306*H306</f>
        <v>0</v>
      </c>
      <c r="Q306" s="225">
        <v>0.13431000000000001</v>
      </c>
      <c r="R306" s="225">
        <f>Q306*H306</f>
        <v>2.1489600000000002</v>
      </c>
      <c r="S306" s="225">
        <v>0</v>
      </c>
      <c r="T306" s="226">
        <f>S306*H306</f>
        <v>0</v>
      </c>
      <c r="U306" s="41"/>
      <c r="V306" s="41"/>
      <c r="W306" s="41"/>
      <c r="X306" s="41"/>
      <c r="Y306" s="41"/>
      <c r="Z306" s="41"/>
      <c r="AA306" s="41"/>
      <c r="AB306" s="41"/>
      <c r="AC306" s="41"/>
      <c r="AD306" s="41"/>
      <c r="AE306" s="41"/>
      <c r="AR306" s="227" t="s">
        <v>352</v>
      </c>
      <c r="AT306" s="227" t="s">
        <v>1137</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315</v>
      </c>
      <c r="BM306" s="227" t="s">
        <v>8981</v>
      </c>
    </row>
    <row r="307" s="2" customFormat="1" ht="16.5" customHeight="1">
      <c r="A307" s="41"/>
      <c r="B307" s="42"/>
      <c r="C307" s="280" t="s">
        <v>1402</v>
      </c>
      <c r="D307" s="280" t="s">
        <v>1137</v>
      </c>
      <c r="E307" s="281" t="s">
        <v>8982</v>
      </c>
      <c r="F307" s="282" t="s">
        <v>8983</v>
      </c>
      <c r="G307" s="283" t="s">
        <v>323</v>
      </c>
      <c r="H307" s="284">
        <v>3</v>
      </c>
      <c r="I307" s="285"/>
      <c r="J307" s="286">
        <f>ROUND(I307*H307,2)</f>
        <v>0</v>
      </c>
      <c r="K307" s="282" t="s">
        <v>314</v>
      </c>
      <c r="L307" s="287"/>
      <c r="M307" s="288" t="s">
        <v>19</v>
      </c>
      <c r="N307" s="289" t="s">
        <v>47</v>
      </c>
      <c r="O307" s="87"/>
      <c r="P307" s="225">
        <f>O307*H307</f>
        <v>0</v>
      </c>
      <c r="Q307" s="225">
        <v>0.14923</v>
      </c>
      <c r="R307" s="225">
        <f>Q307*H307</f>
        <v>0.44769000000000003</v>
      </c>
      <c r="S307" s="225">
        <v>0</v>
      </c>
      <c r="T307" s="226">
        <f>S307*H307</f>
        <v>0</v>
      </c>
      <c r="U307" s="41"/>
      <c r="V307" s="41"/>
      <c r="W307" s="41"/>
      <c r="X307" s="41"/>
      <c r="Y307" s="41"/>
      <c r="Z307" s="41"/>
      <c r="AA307" s="41"/>
      <c r="AB307" s="41"/>
      <c r="AC307" s="41"/>
      <c r="AD307" s="41"/>
      <c r="AE307" s="41"/>
      <c r="AR307" s="227" t="s">
        <v>352</v>
      </c>
      <c r="AT307" s="227" t="s">
        <v>1137</v>
      </c>
      <c r="AU307" s="227" t="s">
        <v>85</v>
      </c>
      <c r="AY307" s="20" t="s">
        <v>308</v>
      </c>
      <c r="BE307" s="228">
        <f>IF(N307="základní",J307,0)</f>
        <v>0</v>
      </c>
      <c r="BF307" s="228">
        <f>IF(N307="snížená",J307,0)</f>
        <v>0</v>
      </c>
      <c r="BG307" s="228">
        <f>IF(N307="zákl. přenesená",J307,0)</f>
        <v>0</v>
      </c>
      <c r="BH307" s="228">
        <f>IF(N307="sníž. přenesená",J307,0)</f>
        <v>0</v>
      </c>
      <c r="BI307" s="228">
        <f>IF(N307="nulová",J307,0)</f>
        <v>0</v>
      </c>
      <c r="BJ307" s="20" t="s">
        <v>83</v>
      </c>
      <c r="BK307" s="228">
        <f>ROUND(I307*H307,2)</f>
        <v>0</v>
      </c>
      <c r="BL307" s="20" t="s">
        <v>315</v>
      </c>
      <c r="BM307" s="227" t="s">
        <v>8984</v>
      </c>
    </row>
    <row r="308" s="2" customFormat="1" ht="16.5" customHeight="1">
      <c r="A308" s="41"/>
      <c r="B308" s="42"/>
      <c r="C308" s="280" t="s">
        <v>754</v>
      </c>
      <c r="D308" s="280" t="s">
        <v>1137</v>
      </c>
      <c r="E308" s="281" t="s">
        <v>8985</v>
      </c>
      <c r="F308" s="282" t="s">
        <v>8986</v>
      </c>
      <c r="G308" s="283" t="s">
        <v>323</v>
      </c>
      <c r="H308" s="284">
        <v>2</v>
      </c>
      <c r="I308" s="285"/>
      <c r="J308" s="286">
        <f>ROUND(I308*H308,2)</f>
        <v>0</v>
      </c>
      <c r="K308" s="282" t="s">
        <v>314</v>
      </c>
      <c r="L308" s="287"/>
      <c r="M308" s="288" t="s">
        <v>19</v>
      </c>
      <c r="N308" s="289" t="s">
        <v>47</v>
      </c>
      <c r="O308" s="87"/>
      <c r="P308" s="225">
        <f>O308*H308</f>
        <v>0</v>
      </c>
      <c r="Q308" s="225">
        <v>0.16414999999999999</v>
      </c>
      <c r="R308" s="225">
        <f>Q308*H308</f>
        <v>0.32829999999999998</v>
      </c>
      <c r="S308" s="225">
        <v>0</v>
      </c>
      <c r="T308" s="226">
        <f>S308*H308</f>
        <v>0</v>
      </c>
      <c r="U308" s="41"/>
      <c r="V308" s="41"/>
      <c r="W308" s="41"/>
      <c r="X308" s="41"/>
      <c r="Y308" s="41"/>
      <c r="Z308" s="41"/>
      <c r="AA308" s="41"/>
      <c r="AB308" s="41"/>
      <c r="AC308" s="41"/>
      <c r="AD308" s="41"/>
      <c r="AE308" s="41"/>
      <c r="AR308" s="227" t="s">
        <v>352</v>
      </c>
      <c r="AT308" s="227" t="s">
        <v>1137</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315</v>
      </c>
      <c r="BM308" s="227" t="s">
        <v>8987</v>
      </c>
    </row>
    <row r="309" s="2" customFormat="1" ht="16.5" customHeight="1">
      <c r="A309" s="41"/>
      <c r="B309" s="42"/>
      <c r="C309" s="280" t="s">
        <v>1414</v>
      </c>
      <c r="D309" s="280" t="s">
        <v>1137</v>
      </c>
      <c r="E309" s="281" t="s">
        <v>8988</v>
      </c>
      <c r="F309" s="282" t="s">
        <v>8989</v>
      </c>
      <c r="G309" s="283" t="s">
        <v>323</v>
      </c>
      <c r="H309" s="284">
        <v>7</v>
      </c>
      <c r="I309" s="285"/>
      <c r="J309" s="286">
        <f>ROUND(I309*H309,2)</f>
        <v>0</v>
      </c>
      <c r="K309" s="282" t="s">
        <v>314</v>
      </c>
      <c r="L309" s="287"/>
      <c r="M309" s="288" t="s">
        <v>19</v>
      </c>
      <c r="N309" s="289" t="s">
        <v>47</v>
      </c>
      <c r="O309" s="87"/>
      <c r="P309" s="225">
        <f>O309*H309</f>
        <v>0</v>
      </c>
      <c r="Q309" s="225">
        <v>0.17162</v>
      </c>
      <c r="R309" s="225">
        <f>Q309*H309</f>
        <v>1.2013400000000001</v>
      </c>
      <c r="S309" s="225">
        <v>0</v>
      </c>
      <c r="T309" s="226">
        <f>S309*H309</f>
        <v>0</v>
      </c>
      <c r="U309" s="41"/>
      <c r="V309" s="41"/>
      <c r="W309" s="41"/>
      <c r="X309" s="41"/>
      <c r="Y309" s="41"/>
      <c r="Z309" s="41"/>
      <c r="AA309" s="41"/>
      <c r="AB309" s="41"/>
      <c r="AC309" s="41"/>
      <c r="AD309" s="41"/>
      <c r="AE309" s="41"/>
      <c r="AR309" s="227" t="s">
        <v>352</v>
      </c>
      <c r="AT309" s="227" t="s">
        <v>1137</v>
      </c>
      <c r="AU309" s="227" t="s">
        <v>85</v>
      </c>
      <c r="AY309" s="20" t="s">
        <v>308</v>
      </c>
      <c r="BE309" s="228">
        <f>IF(N309="základní",J309,0)</f>
        <v>0</v>
      </c>
      <c r="BF309" s="228">
        <f>IF(N309="snížená",J309,0)</f>
        <v>0</v>
      </c>
      <c r="BG309" s="228">
        <f>IF(N309="zákl. přenesená",J309,0)</f>
        <v>0</v>
      </c>
      <c r="BH309" s="228">
        <f>IF(N309="sníž. přenesená",J309,0)</f>
        <v>0</v>
      </c>
      <c r="BI309" s="228">
        <f>IF(N309="nulová",J309,0)</f>
        <v>0</v>
      </c>
      <c r="BJ309" s="20" t="s">
        <v>83</v>
      </c>
      <c r="BK309" s="228">
        <f>ROUND(I309*H309,2)</f>
        <v>0</v>
      </c>
      <c r="BL309" s="20" t="s">
        <v>315</v>
      </c>
      <c r="BM309" s="227" t="s">
        <v>8990</v>
      </c>
    </row>
    <row r="310" s="2" customFormat="1" ht="16.5" customHeight="1">
      <c r="A310" s="41"/>
      <c r="B310" s="42"/>
      <c r="C310" s="216" t="s">
        <v>757</v>
      </c>
      <c r="D310" s="216" t="s">
        <v>310</v>
      </c>
      <c r="E310" s="217" t="s">
        <v>8991</v>
      </c>
      <c r="F310" s="218" t="s">
        <v>8992</v>
      </c>
      <c r="G310" s="219" t="s">
        <v>474</v>
      </c>
      <c r="H310" s="220">
        <v>8</v>
      </c>
      <c r="I310" s="221"/>
      <c r="J310" s="222">
        <f>ROUND(I310*H310,2)</f>
        <v>0</v>
      </c>
      <c r="K310" s="218" t="s">
        <v>19</v>
      </c>
      <c r="L310" s="47"/>
      <c r="M310" s="223" t="s">
        <v>19</v>
      </c>
      <c r="N310" s="224" t="s">
        <v>47</v>
      </c>
      <c r="O310" s="87"/>
      <c r="P310" s="225">
        <f>O310*H310</f>
        <v>0</v>
      </c>
      <c r="Q310" s="225">
        <v>0</v>
      </c>
      <c r="R310" s="225">
        <f>Q310*H310</f>
        <v>0</v>
      </c>
      <c r="S310" s="225">
        <v>0</v>
      </c>
      <c r="T310" s="226">
        <f>S310*H310</f>
        <v>0</v>
      </c>
      <c r="U310" s="41"/>
      <c r="V310" s="41"/>
      <c r="W310" s="41"/>
      <c r="X310" s="41"/>
      <c r="Y310" s="41"/>
      <c r="Z310" s="41"/>
      <c r="AA310" s="41"/>
      <c r="AB310" s="41"/>
      <c r="AC310" s="41"/>
      <c r="AD310" s="41"/>
      <c r="AE310" s="41"/>
      <c r="AR310" s="227" t="s">
        <v>315</v>
      </c>
      <c r="AT310" s="227" t="s">
        <v>310</v>
      </c>
      <c r="AU310" s="227" t="s">
        <v>85</v>
      </c>
      <c r="AY310" s="20" t="s">
        <v>308</v>
      </c>
      <c r="BE310" s="228">
        <f>IF(N310="základní",J310,0)</f>
        <v>0</v>
      </c>
      <c r="BF310" s="228">
        <f>IF(N310="snížená",J310,0)</f>
        <v>0</v>
      </c>
      <c r="BG310" s="228">
        <f>IF(N310="zákl. přenesená",J310,0)</f>
        <v>0</v>
      </c>
      <c r="BH310" s="228">
        <f>IF(N310="sníž. přenesená",J310,0)</f>
        <v>0</v>
      </c>
      <c r="BI310" s="228">
        <f>IF(N310="nulová",J310,0)</f>
        <v>0</v>
      </c>
      <c r="BJ310" s="20" t="s">
        <v>83</v>
      </c>
      <c r="BK310" s="228">
        <f>ROUND(I310*H310,2)</f>
        <v>0</v>
      </c>
      <c r="BL310" s="20" t="s">
        <v>315</v>
      </c>
      <c r="BM310" s="227" t="s">
        <v>8993</v>
      </c>
    </row>
    <row r="311" s="2" customFormat="1">
      <c r="A311" s="41"/>
      <c r="B311" s="42"/>
      <c r="C311" s="43"/>
      <c r="D311" s="236" t="s">
        <v>4125</v>
      </c>
      <c r="E311" s="43"/>
      <c r="F311" s="292" t="s">
        <v>8994</v>
      </c>
      <c r="G311" s="43"/>
      <c r="H311" s="43"/>
      <c r="I311" s="231"/>
      <c r="J311" s="43"/>
      <c r="K311" s="43"/>
      <c r="L311" s="47"/>
      <c r="M311" s="232"/>
      <c r="N311" s="233"/>
      <c r="O311" s="87"/>
      <c r="P311" s="87"/>
      <c r="Q311" s="87"/>
      <c r="R311" s="87"/>
      <c r="S311" s="87"/>
      <c r="T311" s="88"/>
      <c r="U311" s="41"/>
      <c r="V311" s="41"/>
      <c r="W311" s="41"/>
      <c r="X311" s="41"/>
      <c r="Y311" s="41"/>
      <c r="Z311" s="41"/>
      <c r="AA311" s="41"/>
      <c r="AB311" s="41"/>
      <c r="AC311" s="41"/>
      <c r="AD311" s="41"/>
      <c r="AE311" s="41"/>
      <c r="AT311" s="20" t="s">
        <v>4125</v>
      </c>
      <c r="AU311" s="20" t="s">
        <v>85</v>
      </c>
    </row>
    <row r="312" s="13" customFormat="1">
      <c r="A312" s="13"/>
      <c r="B312" s="234"/>
      <c r="C312" s="235"/>
      <c r="D312" s="236" t="s">
        <v>319</v>
      </c>
      <c r="E312" s="237" t="s">
        <v>19</v>
      </c>
      <c r="F312" s="238" t="s">
        <v>8995</v>
      </c>
      <c r="G312" s="235"/>
      <c r="H312" s="239">
        <v>4</v>
      </c>
      <c r="I312" s="240"/>
      <c r="J312" s="235"/>
      <c r="K312" s="235"/>
      <c r="L312" s="241"/>
      <c r="M312" s="242"/>
      <c r="N312" s="243"/>
      <c r="O312" s="243"/>
      <c r="P312" s="243"/>
      <c r="Q312" s="243"/>
      <c r="R312" s="243"/>
      <c r="S312" s="243"/>
      <c r="T312" s="244"/>
      <c r="U312" s="13"/>
      <c r="V312" s="13"/>
      <c r="W312" s="13"/>
      <c r="X312" s="13"/>
      <c r="Y312" s="13"/>
      <c r="Z312" s="13"/>
      <c r="AA312" s="13"/>
      <c r="AB312" s="13"/>
      <c r="AC312" s="13"/>
      <c r="AD312" s="13"/>
      <c r="AE312" s="13"/>
      <c r="AT312" s="245" t="s">
        <v>319</v>
      </c>
      <c r="AU312" s="245" t="s">
        <v>85</v>
      </c>
      <c r="AV312" s="13" t="s">
        <v>85</v>
      </c>
      <c r="AW312" s="13" t="s">
        <v>37</v>
      </c>
      <c r="AX312" s="13" t="s">
        <v>76</v>
      </c>
      <c r="AY312" s="245" t="s">
        <v>308</v>
      </c>
    </row>
    <row r="313" s="13" customFormat="1">
      <c r="A313" s="13"/>
      <c r="B313" s="234"/>
      <c r="C313" s="235"/>
      <c r="D313" s="236" t="s">
        <v>319</v>
      </c>
      <c r="E313" s="237" t="s">
        <v>19</v>
      </c>
      <c r="F313" s="238" t="s">
        <v>8996</v>
      </c>
      <c r="G313" s="235"/>
      <c r="H313" s="239">
        <v>4</v>
      </c>
      <c r="I313" s="240"/>
      <c r="J313" s="235"/>
      <c r="K313" s="235"/>
      <c r="L313" s="241"/>
      <c r="M313" s="242"/>
      <c r="N313" s="243"/>
      <c r="O313" s="243"/>
      <c r="P313" s="243"/>
      <c r="Q313" s="243"/>
      <c r="R313" s="243"/>
      <c r="S313" s="243"/>
      <c r="T313" s="244"/>
      <c r="U313" s="13"/>
      <c r="V313" s="13"/>
      <c r="W313" s="13"/>
      <c r="X313" s="13"/>
      <c r="Y313" s="13"/>
      <c r="Z313" s="13"/>
      <c r="AA313" s="13"/>
      <c r="AB313" s="13"/>
      <c r="AC313" s="13"/>
      <c r="AD313" s="13"/>
      <c r="AE313" s="13"/>
      <c r="AT313" s="245" t="s">
        <v>319</v>
      </c>
      <c r="AU313" s="245" t="s">
        <v>85</v>
      </c>
      <c r="AV313" s="13" t="s">
        <v>85</v>
      </c>
      <c r="AW313" s="13" t="s">
        <v>37</v>
      </c>
      <c r="AX313" s="13" t="s">
        <v>76</v>
      </c>
      <c r="AY313" s="245" t="s">
        <v>308</v>
      </c>
    </row>
    <row r="314" s="15" customFormat="1">
      <c r="A314" s="15"/>
      <c r="B314" s="259"/>
      <c r="C314" s="260"/>
      <c r="D314" s="236" t="s">
        <v>319</v>
      </c>
      <c r="E314" s="261" t="s">
        <v>19</v>
      </c>
      <c r="F314" s="262" t="s">
        <v>448</v>
      </c>
      <c r="G314" s="260"/>
      <c r="H314" s="263">
        <v>8</v>
      </c>
      <c r="I314" s="264"/>
      <c r="J314" s="260"/>
      <c r="K314" s="260"/>
      <c r="L314" s="265"/>
      <c r="M314" s="266"/>
      <c r="N314" s="267"/>
      <c r="O314" s="267"/>
      <c r="P314" s="267"/>
      <c r="Q314" s="267"/>
      <c r="R314" s="267"/>
      <c r="S314" s="267"/>
      <c r="T314" s="268"/>
      <c r="U314" s="15"/>
      <c r="V314" s="15"/>
      <c r="W314" s="15"/>
      <c r="X314" s="15"/>
      <c r="Y314" s="15"/>
      <c r="Z314" s="15"/>
      <c r="AA314" s="15"/>
      <c r="AB314" s="15"/>
      <c r="AC314" s="15"/>
      <c r="AD314" s="15"/>
      <c r="AE314" s="15"/>
      <c r="AT314" s="269" t="s">
        <v>319</v>
      </c>
      <c r="AU314" s="269" t="s">
        <v>85</v>
      </c>
      <c r="AV314" s="15" t="s">
        <v>315</v>
      </c>
      <c r="AW314" s="15" t="s">
        <v>37</v>
      </c>
      <c r="AX314" s="15" t="s">
        <v>83</v>
      </c>
      <c r="AY314" s="269" t="s">
        <v>308</v>
      </c>
    </row>
    <row r="315" s="2" customFormat="1" ht="16.5" customHeight="1">
      <c r="A315" s="41"/>
      <c r="B315" s="42"/>
      <c r="C315" s="280" t="s">
        <v>1425</v>
      </c>
      <c r="D315" s="280" t="s">
        <v>1137</v>
      </c>
      <c r="E315" s="281" t="s">
        <v>8997</v>
      </c>
      <c r="F315" s="282" t="s">
        <v>8998</v>
      </c>
      <c r="G315" s="283" t="s">
        <v>474</v>
      </c>
      <c r="H315" s="284">
        <v>8</v>
      </c>
      <c r="I315" s="285"/>
      <c r="J315" s="286">
        <f>ROUND(I315*H315,2)</f>
        <v>0</v>
      </c>
      <c r="K315" s="282" t="s">
        <v>19</v>
      </c>
      <c r="L315" s="287"/>
      <c r="M315" s="288" t="s">
        <v>19</v>
      </c>
      <c r="N315" s="289" t="s">
        <v>47</v>
      </c>
      <c r="O315" s="87"/>
      <c r="P315" s="225">
        <f>O315*H315</f>
        <v>0</v>
      </c>
      <c r="Q315" s="225">
        <v>0.054850000000000003</v>
      </c>
      <c r="R315" s="225">
        <f>Q315*H315</f>
        <v>0.43880000000000002</v>
      </c>
      <c r="S315" s="225">
        <v>0</v>
      </c>
      <c r="T315" s="226">
        <f>S315*H315</f>
        <v>0</v>
      </c>
      <c r="U315" s="41"/>
      <c r="V315" s="41"/>
      <c r="W315" s="41"/>
      <c r="X315" s="41"/>
      <c r="Y315" s="41"/>
      <c r="Z315" s="41"/>
      <c r="AA315" s="41"/>
      <c r="AB315" s="41"/>
      <c r="AC315" s="41"/>
      <c r="AD315" s="41"/>
      <c r="AE315" s="41"/>
      <c r="AR315" s="227" t="s">
        <v>352</v>
      </c>
      <c r="AT315" s="227" t="s">
        <v>1137</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8999</v>
      </c>
    </row>
    <row r="316" s="2" customFormat="1">
      <c r="A316" s="41"/>
      <c r="B316" s="42"/>
      <c r="C316" s="43"/>
      <c r="D316" s="236" t="s">
        <v>4125</v>
      </c>
      <c r="E316" s="43"/>
      <c r="F316" s="292" t="s">
        <v>9000</v>
      </c>
      <c r="G316" s="43"/>
      <c r="H316" s="43"/>
      <c r="I316" s="231"/>
      <c r="J316" s="43"/>
      <c r="K316" s="43"/>
      <c r="L316" s="47"/>
      <c r="M316" s="232"/>
      <c r="N316" s="233"/>
      <c r="O316" s="87"/>
      <c r="P316" s="87"/>
      <c r="Q316" s="87"/>
      <c r="R316" s="87"/>
      <c r="S316" s="87"/>
      <c r="T316" s="88"/>
      <c r="U316" s="41"/>
      <c r="V316" s="41"/>
      <c r="W316" s="41"/>
      <c r="X316" s="41"/>
      <c r="Y316" s="41"/>
      <c r="Z316" s="41"/>
      <c r="AA316" s="41"/>
      <c r="AB316" s="41"/>
      <c r="AC316" s="41"/>
      <c r="AD316" s="41"/>
      <c r="AE316" s="41"/>
      <c r="AT316" s="20" t="s">
        <v>4125</v>
      </c>
      <c r="AU316" s="20" t="s">
        <v>85</v>
      </c>
    </row>
    <row r="317" s="13" customFormat="1">
      <c r="A317" s="13"/>
      <c r="B317" s="234"/>
      <c r="C317" s="235"/>
      <c r="D317" s="236" t="s">
        <v>319</v>
      </c>
      <c r="E317" s="237" t="s">
        <v>19</v>
      </c>
      <c r="F317" s="238" t="s">
        <v>8995</v>
      </c>
      <c r="G317" s="235"/>
      <c r="H317" s="239">
        <v>4</v>
      </c>
      <c r="I317" s="240"/>
      <c r="J317" s="235"/>
      <c r="K317" s="235"/>
      <c r="L317" s="241"/>
      <c r="M317" s="242"/>
      <c r="N317" s="243"/>
      <c r="O317" s="243"/>
      <c r="P317" s="243"/>
      <c r="Q317" s="243"/>
      <c r="R317" s="243"/>
      <c r="S317" s="243"/>
      <c r="T317" s="244"/>
      <c r="U317" s="13"/>
      <c r="V317" s="13"/>
      <c r="W317" s="13"/>
      <c r="X317" s="13"/>
      <c r="Y317" s="13"/>
      <c r="Z317" s="13"/>
      <c r="AA317" s="13"/>
      <c r="AB317" s="13"/>
      <c r="AC317" s="13"/>
      <c r="AD317" s="13"/>
      <c r="AE317" s="13"/>
      <c r="AT317" s="245" t="s">
        <v>319</v>
      </c>
      <c r="AU317" s="245" t="s">
        <v>85</v>
      </c>
      <c r="AV317" s="13" t="s">
        <v>85</v>
      </c>
      <c r="AW317" s="13" t="s">
        <v>37</v>
      </c>
      <c r="AX317" s="13" t="s">
        <v>76</v>
      </c>
      <c r="AY317" s="245" t="s">
        <v>308</v>
      </c>
    </row>
    <row r="318" s="13" customFormat="1">
      <c r="A318" s="13"/>
      <c r="B318" s="234"/>
      <c r="C318" s="235"/>
      <c r="D318" s="236" t="s">
        <v>319</v>
      </c>
      <c r="E318" s="237" t="s">
        <v>19</v>
      </c>
      <c r="F318" s="238" t="s">
        <v>8996</v>
      </c>
      <c r="G318" s="235"/>
      <c r="H318" s="239">
        <v>4</v>
      </c>
      <c r="I318" s="240"/>
      <c r="J318" s="235"/>
      <c r="K318" s="235"/>
      <c r="L318" s="241"/>
      <c r="M318" s="242"/>
      <c r="N318" s="243"/>
      <c r="O318" s="243"/>
      <c r="P318" s="243"/>
      <c r="Q318" s="243"/>
      <c r="R318" s="243"/>
      <c r="S318" s="243"/>
      <c r="T318" s="244"/>
      <c r="U318" s="13"/>
      <c r="V318" s="13"/>
      <c r="W318" s="13"/>
      <c r="X318" s="13"/>
      <c r="Y318" s="13"/>
      <c r="Z318" s="13"/>
      <c r="AA318" s="13"/>
      <c r="AB318" s="13"/>
      <c r="AC318" s="13"/>
      <c r="AD318" s="13"/>
      <c r="AE318" s="13"/>
      <c r="AT318" s="245" t="s">
        <v>319</v>
      </c>
      <c r="AU318" s="245" t="s">
        <v>85</v>
      </c>
      <c r="AV318" s="13" t="s">
        <v>85</v>
      </c>
      <c r="AW318" s="13" t="s">
        <v>37</v>
      </c>
      <c r="AX318" s="13" t="s">
        <v>76</v>
      </c>
      <c r="AY318" s="245" t="s">
        <v>308</v>
      </c>
    </row>
    <row r="319" s="15" customFormat="1">
      <c r="A319" s="15"/>
      <c r="B319" s="259"/>
      <c r="C319" s="260"/>
      <c r="D319" s="236" t="s">
        <v>319</v>
      </c>
      <c r="E319" s="261" t="s">
        <v>19</v>
      </c>
      <c r="F319" s="262" t="s">
        <v>448</v>
      </c>
      <c r="G319" s="260"/>
      <c r="H319" s="263">
        <v>8</v>
      </c>
      <c r="I319" s="264"/>
      <c r="J319" s="260"/>
      <c r="K319" s="260"/>
      <c r="L319" s="265"/>
      <c r="M319" s="266"/>
      <c r="N319" s="267"/>
      <c r="O319" s="267"/>
      <c r="P319" s="267"/>
      <c r="Q319" s="267"/>
      <c r="R319" s="267"/>
      <c r="S319" s="267"/>
      <c r="T319" s="268"/>
      <c r="U319" s="15"/>
      <c r="V319" s="15"/>
      <c r="W319" s="15"/>
      <c r="X319" s="15"/>
      <c r="Y319" s="15"/>
      <c r="Z319" s="15"/>
      <c r="AA319" s="15"/>
      <c r="AB319" s="15"/>
      <c r="AC319" s="15"/>
      <c r="AD319" s="15"/>
      <c r="AE319" s="15"/>
      <c r="AT319" s="269" t="s">
        <v>319</v>
      </c>
      <c r="AU319" s="269" t="s">
        <v>85</v>
      </c>
      <c r="AV319" s="15" t="s">
        <v>315</v>
      </c>
      <c r="AW319" s="15" t="s">
        <v>37</v>
      </c>
      <c r="AX319" s="15" t="s">
        <v>83</v>
      </c>
      <c r="AY319" s="269" t="s">
        <v>308</v>
      </c>
    </row>
    <row r="320" s="2" customFormat="1" ht="16.5" customHeight="1">
      <c r="A320" s="41"/>
      <c r="B320" s="42"/>
      <c r="C320" s="280" t="s">
        <v>760</v>
      </c>
      <c r="D320" s="280" t="s">
        <v>1137</v>
      </c>
      <c r="E320" s="281" t="s">
        <v>9001</v>
      </c>
      <c r="F320" s="282" t="s">
        <v>9002</v>
      </c>
      <c r="G320" s="283" t="s">
        <v>474</v>
      </c>
      <c r="H320" s="284">
        <v>8</v>
      </c>
      <c r="I320" s="285"/>
      <c r="J320" s="286">
        <f>ROUND(I320*H320,2)</f>
        <v>0</v>
      </c>
      <c r="K320" s="282" t="s">
        <v>19</v>
      </c>
      <c r="L320" s="287"/>
      <c r="M320" s="288" t="s">
        <v>19</v>
      </c>
      <c r="N320" s="289" t="s">
        <v>47</v>
      </c>
      <c r="O320" s="87"/>
      <c r="P320" s="225">
        <f>O320*H320</f>
        <v>0</v>
      </c>
      <c r="Q320" s="225">
        <v>0.054850000000000003</v>
      </c>
      <c r="R320" s="225">
        <f>Q320*H320</f>
        <v>0.43880000000000002</v>
      </c>
      <c r="S320" s="225">
        <v>0</v>
      </c>
      <c r="T320" s="226">
        <f>S320*H320</f>
        <v>0</v>
      </c>
      <c r="U320" s="41"/>
      <c r="V320" s="41"/>
      <c r="W320" s="41"/>
      <c r="X320" s="41"/>
      <c r="Y320" s="41"/>
      <c r="Z320" s="41"/>
      <c r="AA320" s="41"/>
      <c r="AB320" s="41"/>
      <c r="AC320" s="41"/>
      <c r="AD320" s="41"/>
      <c r="AE320" s="41"/>
      <c r="AR320" s="227" t="s">
        <v>352</v>
      </c>
      <c r="AT320" s="227" t="s">
        <v>1137</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9003</v>
      </c>
    </row>
    <row r="321" s="2" customFormat="1">
      <c r="A321" s="41"/>
      <c r="B321" s="42"/>
      <c r="C321" s="43"/>
      <c r="D321" s="236" t="s">
        <v>4125</v>
      </c>
      <c r="E321" s="43"/>
      <c r="F321" s="292" t="s">
        <v>9000</v>
      </c>
      <c r="G321" s="43"/>
      <c r="H321" s="43"/>
      <c r="I321" s="231"/>
      <c r="J321" s="43"/>
      <c r="K321" s="43"/>
      <c r="L321" s="47"/>
      <c r="M321" s="232"/>
      <c r="N321" s="233"/>
      <c r="O321" s="87"/>
      <c r="P321" s="87"/>
      <c r="Q321" s="87"/>
      <c r="R321" s="87"/>
      <c r="S321" s="87"/>
      <c r="T321" s="88"/>
      <c r="U321" s="41"/>
      <c r="V321" s="41"/>
      <c r="W321" s="41"/>
      <c r="X321" s="41"/>
      <c r="Y321" s="41"/>
      <c r="Z321" s="41"/>
      <c r="AA321" s="41"/>
      <c r="AB321" s="41"/>
      <c r="AC321" s="41"/>
      <c r="AD321" s="41"/>
      <c r="AE321" s="41"/>
      <c r="AT321" s="20" t="s">
        <v>4125</v>
      </c>
      <c r="AU321" s="20" t="s">
        <v>85</v>
      </c>
    </row>
    <row r="322" s="13" customFormat="1">
      <c r="A322" s="13"/>
      <c r="B322" s="234"/>
      <c r="C322" s="235"/>
      <c r="D322" s="236" t="s">
        <v>319</v>
      </c>
      <c r="E322" s="237" t="s">
        <v>19</v>
      </c>
      <c r="F322" s="238" t="s">
        <v>8995</v>
      </c>
      <c r="G322" s="235"/>
      <c r="H322" s="239">
        <v>4</v>
      </c>
      <c r="I322" s="240"/>
      <c r="J322" s="235"/>
      <c r="K322" s="235"/>
      <c r="L322" s="241"/>
      <c r="M322" s="242"/>
      <c r="N322" s="243"/>
      <c r="O322" s="243"/>
      <c r="P322" s="243"/>
      <c r="Q322" s="243"/>
      <c r="R322" s="243"/>
      <c r="S322" s="243"/>
      <c r="T322" s="244"/>
      <c r="U322" s="13"/>
      <c r="V322" s="13"/>
      <c r="W322" s="13"/>
      <c r="X322" s="13"/>
      <c r="Y322" s="13"/>
      <c r="Z322" s="13"/>
      <c r="AA322" s="13"/>
      <c r="AB322" s="13"/>
      <c r="AC322" s="13"/>
      <c r="AD322" s="13"/>
      <c r="AE322" s="13"/>
      <c r="AT322" s="245" t="s">
        <v>319</v>
      </c>
      <c r="AU322" s="245" t="s">
        <v>85</v>
      </c>
      <c r="AV322" s="13" t="s">
        <v>85</v>
      </c>
      <c r="AW322" s="13" t="s">
        <v>37</v>
      </c>
      <c r="AX322" s="13" t="s">
        <v>76</v>
      </c>
      <c r="AY322" s="245" t="s">
        <v>308</v>
      </c>
    </row>
    <row r="323" s="13" customFormat="1">
      <c r="A323" s="13"/>
      <c r="B323" s="234"/>
      <c r="C323" s="235"/>
      <c r="D323" s="236" t="s">
        <v>319</v>
      </c>
      <c r="E323" s="237" t="s">
        <v>19</v>
      </c>
      <c r="F323" s="238" t="s">
        <v>8996</v>
      </c>
      <c r="G323" s="235"/>
      <c r="H323" s="239">
        <v>4</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5" customFormat="1">
      <c r="A324" s="15"/>
      <c r="B324" s="259"/>
      <c r="C324" s="260"/>
      <c r="D324" s="236" t="s">
        <v>319</v>
      </c>
      <c r="E324" s="261" t="s">
        <v>19</v>
      </c>
      <c r="F324" s="262" t="s">
        <v>448</v>
      </c>
      <c r="G324" s="260"/>
      <c r="H324" s="263">
        <v>8</v>
      </c>
      <c r="I324" s="264"/>
      <c r="J324" s="260"/>
      <c r="K324" s="260"/>
      <c r="L324" s="265"/>
      <c r="M324" s="266"/>
      <c r="N324" s="267"/>
      <c r="O324" s="267"/>
      <c r="P324" s="267"/>
      <c r="Q324" s="267"/>
      <c r="R324" s="267"/>
      <c r="S324" s="267"/>
      <c r="T324" s="268"/>
      <c r="U324" s="15"/>
      <c r="V324" s="15"/>
      <c r="W324" s="15"/>
      <c r="X324" s="15"/>
      <c r="Y324" s="15"/>
      <c r="Z324" s="15"/>
      <c r="AA324" s="15"/>
      <c r="AB324" s="15"/>
      <c r="AC324" s="15"/>
      <c r="AD324" s="15"/>
      <c r="AE324" s="15"/>
      <c r="AT324" s="269" t="s">
        <v>319</v>
      </c>
      <c r="AU324" s="269" t="s">
        <v>85</v>
      </c>
      <c r="AV324" s="15" t="s">
        <v>315</v>
      </c>
      <c r="AW324" s="15" t="s">
        <v>37</v>
      </c>
      <c r="AX324" s="15" t="s">
        <v>83</v>
      </c>
      <c r="AY324" s="269" t="s">
        <v>308</v>
      </c>
    </row>
    <row r="325" s="2" customFormat="1" ht="24.15" customHeight="1">
      <c r="A325" s="41"/>
      <c r="B325" s="42"/>
      <c r="C325" s="216" t="s">
        <v>1434</v>
      </c>
      <c r="D325" s="216" t="s">
        <v>310</v>
      </c>
      <c r="E325" s="217" t="s">
        <v>9004</v>
      </c>
      <c r="F325" s="218" t="s">
        <v>9005</v>
      </c>
      <c r="G325" s="219" t="s">
        <v>442</v>
      </c>
      <c r="H325" s="220">
        <v>37.299999999999997</v>
      </c>
      <c r="I325" s="221"/>
      <c r="J325" s="222">
        <f>ROUND(I325*H325,2)</f>
        <v>0</v>
      </c>
      <c r="K325" s="218" t="s">
        <v>19</v>
      </c>
      <c r="L325" s="47"/>
      <c r="M325" s="223" t="s">
        <v>19</v>
      </c>
      <c r="N325" s="224" t="s">
        <v>47</v>
      </c>
      <c r="O325" s="87"/>
      <c r="P325" s="225">
        <f>O325*H325</f>
        <v>0</v>
      </c>
      <c r="Q325" s="225">
        <v>0</v>
      </c>
      <c r="R325" s="225">
        <f>Q325*H325</f>
        <v>0</v>
      </c>
      <c r="S325" s="225">
        <v>0</v>
      </c>
      <c r="T325" s="226">
        <f>S325*H325</f>
        <v>0</v>
      </c>
      <c r="U325" s="41"/>
      <c r="V325" s="41"/>
      <c r="W325" s="41"/>
      <c r="X325" s="41"/>
      <c r="Y325" s="41"/>
      <c r="Z325" s="41"/>
      <c r="AA325" s="41"/>
      <c r="AB325" s="41"/>
      <c r="AC325" s="41"/>
      <c r="AD325" s="41"/>
      <c r="AE325" s="41"/>
      <c r="AR325" s="227" t="s">
        <v>315</v>
      </c>
      <c r="AT325" s="227" t="s">
        <v>310</v>
      </c>
      <c r="AU325" s="227" t="s">
        <v>85</v>
      </c>
      <c r="AY325" s="20" t="s">
        <v>308</v>
      </c>
      <c r="BE325" s="228">
        <f>IF(N325="základní",J325,0)</f>
        <v>0</v>
      </c>
      <c r="BF325" s="228">
        <f>IF(N325="snížená",J325,0)</f>
        <v>0</v>
      </c>
      <c r="BG325" s="228">
        <f>IF(N325="zákl. přenesená",J325,0)</f>
        <v>0</v>
      </c>
      <c r="BH325" s="228">
        <f>IF(N325="sníž. přenesená",J325,0)</f>
        <v>0</v>
      </c>
      <c r="BI325" s="228">
        <f>IF(N325="nulová",J325,0)</f>
        <v>0</v>
      </c>
      <c r="BJ325" s="20" t="s">
        <v>83</v>
      </c>
      <c r="BK325" s="228">
        <f>ROUND(I325*H325,2)</f>
        <v>0</v>
      </c>
      <c r="BL325" s="20" t="s">
        <v>315</v>
      </c>
      <c r="BM325" s="227" t="s">
        <v>9006</v>
      </c>
    </row>
    <row r="326" s="14" customFormat="1">
      <c r="A326" s="14"/>
      <c r="B326" s="249"/>
      <c r="C326" s="250"/>
      <c r="D326" s="236" t="s">
        <v>319</v>
      </c>
      <c r="E326" s="251" t="s">
        <v>19</v>
      </c>
      <c r="F326" s="252" t="s">
        <v>8847</v>
      </c>
      <c r="G326" s="250"/>
      <c r="H326" s="251" t="s">
        <v>19</v>
      </c>
      <c r="I326" s="253"/>
      <c r="J326" s="250"/>
      <c r="K326" s="250"/>
      <c r="L326" s="254"/>
      <c r="M326" s="255"/>
      <c r="N326" s="256"/>
      <c r="O326" s="256"/>
      <c r="P326" s="256"/>
      <c r="Q326" s="256"/>
      <c r="R326" s="256"/>
      <c r="S326" s="256"/>
      <c r="T326" s="257"/>
      <c r="U326" s="14"/>
      <c r="V326" s="14"/>
      <c r="W326" s="14"/>
      <c r="X326" s="14"/>
      <c r="Y326" s="14"/>
      <c r="Z326" s="14"/>
      <c r="AA326" s="14"/>
      <c r="AB326" s="14"/>
      <c r="AC326" s="14"/>
      <c r="AD326" s="14"/>
      <c r="AE326" s="14"/>
      <c r="AT326" s="258" t="s">
        <v>319</v>
      </c>
      <c r="AU326" s="258" t="s">
        <v>85</v>
      </c>
      <c r="AV326" s="14" t="s">
        <v>83</v>
      </c>
      <c r="AW326" s="14" t="s">
        <v>37</v>
      </c>
      <c r="AX326" s="14" t="s">
        <v>76</v>
      </c>
      <c r="AY326" s="258" t="s">
        <v>308</v>
      </c>
    </row>
    <row r="327" s="13" customFormat="1">
      <c r="A327" s="13"/>
      <c r="B327" s="234"/>
      <c r="C327" s="235"/>
      <c r="D327" s="236" t="s">
        <v>319</v>
      </c>
      <c r="E327" s="237" t="s">
        <v>19</v>
      </c>
      <c r="F327" s="238" t="s">
        <v>9007</v>
      </c>
      <c r="G327" s="235"/>
      <c r="H327" s="239">
        <v>37.299999999999997</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5" customFormat="1">
      <c r="A328" s="15"/>
      <c r="B328" s="259"/>
      <c r="C328" s="260"/>
      <c r="D328" s="236" t="s">
        <v>319</v>
      </c>
      <c r="E328" s="261" t="s">
        <v>19</v>
      </c>
      <c r="F328" s="262" t="s">
        <v>448</v>
      </c>
      <c r="G328" s="260"/>
      <c r="H328" s="263">
        <v>37.299999999999997</v>
      </c>
      <c r="I328" s="264"/>
      <c r="J328" s="260"/>
      <c r="K328" s="260"/>
      <c r="L328" s="265"/>
      <c r="M328" s="266"/>
      <c r="N328" s="267"/>
      <c r="O328" s="267"/>
      <c r="P328" s="267"/>
      <c r="Q328" s="267"/>
      <c r="R328" s="267"/>
      <c r="S328" s="267"/>
      <c r="T328" s="268"/>
      <c r="U328" s="15"/>
      <c r="V328" s="15"/>
      <c r="W328" s="15"/>
      <c r="X328" s="15"/>
      <c r="Y328" s="15"/>
      <c r="Z328" s="15"/>
      <c r="AA328" s="15"/>
      <c r="AB328" s="15"/>
      <c r="AC328" s="15"/>
      <c r="AD328" s="15"/>
      <c r="AE328" s="15"/>
      <c r="AT328" s="269" t="s">
        <v>319</v>
      </c>
      <c r="AU328" s="269" t="s">
        <v>85</v>
      </c>
      <c r="AV328" s="15" t="s">
        <v>315</v>
      </c>
      <c r="AW328" s="15" t="s">
        <v>37</v>
      </c>
      <c r="AX328" s="15" t="s">
        <v>83</v>
      </c>
      <c r="AY328" s="269" t="s">
        <v>308</v>
      </c>
    </row>
    <row r="329" s="2" customFormat="1" ht="33" customHeight="1">
      <c r="A329" s="41"/>
      <c r="B329" s="42"/>
      <c r="C329" s="216" t="s">
        <v>761</v>
      </c>
      <c r="D329" s="216" t="s">
        <v>310</v>
      </c>
      <c r="E329" s="217" t="s">
        <v>9008</v>
      </c>
      <c r="F329" s="218" t="s">
        <v>9009</v>
      </c>
      <c r="G329" s="219" t="s">
        <v>442</v>
      </c>
      <c r="H329" s="220">
        <v>384.79399999999998</v>
      </c>
      <c r="I329" s="221"/>
      <c r="J329" s="222">
        <f>ROUND(I329*H329,2)</f>
        <v>0</v>
      </c>
      <c r="K329" s="218" t="s">
        <v>314</v>
      </c>
      <c r="L329" s="47"/>
      <c r="M329" s="223" t="s">
        <v>19</v>
      </c>
      <c r="N329" s="224" t="s">
        <v>47</v>
      </c>
      <c r="O329" s="87"/>
      <c r="P329" s="225">
        <f>O329*H329</f>
        <v>0</v>
      </c>
      <c r="Q329" s="225">
        <v>0</v>
      </c>
      <c r="R329" s="225">
        <f>Q329*H329</f>
        <v>0</v>
      </c>
      <c r="S329" s="225">
        <v>0</v>
      </c>
      <c r="T329" s="226">
        <f>S329*H329</f>
        <v>0</v>
      </c>
      <c r="U329" s="41"/>
      <c r="V329" s="41"/>
      <c r="W329" s="41"/>
      <c r="X329" s="41"/>
      <c r="Y329" s="41"/>
      <c r="Z329" s="41"/>
      <c r="AA329" s="41"/>
      <c r="AB329" s="41"/>
      <c r="AC329" s="41"/>
      <c r="AD329" s="41"/>
      <c r="AE329" s="41"/>
      <c r="AR329" s="227" t="s">
        <v>315</v>
      </c>
      <c r="AT329" s="227" t="s">
        <v>310</v>
      </c>
      <c r="AU329" s="227" t="s">
        <v>85</v>
      </c>
      <c r="AY329" s="20" t="s">
        <v>308</v>
      </c>
      <c r="BE329" s="228">
        <f>IF(N329="základní",J329,0)</f>
        <v>0</v>
      </c>
      <c r="BF329" s="228">
        <f>IF(N329="snížená",J329,0)</f>
        <v>0</v>
      </c>
      <c r="BG329" s="228">
        <f>IF(N329="zákl. přenesená",J329,0)</f>
        <v>0</v>
      </c>
      <c r="BH329" s="228">
        <f>IF(N329="sníž. přenesená",J329,0)</f>
        <v>0</v>
      </c>
      <c r="BI329" s="228">
        <f>IF(N329="nulová",J329,0)</f>
        <v>0</v>
      </c>
      <c r="BJ329" s="20" t="s">
        <v>83</v>
      </c>
      <c r="BK329" s="228">
        <f>ROUND(I329*H329,2)</f>
        <v>0</v>
      </c>
      <c r="BL329" s="20" t="s">
        <v>315</v>
      </c>
      <c r="BM329" s="227" t="s">
        <v>9010</v>
      </c>
    </row>
    <row r="330" s="2" customFormat="1">
      <c r="A330" s="41"/>
      <c r="B330" s="42"/>
      <c r="C330" s="43"/>
      <c r="D330" s="229" t="s">
        <v>317</v>
      </c>
      <c r="E330" s="43"/>
      <c r="F330" s="230" t="s">
        <v>9011</v>
      </c>
      <c r="G330" s="43"/>
      <c r="H330" s="43"/>
      <c r="I330" s="231"/>
      <c r="J330" s="43"/>
      <c r="K330" s="43"/>
      <c r="L330" s="47"/>
      <c r="M330" s="232"/>
      <c r="N330" s="233"/>
      <c r="O330" s="87"/>
      <c r="P330" s="87"/>
      <c r="Q330" s="87"/>
      <c r="R330" s="87"/>
      <c r="S330" s="87"/>
      <c r="T330" s="88"/>
      <c r="U330" s="41"/>
      <c r="V330" s="41"/>
      <c r="W330" s="41"/>
      <c r="X330" s="41"/>
      <c r="Y330" s="41"/>
      <c r="Z330" s="41"/>
      <c r="AA330" s="41"/>
      <c r="AB330" s="41"/>
      <c r="AC330" s="41"/>
      <c r="AD330" s="41"/>
      <c r="AE330" s="41"/>
      <c r="AT330" s="20" t="s">
        <v>317</v>
      </c>
      <c r="AU330" s="20" t="s">
        <v>85</v>
      </c>
    </row>
    <row r="331" s="14" customFormat="1">
      <c r="A331" s="14"/>
      <c r="B331" s="249"/>
      <c r="C331" s="250"/>
      <c r="D331" s="236" t="s">
        <v>319</v>
      </c>
      <c r="E331" s="251" t="s">
        <v>19</v>
      </c>
      <c r="F331" s="252" t="s">
        <v>8847</v>
      </c>
      <c r="G331" s="250"/>
      <c r="H331" s="251" t="s">
        <v>19</v>
      </c>
      <c r="I331" s="253"/>
      <c r="J331" s="250"/>
      <c r="K331" s="250"/>
      <c r="L331" s="254"/>
      <c r="M331" s="255"/>
      <c r="N331" s="256"/>
      <c r="O331" s="256"/>
      <c r="P331" s="256"/>
      <c r="Q331" s="256"/>
      <c r="R331" s="256"/>
      <c r="S331" s="256"/>
      <c r="T331" s="257"/>
      <c r="U331" s="14"/>
      <c r="V331" s="14"/>
      <c r="W331" s="14"/>
      <c r="X331" s="14"/>
      <c r="Y331" s="14"/>
      <c r="Z331" s="14"/>
      <c r="AA331" s="14"/>
      <c r="AB331" s="14"/>
      <c r="AC331" s="14"/>
      <c r="AD331" s="14"/>
      <c r="AE331" s="14"/>
      <c r="AT331" s="258" t="s">
        <v>319</v>
      </c>
      <c r="AU331" s="258" t="s">
        <v>85</v>
      </c>
      <c r="AV331" s="14" t="s">
        <v>83</v>
      </c>
      <c r="AW331" s="14" t="s">
        <v>37</v>
      </c>
      <c r="AX331" s="14" t="s">
        <v>76</v>
      </c>
      <c r="AY331" s="258" t="s">
        <v>308</v>
      </c>
    </row>
    <row r="332" s="13" customFormat="1">
      <c r="A332" s="13"/>
      <c r="B332" s="234"/>
      <c r="C332" s="235"/>
      <c r="D332" s="236" t="s">
        <v>319</v>
      </c>
      <c r="E332" s="237" t="s">
        <v>19</v>
      </c>
      <c r="F332" s="238" t="s">
        <v>9012</v>
      </c>
      <c r="G332" s="235"/>
      <c r="H332" s="239">
        <v>9.3249999999999993</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3" customFormat="1">
      <c r="A333" s="13"/>
      <c r="B333" s="234"/>
      <c r="C333" s="235"/>
      <c r="D333" s="236" t="s">
        <v>319</v>
      </c>
      <c r="E333" s="237" t="s">
        <v>19</v>
      </c>
      <c r="F333" s="238" t="s">
        <v>9013</v>
      </c>
      <c r="G333" s="235"/>
      <c r="H333" s="239">
        <v>375.46899999999999</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76</v>
      </c>
      <c r="AY333" s="245" t="s">
        <v>308</v>
      </c>
    </row>
    <row r="334" s="15" customFormat="1">
      <c r="A334" s="15"/>
      <c r="B334" s="259"/>
      <c r="C334" s="260"/>
      <c r="D334" s="236" t="s">
        <v>319</v>
      </c>
      <c r="E334" s="261" t="s">
        <v>19</v>
      </c>
      <c r="F334" s="262" t="s">
        <v>448</v>
      </c>
      <c r="G334" s="260"/>
      <c r="H334" s="263">
        <v>384.79399999999998</v>
      </c>
      <c r="I334" s="264"/>
      <c r="J334" s="260"/>
      <c r="K334" s="260"/>
      <c r="L334" s="265"/>
      <c r="M334" s="266"/>
      <c r="N334" s="267"/>
      <c r="O334" s="267"/>
      <c r="P334" s="267"/>
      <c r="Q334" s="267"/>
      <c r="R334" s="267"/>
      <c r="S334" s="267"/>
      <c r="T334" s="268"/>
      <c r="U334" s="15"/>
      <c r="V334" s="15"/>
      <c r="W334" s="15"/>
      <c r="X334" s="15"/>
      <c r="Y334" s="15"/>
      <c r="Z334" s="15"/>
      <c r="AA334" s="15"/>
      <c r="AB334" s="15"/>
      <c r="AC334" s="15"/>
      <c r="AD334" s="15"/>
      <c r="AE334" s="15"/>
      <c r="AT334" s="269" t="s">
        <v>319</v>
      </c>
      <c r="AU334" s="269" t="s">
        <v>85</v>
      </c>
      <c r="AV334" s="15" t="s">
        <v>315</v>
      </c>
      <c r="AW334" s="15" t="s">
        <v>37</v>
      </c>
      <c r="AX334" s="15" t="s">
        <v>83</v>
      </c>
      <c r="AY334" s="269" t="s">
        <v>308</v>
      </c>
    </row>
    <row r="335" s="2" customFormat="1" ht="16.5" customHeight="1">
      <c r="A335" s="41"/>
      <c r="B335" s="42"/>
      <c r="C335" s="216" t="s">
        <v>1448</v>
      </c>
      <c r="D335" s="216" t="s">
        <v>310</v>
      </c>
      <c r="E335" s="217" t="s">
        <v>9014</v>
      </c>
      <c r="F335" s="218" t="s">
        <v>9015</v>
      </c>
      <c r="G335" s="219" t="s">
        <v>323</v>
      </c>
      <c r="H335" s="220">
        <v>126</v>
      </c>
      <c r="I335" s="221"/>
      <c r="J335" s="222">
        <f>ROUND(I335*H335,2)</f>
        <v>0</v>
      </c>
      <c r="K335" s="218" t="s">
        <v>19</v>
      </c>
      <c r="L335" s="47"/>
      <c r="M335" s="223" t="s">
        <v>19</v>
      </c>
      <c r="N335" s="224" t="s">
        <v>47</v>
      </c>
      <c r="O335" s="87"/>
      <c r="P335" s="225">
        <f>O335*H335</f>
        <v>0</v>
      </c>
      <c r="Q335" s="225">
        <v>0</v>
      </c>
      <c r="R335" s="225">
        <f>Q335*H335</f>
        <v>0</v>
      </c>
      <c r="S335" s="225">
        <v>0.0042900000000000004</v>
      </c>
      <c r="T335" s="226">
        <f>S335*H335</f>
        <v>0.54054000000000002</v>
      </c>
      <c r="U335" s="41"/>
      <c r="V335" s="41"/>
      <c r="W335" s="41"/>
      <c r="X335" s="41"/>
      <c r="Y335" s="41"/>
      <c r="Z335" s="41"/>
      <c r="AA335" s="41"/>
      <c r="AB335" s="41"/>
      <c r="AC335" s="41"/>
      <c r="AD335" s="41"/>
      <c r="AE335" s="41"/>
      <c r="AR335" s="227" t="s">
        <v>315</v>
      </c>
      <c r="AT335" s="227" t="s">
        <v>310</v>
      </c>
      <c r="AU335" s="227" t="s">
        <v>85</v>
      </c>
      <c r="AY335" s="20" t="s">
        <v>308</v>
      </c>
      <c r="BE335" s="228">
        <f>IF(N335="základní",J335,0)</f>
        <v>0</v>
      </c>
      <c r="BF335" s="228">
        <f>IF(N335="snížená",J335,0)</f>
        <v>0</v>
      </c>
      <c r="BG335" s="228">
        <f>IF(N335="zákl. přenesená",J335,0)</f>
        <v>0</v>
      </c>
      <c r="BH335" s="228">
        <f>IF(N335="sníž. přenesená",J335,0)</f>
        <v>0</v>
      </c>
      <c r="BI335" s="228">
        <f>IF(N335="nulová",J335,0)</f>
        <v>0</v>
      </c>
      <c r="BJ335" s="20" t="s">
        <v>83</v>
      </c>
      <c r="BK335" s="228">
        <f>ROUND(I335*H335,2)</f>
        <v>0</v>
      </c>
      <c r="BL335" s="20" t="s">
        <v>315</v>
      </c>
      <c r="BM335" s="227" t="s">
        <v>9016</v>
      </c>
    </row>
    <row r="336" s="13" customFormat="1">
      <c r="A336" s="13"/>
      <c r="B336" s="234"/>
      <c r="C336" s="235"/>
      <c r="D336" s="236" t="s">
        <v>319</v>
      </c>
      <c r="E336" s="237" t="s">
        <v>19</v>
      </c>
      <c r="F336" s="238" t="s">
        <v>9017</v>
      </c>
      <c r="G336" s="235"/>
      <c r="H336" s="239">
        <v>17.474</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3" customFormat="1">
      <c r="A337" s="13"/>
      <c r="B337" s="234"/>
      <c r="C337" s="235"/>
      <c r="D337" s="236" t="s">
        <v>319</v>
      </c>
      <c r="E337" s="237" t="s">
        <v>19</v>
      </c>
      <c r="F337" s="238" t="s">
        <v>9018</v>
      </c>
      <c r="G337" s="235"/>
      <c r="H337" s="239">
        <v>16.096</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76</v>
      </c>
      <c r="AY337" s="245" t="s">
        <v>308</v>
      </c>
    </row>
    <row r="338" s="13" customFormat="1">
      <c r="A338" s="13"/>
      <c r="B338" s="234"/>
      <c r="C338" s="235"/>
      <c r="D338" s="236" t="s">
        <v>319</v>
      </c>
      <c r="E338" s="237" t="s">
        <v>19</v>
      </c>
      <c r="F338" s="238" t="s">
        <v>9019</v>
      </c>
      <c r="G338" s="235"/>
      <c r="H338" s="239">
        <v>7.1950000000000003</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3" customFormat="1">
      <c r="A339" s="13"/>
      <c r="B339" s="234"/>
      <c r="C339" s="235"/>
      <c r="D339" s="236" t="s">
        <v>319</v>
      </c>
      <c r="E339" s="237" t="s">
        <v>19</v>
      </c>
      <c r="F339" s="238" t="s">
        <v>9020</v>
      </c>
      <c r="G339" s="235"/>
      <c r="H339" s="239">
        <v>7.266</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76</v>
      </c>
      <c r="AY339" s="245" t="s">
        <v>308</v>
      </c>
    </row>
    <row r="340" s="13" customFormat="1">
      <c r="A340" s="13"/>
      <c r="B340" s="234"/>
      <c r="C340" s="235"/>
      <c r="D340" s="236" t="s">
        <v>319</v>
      </c>
      <c r="E340" s="237" t="s">
        <v>19</v>
      </c>
      <c r="F340" s="238" t="s">
        <v>9021</v>
      </c>
      <c r="G340" s="235"/>
      <c r="H340" s="239">
        <v>3.972</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3" customFormat="1">
      <c r="A341" s="13"/>
      <c r="B341" s="234"/>
      <c r="C341" s="235"/>
      <c r="D341" s="236" t="s">
        <v>319</v>
      </c>
      <c r="E341" s="237" t="s">
        <v>19</v>
      </c>
      <c r="F341" s="238" t="s">
        <v>9022</v>
      </c>
      <c r="G341" s="235"/>
      <c r="H341" s="239">
        <v>3.976</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3" customFormat="1">
      <c r="A342" s="13"/>
      <c r="B342" s="234"/>
      <c r="C342" s="235"/>
      <c r="D342" s="236" t="s">
        <v>319</v>
      </c>
      <c r="E342" s="237" t="s">
        <v>19</v>
      </c>
      <c r="F342" s="238" t="s">
        <v>9023</v>
      </c>
      <c r="G342" s="235"/>
      <c r="H342" s="239">
        <v>2</v>
      </c>
      <c r="I342" s="240"/>
      <c r="J342" s="235"/>
      <c r="K342" s="235"/>
      <c r="L342" s="241"/>
      <c r="M342" s="242"/>
      <c r="N342" s="243"/>
      <c r="O342" s="243"/>
      <c r="P342" s="243"/>
      <c r="Q342" s="243"/>
      <c r="R342" s="243"/>
      <c r="S342" s="243"/>
      <c r="T342" s="244"/>
      <c r="U342" s="13"/>
      <c r="V342" s="13"/>
      <c r="W342" s="13"/>
      <c r="X342" s="13"/>
      <c r="Y342" s="13"/>
      <c r="Z342" s="13"/>
      <c r="AA342" s="13"/>
      <c r="AB342" s="13"/>
      <c r="AC342" s="13"/>
      <c r="AD342" s="13"/>
      <c r="AE342" s="13"/>
      <c r="AT342" s="245" t="s">
        <v>319</v>
      </c>
      <c r="AU342" s="245" t="s">
        <v>85</v>
      </c>
      <c r="AV342" s="13" t="s">
        <v>85</v>
      </c>
      <c r="AW342" s="13" t="s">
        <v>37</v>
      </c>
      <c r="AX342" s="13" t="s">
        <v>76</v>
      </c>
      <c r="AY342" s="245" t="s">
        <v>308</v>
      </c>
    </row>
    <row r="343" s="13" customFormat="1">
      <c r="A343" s="13"/>
      <c r="B343" s="234"/>
      <c r="C343" s="235"/>
      <c r="D343" s="236" t="s">
        <v>319</v>
      </c>
      <c r="E343" s="237" t="s">
        <v>19</v>
      </c>
      <c r="F343" s="238" t="s">
        <v>9024</v>
      </c>
      <c r="G343" s="235"/>
      <c r="H343" s="239">
        <v>2</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6" customFormat="1">
      <c r="A344" s="16"/>
      <c r="B344" s="299"/>
      <c r="C344" s="300"/>
      <c r="D344" s="236" t="s">
        <v>319</v>
      </c>
      <c r="E344" s="301" t="s">
        <v>19</v>
      </c>
      <c r="F344" s="302" t="s">
        <v>5301</v>
      </c>
      <c r="G344" s="300"/>
      <c r="H344" s="303">
        <v>59.978999999999999</v>
      </c>
      <c r="I344" s="304"/>
      <c r="J344" s="300"/>
      <c r="K344" s="300"/>
      <c r="L344" s="305"/>
      <c r="M344" s="306"/>
      <c r="N344" s="307"/>
      <c r="O344" s="307"/>
      <c r="P344" s="307"/>
      <c r="Q344" s="307"/>
      <c r="R344" s="307"/>
      <c r="S344" s="307"/>
      <c r="T344" s="308"/>
      <c r="U344" s="16"/>
      <c r="V344" s="16"/>
      <c r="W344" s="16"/>
      <c r="X344" s="16"/>
      <c r="Y344" s="16"/>
      <c r="Z344" s="16"/>
      <c r="AA344" s="16"/>
      <c r="AB344" s="16"/>
      <c r="AC344" s="16"/>
      <c r="AD344" s="16"/>
      <c r="AE344" s="16"/>
      <c r="AT344" s="309" t="s">
        <v>319</v>
      </c>
      <c r="AU344" s="309" t="s">
        <v>85</v>
      </c>
      <c r="AV344" s="16" t="s">
        <v>150</v>
      </c>
      <c r="AW344" s="16" t="s">
        <v>37</v>
      </c>
      <c r="AX344" s="16" t="s">
        <v>76</v>
      </c>
      <c r="AY344" s="309" t="s">
        <v>308</v>
      </c>
    </row>
    <row r="345" s="13" customFormat="1">
      <c r="A345" s="13"/>
      <c r="B345" s="234"/>
      <c r="C345" s="235"/>
      <c r="D345" s="236" t="s">
        <v>319</v>
      </c>
      <c r="E345" s="237" t="s">
        <v>19</v>
      </c>
      <c r="F345" s="238" t="s">
        <v>9025</v>
      </c>
      <c r="G345" s="235"/>
      <c r="H345" s="239">
        <v>126</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85</v>
      </c>
      <c r="AV345" s="13" t="s">
        <v>85</v>
      </c>
      <c r="AW345" s="13" t="s">
        <v>37</v>
      </c>
      <c r="AX345" s="13" t="s">
        <v>83</v>
      </c>
      <c r="AY345" s="245" t="s">
        <v>308</v>
      </c>
    </row>
    <row r="346" s="2" customFormat="1" ht="24.15" customHeight="1">
      <c r="A346" s="41"/>
      <c r="B346" s="42"/>
      <c r="C346" s="280" t="s">
        <v>769</v>
      </c>
      <c r="D346" s="280" t="s">
        <v>1137</v>
      </c>
      <c r="E346" s="281" t="s">
        <v>9026</v>
      </c>
      <c r="F346" s="282" t="s">
        <v>9027</v>
      </c>
      <c r="G346" s="283" t="s">
        <v>9028</v>
      </c>
      <c r="H346" s="284">
        <v>6.2999999999999998</v>
      </c>
      <c r="I346" s="285"/>
      <c r="J346" s="286">
        <f>ROUND(I346*H346,2)</f>
        <v>0</v>
      </c>
      <c r="K346" s="282" t="s">
        <v>19</v>
      </c>
      <c r="L346" s="287"/>
      <c r="M346" s="288" t="s">
        <v>19</v>
      </c>
      <c r="N346" s="289" t="s">
        <v>47</v>
      </c>
      <c r="O346" s="87"/>
      <c r="P346" s="225">
        <f>O346*H346</f>
        <v>0</v>
      </c>
      <c r="Q346" s="225">
        <v>0.0048900000000000002</v>
      </c>
      <c r="R346" s="225">
        <f>Q346*H346</f>
        <v>0.030807000000000001</v>
      </c>
      <c r="S346" s="225">
        <v>0</v>
      </c>
      <c r="T346" s="226">
        <f>S346*H346</f>
        <v>0</v>
      </c>
      <c r="U346" s="41"/>
      <c r="V346" s="41"/>
      <c r="W346" s="41"/>
      <c r="X346" s="41"/>
      <c r="Y346" s="41"/>
      <c r="Z346" s="41"/>
      <c r="AA346" s="41"/>
      <c r="AB346" s="41"/>
      <c r="AC346" s="41"/>
      <c r="AD346" s="41"/>
      <c r="AE346" s="41"/>
      <c r="AR346" s="227" t="s">
        <v>352</v>
      </c>
      <c r="AT346" s="227" t="s">
        <v>1137</v>
      </c>
      <c r="AU346" s="227" t="s">
        <v>85</v>
      </c>
      <c r="AY346" s="20" t="s">
        <v>308</v>
      </c>
      <c r="BE346" s="228">
        <f>IF(N346="základní",J346,0)</f>
        <v>0</v>
      </c>
      <c r="BF346" s="228">
        <f>IF(N346="snížená",J346,0)</f>
        <v>0</v>
      </c>
      <c r="BG346" s="228">
        <f>IF(N346="zákl. přenesená",J346,0)</f>
        <v>0</v>
      </c>
      <c r="BH346" s="228">
        <f>IF(N346="sníž. přenesená",J346,0)</f>
        <v>0</v>
      </c>
      <c r="BI346" s="228">
        <f>IF(N346="nulová",J346,0)</f>
        <v>0</v>
      </c>
      <c r="BJ346" s="20" t="s">
        <v>83</v>
      </c>
      <c r="BK346" s="228">
        <f>ROUND(I346*H346,2)</f>
        <v>0</v>
      </c>
      <c r="BL346" s="20" t="s">
        <v>315</v>
      </c>
      <c r="BM346" s="227" t="s">
        <v>9029</v>
      </c>
    </row>
    <row r="347" s="2" customFormat="1">
      <c r="A347" s="41"/>
      <c r="B347" s="42"/>
      <c r="C347" s="43"/>
      <c r="D347" s="236" t="s">
        <v>4125</v>
      </c>
      <c r="E347" s="43"/>
      <c r="F347" s="292" t="s">
        <v>9030</v>
      </c>
      <c r="G347" s="43"/>
      <c r="H347" s="43"/>
      <c r="I347" s="231"/>
      <c r="J347" s="43"/>
      <c r="K347" s="43"/>
      <c r="L347" s="47"/>
      <c r="M347" s="232"/>
      <c r="N347" s="233"/>
      <c r="O347" s="87"/>
      <c r="P347" s="87"/>
      <c r="Q347" s="87"/>
      <c r="R347" s="87"/>
      <c r="S347" s="87"/>
      <c r="T347" s="88"/>
      <c r="U347" s="41"/>
      <c r="V347" s="41"/>
      <c r="W347" s="41"/>
      <c r="X347" s="41"/>
      <c r="Y347" s="41"/>
      <c r="Z347" s="41"/>
      <c r="AA347" s="41"/>
      <c r="AB347" s="41"/>
      <c r="AC347" s="41"/>
      <c r="AD347" s="41"/>
      <c r="AE347" s="41"/>
      <c r="AT347" s="20" t="s">
        <v>4125</v>
      </c>
      <c r="AU347" s="20" t="s">
        <v>85</v>
      </c>
    </row>
    <row r="348" s="13" customFormat="1">
      <c r="A348" s="13"/>
      <c r="B348" s="234"/>
      <c r="C348" s="235"/>
      <c r="D348" s="236" t="s">
        <v>319</v>
      </c>
      <c r="E348" s="237" t="s">
        <v>19</v>
      </c>
      <c r="F348" s="238" t="s">
        <v>9031</v>
      </c>
      <c r="G348" s="235"/>
      <c r="H348" s="239">
        <v>126</v>
      </c>
      <c r="I348" s="240"/>
      <c r="J348" s="235"/>
      <c r="K348" s="235"/>
      <c r="L348" s="241"/>
      <c r="M348" s="242"/>
      <c r="N348" s="243"/>
      <c r="O348" s="243"/>
      <c r="P348" s="243"/>
      <c r="Q348" s="243"/>
      <c r="R348" s="243"/>
      <c r="S348" s="243"/>
      <c r="T348" s="244"/>
      <c r="U348" s="13"/>
      <c r="V348" s="13"/>
      <c r="W348" s="13"/>
      <c r="X348" s="13"/>
      <c r="Y348" s="13"/>
      <c r="Z348" s="13"/>
      <c r="AA348" s="13"/>
      <c r="AB348" s="13"/>
      <c r="AC348" s="13"/>
      <c r="AD348" s="13"/>
      <c r="AE348" s="13"/>
      <c r="AT348" s="245" t="s">
        <v>319</v>
      </c>
      <c r="AU348" s="245" t="s">
        <v>85</v>
      </c>
      <c r="AV348" s="13" t="s">
        <v>85</v>
      </c>
      <c r="AW348" s="13" t="s">
        <v>37</v>
      </c>
      <c r="AX348" s="13" t="s">
        <v>83</v>
      </c>
      <c r="AY348" s="245" t="s">
        <v>308</v>
      </c>
    </row>
    <row r="349" s="13" customFormat="1">
      <c r="A349" s="13"/>
      <c r="B349" s="234"/>
      <c r="C349" s="235"/>
      <c r="D349" s="236" t="s">
        <v>319</v>
      </c>
      <c r="E349" s="235"/>
      <c r="F349" s="238" t="s">
        <v>9032</v>
      </c>
      <c r="G349" s="235"/>
      <c r="H349" s="239">
        <v>6.2999999999999998</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4</v>
      </c>
      <c r="AX349" s="13" t="s">
        <v>83</v>
      </c>
      <c r="AY349" s="245" t="s">
        <v>308</v>
      </c>
    </row>
    <row r="350" s="2" customFormat="1" ht="16.5" customHeight="1">
      <c r="A350" s="41"/>
      <c r="B350" s="42"/>
      <c r="C350" s="216" t="s">
        <v>1459</v>
      </c>
      <c r="D350" s="216" t="s">
        <v>310</v>
      </c>
      <c r="E350" s="217" t="s">
        <v>9033</v>
      </c>
      <c r="F350" s="218" t="s">
        <v>9034</v>
      </c>
      <c r="G350" s="219" t="s">
        <v>323</v>
      </c>
      <c r="H350" s="220">
        <v>24</v>
      </c>
      <c r="I350" s="221"/>
      <c r="J350" s="222">
        <f>ROUND(I350*H350,2)</f>
        <v>0</v>
      </c>
      <c r="K350" s="218" t="s">
        <v>314</v>
      </c>
      <c r="L350" s="47"/>
      <c r="M350" s="223" t="s">
        <v>19</v>
      </c>
      <c r="N350" s="224" t="s">
        <v>47</v>
      </c>
      <c r="O350" s="87"/>
      <c r="P350" s="225">
        <f>O350*H350</f>
        <v>0</v>
      </c>
      <c r="Q350" s="225">
        <v>0</v>
      </c>
      <c r="R350" s="225">
        <f>Q350*H350</f>
        <v>0</v>
      </c>
      <c r="S350" s="225">
        <v>0.0042900000000000004</v>
      </c>
      <c r="T350" s="226">
        <f>S350*H350</f>
        <v>0.10296000000000001</v>
      </c>
      <c r="U350" s="41"/>
      <c r="V350" s="41"/>
      <c r="W350" s="41"/>
      <c r="X350" s="41"/>
      <c r="Y350" s="41"/>
      <c r="Z350" s="41"/>
      <c r="AA350" s="41"/>
      <c r="AB350" s="41"/>
      <c r="AC350" s="41"/>
      <c r="AD350" s="41"/>
      <c r="AE350" s="41"/>
      <c r="AR350" s="227" t="s">
        <v>315</v>
      </c>
      <c r="AT350" s="227" t="s">
        <v>310</v>
      </c>
      <c r="AU350" s="227" t="s">
        <v>85</v>
      </c>
      <c r="AY350" s="20" t="s">
        <v>308</v>
      </c>
      <c r="BE350" s="228">
        <f>IF(N350="základní",J350,0)</f>
        <v>0</v>
      </c>
      <c r="BF350" s="228">
        <f>IF(N350="snížená",J350,0)</f>
        <v>0</v>
      </c>
      <c r="BG350" s="228">
        <f>IF(N350="zákl. přenesená",J350,0)</f>
        <v>0</v>
      </c>
      <c r="BH350" s="228">
        <f>IF(N350="sníž. přenesená",J350,0)</f>
        <v>0</v>
      </c>
      <c r="BI350" s="228">
        <f>IF(N350="nulová",J350,0)</f>
        <v>0</v>
      </c>
      <c r="BJ350" s="20" t="s">
        <v>83</v>
      </c>
      <c r="BK350" s="228">
        <f>ROUND(I350*H350,2)</f>
        <v>0</v>
      </c>
      <c r="BL350" s="20" t="s">
        <v>315</v>
      </c>
      <c r="BM350" s="227" t="s">
        <v>9035</v>
      </c>
    </row>
    <row r="351" s="2" customFormat="1">
      <c r="A351" s="41"/>
      <c r="B351" s="42"/>
      <c r="C351" s="43"/>
      <c r="D351" s="229" t="s">
        <v>317</v>
      </c>
      <c r="E351" s="43"/>
      <c r="F351" s="230" t="s">
        <v>9036</v>
      </c>
      <c r="G351" s="43"/>
      <c r="H351" s="43"/>
      <c r="I351" s="231"/>
      <c r="J351" s="43"/>
      <c r="K351" s="43"/>
      <c r="L351" s="47"/>
      <c r="M351" s="232"/>
      <c r="N351" s="233"/>
      <c r="O351" s="87"/>
      <c r="P351" s="87"/>
      <c r="Q351" s="87"/>
      <c r="R351" s="87"/>
      <c r="S351" s="87"/>
      <c r="T351" s="88"/>
      <c r="U351" s="41"/>
      <c r="V351" s="41"/>
      <c r="W351" s="41"/>
      <c r="X351" s="41"/>
      <c r="Y351" s="41"/>
      <c r="Z351" s="41"/>
      <c r="AA351" s="41"/>
      <c r="AB351" s="41"/>
      <c r="AC351" s="41"/>
      <c r="AD351" s="41"/>
      <c r="AE351" s="41"/>
      <c r="AT351" s="20" t="s">
        <v>317</v>
      </c>
      <c r="AU351" s="20" t="s">
        <v>85</v>
      </c>
    </row>
    <row r="352" s="13" customFormat="1">
      <c r="A352" s="13"/>
      <c r="B352" s="234"/>
      <c r="C352" s="235"/>
      <c r="D352" s="236" t="s">
        <v>319</v>
      </c>
      <c r="E352" s="237" t="s">
        <v>19</v>
      </c>
      <c r="F352" s="238" t="s">
        <v>9037</v>
      </c>
      <c r="G352" s="235"/>
      <c r="H352" s="239">
        <v>5.859</v>
      </c>
      <c r="I352" s="240"/>
      <c r="J352" s="235"/>
      <c r="K352" s="235"/>
      <c r="L352" s="241"/>
      <c r="M352" s="242"/>
      <c r="N352" s="243"/>
      <c r="O352" s="243"/>
      <c r="P352" s="243"/>
      <c r="Q352" s="243"/>
      <c r="R352" s="243"/>
      <c r="S352" s="243"/>
      <c r="T352" s="244"/>
      <c r="U352" s="13"/>
      <c r="V352" s="13"/>
      <c r="W352" s="13"/>
      <c r="X352" s="13"/>
      <c r="Y352" s="13"/>
      <c r="Z352" s="13"/>
      <c r="AA352" s="13"/>
      <c r="AB352" s="13"/>
      <c r="AC352" s="13"/>
      <c r="AD352" s="13"/>
      <c r="AE352" s="13"/>
      <c r="AT352" s="245" t="s">
        <v>319</v>
      </c>
      <c r="AU352" s="245" t="s">
        <v>85</v>
      </c>
      <c r="AV352" s="13" t="s">
        <v>85</v>
      </c>
      <c r="AW352" s="13" t="s">
        <v>37</v>
      </c>
      <c r="AX352" s="13" t="s">
        <v>76</v>
      </c>
      <c r="AY352" s="245" t="s">
        <v>308</v>
      </c>
    </row>
    <row r="353" s="13" customFormat="1">
      <c r="A353" s="13"/>
      <c r="B353" s="234"/>
      <c r="C353" s="235"/>
      <c r="D353" s="236" t="s">
        <v>319</v>
      </c>
      <c r="E353" s="237" t="s">
        <v>19</v>
      </c>
      <c r="F353" s="238" t="s">
        <v>9038</v>
      </c>
      <c r="G353" s="235"/>
      <c r="H353" s="239">
        <v>5.8540000000000001</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6" customFormat="1">
      <c r="A354" s="16"/>
      <c r="B354" s="299"/>
      <c r="C354" s="300"/>
      <c r="D354" s="236" t="s">
        <v>319</v>
      </c>
      <c r="E354" s="301" t="s">
        <v>19</v>
      </c>
      <c r="F354" s="302" t="s">
        <v>5301</v>
      </c>
      <c r="G354" s="300"/>
      <c r="H354" s="303">
        <v>11.713000000000001</v>
      </c>
      <c r="I354" s="304"/>
      <c r="J354" s="300"/>
      <c r="K354" s="300"/>
      <c r="L354" s="305"/>
      <c r="M354" s="306"/>
      <c r="N354" s="307"/>
      <c r="O354" s="307"/>
      <c r="P354" s="307"/>
      <c r="Q354" s="307"/>
      <c r="R354" s="307"/>
      <c r="S354" s="307"/>
      <c r="T354" s="308"/>
      <c r="U354" s="16"/>
      <c r="V354" s="16"/>
      <c r="W354" s="16"/>
      <c r="X354" s="16"/>
      <c r="Y354" s="16"/>
      <c r="Z354" s="16"/>
      <c r="AA354" s="16"/>
      <c r="AB354" s="16"/>
      <c r="AC354" s="16"/>
      <c r="AD354" s="16"/>
      <c r="AE354" s="16"/>
      <c r="AT354" s="309" t="s">
        <v>319</v>
      </c>
      <c r="AU354" s="309" t="s">
        <v>85</v>
      </c>
      <c r="AV354" s="16" t="s">
        <v>150</v>
      </c>
      <c r="AW354" s="16" t="s">
        <v>37</v>
      </c>
      <c r="AX354" s="16" t="s">
        <v>76</v>
      </c>
      <c r="AY354" s="309" t="s">
        <v>308</v>
      </c>
    </row>
    <row r="355" s="13" customFormat="1">
      <c r="A355" s="13"/>
      <c r="B355" s="234"/>
      <c r="C355" s="235"/>
      <c r="D355" s="236" t="s">
        <v>319</v>
      </c>
      <c r="E355" s="237" t="s">
        <v>19</v>
      </c>
      <c r="F355" s="238" t="s">
        <v>9039</v>
      </c>
      <c r="G355" s="235"/>
      <c r="H355" s="239">
        <v>24</v>
      </c>
      <c r="I355" s="240"/>
      <c r="J355" s="235"/>
      <c r="K355" s="235"/>
      <c r="L355" s="241"/>
      <c r="M355" s="242"/>
      <c r="N355" s="243"/>
      <c r="O355" s="243"/>
      <c r="P355" s="243"/>
      <c r="Q355" s="243"/>
      <c r="R355" s="243"/>
      <c r="S355" s="243"/>
      <c r="T355" s="244"/>
      <c r="U355" s="13"/>
      <c r="V355" s="13"/>
      <c r="W355" s="13"/>
      <c r="X355" s="13"/>
      <c r="Y355" s="13"/>
      <c r="Z355" s="13"/>
      <c r="AA355" s="13"/>
      <c r="AB355" s="13"/>
      <c r="AC355" s="13"/>
      <c r="AD355" s="13"/>
      <c r="AE355" s="13"/>
      <c r="AT355" s="245" t="s">
        <v>319</v>
      </c>
      <c r="AU355" s="245" t="s">
        <v>85</v>
      </c>
      <c r="AV355" s="13" t="s">
        <v>85</v>
      </c>
      <c r="AW355" s="13" t="s">
        <v>37</v>
      </c>
      <c r="AX355" s="13" t="s">
        <v>83</v>
      </c>
      <c r="AY355" s="245" t="s">
        <v>308</v>
      </c>
    </row>
    <row r="356" s="2" customFormat="1" ht="24.15" customHeight="1">
      <c r="A356" s="41"/>
      <c r="B356" s="42"/>
      <c r="C356" s="280" t="s">
        <v>773</v>
      </c>
      <c r="D356" s="280" t="s">
        <v>1137</v>
      </c>
      <c r="E356" s="281" t="s">
        <v>9040</v>
      </c>
      <c r="F356" s="282" t="s">
        <v>9027</v>
      </c>
      <c r="G356" s="283" t="s">
        <v>9028</v>
      </c>
      <c r="H356" s="284">
        <v>1.2</v>
      </c>
      <c r="I356" s="285"/>
      <c r="J356" s="286">
        <f>ROUND(I356*H356,2)</f>
        <v>0</v>
      </c>
      <c r="K356" s="282" t="s">
        <v>19</v>
      </c>
      <c r="L356" s="287"/>
      <c r="M356" s="288" t="s">
        <v>19</v>
      </c>
      <c r="N356" s="289" t="s">
        <v>47</v>
      </c>
      <c r="O356" s="87"/>
      <c r="P356" s="225">
        <f>O356*H356</f>
        <v>0</v>
      </c>
      <c r="Q356" s="225">
        <v>0.0048900000000000002</v>
      </c>
      <c r="R356" s="225">
        <f>Q356*H356</f>
        <v>0.005868</v>
      </c>
      <c r="S356" s="225">
        <v>0</v>
      </c>
      <c r="T356" s="226">
        <f>S356*H356</f>
        <v>0</v>
      </c>
      <c r="U356" s="41"/>
      <c r="V356" s="41"/>
      <c r="W356" s="41"/>
      <c r="X356" s="41"/>
      <c r="Y356" s="41"/>
      <c r="Z356" s="41"/>
      <c r="AA356" s="41"/>
      <c r="AB356" s="41"/>
      <c r="AC356" s="41"/>
      <c r="AD356" s="41"/>
      <c r="AE356" s="41"/>
      <c r="AR356" s="227" t="s">
        <v>352</v>
      </c>
      <c r="AT356" s="227" t="s">
        <v>1137</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315</v>
      </c>
      <c r="BM356" s="227" t="s">
        <v>9041</v>
      </c>
    </row>
    <row r="357" s="2" customFormat="1">
      <c r="A357" s="41"/>
      <c r="B357" s="42"/>
      <c r="C357" s="43"/>
      <c r="D357" s="236" t="s">
        <v>4125</v>
      </c>
      <c r="E357" s="43"/>
      <c r="F357" s="292" t="s">
        <v>9030</v>
      </c>
      <c r="G357" s="43"/>
      <c r="H357" s="43"/>
      <c r="I357" s="231"/>
      <c r="J357" s="43"/>
      <c r="K357" s="43"/>
      <c r="L357" s="47"/>
      <c r="M357" s="232"/>
      <c r="N357" s="233"/>
      <c r="O357" s="87"/>
      <c r="P357" s="87"/>
      <c r="Q357" s="87"/>
      <c r="R357" s="87"/>
      <c r="S357" s="87"/>
      <c r="T357" s="88"/>
      <c r="U357" s="41"/>
      <c r="V357" s="41"/>
      <c r="W357" s="41"/>
      <c r="X357" s="41"/>
      <c r="Y357" s="41"/>
      <c r="Z357" s="41"/>
      <c r="AA357" s="41"/>
      <c r="AB357" s="41"/>
      <c r="AC357" s="41"/>
      <c r="AD357" s="41"/>
      <c r="AE357" s="41"/>
      <c r="AT357" s="20" t="s">
        <v>4125</v>
      </c>
      <c r="AU357" s="20" t="s">
        <v>85</v>
      </c>
    </row>
    <row r="358" s="13" customFormat="1">
      <c r="A358" s="13"/>
      <c r="B358" s="234"/>
      <c r="C358" s="235"/>
      <c r="D358" s="236" t="s">
        <v>319</v>
      </c>
      <c r="E358" s="235"/>
      <c r="F358" s="238" t="s">
        <v>9042</v>
      </c>
      <c r="G358" s="235"/>
      <c r="H358" s="239">
        <v>1.2</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4</v>
      </c>
      <c r="AX358" s="13" t="s">
        <v>83</v>
      </c>
      <c r="AY358" s="245" t="s">
        <v>308</v>
      </c>
    </row>
    <row r="359" s="2" customFormat="1" ht="21.75" customHeight="1">
      <c r="A359" s="41"/>
      <c r="B359" s="42"/>
      <c r="C359" s="216" t="s">
        <v>1473</v>
      </c>
      <c r="D359" s="216" t="s">
        <v>310</v>
      </c>
      <c r="E359" s="217" t="s">
        <v>9043</v>
      </c>
      <c r="F359" s="218" t="s">
        <v>9044</v>
      </c>
      <c r="G359" s="219" t="s">
        <v>474</v>
      </c>
      <c r="H359" s="220">
        <v>809.36300000000006</v>
      </c>
      <c r="I359" s="221"/>
      <c r="J359" s="222">
        <f>ROUND(I359*H359,2)</f>
        <v>0</v>
      </c>
      <c r="K359" s="218" t="s">
        <v>314</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85</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9045</v>
      </c>
    </row>
    <row r="360" s="2" customFormat="1">
      <c r="A360" s="41"/>
      <c r="B360" s="42"/>
      <c r="C360" s="43"/>
      <c r="D360" s="229" t="s">
        <v>317</v>
      </c>
      <c r="E360" s="43"/>
      <c r="F360" s="230" t="s">
        <v>9046</v>
      </c>
      <c r="G360" s="43"/>
      <c r="H360" s="43"/>
      <c r="I360" s="231"/>
      <c r="J360" s="43"/>
      <c r="K360" s="43"/>
      <c r="L360" s="47"/>
      <c r="M360" s="232"/>
      <c r="N360" s="233"/>
      <c r="O360" s="87"/>
      <c r="P360" s="87"/>
      <c r="Q360" s="87"/>
      <c r="R360" s="87"/>
      <c r="S360" s="87"/>
      <c r="T360" s="88"/>
      <c r="U360" s="41"/>
      <c r="V360" s="41"/>
      <c r="W360" s="41"/>
      <c r="X360" s="41"/>
      <c r="Y360" s="41"/>
      <c r="Z360" s="41"/>
      <c r="AA360" s="41"/>
      <c r="AB360" s="41"/>
      <c r="AC360" s="41"/>
      <c r="AD360" s="41"/>
      <c r="AE360" s="41"/>
      <c r="AT360" s="20" t="s">
        <v>317</v>
      </c>
      <c r="AU360" s="20" t="s">
        <v>85</v>
      </c>
    </row>
    <row r="361" s="13" customFormat="1">
      <c r="A361" s="13"/>
      <c r="B361" s="234"/>
      <c r="C361" s="235"/>
      <c r="D361" s="236" t="s">
        <v>319</v>
      </c>
      <c r="E361" s="237" t="s">
        <v>19</v>
      </c>
      <c r="F361" s="238" t="s">
        <v>9047</v>
      </c>
      <c r="G361" s="235"/>
      <c r="H361" s="239">
        <v>275.154</v>
      </c>
      <c r="I361" s="240"/>
      <c r="J361" s="235"/>
      <c r="K361" s="235"/>
      <c r="L361" s="241"/>
      <c r="M361" s="242"/>
      <c r="N361" s="243"/>
      <c r="O361" s="243"/>
      <c r="P361" s="243"/>
      <c r="Q361" s="243"/>
      <c r="R361" s="243"/>
      <c r="S361" s="243"/>
      <c r="T361" s="244"/>
      <c r="U361" s="13"/>
      <c r="V361" s="13"/>
      <c r="W361" s="13"/>
      <c r="X361" s="13"/>
      <c r="Y361" s="13"/>
      <c r="Z361" s="13"/>
      <c r="AA361" s="13"/>
      <c r="AB361" s="13"/>
      <c r="AC361" s="13"/>
      <c r="AD361" s="13"/>
      <c r="AE361" s="13"/>
      <c r="AT361" s="245" t="s">
        <v>319</v>
      </c>
      <c r="AU361" s="245" t="s">
        <v>85</v>
      </c>
      <c r="AV361" s="13" t="s">
        <v>85</v>
      </c>
      <c r="AW361" s="13" t="s">
        <v>37</v>
      </c>
      <c r="AX361" s="13" t="s">
        <v>76</v>
      </c>
      <c r="AY361" s="245" t="s">
        <v>308</v>
      </c>
    </row>
    <row r="362" s="13" customFormat="1">
      <c r="A362" s="13"/>
      <c r="B362" s="234"/>
      <c r="C362" s="235"/>
      <c r="D362" s="236" t="s">
        <v>319</v>
      </c>
      <c r="E362" s="237" t="s">
        <v>19</v>
      </c>
      <c r="F362" s="238" t="s">
        <v>9048</v>
      </c>
      <c r="G362" s="235"/>
      <c r="H362" s="239">
        <v>261.548</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76</v>
      </c>
      <c r="AY362" s="245" t="s">
        <v>308</v>
      </c>
    </row>
    <row r="363" s="13" customFormat="1">
      <c r="A363" s="13"/>
      <c r="B363" s="234"/>
      <c r="C363" s="235"/>
      <c r="D363" s="236" t="s">
        <v>319</v>
      </c>
      <c r="E363" s="237" t="s">
        <v>19</v>
      </c>
      <c r="F363" s="238" t="s">
        <v>9049</v>
      </c>
      <c r="G363" s="235"/>
      <c r="H363" s="239">
        <v>86.564999999999998</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37</v>
      </c>
      <c r="AX363" s="13" t="s">
        <v>76</v>
      </c>
      <c r="AY363" s="245" t="s">
        <v>308</v>
      </c>
    </row>
    <row r="364" s="13" customFormat="1">
      <c r="A364" s="13"/>
      <c r="B364" s="234"/>
      <c r="C364" s="235"/>
      <c r="D364" s="236" t="s">
        <v>319</v>
      </c>
      <c r="E364" s="237" t="s">
        <v>19</v>
      </c>
      <c r="F364" s="238" t="s">
        <v>9050</v>
      </c>
      <c r="G364" s="235"/>
      <c r="H364" s="239">
        <v>81.424999999999997</v>
      </c>
      <c r="I364" s="240"/>
      <c r="J364" s="235"/>
      <c r="K364" s="235"/>
      <c r="L364" s="241"/>
      <c r="M364" s="242"/>
      <c r="N364" s="243"/>
      <c r="O364" s="243"/>
      <c r="P364" s="243"/>
      <c r="Q364" s="243"/>
      <c r="R364" s="243"/>
      <c r="S364" s="243"/>
      <c r="T364" s="244"/>
      <c r="U364" s="13"/>
      <c r="V364" s="13"/>
      <c r="W364" s="13"/>
      <c r="X364" s="13"/>
      <c r="Y364" s="13"/>
      <c r="Z364" s="13"/>
      <c r="AA364" s="13"/>
      <c r="AB364" s="13"/>
      <c r="AC364" s="13"/>
      <c r="AD364" s="13"/>
      <c r="AE364" s="13"/>
      <c r="AT364" s="245" t="s">
        <v>319</v>
      </c>
      <c r="AU364" s="245" t="s">
        <v>85</v>
      </c>
      <c r="AV364" s="13" t="s">
        <v>85</v>
      </c>
      <c r="AW364" s="13" t="s">
        <v>37</v>
      </c>
      <c r="AX364" s="13" t="s">
        <v>76</v>
      </c>
      <c r="AY364" s="245" t="s">
        <v>308</v>
      </c>
    </row>
    <row r="365" s="13" customFormat="1">
      <c r="A365" s="13"/>
      <c r="B365" s="234"/>
      <c r="C365" s="235"/>
      <c r="D365" s="236" t="s">
        <v>319</v>
      </c>
      <c r="E365" s="237" t="s">
        <v>19</v>
      </c>
      <c r="F365" s="238" t="s">
        <v>9051</v>
      </c>
      <c r="G365" s="235"/>
      <c r="H365" s="239">
        <v>53.810000000000002</v>
      </c>
      <c r="I365" s="240"/>
      <c r="J365" s="235"/>
      <c r="K365" s="235"/>
      <c r="L365" s="241"/>
      <c r="M365" s="242"/>
      <c r="N365" s="243"/>
      <c r="O365" s="243"/>
      <c r="P365" s="243"/>
      <c r="Q365" s="243"/>
      <c r="R365" s="243"/>
      <c r="S365" s="243"/>
      <c r="T365" s="244"/>
      <c r="U365" s="13"/>
      <c r="V365" s="13"/>
      <c r="W365" s="13"/>
      <c r="X365" s="13"/>
      <c r="Y365" s="13"/>
      <c r="Z365" s="13"/>
      <c r="AA365" s="13"/>
      <c r="AB365" s="13"/>
      <c r="AC365" s="13"/>
      <c r="AD365" s="13"/>
      <c r="AE365" s="13"/>
      <c r="AT365" s="245" t="s">
        <v>319</v>
      </c>
      <c r="AU365" s="245" t="s">
        <v>85</v>
      </c>
      <c r="AV365" s="13" t="s">
        <v>85</v>
      </c>
      <c r="AW365" s="13" t="s">
        <v>37</v>
      </c>
      <c r="AX365" s="13" t="s">
        <v>76</v>
      </c>
      <c r="AY365" s="245" t="s">
        <v>308</v>
      </c>
    </row>
    <row r="366" s="13" customFormat="1">
      <c r="A366" s="13"/>
      <c r="B366" s="234"/>
      <c r="C366" s="235"/>
      <c r="D366" s="236" t="s">
        <v>319</v>
      </c>
      <c r="E366" s="237" t="s">
        <v>19</v>
      </c>
      <c r="F366" s="238" t="s">
        <v>9052</v>
      </c>
      <c r="G366" s="235"/>
      <c r="H366" s="239">
        <v>50.860999999999997</v>
      </c>
      <c r="I366" s="240"/>
      <c r="J366" s="235"/>
      <c r="K366" s="235"/>
      <c r="L366" s="241"/>
      <c r="M366" s="242"/>
      <c r="N366" s="243"/>
      <c r="O366" s="243"/>
      <c r="P366" s="243"/>
      <c r="Q366" s="243"/>
      <c r="R366" s="243"/>
      <c r="S366" s="243"/>
      <c r="T366" s="244"/>
      <c r="U366" s="13"/>
      <c r="V366" s="13"/>
      <c r="W366" s="13"/>
      <c r="X366" s="13"/>
      <c r="Y366" s="13"/>
      <c r="Z366" s="13"/>
      <c r="AA366" s="13"/>
      <c r="AB366" s="13"/>
      <c r="AC366" s="13"/>
      <c r="AD366" s="13"/>
      <c r="AE366" s="13"/>
      <c r="AT366" s="245" t="s">
        <v>319</v>
      </c>
      <c r="AU366" s="245" t="s">
        <v>85</v>
      </c>
      <c r="AV366" s="13" t="s">
        <v>85</v>
      </c>
      <c r="AW366" s="13" t="s">
        <v>37</v>
      </c>
      <c r="AX366" s="13" t="s">
        <v>76</v>
      </c>
      <c r="AY366" s="245" t="s">
        <v>308</v>
      </c>
    </row>
    <row r="367" s="15" customFormat="1">
      <c r="A367" s="15"/>
      <c r="B367" s="259"/>
      <c r="C367" s="260"/>
      <c r="D367" s="236" t="s">
        <v>319</v>
      </c>
      <c r="E367" s="261" t="s">
        <v>19</v>
      </c>
      <c r="F367" s="262" t="s">
        <v>448</v>
      </c>
      <c r="G367" s="260"/>
      <c r="H367" s="263">
        <v>809.36299999999994</v>
      </c>
      <c r="I367" s="264"/>
      <c r="J367" s="260"/>
      <c r="K367" s="260"/>
      <c r="L367" s="265"/>
      <c r="M367" s="266"/>
      <c r="N367" s="267"/>
      <c r="O367" s="267"/>
      <c r="P367" s="267"/>
      <c r="Q367" s="267"/>
      <c r="R367" s="267"/>
      <c r="S367" s="267"/>
      <c r="T367" s="268"/>
      <c r="U367" s="15"/>
      <c r="V367" s="15"/>
      <c r="W367" s="15"/>
      <c r="X367" s="15"/>
      <c r="Y367" s="15"/>
      <c r="Z367" s="15"/>
      <c r="AA367" s="15"/>
      <c r="AB367" s="15"/>
      <c r="AC367" s="15"/>
      <c r="AD367" s="15"/>
      <c r="AE367" s="15"/>
      <c r="AT367" s="269" t="s">
        <v>319</v>
      </c>
      <c r="AU367" s="269" t="s">
        <v>85</v>
      </c>
      <c r="AV367" s="15" t="s">
        <v>315</v>
      </c>
      <c r="AW367" s="15" t="s">
        <v>37</v>
      </c>
      <c r="AX367" s="15" t="s">
        <v>83</v>
      </c>
      <c r="AY367" s="269" t="s">
        <v>308</v>
      </c>
    </row>
    <row r="368" s="2" customFormat="1" ht="21.75" customHeight="1">
      <c r="A368" s="41"/>
      <c r="B368" s="42"/>
      <c r="C368" s="216" t="s">
        <v>778</v>
      </c>
      <c r="D368" s="216" t="s">
        <v>310</v>
      </c>
      <c r="E368" s="217" t="s">
        <v>9053</v>
      </c>
      <c r="F368" s="218" t="s">
        <v>9054</v>
      </c>
      <c r="G368" s="219" t="s">
        <v>474</v>
      </c>
      <c r="H368" s="220">
        <v>664.80600000000004</v>
      </c>
      <c r="I368" s="221"/>
      <c r="J368" s="222">
        <f>ROUND(I368*H368,2)</f>
        <v>0</v>
      </c>
      <c r="K368" s="218" t="s">
        <v>314</v>
      </c>
      <c r="L368" s="47"/>
      <c r="M368" s="223" t="s">
        <v>19</v>
      </c>
      <c r="N368" s="224" t="s">
        <v>47</v>
      </c>
      <c r="O368" s="87"/>
      <c r="P368" s="225">
        <f>O368*H368</f>
        <v>0</v>
      </c>
      <c r="Q368" s="225">
        <v>0.00024000000000000001</v>
      </c>
      <c r="R368" s="225">
        <f>Q368*H368</f>
        <v>0.15955344000000002</v>
      </c>
      <c r="S368" s="225">
        <v>0</v>
      </c>
      <c r="T368" s="226">
        <f>S368*H368</f>
        <v>0</v>
      </c>
      <c r="U368" s="41"/>
      <c r="V368" s="41"/>
      <c r="W368" s="41"/>
      <c r="X368" s="41"/>
      <c r="Y368" s="41"/>
      <c r="Z368" s="41"/>
      <c r="AA368" s="41"/>
      <c r="AB368" s="41"/>
      <c r="AC368" s="41"/>
      <c r="AD368" s="41"/>
      <c r="AE368" s="41"/>
      <c r="AR368" s="227" t="s">
        <v>315</v>
      </c>
      <c r="AT368" s="227" t="s">
        <v>310</v>
      </c>
      <c r="AU368" s="227" t="s">
        <v>85</v>
      </c>
      <c r="AY368" s="20" t="s">
        <v>308</v>
      </c>
      <c r="BE368" s="228">
        <f>IF(N368="základní",J368,0)</f>
        <v>0</v>
      </c>
      <c r="BF368" s="228">
        <f>IF(N368="snížená",J368,0)</f>
        <v>0</v>
      </c>
      <c r="BG368" s="228">
        <f>IF(N368="zákl. přenesená",J368,0)</f>
        <v>0</v>
      </c>
      <c r="BH368" s="228">
        <f>IF(N368="sníž. přenesená",J368,0)</f>
        <v>0</v>
      </c>
      <c r="BI368" s="228">
        <f>IF(N368="nulová",J368,0)</f>
        <v>0</v>
      </c>
      <c r="BJ368" s="20" t="s">
        <v>83</v>
      </c>
      <c r="BK368" s="228">
        <f>ROUND(I368*H368,2)</f>
        <v>0</v>
      </c>
      <c r="BL368" s="20" t="s">
        <v>315</v>
      </c>
      <c r="BM368" s="227" t="s">
        <v>9055</v>
      </c>
    </row>
    <row r="369" s="2" customFormat="1">
      <c r="A369" s="41"/>
      <c r="B369" s="42"/>
      <c r="C369" s="43"/>
      <c r="D369" s="229" t="s">
        <v>317</v>
      </c>
      <c r="E369" s="43"/>
      <c r="F369" s="230" t="s">
        <v>9056</v>
      </c>
      <c r="G369" s="43"/>
      <c r="H369" s="43"/>
      <c r="I369" s="231"/>
      <c r="J369" s="43"/>
      <c r="K369" s="43"/>
      <c r="L369" s="47"/>
      <c r="M369" s="232"/>
      <c r="N369" s="233"/>
      <c r="O369" s="87"/>
      <c r="P369" s="87"/>
      <c r="Q369" s="87"/>
      <c r="R369" s="87"/>
      <c r="S369" s="87"/>
      <c r="T369" s="88"/>
      <c r="U369" s="41"/>
      <c r="V369" s="41"/>
      <c r="W369" s="41"/>
      <c r="X369" s="41"/>
      <c r="Y369" s="41"/>
      <c r="Z369" s="41"/>
      <c r="AA369" s="41"/>
      <c r="AB369" s="41"/>
      <c r="AC369" s="41"/>
      <c r="AD369" s="41"/>
      <c r="AE369" s="41"/>
      <c r="AT369" s="20" t="s">
        <v>317</v>
      </c>
      <c r="AU369" s="20" t="s">
        <v>85</v>
      </c>
    </row>
    <row r="370" s="13" customFormat="1">
      <c r="A370" s="13"/>
      <c r="B370" s="234"/>
      <c r="C370" s="235"/>
      <c r="D370" s="236" t="s">
        <v>319</v>
      </c>
      <c r="E370" s="237" t="s">
        <v>19</v>
      </c>
      <c r="F370" s="238" t="s">
        <v>9057</v>
      </c>
      <c r="G370" s="235"/>
      <c r="H370" s="239">
        <v>202.84299999999999</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3" customFormat="1">
      <c r="A371" s="13"/>
      <c r="B371" s="234"/>
      <c r="C371" s="235"/>
      <c r="D371" s="236" t="s">
        <v>319</v>
      </c>
      <c r="E371" s="237" t="s">
        <v>19</v>
      </c>
      <c r="F371" s="238" t="s">
        <v>9058</v>
      </c>
      <c r="G371" s="235"/>
      <c r="H371" s="239">
        <v>189.30199999999999</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3" customFormat="1">
      <c r="A372" s="13"/>
      <c r="B372" s="234"/>
      <c r="C372" s="235"/>
      <c r="D372" s="236" t="s">
        <v>319</v>
      </c>
      <c r="E372" s="237" t="s">
        <v>19</v>
      </c>
      <c r="F372" s="238" t="s">
        <v>9049</v>
      </c>
      <c r="G372" s="235"/>
      <c r="H372" s="239">
        <v>86.564999999999998</v>
      </c>
      <c r="I372" s="240"/>
      <c r="J372" s="235"/>
      <c r="K372" s="235"/>
      <c r="L372" s="241"/>
      <c r="M372" s="242"/>
      <c r="N372" s="243"/>
      <c r="O372" s="243"/>
      <c r="P372" s="243"/>
      <c r="Q372" s="243"/>
      <c r="R372" s="243"/>
      <c r="S372" s="243"/>
      <c r="T372" s="244"/>
      <c r="U372" s="13"/>
      <c r="V372" s="13"/>
      <c r="W372" s="13"/>
      <c r="X372" s="13"/>
      <c r="Y372" s="13"/>
      <c r="Z372" s="13"/>
      <c r="AA372" s="13"/>
      <c r="AB372" s="13"/>
      <c r="AC372" s="13"/>
      <c r="AD372" s="13"/>
      <c r="AE372" s="13"/>
      <c r="AT372" s="245" t="s">
        <v>319</v>
      </c>
      <c r="AU372" s="245" t="s">
        <v>85</v>
      </c>
      <c r="AV372" s="13" t="s">
        <v>85</v>
      </c>
      <c r="AW372" s="13" t="s">
        <v>37</v>
      </c>
      <c r="AX372" s="13" t="s">
        <v>76</v>
      </c>
      <c r="AY372" s="245" t="s">
        <v>308</v>
      </c>
    </row>
    <row r="373" s="13" customFormat="1">
      <c r="A373" s="13"/>
      <c r="B373" s="234"/>
      <c r="C373" s="235"/>
      <c r="D373" s="236" t="s">
        <v>319</v>
      </c>
      <c r="E373" s="237" t="s">
        <v>19</v>
      </c>
      <c r="F373" s="238" t="s">
        <v>9050</v>
      </c>
      <c r="G373" s="235"/>
      <c r="H373" s="239">
        <v>81.424999999999997</v>
      </c>
      <c r="I373" s="240"/>
      <c r="J373" s="235"/>
      <c r="K373" s="235"/>
      <c r="L373" s="241"/>
      <c r="M373" s="242"/>
      <c r="N373" s="243"/>
      <c r="O373" s="243"/>
      <c r="P373" s="243"/>
      <c r="Q373" s="243"/>
      <c r="R373" s="243"/>
      <c r="S373" s="243"/>
      <c r="T373" s="244"/>
      <c r="U373" s="13"/>
      <c r="V373" s="13"/>
      <c r="W373" s="13"/>
      <c r="X373" s="13"/>
      <c r="Y373" s="13"/>
      <c r="Z373" s="13"/>
      <c r="AA373" s="13"/>
      <c r="AB373" s="13"/>
      <c r="AC373" s="13"/>
      <c r="AD373" s="13"/>
      <c r="AE373" s="13"/>
      <c r="AT373" s="245" t="s">
        <v>319</v>
      </c>
      <c r="AU373" s="245" t="s">
        <v>85</v>
      </c>
      <c r="AV373" s="13" t="s">
        <v>85</v>
      </c>
      <c r="AW373" s="13" t="s">
        <v>37</v>
      </c>
      <c r="AX373" s="13" t="s">
        <v>76</v>
      </c>
      <c r="AY373" s="245" t="s">
        <v>308</v>
      </c>
    </row>
    <row r="374" s="13" customFormat="1">
      <c r="A374" s="13"/>
      <c r="B374" s="234"/>
      <c r="C374" s="235"/>
      <c r="D374" s="236" t="s">
        <v>319</v>
      </c>
      <c r="E374" s="237" t="s">
        <v>19</v>
      </c>
      <c r="F374" s="238" t="s">
        <v>9051</v>
      </c>
      <c r="G374" s="235"/>
      <c r="H374" s="239">
        <v>53.810000000000002</v>
      </c>
      <c r="I374" s="240"/>
      <c r="J374" s="235"/>
      <c r="K374" s="235"/>
      <c r="L374" s="241"/>
      <c r="M374" s="242"/>
      <c r="N374" s="243"/>
      <c r="O374" s="243"/>
      <c r="P374" s="243"/>
      <c r="Q374" s="243"/>
      <c r="R374" s="243"/>
      <c r="S374" s="243"/>
      <c r="T374" s="244"/>
      <c r="U374" s="13"/>
      <c r="V374" s="13"/>
      <c r="W374" s="13"/>
      <c r="X374" s="13"/>
      <c r="Y374" s="13"/>
      <c r="Z374" s="13"/>
      <c r="AA374" s="13"/>
      <c r="AB374" s="13"/>
      <c r="AC374" s="13"/>
      <c r="AD374" s="13"/>
      <c r="AE374" s="13"/>
      <c r="AT374" s="245" t="s">
        <v>319</v>
      </c>
      <c r="AU374" s="245" t="s">
        <v>85</v>
      </c>
      <c r="AV374" s="13" t="s">
        <v>85</v>
      </c>
      <c r="AW374" s="13" t="s">
        <v>37</v>
      </c>
      <c r="AX374" s="13" t="s">
        <v>76</v>
      </c>
      <c r="AY374" s="245" t="s">
        <v>308</v>
      </c>
    </row>
    <row r="375" s="13" customFormat="1">
      <c r="A375" s="13"/>
      <c r="B375" s="234"/>
      <c r="C375" s="235"/>
      <c r="D375" s="236" t="s">
        <v>319</v>
      </c>
      <c r="E375" s="237" t="s">
        <v>19</v>
      </c>
      <c r="F375" s="238" t="s">
        <v>9052</v>
      </c>
      <c r="G375" s="235"/>
      <c r="H375" s="239">
        <v>50.860999999999997</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5" customFormat="1">
      <c r="A376" s="15"/>
      <c r="B376" s="259"/>
      <c r="C376" s="260"/>
      <c r="D376" s="236" t="s">
        <v>319</v>
      </c>
      <c r="E376" s="261" t="s">
        <v>19</v>
      </c>
      <c r="F376" s="262" t="s">
        <v>448</v>
      </c>
      <c r="G376" s="260"/>
      <c r="H376" s="263">
        <v>664.80599999999993</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319</v>
      </c>
      <c r="AU376" s="269" t="s">
        <v>85</v>
      </c>
      <c r="AV376" s="15" t="s">
        <v>315</v>
      </c>
      <c r="AW376" s="15" t="s">
        <v>37</v>
      </c>
      <c r="AX376" s="15" t="s">
        <v>83</v>
      </c>
      <c r="AY376" s="269" t="s">
        <v>308</v>
      </c>
    </row>
    <row r="377" s="2" customFormat="1" ht="24.15" customHeight="1">
      <c r="A377" s="41"/>
      <c r="B377" s="42"/>
      <c r="C377" s="216" t="s">
        <v>1486</v>
      </c>
      <c r="D377" s="216" t="s">
        <v>310</v>
      </c>
      <c r="E377" s="217" t="s">
        <v>9059</v>
      </c>
      <c r="F377" s="218" t="s">
        <v>9060</v>
      </c>
      <c r="G377" s="219" t="s">
        <v>4064</v>
      </c>
      <c r="H377" s="220">
        <v>20</v>
      </c>
      <c r="I377" s="221"/>
      <c r="J377" s="222">
        <f>ROUND(I377*H377,2)</f>
        <v>0</v>
      </c>
      <c r="K377" s="218" t="s">
        <v>314</v>
      </c>
      <c r="L377" s="47"/>
      <c r="M377" s="223" t="s">
        <v>19</v>
      </c>
      <c r="N377" s="224" t="s">
        <v>47</v>
      </c>
      <c r="O377" s="87"/>
      <c r="P377" s="225">
        <f>O377*H377</f>
        <v>0</v>
      </c>
      <c r="Q377" s="225">
        <v>0</v>
      </c>
      <c r="R377" s="225">
        <f>Q377*H377</f>
        <v>0</v>
      </c>
      <c r="S377" s="225">
        <v>0</v>
      </c>
      <c r="T377" s="226">
        <f>S377*H377</f>
        <v>0</v>
      </c>
      <c r="U377" s="41"/>
      <c r="V377" s="41"/>
      <c r="W377" s="41"/>
      <c r="X377" s="41"/>
      <c r="Y377" s="41"/>
      <c r="Z377" s="41"/>
      <c r="AA377" s="41"/>
      <c r="AB377" s="41"/>
      <c r="AC377" s="41"/>
      <c r="AD377" s="41"/>
      <c r="AE377" s="41"/>
      <c r="AR377" s="227" t="s">
        <v>315</v>
      </c>
      <c r="AT377" s="227" t="s">
        <v>310</v>
      </c>
      <c r="AU377" s="227" t="s">
        <v>85</v>
      </c>
      <c r="AY377" s="20" t="s">
        <v>308</v>
      </c>
      <c r="BE377" s="228">
        <f>IF(N377="základní",J377,0)</f>
        <v>0</v>
      </c>
      <c r="BF377" s="228">
        <f>IF(N377="snížená",J377,0)</f>
        <v>0</v>
      </c>
      <c r="BG377" s="228">
        <f>IF(N377="zákl. přenesená",J377,0)</f>
        <v>0</v>
      </c>
      <c r="BH377" s="228">
        <f>IF(N377="sníž. přenesená",J377,0)</f>
        <v>0</v>
      </c>
      <c r="BI377" s="228">
        <f>IF(N377="nulová",J377,0)</f>
        <v>0</v>
      </c>
      <c r="BJ377" s="20" t="s">
        <v>83</v>
      </c>
      <c r="BK377" s="228">
        <f>ROUND(I377*H377,2)</f>
        <v>0</v>
      </c>
      <c r="BL377" s="20" t="s">
        <v>315</v>
      </c>
      <c r="BM377" s="227" t="s">
        <v>9061</v>
      </c>
    </row>
    <row r="378" s="2" customFormat="1">
      <c r="A378" s="41"/>
      <c r="B378" s="42"/>
      <c r="C378" s="43"/>
      <c r="D378" s="229" t="s">
        <v>317</v>
      </c>
      <c r="E378" s="43"/>
      <c r="F378" s="230" t="s">
        <v>9062</v>
      </c>
      <c r="G378" s="43"/>
      <c r="H378" s="43"/>
      <c r="I378" s="231"/>
      <c r="J378" s="43"/>
      <c r="K378" s="43"/>
      <c r="L378" s="47"/>
      <c r="M378" s="232"/>
      <c r="N378" s="233"/>
      <c r="O378" s="87"/>
      <c r="P378" s="87"/>
      <c r="Q378" s="87"/>
      <c r="R378" s="87"/>
      <c r="S378" s="87"/>
      <c r="T378" s="88"/>
      <c r="U378" s="41"/>
      <c r="V378" s="41"/>
      <c r="W378" s="41"/>
      <c r="X378" s="41"/>
      <c r="Y378" s="41"/>
      <c r="Z378" s="41"/>
      <c r="AA378" s="41"/>
      <c r="AB378" s="41"/>
      <c r="AC378" s="41"/>
      <c r="AD378" s="41"/>
      <c r="AE378" s="41"/>
      <c r="AT378" s="20" t="s">
        <v>317</v>
      </c>
      <c r="AU378" s="20" t="s">
        <v>85</v>
      </c>
    </row>
    <row r="379" s="13" customFormat="1">
      <c r="A379" s="13"/>
      <c r="B379" s="234"/>
      <c r="C379" s="235"/>
      <c r="D379" s="236" t="s">
        <v>319</v>
      </c>
      <c r="E379" s="237" t="s">
        <v>19</v>
      </c>
      <c r="F379" s="238" t="s">
        <v>9063</v>
      </c>
      <c r="G379" s="235"/>
      <c r="H379" s="239">
        <v>20</v>
      </c>
      <c r="I379" s="240"/>
      <c r="J379" s="235"/>
      <c r="K379" s="235"/>
      <c r="L379" s="241"/>
      <c r="M379" s="242"/>
      <c r="N379" s="243"/>
      <c r="O379" s="243"/>
      <c r="P379" s="243"/>
      <c r="Q379" s="243"/>
      <c r="R379" s="243"/>
      <c r="S379" s="243"/>
      <c r="T379" s="244"/>
      <c r="U379" s="13"/>
      <c r="V379" s="13"/>
      <c r="W379" s="13"/>
      <c r="X379" s="13"/>
      <c r="Y379" s="13"/>
      <c r="Z379" s="13"/>
      <c r="AA379" s="13"/>
      <c r="AB379" s="13"/>
      <c r="AC379" s="13"/>
      <c r="AD379" s="13"/>
      <c r="AE379" s="13"/>
      <c r="AT379" s="245" t="s">
        <v>319</v>
      </c>
      <c r="AU379" s="245" t="s">
        <v>85</v>
      </c>
      <c r="AV379" s="13" t="s">
        <v>85</v>
      </c>
      <c r="AW379" s="13" t="s">
        <v>37</v>
      </c>
      <c r="AX379" s="13" t="s">
        <v>83</v>
      </c>
      <c r="AY379" s="245" t="s">
        <v>308</v>
      </c>
    </row>
    <row r="380" s="2" customFormat="1" ht="16.5" customHeight="1">
      <c r="A380" s="41"/>
      <c r="B380" s="42"/>
      <c r="C380" s="216" t="s">
        <v>782</v>
      </c>
      <c r="D380" s="216" t="s">
        <v>310</v>
      </c>
      <c r="E380" s="217" t="s">
        <v>9064</v>
      </c>
      <c r="F380" s="218" t="s">
        <v>9065</v>
      </c>
      <c r="G380" s="219" t="s">
        <v>4064</v>
      </c>
      <c r="H380" s="220">
        <v>0.66500000000000004</v>
      </c>
      <c r="I380" s="221"/>
      <c r="J380" s="222">
        <f>ROUND(I380*H380,2)</f>
        <v>0</v>
      </c>
      <c r="K380" s="218" t="s">
        <v>314</v>
      </c>
      <c r="L380" s="47"/>
      <c r="M380" s="223" t="s">
        <v>19</v>
      </c>
      <c r="N380" s="224" t="s">
        <v>47</v>
      </c>
      <c r="O380" s="87"/>
      <c r="P380" s="225">
        <f>O380*H380</f>
        <v>0</v>
      </c>
      <c r="Q380" s="225">
        <v>0</v>
      </c>
      <c r="R380" s="225">
        <f>Q380*H380</f>
        <v>0</v>
      </c>
      <c r="S380" s="225">
        <v>0</v>
      </c>
      <c r="T380" s="226">
        <f>S380*H380</f>
        <v>0</v>
      </c>
      <c r="U380" s="41"/>
      <c r="V380" s="41"/>
      <c r="W380" s="41"/>
      <c r="X380" s="41"/>
      <c r="Y380" s="41"/>
      <c r="Z380" s="41"/>
      <c r="AA380" s="41"/>
      <c r="AB380" s="41"/>
      <c r="AC380" s="41"/>
      <c r="AD380" s="41"/>
      <c r="AE380" s="41"/>
      <c r="AR380" s="227" t="s">
        <v>315</v>
      </c>
      <c r="AT380" s="227" t="s">
        <v>310</v>
      </c>
      <c r="AU380" s="227" t="s">
        <v>85</v>
      </c>
      <c r="AY380" s="20" t="s">
        <v>308</v>
      </c>
      <c r="BE380" s="228">
        <f>IF(N380="základní",J380,0)</f>
        <v>0</v>
      </c>
      <c r="BF380" s="228">
        <f>IF(N380="snížená",J380,0)</f>
        <v>0</v>
      </c>
      <c r="BG380" s="228">
        <f>IF(N380="zákl. přenesená",J380,0)</f>
        <v>0</v>
      </c>
      <c r="BH380" s="228">
        <f>IF(N380="sníž. přenesená",J380,0)</f>
        <v>0</v>
      </c>
      <c r="BI380" s="228">
        <f>IF(N380="nulová",J380,0)</f>
        <v>0</v>
      </c>
      <c r="BJ380" s="20" t="s">
        <v>83</v>
      </c>
      <c r="BK380" s="228">
        <f>ROUND(I380*H380,2)</f>
        <v>0</v>
      </c>
      <c r="BL380" s="20" t="s">
        <v>315</v>
      </c>
      <c r="BM380" s="227" t="s">
        <v>9066</v>
      </c>
    </row>
    <row r="381" s="2" customFormat="1">
      <c r="A381" s="41"/>
      <c r="B381" s="42"/>
      <c r="C381" s="43"/>
      <c r="D381" s="229" t="s">
        <v>317</v>
      </c>
      <c r="E381" s="43"/>
      <c r="F381" s="230" t="s">
        <v>9067</v>
      </c>
      <c r="G381" s="43"/>
      <c r="H381" s="43"/>
      <c r="I381" s="231"/>
      <c r="J381" s="43"/>
      <c r="K381" s="43"/>
      <c r="L381" s="47"/>
      <c r="M381" s="232"/>
      <c r="N381" s="233"/>
      <c r="O381" s="87"/>
      <c r="P381" s="87"/>
      <c r="Q381" s="87"/>
      <c r="R381" s="87"/>
      <c r="S381" s="87"/>
      <c r="T381" s="88"/>
      <c r="U381" s="41"/>
      <c r="V381" s="41"/>
      <c r="W381" s="41"/>
      <c r="X381" s="41"/>
      <c r="Y381" s="41"/>
      <c r="Z381" s="41"/>
      <c r="AA381" s="41"/>
      <c r="AB381" s="41"/>
      <c r="AC381" s="41"/>
      <c r="AD381" s="41"/>
      <c r="AE381" s="41"/>
      <c r="AT381" s="20" t="s">
        <v>317</v>
      </c>
      <c r="AU381" s="20" t="s">
        <v>85</v>
      </c>
    </row>
    <row r="382" s="13" customFormat="1">
      <c r="A382" s="13"/>
      <c r="B382" s="234"/>
      <c r="C382" s="235"/>
      <c r="D382" s="236" t="s">
        <v>319</v>
      </c>
      <c r="E382" s="237" t="s">
        <v>19</v>
      </c>
      <c r="F382" s="238" t="s">
        <v>9057</v>
      </c>
      <c r="G382" s="235"/>
      <c r="H382" s="239">
        <v>202.84299999999999</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76</v>
      </c>
      <c r="AY382" s="245" t="s">
        <v>308</v>
      </c>
    </row>
    <row r="383" s="13" customFormat="1">
      <c r="A383" s="13"/>
      <c r="B383" s="234"/>
      <c r="C383" s="235"/>
      <c r="D383" s="236" t="s">
        <v>319</v>
      </c>
      <c r="E383" s="237" t="s">
        <v>19</v>
      </c>
      <c r="F383" s="238" t="s">
        <v>9058</v>
      </c>
      <c r="G383" s="235"/>
      <c r="H383" s="239">
        <v>189.30199999999999</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76</v>
      </c>
      <c r="AY383" s="245" t="s">
        <v>308</v>
      </c>
    </row>
    <row r="384" s="13" customFormat="1">
      <c r="A384" s="13"/>
      <c r="B384" s="234"/>
      <c r="C384" s="235"/>
      <c r="D384" s="236" t="s">
        <v>319</v>
      </c>
      <c r="E384" s="237" t="s">
        <v>19</v>
      </c>
      <c r="F384" s="238" t="s">
        <v>9049</v>
      </c>
      <c r="G384" s="235"/>
      <c r="H384" s="239">
        <v>86.564999999999998</v>
      </c>
      <c r="I384" s="240"/>
      <c r="J384" s="235"/>
      <c r="K384" s="235"/>
      <c r="L384" s="241"/>
      <c r="M384" s="242"/>
      <c r="N384" s="243"/>
      <c r="O384" s="243"/>
      <c r="P384" s="243"/>
      <c r="Q384" s="243"/>
      <c r="R384" s="243"/>
      <c r="S384" s="243"/>
      <c r="T384" s="244"/>
      <c r="U384" s="13"/>
      <c r="V384" s="13"/>
      <c r="W384" s="13"/>
      <c r="X384" s="13"/>
      <c r="Y384" s="13"/>
      <c r="Z384" s="13"/>
      <c r="AA384" s="13"/>
      <c r="AB384" s="13"/>
      <c r="AC384" s="13"/>
      <c r="AD384" s="13"/>
      <c r="AE384" s="13"/>
      <c r="AT384" s="245" t="s">
        <v>319</v>
      </c>
      <c r="AU384" s="245" t="s">
        <v>85</v>
      </c>
      <c r="AV384" s="13" t="s">
        <v>85</v>
      </c>
      <c r="AW384" s="13" t="s">
        <v>37</v>
      </c>
      <c r="AX384" s="13" t="s">
        <v>76</v>
      </c>
      <c r="AY384" s="245" t="s">
        <v>308</v>
      </c>
    </row>
    <row r="385" s="13" customFormat="1">
      <c r="A385" s="13"/>
      <c r="B385" s="234"/>
      <c r="C385" s="235"/>
      <c r="D385" s="236" t="s">
        <v>319</v>
      </c>
      <c r="E385" s="237" t="s">
        <v>19</v>
      </c>
      <c r="F385" s="238" t="s">
        <v>9050</v>
      </c>
      <c r="G385" s="235"/>
      <c r="H385" s="239">
        <v>81.424999999999997</v>
      </c>
      <c r="I385" s="240"/>
      <c r="J385" s="235"/>
      <c r="K385" s="235"/>
      <c r="L385" s="241"/>
      <c r="M385" s="242"/>
      <c r="N385" s="243"/>
      <c r="O385" s="243"/>
      <c r="P385" s="243"/>
      <c r="Q385" s="243"/>
      <c r="R385" s="243"/>
      <c r="S385" s="243"/>
      <c r="T385" s="244"/>
      <c r="U385" s="13"/>
      <c r="V385" s="13"/>
      <c r="W385" s="13"/>
      <c r="X385" s="13"/>
      <c r="Y385" s="13"/>
      <c r="Z385" s="13"/>
      <c r="AA385" s="13"/>
      <c r="AB385" s="13"/>
      <c r="AC385" s="13"/>
      <c r="AD385" s="13"/>
      <c r="AE385" s="13"/>
      <c r="AT385" s="245" t="s">
        <v>319</v>
      </c>
      <c r="AU385" s="245" t="s">
        <v>85</v>
      </c>
      <c r="AV385" s="13" t="s">
        <v>85</v>
      </c>
      <c r="AW385" s="13" t="s">
        <v>37</v>
      </c>
      <c r="AX385" s="13" t="s">
        <v>76</v>
      </c>
      <c r="AY385" s="245" t="s">
        <v>308</v>
      </c>
    </row>
    <row r="386" s="13" customFormat="1">
      <c r="A386" s="13"/>
      <c r="B386" s="234"/>
      <c r="C386" s="235"/>
      <c r="D386" s="236" t="s">
        <v>319</v>
      </c>
      <c r="E386" s="237" t="s">
        <v>19</v>
      </c>
      <c r="F386" s="238" t="s">
        <v>9051</v>
      </c>
      <c r="G386" s="235"/>
      <c r="H386" s="239">
        <v>53.810000000000002</v>
      </c>
      <c r="I386" s="240"/>
      <c r="J386" s="235"/>
      <c r="K386" s="235"/>
      <c r="L386" s="241"/>
      <c r="M386" s="242"/>
      <c r="N386" s="243"/>
      <c r="O386" s="243"/>
      <c r="P386" s="243"/>
      <c r="Q386" s="243"/>
      <c r="R386" s="243"/>
      <c r="S386" s="243"/>
      <c r="T386" s="244"/>
      <c r="U386" s="13"/>
      <c r="V386" s="13"/>
      <c r="W386" s="13"/>
      <c r="X386" s="13"/>
      <c r="Y386" s="13"/>
      <c r="Z386" s="13"/>
      <c r="AA386" s="13"/>
      <c r="AB386" s="13"/>
      <c r="AC386" s="13"/>
      <c r="AD386" s="13"/>
      <c r="AE386" s="13"/>
      <c r="AT386" s="245" t="s">
        <v>319</v>
      </c>
      <c r="AU386" s="245" t="s">
        <v>85</v>
      </c>
      <c r="AV386" s="13" t="s">
        <v>85</v>
      </c>
      <c r="AW386" s="13" t="s">
        <v>37</v>
      </c>
      <c r="AX386" s="13" t="s">
        <v>76</v>
      </c>
      <c r="AY386" s="245" t="s">
        <v>308</v>
      </c>
    </row>
    <row r="387" s="13" customFormat="1">
      <c r="A387" s="13"/>
      <c r="B387" s="234"/>
      <c r="C387" s="235"/>
      <c r="D387" s="236" t="s">
        <v>319</v>
      </c>
      <c r="E387" s="237" t="s">
        <v>19</v>
      </c>
      <c r="F387" s="238" t="s">
        <v>9052</v>
      </c>
      <c r="G387" s="235"/>
      <c r="H387" s="239">
        <v>50.860999999999997</v>
      </c>
      <c r="I387" s="240"/>
      <c r="J387" s="235"/>
      <c r="K387" s="235"/>
      <c r="L387" s="241"/>
      <c r="M387" s="242"/>
      <c r="N387" s="243"/>
      <c r="O387" s="243"/>
      <c r="P387" s="243"/>
      <c r="Q387" s="243"/>
      <c r="R387" s="243"/>
      <c r="S387" s="243"/>
      <c r="T387" s="244"/>
      <c r="U387" s="13"/>
      <c r="V387" s="13"/>
      <c r="W387" s="13"/>
      <c r="X387" s="13"/>
      <c r="Y387" s="13"/>
      <c r="Z387" s="13"/>
      <c r="AA387" s="13"/>
      <c r="AB387" s="13"/>
      <c r="AC387" s="13"/>
      <c r="AD387" s="13"/>
      <c r="AE387" s="13"/>
      <c r="AT387" s="245" t="s">
        <v>319</v>
      </c>
      <c r="AU387" s="245" t="s">
        <v>85</v>
      </c>
      <c r="AV387" s="13" t="s">
        <v>85</v>
      </c>
      <c r="AW387" s="13" t="s">
        <v>37</v>
      </c>
      <c r="AX387" s="13" t="s">
        <v>76</v>
      </c>
      <c r="AY387" s="245" t="s">
        <v>308</v>
      </c>
    </row>
    <row r="388" s="15" customFormat="1">
      <c r="A388" s="15"/>
      <c r="B388" s="259"/>
      <c r="C388" s="260"/>
      <c r="D388" s="236" t="s">
        <v>319</v>
      </c>
      <c r="E388" s="261" t="s">
        <v>19</v>
      </c>
      <c r="F388" s="262" t="s">
        <v>448</v>
      </c>
      <c r="G388" s="260"/>
      <c r="H388" s="263">
        <v>664.80599999999993</v>
      </c>
      <c r="I388" s="264"/>
      <c r="J388" s="260"/>
      <c r="K388" s="260"/>
      <c r="L388" s="265"/>
      <c r="M388" s="266"/>
      <c r="N388" s="267"/>
      <c r="O388" s="267"/>
      <c r="P388" s="267"/>
      <c r="Q388" s="267"/>
      <c r="R388" s="267"/>
      <c r="S388" s="267"/>
      <c r="T388" s="268"/>
      <c r="U388" s="15"/>
      <c r="V388" s="15"/>
      <c r="W388" s="15"/>
      <c r="X388" s="15"/>
      <c r="Y388" s="15"/>
      <c r="Z388" s="15"/>
      <c r="AA388" s="15"/>
      <c r="AB388" s="15"/>
      <c r="AC388" s="15"/>
      <c r="AD388" s="15"/>
      <c r="AE388" s="15"/>
      <c r="AT388" s="269" t="s">
        <v>319</v>
      </c>
      <c r="AU388" s="269" t="s">
        <v>85</v>
      </c>
      <c r="AV388" s="15" t="s">
        <v>315</v>
      </c>
      <c r="AW388" s="15" t="s">
        <v>37</v>
      </c>
      <c r="AX388" s="15" t="s">
        <v>83</v>
      </c>
      <c r="AY388" s="269" t="s">
        <v>308</v>
      </c>
    </row>
    <row r="389" s="13" customFormat="1">
      <c r="A389" s="13"/>
      <c r="B389" s="234"/>
      <c r="C389" s="235"/>
      <c r="D389" s="236" t="s">
        <v>319</v>
      </c>
      <c r="E389" s="235"/>
      <c r="F389" s="238" t="s">
        <v>9068</v>
      </c>
      <c r="G389" s="235"/>
      <c r="H389" s="239">
        <v>0.66500000000000004</v>
      </c>
      <c r="I389" s="240"/>
      <c r="J389" s="235"/>
      <c r="K389" s="235"/>
      <c r="L389" s="241"/>
      <c r="M389" s="242"/>
      <c r="N389" s="243"/>
      <c r="O389" s="243"/>
      <c r="P389" s="243"/>
      <c r="Q389" s="243"/>
      <c r="R389" s="243"/>
      <c r="S389" s="243"/>
      <c r="T389" s="244"/>
      <c r="U389" s="13"/>
      <c r="V389" s="13"/>
      <c r="W389" s="13"/>
      <c r="X389" s="13"/>
      <c r="Y389" s="13"/>
      <c r="Z389" s="13"/>
      <c r="AA389" s="13"/>
      <c r="AB389" s="13"/>
      <c r="AC389" s="13"/>
      <c r="AD389" s="13"/>
      <c r="AE389" s="13"/>
      <c r="AT389" s="245" t="s">
        <v>319</v>
      </c>
      <c r="AU389" s="245" t="s">
        <v>85</v>
      </c>
      <c r="AV389" s="13" t="s">
        <v>85</v>
      </c>
      <c r="AW389" s="13" t="s">
        <v>4</v>
      </c>
      <c r="AX389" s="13" t="s">
        <v>83</v>
      </c>
      <c r="AY389" s="245" t="s">
        <v>308</v>
      </c>
    </row>
    <row r="390" s="2" customFormat="1" ht="24.15" customHeight="1">
      <c r="A390" s="41"/>
      <c r="B390" s="42"/>
      <c r="C390" s="216" t="s">
        <v>1491</v>
      </c>
      <c r="D390" s="216" t="s">
        <v>310</v>
      </c>
      <c r="E390" s="217" t="s">
        <v>9069</v>
      </c>
      <c r="F390" s="218" t="s">
        <v>9070</v>
      </c>
      <c r="G390" s="219" t="s">
        <v>323</v>
      </c>
      <c r="H390" s="220">
        <v>16</v>
      </c>
      <c r="I390" s="221"/>
      <c r="J390" s="222">
        <f>ROUND(I390*H390,2)</f>
        <v>0</v>
      </c>
      <c r="K390" s="218" t="s">
        <v>314</v>
      </c>
      <c r="L390" s="47"/>
      <c r="M390" s="223" t="s">
        <v>19</v>
      </c>
      <c r="N390" s="224" t="s">
        <v>47</v>
      </c>
      <c r="O390" s="87"/>
      <c r="P390" s="225">
        <f>O390*H390</f>
        <v>0</v>
      </c>
      <c r="Q390" s="225">
        <v>0.0047200000000000002</v>
      </c>
      <c r="R390" s="225">
        <f>Q390*H390</f>
        <v>0.075520000000000004</v>
      </c>
      <c r="S390" s="225">
        <v>0</v>
      </c>
      <c r="T390" s="226">
        <f>S390*H390</f>
        <v>0</v>
      </c>
      <c r="U390" s="41"/>
      <c r="V390" s="41"/>
      <c r="W390" s="41"/>
      <c r="X390" s="41"/>
      <c r="Y390" s="41"/>
      <c r="Z390" s="41"/>
      <c r="AA390" s="41"/>
      <c r="AB390" s="41"/>
      <c r="AC390" s="41"/>
      <c r="AD390" s="41"/>
      <c r="AE390" s="41"/>
      <c r="AR390" s="227" t="s">
        <v>315</v>
      </c>
      <c r="AT390" s="227" t="s">
        <v>310</v>
      </c>
      <c r="AU390" s="227" t="s">
        <v>85</v>
      </c>
      <c r="AY390" s="20" t="s">
        <v>308</v>
      </c>
      <c r="BE390" s="228">
        <f>IF(N390="základní",J390,0)</f>
        <v>0</v>
      </c>
      <c r="BF390" s="228">
        <f>IF(N390="snížená",J390,0)</f>
        <v>0</v>
      </c>
      <c r="BG390" s="228">
        <f>IF(N390="zákl. přenesená",J390,0)</f>
        <v>0</v>
      </c>
      <c r="BH390" s="228">
        <f>IF(N390="sníž. přenesená",J390,0)</f>
        <v>0</v>
      </c>
      <c r="BI390" s="228">
        <f>IF(N390="nulová",J390,0)</f>
        <v>0</v>
      </c>
      <c r="BJ390" s="20" t="s">
        <v>83</v>
      </c>
      <c r="BK390" s="228">
        <f>ROUND(I390*H390,2)</f>
        <v>0</v>
      </c>
      <c r="BL390" s="20" t="s">
        <v>315</v>
      </c>
      <c r="BM390" s="227" t="s">
        <v>9071</v>
      </c>
    </row>
    <row r="391" s="2" customFormat="1">
      <c r="A391" s="41"/>
      <c r="B391" s="42"/>
      <c r="C391" s="43"/>
      <c r="D391" s="229" t="s">
        <v>317</v>
      </c>
      <c r="E391" s="43"/>
      <c r="F391" s="230" t="s">
        <v>9072</v>
      </c>
      <c r="G391" s="43"/>
      <c r="H391" s="43"/>
      <c r="I391" s="231"/>
      <c r="J391" s="43"/>
      <c r="K391" s="43"/>
      <c r="L391" s="47"/>
      <c r="M391" s="232"/>
      <c r="N391" s="233"/>
      <c r="O391" s="87"/>
      <c r="P391" s="87"/>
      <c r="Q391" s="87"/>
      <c r="R391" s="87"/>
      <c r="S391" s="87"/>
      <c r="T391" s="88"/>
      <c r="U391" s="41"/>
      <c r="V391" s="41"/>
      <c r="W391" s="41"/>
      <c r="X391" s="41"/>
      <c r="Y391" s="41"/>
      <c r="Z391" s="41"/>
      <c r="AA391" s="41"/>
      <c r="AB391" s="41"/>
      <c r="AC391" s="41"/>
      <c r="AD391" s="41"/>
      <c r="AE391" s="41"/>
      <c r="AT391" s="20" t="s">
        <v>317</v>
      </c>
      <c r="AU391" s="20" t="s">
        <v>85</v>
      </c>
    </row>
    <row r="392" s="13" customFormat="1">
      <c r="A392" s="13"/>
      <c r="B392" s="234"/>
      <c r="C392" s="235"/>
      <c r="D392" s="236" t="s">
        <v>319</v>
      </c>
      <c r="E392" s="237" t="s">
        <v>19</v>
      </c>
      <c r="F392" s="238" t="s">
        <v>9073</v>
      </c>
      <c r="G392" s="235"/>
      <c r="H392" s="239">
        <v>16</v>
      </c>
      <c r="I392" s="240"/>
      <c r="J392" s="235"/>
      <c r="K392" s="235"/>
      <c r="L392" s="241"/>
      <c r="M392" s="242"/>
      <c r="N392" s="243"/>
      <c r="O392" s="243"/>
      <c r="P392" s="243"/>
      <c r="Q392" s="243"/>
      <c r="R392" s="243"/>
      <c r="S392" s="243"/>
      <c r="T392" s="244"/>
      <c r="U392" s="13"/>
      <c r="V392" s="13"/>
      <c r="W392" s="13"/>
      <c r="X392" s="13"/>
      <c r="Y392" s="13"/>
      <c r="Z392" s="13"/>
      <c r="AA392" s="13"/>
      <c r="AB392" s="13"/>
      <c r="AC392" s="13"/>
      <c r="AD392" s="13"/>
      <c r="AE392" s="13"/>
      <c r="AT392" s="245" t="s">
        <v>319</v>
      </c>
      <c r="AU392" s="245" t="s">
        <v>85</v>
      </c>
      <c r="AV392" s="13" t="s">
        <v>85</v>
      </c>
      <c r="AW392" s="13" t="s">
        <v>37</v>
      </c>
      <c r="AX392" s="13" t="s">
        <v>83</v>
      </c>
      <c r="AY392" s="245" t="s">
        <v>308</v>
      </c>
    </row>
    <row r="393" s="2" customFormat="1" ht="16.5" customHeight="1">
      <c r="A393" s="41"/>
      <c r="B393" s="42"/>
      <c r="C393" s="280" t="s">
        <v>787</v>
      </c>
      <c r="D393" s="280" t="s">
        <v>1137</v>
      </c>
      <c r="E393" s="281" t="s">
        <v>9074</v>
      </c>
      <c r="F393" s="282" t="s">
        <v>9075</v>
      </c>
      <c r="G393" s="283" t="s">
        <v>323</v>
      </c>
      <c r="H393" s="284">
        <v>16</v>
      </c>
      <c r="I393" s="285"/>
      <c r="J393" s="286">
        <f>ROUND(I393*H393,2)</f>
        <v>0</v>
      </c>
      <c r="K393" s="282" t="s">
        <v>19</v>
      </c>
      <c r="L393" s="287"/>
      <c r="M393" s="288" t="s">
        <v>19</v>
      </c>
      <c r="N393" s="289" t="s">
        <v>47</v>
      </c>
      <c r="O393" s="87"/>
      <c r="P393" s="225">
        <f>O393*H393</f>
        <v>0</v>
      </c>
      <c r="Q393" s="225">
        <v>0</v>
      </c>
      <c r="R393" s="225">
        <f>Q393*H393</f>
        <v>0</v>
      </c>
      <c r="S393" s="225">
        <v>0</v>
      </c>
      <c r="T393" s="226">
        <f>S393*H393</f>
        <v>0</v>
      </c>
      <c r="U393" s="41"/>
      <c r="V393" s="41"/>
      <c r="W393" s="41"/>
      <c r="X393" s="41"/>
      <c r="Y393" s="41"/>
      <c r="Z393" s="41"/>
      <c r="AA393" s="41"/>
      <c r="AB393" s="41"/>
      <c r="AC393" s="41"/>
      <c r="AD393" s="41"/>
      <c r="AE393" s="41"/>
      <c r="AR393" s="227" t="s">
        <v>352</v>
      </c>
      <c r="AT393" s="227" t="s">
        <v>1137</v>
      </c>
      <c r="AU393" s="227" t="s">
        <v>85</v>
      </c>
      <c r="AY393" s="20" t="s">
        <v>308</v>
      </c>
      <c r="BE393" s="228">
        <f>IF(N393="základní",J393,0)</f>
        <v>0</v>
      </c>
      <c r="BF393" s="228">
        <f>IF(N393="snížená",J393,0)</f>
        <v>0</v>
      </c>
      <c r="BG393" s="228">
        <f>IF(N393="zákl. přenesená",J393,0)</f>
        <v>0</v>
      </c>
      <c r="BH393" s="228">
        <f>IF(N393="sníž. přenesená",J393,0)</f>
        <v>0</v>
      </c>
      <c r="BI393" s="228">
        <f>IF(N393="nulová",J393,0)</f>
        <v>0</v>
      </c>
      <c r="BJ393" s="20" t="s">
        <v>83</v>
      </c>
      <c r="BK393" s="228">
        <f>ROUND(I393*H393,2)</f>
        <v>0</v>
      </c>
      <c r="BL393" s="20" t="s">
        <v>315</v>
      </c>
      <c r="BM393" s="227" t="s">
        <v>9076</v>
      </c>
    </row>
    <row r="394" s="2" customFormat="1" ht="24.15" customHeight="1">
      <c r="A394" s="41"/>
      <c r="B394" s="42"/>
      <c r="C394" s="216" t="s">
        <v>1500</v>
      </c>
      <c r="D394" s="216" t="s">
        <v>310</v>
      </c>
      <c r="E394" s="217" t="s">
        <v>9077</v>
      </c>
      <c r="F394" s="218" t="s">
        <v>9078</v>
      </c>
      <c r="G394" s="219" t="s">
        <v>474</v>
      </c>
      <c r="H394" s="220">
        <v>210</v>
      </c>
      <c r="I394" s="221"/>
      <c r="J394" s="222">
        <f>ROUND(I394*H394,2)</f>
        <v>0</v>
      </c>
      <c r="K394" s="218" t="s">
        <v>314</v>
      </c>
      <c r="L394" s="47"/>
      <c r="M394" s="223" t="s">
        <v>19</v>
      </c>
      <c r="N394" s="224" t="s">
        <v>47</v>
      </c>
      <c r="O394" s="87"/>
      <c r="P394" s="225">
        <f>O394*H394</f>
        <v>0</v>
      </c>
      <c r="Q394" s="225">
        <v>0.16849</v>
      </c>
      <c r="R394" s="225">
        <f>Q394*H394</f>
        <v>35.382899999999999</v>
      </c>
      <c r="S394" s="225">
        <v>0</v>
      </c>
      <c r="T394" s="226">
        <f>S394*H394</f>
        <v>0</v>
      </c>
      <c r="U394" s="41"/>
      <c r="V394" s="41"/>
      <c r="W394" s="41"/>
      <c r="X394" s="41"/>
      <c r="Y394" s="41"/>
      <c r="Z394" s="41"/>
      <c r="AA394" s="41"/>
      <c r="AB394" s="41"/>
      <c r="AC394" s="41"/>
      <c r="AD394" s="41"/>
      <c r="AE394" s="41"/>
      <c r="AR394" s="227" t="s">
        <v>315</v>
      </c>
      <c r="AT394" s="227" t="s">
        <v>310</v>
      </c>
      <c r="AU394" s="227" t="s">
        <v>85</v>
      </c>
      <c r="AY394" s="20" t="s">
        <v>308</v>
      </c>
      <c r="BE394" s="228">
        <f>IF(N394="základní",J394,0)</f>
        <v>0</v>
      </c>
      <c r="BF394" s="228">
        <f>IF(N394="snížená",J394,0)</f>
        <v>0</v>
      </c>
      <c r="BG394" s="228">
        <f>IF(N394="zákl. přenesená",J394,0)</f>
        <v>0</v>
      </c>
      <c r="BH394" s="228">
        <f>IF(N394="sníž. přenesená",J394,0)</f>
        <v>0</v>
      </c>
      <c r="BI394" s="228">
        <f>IF(N394="nulová",J394,0)</f>
        <v>0</v>
      </c>
      <c r="BJ394" s="20" t="s">
        <v>83</v>
      </c>
      <c r="BK394" s="228">
        <f>ROUND(I394*H394,2)</f>
        <v>0</v>
      </c>
      <c r="BL394" s="20" t="s">
        <v>315</v>
      </c>
      <c r="BM394" s="227" t="s">
        <v>9079</v>
      </c>
    </row>
    <row r="395" s="2" customFormat="1">
      <c r="A395" s="41"/>
      <c r="B395" s="42"/>
      <c r="C395" s="43"/>
      <c r="D395" s="229" t="s">
        <v>317</v>
      </c>
      <c r="E395" s="43"/>
      <c r="F395" s="230" t="s">
        <v>9080</v>
      </c>
      <c r="G395" s="43"/>
      <c r="H395" s="43"/>
      <c r="I395" s="231"/>
      <c r="J395" s="43"/>
      <c r="K395" s="43"/>
      <c r="L395" s="47"/>
      <c r="M395" s="232"/>
      <c r="N395" s="233"/>
      <c r="O395" s="87"/>
      <c r="P395" s="87"/>
      <c r="Q395" s="87"/>
      <c r="R395" s="87"/>
      <c r="S395" s="87"/>
      <c r="T395" s="88"/>
      <c r="U395" s="41"/>
      <c r="V395" s="41"/>
      <c r="W395" s="41"/>
      <c r="X395" s="41"/>
      <c r="Y395" s="41"/>
      <c r="Z395" s="41"/>
      <c r="AA395" s="41"/>
      <c r="AB395" s="41"/>
      <c r="AC395" s="41"/>
      <c r="AD395" s="41"/>
      <c r="AE395" s="41"/>
      <c r="AT395" s="20" t="s">
        <v>317</v>
      </c>
      <c r="AU395" s="20" t="s">
        <v>85</v>
      </c>
    </row>
    <row r="396" s="13" customFormat="1">
      <c r="A396" s="13"/>
      <c r="B396" s="234"/>
      <c r="C396" s="235"/>
      <c r="D396" s="236" t="s">
        <v>319</v>
      </c>
      <c r="E396" s="237" t="s">
        <v>19</v>
      </c>
      <c r="F396" s="238" t="s">
        <v>9081</v>
      </c>
      <c r="G396" s="235"/>
      <c r="H396" s="239">
        <v>210</v>
      </c>
      <c r="I396" s="240"/>
      <c r="J396" s="235"/>
      <c r="K396" s="235"/>
      <c r="L396" s="241"/>
      <c r="M396" s="242"/>
      <c r="N396" s="243"/>
      <c r="O396" s="243"/>
      <c r="P396" s="243"/>
      <c r="Q396" s="243"/>
      <c r="R396" s="243"/>
      <c r="S396" s="243"/>
      <c r="T396" s="244"/>
      <c r="U396" s="13"/>
      <c r="V396" s="13"/>
      <c r="W396" s="13"/>
      <c r="X396" s="13"/>
      <c r="Y396" s="13"/>
      <c r="Z396" s="13"/>
      <c r="AA396" s="13"/>
      <c r="AB396" s="13"/>
      <c r="AC396" s="13"/>
      <c r="AD396" s="13"/>
      <c r="AE396" s="13"/>
      <c r="AT396" s="245" t="s">
        <v>319</v>
      </c>
      <c r="AU396" s="245" t="s">
        <v>85</v>
      </c>
      <c r="AV396" s="13" t="s">
        <v>85</v>
      </c>
      <c r="AW396" s="13" t="s">
        <v>37</v>
      </c>
      <c r="AX396" s="13" t="s">
        <v>83</v>
      </c>
      <c r="AY396" s="245" t="s">
        <v>308</v>
      </c>
    </row>
    <row r="397" s="2" customFormat="1" ht="16.5" customHeight="1">
      <c r="A397" s="41"/>
      <c r="B397" s="42"/>
      <c r="C397" s="280" t="s">
        <v>791</v>
      </c>
      <c r="D397" s="280" t="s">
        <v>1137</v>
      </c>
      <c r="E397" s="281" t="s">
        <v>9082</v>
      </c>
      <c r="F397" s="282" t="s">
        <v>9083</v>
      </c>
      <c r="G397" s="283" t="s">
        <v>474</v>
      </c>
      <c r="H397" s="284">
        <v>214.19999999999999</v>
      </c>
      <c r="I397" s="285"/>
      <c r="J397" s="286">
        <f>ROUND(I397*H397,2)</f>
        <v>0</v>
      </c>
      <c r="K397" s="282" t="s">
        <v>314</v>
      </c>
      <c r="L397" s="287"/>
      <c r="M397" s="288" t="s">
        <v>19</v>
      </c>
      <c r="N397" s="289" t="s">
        <v>47</v>
      </c>
      <c r="O397" s="87"/>
      <c r="P397" s="225">
        <f>O397*H397</f>
        <v>0</v>
      </c>
      <c r="Q397" s="225">
        <v>0.125</v>
      </c>
      <c r="R397" s="225">
        <f>Q397*H397</f>
        <v>26.774999999999999</v>
      </c>
      <c r="S397" s="225">
        <v>0</v>
      </c>
      <c r="T397" s="226">
        <f>S397*H397</f>
        <v>0</v>
      </c>
      <c r="U397" s="41"/>
      <c r="V397" s="41"/>
      <c r="W397" s="41"/>
      <c r="X397" s="41"/>
      <c r="Y397" s="41"/>
      <c r="Z397" s="41"/>
      <c r="AA397" s="41"/>
      <c r="AB397" s="41"/>
      <c r="AC397" s="41"/>
      <c r="AD397" s="41"/>
      <c r="AE397" s="41"/>
      <c r="AR397" s="227" t="s">
        <v>352</v>
      </c>
      <c r="AT397" s="227" t="s">
        <v>1137</v>
      </c>
      <c r="AU397" s="227" t="s">
        <v>85</v>
      </c>
      <c r="AY397" s="20" t="s">
        <v>308</v>
      </c>
      <c r="BE397" s="228">
        <f>IF(N397="základní",J397,0)</f>
        <v>0</v>
      </c>
      <c r="BF397" s="228">
        <f>IF(N397="snížená",J397,0)</f>
        <v>0</v>
      </c>
      <c r="BG397" s="228">
        <f>IF(N397="zákl. přenesená",J397,0)</f>
        <v>0</v>
      </c>
      <c r="BH397" s="228">
        <f>IF(N397="sníž. přenesená",J397,0)</f>
        <v>0</v>
      </c>
      <c r="BI397" s="228">
        <f>IF(N397="nulová",J397,0)</f>
        <v>0</v>
      </c>
      <c r="BJ397" s="20" t="s">
        <v>83</v>
      </c>
      <c r="BK397" s="228">
        <f>ROUND(I397*H397,2)</f>
        <v>0</v>
      </c>
      <c r="BL397" s="20" t="s">
        <v>315</v>
      </c>
      <c r="BM397" s="227" t="s">
        <v>9084</v>
      </c>
    </row>
    <row r="398" s="13" customFormat="1">
      <c r="A398" s="13"/>
      <c r="B398" s="234"/>
      <c r="C398" s="235"/>
      <c r="D398" s="236" t="s">
        <v>319</v>
      </c>
      <c r="E398" s="235"/>
      <c r="F398" s="238" t="s">
        <v>9085</v>
      </c>
      <c r="G398" s="235"/>
      <c r="H398" s="239">
        <v>214.19999999999999</v>
      </c>
      <c r="I398" s="240"/>
      <c r="J398" s="235"/>
      <c r="K398" s="235"/>
      <c r="L398" s="241"/>
      <c r="M398" s="242"/>
      <c r="N398" s="243"/>
      <c r="O398" s="243"/>
      <c r="P398" s="243"/>
      <c r="Q398" s="243"/>
      <c r="R398" s="243"/>
      <c r="S398" s="243"/>
      <c r="T398" s="244"/>
      <c r="U398" s="13"/>
      <c r="V398" s="13"/>
      <c r="W398" s="13"/>
      <c r="X398" s="13"/>
      <c r="Y398" s="13"/>
      <c r="Z398" s="13"/>
      <c r="AA398" s="13"/>
      <c r="AB398" s="13"/>
      <c r="AC398" s="13"/>
      <c r="AD398" s="13"/>
      <c r="AE398" s="13"/>
      <c r="AT398" s="245" t="s">
        <v>319</v>
      </c>
      <c r="AU398" s="245" t="s">
        <v>85</v>
      </c>
      <c r="AV398" s="13" t="s">
        <v>85</v>
      </c>
      <c r="AW398" s="13" t="s">
        <v>4</v>
      </c>
      <c r="AX398" s="13" t="s">
        <v>83</v>
      </c>
      <c r="AY398" s="245" t="s">
        <v>308</v>
      </c>
    </row>
    <row r="399" s="2" customFormat="1" ht="24.15" customHeight="1">
      <c r="A399" s="41"/>
      <c r="B399" s="42"/>
      <c r="C399" s="216" t="s">
        <v>1507</v>
      </c>
      <c r="D399" s="216" t="s">
        <v>310</v>
      </c>
      <c r="E399" s="217" t="s">
        <v>1384</v>
      </c>
      <c r="F399" s="218" t="s">
        <v>1385</v>
      </c>
      <c r="G399" s="219" t="s">
        <v>474</v>
      </c>
      <c r="H399" s="220">
        <v>211.5</v>
      </c>
      <c r="I399" s="221"/>
      <c r="J399" s="222">
        <f>ROUND(I399*H399,2)</f>
        <v>0</v>
      </c>
      <c r="K399" s="218" t="s">
        <v>314</v>
      </c>
      <c r="L399" s="47"/>
      <c r="M399" s="223" t="s">
        <v>19</v>
      </c>
      <c r="N399" s="224" t="s">
        <v>47</v>
      </c>
      <c r="O399" s="87"/>
      <c r="P399" s="225">
        <f>O399*H399</f>
        <v>0</v>
      </c>
      <c r="Q399" s="225">
        <v>0.15540000000000001</v>
      </c>
      <c r="R399" s="225">
        <f>Q399*H399</f>
        <v>32.867100000000001</v>
      </c>
      <c r="S399" s="225">
        <v>0</v>
      </c>
      <c r="T399" s="226">
        <f>S399*H399</f>
        <v>0</v>
      </c>
      <c r="U399" s="41"/>
      <c r="V399" s="41"/>
      <c r="W399" s="41"/>
      <c r="X399" s="41"/>
      <c r="Y399" s="41"/>
      <c r="Z399" s="41"/>
      <c r="AA399" s="41"/>
      <c r="AB399" s="41"/>
      <c r="AC399" s="41"/>
      <c r="AD399" s="41"/>
      <c r="AE399" s="41"/>
      <c r="AR399" s="227" t="s">
        <v>315</v>
      </c>
      <c r="AT399" s="227" t="s">
        <v>310</v>
      </c>
      <c r="AU399" s="227" t="s">
        <v>85</v>
      </c>
      <c r="AY399" s="20" t="s">
        <v>308</v>
      </c>
      <c r="BE399" s="228">
        <f>IF(N399="základní",J399,0)</f>
        <v>0</v>
      </c>
      <c r="BF399" s="228">
        <f>IF(N399="snížená",J399,0)</f>
        <v>0</v>
      </c>
      <c r="BG399" s="228">
        <f>IF(N399="zákl. přenesená",J399,0)</f>
        <v>0</v>
      </c>
      <c r="BH399" s="228">
        <f>IF(N399="sníž. přenesená",J399,0)</f>
        <v>0</v>
      </c>
      <c r="BI399" s="228">
        <f>IF(N399="nulová",J399,0)</f>
        <v>0</v>
      </c>
      <c r="BJ399" s="20" t="s">
        <v>83</v>
      </c>
      <c r="BK399" s="228">
        <f>ROUND(I399*H399,2)</f>
        <v>0</v>
      </c>
      <c r="BL399" s="20" t="s">
        <v>315</v>
      </c>
      <c r="BM399" s="227" t="s">
        <v>9086</v>
      </c>
    </row>
    <row r="400" s="2" customFormat="1">
      <c r="A400" s="41"/>
      <c r="B400" s="42"/>
      <c r="C400" s="43"/>
      <c r="D400" s="229" t="s">
        <v>317</v>
      </c>
      <c r="E400" s="43"/>
      <c r="F400" s="230" t="s">
        <v>1387</v>
      </c>
      <c r="G400" s="43"/>
      <c r="H400" s="43"/>
      <c r="I400" s="231"/>
      <c r="J400" s="43"/>
      <c r="K400" s="43"/>
      <c r="L400" s="47"/>
      <c r="M400" s="232"/>
      <c r="N400" s="233"/>
      <c r="O400" s="87"/>
      <c r="P400" s="87"/>
      <c r="Q400" s="87"/>
      <c r="R400" s="87"/>
      <c r="S400" s="87"/>
      <c r="T400" s="88"/>
      <c r="U400" s="41"/>
      <c r="V400" s="41"/>
      <c r="W400" s="41"/>
      <c r="X400" s="41"/>
      <c r="Y400" s="41"/>
      <c r="Z400" s="41"/>
      <c r="AA400" s="41"/>
      <c r="AB400" s="41"/>
      <c r="AC400" s="41"/>
      <c r="AD400" s="41"/>
      <c r="AE400" s="41"/>
      <c r="AT400" s="20" t="s">
        <v>317</v>
      </c>
      <c r="AU400" s="20" t="s">
        <v>85</v>
      </c>
    </row>
    <row r="401" s="13" customFormat="1">
      <c r="A401" s="13"/>
      <c r="B401" s="234"/>
      <c r="C401" s="235"/>
      <c r="D401" s="236" t="s">
        <v>319</v>
      </c>
      <c r="E401" s="237" t="s">
        <v>19</v>
      </c>
      <c r="F401" s="238" t="s">
        <v>9087</v>
      </c>
      <c r="G401" s="235"/>
      <c r="H401" s="239">
        <v>158.5</v>
      </c>
      <c r="I401" s="240"/>
      <c r="J401" s="235"/>
      <c r="K401" s="235"/>
      <c r="L401" s="241"/>
      <c r="M401" s="242"/>
      <c r="N401" s="243"/>
      <c r="O401" s="243"/>
      <c r="P401" s="243"/>
      <c r="Q401" s="243"/>
      <c r="R401" s="243"/>
      <c r="S401" s="243"/>
      <c r="T401" s="244"/>
      <c r="U401" s="13"/>
      <c r="V401" s="13"/>
      <c r="W401" s="13"/>
      <c r="X401" s="13"/>
      <c r="Y401" s="13"/>
      <c r="Z401" s="13"/>
      <c r="AA401" s="13"/>
      <c r="AB401" s="13"/>
      <c r="AC401" s="13"/>
      <c r="AD401" s="13"/>
      <c r="AE401" s="13"/>
      <c r="AT401" s="245" t="s">
        <v>319</v>
      </c>
      <c r="AU401" s="245" t="s">
        <v>85</v>
      </c>
      <c r="AV401" s="13" t="s">
        <v>85</v>
      </c>
      <c r="AW401" s="13" t="s">
        <v>37</v>
      </c>
      <c r="AX401" s="13" t="s">
        <v>76</v>
      </c>
      <c r="AY401" s="245" t="s">
        <v>308</v>
      </c>
    </row>
    <row r="402" s="13" customFormat="1">
      <c r="A402" s="13"/>
      <c r="B402" s="234"/>
      <c r="C402" s="235"/>
      <c r="D402" s="236" t="s">
        <v>319</v>
      </c>
      <c r="E402" s="237" t="s">
        <v>19</v>
      </c>
      <c r="F402" s="238" t="s">
        <v>9088</v>
      </c>
      <c r="G402" s="235"/>
      <c r="H402" s="239">
        <v>53</v>
      </c>
      <c r="I402" s="240"/>
      <c r="J402" s="235"/>
      <c r="K402" s="235"/>
      <c r="L402" s="241"/>
      <c r="M402" s="242"/>
      <c r="N402" s="243"/>
      <c r="O402" s="243"/>
      <c r="P402" s="243"/>
      <c r="Q402" s="243"/>
      <c r="R402" s="243"/>
      <c r="S402" s="243"/>
      <c r="T402" s="244"/>
      <c r="U402" s="13"/>
      <c r="V402" s="13"/>
      <c r="W402" s="13"/>
      <c r="X402" s="13"/>
      <c r="Y402" s="13"/>
      <c r="Z402" s="13"/>
      <c r="AA402" s="13"/>
      <c r="AB402" s="13"/>
      <c r="AC402" s="13"/>
      <c r="AD402" s="13"/>
      <c r="AE402" s="13"/>
      <c r="AT402" s="245" t="s">
        <v>319</v>
      </c>
      <c r="AU402" s="245" t="s">
        <v>85</v>
      </c>
      <c r="AV402" s="13" t="s">
        <v>85</v>
      </c>
      <c r="AW402" s="13" t="s">
        <v>37</v>
      </c>
      <c r="AX402" s="13" t="s">
        <v>76</v>
      </c>
      <c r="AY402" s="245" t="s">
        <v>308</v>
      </c>
    </row>
    <row r="403" s="15" customFormat="1">
      <c r="A403" s="15"/>
      <c r="B403" s="259"/>
      <c r="C403" s="260"/>
      <c r="D403" s="236" t="s">
        <v>319</v>
      </c>
      <c r="E403" s="261" t="s">
        <v>19</v>
      </c>
      <c r="F403" s="262" t="s">
        <v>448</v>
      </c>
      <c r="G403" s="260"/>
      <c r="H403" s="263">
        <v>211.5</v>
      </c>
      <c r="I403" s="264"/>
      <c r="J403" s="260"/>
      <c r="K403" s="260"/>
      <c r="L403" s="265"/>
      <c r="M403" s="266"/>
      <c r="N403" s="267"/>
      <c r="O403" s="267"/>
      <c r="P403" s="267"/>
      <c r="Q403" s="267"/>
      <c r="R403" s="267"/>
      <c r="S403" s="267"/>
      <c r="T403" s="268"/>
      <c r="U403" s="15"/>
      <c r="V403" s="15"/>
      <c r="W403" s="15"/>
      <c r="X403" s="15"/>
      <c r="Y403" s="15"/>
      <c r="Z403" s="15"/>
      <c r="AA403" s="15"/>
      <c r="AB403" s="15"/>
      <c r="AC403" s="15"/>
      <c r="AD403" s="15"/>
      <c r="AE403" s="15"/>
      <c r="AT403" s="269" t="s">
        <v>319</v>
      </c>
      <c r="AU403" s="269" t="s">
        <v>85</v>
      </c>
      <c r="AV403" s="15" t="s">
        <v>315</v>
      </c>
      <c r="AW403" s="15" t="s">
        <v>37</v>
      </c>
      <c r="AX403" s="15" t="s">
        <v>83</v>
      </c>
      <c r="AY403" s="269" t="s">
        <v>308</v>
      </c>
    </row>
    <row r="404" s="2" customFormat="1" ht="16.5" customHeight="1">
      <c r="A404" s="41"/>
      <c r="B404" s="42"/>
      <c r="C404" s="280" t="s">
        <v>797</v>
      </c>
      <c r="D404" s="280" t="s">
        <v>1137</v>
      </c>
      <c r="E404" s="281" t="s">
        <v>9089</v>
      </c>
      <c r="F404" s="282" t="s">
        <v>9090</v>
      </c>
      <c r="G404" s="283" t="s">
        <v>474</v>
      </c>
      <c r="H404" s="284">
        <v>215.72999999999999</v>
      </c>
      <c r="I404" s="285"/>
      <c r="J404" s="286">
        <f>ROUND(I404*H404,2)</f>
        <v>0</v>
      </c>
      <c r="K404" s="282" t="s">
        <v>314</v>
      </c>
      <c r="L404" s="287"/>
      <c r="M404" s="288" t="s">
        <v>19</v>
      </c>
      <c r="N404" s="289" t="s">
        <v>47</v>
      </c>
      <c r="O404" s="87"/>
      <c r="P404" s="225">
        <f>O404*H404</f>
        <v>0</v>
      </c>
      <c r="Q404" s="225">
        <v>0.056000000000000001</v>
      </c>
      <c r="R404" s="225">
        <f>Q404*H404</f>
        <v>12.080880000000001</v>
      </c>
      <c r="S404" s="225">
        <v>0</v>
      </c>
      <c r="T404" s="226">
        <f>S404*H404</f>
        <v>0</v>
      </c>
      <c r="U404" s="41"/>
      <c r="V404" s="41"/>
      <c r="W404" s="41"/>
      <c r="X404" s="41"/>
      <c r="Y404" s="41"/>
      <c r="Z404" s="41"/>
      <c r="AA404" s="41"/>
      <c r="AB404" s="41"/>
      <c r="AC404" s="41"/>
      <c r="AD404" s="41"/>
      <c r="AE404" s="41"/>
      <c r="AR404" s="227" t="s">
        <v>352</v>
      </c>
      <c r="AT404" s="227" t="s">
        <v>1137</v>
      </c>
      <c r="AU404" s="227" t="s">
        <v>85</v>
      </c>
      <c r="AY404" s="20" t="s">
        <v>308</v>
      </c>
      <c r="BE404" s="228">
        <f>IF(N404="základní",J404,0)</f>
        <v>0</v>
      </c>
      <c r="BF404" s="228">
        <f>IF(N404="snížená",J404,0)</f>
        <v>0</v>
      </c>
      <c r="BG404" s="228">
        <f>IF(N404="zákl. přenesená",J404,0)</f>
        <v>0</v>
      </c>
      <c r="BH404" s="228">
        <f>IF(N404="sníž. přenesená",J404,0)</f>
        <v>0</v>
      </c>
      <c r="BI404" s="228">
        <f>IF(N404="nulová",J404,0)</f>
        <v>0</v>
      </c>
      <c r="BJ404" s="20" t="s">
        <v>83</v>
      </c>
      <c r="BK404" s="228">
        <f>ROUND(I404*H404,2)</f>
        <v>0</v>
      </c>
      <c r="BL404" s="20" t="s">
        <v>315</v>
      </c>
      <c r="BM404" s="227" t="s">
        <v>9091</v>
      </c>
    </row>
    <row r="405" s="13" customFormat="1">
      <c r="A405" s="13"/>
      <c r="B405" s="234"/>
      <c r="C405" s="235"/>
      <c r="D405" s="236" t="s">
        <v>319</v>
      </c>
      <c r="E405" s="235"/>
      <c r="F405" s="238" t="s">
        <v>9092</v>
      </c>
      <c r="G405" s="235"/>
      <c r="H405" s="239">
        <v>215.72999999999999</v>
      </c>
      <c r="I405" s="240"/>
      <c r="J405" s="235"/>
      <c r="K405" s="235"/>
      <c r="L405" s="241"/>
      <c r="M405" s="242"/>
      <c r="N405" s="243"/>
      <c r="O405" s="243"/>
      <c r="P405" s="243"/>
      <c r="Q405" s="243"/>
      <c r="R405" s="243"/>
      <c r="S405" s="243"/>
      <c r="T405" s="244"/>
      <c r="U405" s="13"/>
      <c r="V405" s="13"/>
      <c r="W405" s="13"/>
      <c r="X405" s="13"/>
      <c r="Y405" s="13"/>
      <c r="Z405" s="13"/>
      <c r="AA405" s="13"/>
      <c r="AB405" s="13"/>
      <c r="AC405" s="13"/>
      <c r="AD405" s="13"/>
      <c r="AE405" s="13"/>
      <c r="AT405" s="245" t="s">
        <v>319</v>
      </c>
      <c r="AU405" s="245" t="s">
        <v>85</v>
      </c>
      <c r="AV405" s="13" t="s">
        <v>85</v>
      </c>
      <c r="AW405" s="13" t="s">
        <v>4</v>
      </c>
      <c r="AX405" s="13" t="s">
        <v>83</v>
      </c>
      <c r="AY405" s="245" t="s">
        <v>308</v>
      </c>
    </row>
    <row r="406" s="2" customFormat="1" ht="16.5" customHeight="1">
      <c r="A406" s="41"/>
      <c r="B406" s="42"/>
      <c r="C406" s="216" t="s">
        <v>1510</v>
      </c>
      <c r="D406" s="216" t="s">
        <v>310</v>
      </c>
      <c r="E406" s="217" t="s">
        <v>1322</v>
      </c>
      <c r="F406" s="218" t="s">
        <v>1323</v>
      </c>
      <c r="G406" s="219" t="s">
        <v>313</v>
      </c>
      <c r="H406" s="220">
        <v>2258.3020000000001</v>
      </c>
      <c r="I406" s="221"/>
      <c r="J406" s="222">
        <f>ROUND(I406*H406,2)</f>
        <v>0</v>
      </c>
      <c r="K406" s="218" t="s">
        <v>314</v>
      </c>
      <c r="L406" s="47"/>
      <c r="M406" s="223" t="s">
        <v>19</v>
      </c>
      <c r="N406" s="224" t="s">
        <v>47</v>
      </c>
      <c r="O406" s="87"/>
      <c r="P406" s="225">
        <f>O406*H406</f>
        <v>0</v>
      </c>
      <c r="Q406" s="225">
        <v>0</v>
      </c>
      <c r="R406" s="225">
        <f>Q406*H406</f>
        <v>0</v>
      </c>
      <c r="S406" s="225">
        <v>0</v>
      </c>
      <c r="T406" s="226">
        <f>S406*H406</f>
        <v>0</v>
      </c>
      <c r="U406" s="41"/>
      <c r="V406" s="41"/>
      <c r="W406" s="41"/>
      <c r="X406" s="41"/>
      <c r="Y406" s="41"/>
      <c r="Z406" s="41"/>
      <c r="AA406" s="41"/>
      <c r="AB406" s="41"/>
      <c r="AC406" s="41"/>
      <c r="AD406" s="41"/>
      <c r="AE406" s="41"/>
      <c r="AR406" s="227" t="s">
        <v>315</v>
      </c>
      <c r="AT406" s="227" t="s">
        <v>310</v>
      </c>
      <c r="AU406" s="227" t="s">
        <v>85</v>
      </c>
      <c r="AY406" s="20" t="s">
        <v>308</v>
      </c>
      <c r="BE406" s="228">
        <f>IF(N406="základní",J406,0)</f>
        <v>0</v>
      </c>
      <c r="BF406" s="228">
        <f>IF(N406="snížená",J406,0)</f>
        <v>0</v>
      </c>
      <c r="BG406" s="228">
        <f>IF(N406="zákl. přenesená",J406,0)</f>
        <v>0</v>
      </c>
      <c r="BH406" s="228">
        <f>IF(N406="sníž. přenesená",J406,0)</f>
        <v>0</v>
      </c>
      <c r="BI406" s="228">
        <f>IF(N406="nulová",J406,0)</f>
        <v>0</v>
      </c>
      <c r="BJ406" s="20" t="s">
        <v>83</v>
      </c>
      <c r="BK406" s="228">
        <f>ROUND(I406*H406,2)</f>
        <v>0</v>
      </c>
      <c r="BL406" s="20" t="s">
        <v>315</v>
      </c>
      <c r="BM406" s="227" t="s">
        <v>9093</v>
      </c>
    </row>
    <row r="407" s="2" customFormat="1">
      <c r="A407" s="41"/>
      <c r="B407" s="42"/>
      <c r="C407" s="43"/>
      <c r="D407" s="229" t="s">
        <v>317</v>
      </c>
      <c r="E407" s="43"/>
      <c r="F407" s="230" t="s">
        <v>1325</v>
      </c>
      <c r="G407" s="43"/>
      <c r="H407" s="43"/>
      <c r="I407" s="231"/>
      <c r="J407" s="43"/>
      <c r="K407" s="43"/>
      <c r="L407" s="47"/>
      <c r="M407" s="232"/>
      <c r="N407" s="233"/>
      <c r="O407" s="87"/>
      <c r="P407" s="87"/>
      <c r="Q407" s="87"/>
      <c r="R407" s="87"/>
      <c r="S407" s="87"/>
      <c r="T407" s="88"/>
      <c r="U407" s="41"/>
      <c r="V407" s="41"/>
      <c r="W407" s="41"/>
      <c r="X407" s="41"/>
      <c r="Y407" s="41"/>
      <c r="Z407" s="41"/>
      <c r="AA407" s="41"/>
      <c r="AB407" s="41"/>
      <c r="AC407" s="41"/>
      <c r="AD407" s="41"/>
      <c r="AE407" s="41"/>
      <c r="AT407" s="20" t="s">
        <v>317</v>
      </c>
      <c r="AU407" s="20" t="s">
        <v>85</v>
      </c>
    </row>
    <row r="408" s="14" customFormat="1">
      <c r="A408" s="14"/>
      <c r="B408" s="249"/>
      <c r="C408" s="250"/>
      <c r="D408" s="236" t="s">
        <v>319</v>
      </c>
      <c r="E408" s="251" t="s">
        <v>19</v>
      </c>
      <c r="F408" s="252" t="s">
        <v>8847</v>
      </c>
      <c r="G408" s="250"/>
      <c r="H408" s="251" t="s">
        <v>19</v>
      </c>
      <c r="I408" s="253"/>
      <c r="J408" s="250"/>
      <c r="K408" s="250"/>
      <c r="L408" s="254"/>
      <c r="M408" s="255"/>
      <c r="N408" s="256"/>
      <c r="O408" s="256"/>
      <c r="P408" s="256"/>
      <c r="Q408" s="256"/>
      <c r="R408" s="256"/>
      <c r="S408" s="256"/>
      <c r="T408" s="257"/>
      <c r="U408" s="14"/>
      <c r="V408" s="14"/>
      <c r="W408" s="14"/>
      <c r="X408" s="14"/>
      <c r="Y408" s="14"/>
      <c r="Z408" s="14"/>
      <c r="AA408" s="14"/>
      <c r="AB408" s="14"/>
      <c r="AC408" s="14"/>
      <c r="AD408" s="14"/>
      <c r="AE408" s="14"/>
      <c r="AT408" s="258" t="s">
        <v>319</v>
      </c>
      <c r="AU408" s="258" t="s">
        <v>85</v>
      </c>
      <c r="AV408" s="14" t="s">
        <v>83</v>
      </c>
      <c r="AW408" s="14" t="s">
        <v>37</v>
      </c>
      <c r="AX408" s="14" t="s">
        <v>76</v>
      </c>
      <c r="AY408" s="258" t="s">
        <v>308</v>
      </c>
    </row>
    <row r="409" s="13" customFormat="1">
      <c r="A409" s="13"/>
      <c r="B409" s="234"/>
      <c r="C409" s="235"/>
      <c r="D409" s="236" t="s">
        <v>319</v>
      </c>
      <c r="E409" s="237" t="s">
        <v>19</v>
      </c>
      <c r="F409" s="238" t="s">
        <v>9094</v>
      </c>
      <c r="G409" s="235"/>
      <c r="H409" s="239">
        <v>2258.3020000000001</v>
      </c>
      <c r="I409" s="240"/>
      <c r="J409" s="235"/>
      <c r="K409" s="235"/>
      <c r="L409" s="241"/>
      <c r="M409" s="242"/>
      <c r="N409" s="243"/>
      <c r="O409" s="243"/>
      <c r="P409" s="243"/>
      <c r="Q409" s="243"/>
      <c r="R409" s="243"/>
      <c r="S409" s="243"/>
      <c r="T409" s="244"/>
      <c r="U409" s="13"/>
      <c r="V409" s="13"/>
      <c r="W409" s="13"/>
      <c r="X409" s="13"/>
      <c r="Y409" s="13"/>
      <c r="Z409" s="13"/>
      <c r="AA409" s="13"/>
      <c r="AB409" s="13"/>
      <c r="AC409" s="13"/>
      <c r="AD409" s="13"/>
      <c r="AE409" s="13"/>
      <c r="AT409" s="245" t="s">
        <v>319</v>
      </c>
      <c r="AU409" s="245" t="s">
        <v>85</v>
      </c>
      <c r="AV409" s="13" t="s">
        <v>85</v>
      </c>
      <c r="AW409" s="13" t="s">
        <v>37</v>
      </c>
      <c r="AX409" s="13" t="s">
        <v>83</v>
      </c>
      <c r="AY409" s="245" t="s">
        <v>308</v>
      </c>
    </row>
    <row r="410" s="2" customFormat="1" ht="24.15" customHeight="1">
      <c r="A410" s="41"/>
      <c r="B410" s="42"/>
      <c r="C410" s="216" t="s">
        <v>802</v>
      </c>
      <c r="D410" s="216" t="s">
        <v>310</v>
      </c>
      <c r="E410" s="217" t="s">
        <v>9095</v>
      </c>
      <c r="F410" s="218" t="s">
        <v>9096</v>
      </c>
      <c r="G410" s="219" t="s">
        <v>313</v>
      </c>
      <c r="H410" s="220">
        <v>2258.3020000000001</v>
      </c>
      <c r="I410" s="221"/>
      <c r="J410" s="222">
        <f>ROUND(I410*H410,2)</f>
        <v>0</v>
      </c>
      <c r="K410" s="218" t="s">
        <v>314</v>
      </c>
      <c r="L410" s="47"/>
      <c r="M410" s="223" t="s">
        <v>19</v>
      </c>
      <c r="N410" s="224" t="s">
        <v>47</v>
      </c>
      <c r="O410" s="87"/>
      <c r="P410" s="225">
        <f>O410*H410</f>
        <v>0</v>
      </c>
      <c r="Q410" s="225">
        <v>0</v>
      </c>
      <c r="R410" s="225">
        <f>Q410*H410</f>
        <v>0</v>
      </c>
      <c r="S410" s="225">
        <v>0</v>
      </c>
      <c r="T410" s="226">
        <f>S410*H410</f>
        <v>0</v>
      </c>
      <c r="U410" s="41"/>
      <c r="V410" s="41"/>
      <c r="W410" s="41"/>
      <c r="X410" s="41"/>
      <c r="Y410" s="41"/>
      <c r="Z410" s="41"/>
      <c r="AA410" s="41"/>
      <c r="AB410" s="41"/>
      <c r="AC410" s="41"/>
      <c r="AD410" s="41"/>
      <c r="AE410" s="41"/>
      <c r="AR410" s="227" t="s">
        <v>315</v>
      </c>
      <c r="AT410" s="227" t="s">
        <v>310</v>
      </c>
      <c r="AU410" s="227" t="s">
        <v>85</v>
      </c>
      <c r="AY410" s="20" t="s">
        <v>308</v>
      </c>
      <c r="BE410" s="228">
        <f>IF(N410="základní",J410,0)</f>
        <v>0</v>
      </c>
      <c r="BF410" s="228">
        <f>IF(N410="snížená",J410,0)</f>
        <v>0</v>
      </c>
      <c r="BG410" s="228">
        <f>IF(N410="zákl. přenesená",J410,0)</f>
        <v>0</v>
      </c>
      <c r="BH410" s="228">
        <f>IF(N410="sníž. přenesená",J410,0)</f>
        <v>0</v>
      </c>
      <c r="BI410" s="228">
        <f>IF(N410="nulová",J410,0)</f>
        <v>0</v>
      </c>
      <c r="BJ410" s="20" t="s">
        <v>83</v>
      </c>
      <c r="BK410" s="228">
        <f>ROUND(I410*H410,2)</f>
        <v>0</v>
      </c>
      <c r="BL410" s="20" t="s">
        <v>315</v>
      </c>
      <c r="BM410" s="227" t="s">
        <v>9097</v>
      </c>
    </row>
    <row r="411" s="2" customFormat="1">
      <c r="A411" s="41"/>
      <c r="B411" s="42"/>
      <c r="C411" s="43"/>
      <c r="D411" s="229" t="s">
        <v>317</v>
      </c>
      <c r="E411" s="43"/>
      <c r="F411" s="230" t="s">
        <v>9098</v>
      </c>
      <c r="G411" s="43"/>
      <c r="H411" s="43"/>
      <c r="I411" s="231"/>
      <c r="J411" s="43"/>
      <c r="K411" s="43"/>
      <c r="L411" s="47"/>
      <c r="M411" s="232"/>
      <c r="N411" s="233"/>
      <c r="O411" s="87"/>
      <c r="P411" s="87"/>
      <c r="Q411" s="87"/>
      <c r="R411" s="87"/>
      <c r="S411" s="87"/>
      <c r="T411" s="88"/>
      <c r="U411" s="41"/>
      <c r="V411" s="41"/>
      <c r="W411" s="41"/>
      <c r="X411" s="41"/>
      <c r="Y411" s="41"/>
      <c r="Z411" s="41"/>
      <c r="AA411" s="41"/>
      <c r="AB411" s="41"/>
      <c r="AC411" s="41"/>
      <c r="AD411" s="41"/>
      <c r="AE411" s="41"/>
      <c r="AT411" s="20" t="s">
        <v>317</v>
      </c>
      <c r="AU411" s="20" t="s">
        <v>85</v>
      </c>
    </row>
    <row r="412" s="2" customFormat="1">
      <c r="A412" s="41"/>
      <c r="B412" s="42"/>
      <c r="C412" s="43"/>
      <c r="D412" s="236" t="s">
        <v>4125</v>
      </c>
      <c r="E412" s="43"/>
      <c r="F412" s="292" t="s">
        <v>9099</v>
      </c>
      <c r="G412" s="43"/>
      <c r="H412" s="43"/>
      <c r="I412" s="231"/>
      <c r="J412" s="43"/>
      <c r="K412" s="43"/>
      <c r="L412" s="47"/>
      <c r="M412" s="232"/>
      <c r="N412" s="233"/>
      <c r="O412" s="87"/>
      <c r="P412" s="87"/>
      <c r="Q412" s="87"/>
      <c r="R412" s="87"/>
      <c r="S412" s="87"/>
      <c r="T412" s="88"/>
      <c r="U412" s="41"/>
      <c r="V412" s="41"/>
      <c r="W412" s="41"/>
      <c r="X412" s="41"/>
      <c r="Y412" s="41"/>
      <c r="Z412" s="41"/>
      <c r="AA412" s="41"/>
      <c r="AB412" s="41"/>
      <c r="AC412" s="41"/>
      <c r="AD412" s="41"/>
      <c r="AE412" s="41"/>
      <c r="AT412" s="20" t="s">
        <v>4125</v>
      </c>
      <c r="AU412" s="20" t="s">
        <v>85</v>
      </c>
    </row>
    <row r="413" s="14" customFormat="1">
      <c r="A413" s="14"/>
      <c r="B413" s="249"/>
      <c r="C413" s="250"/>
      <c r="D413" s="236" t="s">
        <v>319</v>
      </c>
      <c r="E413" s="251" t="s">
        <v>19</v>
      </c>
      <c r="F413" s="252" t="s">
        <v>8847</v>
      </c>
      <c r="G413" s="250"/>
      <c r="H413" s="251" t="s">
        <v>19</v>
      </c>
      <c r="I413" s="253"/>
      <c r="J413" s="250"/>
      <c r="K413" s="250"/>
      <c r="L413" s="254"/>
      <c r="M413" s="255"/>
      <c r="N413" s="256"/>
      <c r="O413" s="256"/>
      <c r="P413" s="256"/>
      <c r="Q413" s="256"/>
      <c r="R413" s="256"/>
      <c r="S413" s="256"/>
      <c r="T413" s="257"/>
      <c r="U413" s="14"/>
      <c r="V413" s="14"/>
      <c r="W413" s="14"/>
      <c r="X413" s="14"/>
      <c r="Y413" s="14"/>
      <c r="Z413" s="14"/>
      <c r="AA413" s="14"/>
      <c r="AB413" s="14"/>
      <c r="AC413" s="14"/>
      <c r="AD413" s="14"/>
      <c r="AE413" s="14"/>
      <c r="AT413" s="258" t="s">
        <v>319</v>
      </c>
      <c r="AU413" s="258" t="s">
        <v>85</v>
      </c>
      <c r="AV413" s="14" t="s">
        <v>83</v>
      </c>
      <c r="AW413" s="14" t="s">
        <v>37</v>
      </c>
      <c r="AX413" s="14" t="s">
        <v>76</v>
      </c>
      <c r="AY413" s="258" t="s">
        <v>308</v>
      </c>
    </row>
    <row r="414" s="13" customFormat="1">
      <c r="A414" s="13"/>
      <c r="B414" s="234"/>
      <c r="C414" s="235"/>
      <c r="D414" s="236" t="s">
        <v>319</v>
      </c>
      <c r="E414" s="237" t="s">
        <v>19</v>
      </c>
      <c r="F414" s="238" t="s">
        <v>9094</v>
      </c>
      <c r="G414" s="235"/>
      <c r="H414" s="239">
        <v>2258.3020000000001</v>
      </c>
      <c r="I414" s="240"/>
      <c r="J414" s="235"/>
      <c r="K414" s="235"/>
      <c r="L414" s="241"/>
      <c r="M414" s="242"/>
      <c r="N414" s="243"/>
      <c r="O414" s="243"/>
      <c r="P414" s="243"/>
      <c r="Q414" s="243"/>
      <c r="R414" s="243"/>
      <c r="S414" s="243"/>
      <c r="T414" s="244"/>
      <c r="U414" s="13"/>
      <c r="V414" s="13"/>
      <c r="W414" s="13"/>
      <c r="X414" s="13"/>
      <c r="Y414" s="13"/>
      <c r="Z414" s="13"/>
      <c r="AA414" s="13"/>
      <c r="AB414" s="13"/>
      <c r="AC414" s="13"/>
      <c r="AD414" s="13"/>
      <c r="AE414" s="13"/>
      <c r="AT414" s="245" t="s">
        <v>319</v>
      </c>
      <c r="AU414" s="245" t="s">
        <v>85</v>
      </c>
      <c r="AV414" s="13" t="s">
        <v>85</v>
      </c>
      <c r="AW414" s="13" t="s">
        <v>37</v>
      </c>
      <c r="AX414" s="13" t="s">
        <v>83</v>
      </c>
      <c r="AY414" s="245" t="s">
        <v>308</v>
      </c>
    </row>
    <row r="415" s="2" customFormat="1" ht="16.5" customHeight="1">
      <c r="A415" s="41"/>
      <c r="B415" s="42"/>
      <c r="C415" s="216" t="s">
        <v>1743</v>
      </c>
      <c r="D415" s="216" t="s">
        <v>310</v>
      </c>
      <c r="E415" s="217" t="s">
        <v>9100</v>
      </c>
      <c r="F415" s="218" t="s">
        <v>9101</v>
      </c>
      <c r="G415" s="219" t="s">
        <v>313</v>
      </c>
      <c r="H415" s="220">
        <v>4516.6040000000003</v>
      </c>
      <c r="I415" s="221"/>
      <c r="J415" s="222">
        <f>ROUND(I415*H415,2)</f>
        <v>0</v>
      </c>
      <c r="K415" s="218" t="s">
        <v>314</v>
      </c>
      <c r="L415" s="47"/>
      <c r="M415" s="223" t="s">
        <v>19</v>
      </c>
      <c r="N415" s="224" t="s">
        <v>47</v>
      </c>
      <c r="O415" s="87"/>
      <c r="P415" s="225">
        <f>O415*H415</f>
        <v>0</v>
      </c>
      <c r="Q415" s="225">
        <v>0</v>
      </c>
      <c r="R415" s="225">
        <f>Q415*H415</f>
        <v>0</v>
      </c>
      <c r="S415" s="225">
        <v>0</v>
      </c>
      <c r="T415" s="226">
        <f>S415*H415</f>
        <v>0</v>
      </c>
      <c r="U415" s="41"/>
      <c r="V415" s="41"/>
      <c r="W415" s="41"/>
      <c r="X415" s="41"/>
      <c r="Y415" s="41"/>
      <c r="Z415" s="41"/>
      <c r="AA415" s="41"/>
      <c r="AB415" s="41"/>
      <c r="AC415" s="41"/>
      <c r="AD415" s="41"/>
      <c r="AE415" s="41"/>
      <c r="AR415" s="227" t="s">
        <v>315</v>
      </c>
      <c r="AT415" s="227" t="s">
        <v>310</v>
      </c>
      <c r="AU415" s="227" t="s">
        <v>85</v>
      </c>
      <c r="AY415" s="20" t="s">
        <v>308</v>
      </c>
      <c r="BE415" s="228">
        <f>IF(N415="základní",J415,0)</f>
        <v>0</v>
      </c>
      <c r="BF415" s="228">
        <f>IF(N415="snížená",J415,0)</f>
        <v>0</v>
      </c>
      <c r="BG415" s="228">
        <f>IF(N415="zákl. přenesená",J415,0)</f>
        <v>0</v>
      </c>
      <c r="BH415" s="228">
        <f>IF(N415="sníž. přenesená",J415,0)</f>
        <v>0</v>
      </c>
      <c r="BI415" s="228">
        <f>IF(N415="nulová",J415,0)</f>
        <v>0</v>
      </c>
      <c r="BJ415" s="20" t="s">
        <v>83</v>
      </c>
      <c r="BK415" s="228">
        <f>ROUND(I415*H415,2)</f>
        <v>0</v>
      </c>
      <c r="BL415" s="20" t="s">
        <v>315</v>
      </c>
      <c r="BM415" s="227" t="s">
        <v>9102</v>
      </c>
    </row>
    <row r="416" s="2" customFormat="1">
      <c r="A416" s="41"/>
      <c r="B416" s="42"/>
      <c r="C416" s="43"/>
      <c r="D416" s="229" t="s">
        <v>317</v>
      </c>
      <c r="E416" s="43"/>
      <c r="F416" s="230" t="s">
        <v>9103</v>
      </c>
      <c r="G416" s="43"/>
      <c r="H416" s="43"/>
      <c r="I416" s="231"/>
      <c r="J416" s="43"/>
      <c r="K416" s="43"/>
      <c r="L416" s="47"/>
      <c r="M416" s="232"/>
      <c r="N416" s="233"/>
      <c r="O416" s="87"/>
      <c r="P416" s="87"/>
      <c r="Q416" s="87"/>
      <c r="R416" s="87"/>
      <c r="S416" s="87"/>
      <c r="T416" s="88"/>
      <c r="U416" s="41"/>
      <c r="V416" s="41"/>
      <c r="W416" s="41"/>
      <c r="X416" s="41"/>
      <c r="Y416" s="41"/>
      <c r="Z416" s="41"/>
      <c r="AA416" s="41"/>
      <c r="AB416" s="41"/>
      <c r="AC416" s="41"/>
      <c r="AD416" s="41"/>
      <c r="AE416" s="41"/>
      <c r="AT416" s="20" t="s">
        <v>317</v>
      </c>
      <c r="AU416" s="20" t="s">
        <v>85</v>
      </c>
    </row>
    <row r="417" s="2" customFormat="1">
      <c r="A417" s="41"/>
      <c r="B417" s="42"/>
      <c r="C417" s="43"/>
      <c r="D417" s="236" t="s">
        <v>4125</v>
      </c>
      <c r="E417" s="43"/>
      <c r="F417" s="292" t="s">
        <v>9104</v>
      </c>
      <c r="G417" s="43"/>
      <c r="H417" s="43"/>
      <c r="I417" s="231"/>
      <c r="J417" s="43"/>
      <c r="K417" s="43"/>
      <c r="L417" s="47"/>
      <c r="M417" s="232"/>
      <c r="N417" s="233"/>
      <c r="O417" s="87"/>
      <c r="P417" s="87"/>
      <c r="Q417" s="87"/>
      <c r="R417" s="87"/>
      <c r="S417" s="87"/>
      <c r="T417" s="88"/>
      <c r="U417" s="41"/>
      <c r="V417" s="41"/>
      <c r="W417" s="41"/>
      <c r="X417" s="41"/>
      <c r="Y417" s="41"/>
      <c r="Z417" s="41"/>
      <c r="AA417" s="41"/>
      <c r="AB417" s="41"/>
      <c r="AC417" s="41"/>
      <c r="AD417" s="41"/>
      <c r="AE417" s="41"/>
      <c r="AT417" s="20" t="s">
        <v>4125</v>
      </c>
      <c r="AU417" s="20" t="s">
        <v>85</v>
      </c>
    </row>
    <row r="418" s="14" customFormat="1">
      <c r="A418" s="14"/>
      <c r="B418" s="249"/>
      <c r="C418" s="250"/>
      <c r="D418" s="236" t="s">
        <v>319</v>
      </c>
      <c r="E418" s="251" t="s">
        <v>19</v>
      </c>
      <c r="F418" s="252" t="s">
        <v>8847</v>
      </c>
      <c r="G418" s="250"/>
      <c r="H418" s="251" t="s">
        <v>19</v>
      </c>
      <c r="I418" s="253"/>
      <c r="J418" s="250"/>
      <c r="K418" s="250"/>
      <c r="L418" s="254"/>
      <c r="M418" s="255"/>
      <c r="N418" s="256"/>
      <c r="O418" s="256"/>
      <c r="P418" s="256"/>
      <c r="Q418" s="256"/>
      <c r="R418" s="256"/>
      <c r="S418" s="256"/>
      <c r="T418" s="257"/>
      <c r="U418" s="14"/>
      <c r="V418" s="14"/>
      <c r="W418" s="14"/>
      <c r="X418" s="14"/>
      <c r="Y418" s="14"/>
      <c r="Z418" s="14"/>
      <c r="AA418" s="14"/>
      <c r="AB418" s="14"/>
      <c r="AC418" s="14"/>
      <c r="AD418" s="14"/>
      <c r="AE418" s="14"/>
      <c r="AT418" s="258" t="s">
        <v>319</v>
      </c>
      <c r="AU418" s="258" t="s">
        <v>85</v>
      </c>
      <c r="AV418" s="14" t="s">
        <v>83</v>
      </c>
      <c r="AW418" s="14" t="s">
        <v>37</v>
      </c>
      <c r="AX418" s="14" t="s">
        <v>76</v>
      </c>
      <c r="AY418" s="258" t="s">
        <v>308</v>
      </c>
    </row>
    <row r="419" s="13" customFormat="1">
      <c r="A419" s="13"/>
      <c r="B419" s="234"/>
      <c r="C419" s="235"/>
      <c r="D419" s="236" t="s">
        <v>319</v>
      </c>
      <c r="E419" s="237" t="s">
        <v>19</v>
      </c>
      <c r="F419" s="238" t="s">
        <v>9105</v>
      </c>
      <c r="G419" s="235"/>
      <c r="H419" s="239">
        <v>4516.6040000000003</v>
      </c>
      <c r="I419" s="240"/>
      <c r="J419" s="235"/>
      <c r="K419" s="235"/>
      <c r="L419" s="241"/>
      <c r="M419" s="242"/>
      <c r="N419" s="243"/>
      <c r="O419" s="243"/>
      <c r="P419" s="243"/>
      <c r="Q419" s="243"/>
      <c r="R419" s="243"/>
      <c r="S419" s="243"/>
      <c r="T419" s="244"/>
      <c r="U419" s="13"/>
      <c r="V419" s="13"/>
      <c r="W419" s="13"/>
      <c r="X419" s="13"/>
      <c r="Y419" s="13"/>
      <c r="Z419" s="13"/>
      <c r="AA419" s="13"/>
      <c r="AB419" s="13"/>
      <c r="AC419" s="13"/>
      <c r="AD419" s="13"/>
      <c r="AE419" s="13"/>
      <c r="AT419" s="245" t="s">
        <v>319</v>
      </c>
      <c r="AU419" s="245" t="s">
        <v>85</v>
      </c>
      <c r="AV419" s="13" t="s">
        <v>85</v>
      </c>
      <c r="AW419" s="13" t="s">
        <v>37</v>
      </c>
      <c r="AX419" s="13" t="s">
        <v>83</v>
      </c>
      <c r="AY419" s="245" t="s">
        <v>308</v>
      </c>
    </row>
    <row r="420" s="2" customFormat="1" ht="24.15" customHeight="1">
      <c r="A420" s="41"/>
      <c r="B420" s="42"/>
      <c r="C420" s="216" t="s">
        <v>809</v>
      </c>
      <c r="D420" s="216" t="s">
        <v>310</v>
      </c>
      <c r="E420" s="217" t="s">
        <v>9106</v>
      </c>
      <c r="F420" s="218" t="s">
        <v>9107</v>
      </c>
      <c r="G420" s="219" t="s">
        <v>313</v>
      </c>
      <c r="H420" s="220">
        <v>2258.3020000000001</v>
      </c>
      <c r="I420" s="221"/>
      <c r="J420" s="222">
        <f>ROUND(I420*H420,2)</f>
        <v>0</v>
      </c>
      <c r="K420" s="218" t="s">
        <v>314</v>
      </c>
      <c r="L420" s="47"/>
      <c r="M420" s="223" t="s">
        <v>19</v>
      </c>
      <c r="N420" s="224" t="s">
        <v>47</v>
      </c>
      <c r="O420" s="87"/>
      <c r="P420" s="225">
        <f>O420*H420</f>
        <v>0</v>
      </c>
      <c r="Q420" s="225">
        <v>0</v>
      </c>
      <c r="R420" s="225">
        <f>Q420*H420</f>
        <v>0</v>
      </c>
      <c r="S420" s="225">
        <v>0</v>
      </c>
      <c r="T420" s="226">
        <f>S420*H420</f>
        <v>0</v>
      </c>
      <c r="U420" s="41"/>
      <c r="V420" s="41"/>
      <c r="W420" s="41"/>
      <c r="X420" s="41"/>
      <c r="Y420" s="41"/>
      <c r="Z420" s="41"/>
      <c r="AA420" s="41"/>
      <c r="AB420" s="41"/>
      <c r="AC420" s="41"/>
      <c r="AD420" s="41"/>
      <c r="AE420" s="41"/>
      <c r="AR420" s="227" t="s">
        <v>315</v>
      </c>
      <c r="AT420" s="227" t="s">
        <v>310</v>
      </c>
      <c r="AU420" s="227" t="s">
        <v>85</v>
      </c>
      <c r="AY420" s="20" t="s">
        <v>308</v>
      </c>
      <c r="BE420" s="228">
        <f>IF(N420="základní",J420,0)</f>
        <v>0</v>
      </c>
      <c r="BF420" s="228">
        <f>IF(N420="snížená",J420,0)</f>
        <v>0</v>
      </c>
      <c r="BG420" s="228">
        <f>IF(N420="zákl. přenesená",J420,0)</f>
        <v>0</v>
      </c>
      <c r="BH420" s="228">
        <f>IF(N420="sníž. přenesená",J420,0)</f>
        <v>0</v>
      </c>
      <c r="BI420" s="228">
        <f>IF(N420="nulová",J420,0)</f>
        <v>0</v>
      </c>
      <c r="BJ420" s="20" t="s">
        <v>83</v>
      </c>
      <c r="BK420" s="228">
        <f>ROUND(I420*H420,2)</f>
        <v>0</v>
      </c>
      <c r="BL420" s="20" t="s">
        <v>315</v>
      </c>
      <c r="BM420" s="227" t="s">
        <v>9108</v>
      </c>
    </row>
    <row r="421" s="2" customFormat="1">
      <c r="A421" s="41"/>
      <c r="B421" s="42"/>
      <c r="C421" s="43"/>
      <c r="D421" s="229" t="s">
        <v>317</v>
      </c>
      <c r="E421" s="43"/>
      <c r="F421" s="230" t="s">
        <v>9109</v>
      </c>
      <c r="G421" s="43"/>
      <c r="H421" s="43"/>
      <c r="I421" s="231"/>
      <c r="J421" s="43"/>
      <c r="K421" s="43"/>
      <c r="L421" s="47"/>
      <c r="M421" s="232"/>
      <c r="N421" s="233"/>
      <c r="O421" s="87"/>
      <c r="P421" s="87"/>
      <c r="Q421" s="87"/>
      <c r="R421" s="87"/>
      <c r="S421" s="87"/>
      <c r="T421" s="88"/>
      <c r="U421" s="41"/>
      <c r="V421" s="41"/>
      <c r="W421" s="41"/>
      <c r="X421" s="41"/>
      <c r="Y421" s="41"/>
      <c r="Z421" s="41"/>
      <c r="AA421" s="41"/>
      <c r="AB421" s="41"/>
      <c r="AC421" s="41"/>
      <c r="AD421" s="41"/>
      <c r="AE421" s="41"/>
      <c r="AT421" s="20" t="s">
        <v>317</v>
      </c>
      <c r="AU421" s="20" t="s">
        <v>85</v>
      </c>
    </row>
    <row r="422" s="2" customFormat="1">
      <c r="A422" s="41"/>
      <c r="B422" s="42"/>
      <c r="C422" s="43"/>
      <c r="D422" s="236" t="s">
        <v>4125</v>
      </c>
      <c r="E422" s="43"/>
      <c r="F422" s="292" t="s">
        <v>9110</v>
      </c>
      <c r="G422" s="43"/>
      <c r="H422" s="43"/>
      <c r="I422" s="231"/>
      <c r="J422" s="43"/>
      <c r="K422" s="43"/>
      <c r="L422" s="47"/>
      <c r="M422" s="232"/>
      <c r="N422" s="233"/>
      <c r="O422" s="87"/>
      <c r="P422" s="87"/>
      <c r="Q422" s="87"/>
      <c r="R422" s="87"/>
      <c r="S422" s="87"/>
      <c r="T422" s="88"/>
      <c r="U422" s="41"/>
      <c r="V422" s="41"/>
      <c r="W422" s="41"/>
      <c r="X422" s="41"/>
      <c r="Y422" s="41"/>
      <c r="Z422" s="41"/>
      <c r="AA422" s="41"/>
      <c r="AB422" s="41"/>
      <c r="AC422" s="41"/>
      <c r="AD422" s="41"/>
      <c r="AE422" s="41"/>
      <c r="AT422" s="20" t="s">
        <v>4125</v>
      </c>
      <c r="AU422" s="20" t="s">
        <v>85</v>
      </c>
    </row>
    <row r="423" s="14" customFormat="1">
      <c r="A423" s="14"/>
      <c r="B423" s="249"/>
      <c r="C423" s="250"/>
      <c r="D423" s="236" t="s">
        <v>319</v>
      </c>
      <c r="E423" s="251" t="s">
        <v>19</v>
      </c>
      <c r="F423" s="252" t="s">
        <v>8847</v>
      </c>
      <c r="G423" s="250"/>
      <c r="H423" s="251" t="s">
        <v>19</v>
      </c>
      <c r="I423" s="253"/>
      <c r="J423" s="250"/>
      <c r="K423" s="250"/>
      <c r="L423" s="254"/>
      <c r="M423" s="255"/>
      <c r="N423" s="256"/>
      <c r="O423" s="256"/>
      <c r="P423" s="256"/>
      <c r="Q423" s="256"/>
      <c r="R423" s="256"/>
      <c r="S423" s="256"/>
      <c r="T423" s="257"/>
      <c r="U423" s="14"/>
      <c r="V423" s="14"/>
      <c r="W423" s="14"/>
      <c r="X423" s="14"/>
      <c r="Y423" s="14"/>
      <c r="Z423" s="14"/>
      <c r="AA423" s="14"/>
      <c r="AB423" s="14"/>
      <c r="AC423" s="14"/>
      <c r="AD423" s="14"/>
      <c r="AE423" s="14"/>
      <c r="AT423" s="258" t="s">
        <v>319</v>
      </c>
      <c r="AU423" s="258" t="s">
        <v>85</v>
      </c>
      <c r="AV423" s="14" t="s">
        <v>83</v>
      </c>
      <c r="AW423" s="14" t="s">
        <v>37</v>
      </c>
      <c r="AX423" s="14" t="s">
        <v>76</v>
      </c>
      <c r="AY423" s="258" t="s">
        <v>308</v>
      </c>
    </row>
    <row r="424" s="13" customFormat="1">
      <c r="A424" s="13"/>
      <c r="B424" s="234"/>
      <c r="C424" s="235"/>
      <c r="D424" s="236" t="s">
        <v>319</v>
      </c>
      <c r="E424" s="237" t="s">
        <v>19</v>
      </c>
      <c r="F424" s="238" t="s">
        <v>9094</v>
      </c>
      <c r="G424" s="235"/>
      <c r="H424" s="239">
        <v>2258.3020000000001</v>
      </c>
      <c r="I424" s="240"/>
      <c r="J424" s="235"/>
      <c r="K424" s="235"/>
      <c r="L424" s="241"/>
      <c r="M424" s="242"/>
      <c r="N424" s="243"/>
      <c r="O424" s="243"/>
      <c r="P424" s="243"/>
      <c r="Q424" s="243"/>
      <c r="R424" s="243"/>
      <c r="S424" s="243"/>
      <c r="T424" s="244"/>
      <c r="U424" s="13"/>
      <c r="V424" s="13"/>
      <c r="W424" s="13"/>
      <c r="X424" s="13"/>
      <c r="Y424" s="13"/>
      <c r="Z424" s="13"/>
      <c r="AA424" s="13"/>
      <c r="AB424" s="13"/>
      <c r="AC424" s="13"/>
      <c r="AD424" s="13"/>
      <c r="AE424" s="13"/>
      <c r="AT424" s="245" t="s">
        <v>319</v>
      </c>
      <c r="AU424" s="245" t="s">
        <v>85</v>
      </c>
      <c r="AV424" s="13" t="s">
        <v>85</v>
      </c>
      <c r="AW424" s="13" t="s">
        <v>37</v>
      </c>
      <c r="AX424" s="13" t="s">
        <v>83</v>
      </c>
      <c r="AY424" s="245" t="s">
        <v>308</v>
      </c>
    </row>
    <row r="425" s="2" customFormat="1" ht="24.15" customHeight="1">
      <c r="A425" s="41"/>
      <c r="B425" s="42"/>
      <c r="C425" s="216" t="s">
        <v>1746</v>
      </c>
      <c r="D425" s="216" t="s">
        <v>310</v>
      </c>
      <c r="E425" s="217" t="s">
        <v>9111</v>
      </c>
      <c r="F425" s="218" t="s">
        <v>9112</v>
      </c>
      <c r="G425" s="219" t="s">
        <v>313</v>
      </c>
      <c r="H425" s="220">
        <v>2296.1770000000001</v>
      </c>
      <c r="I425" s="221"/>
      <c r="J425" s="222">
        <f>ROUND(I425*H425,2)</f>
        <v>0</v>
      </c>
      <c r="K425" s="218" t="s">
        <v>314</v>
      </c>
      <c r="L425" s="47"/>
      <c r="M425" s="223" t="s">
        <v>19</v>
      </c>
      <c r="N425" s="224" t="s">
        <v>47</v>
      </c>
      <c r="O425" s="87"/>
      <c r="P425" s="225">
        <f>O425*H425</f>
        <v>0</v>
      </c>
      <c r="Q425" s="225">
        <v>0</v>
      </c>
      <c r="R425" s="225">
        <f>Q425*H425</f>
        <v>0</v>
      </c>
      <c r="S425" s="225">
        <v>0</v>
      </c>
      <c r="T425" s="226">
        <f>S425*H425</f>
        <v>0</v>
      </c>
      <c r="U425" s="41"/>
      <c r="V425" s="41"/>
      <c r="W425" s="41"/>
      <c r="X425" s="41"/>
      <c r="Y425" s="41"/>
      <c r="Z425" s="41"/>
      <c r="AA425" s="41"/>
      <c r="AB425" s="41"/>
      <c r="AC425" s="41"/>
      <c r="AD425" s="41"/>
      <c r="AE425" s="41"/>
      <c r="AR425" s="227" t="s">
        <v>315</v>
      </c>
      <c r="AT425" s="227" t="s">
        <v>310</v>
      </c>
      <c r="AU425" s="227" t="s">
        <v>85</v>
      </c>
      <c r="AY425" s="20" t="s">
        <v>308</v>
      </c>
      <c r="BE425" s="228">
        <f>IF(N425="základní",J425,0)</f>
        <v>0</v>
      </c>
      <c r="BF425" s="228">
        <f>IF(N425="snížená",J425,0)</f>
        <v>0</v>
      </c>
      <c r="BG425" s="228">
        <f>IF(N425="zákl. přenesená",J425,0)</f>
        <v>0</v>
      </c>
      <c r="BH425" s="228">
        <f>IF(N425="sníž. přenesená",J425,0)</f>
        <v>0</v>
      </c>
      <c r="BI425" s="228">
        <f>IF(N425="nulová",J425,0)</f>
        <v>0</v>
      </c>
      <c r="BJ425" s="20" t="s">
        <v>83</v>
      </c>
      <c r="BK425" s="228">
        <f>ROUND(I425*H425,2)</f>
        <v>0</v>
      </c>
      <c r="BL425" s="20" t="s">
        <v>315</v>
      </c>
      <c r="BM425" s="227" t="s">
        <v>9113</v>
      </c>
    </row>
    <row r="426" s="2" customFormat="1">
      <c r="A426" s="41"/>
      <c r="B426" s="42"/>
      <c r="C426" s="43"/>
      <c r="D426" s="229" t="s">
        <v>317</v>
      </c>
      <c r="E426" s="43"/>
      <c r="F426" s="230" t="s">
        <v>9114</v>
      </c>
      <c r="G426" s="43"/>
      <c r="H426" s="43"/>
      <c r="I426" s="231"/>
      <c r="J426" s="43"/>
      <c r="K426" s="43"/>
      <c r="L426" s="47"/>
      <c r="M426" s="232"/>
      <c r="N426" s="233"/>
      <c r="O426" s="87"/>
      <c r="P426" s="87"/>
      <c r="Q426" s="87"/>
      <c r="R426" s="87"/>
      <c r="S426" s="87"/>
      <c r="T426" s="88"/>
      <c r="U426" s="41"/>
      <c r="V426" s="41"/>
      <c r="W426" s="41"/>
      <c r="X426" s="41"/>
      <c r="Y426" s="41"/>
      <c r="Z426" s="41"/>
      <c r="AA426" s="41"/>
      <c r="AB426" s="41"/>
      <c r="AC426" s="41"/>
      <c r="AD426" s="41"/>
      <c r="AE426" s="41"/>
      <c r="AT426" s="20" t="s">
        <v>317</v>
      </c>
      <c r="AU426" s="20" t="s">
        <v>85</v>
      </c>
    </row>
    <row r="427" s="2" customFormat="1">
      <c r="A427" s="41"/>
      <c r="B427" s="42"/>
      <c r="C427" s="43"/>
      <c r="D427" s="236" t="s">
        <v>4125</v>
      </c>
      <c r="E427" s="43"/>
      <c r="F427" s="292" t="s">
        <v>9115</v>
      </c>
      <c r="G427" s="43"/>
      <c r="H427" s="43"/>
      <c r="I427" s="231"/>
      <c r="J427" s="43"/>
      <c r="K427" s="43"/>
      <c r="L427" s="47"/>
      <c r="M427" s="232"/>
      <c r="N427" s="233"/>
      <c r="O427" s="87"/>
      <c r="P427" s="87"/>
      <c r="Q427" s="87"/>
      <c r="R427" s="87"/>
      <c r="S427" s="87"/>
      <c r="T427" s="88"/>
      <c r="U427" s="41"/>
      <c r="V427" s="41"/>
      <c r="W427" s="41"/>
      <c r="X427" s="41"/>
      <c r="Y427" s="41"/>
      <c r="Z427" s="41"/>
      <c r="AA427" s="41"/>
      <c r="AB427" s="41"/>
      <c r="AC427" s="41"/>
      <c r="AD427" s="41"/>
      <c r="AE427" s="41"/>
      <c r="AT427" s="20" t="s">
        <v>4125</v>
      </c>
      <c r="AU427" s="20" t="s">
        <v>85</v>
      </c>
    </row>
    <row r="428" s="14" customFormat="1">
      <c r="A428" s="14"/>
      <c r="B428" s="249"/>
      <c r="C428" s="250"/>
      <c r="D428" s="236" t="s">
        <v>319</v>
      </c>
      <c r="E428" s="251" t="s">
        <v>19</v>
      </c>
      <c r="F428" s="252" t="s">
        <v>8847</v>
      </c>
      <c r="G428" s="250"/>
      <c r="H428" s="251" t="s">
        <v>19</v>
      </c>
      <c r="I428" s="253"/>
      <c r="J428" s="250"/>
      <c r="K428" s="250"/>
      <c r="L428" s="254"/>
      <c r="M428" s="255"/>
      <c r="N428" s="256"/>
      <c r="O428" s="256"/>
      <c r="P428" s="256"/>
      <c r="Q428" s="256"/>
      <c r="R428" s="256"/>
      <c r="S428" s="256"/>
      <c r="T428" s="257"/>
      <c r="U428" s="14"/>
      <c r="V428" s="14"/>
      <c r="W428" s="14"/>
      <c r="X428" s="14"/>
      <c r="Y428" s="14"/>
      <c r="Z428" s="14"/>
      <c r="AA428" s="14"/>
      <c r="AB428" s="14"/>
      <c r="AC428" s="14"/>
      <c r="AD428" s="14"/>
      <c r="AE428" s="14"/>
      <c r="AT428" s="258" t="s">
        <v>319</v>
      </c>
      <c r="AU428" s="258" t="s">
        <v>85</v>
      </c>
      <c r="AV428" s="14" t="s">
        <v>83</v>
      </c>
      <c r="AW428" s="14" t="s">
        <v>37</v>
      </c>
      <c r="AX428" s="14" t="s">
        <v>76</v>
      </c>
      <c r="AY428" s="258" t="s">
        <v>308</v>
      </c>
    </row>
    <row r="429" s="13" customFormat="1">
      <c r="A429" s="13"/>
      <c r="B429" s="234"/>
      <c r="C429" s="235"/>
      <c r="D429" s="236" t="s">
        <v>319</v>
      </c>
      <c r="E429" s="237" t="s">
        <v>19</v>
      </c>
      <c r="F429" s="238" t="s">
        <v>9094</v>
      </c>
      <c r="G429" s="235"/>
      <c r="H429" s="239">
        <v>2258.3020000000001</v>
      </c>
      <c r="I429" s="240"/>
      <c r="J429" s="235"/>
      <c r="K429" s="235"/>
      <c r="L429" s="241"/>
      <c r="M429" s="242"/>
      <c r="N429" s="243"/>
      <c r="O429" s="243"/>
      <c r="P429" s="243"/>
      <c r="Q429" s="243"/>
      <c r="R429" s="243"/>
      <c r="S429" s="243"/>
      <c r="T429" s="244"/>
      <c r="U429" s="13"/>
      <c r="V429" s="13"/>
      <c r="W429" s="13"/>
      <c r="X429" s="13"/>
      <c r="Y429" s="13"/>
      <c r="Z429" s="13"/>
      <c r="AA429" s="13"/>
      <c r="AB429" s="13"/>
      <c r="AC429" s="13"/>
      <c r="AD429" s="13"/>
      <c r="AE429" s="13"/>
      <c r="AT429" s="245" t="s">
        <v>319</v>
      </c>
      <c r="AU429" s="245" t="s">
        <v>85</v>
      </c>
      <c r="AV429" s="13" t="s">
        <v>85</v>
      </c>
      <c r="AW429" s="13" t="s">
        <v>37</v>
      </c>
      <c r="AX429" s="13" t="s">
        <v>76</v>
      </c>
      <c r="AY429" s="245" t="s">
        <v>308</v>
      </c>
    </row>
    <row r="430" s="13" customFormat="1">
      <c r="A430" s="13"/>
      <c r="B430" s="234"/>
      <c r="C430" s="235"/>
      <c r="D430" s="236" t="s">
        <v>319</v>
      </c>
      <c r="E430" s="237" t="s">
        <v>19</v>
      </c>
      <c r="F430" s="238" t="s">
        <v>9116</v>
      </c>
      <c r="G430" s="235"/>
      <c r="H430" s="239">
        <v>37.875</v>
      </c>
      <c r="I430" s="240"/>
      <c r="J430" s="235"/>
      <c r="K430" s="235"/>
      <c r="L430" s="241"/>
      <c r="M430" s="242"/>
      <c r="N430" s="243"/>
      <c r="O430" s="243"/>
      <c r="P430" s="243"/>
      <c r="Q430" s="243"/>
      <c r="R430" s="243"/>
      <c r="S430" s="243"/>
      <c r="T430" s="244"/>
      <c r="U430" s="13"/>
      <c r="V430" s="13"/>
      <c r="W430" s="13"/>
      <c r="X430" s="13"/>
      <c r="Y430" s="13"/>
      <c r="Z430" s="13"/>
      <c r="AA430" s="13"/>
      <c r="AB430" s="13"/>
      <c r="AC430" s="13"/>
      <c r="AD430" s="13"/>
      <c r="AE430" s="13"/>
      <c r="AT430" s="245" t="s">
        <v>319</v>
      </c>
      <c r="AU430" s="245" t="s">
        <v>85</v>
      </c>
      <c r="AV430" s="13" t="s">
        <v>85</v>
      </c>
      <c r="AW430" s="13" t="s">
        <v>37</v>
      </c>
      <c r="AX430" s="13" t="s">
        <v>76</v>
      </c>
      <c r="AY430" s="245" t="s">
        <v>308</v>
      </c>
    </row>
    <row r="431" s="15" customFormat="1">
      <c r="A431" s="15"/>
      <c r="B431" s="259"/>
      <c r="C431" s="260"/>
      <c r="D431" s="236" t="s">
        <v>319</v>
      </c>
      <c r="E431" s="261" t="s">
        <v>19</v>
      </c>
      <c r="F431" s="262" t="s">
        <v>448</v>
      </c>
      <c r="G431" s="260"/>
      <c r="H431" s="263">
        <v>2296.1770000000001</v>
      </c>
      <c r="I431" s="264"/>
      <c r="J431" s="260"/>
      <c r="K431" s="260"/>
      <c r="L431" s="265"/>
      <c r="M431" s="266"/>
      <c r="N431" s="267"/>
      <c r="O431" s="267"/>
      <c r="P431" s="267"/>
      <c r="Q431" s="267"/>
      <c r="R431" s="267"/>
      <c r="S431" s="267"/>
      <c r="T431" s="268"/>
      <c r="U431" s="15"/>
      <c r="V431" s="15"/>
      <c r="W431" s="15"/>
      <c r="X431" s="15"/>
      <c r="Y431" s="15"/>
      <c r="Z431" s="15"/>
      <c r="AA431" s="15"/>
      <c r="AB431" s="15"/>
      <c r="AC431" s="15"/>
      <c r="AD431" s="15"/>
      <c r="AE431" s="15"/>
      <c r="AT431" s="269" t="s">
        <v>319</v>
      </c>
      <c r="AU431" s="269" t="s">
        <v>85</v>
      </c>
      <c r="AV431" s="15" t="s">
        <v>315</v>
      </c>
      <c r="AW431" s="15" t="s">
        <v>37</v>
      </c>
      <c r="AX431" s="15" t="s">
        <v>83</v>
      </c>
      <c r="AY431" s="269" t="s">
        <v>308</v>
      </c>
    </row>
    <row r="432" s="2" customFormat="1" ht="16.5" customHeight="1">
      <c r="A432" s="41"/>
      <c r="B432" s="42"/>
      <c r="C432" s="216" t="s">
        <v>812</v>
      </c>
      <c r="D432" s="216" t="s">
        <v>310</v>
      </c>
      <c r="E432" s="217" t="s">
        <v>9117</v>
      </c>
      <c r="F432" s="218" t="s">
        <v>9118</v>
      </c>
      <c r="G432" s="219" t="s">
        <v>474</v>
      </c>
      <c r="H432" s="220">
        <v>2696</v>
      </c>
      <c r="I432" s="221"/>
      <c r="J432" s="222">
        <f>ROUND(I432*H432,2)</f>
        <v>0</v>
      </c>
      <c r="K432" s="218" t="s">
        <v>314</v>
      </c>
      <c r="L432" s="47"/>
      <c r="M432" s="223" t="s">
        <v>19</v>
      </c>
      <c r="N432" s="224" t="s">
        <v>47</v>
      </c>
      <c r="O432" s="87"/>
      <c r="P432" s="225">
        <f>O432*H432</f>
        <v>0</v>
      </c>
      <c r="Q432" s="225">
        <v>0</v>
      </c>
      <c r="R432" s="225">
        <f>Q432*H432</f>
        <v>0</v>
      </c>
      <c r="S432" s="225">
        <v>0</v>
      </c>
      <c r="T432" s="226">
        <f>S432*H432</f>
        <v>0</v>
      </c>
      <c r="U432" s="41"/>
      <c r="V432" s="41"/>
      <c r="W432" s="41"/>
      <c r="X432" s="41"/>
      <c r="Y432" s="41"/>
      <c r="Z432" s="41"/>
      <c r="AA432" s="41"/>
      <c r="AB432" s="41"/>
      <c r="AC432" s="41"/>
      <c r="AD432" s="41"/>
      <c r="AE432" s="41"/>
      <c r="AR432" s="227" t="s">
        <v>782</v>
      </c>
      <c r="AT432" s="227" t="s">
        <v>310</v>
      </c>
      <c r="AU432" s="227" t="s">
        <v>85</v>
      </c>
      <c r="AY432" s="20" t="s">
        <v>308</v>
      </c>
      <c r="BE432" s="228">
        <f>IF(N432="základní",J432,0)</f>
        <v>0</v>
      </c>
      <c r="BF432" s="228">
        <f>IF(N432="snížená",J432,0)</f>
        <v>0</v>
      </c>
      <c r="BG432" s="228">
        <f>IF(N432="zákl. přenesená",J432,0)</f>
        <v>0</v>
      </c>
      <c r="BH432" s="228">
        <f>IF(N432="sníž. přenesená",J432,0)</f>
        <v>0</v>
      </c>
      <c r="BI432" s="228">
        <f>IF(N432="nulová",J432,0)</f>
        <v>0</v>
      </c>
      <c r="BJ432" s="20" t="s">
        <v>83</v>
      </c>
      <c r="BK432" s="228">
        <f>ROUND(I432*H432,2)</f>
        <v>0</v>
      </c>
      <c r="BL432" s="20" t="s">
        <v>782</v>
      </c>
      <c r="BM432" s="227" t="s">
        <v>9119</v>
      </c>
    </row>
    <row r="433" s="2" customFormat="1">
      <c r="A433" s="41"/>
      <c r="B433" s="42"/>
      <c r="C433" s="43"/>
      <c r="D433" s="229" t="s">
        <v>317</v>
      </c>
      <c r="E433" s="43"/>
      <c r="F433" s="230" t="s">
        <v>9120</v>
      </c>
      <c r="G433" s="43"/>
      <c r="H433" s="43"/>
      <c r="I433" s="231"/>
      <c r="J433" s="43"/>
      <c r="K433" s="43"/>
      <c r="L433" s="47"/>
      <c r="M433" s="232"/>
      <c r="N433" s="233"/>
      <c r="O433" s="87"/>
      <c r="P433" s="87"/>
      <c r="Q433" s="87"/>
      <c r="R433" s="87"/>
      <c r="S433" s="87"/>
      <c r="T433" s="88"/>
      <c r="U433" s="41"/>
      <c r="V433" s="41"/>
      <c r="W433" s="41"/>
      <c r="X433" s="41"/>
      <c r="Y433" s="41"/>
      <c r="Z433" s="41"/>
      <c r="AA433" s="41"/>
      <c r="AB433" s="41"/>
      <c r="AC433" s="41"/>
      <c r="AD433" s="41"/>
      <c r="AE433" s="41"/>
      <c r="AT433" s="20" t="s">
        <v>317</v>
      </c>
      <c r="AU433" s="20" t="s">
        <v>85</v>
      </c>
    </row>
    <row r="434" s="13" customFormat="1">
      <c r="A434" s="13"/>
      <c r="B434" s="234"/>
      <c r="C434" s="235"/>
      <c r="D434" s="236" t="s">
        <v>319</v>
      </c>
      <c r="E434" s="237" t="s">
        <v>19</v>
      </c>
      <c r="F434" s="238" t="s">
        <v>9121</v>
      </c>
      <c r="G434" s="235"/>
      <c r="H434" s="239">
        <v>2696</v>
      </c>
      <c r="I434" s="240"/>
      <c r="J434" s="235"/>
      <c r="K434" s="235"/>
      <c r="L434" s="241"/>
      <c r="M434" s="242"/>
      <c r="N434" s="243"/>
      <c r="O434" s="243"/>
      <c r="P434" s="243"/>
      <c r="Q434" s="243"/>
      <c r="R434" s="243"/>
      <c r="S434" s="243"/>
      <c r="T434" s="244"/>
      <c r="U434" s="13"/>
      <c r="V434" s="13"/>
      <c r="W434" s="13"/>
      <c r="X434" s="13"/>
      <c r="Y434" s="13"/>
      <c r="Z434" s="13"/>
      <c r="AA434" s="13"/>
      <c r="AB434" s="13"/>
      <c r="AC434" s="13"/>
      <c r="AD434" s="13"/>
      <c r="AE434" s="13"/>
      <c r="AT434" s="245" t="s">
        <v>319</v>
      </c>
      <c r="AU434" s="245" t="s">
        <v>85</v>
      </c>
      <c r="AV434" s="13" t="s">
        <v>85</v>
      </c>
      <c r="AW434" s="13" t="s">
        <v>37</v>
      </c>
      <c r="AX434" s="13" t="s">
        <v>83</v>
      </c>
      <c r="AY434" s="245" t="s">
        <v>308</v>
      </c>
    </row>
    <row r="435" s="2" customFormat="1" ht="16.5" customHeight="1">
      <c r="A435" s="41"/>
      <c r="B435" s="42"/>
      <c r="C435" s="216" t="s">
        <v>1754</v>
      </c>
      <c r="D435" s="216" t="s">
        <v>310</v>
      </c>
      <c r="E435" s="217" t="s">
        <v>9122</v>
      </c>
      <c r="F435" s="218" t="s">
        <v>9123</v>
      </c>
      <c r="G435" s="219" t="s">
        <v>474</v>
      </c>
      <c r="H435" s="220">
        <v>2722.96</v>
      </c>
      <c r="I435" s="221"/>
      <c r="J435" s="222">
        <f>ROUND(I435*H435,2)</f>
        <v>0</v>
      </c>
      <c r="K435" s="218" t="s">
        <v>19</v>
      </c>
      <c r="L435" s="47"/>
      <c r="M435" s="223" t="s">
        <v>19</v>
      </c>
      <c r="N435" s="224" t="s">
        <v>47</v>
      </c>
      <c r="O435" s="87"/>
      <c r="P435" s="225">
        <f>O435*H435</f>
        <v>0</v>
      </c>
      <c r="Q435" s="225">
        <v>0.00071000000000000002</v>
      </c>
      <c r="R435" s="225">
        <f>Q435*H435</f>
        <v>1.9333016000000001</v>
      </c>
      <c r="S435" s="225">
        <v>0</v>
      </c>
      <c r="T435" s="226">
        <f>S435*H435</f>
        <v>0</v>
      </c>
      <c r="U435" s="41"/>
      <c r="V435" s="41"/>
      <c r="W435" s="41"/>
      <c r="X435" s="41"/>
      <c r="Y435" s="41"/>
      <c r="Z435" s="41"/>
      <c r="AA435" s="41"/>
      <c r="AB435" s="41"/>
      <c r="AC435" s="41"/>
      <c r="AD435" s="41"/>
      <c r="AE435" s="41"/>
      <c r="AR435" s="227" t="s">
        <v>315</v>
      </c>
      <c r="AT435" s="227" t="s">
        <v>310</v>
      </c>
      <c r="AU435" s="227" t="s">
        <v>85</v>
      </c>
      <c r="AY435" s="20" t="s">
        <v>308</v>
      </c>
      <c r="BE435" s="228">
        <f>IF(N435="základní",J435,0)</f>
        <v>0</v>
      </c>
      <c r="BF435" s="228">
        <f>IF(N435="snížená",J435,0)</f>
        <v>0</v>
      </c>
      <c r="BG435" s="228">
        <f>IF(N435="zákl. přenesená",J435,0)</f>
        <v>0</v>
      </c>
      <c r="BH435" s="228">
        <f>IF(N435="sníž. přenesená",J435,0)</f>
        <v>0</v>
      </c>
      <c r="BI435" s="228">
        <f>IF(N435="nulová",J435,0)</f>
        <v>0</v>
      </c>
      <c r="BJ435" s="20" t="s">
        <v>83</v>
      </c>
      <c r="BK435" s="228">
        <f>ROUND(I435*H435,2)</f>
        <v>0</v>
      </c>
      <c r="BL435" s="20" t="s">
        <v>315</v>
      </c>
      <c r="BM435" s="227" t="s">
        <v>9124</v>
      </c>
    </row>
    <row r="436" s="13" customFormat="1">
      <c r="A436" s="13"/>
      <c r="B436" s="234"/>
      <c r="C436" s="235"/>
      <c r="D436" s="236" t="s">
        <v>319</v>
      </c>
      <c r="E436" s="237" t="s">
        <v>19</v>
      </c>
      <c r="F436" s="238" t="s">
        <v>9121</v>
      </c>
      <c r="G436" s="235"/>
      <c r="H436" s="239">
        <v>2696</v>
      </c>
      <c r="I436" s="240"/>
      <c r="J436" s="235"/>
      <c r="K436" s="235"/>
      <c r="L436" s="241"/>
      <c r="M436" s="242"/>
      <c r="N436" s="243"/>
      <c r="O436" s="243"/>
      <c r="P436" s="243"/>
      <c r="Q436" s="243"/>
      <c r="R436" s="243"/>
      <c r="S436" s="243"/>
      <c r="T436" s="244"/>
      <c r="U436" s="13"/>
      <c r="V436" s="13"/>
      <c r="W436" s="13"/>
      <c r="X436" s="13"/>
      <c r="Y436" s="13"/>
      <c r="Z436" s="13"/>
      <c r="AA436" s="13"/>
      <c r="AB436" s="13"/>
      <c r="AC436" s="13"/>
      <c r="AD436" s="13"/>
      <c r="AE436" s="13"/>
      <c r="AT436" s="245" t="s">
        <v>319</v>
      </c>
      <c r="AU436" s="245" t="s">
        <v>85</v>
      </c>
      <c r="AV436" s="13" t="s">
        <v>85</v>
      </c>
      <c r="AW436" s="13" t="s">
        <v>37</v>
      </c>
      <c r="AX436" s="13" t="s">
        <v>83</v>
      </c>
      <c r="AY436" s="245" t="s">
        <v>308</v>
      </c>
    </row>
    <row r="437" s="13" customFormat="1">
      <c r="A437" s="13"/>
      <c r="B437" s="234"/>
      <c r="C437" s="235"/>
      <c r="D437" s="236" t="s">
        <v>319</v>
      </c>
      <c r="E437" s="235"/>
      <c r="F437" s="238" t="s">
        <v>9125</v>
      </c>
      <c r="G437" s="235"/>
      <c r="H437" s="239">
        <v>2722.96</v>
      </c>
      <c r="I437" s="240"/>
      <c r="J437" s="235"/>
      <c r="K437" s="235"/>
      <c r="L437" s="241"/>
      <c r="M437" s="242"/>
      <c r="N437" s="243"/>
      <c r="O437" s="243"/>
      <c r="P437" s="243"/>
      <c r="Q437" s="243"/>
      <c r="R437" s="243"/>
      <c r="S437" s="243"/>
      <c r="T437" s="244"/>
      <c r="U437" s="13"/>
      <c r="V437" s="13"/>
      <c r="W437" s="13"/>
      <c r="X437" s="13"/>
      <c r="Y437" s="13"/>
      <c r="Z437" s="13"/>
      <c r="AA437" s="13"/>
      <c r="AB437" s="13"/>
      <c r="AC437" s="13"/>
      <c r="AD437" s="13"/>
      <c r="AE437" s="13"/>
      <c r="AT437" s="245" t="s">
        <v>319</v>
      </c>
      <c r="AU437" s="245" t="s">
        <v>85</v>
      </c>
      <c r="AV437" s="13" t="s">
        <v>85</v>
      </c>
      <c r="AW437" s="13" t="s">
        <v>4</v>
      </c>
      <c r="AX437" s="13" t="s">
        <v>83</v>
      </c>
      <c r="AY437" s="245" t="s">
        <v>308</v>
      </c>
    </row>
    <row r="438" s="2" customFormat="1" ht="33" customHeight="1">
      <c r="A438" s="41"/>
      <c r="B438" s="42"/>
      <c r="C438" s="216" t="s">
        <v>816</v>
      </c>
      <c r="D438" s="216" t="s">
        <v>310</v>
      </c>
      <c r="E438" s="217" t="s">
        <v>1474</v>
      </c>
      <c r="F438" s="218" t="s">
        <v>1475</v>
      </c>
      <c r="G438" s="219" t="s">
        <v>474</v>
      </c>
      <c r="H438" s="220">
        <v>627.39999999999998</v>
      </c>
      <c r="I438" s="221"/>
      <c r="J438" s="222">
        <f>ROUND(I438*H438,2)</f>
        <v>0</v>
      </c>
      <c r="K438" s="218" t="s">
        <v>314</v>
      </c>
      <c r="L438" s="47"/>
      <c r="M438" s="223" t="s">
        <v>19</v>
      </c>
      <c r="N438" s="224" t="s">
        <v>47</v>
      </c>
      <c r="O438" s="87"/>
      <c r="P438" s="225">
        <f>O438*H438</f>
        <v>0</v>
      </c>
      <c r="Q438" s="225">
        <v>0.00060999999999999997</v>
      </c>
      <c r="R438" s="225">
        <f>Q438*H438</f>
        <v>0.38271399999999994</v>
      </c>
      <c r="S438" s="225">
        <v>0</v>
      </c>
      <c r="T438" s="226">
        <f>S438*H438</f>
        <v>0</v>
      </c>
      <c r="U438" s="41"/>
      <c r="V438" s="41"/>
      <c r="W438" s="41"/>
      <c r="X438" s="41"/>
      <c r="Y438" s="41"/>
      <c r="Z438" s="41"/>
      <c r="AA438" s="41"/>
      <c r="AB438" s="41"/>
      <c r="AC438" s="41"/>
      <c r="AD438" s="41"/>
      <c r="AE438" s="41"/>
      <c r="AR438" s="227" t="s">
        <v>315</v>
      </c>
      <c r="AT438" s="227" t="s">
        <v>310</v>
      </c>
      <c r="AU438" s="227" t="s">
        <v>85</v>
      </c>
      <c r="AY438" s="20" t="s">
        <v>308</v>
      </c>
      <c r="BE438" s="228">
        <f>IF(N438="základní",J438,0)</f>
        <v>0</v>
      </c>
      <c r="BF438" s="228">
        <f>IF(N438="snížená",J438,0)</f>
        <v>0</v>
      </c>
      <c r="BG438" s="228">
        <f>IF(N438="zákl. přenesená",J438,0)</f>
        <v>0</v>
      </c>
      <c r="BH438" s="228">
        <f>IF(N438="sníž. přenesená",J438,0)</f>
        <v>0</v>
      </c>
      <c r="BI438" s="228">
        <f>IF(N438="nulová",J438,0)</f>
        <v>0</v>
      </c>
      <c r="BJ438" s="20" t="s">
        <v>83</v>
      </c>
      <c r="BK438" s="228">
        <f>ROUND(I438*H438,2)</f>
        <v>0</v>
      </c>
      <c r="BL438" s="20" t="s">
        <v>315</v>
      </c>
      <c r="BM438" s="227" t="s">
        <v>9126</v>
      </c>
    </row>
    <row r="439" s="2" customFormat="1">
      <c r="A439" s="41"/>
      <c r="B439" s="42"/>
      <c r="C439" s="43"/>
      <c r="D439" s="229" t="s">
        <v>317</v>
      </c>
      <c r="E439" s="43"/>
      <c r="F439" s="230" t="s">
        <v>1477</v>
      </c>
      <c r="G439" s="43"/>
      <c r="H439" s="43"/>
      <c r="I439" s="231"/>
      <c r="J439" s="43"/>
      <c r="K439" s="43"/>
      <c r="L439" s="47"/>
      <c r="M439" s="232"/>
      <c r="N439" s="233"/>
      <c r="O439" s="87"/>
      <c r="P439" s="87"/>
      <c r="Q439" s="87"/>
      <c r="R439" s="87"/>
      <c r="S439" s="87"/>
      <c r="T439" s="88"/>
      <c r="U439" s="41"/>
      <c r="V439" s="41"/>
      <c r="W439" s="41"/>
      <c r="X439" s="41"/>
      <c r="Y439" s="41"/>
      <c r="Z439" s="41"/>
      <c r="AA439" s="41"/>
      <c r="AB439" s="41"/>
      <c r="AC439" s="41"/>
      <c r="AD439" s="41"/>
      <c r="AE439" s="41"/>
      <c r="AT439" s="20" t="s">
        <v>317</v>
      </c>
      <c r="AU439" s="20" t="s">
        <v>85</v>
      </c>
    </row>
    <row r="440" s="2" customFormat="1">
      <c r="A440" s="41"/>
      <c r="B440" s="42"/>
      <c r="C440" s="43"/>
      <c r="D440" s="236" t="s">
        <v>4125</v>
      </c>
      <c r="E440" s="43"/>
      <c r="F440" s="292" t="s">
        <v>9127</v>
      </c>
      <c r="G440" s="43"/>
      <c r="H440" s="43"/>
      <c r="I440" s="231"/>
      <c r="J440" s="43"/>
      <c r="K440" s="43"/>
      <c r="L440" s="47"/>
      <c r="M440" s="232"/>
      <c r="N440" s="233"/>
      <c r="O440" s="87"/>
      <c r="P440" s="87"/>
      <c r="Q440" s="87"/>
      <c r="R440" s="87"/>
      <c r="S440" s="87"/>
      <c r="T440" s="88"/>
      <c r="U440" s="41"/>
      <c r="V440" s="41"/>
      <c r="W440" s="41"/>
      <c r="X440" s="41"/>
      <c r="Y440" s="41"/>
      <c r="Z440" s="41"/>
      <c r="AA440" s="41"/>
      <c r="AB440" s="41"/>
      <c r="AC440" s="41"/>
      <c r="AD440" s="41"/>
      <c r="AE440" s="41"/>
      <c r="AT440" s="20" t="s">
        <v>4125</v>
      </c>
      <c r="AU440" s="20" t="s">
        <v>85</v>
      </c>
    </row>
    <row r="441" s="13" customFormat="1">
      <c r="A441" s="13"/>
      <c r="B441" s="234"/>
      <c r="C441" s="235"/>
      <c r="D441" s="236" t="s">
        <v>319</v>
      </c>
      <c r="E441" s="237" t="s">
        <v>19</v>
      </c>
      <c r="F441" s="238" t="s">
        <v>9128</v>
      </c>
      <c r="G441" s="235"/>
      <c r="H441" s="239">
        <v>627.39999999999998</v>
      </c>
      <c r="I441" s="240"/>
      <c r="J441" s="235"/>
      <c r="K441" s="235"/>
      <c r="L441" s="241"/>
      <c r="M441" s="242"/>
      <c r="N441" s="243"/>
      <c r="O441" s="243"/>
      <c r="P441" s="243"/>
      <c r="Q441" s="243"/>
      <c r="R441" s="243"/>
      <c r="S441" s="243"/>
      <c r="T441" s="244"/>
      <c r="U441" s="13"/>
      <c r="V441" s="13"/>
      <c r="W441" s="13"/>
      <c r="X441" s="13"/>
      <c r="Y441" s="13"/>
      <c r="Z441" s="13"/>
      <c r="AA441" s="13"/>
      <c r="AB441" s="13"/>
      <c r="AC441" s="13"/>
      <c r="AD441" s="13"/>
      <c r="AE441" s="13"/>
      <c r="AT441" s="245" t="s">
        <v>319</v>
      </c>
      <c r="AU441" s="245" t="s">
        <v>85</v>
      </c>
      <c r="AV441" s="13" t="s">
        <v>85</v>
      </c>
      <c r="AW441" s="13" t="s">
        <v>37</v>
      </c>
      <c r="AX441" s="13" t="s">
        <v>83</v>
      </c>
      <c r="AY441" s="245" t="s">
        <v>308</v>
      </c>
    </row>
    <row r="442" s="12" customFormat="1" ht="22.8" customHeight="1">
      <c r="A442" s="12"/>
      <c r="B442" s="200"/>
      <c r="C442" s="201"/>
      <c r="D442" s="202" t="s">
        <v>75</v>
      </c>
      <c r="E442" s="214" t="s">
        <v>182</v>
      </c>
      <c r="F442" s="214" t="s">
        <v>9129</v>
      </c>
      <c r="G442" s="201"/>
      <c r="H442" s="201"/>
      <c r="I442" s="204"/>
      <c r="J442" s="215">
        <f>BK442</f>
        <v>0</v>
      </c>
      <c r="K442" s="201"/>
      <c r="L442" s="206"/>
      <c r="M442" s="207"/>
      <c r="N442" s="208"/>
      <c r="O442" s="208"/>
      <c r="P442" s="209">
        <f>SUM(P443:P453)</f>
        <v>0</v>
      </c>
      <c r="Q442" s="208"/>
      <c r="R442" s="209">
        <f>SUM(R443:R453)</f>
        <v>0</v>
      </c>
      <c r="S442" s="208"/>
      <c r="T442" s="210">
        <f>SUM(T443:T453)</f>
        <v>107.97499999999999</v>
      </c>
      <c r="U442" s="12"/>
      <c r="V442" s="12"/>
      <c r="W442" s="12"/>
      <c r="X442" s="12"/>
      <c r="Y442" s="12"/>
      <c r="Z442" s="12"/>
      <c r="AA442" s="12"/>
      <c r="AB442" s="12"/>
      <c r="AC442" s="12"/>
      <c r="AD442" s="12"/>
      <c r="AE442" s="12"/>
      <c r="AR442" s="211" t="s">
        <v>83</v>
      </c>
      <c r="AT442" s="212" t="s">
        <v>75</v>
      </c>
      <c r="AU442" s="212" t="s">
        <v>83</v>
      </c>
      <c r="AY442" s="211" t="s">
        <v>308</v>
      </c>
      <c r="BK442" s="213">
        <f>SUM(BK443:BK453)</f>
        <v>0</v>
      </c>
    </row>
    <row r="443" s="2" customFormat="1" ht="24.15" customHeight="1">
      <c r="A443" s="41"/>
      <c r="B443" s="42"/>
      <c r="C443" s="216" t="s">
        <v>1762</v>
      </c>
      <c r="D443" s="216" t="s">
        <v>310</v>
      </c>
      <c r="E443" s="217" t="s">
        <v>1171</v>
      </c>
      <c r="F443" s="218" t="s">
        <v>1172</v>
      </c>
      <c r="G443" s="219" t="s">
        <v>474</v>
      </c>
      <c r="H443" s="220">
        <v>210</v>
      </c>
      <c r="I443" s="221"/>
      <c r="J443" s="222">
        <f>ROUND(I443*H443,2)</f>
        <v>0</v>
      </c>
      <c r="K443" s="218" t="s">
        <v>314</v>
      </c>
      <c r="L443" s="47"/>
      <c r="M443" s="223" t="s">
        <v>19</v>
      </c>
      <c r="N443" s="224" t="s">
        <v>47</v>
      </c>
      <c r="O443" s="87"/>
      <c r="P443" s="225">
        <f>O443*H443</f>
        <v>0</v>
      </c>
      <c r="Q443" s="225">
        <v>0</v>
      </c>
      <c r="R443" s="225">
        <f>Q443*H443</f>
        <v>0</v>
      </c>
      <c r="S443" s="225">
        <v>0.28999999999999998</v>
      </c>
      <c r="T443" s="226">
        <f>S443*H443</f>
        <v>60.899999999999999</v>
      </c>
      <c r="U443" s="41"/>
      <c r="V443" s="41"/>
      <c r="W443" s="41"/>
      <c r="X443" s="41"/>
      <c r="Y443" s="41"/>
      <c r="Z443" s="41"/>
      <c r="AA443" s="41"/>
      <c r="AB443" s="41"/>
      <c r="AC443" s="41"/>
      <c r="AD443" s="41"/>
      <c r="AE443" s="41"/>
      <c r="AR443" s="227" t="s">
        <v>315</v>
      </c>
      <c r="AT443" s="227" t="s">
        <v>310</v>
      </c>
      <c r="AU443" s="227" t="s">
        <v>85</v>
      </c>
      <c r="AY443" s="20" t="s">
        <v>308</v>
      </c>
      <c r="BE443" s="228">
        <f>IF(N443="základní",J443,0)</f>
        <v>0</v>
      </c>
      <c r="BF443" s="228">
        <f>IF(N443="snížená",J443,0)</f>
        <v>0</v>
      </c>
      <c r="BG443" s="228">
        <f>IF(N443="zákl. přenesená",J443,0)</f>
        <v>0</v>
      </c>
      <c r="BH443" s="228">
        <f>IF(N443="sníž. přenesená",J443,0)</f>
        <v>0</v>
      </c>
      <c r="BI443" s="228">
        <f>IF(N443="nulová",J443,0)</f>
        <v>0</v>
      </c>
      <c r="BJ443" s="20" t="s">
        <v>83</v>
      </c>
      <c r="BK443" s="228">
        <f>ROUND(I443*H443,2)</f>
        <v>0</v>
      </c>
      <c r="BL443" s="20" t="s">
        <v>315</v>
      </c>
      <c r="BM443" s="227" t="s">
        <v>9130</v>
      </c>
    </row>
    <row r="444" s="2" customFormat="1">
      <c r="A444" s="41"/>
      <c r="B444" s="42"/>
      <c r="C444" s="43"/>
      <c r="D444" s="229" t="s">
        <v>317</v>
      </c>
      <c r="E444" s="43"/>
      <c r="F444" s="230" t="s">
        <v>1174</v>
      </c>
      <c r="G444" s="43"/>
      <c r="H444" s="43"/>
      <c r="I444" s="231"/>
      <c r="J444" s="43"/>
      <c r="K444" s="43"/>
      <c r="L444" s="47"/>
      <c r="M444" s="232"/>
      <c r="N444" s="233"/>
      <c r="O444" s="87"/>
      <c r="P444" s="87"/>
      <c r="Q444" s="87"/>
      <c r="R444" s="87"/>
      <c r="S444" s="87"/>
      <c r="T444" s="88"/>
      <c r="U444" s="41"/>
      <c r="V444" s="41"/>
      <c r="W444" s="41"/>
      <c r="X444" s="41"/>
      <c r="Y444" s="41"/>
      <c r="Z444" s="41"/>
      <c r="AA444" s="41"/>
      <c r="AB444" s="41"/>
      <c r="AC444" s="41"/>
      <c r="AD444" s="41"/>
      <c r="AE444" s="41"/>
      <c r="AT444" s="20" t="s">
        <v>317</v>
      </c>
      <c r="AU444" s="20" t="s">
        <v>85</v>
      </c>
    </row>
    <row r="445" s="13" customFormat="1">
      <c r="A445" s="13"/>
      <c r="B445" s="234"/>
      <c r="C445" s="235"/>
      <c r="D445" s="236" t="s">
        <v>319</v>
      </c>
      <c r="E445" s="237" t="s">
        <v>19</v>
      </c>
      <c r="F445" s="238" t="s">
        <v>9131</v>
      </c>
      <c r="G445" s="235"/>
      <c r="H445" s="239">
        <v>210</v>
      </c>
      <c r="I445" s="240"/>
      <c r="J445" s="235"/>
      <c r="K445" s="235"/>
      <c r="L445" s="241"/>
      <c r="M445" s="242"/>
      <c r="N445" s="243"/>
      <c r="O445" s="243"/>
      <c r="P445" s="243"/>
      <c r="Q445" s="243"/>
      <c r="R445" s="243"/>
      <c r="S445" s="243"/>
      <c r="T445" s="244"/>
      <c r="U445" s="13"/>
      <c r="V445" s="13"/>
      <c r="W445" s="13"/>
      <c r="X445" s="13"/>
      <c r="Y445" s="13"/>
      <c r="Z445" s="13"/>
      <c r="AA445" s="13"/>
      <c r="AB445" s="13"/>
      <c r="AC445" s="13"/>
      <c r="AD445" s="13"/>
      <c r="AE445" s="13"/>
      <c r="AT445" s="245" t="s">
        <v>319</v>
      </c>
      <c r="AU445" s="245" t="s">
        <v>85</v>
      </c>
      <c r="AV445" s="13" t="s">
        <v>85</v>
      </c>
      <c r="AW445" s="13" t="s">
        <v>37</v>
      </c>
      <c r="AX445" s="13" t="s">
        <v>83</v>
      </c>
      <c r="AY445" s="245" t="s">
        <v>308</v>
      </c>
    </row>
    <row r="446" s="2" customFormat="1" ht="24.15" customHeight="1">
      <c r="A446" s="41"/>
      <c r="B446" s="42"/>
      <c r="C446" s="216" t="s">
        <v>822</v>
      </c>
      <c r="D446" s="216" t="s">
        <v>310</v>
      </c>
      <c r="E446" s="217" t="s">
        <v>1176</v>
      </c>
      <c r="F446" s="218" t="s">
        <v>1177</v>
      </c>
      <c r="G446" s="219" t="s">
        <v>474</v>
      </c>
      <c r="H446" s="220">
        <v>210</v>
      </c>
      <c r="I446" s="221"/>
      <c r="J446" s="222">
        <f>ROUND(I446*H446,2)</f>
        <v>0</v>
      </c>
      <c r="K446" s="218" t="s">
        <v>314</v>
      </c>
      <c r="L446" s="47"/>
      <c r="M446" s="223" t="s">
        <v>19</v>
      </c>
      <c r="N446" s="224" t="s">
        <v>47</v>
      </c>
      <c r="O446" s="87"/>
      <c r="P446" s="225">
        <f>O446*H446</f>
        <v>0</v>
      </c>
      <c r="Q446" s="225">
        <v>0</v>
      </c>
      <c r="R446" s="225">
        <f>Q446*H446</f>
        <v>0</v>
      </c>
      <c r="S446" s="225">
        <v>0.20499999999999999</v>
      </c>
      <c r="T446" s="226">
        <f>S446*H446</f>
        <v>43.049999999999997</v>
      </c>
      <c r="U446" s="41"/>
      <c r="V446" s="41"/>
      <c r="W446" s="41"/>
      <c r="X446" s="41"/>
      <c r="Y446" s="41"/>
      <c r="Z446" s="41"/>
      <c r="AA446" s="41"/>
      <c r="AB446" s="41"/>
      <c r="AC446" s="41"/>
      <c r="AD446" s="41"/>
      <c r="AE446" s="41"/>
      <c r="AR446" s="227" t="s">
        <v>315</v>
      </c>
      <c r="AT446" s="227" t="s">
        <v>310</v>
      </c>
      <c r="AU446" s="227" t="s">
        <v>85</v>
      </c>
      <c r="AY446" s="20" t="s">
        <v>308</v>
      </c>
      <c r="BE446" s="228">
        <f>IF(N446="základní",J446,0)</f>
        <v>0</v>
      </c>
      <c r="BF446" s="228">
        <f>IF(N446="snížená",J446,0)</f>
        <v>0</v>
      </c>
      <c r="BG446" s="228">
        <f>IF(N446="zákl. přenesená",J446,0)</f>
        <v>0</v>
      </c>
      <c r="BH446" s="228">
        <f>IF(N446="sníž. přenesená",J446,0)</f>
        <v>0</v>
      </c>
      <c r="BI446" s="228">
        <f>IF(N446="nulová",J446,0)</f>
        <v>0</v>
      </c>
      <c r="BJ446" s="20" t="s">
        <v>83</v>
      </c>
      <c r="BK446" s="228">
        <f>ROUND(I446*H446,2)</f>
        <v>0</v>
      </c>
      <c r="BL446" s="20" t="s">
        <v>315</v>
      </c>
      <c r="BM446" s="227" t="s">
        <v>9132</v>
      </c>
    </row>
    <row r="447" s="2" customFormat="1">
      <c r="A447" s="41"/>
      <c r="B447" s="42"/>
      <c r="C447" s="43"/>
      <c r="D447" s="229" t="s">
        <v>317</v>
      </c>
      <c r="E447" s="43"/>
      <c r="F447" s="230" t="s">
        <v>1179</v>
      </c>
      <c r="G447" s="43"/>
      <c r="H447" s="43"/>
      <c r="I447" s="231"/>
      <c r="J447" s="43"/>
      <c r="K447" s="43"/>
      <c r="L447" s="47"/>
      <c r="M447" s="232"/>
      <c r="N447" s="233"/>
      <c r="O447" s="87"/>
      <c r="P447" s="87"/>
      <c r="Q447" s="87"/>
      <c r="R447" s="87"/>
      <c r="S447" s="87"/>
      <c r="T447" s="88"/>
      <c r="U447" s="41"/>
      <c r="V447" s="41"/>
      <c r="W447" s="41"/>
      <c r="X447" s="41"/>
      <c r="Y447" s="41"/>
      <c r="Z447" s="41"/>
      <c r="AA447" s="41"/>
      <c r="AB447" s="41"/>
      <c r="AC447" s="41"/>
      <c r="AD447" s="41"/>
      <c r="AE447" s="41"/>
      <c r="AT447" s="20" t="s">
        <v>317</v>
      </c>
      <c r="AU447" s="20" t="s">
        <v>85</v>
      </c>
    </row>
    <row r="448" s="13" customFormat="1">
      <c r="A448" s="13"/>
      <c r="B448" s="234"/>
      <c r="C448" s="235"/>
      <c r="D448" s="236" t="s">
        <v>319</v>
      </c>
      <c r="E448" s="237" t="s">
        <v>19</v>
      </c>
      <c r="F448" s="238" t="s">
        <v>9133</v>
      </c>
      <c r="G448" s="235"/>
      <c r="H448" s="239">
        <v>210</v>
      </c>
      <c r="I448" s="240"/>
      <c r="J448" s="235"/>
      <c r="K448" s="235"/>
      <c r="L448" s="241"/>
      <c r="M448" s="242"/>
      <c r="N448" s="243"/>
      <c r="O448" s="243"/>
      <c r="P448" s="243"/>
      <c r="Q448" s="243"/>
      <c r="R448" s="243"/>
      <c r="S448" s="243"/>
      <c r="T448" s="244"/>
      <c r="U448" s="13"/>
      <c r="V448" s="13"/>
      <c r="W448" s="13"/>
      <c r="X448" s="13"/>
      <c r="Y448" s="13"/>
      <c r="Z448" s="13"/>
      <c r="AA448" s="13"/>
      <c r="AB448" s="13"/>
      <c r="AC448" s="13"/>
      <c r="AD448" s="13"/>
      <c r="AE448" s="13"/>
      <c r="AT448" s="245" t="s">
        <v>319</v>
      </c>
      <c r="AU448" s="245" t="s">
        <v>85</v>
      </c>
      <c r="AV448" s="13" t="s">
        <v>85</v>
      </c>
      <c r="AW448" s="13" t="s">
        <v>37</v>
      </c>
      <c r="AX448" s="13" t="s">
        <v>83</v>
      </c>
      <c r="AY448" s="245" t="s">
        <v>308</v>
      </c>
    </row>
    <row r="449" s="2" customFormat="1" ht="37.8" customHeight="1">
      <c r="A449" s="41"/>
      <c r="B449" s="42"/>
      <c r="C449" s="216" t="s">
        <v>1765</v>
      </c>
      <c r="D449" s="216" t="s">
        <v>310</v>
      </c>
      <c r="E449" s="217" t="s">
        <v>1749</v>
      </c>
      <c r="F449" s="218" t="s">
        <v>1750</v>
      </c>
      <c r="G449" s="219" t="s">
        <v>474</v>
      </c>
      <c r="H449" s="220">
        <v>420</v>
      </c>
      <c r="I449" s="221"/>
      <c r="J449" s="222">
        <f>ROUND(I449*H449,2)</f>
        <v>0</v>
      </c>
      <c r="K449" s="218" t="s">
        <v>314</v>
      </c>
      <c r="L449" s="47"/>
      <c r="M449" s="223" t="s">
        <v>19</v>
      </c>
      <c r="N449" s="224" t="s">
        <v>47</v>
      </c>
      <c r="O449" s="87"/>
      <c r="P449" s="225">
        <f>O449*H449</f>
        <v>0</v>
      </c>
      <c r="Q449" s="225">
        <v>0</v>
      </c>
      <c r="R449" s="225">
        <f>Q449*H449</f>
        <v>0</v>
      </c>
      <c r="S449" s="225">
        <v>0</v>
      </c>
      <c r="T449" s="226">
        <f>S449*H449</f>
        <v>0</v>
      </c>
      <c r="U449" s="41"/>
      <c r="V449" s="41"/>
      <c r="W449" s="41"/>
      <c r="X449" s="41"/>
      <c r="Y449" s="41"/>
      <c r="Z449" s="41"/>
      <c r="AA449" s="41"/>
      <c r="AB449" s="41"/>
      <c r="AC449" s="41"/>
      <c r="AD449" s="41"/>
      <c r="AE449" s="41"/>
      <c r="AR449" s="227" t="s">
        <v>315</v>
      </c>
      <c r="AT449" s="227" t="s">
        <v>310</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315</v>
      </c>
      <c r="BM449" s="227" t="s">
        <v>9134</v>
      </c>
    </row>
    <row r="450" s="2" customFormat="1">
      <c r="A450" s="41"/>
      <c r="B450" s="42"/>
      <c r="C450" s="43"/>
      <c r="D450" s="229" t="s">
        <v>317</v>
      </c>
      <c r="E450" s="43"/>
      <c r="F450" s="230" t="s">
        <v>1752</v>
      </c>
      <c r="G450" s="43"/>
      <c r="H450" s="43"/>
      <c r="I450" s="231"/>
      <c r="J450" s="43"/>
      <c r="K450" s="43"/>
      <c r="L450" s="47"/>
      <c r="M450" s="232"/>
      <c r="N450" s="233"/>
      <c r="O450" s="87"/>
      <c r="P450" s="87"/>
      <c r="Q450" s="87"/>
      <c r="R450" s="87"/>
      <c r="S450" s="87"/>
      <c r="T450" s="88"/>
      <c r="U450" s="41"/>
      <c r="V450" s="41"/>
      <c r="W450" s="41"/>
      <c r="X450" s="41"/>
      <c r="Y450" s="41"/>
      <c r="Z450" s="41"/>
      <c r="AA450" s="41"/>
      <c r="AB450" s="41"/>
      <c r="AC450" s="41"/>
      <c r="AD450" s="41"/>
      <c r="AE450" s="41"/>
      <c r="AT450" s="20" t="s">
        <v>317</v>
      </c>
      <c r="AU450" s="20" t="s">
        <v>85</v>
      </c>
    </row>
    <row r="451" s="2" customFormat="1" ht="44.25" customHeight="1">
      <c r="A451" s="41"/>
      <c r="B451" s="42"/>
      <c r="C451" s="216" t="s">
        <v>829</v>
      </c>
      <c r="D451" s="216" t="s">
        <v>310</v>
      </c>
      <c r="E451" s="217" t="s">
        <v>1943</v>
      </c>
      <c r="F451" s="218" t="s">
        <v>1944</v>
      </c>
      <c r="G451" s="219" t="s">
        <v>474</v>
      </c>
      <c r="H451" s="220">
        <v>115</v>
      </c>
      <c r="I451" s="221"/>
      <c r="J451" s="222">
        <f>ROUND(I451*H451,2)</f>
        <v>0</v>
      </c>
      <c r="K451" s="218" t="s">
        <v>314</v>
      </c>
      <c r="L451" s="47"/>
      <c r="M451" s="223" t="s">
        <v>19</v>
      </c>
      <c r="N451" s="224" t="s">
        <v>47</v>
      </c>
      <c r="O451" s="87"/>
      <c r="P451" s="225">
        <f>O451*H451</f>
        <v>0</v>
      </c>
      <c r="Q451" s="225">
        <v>0</v>
      </c>
      <c r="R451" s="225">
        <f>Q451*H451</f>
        <v>0</v>
      </c>
      <c r="S451" s="225">
        <v>0.035000000000000003</v>
      </c>
      <c r="T451" s="226">
        <f>S451*H451</f>
        <v>4.0250000000000004</v>
      </c>
      <c r="U451" s="41"/>
      <c r="V451" s="41"/>
      <c r="W451" s="41"/>
      <c r="X451" s="41"/>
      <c r="Y451" s="41"/>
      <c r="Z451" s="41"/>
      <c r="AA451" s="41"/>
      <c r="AB451" s="41"/>
      <c r="AC451" s="41"/>
      <c r="AD451" s="41"/>
      <c r="AE451" s="41"/>
      <c r="AR451" s="227" t="s">
        <v>315</v>
      </c>
      <c r="AT451" s="227" t="s">
        <v>310</v>
      </c>
      <c r="AU451" s="227" t="s">
        <v>85</v>
      </c>
      <c r="AY451" s="20" t="s">
        <v>308</v>
      </c>
      <c r="BE451" s="228">
        <f>IF(N451="základní",J451,0)</f>
        <v>0</v>
      </c>
      <c r="BF451" s="228">
        <f>IF(N451="snížená",J451,0)</f>
        <v>0</v>
      </c>
      <c r="BG451" s="228">
        <f>IF(N451="zákl. přenesená",J451,0)</f>
        <v>0</v>
      </c>
      <c r="BH451" s="228">
        <f>IF(N451="sníž. přenesená",J451,0)</f>
        <v>0</v>
      </c>
      <c r="BI451" s="228">
        <f>IF(N451="nulová",J451,0)</f>
        <v>0</v>
      </c>
      <c r="BJ451" s="20" t="s">
        <v>83</v>
      </c>
      <c r="BK451" s="228">
        <f>ROUND(I451*H451,2)</f>
        <v>0</v>
      </c>
      <c r="BL451" s="20" t="s">
        <v>315</v>
      </c>
      <c r="BM451" s="227" t="s">
        <v>9135</v>
      </c>
    </row>
    <row r="452" s="2" customFormat="1">
      <c r="A452" s="41"/>
      <c r="B452" s="42"/>
      <c r="C452" s="43"/>
      <c r="D452" s="229" t="s">
        <v>317</v>
      </c>
      <c r="E452" s="43"/>
      <c r="F452" s="230" t="s">
        <v>9136</v>
      </c>
      <c r="G452" s="43"/>
      <c r="H452" s="43"/>
      <c r="I452" s="231"/>
      <c r="J452" s="43"/>
      <c r="K452" s="43"/>
      <c r="L452" s="47"/>
      <c r="M452" s="232"/>
      <c r="N452" s="233"/>
      <c r="O452" s="87"/>
      <c r="P452" s="87"/>
      <c r="Q452" s="87"/>
      <c r="R452" s="87"/>
      <c r="S452" s="87"/>
      <c r="T452" s="88"/>
      <c r="U452" s="41"/>
      <c r="V452" s="41"/>
      <c r="W452" s="41"/>
      <c r="X452" s="41"/>
      <c r="Y452" s="41"/>
      <c r="Z452" s="41"/>
      <c r="AA452" s="41"/>
      <c r="AB452" s="41"/>
      <c r="AC452" s="41"/>
      <c r="AD452" s="41"/>
      <c r="AE452" s="41"/>
      <c r="AT452" s="20" t="s">
        <v>317</v>
      </c>
      <c r="AU452" s="20" t="s">
        <v>85</v>
      </c>
    </row>
    <row r="453" s="13" customFormat="1">
      <c r="A453" s="13"/>
      <c r="B453" s="234"/>
      <c r="C453" s="235"/>
      <c r="D453" s="236" t="s">
        <v>319</v>
      </c>
      <c r="E453" s="237" t="s">
        <v>19</v>
      </c>
      <c r="F453" s="238" t="s">
        <v>9137</v>
      </c>
      <c r="G453" s="235"/>
      <c r="H453" s="239">
        <v>115</v>
      </c>
      <c r="I453" s="240"/>
      <c r="J453" s="235"/>
      <c r="K453" s="235"/>
      <c r="L453" s="241"/>
      <c r="M453" s="242"/>
      <c r="N453" s="243"/>
      <c r="O453" s="243"/>
      <c r="P453" s="243"/>
      <c r="Q453" s="243"/>
      <c r="R453" s="243"/>
      <c r="S453" s="243"/>
      <c r="T453" s="244"/>
      <c r="U453" s="13"/>
      <c r="V453" s="13"/>
      <c r="W453" s="13"/>
      <c r="X453" s="13"/>
      <c r="Y453" s="13"/>
      <c r="Z453" s="13"/>
      <c r="AA453" s="13"/>
      <c r="AB453" s="13"/>
      <c r="AC453" s="13"/>
      <c r="AD453" s="13"/>
      <c r="AE453" s="13"/>
      <c r="AT453" s="245" t="s">
        <v>319</v>
      </c>
      <c r="AU453" s="245" t="s">
        <v>85</v>
      </c>
      <c r="AV453" s="13" t="s">
        <v>85</v>
      </c>
      <c r="AW453" s="13" t="s">
        <v>37</v>
      </c>
      <c r="AX453" s="13" t="s">
        <v>83</v>
      </c>
      <c r="AY453" s="245" t="s">
        <v>308</v>
      </c>
    </row>
    <row r="454" s="12" customFormat="1" ht="22.8" customHeight="1">
      <c r="A454" s="12"/>
      <c r="B454" s="200"/>
      <c r="C454" s="201"/>
      <c r="D454" s="202" t="s">
        <v>75</v>
      </c>
      <c r="E454" s="214" t="s">
        <v>489</v>
      </c>
      <c r="F454" s="214" t="s">
        <v>490</v>
      </c>
      <c r="G454" s="201"/>
      <c r="H454" s="201"/>
      <c r="I454" s="204"/>
      <c r="J454" s="215">
        <f>BK454</f>
        <v>0</v>
      </c>
      <c r="K454" s="201"/>
      <c r="L454" s="206"/>
      <c r="M454" s="207"/>
      <c r="N454" s="208"/>
      <c r="O454" s="208"/>
      <c r="P454" s="209">
        <f>SUM(P455:P504)</f>
        <v>0</v>
      </c>
      <c r="Q454" s="208"/>
      <c r="R454" s="209">
        <f>SUM(R455:R504)</f>
        <v>0</v>
      </c>
      <c r="S454" s="208"/>
      <c r="T454" s="210">
        <f>SUM(T455:T504)</f>
        <v>0</v>
      </c>
      <c r="U454" s="12"/>
      <c r="V454" s="12"/>
      <c r="W454" s="12"/>
      <c r="X454" s="12"/>
      <c r="Y454" s="12"/>
      <c r="Z454" s="12"/>
      <c r="AA454" s="12"/>
      <c r="AB454" s="12"/>
      <c r="AC454" s="12"/>
      <c r="AD454" s="12"/>
      <c r="AE454" s="12"/>
      <c r="AR454" s="211" t="s">
        <v>83</v>
      </c>
      <c r="AT454" s="212" t="s">
        <v>75</v>
      </c>
      <c r="AU454" s="212" t="s">
        <v>83</v>
      </c>
      <c r="AY454" s="211" t="s">
        <v>308</v>
      </c>
      <c r="BK454" s="213">
        <f>SUM(BK455:BK504)</f>
        <v>0</v>
      </c>
    </row>
    <row r="455" s="2" customFormat="1" ht="16.5" customHeight="1">
      <c r="A455" s="41"/>
      <c r="B455" s="42"/>
      <c r="C455" s="216" t="s">
        <v>1772</v>
      </c>
      <c r="D455" s="216" t="s">
        <v>310</v>
      </c>
      <c r="E455" s="217" t="s">
        <v>9138</v>
      </c>
      <c r="F455" s="218" t="s">
        <v>9139</v>
      </c>
      <c r="G455" s="219" t="s">
        <v>323</v>
      </c>
      <c r="H455" s="220">
        <v>2144</v>
      </c>
      <c r="I455" s="221"/>
      <c r="J455" s="222">
        <f>ROUND(I455*H455,2)</f>
        <v>0</v>
      </c>
      <c r="K455" s="218" t="s">
        <v>314</v>
      </c>
      <c r="L455" s="47"/>
      <c r="M455" s="223" t="s">
        <v>19</v>
      </c>
      <c r="N455" s="224" t="s">
        <v>47</v>
      </c>
      <c r="O455" s="87"/>
      <c r="P455" s="225">
        <f>O455*H455</f>
        <v>0</v>
      </c>
      <c r="Q455" s="225">
        <v>0</v>
      </c>
      <c r="R455" s="225">
        <f>Q455*H455</f>
        <v>0</v>
      </c>
      <c r="S455" s="225">
        <v>0</v>
      </c>
      <c r="T455" s="226">
        <f>S455*H455</f>
        <v>0</v>
      </c>
      <c r="U455" s="41"/>
      <c r="V455" s="41"/>
      <c r="W455" s="41"/>
      <c r="X455" s="41"/>
      <c r="Y455" s="41"/>
      <c r="Z455" s="41"/>
      <c r="AA455" s="41"/>
      <c r="AB455" s="41"/>
      <c r="AC455" s="41"/>
      <c r="AD455" s="41"/>
      <c r="AE455" s="41"/>
      <c r="AR455" s="227" t="s">
        <v>315</v>
      </c>
      <c r="AT455" s="227" t="s">
        <v>310</v>
      </c>
      <c r="AU455" s="227" t="s">
        <v>85</v>
      </c>
      <c r="AY455" s="20" t="s">
        <v>308</v>
      </c>
      <c r="BE455" s="228">
        <f>IF(N455="základní",J455,0)</f>
        <v>0</v>
      </c>
      <c r="BF455" s="228">
        <f>IF(N455="snížená",J455,0)</f>
        <v>0</v>
      </c>
      <c r="BG455" s="228">
        <f>IF(N455="zákl. přenesená",J455,0)</f>
        <v>0</v>
      </c>
      <c r="BH455" s="228">
        <f>IF(N455="sníž. přenesená",J455,0)</f>
        <v>0</v>
      </c>
      <c r="BI455" s="228">
        <f>IF(N455="nulová",J455,0)</f>
        <v>0</v>
      </c>
      <c r="BJ455" s="20" t="s">
        <v>83</v>
      </c>
      <c r="BK455" s="228">
        <f>ROUND(I455*H455,2)</f>
        <v>0</v>
      </c>
      <c r="BL455" s="20" t="s">
        <v>315</v>
      </c>
      <c r="BM455" s="227" t="s">
        <v>9140</v>
      </c>
    </row>
    <row r="456" s="2" customFormat="1">
      <c r="A456" s="41"/>
      <c r="B456" s="42"/>
      <c r="C456" s="43"/>
      <c r="D456" s="229" t="s">
        <v>317</v>
      </c>
      <c r="E456" s="43"/>
      <c r="F456" s="230" t="s">
        <v>9141</v>
      </c>
      <c r="G456" s="43"/>
      <c r="H456" s="43"/>
      <c r="I456" s="231"/>
      <c r="J456" s="43"/>
      <c r="K456" s="43"/>
      <c r="L456" s="47"/>
      <c r="M456" s="232"/>
      <c r="N456" s="233"/>
      <c r="O456" s="87"/>
      <c r="P456" s="87"/>
      <c r="Q456" s="87"/>
      <c r="R456" s="87"/>
      <c r="S456" s="87"/>
      <c r="T456" s="88"/>
      <c r="U456" s="41"/>
      <c r="V456" s="41"/>
      <c r="W456" s="41"/>
      <c r="X456" s="41"/>
      <c r="Y456" s="41"/>
      <c r="Z456" s="41"/>
      <c r="AA456" s="41"/>
      <c r="AB456" s="41"/>
      <c r="AC456" s="41"/>
      <c r="AD456" s="41"/>
      <c r="AE456" s="41"/>
      <c r="AT456" s="20" t="s">
        <v>317</v>
      </c>
      <c r="AU456" s="20" t="s">
        <v>85</v>
      </c>
    </row>
    <row r="457" s="2" customFormat="1">
      <c r="A457" s="41"/>
      <c r="B457" s="42"/>
      <c r="C457" s="43"/>
      <c r="D457" s="236" t="s">
        <v>4125</v>
      </c>
      <c r="E457" s="43"/>
      <c r="F457" s="292" t="s">
        <v>9142</v>
      </c>
      <c r="G457" s="43"/>
      <c r="H457" s="43"/>
      <c r="I457" s="231"/>
      <c r="J457" s="43"/>
      <c r="K457" s="43"/>
      <c r="L457" s="47"/>
      <c r="M457" s="232"/>
      <c r="N457" s="233"/>
      <c r="O457" s="87"/>
      <c r="P457" s="87"/>
      <c r="Q457" s="87"/>
      <c r="R457" s="87"/>
      <c r="S457" s="87"/>
      <c r="T457" s="88"/>
      <c r="U457" s="41"/>
      <c r="V457" s="41"/>
      <c r="W457" s="41"/>
      <c r="X457" s="41"/>
      <c r="Y457" s="41"/>
      <c r="Z457" s="41"/>
      <c r="AA457" s="41"/>
      <c r="AB457" s="41"/>
      <c r="AC457" s="41"/>
      <c r="AD457" s="41"/>
      <c r="AE457" s="41"/>
      <c r="AT457" s="20" t="s">
        <v>4125</v>
      </c>
      <c r="AU457" s="20" t="s">
        <v>85</v>
      </c>
    </row>
    <row r="458" s="13" customFormat="1">
      <c r="A458" s="13"/>
      <c r="B458" s="234"/>
      <c r="C458" s="235"/>
      <c r="D458" s="236" t="s">
        <v>319</v>
      </c>
      <c r="E458" s="237" t="s">
        <v>19</v>
      </c>
      <c r="F458" s="238" t="s">
        <v>9143</v>
      </c>
      <c r="G458" s="235"/>
      <c r="H458" s="239">
        <v>2144</v>
      </c>
      <c r="I458" s="240"/>
      <c r="J458" s="235"/>
      <c r="K458" s="235"/>
      <c r="L458" s="241"/>
      <c r="M458" s="242"/>
      <c r="N458" s="243"/>
      <c r="O458" s="243"/>
      <c r="P458" s="243"/>
      <c r="Q458" s="243"/>
      <c r="R458" s="243"/>
      <c r="S458" s="243"/>
      <c r="T458" s="244"/>
      <c r="U458" s="13"/>
      <c r="V458" s="13"/>
      <c r="W458" s="13"/>
      <c r="X458" s="13"/>
      <c r="Y458" s="13"/>
      <c r="Z458" s="13"/>
      <c r="AA458" s="13"/>
      <c r="AB458" s="13"/>
      <c r="AC458" s="13"/>
      <c r="AD458" s="13"/>
      <c r="AE458" s="13"/>
      <c r="AT458" s="245" t="s">
        <v>319</v>
      </c>
      <c r="AU458" s="245" t="s">
        <v>85</v>
      </c>
      <c r="AV458" s="13" t="s">
        <v>85</v>
      </c>
      <c r="AW458" s="13" t="s">
        <v>37</v>
      </c>
      <c r="AX458" s="13" t="s">
        <v>83</v>
      </c>
      <c r="AY458" s="245" t="s">
        <v>308</v>
      </c>
    </row>
    <row r="459" s="2" customFormat="1" ht="24.15" customHeight="1">
      <c r="A459" s="41"/>
      <c r="B459" s="42"/>
      <c r="C459" s="216" t="s">
        <v>832</v>
      </c>
      <c r="D459" s="216" t="s">
        <v>310</v>
      </c>
      <c r="E459" s="217" t="s">
        <v>9144</v>
      </c>
      <c r="F459" s="218" t="s">
        <v>9145</v>
      </c>
      <c r="G459" s="219" t="s">
        <v>493</v>
      </c>
      <c r="H459" s="220">
        <v>199.59399999999999</v>
      </c>
      <c r="I459" s="221"/>
      <c r="J459" s="222">
        <f>ROUND(I459*H459,2)</f>
        <v>0</v>
      </c>
      <c r="K459" s="218" t="s">
        <v>314</v>
      </c>
      <c r="L459" s="47"/>
      <c r="M459" s="223" t="s">
        <v>19</v>
      </c>
      <c r="N459" s="224" t="s">
        <v>47</v>
      </c>
      <c r="O459" s="87"/>
      <c r="P459" s="225">
        <f>O459*H459</f>
        <v>0</v>
      </c>
      <c r="Q459" s="225">
        <v>0</v>
      </c>
      <c r="R459" s="225">
        <f>Q459*H459</f>
        <v>0</v>
      </c>
      <c r="S459" s="225">
        <v>0</v>
      </c>
      <c r="T459" s="226">
        <f>S459*H459</f>
        <v>0</v>
      </c>
      <c r="U459" s="41"/>
      <c r="V459" s="41"/>
      <c r="W459" s="41"/>
      <c r="X459" s="41"/>
      <c r="Y459" s="41"/>
      <c r="Z459" s="41"/>
      <c r="AA459" s="41"/>
      <c r="AB459" s="41"/>
      <c r="AC459" s="41"/>
      <c r="AD459" s="41"/>
      <c r="AE459" s="41"/>
      <c r="AR459" s="227" t="s">
        <v>315</v>
      </c>
      <c r="AT459" s="227" t="s">
        <v>310</v>
      </c>
      <c r="AU459" s="227" t="s">
        <v>85</v>
      </c>
      <c r="AY459" s="20" t="s">
        <v>308</v>
      </c>
      <c r="BE459" s="228">
        <f>IF(N459="základní",J459,0)</f>
        <v>0</v>
      </c>
      <c r="BF459" s="228">
        <f>IF(N459="snížená",J459,0)</f>
        <v>0</v>
      </c>
      <c r="BG459" s="228">
        <f>IF(N459="zákl. přenesená",J459,0)</f>
        <v>0</v>
      </c>
      <c r="BH459" s="228">
        <f>IF(N459="sníž. přenesená",J459,0)</f>
        <v>0</v>
      </c>
      <c r="BI459" s="228">
        <f>IF(N459="nulová",J459,0)</f>
        <v>0</v>
      </c>
      <c r="BJ459" s="20" t="s">
        <v>83</v>
      </c>
      <c r="BK459" s="228">
        <f>ROUND(I459*H459,2)</f>
        <v>0</v>
      </c>
      <c r="BL459" s="20" t="s">
        <v>315</v>
      </c>
      <c r="BM459" s="227" t="s">
        <v>9146</v>
      </c>
    </row>
    <row r="460" s="2" customFormat="1">
      <c r="A460" s="41"/>
      <c r="B460" s="42"/>
      <c r="C460" s="43"/>
      <c r="D460" s="229" t="s">
        <v>317</v>
      </c>
      <c r="E460" s="43"/>
      <c r="F460" s="230" t="s">
        <v>9147</v>
      </c>
      <c r="G460" s="43"/>
      <c r="H460" s="43"/>
      <c r="I460" s="231"/>
      <c r="J460" s="43"/>
      <c r="K460" s="43"/>
      <c r="L460" s="47"/>
      <c r="M460" s="232"/>
      <c r="N460" s="233"/>
      <c r="O460" s="87"/>
      <c r="P460" s="87"/>
      <c r="Q460" s="87"/>
      <c r="R460" s="87"/>
      <c r="S460" s="87"/>
      <c r="T460" s="88"/>
      <c r="U460" s="41"/>
      <c r="V460" s="41"/>
      <c r="W460" s="41"/>
      <c r="X460" s="41"/>
      <c r="Y460" s="41"/>
      <c r="Z460" s="41"/>
      <c r="AA460" s="41"/>
      <c r="AB460" s="41"/>
      <c r="AC460" s="41"/>
      <c r="AD460" s="41"/>
      <c r="AE460" s="41"/>
      <c r="AT460" s="20" t="s">
        <v>317</v>
      </c>
      <c r="AU460" s="20" t="s">
        <v>85</v>
      </c>
    </row>
    <row r="461" s="13" customFormat="1">
      <c r="A461" s="13"/>
      <c r="B461" s="234"/>
      <c r="C461" s="235"/>
      <c r="D461" s="236" t="s">
        <v>319</v>
      </c>
      <c r="E461" s="237" t="s">
        <v>19</v>
      </c>
      <c r="F461" s="238" t="s">
        <v>9148</v>
      </c>
      <c r="G461" s="235"/>
      <c r="H461" s="239">
        <v>199.59399999999999</v>
      </c>
      <c r="I461" s="240"/>
      <c r="J461" s="235"/>
      <c r="K461" s="235"/>
      <c r="L461" s="241"/>
      <c r="M461" s="242"/>
      <c r="N461" s="243"/>
      <c r="O461" s="243"/>
      <c r="P461" s="243"/>
      <c r="Q461" s="243"/>
      <c r="R461" s="243"/>
      <c r="S461" s="243"/>
      <c r="T461" s="244"/>
      <c r="U461" s="13"/>
      <c r="V461" s="13"/>
      <c r="W461" s="13"/>
      <c r="X461" s="13"/>
      <c r="Y461" s="13"/>
      <c r="Z461" s="13"/>
      <c r="AA461" s="13"/>
      <c r="AB461" s="13"/>
      <c r="AC461" s="13"/>
      <c r="AD461" s="13"/>
      <c r="AE461" s="13"/>
      <c r="AT461" s="245" t="s">
        <v>319</v>
      </c>
      <c r="AU461" s="245" t="s">
        <v>85</v>
      </c>
      <c r="AV461" s="13" t="s">
        <v>85</v>
      </c>
      <c r="AW461" s="13" t="s">
        <v>37</v>
      </c>
      <c r="AX461" s="13" t="s">
        <v>83</v>
      </c>
      <c r="AY461" s="245" t="s">
        <v>308</v>
      </c>
    </row>
    <row r="462" s="2" customFormat="1" ht="33" customHeight="1">
      <c r="A462" s="41"/>
      <c r="B462" s="42"/>
      <c r="C462" s="216" t="s">
        <v>1790</v>
      </c>
      <c r="D462" s="216" t="s">
        <v>310</v>
      </c>
      <c r="E462" s="217" t="s">
        <v>9149</v>
      </c>
      <c r="F462" s="218" t="s">
        <v>9150</v>
      </c>
      <c r="G462" s="219" t="s">
        <v>493</v>
      </c>
      <c r="H462" s="220">
        <v>2993.9099999999999</v>
      </c>
      <c r="I462" s="221"/>
      <c r="J462" s="222">
        <f>ROUND(I462*H462,2)</f>
        <v>0</v>
      </c>
      <c r="K462" s="218" t="s">
        <v>314</v>
      </c>
      <c r="L462" s="47"/>
      <c r="M462" s="223" t="s">
        <v>19</v>
      </c>
      <c r="N462" s="224" t="s">
        <v>47</v>
      </c>
      <c r="O462" s="87"/>
      <c r="P462" s="225">
        <f>O462*H462</f>
        <v>0</v>
      </c>
      <c r="Q462" s="225">
        <v>0</v>
      </c>
      <c r="R462" s="225">
        <f>Q462*H462</f>
        <v>0</v>
      </c>
      <c r="S462" s="225">
        <v>0</v>
      </c>
      <c r="T462" s="226">
        <f>S462*H462</f>
        <v>0</v>
      </c>
      <c r="U462" s="41"/>
      <c r="V462" s="41"/>
      <c r="W462" s="41"/>
      <c r="X462" s="41"/>
      <c r="Y462" s="41"/>
      <c r="Z462" s="41"/>
      <c r="AA462" s="41"/>
      <c r="AB462" s="41"/>
      <c r="AC462" s="41"/>
      <c r="AD462" s="41"/>
      <c r="AE462" s="41"/>
      <c r="AR462" s="227" t="s">
        <v>315</v>
      </c>
      <c r="AT462" s="227" t="s">
        <v>310</v>
      </c>
      <c r="AU462" s="227" t="s">
        <v>85</v>
      </c>
      <c r="AY462" s="20" t="s">
        <v>308</v>
      </c>
      <c r="BE462" s="228">
        <f>IF(N462="základní",J462,0)</f>
        <v>0</v>
      </c>
      <c r="BF462" s="228">
        <f>IF(N462="snížená",J462,0)</f>
        <v>0</v>
      </c>
      <c r="BG462" s="228">
        <f>IF(N462="zákl. přenesená",J462,0)</f>
        <v>0</v>
      </c>
      <c r="BH462" s="228">
        <f>IF(N462="sníž. přenesená",J462,0)</f>
        <v>0</v>
      </c>
      <c r="BI462" s="228">
        <f>IF(N462="nulová",J462,0)</f>
        <v>0</v>
      </c>
      <c r="BJ462" s="20" t="s">
        <v>83</v>
      </c>
      <c r="BK462" s="228">
        <f>ROUND(I462*H462,2)</f>
        <v>0</v>
      </c>
      <c r="BL462" s="20" t="s">
        <v>315</v>
      </c>
      <c r="BM462" s="227" t="s">
        <v>9151</v>
      </c>
    </row>
    <row r="463" s="2" customFormat="1">
      <c r="A463" s="41"/>
      <c r="B463" s="42"/>
      <c r="C463" s="43"/>
      <c r="D463" s="229" t="s">
        <v>317</v>
      </c>
      <c r="E463" s="43"/>
      <c r="F463" s="230" t="s">
        <v>9152</v>
      </c>
      <c r="G463" s="43"/>
      <c r="H463" s="43"/>
      <c r="I463" s="231"/>
      <c r="J463" s="43"/>
      <c r="K463" s="43"/>
      <c r="L463" s="47"/>
      <c r="M463" s="232"/>
      <c r="N463" s="233"/>
      <c r="O463" s="87"/>
      <c r="P463" s="87"/>
      <c r="Q463" s="87"/>
      <c r="R463" s="87"/>
      <c r="S463" s="87"/>
      <c r="T463" s="88"/>
      <c r="U463" s="41"/>
      <c r="V463" s="41"/>
      <c r="W463" s="41"/>
      <c r="X463" s="41"/>
      <c r="Y463" s="41"/>
      <c r="Z463" s="41"/>
      <c r="AA463" s="41"/>
      <c r="AB463" s="41"/>
      <c r="AC463" s="41"/>
      <c r="AD463" s="41"/>
      <c r="AE463" s="41"/>
      <c r="AT463" s="20" t="s">
        <v>317</v>
      </c>
      <c r="AU463" s="20" t="s">
        <v>85</v>
      </c>
    </row>
    <row r="464" s="13" customFormat="1">
      <c r="A464" s="13"/>
      <c r="B464" s="234"/>
      <c r="C464" s="235"/>
      <c r="D464" s="236" t="s">
        <v>319</v>
      </c>
      <c r="E464" s="237" t="s">
        <v>19</v>
      </c>
      <c r="F464" s="238" t="s">
        <v>9153</v>
      </c>
      <c r="G464" s="235"/>
      <c r="H464" s="239">
        <v>2993.9099999999999</v>
      </c>
      <c r="I464" s="240"/>
      <c r="J464" s="235"/>
      <c r="K464" s="235"/>
      <c r="L464" s="241"/>
      <c r="M464" s="242"/>
      <c r="N464" s="243"/>
      <c r="O464" s="243"/>
      <c r="P464" s="243"/>
      <c r="Q464" s="243"/>
      <c r="R464" s="243"/>
      <c r="S464" s="243"/>
      <c r="T464" s="244"/>
      <c r="U464" s="13"/>
      <c r="V464" s="13"/>
      <c r="W464" s="13"/>
      <c r="X464" s="13"/>
      <c r="Y464" s="13"/>
      <c r="Z464" s="13"/>
      <c r="AA464" s="13"/>
      <c r="AB464" s="13"/>
      <c r="AC464" s="13"/>
      <c r="AD464" s="13"/>
      <c r="AE464" s="13"/>
      <c r="AT464" s="245" t="s">
        <v>319</v>
      </c>
      <c r="AU464" s="245" t="s">
        <v>85</v>
      </c>
      <c r="AV464" s="13" t="s">
        <v>85</v>
      </c>
      <c r="AW464" s="13" t="s">
        <v>37</v>
      </c>
      <c r="AX464" s="13" t="s">
        <v>83</v>
      </c>
      <c r="AY464" s="245" t="s">
        <v>308</v>
      </c>
    </row>
    <row r="465" s="2" customFormat="1" ht="24.15" customHeight="1">
      <c r="A465" s="41"/>
      <c r="B465" s="42"/>
      <c r="C465" s="216" t="s">
        <v>839</v>
      </c>
      <c r="D465" s="216" t="s">
        <v>310</v>
      </c>
      <c r="E465" s="217" t="s">
        <v>9154</v>
      </c>
      <c r="F465" s="218" t="s">
        <v>9155</v>
      </c>
      <c r="G465" s="219" t="s">
        <v>493</v>
      </c>
      <c r="H465" s="220">
        <v>18.437999999999999</v>
      </c>
      <c r="I465" s="221"/>
      <c r="J465" s="222">
        <f>ROUND(I465*H465,2)</f>
        <v>0</v>
      </c>
      <c r="K465" s="218" t="s">
        <v>314</v>
      </c>
      <c r="L465" s="47"/>
      <c r="M465" s="223" t="s">
        <v>19</v>
      </c>
      <c r="N465" s="224" t="s">
        <v>47</v>
      </c>
      <c r="O465" s="87"/>
      <c r="P465" s="225">
        <f>O465*H465</f>
        <v>0</v>
      </c>
      <c r="Q465" s="225">
        <v>0</v>
      </c>
      <c r="R465" s="225">
        <f>Q465*H465</f>
        <v>0</v>
      </c>
      <c r="S465" s="225">
        <v>0</v>
      </c>
      <c r="T465" s="226">
        <f>S465*H465</f>
        <v>0</v>
      </c>
      <c r="U465" s="41"/>
      <c r="V465" s="41"/>
      <c r="W465" s="41"/>
      <c r="X465" s="41"/>
      <c r="Y465" s="41"/>
      <c r="Z465" s="41"/>
      <c r="AA465" s="41"/>
      <c r="AB465" s="41"/>
      <c r="AC465" s="41"/>
      <c r="AD465" s="41"/>
      <c r="AE465" s="41"/>
      <c r="AR465" s="227" t="s">
        <v>315</v>
      </c>
      <c r="AT465" s="227" t="s">
        <v>310</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9156</v>
      </c>
    </row>
    <row r="466" s="2" customFormat="1">
      <c r="A466" s="41"/>
      <c r="B466" s="42"/>
      <c r="C466" s="43"/>
      <c r="D466" s="229" t="s">
        <v>317</v>
      </c>
      <c r="E466" s="43"/>
      <c r="F466" s="230" t="s">
        <v>9157</v>
      </c>
      <c r="G466" s="43"/>
      <c r="H466" s="43"/>
      <c r="I466" s="231"/>
      <c r="J466" s="43"/>
      <c r="K466" s="43"/>
      <c r="L466" s="47"/>
      <c r="M466" s="232"/>
      <c r="N466" s="233"/>
      <c r="O466" s="87"/>
      <c r="P466" s="87"/>
      <c r="Q466" s="87"/>
      <c r="R466" s="87"/>
      <c r="S466" s="87"/>
      <c r="T466" s="88"/>
      <c r="U466" s="41"/>
      <c r="V466" s="41"/>
      <c r="W466" s="41"/>
      <c r="X466" s="41"/>
      <c r="Y466" s="41"/>
      <c r="Z466" s="41"/>
      <c r="AA466" s="41"/>
      <c r="AB466" s="41"/>
      <c r="AC466" s="41"/>
      <c r="AD466" s="41"/>
      <c r="AE466" s="41"/>
      <c r="AT466" s="20" t="s">
        <v>317</v>
      </c>
      <c r="AU466" s="20" t="s">
        <v>85</v>
      </c>
    </row>
    <row r="467" s="13" customFormat="1">
      <c r="A467" s="13"/>
      <c r="B467" s="234"/>
      <c r="C467" s="235"/>
      <c r="D467" s="236" t="s">
        <v>319</v>
      </c>
      <c r="E467" s="237" t="s">
        <v>19</v>
      </c>
      <c r="F467" s="238" t="s">
        <v>9158</v>
      </c>
      <c r="G467" s="235"/>
      <c r="H467" s="239">
        <v>18.437999999999999</v>
      </c>
      <c r="I467" s="240"/>
      <c r="J467" s="235"/>
      <c r="K467" s="235"/>
      <c r="L467" s="241"/>
      <c r="M467" s="242"/>
      <c r="N467" s="243"/>
      <c r="O467" s="243"/>
      <c r="P467" s="243"/>
      <c r="Q467" s="243"/>
      <c r="R467" s="243"/>
      <c r="S467" s="243"/>
      <c r="T467" s="244"/>
      <c r="U467" s="13"/>
      <c r="V467" s="13"/>
      <c r="W467" s="13"/>
      <c r="X467" s="13"/>
      <c r="Y467" s="13"/>
      <c r="Z467" s="13"/>
      <c r="AA467" s="13"/>
      <c r="AB467" s="13"/>
      <c r="AC467" s="13"/>
      <c r="AD467" s="13"/>
      <c r="AE467" s="13"/>
      <c r="AT467" s="245" t="s">
        <v>319</v>
      </c>
      <c r="AU467" s="245" t="s">
        <v>85</v>
      </c>
      <c r="AV467" s="13" t="s">
        <v>85</v>
      </c>
      <c r="AW467" s="13" t="s">
        <v>37</v>
      </c>
      <c r="AX467" s="13" t="s">
        <v>83</v>
      </c>
      <c r="AY467" s="245" t="s">
        <v>308</v>
      </c>
    </row>
    <row r="468" s="2" customFormat="1" ht="24.15" customHeight="1">
      <c r="A468" s="41"/>
      <c r="B468" s="42"/>
      <c r="C468" s="216" t="s">
        <v>1800</v>
      </c>
      <c r="D468" s="216" t="s">
        <v>310</v>
      </c>
      <c r="E468" s="217" t="s">
        <v>9159</v>
      </c>
      <c r="F468" s="218" t="s">
        <v>9160</v>
      </c>
      <c r="G468" s="219" t="s">
        <v>493</v>
      </c>
      <c r="H468" s="220">
        <v>276.56999999999999</v>
      </c>
      <c r="I468" s="221"/>
      <c r="J468" s="222">
        <f>ROUND(I468*H468,2)</f>
        <v>0</v>
      </c>
      <c r="K468" s="218" t="s">
        <v>314</v>
      </c>
      <c r="L468" s="47"/>
      <c r="M468" s="223" t="s">
        <v>19</v>
      </c>
      <c r="N468" s="224" t="s">
        <v>47</v>
      </c>
      <c r="O468" s="87"/>
      <c r="P468" s="225">
        <f>O468*H468</f>
        <v>0</v>
      </c>
      <c r="Q468" s="225">
        <v>0</v>
      </c>
      <c r="R468" s="225">
        <f>Q468*H468</f>
        <v>0</v>
      </c>
      <c r="S468" s="225">
        <v>0</v>
      </c>
      <c r="T468" s="226">
        <f>S468*H468</f>
        <v>0</v>
      </c>
      <c r="U468" s="41"/>
      <c r="V468" s="41"/>
      <c r="W468" s="41"/>
      <c r="X468" s="41"/>
      <c r="Y468" s="41"/>
      <c r="Z468" s="41"/>
      <c r="AA468" s="41"/>
      <c r="AB468" s="41"/>
      <c r="AC468" s="41"/>
      <c r="AD468" s="41"/>
      <c r="AE468" s="41"/>
      <c r="AR468" s="227" t="s">
        <v>315</v>
      </c>
      <c r="AT468" s="227" t="s">
        <v>310</v>
      </c>
      <c r="AU468" s="227" t="s">
        <v>85</v>
      </c>
      <c r="AY468" s="20" t="s">
        <v>308</v>
      </c>
      <c r="BE468" s="228">
        <f>IF(N468="základní",J468,0)</f>
        <v>0</v>
      </c>
      <c r="BF468" s="228">
        <f>IF(N468="snížená",J468,0)</f>
        <v>0</v>
      </c>
      <c r="BG468" s="228">
        <f>IF(N468="zákl. přenesená",J468,0)</f>
        <v>0</v>
      </c>
      <c r="BH468" s="228">
        <f>IF(N468="sníž. přenesená",J468,0)</f>
        <v>0</v>
      </c>
      <c r="BI468" s="228">
        <f>IF(N468="nulová",J468,0)</f>
        <v>0</v>
      </c>
      <c r="BJ468" s="20" t="s">
        <v>83</v>
      </c>
      <c r="BK468" s="228">
        <f>ROUND(I468*H468,2)</f>
        <v>0</v>
      </c>
      <c r="BL468" s="20" t="s">
        <v>315</v>
      </c>
      <c r="BM468" s="227" t="s">
        <v>9161</v>
      </c>
    </row>
    <row r="469" s="2" customFormat="1">
      <c r="A469" s="41"/>
      <c r="B469" s="42"/>
      <c r="C469" s="43"/>
      <c r="D469" s="229" t="s">
        <v>317</v>
      </c>
      <c r="E469" s="43"/>
      <c r="F469" s="230" t="s">
        <v>9162</v>
      </c>
      <c r="G469" s="43"/>
      <c r="H469" s="43"/>
      <c r="I469" s="231"/>
      <c r="J469" s="43"/>
      <c r="K469" s="43"/>
      <c r="L469" s="47"/>
      <c r="M469" s="232"/>
      <c r="N469" s="233"/>
      <c r="O469" s="87"/>
      <c r="P469" s="87"/>
      <c r="Q469" s="87"/>
      <c r="R469" s="87"/>
      <c r="S469" s="87"/>
      <c r="T469" s="88"/>
      <c r="U469" s="41"/>
      <c r="V469" s="41"/>
      <c r="W469" s="41"/>
      <c r="X469" s="41"/>
      <c r="Y469" s="41"/>
      <c r="Z469" s="41"/>
      <c r="AA469" s="41"/>
      <c r="AB469" s="41"/>
      <c r="AC469" s="41"/>
      <c r="AD469" s="41"/>
      <c r="AE469" s="41"/>
      <c r="AT469" s="20" t="s">
        <v>317</v>
      </c>
      <c r="AU469" s="20" t="s">
        <v>85</v>
      </c>
    </row>
    <row r="470" s="13" customFormat="1">
      <c r="A470" s="13"/>
      <c r="B470" s="234"/>
      <c r="C470" s="235"/>
      <c r="D470" s="236" t="s">
        <v>319</v>
      </c>
      <c r="E470" s="237" t="s">
        <v>19</v>
      </c>
      <c r="F470" s="238" t="s">
        <v>9163</v>
      </c>
      <c r="G470" s="235"/>
      <c r="H470" s="239">
        <v>276.56999999999999</v>
      </c>
      <c r="I470" s="240"/>
      <c r="J470" s="235"/>
      <c r="K470" s="235"/>
      <c r="L470" s="241"/>
      <c r="M470" s="242"/>
      <c r="N470" s="243"/>
      <c r="O470" s="243"/>
      <c r="P470" s="243"/>
      <c r="Q470" s="243"/>
      <c r="R470" s="243"/>
      <c r="S470" s="243"/>
      <c r="T470" s="244"/>
      <c r="U470" s="13"/>
      <c r="V470" s="13"/>
      <c r="W470" s="13"/>
      <c r="X470" s="13"/>
      <c r="Y470" s="13"/>
      <c r="Z470" s="13"/>
      <c r="AA470" s="13"/>
      <c r="AB470" s="13"/>
      <c r="AC470" s="13"/>
      <c r="AD470" s="13"/>
      <c r="AE470" s="13"/>
      <c r="AT470" s="245" t="s">
        <v>319</v>
      </c>
      <c r="AU470" s="245" t="s">
        <v>85</v>
      </c>
      <c r="AV470" s="13" t="s">
        <v>85</v>
      </c>
      <c r="AW470" s="13" t="s">
        <v>37</v>
      </c>
      <c r="AX470" s="13" t="s">
        <v>83</v>
      </c>
      <c r="AY470" s="245" t="s">
        <v>308</v>
      </c>
    </row>
    <row r="471" s="2" customFormat="1" ht="24.15" customHeight="1">
      <c r="A471" s="41"/>
      <c r="B471" s="42"/>
      <c r="C471" s="216" t="s">
        <v>845</v>
      </c>
      <c r="D471" s="216" t="s">
        <v>310</v>
      </c>
      <c r="E471" s="217" t="s">
        <v>1102</v>
      </c>
      <c r="F471" s="218" t="s">
        <v>1103</v>
      </c>
      <c r="G471" s="219" t="s">
        <v>493</v>
      </c>
      <c r="H471" s="220">
        <v>3313.5349999999999</v>
      </c>
      <c r="I471" s="221"/>
      <c r="J471" s="222">
        <f>ROUND(I471*H471,2)</f>
        <v>0</v>
      </c>
      <c r="K471" s="218" t="s">
        <v>314</v>
      </c>
      <c r="L471" s="47"/>
      <c r="M471" s="223" t="s">
        <v>19</v>
      </c>
      <c r="N471" s="224" t="s">
        <v>47</v>
      </c>
      <c r="O471" s="87"/>
      <c r="P471" s="225">
        <f>O471*H471</f>
        <v>0</v>
      </c>
      <c r="Q471" s="225">
        <v>0</v>
      </c>
      <c r="R471" s="225">
        <f>Q471*H471</f>
        <v>0</v>
      </c>
      <c r="S471" s="225">
        <v>0</v>
      </c>
      <c r="T471" s="226">
        <f>S471*H471</f>
        <v>0</v>
      </c>
      <c r="U471" s="41"/>
      <c r="V471" s="41"/>
      <c r="W471" s="41"/>
      <c r="X471" s="41"/>
      <c r="Y471" s="41"/>
      <c r="Z471" s="41"/>
      <c r="AA471" s="41"/>
      <c r="AB471" s="41"/>
      <c r="AC471" s="41"/>
      <c r="AD471" s="41"/>
      <c r="AE471" s="41"/>
      <c r="AR471" s="227" t="s">
        <v>315</v>
      </c>
      <c r="AT471" s="227" t="s">
        <v>310</v>
      </c>
      <c r="AU471" s="227" t="s">
        <v>85</v>
      </c>
      <c r="AY471" s="20" t="s">
        <v>308</v>
      </c>
      <c r="BE471" s="228">
        <f>IF(N471="základní",J471,0)</f>
        <v>0</v>
      </c>
      <c r="BF471" s="228">
        <f>IF(N471="snížená",J471,0)</f>
        <v>0</v>
      </c>
      <c r="BG471" s="228">
        <f>IF(N471="zákl. přenesená",J471,0)</f>
        <v>0</v>
      </c>
      <c r="BH471" s="228">
        <f>IF(N471="sníž. přenesená",J471,0)</f>
        <v>0</v>
      </c>
      <c r="BI471" s="228">
        <f>IF(N471="nulová",J471,0)</f>
        <v>0</v>
      </c>
      <c r="BJ471" s="20" t="s">
        <v>83</v>
      </c>
      <c r="BK471" s="228">
        <f>ROUND(I471*H471,2)</f>
        <v>0</v>
      </c>
      <c r="BL471" s="20" t="s">
        <v>315</v>
      </c>
      <c r="BM471" s="227" t="s">
        <v>9164</v>
      </c>
    </row>
    <row r="472" s="2" customFormat="1">
      <c r="A472" s="41"/>
      <c r="B472" s="42"/>
      <c r="C472" s="43"/>
      <c r="D472" s="229" t="s">
        <v>317</v>
      </c>
      <c r="E472" s="43"/>
      <c r="F472" s="230" t="s">
        <v>1105</v>
      </c>
      <c r="G472" s="43"/>
      <c r="H472" s="43"/>
      <c r="I472" s="231"/>
      <c r="J472" s="43"/>
      <c r="K472" s="43"/>
      <c r="L472" s="47"/>
      <c r="M472" s="232"/>
      <c r="N472" s="233"/>
      <c r="O472" s="87"/>
      <c r="P472" s="87"/>
      <c r="Q472" s="87"/>
      <c r="R472" s="87"/>
      <c r="S472" s="87"/>
      <c r="T472" s="88"/>
      <c r="U472" s="41"/>
      <c r="V472" s="41"/>
      <c r="W472" s="41"/>
      <c r="X472" s="41"/>
      <c r="Y472" s="41"/>
      <c r="Z472" s="41"/>
      <c r="AA472" s="41"/>
      <c r="AB472" s="41"/>
      <c r="AC472" s="41"/>
      <c r="AD472" s="41"/>
      <c r="AE472" s="41"/>
      <c r="AT472" s="20" t="s">
        <v>317</v>
      </c>
      <c r="AU472" s="20" t="s">
        <v>85</v>
      </c>
    </row>
    <row r="473" s="13" customFormat="1">
      <c r="A473" s="13"/>
      <c r="B473" s="234"/>
      <c r="C473" s="235"/>
      <c r="D473" s="236" t="s">
        <v>319</v>
      </c>
      <c r="E473" s="237" t="s">
        <v>19</v>
      </c>
      <c r="F473" s="238" t="s">
        <v>9165</v>
      </c>
      <c r="G473" s="235"/>
      <c r="H473" s="239">
        <v>842.45100000000002</v>
      </c>
      <c r="I473" s="240"/>
      <c r="J473" s="235"/>
      <c r="K473" s="235"/>
      <c r="L473" s="241"/>
      <c r="M473" s="242"/>
      <c r="N473" s="243"/>
      <c r="O473" s="243"/>
      <c r="P473" s="243"/>
      <c r="Q473" s="243"/>
      <c r="R473" s="243"/>
      <c r="S473" s="243"/>
      <c r="T473" s="244"/>
      <c r="U473" s="13"/>
      <c r="V473" s="13"/>
      <c r="W473" s="13"/>
      <c r="X473" s="13"/>
      <c r="Y473" s="13"/>
      <c r="Z473" s="13"/>
      <c r="AA473" s="13"/>
      <c r="AB473" s="13"/>
      <c r="AC473" s="13"/>
      <c r="AD473" s="13"/>
      <c r="AE473" s="13"/>
      <c r="AT473" s="245" t="s">
        <v>319</v>
      </c>
      <c r="AU473" s="245" t="s">
        <v>85</v>
      </c>
      <c r="AV473" s="13" t="s">
        <v>85</v>
      </c>
      <c r="AW473" s="13" t="s">
        <v>37</v>
      </c>
      <c r="AX473" s="13" t="s">
        <v>76</v>
      </c>
      <c r="AY473" s="245" t="s">
        <v>308</v>
      </c>
    </row>
    <row r="474" s="13" customFormat="1">
      <c r="A474" s="13"/>
      <c r="B474" s="234"/>
      <c r="C474" s="235"/>
      <c r="D474" s="236" t="s">
        <v>319</v>
      </c>
      <c r="E474" s="237" t="s">
        <v>19</v>
      </c>
      <c r="F474" s="238" t="s">
        <v>9166</v>
      </c>
      <c r="G474" s="235"/>
      <c r="H474" s="239">
        <v>2471.0839999999998</v>
      </c>
      <c r="I474" s="240"/>
      <c r="J474" s="235"/>
      <c r="K474" s="235"/>
      <c r="L474" s="241"/>
      <c r="M474" s="242"/>
      <c r="N474" s="243"/>
      <c r="O474" s="243"/>
      <c r="P474" s="243"/>
      <c r="Q474" s="243"/>
      <c r="R474" s="243"/>
      <c r="S474" s="243"/>
      <c r="T474" s="244"/>
      <c r="U474" s="13"/>
      <c r="V474" s="13"/>
      <c r="W474" s="13"/>
      <c r="X474" s="13"/>
      <c r="Y474" s="13"/>
      <c r="Z474" s="13"/>
      <c r="AA474" s="13"/>
      <c r="AB474" s="13"/>
      <c r="AC474" s="13"/>
      <c r="AD474" s="13"/>
      <c r="AE474" s="13"/>
      <c r="AT474" s="245" t="s">
        <v>319</v>
      </c>
      <c r="AU474" s="245" t="s">
        <v>85</v>
      </c>
      <c r="AV474" s="13" t="s">
        <v>85</v>
      </c>
      <c r="AW474" s="13" t="s">
        <v>37</v>
      </c>
      <c r="AX474" s="13" t="s">
        <v>76</v>
      </c>
      <c r="AY474" s="245" t="s">
        <v>308</v>
      </c>
    </row>
    <row r="475" s="15" customFormat="1">
      <c r="A475" s="15"/>
      <c r="B475" s="259"/>
      <c r="C475" s="260"/>
      <c r="D475" s="236" t="s">
        <v>319</v>
      </c>
      <c r="E475" s="261" t="s">
        <v>19</v>
      </c>
      <c r="F475" s="262" t="s">
        <v>448</v>
      </c>
      <c r="G475" s="260"/>
      <c r="H475" s="263">
        <v>3313.5349999999999</v>
      </c>
      <c r="I475" s="264"/>
      <c r="J475" s="260"/>
      <c r="K475" s="260"/>
      <c r="L475" s="265"/>
      <c r="M475" s="266"/>
      <c r="N475" s="267"/>
      <c r="O475" s="267"/>
      <c r="P475" s="267"/>
      <c r="Q475" s="267"/>
      <c r="R475" s="267"/>
      <c r="S475" s="267"/>
      <c r="T475" s="268"/>
      <c r="U475" s="15"/>
      <c r="V475" s="15"/>
      <c r="W475" s="15"/>
      <c r="X475" s="15"/>
      <c r="Y475" s="15"/>
      <c r="Z475" s="15"/>
      <c r="AA475" s="15"/>
      <c r="AB475" s="15"/>
      <c r="AC475" s="15"/>
      <c r="AD475" s="15"/>
      <c r="AE475" s="15"/>
      <c r="AT475" s="269" t="s">
        <v>319</v>
      </c>
      <c r="AU475" s="269" t="s">
        <v>85</v>
      </c>
      <c r="AV475" s="15" t="s">
        <v>315</v>
      </c>
      <c r="AW475" s="15" t="s">
        <v>37</v>
      </c>
      <c r="AX475" s="15" t="s">
        <v>83</v>
      </c>
      <c r="AY475" s="269" t="s">
        <v>308</v>
      </c>
    </row>
    <row r="476" s="2" customFormat="1" ht="24.15" customHeight="1">
      <c r="A476" s="41"/>
      <c r="B476" s="42"/>
      <c r="C476" s="216" t="s">
        <v>3477</v>
      </c>
      <c r="D476" s="216" t="s">
        <v>310</v>
      </c>
      <c r="E476" s="217" t="s">
        <v>1108</v>
      </c>
      <c r="F476" s="218" t="s">
        <v>1109</v>
      </c>
      <c r="G476" s="219" t="s">
        <v>493</v>
      </c>
      <c r="H476" s="220">
        <v>62957.165000000001</v>
      </c>
      <c r="I476" s="221"/>
      <c r="J476" s="222">
        <f>ROUND(I476*H476,2)</f>
        <v>0</v>
      </c>
      <c r="K476" s="218" t="s">
        <v>314</v>
      </c>
      <c r="L476" s="47"/>
      <c r="M476" s="223" t="s">
        <v>19</v>
      </c>
      <c r="N476" s="224" t="s">
        <v>47</v>
      </c>
      <c r="O476" s="87"/>
      <c r="P476" s="225">
        <f>O476*H476</f>
        <v>0</v>
      </c>
      <c r="Q476" s="225">
        <v>0</v>
      </c>
      <c r="R476" s="225">
        <f>Q476*H476</f>
        <v>0</v>
      </c>
      <c r="S476" s="225">
        <v>0</v>
      </c>
      <c r="T476" s="226">
        <f>S476*H476</f>
        <v>0</v>
      </c>
      <c r="U476" s="41"/>
      <c r="V476" s="41"/>
      <c r="W476" s="41"/>
      <c r="X476" s="41"/>
      <c r="Y476" s="41"/>
      <c r="Z476" s="41"/>
      <c r="AA476" s="41"/>
      <c r="AB476" s="41"/>
      <c r="AC476" s="41"/>
      <c r="AD476" s="41"/>
      <c r="AE476" s="41"/>
      <c r="AR476" s="227" t="s">
        <v>315</v>
      </c>
      <c r="AT476" s="227" t="s">
        <v>310</v>
      </c>
      <c r="AU476" s="227" t="s">
        <v>85</v>
      </c>
      <c r="AY476" s="20" t="s">
        <v>308</v>
      </c>
      <c r="BE476" s="228">
        <f>IF(N476="základní",J476,0)</f>
        <v>0</v>
      </c>
      <c r="BF476" s="228">
        <f>IF(N476="snížená",J476,0)</f>
        <v>0</v>
      </c>
      <c r="BG476" s="228">
        <f>IF(N476="zákl. přenesená",J476,0)</f>
        <v>0</v>
      </c>
      <c r="BH476" s="228">
        <f>IF(N476="sníž. přenesená",J476,0)</f>
        <v>0</v>
      </c>
      <c r="BI476" s="228">
        <f>IF(N476="nulová",J476,0)</f>
        <v>0</v>
      </c>
      <c r="BJ476" s="20" t="s">
        <v>83</v>
      </c>
      <c r="BK476" s="228">
        <f>ROUND(I476*H476,2)</f>
        <v>0</v>
      </c>
      <c r="BL476" s="20" t="s">
        <v>315</v>
      </c>
      <c r="BM476" s="227" t="s">
        <v>9167</v>
      </c>
    </row>
    <row r="477" s="2" customFormat="1">
      <c r="A477" s="41"/>
      <c r="B477" s="42"/>
      <c r="C477" s="43"/>
      <c r="D477" s="229" t="s">
        <v>317</v>
      </c>
      <c r="E477" s="43"/>
      <c r="F477" s="230" t="s">
        <v>1111</v>
      </c>
      <c r="G477" s="43"/>
      <c r="H477" s="43"/>
      <c r="I477" s="231"/>
      <c r="J477" s="43"/>
      <c r="K477" s="43"/>
      <c r="L477" s="47"/>
      <c r="M477" s="232"/>
      <c r="N477" s="233"/>
      <c r="O477" s="87"/>
      <c r="P477" s="87"/>
      <c r="Q477" s="87"/>
      <c r="R477" s="87"/>
      <c r="S477" s="87"/>
      <c r="T477" s="88"/>
      <c r="U477" s="41"/>
      <c r="V477" s="41"/>
      <c r="W477" s="41"/>
      <c r="X477" s="41"/>
      <c r="Y477" s="41"/>
      <c r="Z477" s="41"/>
      <c r="AA477" s="41"/>
      <c r="AB477" s="41"/>
      <c r="AC477" s="41"/>
      <c r="AD477" s="41"/>
      <c r="AE477" s="41"/>
      <c r="AT477" s="20" t="s">
        <v>317</v>
      </c>
      <c r="AU477" s="20" t="s">
        <v>85</v>
      </c>
    </row>
    <row r="478" s="13" customFormat="1">
      <c r="A478" s="13"/>
      <c r="B478" s="234"/>
      <c r="C478" s="235"/>
      <c r="D478" s="236" t="s">
        <v>319</v>
      </c>
      <c r="E478" s="237" t="s">
        <v>19</v>
      </c>
      <c r="F478" s="238" t="s">
        <v>9168</v>
      </c>
      <c r="G478" s="235"/>
      <c r="H478" s="239">
        <v>62957.165000000001</v>
      </c>
      <c r="I478" s="240"/>
      <c r="J478" s="235"/>
      <c r="K478" s="235"/>
      <c r="L478" s="241"/>
      <c r="M478" s="242"/>
      <c r="N478" s="243"/>
      <c r="O478" s="243"/>
      <c r="P478" s="243"/>
      <c r="Q478" s="243"/>
      <c r="R478" s="243"/>
      <c r="S478" s="243"/>
      <c r="T478" s="244"/>
      <c r="U478" s="13"/>
      <c r="V478" s="13"/>
      <c r="W478" s="13"/>
      <c r="X478" s="13"/>
      <c r="Y478" s="13"/>
      <c r="Z478" s="13"/>
      <c r="AA478" s="13"/>
      <c r="AB478" s="13"/>
      <c r="AC478" s="13"/>
      <c r="AD478" s="13"/>
      <c r="AE478" s="13"/>
      <c r="AT478" s="245" t="s">
        <v>319</v>
      </c>
      <c r="AU478" s="245" t="s">
        <v>85</v>
      </c>
      <c r="AV478" s="13" t="s">
        <v>85</v>
      </c>
      <c r="AW478" s="13" t="s">
        <v>37</v>
      </c>
      <c r="AX478" s="13" t="s">
        <v>83</v>
      </c>
      <c r="AY478" s="245" t="s">
        <v>308</v>
      </c>
    </row>
    <row r="479" s="2" customFormat="1" ht="24.15" customHeight="1">
      <c r="A479" s="41"/>
      <c r="B479" s="42"/>
      <c r="C479" s="216" t="s">
        <v>853</v>
      </c>
      <c r="D479" s="216" t="s">
        <v>310</v>
      </c>
      <c r="E479" s="217" t="s">
        <v>1133</v>
      </c>
      <c r="F479" s="218" t="s">
        <v>1134</v>
      </c>
      <c r="G479" s="219" t="s">
        <v>493</v>
      </c>
      <c r="H479" s="220">
        <v>3313.5349999999999</v>
      </c>
      <c r="I479" s="221"/>
      <c r="J479" s="222">
        <f>ROUND(I479*H479,2)</f>
        <v>0</v>
      </c>
      <c r="K479" s="218" t="s">
        <v>314</v>
      </c>
      <c r="L479" s="47"/>
      <c r="M479" s="223" t="s">
        <v>19</v>
      </c>
      <c r="N479" s="224" t="s">
        <v>47</v>
      </c>
      <c r="O479" s="87"/>
      <c r="P479" s="225">
        <f>O479*H479</f>
        <v>0</v>
      </c>
      <c r="Q479" s="225">
        <v>0</v>
      </c>
      <c r="R479" s="225">
        <f>Q479*H479</f>
        <v>0</v>
      </c>
      <c r="S479" s="225">
        <v>0</v>
      </c>
      <c r="T479" s="226">
        <f>S479*H479</f>
        <v>0</v>
      </c>
      <c r="U479" s="41"/>
      <c r="V479" s="41"/>
      <c r="W479" s="41"/>
      <c r="X479" s="41"/>
      <c r="Y479" s="41"/>
      <c r="Z479" s="41"/>
      <c r="AA479" s="41"/>
      <c r="AB479" s="41"/>
      <c r="AC479" s="41"/>
      <c r="AD479" s="41"/>
      <c r="AE479" s="41"/>
      <c r="AR479" s="227" t="s">
        <v>315</v>
      </c>
      <c r="AT479" s="227" t="s">
        <v>310</v>
      </c>
      <c r="AU479" s="227" t="s">
        <v>85</v>
      </c>
      <c r="AY479" s="20" t="s">
        <v>308</v>
      </c>
      <c r="BE479" s="228">
        <f>IF(N479="základní",J479,0)</f>
        <v>0</v>
      </c>
      <c r="BF479" s="228">
        <f>IF(N479="snížená",J479,0)</f>
        <v>0</v>
      </c>
      <c r="BG479" s="228">
        <f>IF(N479="zákl. přenesená",J479,0)</f>
        <v>0</v>
      </c>
      <c r="BH479" s="228">
        <f>IF(N479="sníž. přenesená",J479,0)</f>
        <v>0</v>
      </c>
      <c r="BI479" s="228">
        <f>IF(N479="nulová",J479,0)</f>
        <v>0</v>
      </c>
      <c r="BJ479" s="20" t="s">
        <v>83</v>
      </c>
      <c r="BK479" s="228">
        <f>ROUND(I479*H479,2)</f>
        <v>0</v>
      </c>
      <c r="BL479" s="20" t="s">
        <v>315</v>
      </c>
      <c r="BM479" s="227" t="s">
        <v>9169</v>
      </c>
    </row>
    <row r="480" s="2" customFormat="1">
      <c r="A480" s="41"/>
      <c r="B480" s="42"/>
      <c r="C480" s="43"/>
      <c r="D480" s="229" t="s">
        <v>317</v>
      </c>
      <c r="E480" s="43"/>
      <c r="F480" s="230" t="s">
        <v>1136</v>
      </c>
      <c r="G480" s="43"/>
      <c r="H480" s="43"/>
      <c r="I480" s="231"/>
      <c r="J480" s="43"/>
      <c r="K480" s="43"/>
      <c r="L480" s="47"/>
      <c r="M480" s="232"/>
      <c r="N480" s="233"/>
      <c r="O480" s="87"/>
      <c r="P480" s="87"/>
      <c r="Q480" s="87"/>
      <c r="R480" s="87"/>
      <c r="S480" s="87"/>
      <c r="T480" s="88"/>
      <c r="U480" s="41"/>
      <c r="V480" s="41"/>
      <c r="W480" s="41"/>
      <c r="X480" s="41"/>
      <c r="Y480" s="41"/>
      <c r="Z480" s="41"/>
      <c r="AA480" s="41"/>
      <c r="AB480" s="41"/>
      <c r="AC480" s="41"/>
      <c r="AD480" s="41"/>
      <c r="AE480" s="41"/>
      <c r="AT480" s="20" t="s">
        <v>317</v>
      </c>
      <c r="AU480" s="20" t="s">
        <v>85</v>
      </c>
    </row>
    <row r="481" s="2" customFormat="1">
      <c r="A481" s="41"/>
      <c r="B481" s="42"/>
      <c r="C481" s="43"/>
      <c r="D481" s="236" t="s">
        <v>4125</v>
      </c>
      <c r="E481" s="43"/>
      <c r="F481" s="292" t="s">
        <v>9170</v>
      </c>
      <c r="G481" s="43"/>
      <c r="H481" s="43"/>
      <c r="I481" s="231"/>
      <c r="J481" s="43"/>
      <c r="K481" s="43"/>
      <c r="L481" s="47"/>
      <c r="M481" s="232"/>
      <c r="N481" s="233"/>
      <c r="O481" s="87"/>
      <c r="P481" s="87"/>
      <c r="Q481" s="87"/>
      <c r="R481" s="87"/>
      <c r="S481" s="87"/>
      <c r="T481" s="88"/>
      <c r="U481" s="41"/>
      <c r="V481" s="41"/>
      <c r="W481" s="41"/>
      <c r="X481" s="41"/>
      <c r="Y481" s="41"/>
      <c r="Z481" s="41"/>
      <c r="AA481" s="41"/>
      <c r="AB481" s="41"/>
      <c r="AC481" s="41"/>
      <c r="AD481" s="41"/>
      <c r="AE481" s="41"/>
      <c r="AT481" s="20" t="s">
        <v>4125</v>
      </c>
      <c r="AU481" s="20" t="s">
        <v>85</v>
      </c>
    </row>
    <row r="482" s="13" customFormat="1">
      <c r="A482" s="13"/>
      <c r="B482" s="234"/>
      <c r="C482" s="235"/>
      <c r="D482" s="236" t="s">
        <v>319</v>
      </c>
      <c r="E482" s="237" t="s">
        <v>19</v>
      </c>
      <c r="F482" s="238" t="s">
        <v>9165</v>
      </c>
      <c r="G482" s="235"/>
      <c r="H482" s="239">
        <v>842.45100000000002</v>
      </c>
      <c r="I482" s="240"/>
      <c r="J482" s="235"/>
      <c r="K482" s="235"/>
      <c r="L482" s="241"/>
      <c r="M482" s="242"/>
      <c r="N482" s="243"/>
      <c r="O482" s="243"/>
      <c r="P482" s="243"/>
      <c r="Q482" s="243"/>
      <c r="R482" s="243"/>
      <c r="S482" s="243"/>
      <c r="T482" s="244"/>
      <c r="U482" s="13"/>
      <c r="V482" s="13"/>
      <c r="W482" s="13"/>
      <c r="X482" s="13"/>
      <c r="Y482" s="13"/>
      <c r="Z482" s="13"/>
      <c r="AA482" s="13"/>
      <c r="AB482" s="13"/>
      <c r="AC482" s="13"/>
      <c r="AD482" s="13"/>
      <c r="AE482" s="13"/>
      <c r="AT482" s="245" t="s">
        <v>319</v>
      </c>
      <c r="AU482" s="245" t="s">
        <v>85</v>
      </c>
      <c r="AV482" s="13" t="s">
        <v>85</v>
      </c>
      <c r="AW482" s="13" t="s">
        <v>37</v>
      </c>
      <c r="AX482" s="13" t="s">
        <v>76</v>
      </c>
      <c r="AY482" s="245" t="s">
        <v>308</v>
      </c>
    </row>
    <row r="483" s="13" customFormat="1">
      <c r="A483" s="13"/>
      <c r="B483" s="234"/>
      <c r="C483" s="235"/>
      <c r="D483" s="236" t="s">
        <v>319</v>
      </c>
      <c r="E483" s="237" t="s">
        <v>19</v>
      </c>
      <c r="F483" s="238" t="s">
        <v>9166</v>
      </c>
      <c r="G483" s="235"/>
      <c r="H483" s="239">
        <v>2471.0839999999998</v>
      </c>
      <c r="I483" s="240"/>
      <c r="J483" s="235"/>
      <c r="K483" s="235"/>
      <c r="L483" s="241"/>
      <c r="M483" s="242"/>
      <c r="N483" s="243"/>
      <c r="O483" s="243"/>
      <c r="P483" s="243"/>
      <c r="Q483" s="243"/>
      <c r="R483" s="243"/>
      <c r="S483" s="243"/>
      <c r="T483" s="244"/>
      <c r="U483" s="13"/>
      <c r="V483" s="13"/>
      <c r="W483" s="13"/>
      <c r="X483" s="13"/>
      <c r="Y483" s="13"/>
      <c r="Z483" s="13"/>
      <c r="AA483" s="13"/>
      <c r="AB483" s="13"/>
      <c r="AC483" s="13"/>
      <c r="AD483" s="13"/>
      <c r="AE483" s="13"/>
      <c r="AT483" s="245" t="s">
        <v>319</v>
      </c>
      <c r="AU483" s="245" t="s">
        <v>85</v>
      </c>
      <c r="AV483" s="13" t="s">
        <v>85</v>
      </c>
      <c r="AW483" s="13" t="s">
        <v>37</v>
      </c>
      <c r="AX483" s="13" t="s">
        <v>76</v>
      </c>
      <c r="AY483" s="245" t="s">
        <v>308</v>
      </c>
    </row>
    <row r="484" s="15" customFormat="1">
      <c r="A484" s="15"/>
      <c r="B484" s="259"/>
      <c r="C484" s="260"/>
      <c r="D484" s="236" t="s">
        <v>319</v>
      </c>
      <c r="E484" s="261" t="s">
        <v>19</v>
      </c>
      <c r="F484" s="262" t="s">
        <v>448</v>
      </c>
      <c r="G484" s="260"/>
      <c r="H484" s="263">
        <v>3313.5349999999999</v>
      </c>
      <c r="I484" s="264"/>
      <c r="J484" s="260"/>
      <c r="K484" s="260"/>
      <c r="L484" s="265"/>
      <c r="M484" s="266"/>
      <c r="N484" s="267"/>
      <c r="O484" s="267"/>
      <c r="P484" s="267"/>
      <c r="Q484" s="267"/>
      <c r="R484" s="267"/>
      <c r="S484" s="267"/>
      <c r="T484" s="268"/>
      <c r="U484" s="15"/>
      <c r="V484" s="15"/>
      <c r="W484" s="15"/>
      <c r="X484" s="15"/>
      <c r="Y484" s="15"/>
      <c r="Z484" s="15"/>
      <c r="AA484" s="15"/>
      <c r="AB484" s="15"/>
      <c r="AC484" s="15"/>
      <c r="AD484" s="15"/>
      <c r="AE484" s="15"/>
      <c r="AT484" s="269" t="s">
        <v>319</v>
      </c>
      <c r="AU484" s="269" t="s">
        <v>85</v>
      </c>
      <c r="AV484" s="15" t="s">
        <v>315</v>
      </c>
      <c r="AW484" s="15" t="s">
        <v>37</v>
      </c>
      <c r="AX484" s="15" t="s">
        <v>83</v>
      </c>
      <c r="AY484" s="269" t="s">
        <v>308</v>
      </c>
    </row>
    <row r="485" s="2" customFormat="1" ht="24.15" customHeight="1">
      <c r="A485" s="41"/>
      <c r="B485" s="42"/>
      <c r="C485" s="216" t="s">
        <v>3487</v>
      </c>
      <c r="D485" s="216" t="s">
        <v>310</v>
      </c>
      <c r="E485" s="217" t="s">
        <v>1115</v>
      </c>
      <c r="F485" s="218" t="s">
        <v>1116</v>
      </c>
      <c r="G485" s="219" t="s">
        <v>493</v>
      </c>
      <c r="H485" s="220">
        <v>1222.3040000000001</v>
      </c>
      <c r="I485" s="221"/>
      <c r="J485" s="222">
        <f>ROUND(I485*H485,2)</f>
        <v>0</v>
      </c>
      <c r="K485" s="218" t="s">
        <v>314</v>
      </c>
      <c r="L485" s="47"/>
      <c r="M485" s="223" t="s">
        <v>19</v>
      </c>
      <c r="N485" s="224" t="s">
        <v>47</v>
      </c>
      <c r="O485" s="87"/>
      <c r="P485" s="225">
        <f>O485*H485</f>
        <v>0</v>
      </c>
      <c r="Q485" s="225">
        <v>0</v>
      </c>
      <c r="R485" s="225">
        <f>Q485*H485</f>
        <v>0</v>
      </c>
      <c r="S485" s="225">
        <v>0</v>
      </c>
      <c r="T485" s="226">
        <f>S485*H485</f>
        <v>0</v>
      </c>
      <c r="U485" s="41"/>
      <c r="V485" s="41"/>
      <c r="W485" s="41"/>
      <c r="X485" s="41"/>
      <c r="Y485" s="41"/>
      <c r="Z485" s="41"/>
      <c r="AA485" s="41"/>
      <c r="AB485" s="41"/>
      <c r="AC485" s="41"/>
      <c r="AD485" s="41"/>
      <c r="AE485" s="41"/>
      <c r="AR485" s="227" t="s">
        <v>315</v>
      </c>
      <c r="AT485" s="227" t="s">
        <v>310</v>
      </c>
      <c r="AU485" s="227" t="s">
        <v>85</v>
      </c>
      <c r="AY485" s="20" t="s">
        <v>308</v>
      </c>
      <c r="BE485" s="228">
        <f>IF(N485="základní",J485,0)</f>
        <v>0</v>
      </c>
      <c r="BF485" s="228">
        <f>IF(N485="snížená",J485,0)</f>
        <v>0</v>
      </c>
      <c r="BG485" s="228">
        <f>IF(N485="zákl. přenesená",J485,0)</f>
        <v>0</v>
      </c>
      <c r="BH485" s="228">
        <f>IF(N485="sníž. přenesená",J485,0)</f>
        <v>0</v>
      </c>
      <c r="BI485" s="228">
        <f>IF(N485="nulová",J485,0)</f>
        <v>0</v>
      </c>
      <c r="BJ485" s="20" t="s">
        <v>83</v>
      </c>
      <c r="BK485" s="228">
        <f>ROUND(I485*H485,2)</f>
        <v>0</v>
      </c>
      <c r="BL485" s="20" t="s">
        <v>315</v>
      </c>
      <c r="BM485" s="227" t="s">
        <v>9171</v>
      </c>
    </row>
    <row r="486" s="2" customFormat="1">
      <c r="A486" s="41"/>
      <c r="B486" s="42"/>
      <c r="C486" s="43"/>
      <c r="D486" s="229" t="s">
        <v>317</v>
      </c>
      <c r="E486" s="43"/>
      <c r="F486" s="230" t="s">
        <v>1118</v>
      </c>
      <c r="G486" s="43"/>
      <c r="H486" s="43"/>
      <c r="I486" s="231"/>
      <c r="J486" s="43"/>
      <c r="K486" s="43"/>
      <c r="L486" s="47"/>
      <c r="M486" s="232"/>
      <c r="N486" s="233"/>
      <c r="O486" s="87"/>
      <c r="P486" s="87"/>
      <c r="Q486" s="87"/>
      <c r="R486" s="87"/>
      <c r="S486" s="87"/>
      <c r="T486" s="88"/>
      <c r="U486" s="41"/>
      <c r="V486" s="41"/>
      <c r="W486" s="41"/>
      <c r="X486" s="41"/>
      <c r="Y486" s="41"/>
      <c r="Z486" s="41"/>
      <c r="AA486" s="41"/>
      <c r="AB486" s="41"/>
      <c r="AC486" s="41"/>
      <c r="AD486" s="41"/>
      <c r="AE486" s="41"/>
      <c r="AT486" s="20" t="s">
        <v>317</v>
      </c>
      <c r="AU486" s="20" t="s">
        <v>85</v>
      </c>
    </row>
    <row r="487" s="13" customFormat="1">
      <c r="A487" s="13"/>
      <c r="B487" s="234"/>
      <c r="C487" s="235"/>
      <c r="D487" s="236" t="s">
        <v>319</v>
      </c>
      <c r="E487" s="237" t="s">
        <v>19</v>
      </c>
      <c r="F487" s="238" t="s">
        <v>9172</v>
      </c>
      <c r="G487" s="235"/>
      <c r="H487" s="239">
        <v>842.053</v>
      </c>
      <c r="I487" s="240"/>
      <c r="J487" s="235"/>
      <c r="K487" s="235"/>
      <c r="L487" s="241"/>
      <c r="M487" s="242"/>
      <c r="N487" s="243"/>
      <c r="O487" s="243"/>
      <c r="P487" s="243"/>
      <c r="Q487" s="243"/>
      <c r="R487" s="243"/>
      <c r="S487" s="243"/>
      <c r="T487" s="244"/>
      <c r="U487" s="13"/>
      <c r="V487" s="13"/>
      <c r="W487" s="13"/>
      <c r="X487" s="13"/>
      <c r="Y487" s="13"/>
      <c r="Z487" s="13"/>
      <c r="AA487" s="13"/>
      <c r="AB487" s="13"/>
      <c r="AC487" s="13"/>
      <c r="AD487" s="13"/>
      <c r="AE487" s="13"/>
      <c r="AT487" s="245" t="s">
        <v>319</v>
      </c>
      <c r="AU487" s="245" t="s">
        <v>85</v>
      </c>
      <c r="AV487" s="13" t="s">
        <v>85</v>
      </c>
      <c r="AW487" s="13" t="s">
        <v>37</v>
      </c>
      <c r="AX487" s="13" t="s">
        <v>76</v>
      </c>
      <c r="AY487" s="245" t="s">
        <v>308</v>
      </c>
    </row>
    <row r="488" s="13" customFormat="1">
      <c r="A488" s="13"/>
      <c r="B488" s="234"/>
      <c r="C488" s="235"/>
      <c r="D488" s="236" t="s">
        <v>319</v>
      </c>
      <c r="E488" s="237" t="s">
        <v>19</v>
      </c>
      <c r="F488" s="238" t="s">
        <v>9173</v>
      </c>
      <c r="G488" s="235"/>
      <c r="H488" s="239">
        <v>380.25099999999998</v>
      </c>
      <c r="I488" s="240"/>
      <c r="J488" s="235"/>
      <c r="K488" s="235"/>
      <c r="L488" s="241"/>
      <c r="M488" s="242"/>
      <c r="N488" s="243"/>
      <c r="O488" s="243"/>
      <c r="P488" s="243"/>
      <c r="Q488" s="243"/>
      <c r="R488" s="243"/>
      <c r="S488" s="243"/>
      <c r="T488" s="244"/>
      <c r="U488" s="13"/>
      <c r="V488" s="13"/>
      <c r="W488" s="13"/>
      <c r="X488" s="13"/>
      <c r="Y488" s="13"/>
      <c r="Z488" s="13"/>
      <c r="AA488" s="13"/>
      <c r="AB488" s="13"/>
      <c r="AC488" s="13"/>
      <c r="AD488" s="13"/>
      <c r="AE488" s="13"/>
      <c r="AT488" s="245" t="s">
        <v>319</v>
      </c>
      <c r="AU488" s="245" t="s">
        <v>85</v>
      </c>
      <c r="AV488" s="13" t="s">
        <v>85</v>
      </c>
      <c r="AW488" s="13" t="s">
        <v>37</v>
      </c>
      <c r="AX488" s="13" t="s">
        <v>76</v>
      </c>
      <c r="AY488" s="245" t="s">
        <v>308</v>
      </c>
    </row>
    <row r="489" s="15" customFormat="1">
      <c r="A489" s="15"/>
      <c r="B489" s="259"/>
      <c r="C489" s="260"/>
      <c r="D489" s="236" t="s">
        <v>319</v>
      </c>
      <c r="E489" s="261" t="s">
        <v>19</v>
      </c>
      <c r="F489" s="262" t="s">
        <v>448</v>
      </c>
      <c r="G489" s="260"/>
      <c r="H489" s="263">
        <v>1222.3040000000001</v>
      </c>
      <c r="I489" s="264"/>
      <c r="J489" s="260"/>
      <c r="K489" s="260"/>
      <c r="L489" s="265"/>
      <c r="M489" s="266"/>
      <c r="N489" s="267"/>
      <c r="O489" s="267"/>
      <c r="P489" s="267"/>
      <c r="Q489" s="267"/>
      <c r="R489" s="267"/>
      <c r="S489" s="267"/>
      <c r="T489" s="268"/>
      <c r="U489" s="15"/>
      <c r="V489" s="15"/>
      <c r="W489" s="15"/>
      <c r="X489" s="15"/>
      <c r="Y489" s="15"/>
      <c r="Z489" s="15"/>
      <c r="AA489" s="15"/>
      <c r="AB489" s="15"/>
      <c r="AC489" s="15"/>
      <c r="AD489" s="15"/>
      <c r="AE489" s="15"/>
      <c r="AT489" s="269" t="s">
        <v>319</v>
      </c>
      <c r="AU489" s="269" t="s">
        <v>85</v>
      </c>
      <c r="AV489" s="15" t="s">
        <v>315</v>
      </c>
      <c r="AW489" s="15" t="s">
        <v>37</v>
      </c>
      <c r="AX489" s="15" t="s">
        <v>83</v>
      </c>
      <c r="AY489" s="269" t="s">
        <v>308</v>
      </c>
    </row>
    <row r="490" s="2" customFormat="1" ht="24.15" customHeight="1">
      <c r="A490" s="41"/>
      <c r="B490" s="42"/>
      <c r="C490" s="216" t="s">
        <v>862</v>
      </c>
      <c r="D490" s="216" t="s">
        <v>310</v>
      </c>
      <c r="E490" s="217" t="s">
        <v>1121</v>
      </c>
      <c r="F490" s="218" t="s">
        <v>1109</v>
      </c>
      <c r="G490" s="219" t="s">
        <v>493</v>
      </c>
      <c r="H490" s="220">
        <v>23223.776000000002</v>
      </c>
      <c r="I490" s="221"/>
      <c r="J490" s="222">
        <f>ROUND(I490*H490,2)</f>
        <v>0</v>
      </c>
      <c r="K490" s="218" t="s">
        <v>314</v>
      </c>
      <c r="L490" s="47"/>
      <c r="M490" s="223" t="s">
        <v>19</v>
      </c>
      <c r="N490" s="224" t="s">
        <v>47</v>
      </c>
      <c r="O490" s="87"/>
      <c r="P490" s="225">
        <f>O490*H490</f>
        <v>0</v>
      </c>
      <c r="Q490" s="225">
        <v>0</v>
      </c>
      <c r="R490" s="225">
        <f>Q490*H490</f>
        <v>0</v>
      </c>
      <c r="S490" s="225">
        <v>0</v>
      </c>
      <c r="T490" s="226">
        <f>S490*H490</f>
        <v>0</v>
      </c>
      <c r="U490" s="41"/>
      <c r="V490" s="41"/>
      <c r="W490" s="41"/>
      <c r="X490" s="41"/>
      <c r="Y490" s="41"/>
      <c r="Z490" s="41"/>
      <c r="AA490" s="41"/>
      <c r="AB490" s="41"/>
      <c r="AC490" s="41"/>
      <c r="AD490" s="41"/>
      <c r="AE490" s="41"/>
      <c r="AR490" s="227" t="s">
        <v>315</v>
      </c>
      <c r="AT490" s="227" t="s">
        <v>310</v>
      </c>
      <c r="AU490" s="227" t="s">
        <v>85</v>
      </c>
      <c r="AY490" s="20" t="s">
        <v>308</v>
      </c>
      <c r="BE490" s="228">
        <f>IF(N490="základní",J490,0)</f>
        <v>0</v>
      </c>
      <c r="BF490" s="228">
        <f>IF(N490="snížená",J490,0)</f>
        <v>0</v>
      </c>
      <c r="BG490" s="228">
        <f>IF(N490="zákl. přenesená",J490,0)</f>
        <v>0</v>
      </c>
      <c r="BH490" s="228">
        <f>IF(N490="sníž. přenesená",J490,0)</f>
        <v>0</v>
      </c>
      <c r="BI490" s="228">
        <f>IF(N490="nulová",J490,0)</f>
        <v>0</v>
      </c>
      <c r="BJ490" s="20" t="s">
        <v>83</v>
      </c>
      <c r="BK490" s="228">
        <f>ROUND(I490*H490,2)</f>
        <v>0</v>
      </c>
      <c r="BL490" s="20" t="s">
        <v>315</v>
      </c>
      <c r="BM490" s="227" t="s">
        <v>9174</v>
      </c>
    </row>
    <row r="491" s="2" customFormat="1">
      <c r="A491" s="41"/>
      <c r="B491" s="42"/>
      <c r="C491" s="43"/>
      <c r="D491" s="229" t="s">
        <v>317</v>
      </c>
      <c r="E491" s="43"/>
      <c r="F491" s="230" t="s">
        <v>1123</v>
      </c>
      <c r="G491" s="43"/>
      <c r="H491" s="43"/>
      <c r="I491" s="231"/>
      <c r="J491" s="43"/>
      <c r="K491" s="43"/>
      <c r="L491" s="47"/>
      <c r="M491" s="232"/>
      <c r="N491" s="233"/>
      <c r="O491" s="87"/>
      <c r="P491" s="87"/>
      <c r="Q491" s="87"/>
      <c r="R491" s="87"/>
      <c r="S491" s="87"/>
      <c r="T491" s="88"/>
      <c r="U491" s="41"/>
      <c r="V491" s="41"/>
      <c r="W491" s="41"/>
      <c r="X491" s="41"/>
      <c r="Y491" s="41"/>
      <c r="Z491" s="41"/>
      <c r="AA491" s="41"/>
      <c r="AB491" s="41"/>
      <c r="AC491" s="41"/>
      <c r="AD491" s="41"/>
      <c r="AE491" s="41"/>
      <c r="AT491" s="20" t="s">
        <v>317</v>
      </c>
      <c r="AU491" s="20" t="s">
        <v>85</v>
      </c>
    </row>
    <row r="492" s="13" customFormat="1">
      <c r="A492" s="13"/>
      <c r="B492" s="234"/>
      <c r="C492" s="235"/>
      <c r="D492" s="236" t="s">
        <v>319</v>
      </c>
      <c r="E492" s="237" t="s">
        <v>19</v>
      </c>
      <c r="F492" s="238" t="s">
        <v>9175</v>
      </c>
      <c r="G492" s="235"/>
      <c r="H492" s="239">
        <v>23223.776000000002</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83</v>
      </c>
      <c r="AY492" s="245" t="s">
        <v>308</v>
      </c>
    </row>
    <row r="493" s="2" customFormat="1" ht="24.15" customHeight="1">
      <c r="A493" s="41"/>
      <c r="B493" s="42"/>
      <c r="C493" s="216" t="s">
        <v>3499</v>
      </c>
      <c r="D493" s="216" t="s">
        <v>310</v>
      </c>
      <c r="E493" s="217" t="s">
        <v>514</v>
      </c>
      <c r="F493" s="218" t="s">
        <v>515</v>
      </c>
      <c r="G493" s="219" t="s">
        <v>493</v>
      </c>
      <c r="H493" s="220">
        <v>380.25099999999998</v>
      </c>
      <c r="I493" s="221"/>
      <c r="J493" s="222">
        <f>ROUND(I493*H493,2)</f>
        <v>0</v>
      </c>
      <c r="K493" s="218" t="s">
        <v>314</v>
      </c>
      <c r="L493" s="47"/>
      <c r="M493" s="223" t="s">
        <v>19</v>
      </c>
      <c r="N493" s="224" t="s">
        <v>47</v>
      </c>
      <c r="O493" s="87"/>
      <c r="P493" s="225">
        <f>O493*H493</f>
        <v>0</v>
      </c>
      <c r="Q493" s="225">
        <v>0</v>
      </c>
      <c r="R493" s="225">
        <f>Q493*H493</f>
        <v>0</v>
      </c>
      <c r="S493" s="225">
        <v>0</v>
      </c>
      <c r="T493" s="226">
        <f>S493*H493</f>
        <v>0</v>
      </c>
      <c r="U493" s="41"/>
      <c r="V493" s="41"/>
      <c r="W493" s="41"/>
      <c r="X493" s="41"/>
      <c r="Y493" s="41"/>
      <c r="Z493" s="41"/>
      <c r="AA493" s="41"/>
      <c r="AB493" s="41"/>
      <c r="AC493" s="41"/>
      <c r="AD493" s="41"/>
      <c r="AE493" s="41"/>
      <c r="AR493" s="227" t="s">
        <v>315</v>
      </c>
      <c r="AT493" s="227" t="s">
        <v>310</v>
      </c>
      <c r="AU493" s="227" t="s">
        <v>85</v>
      </c>
      <c r="AY493" s="20" t="s">
        <v>308</v>
      </c>
      <c r="BE493" s="228">
        <f>IF(N493="základní",J493,0)</f>
        <v>0</v>
      </c>
      <c r="BF493" s="228">
        <f>IF(N493="snížená",J493,0)</f>
        <v>0</v>
      </c>
      <c r="BG493" s="228">
        <f>IF(N493="zákl. přenesená",J493,0)</f>
        <v>0</v>
      </c>
      <c r="BH493" s="228">
        <f>IF(N493="sníž. přenesená",J493,0)</f>
        <v>0</v>
      </c>
      <c r="BI493" s="228">
        <f>IF(N493="nulová",J493,0)</f>
        <v>0</v>
      </c>
      <c r="BJ493" s="20" t="s">
        <v>83</v>
      </c>
      <c r="BK493" s="228">
        <f>ROUND(I493*H493,2)</f>
        <v>0</v>
      </c>
      <c r="BL493" s="20" t="s">
        <v>315</v>
      </c>
      <c r="BM493" s="227" t="s">
        <v>9176</v>
      </c>
    </row>
    <row r="494" s="2" customFormat="1">
      <c r="A494" s="41"/>
      <c r="B494" s="42"/>
      <c r="C494" s="43"/>
      <c r="D494" s="229" t="s">
        <v>317</v>
      </c>
      <c r="E494" s="43"/>
      <c r="F494" s="230" t="s">
        <v>517</v>
      </c>
      <c r="G494" s="43"/>
      <c r="H494" s="43"/>
      <c r="I494" s="231"/>
      <c r="J494" s="43"/>
      <c r="K494" s="43"/>
      <c r="L494" s="47"/>
      <c r="M494" s="232"/>
      <c r="N494" s="233"/>
      <c r="O494" s="87"/>
      <c r="P494" s="87"/>
      <c r="Q494" s="87"/>
      <c r="R494" s="87"/>
      <c r="S494" s="87"/>
      <c r="T494" s="88"/>
      <c r="U494" s="41"/>
      <c r="V494" s="41"/>
      <c r="W494" s="41"/>
      <c r="X494" s="41"/>
      <c r="Y494" s="41"/>
      <c r="Z494" s="41"/>
      <c r="AA494" s="41"/>
      <c r="AB494" s="41"/>
      <c r="AC494" s="41"/>
      <c r="AD494" s="41"/>
      <c r="AE494" s="41"/>
      <c r="AT494" s="20" t="s">
        <v>317</v>
      </c>
      <c r="AU494" s="20" t="s">
        <v>85</v>
      </c>
    </row>
    <row r="495" s="13" customFormat="1">
      <c r="A495" s="13"/>
      <c r="B495" s="234"/>
      <c r="C495" s="235"/>
      <c r="D495" s="236" t="s">
        <v>319</v>
      </c>
      <c r="E495" s="237" t="s">
        <v>19</v>
      </c>
      <c r="F495" s="238" t="s">
        <v>9173</v>
      </c>
      <c r="G495" s="235"/>
      <c r="H495" s="239">
        <v>380.25099999999998</v>
      </c>
      <c r="I495" s="240"/>
      <c r="J495" s="235"/>
      <c r="K495" s="235"/>
      <c r="L495" s="241"/>
      <c r="M495" s="242"/>
      <c r="N495" s="243"/>
      <c r="O495" s="243"/>
      <c r="P495" s="243"/>
      <c r="Q495" s="243"/>
      <c r="R495" s="243"/>
      <c r="S495" s="243"/>
      <c r="T495" s="244"/>
      <c r="U495" s="13"/>
      <c r="V495" s="13"/>
      <c r="W495" s="13"/>
      <c r="X495" s="13"/>
      <c r="Y495" s="13"/>
      <c r="Z495" s="13"/>
      <c r="AA495" s="13"/>
      <c r="AB495" s="13"/>
      <c r="AC495" s="13"/>
      <c r="AD495" s="13"/>
      <c r="AE495" s="13"/>
      <c r="AT495" s="245" t="s">
        <v>319</v>
      </c>
      <c r="AU495" s="245" t="s">
        <v>85</v>
      </c>
      <c r="AV495" s="13" t="s">
        <v>85</v>
      </c>
      <c r="AW495" s="13" t="s">
        <v>37</v>
      </c>
      <c r="AX495" s="13" t="s">
        <v>83</v>
      </c>
      <c r="AY495" s="245" t="s">
        <v>308</v>
      </c>
    </row>
    <row r="496" s="2" customFormat="1" ht="24.15" customHeight="1">
      <c r="A496" s="41"/>
      <c r="B496" s="42"/>
      <c r="C496" s="216" t="s">
        <v>870</v>
      </c>
      <c r="D496" s="216" t="s">
        <v>310</v>
      </c>
      <c r="E496" s="217" t="s">
        <v>1511</v>
      </c>
      <c r="F496" s="218" t="s">
        <v>942</v>
      </c>
      <c r="G496" s="219" t="s">
        <v>493</v>
      </c>
      <c r="H496" s="220">
        <v>842.053</v>
      </c>
      <c r="I496" s="221"/>
      <c r="J496" s="222">
        <f>ROUND(I496*H496,2)</f>
        <v>0</v>
      </c>
      <c r="K496" s="218" t="s">
        <v>314</v>
      </c>
      <c r="L496" s="47"/>
      <c r="M496" s="223" t="s">
        <v>19</v>
      </c>
      <c r="N496" s="224" t="s">
        <v>47</v>
      </c>
      <c r="O496" s="87"/>
      <c r="P496" s="225">
        <f>O496*H496</f>
        <v>0</v>
      </c>
      <c r="Q496" s="225">
        <v>0</v>
      </c>
      <c r="R496" s="225">
        <f>Q496*H496</f>
        <v>0</v>
      </c>
      <c r="S496" s="225">
        <v>0</v>
      </c>
      <c r="T496" s="226">
        <f>S496*H496</f>
        <v>0</v>
      </c>
      <c r="U496" s="41"/>
      <c r="V496" s="41"/>
      <c r="W496" s="41"/>
      <c r="X496" s="41"/>
      <c r="Y496" s="41"/>
      <c r="Z496" s="41"/>
      <c r="AA496" s="41"/>
      <c r="AB496" s="41"/>
      <c r="AC496" s="41"/>
      <c r="AD496" s="41"/>
      <c r="AE496" s="41"/>
      <c r="AR496" s="227" t="s">
        <v>315</v>
      </c>
      <c r="AT496" s="227" t="s">
        <v>310</v>
      </c>
      <c r="AU496" s="227" t="s">
        <v>85</v>
      </c>
      <c r="AY496" s="20" t="s">
        <v>308</v>
      </c>
      <c r="BE496" s="228">
        <f>IF(N496="základní",J496,0)</f>
        <v>0</v>
      </c>
      <c r="BF496" s="228">
        <f>IF(N496="snížená",J496,0)</f>
        <v>0</v>
      </c>
      <c r="BG496" s="228">
        <f>IF(N496="zákl. přenesená",J496,0)</f>
        <v>0</v>
      </c>
      <c r="BH496" s="228">
        <f>IF(N496="sníž. přenesená",J496,0)</f>
        <v>0</v>
      </c>
      <c r="BI496" s="228">
        <f>IF(N496="nulová",J496,0)</f>
        <v>0</v>
      </c>
      <c r="BJ496" s="20" t="s">
        <v>83</v>
      </c>
      <c r="BK496" s="228">
        <f>ROUND(I496*H496,2)</f>
        <v>0</v>
      </c>
      <c r="BL496" s="20" t="s">
        <v>315</v>
      </c>
      <c r="BM496" s="227" t="s">
        <v>9177</v>
      </c>
    </row>
    <row r="497" s="2" customFormat="1">
      <c r="A497" s="41"/>
      <c r="B497" s="42"/>
      <c r="C497" s="43"/>
      <c r="D497" s="229" t="s">
        <v>317</v>
      </c>
      <c r="E497" s="43"/>
      <c r="F497" s="230" t="s">
        <v>1513</v>
      </c>
      <c r="G497" s="43"/>
      <c r="H497" s="43"/>
      <c r="I497" s="231"/>
      <c r="J497" s="43"/>
      <c r="K497" s="43"/>
      <c r="L497" s="47"/>
      <c r="M497" s="232"/>
      <c r="N497" s="233"/>
      <c r="O497" s="87"/>
      <c r="P497" s="87"/>
      <c r="Q497" s="87"/>
      <c r="R497" s="87"/>
      <c r="S497" s="87"/>
      <c r="T497" s="88"/>
      <c r="U497" s="41"/>
      <c r="V497" s="41"/>
      <c r="W497" s="41"/>
      <c r="X497" s="41"/>
      <c r="Y497" s="41"/>
      <c r="Z497" s="41"/>
      <c r="AA497" s="41"/>
      <c r="AB497" s="41"/>
      <c r="AC497" s="41"/>
      <c r="AD497" s="41"/>
      <c r="AE497" s="41"/>
      <c r="AT497" s="20" t="s">
        <v>317</v>
      </c>
      <c r="AU497" s="20" t="s">
        <v>85</v>
      </c>
    </row>
    <row r="498" s="13" customFormat="1">
      <c r="A498" s="13"/>
      <c r="B498" s="234"/>
      <c r="C498" s="235"/>
      <c r="D498" s="236" t="s">
        <v>319</v>
      </c>
      <c r="E498" s="237" t="s">
        <v>19</v>
      </c>
      <c r="F498" s="238" t="s">
        <v>9172</v>
      </c>
      <c r="G498" s="235"/>
      <c r="H498" s="239">
        <v>842.053</v>
      </c>
      <c r="I498" s="240"/>
      <c r="J498" s="235"/>
      <c r="K498" s="235"/>
      <c r="L498" s="241"/>
      <c r="M498" s="242"/>
      <c r="N498" s="243"/>
      <c r="O498" s="243"/>
      <c r="P498" s="243"/>
      <c r="Q498" s="243"/>
      <c r="R498" s="243"/>
      <c r="S498" s="243"/>
      <c r="T498" s="244"/>
      <c r="U498" s="13"/>
      <c r="V498" s="13"/>
      <c r="W498" s="13"/>
      <c r="X498" s="13"/>
      <c r="Y498" s="13"/>
      <c r="Z498" s="13"/>
      <c r="AA498" s="13"/>
      <c r="AB498" s="13"/>
      <c r="AC498" s="13"/>
      <c r="AD498" s="13"/>
      <c r="AE498" s="13"/>
      <c r="AT498" s="245" t="s">
        <v>319</v>
      </c>
      <c r="AU498" s="245" t="s">
        <v>85</v>
      </c>
      <c r="AV498" s="13" t="s">
        <v>85</v>
      </c>
      <c r="AW498" s="13" t="s">
        <v>37</v>
      </c>
      <c r="AX498" s="13" t="s">
        <v>83</v>
      </c>
      <c r="AY498" s="245" t="s">
        <v>308</v>
      </c>
    </row>
    <row r="499" s="2" customFormat="1" ht="24.15" customHeight="1">
      <c r="A499" s="41"/>
      <c r="B499" s="42"/>
      <c r="C499" s="216" t="s">
        <v>3509</v>
      </c>
      <c r="D499" s="216" t="s">
        <v>310</v>
      </c>
      <c r="E499" s="217" t="s">
        <v>946</v>
      </c>
      <c r="F499" s="218" t="s">
        <v>947</v>
      </c>
      <c r="G499" s="219" t="s">
        <v>493</v>
      </c>
      <c r="H499" s="220">
        <v>103.95</v>
      </c>
      <c r="I499" s="221"/>
      <c r="J499" s="222">
        <f>ROUND(I499*H499,2)</f>
        <v>0</v>
      </c>
      <c r="K499" s="218" t="s">
        <v>314</v>
      </c>
      <c r="L499" s="47"/>
      <c r="M499" s="223" t="s">
        <v>19</v>
      </c>
      <c r="N499" s="224" t="s">
        <v>47</v>
      </c>
      <c r="O499" s="87"/>
      <c r="P499" s="225">
        <f>O499*H499</f>
        <v>0</v>
      </c>
      <c r="Q499" s="225">
        <v>0</v>
      </c>
      <c r="R499" s="225">
        <f>Q499*H499</f>
        <v>0</v>
      </c>
      <c r="S499" s="225">
        <v>0</v>
      </c>
      <c r="T499" s="226">
        <f>S499*H499</f>
        <v>0</v>
      </c>
      <c r="U499" s="41"/>
      <c r="V499" s="41"/>
      <c r="W499" s="41"/>
      <c r="X499" s="41"/>
      <c r="Y499" s="41"/>
      <c r="Z499" s="41"/>
      <c r="AA499" s="41"/>
      <c r="AB499" s="41"/>
      <c r="AC499" s="41"/>
      <c r="AD499" s="41"/>
      <c r="AE499" s="41"/>
      <c r="AR499" s="227" t="s">
        <v>315</v>
      </c>
      <c r="AT499" s="227" t="s">
        <v>310</v>
      </c>
      <c r="AU499" s="227" t="s">
        <v>85</v>
      </c>
      <c r="AY499" s="20" t="s">
        <v>308</v>
      </c>
      <c r="BE499" s="228">
        <f>IF(N499="základní",J499,0)</f>
        <v>0</v>
      </c>
      <c r="BF499" s="228">
        <f>IF(N499="snížená",J499,0)</f>
        <v>0</v>
      </c>
      <c r="BG499" s="228">
        <f>IF(N499="zákl. přenesená",J499,0)</f>
        <v>0</v>
      </c>
      <c r="BH499" s="228">
        <f>IF(N499="sníž. přenesená",J499,0)</f>
        <v>0</v>
      </c>
      <c r="BI499" s="228">
        <f>IF(N499="nulová",J499,0)</f>
        <v>0</v>
      </c>
      <c r="BJ499" s="20" t="s">
        <v>83</v>
      </c>
      <c r="BK499" s="228">
        <f>ROUND(I499*H499,2)</f>
        <v>0</v>
      </c>
      <c r="BL499" s="20" t="s">
        <v>315</v>
      </c>
      <c r="BM499" s="227" t="s">
        <v>9178</v>
      </c>
    </row>
    <row r="500" s="2" customFormat="1">
      <c r="A500" s="41"/>
      <c r="B500" s="42"/>
      <c r="C500" s="43"/>
      <c r="D500" s="229" t="s">
        <v>317</v>
      </c>
      <c r="E500" s="43"/>
      <c r="F500" s="230" t="s">
        <v>949</v>
      </c>
      <c r="G500" s="43"/>
      <c r="H500" s="43"/>
      <c r="I500" s="231"/>
      <c r="J500" s="43"/>
      <c r="K500" s="43"/>
      <c r="L500" s="47"/>
      <c r="M500" s="232"/>
      <c r="N500" s="233"/>
      <c r="O500" s="87"/>
      <c r="P500" s="87"/>
      <c r="Q500" s="87"/>
      <c r="R500" s="87"/>
      <c r="S500" s="87"/>
      <c r="T500" s="88"/>
      <c r="U500" s="41"/>
      <c r="V500" s="41"/>
      <c r="W500" s="41"/>
      <c r="X500" s="41"/>
      <c r="Y500" s="41"/>
      <c r="Z500" s="41"/>
      <c r="AA500" s="41"/>
      <c r="AB500" s="41"/>
      <c r="AC500" s="41"/>
      <c r="AD500" s="41"/>
      <c r="AE500" s="41"/>
      <c r="AT500" s="20" t="s">
        <v>317</v>
      </c>
      <c r="AU500" s="20" t="s">
        <v>85</v>
      </c>
    </row>
    <row r="501" s="13" customFormat="1">
      <c r="A501" s="13"/>
      <c r="B501" s="234"/>
      <c r="C501" s="235"/>
      <c r="D501" s="236" t="s">
        <v>319</v>
      </c>
      <c r="E501" s="237" t="s">
        <v>19</v>
      </c>
      <c r="F501" s="238" t="s">
        <v>9179</v>
      </c>
      <c r="G501" s="235"/>
      <c r="H501" s="239">
        <v>103.95</v>
      </c>
      <c r="I501" s="240"/>
      <c r="J501" s="235"/>
      <c r="K501" s="235"/>
      <c r="L501" s="241"/>
      <c r="M501" s="242"/>
      <c r="N501" s="243"/>
      <c r="O501" s="243"/>
      <c r="P501" s="243"/>
      <c r="Q501" s="243"/>
      <c r="R501" s="243"/>
      <c r="S501" s="243"/>
      <c r="T501" s="244"/>
      <c r="U501" s="13"/>
      <c r="V501" s="13"/>
      <c r="W501" s="13"/>
      <c r="X501" s="13"/>
      <c r="Y501" s="13"/>
      <c r="Z501" s="13"/>
      <c r="AA501" s="13"/>
      <c r="AB501" s="13"/>
      <c r="AC501" s="13"/>
      <c r="AD501" s="13"/>
      <c r="AE501" s="13"/>
      <c r="AT501" s="245" t="s">
        <v>319</v>
      </c>
      <c r="AU501" s="245" t="s">
        <v>85</v>
      </c>
      <c r="AV501" s="13" t="s">
        <v>85</v>
      </c>
      <c r="AW501" s="13" t="s">
        <v>37</v>
      </c>
      <c r="AX501" s="13" t="s">
        <v>83</v>
      </c>
      <c r="AY501" s="245" t="s">
        <v>308</v>
      </c>
    </row>
    <row r="502" s="2" customFormat="1" ht="24.15" customHeight="1">
      <c r="A502" s="41"/>
      <c r="B502" s="42"/>
      <c r="C502" s="216" t="s">
        <v>883</v>
      </c>
      <c r="D502" s="216" t="s">
        <v>310</v>
      </c>
      <c r="E502" s="217" t="s">
        <v>952</v>
      </c>
      <c r="F502" s="218" t="s">
        <v>953</v>
      </c>
      <c r="G502" s="219" t="s">
        <v>493</v>
      </c>
      <c r="H502" s="220">
        <v>1559.25</v>
      </c>
      <c r="I502" s="221"/>
      <c r="J502" s="222">
        <f>ROUND(I502*H502,2)</f>
        <v>0</v>
      </c>
      <c r="K502" s="218" t="s">
        <v>314</v>
      </c>
      <c r="L502" s="47"/>
      <c r="M502" s="223" t="s">
        <v>19</v>
      </c>
      <c r="N502" s="224" t="s">
        <v>47</v>
      </c>
      <c r="O502" s="87"/>
      <c r="P502" s="225">
        <f>O502*H502</f>
        <v>0</v>
      </c>
      <c r="Q502" s="225">
        <v>0</v>
      </c>
      <c r="R502" s="225">
        <f>Q502*H502</f>
        <v>0</v>
      </c>
      <c r="S502" s="225">
        <v>0</v>
      </c>
      <c r="T502" s="226">
        <f>S502*H502</f>
        <v>0</v>
      </c>
      <c r="U502" s="41"/>
      <c r="V502" s="41"/>
      <c r="W502" s="41"/>
      <c r="X502" s="41"/>
      <c r="Y502" s="41"/>
      <c r="Z502" s="41"/>
      <c r="AA502" s="41"/>
      <c r="AB502" s="41"/>
      <c r="AC502" s="41"/>
      <c r="AD502" s="41"/>
      <c r="AE502" s="41"/>
      <c r="AR502" s="227" t="s">
        <v>315</v>
      </c>
      <c r="AT502" s="227" t="s">
        <v>310</v>
      </c>
      <c r="AU502" s="227" t="s">
        <v>85</v>
      </c>
      <c r="AY502" s="20" t="s">
        <v>308</v>
      </c>
      <c r="BE502" s="228">
        <f>IF(N502="základní",J502,0)</f>
        <v>0</v>
      </c>
      <c r="BF502" s="228">
        <f>IF(N502="snížená",J502,0)</f>
        <v>0</v>
      </c>
      <c r="BG502" s="228">
        <f>IF(N502="zákl. přenesená",J502,0)</f>
        <v>0</v>
      </c>
      <c r="BH502" s="228">
        <f>IF(N502="sníž. přenesená",J502,0)</f>
        <v>0</v>
      </c>
      <c r="BI502" s="228">
        <f>IF(N502="nulová",J502,0)</f>
        <v>0</v>
      </c>
      <c r="BJ502" s="20" t="s">
        <v>83</v>
      </c>
      <c r="BK502" s="228">
        <f>ROUND(I502*H502,2)</f>
        <v>0</v>
      </c>
      <c r="BL502" s="20" t="s">
        <v>315</v>
      </c>
      <c r="BM502" s="227" t="s">
        <v>9180</v>
      </c>
    </row>
    <row r="503" s="2" customFormat="1">
      <c r="A503" s="41"/>
      <c r="B503" s="42"/>
      <c r="C503" s="43"/>
      <c r="D503" s="229" t="s">
        <v>317</v>
      </c>
      <c r="E503" s="43"/>
      <c r="F503" s="230" t="s">
        <v>955</v>
      </c>
      <c r="G503" s="43"/>
      <c r="H503" s="43"/>
      <c r="I503" s="231"/>
      <c r="J503" s="43"/>
      <c r="K503" s="43"/>
      <c r="L503" s="47"/>
      <c r="M503" s="232"/>
      <c r="N503" s="233"/>
      <c r="O503" s="87"/>
      <c r="P503" s="87"/>
      <c r="Q503" s="87"/>
      <c r="R503" s="87"/>
      <c r="S503" s="87"/>
      <c r="T503" s="88"/>
      <c r="U503" s="41"/>
      <c r="V503" s="41"/>
      <c r="W503" s="41"/>
      <c r="X503" s="41"/>
      <c r="Y503" s="41"/>
      <c r="Z503" s="41"/>
      <c r="AA503" s="41"/>
      <c r="AB503" s="41"/>
      <c r="AC503" s="41"/>
      <c r="AD503" s="41"/>
      <c r="AE503" s="41"/>
      <c r="AT503" s="20" t="s">
        <v>317</v>
      </c>
      <c r="AU503" s="20" t="s">
        <v>85</v>
      </c>
    </row>
    <row r="504" s="13" customFormat="1">
      <c r="A504" s="13"/>
      <c r="B504" s="234"/>
      <c r="C504" s="235"/>
      <c r="D504" s="236" t="s">
        <v>319</v>
      </c>
      <c r="E504" s="237" t="s">
        <v>19</v>
      </c>
      <c r="F504" s="238" t="s">
        <v>9181</v>
      </c>
      <c r="G504" s="235"/>
      <c r="H504" s="239">
        <v>1559.25</v>
      </c>
      <c r="I504" s="240"/>
      <c r="J504" s="235"/>
      <c r="K504" s="235"/>
      <c r="L504" s="241"/>
      <c r="M504" s="242"/>
      <c r="N504" s="243"/>
      <c r="O504" s="243"/>
      <c r="P504" s="243"/>
      <c r="Q504" s="243"/>
      <c r="R504" s="243"/>
      <c r="S504" s="243"/>
      <c r="T504" s="244"/>
      <c r="U504" s="13"/>
      <c r="V504" s="13"/>
      <c r="W504" s="13"/>
      <c r="X504" s="13"/>
      <c r="Y504" s="13"/>
      <c r="Z504" s="13"/>
      <c r="AA504" s="13"/>
      <c r="AB504" s="13"/>
      <c r="AC504" s="13"/>
      <c r="AD504" s="13"/>
      <c r="AE504" s="13"/>
      <c r="AT504" s="245" t="s">
        <v>319</v>
      </c>
      <c r="AU504" s="245" t="s">
        <v>85</v>
      </c>
      <c r="AV504" s="13" t="s">
        <v>85</v>
      </c>
      <c r="AW504" s="13" t="s">
        <v>37</v>
      </c>
      <c r="AX504" s="13" t="s">
        <v>83</v>
      </c>
      <c r="AY504" s="245" t="s">
        <v>308</v>
      </c>
    </row>
    <row r="505" s="12" customFormat="1" ht="22.8" customHeight="1">
      <c r="A505" s="12"/>
      <c r="B505" s="200"/>
      <c r="C505" s="201"/>
      <c r="D505" s="202" t="s">
        <v>75</v>
      </c>
      <c r="E505" s="214" t="s">
        <v>518</v>
      </c>
      <c r="F505" s="214" t="s">
        <v>519</v>
      </c>
      <c r="G505" s="201"/>
      <c r="H505" s="201"/>
      <c r="I505" s="204"/>
      <c r="J505" s="215">
        <f>BK505</f>
        <v>0</v>
      </c>
      <c r="K505" s="201"/>
      <c r="L505" s="206"/>
      <c r="M505" s="207"/>
      <c r="N505" s="208"/>
      <c r="O505" s="208"/>
      <c r="P505" s="209">
        <f>SUM(P506:P513)</f>
        <v>0</v>
      </c>
      <c r="Q505" s="208"/>
      <c r="R505" s="209">
        <f>SUM(R506:R513)</f>
        <v>0</v>
      </c>
      <c r="S505" s="208"/>
      <c r="T505" s="210">
        <f>SUM(T506:T513)</f>
        <v>0</v>
      </c>
      <c r="U505" s="12"/>
      <c r="V505" s="12"/>
      <c r="W505" s="12"/>
      <c r="X505" s="12"/>
      <c r="Y505" s="12"/>
      <c r="Z505" s="12"/>
      <c r="AA505" s="12"/>
      <c r="AB505" s="12"/>
      <c r="AC505" s="12"/>
      <c r="AD505" s="12"/>
      <c r="AE505" s="12"/>
      <c r="AR505" s="211" t="s">
        <v>83</v>
      </c>
      <c r="AT505" s="212" t="s">
        <v>75</v>
      </c>
      <c r="AU505" s="212" t="s">
        <v>83</v>
      </c>
      <c r="AY505" s="211" t="s">
        <v>308</v>
      </c>
      <c r="BK505" s="213">
        <f>SUM(BK506:BK513)</f>
        <v>0</v>
      </c>
    </row>
    <row r="506" s="2" customFormat="1" ht="24.15" customHeight="1">
      <c r="A506" s="41"/>
      <c r="B506" s="42"/>
      <c r="C506" s="216" t="s">
        <v>3519</v>
      </c>
      <c r="D506" s="216" t="s">
        <v>310</v>
      </c>
      <c r="E506" s="217" t="s">
        <v>9182</v>
      </c>
      <c r="F506" s="218" t="s">
        <v>9183</v>
      </c>
      <c r="G506" s="219" t="s">
        <v>493</v>
      </c>
      <c r="H506" s="220">
        <v>338.15300000000002</v>
      </c>
      <c r="I506" s="221"/>
      <c r="J506" s="222">
        <f>ROUND(I506*H506,2)</f>
        <v>0</v>
      </c>
      <c r="K506" s="218" t="s">
        <v>314</v>
      </c>
      <c r="L506" s="47"/>
      <c r="M506" s="223" t="s">
        <v>19</v>
      </c>
      <c r="N506" s="224" t="s">
        <v>47</v>
      </c>
      <c r="O506" s="87"/>
      <c r="P506" s="225">
        <f>O506*H506</f>
        <v>0</v>
      </c>
      <c r="Q506" s="225">
        <v>0</v>
      </c>
      <c r="R506" s="225">
        <f>Q506*H506</f>
        <v>0</v>
      </c>
      <c r="S506" s="225">
        <v>0</v>
      </c>
      <c r="T506" s="226">
        <f>S506*H506</f>
        <v>0</v>
      </c>
      <c r="U506" s="41"/>
      <c r="V506" s="41"/>
      <c r="W506" s="41"/>
      <c r="X506" s="41"/>
      <c r="Y506" s="41"/>
      <c r="Z506" s="41"/>
      <c r="AA506" s="41"/>
      <c r="AB506" s="41"/>
      <c r="AC506" s="41"/>
      <c r="AD506" s="41"/>
      <c r="AE506" s="41"/>
      <c r="AR506" s="227" t="s">
        <v>315</v>
      </c>
      <c r="AT506" s="227" t="s">
        <v>310</v>
      </c>
      <c r="AU506" s="227" t="s">
        <v>85</v>
      </c>
      <c r="AY506" s="20" t="s">
        <v>308</v>
      </c>
      <c r="BE506" s="228">
        <f>IF(N506="základní",J506,0)</f>
        <v>0</v>
      </c>
      <c r="BF506" s="228">
        <f>IF(N506="snížená",J506,0)</f>
        <v>0</v>
      </c>
      <c r="BG506" s="228">
        <f>IF(N506="zákl. přenesená",J506,0)</f>
        <v>0</v>
      </c>
      <c r="BH506" s="228">
        <f>IF(N506="sníž. přenesená",J506,0)</f>
        <v>0</v>
      </c>
      <c r="BI506" s="228">
        <f>IF(N506="nulová",J506,0)</f>
        <v>0</v>
      </c>
      <c r="BJ506" s="20" t="s">
        <v>83</v>
      </c>
      <c r="BK506" s="228">
        <f>ROUND(I506*H506,2)</f>
        <v>0</v>
      </c>
      <c r="BL506" s="20" t="s">
        <v>315</v>
      </c>
      <c r="BM506" s="227" t="s">
        <v>9184</v>
      </c>
    </row>
    <row r="507" s="2" customFormat="1">
      <c r="A507" s="41"/>
      <c r="B507" s="42"/>
      <c r="C507" s="43"/>
      <c r="D507" s="229" t="s">
        <v>317</v>
      </c>
      <c r="E507" s="43"/>
      <c r="F507" s="230" t="s">
        <v>9185</v>
      </c>
      <c r="G507" s="43"/>
      <c r="H507" s="43"/>
      <c r="I507" s="231"/>
      <c r="J507" s="43"/>
      <c r="K507" s="43"/>
      <c r="L507" s="47"/>
      <c r="M507" s="232"/>
      <c r="N507" s="233"/>
      <c r="O507" s="87"/>
      <c r="P507" s="87"/>
      <c r="Q507" s="87"/>
      <c r="R507" s="87"/>
      <c r="S507" s="87"/>
      <c r="T507" s="88"/>
      <c r="U507" s="41"/>
      <c r="V507" s="41"/>
      <c r="W507" s="41"/>
      <c r="X507" s="41"/>
      <c r="Y507" s="41"/>
      <c r="Z507" s="41"/>
      <c r="AA507" s="41"/>
      <c r="AB507" s="41"/>
      <c r="AC507" s="41"/>
      <c r="AD507" s="41"/>
      <c r="AE507" s="41"/>
      <c r="AT507" s="20" t="s">
        <v>317</v>
      </c>
      <c r="AU507" s="20" t="s">
        <v>85</v>
      </c>
    </row>
    <row r="508" s="13" customFormat="1">
      <c r="A508" s="13"/>
      <c r="B508" s="234"/>
      <c r="C508" s="235"/>
      <c r="D508" s="236" t="s">
        <v>319</v>
      </c>
      <c r="E508" s="237" t="s">
        <v>19</v>
      </c>
      <c r="F508" s="238" t="s">
        <v>9186</v>
      </c>
      <c r="G508" s="235"/>
      <c r="H508" s="239">
        <v>69.453000000000003</v>
      </c>
      <c r="I508" s="240"/>
      <c r="J508" s="235"/>
      <c r="K508" s="235"/>
      <c r="L508" s="241"/>
      <c r="M508" s="242"/>
      <c r="N508" s="243"/>
      <c r="O508" s="243"/>
      <c r="P508" s="243"/>
      <c r="Q508" s="243"/>
      <c r="R508" s="243"/>
      <c r="S508" s="243"/>
      <c r="T508" s="244"/>
      <c r="U508" s="13"/>
      <c r="V508" s="13"/>
      <c r="W508" s="13"/>
      <c r="X508" s="13"/>
      <c r="Y508" s="13"/>
      <c r="Z508" s="13"/>
      <c r="AA508" s="13"/>
      <c r="AB508" s="13"/>
      <c r="AC508" s="13"/>
      <c r="AD508" s="13"/>
      <c r="AE508" s="13"/>
      <c r="AT508" s="245" t="s">
        <v>319</v>
      </c>
      <c r="AU508" s="245" t="s">
        <v>85</v>
      </c>
      <c r="AV508" s="13" t="s">
        <v>85</v>
      </c>
      <c r="AW508" s="13" t="s">
        <v>37</v>
      </c>
      <c r="AX508" s="13" t="s">
        <v>76</v>
      </c>
      <c r="AY508" s="245" t="s">
        <v>308</v>
      </c>
    </row>
    <row r="509" s="13" customFormat="1">
      <c r="A509" s="13"/>
      <c r="B509" s="234"/>
      <c r="C509" s="235"/>
      <c r="D509" s="236" t="s">
        <v>319</v>
      </c>
      <c r="E509" s="237" t="s">
        <v>19</v>
      </c>
      <c r="F509" s="238" t="s">
        <v>9187</v>
      </c>
      <c r="G509" s="235"/>
      <c r="H509" s="239">
        <v>268.69999999999999</v>
      </c>
      <c r="I509" s="240"/>
      <c r="J509" s="235"/>
      <c r="K509" s="235"/>
      <c r="L509" s="241"/>
      <c r="M509" s="242"/>
      <c r="N509" s="243"/>
      <c r="O509" s="243"/>
      <c r="P509" s="243"/>
      <c r="Q509" s="243"/>
      <c r="R509" s="243"/>
      <c r="S509" s="243"/>
      <c r="T509" s="244"/>
      <c r="U509" s="13"/>
      <c r="V509" s="13"/>
      <c r="W509" s="13"/>
      <c r="X509" s="13"/>
      <c r="Y509" s="13"/>
      <c r="Z509" s="13"/>
      <c r="AA509" s="13"/>
      <c r="AB509" s="13"/>
      <c r="AC509" s="13"/>
      <c r="AD509" s="13"/>
      <c r="AE509" s="13"/>
      <c r="AT509" s="245" t="s">
        <v>319</v>
      </c>
      <c r="AU509" s="245" t="s">
        <v>85</v>
      </c>
      <c r="AV509" s="13" t="s">
        <v>85</v>
      </c>
      <c r="AW509" s="13" t="s">
        <v>37</v>
      </c>
      <c r="AX509" s="13" t="s">
        <v>76</v>
      </c>
      <c r="AY509" s="245" t="s">
        <v>308</v>
      </c>
    </row>
    <row r="510" s="15" customFormat="1">
      <c r="A510" s="15"/>
      <c r="B510" s="259"/>
      <c r="C510" s="260"/>
      <c r="D510" s="236" t="s">
        <v>319</v>
      </c>
      <c r="E510" s="261" t="s">
        <v>19</v>
      </c>
      <c r="F510" s="262" t="s">
        <v>448</v>
      </c>
      <c r="G510" s="260"/>
      <c r="H510" s="263">
        <v>338.15300000000002</v>
      </c>
      <c r="I510" s="264"/>
      <c r="J510" s="260"/>
      <c r="K510" s="260"/>
      <c r="L510" s="265"/>
      <c r="M510" s="266"/>
      <c r="N510" s="267"/>
      <c r="O510" s="267"/>
      <c r="P510" s="267"/>
      <c r="Q510" s="267"/>
      <c r="R510" s="267"/>
      <c r="S510" s="267"/>
      <c r="T510" s="268"/>
      <c r="U510" s="15"/>
      <c r="V510" s="15"/>
      <c r="W510" s="15"/>
      <c r="X510" s="15"/>
      <c r="Y510" s="15"/>
      <c r="Z510" s="15"/>
      <c r="AA510" s="15"/>
      <c r="AB510" s="15"/>
      <c r="AC510" s="15"/>
      <c r="AD510" s="15"/>
      <c r="AE510" s="15"/>
      <c r="AT510" s="269" t="s">
        <v>319</v>
      </c>
      <c r="AU510" s="269" t="s">
        <v>85</v>
      </c>
      <c r="AV510" s="15" t="s">
        <v>315</v>
      </c>
      <c r="AW510" s="15" t="s">
        <v>37</v>
      </c>
      <c r="AX510" s="15" t="s">
        <v>83</v>
      </c>
      <c r="AY510" s="269" t="s">
        <v>308</v>
      </c>
    </row>
    <row r="511" s="2" customFormat="1" ht="24.15" customHeight="1">
      <c r="A511" s="41"/>
      <c r="B511" s="42"/>
      <c r="C511" s="216" t="s">
        <v>3523</v>
      </c>
      <c r="D511" s="216" t="s">
        <v>310</v>
      </c>
      <c r="E511" s="217" t="s">
        <v>1514</v>
      </c>
      <c r="F511" s="218" t="s">
        <v>1515</v>
      </c>
      <c r="G511" s="219" t="s">
        <v>493</v>
      </c>
      <c r="H511" s="220">
        <v>26.774999999999999</v>
      </c>
      <c r="I511" s="221"/>
      <c r="J511" s="222">
        <f>ROUND(I511*H511,2)</f>
        <v>0</v>
      </c>
      <c r="K511" s="218" t="s">
        <v>314</v>
      </c>
      <c r="L511" s="47"/>
      <c r="M511" s="223" t="s">
        <v>19</v>
      </c>
      <c r="N511" s="224" t="s">
        <v>47</v>
      </c>
      <c r="O511" s="87"/>
      <c r="P511" s="225">
        <f>O511*H511</f>
        <v>0</v>
      </c>
      <c r="Q511" s="225">
        <v>0</v>
      </c>
      <c r="R511" s="225">
        <f>Q511*H511</f>
        <v>0</v>
      </c>
      <c r="S511" s="225">
        <v>0</v>
      </c>
      <c r="T511" s="226">
        <f>S511*H511</f>
        <v>0</v>
      </c>
      <c r="U511" s="41"/>
      <c r="V511" s="41"/>
      <c r="W511" s="41"/>
      <c r="X511" s="41"/>
      <c r="Y511" s="41"/>
      <c r="Z511" s="41"/>
      <c r="AA511" s="41"/>
      <c r="AB511" s="41"/>
      <c r="AC511" s="41"/>
      <c r="AD511" s="41"/>
      <c r="AE511" s="41"/>
      <c r="AR511" s="227" t="s">
        <v>315</v>
      </c>
      <c r="AT511" s="227" t="s">
        <v>310</v>
      </c>
      <c r="AU511" s="227" t="s">
        <v>85</v>
      </c>
      <c r="AY511" s="20" t="s">
        <v>308</v>
      </c>
      <c r="BE511" s="228">
        <f>IF(N511="základní",J511,0)</f>
        <v>0</v>
      </c>
      <c r="BF511" s="228">
        <f>IF(N511="snížená",J511,0)</f>
        <v>0</v>
      </c>
      <c r="BG511" s="228">
        <f>IF(N511="zákl. přenesená",J511,0)</f>
        <v>0</v>
      </c>
      <c r="BH511" s="228">
        <f>IF(N511="sníž. přenesená",J511,0)</f>
        <v>0</v>
      </c>
      <c r="BI511" s="228">
        <f>IF(N511="nulová",J511,0)</f>
        <v>0</v>
      </c>
      <c r="BJ511" s="20" t="s">
        <v>83</v>
      </c>
      <c r="BK511" s="228">
        <f>ROUND(I511*H511,2)</f>
        <v>0</v>
      </c>
      <c r="BL511" s="20" t="s">
        <v>315</v>
      </c>
      <c r="BM511" s="227" t="s">
        <v>9188</v>
      </c>
    </row>
    <row r="512" s="2" customFormat="1">
      <c r="A512" s="41"/>
      <c r="B512" s="42"/>
      <c r="C512" s="43"/>
      <c r="D512" s="229" t="s">
        <v>317</v>
      </c>
      <c r="E512" s="43"/>
      <c r="F512" s="230" t="s">
        <v>1517</v>
      </c>
      <c r="G512" s="43"/>
      <c r="H512" s="43"/>
      <c r="I512" s="231"/>
      <c r="J512" s="43"/>
      <c r="K512" s="43"/>
      <c r="L512" s="47"/>
      <c r="M512" s="232"/>
      <c r="N512" s="233"/>
      <c r="O512" s="87"/>
      <c r="P512" s="87"/>
      <c r="Q512" s="87"/>
      <c r="R512" s="87"/>
      <c r="S512" s="87"/>
      <c r="T512" s="88"/>
      <c r="U512" s="41"/>
      <c r="V512" s="41"/>
      <c r="W512" s="41"/>
      <c r="X512" s="41"/>
      <c r="Y512" s="41"/>
      <c r="Z512" s="41"/>
      <c r="AA512" s="41"/>
      <c r="AB512" s="41"/>
      <c r="AC512" s="41"/>
      <c r="AD512" s="41"/>
      <c r="AE512" s="41"/>
      <c r="AT512" s="20" t="s">
        <v>317</v>
      </c>
      <c r="AU512" s="20" t="s">
        <v>85</v>
      </c>
    </row>
    <row r="513" s="13" customFormat="1">
      <c r="A513" s="13"/>
      <c r="B513" s="234"/>
      <c r="C513" s="235"/>
      <c r="D513" s="236" t="s">
        <v>319</v>
      </c>
      <c r="E513" s="237" t="s">
        <v>19</v>
      </c>
      <c r="F513" s="238" t="s">
        <v>9189</v>
      </c>
      <c r="G513" s="235"/>
      <c r="H513" s="239">
        <v>26.774999999999999</v>
      </c>
      <c r="I513" s="240"/>
      <c r="J513" s="235"/>
      <c r="K513" s="235"/>
      <c r="L513" s="241"/>
      <c r="M513" s="242"/>
      <c r="N513" s="243"/>
      <c r="O513" s="243"/>
      <c r="P513" s="243"/>
      <c r="Q513" s="243"/>
      <c r="R513" s="243"/>
      <c r="S513" s="243"/>
      <c r="T513" s="244"/>
      <c r="U513" s="13"/>
      <c r="V513" s="13"/>
      <c r="W513" s="13"/>
      <c r="X513" s="13"/>
      <c r="Y513" s="13"/>
      <c r="Z513" s="13"/>
      <c r="AA513" s="13"/>
      <c r="AB513" s="13"/>
      <c r="AC513" s="13"/>
      <c r="AD513" s="13"/>
      <c r="AE513" s="13"/>
      <c r="AT513" s="245" t="s">
        <v>319</v>
      </c>
      <c r="AU513" s="245" t="s">
        <v>85</v>
      </c>
      <c r="AV513" s="13" t="s">
        <v>85</v>
      </c>
      <c r="AW513" s="13" t="s">
        <v>37</v>
      </c>
      <c r="AX513" s="13" t="s">
        <v>83</v>
      </c>
      <c r="AY513" s="245" t="s">
        <v>308</v>
      </c>
    </row>
    <row r="514" s="12" customFormat="1" ht="25.92" customHeight="1">
      <c r="A514" s="12"/>
      <c r="B514" s="200"/>
      <c r="C514" s="201"/>
      <c r="D514" s="202" t="s">
        <v>75</v>
      </c>
      <c r="E514" s="203" t="s">
        <v>1137</v>
      </c>
      <c r="F514" s="203" t="s">
        <v>1138</v>
      </c>
      <c r="G514" s="201"/>
      <c r="H514" s="201"/>
      <c r="I514" s="204"/>
      <c r="J514" s="205">
        <f>BK514</f>
        <v>0</v>
      </c>
      <c r="K514" s="201"/>
      <c r="L514" s="206"/>
      <c r="M514" s="207"/>
      <c r="N514" s="208"/>
      <c r="O514" s="208"/>
      <c r="P514" s="209">
        <f>P515</f>
        <v>0</v>
      </c>
      <c r="Q514" s="208"/>
      <c r="R514" s="209">
        <f>R515</f>
        <v>0.052905000000000001</v>
      </c>
      <c r="S514" s="208"/>
      <c r="T514" s="210">
        <f>T515</f>
        <v>0</v>
      </c>
      <c r="U514" s="12"/>
      <c r="V514" s="12"/>
      <c r="W514" s="12"/>
      <c r="X514" s="12"/>
      <c r="Y514" s="12"/>
      <c r="Z514" s="12"/>
      <c r="AA514" s="12"/>
      <c r="AB514" s="12"/>
      <c r="AC514" s="12"/>
      <c r="AD514" s="12"/>
      <c r="AE514" s="12"/>
      <c r="AR514" s="211" t="s">
        <v>150</v>
      </c>
      <c r="AT514" s="212" t="s">
        <v>75</v>
      </c>
      <c r="AU514" s="212" t="s">
        <v>76</v>
      </c>
      <c r="AY514" s="211" t="s">
        <v>308</v>
      </c>
      <c r="BK514" s="213">
        <f>BK515</f>
        <v>0</v>
      </c>
    </row>
    <row r="515" s="12" customFormat="1" ht="22.8" customHeight="1">
      <c r="A515" s="12"/>
      <c r="B515" s="200"/>
      <c r="C515" s="201"/>
      <c r="D515" s="202" t="s">
        <v>75</v>
      </c>
      <c r="E515" s="214" t="s">
        <v>3404</v>
      </c>
      <c r="F515" s="214" t="s">
        <v>3405</v>
      </c>
      <c r="G515" s="201"/>
      <c r="H515" s="201"/>
      <c r="I515" s="204"/>
      <c r="J515" s="215">
        <f>BK515</f>
        <v>0</v>
      </c>
      <c r="K515" s="201"/>
      <c r="L515" s="206"/>
      <c r="M515" s="207"/>
      <c r="N515" s="208"/>
      <c r="O515" s="208"/>
      <c r="P515" s="209">
        <f>SUM(P516:P530)</f>
        <v>0</v>
      </c>
      <c r="Q515" s="208"/>
      <c r="R515" s="209">
        <f>SUM(R516:R530)</f>
        <v>0.052905000000000001</v>
      </c>
      <c r="S515" s="208"/>
      <c r="T515" s="210">
        <f>SUM(T516:T530)</f>
        <v>0</v>
      </c>
      <c r="U515" s="12"/>
      <c r="V515" s="12"/>
      <c r="W515" s="12"/>
      <c r="X515" s="12"/>
      <c r="Y515" s="12"/>
      <c r="Z515" s="12"/>
      <c r="AA515" s="12"/>
      <c r="AB515" s="12"/>
      <c r="AC515" s="12"/>
      <c r="AD515" s="12"/>
      <c r="AE515" s="12"/>
      <c r="AR515" s="211" t="s">
        <v>150</v>
      </c>
      <c r="AT515" s="212" t="s">
        <v>75</v>
      </c>
      <c r="AU515" s="212" t="s">
        <v>83</v>
      </c>
      <c r="AY515" s="211" t="s">
        <v>308</v>
      </c>
      <c r="BK515" s="213">
        <f>SUM(BK516:BK530)</f>
        <v>0</v>
      </c>
    </row>
    <row r="516" s="2" customFormat="1" ht="16.5" customHeight="1">
      <c r="A516" s="41"/>
      <c r="B516" s="42"/>
      <c r="C516" s="216" t="s">
        <v>3529</v>
      </c>
      <c r="D516" s="216" t="s">
        <v>310</v>
      </c>
      <c r="E516" s="217" t="s">
        <v>9190</v>
      </c>
      <c r="F516" s="218" t="s">
        <v>9191</v>
      </c>
      <c r="G516" s="219" t="s">
        <v>323</v>
      </c>
      <c r="H516" s="220">
        <v>36</v>
      </c>
      <c r="I516" s="221"/>
      <c r="J516" s="222">
        <f>ROUND(I516*H516,2)</f>
        <v>0</v>
      </c>
      <c r="K516" s="218" t="s">
        <v>314</v>
      </c>
      <c r="L516" s="47"/>
      <c r="M516" s="223" t="s">
        <v>19</v>
      </c>
      <c r="N516" s="224" t="s">
        <v>47</v>
      </c>
      <c r="O516" s="87"/>
      <c r="P516" s="225">
        <f>O516*H516</f>
        <v>0</v>
      </c>
      <c r="Q516" s="225">
        <v>0</v>
      </c>
      <c r="R516" s="225">
        <f>Q516*H516</f>
        <v>0</v>
      </c>
      <c r="S516" s="225">
        <v>0</v>
      </c>
      <c r="T516" s="226">
        <f>S516*H516</f>
        <v>0</v>
      </c>
      <c r="U516" s="41"/>
      <c r="V516" s="41"/>
      <c r="W516" s="41"/>
      <c r="X516" s="41"/>
      <c r="Y516" s="41"/>
      <c r="Z516" s="41"/>
      <c r="AA516" s="41"/>
      <c r="AB516" s="41"/>
      <c r="AC516" s="41"/>
      <c r="AD516" s="41"/>
      <c r="AE516" s="41"/>
      <c r="AR516" s="227" t="s">
        <v>315</v>
      </c>
      <c r="AT516" s="227" t="s">
        <v>310</v>
      </c>
      <c r="AU516" s="227" t="s">
        <v>85</v>
      </c>
      <c r="AY516" s="20" t="s">
        <v>308</v>
      </c>
      <c r="BE516" s="228">
        <f>IF(N516="základní",J516,0)</f>
        <v>0</v>
      </c>
      <c r="BF516" s="228">
        <f>IF(N516="snížená",J516,0)</f>
        <v>0</v>
      </c>
      <c r="BG516" s="228">
        <f>IF(N516="zákl. přenesená",J516,0)</f>
        <v>0</v>
      </c>
      <c r="BH516" s="228">
        <f>IF(N516="sníž. přenesená",J516,0)</f>
        <v>0</v>
      </c>
      <c r="BI516" s="228">
        <f>IF(N516="nulová",J516,0)</f>
        <v>0</v>
      </c>
      <c r="BJ516" s="20" t="s">
        <v>83</v>
      </c>
      <c r="BK516" s="228">
        <f>ROUND(I516*H516,2)</f>
        <v>0</v>
      </c>
      <c r="BL516" s="20" t="s">
        <v>315</v>
      </c>
      <c r="BM516" s="227" t="s">
        <v>9192</v>
      </c>
    </row>
    <row r="517" s="2" customFormat="1">
      <c r="A517" s="41"/>
      <c r="B517" s="42"/>
      <c r="C517" s="43"/>
      <c r="D517" s="229" t="s">
        <v>317</v>
      </c>
      <c r="E517" s="43"/>
      <c r="F517" s="230" t="s">
        <v>9193</v>
      </c>
      <c r="G517" s="43"/>
      <c r="H517" s="43"/>
      <c r="I517" s="231"/>
      <c r="J517" s="43"/>
      <c r="K517" s="43"/>
      <c r="L517" s="47"/>
      <c r="M517" s="232"/>
      <c r="N517" s="233"/>
      <c r="O517" s="87"/>
      <c r="P517" s="87"/>
      <c r="Q517" s="87"/>
      <c r="R517" s="87"/>
      <c r="S517" s="87"/>
      <c r="T517" s="88"/>
      <c r="U517" s="41"/>
      <c r="V517" s="41"/>
      <c r="W517" s="41"/>
      <c r="X517" s="41"/>
      <c r="Y517" s="41"/>
      <c r="Z517" s="41"/>
      <c r="AA517" s="41"/>
      <c r="AB517" s="41"/>
      <c r="AC517" s="41"/>
      <c r="AD517" s="41"/>
      <c r="AE517" s="41"/>
      <c r="AT517" s="20" t="s">
        <v>317</v>
      </c>
      <c r="AU517" s="20" t="s">
        <v>85</v>
      </c>
    </row>
    <row r="518" s="2" customFormat="1">
      <c r="A518" s="41"/>
      <c r="B518" s="42"/>
      <c r="C518" s="43"/>
      <c r="D518" s="236" t="s">
        <v>4125</v>
      </c>
      <c r="E518" s="43"/>
      <c r="F518" s="292" t="s">
        <v>9194</v>
      </c>
      <c r="G518" s="43"/>
      <c r="H518" s="43"/>
      <c r="I518" s="231"/>
      <c r="J518" s="43"/>
      <c r="K518" s="43"/>
      <c r="L518" s="47"/>
      <c r="M518" s="232"/>
      <c r="N518" s="233"/>
      <c r="O518" s="87"/>
      <c r="P518" s="87"/>
      <c r="Q518" s="87"/>
      <c r="R518" s="87"/>
      <c r="S518" s="87"/>
      <c r="T518" s="88"/>
      <c r="U518" s="41"/>
      <c r="V518" s="41"/>
      <c r="W518" s="41"/>
      <c r="X518" s="41"/>
      <c r="Y518" s="41"/>
      <c r="Z518" s="41"/>
      <c r="AA518" s="41"/>
      <c r="AB518" s="41"/>
      <c r="AC518" s="41"/>
      <c r="AD518" s="41"/>
      <c r="AE518" s="41"/>
      <c r="AT518" s="20" t="s">
        <v>4125</v>
      </c>
      <c r="AU518" s="20" t="s">
        <v>85</v>
      </c>
    </row>
    <row r="519" s="13" customFormat="1">
      <c r="A519" s="13"/>
      <c r="B519" s="234"/>
      <c r="C519" s="235"/>
      <c r="D519" s="236" t="s">
        <v>319</v>
      </c>
      <c r="E519" s="237" t="s">
        <v>19</v>
      </c>
      <c r="F519" s="238" t="s">
        <v>9195</v>
      </c>
      <c r="G519" s="235"/>
      <c r="H519" s="239">
        <v>36</v>
      </c>
      <c r="I519" s="240"/>
      <c r="J519" s="235"/>
      <c r="K519" s="235"/>
      <c r="L519" s="241"/>
      <c r="M519" s="242"/>
      <c r="N519" s="243"/>
      <c r="O519" s="243"/>
      <c r="P519" s="243"/>
      <c r="Q519" s="243"/>
      <c r="R519" s="243"/>
      <c r="S519" s="243"/>
      <c r="T519" s="244"/>
      <c r="U519" s="13"/>
      <c r="V519" s="13"/>
      <c r="W519" s="13"/>
      <c r="X519" s="13"/>
      <c r="Y519" s="13"/>
      <c r="Z519" s="13"/>
      <c r="AA519" s="13"/>
      <c r="AB519" s="13"/>
      <c r="AC519" s="13"/>
      <c r="AD519" s="13"/>
      <c r="AE519" s="13"/>
      <c r="AT519" s="245" t="s">
        <v>319</v>
      </c>
      <c r="AU519" s="245" t="s">
        <v>85</v>
      </c>
      <c r="AV519" s="13" t="s">
        <v>85</v>
      </c>
      <c r="AW519" s="13" t="s">
        <v>37</v>
      </c>
      <c r="AX519" s="13" t="s">
        <v>83</v>
      </c>
      <c r="AY519" s="245" t="s">
        <v>308</v>
      </c>
    </row>
    <row r="520" s="2" customFormat="1" ht="24.15" customHeight="1">
      <c r="A520" s="41"/>
      <c r="B520" s="42"/>
      <c r="C520" s="216" t="s">
        <v>3535</v>
      </c>
      <c r="D520" s="216" t="s">
        <v>310</v>
      </c>
      <c r="E520" s="217" t="s">
        <v>9196</v>
      </c>
      <c r="F520" s="218" t="s">
        <v>9197</v>
      </c>
      <c r="G520" s="219" t="s">
        <v>474</v>
      </c>
      <c r="H520" s="220">
        <v>30</v>
      </c>
      <c r="I520" s="221"/>
      <c r="J520" s="222">
        <f>ROUND(I520*H520,2)</f>
        <v>0</v>
      </c>
      <c r="K520" s="218" t="s">
        <v>19</v>
      </c>
      <c r="L520" s="47"/>
      <c r="M520" s="223" t="s">
        <v>19</v>
      </c>
      <c r="N520" s="224" t="s">
        <v>47</v>
      </c>
      <c r="O520" s="87"/>
      <c r="P520" s="225">
        <f>O520*H520</f>
        <v>0</v>
      </c>
      <c r="Q520" s="225">
        <v>5.0000000000000002E-05</v>
      </c>
      <c r="R520" s="225">
        <f>Q520*H520</f>
        <v>0.0015</v>
      </c>
      <c r="S520" s="225">
        <v>0</v>
      </c>
      <c r="T520" s="226">
        <f>S520*H520</f>
        <v>0</v>
      </c>
      <c r="U520" s="41"/>
      <c r="V520" s="41"/>
      <c r="W520" s="41"/>
      <c r="X520" s="41"/>
      <c r="Y520" s="41"/>
      <c r="Z520" s="41"/>
      <c r="AA520" s="41"/>
      <c r="AB520" s="41"/>
      <c r="AC520" s="41"/>
      <c r="AD520" s="41"/>
      <c r="AE520" s="41"/>
      <c r="AR520" s="227" t="s">
        <v>782</v>
      </c>
      <c r="AT520" s="227" t="s">
        <v>310</v>
      </c>
      <c r="AU520" s="227" t="s">
        <v>85</v>
      </c>
      <c r="AY520" s="20" t="s">
        <v>308</v>
      </c>
      <c r="BE520" s="228">
        <f>IF(N520="základní",J520,0)</f>
        <v>0</v>
      </c>
      <c r="BF520" s="228">
        <f>IF(N520="snížená",J520,0)</f>
        <v>0</v>
      </c>
      <c r="BG520" s="228">
        <f>IF(N520="zákl. přenesená",J520,0)</f>
        <v>0</v>
      </c>
      <c r="BH520" s="228">
        <f>IF(N520="sníž. přenesená",J520,0)</f>
        <v>0</v>
      </c>
      <c r="BI520" s="228">
        <f>IF(N520="nulová",J520,0)</f>
        <v>0</v>
      </c>
      <c r="BJ520" s="20" t="s">
        <v>83</v>
      </c>
      <c r="BK520" s="228">
        <f>ROUND(I520*H520,2)</f>
        <v>0</v>
      </c>
      <c r="BL520" s="20" t="s">
        <v>782</v>
      </c>
      <c r="BM520" s="227" t="s">
        <v>9198</v>
      </c>
    </row>
    <row r="521" s="2" customFormat="1">
      <c r="A521" s="41"/>
      <c r="B521" s="42"/>
      <c r="C521" s="43"/>
      <c r="D521" s="236" t="s">
        <v>4125</v>
      </c>
      <c r="E521" s="43"/>
      <c r="F521" s="292" t="s">
        <v>9199</v>
      </c>
      <c r="G521" s="43"/>
      <c r="H521" s="43"/>
      <c r="I521" s="231"/>
      <c r="J521" s="43"/>
      <c r="K521" s="43"/>
      <c r="L521" s="47"/>
      <c r="M521" s="232"/>
      <c r="N521" s="233"/>
      <c r="O521" s="87"/>
      <c r="P521" s="87"/>
      <c r="Q521" s="87"/>
      <c r="R521" s="87"/>
      <c r="S521" s="87"/>
      <c r="T521" s="88"/>
      <c r="U521" s="41"/>
      <c r="V521" s="41"/>
      <c r="W521" s="41"/>
      <c r="X521" s="41"/>
      <c r="Y521" s="41"/>
      <c r="Z521" s="41"/>
      <c r="AA521" s="41"/>
      <c r="AB521" s="41"/>
      <c r="AC521" s="41"/>
      <c r="AD521" s="41"/>
      <c r="AE521" s="41"/>
      <c r="AT521" s="20" t="s">
        <v>4125</v>
      </c>
      <c r="AU521" s="20" t="s">
        <v>85</v>
      </c>
    </row>
    <row r="522" s="13" customFormat="1">
      <c r="A522" s="13"/>
      <c r="B522" s="234"/>
      <c r="C522" s="235"/>
      <c r="D522" s="236" t="s">
        <v>319</v>
      </c>
      <c r="E522" s="237" t="s">
        <v>19</v>
      </c>
      <c r="F522" s="238" t="s">
        <v>9200</v>
      </c>
      <c r="G522" s="235"/>
      <c r="H522" s="239">
        <v>30</v>
      </c>
      <c r="I522" s="240"/>
      <c r="J522" s="235"/>
      <c r="K522" s="235"/>
      <c r="L522" s="241"/>
      <c r="M522" s="242"/>
      <c r="N522" s="243"/>
      <c r="O522" s="243"/>
      <c r="P522" s="243"/>
      <c r="Q522" s="243"/>
      <c r="R522" s="243"/>
      <c r="S522" s="243"/>
      <c r="T522" s="244"/>
      <c r="U522" s="13"/>
      <c r="V522" s="13"/>
      <c r="W522" s="13"/>
      <c r="X522" s="13"/>
      <c r="Y522" s="13"/>
      <c r="Z522" s="13"/>
      <c r="AA522" s="13"/>
      <c r="AB522" s="13"/>
      <c r="AC522" s="13"/>
      <c r="AD522" s="13"/>
      <c r="AE522" s="13"/>
      <c r="AT522" s="245" t="s">
        <v>319</v>
      </c>
      <c r="AU522" s="245" t="s">
        <v>85</v>
      </c>
      <c r="AV522" s="13" t="s">
        <v>85</v>
      </c>
      <c r="AW522" s="13" t="s">
        <v>37</v>
      </c>
      <c r="AX522" s="13" t="s">
        <v>83</v>
      </c>
      <c r="AY522" s="245" t="s">
        <v>308</v>
      </c>
    </row>
    <row r="523" s="2" customFormat="1" ht="16.5" customHeight="1">
      <c r="A523" s="41"/>
      <c r="B523" s="42"/>
      <c r="C523" s="280" t="s">
        <v>3544</v>
      </c>
      <c r="D523" s="280" t="s">
        <v>1137</v>
      </c>
      <c r="E523" s="281" t="s">
        <v>9201</v>
      </c>
      <c r="F523" s="282" t="s">
        <v>9202</v>
      </c>
      <c r="G523" s="283" t="s">
        <v>474</v>
      </c>
      <c r="H523" s="284">
        <v>33</v>
      </c>
      <c r="I523" s="285"/>
      <c r="J523" s="286">
        <f>ROUND(I523*H523,2)</f>
        <v>0</v>
      </c>
      <c r="K523" s="282" t="s">
        <v>314</v>
      </c>
      <c r="L523" s="287"/>
      <c r="M523" s="288" t="s">
        <v>19</v>
      </c>
      <c r="N523" s="289" t="s">
        <v>47</v>
      </c>
      <c r="O523" s="87"/>
      <c r="P523" s="225">
        <f>O523*H523</f>
        <v>0</v>
      </c>
      <c r="Q523" s="225">
        <v>0.0012999999999999999</v>
      </c>
      <c r="R523" s="225">
        <f>Q523*H523</f>
        <v>0.042900000000000001</v>
      </c>
      <c r="S523" s="225">
        <v>0</v>
      </c>
      <c r="T523" s="226">
        <f>S523*H523</f>
        <v>0</v>
      </c>
      <c r="U523" s="41"/>
      <c r="V523" s="41"/>
      <c r="W523" s="41"/>
      <c r="X523" s="41"/>
      <c r="Y523" s="41"/>
      <c r="Z523" s="41"/>
      <c r="AA523" s="41"/>
      <c r="AB523" s="41"/>
      <c r="AC523" s="41"/>
      <c r="AD523" s="41"/>
      <c r="AE523" s="41"/>
      <c r="AR523" s="227" t="s">
        <v>3700</v>
      </c>
      <c r="AT523" s="227" t="s">
        <v>1137</v>
      </c>
      <c r="AU523" s="227" t="s">
        <v>85</v>
      </c>
      <c r="AY523" s="20" t="s">
        <v>308</v>
      </c>
      <c r="BE523" s="228">
        <f>IF(N523="základní",J523,0)</f>
        <v>0</v>
      </c>
      <c r="BF523" s="228">
        <f>IF(N523="snížená",J523,0)</f>
        <v>0</v>
      </c>
      <c r="BG523" s="228">
        <f>IF(N523="zákl. přenesená",J523,0)</f>
        <v>0</v>
      </c>
      <c r="BH523" s="228">
        <f>IF(N523="sníž. přenesená",J523,0)</f>
        <v>0</v>
      </c>
      <c r="BI523" s="228">
        <f>IF(N523="nulová",J523,0)</f>
        <v>0</v>
      </c>
      <c r="BJ523" s="20" t="s">
        <v>83</v>
      </c>
      <c r="BK523" s="228">
        <f>ROUND(I523*H523,2)</f>
        <v>0</v>
      </c>
      <c r="BL523" s="20" t="s">
        <v>3700</v>
      </c>
      <c r="BM523" s="227" t="s">
        <v>9203</v>
      </c>
    </row>
    <row r="524" s="13" customFormat="1">
      <c r="A524" s="13"/>
      <c r="B524" s="234"/>
      <c r="C524" s="235"/>
      <c r="D524" s="236" t="s">
        <v>319</v>
      </c>
      <c r="E524" s="235"/>
      <c r="F524" s="238" t="s">
        <v>9204</v>
      </c>
      <c r="G524" s="235"/>
      <c r="H524" s="239">
        <v>33</v>
      </c>
      <c r="I524" s="240"/>
      <c r="J524" s="235"/>
      <c r="K524" s="235"/>
      <c r="L524" s="241"/>
      <c r="M524" s="242"/>
      <c r="N524" s="243"/>
      <c r="O524" s="243"/>
      <c r="P524" s="243"/>
      <c r="Q524" s="243"/>
      <c r="R524" s="243"/>
      <c r="S524" s="243"/>
      <c r="T524" s="244"/>
      <c r="U524" s="13"/>
      <c r="V524" s="13"/>
      <c r="W524" s="13"/>
      <c r="X524" s="13"/>
      <c r="Y524" s="13"/>
      <c r="Z524" s="13"/>
      <c r="AA524" s="13"/>
      <c r="AB524" s="13"/>
      <c r="AC524" s="13"/>
      <c r="AD524" s="13"/>
      <c r="AE524" s="13"/>
      <c r="AT524" s="245" t="s">
        <v>319</v>
      </c>
      <c r="AU524" s="245" t="s">
        <v>85</v>
      </c>
      <c r="AV524" s="13" t="s">
        <v>85</v>
      </c>
      <c r="AW524" s="13" t="s">
        <v>4</v>
      </c>
      <c r="AX524" s="13" t="s">
        <v>83</v>
      </c>
      <c r="AY524" s="245" t="s">
        <v>308</v>
      </c>
    </row>
    <row r="525" s="2" customFormat="1" ht="16.5" customHeight="1">
      <c r="A525" s="41"/>
      <c r="B525" s="42"/>
      <c r="C525" s="216" t="s">
        <v>3551</v>
      </c>
      <c r="D525" s="216" t="s">
        <v>310</v>
      </c>
      <c r="E525" s="217" t="s">
        <v>9205</v>
      </c>
      <c r="F525" s="218" t="s">
        <v>9206</v>
      </c>
      <c r="G525" s="219" t="s">
        <v>474</v>
      </c>
      <c r="H525" s="220">
        <v>30</v>
      </c>
      <c r="I525" s="221"/>
      <c r="J525" s="222">
        <f>ROUND(I525*H525,2)</f>
        <v>0</v>
      </c>
      <c r="K525" s="218" t="s">
        <v>314</v>
      </c>
      <c r="L525" s="47"/>
      <c r="M525" s="223" t="s">
        <v>19</v>
      </c>
      <c r="N525" s="224" t="s">
        <v>47</v>
      </c>
      <c r="O525" s="87"/>
      <c r="P525" s="225">
        <f>O525*H525</f>
        <v>0</v>
      </c>
      <c r="Q525" s="225">
        <v>0</v>
      </c>
      <c r="R525" s="225">
        <f>Q525*H525</f>
        <v>0</v>
      </c>
      <c r="S525" s="225">
        <v>0</v>
      </c>
      <c r="T525" s="226">
        <f>S525*H525</f>
        <v>0</v>
      </c>
      <c r="U525" s="41"/>
      <c r="V525" s="41"/>
      <c r="W525" s="41"/>
      <c r="X525" s="41"/>
      <c r="Y525" s="41"/>
      <c r="Z525" s="41"/>
      <c r="AA525" s="41"/>
      <c r="AB525" s="41"/>
      <c r="AC525" s="41"/>
      <c r="AD525" s="41"/>
      <c r="AE525" s="41"/>
      <c r="AR525" s="227" t="s">
        <v>315</v>
      </c>
      <c r="AT525" s="227" t="s">
        <v>310</v>
      </c>
      <c r="AU525" s="227" t="s">
        <v>85</v>
      </c>
      <c r="AY525" s="20" t="s">
        <v>308</v>
      </c>
      <c r="BE525" s="228">
        <f>IF(N525="základní",J525,0)</f>
        <v>0</v>
      </c>
      <c r="BF525" s="228">
        <f>IF(N525="snížená",J525,0)</f>
        <v>0</v>
      </c>
      <c r="BG525" s="228">
        <f>IF(N525="zákl. přenesená",J525,0)</f>
        <v>0</v>
      </c>
      <c r="BH525" s="228">
        <f>IF(N525="sníž. přenesená",J525,0)</f>
        <v>0</v>
      </c>
      <c r="BI525" s="228">
        <f>IF(N525="nulová",J525,0)</f>
        <v>0</v>
      </c>
      <c r="BJ525" s="20" t="s">
        <v>83</v>
      </c>
      <c r="BK525" s="228">
        <f>ROUND(I525*H525,2)</f>
        <v>0</v>
      </c>
      <c r="BL525" s="20" t="s">
        <v>315</v>
      </c>
      <c r="BM525" s="227" t="s">
        <v>9207</v>
      </c>
    </row>
    <row r="526" s="2" customFormat="1">
      <c r="A526" s="41"/>
      <c r="B526" s="42"/>
      <c r="C526" s="43"/>
      <c r="D526" s="229" t="s">
        <v>317</v>
      </c>
      <c r="E526" s="43"/>
      <c r="F526" s="230" t="s">
        <v>9208</v>
      </c>
      <c r="G526" s="43"/>
      <c r="H526" s="43"/>
      <c r="I526" s="231"/>
      <c r="J526" s="43"/>
      <c r="K526" s="43"/>
      <c r="L526" s="47"/>
      <c r="M526" s="232"/>
      <c r="N526" s="233"/>
      <c r="O526" s="87"/>
      <c r="P526" s="87"/>
      <c r="Q526" s="87"/>
      <c r="R526" s="87"/>
      <c r="S526" s="87"/>
      <c r="T526" s="88"/>
      <c r="U526" s="41"/>
      <c r="V526" s="41"/>
      <c r="W526" s="41"/>
      <c r="X526" s="41"/>
      <c r="Y526" s="41"/>
      <c r="Z526" s="41"/>
      <c r="AA526" s="41"/>
      <c r="AB526" s="41"/>
      <c r="AC526" s="41"/>
      <c r="AD526" s="41"/>
      <c r="AE526" s="41"/>
      <c r="AT526" s="20" t="s">
        <v>317</v>
      </c>
      <c r="AU526" s="20" t="s">
        <v>85</v>
      </c>
    </row>
    <row r="527" s="2" customFormat="1">
      <c r="A527" s="41"/>
      <c r="B527" s="42"/>
      <c r="C527" s="43"/>
      <c r="D527" s="236" t="s">
        <v>4125</v>
      </c>
      <c r="E527" s="43"/>
      <c r="F527" s="292" t="s">
        <v>9209</v>
      </c>
      <c r="G527" s="43"/>
      <c r="H527" s="43"/>
      <c r="I527" s="231"/>
      <c r="J527" s="43"/>
      <c r="K527" s="43"/>
      <c r="L527" s="47"/>
      <c r="M527" s="232"/>
      <c r="N527" s="233"/>
      <c r="O527" s="87"/>
      <c r="P527" s="87"/>
      <c r="Q527" s="87"/>
      <c r="R527" s="87"/>
      <c r="S527" s="87"/>
      <c r="T527" s="88"/>
      <c r="U527" s="41"/>
      <c r="V527" s="41"/>
      <c r="W527" s="41"/>
      <c r="X527" s="41"/>
      <c r="Y527" s="41"/>
      <c r="Z527" s="41"/>
      <c r="AA527" s="41"/>
      <c r="AB527" s="41"/>
      <c r="AC527" s="41"/>
      <c r="AD527" s="41"/>
      <c r="AE527" s="41"/>
      <c r="AT527" s="20" t="s">
        <v>4125</v>
      </c>
      <c r="AU527" s="20" t="s">
        <v>85</v>
      </c>
    </row>
    <row r="528" s="13" customFormat="1">
      <c r="A528" s="13"/>
      <c r="B528" s="234"/>
      <c r="C528" s="235"/>
      <c r="D528" s="236" t="s">
        <v>319</v>
      </c>
      <c r="E528" s="237" t="s">
        <v>19</v>
      </c>
      <c r="F528" s="238" t="s">
        <v>9200</v>
      </c>
      <c r="G528" s="235"/>
      <c r="H528" s="239">
        <v>30</v>
      </c>
      <c r="I528" s="240"/>
      <c r="J528" s="235"/>
      <c r="K528" s="235"/>
      <c r="L528" s="241"/>
      <c r="M528" s="242"/>
      <c r="N528" s="243"/>
      <c r="O528" s="243"/>
      <c r="P528" s="243"/>
      <c r="Q528" s="243"/>
      <c r="R528" s="243"/>
      <c r="S528" s="243"/>
      <c r="T528" s="244"/>
      <c r="U528" s="13"/>
      <c r="V528" s="13"/>
      <c r="W528" s="13"/>
      <c r="X528" s="13"/>
      <c r="Y528" s="13"/>
      <c r="Z528" s="13"/>
      <c r="AA528" s="13"/>
      <c r="AB528" s="13"/>
      <c r="AC528" s="13"/>
      <c r="AD528" s="13"/>
      <c r="AE528" s="13"/>
      <c r="AT528" s="245" t="s">
        <v>319</v>
      </c>
      <c r="AU528" s="245" t="s">
        <v>85</v>
      </c>
      <c r="AV528" s="13" t="s">
        <v>85</v>
      </c>
      <c r="AW528" s="13" t="s">
        <v>37</v>
      </c>
      <c r="AX528" s="13" t="s">
        <v>83</v>
      </c>
      <c r="AY528" s="245" t="s">
        <v>308</v>
      </c>
    </row>
    <row r="529" s="2" customFormat="1" ht="16.5" customHeight="1">
      <c r="A529" s="41"/>
      <c r="B529" s="42"/>
      <c r="C529" s="280" t="s">
        <v>3556</v>
      </c>
      <c r="D529" s="280" t="s">
        <v>1137</v>
      </c>
      <c r="E529" s="281" t="s">
        <v>9210</v>
      </c>
      <c r="F529" s="282" t="s">
        <v>9211</v>
      </c>
      <c r="G529" s="283" t="s">
        <v>474</v>
      </c>
      <c r="H529" s="284">
        <v>31.5</v>
      </c>
      <c r="I529" s="285"/>
      <c r="J529" s="286">
        <f>ROUND(I529*H529,2)</f>
        <v>0</v>
      </c>
      <c r="K529" s="282" t="s">
        <v>314</v>
      </c>
      <c r="L529" s="287"/>
      <c r="M529" s="288" t="s">
        <v>19</v>
      </c>
      <c r="N529" s="289" t="s">
        <v>47</v>
      </c>
      <c r="O529" s="87"/>
      <c r="P529" s="225">
        <f>O529*H529</f>
        <v>0</v>
      </c>
      <c r="Q529" s="225">
        <v>0.00027</v>
      </c>
      <c r="R529" s="225">
        <f>Q529*H529</f>
        <v>0.0085050000000000004</v>
      </c>
      <c r="S529" s="225">
        <v>0</v>
      </c>
      <c r="T529" s="226">
        <f>S529*H529</f>
        <v>0</v>
      </c>
      <c r="U529" s="41"/>
      <c r="V529" s="41"/>
      <c r="W529" s="41"/>
      <c r="X529" s="41"/>
      <c r="Y529" s="41"/>
      <c r="Z529" s="41"/>
      <c r="AA529" s="41"/>
      <c r="AB529" s="41"/>
      <c r="AC529" s="41"/>
      <c r="AD529" s="41"/>
      <c r="AE529" s="41"/>
      <c r="AR529" s="227" t="s">
        <v>352</v>
      </c>
      <c r="AT529" s="227" t="s">
        <v>1137</v>
      </c>
      <c r="AU529" s="227" t="s">
        <v>85</v>
      </c>
      <c r="AY529" s="20" t="s">
        <v>308</v>
      </c>
      <c r="BE529" s="228">
        <f>IF(N529="základní",J529,0)</f>
        <v>0</v>
      </c>
      <c r="BF529" s="228">
        <f>IF(N529="snížená",J529,0)</f>
        <v>0</v>
      </c>
      <c r="BG529" s="228">
        <f>IF(N529="zákl. přenesená",J529,0)</f>
        <v>0</v>
      </c>
      <c r="BH529" s="228">
        <f>IF(N529="sníž. přenesená",J529,0)</f>
        <v>0</v>
      </c>
      <c r="BI529" s="228">
        <f>IF(N529="nulová",J529,0)</f>
        <v>0</v>
      </c>
      <c r="BJ529" s="20" t="s">
        <v>83</v>
      </c>
      <c r="BK529" s="228">
        <f>ROUND(I529*H529,2)</f>
        <v>0</v>
      </c>
      <c r="BL529" s="20" t="s">
        <v>315</v>
      </c>
      <c r="BM529" s="227" t="s">
        <v>9212</v>
      </c>
    </row>
    <row r="530" s="13" customFormat="1">
      <c r="A530" s="13"/>
      <c r="B530" s="234"/>
      <c r="C530" s="235"/>
      <c r="D530" s="236" t="s">
        <v>319</v>
      </c>
      <c r="E530" s="235"/>
      <c r="F530" s="238" t="s">
        <v>9213</v>
      </c>
      <c r="G530" s="235"/>
      <c r="H530" s="239">
        <v>31.5</v>
      </c>
      <c r="I530" s="240"/>
      <c r="J530" s="235"/>
      <c r="K530" s="235"/>
      <c r="L530" s="241"/>
      <c r="M530" s="246"/>
      <c r="N530" s="247"/>
      <c r="O530" s="247"/>
      <c r="P530" s="247"/>
      <c r="Q530" s="247"/>
      <c r="R530" s="247"/>
      <c r="S530" s="247"/>
      <c r="T530" s="248"/>
      <c r="U530" s="13"/>
      <c r="V530" s="13"/>
      <c r="W530" s="13"/>
      <c r="X530" s="13"/>
      <c r="Y530" s="13"/>
      <c r="Z530" s="13"/>
      <c r="AA530" s="13"/>
      <c r="AB530" s="13"/>
      <c r="AC530" s="13"/>
      <c r="AD530" s="13"/>
      <c r="AE530" s="13"/>
      <c r="AT530" s="245" t="s">
        <v>319</v>
      </c>
      <c r="AU530" s="245" t="s">
        <v>85</v>
      </c>
      <c r="AV530" s="13" t="s">
        <v>85</v>
      </c>
      <c r="AW530" s="13" t="s">
        <v>4</v>
      </c>
      <c r="AX530" s="13" t="s">
        <v>83</v>
      </c>
      <c r="AY530" s="245" t="s">
        <v>308</v>
      </c>
    </row>
    <row r="531" s="2" customFormat="1" ht="6.96" customHeight="1">
      <c r="A531" s="41"/>
      <c r="B531" s="62"/>
      <c r="C531" s="63"/>
      <c r="D531" s="63"/>
      <c r="E531" s="63"/>
      <c r="F531" s="63"/>
      <c r="G531" s="63"/>
      <c r="H531" s="63"/>
      <c r="I531" s="63"/>
      <c r="J531" s="63"/>
      <c r="K531" s="63"/>
      <c r="L531" s="47"/>
      <c r="M531" s="41"/>
      <c r="O531" s="41"/>
      <c r="P531" s="41"/>
      <c r="Q531" s="41"/>
      <c r="R531" s="41"/>
      <c r="S531" s="41"/>
      <c r="T531" s="41"/>
      <c r="U531" s="41"/>
      <c r="V531" s="41"/>
      <c r="W531" s="41"/>
      <c r="X531" s="41"/>
      <c r="Y531" s="41"/>
      <c r="Z531" s="41"/>
      <c r="AA531" s="41"/>
      <c r="AB531" s="41"/>
      <c r="AC531" s="41"/>
      <c r="AD531" s="41"/>
      <c r="AE531" s="41"/>
    </row>
  </sheetData>
  <sheetProtection sheet="1" autoFilter="0" formatColumns="0" formatRows="0" objects="1" scenarios="1" spinCount="100000" saltValue="jcQm9nzZGfOIi3RXjEm/b935YXX9eKxWQ7kd02W6vWdyWpV6Wf92OIo/V9XygeyZcG/RBR2gEBxDIuK0527geA==" hashValue="nfKUZjS0Nf5mikj+pMgFg+h2wtkZknHvTcco87k2NltKk+czf7fBQo7UWKN+ExSzxbG9/GZYYuqi1NIaOZ+6hg==" algorithmName="SHA-512" password="CC35"/>
  <autoFilter ref="C93:K53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113107141"/>
    <hyperlink ref="F101" r:id="rId2" display="https://podminky.urs.cz/item/CS_URS_2024_02/113107143"/>
    <hyperlink ref="F107" r:id="rId3" display="https://podminky.urs.cz/item/CS_URS_2024_02/113107243"/>
    <hyperlink ref="F113" r:id="rId4" display="https://podminky.urs.cz/item/CS_URS_2024_02/113107131"/>
    <hyperlink ref="F117" r:id="rId5" display="https://podminky.urs.cz/item/CS_URS_2024_02/113107132"/>
    <hyperlink ref="F123" r:id="rId6" display="https://podminky.urs.cz/item/CS_URS_2024_02/113107172"/>
    <hyperlink ref="F126" r:id="rId7" display="https://podminky.urs.cz/item/CS_URS_2024_02/113107332"/>
    <hyperlink ref="F129" r:id="rId8" display="https://podminky.urs.cz/item/CS_URS_2024_02/113107231"/>
    <hyperlink ref="F133" r:id="rId9" display="https://podminky.urs.cz/item/CS_URS_2024_02/113107122"/>
    <hyperlink ref="F137" r:id="rId10" display="https://podminky.urs.cz/item/CS_URS_2024_02/113107222"/>
    <hyperlink ref="F141" r:id="rId11" display="https://podminky.urs.cz/item/CS_URS_2024_02/512531111"/>
    <hyperlink ref="F149" r:id="rId12" display="https://podminky.urs.cz/item/CS_URS_2024_02/526001011"/>
    <hyperlink ref="F159" r:id="rId13" display="https://podminky.urs.cz/item/CS_URS_2024_02/536801111"/>
    <hyperlink ref="F165" r:id="rId14" display="https://podminky.urs.cz/item/CS_URS_2024_02/541301111"/>
    <hyperlink ref="F176" r:id="rId15" display="https://podminky.urs.cz/item/CS_URS_2024_02/541301811"/>
    <hyperlink ref="F182" r:id="rId16" display="https://podminky.urs.cz/item/CS_URS_2024_02/541391811"/>
    <hyperlink ref="F189" r:id="rId17" display="https://podminky.urs.cz/item/CS_URS_2024_02/548133121"/>
    <hyperlink ref="F200" r:id="rId18" display="https://podminky.urs.cz/item/CS_URS_2024_02/928126112"/>
    <hyperlink ref="F207" r:id="rId19" display="https://podminky.urs.cz/item/CS_URS_2024_02/511501255"/>
    <hyperlink ref="F241" r:id="rId20" display="https://podminky.urs.cz/item/CS_URS_2024_02/521321511"/>
    <hyperlink ref="F257" r:id="rId21" display="https://podminky.urs.cz/item/CS_URS_2024_02/523895011"/>
    <hyperlink ref="F263" r:id="rId22" display="https://podminky.urs.cz/item/CS_URS_2024_02/523895012"/>
    <hyperlink ref="F269" r:id="rId23" display="https://podminky.urs.cz/item/CS_URS_2024_02/523895014"/>
    <hyperlink ref="F276" r:id="rId24" display="https://podminky.urs.cz/item/CS_URS_2024_02/533801011"/>
    <hyperlink ref="F287" r:id="rId25" display="https://podminky.urs.cz/item/CS_URS_2024_02/533801013"/>
    <hyperlink ref="F330" r:id="rId26" display="https://podminky.urs.cz/item/CS_URS_2024_02/511536011"/>
    <hyperlink ref="F351" r:id="rId27" display="https://podminky.urs.cz/item/CS_URS_2024_02/548111312"/>
    <hyperlink ref="F360" r:id="rId28" display="https://podminky.urs.cz/item/CS_URS_2024_02/543111112"/>
    <hyperlink ref="F369" r:id="rId29" display="https://podminky.urs.cz/item/CS_URS_2024_02/548965011"/>
    <hyperlink ref="F378" r:id="rId30" display="https://podminky.urs.cz/item/CS_URS_2024_02/548965091"/>
    <hyperlink ref="F381" r:id="rId31" display="https://podminky.urs.cz/item/CS_URS_2024_02/938901011"/>
    <hyperlink ref="F391" r:id="rId32" display="https://podminky.urs.cz/item/CS_URS_2024_02/928946111"/>
    <hyperlink ref="F395" r:id="rId33" display="https://podminky.urs.cz/item/CS_URS_2024_02/916241113"/>
    <hyperlink ref="F400" r:id="rId34" display="https://podminky.urs.cz/item/CS_URS_2024_02/916131213"/>
    <hyperlink ref="F407" r:id="rId35" display="https://podminky.urs.cz/item/CS_URS_2024_02/573191111"/>
    <hyperlink ref="F411" r:id="rId36" display="https://podminky.urs.cz/item/CS_URS_2024_02/565155101"/>
    <hyperlink ref="F416" r:id="rId37" display="https://podminky.urs.cz/item/CS_URS_2024_02/573231107"/>
    <hyperlink ref="F421" r:id="rId38" display="https://podminky.urs.cz/item/CS_URS_2024_02/577155032"/>
    <hyperlink ref="F426" r:id="rId39" display="https://podminky.urs.cz/item/CS_URS_2024_02/577144031"/>
    <hyperlink ref="F433" r:id="rId40" display="https://podminky.urs.cz/item/CS_URS_2024_02/468041121"/>
    <hyperlink ref="F439" r:id="rId41" display="https://podminky.urs.cz/item/CS_URS_2024_02/919732211"/>
    <hyperlink ref="F444" r:id="rId42" display="https://podminky.urs.cz/item/CS_URS_2024_02/113201112"/>
    <hyperlink ref="F447" r:id="rId43" display="https://podminky.urs.cz/item/CS_URS_2024_02/113202111"/>
    <hyperlink ref="F450" r:id="rId44" display="https://podminky.urs.cz/item/CS_URS_2024_02/979024443"/>
    <hyperlink ref="F452" r:id="rId45" display="https://podminky.urs.cz/item/CS_URS_2024_02/966005111"/>
    <hyperlink ref="F456" r:id="rId46" display="https://podminky.urs.cz/item/CS_URS_2024_02/997211621"/>
    <hyperlink ref="F460" r:id="rId47" display="https://podminky.urs.cz/item/CS_URS_2024_02/997242521"/>
    <hyperlink ref="F463" r:id="rId48" display="https://podminky.urs.cz/item/CS_URS_2024_02/997242529"/>
    <hyperlink ref="F466" r:id="rId49" display="https://podminky.urs.cz/item/CS_URS_2024_02/997242531"/>
    <hyperlink ref="F469" r:id="rId50" display="https://podminky.urs.cz/item/CS_URS_2024_02/997242539"/>
    <hyperlink ref="F472" r:id="rId51" display="https://podminky.urs.cz/item/CS_URS_2024_02/997221551"/>
    <hyperlink ref="F477" r:id="rId52" display="https://podminky.urs.cz/item/CS_URS_2024_02/997221559"/>
    <hyperlink ref="F480" r:id="rId53" display="https://podminky.urs.cz/item/CS_URS_2024_02/997221873"/>
    <hyperlink ref="F486" r:id="rId54" display="https://podminky.urs.cz/item/CS_URS_2024_02/997221561"/>
    <hyperlink ref="F491" r:id="rId55" display="https://podminky.urs.cz/item/CS_URS_2024_02/997221569"/>
    <hyperlink ref="F494" r:id="rId56" display="https://podminky.urs.cz/item/CS_URS_2024_02/997221861"/>
    <hyperlink ref="F497" r:id="rId57" display="https://podminky.urs.cz/item/CS_URS_2024_02/997221875"/>
    <hyperlink ref="F500" r:id="rId58" display="https://podminky.urs.cz/item/CS_URS_2024_02/997221571"/>
    <hyperlink ref="F503" r:id="rId59" display="https://podminky.urs.cz/item/CS_URS_2024_02/997221579"/>
    <hyperlink ref="F507" r:id="rId60" display="https://podminky.urs.cz/item/CS_URS_2024_02/998243011"/>
    <hyperlink ref="F512" r:id="rId61" display="https://podminky.urs.cz/item/CS_URS_2024_02/998225111"/>
    <hyperlink ref="F517" r:id="rId62" display="https://podminky.urs.cz/item/CS_URS_2024_02/548132111"/>
    <hyperlink ref="F526" r:id="rId63" display="https://podminky.urs.cz/item/CS_URS_2024_02/219991112"/>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213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9214</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ROUND((SUM(BE93:BE519)),  2)</f>
        <v>0</v>
      </c>
      <c r="G35" s="41"/>
      <c r="H35" s="41"/>
      <c r="I35" s="161">
        <v>0.20999999999999999</v>
      </c>
      <c r="J35" s="160">
        <f>ROUND(((SUM(BE93:BE519))*I35),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ROUND((SUM(BF93:BF519)),  2)</f>
        <v>0</v>
      </c>
      <c r="G36" s="41"/>
      <c r="H36" s="41"/>
      <c r="I36" s="161">
        <v>0.12</v>
      </c>
      <c r="J36" s="160">
        <f>ROUND(((SUM(BF93:BF519))*I36),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ROUND((SUM(BG93:BG519)),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ROUND((SUM(BH93:BH519)),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ROUND((SUM(BI93:BI519)),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660.2 - Úprava tramvajové trati - tramvajový spodek a odvodnění</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8709</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9215</v>
      </c>
      <c r="E66" s="186"/>
      <c r="F66" s="186"/>
      <c r="G66" s="186"/>
      <c r="H66" s="186"/>
      <c r="I66" s="186"/>
      <c r="J66" s="187">
        <f>J155</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9216</v>
      </c>
      <c r="E67" s="186"/>
      <c r="F67" s="186"/>
      <c r="G67" s="186"/>
      <c r="H67" s="186"/>
      <c r="I67" s="186"/>
      <c r="J67" s="187">
        <f>J252</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292</v>
      </c>
      <c r="E68" s="186"/>
      <c r="F68" s="186"/>
      <c r="G68" s="186"/>
      <c r="H68" s="186"/>
      <c r="I68" s="186"/>
      <c r="J68" s="187">
        <f>J473</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437</v>
      </c>
      <c r="E69" s="186"/>
      <c r="F69" s="186"/>
      <c r="G69" s="186"/>
      <c r="H69" s="186"/>
      <c r="I69" s="186"/>
      <c r="J69" s="187">
        <f>J477</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438</v>
      </c>
      <c r="E70" s="186"/>
      <c r="F70" s="186"/>
      <c r="G70" s="186"/>
      <c r="H70" s="186"/>
      <c r="I70" s="186"/>
      <c r="J70" s="187">
        <f>J486</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439</v>
      </c>
      <c r="E71" s="186"/>
      <c r="F71" s="186"/>
      <c r="G71" s="186"/>
      <c r="H71" s="186"/>
      <c r="I71" s="186"/>
      <c r="J71" s="187">
        <f>J512</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660.2 - Úprava tramvajové trati - tramvajový spodek a odvodnění</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Ostrava</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f>
        <v>0</v>
      </c>
      <c r="Q93" s="99"/>
      <c r="R93" s="197">
        <f>R94</f>
        <v>1155.2765433</v>
      </c>
      <c r="S93" s="99"/>
      <c r="T93" s="198">
        <f>T94</f>
        <v>9.7401199999999992</v>
      </c>
      <c r="U93" s="41"/>
      <c r="V93" s="41"/>
      <c r="W93" s="41"/>
      <c r="X93" s="41"/>
      <c r="Y93" s="41"/>
      <c r="Z93" s="41"/>
      <c r="AA93" s="41"/>
      <c r="AB93" s="41"/>
      <c r="AC93" s="41"/>
      <c r="AD93" s="41"/>
      <c r="AE93" s="41"/>
      <c r="AT93" s="20" t="s">
        <v>75</v>
      </c>
      <c r="AU93" s="20" t="s">
        <v>290</v>
      </c>
      <c r="BK93" s="199">
        <f>BK94</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P95+P155+P252+P473+P477+P486+P512</f>
        <v>0</v>
      </c>
      <c r="Q94" s="208"/>
      <c r="R94" s="209">
        <f>R95+R155+R252+R473+R477+R486+R512</f>
        <v>1155.2765433</v>
      </c>
      <c r="S94" s="208"/>
      <c r="T94" s="210">
        <f>T95+T155+T252+T473+T477+T486+T512</f>
        <v>9.7401199999999992</v>
      </c>
      <c r="U94" s="12"/>
      <c r="V94" s="12"/>
      <c r="W94" s="12"/>
      <c r="X94" s="12"/>
      <c r="Y94" s="12"/>
      <c r="Z94" s="12"/>
      <c r="AA94" s="12"/>
      <c r="AB94" s="12"/>
      <c r="AC94" s="12"/>
      <c r="AD94" s="12"/>
      <c r="AE94" s="12"/>
      <c r="AR94" s="211" t="s">
        <v>83</v>
      </c>
      <c r="AT94" s="212" t="s">
        <v>75</v>
      </c>
      <c r="AU94" s="212" t="s">
        <v>76</v>
      </c>
      <c r="AY94" s="211" t="s">
        <v>308</v>
      </c>
      <c r="BK94" s="213">
        <f>BK95+BK155+BK252+BK473+BK477+BK486+BK512</f>
        <v>0</v>
      </c>
    </row>
    <row r="95" s="12" customFormat="1" ht="22.8" customHeight="1">
      <c r="A95" s="12"/>
      <c r="B95" s="200"/>
      <c r="C95" s="201"/>
      <c r="D95" s="202" t="s">
        <v>75</v>
      </c>
      <c r="E95" s="214" t="s">
        <v>173</v>
      </c>
      <c r="F95" s="214" t="s">
        <v>8713</v>
      </c>
      <c r="G95" s="201"/>
      <c r="H95" s="201"/>
      <c r="I95" s="204"/>
      <c r="J95" s="215">
        <f>BK95</f>
        <v>0</v>
      </c>
      <c r="K95" s="201"/>
      <c r="L95" s="206"/>
      <c r="M95" s="207"/>
      <c r="N95" s="208"/>
      <c r="O95" s="208"/>
      <c r="P95" s="209">
        <f>SUM(P96:P154)</f>
        <v>0</v>
      </c>
      <c r="Q95" s="208"/>
      <c r="R95" s="209">
        <f>SUM(R96:R154)</f>
        <v>1063.6311664</v>
      </c>
      <c r="S95" s="208"/>
      <c r="T95" s="210">
        <f>SUM(T96:T154)</f>
        <v>0</v>
      </c>
      <c r="U95" s="12"/>
      <c r="V95" s="12"/>
      <c r="W95" s="12"/>
      <c r="X95" s="12"/>
      <c r="Y95" s="12"/>
      <c r="Z95" s="12"/>
      <c r="AA95" s="12"/>
      <c r="AB95" s="12"/>
      <c r="AC95" s="12"/>
      <c r="AD95" s="12"/>
      <c r="AE95" s="12"/>
      <c r="AR95" s="211" t="s">
        <v>83</v>
      </c>
      <c r="AT95" s="212" t="s">
        <v>75</v>
      </c>
      <c r="AU95" s="212" t="s">
        <v>83</v>
      </c>
      <c r="AY95" s="211" t="s">
        <v>308</v>
      </c>
      <c r="BK95" s="213">
        <f>SUM(BK96:BK154)</f>
        <v>0</v>
      </c>
    </row>
    <row r="96" s="2" customFormat="1" ht="16.5" customHeight="1">
      <c r="A96" s="41"/>
      <c r="B96" s="42"/>
      <c r="C96" s="216" t="s">
        <v>83</v>
      </c>
      <c r="D96" s="216" t="s">
        <v>310</v>
      </c>
      <c r="E96" s="217" t="s">
        <v>9217</v>
      </c>
      <c r="F96" s="218" t="s">
        <v>9218</v>
      </c>
      <c r="G96" s="219" t="s">
        <v>442</v>
      </c>
      <c r="H96" s="220">
        <v>99.373999999999995</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9219</v>
      </c>
    </row>
    <row r="97" s="2" customFormat="1">
      <c r="A97" s="41"/>
      <c r="B97" s="42"/>
      <c r="C97" s="43"/>
      <c r="D97" s="229" t="s">
        <v>317</v>
      </c>
      <c r="E97" s="43"/>
      <c r="F97" s="230" t="s">
        <v>9220</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2" customFormat="1">
      <c r="A98" s="41"/>
      <c r="B98" s="42"/>
      <c r="C98" s="43"/>
      <c r="D98" s="236" t="s">
        <v>4125</v>
      </c>
      <c r="E98" s="43"/>
      <c r="F98" s="292" t="s">
        <v>9221</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4125</v>
      </c>
      <c r="AU98" s="20" t="s">
        <v>85</v>
      </c>
    </row>
    <row r="99" s="13" customFormat="1">
      <c r="A99" s="13"/>
      <c r="B99" s="234"/>
      <c r="C99" s="235"/>
      <c r="D99" s="236" t="s">
        <v>319</v>
      </c>
      <c r="E99" s="237" t="s">
        <v>19</v>
      </c>
      <c r="F99" s="238" t="s">
        <v>9222</v>
      </c>
      <c r="G99" s="235"/>
      <c r="H99" s="239">
        <v>27.314</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76</v>
      </c>
      <c r="AY99" s="245" t="s">
        <v>308</v>
      </c>
    </row>
    <row r="100" s="13" customFormat="1">
      <c r="A100" s="13"/>
      <c r="B100" s="234"/>
      <c r="C100" s="235"/>
      <c r="D100" s="236" t="s">
        <v>319</v>
      </c>
      <c r="E100" s="237" t="s">
        <v>19</v>
      </c>
      <c r="F100" s="238" t="s">
        <v>9223</v>
      </c>
      <c r="G100" s="235"/>
      <c r="H100" s="239">
        <v>72.060000000000002</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5" customFormat="1">
      <c r="A101" s="15"/>
      <c r="B101" s="259"/>
      <c r="C101" s="260"/>
      <c r="D101" s="236" t="s">
        <v>319</v>
      </c>
      <c r="E101" s="261" t="s">
        <v>19</v>
      </c>
      <c r="F101" s="262" t="s">
        <v>448</v>
      </c>
      <c r="G101" s="260"/>
      <c r="H101" s="263">
        <v>99.373999999999995</v>
      </c>
      <c r="I101" s="264"/>
      <c r="J101" s="260"/>
      <c r="K101" s="260"/>
      <c r="L101" s="265"/>
      <c r="M101" s="266"/>
      <c r="N101" s="267"/>
      <c r="O101" s="267"/>
      <c r="P101" s="267"/>
      <c r="Q101" s="267"/>
      <c r="R101" s="267"/>
      <c r="S101" s="267"/>
      <c r="T101" s="268"/>
      <c r="U101" s="15"/>
      <c r="V101" s="15"/>
      <c r="W101" s="15"/>
      <c r="X101" s="15"/>
      <c r="Y101" s="15"/>
      <c r="Z101" s="15"/>
      <c r="AA101" s="15"/>
      <c r="AB101" s="15"/>
      <c r="AC101" s="15"/>
      <c r="AD101" s="15"/>
      <c r="AE101" s="15"/>
      <c r="AT101" s="269" t="s">
        <v>319</v>
      </c>
      <c r="AU101" s="269" t="s">
        <v>85</v>
      </c>
      <c r="AV101" s="15" t="s">
        <v>315</v>
      </c>
      <c r="AW101" s="15" t="s">
        <v>37</v>
      </c>
      <c r="AX101" s="15" t="s">
        <v>83</v>
      </c>
      <c r="AY101" s="269" t="s">
        <v>308</v>
      </c>
    </row>
    <row r="102" s="2" customFormat="1" ht="24.15" customHeight="1">
      <c r="A102" s="41"/>
      <c r="B102" s="42"/>
      <c r="C102" s="216" t="s">
        <v>85</v>
      </c>
      <c r="D102" s="216" t="s">
        <v>310</v>
      </c>
      <c r="E102" s="217" t="s">
        <v>9224</v>
      </c>
      <c r="F102" s="218" t="s">
        <v>9225</v>
      </c>
      <c r="G102" s="219" t="s">
        <v>442</v>
      </c>
      <c r="H102" s="220">
        <v>397.49599999999998</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9226</v>
      </c>
    </row>
    <row r="103" s="2" customFormat="1">
      <c r="A103" s="41"/>
      <c r="B103" s="42"/>
      <c r="C103" s="43"/>
      <c r="D103" s="229" t="s">
        <v>317</v>
      </c>
      <c r="E103" s="43"/>
      <c r="F103" s="230" t="s">
        <v>9227</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2" customFormat="1">
      <c r="A104" s="41"/>
      <c r="B104" s="42"/>
      <c r="C104" s="43"/>
      <c r="D104" s="236" t="s">
        <v>4125</v>
      </c>
      <c r="E104" s="43"/>
      <c r="F104" s="292" t="s">
        <v>9221</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4125</v>
      </c>
      <c r="AU104" s="20" t="s">
        <v>85</v>
      </c>
    </row>
    <row r="105" s="13" customFormat="1">
      <c r="A105" s="13"/>
      <c r="B105" s="234"/>
      <c r="C105" s="235"/>
      <c r="D105" s="236" t="s">
        <v>319</v>
      </c>
      <c r="E105" s="237" t="s">
        <v>19</v>
      </c>
      <c r="F105" s="238" t="s">
        <v>9228</v>
      </c>
      <c r="G105" s="235"/>
      <c r="H105" s="239">
        <v>109.256</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76</v>
      </c>
      <c r="AY105" s="245" t="s">
        <v>308</v>
      </c>
    </row>
    <row r="106" s="13" customFormat="1">
      <c r="A106" s="13"/>
      <c r="B106" s="234"/>
      <c r="C106" s="235"/>
      <c r="D106" s="236" t="s">
        <v>319</v>
      </c>
      <c r="E106" s="237" t="s">
        <v>19</v>
      </c>
      <c r="F106" s="238" t="s">
        <v>9229</v>
      </c>
      <c r="G106" s="235"/>
      <c r="H106" s="239">
        <v>288.24000000000001</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5" customFormat="1">
      <c r="A107" s="15"/>
      <c r="B107" s="259"/>
      <c r="C107" s="260"/>
      <c r="D107" s="236" t="s">
        <v>319</v>
      </c>
      <c r="E107" s="261" t="s">
        <v>19</v>
      </c>
      <c r="F107" s="262" t="s">
        <v>448</v>
      </c>
      <c r="G107" s="260"/>
      <c r="H107" s="263">
        <v>397.49599999999998</v>
      </c>
      <c r="I107" s="264"/>
      <c r="J107" s="260"/>
      <c r="K107" s="260"/>
      <c r="L107" s="265"/>
      <c r="M107" s="266"/>
      <c r="N107" s="267"/>
      <c r="O107" s="267"/>
      <c r="P107" s="267"/>
      <c r="Q107" s="267"/>
      <c r="R107" s="267"/>
      <c r="S107" s="267"/>
      <c r="T107" s="268"/>
      <c r="U107" s="15"/>
      <c r="V107" s="15"/>
      <c r="W107" s="15"/>
      <c r="X107" s="15"/>
      <c r="Y107" s="15"/>
      <c r="Z107" s="15"/>
      <c r="AA107" s="15"/>
      <c r="AB107" s="15"/>
      <c r="AC107" s="15"/>
      <c r="AD107" s="15"/>
      <c r="AE107" s="15"/>
      <c r="AT107" s="269" t="s">
        <v>319</v>
      </c>
      <c r="AU107" s="269" t="s">
        <v>85</v>
      </c>
      <c r="AV107" s="15" t="s">
        <v>315</v>
      </c>
      <c r="AW107" s="15" t="s">
        <v>37</v>
      </c>
      <c r="AX107" s="15" t="s">
        <v>83</v>
      </c>
      <c r="AY107" s="269" t="s">
        <v>308</v>
      </c>
    </row>
    <row r="108" s="2" customFormat="1" ht="24.15" customHeight="1">
      <c r="A108" s="41"/>
      <c r="B108" s="42"/>
      <c r="C108" s="216" t="s">
        <v>150</v>
      </c>
      <c r="D108" s="216" t="s">
        <v>310</v>
      </c>
      <c r="E108" s="217" t="s">
        <v>9230</v>
      </c>
      <c r="F108" s="218" t="s">
        <v>9231</v>
      </c>
      <c r="G108" s="219" t="s">
        <v>442</v>
      </c>
      <c r="H108" s="220">
        <v>496.87</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9232</v>
      </c>
    </row>
    <row r="109" s="2" customFormat="1">
      <c r="A109" s="41"/>
      <c r="B109" s="42"/>
      <c r="C109" s="43"/>
      <c r="D109" s="229" t="s">
        <v>317</v>
      </c>
      <c r="E109" s="43"/>
      <c r="F109" s="230" t="s">
        <v>9233</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13" customFormat="1">
      <c r="A110" s="13"/>
      <c r="B110" s="234"/>
      <c r="C110" s="235"/>
      <c r="D110" s="236" t="s">
        <v>319</v>
      </c>
      <c r="E110" s="237" t="s">
        <v>19</v>
      </c>
      <c r="F110" s="238" t="s">
        <v>9234</v>
      </c>
      <c r="G110" s="235"/>
      <c r="H110" s="239">
        <v>136.56999999999999</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76</v>
      </c>
      <c r="AY110" s="245" t="s">
        <v>308</v>
      </c>
    </row>
    <row r="111" s="13" customFormat="1">
      <c r="A111" s="13"/>
      <c r="B111" s="234"/>
      <c r="C111" s="235"/>
      <c r="D111" s="236" t="s">
        <v>319</v>
      </c>
      <c r="E111" s="237" t="s">
        <v>19</v>
      </c>
      <c r="F111" s="238" t="s">
        <v>9235</v>
      </c>
      <c r="G111" s="235"/>
      <c r="H111" s="239">
        <v>360.30000000000001</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5" customFormat="1">
      <c r="A112" s="15"/>
      <c r="B112" s="259"/>
      <c r="C112" s="260"/>
      <c r="D112" s="236" t="s">
        <v>319</v>
      </c>
      <c r="E112" s="261" t="s">
        <v>19</v>
      </c>
      <c r="F112" s="262" t="s">
        <v>448</v>
      </c>
      <c r="G112" s="260"/>
      <c r="H112" s="263">
        <v>496.87</v>
      </c>
      <c r="I112" s="264"/>
      <c r="J112" s="260"/>
      <c r="K112" s="260"/>
      <c r="L112" s="265"/>
      <c r="M112" s="266"/>
      <c r="N112" s="267"/>
      <c r="O112" s="267"/>
      <c r="P112" s="267"/>
      <c r="Q112" s="267"/>
      <c r="R112" s="267"/>
      <c r="S112" s="267"/>
      <c r="T112" s="268"/>
      <c r="U112" s="15"/>
      <c r="V112" s="15"/>
      <c r="W112" s="15"/>
      <c r="X112" s="15"/>
      <c r="Y112" s="15"/>
      <c r="Z112" s="15"/>
      <c r="AA112" s="15"/>
      <c r="AB112" s="15"/>
      <c r="AC112" s="15"/>
      <c r="AD112" s="15"/>
      <c r="AE112" s="15"/>
      <c r="AT112" s="269" t="s">
        <v>319</v>
      </c>
      <c r="AU112" s="269" t="s">
        <v>85</v>
      </c>
      <c r="AV112" s="15" t="s">
        <v>315</v>
      </c>
      <c r="AW112" s="15" t="s">
        <v>37</v>
      </c>
      <c r="AX112" s="15" t="s">
        <v>83</v>
      </c>
      <c r="AY112" s="269" t="s">
        <v>308</v>
      </c>
    </row>
    <row r="113" s="2" customFormat="1" ht="24.15" customHeight="1">
      <c r="A113" s="41"/>
      <c r="B113" s="42"/>
      <c r="C113" s="216" t="s">
        <v>315</v>
      </c>
      <c r="D113" s="216" t="s">
        <v>310</v>
      </c>
      <c r="E113" s="217" t="s">
        <v>9236</v>
      </c>
      <c r="F113" s="218" t="s">
        <v>9237</v>
      </c>
      <c r="G113" s="219" t="s">
        <v>442</v>
      </c>
      <c r="H113" s="220">
        <v>55.271999999999998</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9238</v>
      </c>
    </row>
    <row r="114" s="2" customFormat="1">
      <c r="A114" s="41"/>
      <c r="B114" s="42"/>
      <c r="C114" s="43"/>
      <c r="D114" s="229" t="s">
        <v>317</v>
      </c>
      <c r="E114" s="43"/>
      <c r="F114" s="230" t="s">
        <v>9239</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3" customFormat="1">
      <c r="A115" s="13"/>
      <c r="B115" s="234"/>
      <c r="C115" s="235"/>
      <c r="D115" s="236" t="s">
        <v>319</v>
      </c>
      <c r="E115" s="237" t="s">
        <v>19</v>
      </c>
      <c r="F115" s="238" t="s">
        <v>9240</v>
      </c>
      <c r="G115" s="235"/>
      <c r="H115" s="239">
        <v>55.271999999999998</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33" customHeight="1">
      <c r="A116" s="41"/>
      <c r="B116" s="42"/>
      <c r="C116" s="216" t="s">
        <v>336</v>
      </c>
      <c r="D116" s="216" t="s">
        <v>310</v>
      </c>
      <c r="E116" s="217" t="s">
        <v>1280</v>
      </c>
      <c r="F116" s="218" t="s">
        <v>1281</v>
      </c>
      <c r="G116" s="219" t="s">
        <v>474</v>
      </c>
      <c r="H116" s="220">
        <v>230.30000000000001</v>
      </c>
      <c r="I116" s="221"/>
      <c r="J116" s="222">
        <f>ROUND(I116*H116,2)</f>
        <v>0</v>
      </c>
      <c r="K116" s="218" t="s">
        <v>314</v>
      </c>
      <c r="L116" s="47"/>
      <c r="M116" s="223" t="s">
        <v>19</v>
      </c>
      <c r="N116" s="224" t="s">
        <v>47</v>
      </c>
      <c r="O116" s="87"/>
      <c r="P116" s="225">
        <f>O116*H116</f>
        <v>0</v>
      </c>
      <c r="Q116" s="225">
        <v>0.27561000000000002</v>
      </c>
      <c r="R116" s="225">
        <f>Q116*H116</f>
        <v>63.472983000000006</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9241</v>
      </c>
    </row>
    <row r="117" s="2" customFormat="1">
      <c r="A117" s="41"/>
      <c r="B117" s="42"/>
      <c r="C117" s="43"/>
      <c r="D117" s="229" t="s">
        <v>317</v>
      </c>
      <c r="E117" s="43"/>
      <c r="F117" s="230" t="s">
        <v>1283</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13" customFormat="1">
      <c r="A118" s="13"/>
      <c r="B118" s="234"/>
      <c r="C118" s="235"/>
      <c r="D118" s="236" t="s">
        <v>319</v>
      </c>
      <c r="E118" s="237" t="s">
        <v>19</v>
      </c>
      <c r="F118" s="238" t="s">
        <v>9242</v>
      </c>
      <c r="G118" s="235"/>
      <c r="H118" s="239">
        <v>57.100000000000001</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3" customFormat="1">
      <c r="A119" s="13"/>
      <c r="B119" s="234"/>
      <c r="C119" s="235"/>
      <c r="D119" s="236" t="s">
        <v>319</v>
      </c>
      <c r="E119" s="237" t="s">
        <v>19</v>
      </c>
      <c r="F119" s="238" t="s">
        <v>9243</v>
      </c>
      <c r="G119" s="235"/>
      <c r="H119" s="239">
        <v>10.4</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3" customFormat="1">
      <c r="A120" s="13"/>
      <c r="B120" s="234"/>
      <c r="C120" s="235"/>
      <c r="D120" s="236" t="s">
        <v>319</v>
      </c>
      <c r="E120" s="237" t="s">
        <v>19</v>
      </c>
      <c r="F120" s="238" t="s">
        <v>9244</v>
      </c>
      <c r="G120" s="235"/>
      <c r="H120" s="239">
        <v>7.7000000000000002</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3" customFormat="1">
      <c r="A121" s="13"/>
      <c r="B121" s="234"/>
      <c r="C121" s="235"/>
      <c r="D121" s="236" t="s">
        <v>319</v>
      </c>
      <c r="E121" s="237" t="s">
        <v>19</v>
      </c>
      <c r="F121" s="238" t="s">
        <v>9245</v>
      </c>
      <c r="G121" s="235"/>
      <c r="H121" s="239">
        <v>23.5</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3" customFormat="1">
      <c r="A122" s="13"/>
      <c r="B122" s="234"/>
      <c r="C122" s="235"/>
      <c r="D122" s="236" t="s">
        <v>319</v>
      </c>
      <c r="E122" s="237" t="s">
        <v>19</v>
      </c>
      <c r="F122" s="238" t="s">
        <v>9246</v>
      </c>
      <c r="G122" s="235"/>
      <c r="H122" s="239">
        <v>131.59999999999999</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5" customFormat="1">
      <c r="A123" s="15"/>
      <c r="B123" s="259"/>
      <c r="C123" s="260"/>
      <c r="D123" s="236" t="s">
        <v>319</v>
      </c>
      <c r="E123" s="261" t="s">
        <v>19</v>
      </c>
      <c r="F123" s="262" t="s">
        <v>448</v>
      </c>
      <c r="G123" s="260"/>
      <c r="H123" s="263">
        <v>230.30000000000001</v>
      </c>
      <c r="I123" s="264"/>
      <c r="J123" s="260"/>
      <c r="K123" s="260"/>
      <c r="L123" s="265"/>
      <c r="M123" s="266"/>
      <c r="N123" s="267"/>
      <c r="O123" s="267"/>
      <c r="P123" s="267"/>
      <c r="Q123" s="267"/>
      <c r="R123" s="267"/>
      <c r="S123" s="267"/>
      <c r="T123" s="268"/>
      <c r="U123" s="15"/>
      <c r="V123" s="15"/>
      <c r="W123" s="15"/>
      <c r="X123" s="15"/>
      <c r="Y123" s="15"/>
      <c r="Z123" s="15"/>
      <c r="AA123" s="15"/>
      <c r="AB123" s="15"/>
      <c r="AC123" s="15"/>
      <c r="AD123" s="15"/>
      <c r="AE123" s="15"/>
      <c r="AT123" s="269" t="s">
        <v>319</v>
      </c>
      <c r="AU123" s="269" t="s">
        <v>85</v>
      </c>
      <c r="AV123" s="15" t="s">
        <v>315</v>
      </c>
      <c r="AW123" s="15" t="s">
        <v>37</v>
      </c>
      <c r="AX123" s="15" t="s">
        <v>83</v>
      </c>
      <c r="AY123" s="269" t="s">
        <v>308</v>
      </c>
    </row>
    <row r="124" s="2" customFormat="1" ht="24.15" customHeight="1">
      <c r="A124" s="41"/>
      <c r="B124" s="42"/>
      <c r="C124" s="216" t="s">
        <v>342</v>
      </c>
      <c r="D124" s="216" t="s">
        <v>310</v>
      </c>
      <c r="E124" s="217" t="s">
        <v>9247</v>
      </c>
      <c r="F124" s="218" t="s">
        <v>9248</v>
      </c>
      <c r="G124" s="219" t="s">
        <v>323</v>
      </c>
      <c r="H124" s="220">
        <v>5</v>
      </c>
      <c r="I124" s="221"/>
      <c r="J124" s="222">
        <f>ROUND(I124*H124,2)</f>
        <v>0</v>
      </c>
      <c r="K124" s="218" t="s">
        <v>314</v>
      </c>
      <c r="L124" s="47"/>
      <c r="M124" s="223" t="s">
        <v>19</v>
      </c>
      <c r="N124" s="224" t="s">
        <v>47</v>
      </c>
      <c r="O124" s="87"/>
      <c r="P124" s="225">
        <f>O124*H124</f>
        <v>0</v>
      </c>
      <c r="Q124" s="225">
        <v>8.0000000000000007E-05</v>
      </c>
      <c r="R124" s="225">
        <f>Q124*H124</f>
        <v>0.00040000000000000002</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9249</v>
      </c>
    </row>
    <row r="125" s="2" customFormat="1">
      <c r="A125" s="41"/>
      <c r="B125" s="42"/>
      <c r="C125" s="43"/>
      <c r="D125" s="229" t="s">
        <v>317</v>
      </c>
      <c r="E125" s="43"/>
      <c r="F125" s="230" t="s">
        <v>9250</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2" customFormat="1" ht="16.5" customHeight="1">
      <c r="A126" s="41"/>
      <c r="B126" s="42"/>
      <c r="C126" s="280" t="s">
        <v>347</v>
      </c>
      <c r="D126" s="280" t="s">
        <v>1137</v>
      </c>
      <c r="E126" s="281" t="s">
        <v>9251</v>
      </c>
      <c r="F126" s="282" t="s">
        <v>9252</v>
      </c>
      <c r="G126" s="283" t="s">
        <v>323</v>
      </c>
      <c r="H126" s="284">
        <v>5</v>
      </c>
      <c r="I126" s="285"/>
      <c r="J126" s="286">
        <f>ROUND(I126*H126,2)</f>
        <v>0</v>
      </c>
      <c r="K126" s="282" t="s">
        <v>314</v>
      </c>
      <c r="L126" s="287"/>
      <c r="M126" s="288" t="s">
        <v>19</v>
      </c>
      <c r="N126" s="289" t="s">
        <v>47</v>
      </c>
      <c r="O126" s="87"/>
      <c r="P126" s="225">
        <f>O126*H126</f>
        <v>0</v>
      </c>
      <c r="Q126" s="225">
        <v>0.00069999999999999999</v>
      </c>
      <c r="R126" s="225">
        <f>Q126*H126</f>
        <v>0.0035000000000000001</v>
      </c>
      <c r="S126" s="225">
        <v>0</v>
      </c>
      <c r="T126" s="226">
        <f>S126*H126</f>
        <v>0</v>
      </c>
      <c r="U126" s="41"/>
      <c r="V126" s="41"/>
      <c r="W126" s="41"/>
      <c r="X126" s="41"/>
      <c r="Y126" s="41"/>
      <c r="Z126" s="41"/>
      <c r="AA126" s="41"/>
      <c r="AB126" s="41"/>
      <c r="AC126" s="41"/>
      <c r="AD126" s="41"/>
      <c r="AE126" s="41"/>
      <c r="AR126" s="227" t="s">
        <v>352</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9253</v>
      </c>
    </row>
    <row r="127" s="13" customFormat="1">
      <c r="A127" s="13"/>
      <c r="B127" s="234"/>
      <c r="C127" s="235"/>
      <c r="D127" s="236" t="s">
        <v>319</v>
      </c>
      <c r="E127" s="237" t="s">
        <v>19</v>
      </c>
      <c r="F127" s="238" t="s">
        <v>9254</v>
      </c>
      <c r="G127" s="235"/>
      <c r="H127" s="239">
        <v>1</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3" customFormat="1">
      <c r="A128" s="13"/>
      <c r="B128" s="234"/>
      <c r="C128" s="235"/>
      <c r="D128" s="236" t="s">
        <v>319</v>
      </c>
      <c r="E128" s="237" t="s">
        <v>19</v>
      </c>
      <c r="F128" s="238" t="s">
        <v>9255</v>
      </c>
      <c r="G128" s="235"/>
      <c r="H128" s="239">
        <v>4</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5" customFormat="1">
      <c r="A129" s="15"/>
      <c r="B129" s="259"/>
      <c r="C129" s="260"/>
      <c r="D129" s="236" t="s">
        <v>319</v>
      </c>
      <c r="E129" s="261" t="s">
        <v>19</v>
      </c>
      <c r="F129" s="262" t="s">
        <v>448</v>
      </c>
      <c r="G129" s="260"/>
      <c r="H129" s="263">
        <v>5</v>
      </c>
      <c r="I129" s="264"/>
      <c r="J129" s="260"/>
      <c r="K129" s="260"/>
      <c r="L129" s="265"/>
      <c r="M129" s="266"/>
      <c r="N129" s="267"/>
      <c r="O129" s="267"/>
      <c r="P129" s="267"/>
      <c r="Q129" s="267"/>
      <c r="R129" s="267"/>
      <c r="S129" s="267"/>
      <c r="T129" s="268"/>
      <c r="U129" s="15"/>
      <c r="V129" s="15"/>
      <c r="W129" s="15"/>
      <c r="X129" s="15"/>
      <c r="Y129" s="15"/>
      <c r="Z129" s="15"/>
      <c r="AA129" s="15"/>
      <c r="AB129" s="15"/>
      <c r="AC129" s="15"/>
      <c r="AD129" s="15"/>
      <c r="AE129" s="15"/>
      <c r="AT129" s="269" t="s">
        <v>319</v>
      </c>
      <c r="AU129" s="269" t="s">
        <v>85</v>
      </c>
      <c r="AV129" s="15" t="s">
        <v>315</v>
      </c>
      <c r="AW129" s="15" t="s">
        <v>37</v>
      </c>
      <c r="AX129" s="15" t="s">
        <v>83</v>
      </c>
      <c r="AY129" s="269" t="s">
        <v>308</v>
      </c>
    </row>
    <row r="130" s="2" customFormat="1" ht="24.15" customHeight="1">
      <c r="A130" s="41"/>
      <c r="B130" s="42"/>
      <c r="C130" s="216" t="s">
        <v>352</v>
      </c>
      <c r="D130" s="216" t="s">
        <v>310</v>
      </c>
      <c r="E130" s="217" t="s">
        <v>9256</v>
      </c>
      <c r="F130" s="218" t="s">
        <v>9257</v>
      </c>
      <c r="G130" s="219" t="s">
        <v>323</v>
      </c>
      <c r="H130" s="220">
        <v>1</v>
      </c>
      <c r="I130" s="221"/>
      <c r="J130" s="222">
        <f>ROUND(I130*H130,2)</f>
        <v>0</v>
      </c>
      <c r="K130" s="218" t="s">
        <v>314</v>
      </c>
      <c r="L130" s="47"/>
      <c r="M130" s="223" t="s">
        <v>19</v>
      </c>
      <c r="N130" s="224" t="s">
        <v>47</v>
      </c>
      <c r="O130" s="87"/>
      <c r="P130" s="225">
        <f>O130*H130</f>
        <v>0</v>
      </c>
      <c r="Q130" s="225">
        <v>8.0000000000000007E-05</v>
      </c>
      <c r="R130" s="225">
        <f>Q130*H130</f>
        <v>8.0000000000000007E-05</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9258</v>
      </c>
    </row>
    <row r="131" s="2" customFormat="1">
      <c r="A131" s="41"/>
      <c r="B131" s="42"/>
      <c r="C131" s="43"/>
      <c r="D131" s="229" t="s">
        <v>317</v>
      </c>
      <c r="E131" s="43"/>
      <c r="F131" s="230" t="s">
        <v>9259</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2" customFormat="1" ht="16.5" customHeight="1">
      <c r="A132" s="41"/>
      <c r="B132" s="42"/>
      <c r="C132" s="280" t="s">
        <v>357</v>
      </c>
      <c r="D132" s="280" t="s">
        <v>1137</v>
      </c>
      <c r="E132" s="281" t="s">
        <v>9260</v>
      </c>
      <c r="F132" s="282" t="s">
        <v>9261</v>
      </c>
      <c r="G132" s="283" t="s">
        <v>323</v>
      </c>
      <c r="H132" s="284">
        <v>1</v>
      </c>
      <c r="I132" s="285"/>
      <c r="J132" s="286">
        <f>ROUND(I132*H132,2)</f>
        <v>0</v>
      </c>
      <c r="K132" s="282" t="s">
        <v>314</v>
      </c>
      <c r="L132" s="287"/>
      <c r="M132" s="288" t="s">
        <v>19</v>
      </c>
      <c r="N132" s="289" t="s">
        <v>47</v>
      </c>
      <c r="O132" s="87"/>
      <c r="P132" s="225">
        <f>O132*H132</f>
        <v>0</v>
      </c>
      <c r="Q132" s="225">
        <v>0.0018</v>
      </c>
      <c r="R132" s="225">
        <f>Q132*H132</f>
        <v>0.0018</v>
      </c>
      <c r="S132" s="225">
        <v>0</v>
      </c>
      <c r="T132" s="226">
        <f>S132*H132</f>
        <v>0</v>
      </c>
      <c r="U132" s="41"/>
      <c r="V132" s="41"/>
      <c r="W132" s="41"/>
      <c r="X132" s="41"/>
      <c r="Y132" s="41"/>
      <c r="Z132" s="41"/>
      <c r="AA132" s="41"/>
      <c r="AB132" s="41"/>
      <c r="AC132" s="41"/>
      <c r="AD132" s="41"/>
      <c r="AE132" s="41"/>
      <c r="AR132" s="227" t="s">
        <v>352</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9262</v>
      </c>
    </row>
    <row r="133" s="13" customFormat="1">
      <c r="A133" s="13"/>
      <c r="B133" s="234"/>
      <c r="C133" s="235"/>
      <c r="D133" s="236" t="s">
        <v>319</v>
      </c>
      <c r="E133" s="237" t="s">
        <v>19</v>
      </c>
      <c r="F133" s="238" t="s">
        <v>9263</v>
      </c>
      <c r="G133" s="235"/>
      <c r="H133" s="239">
        <v>1</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24.15" customHeight="1">
      <c r="A134" s="41"/>
      <c r="B134" s="42"/>
      <c r="C134" s="216" t="s">
        <v>362</v>
      </c>
      <c r="D134" s="216" t="s">
        <v>310</v>
      </c>
      <c r="E134" s="217" t="s">
        <v>9264</v>
      </c>
      <c r="F134" s="218" t="s">
        <v>9265</v>
      </c>
      <c r="G134" s="219" t="s">
        <v>313</v>
      </c>
      <c r="H134" s="220">
        <v>345.44999999999999</v>
      </c>
      <c r="I134" s="221"/>
      <c r="J134" s="222">
        <f>ROUND(I134*H134,2)</f>
        <v>0</v>
      </c>
      <c r="K134" s="218" t="s">
        <v>314</v>
      </c>
      <c r="L134" s="47"/>
      <c r="M134" s="223" t="s">
        <v>19</v>
      </c>
      <c r="N134" s="224" t="s">
        <v>47</v>
      </c>
      <c r="O134" s="87"/>
      <c r="P134" s="225">
        <f>O134*H134</f>
        <v>0</v>
      </c>
      <c r="Q134" s="225">
        <v>0.00031</v>
      </c>
      <c r="R134" s="225">
        <f>Q134*H134</f>
        <v>0.10708949999999999</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9266</v>
      </c>
    </row>
    <row r="135" s="2" customFormat="1">
      <c r="A135" s="41"/>
      <c r="B135" s="42"/>
      <c r="C135" s="43"/>
      <c r="D135" s="229" t="s">
        <v>317</v>
      </c>
      <c r="E135" s="43"/>
      <c r="F135" s="230" t="s">
        <v>9267</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2" customFormat="1">
      <c r="A136" s="41"/>
      <c r="B136" s="42"/>
      <c r="C136" s="43"/>
      <c r="D136" s="236" t="s">
        <v>4125</v>
      </c>
      <c r="E136" s="43"/>
      <c r="F136" s="292" t="s">
        <v>9268</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4125</v>
      </c>
      <c r="AU136" s="20" t="s">
        <v>85</v>
      </c>
    </row>
    <row r="137" s="13" customFormat="1">
      <c r="A137" s="13"/>
      <c r="B137" s="234"/>
      <c r="C137" s="235"/>
      <c r="D137" s="236" t="s">
        <v>319</v>
      </c>
      <c r="E137" s="237" t="s">
        <v>19</v>
      </c>
      <c r="F137" s="238" t="s">
        <v>9269</v>
      </c>
      <c r="G137" s="235"/>
      <c r="H137" s="239">
        <v>345.44999999999999</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83</v>
      </c>
      <c r="AY137" s="245" t="s">
        <v>308</v>
      </c>
    </row>
    <row r="138" s="2" customFormat="1" ht="16.5" customHeight="1">
      <c r="A138" s="41"/>
      <c r="B138" s="42"/>
      <c r="C138" s="280" t="s">
        <v>367</v>
      </c>
      <c r="D138" s="280" t="s">
        <v>1137</v>
      </c>
      <c r="E138" s="281" t="s">
        <v>9270</v>
      </c>
      <c r="F138" s="282" t="s">
        <v>9271</v>
      </c>
      <c r="G138" s="283" t="s">
        <v>313</v>
      </c>
      <c r="H138" s="284">
        <v>409.18599999999998</v>
      </c>
      <c r="I138" s="285"/>
      <c r="J138" s="286">
        <f>ROUND(I138*H138,2)</f>
        <v>0</v>
      </c>
      <c r="K138" s="282" t="s">
        <v>314</v>
      </c>
      <c r="L138" s="287"/>
      <c r="M138" s="288" t="s">
        <v>19</v>
      </c>
      <c r="N138" s="289" t="s">
        <v>47</v>
      </c>
      <c r="O138" s="87"/>
      <c r="P138" s="225">
        <f>O138*H138</f>
        <v>0</v>
      </c>
      <c r="Q138" s="225">
        <v>0.00040000000000000002</v>
      </c>
      <c r="R138" s="225">
        <f>Q138*H138</f>
        <v>0.1636744</v>
      </c>
      <c r="S138" s="225">
        <v>0</v>
      </c>
      <c r="T138" s="226">
        <f>S138*H138</f>
        <v>0</v>
      </c>
      <c r="U138" s="41"/>
      <c r="V138" s="41"/>
      <c r="W138" s="41"/>
      <c r="X138" s="41"/>
      <c r="Y138" s="41"/>
      <c r="Z138" s="41"/>
      <c r="AA138" s="41"/>
      <c r="AB138" s="41"/>
      <c r="AC138" s="41"/>
      <c r="AD138" s="41"/>
      <c r="AE138" s="41"/>
      <c r="AR138" s="227" t="s">
        <v>352</v>
      </c>
      <c r="AT138" s="227" t="s">
        <v>1137</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9272</v>
      </c>
    </row>
    <row r="139" s="13" customFormat="1">
      <c r="A139" s="13"/>
      <c r="B139" s="234"/>
      <c r="C139" s="235"/>
      <c r="D139" s="236" t="s">
        <v>319</v>
      </c>
      <c r="E139" s="235"/>
      <c r="F139" s="238" t="s">
        <v>9273</v>
      </c>
      <c r="G139" s="235"/>
      <c r="H139" s="239">
        <v>409.18599999999998</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4</v>
      </c>
      <c r="AX139" s="13" t="s">
        <v>83</v>
      </c>
      <c r="AY139" s="245" t="s">
        <v>308</v>
      </c>
    </row>
    <row r="140" s="2" customFormat="1" ht="21.75" customHeight="1">
      <c r="A140" s="41"/>
      <c r="B140" s="42"/>
      <c r="C140" s="216" t="s">
        <v>8</v>
      </c>
      <c r="D140" s="216" t="s">
        <v>310</v>
      </c>
      <c r="E140" s="217" t="s">
        <v>9274</v>
      </c>
      <c r="F140" s="218" t="s">
        <v>9275</v>
      </c>
      <c r="G140" s="219" t="s">
        <v>442</v>
      </c>
      <c r="H140" s="220">
        <v>508.38499999999999</v>
      </c>
      <c r="I140" s="221"/>
      <c r="J140" s="222">
        <f>ROUND(I140*H140,2)</f>
        <v>0</v>
      </c>
      <c r="K140" s="218" t="s">
        <v>314</v>
      </c>
      <c r="L140" s="47"/>
      <c r="M140" s="223" t="s">
        <v>19</v>
      </c>
      <c r="N140" s="224" t="s">
        <v>47</v>
      </c>
      <c r="O140" s="87"/>
      <c r="P140" s="225">
        <f>O140*H140</f>
        <v>0</v>
      </c>
      <c r="Q140" s="225">
        <v>1.964</v>
      </c>
      <c r="R140" s="225">
        <f>Q140*H140</f>
        <v>998.46813999999995</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9276</v>
      </c>
    </row>
    <row r="141" s="2" customFormat="1">
      <c r="A141" s="41"/>
      <c r="B141" s="42"/>
      <c r="C141" s="43"/>
      <c r="D141" s="229" t="s">
        <v>317</v>
      </c>
      <c r="E141" s="43"/>
      <c r="F141" s="230" t="s">
        <v>9277</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4" customFormat="1">
      <c r="A142" s="14"/>
      <c r="B142" s="249"/>
      <c r="C142" s="250"/>
      <c r="D142" s="236" t="s">
        <v>319</v>
      </c>
      <c r="E142" s="251" t="s">
        <v>19</v>
      </c>
      <c r="F142" s="252" t="s">
        <v>9278</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9279</v>
      </c>
      <c r="G143" s="235"/>
      <c r="H143" s="239">
        <v>360.30000000000001</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9280</v>
      </c>
      <c r="G144" s="235"/>
      <c r="H144" s="239">
        <v>136.56999999999999</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9281</v>
      </c>
      <c r="G145" s="235"/>
      <c r="H145" s="239">
        <v>11.515000000000001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508.38499999999999</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2" customFormat="1" ht="16.5" customHeight="1">
      <c r="A147" s="41"/>
      <c r="B147" s="42"/>
      <c r="C147" s="216" t="s">
        <v>376</v>
      </c>
      <c r="D147" s="216" t="s">
        <v>310</v>
      </c>
      <c r="E147" s="217" t="s">
        <v>9282</v>
      </c>
      <c r="F147" s="218" t="s">
        <v>9283</v>
      </c>
      <c r="G147" s="219" t="s">
        <v>313</v>
      </c>
      <c r="H147" s="220">
        <v>2048.5500000000002</v>
      </c>
      <c r="I147" s="221"/>
      <c r="J147" s="222">
        <f>ROUND(I147*H147,2)</f>
        <v>0</v>
      </c>
      <c r="K147" s="218" t="s">
        <v>314</v>
      </c>
      <c r="L147" s="47"/>
      <c r="M147" s="223" t="s">
        <v>19</v>
      </c>
      <c r="N147" s="224" t="s">
        <v>47</v>
      </c>
      <c r="O147" s="87"/>
      <c r="P147" s="225">
        <f>O147*H147</f>
        <v>0</v>
      </c>
      <c r="Q147" s="225">
        <v>0.00068999999999999997</v>
      </c>
      <c r="R147" s="225">
        <f>Q147*H147</f>
        <v>1.4134995000000001</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9284</v>
      </c>
    </row>
    <row r="148" s="2" customFormat="1">
      <c r="A148" s="41"/>
      <c r="B148" s="42"/>
      <c r="C148" s="43"/>
      <c r="D148" s="229" t="s">
        <v>317</v>
      </c>
      <c r="E148" s="43"/>
      <c r="F148" s="230" t="s">
        <v>9285</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2" customFormat="1">
      <c r="A149" s="41"/>
      <c r="B149" s="42"/>
      <c r="C149" s="43"/>
      <c r="D149" s="236" t="s">
        <v>4125</v>
      </c>
      <c r="E149" s="43"/>
      <c r="F149" s="292" t="s">
        <v>9286</v>
      </c>
      <c r="G149" s="43"/>
      <c r="H149" s="43"/>
      <c r="I149" s="231"/>
      <c r="J149" s="43"/>
      <c r="K149" s="43"/>
      <c r="L149" s="47"/>
      <c r="M149" s="232"/>
      <c r="N149" s="233"/>
      <c r="O149" s="87"/>
      <c r="P149" s="87"/>
      <c r="Q149" s="87"/>
      <c r="R149" s="87"/>
      <c r="S149" s="87"/>
      <c r="T149" s="88"/>
      <c r="U149" s="41"/>
      <c r="V149" s="41"/>
      <c r="W149" s="41"/>
      <c r="X149" s="41"/>
      <c r="Y149" s="41"/>
      <c r="Z149" s="41"/>
      <c r="AA149" s="41"/>
      <c r="AB149" s="41"/>
      <c r="AC149" s="41"/>
      <c r="AD149" s="41"/>
      <c r="AE149" s="41"/>
      <c r="AT149" s="20" t="s">
        <v>4125</v>
      </c>
      <c r="AU149" s="20" t="s">
        <v>85</v>
      </c>
    </row>
    <row r="150" s="14" customFormat="1">
      <c r="A150" s="14"/>
      <c r="B150" s="249"/>
      <c r="C150" s="250"/>
      <c r="D150" s="236" t="s">
        <v>319</v>
      </c>
      <c r="E150" s="251" t="s">
        <v>19</v>
      </c>
      <c r="F150" s="252" t="s">
        <v>9278</v>
      </c>
      <c r="G150" s="250"/>
      <c r="H150" s="251" t="s">
        <v>19</v>
      </c>
      <c r="I150" s="253"/>
      <c r="J150" s="250"/>
      <c r="K150" s="250"/>
      <c r="L150" s="254"/>
      <c r="M150" s="255"/>
      <c r="N150" s="256"/>
      <c r="O150" s="256"/>
      <c r="P150" s="256"/>
      <c r="Q150" s="256"/>
      <c r="R150" s="256"/>
      <c r="S150" s="256"/>
      <c r="T150" s="257"/>
      <c r="U150" s="14"/>
      <c r="V150" s="14"/>
      <c r="W150" s="14"/>
      <c r="X150" s="14"/>
      <c r="Y150" s="14"/>
      <c r="Z150" s="14"/>
      <c r="AA150" s="14"/>
      <c r="AB150" s="14"/>
      <c r="AC150" s="14"/>
      <c r="AD150" s="14"/>
      <c r="AE150" s="14"/>
      <c r="AT150" s="258" t="s">
        <v>319</v>
      </c>
      <c r="AU150" s="258" t="s">
        <v>85</v>
      </c>
      <c r="AV150" s="14" t="s">
        <v>83</v>
      </c>
      <c r="AW150" s="14" t="s">
        <v>37</v>
      </c>
      <c r="AX150" s="14" t="s">
        <v>76</v>
      </c>
      <c r="AY150" s="258" t="s">
        <v>308</v>
      </c>
    </row>
    <row r="151" s="13" customFormat="1">
      <c r="A151" s="13"/>
      <c r="B151" s="234"/>
      <c r="C151" s="235"/>
      <c r="D151" s="236" t="s">
        <v>319</v>
      </c>
      <c r="E151" s="237" t="s">
        <v>19</v>
      </c>
      <c r="F151" s="238" t="s">
        <v>9287</v>
      </c>
      <c r="G151" s="235"/>
      <c r="H151" s="239">
        <v>1201</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3" customFormat="1">
      <c r="A152" s="13"/>
      <c r="B152" s="234"/>
      <c r="C152" s="235"/>
      <c r="D152" s="236" t="s">
        <v>319</v>
      </c>
      <c r="E152" s="237" t="s">
        <v>19</v>
      </c>
      <c r="F152" s="238" t="s">
        <v>9288</v>
      </c>
      <c r="G152" s="235"/>
      <c r="H152" s="239">
        <v>750</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76</v>
      </c>
      <c r="AY152" s="245" t="s">
        <v>308</v>
      </c>
    </row>
    <row r="153" s="15" customFormat="1">
      <c r="A153" s="15"/>
      <c r="B153" s="259"/>
      <c r="C153" s="260"/>
      <c r="D153" s="236" t="s">
        <v>319</v>
      </c>
      <c r="E153" s="261" t="s">
        <v>19</v>
      </c>
      <c r="F153" s="262" t="s">
        <v>448</v>
      </c>
      <c r="G153" s="260"/>
      <c r="H153" s="263">
        <v>1951</v>
      </c>
      <c r="I153" s="264"/>
      <c r="J153" s="260"/>
      <c r="K153" s="260"/>
      <c r="L153" s="265"/>
      <c r="M153" s="266"/>
      <c r="N153" s="267"/>
      <c r="O153" s="267"/>
      <c r="P153" s="267"/>
      <c r="Q153" s="267"/>
      <c r="R153" s="267"/>
      <c r="S153" s="267"/>
      <c r="T153" s="268"/>
      <c r="U153" s="15"/>
      <c r="V153" s="15"/>
      <c r="W153" s="15"/>
      <c r="X153" s="15"/>
      <c r="Y153" s="15"/>
      <c r="Z153" s="15"/>
      <c r="AA153" s="15"/>
      <c r="AB153" s="15"/>
      <c r="AC153" s="15"/>
      <c r="AD153" s="15"/>
      <c r="AE153" s="15"/>
      <c r="AT153" s="269" t="s">
        <v>319</v>
      </c>
      <c r="AU153" s="269" t="s">
        <v>85</v>
      </c>
      <c r="AV153" s="15" t="s">
        <v>315</v>
      </c>
      <c r="AW153" s="15" t="s">
        <v>37</v>
      </c>
      <c r="AX153" s="15" t="s">
        <v>83</v>
      </c>
      <c r="AY153" s="269" t="s">
        <v>308</v>
      </c>
    </row>
    <row r="154" s="13" customFormat="1">
      <c r="A154" s="13"/>
      <c r="B154" s="234"/>
      <c r="C154" s="235"/>
      <c r="D154" s="236" t="s">
        <v>319</v>
      </c>
      <c r="E154" s="235"/>
      <c r="F154" s="238" t="s">
        <v>9289</v>
      </c>
      <c r="G154" s="235"/>
      <c r="H154" s="239">
        <v>2048.5500000000002</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4</v>
      </c>
      <c r="AX154" s="13" t="s">
        <v>83</v>
      </c>
      <c r="AY154" s="245" t="s">
        <v>308</v>
      </c>
    </row>
    <row r="155" s="12" customFormat="1" ht="22.8" customHeight="1">
      <c r="A155" s="12"/>
      <c r="B155" s="200"/>
      <c r="C155" s="201"/>
      <c r="D155" s="202" t="s">
        <v>75</v>
      </c>
      <c r="E155" s="214" t="s">
        <v>176</v>
      </c>
      <c r="F155" s="214" t="s">
        <v>9290</v>
      </c>
      <c r="G155" s="201"/>
      <c r="H155" s="201"/>
      <c r="I155" s="204"/>
      <c r="J155" s="215">
        <f>BK155</f>
        <v>0</v>
      </c>
      <c r="K155" s="201"/>
      <c r="L155" s="206"/>
      <c r="M155" s="207"/>
      <c r="N155" s="208"/>
      <c r="O155" s="208"/>
      <c r="P155" s="209">
        <f>SUM(P156:P251)</f>
        <v>0</v>
      </c>
      <c r="Q155" s="208"/>
      <c r="R155" s="209">
        <f>SUM(R156:R251)</f>
        <v>63.636802500000002</v>
      </c>
      <c r="S155" s="208"/>
      <c r="T155" s="210">
        <f>SUM(T156:T251)</f>
        <v>0</v>
      </c>
      <c r="U155" s="12"/>
      <c r="V155" s="12"/>
      <c r="W155" s="12"/>
      <c r="X155" s="12"/>
      <c r="Y155" s="12"/>
      <c r="Z155" s="12"/>
      <c r="AA155" s="12"/>
      <c r="AB155" s="12"/>
      <c r="AC155" s="12"/>
      <c r="AD155" s="12"/>
      <c r="AE155" s="12"/>
      <c r="AR155" s="211" t="s">
        <v>83</v>
      </c>
      <c r="AT155" s="212" t="s">
        <v>75</v>
      </c>
      <c r="AU155" s="212" t="s">
        <v>83</v>
      </c>
      <c r="AY155" s="211" t="s">
        <v>308</v>
      </c>
      <c r="BK155" s="213">
        <f>SUM(BK156:BK251)</f>
        <v>0</v>
      </c>
    </row>
    <row r="156" s="2" customFormat="1" ht="16.5" customHeight="1">
      <c r="A156" s="41"/>
      <c r="B156" s="42"/>
      <c r="C156" s="216" t="s">
        <v>381</v>
      </c>
      <c r="D156" s="216" t="s">
        <v>310</v>
      </c>
      <c r="E156" s="217" t="s">
        <v>1614</v>
      </c>
      <c r="F156" s="218" t="s">
        <v>1615</v>
      </c>
      <c r="G156" s="219" t="s">
        <v>442</v>
      </c>
      <c r="H156" s="220">
        <v>7.218</v>
      </c>
      <c r="I156" s="221"/>
      <c r="J156" s="222">
        <f>ROUND(I156*H156,2)</f>
        <v>0</v>
      </c>
      <c r="K156" s="218" t="s">
        <v>314</v>
      </c>
      <c r="L156" s="47"/>
      <c r="M156" s="223" t="s">
        <v>19</v>
      </c>
      <c r="N156" s="224" t="s">
        <v>47</v>
      </c>
      <c r="O156" s="87"/>
      <c r="P156" s="225">
        <f>O156*H156</f>
        <v>0</v>
      </c>
      <c r="Q156" s="225">
        <v>0</v>
      </c>
      <c r="R156" s="225">
        <f>Q156*H156</f>
        <v>0</v>
      </c>
      <c r="S156" s="225">
        <v>0</v>
      </c>
      <c r="T156" s="226">
        <f>S156*H156</f>
        <v>0</v>
      </c>
      <c r="U156" s="41"/>
      <c r="V156" s="41"/>
      <c r="W156" s="41"/>
      <c r="X156" s="41"/>
      <c r="Y156" s="41"/>
      <c r="Z156" s="41"/>
      <c r="AA156" s="41"/>
      <c r="AB156" s="41"/>
      <c r="AC156" s="41"/>
      <c r="AD156" s="41"/>
      <c r="AE156" s="41"/>
      <c r="AR156" s="227" t="s">
        <v>315</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315</v>
      </c>
      <c r="BM156" s="227" t="s">
        <v>9291</v>
      </c>
    </row>
    <row r="157" s="2" customFormat="1">
      <c r="A157" s="41"/>
      <c r="B157" s="42"/>
      <c r="C157" s="43"/>
      <c r="D157" s="229" t="s">
        <v>317</v>
      </c>
      <c r="E157" s="43"/>
      <c r="F157" s="230" t="s">
        <v>1617</v>
      </c>
      <c r="G157" s="43"/>
      <c r="H157" s="43"/>
      <c r="I157" s="231"/>
      <c r="J157" s="43"/>
      <c r="K157" s="43"/>
      <c r="L157" s="47"/>
      <c r="M157" s="232"/>
      <c r="N157" s="233"/>
      <c r="O157" s="87"/>
      <c r="P157" s="87"/>
      <c r="Q157" s="87"/>
      <c r="R157" s="87"/>
      <c r="S157" s="87"/>
      <c r="T157" s="88"/>
      <c r="U157" s="41"/>
      <c r="V157" s="41"/>
      <c r="W157" s="41"/>
      <c r="X157" s="41"/>
      <c r="Y157" s="41"/>
      <c r="Z157" s="41"/>
      <c r="AA157" s="41"/>
      <c r="AB157" s="41"/>
      <c r="AC157" s="41"/>
      <c r="AD157" s="41"/>
      <c r="AE157" s="41"/>
      <c r="AT157" s="20" t="s">
        <v>317</v>
      </c>
      <c r="AU157" s="20" t="s">
        <v>85</v>
      </c>
    </row>
    <row r="158" s="2" customFormat="1">
      <c r="A158" s="41"/>
      <c r="B158" s="42"/>
      <c r="C158" s="43"/>
      <c r="D158" s="236" t="s">
        <v>4125</v>
      </c>
      <c r="E158" s="43"/>
      <c r="F158" s="292" t="s">
        <v>9292</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4125</v>
      </c>
      <c r="AU158" s="20" t="s">
        <v>85</v>
      </c>
    </row>
    <row r="159" s="13" customFormat="1">
      <c r="A159" s="13"/>
      <c r="B159" s="234"/>
      <c r="C159" s="235"/>
      <c r="D159" s="236" t="s">
        <v>319</v>
      </c>
      <c r="E159" s="237" t="s">
        <v>19</v>
      </c>
      <c r="F159" s="238" t="s">
        <v>9293</v>
      </c>
      <c r="G159" s="235"/>
      <c r="H159" s="239">
        <v>3.1480000000000001</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76</v>
      </c>
      <c r="AY159" s="245" t="s">
        <v>308</v>
      </c>
    </row>
    <row r="160" s="13" customFormat="1">
      <c r="A160" s="13"/>
      <c r="B160" s="234"/>
      <c r="C160" s="235"/>
      <c r="D160" s="236" t="s">
        <v>319</v>
      </c>
      <c r="E160" s="237" t="s">
        <v>19</v>
      </c>
      <c r="F160" s="238" t="s">
        <v>9294</v>
      </c>
      <c r="G160" s="235"/>
      <c r="H160" s="239">
        <v>4.0700000000000003</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5" customFormat="1">
      <c r="A161" s="15"/>
      <c r="B161" s="259"/>
      <c r="C161" s="260"/>
      <c r="D161" s="236" t="s">
        <v>319</v>
      </c>
      <c r="E161" s="261" t="s">
        <v>19</v>
      </c>
      <c r="F161" s="262" t="s">
        <v>448</v>
      </c>
      <c r="G161" s="260"/>
      <c r="H161" s="263">
        <v>7.218</v>
      </c>
      <c r="I161" s="264"/>
      <c r="J161" s="260"/>
      <c r="K161" s="260"/>
      <c r="L161" s="265"/>
      <c r="M161" s="266"/>
      <c r="N161" s="267"/>
      <c r="O161" s="267"/>
      <c r="P161" s="267"/>
      <c r="Q161" s="267"/>
      <c r="R161" s="267"/>
      <c r="S161" s="267"/>
      <c r="T161" s="268"/>
      <c r="U161" s="15"/>
      <c r="V161" s="15"/>
      <c r="W161" s="15"/>
      <c r="X161" s="15"/>
      <c r="Y161" s="15"/>
      <c r="Z161" s="15"/>
      <c r="AA161" s="15"/>
      <c r="AB161" s="15"/>
      <c r="AC161" s="15"/>
      <c r="AD161" s="15"/>
      <c r="AE161" s="15"/>
      <c r="AT161" s="269" t="s">
        <v>319</v>
      </c>
      <c r="AU161" s="269" t="s">
        <v>85</v>
      </c>
      <c r="AV161" s="15" t="s">
        <v>315</v>
      </c>
      <c r="AW161" s="15" t="s">
        <v>37</v>
      </c>
      <c r="AX161" s="15" t="s">
        <v>83</v>
      </c>
      <c r="AY161" s="269" t="s">
        <v>308</v>
      </c>
    </row>
    <row r="162" s="2" customFormat="1" ht="16.5" customHeight="1">
      <c r="A162" s="41"/>
      <c r="B162" s="42"/>
      <c r="C162" s="216" t="s">
        <v>386</v>
      </c>
      <c r="D162" s="216" t="s">
        <v>310</v>
      </c>
      <c r="E162" s="217" t="s">
        <v>9295</v>
      </c>
      <c r="F162" s="218" t="s">
        <v>9296</v>
      </c>
      <c r="G162" s="219" t="s">
        <v>474</v>
      </c>
      <c r="H162" s="220">
        <v>58.299999999999997</v>
      </c>
      <c r="I162" s="221"/>
      <c r="J162" s="222">
        <f>ROUND(I162*H162,2)</f>
        <v>0</v>
      </c>
      <c r="K162" s="218" t="s">
        <v>314</v>
      </c>
      <c r="L162" s="47"/>
      <c r="M162" s="223" t="s">
        <v>19</v>
      </c>
      <c r="N162" s="224" t="s">
        <v>47</v>
      </c>
      <c r="O162" s="87"/>
      <c r="P162" s="225">
        <f>O162*H162</f>
        <v>0</v>
      </c>
      <c r="Q162" s="225">
        <v>1.0000000000000001E-05</v>
      </c>
      <c r="R162" s="225">
        <f>Q162*H162</f>
        <v>0.00058299999999999997</v>
      </c>
      <c r="S162" s="225">
        <v>0</v>
      </c>
      <c r="T162" s="226">
        <f>S162*H162</f>
        <v>0</v>
      </c>
      <c r="U162" s="41"/>
      <c r="V162" s="41"/>
      <c r="W162" s="41"/>
      <c r="X162" s="41"/>
      <c r="Y162" s="41"/>
      <c r="Z162" s="41"/>
      <c r="AA162" s="41"/>
      <c r="AB162" s="41"/>
      <c r="AC162" s="41"/>
      <c r="AD162" s="41"/>
      <c r="AE162" s="41"/>
      <c r="AR162" s="227" t="s">
        <v>315</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9297</v>
      </c>
    </row>
    <row r="163" s="2" customFormat="1">
      <c r="A163" s="41"/>
      <c r="B163" s="42"/>
      <c r="C163" s="43"/>
      <c r="D163" s="229" t="s">
        <v>317</v>
      </c>
      <c r="E163" s="43"/>
      <c r="F163" s="230" t="s">
        <v>9298</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2" customFormat="1" ht="16.5" customHeight="1">
      <c r="A164" s="41"/>
      <c r="B164" s="42"/>
      <c r="C164" s="280" t="s">
        <v>391</v>
      </c>
      <c r="D164" s="280" t="s">
        <v>1137</v>
      </c>
      <c r="E164" s="281" t="s">
        <v>9299</v>
      </c>
      <c r="F164" s="282" t="s">
        <v>9300</v>
      </c>
      <c r="G164" s="283" t="s">
        <v>474</v>
      </c>
      <c r="H164" s="284">
        <v>60.048999999999999</v>
      </c>
      <c r="I164" s="285"/>
      <c r="J164" s="286">
        <f>ROUND(I164*H164,2)</f>
        <v>0</v>
      </c>
      <c r="K164" s="282" t="s">
        <v>314</v>
      </c>
      <c r="L164" s="287"/>
      <c r="M164" s="288" t="s">
        <v>19</v>
      </c>
      <c r="N164" s="289" t="s">
        <v>47</v>
      </c>
      <c r="O164" s="87"/>
      <c r="P164" s="225">
        <f>O164*H164</f>
        <v>0</v>
      </c>
      <c r="Q164" s="225">
        <v>0.0054999999999999997</v>
      </c>
      <c r="R164" s="225">
        <f>Q164*H164</f>
        <v>0.33026949999999999</v>
      </c>
      <c r="S164" s="225">
        <v>0</v>
      </c>
      <c r="T164" s="226">
        <f>S164*H164</f>
        <v>0</v>
      </c>
      <c r="U164" s="41"/>
      <c r="V164" s="41"/>
      <c r="W164" s="41"/>
      <c r="X164" s="41"/>
      <c r="Y164" s="41"/>
      <c r="Z164" s="41"/>
      <c r="AA164" s="41"/>
      <c r="AB164" s="41"/>
      <c r="AC164" s="41"/>
      <c r="AD164" s="41"/>
      <c r="AE164" s="41"/>
      <c r="AR164" s="227" t="s">
        <v>352</v>
      </c>
      <c r="AT164" s="227" t="s">
        <v>1137</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9301</v>
      </c>
    </row>
    <row r="165" s="14" customFormat="1">
      <c r="A165" s="14"/>
      <c r="B165" s="249"/>
      <c r="C165" s="250"/>
      <c r="D165" s="236" t="s">
        <v>319</v>
      </c>
      <c r="E165" s="251" t="s">
        <v>19</v>
      </c>
      <c r="F165" s="252" t="s">
        <v>9302</v>
      </c>
      <c r="G165" s="250"/>
      <c r="H165" s="251" t="s">
        <v>19</v>
      </c>
      <c r="I165" s="253"/>
      <c r="J165" s="250"/>
      <c r="K165" s="250"/>
      <c r="L165" s="254"/>
      <c r="M165" s="255"/>
      <c r="N165" s="256"/>
      <c r="O165" s="256"/>
      <c r="P165" s="256"/>
      <c r="Q165" s="256"/>
      <c r="R165" s="256"/>
      <c r="S165" s="256"/>
      <c r="T165" s="257"/>
      <c r="U165" s="14"/>
      <c r="V165" s="14"/>
      <c r="W165" s="14"/>
      <c r="X165" s="14"/>
      <c r="Y165" s="14"/>
      <c r="Z165" s="14"/>
      <c r="AA165" s="14"/>
      <c r="AB165" s="14"/>
      <c r="AC165" s="14"/>
      <c r="AD165" s="14"/>
      <c r="AE165" s="14"/>
      <c r="AT165" s="258" t="s">
        <v>319</v>
      </c>
      <c r="AU165" s="258" t="s">
        <v>85</v>
      </c>
      <c r="AV165" s="14" t="s">
        <v>83</v>
      </c>
      <c r="AW165" s="14" t="s">
        <v>37</v>
      </c>
      <c r="AX165" s="14" t="s">
        <v>76</v>
      </c>
      <c r="AY165" s="258" t="s">
        <v>308</v>
      </c>
    </row>
    <row r="166" s="13" customFormat="1">
      <c r="A166" s="13"/>
      <c r="B166" s="234"/>
      <c r="C166" s="235"/>
      <c r="D166" s="236" t="s">
        <v>319</v>
      </c>
      <c r="E166" s="237" t="s">
        <v>19</v>
      </c>
      <c r="F166" s="238" t="s">
        <v>9303</v>
      </c>
      <c r="G166" s="235"/>
      <c r="H166" s="239">
        <v>3.3999999999999999</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76</v>
      </c>
      <c r="AY166" s="245" t="s">
        <v>308</v>
      </c>
    </row>
    <row r="167" s="13" customFormat="1">
      <c r="A167" s="13"/>
      <c r="B167" s="234"/>
      <c r="C167" s="235"/>
      <c r="D167" s="236" t="s">
        <v>319</v>
      </c>
      <c r="E167" s="237" t="s">
        <v>19</v>
      </c>
      <c r="F167" s="238" t="s">
        <v>9304</v>
      </c>
      <c r="G167" s="235"/>
      <c r="H167" s="239">
        <v>4</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3" customFormat="1">
      <c r="A168" s="13"/>
      <c r="B168" s="234"/>
      <c r="C168" s="235"/>
      <c r="D168" s="236" t="s">
        <v>319</v>
      </c>
      <c r="E168" s="237" t="s">
        <v>19</v>
      </c>
      <c r="F168" s="238" t="s">
        <v>9305</v>
      </c>
      <c r="G168" s="235"/>
      <c r="H168" s="239">
        <v>6.7999999999999998</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76</v>
      </c>
      <c r="AY168" s="245" t="s">
        <v>308</v>
      </c>
    </row>
    <row r="169" s="13" customFormat="1">
      <c r="A169" s="13"/>
      <c r="B169" s="234"/>
      <c r="C169" s="235"/>
      <c r="D169" s="236" t="s">
        <v>319</v>
      </c>
      <c r="E169" s="237" t="s">
        <v>19</v>
      </c>
      <c r="F169" s="238" t="s">
        <v>9306</v>
      </c>
      <c r="G169" s="235"/>
      <c r="H169" s="239">
        <v>5.0999999999999996</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3" customFormat="1">
      <c r="A170" s="13"/>
      <c r="B170" s="234"/>
      <c r="C170" s="235"/>
      <c r="D170" s="236" t="s">
        <v>319</v>
      </c>
      <c r="E170" s="237" t="s">
        <v>19</v>
      </c>
      <c r="F170" s="238" t="s">
        <v>9307</v>
      </c>
      <c r="G170" s="235"/>
      <c r="H170" s="239">
        <v>25.199999999999999</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3" customFormat="1">
      <c r="A171" s="13"/>
      <c r="B171" s="234"/>
      <c r="C171" s="235"/>
      <c r="D171" s="236" t="s">
        <v>319</v>
      </c>
      <c r="E171" s="237" t="s">
        <v>19</v>
      </c>
      <c r="F171" s="238" t="s">
        <v>9308</v>
      </c>
      <c r="G171" s="235"/>
      <c r="H171" s="239">
        <v>13.800000000000001</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5" customFormat="1">
      <c r="A172" s="15"/>
      <c r="B172" s="259"/>
      <c r="C172" s="260"/>
      <c r="D172" s="236" t="s">
        <v>319</v>
      </c>
      <c r="E172" s="261" t="s">
        <v>19</v>
      </c>
      <c r="F172" s="262" t="s">
        <v>448</v>
      </c>
      <c r="G172" s="260"/>
      <c r="H172" s="263">
        <v>58.299999999999997</v>
      </c>
      <c r="I172" s="264"/>
      <c r="J172" s="260"/>
      <c r="K172" s="260"/>
      <c r="L172" s="265"/>
      <c r="M172" s="266"/>
      <c r="N172" s="267"/>
      <c r="O172" s="267"/>
      <c r="P172" s="267"/>
      <c r="Q172" s="267"/>
      <c r="R172" s="267"/>
      <c r="S172" s="267"/>
      <c r="T172" s="268"/>
      <c r="U172" s="15"/>
      <c r="V172" s="15"/>
      <c r="W172" s="15"/>
      <c r="X172" s="15"/>
      <c r="Y172" s="15"/>
      <c r="Z172" s="15"/>
      <c r="AA172" s="15"/>
      <c r="AB172" s="15"/>
      <c r="AC172" s="15"/>
      <c r="AD172" s="15"/>
      <c r="AE172" s="15"/>
      <c r="AT172" s="269" t="s">
        <v>319</v>
      </c>
      <c r="AU172" s="269" t="s">
        <v>85</v>
      </c>
      <c r="AV172" s="15" t="s">
        <v>315</v>
      </c>
      <c r="AW172" s="15" t="s">
        <v>37</v>
      </c>
      <c r="AX172" s="15" t="s">
        <v>83</v>
      </c>
      <c r="AY172" s="269" t="s">
        <v>308</v>
      </c>
    </row>
    <row r="173" s="13" customFormat="1">
      <c r="A173" s="13"/>
      <c r="B173" s="234"/>
      <c r="C173" s="235"/>
      <c r="D173" s="236" t="s">
        <v>319</v>
      </c>
      <c r="E173" s="235"/>
      <c r="F173" s="238" t="s">
        <v>9309</v>
      </c>
      <c r="G173" s="235"/>
      <c r="H173" s="239">
        <v>60.048999999999999</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4</v>
      </c>
      <c r="AX173" s="13" t="s">
        <v>83</v>
      </c>
      <c r="AY173" s="245" t="s">
        <v>308</v>
      </c>
    </row>
    <row r="174" s="2" customFormat="1" ht="16.5" customHeight="1">
      <c r="A174" s="41"/>
      <c r="B174" s="42"/>
      <c r="C174" s="216" t="s">
        <v>396</v>
      </c>
      <c r="D174" s="216" t="s">
        <v>310</v>
      </c>
      <c r="E174" s="217" t="s">
        <v>9310</v>
      </c>
      <c r="F174" s="218" t="s">
        <v>9311</v>
      </c>
      <c r="G174" s="219" t="s">
        <v>474</v>
      </c>
      <c r="H174" s="220">
        <v>71.400000000000006</v>
      </c>
      <c r="I174" s="221"/>
      <c r="J174" s="222">
        <f>ROUND(I174*H174,2)</f>
        <v>0</v>
      </c>
      <c r="K174" s="218" t="s">
        <v>314</v>
      </c>
      <c r="L174" s="47"/>
      <c r="M174" s="223" t="s">
        <v>19</v>
      </c>
      <c r="N174" s="224" t="s">
        <v>47</v>
      </c>
      <c r="O174" s="87"/>
      <c r="P174" s="225">
        <f>O174*H174</f>
        <v>0</v>
      </c>
      <c r="Q174" s="225">
        <v>1.0000000000000001E-05</v>
      </c>
      <c r="R174" s="225">
        <f>Q174*H174</f>
        <v>0.00071400000000000012</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9312</v>
      </c>
    </row>
    <row r="175" s="2" customFormat="1">
      <c r="A175" s="41"/>
      <c r="B175" s="42"/>
      <c r="C175" s="43"/>
      <c r="D175" s="229" t="s">
        <v>317</v>
      </c>
      <c r="E175" s="43"/>
      <c r="F175" s="230" t="s">
        <v>9313</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2" customFormat="1" ht="16.5" customHeight="1">
      <c r="A176" s="41"/>
      <c r="B176" s="42"/>
      <c r="C176" s="280" t="s">
        <v>401</v>
      </c>
      <c r="D176" s="280" t="s">
        <v>1137</v>
      </c>
      <c r="E176" s="281" t="s">
        <v>9314</v>
      </c>
      <c r="F176" s="282" t="s">
        <v>9315</v>
      </c>
      <c r="G176" s="283" t="s">
        <v>474</v>
      </c>
      <c r="H176" s="284">
        <v>73.542000000000002</v>
      </c>
      <c r="I176" s="285"/>
      <c r="J176" s="286">
        <f>ROUND(I176*H176,2)</f>
        <v>0</v>
      </c>
      <c r="K176" s="282" t="s">
        <v>314</v>
      </c>
      <c r="L176" s="287"/>
      <c r="M176" s="288" t="s">
        <v>19</v>
      </c>
      <c r="N176" s="289" t="s">
        <v>47</v>
      </c>
      <c r="O176" s="87"/>
      <c r="P176" s="225">
        <f>O176*H176</f>
        <v>0</v>
      </c>
      <c r="Q176" s="225">
        <v>0.0080000000000000002</v>
      </c>
      <c r="R176" s="225">
        <f>Q176*H176</f>
        <v>0.58833599999999997</v>
      </c>
      <c r="S176" s="225">
        <v>0</v>
      </c>
      <c r="T176" s="226">
        <f>S176*H176</f>
        <v>0</v>
      </c>
      <c r="U176" s="41"/>
      <c r="V176" s="41"/>
      <c r="W176" s="41"/>
      <c r="X176" s="41"/>
      <c r="Y176" s="41"/>
      <c r="Z176" s="41"/>
      <c r="AA176" s="41"/>
      <c r="AB176" s="41"/>
      <c r="AC176" s="41"/>
      <c r="AD176" s="41"/>
      <c r="AE176" s="41"/>
      <c r="AR176" s="227" t="s">
        <v>352</v>
      </c>
      <c r="AT176" s="227" t="s">
        <v>1137</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9316</v>
      </c>
    </row>
    <row r="177" s="14" customFormat="1">
      <c r="A177" s="14"/>
      <c r="B177" s="249"/>
      <c r="C177" s="250"/>
      <c r="D177" s="236" t="s">
        <v>319</v>
      </c>
      <c r="E177" s="251" t="s">
        <v>19</v>
      </c>
      <c r="F177" s="252" t="s">
        <v>9302</v>
      </c>
      <c r="G177" s="250"/>
      <c r="H177" s="251" t="s">
        <v>19</v>
      </c>
      <c r="I177" s="253"/>
      <c r="J177" s="250"/>
      <c r="K177" s="250"/>
      <c r="L177" s="254"/>
      <c r="M177" s="255"/>
      <c r="N177" s="256"/>
      <c r="O177" s="256"/>
      <c r="P177" s="256"/>
      <c r="Q177" s="256"/>
      <c r="R177" s="256"/>
      <c r="S177" s="256"/>
      <c r="T177" s="257"/>
      <c r="U177" s="14"/>
      <c r="V177" s="14"/>
      <c r="W177" s="14"/>
      <c r="X177" s="14"/>
      <c r="Y177" s="14"/>
      <c r="Z177" s="14"/>
      <c r="AA177" s="14"/>
      <c r="AB177" s="14"/>
      <c r="AC177" s="14"/>
      <c r="AD177" s="14"/>
      <c r="AE177" s="14"/>
      <c r="AT177" s="258" t="s">
        <v>319</v>
      </c>
      <c r="AU177" s="258" t="s">
        <v>85</v>
      </c>
      <c r="AV177" s="14" t="s">
        <v>83</v>
      </c>
      <c r="AW177" s="14" t="s">
        <v>37</v>
      </c>
      <c r="AX177" s="14" t="s">
        <v>76</v>
      </c>
      <c r="AY177" s="258" t="s">
        <v>308</v>
      </c>
    </row>
    <row r="178" s="13" customFormat="1">
      <c r="A178" s="13"/>
      <c r="B178" s="234"/>
      <c r="C178" s="235"/>
      <c r="D178" s="236" t="s">
        <v>319</v>
      </c>
      <c r="E178" s="237" t="s">
        <v>19</v>
      </c>
      <c r="F178" s="238" t="s">
        <v>9317</v>
      </c>
      <c r="G178" s="235"/>
      <c r="H178" s="239">
        <v>3.6000000000000001</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9318</v>
      </c>
      <c r="G179" s="235"/>
      <c r="H179" s="239">
        <v>36.200000000000003</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3" customFormat="1">
      <c r="A180" s="13"/>
      <c r="B180" s="234"/>
      <c r="C180" s="235"/>
      <c r="D180" s="236" t="s">
        <v>319</v>
      </c>
      <c r="E180" s="237" t="s">
        <v>19</v>
      </c>
      <c r="F180" s="238" t="s">
        <v>9319</v>
      </c>
      <c r="G180" s="235"/>
      <c r="H180" s="239">
        <v>11.1</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4" customFormat="1">
      <c r="A181" s="14"/>
      <c r="B181" s="249"/>
      <c r="C181" s="250"/>
      <c r="D181" s="236" t="s">
        <v>319</v>
      </c>
      <c r="E181" s="251" t="s">
        <v>19</v>
      </c>
      <c r="F181" s="252" t="s">
        <v>9320</v>
      </c>
      <c r="G181" s="250"/>
      <c r="H181" s="251" t="s">
        <v>19</v>
      </c>
      <c r="I181" s="253"/>
      <c r="J181" s="250"/>
      <c r="K181" s="250"/>
      <c r="L181" s="254"/>
      <c r="M181" s="255"/>
      <c r="N181" s="256"/>
      <c r="O181" s="256"/>
      <c r="P181" s="256"/>
      <c r="Q181" s="256"/>
      <c r="R181" s="256"/>
      <c r="S181" s="256"/>
      <c r="T181" s="257"/>
      <c r="U181" s="14"/>
      <c r="V181" s="14"/>
      <c r="W181" s="14"/>
      <c r="X181" s="14"/>
      <c r="Y181" s="14"/>
      <c r="Z181" s="14"/>
      <c r="AA181" s="14"/>
      <c r="AB181" s="14"/>
      <c r="AC181" s="14"/>
      <c r="AD181" s="14"/>
      <c r="AE181" s="14"/>
      <c r="AT181" s="258" t="s">
        <v>319</v>
      </c>
      <c r="AU181" s="258" t="s">
        <v>85</v>
      </c>
      <c r="AV181" s="14" t="s">
        <v>83</v>
      </c>
      <c r="AW181" s="14" t="s">
        <v>37</v>
      </c>
      <c r="AX181" s="14" t="s">
        <v>76</v>
      </c>
      <c r="AY181" s="258" t="s">
        <v>308</v>
      </c>
    </row>
    <row r="182" s="13" customFormat="1">
      <c r="A182" s="13"/>
      <c r="B182" s="234"/>
      <c r="C182" s="235"/>
      <c r="D182" s="236" t="s">
        <v>319</v>
      </c>
      <c r="E182" s="237" t="s">
        <v>19</v>
      </c>
      <c r="F182" s="238" t="s">
        <v>9321</v>
      </c>
      <c r="G182" s="235"/>
      <c r="H182" s="239">
        <v>7</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37</v>
      </c>
      <c r="AX182" s="13" t="s">
        <v>76</v>
      </c>
      <c r="AY182" s="245" t="s">
        <v>308</v>
      </c>
    </row>
    <row r="183" s="13" customFormat="1">
      <c r="A183" s="13"/>
      <c r="B183" s="234"/>
      <c r="C183" s="235"/>
      <c r="D183" s="236" t="s">
        <v>319</v>
      </c>
      <c r="E183" s="237" t="s">
        <v>19</v>
      </c>
      <c r="F183" s="238" t="s">
        <v>9322</v>
      </c>
      <c r="G183" s="235"/>
      <c r="H183" s="239">
        <v>5.0999999999999996</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76</v>
      </c>
      <c r="AY183" s="245" t="s">
        <v>308</v>
      </c>
    </row>
    <row r="184" s="13" customFormat="1">
      <c r="A184" s="13"/>
      <c r="B184" s="234"/>
      <c r="C184" s="235"/>
      <c r="D184" s="236" t="s">
        <v>319</v>
      </c>
      <c r="E184" s="237" t="s">
        <v>19</v>
      </c>
      <c r="F184" s="238" t="s">
        <v>9323</v>
      </c>
      <c r="G184" s="235"/>
      <c r="H184" s="239">
        <v>6.7999999999999998</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76</v>
      </c>
      <c r="AY184" s="245" t="s">
        <v>308</v>
      </c>
    </row>
    <row r="185" s="14" customFormat="1">
      <c r="A185" s="14"/>
      <c r="B185" s="249"/>
      <c r="C185" s="250"/>
      <c r="D185" s="236" t="s">
        <v>319</v>
      </c>
      <c r="E185" s="251" t="s">
        <v>19</v>
      </c>
      <c r="F185" s="252" t="s">
        <v>9324</v>
      </c>
      <c r="G185" s="250"/>
      <c r="H185" s="251" t="s">
        <v>19</v>
      </c>
      <c r="I185" s="253"/>
      <c r="J185" s="250"/>
      <c r="K185" s="250"/>
      <c r="L185" s="254"/>
      <c r="M185" s="255"/>
      <c r="N185" s="256"/>
      <c r="O185" s="256"/>
      <c r="P185" s="256"/>
      <c r="Q185" s="256"/>
      <c r="R185" s="256"/>
      <c r="S185" s="256"/>
      <c r="T185" s="257"/>
      <c r="U185" s="14"/>
      <c r="V185" s="14"/>
      <c r="W185" s="14"/>
      <c r="X185" s="14"/>
      <c r="Y185" s="14"/>
      <c r="Z185" s="14"/>
      <c r="AA185" s="14"/>
      <c r="AB185" s="14"/>
      <c r="AC185" s="14"/>
      <c r="AD185" s="14"/>
      <c r="AE185" s="14"/>
      <c r="AT185" s="258" t="s">
        <v>319</v>
      </c>
      <c r="AU185" s="258" t="s">
        <v>85</v>
      </c>
      <c r="AV185" s="14" t="s">
        <v>83</v>
      </c>
      <c r="AW185" s="14" t="s">
        <v>37</v>
      </c>
      <c r="AX185" s="14" t="s">
        <v>76</v>
      </c>
      <c r="AY185" s="258" t="s">
        <v>308</v>
      </c>
    </row>
    <row r="186" s="13" customFormat="1">
      <c r="A186" s="13"/>
      <c r="B186" s="234"/>
      <c r="C186" s="235"/>
      <c r="D186" s="236" t="s">
        <v>319</v>
      </c>
      <c r="E186" s="237" t="s">
        <v>19</v>
      </c>
      <c r="F186" s="238" t="s">
        <v>9325</v>
      </c>
      <c r="G186" s="235"/>
      <c r="H186" s="239">
        <v>1.6000000000000001</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76</v>
      </c>
      <c r="AY186" s="245" t="s">
        <v>308</v>
      </c>
    </row>
    <row r="187" s="15" customFormat="1">
      <c r="A187" s="15"/>
      <c r="B187" s="259"/>
      <c r="C187" s="260"/>
      <c r="D187" s="236" t="s">
        <v>319</v>
      </c>
      <c r="E187" s="261" t="s">
        <v>19</v>
      </c>
      <c r="F187" s="262" t="s">
        <v>448</v>
      </c>
      <c r="G187" s="260"/>
      <c r="H187" s="263">
        <v>71.400000000000006</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319</v>
      </c>
      <c r="AU187" s="269" t="s">
        <v>85</v>
      </c>
      <c r="AV187" s="15" t="s">
        <v>315</v>
      </c>
      <c r="AW187" s="15" t="s">
        <v>37</v>
      </c>
      <c r="AX187" s="15" t="s">
        <v>83</v>
      </c>
      <c r="AY187" s="269" t="s">
        <v>308</v>
      </c>
    </row>
    <row r="188" s="13" customFormat="1">
      <c r="A188" s="13"/>
      <c r="B188" s="234"/>
      <c r="C188" s="235"/>
      <c r="D188" s="236" t="s">
        <v>319</v>
      </c>
      <c r="E188" s="235"/>
      <c r="F188" s="238" t="s">
        <v>9326</v>
      </c>
      <c r="G188" s="235"/>
      <c r="H188" s="239">
        <v>73.542000000000002</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4</v>
      </c>
      <c r="AX188" s="13" t="s">
        <v>83</v>
      </c>
      <c r="AY188" s="245" t="s">
        <v>308</v>
      </c>
    </row>
    <row r="189" s="2" customFormat="1" ht="24.15" customHeight="1">
      <c r="A189" s="41"/>
      <c r="B189" s="42"/>
      <c r="C189" s="216" t="s">
        <v>406</v>
      </c>
      <c r="D189" s="216" t="s">
        <v>310</v>
      </c>
      <c r="E189" s="217" t="s">
        <v>1666</v>
      </c>
      <c r="F189" s="218" t="s">
        <v>1667</v>
      </c>
      <c r="G189" s="219" t="s">
        <v>323</v>
      </c>
      <c r="H189" s="220">
        <v>38</v>
      </c>
      <c r="I189" s="221"/>
      <c r="J189" s="222">
        <f>ROUND(I189*H189,2)</f>
        <v>0</v>
      </c>
      <c r="K189" s="218" t="s">
        <v>314</v>
      </c>
      <c r="L189" s="47"/>
      <c r="M189" s="223" t="s">
        <v>19</v>
      </c>
      <c r="N189" s="224" t="s">
        <v>47</v>
      </c>
      <c r="O189" s="87"/>
      <c r="P189" s="225">
        <f>O189*H189</f>
        <v>0</v>
      </c>
      <c r="Q189" s="225">
        <v>0</v>
      </c>
      <c r="R189" s="225">
        <f>Q189*H189</f>
        <v>0</v>
      </c>
      <c r="S189" s="225">
        <v>0</v>
      </c>
      <c r="T189" s="226">
        <f>S189*H189</f>
        <v>0</v>
      </c>
      <c r="U189" s="41"/>
      <c r="V189" s="41"/>
      <c r="W189" s="41"/>
      <c r="X189" s="41"/>
      <c r="Y189" s="41"/>
      <c r="Z189" s="41"/>
      <c r="AA189" s="41"/>
      <c r="AB189" s="41"/>
      <c r="AC189" s="41"/>
      <c r="AD189" s="41"/>
      <c r="AE189" s="41"/>
      <c r="AR189" s="227" t="s">
        <v>315</v>
      </c>
      <c r="AT189" s="227" t="s">
        <v>310</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9327</v>
      </c>
    </row>
    <row r="190" s="2" customFormat="1">
      <c r="A190" s="41"/>
      <c r="B190" s="42"/>
      <c r="C190" s="43"/>
      <c r="D190" s="229" t="s">
        <v>317</v>
      </c>
      <c r="E190" s="43"/>
      <c r="F190" s="230" t="s">
        <v>1669</v>
      </c>
      <c r="G190" s="43"/>
      <c r="H190" s="43"/>
      <c r="I190" s="231"/>
      <c r="J190" s="43"/>
      <c r="K190" s="43"/>
      <c r="L190" s="47"/>
      <c r="M190" s="232"/>
      <c r="N190" s="233"/>
      <c r="O190" s="87"/>
      <c r="P190" s="87"/>
      <c r="Q190" s="87"/>
      <c r="R190" s="87"/>
      <c r="S190" s="87"/>
      <c r="T190" s="88"/>
      <c r="U190" s="41"/>
      <c r="V190" s="41"/>
      <c r="W190" s="41"/>
      <c r="X190" s="41"/>
      <c r="Y190" s="41"/>
      <c r="Z190" s="41"/>
      <c r="AA190" s="41"/>
      <c r="AB190" s="41"/>
      <c r="AC190" s="41"/>
      <c r="AD190" s="41"/>
      <c r="AE190" s="41"/>
      <c r="AT190" s="20" t="s">
        <v>317</v>
      </c>
      <c r="AU190" s="20" t="s">
        <v>85</v>
      </c>
    </row>
    <row r="191" s="2" customFormat="1" ht="16.5" customHeight="1">
      <c r="A191" s="41"/>
      <c r="B191" s="42"/>
      <c r="C191" s="280" t="s">
        <v>411</v>
      </c>
      <c r="D191" s="280" t="s">
        <v>1137</v>
      </c>
      <c r="E191" s="281" t="s">
        <v>9328</v>
      </c>
      <c r="F191" s="282" t="s">
        <v>9329</v>
      </c>
      <c r="G191" s="283" t="s">
        <v>323</v>
      </c>
      <c r="H191" s="284">
        <v>2</v>
      </c>
      <c r="I191" s="285"/>
      <c r="J191" s="286">
        <f>ROUND(I191*H191,2)</f>
        <v>0</v>
      </c>
      <c r="K191" s="282" t="s">
        <v>314</v>
      </c>
      <c r="L191" s="287"/>
      <c r="M191" s="288" t="s">
        <v>19</v>
      </c>
      <c r="N191" s="289" t="s">
        <v>47</v>
      </c>
      <c r="O191" s="87"/>
      <c r="P191" s="225">
        <f>O191*H191</f>
        <v>0</v>
      </c>
      <c r="Q191" s="225">
        <v>0.0012999999999999999</v>
      </c>
      <c r="R191" s="225">
        <f>Q191*H191</f>
        <v>0.0025999999999999999</v>
      </c>
      <c r="S191" s="225">
        <v>0</v>
      </c>
      <c r="T191" s="226">
        <f>S191*H191</f>
        <v>0</v>
      </c>
      <c r="U191" s="41"/>
      <c r="V191" s="41"/>
      <c r="W191" s="41"/>
      <c r="X191" s="41"/>
      <c r="Y191" s="41"/>
      <c r="Z191" s="41"/>
      <c r="AA191" s="41"/>
      <c r="AB191" s="41"/>
      <c r="AC191" s="41"/>
      <c r="AD191" s="41"/>
      <c r="AE191" s="41"/>
      <c r="AR191" s="227" t="s">
        <v>352</v>
      </c>
      <c r="AT191" s="227" t="s">
        <v>1137</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9330</v>
      </c>
    </row>
    <row r="192" s="14" customFormat="1">
      <c r="A192" s="14"/>
      <c r="B192" s="249"/>
      <c r="C192" s="250"/>
      <c r="D192" s="236" t="s">
        <v>319</v>
      </c>
      <c r="E192" s="251" t="s">
        <v>19</v>
      </c>
      <c r="F192" s="252" t="s">
        <v>9302</v>
      </c>
      <c r="G192" s="250"/>
      <c r="H192" s="251" t="s">
        <v>19</v>
      </c>
      <c r="I192" s="253"/>
      <c r="J192" s="250"/>
      <c r="K192" s="250"/>
      <c r="L192" s="254"/>
      <c r="M192" s="255"/>
      <c r="N192" s="256"/>
      <c r="O192" s="256"/>
      <c r="P192" s="256"/>
      <c r="Q192" s="256"/>
      <c r="R192" s="256"/>
      <c r="S192" s="256"/>
      <c r="T192" s="257"/>
      <c r="U192" s="14"/>
      <c r="V192" s="14"/>
      <c r="W192" s="14"/>
      <c r="X192" s="14"/>
      <c r="Y192" s="14"/>
      <c r="Z192" s="14"/>
      <c r="AA192" s="14"/>
      <c r="AB192" s="14"/>
      <c r="AC192" s="14"/>
      <c r="AD192" s="14"/>
      <c r="AE192" s="14"/>
      <c r="AT192" s="258" t="s">
        <v>319</v>
      </c>
      <c r="AU192" s="258" t="s">
        <v>85</v>
      </c>
      <c r="AV192" s="14" t="s">
        <v>83</v>
      </c>
      <c r="AW192" s="14" t="s">
        <v>37</v>
      </c>
      <c r="AX192" s="14" t="s">
        <v>76</v>
      </c>
      <c r="AY192" s="258" t="s">
        <v>308</v>
      </c>
    </row>
    <row r="193" s="13" customFormat="1">
      <c r="A193" s="13"/>
      <c r="B193" s="234"/>
      <c r="C193" s="235"/>
      <c r="D193" s="236" t="s">
        <v>319</v>
      </c>
      <c r="E193" s="237" t="s">
        <v>19</v>
      </c>
      <c r="F193" s="238" t="s">
        <v>9331</v>
      </c>
      <c r="G193" s="235"/>
      <c r="H193" s="239">
        <v>2</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83</v>
      </c>
      <c r="AY193" s="245" t="s">
        <v>308</v>
      </c>
    </row>
    <row r="194" s="2" customFormat="1" ht="16.5" customHeight="1">
      <c r="A194" s="41"/>
      <c r="B194" s="42"/>
      <c r="C194" s="280" t="s">
        <v>7</v>
      </c>
      <c r="D194" s="280" t="s">
        <v>1137</v>
      </c>
      <c r="E194" s="281" t="s">
        <v>9332</v>
      </c>
      <c r="F194" s="282" t="s">
        <v>9333</v>
      </c>
      <c r="G194" s="283" t="s">
        <v>323</v>
      </c>
      <c r="H194" s="284">
        <v>1</v>
      </c>
      <c r="I194" s="285"/>
      <c r="J194" s="286">
        <f>ROUND(I194*H194,2)</f>
        <v>0</v>
      </c>
      <c r="K194" s="282" t="s">
        <v>314</v>
      </c>
      <c r="L194" s="287"/>
      <c r="M194" s="288" t="s">
        <v>19</v>
      </c>
      <c r="N194" s="289" t="s">
        <v>47</v>
      </c>
      <c r="O194" s="87"/>
      <c r="P194" s="225">
        <f>O194*H194</f>
        <v>0</v>
      </c>
      <c r="Q194" s="225">
        <v>0.0011999999999999999</v>
      </c>
      <c r="R194" s="225">
        <f>Q194*H194</f>
        <v>0.0011999999999999999</v>
      </c>
      <c r="S194" s="225">
        <v>0</v>
      </c>
      <c r="T194" s="226">
        <f>S194*H194</f>
        <v>0</v>
      </c>
      <c r="U194" s="41"/>
      <c r="V194" s="41"/>
      <c r="W194" s="41"/>
      <c r="X194" s="41"/>
      <c r="Y194" s="41"/>
      <c r="Z194" s="41"/>
      <c r="AA194" s="41"/>
      <c r="AB194" s="41"/>
      <c r="AC194" s="41"/>
      <c r="AD194" s="41"/>
      <c r="AE194" s="41"/>
      <c r="AR194" s="227" t="s">
        <v>352</v>
      </c>
      <c r="AT194" s="227" t="s">
        <v>1137</v>
      </c>
      <c r="AU194" s="227" t="s">
        <v>85</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9334</v>
      </c>
    </row>
    <row r="195" s="14" customFormat="1">
      <c r="A195" s="14"/>
      <c r="B195" s="249"/>
      <c r="C195" s="250"/>
      <c r="D195" s="236" t="s">
        <v>319</v>
      </c>
      <c r="E195" s="251" t="s">
        <v>19</v>
      </c>
      <c r="F195" s="252" t="s">
        <v>9302</v>
      </c>
      <c r="G195" s="250"/>
      <c r="H195" s="251" t="s">
        <v>19</v>
      </c>
      <c r="I195" s="253"/>
      <c r="J195" s="250"/>
      <c r="K195" s="250"/>
      <c r="L195" s="254"/>
      <c r="M195" s="255"/>
      <c r="N195" s="256"/>
      <c r="O195" s="256"/>
      <c r="P195" s="256"/>
      <c r="Q195" s="256"/>
      <c r="R195" s="256"/>
      <c r="S195" s="256"/>
      <c r="T195" s="257"/>
      <c r="U195" s="14"/>
      <c r="V195" s="14"/>
      <c r="W195" s="14"/>
      <c r="X195" s="14"/>
      <c r="Y195" s="14"/>
      <c r="Z195" s="14"/>
      <c r="AA195" s="14"/>
      <c r="AB195" s="14"/>
      <c r="AC195" s="14"/>
      <c r="AD195" s="14"/>
      <c r="AE195" s="14"/>
      <c r="AT195" s="258" t="s">
        <v>319</v>
      </c>
      <c r="AU195" s="258" t="s">
        <v>85</v>
      </c>
      <c r="AV195" s="14" t="s">
        <v>83</v>
      </c>
      <c r="AW195" s="14" t="s">
        <v>37</v>
      </c>
      <c r="AX195" s="14" t="s">
        <v>76</v>
      </c>
      <c r="AY195" s="258" t="s">
        <v>308</v>
      </c>
    </row>
    <row r="196" s="13" customFormat="1">
      <c r="A196" s="13"/>
      <c r="B196" s="234"/>
      <c r="C196" s="235"/>
      <c r="D196" s="236" t="s">
        <v>319</v>
      </c>
      <c r="E196" s="237" t="s">
        <v>19</v>
      </c>
      <c r="F196" s="238" t="s">
        <v>9335</v>
      </c>
      <c r="G196" s="235"/>
      <c r="H196" s="239">
        <v>1</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83</v>
      </c>
      <c r="AY196" s="245" t="s">
        <v>308</v>
      </c>
    </row>
    <row r="197" s="2" customFormat="1" ht="16.5" customHeight="1">
      <c r="A197" s="41"/>
      <c r="B197" s="42"/>
      <c r="C197" s="280" t="s">
        <v>420</v>
      </c>
      <c r="D197" s="280" t="s">
        <v>1137</v>
      </c>
      <c r="E197" s="281" t="s">
        <v>9336</v>
      </c>
      <c r="F197" s="282" t="s">
        <v>9337</v>
      </c>
      <c r="G197" s="283" t="s">
        <v>323</v>
      </c>
      <c r="H197" s="284">
        <v>11</v>
      </c>
      <c r="I197" s="285"/>
      <c r="J197" s="286">
        <f>ROUND(I197*H197,2)</f>
        <v>0</v>
      </c>
      <c r="K197" s="282" t="s">
        <v>314</v>
      </c>
      <c r="L197" s="287"/>
      <c r="M197" s="288" t="s">
        <v>19</v>
      </c>
      <c r="N197" s="289" t="s">
        <v>47</v>
      </c>
      <c r="O197" s="87"/>
      <c r="P197" s="225">
        <f>O197*H197</f>
        <v>0</v>
      </c>
      <c r="Q197" s="225">
        <v>0.0014</v>
      </c>
      <c r="R197" s="225">
        <f>Q197*H197</f>
        <v>0.015400000000000001</v>
      </c>
      <c r="S197" s="225">
        <v>0</v>
      </c>
      <c r="T197" s="226">
        <f>S197*H197</f>
        <v>0</v>
      </c>
      <c r="U197" s="41"/>
      <c r="V197" s="41"/>
      <c r="W197" s="41"/>
      <c r="X197" s="41"/>
      <c r="Y197" s="41"/>
      <c r="Z197" s="41"/>
      <c r="AA197" s="41"/>
      <c r="AB197" s="41"/>
      <c r="AC197" s="41"/>
      <c r="AD197" s="41"/>
      <c r="AE197" s="41"/>
      <c r="AR197" s="227" t="s">
        <v>352</v>
      </c>
      <c r="AT197" s="227" t="s">
        <v>1137</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9338</v>
      </c>
    </row>
    <row r="198" s="14" customFormat="1">
      <c r="A198" s="14"/>
      <c r="B198" s="249"/>
      <c r="C198" s="250"/>
      <c r="D198" s="236" t="s">
        <v>319</v>
      </c>
      <c r="E198" s="251" t="s">
        <v>19</v>
      </c>
      <c r="F198" s="252" t="s">
        <v>9302</v>
      </c>
      <c r="G198" s="250"/>
      <c r="H198" s="251" t="s">
        <v>19</v>
      </c>
      <c r="I198" s="253"/>
      <c r="J198" s="250"/>
      <c r="K198" s="250"/>
      <c r="L198" s="254"/>
      <c r="M198" s="255"/>
      <c r="N198" s="256"/>
      <c r="O198" s="256"/>
      <c r="P198" s="256"/>
      <c r="Q198" s="256"/>
      <c r="R198" s="256"/>
      <c r="S198" s="256"/>
      <c r="T198" s="257"/>
      <c r="U198" s="14"/>
      <c r="V198" s="14"/>
      <c r="W198" s="14"/>
      <c r="X198" s="14"/>
      <c r="Y198" s="14"/>
      <c r="Z198" s="14"/>
      <c r="AA198" s="14"/>
      <c r="AB198" s="14"/>
      <c r="AC198" s="14"/>
      <c r="AD198" s="14"/>
      <c r="AE198" s="14"/>
      <c r="AT198" s="258" t="s">
        <v>319</v>
      </c>
      <c r="AU198" s="258" t="s">
        <v>85</v>
      </c>
      <c r="AV198" s="14" t="s">
        <v>83</v>
      </c>
      <c r="AW198" s="14" t="s">
        <v>37</v>
      </c>
      <c r="AX198" s="14" t="s">
        <v>76</v>
      </c>
      <c r="AY198" s="258" t="s">
        <v>308</v>
      </c>
    </row>
    <row r="199" s="13" customFormat="1">
      <c r="A199" s="13"/>
      <c r="B199" s="234"/>
      <c r="C199" s="235"/>
      <c r="D199" s="236" t="s">
        <v>319</v>
      </c>
      <c r="E199" s="237" t="s">
        <v>19</v>
      </c>
      <c r="F199" s="238" t="s">
        <v>9339</v>
      </c>
      <c r="G199" s="235"/>
      <c r="H199" s="239">
        <v>2</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3" customFormat="1">
      <c r="A200" s="13"/>
      <c r="B200" s="234"/>
      <c r="C200" s="235"/>
      <c r="D200" s="236" t="s">
        <v>319</v>
      </c>
      <c r="E200" s="237" t="s">
        <v>19</v>
      </c>
      <c r="F200" s="238" t="s">
        <v>9340</v>
      </c>
      <c r="G200" s="235"/>
      <c r="H200" s="239">
        <v>1</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3" customFormat="1">
      <c r="A201" s="13"/>
      <c r="B201" s="234"/>
      <c r="C201" s="235"/>
      <c r="D201" s="236" t="s">
        <v>319</v>
      </c>
      <c r="E201" s="237" t="s">
        <v>19</v>
      </c>
      <c r="F201" s="238" t="s">
        <v>9341</v>
      </c>
      <c r="G201" s="235"/>
      <c r="H201" s="239">
        <v>1</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76</v>
      </c>
      <c r="AY201" s="245" t="s">
        <v>308</v>
      </c>
    </row>
    <row r="202" s="13" customFormat="1">
      <c r="A202" s="13"/>
      <c r="B202" s="234"/>
      <c r="C202" s="235"/>
      <c r="D202" s="236" t="s">
        <v>319</v>
      </c>
      <c r="E202" s="237" t="s">
        <v>19</v>
      </c>
      <c r="F202" s="238" t="s">
        <v>9342</v>
      </c>
      <c r="G202" s="235"/>
      <c r="H202" s="239">
        <v>3</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3" customFormat="1">
      <c r="A203" s="13"/>
      <c r="B203" s="234"/>
      <c r="C203" s="235"/>
      <c r="D203" s="236" t="s">
        <v>319</v>
      </c>
      <c r="E203" s="237" t="s">
        <v>19</v>
      </c>
      <c r="F203" s="238" t="s">
        <v>9343</v>
      </c>
      <c r="G203" s="235"/>
      <c r="H203" s="239">
        <v>4</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76</v>
      </c>
      <c r="AY203" s="245" t="s">
        <v>308</v>
      </c>
    </row>
    <row r="204" s="15" customFormat="1">
      <c r="A204" s="15"/>
      <c r="B204" s="259"/>
      <c r="C204" s="260"/>
      <c r="D204" s="236" t="s">
        <v>319</v>
      </c>
      <c r="E204" s="261" t="s">
        <v>19</v>
      </c>
      <c r="F204" s="262" t="s">
        <v>448</v>
      </c>
      <c r="G204" s="260"/>
      <c r="H204" s="263">
        <v>11</v>
      </c>
      <c r="I204" s="264"/>
      <c r="J204" s="260"/>
      <c r="K204" s="260"/>
      <c r="L204" s="265"/>
      <c r="M204" s="266"/>
      <c r="N204" s="267"/>
      <c r="O204" s="267"/>
      <c r="P204" s="267"/>
      <c r="Q204" s="267"/>
      <c r="R204" s="267"/>
      <c r="S204" s="267"/>
      <c r="T204" s="268"/>
      <c r="U204" s="15"/>
      <c r="V204" s="15"/>
      <c r="W204" s="15"/>
      <c r="X204" s="15"/>
      <c r="Y204" s="15"/>
      <c r="Z204" s="15"/>
      <c r="AA204" s="15"/>
      <c r="AB204" s="15"/>
      <c r="AC204" s="15"/>
      <c r="AD204" s="15"/>
      <c r="AE204" s="15"/>
      <c r="AT204" s="269" t="s">
        <v>319</v>
      </c>
      <c r="AU204" s="269" t="s">
        <v>85</v>
      </c>
      <c r="AV204" s="15" t="s">
        <v>315</v>
      </c>
      <c r="AW204" s="15" t="s">
        <v>37</v>
      </c>
      <c r="AX204" s="15" t="s">
        <v>83</v>
      </c>
      <c r="AY204" s="269" t="s">
        <v>308</v>
      </c>
    </row>
    <row r="205" s="2" customFormat="1" ht="16.5" customHeight="1">
      <c r="A205" s="41"/>
      <c r="B205" s="42"/>
      <c r="C205" s="280" t="s">
        <v>425</v>
      </c>
      <c r="D205" s="280" t="s">
        <v>1137</v>
      </c>
      <c r="E205" s="281" t="s">
        <v>9344</v>
      </c>
      <c r="F205" s="282" t="s">
        <v>9345</v>
      </c>
      <c r="G205" s="283" t="s">
        <v>323</v>
      </c>
      <c r="H205" s="284">
        <v>24</v>
      </c>
      <c r="I205" s="285"/>
      <c r="J205" s="286">
        <f>ROUND(I205*H205,2)</f>
        <v>0</v>
      </c>
      <c r="K205" s="282" t="s">
        <v>314</v>
      </c>
      <c r="L205" s="287"/>
      <c r="M205" s="288" t="s">
        <v>19</v>
      </c>
      <c r="N205" s="289" t="s">
        <v>47</v>
      </c>
      <c r="O205" s="87"/>
      <c r="P205" s="225">
        <f>O205*H205</f>
        <v>0</v>
      </c>
      <c r="Q205" s="225">
        <v>0.0016000000000000001</v>
      </c>
      <c r="R205" s="225">
        <f>Q205*H205</f>
        <v>0.038400000000000004</v>
      </c>
      <c r="S205" s="225">
        <v>0</v>
      </c>
      <c r="T205" s="226">
        <f>S205*H205</f>
        <v>0</v>
      </c>
      <c r="U205" s="41"/>
      <c r="V205" s="41"/>
      <c r="W205" s="41"/>
      <c r="X205" s="41"/>
      <c r="Y205" s="41"/>
      <c r="Z205" s="41"/>
      <c r="AA205" s="41"/>
      <c r="AB205" s="41"/>
      <c r="AC205" s="41"/>
      <c r="AD205" s="41"/>
      <c r="AE205" s="41"/>
      <c r="AR205" s="227" t="s">
        <v>352</v>
      </c>
      <c r="AT205" s="227" t="s">
        <v>1137</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9346</v>
      </c>
    </row>
    <row r="206" s="14" customFormat="1">
      <c r="A206" s="14"/>
      <c r="B206" s="249"/>
      <c r="C206" s="250"/>
      <c r="D206" s="236" t="s">
        <v>319</v>
      </c>
      <c r="E206" s="251" t="s">
        <v>19</v>
      </c>
      <c r="F206" s="252" t="s">
        <v>9302</v>
      </c>
      <c r="G206" s="250"/>
      <c r="H206" s="251" t="s">
        <v>19</v>
      </c>
      <c r="I206" s="253"/>
      <c r="J206" s="250"/>
      <c r="K206" s="250"/>
      <c r="L206" s="254"/>
      <c r="M206" s="255"/>
      <c r="N206" s="256"/>
      <c r="O206" s="256"/>
      <c r="P206" s="256"/>
      <c r="Q206" s="256"/>
      <c r="R206" s="256"/>
      <c r="S206" s="256"/>
      <c r="T206" s="257"/>
      <c r="U206" s="14"/>
      <c r="V206" s="14"/>
      <c r="W206" s="14"/>
      <c r="X206" s="14"/>
      <c r="Y206" s="14"/>
      <c r="Z206" s="14"/>
      <c r="AA206" s="14"/>
      <c r="AB206" s="14"/>
      <c r="AC206" s="14"/>
      <c r="AD206" s="14"/>
      <c r="AE206" s="14"/>
      <c r="AT206" s="258" t="s">
        <v>319</v>
      </c>
      <c r="AU206" s="258" t="s">
        <v>85</v>
      </c>
      <c r="AV206" s="14" t="s">
        <v>83</v>
      </c>
      <c r="AW206" s="14" t="s">
        <v>37</v>
      </c>
      <c r="AX206" s="14" t="s">
        <v>76</v>
      </c>
      <c r="AY206" s="258" t="s">
        <v>308</v>
      </c>
    </row>
    <row r="207" s="13" customFormat="1">
      <c r="A207" s="13"/>
      <c r="B207" s="234"/>
      <c r="C207" s="235"/>
      <c r="D207" s="236" t="s">
        <v>319</v>
      </c>
      <c r="E207" s="237" t="s">
        <v>19</v>
      </c>
      <c r="F207" s="238" t="s">
        <v>9347</v>
      </c>
      <c r="G207" s="235"/>
      <c r="H207" s="239">
        <v>2</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76</v>
      </c>
      <c r="AY207" s="245" t="s">
        <v>308</v>
      </c>
    </row>
    <row r="208" s="13" customFormat="1">
      <c r="A208" s="13"/>
      <c r="B208" s="234"/>
      <c r="C208" s="235"/>
      <c r="D208" s="236" t="s">
        <v>319</v>
      </c>
      <c r="E208" s="237" t="s">
        <v>19</v>
      </c>
      <c r="F208" s="238" t="s">
        <v>9339</v>
      </c>
      <c r="G208" s="235"/>
      <c r="H208" s="239">
        <v>2</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9348</v>
      </c>
      <c r="G209" s="235"/>
      <c r="H209" s="239">
        <v>3</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9349</v>
      </c>
      <c r="G210" s="235"/>
      <c r="H210" s="239">
        <v>3</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9350</v>
      </c>
      <c r="G211" s="235"/>
      <c r="H211" s="239">
        <v>7</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9351</v>
      </c>
      <c r="G212" s="235"/>
      <c r="H212" s="239">
        <v>7</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5" customFormat="1">
      <c r="A213" s="15"/>
      <c r="B213" s="259"/>
      <c r="C213" s="260"/>
      <c r="D213" s="236" t="s">
        <v>319</v>
      </c>
      <c r="E213" s="261" t="s">
        <v>19</v>
      </c>
      <c r="F213" s="262" t="s">
        <v>448</v>
      </c>
      <c r="G213" s="260"/>
      <c r="H213" s="263">
        <v>24</v>
      </c>
      <c r="I213" s="264"/>
      <c r="J213" s="260"/>
      <c r="K213" s="260"/>
      <c r="L213" s="265"/>
      <c r="M213" s="266"/>
      <c r="N213" s="267"/>
      <c r="O213" s="267"/>
      <c r="P213" s="267"/>
      <c r="Q213" s="267"/>
      <c r="R213" s="267"/>
      <c r="S213" s="267"/>
      <c r="T213" s="268"/>
      <c r="U213" s="15"/>
      <c r="V213" s="15"/>
      <c r="W213" s="15"/>
      <c r="X213" s="15"/>
      <c r="Y213" s="15"/>
      <c r="Z213" s="15"/>
      <c r="AA213" s="15"/>
      <c r="AB213" s="15"/>
      <c r="AC213" s="15"/>
      <c r="AD213" s="15"/>
      <c r="AE213" s="15"/>
      <c r="AT213" s="269" t="s">
        <v>319</v>
      </c>
      <c r="AU213" s="269" t="s">
        <v>85</v>
      </c>
      <c r="AV213" s="15" t="s">
        <v>315</v>
      </c>
      <c r="AW213" s="15" t="s">
        <v>37</v>
      </c>
      <c r="AX213" s="15" t="s">
        <v>83</v>
      </c>
      <c r="AY213" s="269" t="s">
        <v>308</v>
      </c>
    </row>
    <row r="214" s="2" customFormat="1" ht="24.15" customHeight="1">
      <c r="A214" s="41"/>
      <c r="B214" s="42"/>
      <c r="C214" s="216" t="s">
        <v>430</v>
      </c>
      <c r="D214" s="216" t="s">
        <v>310</v>
      </c>
      <c r="E214" s="217" t="s">
        <v>9352</v>
      </c>
      <c r="F214" s="218" t="s">
        <v>9353</v>
      </c>
      <c r="G214" s="219" t="s">
        <v>323</v>
      </c>
      <c r="H214" s="220">
        <v>6</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315</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315</v>
      </c>
      <c r="BM214" s="227" t="s">
        <v>9354</v>
      </c>
    </row>
    <row r="215" s="2" customFormat="1">
      <c r="A215" s="41"/>
      <c r="B215" s="42"/>
      <c r="C215" s="43"/>
      <c r="D215" s="229" t="s">
        <v>317</v>
      </c>
      <c r="E215" s="43"/>
      <c r="F215" s="230" t="s">
        <v>9355</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85</v>
      </c>
    </row>
    <row r="216" s="2" customFormat="1" ht="16.5" customHeight="1">
      <c r="A216" s="41"/>
      <c r="B216" s="42"/>
      <c r="C216" s="280" t="s">
        <v>753</v>
      </c>
      <c r="D216" s="280" t="s">
        <v>1137</v>
      </c>
      <c r="E216" s="281" t="s">
        <v>9356</v>
      </c>
      <c r="F216" s="282" t="s">
        <v>9357</v>
      </c>
      <c r="G216" s="283" t="s">
        <v>323</v>
      </c>
      <c r="H216" s="284">
        <v>3</v>
      </c>
      <c r="I216" s="285"/>
      <c r="J216" s="286">
        <f>ROUND(I216*H216,2)</f>
        <v>0</v>
      </c>
      <c r="K216" s="282" t="s">
        <v>314</v>
      </c>
      <c r="L216" s="287"/>
      <c r="M216" s="288" t="s">
        <v>19</v>
      </c>
      <c r="N216" s="289" t="s">
        <v>47</v>
      </c>
      <c r="O216" s="87"/>
      <c r="P216" s="225">
        <f>O216*H216</f>
        <v>0</v>
      </c>
      <c r="Q216" s="225">
        <v>0.0012999999999999999</v>
      </c>
      <c r="R216" s="225">
        <f>Q216*H216</f>
        <v>0.0038999999999999998</v>
      </c>
      <c r="S216" s="225">
        <v>0</v>
      </c>
      <c r="T216" s="226">
        <f>S216*H216</f>
        <v>0</v>
      </c>
      <c r="U216" s="41"/>
      <c r="V216" s="41"/>
      <c r="W216" s="41"/>
      <c r="X216" s="41"/>
      <c r="Y216" s="41"/>
      <c r="Z216" s="41"/>
      <c r="AA216" s="41"/>
      <c r="AB216" s="41"/>
      <c r="AC216" s="41"/>
      <c r="AD216" s="41"/>
      <c r="AE216" s="41"/>
      <c r="AR216" s="227" t="s">
        <v>352</v>
      </c>
      <c r="AT216" s="227" t="s">
        <v>1137</v>
      </c>
      <c r="AU216" s="227" t="s">
        <v>85</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315</v>
      </c>
      <c r="BM216" s="227" t="s">
        <v>9358</v>
      </c>
    </row>
    <row r="217" s="14" customFormat="1">
      <c r="A217" s="14"/>
      <c r="B217" s="249"/>
      <c r="C217" s="250"/>
      <c r="D217" s="236" t="s">
        <v>319</v>
      </c>
      <c r="E217" s="251" t="s">
        <v>19</v>
      </c>
      <c r="F217" s="252" t="s">
        <v>9302</v>
      </c>
      <c r="G217" s="250"/>
      <c r="H217" s="251" t="s">
        <v>19</v>
      </c>
      <c r="I217" s="253"/>
      <c r="J217" s="250"/>
      <c r="K217" s="250"/>
      <c r="L217" s="254"/>
      <c r="M217" s="255"/>
      <c r="N217" s="256"/>
      <c r="O217" s="256"/>
      <c r="P217" s="256"/>
      <c r="Q217" s="256"/>
      <c r="R217" s="256"/>
      <c r="S217" s="256"/>
      <c r="T217" s="257"/>
      <c r="U217" s="14"/>
      <c r="V217" s="14"/>
      <c r="W217" s="14"/>
      <c r="X217" s="14"/>
      <c r="Y217" s="14"/>
      <c r="Z217" s="14"/>
      <c r="AA217" s="14"/>
      <c r="AB217" s="14"/>
      <c r="AC217" s="14"/>
      <c r="AD217" s="14"/>
      <c r="AE217" s="14"/>
      <c r="AT217" s="258" t="s">
        <v>319</v>
      </c>
      <c r="AU217" s="258" t="s">
        <v>85</v>
      </c>
      <c r="AV217" s="14" t="s">
        <v>83</v>
      </c>
      <c r="AW217" s="14" t="s">
        <v>37</v>
      </c>
      <c r="AX217" s="14" t="s">
        <v>76</v>
      </c>
      <c r="AY217" s="258" t="s">
        <v>308</v>
      </c>
    </row>
    <row r="218" s="13" customFormat="1">
      <c r="A218" s="13"/>
      <c r="B218" s="234"/>
      <c r="C218" s="235"/>
      <c r="D218" s="236" t="s">
        <v>319</v>
      </c>
      <c r="E218" s="237" t="s">
        <v>19</v>
      </c>
      <c r="F218" s="238" t="s">
        <v>9331</v>
      </c>
      <c r="G218" s="235"/>
      <c r="H218" s="239">
        <v>2</v>
      </c>
      <c r="I218" s="240"/>
      <c r="J218" s="235"/>
      <c r="K218" s="235"/>
      <c r="L218" s="241"/>
      <c r="M218" s="242"/>
      <c r="N218" s="243"/>
      <c r="O218" s="243"/>
      <c r="P218" s="243"/>
      <c r="Q218" s="243"/>
      <c r="R218" s="243"/>
      <c r="S218" s="243"/>
      <c r="T218" s="244"/>
      <c r="U218" s="13"/>
      <c r="V218" s="13"/>
      <c r="W218" s="13"/>
      <c r="X218" s="13"/>
      <c r="Y218" s="13"/>
      <c r="Z218" s="13"/>
      <c r="AA218" s="13"/>
      <c r="AB218" s="13"/>
      <c r="AC218" s="13"/>
      <c r="AD218" s="13"/>
      <c r="AE218" s="13"/>
      <c r="AT218" s="245" t="s">
        <v>319</v>
      </c>
      <c r="AU218" s="245" t="s">
        <v>85</v>
      </c>
      <c r="AV218" s="13" t="s">
        <v>85</v>
      </c>
      <c r="AW218" s="13" t="s">
        <v>37</v>
      </c>
      <c r="AX218" s="13" t="s">
        <v>76</v>
      </c>
      <c r="AY218" s="245" t="s">
        <v>308</v>
      </c>
    </row>
    <row r="219" s="14" customFormat="1">
      <c r="A219" s="14"/>
      <c r="B219" s="249"/>
      <c r="C219" s="250"/>
      <c r="D219" s="236" t="s">
        <v>319</v>
      </c>
      <c r="E219" s="251" t="s">
        <v>19</v>
      </c>
      <c r="F219" s="252" t="s">
        <v>9320</v>
      </c>
      <c r="G219" s="250"/>
      <c r="H219" s="251" t="s">
        <v>19</v>
      </c>
      <c r="I219" s="253"/>
      <c r="J219" s="250"/>
      <c r="K219" s="250"/>
      <c r="L219" s="254"/>
      <c r="M219" s="255"/>
      <c r="N219" s="256"/>
      <c r="O219" s="256"/>
      <c r="P219" s="256"/>
      <c r="Q219" s="256"/>
      <c r="R219" s="256"/>
      <c r="S219" s="256"/>
      <c r="T219" s="257"/>
      <c r="U219" s="14"/>
      <c r="V219" s="14"/>
      <c r="W219" s="14"/>
      <c r="X219" s="14"/>
      <c r="Y219" s="14"/>
      <c r="Z219" s="14"/>
      <c r="AA219" s="14"/>
      <c r="AB219" s="14"/>
      <c r="AC219" s="14"/>
      <c r="AD219" s="14"/>
      <c r="AE219" s="14"/>
      <c r="AT219" s="258" t="s">
        <v>319</v>
      </c>
      <c r="AU219" s="258" t="s">
        <v>85</v>
      </c>
      <c r="AV219" s="14" t="s">
        <v>83</v>
      </c>
      <c r="AW219" s="14" t="s">
        <v>37</v>
      </c>
      <c r="AX219" s="14" t="s">
        <v>76</v>
      </c>
      <c r="AY219" s="258" t="s">
        <v>308</v>
      </c>
    </row>
    <row r="220" s="13" customFormat="1">
      <c r="A220" s="13"/>
      <c r="B220" s="234"/>
      <c r="C220" s="235"/>
      <c r="D220" s="236" t="s">
        <v>319</v>
      </c>
      <c r="E220" s="237" t="s">
        <v>19</v>
      </c>
      <c r="F220" s="238" t="s">
        <v>9359</v>
      </c>
      <c r="G220" s="235"/>
      <c r="H220" s="239">
        <v>1</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3</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2" customFormat="1" ht="16.5" customHeight="1">
      <c r="A222" s="41"/>
      <c r="B222" s="42"/>
      <c r="C222" s="280" t="s">
        <v>596</v>
      </c>
      <c r="D222" s="280" t="s">
        <v>1137</v>
      </c>
      <c r="E222" s="281" t="s">
        <v>9360</v>
      </c>
      <c r="F222" s="282" t="s">
        <v>9361</v>
      </c>
      <c r="G222" s="283" t="s">
        <v>323</v>
      </c>
      <c r="H222" s="284">
        <v>3</v>
      </c>
      <c r="I222" s="285"/>
      <c r="J222" s="286">
        <f>ROUND(I222*H222,2)</f>
        <v>0</v>
      </c>
      <c r="K222" s="282" t="s">
        <v>314</v>
      </c>
      <c r="L222" s="287"/>
      <c r="M222" s="288" t="s">
        <v>19</v>
      </c>
      <c r="N222" s="289" t="s">
        <v>47</v>
      </c>
      <c r="O222" s="87"/>
      <c r="P222" s="225">
        <f>O222*H222</f>
        <v>0</v>
      </c>
      <c r="Q222" s="225">
        <v>0.0014</v>
      </c>
      <c r="R222" s="225">
        <f>Q222*H222</f>
        <v>0.0041999999999999997</v>
      </c>
      <c r="S222" s="225">
        <v>0</v>
      </c>
      <c r="T222" s="226">
        <f>S222*H222</f>
        <v>0</v>
      </c>
      <c r="U222" s="41"/>
      <c r="V222" s="41"/>
      <c r="W222" s="41"/>
      <c r="X222" s="41"/>
      <c r="Y222" s="41"/>
      <c r="Z222" s="41"/>
      <c r="AA222" s="41"/>
      <c r="AB222" s="41"/>
      <c r="AC222" s="41"/>
      <c r="AD222" s="41"/>
      <c r="AE222" s="41"/>
      <c r="AR222" s="227" t="s">
        <v>352</v>
      </c>
      <c r="AT222" s="227" t="s">
        <v>1137</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9362</v>
      </c>
    </row>
    <row r="223" s="14" customFormat="1">
      <c r="A223" s="14"/>
      <c r="B223" s="249"/>
      <c r="C223" s="250"/>
      <c r="D223" s="236" t="s">
        <v>319</v>
      </c>
      <c r="E223" s="251" t="s">
        <v>19</v>
      </c>
      <c r="F223" s="252" t="s">
        <v>9302</v>
      </c>
      <c r="G223" s="250"/>
      <c r="H223" s="251" t="s">
        <v>19</v>
      </c>
      <c r="I223" s="253"/>
      <c r="J223" s="250"/>
      <c r="K223" s="250"/>
      <c r="L223" s="254"/>
      <c r="M223" s="255"/>
      <c r="N223" s="256"/>
      <c r="O223" s="256"/>
      <c r="P223" s="256"/>
      <c r="Q223" s="256"/>
      <c r="R223" s="256"/>
      <c r="S223" s="256"/>
      <c r="T223" s="257"/>
      <c r="U223" s="14"/>
      <c r="V223" s="14"/>
      <c r="W223" s="14"/>
      <c r="X223" s="14"/>
      <c r="Y223" s="14"/>
      <c r="Z223" s="14"/>
      <c r="AA223" s="14"/>
      <c r="AB223" s="14"/>
      <c r="AC223" s="14"/>
      <c r="AD223" s="14"/>
      <c r="AE223" s="14"/>
      <c r="AT223" s="258" t="s">
        <v>319</v>
      </c>
      <c r="AU223" s="258" t="s">
        <v>85</v>
      </c>
      <c r="AV223" s="14" t="s">
        <v>83</v>
      </c>
      <c r="AW223" s="14" t="s">
        <v>37</v>
      </c>
      <c r="AX223" s="14" t="s">
        <v>76</v>
      </c>
      <c r="AY223" s="258" t="s">
        <v>308</v>
      </c>
    </row>
    <row r="224" s="13" customFormat="1">
      <c r="A224" s="13"/>
      <c r="B224" s="234"/>
      <c r="C224" s="235"/>
      <c r="D224" s="236" t="s">
        <v>319</v>
      </c>
      <c r="E224" s="237" t="s">
        <v>19</v>
      </c>
      <c r="F224" s="238" t="s">
        <v>9363</v>
      </c>
      <c r="G224" s="235"/>
      <c r="H224" s="239">
        <v>2</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4" customFormat="1">
      <c r="A225" s="14"/>
      <c r="B225" s="249"/>
      <c r="C225" s="250"/>
      <c r="D225" s="236" t="s">
        <v>319</v>
      </c>
      <c r="E225" s="251" t="s">
        <v>19</v>
      </c>
      <c r="F225" s="252" t="s">
        <v>9320</v>
      </c>
      <c r="G225" s="250"/>
      <c r="H225" s="251" t="s">
        <v>19</v>
      </c>
      <c r="I225" s="253"/>
      <c r="J225" s="250"/>
      <c r="K225" s="250"/>
      <c r="L225" s="254"/>
      <c r="M225" s="255"/>
      <c r="N225" s="256"/>
      <c r="O225" s="256"/>
      <c r="P225" s="256"/>
      <c r="Q225" s="256"/>
      <c r="R225" s="256"/>
      <c r="S225" s="256"/>
      <c r="T225" s="257"/>
      <c r="U225" s="14"/>
      <c r="V225" s="14"/>
      <c r="W225" s="14"/>
      <c r="X225" s="14"/>
      <c r="Y225" s="14"/>
      <c r="Z225" s="14"/>
      <c r="AA225" s="14"/>
      <c r="AB225" s="14"/>
      <c r="AC225" s="14"/>
      <c r="AD225" s="14"/>
      <c r="AE225" s="14"/>
      <c r="AT225" s="258" t="s">
        <v>319</v>
      </c>
      <c r="AU225" s="258" t="s">
        <v>85</v>
      </c>
      <c r="AV225" s="14" t="s">
        <v>83</v>
      </c>
      <c r="AW225" s="14" t="s">
        <v>37</v>
      </c>
      <c r="AX225" s="14" t="s">
        <v>76</v>
      </c>
      <c r="AY225" s="258" t="s">
        <v>308</v>
      </c>
    </row>
    <row r="226" s="13" customFormat="1">
      <c r="A226" s="13"/>
      <c r="B226" s="234"/>
      <c r="C226" s="235"/>
      <c r="D226" s="236" t="s">
        <v>319</v>
      </c>
      <c r="E226" s="237" t="s">
        <v>19</v>
      </c>
      <c r="F226" s="238" t="s">
        <v>9359</v>
      </c>
      <c r="G226" s="235"/>
      <c r="H226" s="239">
        <v>1</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76</v>
      </c>
      <c r="AY226" s="245" t="s">
        <v>308</v>
      </c>
    </row>
    <row r="227" s="15" customFormat="1">
      <c r="A227" s="15"/>
      <c r="B227" s="259"/>
      <c r="C227" s="260"/>
      <c r="D227" s="236" t="s">
        <v>319</v>
      </c>
      <c r="E227" s="261" t="s">
        <v>19</v>
      </c>
      <c r="F227" s="262" t="s">
        <v>448</v>
      </c>
      <c r="G227" s="260"/>
      <c r="H227" s="263">
        <v>3</v>
      </c>
      <c r="I227" s="264"/>
      <c r="J227" s="260"/>
      <c r="K227" s="260"/>
      <c r="L227" s="265"/>
      <c r="M227" s="266"/>
      <c r="N227" s="267"/>
      <c r="O227" s="267"/>
      <c r="P227" s="267"/>
      <c r="Q227" s="267"/>
      <c r="R227" s="267"/>
      <c r="S227" s="267"/>
      <c r="T227" s="268"/>
      <c r="U227" s="15"/>
      <c r="V227" s="15"/>
      <c r="W227" s="15"/>
      <c r="X227" s="15"/>
      <c r="Y227" s="15"/>
      <c r="Z227" s="15"/>
      <c r="AA227" s="15"/>
      <c r="AB227" s="15"/>
      <c r="AC227" s="15"/>
      <c r="AD227" s="15"/>
      <c r="AE227" s="15"/>
      <c r="AT227" s="269" t="s">
        <v>319</v>
      </c>
      <c r="AU227" s="269" t="s">
        <v>85</v>
      </c>
      <c r="AV227" s="15" t="s">
        <v>315</v>
      </c>
      <c r="AW227" s="15" t="s">
        <v>37</v>
      </c>
      <c r="AX227" s="15" t="s">
        <v>83</v>
      </c>
      <c r="AY227" s="269" t="s">
        <v>308</v>
      </c>
    </row>
    <row r="228" s="2" customFormat="1" ht="24.15" customHeight="1">
      <c r="A228" s="41"/>
      <c r="B228" s="42"/>
      <c r="C228" s="216" t="s">
        <v>759</v>
      </c>
      <c r="D228" s="216" t="s">
        <v>310</v>
      </c>
      <c r="E228" s="217" t="s">
        <v>6065</v>
      </c>
      <c r="F228" s="218" t="s">
        <v>6066</v>
      </c>
      <c r="G228" s="219" t="s">
        <v>323</v>
      </c>
      <c r="H228" s="220">
        <v>8</v>
      </c>
      <c r="I228" s="221"/>
      <c r="J228" s="222">
        <f>ROUND(I228*H228,2)</f>
        <v>0</v>
      </c>
      <c r="K228" s="218" t="s">
        <v>314</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315</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9364</v>
      </c>
    </row>
    <row r="229" s="2" customFormat="1">
      <c r="A229" s="41"/>
      <c r="B229" s="42"/>
      <c r="C229" s="43"/>
      <c r="D229" s="229" t="s">
        <v>317</v>
      </c>
      <c r="E229" s="43"/>
      <c r="F229" s="230" t="s">
        <v>6067</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317</v>
      </c>
      <c r="AU229" s="20" t="s">
        <v>85</v>
      </c>
    </row>
    <row r="230" s="2" customFormat="1" ht="16.5" customHeight="1">
      <c r="A230" s="41"/>
      <c r="B230" s="42"/>
      <c r="C230" s="280" t="s">
        <v>606</v>
      </c>
      <c r="D230" s="280" t="s">
        <v>1137</v>
      </c>
      <c r="E230" s="281" t="s">
        <v>9365</v>
      </c>
      <c r="F230" s="282" t="s">
        <v>9366</v>
      </c>
      <c r="G230" s="283" t="s">
        <v>323</v>
      </c>
      <c r="H230" s="284">
        <v>8</v>
      </c>
      <c r="I230" s="285"/>
      <c r="J230" s="286">
        <f>ROUND(I230*H230,2)</f>
        <v>0</v>
      </c>
      <c r="K230" s="282" t="s">
        <v>314</v>
      </c>
      <c r="L230" s="287"/>
      <c r="M230" s="288" t="s">
        <v>19</v>
      </c>
      <c r="N230" s="289" t="s">
        <v>47</v>
      </c>
      <c r="O230" s="87"/>
      <c r="P230" s="225">
        <f>O230*H230</f>
        <v>0</v>
      </c>
      <c r="Q230" s="225">
        <v>0.0028</v>
      </c>
      <c r="R230" s="225">
        <f>Q230*H230</f>
        <v>0.0224</v>
      </c>
      <c r="S230" s="225">
        <v>0</v>
      </c>
      <c r="T230" s="226">
        <f>S230*H230</f>
        <v>0</v>
      </c>
      <c r="U230" s="41"/>
      <c r="V230" s="41"/>
      <c r="W230" s="41"/>
      <c r="X230" s="41"/>
      <c r="Y230" s="41"/>
      <c r="Z230" s="41"/>
      <c r="AA230" s="41"/>
      <c r="AB230" s="41"/>
      <c r="AC230" s="41"/>
      <c r="AD230" s="41"/>
      <c r="AE230" s="41"/>
      <c r="AR230" s="227" t="s">
        <v>352</v>
      </c>
      <c r="AT230" s="227" t="s">
        <v>1137</v>
      </c>
      <c r="AU230" s="227" t="s">
        <v>85</v>
      </c>
      <c r="AY230" s="20" t="s">
        <v>308</v>
      </c>
      <c r="BE230" s="228">
        <f>IF(N230="základní",J230,0)</f>
        <v>0</v>
      </c>
      <c r="BF230" s="228">
        <f>IF(N230="snížená",J230,0)</f>
        <v>0</v>
      </c>
      <c r="BG230" s="228">
        <f>IF(N230="zákl. přenesená",J230,0)</f>
        <v>0</v>
      </c>
      <c r="BH230" s="228">
        <f>IF(N230="sníž. přenesená",J230,0)</f>
        <v>0</v>
      </c>
      <c r="BI230" s="228">
        <f>IF(N230="nulová",J230,0)</f>
        <v>0</v>
      </c>
      <c r="BJ230" s="20" t="s">
        <v>83</v>
      </c>
      <c r="BK230" s="228">
        <f>ROUND(I230*H230,2)</f>
        <v>0</v>
      </c>
      <c r="BL230" s="20" t="s">
        <v>315</v>
      </c>
      <c r="BM230" s="227" t="s">
        <v>9367</v>
      </c>
    </row>
    <row r="231" s="14" customFormat="1">
      <c r="A231" s="14"/>
      <c r="B231" s="249"/>
      <c r="C231" s="250"/>
      <c r="D231" s="236" t="s">
        <v>319</v>
      </c>
      <c r="E231" s="251" t="s">
        <v>19</v>
      </c>
      <c r="F231" s="252" t="s">
        <v>9302</v>
      </c>
      <c r="G231" s="250"/>
      <c r="H231" s="251" t="s">
        <v>19</v>
      </c>
      <c r="I231" s="253"/>
      <c r="J231" s="250"/>
      <c r="K231" s="250"/>
      <c r="L231" s="254"/>
      <c r="M231" s="255"/>
      <c r="N231" s="256"/>
      <c r="O231" s="256"/>
      <c r="P231" s="256"/>
      <c r="Q231" s="256"/>
      <c r="R231" s="256"/>
      <c r="S231" s="256"/>
      <c r="T231" s="257"/>
      <c r="U231" s="14"/>
      <c r="V231" s="14"/>
      <c r="W231" s="14"/>
      <c r="X231" s="14"/>
      <c r="Y231" s="14"/>
      <c r="Z231" s="14"/>
      <c r="AA231" s="14"/>
      <c r="AB231" s="14"/>
      <c r="AC231" s="14"/>
      <c r="AD231" s="14"/>
      <c r="AE231" s="14"/>
      <c r="AT231" s="258" t="s">
        <v>319</v>
      </c>
      <c r="AU231" s="258" t="s">
        <v>85</v>
      </c>
      <c r="AV231" s="14" t="s">
        <v>83</v>
      </c>
      <c r="AW231" s="14" t="s">
        <v>37</v>
      </c>
      <c r="AX231" s="14" t="s">
        <v>76</v>
      </c>
      <c r="AY231" s="258" t="s">
        <v>308</v>
      </c>
    </row>
    <row r="232" s="13" customFormat="1">
      <c r="A232" s="13"/>
      <c r="B232" s="234"/>
      <c r="C232" s="235"/>
      <c r="D232" s="236" t="s">
        <v>319</v>
      </c>
      <c r="E232" s="237" t="s">
        <v>19</v>
      </c>
      <c r="F232" s="238" t="s">
        <v>9341</v>
      </c>
      <c r="G232" s="235"/>
      <c r="H232" s="239">
        <v>1</v>
      </c>
      <c r="I232" s="240"/>
      <c r="J232" s="235"/>
      <c r="K232" s="235"/>
      <c r="L232" s="241"/>
      <c r="M232" s="242"/>
      <c r="N232" s="243"/>
      <c r="O232" s="243"/>
      <c r="P232" s="243"/>
      <c r="Q232" s="243"/>
      <c r="R232" s="243"/>
      <c r="S232" s="243"/>
      <c r="T232" s="244"/>
      <c r="U232" s="13"/>
      <c r="V232" s="13"/>
      <c r="W232" s="13"/>
      <c r="X232" s="13"/>
      <c r="Y232" s="13"/>
      <c r="Z232" s="13"/>
      <c r="AA232" s="13"/>
      <c r="AB232" s="13"/>
      <c r="AC232" s="13"/>
      <c r="AD232" s="13"/>
      <c r="AE232" s="13"/>
      <c r="AT232" s="245" t="s">
        <v>319</v>
      </c>
      <c r="AU232" s="245" t="s">
        <v>85</v>
      </c>
      <c r="AV232" s="13" t="s">
        <v>85</v>
      </c>
      <c r="AW232" s="13" t="s">
        <v>37</v>
      </c>
      <c r="AX232" s="13" t="s">
        <v>76</v>
      </c>
      <c r="AY232" s="245" t="s">
        <v>308</v>
      </c>
    </row>
    <row r="233" s="13" customFormat="1">
      <c r="A233" s="13"/>
      <c r="B233" s="234"/>
      <c r="C233" s="235"/>
      <c r="D233" s="236" t="s">
        <v>319</v>
      </c>
      <c r="E233" s="237" t="s">
        <v>19</v>
      </c>
      <c r="F233" s="238" t="s">
        <v>9368</v>
      </c>
      <c r="G233" s="235"/>
      <c r="H233" s="239">
        <v>4</v>
      </c>
      <c r="I233" s="240"/>
      <c r="J233" s="235"/>
      <c r="K233" s="235"/>
      <c r="L233" s="241"/>
      <c r="M233" s="242"/>
      <c r="N233" s="243"/>
      <c r="O233" s="243"/>
      <c r="P233" s="243"/>
      <c r="Q233" s="243"/>
      <c r="R233" s="243"/>
      <c r="S233" s="243"/>
      <c r="T233" s="244"/>
      <c r="U233" s="13"/>
      <c r="V233" s="13"/>
      <c r="W233" s="13"/>
      <c r="X233" s="13"/>
      <c r="Y233" s="13"/>
      <c r="Z233" s="13"/>
      <c r="AA233" s="13"/>
      <c r="AB233" s="13"/>
      <c r="AC233" s="13"/>
      <c r="AD233" s="13"/>
      <c r="AE233" s="13"/>
      <c r="AT233" s="245" t="s">
        <v>319</v>
      </c>
      <c r="AU233" s="245" t="s">
        <v>85</v>
      </c>
      <c r="AV233" s="13" t="s">
        <v>85</v>
      </c>
      <c r="AW233" s="13" t="s">
        <v>37</v>
      </c>
      <c r="AX233" s="13" t="s">
        <v>76</v>
      </c>
      <c r="AY233" s="245" t="s">
        <v>308</v>
      </c>
    </row>
    <row r="234" s="13" customFormat="1">
      <c r="A234" s="13"/>
      <c r="B234" s="234"/>
      <c r="C234" s="235"/>
      <c r="D234" s="236" t="s">
        <v>319</v>
      </c>
      <c r="E234" s="237" t="s">
        <v>19</v>
      </c>
      <c r="F234" s="238" t="s">
        <v>9369</v>
      </c>
      <c r="G234" s="235"/>
      <c r="H234" s="239">
        <v>3</v>
      </c>
      <c r="I234" s="240"/>
      <c r="J234" s="235"/>
      <c r="K234" s="235"/>
      <c r="L234" s="241"/>
      <c r="M234" s="242"/>
      <c r="N234" s="243"/>
      <c r="O234" s="243"/>
      <c r="P234" s="243"/>
      <c r="Q234" s="243"/>
      <c r="R234" s="243"/>
      <c r="S234" s="243"/>
      <c r="T234" s="244"/>
      <c r="U234" s="13"/>
      <c r="V234" s="13"/>
      <c r="W234" s="13"/>
      <c r="X234" s="13"/>
      <c r="Y234" s="13"/>
      <c r="Z234" s="13"/>
      <c r="AA234" s="13"/>
      <c r="AB234" s="13"/>
      <c r="AC234" s="13"/>
      <c r="AD234" s="13"/>
      <c r="AE234" s="13"/>
      <c r="AT234" s="245" t="s">
        <v>319</v>
      </c>
      <c r="AU234" s="245" t="s">
        <v>85</v>
      </c>
      <c r="AV234" s="13" t="s">
        <v>85</v>
      </c>
      <c r="AW234" s="13" t="s">
        <v>37</v>
      </c>
      <c r="AX234" s="13" t="s">
        <v>76</v>
      </c>
      <c r="AY234" s="245" t="s">
        <v>308</v>
      </c>
    </row>
    <row r="235" s="15" customFormat="1">
      <c r="A235" s="15"/>
      <c r="B235" s="259"/>
      <c r="C235" s="260"/>
      <c r="D235" s="236" t="s">
        <v>319</v>
      </c>
      <c r="E235" s="261" t="s">
        <v>19</v>
      </c>
      <c r="F235" s="262" t="s">
        <v>448</v>
      </c>
      <c r="G235" s="260"/>
      <c r="H235" s="263">
        <v>8</v>
      </c>
      <c r="I235" s="264"/>
      <c r="J235" s="260"/>
      <c r="K235" s="260"/>
      <c r="L235" s="265"/>
      <c r="M235" s="266"/>
      <c r="N235" s="267"/>
      <c r="O235" s="267"/>
      <c r="P235" s="267"/>
      <c r="Q235" s="267"/>
      <c r="R235" s="267"/>
      <c r="S235" s="267"/>
      <c r="T235" s="268"/>
      <c r="U235" s="15"/>
      <c r="V235" s="15"/>
      <c r="W235" s="15"/>
      <c r="X235" s="15"/>
      <c r="Y235" s="15"/>
      <c r="Z235" s="15"/>
      <c r="AA235" s="15"/>
      <c r="AB235" s="15"/>
      <c r="AC235" s="15"/>
      <c r="AD235" s="15"/>
      <c r="AE235" s="15"/>
      <c r="AT235" s="269" t="s">
        <v>319</v>
      </c>
      <c r="AU235" s="269" t="s">
        <v>85</v>
      </c>
      <c r="AV235" s="15" t="s">
        <v>315</v>
      </c>
      <c r="AW235" s="15" t="s">
        <v>37</v>
      </c>
      <c r="AX235" s="15" t="s">
        <v>83</v>
      </c>
      <c r="AY235" s="269" t="s">
        <v>308</v>
      </c>
    </row>
    <row r="236" s="2" customFormat="1" ht="24.15" customHeight="1">
      <c r="A236" s="41"/>
      <c r="B236" s="42"/>
      <c r="C236" s="216" t="s">
        <v>765</v>
      </c>
      <c r="D236" s="216" t="s">
        <v>310</v>
      </c>
      <c r="E236" s="217" t="s">
        <v>6072</v>
      </c>
      <c r="F236" s="218" t="s">
        <v>6073</v>
      </c>
      <c r="G236" s="219" t="s">
        <v>323</v>
      </c>
      <c r="H236" s="220">
        <v>4</v>
      </c>
      <c r="I236" s="221"/>
      <c r="J236" s="222">
        <f>ROUND(I236*H236,2)</f>
        <v>0</v>
      </c>
      <c r="K236" s="218" t="s">
        <v>314</v>
      </c>
      <c r="L236" s="47"/>
      <c r="M236" s="223" t="s">
        <v>19</v>
      </c>
      <c r="N236" s="224" t="s">
        <v>47</v>
      </c>
      <c r="O236" s="87"/>
      <c r="P236" s="225">
        <f>O236*H236</f>
        <v>0</v>
      </c>
      <c r="Q236" s="225">
        <v>0</v>
      </c>
      <c r="R236" s="225">
        <f>Q236*H236</f>
        <v>0</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9370</v>
      </c>
    </row>
    <row r="237" s="2" customFormat="1">
      <c r="A237" s="41"/>
      <c r="B237" s="42"/>
      <c r="C237" s="43"/>
      <c r="D237" s="229" t="s">
        <v>317</v>
      </c>
      <c r="E237" s="43"/>
      <c r="F237" s="230" t="s">
        <v>6074</v>
      </c>
      <c r="G237" s="43"/>
      <c r="H237" s="43"/>
      <c r="I237" s="231"/>
      <c r="J237" s="43"/>
      <c r="K237" s="43"/>
      <c r="L237" s="47"/>
      <c r="M237" s="232"/>
      <c r="N237" s="233"/>
      <c r="O237" s="87"/>
      <c r="P237" s="87"/>
      <c r="Q237" s="87"/>
      <c r="R237" s="87"/>
      <c r="S237" s="87"/>
      <c r="T237" s="88"/>
      <c r="U237" s="41"/>
      <c r="V237" s="41"/>
      <c r="W237" s="41"/>
      <c r="X237" s="41"/>
      <c r="Y237" s="41"/>
      <c r="Z237" s="41"/>
      <c r="AA237" s="41"/>
      <c r="AB237" s="41"/>
      <c r="AC237" s="41"/>
      <c r="AD237" s="41"/>
      <c r="AE237" s="41"/>
      <c r="AT237" s="20" t="s">
        <v>317</v>
      </c>
      <c r="AU237" s="20" t="s">
        <v>85</v>
      </c>
    </row>
    <row r="238" s="2" customFormat="1" ht="16.5" customHeight="1">
      <c r="A238" s="41"/>
      <c r="B238" s="42"/>
      <c r="C238" s="280" t="s">
        <v>611</v>
      </c>
      <c r="D238" s="280" t="s">
        <v>1137</v>
      </c>
      <c r="E238" s="281" t="s">
        <v>9371</v>
      </c>
      <c r="F238" s="282" t="s">
        <v>9372</v>
      </c>
      <c r="G238" s="283" t="s">
        <v>323</v>
      </c>
      <c r="H238" s="284">
        <v>4</v>
      </c>
      <c r="I238" s="285"/>
      <c r="J238" s="286">
        <f>ROUND(I238*H238,2)</f>
        <v>0</v>
      </c>
      <c r="K238" s="282" t="s">
        <v>314</v>
      </c>
      <c r="L238" s="287"/>
      <c r="M238" s="288" t="s">
        <v>19</v>
      </c>
      <c r="N238" s="289" t="s">
        <v>47</v>
      </c>
      <c r="O238" s="87"/>
      <c r="P238" s="225">
        <f>O238*H238</f>
        <v>0</v>
      </c>
      <c r="Q238" s="225">
        <v>0.0011999999999999999</v>
      </c>
      <c r="R238" s="225">
        <f>Q238*H238</f>
        <v>0.0047999999999999996</v>
      </c>
      <c r="S238" s="225">
        <v>0</v>
      </c>
      <c r="T238" s="226">
        <f>S238*H238</f>
        <v>0</v>
      </c>
      <c r="U238" s="41"/>
      <c r="V238" s="41"/>
      <c r="W238" s="41"/>
      <c r="X238" s="41"/>
      <c r="Y238" s="41"/>
      <c r="Z238" s="41"/>
      <c r="AA238" s="41"/>
      <c r="AB238" s="41"/>
      <c r="AC238" s="41"/>
      <c r="AD238" s="41"/>
      <c r="AE238" s="41"/>
      <c r="AR238" s="227" t="s">
        <v>352</v>
      </c>
      <c r="AT238" s="227" t="s">
        <v>1137</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9373</v>
      </c>
    </row>
    <row r="239" s="14" customFormat="1">
      <c r="A239" s="14"/>
      <c r="B239" s="249"/>
      <c r="C239" s="250"/>
      <c r="D239" s="236" t="s">
        <v>319</v>
      </c>
      <c r="E239" s="251" t="s">
        <v>19</v>
      </c>
      <c r="F239" s="252" t="s">
        <v>9302</v>
      </c>
      <c r="G239" s="250"/>
      <c r="H239" s="251" t="s">
        <v>19</v>
      </c>
      <c r="I239" s="253"/>
      <c r="J239" s="250"/>
      <c r="K239" s="250"/>
      <c r="L239" s="254"/>
      <c r="M239" s="255"/>
      <c r="N239" s="256"/>
      <c r="O239" s="256"/>
      <c r="P239" s="256"/>
      <c r="Q239" s="256"/>
      <c r="R239" s="256"/>
      <c r="S239" s="256"/>
      <c r="T239" s="257"/>
      <c r="U239" s="14"/>
      <c r="V239" s="14"/>
      <c r="W239" s="14"/>
      <c r="X239" s="14"/>
      <c r="Y239" s="14"/>
      <c r="Z239" s="14"/>
      <c r="AA239" s="14"/>
      <c r="AB239" s="14"/>
      <c r="AC239" s="14"/>
      <c r="AD239" s="14"/>
      <c r="AE239" s="14"/>
      <c r="AT239" s="258" t="s">
        <v>319</v>
      </c>
      <c r="AU239" s="258" t="s">
        <v>85</v>
      </c>
      <c r="AV239" s="14" t="s">
        <v>83</v>
      </c>
      <c r="AW239" s="14" t="s">
        <v>37</v>
      </c>
      <c r="AX239" s="14" t="s">
        <v>76</v>
      </c>
      <c r="AY239" s="258" t="s">
        <v>308</v>
      </c>
    </row>
    <row r="240" s="13" customFormat="1">
      <c r="A240" s="13"/>
      <c r="B240" s="234"/>
      <c r="C240" s="235"/>
      <c r="D240" s="236" t="s">
        <v>319</v>
      </c>
      <c r="E240" s="237" t="s">
        <v>19</v>
      </c>
      <c r="F240" s="238" t="s">
        <v>9341</v>
      </c>
      <c r="G240" s="235"/>
      <c r="H240" s="239">
        <v>1</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76</v>
      </c>
      <c r="AY240" s="245" t="s">
        <v>308</v>
      </c>
    </row>
    <row r="241" s="13" customFormat="1">
      <c r="A241" s="13"/>
      <c r="B241" s="234"/>
      <c r="C241" s="235"/>
      <c r="D241" s="236" t="s">
        <v>319</v>
      </c>
      <c r="E241" s="237" t="s">
        <v>19</v>
      </c>
      <c r="F241" s="238" t="s">
        <v>9331</v>
      </c>
      <c r="G241" s="235"/>
      <c r="H241" s="239">
        <v>2</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3" customFormat="1">
      <c r="A242" s="13"/>
      <c r="B242" s="234"/>
      <c r="C242" s="235"/>
      <c r="D242" s="236" t="s">
        <v>319</v>
      </c>
      <c r="E242" s="237" t="s">
        <v>19</v>
      </c>
      <c r="F242" s="238" t="s">
        <v>9374</v>
      </c>
      <c r="G242" s="235"/>
      <c r="H242" s="239">
        <v>1</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5" customFormat="1">
      <c r="A243" s="15"/>
      <c r="B243" s="259"/>
      <c r="C243" s="260"/>
      <c r="D243" s="236" t="s">
        <v>319</v>
      </c>
      <c r="E243" s="261" t="s">
        <v>19</v>
      </c>
      <c r="F243" s="262" t="s">
        <v>448</v>
      </c>
      <c r="G243" s="260"/>
      <c r="H243" s="263">
        <v>4</v>
      </c>
      <c r="I243" s="264"/>
      <c r="J243" s="260"/>
      <c r="K243" s="260"/>
      <c r="L243" s="265"/>
      <c r="M243" s="266"/>
      <c r="N243" s="267"/>
      <c r="O243" s="267"/>
      <c r="P243" s="267"/>
      <c r="Q243" s="267"/>
      <c r="R243" s="267"/>
      <c r="S243" s="267"/>
      <c r="T243" s="268"/>
      <c r="U243" s="15"/>
      <c r="V243" s="15"/>
      <c r="W243" s="15"/>
      <c r="X243" s="15"/>
      <c r="Y243" s="15"/>
      <c r="Z243" s="15"/>
      <c r="AA243" s="15"/>
      <c r="AB243" s="15"/>
      <c r="AC243" s="15"/>
      <c r="AD243" s="15"/>
      <c r="AE243" s="15"/>
      <c r="AT243" s="269" t="s">
        <v>319</v>
      </c>
      <c r="AU243" s="269" t="s">
        <v>85</v>
      </c>
      <c r="AV243" s="15" t="s">
        <v>315</v>
      </c>
      <c r="AW243" s="15" t="s">
        <v>37</v>
      </c>
      <c r="AX243" s="15" t="s">
        <v>83</v>
      </c>
      <c r="AY243" s="269" t="s">
        <v>308</v>
      </c>
    </row>
    <row r="244" s="2" customFormat="1" ht="37.8" customHeight="1">
      <c r="A244" s="41"/>
      <c r="B244" s="42"/>
      <c r="C244" s="216" t="s">
        <v>775</v>
      </c>
      <c r="D244" s="216" t="s">
        <v>310</v>
      </c>
      <c r="E244" s="217" t="s">
        <v>1589</v>
      </c>
      <c r="F244" s="218" t="s">
        <v>1590</v>
      </c>
      <c r="G244" s="219" t="s">
        <v>442</v>
      </c>
      <c r="H244" s="220">
        <v>31.312000000000001</v>
      </c>
      <c r="I244" s="221"/>
      <c r="J244" s="222">
        <f>ROUND(I244*H244,2)</f>
        <v>0</v>
      </c>
      <c r="K244" s="218" t="s">
        <v>314</v>
      </c>
      <c r="L244" s="47"/>
      <c r="M244" s="223" t="s">
        <v>19</v>
      </c>
      <c r="N244" s="224"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315</v>
      </c>
      <c r="AT244" s="227" t="s">
        <v>310</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9375</v>
      </c>
    </row>
    <row r="245" s="2" customFormat="1">
      <c r="A245" s="41"/>
      <c r="B245" s="42"/>
      <c r="C245" s="43"/>
      <c r="D245" s="229" t="s">
        <v>317</v>
      </c>
      <c r="E245" s="43"/>
      <c r="F245" s="230" t="s">
        <v>1592</v>
      </c>
      <c r="G245" s="43"/>
      <c r="H245" s="43"/>
      <c r="I245" s="231"/>
      <c r="J245" s="43"/>
      <c r="K245" s="43"/>
      <c r="L245" s="47"/>
      <c r="M245" s="232"/>
      <c r="N245" s="233"/>
      <c r="O245" s="87"/>
      <c r="P245" s="87"/>
      <c r="Q245" s="87"/>
      <c r="R245" s="87"/>
      <c r="S245" s="87"/>
      <c r="T245" s="88"/>
      <c r="U245" s="41"/>
      <c r="V245" s="41"/>
      <c r="W245" s="41"/>
      <c r="X245" s="41"/>
      <c r="Y245" s="41"/>
      <c r="Z245" s="41"/>
      <c r="AA245" s="41"/>
      <c r="AB245" s="41"/>
      <c r="AC245" s="41"/>
      <c r="AD245" s="41"/>
      <c r="AE245" s="41"/>
      <c r="AT245" s="20" t="s">
        <v>317</v>
      </c>
      <c r="AU245" s="20" t="s">
        <v>85</v>
      </c>
    </row>
    <row r="246" s="2" customFormat="1">
      <c r="A246" s="41"/>
      <c r="B246" s="42"/>
      <c r="C246" s="43"/>
      <c r="D246" s="236" t="s">
        <v>4125</v>
      </c>
      <c r="E246" s="43"/>
      <c r="F246" s="292" t="s">
        <v>9376</v>
      </c>
      <c r="G246" s="43"/>
      <c r="H246" s="43"/>
      <c r="I246" s="231"/>
      <c r="J246" s="43"/>
      <c r="K246" s="43"/>
      <c r="L246" s="47"/>
      <c r="M246" s="232"/>
      <c r="N246" s="233"/>
      <c r="O246" s="87"/>
      <c r="P246" s="87"/>
      <c r="Q246" s="87"/>
      <c r="R246" s="87"/>
      <c r="S246" s="87"/>
      <c r="T246" s="88"/>
      <c r="U246" s="41"/>
      <c r="V246" s="41"/>
      <c r="W246" s="41"/>
      <c r="X246" s="41"/>
      <c r="Y246" s="41"/>
      <c r="Z246" s="41"/>
      <c r="AA246" s="41"/>
      <c r="AB246" s="41"/>
      <c r="AC246" s="41"/>
      <c r="AD246" s="41"/>
      <c r="AE246" s="41"/>
      <c r="AT246" s="20" t="s">
        <v>4125</v>
      </c>
      <c r="AU246" s="20" t="s">
        <v>85</v>
      </c>
    </row>
    <row r="247" s="13" customFormat="1">
      <c r="A247" s="13"/>
      <c r="B247" s="234"/>
      <c r="C247" s="235"/>
      <c r="D247" s="236" t="s">
        <v>319</v>
      </c>
      <c r="E247" s="237" t="s">
        <v>19</v>
      </c>
      <c r="F247" s="238" t="s">
        <v>9377</v>
      </c>
      <c r="G247" s="235"/>
      <c r="H247" s="239">
        <v>13.176</v>
      </c>
      <c r="I247" s="240"/>
      <c r="J247" s="235"/>
      <c r="K247" s="235"/>
      <c r="L247" s="241"/>
      <c r="M247" s="242"/>
      <c r="N247" s="243"/>
      <c r="O247" s="243"/>
      <c r="P247" s="243"/>
      <c r="Q247" s="243"/>
      <c r="R247" s="243"/>
      <c r="S247" s="243"/>
      <c r="T247" s="244"/>
      <c r="U247" s="13"/>
      <c r="V247" s="13"/>
      <c r="W247" s="13"/>
      <c r="X247" s="13"/>
      <c r="Y247" s="13"/>
      <c r="Z247" s="13"/>
      <c r="AA247" s="13"/>
      <c r="AB247" s="13"/>
      <c r="AC247" s="13"/>
      <c r="AD247" s="13"/>
      <c r="AE247" s="13"/>
      <c r="AT247" s="245" t="s">
        <v>319</v>
      </c>
      <c r="AU247" s="245" t="s">
        <v>85</v>
      </c>
      <c r="AV247" s="13" t="s">
        <v>85</v>
      </c>
      <c r="AW247" s="13" t="s">
        <v>37</v>
      </c>
      <c r="AX247" s="13" t="s">
        <v>76</v>
      </c>
      <c r="AY247" s="245" t="s">
        <v>308</v>
      </c>
    </row>
    <row r="248" s="13" customFormat="1">
      <c r="A248" s="13"/>
      <c r="B248" s="234"/>
      <c r="C248" s="235"/>
      <c r="D248" s="236" t="s">
        <v>319</v>
      </c>
      <c r="E248" s="237" t="s">
        <v>19</v>
      </c>
      <c r="F248" s="238" t="s">
        <v>9378</v>
      </c>
      <c r="G248" s="235"/>
      <c r="H248" s="239">
        <v>18.135999999999999</v>
      </c>
      <c r="I248" s="240"/>
      <c r="J248" s="235"/>
      <c r="K248" s="235"/>
      <c r="L248" s="241"/>
      <c r="M248" s="242"/>
      <c r="N248" s="243"/>
      <c r="O248" s="243"/>
      <c r="P248" s="243"/>
      <c r="Q248" s="243"/>
      <c r="R248" s="243"/>
      <c r="S248" s="243"/>
      <c r="T248" s="244"/>
      <c r="U248" s="13"/>
      <c r="V248" s="13"/>
      <c r="W248" s="13"/>
      <c r="X248" s="13"/>
      <c r="Y248" s="13"/>
      <c r="Z248" s="13"/>
      <c r="AA248" s="13"/>
      <c r="AB248" s="13"/>
      <c r="AC248" s="13"/>
      <c r="AD248" s="13"/>
      <c r="AE248" s="13"/>
      <c r="AT248" s="245" t="s">
        <v>319</v>
      </c>
      <c r="AU248" s="245" t="s">
        <v>85</v>
      </c>
      <c r="AV248" s="13" t="s">
        <v>85</v>
      </c>
      <c r="AW248" s="13" t="s">
        <v>37</v>
      </c>
      <c r="AX248" s="13" t="s">
        <v>76</v>
      </c>
      <c r="AY248" s="245" t="s">
        <v>308</v>
      </c>
    </row>
    <row r="249" s="15" customFormat="1">
      <c r="A249" s="15"/>
      <c r="B249" s="259"/>
      <c r="C249" s="260"/>
      <c r="D249" s="236" t="s">
        <v>319</v>
      </c>
      <c r="E249" s="261" t="s">
        <v>19</v>
      </c>
      <c r="F249" s="262" t="s">
        <v>448</v>
      </c>
      <c r="G249" s="260"/>
      <c r="H249" s="263">
        <v>31.311999999999998</v>
      </c>
      <c r="I249" s="264"/>
      <c r="J249" s="260"/>
      <c r="K249" s="260"/>
      <c r="L249" s="265"/>
      <c r="M249" s="266"/>
      <c r="N249" s="267"/>
      <c r="O249" s="267"/>
      <c r="P249" s="267"/>
      <c r="Q249" s="267"/>
      <c r="R249" s="267"/>
      <c r="S249" s="267"/>
      <c r="T249" s="268"/>
      <c r="U249" s="15"/>
      <c r="V249" s="15"/>
      <c r="W249" s="15"/>
      <c r="X249" s="15"/>
      <c r="Y249" s="15"/>
      <c r="Z249" s="15"/>
      <c r="AA249" s="15"/>
      <c r="AB249" s="15"/>
      <c r="AC249" s="15"/>
      <c r="AD249" s="15"/>
      <c r="AE249" s="15"/>
      <c r="AT249" s="269" t="s">
        <v>319</v>
      </c>
      <c r="AU249" s="269" t="s">
        <v>85</v>
      </c>
      <c r="AV249" s="15" t="s">
        <v>315</v>
      </c>
      <c r="AW249" s="15" t="s">
        <v>37</v>
      </c>
      <c r="AX249" s="15" t="s">
        <v>83</v>
      </c>
      <c r="AY249" s="269" t="s">
        <v>308</v>
      </c>
    </row>
    <row r="250" s="2" customFormat="1" ht="16.5" customHeight="1">
      <c r="A250" s="41"/>
      <c r="B250" s="42"/>
      <c r="C250" s="280" t="s">
        <v>616</v>
      </c>
      <c r="D250" s="280" t="s">
        <v>1137</v>
      </c>
      <c r="E250" s="281" t="s">
        <v>2850</v>
      </c>
      <c r="F250" s="282" t="s">
        <v>2851</v>
      </c>
      <c r="G250" s="283" t="s">
        <v>493</v>
      </c>
      <c r="H250" s="284">
        <v>62.624000000000002</v>
      </c>
      <c r="I250" s="285"/>
      <c r="J250" s="286">
        <f>ROUND(I250*H250,2)</f>
        <v>0</v>
      </c>
      <c r="K250" s="282" t="s">
        <v>314</v>
      </c>
      <c r="L250" s="287"/>
      <c r="M250" s="288" t="s">
        <v>19</v>
      </c>
      <c r="N250" s="289" t="s">
        <v>47</v>
      </c>
      <c r="O250" s="87"/>
      <c r="P250" s="225">
        <f>O250*H250</f>
        <v>0</v>
      </c>
      <c r="Q250" s="225">
        <v>1</v>
      </c>
      <c r="R250" s="225">
        <f>Q250*H250</f>
        <v>62.624000000000002</v>
      </c>
      <c r="S250" s="225">
        <v>0</v>
      </c>
      <c r="T250" s="226">
        <f>S250*H250</f>
        <v>0</v>
      </c>
      <c r="U250" s="41"/>
      <c r="V250" s="41"/>
      <c r="W250" s="41"/>
      <c r="X250" s="41"/>
      <c r="Y250" s="41"/>
      <c r="Z250" s="41"/>
      <c r="AA250" s="41"/>
      <c r="AB250" s="41"/>
      <c r="AC250" s="41"/>
      <c r="AD250" s="41"/>
      <c r="AE250" s="41"/>
      <c r="AR250" s="227" t="s">
        <v>352</v>
      </c>
      <c r="AT250" s="227" t="s">
        <v>1137</v>
      </c>
      <c r="AU250" s="227" t="s">
        <v>85</v>
      </c>
      <c r="AY250" s="20" t="s">
        <v>308</v>
      </c>
      <c r="BE250" s="228">
        <f>IF(N250="základní",J250,0)</f>
        <v>0</v>
      </c>
      <c r="BF250" s="228">
        <f>IF(N250="snížená",J250,0)</f>
        <v>0</v>
      </c>
      <c r="BG250" s="228">
        <f>IF(N250="zákl. přenesená",J250,0)</f>
        <v>0</v>
      </c>
      <c r="BH250" s="228">
        <f>IF(N250="sníž. přenesená",J250,0)</f>
        <v>0</v>
      </c>
      <c r="BI250" s="228">
        <f>IF(N250="nulová",J250,0)</f>
        <v>0</v>
      </c>
      <c r="BJ250" s="20" t="s">
        <v>83</v>
      </c>
      <c r="BK250" s="228">
        <f>ROUND(I250*H250,2)</f>
        <v>0</v>
      </c>
      <c r="BL250" s="20" t="s">
        <v>315</v>
      </c>
      <c r="BM250" s="227" t="s">
        <v>9379</v>
      </c>
    </row>
    <row r="251" s="13" customFormat="1">
      <c r="A251" s="13"/>
      <c r="B251" s="234"/>
      <c r="C251" s="235"/>
      <c r="D251" s="236" t="s">
        <v>319</v>
      </c>
      <c r="E251" s="235"/>
      <c r="F251" s="238" t="s">
        <v>9380</v>
      </c>
      <c r="G251" s="235"/>
      <c r="H251" s="239">
        <v>62.624000000000002</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4</v>
      </c>
      <c r="AX251" s="13" t="s">
        <v>83</v>
      </c>
      <c r="AY251" s="245" t="s">
        <v>308</v>
      </c>
    </row>
    <row r="252" s="12" customFormat="1" ht="22.8" customHeight="1">
      <c r="A252" s="12"/>
      <c r="B252" s="200"/>
      <c r="C252" s="201"/>
      <c r="D252" s="202" t="s">
        <v>75</v>
      </c>
      <c r="E252" s="214" t="s">
        <v>179</v>
      </c>
      <c r="F252" s="214" t="s">
        <v>9381</v>
      </c>
      <c r="G252" s="201"/>
      <c r="H252" s="201"/>
      <c r="I252" s="204"/>
      <c r="J252" s="215">
        <f>BK252</f>
        <v>0</v>
      </c>
      <c r="K252" s="201"/>
      <c r="L252" s="206"/>
      <c r="M252" s="207"/>
      <c r="N252" s="208"/>
      <c r="O252" s="208"/>
      <c r="P252" s="209">
        <f>SUM(P253:P472)</f>
        <v>0</v>
      </c>
      <c r="Q252" s="208"/>
      <c r="R252" s="209">
        <f>SUM(R253:R472)</f>
        <v>28.006094399999995</v>
      </c>
      <c r="S252" s="208"/>
      <c r="T252" s="210">
        <f>SUM(T253:T472)</f>
        <v>0.24011999999999997</v>
      </c>
      <c r="U252" s="12"/>
      <c r="V252" s="12"/>
      <c r="W252" s="12"/>
      <c r="X252" s="12"/>
      <c r="Y252" s="12"/>
      <c r="Z252" s="12"/>
      <c r="AA252" s="12"/>
      <c r="AB252" s="12"/>
      <c r="AC252" s="12"/>
      <c r="AD252" s="12"/>
      <c r="AE252" s="12"/>
      <c r="AR252" s="211" t="s">
        <v>83</v>
      </c>
      <c r="AT252" s="212" t="s">
        <v>75</v>
      </c>
      <c r="AU252" s="212" t="s">
        <v>83</v>
      </c>
      <c r="AY252" s="211" t="s">
        <v>308</v>
      </c>
      <c r="BK252" s="213">
        <f>SUM(BK253:BK472)</f>
        <v>0</v>
      </c>
    </row>
    <row r="253" s="2" customFormat="1" ht="16.5" customHeight="1">
      <c r="A253" s="41"/>
      <c r="B253" s="42"/>
      <c r="C253" s="216" t="s">
        <v>784</v>
      </c>
      <c r="D253" s="216" t="s">
        <v>310</v>
      </c>
      <c r="E253" s="217" t="s">
        <v>9382</v>
      </c>
      <c r="F253" s="218" t="s">
        <v>9383</v>
      </c>
      <c r="G253" s="219" t="s">
        <v>442</v>
      </c>
      <c r="H253" s="220">
        <v>0.875</v>
      </c>
      <c r="I253" s="221"/>
      <c r="J253" s="222">
        <f>ROUND(I253*H253,2)</f>
        <v>0</v>
      </c>
      <c r="K253" s="218" t="s">
        <v>314</v>
      </c>
      <c r="L253" s="47"/>
      <c r="M253" s="223" t="s">
        <v>19</v>
      </c>
      <c r="N253" s="224" t="s">
        <v>47</v>
      </c>
      <c r="O253" s="87"/>
      <c r="P253" s="225">
        <f>O253*H253</f>
        <v>0</v>
      </c>
      <c r="Q253" s="225">
        <v>0</v>
      </c>
      <c r="R253" s="225">
        <f>Q253*H253</f>
        <v>0</v>
      </c>
      <c r="S253" s="225">
        <v>0</v>
      </c>
      <c r="T253" s="226">
        <f>S253*H253</f>
        <v>0</v>
      </c>
      <c r="U253" s="41"/>
      <c r="V253" s="41"/>
      <c r="W253" s="41"/>
      <c r="X253" s="41"/>
      <c r="Y253" s="41"/>
      <c r="Z253" s="41"/>
      <c r="AA253" s="41"/>
      <c r="AB253" s="41"/>
      <c r="AC253" s="41"/>
      <c r="AD253" s="41"/>
      <c r="AE253" s="41"/>
      <c r="AR253" s="227" t="s">
        <v>315</v>
      </c>
      <c r="AT253" s="227" t="s">
        <v>310</v>
      </c>
      <c r="AU253" s="227" t="s">
        <v>85</v>
      </c>
      <c r="AY253" s="20" t="s">
        <v>308</v>
      </c>
      <c r="BE253" s="228">
        <f>IF(N253="základní",J253,0)</f>
        <v>0</v>
      </c>
      <c r="BF253" s="228">
        <f>IF(N253="snížená",J253,0)</f>
        <v>0</v>
      </c>
      <c r="BG253" s="228">
        <f>IF(N253="zákl. přenesená",J253,0)</f>
        <v>0</v>
      </c>
      <c r="BH253" s="228">
        <f>IF(N253="sníž. přenesená",J253,0)</f>
        <v>0</v>
      </c>
      <c r="BI253" s="228">
        <f>IF(N253="nulová",J253,0)</f>
        <v>0</v>
      </c>
      <c r="BJ253" s="20" t="s">
        <v>83</v>
      </c>
      <c r="BK253" s="228">
        <f>ROUND(I253*H253,2)</f>
        <v>0</v>
      </c>
      <c r="BL253" s="20" t="s">
        <v>315</v>
      </c>
      <c r="BM253" s="227" t="s">
        <v>9384</v>
      </c>
    </row>
    <row r="254" s="2" customFormat="1">
      <c r="A254" s="41"/>
      <c r="B254" s="42"/>
      <c r="C254" s="43"/>
      <c r="D254" s="229" t="s">
        <v>317</v>
      </c>
      <c r="E254" s="43"/>
      <c r="F254" s="230" t="s">
        <v>9385</v>
      </c>
      <c r="G254" s="43"/>
      <c r="H254" s="43"/>
      <c r="I254" s="231"/>
      <c r="J254" s="43"/>
      <c r="K254" s="43"/>
      <c r="L254" s="47"/>
      <c r="M254" s="232"/>
      <c r="N254" s="233"/>
      <c r="O254" s="87"/>
      <c r="P254" s="87"/>
      <c r="Q254" s="87"/>
      <c r="R254" s="87"/>
      <c r="S254" s="87"/>
      <c r="T254" s="88"/>
      <c r="U254" s="41"/>
      <c r="V254" s="41"/>
      <c r="W254" s="41"/>
      <c r="X254" s="41"/>
      <c r="Y254" s="41"/>
      <c r="Z254" s="41"/>
      <c r="AA254" s="41"/>
      <c r="AB254" s="41"/>
      <c r="AC254" s="41"/>
      <c r="AD254" s="41"/>
      <c r="AE254" s="41"/>
      <c r="AT254" s="20" t="s">
        <v>317</v>
      </c>
      <c r="AU254" s="20" t="s">
        <v>85</v>
      </c>
    </row>
    <row r="255" s="13" customFormat="1">
      <c r="A255" s="13"/>
      <c r="B255" s="234"/>
      <c r="C255" s="235"/>
      <c r="D255" s="236" t="s">
        <v>319</v>
      </c>
      <c r="E255" s="237" t="s">
        <v>19</v>
      </c>
      <c r="F255" s="238" t="s">
        <v>9386</v>
      </c>
      <c r="G255" s="235"/>
      <c r="H255" s="239">
        <v>0.67500000000000004</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76</v>
      </c>
      <c r="AY255" s="245" t="s">
        <v>308</v>
      </c>
    </row>
    <row r="256" s="13" customFormat="1">
      <c r="A256" s="13"/>
      <c r="B256" s="234"/>
      <c r="C256" s="235"/>
      <c r="D256" s="236" t="s">
        <v>319</v>
      </c>
      <c r="E256" s="237" t="s">
        <v>19</v>
      </c>
      <c r="F256" s="238" t="s">
        <v>9387</v>
      </c>
      <c r="G256" s="235"/>
      <c r="H256" s="239">
        <v>0.20000000000000001</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76</v>
      </c>
      <c r="AY256" s="245" t="s">
        <v>308</v>
      </c>
    </row>
    <row r="257" s="15" customFormat="1">
      <c r="A257" s="15"/>
      <c r="B257" s="259"/>
      <c r="C257" s="260"/>
      <c r="D257" s="236" t="s">
        <v>319</v>
      </c>
      <c r="E257" s="261" t="s">
        <v>19</v>
      </c>
      <c r="F257" s="262" t="s">
        <v>448</v>
      </c>
      <c r="G257" s="260"/>
      <c r="H257" s="263">
        <v>0.875</v>
      </c>
      <c r="I257" s="264"/>
      <c r="J257" s="260"/>
      <c r="K257" s="260"/>
      <c r="L257" s="265"/>
      <c r="M257" s="266"/>
      <c r="N257" s="267"/>
      <c r="O257" s="267"/>
      <c r="P257" s="267"/>
      <c r="Q257" s="267"/>
      <c r="R257" s="267"/>
      <c r="S257" s="267"/>
      <c r="T257" s="268"/>
      <c r="U257" s="15"/>
      <c r="V257" s="15"/>
      <c r="W257" s="15"/>
      <c r="X257" s="15"/>
      <c r="Y257" s="15"/>
      <c r="Z257" s="15"/>
      <c r="AA257" s="15"/>
      <c r="AB257" s="15"/>
      <c r="AC257" s="15"/>
      <c r="AD257" s="15"/>
      <c r="AE257" s="15"/>
      <c r="AT257" s="269" t="s">
        <v>319</v>
      </c>
      <c r="AU257" s="269" t="s">
        <v>85</v>
      </c>
      <c r="AV257" s="15" t="s">
        <v>315</v>
      </c>
      <c r="AW257" s="15" t="s">
        <v>37</v>
      </c>
      <c r="AX257" s="15" t="s">
        <v>83</v>
      </c>
      <c r="AY257" s="269" t="s">
        <v>308</v>
      </c>
    </row>
    <row r="258" s="2" customFormat="1" ht="24.15" customHeight="1">
      <c r="A258" s="41"/>
      <c r="B258" s="42"/>
      <c r="C258" s="216" t="s">
        <v>620</v>
      </c>
      <c r="D258" s="216" t="s">
        <v>310</v>
      </c>
      <c r="E258" s="217" t="s">
        <v>9388</v>
      </c>
      <c r="F258" s="218" t="s">
        <v>9389</v>
      </c>
      <c r="G258" s="219" t="s">
        <v>442</v>
      </c>
      <c r="H258" s="220">
        <v>0.875</v>
      </c>
      <c r="I258" s="221"/>
      <c r="J258" s="222">
        <f>ROUND(I258*H258,2)</f>
        <v>0</v>
      </c>
      <c r="K258" s="218" t="s">
        <v>314</v>
      </c>
      <c r="L258" s="47"/>
      <c r="M258" s="223" t="s">
        <v>19</v>
      </c>
      <c r="N258" s="224"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9390</v>
      </c>
    </row>
    <row r="259" s="2" customFormat="1">
      <c r="A259" s="41"/>
      <c r="B259" s="42"/>
      <c r="C259" s="43"/>
      <c r="D259" s="229" t="s">
        <v>317</v>
      </c>
      <c r="E259" s="43"/>
      <c r="F259" s="230" t="s">
        <v>9391</v>
      </c>
      <c r="G259" s="43"/>
      <c r="H259" s="43"/>
      <c r="I259" s="231"/>
      <c r="J259" s="43"/>
      <c r="K259" s="43"/>
      <c r="L259" s="47"/>
      <c r="M259" s="232"/>
      <c r="N259" s="233"/>
      <c r="O259" s="87"/>
      <c r="P259" s="87"/>
      <c r="Q259" s="87"/>
      <c r="R259" s="87"/>
      <c r="S259" s="87"/>
      <c r="T259" s="88"/>
      <c r="U259" s="41"/>
      <c r="V259" s="41"/>
      <c r="W259" s="41"/>
      <c r="X259" s="41"/>
      <c r="Y259" s="41"/>
      <c r="Z259" s="41"/>
      <c r="AA259" s="41"/>
      <c r="AB259" s="41"/>
      <c r="AC259" s="41"/>
      <c r="AD259" s="41"/>
      <c r="AE259" s="41"/>
      <c r="AT259" s="20" t="s">
        <v>317</v>
      </c>
      <c r="AU259" s="20" t="s">
        <v>85</v>
      </c>
    </row>
    <row r="260" s="13" customFormat="1">
      <c r="A260" s="13"/>
      <c r="B260" s="234"/>
      <c r="C260" s="235"/>
      <c r="D260" s="236" t="s">
        <v>319</v>
      </c>
      <c r="E260" s="237" t="s">
        <v>19</v>
      </c>
      <c r="F260" s="238" t="s">
        <v>9392</v>
      </c>
      <c r="G260" s="235"/>
      <c r="H260" s="239">
        <v>0.67500000000000004</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76</v>
      </c>
      <c r="AY260" s="245" t="s">
        <v>308</v>
      </c>
    </row>
    <row r="261" s="13" customFormat="1">
      <c r="A261" s="13"/>
      <c r="B261" s="234"/>
      <c r="C261" s="235"/>
      <c r="D261" s="236" t="s">
        <v>319</v>
      </c>
      <c r="E261" s="237" t="s">
        <v>19</v>
      </c>
      <c r="F261" s="238" t="s">
        <v>9393</v>
      </c>
      <c r="G261" s="235"/>
      <c r="H261" s="239">
        <v>0.20000000000000001</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76</v>
      </c>
      <c r="AY261" s="245" t="s">
        <v>308</v>
      </c>
    </row>
    <row r="262" s="15" customFormat="1">
      <c r="A262" s="15"/>
      <c r="B262" s="259"/>
      <c r="C262" s="260"/>
      <c r="D262" s="236" t="s">
        <v>319</v>
      </c>
      <c r="E262" s="261" t="s">
        <v>19</v>
      </c>
      <c r="F262" s="262" t="s">
        <v>448</v>
      </c>
      <c r="G262" s="260"/>
      <c r="H262" s="263">
        <v>0.875</v>
      </c>
      <c r="I262" s="264"/>
      <c r="J262" s="260"/>
      <c r="K262" s="260"/>
      <c r="L262" s="265"/>
      <c r="M262" s="266"/>
      <c r="N262" s="267"/>
      <c r="O262" s="267"/>
      <c r="P262" s="267"/>
      <c r="Q262" s="267"/>
      <c r="R262" s="267"/>
      <c r="S262" s="267"/>
      <c r="T262" s="268"/>
      <c r="U262" s="15"/>
      <c r="V262" s="15"/>
      <c r="W262" s="15"/>
      <c r="X262" s="15"/>
      <c r="Y262" s="15"/>
      <c r="Z262" s="15"/>
      <c r="AA262" s="15"/>
      <c r="AB262" s="15"/>
      <c r="AC262" s="15"/>
      <c r="AD262" s="15"/>
      <c r="AE262" s="15"/>
      <c r="AT262" s="269" t="s">
        <v>319</v>
      </c>
      <c r="AU262" s="269" t="s">
        <v>85</v>
      </c>
      <c r="AV262" s="15" t="s">
        <v>315</v>
      </c>
      <c r="AW262" s="15" t="s">
        <v>37</v>
      </c>
      <c r="AX262" s="15" t="s">
        <v>83</v>
      </c>
      <c r="AY262" s="269" t="s">
        <v>308</v>
      </c>
    </row>
    <row r="263" s="2" customFormat="1" ht="24.15" customHeight="1">
      <c r="A263" s="41"/>
      <c r="B263" s="42"/>
      <c r="C263" s="216" t="s">
        <v>794</v>
      </c>
      <c r="D263" s="216" t="s">
        <v>310</v>
      </c>
      <c r="E263" s="217" t="s">
        <v>9394</v>
      </c>
      <c r="F263" s="218" t="s">
        <v>9395</v>
      </c>
      <c r="G263" s="219" t="s">
        <v>323</v>
      </c>
      <c r="H263" s="220">
        <v>1</v>
      </c>
      <c r="I263" s="221"/>
      <c r="J263" s="222">
        <f>ROUND(I263*H263,2)</f>
        <v>0</v>
      </c>
      <c r="K263" s="218" t="s">
        <v>314</v>
      </c>
      <c r="L263" s="47"/>
      <c r="M263" s="223" t="s">
        <v>19</v>
      </c>
      <c r="N263" s="224" t="s">
        <v>47</v>
      </c>
      <c r="O263" s="87"/>
      <c r="P263" s="225">
        <f>O263*H263</f>
        <v>0</v>
      </c>
      <c r="Q263" s="225">
        <v>0.15321000000000001</v>
      </c>
      <c r="R263" s="225">
        <f>Q263*H263</f>
        <v>0.15321000000000001</v>
      </c>
      <c r="S263" s="225">
        <v>0</v>
      </c>
      <c r="T263" s="226">
        <f>S263*H263</f>
        <v>0</v>
      </c>
      <c r="U263" s="41"/>
      <c r="V263" s="41"/>
      <c r="W263" s="41"/>
      <c r="X263" s="41"/>
      <c r="Y263" s="41"/>
      <c r="Z263" s="41"/>
      <c r="AA263" s="41"/>
      <c r="AB263" s="41"/>
      <c r="AC263" s="41"/>
      <c r="AD263" s="41"/>
      <c r="AE263" s="41"/>
      <c r="AR263" s="227" t="s">
        <v>315</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315</v>
      </c>
      <c r="BM263" s="227" t="s">
        <v>9396</v>
      </c>
    </row>
    <row r="264" s="2" customFormat="1">
      <c r="A264" s="41"/>
      <c r="B264" s="42"/>
      <c r="C264" s="43"/>
      <c r="D264" s="229" t="s">
        <v>317</v>
      </c>
      <c r="E264" s="43"/>
      <c r="F264" s="230" t="s">
        <v>9397</v>
      </c>
      <c r="G264" s="43"/>
      <c r="H264" s="43"/>
      <c r="I264" s="231"/>
      <c r="J264" s="43"/>
      <c r="K264" s="43"/>
      <c r="L264" s="47"/>
      <c r="M264" s="232"/>
      <c r="N264" s="233"/>
      <c r="O264" s="87"/>
      <c r="P264" s="87"/>
      <c r="Q264" s="87"/>
      <c r="R264" s="87"/>
      <c r="S264" s="87"/>
      <c r="T264" s="88"/>
      <c r="U264" s="41"/>
      <c r="V264" s="41"/>
      <c r="W264" s="41"/>
      <c r="X264" s="41"/>
      <c r="Y264" s="41"/>
      <c r="Z264" s="41"/>
      <c r="AA264" s="41"/>
      <c r="AB264" s="41"/>
      <c r="AC264" s="41"/>
      <c r="AD264" s="41"/>
      <c r="AE264" s="41"/>
      <c r="AT264" s="20" t="s">
        <v>317</v>
      </c>
      <c r="AU264" s="20" t="s">
        <v>85</v>
      </c>
    </row>
    <row r="265" s="13" customFormat="1">
      <c r="A265" s="13"/>
      <c r="B265" s="234"/>
      <c r="C265" s="235"/>
      <c r="D265" s="236" t="s">
        <v>319</v>
      </c>
      <c r="E265" s="237" t="s">
        <v>19</v>
      </c>
      <c r="F265" s="238" t="s">
        <v>9374</v>
      </c>
      <c r="G265" s="235"/>
      <c r="H265" s="239">
        <v>1</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85</v>
      </c>
      <c r="AV265" s="13" t="s">
        <v>85</v>
      </c>
      <c r="AW265" s="13" t="s">
        <v>37</v>
      </c>
      <c r="AX265" s="13" t="s">
        <v>83</v>
      </c>
      <c r="AY265" s="245" t="s">
        <v>308</v>
      </c>
    </row>
    <row r="266" s="2" customFormat="1" ht="24.15" customHeight="1">
      <c r="A266" s="41"/>
      <c r="B266" s="42"/>
      <c r="C266" s="216" t="s">
        <v>627</v>
      </c>
      <c r="D266" s="216" t="s">
        <v>310</v>
      </c>
      <c r="E266" s="217" t="s">
        <v>9398</v>
      </c>
      <c r="F266" s="218" t="s">
        <v>9399</v>
      </c>
      <c r="G266" s="219" t="s">
        <v>323</v>
      </c>
      <c r="H266" s="220">
        <v>1</v>
      </c>
      <c r="I266" s="221"/>
      <c r="J266" s="222">
        <f>ROUND(I266*H266,2)</f>
        <v>0</v>
      </c>
      <c r="K266" s="218" t="s">
        <v>314</v>
      </c>
      <c r="L266" s="47"/>
      <c r="M266" s="223" t="s">
        <v>19</v>
      </c>
      <c r="N266" s="224" t="s">
        <v>47</v>
      </c>
      <c r="O266" s="87"/>
      <c r="P266" s="225">
        <f>O266*H266</f>
        <v>0</v>
      </c>
      <c r="Q266" s="225">
        <v>0.15345</v>
      </c>
      <c r="R266" s="225">
        <f>Q266*H266</f>
        <v>0.15345</v>
      </c>
      <c r="S266" s="225">
        <v>0</v>
      </c>
      <c r="T266" s="226">
        <f>S266*H266</f>
        <v>0</v>
      </c>
      <c r="U266" s="41"/>
      <c r="V266" s="41"/>
      <c r="W266" s="41"/>
      <c r="X266" s="41"/>
      <c r="Y266" s="41"/>
      <c r="Z266" s="41"/>
      <c r="AA266" s="41"/>
      <c r="AB266" s="41"/>
      <c r="AC266" s="41"/>
      <c r="AD266" s="41"/>
      <c r="AE266" s="41"/>
      <c r="AR266" s="227" t="s">
        <v>315</v>
      </c>
      <c r="AT266" s="227" t="s">
        <v>310</v>
      </c>
      <c r="AU266" s="227" t="s">
        <v>85</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315</v>
      </c>
      <c r="BM266" s="227" t="s">
        <v>9400</v>
      </c>
    </row>
    <row r="267" s="2" customFormat="1">
      <c r="A267" s="41"/>
      <c r="B267" s="42"/>
      <c r="C267" s="43"/>
      <c r="D267" s="229" t="s">
        <v>317</v>
      </c>
      <c r="E267" s="43"/>
      <c r="F267" s="230" t="s">
        <v>9401</v>
      </c>
      <c r="G267" s="43"/>
      <c r="H267" s="43"/>
      <c r="I267" s="231"/>
      <c r="J267" s="43"/>
      <c r="K267" s="43"/>
      <c r="L267" s="47"/>
      <c r="M267" s="232"/>
      <c r="N267" s="233"/>
      <c r="O267" s="87"/>
      <c r="P267" s="87"/>
      <c r="Q267" s="87"/>
      <c r="R267" s="87"/>
      <c r="S267" s="87"/>
      <c r="T267" s="88"/>
      <c r="U267" s="41"/>
      <c r="V267" s="41"/>
      <c r="W267" s="41"/>
      <c r="X267" s="41"/>
      <c r="Y267" s="41"/>
      <c r="Z267" s="41"/>
      <c r="AA267" s="41"/>
      <c r="AB267" s="41"/>
      <c r="AC267" s="41"/>
      <c r="AD267" s="41"/>
      <c r="AE267" s="41"/>
      <c r="AT267" s="20" t="s">
        <v>317</v>
      </c>
      <c r="AU267" s="20" t="s">
        <v>85</v>
      </c>
    </row>
    <row r="268" s="13" customFormat="1">
      <c r="A268" s="13"/>
      <c r="B268" s="234"/>
      <c r="C268" s="235"/>
      <c r="D268" s="236" t="s">
        <v>319</v>
      </c>
      <c r="E268" s="237" t="s">
        <v>19</v>
      </c>
      <c r="F268" s="238" t="s">
        <v>9335</v>
      </c>
      <c r="G268" s="235"/>
      <c r="H268" s="239">
        <v>1</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83</v>
      </c>
      <c r="AY268" s="245" t="s">
        <v>308</v>
      </c>
    </row>
    <row r="269" s="2" customFormat="1" ht="24.15" customHeight="1">
      <c r="A269" s="41"/>
      <c r="B269" s="42"/>
      <c r="C269" s="216" t="s">
        <v>808</v>
      </c>
      <c r="D269" s="216" t="s">
        <v>310</v>
      </c>
      <c r="E269" s="217" t="s">
        <v>9402</v>
      </c>
      <c r="F269" s="218" t="s">
        <v>9403</v>
      </c>
      <c r="G269" s="219" t="s">
        <v>323</v>
      </c>
      <c r="H269" s="220">
        <v>2</v>
      </c>
      <c r="I269" s="221"/>
      <c r="J269" s="222">
        <f>ROUND(I269*H269,2)</f>
        <v>0</v>
      </c>
      <c r="K269" s="218" t="s">
        <v>314</v>
      </c>
      <c r="L269" s="47"/>
      <c r="M269" s="223" t="s">
        <v>19</v>
      </c>
      <c r="N269" s="224" t="s">
        <v>47</v>
      </c>
      <c r="O269" s="87"/>
      <c r="P269" s="225">
        <f>O269*H269</f>
        <v>0</v>
      </c>
      <c r="Q269" s="225">
        <v>0.016809999999999999</v>
      </c>
      <c r="R269" s="225">
        <f>Q269*H269</f>
        <v>0.033619999999999997</v>
      </c>
      <c r="S269" s="225">
        <v>0</v>
      </c>
      <c r="T269" s="226">
        <f>S269*H269</f>
        <v>0</v>
      </c>
      <c r="U269" s="41"/>
      <c r="V269" s="41"/>
      <c r="W269" s="41"/>
      <c r="X269" s="41"/>
      <c r="Y269" s="41"/>
      <c r="Z269" s="41"/>
      <c r="AA269" s="41"/>
      <c r="AB269" s="41"/>
      <c r="AC269" s="41"/>
      <c r="AD269" s="41"/>
      <c r="AE269" s="41"/>
      <c r="AR269" s="227" t="s">
        <v>315</v>
      </c>
      <c r="AT269" s="227" t="s">
        <v>310</v>
      </c>
      <c r="AU269" s="227" t="s">
        <v>85</v>
      </c>
      <c r="AY269" s="20" t="s">
        <v>308</v>
      </c>
      <c r="BE269" s="228">
        <f>IF(N269="základní",J269,0)</f>
        <v>0</v>
      </c>
      <c r="BF269" s="228">
        <f>IF(N269="snížená",J269,0)</f>
        <v>0</v>
      </c>
      <c r="BG269" s="228">
        <f>IF(N269="zákl. přenesená",J269,0)</f>
        <v>0</v>
      </c>
      <c r="BH269" s="228">
        <f>IF(N269="sníž. přenesená",J269,0)</f>
        <v>0</v>
      </c>
      <c r="BI269" s="228">
        <f>IF(N269="nulová",J269,0)</f>
        <v>0</v>
      </c>
      <c r="BJ269" s="20" t="s">
        <v>83</v>
      </c>
      <c r="BK269" s="228">
        <f>ROUND(I269*H269,2)</f>
        <v>0</v>
      </c>
      <c r="BL269" s="20" t="s">
        <v>315</v>
      </c>
      <c r="BM269" s="227" t="s">
        <v>9404</v>
      </c>
    </row>
    <row r="270" s="2" customFormat="1">
      <c r="A270" s="41"/>
      <c r="B270" s="42"/>
      <c r="C270" s="43"/>
      <c r="D270" s="229" t="s">
        <v>317</v>
      </c>
      <c r="E270" s="43"/>
      <c r="F270" s="230" t="s">
        <v>9405</v>
      </c>
      <c r="G270" s="43"/>
      <c r="H270" s="43"/>
      <c r="I270" s="231"/>
      <c r="J270" s="43"/>
      <c r="K270" s="43"/>
      <c r="L270" s="47"/>
      <c r="M270" s="232"/>
      <c r="N270" s="233"/>
      <c r="O270" s="87"/>
      <c r="P270" s="87"/>
      <c r="Q270" s="87"/>
      <c r="R270" s="87"/>
      <c r="S270" s="87"/>
      <c r="T270" s="88"/>
      <c r="U270" s="41"/>
      <c r="V270" s="41"/>
      <c r="W270" s="41"/>
      <c r="X270" s="41"/>
      <c r="Y270" s="41"/>
      <c r="Z270" s="41"/>
      <c r="AA270" s="41"/>
      <c r="AB270" s="41"/>
      <c r="AC270" s="41"/>
      <c r="AD270" s="41"/>
      <c r="AE270" s="41"/>
      <c r="AT270" s="20" t="s">
        <v>317</v>
      </c>
      <c r="AU270" s="20" t="s">
        <v>85</v>
      </c>
    </row>
    <row r="271" s="13" customFormat="1">
      <c r="A271" s="13"/>
      <c r="B271" s="234"/>
      <c r="C271" s="235"/>
      <c r="D271" s="236" t="s">
        <v>319</v>
      </c>
      <c r="E271" s="237" t="s">
        <v>19</v>
      </c>
      <c r="F271" s="238" t="s">
        <v>9335</v>
      </c>
      <c r="G271" s="235"/>
      <c r="H271" s="239">
        <v>1</v>
      </c>
      <c r="I271" s="240"/>
      <c r="J271" s="235"/>
      <c r="K271" s="235"/>
      <c r="L271" s="241"/>
      <c r="M271" s="242"/>
      <c r="N271" s="243"/>
      <c r="O271" s="243"/>
      <c r="P271" s="243"/>
      <c r="Q271" s="243"/>
      <c r="R271" s="243"/>
      <c r="S271" s="243"/>
      <c r="T271" s="244"/>
      <c r="U271" s="13"/>
      <c r="V271" s="13"/>
      <c r="W271" s="13"/>
      <c r="X271" s="13"/>
      <c r="Y271" s="13"/>
      <c r="Z271" s="13"/>
      <c r="AA271" s="13"/>
      <c r="AB271" s="13"/>
      <c r="AC271" s="13"/>
      <c r="AD271" s="13"/>
      <c r="AE271" s="13"/>
      <c r="AT271" s="245" t="s">
        <v>319</v>
      </c>
      <c r="AU271" s="245" t="s">
        <v>85</v>
      </c>
      <c r="AV271" s="13" t="s">
        <v>85</v>
      </c>
      <c r="AW271" s="13" t="s">
        <v>37</v>
      </c>
      <c r="AX271" s="13" t="s">
        <v>76</v>
      </c>
      <c r="AY271" s="245" t="s">
        <v>308</v>
      </c>
    </row>
    <row r="272" s="13" customFormat="1">
      <c r="A272" s="13"/>
      <c r="B272" s="234"/>
      <c r="C272" s="235"/>
      <c r="D272" s="236" t="s">
        <v>319</v>
      </c>
      <c r="E272" s="237" t="s">
        <v>19</v>
      </c>
      <c r="F272" s="238" t="s">
        <v>9374</v>
      </c>
      <c r="G272" s="235"/>
      <c r="H272" s="239">
        <v>1</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76</v>
      </c>
      <c r="AY272" s="245" t="s">
        <v>308</v>
      </c>
    </row>
    <row r="273" s="15" customFormat="1">
      <c r="A273" s="15"/>
      <c r="B273" s="259"/>
      <c r="C273" s="260"/>
      <c r="D273" s="236" t="s">
        <v>319</v>
      </c>
      <c r="E273" s="261" t="s">
        <v>19</v>
      </c>
      <c r="F273" s="262" t="s">
        <v>448</v>
      </c>
      <c r="G273" s="260"/>
      <c r="H273" s="263">
        <v>2</v>
      </c>
      <c r="I273" s="264"/>
      <c r="J273" s="260"/>
      <c r="K273" s="260"/>
      <c r="L273" s="265"/>
      <c r="M273" s="266"/>
      <c r="N273" s="267"/>
      <c r="O273" s="267"/>
      <c r="P273" s="267"/>
      <c r="Q273" s="267"/>
      <c r="R273" s="267"/>
      <c r="S273" s="267"/>
      <c r="T273" s="268"/>
      <c r="U273" s="15"/>
      <c r="V273" s="15"/>
      <c r="W273" s="15"/>
      <c r="X273" s="15"/>
      <c r="Y273" s="15"/>
      <c r="Z273" s="15"/>
      <c r="AA273" s="15"/>
      <c r="AB273" s="15"/>
      <c r="AC273" s="15"/>
      <c r="AD273" s="15"/>
      <c r="AE273" s="15"/>
      <c r="AT273" s="269" t="s">
        <v>319</v>
      </c>
      <c r="AU273" s="269" t="s">
        <v>85</v>
      </c>
      <c r="AV273" s="15" t="s">
        <v>315</v>
      </c>
      <c r="AW273" s="15" t="s">
        <v>37</v>
      </c>
      <c r="AX273" s="15" t="s">
        <v>83</v>
      </c>
      <c r="AY273" s="269" t="s">
        <v>308</v>
      </c>
    </row>
    <row r="274" s="2" customFormat="1" ht="24.15" customHeight="1">
      <c r="A274" s="41"/>
      <c r="B274" s="42"/>
      <c r="C274" s="216" t="s">
        <v>735</v>
      </c>
      <c r="D274" s="216" t="s">
        <v>310</v>
      </c>
      <c r="E274" s="217" t="s">
        <v>9406</v>
      </c>
      <c r="F274" s="218" t="s">
        <v>9407</v>
      </c>
      <c r="G274" s="219" t="s">
        <v>323</v>
      </c>
      <c r="H274" s="220">
        <v>2</v>
      </c>
      <c r="I274" s="221"/>
      <c r="J274" s="222">
        <f>ROUND(I274*H274,2)</f>
        <v>0</v>
      </c>
      <c r="K274" s="218" t="s">
        <v>314</v>
      </c>
      <c r="L274" s="47"/>
      <c r="M274" s="223" t="s">
        <v>19</v>
      </c>
      <c r="N274" s="224" t="s">
        <v>47</v>
      </c>
      <c r="O274" s="87"/>
      <c r="P274" s="225">
        <f>O274*H274</f>
        <v>0</v>
      </c>
      <c r="Q274" s="225">
        <v>0</v>
      </c>
      <c r="R274" s="225">
        <f>Q274*H274</f>
        <v>0</v>
      </c>
      <c r="S274" s="225">
        <v>0</v>
      </c>
      <c r="T274" s="226">
        <f>S274*H274</f>
        <v>0</v>
      </c>
      <c r="U274" s="41"/>
      <c r="V274" s="41"/>
      <c r="W274" s="41"/>
      <c r="X274" s="41"/>
      <c r="Y274" s="41"/>
      <c r="Z274" s="41"/>
      <c r="AA274" s="41"/>
      <c r="AB274" s="41"/>
      <c r="AC274" s="41"/>
      <c r="AD274" s="41"/>
      <c r="AE274" s="41"/>
      <c r="AR274" s="227" t="s">
        <v>315</v>
      </c>
      <c r="AT274" s="227" t="s">
        <v>310</v>
      </c>
      <c r="AU274" s="227" t="s">
        <v>85</v>
      </c>
      <c r="AY274" s="20" t="s">
        <v>308</v>
      </c>
      <c r="BE274" s="228">
        <f>IF(N274="základní",J274,0)</f>
        <v>0</v>
      </c>
      <c r="BF274" s="228">
        <f>IF(N274="snížená",J274,0)</f>
        <v>0</v>
      </c>
      <c r="BG274" s="228">
        <f>IF(N274="zákl. přenesená",J274,0)</f>
        <v>0</v>
      </c>
      <c r="BH274" s="228">
        <f>IF(N274="sníž. přenesená",J274,0)</f>
        <v>0</v>
      </c>
      <c r="BI274" s="228">
        <f>IF(N274="nulová",J274,0)</f>
        <v>0</v>
      </c>
      <c r="BJ274" s="20" t="s">
        <v>83</v>
      </c>
      <c r="BK274" s="228">
        <f>ROUND(I274*H274,2)</f>
        <v>0</v>
      </c>
      <c r="BL274" s="20" t="s">
        <v>315</v>
      </c>
      <c r="BM274" s="227" t="s">
        <v>9408</v>
      </c>
    </row>
    <row r="275" s="2" customFormat="1">
      <c r="A275" s="41"/>
      <c r="B275" s="42"/>
      <c r="C275" s="43"/>
      <c r="D275" s="229" t="s">
        <v>317</v>
      </c>
      <c r="E275" s="43"/>
      <c r="F275" s="230" t="s">
        <v>9409</v>
      </c>
      <c r="G275" s="43"/>
      <c r="H275" s="43"/>
      <c r="I275" s="231"/>
      <c r="J275" s="43"/>
      <c r="K275" s="43"/>
      <c r="L275" s="47"/>
      <c r="M275" s="232"/>
      <c r="N275" s="233"/>
      <c r="O275" s="87"/>
      <c r="P275" s="87"/>
      <c r="Q275" s="87"/>
      <c r="R275" s="87"/>
      <c r="S275" s="87"/>
      <c r="T275" s="88"/>
      <c r="U275" s="41"/>
      <c r="V275" s="41"/>
      <c r="W275" s="41"/>
      <c r="X275" s="41"/>
      <c r="Y275" s="41"/>
      <c r="Z275" s="41"/>
      <c r="AA275" s="41"/>
      <c r="AB275" s="41"/>
      <c r="AC275" s="41"/>
      <c r="AD275" s="41"/>
      <c r="AE275" s="41"/>
      <c r="AT275" s="20" t="s">
        <v>317</v>
      </c>
      <c r="AU275" s="20" t="s">
        <v>85</v>
      </c>
    </row>
    <row r="276" s="13" customFormat="1">
      <c r="A276" s="13"/>
      <c r="B276" s="234"/>
      <c r="C276" s="235"/>
      <c r="D276" s="236" t="s">
        <v>319</v>
      </c>
      <c r="E276" s="237" t="s">
        <v>19</v>
      </c>
      <c r="F276" s="238" t="s">
        <v>9335</v>
      </c>
      <c r="G276" s="235"/>
      <c r="H276" s="239">
        <v>1</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37</v>
      </c>
      <c r="AX276" s="13" t="s">
        <v>76</v>
      </c>
      <c r="AY276" s="245" t="s">
        <v>308</v>
      </c>
    </row>
    <row r="277" s="13" customFormat="1">
      <c r="A277" s="13"/>
      <c r="B277" s="234"/>
      <c r="C277" s="235"/>
      <c r="D277" s="236" t="s">
        <v>319</v>
      </c>
      <c r="E277" s="237" t="s">
        <v>19</v>
      </c>
      <c r="F277" s="238" t="s">
        <v>9374</v>
      </c>
      <c r="G277" s="235"/>
      <c r="H277" s="239">
        <v>1</v>
      </c>
      <c r="I277" s="240"/>
      <c r="J277" s="235"/>
      <c r="K277" s="235"/>
      <c r="L277" s="241"/>
      <c r="M277" s="242"/>
      <c r="N277" s="243"/>
      <c r="O277" s="243"/>
      <c r="P277" s="243"/>
      <c r="Q277" s="243"/>
      <c r="R277" s="243"/>
      <c r="S277" s="243"/>
      <c r="T277" s="244"/>
      <c r="U277" s="13"/>
      <c r="V277" s="13"/>
      <c r="W277" s="13"/>
      <c r="X277" s="13"/>
      <c r="Y277" s="13"/>
      <c r="Z277" s="13"/>
      <c r="AA277" s="13"/>
      <c r="AB277" s="13"/>
      <c r="AC277" s="13"/>
      <c r="AD277" s="13"/>
      <c r="AE277" s="13"/>
      <c r="AT277" s="245" t="s">
        <v>319</v>
      </c>
      <c r="AU277" s="245" t="s">
        <v>85</v>
      </c>
      <c r="AV277" s="13" t="s">
        <v>85</v>
      </c>
      <c r="AW277" s="13" t="s">
        <v>37</v>
      </c>
      <c r="AX277" s="13" t="s">
        <v>76</v>
      </c>
      <c r="AY277" s="245" t="s">
        <v>308</v>
      </c>
    </row>
    <row r="278" s="15" customFormat="1">
      <c r="A278" s="15"/>
      <c r="B278" s="259"/>
      <c r="C278" s="260"/>
      <c r="D278" s="236" t="s">
        <v>319</v>
      </c>
      <c r="E278" s="261" t="s">
        <v>19</v>
      </c>
      <c r="F278" s="262" t="s">
        <v>448</v>
      </c>
      <c r="G278" s="260"/>
      <c r="H278" s="263">
        <v>2</v>
      </c>
      <c r="I278" s="264"/>
      <c r="J278" s="260"/>
      <c r="K278" s="260"/>
      <c r="L278" s="265"/>
      <c r="M278" s="266"/>
      <c r="N278" s="267"/>
      <c r="O278" s="267"/>
      <c r="P278" s="267"/>
      <c r="Q278" s="267"/>
      <c r="R278" s="267"/>
      <c r="S278" s="267"/>
      <c r="T278" s="268"/>
      <c r="U278" s="15"/>
      <c r="V278" s="15"/>
      <c r="W278" s="15"/>
      <c r="X278" s="15"/>
      <c r="Y278" s="15"/>
      <c r="Z278" s="15"/>
      <c r="AA278" s="15"/>
      <c r="AB278" s="15"/>
      <c r="AC278" s="15"/>
      <c r="AD278" s="15"/>
      <c r="AE278" s="15"/>
      <c r="AT278" s="269" t="s">
        <v>319</v>
      </c>
      <c r="AU278" s="269" t="s">
        <v>85</v>
      </c>
      <c r="AV278" s="15" t="s">
        <v>315</v>
      </c>
      <c r="AW278" s="15" t="s">
        <v>37</v>
      </c>
      <c r="AX278" s="15" t="s">
        <v>83</v>
      </c>
      <c r="AY278" s="269" t="s">
        <v>308</v>
      </c>
    </row>
    <row r="279" s="2" customFormat="1" ht="24.15" customHeight="1">
      <c r="A279" s="41"/>
      <c r="B279" s="42"/>
      <c r="C279" s="216" t="s">
        <v>813</v>
      </c>
      <c r="D279" s="216" t="s">
        <v>310</v>
      </c>
      <c r="E279" s="217" t="s">
        <v>9410</v>
      </c>
      <c r="F279" s="218" t="s">
        <v>9411</v>
      </c>
      <c r="G279" s="219" t="s">
        <v>323</v>
      </c>
      <c r="H279" s="220">
        <v>2</v>
      </c>
      <c r="I279" s="221"/>
      <c r="J279" s="222">
        <f>ROUND(I279*H279,2)</f>
        <v>0</v>
      </c>
      <c r="K279" s="218" t="s">
        <v>314</v>
      </c>
      <c r="L279" s="47"/>
      <c r="M279" s="223" t="s">
        <v>19</v>
      </c>
      <c r="N279" s="224" t="s">
        <v>47</v>
      </c>
      <c r="O279" s="87"/>
      <c r="P279" s="225">
        <f>O279*H279</f>
        <v>0</v>
      </c>
      <c r="Q279" s="225">
        <v>0.23499999999999999</v>
      </c>
      <c r="R279" s="225">
        <f>Q279*H279</f>
        <v>0.46999999999999997</v>
      </c>
      <c r="S279" s="225">
        <v>0</v>
      </c>
      <c r="T279" s="226">
        <f>S279*H279</f>
        <v>0</v>
      </c>
      <c r="U279" s="41"/>
      <c r="V279" s="41"/>
      <c r="W279" s="41"/>
      <c r="X279" s="41"/>
      <c r="Y279" s="41"/>
      <c r="Z279" s="41"/>
      <c r="AA279" s="41"/>
      <c r="AB279" s="41"/>
      <c r="AC279" s="41"/>
      <c r="AD279" s="41"/>
      <c r="AE279" s="41"/>
      <c r="AR279" s="227" t="s">
        <v>315</v>
      </c>
      <c r="AT279" s="227" t="s">
        <v>310</v>
      </c>
      <c r="AU279" s="227" t="s">
        <v>85</v>
      </c>
      <c r="AY279" s="20" t="s">
        <v>308</v>
      </c>
      <c r="BE279" s="228">
        <f>IF(N279="základní",J279,0)</f>
        <v>0</v>
      </c>
      <c r="BF279" s="228">
        <f>IF(N279="snížená",J279,0)</f>
        <v>0</v>
      </c>
      <c r="BG279" s="228">
        <f>IF(N279="zákl. přenesená",J279,0)</f>
        <v>0</v>
      </c>
      <c r="BH279" s="228">
        <f>IF(N279="sníž. přenesená",J279,0)</f>
        <v>0</v>
      </c>
      <c r="BI279" s="228">
        <f>IF(N279="nulová",J279,0)</f>
        <v>0</v>
      </c>
      <c r="BJ279" s="20" t="s">
        <v>83</v>
      </c>
      <c r="BK279" s="228">
        <f>ROUND(I279*H279,2)</f>
        <v>0</v>
      </c>
      <c r="BL279" s="20" t="s">
        <v>315</v>
      </c>
      <c r="BM279" s="227" t="s">
        <v>9412</v>
      </c>
    </row>
    <row r="280" s="2" customFormat="1">
      <c r="A280" s="41"/>
      <c r="B280" s="42"/>
      <c r="C280" s="43"/>
      <c r="D280" s="229" t="s">
        <v>317</v>
      </c>
      <c r="E280" s="43"/>
      <c r="F280" s="230" t="s">
        <v>9413</v>
      </c>
      <c r="G280" s="43"/>
      <c r="H280" s="43"/>
      <c r="I280" s="231"/>
      <c r="J280" s="43"/>
      <c r="K280" s="43"/>
      <c r="L280" s="47"/>
      <c r="M280" s="232"/>
      <c r="N280" s="233"/>
      <c r="O280" s="87"/>
      <c r="P280" s="87"/>
      <c r="Q280" s="87"/>
      <c r="R280" s="87"/>
      <c r="S280" s="87"/>
      <c r="T280" s="88"/>
      <c r="U280" s="41"/>
      <c r="V280" s="41"/>
      <c r="W280" s="41"/>
      <c r="X280" s="41"/>
      <c r="Y280" s="41"/>
      <c r="Z280" s="41"/>
      <c r="AA280" s="41"/>
      <c r="AB280" s="41"/>
      <c r="AC280" s="41"/>
      <c r="AD280" s="41"/>
      <c r="AE280" s="41"/>
      <c r="AT280" s="20" t="s">
        <v>317</v>
      </c>
      <c r="AU280" s="20" t="s">
        <v>85</v>
      </c>
    </row>
    <row r="281" s="13" customFormat="1">
      <c r="A281" s="13"/>
      <c r="B281" s="234"/>
      <c r="C281" s="235"/>
      <c r="D281" s="236" t="s">
        <v>319</v>
      </c>
      <c r="E281" s="237" t="s">
        <v>19</v>
      </c>
      <c r="F281" s="238" t="s">
        <v>9335</v>
      </c>
      <c r="G281" s="235"/>
      <c r="H281" s="239">
        <v>1</v>
      </c>
      <c r="I281" s="240"/>
      <c r="J281" s="235"/>
      <c r="K281" s="235"/>
      <c r="L281" s="241"/>
      <c r="M281" s="242"/>
      <c r="N281" s="243"/>
      <c r="O281" s="243"/>
      <c r="P281" s="243"/>
      <c r="Q281" s="243"/>
      <c r="R281" s="243"/>
      <c r="S281" s="243"/>
      <c r="T281" s="244"/>
      <c r="U281" s="13"/>
      <c r="V281" s="13"/>
      <c r="W281" s="13"/>
      <c r="X281" s="13"/>
      <c r="Y281" s="13"/>
      <c r="Z281" s="13"/>
      <c r="AA281" s="13"/>
      <c r="AB281" s="13"/>
      <c r="AC281" s="13"/>
      <c r="AD281" s="13"/>
      <c r="AE281" s="13"/>
      <c r="AT281" s="245" t="s">
        <v>319</v>
      </c>
      <c r="AU281" s="245" t="s">
        <v>85</v>
      </c>
      <c r="AV281" s="13" t="s">
        <v>85</v>
      </c>
      <c r="AW281" s="13" t="s">
        <v>37</v>
      </c>
      <c r="AX281" s="13" t="s">
        <v>76</v>
      </c>
      <c r="AY281" s="245" t="s">
        <v>308</v>
      </c>
    </row>
    <row r="282" s="13" customFormat="1">
      <c r="A282" s="13"/>
      <c r="B282" s="234"/>
      <c r="C282" s="235"/>
      <c r="D282" s="236" t="s">
        <v>319</v>
      </c>
      <c r="E282" s="237" t="s">
        <v>19</v>
      </c>
      <c r="F282" s="238" t="s">
        <v>9374</v>
      </c>
      <c r="G282" s="235"/>
      <c r="H282" s="239">
        <v>1</v>
      </c>
      <c r="I282" s="240"/>
      <c r="J282" s="235"/>
      <c r="K282" s="235"/>
      <c r="L282" s="241"/>
      <c r="M282" s="242"/>
      <c r="N282" s="243"/>
      <c r="O282" s="243"/>
      <c r="P282" s="243"/>
      <c r="Q282" s="243"/>
      <c r="R282" s="243"/>
      <c r="S282" s="243"/>
      <c r="T282" s="244"/>
      <c r="U282" s="13"/>
      <c r="V282" s="13"/>
      <c r="W282" s="13"/>
      <c r="X282" s="13"/>
      <c r="Y282" s="13"/>
      <c r="Z282" s="13"/>
      <c r="AA282" s="13"/>
      <c r="AB282" s="13"/>
      <c r="AC282" s="13"/>
      <c r="AD282" s="13"/>
      <c r="AE282" s="13"/>
      <c r="AT282" s="245" t="s">
        <v>319</v>
      </c>
      <c r="AU282" s="245" t="s">
        <v>85</v>
      </c>
      <c r="AV282" s="13" t="s">
        <v>85</v>
      </c>
      <c r="AW282" s="13" t="s">
        <v>37</v>
      </c>
      <c r="AX282" s="13" t="s">
        <v>76</v>
      </c>
      <c r="AY282" s="245" t="s">
        <v>308</v>
      </c>
    </row>
    <row r="283" s="15" customFormat="1">
      <c r="A283" s="15"/>
      <c r="B283" s="259"/>
      <c r="C283" s="260"/>
      <c r="D283" s="236" t="s">
        <v>319</v>
      </c>
      <c r="E283" s="261" t="s">
        <v>19</v>
      </c>
      <c r="F283" s="262" t="s">
        <v>448</v>
      </c>
      <c r="G283" s="260"/>
      <c r="H283" s="263">
        <v>2</v>
      </c>
      <c r="I283" s="264"/>
      <c r="J283" s="260"/>
      <c r="K283" s="260"/>
      <c r="L283" s="265"/>
      <c r="M283" s="266"/>
      <c r="N283" s="267"/>
      <c r="O283" s="267"/>
      <c r="P283" s="267"/>
      <c r="Q283" s="267"/>
      <c r="R283" s="267"/>
      <c r="S283" s="267"/>
      <c r="T283" s="268"/>
      <c r="U283" s="15"/>
      <c r="V283" s="15"/>
      <c r="W283" s="15"/>
      <c r="X283" s="15"/>
      <c r="Y283" s="15"/>
      <c r="Z283" s="15"/>
      <c r="AA283" s="15"/>
      <c r="AB283" s="15"/>
      <c r="AC283" s="15"/>
      <c r="AD283" s="15"/>
      <c r="AE283" s="15"/>
      <c r="AT283" s="269" t="s">
        <v>319</v>
      </c>
      <c r="AU283" s="269" t="s">
        <v>85</v>
      </c>
      <c r="AV283" s="15" t="s">
        <v>315</v>
      </c>
      <c r="AW283" s="15" t="s">
        <v>37</v>
      </c>
      <c r="AX283" s="15" t="s">
        <v>83</v>
      </c>
      <c r="AY283" s="269" t="s">
        <v>308</v>
      </c>
    </row>
    <row r="284" s="2" customFormat="1" ht="24.15" customHeight="1">
      <c r="A284" s="41"/>
      <c r="B284" s="42"/>
      <c r="C284" s="216" t="s">
        <v>740</v>
      </c>
      <c r="D284" s="216" t="s">
        <v>310</v>
      </c>
      <c r="E284" s="217" t="s">
        <v>9414</v>
      </c>
      <c r="F284" s="218" t="s">
        <v>9415</v>
      </c>
      <c r="G284" s="219" t="s">
        <v>323</v>
      </c>
      <c r="H284" s="220">
        <v>10</v>
      </c>
      <c r="I284" s="221"/>
      <c r="J284" s="222">
        <f>ROUND(I284*H284,2)</f>
        <v>0</v>
      </c>
      <c r="K284" s="218" t="s">
        <v>314</v>
      </c>
      <c r="L284" s="47"/>
      <c r="M284" s="223" t="s">
        <v>19</v>
      </c>
      <c r="N284" s="224" t="s">
        <v>47</v>
      </c>
      <c r="O284" s="87"/>
      <c r="P284" s="225">
        <f>O284*H284</f>
        <v>0</v>
      </c>
      <c r="Q284" s="225">
        <v>0.00139</v>
      </c>
      <c r="R284" s="225">
        <f>Q284*H284</f>
        <v>0.013899999999999999</v>
      </c>
      <c r="S284" s="225">
        <v>0</v>
      </c>
      <c r="T284" s="226">
        <f>S284*H284</f>
        <v>0</v>
      </c>
      <c r="U284" s="41"/>
      <c r="V284" s="41"/>
      <c r="W284" s="41"/>
      <c r="X284" s="41"/>
      <c r="Y284" s="41"/>
      <c r="Z284" s="41"/>
      <c r="AA284" s="41"/>
      <c r="AB284" s="41"/>
      <c r="AC284" s="41"/>
      <c r="AD284" s="41"/>
      <c r="AE284" s="41"/>
      <c r="AR284" s="227" t="s">
        <v>315</v>
      </c>
      <c r="AT284" s="227" t="s">
        <v>310</v>
      </c>
      <c r="AU284" s="227" t="s">
        <v>85</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9416</v>
      </c>
    </row>
    <row r="285" s="2" customFormat="1">
      <c r="A285" s="41"/>
      <c r="B285" s="42"/>
      <c r="C285" s="43"/>
      <c r="D285" s="229" t="s">
        <v>317</v>
      </c>
      <c r="E285" s="43"/>
      <c r="F285" s="230" t="s">
        <v>9417</v>
      </c>
      <c r="G285" s="43"/>
      <c r="H285" s="43"/>
      <c r="I285" s="231"/>
      <c r="J285" s="43"/>
      <c r="K285" s="43"/>
      <c r="L285" s="47"/>
      <c r="M285" s="232"/>
      <c r="N285" s="233"/>
      <c r="O285" s="87"/>
      <c r="P285" s="87"/>
      <c r="Q285" s="87"/>
      <c r="R285" s="87"/>
      <c r="S285" s="87"/>
      <c r="T285" s="88"/>
      <c r="U285" s="41"/>
      <c r="V285" s="41"/>
      <c r="W285" s="41"/>
      <c r="X285" s="41"/>
      <c r="Y285" s="41"/>
      <c r="Z285" s="41"/>
      <c r="AA285" s="41"/>
      <c r="AB285" s="41"/>
      <c r="AC285" s="41"/>
      <c r="AD285" s="41"/>
      <c r="AE285" s="41"/>
      <c r="AT285" s="20" t="s">
        <v>317</v>
      </c>
      <c r="AU285" s="20" t="s">
        <v>85</v>
      </c>
    </row>
    <row r="286" s="13" customFormat="1">
      <c r="A286" s="13"/>
      <c r="B286" s="234"/>
      <c r="C286" s="235"/>
      <c r="D286" s="236" t="s">
        <v>319</v>
      </c>
      <c r="E286" s="237" t="s">
        <v>19</v>
      </c>
      <c r="F286" s="238" t="s">
        <v>9418</v>
      </c>
      <c r="G286" s="235"/>
      <c r="H286" s="239">
        <v>6</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37</v>
      </c>
      <c r="AX286" s="13" t="s">
        <v>76</v>
      </c>
      <c r="AY286" s="245" t="s">
        <v>308</v>
      </c>
    </row>
    <row r="287" s="13" customFormat="1">
      <c r="A287" s="13"/>
      <c r="B287" s="234"/>
      <c r="C287" s="235"/>
      <c r="D287" s="236" t="s">
        <v>319</v>
      </c>
      <c r="E287" s="237" t="s">
        <v>19</v>
      </c>
      <c r="F287" s="238" t="s">
        <v>9419</v>
      </c>
      <c r="G287" s="235"/>
      <c r="H287" s="239">
        <v>4</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5" customFormat="1">
      <c r="A288" s="15"/>
      <c r="B288" s="259"/>
      <c r="C288" s="260"/>
      <c r="D288" s="236" t="s">
        <v>319</v>
      </c>
      <c r="E288" s="261" t="s">
        <v>19</v>
      </c>
      <c r="F288" s="262" t="s">
        <v>448</v>
      </c>
      <c r="G288" s="260"/>
      <c r="H288" s="263">
        <v>10</v>
      </c>
      <c r="I288" s="264"/>
      <c r="J288" s="260"/>
      <c r="K288" s="260"/>
      <c r="L288" s="265"/>
      <c r="M288" s="266"/>
      <c r="N288" s="267"/>
      <c r="O288" s="267"/>
      <c r="P288" s="267"/>
      <c r="Q288" s="267"/>
      <c r="R288" s="267"/>
      <c r="S288" s="267"/>
      <c r="T288" s="268"/>
      <c r="U288" s="15"/>
      <c r="V288" s="15"/>
      <c r="W288" s="15"/>
      <c r="X288" s="15"/>
      <c r="Y288" s="15"/>
      <c r="Z288" s="15"/>
      <c r="AA288" s="15"/>
      <c r="AB288" s="15"/>
      <c r="AC288" s="15"/>
      <c r="AD288" s="15"/>
      <c r="AE288" s="15"/>
      <c r="AT288" s="269" t="s">
        <v>319</v>
      </c>
      <c r="AU288" s="269" t="s">
        <v>85</v>
      </c>
      <c r="AV288" s="15" t="s">
        <v>315</v>
      </c>
      <c r="AW288" s="15" t="s">
        <v>37</v>
      </c>
      <c r="AX288" s="15" t="s">
        <v>83</v>
      </c>
      <c r="AY288" s="269" t="s">
        <v>308</v>
      </c>
    </row>
    <row r="289" s="2" customFormat="1" ht="16.5" customHeight="1">
      <c r="A289" s="41"/>
      <c r="B289" s="42"/>
      <c r="C289" s="216" t="s">
        <v>826</v>
      </c>
      <c r="D289" s="216" t="s">
        <v>310</v>
      </c>
      <c r="E289" s="217" t="s">
        <v>9420</v>
      </c>
      <c r="F289" s="218" t="s">
        <v>9421</v>
      </c>
      <c r="G289" s="219" t="s">
        <v>323</v>
      </c>
      <c r="H289" s="220">
        <v>3</v>
      </c>
      <c r="I289" s="221"/>
      <c r="J289" s="222">
        <f>ROUND(I289*H289,2)</f>
        <v>0</v>
      </c>
      <c r="K289" s="218" t="s">
        <v>314</v>
      </c>
      <c r="L289" s="47"/>
      <c r="M289" s="223" t="s">
        <v>19</v>
      </c>
      <c r="N289" s="224" t="s">
        <v>47</v>
      </c>
      <c r="O289" s="87"/>
      <c r="P289" s="225">
        <f>O289*H289</f>
        <v>0</v>
      </c>
      <c r="Q289" s="225">
        <v>0.41948000000000002</v>
      </c>
      <c r="R289" s="225">
        <f>Q289*H289</f>
        <v>1.25844</v>
      </c>
      <c r="S289" s="225">
        <v>0</v>
      </c>
      <c r="T289" s="226">
        <f>S289*H289</f>
        <v>0</v>
      </c>
      <c r="U289" s="41"/>
      <c r="V289" s="41"/>
      <c r="W289" s="41"/>
      <c r="X289" s="41"/>
      <c r="Y289" s="41"/>
      <c r="Z289" s="41"/>
      <c r="AA289" s="41"/>
      <c r="AB289" s="41"/>
      <c r="AC289" s="41"/>
      <c r="AD289" s="41"/>
      <c r="AE289" s="41"/>
      <c r="AR289" s="227" t="s">
        <v>315</v>
      </c>
      <c r="AT289" s="227" t="s">
        <v>310</v>
      </c>
      <c r="AU289" s="227" t="s">
        <v>85</v>
      </c>
      <c r="AY289" s="20" t="s">
        <v>308</v>
      </c>
      <c r="BE289" s="228">
        <f>IF(N289="základní",J289,0)</f>
        <v>0</v>
      </c>
      <c r="BF289" s="228">
        <f>IF(N289="snížená",J289,0)</f>
        <v>0</v>
      </c>
      <c r="BG289" s="228">
        <f>IF(N289="zákl. přenesená",J289,0)</f>
        <v>0</v>
      </c>
      <c r="BH289" s="228">
        <f>IF(N289="sníž. přenesená",J289,0)</f>
        <v>0</v>
      </c>
      <c r="BI289" s="228">
        <f>IF(N289="nulová",J289,0)</f>
        <v>0</v>
      </c>
      <c r="BJ289" s="20" t="s">
        <v>83</v>
      </c>
      <c r="BK289" s="228">
        <f>ROUND(I289*H289,2)</f>
        <v>0</v>
      </c>
      <c r="BL289" s="20" t="s">
        <v>315</v>
      </c>
      <c r="BM289" s="227" t="s">
        <v>9422</v>
      </c>
    </row>
    <row r="290" s="2" customFormat="1">
      <c r="A290" s="41"/>
      <c r="B290" s="42"/>
      <c r="C290" s="43"/>
      <c r="D290" s="229" t="s">
        <v>317</v>
      </c>
      <c r="E290" s="43"/>
      <c r="F290" s="230" t="s">
        <v>9423</v>
      </c>
      <c r="G290" s="43"/>
      <c r="H290" s="43"/>
      <c r="I290" s="231"/>
      <c r="J290" s="43"/>
      <c r="K290" s="43"/>
      <c r="L290" s="47"/>
      <c r="M290" s="232"/>
      <c r="N290" s="233"/>
      <c r="O290" s="87"/>
      <c r="P290" s="87"/>
      <c r="Q290" s="87"/>
      <c r="R290" s="87"/>
      <c r="S290" s="87"/>
      <c r="T290" s="88"/>
      <c r="U290" s="41"/>
      <c r="V290" s="41"/>
      <c r="W290" s="41"/>
      <c r="X290" s="41"/>
      <c r="Y290" s="41"/>
      <c r="Z290" s="41"/>
      <c r="AA290" s="41"/>
      <c r="AB290" s="41"/>
      <c r="AC290" s="41"/>
      <c r="AD290" s="41"/>
      <c r="AE290" s="41"/>
      <c r="AT290" s="20" t="s">
        <v>317</v>
      </c>
      <c r="AU290" s="20" t="s">
        <v>85</v>
      </c>
    </row>
    <row r="291" s="13" customFormat="1">
      <c r="A291" s="13"/>
      <c r="B291" s="234"/>
      <c r="C291" s="235"/>
      <c r="D291" s="236" t="s">
        <v>319</v>
      </c>
      <c r="E291" s="237" t="s">
        <v>19</v>
      </c>
      <c r="F291" s="238" t="s">
        <v>9424</v>
      </c>
      <c r="G291" s="235"/>
      <c r="H291" s="239">
        <v>1</v>
      </c>
      <c r="I291" s="240"/>
      <c r="J291" s="235"/>
      <c r="K291" s="235"/>
      <c r="L291" s="241"/>
      <c r="M291" s="242"/>
      <c r="N291" s="243"/>
      <c r="O291" s="243"/>
      <c r="P291" s="243"/>
      <c r="Q291" s="243"/>
      <c r="R291" s="243"/>
      <c r="S291" s="243"/>
      <c r="T291" s="244"/>
      <c r="U291" s="13"/>
      <c r="V291" s="13"/>
      <c r="W291" s="13"/>
      <c r="X291" s="13"/>
      <c r="Y291" s="13"/>
      <c r="Z291" s="13"/>
      <c r="AA291" s="13"/>
      <c r="AB291" s="13"/>
      <c r="AC291" s="13"/>
      <c r="AD291" s="13"/>
      <c r="AE291" s="13"/>
      <c r="AT291" s="245" t="s">
        <v>319</v>
      </c>
      <c r="AU291" s="245" t="s">
        <v>85</v>
      </c>
      <c r="AV291" s="13" t="s">
        <v>85</v>
      </c>
      <c r="AW291" s="13" t="s">
        <v>37</v>
      </c>
      <c r="AX291" s="13" t="s">
        <v>76</v>
      </c>
      <c r="AY291" s="245" t="s">
        <v>308</v>
      </c>
    </row>
    <row r="292" s="13" customFormat="1">
      <c r="A292" s="13"/>
      <c r="B292" s="234"/>
      <c r="C292" s="235"/>
      <c r="D292" s="236" t="s">
        <v>319</v>
      </c>
      <c r="E292" s="237" t="s">
        <v>19</v>
      </c>
      <c r="F292" s="238" t="s">
        <v>9425</v>
      </c>
      <c r="G292" s="235"/>
      <c r="H292" s="239">
        <v>1</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85</v>
      </c>
      <c r="AV292" s="13" t="s">
        <v>85</v>
      </c>
      <c r="AW292" s="13" t="s">
        <v>37</v>
      </c>
      <c r="AX292" s="13" t="s">
        <v>76</v>
      </c>
      <c r="AY292" s="245" t="s">
        <v>308</v>
      </c>
    </row>
    <row r="293" s="13" customFormat="1">
      <c r="A293" s="13"/>
      <c r="B293" s="234"/>
      <c r="C293" s="235"/>
      <c r="D293" s="236" t="s">
        <v>319</v>
      </c>
      <c r="E293" s="237" t="s">
        <v>19</v>
      </c>
      <c r="F293" s="238" t="s">
        <v>9341</v>
      </c>
      <c r="G293" s="235"/>
      <c r="H293" s="239">
        <v>1</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5" customFormat="1">
      <c r="A294" s="15"/>
      <c r="B294" s="259"/>
      <c r="C294" s="260"/>
      <c r="D294" s="236" t="s">
        <v>319</v>
      </c>
      <c r="E294" s="261" t="s">
        <v>19</v>
      </c>
      <c r="F294" s="262" t="s">
        <v>448</v>
      </c>
      <c r="G294" s="260"/>
      <c r="H294" s="263">
        <v>3</v>
      </c>
      <c r="I294" s="264"/>
      <c r="J294" s="260"/>
      <c r="K294" s="260"/>
      <c r="L294" s="265"/>
      <c r="M294" s="266"/>
      <c r="N294" s="267"/>
      <c r="O294" s="267"/>
      <c r="P294" s="267"/>
      <c r="Q294" s="267"/>
      <c r="R294" s="267"/>
      <c r="S294" s="267"/>
      <c r="T294" s="268"/>
      <c r="U294" s="15"/>
      <c r="V294" s="15"/>
      <c r="W294" s="15"/>
      <c r="X294" s="15"/>
      <c r="Y294" s="15"/>
      <c r="Z294" s="15"/>
      <c r="AA294" s="15"/>
      <c r="AB294" s="15"/>
      <c r="AC294" s="15"/>
      <c r="AD294" s="15"/>
      <c r="AE294" s="15"/>
      <c r="AT294" s="269" t="s">
        <v>319</v>
      </c>
      <c r="AU294" s="269" t="s">
        <v>85</v>
      </c>
      <c r="AV294" s="15" t="s">
        <v>315</v>
      </c>
      <c r="AW294" s="15" t="s">
        <v>37</v>
      </c>
      <c r="AX294" s="15" t="s">
        <v>83</v>
      </c>
      <c r="AY294" s="269" t="s">
        <v>308</v>
      </c>
    </row>
    <row r="295" s="2" customFormat="1" ht="16.5" customHeight="1">
      <c r="A295" s="41"/>
      <c r="B295" s="42"/>
      <c r="C295" s="280" t="s">
        <v>746</v>
      </c>
      <c r="D295" s="280" t="s">
        <v>1137</v>
      </c>
      <c r="E295" s="281" t="s">
        <v>9426</v>
      </c>
      <c r="F295" s="282" t="s">
        <v>9427</v>
      </c>
      <c r="G295" s="283" t="s">
        <v>323</v>
      </c>
      <c r="H295" s="284">
        <v>3</v>
      </c>
      <c r="I295" s="285"/>
      <c r="J295" s="286">
        <f>ROUND(I295*H295,2)</f>
        <v>0</v>
      </c>
      <c r="K295" s="282" t="s">
        <v>314</v>
      </c>
      <c r="L295" s="287"/>
      <c r="M295" s="288" t="s">
        <v>19</v>
      </c>
      <c r="N295" s="289" t="s">
        <v>47</v>
      </c>
      <c r="O295" s="87"/>
      <c r="P295" s="225">
        <f>O295*H295</f>
        <v>0</v>
      </c>
      <c r="Q295" s="225">
        <v>2.1000000000000001</v>
      </c>
      <c r="R295" s="225">
        <f>Q295*H295</f>
        <v>6.3000000000000007</v>
      </c>
      <c r="S295" s="225">
        <v>0</v>
      </c>
      <c r="T295" s="226">
        <f>S295*H295</f>
        <v>0</v>
      </c>
      <c r="U295" s="41"/>
      <c r="V295" s="41"/>
      <c r="W295" s="41"/>
      <c r="X295" s="41"/>
      <c r="Y295" s="41"/>
      <c r="Z295" s="41"/>
      <c r="AA295" s="41"/>
      <c r="AB295" s="41"/>
      <c r="AC295" s="41"/>
      <c r="AD295" s="41"/>
      <c r="AE295" s="41"/>
      <c r="AR295" s="227" t="s">
        <v>352</v>
      </c>
      <c r="AT295" s="227" t="s">
        <v>1137</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9428</v>
      </c>
    </row>
    <row r="296" s="2" customFormat="1" ht="16.5" customHeight="1">
      <c r="A296" s="41"/>
      <c r="B296" s="42"/>
      <c r="C296" s="216" t="s">
        <v>836</v>
      </c>
      <c r="D296" s="216" t="s">
        <v>310</v>
      </c>
      <c r="E296" s="217" t="s">
        <v>9429</v>
      </c>
      <c r="F296" s="218" t="s">
        <v>9430</v>
      </c>
      <c r="G296" s="219" t="s">
        <v>323</v>
      </c>
      <c r="H296" s="220">
        <v>2</v>
      </c>
      <c r="I296" s="221"/>
      <c r="J296" s="222">
        <f>ROUND(I296*H296,2)</f>
        <v>0</v>
      </c>
      <c r="K296" s="218" t="s">
        <v>314</v>
      </c>
      <c r="L296" s="47"/>
      <c r="M296" s="223" t="s">
        <v>19</v>
      </c>
      <c r="N296" s="224" t="s">
        <v>47</v>
      </c>
      <c r="O296" s="87"/>
      <c r="P296" s="225">
        <f>O296*H296</f>
        <v>0</v>
      </c>
      <c r="Q296" s="225">
        <v>0.0098899999999999995</v>
      </c>
      <c r="R296" s="225">
        <f>Q296*H296</f>
        <v>0.019779999999999999</v>
      </c>
      <c r="S296" s="225">
        <v>0</v>
      </c>
      <c r="T296" s="226">
        <f>S296*H296</f>
        <v>0</v>
      </c>
      <c r="U296" s="41"/>
      <c r="V296" s="41"/>
      <c r="W296" s="41"/>
      <c r="X296" s="41"/>
      <c r="Y296" s="41"/>
      <c r="Z296" s="41"/>
      <c r="AA296" s="41"/>
      <c r="AB296" s="41"/>
      <c r="AC296" s="41"/>
      <c r="AD296" s="41"/>
      <c r="AE296" s="41"/>
      <c r="AR296" s="227" t="s">
        <v>315</v>
      </c>
      <c r="AT296" s="227" t="s">
        <v>310</v>
      </c>
      <c r="AU296" s="227" t="s">
        <v>85</v>
      </c>
      <c r="AY296" s="20" t="s">
        <v>308</v>
      </c>
      <c r="BE296" s="228">
        <f>IF(N296="základní",J296,0)</f>
        <v>0</v>
      </c>
      <c r="BF296" s="228">
        <f>IF(N296="snížená",J296,0)</f>
        <v>0</v>
      </c>
      <c r="BG296" s="228">
        <f>IF(N296="zákl. přenesená",J296,0)</f>
        <v>0</v>
      </c>
      <c r="BH296" s="228">
        <f>IF(N296="sníž. přenesená",J296,0)</f>
        <v>0</v>
      </c>
      <c r="BI296" s="228">
        <f>IF(N296="nulová",J296,0)</f>
        <v>0</v>
      </c>
      <c r="BJ296" s="20" t="s">
        <v>83</v>
      </c>
      <c r="BK296" s="228">
        <f>ROUND(I296*H296,2)</f>
        <v>0</v>
      </c>
      <c r="BL296" s="20" t="s">
        <v>315</v>
      </c>
      <c r="BM296" s="227" t="s">
        <v>9431</v>
      </c>
    </row>
    <row r="297" s="2" customFormat="1">
      <c r="A297" s="41"/>
      <c r="B297" s="42"/>
      <c r="C297" s="43"/>
      <c r="D297" s="229" t="s">
        <v>317</v>
      </c>
      <c r="E297" s="43"/>
      <c r="F297" s="230" t="s">
        <v>9432</v>
      </c>
      <c r="G297" s="43"/>
      <c r="H297" s="43"/>
      <c r="I297" s="231"/>
      <c r="J297" s="43"/>
      <c r="K297" s="43"/>
      <c r="L297" s="47"/>
      <c r="M297" s="232"/>
      <c r="N297" s="233"/>
      <c r="O297" s="87"/>
      <c r="P297" s="87"/>
      <c r="Q297" s="87"/>
      <c r="R297" s="87"/>
      <c r="S297" s="87"/>
      <c r="T297" s="88"/>
      <c r="U297" s="41"/>
      <c r="V297" s="41"/>
      <c r="W297" s="41"/>
      <c r="X297" s="41"/>
      <c r="Y297" s="41"/>
      <c r="Z297" s="41"/>
      <c r="AA297" s="41"/>
      <c r="AB297" s="41"/>
      <c r="AC297" s="41"/>
      <c r="AD297" s="41"/>
      <c r="AE297" s="41"/>
      <c r="AT297" s="20" t="s">
        <v>317</v>
      </c>
      <c r="AU297" s="20" t="s">
        <v>85</v>
      </c>
    </row>
    <row r="298" s="13" customFormat="1">
      <c r="A298" s="13"/>
      <c r="B298" s="234"/>
      <c r="C298" s="235"/>
      <c r="D298" s="236" t="s">
        <v>319</v>
      </c>
      <c r="E298" s="237" t="s">
        <v>19</v>
      </c>
      <c r="F298" s="238" t="s">
        <v>9425</v>
      </c>
      <c r="G298" s="235"/>
      <c r="H298" s="239">
        <v>1</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76</v>
      </c>
      <c r="AY298" s="245" t="s">
        <v>308</v>
      </c>
    </row>
    <row r="299" s="13" customFormat="1">
      <c r="A299" s="13"/>
      <c r="B299" s="234"/>
      <c r="C299" s="235"/>
      <c r="D299" s="236" t="s">
        <v>319</v>
      </c>
      <c r="E299" s="237" t="s">
        <v>19</v>
      </c>
      <c r="F299" s="238" t="s">
        <v>9341</v>
      </c>
      <c r="G299" s="235"/>
      <c r="H299" s="239">
        <v>1</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5" customFormat="1">
      <c r="A300" s="15"/>
      <c r="B300" s="259"/>
      <c r="C300" s="260"/>
      <c r="D300" s="236" t="s">
        <v>319</v>
      </c>
      <c r="E300" s="261" t="s">
        <v>19</v>
      </c>
      <c r="F300" s="262" t="s">
        <v>448</v>
      </c>
      <c r="G300" s="260"/>
      <c r="H300" s="263">
        <v>2</v>
      </c>
      <c r="I300" s="264"/>
      <c r="J300" s="260"/>
      <c r="K300" s="260"/>
      <c r="L300" s="265"/>
      <c r="M300" s="266"/>
      <c r="N300" s="267"/>
      <c r="O300" s="267"/>
      <c r="P300" s="267"/>
      <c r="Q300" s="267"/>
      <c r="R300" s="267"/>
      <c r="S300" s="267"/>
      <c r="T300" s="268"/>
      <c r="U300" s="15"/>
      <c r="V300" s="15"/>
      <c r="W300" s="15"/>
      <c r="X300" s="15"/>
      <c r="Y300" s="15"/>
      <c r="Z300" s="15"/>
      <c r="AA300" s="15"/>
      <c r="AB300" s="15"/>
      <c r="AC300" s="15"/>
      <c r="AD300" s="15"/>
      <c r="AE300" s="15"/>
      <c r="AT300" s="269" t="s">
        <v>319</v>
      </c>
      <c r="AU300" s="269" t="s">
        <v>85</v>
      </c>
      <c r="AV300" s="15" t="s">
        <v>315</v>
      </c>
      <c r="AW300" s="15" t="s">
        <v>37</v>
      </c>
      <c r="AX300" s="15" t="s">
        <v>83</v>
      </c>
      <c r="AY300" s="269" t="s">
        <v>308</v>
      </c>
    </row>
    <row r="301" s="2" customFormat="1" ht="16.5" customHeight="1">
      <c r="A301" s="41"/>
      <c r="B301" s="42"/>
      <c r="C301" s="280" t="s">
        <v>749</v>
      </c>
      <c r="D301" s="280" t="s">
        <v>1137</v>
      </c>
      <c r="E301" s="281" t="s">
        <v>9433</v>
      </c>
      <c r="F301" s="282" t="s">
        <v>9434</v>
      </c>
      <c r="G301" s="283" t="s">
        <v>323</v>
      </c>
      <c r="H301" s="284">
        <v>2</v>
      </c>
      <c r="I301" s="285"/>
      <c r="J301" s="286">
        <f>ROUND(I301*H301,2)</f>
        <v>0</v>
      </c>
      <c r="K301" s="282" t="s">
        <v>314</v>
      </c>
      <c r="L301" s="287"/>
      <c r="M301" s="288" t="s">
        <v>19</v>
      </c>
      <c r="N301" s="289" t="s">
        <v>47</v>
      </c>
      <c r="O301" s="87"/>
      <c r="P301" s="225">
        <f>O301*H301</f>
        <v>0</v>
      </c>
      <c r="Q301" s="225">
        <v>0.254</v>
      </c>
      <c r="R301" s="225">
        <f>Q301*H301</f>
        <v>0.50800000000000001</v>
      </c>
      <c r="S301" s="225">
        <v>0</v>
      </c>
      <c r="T301" s="226">
        <f>S301*H301</f>
        <v>0</v>
      </c>
      <c r="U301" s="41"/>
      <c r="V301" s="41"/>
      <c r="W301" s="41"/>
      <c r="X301" s="41"/>
      <c r="Y301" s="41"/>
      <c r="Z301" s="41"/>
      <c r="AA301" s="41"/>
      <c r="AB301" s="41"/>
      <c r="AC301" s="41"/>
      <c r="AD301" s="41"/>
      <c r="AE301" s="41"/>
      <c r="AR301" s="227" t="s">
        <v>352</v>
      </c>
      <c r="AT301" s="227" t="s">
        <v>1137</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315</v>
      </c>
      <c r="BM301" s="227" t="s">
        <v>9435</v>
      </c>
    </row>
    <row r="302" s="2" customFormat="1" ht="16.5" customHeight="1">
      <c r="A302" s="41"/>
      <c r="B302" s="42"/>
      <c r="C302" s="216" t="s">
        <v>850</v>
      </c>
      <c r="D302" s="216" t="s">
        <v>310</v>
      </c>
      <c r="E302" s="217" t="s">
        <v>9436</v>
      </c>
      <c r="F302" s="218" t="s">
        <v>9437</v>
      </c>
      <c r="G302" s="219" t="s">
        <v>323</v>
      </c>
      <c r="H302" s="220">
        <v>1</v>
      </c>
      <c r="I302" s="221"/>
      <c r="J302" s="222">
        <f>ROUND(I302*H302,2)</f>
        <v>0</v>
      </c>
      <c r="K302" s="218" t="s">
        <v>314</v>
      </c>
      <c r="L302" s="47"/>
      <c r="M302" s="223" t="s">
        <v>19</v>
      </c>
      <c r="N302" s="224" t="s">
        <v>47</v>
      </c>
      <c r="O302" s="87"/>
      <c r="P302" s="225">
        <f>O302*H302</f>
        <v>0</v>
      </c>
      <c r="Q302" s="225">
        <v>0.0098899999999999995</v>
      </c>
      <c r="R302" s="225">
        <f>Q302*H302</f>
        <v>0.0098899999999999995</v>
      </c>
      <c r="S302" s="225">
        <v>0</v>
      </c>
      <c r="T302" s="226">
        <f>S302*H302</f>
        <v>0</v>
      </c>
      <c r="U302" s="41"/>
      <c r="V302" s="41"/>
      <c r="W302" s="41"/>
      <c r="X302" s="41"/>
      <c r="Y302" s="41"/>
      <c r="Z302" s="41"/>
      <c r="AA302" s="41"/>
      <c r="AB302" s="41"/>
      <c r="AC302" s="41"/>
      <c r="AD302" s="41"/>
      <c r="AE302" s="41"/>
      <c r="AR302" s="227" t="s">
        <v>315</v>
      </c>
      <c r="AT302" s="227" t="s">
        <v>310</v>
      </c>
      <c r="AU302" s="227" t="s">
        <v>85</v>
      </c>
      <c r="AY302" s="20" t="s">
        <v>308</v>
      </c>
      <c r="BE302" s="228">
        <f>IF(N302="základní",J302,0)</f>
        <v>0</v>
      </c>
      <c r="BF302" s="228">
        <f>IF(N302="snížená",J302,0)</f>
        <v>0</v>
      </c>
      <c r="BG302" s="228">
        <f>IF(N302="zákl. přenesená",J302,0)</f>
        <v>0</v>
      </c>
      <c r="BH302" s="228">
        <f>IF(N302="sníž. přenesená",J302,0)</f>
        <v>0</v>
      </c>
      <c r="BI302" s="228">
        <f>IF(N302="nulová",J302,0)</f>
        <v>0</v>
      </c>
      <c r="BJ302" s="20" t="s">
        <v>83</v>
      </c>
      <c r="BK302" s="228">
        <f>ROUND(I302*H302,2)</f>
        <v>0</v>
      </c>
      <c r="BL302" s="20" t="s">
        <v>315</v>
      </c>
      <c r="BM302" s="227" t="s">
        <v>9438</v>
      </c>
    </row>
    <row r="303" s="2" customFormat="1">
      <c r="A303" s="41"/>
      <c r="B303" s="42"/>
      <c r="C303" s="43"/>
      <c r="D303" s="229" t="s">
        <v>317</v>
      </c>
      <c r="E303" s="43"/>
      <c r="F303" s="230" t="s">
        <v>9439</v>
      </c>
      <c r="G303" s="43"/>
      <c r="H303" s="43"/>
      <c r="I303" s="231"/>
      <c r="J303" s="43"/>
      <c r="K303" s="43"/>
      <c r="L303" s="47"/>
      <c r="M303" s="232"/>
      <c r="N303" s="233"/>
      <c r="O303" s="87"/>
      <c r="P303" s="87"/>
      <c r="Q303" s="87"/>
      <c r="R303" s="87"/>
      <c r="S303" s="87"/>
      <c r="T303" s="88"/>
      <c r="U303" s="41"/>
      <c r="V303" s="41"/>
      <c r="W303" s="41"/>
      <c r="X303" s="41"/>
      <c r="Y303" s="41"/>
      <c r="Z303" s="41"/>
      <c r="AA303" s="41"/>
      <c r="AB303" s="41"/>
      <c r="AC303" s="41"/>
      <c r="AD303" s="41"/>
      <c r="AE303" s="41"/>
      <c r="AT303" s="20" t="s">
        <v>317</v>
      </c>
      <c r="AU303" s="20" t="s">
        <v>85</v>
      </c>
    </row>
    <row r="304" s="13" customFormat="1">
      <c r="A304" s="13"/>
      <c r="B304" s="234"/>
      <c r="C304" s="235"/>
      <c r="D304" s="236" t="s">
        <v>319</v>
      </c>
      <c r="E304" s="237" t="s">
        <v>19</v>
      </c>
      <c r="F304" s="238" t="s">
        <v>9424</v>
      </c>
      <c r="G304" s="235"/>
      <c r="H304" s="239">
        <v>1</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83</v>
      </c>
      <c r="AY304" s="245" t="s">
        <v>308</v>
      </c>
    </row>
    <row r="305" s="2" customFormat="1" ht="16.5" customHeight="1">
      <c r="A305" s="41"/>
      <c r="B305" s="42"/>
      <c r="C305" s="280" t="s">
        <v>750</v>
      </c>
      <c r="D305" s="280" t="s">
        <v>1137</v>
      </c>
      <c r="E305" s="281" t="s">
        <v>2604</v>
      </c>
      <c r="F305" s="282" t="s">
        <v>2605</v>
      </c>
      <c r="G305" s="283" t="s">
        <v>323</v>
      </c>
      <c r="H305" s="284">
        <v>1</v>
      </c>
      <c r="I305" s="285"/>
      <c r="J305" s="286">
        <f>ROUND(I305*H305,2)</f>
        <v>0</v>
      </c>
      <c r="K305" s="282" t="s">
        <v>314</v>
      </c>
      <c r="L305" s="287"/>
      <c r="M305" s="288" t="s">
        <v>19</v>
      </c>
      <c r="N305" s="289" t="s">
        <v>47</v>
      </c>
      <c r="O305" s="87"/>
      <c r="P305" s="225">
        <f>O305*H305</f>
        <v>0</v>
      </c>
      <c r="Q305" s="225">
        <v>0.50600000000000001</v>
      </c>
      <c r="R305" s="225">
        <f>Q305*H305</f>
        <v>0.50600000000000001</v>
      </c>
      <c r="S305" s="225">
        <v>0</v>
      </c>
      <c r="T305" s="226">
        <f>S305*H305</f>
        <v>0</v>
      </c>
      <c r="U305" s="41"/>
      <c r="V305" s="41"/>
      <c r="W305" s="41"/>
      <c r="X305" s="41"/>
      <c r="Y305" s="41"/>
      <c r="Z305" s="41"/>
      <c r="AA305" s="41"/>
      <c r="AB305" s="41"/>
      <c r="AC305" s="41"/>
      <c r="AD305" s="41"/>
      <c r="AE305" s="41"/>
      <c r="AR305" s="227" t="s">
        <v>352</v>
      </c>
      <c r="AT305" s="227" t="s">
        <v>1137</v>
      </c>
      <c r="AU305" s="227" t="s">
        <v>85</v>
      </c>
      <c r="AY305" s="20" t="s">
        <v>308</v>
      </c>
      <c r="BE305" s="228">
        <f>IF(N305="základní",J305,0)</f>
        <v>0</v>
      </c>
      <c r="BF305" s="228">
        <f>IF(N305="snížená",J305,0)</f>
        <v>0</v>
      </c>
      <c r="BG305" s="228">
        <f>IF(N305="zákl. přenesená",J305,0)</f>
        <v>0</v>
      </c>
      <c r="BH305" s="228">
        <f>IF(N305="sníž. přenesená",J305,0)</f>
        <v>0</v>
      </c>
      <c r="BI305" s="228">
        <f>IF(N305="nulová",J305,0)</f>
        <v>0</v>
      </c>
      <c r="BJ305" s="20" t="s">
        <v>83</v>
      </c>
      <c r="BK305" s="228">
        <f>ROUND(I305*H305,2)</f>
        <v>0</v>
      </c>
      <c r="BL305" s="20" t="s">
        <v>315</v>
      </c>
      <c r="BM305" s="227" t="s">
        <v>9440</v>
      </c>
    </row>
    <row r="306" s="2" customFormat="1" ht="16.5" customHeight="1">
      <c r="A306" s="41"/>
      <c r="B306" s="42"/>
      <c r="C306" s="216" t="s">
        <v>867</v>
      </c>
      <c r="D306" s="216" t="s">
        <v>310</v>
      </c>
      <c r="E306" s="217" t="s">
        <v>9441</v>
      </c>
      <c r="F306" s="218" t="s">
        <v>9442</v>
      </c>
      <c r="G306" s="219" t="s">
        <v>323</v>
      </c>
      <c r="H306" s="220">
        <v>3</v>
      </c>
      <c r="I306" s="221"/>
      <c r="J306" s="222">
        <f>ROUND(I306*H306,2)</f>
        <v>0</v>
      </c>
      <c r="K306" s="218" t="s">
        <v>314</v>
      </c>
      <c r="L306" s="47"/>
      <c r="M306" s="223" t="s">
        <v>19</v>
      </c>
      <c r="N306" s="224" t="s">
        <v>47</v>
      </c>
      <c r="O306" s="87"/>
      <c r="P306" s="225">
        <f>O306*H306</f>
        <v>0</v>
      </c>
      <c r="Q306" s="225">
        <v>0.01218</v>
      </c>
      <c r="R306" s="225">
        <f>Q306*H306</f>
        <v>0.036540000000000003</v>
      </c>
      <c r="S306" s="225">
        <v>0</v>
      </c>
      <c r="T306" s="226">
        <f>S306*H306</f>
        <v>0</v>
      </c>
      <c r="U306" s="41"/>
      <c r="V306" s="41"/>
      <c r="W306" s="41"/>
      <c r="X306" s="41"/>
      <c r="Y306" s="41"/>
      <c r="Z306" s="41"/>
      <c r="AA306" s="41"/>
      <c r="AB306" s="41"/>
      <c r="AC306" s="41"/>
      <c r="AD306" s="41"/>
      <c r="AE306" s="41"/>
      <c r="AR306" s="227" t="s">
        <v>315</v>
      </c>
      <c r="AT306" s="227" t="s">
        <v>310</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315</v>
      </c>
      <c r="BM306" s="227" t="s">
        <v>9443</v>
      </c>
    </row>
    <row r="307" s="2" customFormat="1">
      <c r="A307" s="41"/>
      <c r="B307" s="42"/>
      <c r="C307" s="43"/>
      <c r="D307" s="229" t="s">
        <v>317</v>
      </c>
      <c r="E307" s="43"/>
      <c r="F307" s="230" t="s">
        <v>9444</v>
      </c>
      <c r="G307" s="43"/>
      <c r="H307" s="43"/>
      <c r="I307" s="231"/>
      <c r="J307" s="43"/>
      <c r="K307" s="43"/>
      <c r="L307" s="47"/>
      <c r="M307" s="232"/>
      <c r="N307" s="233"/>
      <c r="O307" s="87"/>
      <c r="P307" s="87"/>
      <c r="Q307" s="87"/>
      <c r="R307" s="87"/>
      <c r="S307" s="87"/>
      <c r="T307" s="88"/>
      <c r="U307" s="41"/>
      <c r="V307" s="41"/>
      <c r="W307" s="41"/>
      <c r="X307" s="41"/>
      <c r="Y307" s="41"/>
      <c r="Z307" s="41"/>
      <c r="AA307" s="41"/>
      <c r="AB307" s="41"/>
      <c r="AC307" s="41"/>
      <c r="AD307" s="41"/>
      <c r="AE307" s="41"/>
      <c r="AT307" s="20" t="s">
        <v>317</v>
      </c>
      <c r="AU307" s="20" t="s">
        <v>85</v>
      </c>
    </row>
    <row r="308" s="13" customFormat="1">
      <c r="A308" s="13"/>
      <c r="B308" s="234"/>
      <c r="C308" s="235"/>
      <c r="D308" s="236" t="s">
        <v>319</v>
      </c>
      <c r="E308" s="237" t="s">
        <v>19</v>
      </c>
      <c r="F308" s="238" t="s">
        <v>9424</v>
      </c>
      <c r="G308" s="235"/>
      <c r="H308" s="239">
        <v>1</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9425</v>
      </c>
      <c r="G309" s="235"/>
      <c r="H309" s="239">
        <v>1</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3" customFormat="1">
      <c r="A310" s="13"/>
      <c r="B310" s="234"/>
      <c r="C310" s="235"/>
      <c r="D310" s="236" t="s">
        <v>319</v>
      </c>
      <c r="E310" s="237" t="s">
        <v>19</v>
      </c>
      <c r="F310" s="238" t="s">
        <v>9341</v>
      </c>
      <c r="G310" s="235"/>
      <c r="H310" s="239">
        <v>1</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76</v>
      </c>
      <c r="AY310" s="245" t="s">
        <v>308</v>
      </c>
    </row>
    <row r="311" s="15" customFormat="1">
      <c r="A311" s="15"/>
      <c r="B311" s="259"/>
      <c r="C311" s="260"/>
      <c r="D311" s="236" t="s">
        <v>319</v>
      </c>
      <c r="E311" s="261" t="s">
        <v>19</v>
      </c>
      <c r="F311" s="262" t="s">
        <v>448</v>
      </c>
      <c r="G311" s="260"/>
      <c r="H311" s="263">
        <v>3</v>
      </c>
      <c r="I311" s="264"/>
      <c r="J311" s="260"/>
      <c r="K311" s="260"/>
      <c r="L311" s="265"/>
      <c r="M311" s="266"/>
      <c r="N311" s="267"/>
      <c r="O311" s="267"/>
      <c r="P311" s="267"/>
      <c r="Q311" s="267"/>
      <c r="R311" s="267"/>
      <c r="S311" s="267"/>
      <c r="T311" s="268"/>
      <c r="U311" s="15"/>
      <c r="V311" s="15"/>
      <c r="W311" s="15"/>
      <c r="X311" s="15"/>
      <c r="Y311" s="15"/>
      <c r="Z311" s="15"/>
      <c r="AA311" s="15"/>
      <c r="AB311" s="15"/>
      <c r="AC311" s="15"/>
      <c r="AD311" s="15"/>
      <c r="AE311" s="15"/>
      <c r="AT311" s="269" t="s">
        <v>319</v>
      </c>
      <c r="AU311" s="269" t="s">
        <v>85</v>
      </c>
      <c r="AV311" s="15" t="s">
        <v>315</v>
      </c>
      <c r="AW311" s="15" t="s">
        <v>37</v>
      </c>
      <c r="AX311" s="15" t="s">
        <v>83</v>
      </c>
      <c r="AY311" s="269" t="s">
        <v>308</v>
      </c>
    </row>
    <row r="312" s="2" customFormat="1" ht="16.5" customHeight="1">
      <c r="A312" s="41"/>
      <c r="B312" s="42"/>
      <c r="C312" s="280" t="s">
        <v>751</v>
      </c>
      <c r="D312" s="280" t="s">
        <v>1137</v>
      </c>
      <c r="E312" s="281" t="s">
        <v>9445</v>
      </c>
      <c r="F312" s="282" t="s">
        <v>9446</v>
      </c>
      <c r="G312" s="283" t="s">
        <v>323</v>
      </c>
      <c r="H312" s="284">
        <v>3</v>
      </c>
      <c r="I312" s="285"/>
      <c r="J312" s="286">
        <f>ROUND(I312*H312,2)</f>
        <v>0</v>
      </c>
      <c r="K312" s="282" t="s">
        <v>314</v>
      </c>
      <c r="L312" s="287"/>
      <c r="M312" s="288" t="s">
        <v>19</v>
      </c>
      <c r="N312" s="289" t="s">
        <v>47</v>
      </c>
      <c r="O312" s="87"/>
      <c r="P312" s="225">
        <f>O312*H312</f>
        <v>0</v>
      </c>
      <c r="Q312" s="225">
        <v>0.58499999999999996</v>
      </c>
      <c r="R312" s="225">
        <f>Q312*H312</f>
        <v>1.7549999999999999</v>
      </c>
      <c r="S312" s="225">
        <v>0</v>
      </c>
      <c r="T312" s="226">
        <f>S312*H312</f>
        <v>0</v>
      </c>
      <c r="U312" s="41"/>
      <c r="V312" s="41"/>
      <c r="W312" s="41"/>
      <c r="X312" s="41"/>
      <c r="Y312" s="41"/>
      <c r="Z312" s="41"/>
      <c r="AA312" s="41"/>
      <c r="AB312" s="41"/>
      <c r="AC312" s="41"/>
      <c r="AD312" s="41"/>
      <c r="AE312" s="41"/>
      <c r="AR312" s="227" t="s">
        <v>352</v>
      </c>
      <c r="AT312" s="227" t="s">
        <v>1137</v>
      </c>
      <c r="AU312" s="227" t="s">
        <v>85</v>
      </c>
      <c r="AY312" s="20" t="s">
        <v>308</v>
      </c>
      <c r="BE312" s="228">
        <f>IF(N312="základní",J312,0)</f>
        <v>0</v>
      </c>
      <c r="BF312" s="228">
        <f>IF(N312="snížená",J312,0)</f>
        <v>0</v>
      </c>
      <c r="BG312" s="228">
        <f>IF(N312="zákl. přenesená",J312,0)</f>
        <v>0</v>
      </c>
      <c r="BH312" s="228">
        <f>IF(N312="sníž. přenesená",J312,0)</f>
        <v>0</v>
      </c>
      <c r="BI312" s="228">
        <f>IF(N312="nulová",J312,0)</f>
        <v>0</v>
      </c>
      <c r="BJ312" s="20" t="s">
        <v>83</v>
      </c>
      <c r="BK312" s="228">
        <f>ROUND(I312*H312,2)</f>
        <v>0</v>
      </c>
      <c r="BL312" s="20" t="s">
        <v>315</v>
      </c>
      <c r="BM312" s="227" t="s">
        <v>9447</v>
      </c>
    </row>
    <row r="313" s="2" customFormat="1" ht="16.5" customHeight="1">
      <c r="A313" s="41"/>
      <c r="B313" s="42"/>
      <c r="C313" s="280" t="s">
        <v>1402</v>
      </c>
      <c r="D313" s="280" t="s">
        <v>1137</v>
      </c>
      <c r="E313" s="281" t="s">
        <v>9448</v>
      </c>
      <c r="F313" s="282" t="s">
        <v>9449</v>
      </c>
      <c r="G313" s="283" t="s">
        <v>323</v>
      </c>
      <c r="H313" s="284">
        <v>6</v>
      </c>
      <c r="I313" s="285"/>
      <c r="J313" s="286">
        <f>ROUND(I313*H313,2)</f>
        <v>0</v>
      </c>
      <c r="K313" s="282" t="s">
        <v>314</v>
      </c>
      <c r="L313" s="287"/>
      <c r="M313" s="288" t="s">
        <v>19</v>
      </c>
      <c r="N313" s="289" t="s">
        <v>47</v>
      </c>
      <c r="O313" s="87"/>
      <c r="P313" s="225">
        <f>O313*H313</f>
        <v>0</v>
      </c>
      <c r="Q313" s="225">
        <v>0.002</v>
      </c>
      <c r="R313" s="225">
        <f>Q313*H313</f>
        <v>0.012</v>
      </c>
      <c r="S313" s="225">
        <v>0</v>
      </c>
      <c r="T313" s="226">
        <f>S313*H313</f>
        <v>0</v>
      </c>
      <c r="U313" s="41"/>
      <c r="V313" s="41"/>
      <c r="W313" s="41"/>
      <c r="X313" s="41"/>
      <c r="Y313" s="41"/>
      <c r="Z313" s="41"/>
      <c r="AA313" s="41"/>
      <c r="AB313" s="41"/>
      <c r="AC313" s="41"/>
      <c r="AD313" s="41"/>
      <c r="AE313" s="41"/>
      <c r="AR313" s="227" t="s">
        <v>352</v>
      </c>
      <c r="AT313" s="227" t="s">
        <v>1137</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9450</v>
      </c>
    </row>
    <row r="314" s="13" customFormat="1">
      <c r="A314" s="13"/>
      <c r="B314" s="234"/>
      <c r="C314" s="235"/>
      <c r="D314" s="236" t="s">
        <v>319</v>
      </c>
      <c r="E314" s="237" t="s">
        <v>19</v>
      </c>
      <c r="F314" s="238" t="s">
        <v>9451</v>
      </c>
      <c r="G314" s="235"/>
      <c r="H314" s="239">
        <v>2</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76</v>
      </c>
      <c r="AY314" s="245" t="s">
        <v>308</v>
      </c>
    </row>
    <row r="315" s="13" customFormat="1">
      <c r="A315" s="13"/>
      <c r="B315" s="234"/>
      <c r="C315" s="235"/>
      <c r="D315" s="236" t="s">
        <v>319</v>
      </c>
      <c r="E315" s="237" t="s">
        <v>19</v>
      </c>
      <c r="F315" s="238" t="s">
        <v>9452</v>
      </c>
      <c r="G315" s="235"/>
      <c r="H315" s="239">
        <v>2</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3" customFormat="1">
      <c r="A316" s="13"/>
      <c r="B316" s="234"/>
      <c r="C316" s="235"/>
      <c r="D316" s="236" t="s">
        <v>319</v>
      </c>
      <c r="E316" s="237" t="s">
        <v>19</v>
      </c>
      <c r="F316" s="238" t="s">
        <v>9453</v>
      </c>
      <c r="G316" s="235"/>
      <c r="H316" s="239">
        <v>2</v>
      </c>
      <c r="I316" s="240"/>
      <c r="J316" s="235"/>
      <c r="K316" s="235"/>
      <c r="L316" s="241"/>
      <c r="M316" s="242"/>
      <c r="N316" s="243"/>
      <c r="O316" s="243"/>
      <c r="P316" s="243"/>
      <c r="Q316" s="243"/>
      <c r="R316" s="243"/>
      <c r="S316" s="243"/>
      <c r="T316" s="244"/>
      <c r="U316" s="13"/>
      <c r="V316" s="13"/>
      <c r="W316" s="13"/>
      <c r="X316" s="13"/>
      <c r="Y316" s="13"/>
      <c r="Z316" s="13"/>
      <c r="AA316" s="13"/>
      <c r="AB316" s="13"/>
      <c r="AC316" s="13"/>
      <c r="AD316" s="13"/>
      <c r="AE316" s="13"/>
      <c r="AT316" s="245" t="s">
        <v>319</v>
      </c>
      <c r="AU316" s="245" t="s">
        <v>85</v>
      </c>
      <c r="AV316" s="13" t="s">
        <v>85</v>
      </c>
      <c r="AW316" s="13" t="s">
        <v>37</v>
      </c>
      <c r="AX316" s="13" t="s">
        <v>76</v>
      </c>
      <c r="AY316" s="245" t="s">
        <v>308</v>
      </c>
    </row>
    <row r="317" s="15" customFormat="1">
      <c r="A317" s="15"/>
      <c r="B317" s="259"/>
      <c r="C317" s="260"/>
      <c r="D317" s="236" t="s">
        <v>319</v>
      </c>
      <c r="E317" s="261" t="s">
        <v>19</v>
      </c>
      <c r="F317" s="262" t="s">
        <v>448</v>
      </c>
      <c r="G317" s="260"/>
      <c r="H317" s="263">
        <v>6</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319</v>
      </c>
      <c r="AU317" s="269" t="s">
        <v>85</v>
      </c>
      <c r="AV317" s="15" t="s">
        <v>315</v>
      </c>
      <c r="AW317" s="15" t="s">
        <v>37</v>
      </c>
      <c r="AX317" s="15" t="s">
        <v>83</v>
      </c>
      <c r="AY317" s="269" t="s">
        <v>308</v>
      </c>
    </row>
    <row r="318" s="2" customFormat="1" ht="16.5" customHeight="1">
      <c r="A318" s="41"/>
      <c r="B318" s="42"/>
      <c r="C318" s="216" t="s">
        <v>754</v>
      </c>
      <c r="D318" s="216" t="s">
        <v>310</v>
      </c>
      <c r="E318" s="217" t="s">
        <v>2867</v>
      </c>
      <c r="F318" s="218" t="s">
        <v>2868</v>
      </c>
      <c r="G318" s="219" t="s">
        <v>323</v>
      </c>
      <c r="H318" s="220">
        <v>3</v>
      </c>
      <c r="I318" s="221"/>
      <c r="J318" s="222">
        <f>ROUND(I318*H318,2)</f>
        <v>0</v>
      </c>
      <c r="K318" s="218" t="s">
        <v>314</v>
      </c>
      <c r="L318" s="47"/>
      <c r="M318" s="223" t="s">
        <v>19</v>
      </c>
      <c r="N318" s="224" t="s">
        <v>47</v>
      </c>
      <c r="O318" s="87"/>
      <c r="P318" s="225">
        <f>O318*H318</f>
        <v>0</v>
      </c>
      <c r="Q318" s="225">
        <v>0.087419999999999998</v>
      </c>
      <c r="R318" s="225">
        <f>Q318*H318</f>
        <v>0.26225999999999999</v>
      </c>
      <c r="S318" s="225">
        <v>0</v>
      </c>
      <c r="T318" s="226">
        <f>S318*H318</f>
        <v>0</v>
      </c>
      <c r="U318" s="41"/>
      <c r="V318" s="41"/>
      <c r="W318" s="41"/>
      <c r="X318" s="41"/>
      <c r="Y318" s="41"/>
      <c r="Z318" s="41"/>
      <c r="AA318" s="41"/>
      <c r="AB318" s="41"/>
      <c r="AC318" s="41"/>
      <c r="AD318" s="41"/>
      <c r="AE318" s="41"/>
      <c r="AR318" s="227" t="s">
        <v>315</v>
      </c>
      <c r="AT318" s="227" t="s">
        <v>310</v>
      </c>
      <c r="AU318" s="227" t="s">
        <v>85</v>
      </c>
      <c r="AY318" s="20" t="s">
        <v>308</v>
      </c>
      <c r="BE318" s="228">
        <f>IF(N318="základní",J318,0)</f>
        <v>0</v>
      </c>
      <c r="BF318" s="228">
        <f>IF(N318="snížená",J318,0)</f>
        <v>0</v>
      </c>
      <c r="BG318" s="228">
        <f>IF(N318="zákl. přenesená",J318,0)</f>
        <v>0</v>
      </c>
      <c r="BH318" s="228">
        <f>IF(N318="sníž. přenesená",J318,0)</f>
        <v>0</v>
      </c>
      <c r="BI318" s="228">
        <f>IF(N318="nulová",J318,0)</f>
        <v>0</v>
      </c>
      <c r="BJ318" s="20" t="s">
        <v>83</v>
      </c>
      <c r="BK318" s="228">
        <f>ROUND(I318*H318,2)</f>
        <v>0</v>
      </c>
      <c r="BL318" s="20" t="s">
        <v>315</v>
      </c>
      <c r="BM318" s="227" t="s">
        <v>9454</v>
      </c>
    </row>
    <row r="319" s="2" customFormat="1">
      <c r="A319" s="41"/>
      <c r="B319" s="42"/>
      <c r="C319" s="43"/>
      <c r="D319" s="229" t="s">
        <v>317</v>
      </c>
      <c r="E319" s="43"/>
      <c r="F319" s="230" t="s">
        <v>2870</v>
      </c>
      <c r="G319" s="43"/>
      <c r="H319" s="43"/>
      <c r="I319" s="231"/>
      <c r="J319" s="43"/>
      <c r="K319" s="43"/>
      <c r="L319" s="47"/>
      <c r="M319" s="232"/>
      <c r="N319" s="233"/>
      <c r="O319" s="87"/>
      <c r="P319" s="87"/>
      <c r="Q319" s="87"/>
      <c r="R319" s="87"/>
      <c r="S319" s="87"/>
      <c r="T319" s="88"/>
      <c r="U319" s="41"/>
      <c r="V319" s="41"/>
      <c r="W319" s="41"/>
      <c r="X319" s="41"/>
      <c r="Y319" s="41"/>
      <c r="Z319" s="41"/>
      <c r="AA319" s="41"/>
      <c r="AB319" s="41"/>
      <c r="AC319" s="41"/>
      <c r="AD319" s="41"/>
      <c r="AE319" s="41"/>
      <c r="AT319" s="20" t="s">
        <v>317</v>
      </c>
      <c r="AU319" s="20" t="s">
        <v>85</v>
      </c>
    </row>
    <row r="320" s="2" customFormat="1" ht="16.5" customHeight="1">
      <c r="A320" s="41"/>
      <c r="B320" s="42"/>
      <c r="C320" s="280" t="s">
        <v>1414</v>
      </c>
      <c r="D320" s="280" t="s">
        <v>1137</v>
      </c>
      <c r="E320" s="281" t="s">
        <v>9455</v>
      </c>
      <c r="F320" s="282" t="s">
        <v>9456</v>
      </c>
      <c r="G320" s="283" t="s">
        <v>323</v>
      </c>
      <c r="H320" s="284">
        <v>3</v>
      </c>
      <c r="I320" s="285"/>
      <c r="J320" s="286">
        <f>ROUND(I320*H320,2)</f>
        <v>0</v>
      </c>
      <c r="K320" s="282" t="s">
        <v>314</v>
      </c>
      <c r="L320" s="287"/>
      <c r="M320" s="288" t="s">
        <v>19</v>
      </c>
      <c r="N320" s="289" t="s">
        <v>47</v>
      </c>
      <c r="O320" s="87"/>
      <c r="P320" s="225">
        <f>O320*H320</f>
        <v>0</v>
      </c>
      <c r="Q320" s="225">
        <v>0.040000000000000001</v>
      </c>
      <c r="R320" s="225">
        <f>Q320*H320</f>
        <v>0.12</v>
      </c>
      <c r="S320" s="225">
        <v>0</v>
      </c>
      <c r="T320" s="226">
        <f>S320*H320</f>
        <v>0</v>
      </c>
      <c r="U320" s="41"/>
      <c r="V320" s="41"/>
      <c r="W320" s="41"/>
      <c r="X320" s="41"/>
      <c r="Y320" s="41"/>
      <c r="Z320" s="41"/>
      <c r="AA320" s="41"/>
      <c r="AB320" s="41"/>
      <c r="AC320" s="41"/>
      <c r="AD320" s="41"/>
      <c r="AE320" s="41"/>
      <c r="AR320" s="227" t="s">
        <v>352</v>
      </c>
      <c r="AT320" s="227" t="s">
        <v>1137</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315</v>
      </c>
      <c r="BM320" s="227" t="s">
        <v>9457</v>
      </c>
    </row>
    <row r="321" s="13" customFormat="1">
      <c r="A321" s="13"/>
      <c r="B321" s="234"/>
      <c r="C321" s="235"/>
      <c r="D321" s="236" t="s">
        <v>319</v>
      </c>
      <c r="E321" s="237" t="s">
        <v>19</v>
      </c>
      <c r="F321" s="238" t="s">
        <v>9424</v>
      </c>
      <c r="G321" s="235"/>
      <c r="H321" s="239">
        <v>1</v>
      </c>
      <c r="I321" s="240"/>
      <c r="J321" s="235"/>
      <c r="K321" s="235"/>
      <c r="L321" s="241"/>
      <c r="M321" s="242"/>
      <c r="N321" s="243"/>
      <c r="O321" s="243"/>
      <c r="P321" s="243"/>
      <c r="Q321" s="243"/>
      <c r="R321" s="243"/>
      <c r="S321" s="243"/>
      <c r="T321" s="244"/>
      <c r="U321" s="13"/>
      <c r="V321" s="13"/>
      <c r="W321" s="13"/>
      <c r="X321" s="13"/>
      <c r="Y321" s="13"/>
      <c r="Z321" s="13"/>
      <c r="AA321" s="13"/>
      <c r="AB321" s="13"/>
      <c r="AC321" s="13"/>
      <c r="AD321" s="13"/>
      <c r="AE321" s="13"/>
      <c r="AT321" s="245" t="s">
        <v>319</v>
      </c>
      <c r="AU321" s="245" t="s">
        <v>85</v>
      </c>
      <c r="AV321" s="13" t="s">
        <v>85</v>
      </c>
      <c r="AW321" s="13" t="s">
        <v>37</v>
      </c>
      <c r="AX321" s="13" t="s">
        <v>76</v>
      </c>
      <c r="AY321" s="245" t="s">
        <v>308</v>
      </c>
    </row>
    <row r="322" s="13" customFormat="1">
      <c r="A322" s="13"/>
      <c r="B322" s="234"/>
      <c r="C322" s="235"/>
      <c r="D322" s="236" t="s">
        <v>319</v>
      </c>
      <c r="E322" s="237" t="s">
        <v>19</v>
      </c>
      <c r="F322" s="238" t="s">
        <v>9425</v>
      </c>
      <c r="G322" s="235"/>
      <c r="H322" s="239">
        <v>1</v>
      </c>
      <c r="I322" s="240"/>
      <c r="J322" s="235"/>
      <c r="K322" s="235"/>
      <c r="L322" s="241"/>
      <c r="M322" s="242"/>
      <c r="N322" s="243"/>
      <c r="O322" s="243"/>
      <c r="P322" s="243"/>
      <c r="Q322" s="243"/>
      <c r="R322" s="243"/>
      <c r="S322" s="243"/>
      <c r="T322" s="244"/>
      <c r="U322" s="13"/>
      <c r="V322" s="13"/>
      <c r="W322" s="13"/>
      <c r="X322" s="13"/>
      <c r="Y322" s="13"/>
      <c r="Z322" s="13"/>
      <c r="AA322" s="13"/>
      <c r="AB322" s="13"/>
      <c r="AC322" s="13"/>
      <c r="AD322" s="13"/>
      <c r="AE322" s="13"/>
      <c r="AT322" s="245" t="s">
        <v>319</v>
      </c>
      <c r="AU322" s="245" t="s">
        <v>85</v>
      </c>
      <c r="AV322" s="13" t="s">
        <v>85</v>
      </c>
      <c r="AW322" s="13" t="s">
        <v>37</v>
      </c>
      <c r="AX322" s="13" t="s">
        <v>76</v>
      </c>
      <c r="AY322" s="245" t="s">
        <v>308</v>
      </c>
    </row>
    <row r="323" s="13" customFormat="1">
      <c r="A323" s="13"/>
      <c r="B323" s="234"/>
      <c r="C323" s="235"/>
      <c r="D323" s="236" t="s">
        <v>319</v>
      </c>
      <c r="E323" s="237" t="s">
        <v>19</v>
      </c>
      <c r="F323" s="238" t="s">
        <v>9341</v>
      </c>
      <c r="G323" s="235"/>
      <c r="H323" s="239">
        <v>1</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5" customFormat="1">
      <c r="A324" s="15"/>
      <c r="B324" s="259"/>
      <c r="C324" s="260"/>
      <c r="D324" s="236" t="s">
        <v>319</v>
      </c>
      <c r="E324" s="261" t="s">
        <v>19</v>
      </c>
      <c r="F324" s="262" t="s">
        <v>448</v>
      </c>
      <c r="G324" s="260"/>
      <c r="H324" s="263">
        <v>3</v>
      </c>
      <c r="I324" s="264"/>
      <c r="J324" s="260"/>
      <c r="K324" s="260"/>
      <c r="L324" s="265"/>
      <c r="M324" s="266"/>
      <c r="N324" s="267"/>
      <c r="O324" s="267"/>
      <c r="P324" s="267"/>
      <c r="Q324" s="267"/>
      <c r="R324" s="267"/>
      <c r="S324" s="267"/>
      <c r="T324" s="268"/>
      <c r="U324" s="15"/>
      <c r="V324" s="15"/>
      <c r="W324" s="15"/>
      <c r="X324" s="15"/>
      <c r="Y324" s="15"/>
      <c r="Z324" s="15"/>
      <c r="AA324" s="15"/>
      <c r="AB324" s="15"/>
      <c r="AC324" s="15"/>
      <c r="AD324" s="15"/>
      <c r="AE324" s="15"/>
      <c r="AT324" s="269" t="s">
        <v>319</v>
      </c>
      <c r="AU324" s="269" t="s">
        <v>85</v>
      </c>
      <c r="AV324" s="15" t="s">
        <v>315</v>
      </c>
      <c r="AW324" s="15" t="s">
        <v>37</v>
      </c>
      <c r="AX324" s="15" t="s">
        <v>83</v>
      </c>
      <c r="AY324" s="269" t="s">
        <v>308</v>
      </c>
    </row>
    <row r="325" s="2" customFormat="1" ht="24.15" customHeight="1">
      <c r="A325" s="41"/>
      <c r="B325" s="42"/>
      <c r="C325" s="216" t="s">
        <v>757</v>
      </c>
      <c r="D325" s="216" t="s">
        <v>310</v>
      </c>
      <c r="E325" s="217" t="s">
        <v>2693</v>
      </c>
      <c r="F325" s="218" t="s">
        <v>2694</v>
      </c>
      <c r="G325" s="219" t="s">
        <v>323</v>
      </c>
      <c r="H325" s="220">
        <v>3</v>
      </c>
      <c r="I325" s="221"/>
      <c r="J325" s="222">
        <f>ROUND(I325*H325,2)</f>
        <v>0</v>
      </c>
      <c r="K325" s="218" t="s">
        <v>314</v>
      </c>
      <c r="L325" s="47"/>
      <c r="M325" s="223" t="s">
        <v>19</v>
      </c>
      <c r="N325" s="224" t="s">
        <v>47</v>
      </c>
      <c r="O325" s="87"/>
      <c r="P325" s="225">
        <f>O325*H325</f>
        <v>0</v>
      </c>
      <c r="Q325" s="225">
        <v>0.089999999999999997</v>
      </c>
      <c r="R325" s="225">
        <f>Q325*H325</f>
        <v>0.27000000000000002</v>
      </c>
      <c r="S325" s="225">
        <v>0</v>
      </c>
      <c r="T325" s="226">
        <f>S325*H325</f>
        <v>0</v>
      </c>
      <c r="U325" s="41"/>
      <c r="V325" s="41"/>
      <c r="W325" s="41"/>
      <c r="X325" s="41"/>
      <c r="Y325" s="41"/>
      <c r="Z325" s="41"/>
      <c r="AA325" s="41"/>
      <c r="AB325" s="41"/>
      <c r="AC325" s="41"/>
      <c r="AD325" s="41"/>
      <c r="AE325" s="41"/>
      <c r="AR325" s="227" t="s">
        <v>315</v>
      </c>
      <c r="AT325" s="227" t="s">
        <v>310</v>
      </c>
      <c r="AU325" s="227" t="s">
        <v>85</v>
      </c>
      <c r="AY325" s="20" t="s">
        <v>308</v>
      </c>
      <c r="BE325" s="228">
        <f>IF(N325="základní",J325,0)</f>
        <v>0</v>
      </c>
      <c r="BF325" s="228">
        <f>IF(N325="snížená",J325,0)</f>
        <v>0</v>
      </c>
      <c r="BG325" s="228">
        <f>IF(N325="zákl. přenesená",J325,0)</f>
        <v>0</v>
      </c>
      <c r="BH325" s="228">
        <f>IF(N325="sníž. přenesená",J325,0)</f>
        <v>0</v>
      </c>
      <c r="BI325" s="228">
        <f>IF(N325="nulová",J325,0)</f>
        <v>0</v>
      </c>
      <c r="BJ325" s="20" t="s">
        <v>83</v>
      </c>
      <c r="BK325" s="228">
        <f>ROUND(I325*H325,2)</f>
        <v>0</v>
      </c>
      <c r="BL325" s="20" t="s">
        <v>315</v>
      </c>
      <c r="BM325" s="227" t="s">
        <v>9458</v>
      </c>
    </row>
    <row r="326" s="2" customFormat="1">
      <c r="A326" s="41"/>
      <c r="B326" s="42"/>
      <c r="C326" s="43"/>
      <c r="D326" s="229" t="s">
        <v>317</v>
      </c>
      <c r="E326" s="43"/>
      <c r="F326" s="230" t="s">
        <v>2696</v>
      </c>
      <c r="G326" s="43"/>
      <c r="H326" s="43"/>
      <c r="I326" s="231"/>
      <c r="J326" s="43"/>
      <c r="K326" s="43"/>
      <c r="L326" s="47"/>
      <c r="M326" s="232"/>
      <c r="N326" s="233"/>
      <c r="O326" s="87"/>
      <c r="P326" s="87"/>
      <c r="Q326" s="87"/>
      <c r="R326" s="87"/>
      <c r="S326" s="87"/>
      <c r="T326" s="88"/>
      <c r="U326" s="41"/>
      <c r="V326" s="41"/>
      <c r="W326" s="41"/>
      <c r="X326" s="41"/>
      <c r="Y326" s="41"/>
      <c r="Z326" s="41"/>
      <c r="AA326" s="41"/>
      <c r="AB326" s="41"/>
      <c r="AC326" s="41"/>
      <c r="AD326" s="41"/>
      <c r="AE326" s="41"/>
      <c r="AT326" s="20" t="s">
        <v>317</v>
      </c>
      <c r="AU326" s="20" t="s">
        <v>85</v>
      </c>
    </row>
    <row r="327" s="13" customFormat="1">
      <c r="A327" s="13"/>
      <c r="B327" s="234"/>
      <c r="C327" s="235"/>
      <c r="D327" s="236" t="s">
        <v>319</v>
      </c>
      <c r="E327" s="237" t="s">
        <v>19</v>
      </c>
      <c r="F327" s="238" t="s">
        <v>9424</v>
      </c>
      <c r="G327" s="235"/>
      <c r="H327" s="239">
        <v>1</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3" customFormat="1">
      <c r="A328" s="13"/>
      <c r="B328" s="234"/>
      <c r="C328" s="235"/>
      <c r="D328" s="236" t="s">
        <v>319</v>
      </c>
      <c r="E328" s="237" t="s">
        <v>19</v>
      </c>
      <c r="F328" s="238" t="s">
        <v>9425</v>
      </c>
      <c r="G328" s="235"/>
      <c r="H328" s="239">
        <v>1</v>
      </c>
      <c r="I328" s="240"/>
      <c r="J328" s="235"/>
      <c r="K328" s="235"/>
      <c r="L328" s="241"/>
      <c r="M328" s="242"/>
      <c r="N328" s="243"/>
      <c r="O328" s="243"/>
      <c r="P328" s="243"/>
      <c r="Q328" s="243"/>
      <c r="R328" s="243"/>
      <c r="S328" s="243"/>
      <c r="T328" s="244"/>
      <c r="U328" s="13"/>
      <c r="V328" s="13"/>
      <c r="W328" s="13"/>
      <c r="X328" s="13"/>
      <c r="Y328" s="13"/>
      <c r="Z328" s="13"/>
      <c r="AA328" s="13"/>
      <c r="AB328" s="13"/>
      <c r="AC328" s="13"/>
      <c r="AD328" s="13"/>
      <c r="AE328" s="13"/>
      <c r="AT328" s="245" t="s">
        <v>319</v>
      </c>
      <c r="AU328" s="245" t="s">
        <v>85</v>
      </c>
      <c r="AV328" s="13" t="s">
        <v>85</v>
      </c>
      <c r="AW328" s="13" t="s">
        <v>37</v>
      </c>
      <c r="AX328" s="13" t="s">
        <v>76</v>
      </c>
      <c r="AY328" s="245" t="s">
        <v>308</v>
      </c>
    </row>
    <row r="329" s="13" customFormat="1">
      <c r="A329" s="13"/>
      <c r="B329" s="234"/>
      <c r="C329" s="235"/>
      <c r="D329" s="236" t="s">
        <v>319</v>
      </c>
      <c r="E329" s="237" t="s">
        <v>19</v>
      </c>
      <c r="F329" s="238" t="s">
        <v>9341</v>
      </c>
      <c r="G329" s="235"/>
      <c r="H329" s="239">
        <v>1</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5" customFormat="1">
      <c r="A330" s="15"/>
      <c r="B330" s="259"/>
      <c r="C330" s="260"/>
      <c r="D330" s="236" t="s">
        <v>319</v>
      </c>
      <c r="E330" s="261" t="s">
        <v>19</v>
      </c>
      <c r="F330" s="262" t="s">
        <v>448</v>
      </c>
      <c r="G330" s="260"/>
      <c r="H330" s="263">
        <v>3</v>
      </c>
      <c r="I330" s="264"/>
      <c r="J330" s="260"/>
      <c r="K330" s="260"/>
      <c r="L330" s="265"/>
      <c r="M330" s="266"/>
      <c r="N330" s="267"/>
      <c r="O330" s="267"/>
      <c r="P330" s="267"/>
      <c r="Q330" s="267"/>
      <c r="R330" s="267"/>
      <c r="S330" s="267"/>
      <c r="T330" s="268"/>
      <c r="U330" s="15"/>
      <c r="V330" s="15"/>
      <c r="W330" s="15"/>
      <c r="X330" s="15"/>
      <c r="Y330" s="15"/>
      <c r="Z330" s="15"/>
      <c r="AA330" s="15"/>
      <c r="AB330" s="15"/>
      <c r="AC330" s="15"/>
      <c r="AD330" s="15"/>
      <c r="AE330" s="15"/>
      <c r="AT330" s="269" t="s">
        <v>319</v>
      </c>
      <c r="AU330" s="269" t="s">
        <v>85</v>
      </c>
      <c r="AV330" s="15" t="s">
        <v>315</v>
      </c>
      <c r="AW330" s="15" t="s">
        <v>37</v>
      </c>
      <c r="AX330" s="15" t="s">
        <v>83</v>
      </c>
      <c r="AY330" s="269" t="s">
        <v>308</v>
      </c>
    </row>
    <row r="331" s="2" customFormat="1" ht="16.5" customHeight="1">
      <c r="A331" s="41"/>
      <c r="B331" s="42"/>
      <c r="C331" s="280" t="s">
        <v>1425</v>
      </c>
      <c r="D331" s="280" t="s">
        <v>1137</v>
      </c>
      <c r="E331" s="281" t="s">
        <v>9459</v>
      </c>
      <c r="F331" s="282" t="s">
        <v>9460</v>
      </c>
      <c r="G331" s="283" t="s">
        <v>323</v>
      </c>
      <c r="H331" s="284">
        <v>3</v>
      </c>
      <c r="I331" s="285"/>
      <c r="J331" s="286">
        <f>ROUND(I331*H331,2)</f>
        <v>0</v>
      </c>
      <c r="K331" s="282" t="s">
        <v>314</v>
      </c>
      <c r="L331" s="287"/>
      <c r="M331" s="288" t="s">
        <v>19</v>
      </c>
      <c r="N331" s="289" t="s">
        <v>47</v>
      </c>
      <c r="O331" s="87"/>
      <c r="P331" s="225">
        <f>O331*H331</f>
        <v>0</v>
      </c>
      <c r="Q331" s="225">
        <v>0.16200000000000001</v>
      </c>
      <c r="R331" s="225">
        <f>Q331*H331</f>
        <v>0.48599999999999999</v>
      </c>
      <c r="S331" s="225">
        <v>0</v>
      </c>
      <c r="T331" s="226">
        <f>S331*H331</f>
        <v>0</v>
      </c>
      <c r="U331" s="41"/>
      <c r="V331" s="41"/>
      <c r="W331" s="41"/>
      <c r="X331" s="41"/>
      <c r="Y331" s="41"/>
      <c r="Z331" s="41"/>
      <c r="AA331" s="41"/>
      <c r="AB331" s="41"/>
      <c r="AC331" s="41"/>
      <c r="AD331" s="41"/>
      <c r="AE331" s="41"/>
      <c r="AR331" s="227" t="s">
        <v>352</v>
      </c>
      <c r="AT331" s="227" t="s">
        <v>1137</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9461</v>
      </c>
    </row>
    <row r="332" s="2" customFormat="1" ht="24.15" customHeight="1">
      <c r="A332" s="41"/>
      <c r="B332" s="42"/>
      <c r="C332" s="216" t="s">
        <v>760</v>
      </c>
      <c r="D332" s="216" t="s">
        <v>310</v>
      </c>
      <c r="E332" s="217" t="s">
        <v>9462</v>
      </c>
      <c r="F332" s="218" t="s">
        <v>9463</v>
      </c>
      <c r="G332" s="219" t="s">
        <v>474</v>
      </c>
      <c r="H332" s="220">
        <v>1.5600000000000001</v>
      </c>
      <c r="I332" s="221"/>
      <c r="J332" s="222">
        <f>ROUND(I332*H332,2)</f>
        <v>0</v>
      </c>
      <c r="K332" s="218" t="s">
        <v>314</v>
      </c>
      <c r="L332" s="47"/>
      <c r="M332" s="223" t="s">
        <v>19</v>
      </c>
      <c r="N332" s="224" t="s">
        <v>47</v>
      </c>
      <c r="O332" s="87"/>
      <c r="P332" s="225">
        <f>O332*H332</f>
        <v>0</v>
      </c>
      <c r="Q332" s="225">
        <v>0.0024399999999999999</v>
      </c>
      <c r="R332" s="225">
        <f>Q332*H332</f>
        <v>0.0038064000000000001</v>
      </c>
      <c r="S332" s="225">
        <v>0.056000000000000001</v>
      </c>
      <c r="T332" s="226">
        <f>S332*H332</f>
        <v>0.087360000000000007</v>
      </c>
      <c r="U332" s="41"/>
      <c r="V332" s="41"/>
      <c r="W332" s="41"/>
      <c r="X332" s="41"/>
      <c r="Y332" s="41"/>
      <c r="Z332" s="41"/>
      <c r="AA332" s="41"/>
      <c r="AB332" s="41"/>
      <c r="AC332" s="41"/>
      <c r="AD332" s="41"/>
      <c r="AE332" s="41"/>
      <c r="AR332" s="227" t="s">
        <v>315</v>
      </c>
      <c r="AT332" s="227" t="s">
        <v>310</v>
      </c>
      <c r="AU332" s="227" t="s">
        <v>85</v>
      </c>
      <c r="AY332" s="20" t="s">
        <v>308</v>
      </c>
      <c r="BE332" s="228">
        <f>IF(N332="základní",J332,0)</f>
        <v>0</v>
      </c>
      <c r="BF332" s="228">
        <f>IF(N332="snížená",J332,0)</f>
        <v>0</v>
      </c>
      <c r="BG332" s="228">
        <f>IF(N332="zákl. přenesená",J332,0)</f>
        <v>0</v>
      </c>
      <c r="BH332" s="228">
        <f>IF(N332="sníž. přenesená",J332,0)</f>
        <v>0</v>
      </c>
      <c r="BI332" s="228">
        <f>IF(N332="nulová",J332,0)</f>
        <v>0</v>
      </c>
      <c r="BJ332" s="20" t="s">
        <v>83</v>
      </c>
      <c r="BK332" s="228">
        <f>ROUND(I332*H332,2)</f>
        <v>0</v>
      </c>
      <c r="BL332" s="20" t="s">
        <v>315</v>
      </c>
      <c r="BM332" s="227" t="s">
        <v>9464</v>
      </c>
    </row>
    <row r="333" s="2" customFormat="1">
      <c r="A333" s="41"/>
      <c r="B333" s="42"/>
      <c r="C333" s="43"/>
      <c r="D333" s="229" t="s">
        <v>317</v>
      </c>
      <c r="E333" s="43"/>
      <c r="F333" s="230" t="s">
        <v>9465</v>
      </c>
      <c r="G333" s="43"/>
      <c r="H333" s="43"/>
      <c r="I333" s="231"/>
      <c r="J333" s="43"/>
      <c r="K333" s="43"/>
      <c r="L333" s="47"/>
      <c r="M333" s="232"/>
      <c r="N333" s="233"/>
      <c r="O333" s="87"/>
      <c r="P333" s="87"/>
      <c r="Q333" s="87"/>
      <c r="R333" s="87"/>
      <c r="S333" s="87"/>
      <c r="T333" s="88"/>
      <c r="U333" s="41"/>
      <c r="V333" s="41"/>
      <c r="W333" s="41"/>
      <c r="X333" s="41"/>
      <c r="Y333" s="41"/>
      <c r="Z333" s="41"/>
      <c r="AA333" s="41"/>
      <c r="AB333" s="41"/>
      <c r="AC333" s="41"/>
      <c r="AD333" s="41"/>
      <c r="AE333" s="41"/>
      <c r="AT333" s="20" t="s">
        <v>317</v>
      </c>
      <c r="AU333" s="20" t="s">
        <v>85</v>
      </c>
    </row>
    <row r="334" s="2" customFormat="1">
      <c r="A334" s="41"/>
      <c r="B334" s="42"/>
      <c r="C334" s="43"/>
      <c r="D334" s="236" t="s">
        <v>4125</v>
      </c>
      <c r="E334" s="43"/>
      <c r="F334" s="292" t="s">
        <v>9466</v>
      </c>
      <c r="G334" s="43"/>
      <c r="H334" s="43"/>
      <c r="I334" s="231"/>
      <c r="J334" s="43"/>
      <c r="K334" s="43"/>
      <c r="L334" s="47"/>
      <c r="M334" s="232"/>
      <c r="N334" s="233"/>
      <c r="O334" s="87"/>
      <c r="P334" s="87"/>
      <c r="Q334" s="87"/>
      <c r="R334" s="87"/>
      <c r="S334" s="87"/>
      <c r="T334" s="88"/>
      <c r="U334" s="41"/>
      <c r="V334" s="41"/>
      <c r="W334" s="41"/>
      <c r="X334" s="41"/>
      <c r="Y334" s="41"/>
      <c r="Z334" s="41"/>
      <c r="AA334" s="41"/>
      <c r="AB334" s="41"/>
      <c r="AC334" s="41"/>
      <c r="AD334" s="41"/>
      <c r="AE334" s="41"/>
      <c r="AT334" s="20" t="s">
        <v>4125</v>
      </c>
      <c r="AU334" s="20" t="s">
        <v>85</v>
      </c>
    </row>
    <row r="335" s="13" customFormat="1">
      <c r="A335" s="13"/>
      <c r="B335" s="234"/>
      <c r="C335" s="235"/>
      <c r="D335" s="236" t="s">
        <v>319</v>
      </c>
      <c r="E335" s="237" t="s">
        <v>19</v>
      </c>
      <c r="F335" s="238" t="s">
        <v>9467</v>
      </c>
      <c r="G335" s="235"/>
      <c r="H335" s="239">
        <v>0.47999999999999998</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76</v>
      </c>
      <c r="AY335" s="245" t="s">
        <v>308</v>
      </c>
    </row>
    <row r="336" s="13" customFormat="1">
      <c r="A336" s="13"/>
      <c r="B336" s="234"/>
      <c r="C336" s="235"/>
      <c r="D336" s="236" t="s">
        <v>319</v>
      </c>
      <c r="E336" s="237" t="s">
        <v>19</v>
      </c>
      <c r="F336" s="238" t="s">
        <v>9468</v>
      </c>
      <c r="G336" s="235"/>
      <c r="H336" s="239">
        <v>0.35999999999999999</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3" customFormat="1">
      <c r="A337" s="13"/>
      <c r="B337" s="234"/>
      <c r="C337" s="235"/>
      <c r="D337" s="236" t="s">
        <v>319</v>
      </c>
      <c r="E337" s="237" t="s">
        <v>19</v>
      </c>
      <c r="F337" s="238" t="s">
        <v>9469</v>
      </c>
      <c r="G337" s="235"/>
      <c r="H337" s="239">
        <v>0.47999999999999998</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76</v>
      </c>
      <c r="AY337" s="245" t="s">
        <v>308</v>
      </c>
    </row>
    <row r="338" s="13" customFormat="1">
      <c r="A338" s="13"/>
      <c r="B338" s="234"/>
      <c r="C338" s="235"/>
      <c r="D338" s="236" t="s">
        <v>319</v>
      </c>
      <c r="E338" s="237" t="s">
        <v>19</v>
      </c>
      <c r="F338" s="238" t="s">
        <v>9470</v>
      </c>
      <c r="G338" s="235"/>
      <c r="H338" s="239">
        <v>0.23999999999999999</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5" customFormat="1">
      <c r="A339" s="15"/>
      <c r="B339" s="259"/>
      <c r="C339" s="260"/>
      <c r="D339" s="236" t="s">
        <v>319</v>
      </c>
      <c r="E339" s="261" t="s">
        <v>19</v>
      </c>
      <c r="F339" s="262" t="s">
        <v>448</v>
      </c>
      <c r="G339" s="260"/>
      <c r="H339" s="263">
        <v>1.5599999999999998</v>
      </c>
      <c r="I339" s="264"/>
      <c r="J339" s="260"/>
      <c r="K339" s="260"/>
      <c r="L339" s="265"/>
      <c r="M339" s="266"/>
      <c r="N339" s="267"/>
      <c r="O339" s="267"/>
      <c r="P339" s="267"/>
      <c r="Q339" s="267"/>
      <c r="R339" s="267"/>
      <c r="S339" s="267"/>
      <c r="T339" s="268"/>
      <c r="U339" s="15"/>
      <c r="V339" s="15"/>
      <c r="W339" s="15"/>
      <c r="X339" s="15"/>
      <c r="Y339" s="15"/>
      <c r="Z339" s="15"/>
      <c r="AA339" s="15"/>
      <c r="AB339" s="15"/>
      <c r="AC339" s="15"/>
      <c r="AD339" s="15"/>
      <c r="AE339" s="15"/>
      <c r="AT339" s="269" t="s">
        <v>319</v>
      </c>
      <c r="AU339" s="269" t="s">
        <v>85</v>
      </c>
      <c r="AV339" s="15" t="s">
        <v>315</v>
      </c>
      <c r="AW339" s="15" t="s">
        <v>37</v>
      </c>
      <c r="AX339" s="15" t="s">
        <v>83</v>
      </c>
      <c r="AY339" s="269" t="s">
        <v>308</v>
      </c>
    </row>
    <row r="340" s="2" customFormat="1" ht="24.15" customHeight="1">
      <c r="A340" s="41"/>
      <c r="B340" s="42"/>
      <c r="C340" s="216" t="s">
        <v>1434</v>
      </c>
      <c r="D340" s="216" t="s">
        <v>310</v>
      </c>
      <c r="E340" s="217" t="s">
        <v>9471</v>
      </c>
      <c r="F340" s="218" t="s">
        <v>9472</v>
      </c>
      <c r="G340" s="219" t="s">
        <v>474</v>
      </c>
      <c r="H340" s="220">
        <v>1.48</v>
      </c>
      <c r="I340" s="221"/>
      <c r="J340" s="222">
        <f>ROUND(I340*H340,2)</f>
        <v>0</v>
      </c>
      <c r="K340" s="218" t="s">
        <v>314</v>
      </c>
      <c r="L340" s="47"/>
      <c r="M340" s="223" t="s">
        <v>19</v>
      </c>
      <c r="N340" s="224" t="s">
        <v>47</v>
      </c>
      <c r="O340" s="87"/>
      <c r="P340" s="225">
        <f>O340*H340</f>
        <v>0</v>
      </c>
      <c r="Q340" s="225">
        <v>0.0030999999999999999</v>
      </c>
      <c r="R340" s="225">
        <f>Q340*H340</f>
        <v>0.0045880000000000001</v>
      </c>
      <c r="S340" s="225">
        <v>0.086999999999999994</v>
      </c>
      <c r="T340" s="226">
        <f>S340*H340</f>
        <v>0.12875999999999999</v>
      </c>
      <c r="U340" s="41"/>
      <c r="V340" s="41"/>
      <c r="W340" s="41"/>
      <c r="X340" s="41"/>
      <c r="Y340" s="41"/>
      <c r="Z340" s="41"/>
      <c r="AA340" s="41"/>
      <c r="AB340" s="41"/>
      <c r="AC340" s="41"/>
      <c r="AD340" s="41"/>
      <c r="AE340" s="41"/>
      <c r="AR340" s="227" t="s">
        <v>315</v>
      </c>
      <c r="AT340" s="227" t="s">
        <v>310</v>
      </c>
      <c r="AU340" s="227" t="s">
        <v>85</v>
      </c>
      <c r="AY340" s="20" t="s">
        <v>308</v>
      </c>
      <c r="BE340" s="228">
        <f>IF(N340="základní",J340,0)</f>
        <v>0</v>
      </c>
      <c r="BF340" s="228">
        <f>IF(N340="snížená",J340,0)</f>
        <v>0</v>
      </c>
      <c r="BG340" s="228">
        <f>IF(N340="zákl. přenesená",J340,0)</f>
        <v>0</v>
      </c>
      <c r="BH340" s="228">
        <f>IF(N340="sníž. přenesená",J340,0)</f>
        <v>0</v>
      </c>
      <c r="BI340" s="228">
        <f>IF(N340="nulová",J340,0)</f>
        <v>0</v>
      </c>
      <c r="BJ340" s="20" t="s">
        <v>83</v>
      </c>
      <c r="BK340" s="228">
        <f>ROUND(I340*H340,2)</f>
        <v>0</v>
      </c>
      <c r="BL340" s="20" t="s">
        <v>315</v>
      </c>
      <c r="BM340" s="227" t="s">
        <v>9473</v>
      </c>
    </row>
    <row r="341" s="2" customFormat="1">
      <c r="A341" s="41"/>
      <c r="B341" s="42"/>
      <c r="C341" s="43"/>
      <c r="D341" s="229" t="s">
        <v>317</v>
      </c>
      <c r="E341" s="43"/>
      <c r="F341" s="230" t="s">
        <v>9474</v>
      </c>
      <c r="G341" s="43"/>
      <c r="H341" s="43"/>
      <c r="I341" s="231"/>
      <c r="J341" s="43"/>
      <c r="K341" s="43"/>
      <c r="L341" s="47"/>
      <c r="M341" s="232"/>
      <c r="N341" s="233"/>
      <c r="O341" s="87"/>
      <c r="P341" s="87"/>
      <c r="Q341" s="87"/>
      <c r="R341" s="87"/>
      <c r="S341" s="87"/>
      <c r="T341" s="88"/>
      <c r="U341" s="41"/>
      <c r="V341" s="41"/>
      <c r="W341" s="41"/>
      <c r="X341" s="41"/>
      <c r="Y341" s="41"/>
      <c r="Z341" s="41"/>
      <c r="AA341" s="41"/>
      <c r="AB341" s="41"/>
      <c r="AC341" s="41"/>
      <c r="AD341" s="41"/>
      <c r="AE341" s="41"/>
      <c r="AT341" s="20" t="s">
        <v>317</v>
      </c>
      <c r="AU341" s="20" t="s">
        <v>85</v>
      </c>
    </row>
    <row r="342" s="2" customFormat="1">
      <c r="A342" s="41"/>
      <c r="B342" s="42"/>
      <c r="C342" s="43"/>
      <c r="D342" s="236" t="s">
        <v>4125</v>
      </c>
      <c r="E342" s="43"/>
      <c r="F342" s="292" t="s">
        <v>9475</v>
      </c>
      <c r="G342" s="43"/>
      <c r="H342" s="43"/>
      <c r="I342" s="231"/>
      <c r="J342" s="43"/>
      <c r="K342" s="43"/>
      <c r="L342" s="47"/>
      <c r="M342" s="232"/>
      <c r="N342" s="233"/>
      <c r="O342" s="87"/>
      <c r="P342" s="87"/>
      <c r="Q342" s="87"/>
      <c r="R342" s="87"/>
      <c r="S342" s="87"/>
      <c r="T342" s="88"/>
      <c r="U342" s="41"/>
      <c r="V342" s="41"/>
      <c r="W342" s="41"/>
      <c r="X342" s="41"/>
      <c r="Y342" s="41"/>
      <c r="Z342" s="41"/>
      <c r="AA342" s="41"/>
      <c r="AB342" s="41"/>
      <c r="AC342" s="41"/>
      <c r="AD342" s="41"/>
      <c r="AE342" s="41"/>
      <c r="AT342" s="20" t="s">
        <v>4125</v>
      </c>
      <c r="AU342" s="20" t="s">
        <v>85</v>
      </c>
    </row>
    <row r="343" s="13" customFormat="1">
      <c r="A343" s="13"/>
      <c r="B343" s="234"/>
      <c r="C343" s="235"/>
      <c r="D343" s="236" t="s">
        <v>319</v>
      </c>
      <c r="E343" s="237" t="s">
        <v>19</v>
      </c>
      <c r="F343" s="238" t="s">
        <v>9476</v>
      </c>
      <c r="G343" s="235"/>
      <c r="H343" s="239">
        <v>0.23999999999999999</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3" customFormat="1">
      <c r="A344" s="13"/>
      <c r="B344" s="234"/>
      <c r="C344" s="235"/>
      <c r="D344" s="236" t="s">
        <v>319</v>
      </c>
      <c r="E344" s="237" t="s">
        <v>19</v>
      </c>
      <c r="F344" s="238" t="s">
        <v>9477</v>
      </c>
      <c r="G344" s="235"/>
      <c r="H344" s="239">
        <v>0.12</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76</v>
      </c>
      <c r="AY344" s="245" t="s">
        <v>308</v>
      </c>
    </row>
    <row r="345" s="13" customFormat="1">
      <c r="A345" s="13"/>
      <c r="B345" s="234"/>
      <c r="C345" s="235"/>
      <c r="D345" s="236" t="s">
        <v>319</v>
      </c>
      <c r="E345" s="237" t="s">
        <v>19</v>
      </c>
      <c r="F345" s="238" t="s">
        <v>9478</v>
      </c>
      <c r="G345" s="235"/>
      <c r="H345" s="239">
        <v>0.12</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85</v>
      </c>
      <c r="AV345" s="13" t="s">
        <v>85</v>
      </c>
      <c r="AW345" s="13" t="s">
        <v>37</v>
      </c>
      <c r="AX345" s="13" t="s">
        <v>76</v>
      </c>
      <c r="AY345" s="245" t="s">
        <v>308</v>
      </c>
    </row>
    <row r="346" s="13" customFormat="1">
      <c r="A346" s="13"/>
      <c r="B346" s="234"/>
      <c r="C346" s="235"/>
      <c r="D346" s="236" t="s">
        <v>319</v>
      </c>
      <c r="E346" s="237" t="s">
        <v>19</v>
      </c>
      <c r="F346" s="238" t="s">
        <v>9479</v>
      </c>
      <c r="G346" s="235"/>
      <c r="H346" s="239">
        <v>1</v>
      </c>
      <c r="I346" s="240"/>
      <c r="J346" s="235"/>
      <c r="K346" s="235"/>
      <c r="L346" s="241"/>
      <c r="M346" s="242"/>
      <c r="N346" s="243"/>
      <c r="O346" s="243"/>
      <c r="P346" s="243"/>
      <c r="Q346" s="243"/>
      <c r="R346" s="243"/>
      <c r="S346" s="243"/>
      <c r="T346" s="244"/>
      <c r="U346" s="13"/>
      <c r="V346" s="13"/>
      <c r="W346" s="13"/>
      <c r="X346" s="13"/>
      <c r="Y346" s="13"/>
      <c r="Z346" s="13"/>
      <c r="AA346" s="13"/>
      <c r="AB346" s="13"/>
      <c r="AC346" s="13"/>
      <c r="AD346" s="13"/>
      <c r="AE346" s="13"/>
      <c r="AT346" s="245" t="s">
        <v>319</v>
      </c>
      <c r="AU346" s="245" t="s">
        <v>85</v>
      </c>
      <c r="AV346" s="13" t="s">
        <v>85</v>
      </c>
      <c r="AW346" s="13" t="s">
        <v>37</v>
      </c>
      <c r="AX346" s="13" t="s">
        <v>76</v>
      </c>
      <c r="AY346" s="245" t="s">
        <v>308</v>
      </c>
    </row>
    <row r="347" s="15" customFormat="1">
      <c r="A347" s="15"/>
      <c r="B347" s="259"/>
      <c r="C347" s="260"/>
      <c r="D347" s="236" t="s">
        <v>319</v>
      </c>
      <c r="E347" s="261" t="s">
        <v>19</v>
      </c>
      <c r="F347" s="262" t="s">
        <v>448</v>
      </c>
      <c r="G347" s="260"/>
      <c r="H347" s="263">
        <v>1.48</v>
      </c>
      <c r="I347" s="264"/>
      <c r="J347" s="260"/>
      <c r="K347" s="260"/>
      <c r="L347" s="265"/>
      <c r="M347" s="266"/>
      <c r="N347" s="267"/>
      <c r="O347" s="267"/>
      <c r="P347" s="267"/>
      <c r="Q347" s="267"/>
      <c r="R347" s="267"/>
      <c r="S347" s="267"/>
      <c r="T347" s="268"/>
      <c r="U347" s="15"/>
      <c r="V347" s="15"/>
      <c r="W347" s="15"/>
      <c r="X347" s="15"/>
      <c r="Y347" s="15"/>
      <c r="Z347" s="15"/>
      <c r="AA347" s="15"/>
      <c r="AB347" s="15"/>
      <c r="AC347" s="15"/>
      <c r="AD347" s="15"/>
      <c r="AE347" s="15"/>
      <c r="AT347" s="269" t="s">
        <v>319</v>
      </c>
      <c r="AU347" s="269" t="s">
        <v>85</v>
      </c>
      <c r="AV347" s="15" t="s">
        <v>315</v>
      </c>
      <c r="AW347" s="15" t="s">
        <v>37</v>
      </c>
      <c r="AX347" s="15" t="s">
        <v>83</v>
      </c>
      <c r="AY347" s="269" t="s">
        <v>308</v>
      </c>
    </row>
    <row r="348" s="2" customFormat="1" ht="16.5" customHeight="1">
      <c r="A348" s="41"/>
      <c r="B348" s="42"/>
      <c r="C348" s="216" t="s">
        <v>761</v>
      </c>
      <c r="D348" s="216" t="s">
        <v>310</v>
      </c>
      <c r="E348" s="217" t="s">
        <v>9480</v>
      </c>
      <c r="F348" s="218" t="s">
        <v>9481</v>
      </c>
      <c r="G348" s="219" t="s">
        <v>323</v>
      </c>
      <c r="H348" s="220">
        <v>3</v>
      </c>
      <c r="I348" s="221"/>
      <c r="J348" s="222">
        <f>ROUND(I348*H348,2)</f>
        <v>0</v>
      </c>
      <c r="K348" s="218" t="s">
        <v>19</v>
      </c>
      <c r="L348" s="47"/>
      <c r="M348" s="223" t="s">
        <v>19</v>
      </c>
      <c r="N348" s="224" t="s">
        <v>47</v>
      </c>
      <c r="O348" s="87"/>
      <c r="P348" s="225">
        <f>O348*H348</f>
        <v>0</v>
      </c>
      <c r="Q348" s="225">
        <v>1</v>
      </c>
      <c r="R348" s="225">
        <f>Q348*H348</f>
        <v>3</v>
      </c>
      <c r="S348" s="225">
        <v>0</v>
      </c>
      <c r="T348" s="226">
        <f>S348*H348</f>
        <v>0</v>
      </c>
      <c r="U348" s="41"/>
      <c r="V348" s="41"/>
      <c r="W348" s="41"/>
      <c r="X348" s="41"/>
      <c r="Y348" s="41"/>
      <c r="Z348" s="41"/>
      <c r="AA348" s="41"/>
      <c r="AB348" s="41"/>
      <c r="AC348" s="41"/>
      <c r="AD348" s="41"/>
      <c r="AE348" s="41"/>
      <c r="AR348" s="227" t="s">
        <v>315</v>
      </c>
      <c r="AT348" s="227" t="s">
        <v>310</v>
      </c>
      <c r="AU348" s="227" t="s">
        <v>85</v>
      </c>
      <c r="AY348" s="20" t="s">
        <v>308</v>
      </c>
      <c r="BE348" s="228">
        <f>IF(N348="základní",J348,0)</f>
        <v>0</v>
      </c>
      <c r="BF348" s="228">
        <f>IF(N348="snížená",J348,0)</f>
        <v>0</v>
      </c>
      <c r="BG348" s="228">
        <f>IF(N348="zákl. přenesená",J348,0)</f>
        <v>0</v>
      </c>
      <c r="BH348" s="228">
        <f>IF(N348="sníž. přenesená",J348,0)</f>
        <v>0</v>
      </c>
      <c r="BI348" s="228">
        <f>IF(N348="nulová",J348,0)</f>
        <v>0</v>
      </c>
      <c r="BJ348" s="20" t="s">
        <v>83</v>
      </c>
      <c r="BK348" s="228">
        <f>ROUND(I348*H348,2)</f>
        <v>0</v>
      </c>
      <c r="BL348" s="20" t="s">
        <v>315</v>
      </c>
      <c r="BM348" s="227" t="s">
        <v>9482</v>
      </c>
    </row>
    <row r="349" s="13" customFormat="1">
      <c r="A349" s="13"/>
      <c r="B349" s="234"/>
      <c r="C349" s="235"/>
      <c r="D349" s="236" t="s">
        <v>319</v>
      </c>
      <c r="E349" s="237" t="s">
        <v>19</v>
      </c>
      <c r="F349" s="238" t="s">
        <v>9483</v>
      </c>
      <c r="G349" s="235"/>
      <c r="H349" s="239">
        <v>1</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3" customFormat="1">
      <c r="A350" s="13"/>
      <c r="B350" s="234"/>
      <c r="C350" s="235"/>
      <c r="D350" s="236" t="s">
        <v>319</v>
      </c>
      <c r="E350" s="237" t="s">
        <v>19</v>
      </c>
      <c r="F350" s="238" t="s">
        <v>9340</v>
      </c>
      <c r="G350" s="235"/>
      <c r="H350" s="239">
        <v>1</v>
      </c>
      <c r="I350" s="240"/>
      <c r="J350" s="235"/>
      <c r="K350" s="235"/>
      <c r="L350" s="241"/>
      <c r="M350" s="242"/>
      <c r="N350" s="243"/>
      <c r="O350" s="243"/>
      <c r="P350" s="243"/>
      <c r="Q350" s="243"/>
      <c r="R350" s="243"/>
      <c r="S350" s="243"/>
      <c r="T350" s="244"/>
      <c r="U350" s="13"/>
      <c r="V350" s="13"/>
      <c r="W350" s="13"/>
      <c r="X350" s="13"/>
      <c r="Y350" s="13"/>
      <c r="Z350" s="13"/>
      <c r="AA350" s="13"/>
      <c r="AB350" s="13"/>
      <c r="AC350" s="13"/>
      <c r="AD350" s="13"/>
      <c r="AE350" s="13"/>
      <c r="AT350" s="245" t="s">
        <v>319</v>
      </c>
      <c r="AU350" s="245" t="s">
        <v>85</v>
      </c>
      <c r="AV350" s="13" t="s">
        <v>85</v>
      </c>
      <c r="AW350" s="13" t="s">
        <v>37</v>
      </c>
      <c r="AX350" s="13" t="s">
        <v>76</v>
      </c>
      <c r="AY350" s="245" t="s">
        <v>308</v>
      </c>
    </row>
    <row r="351" s="13" customFormat="1">
      <c r="A351" s="13"/>
      <c r="B351" s="234"/>
      <c r="C351" s="235"/>
      <c r="D351" s="236" t="s">
        <v>319</v>
      </c>
      <c r="E351" s="237" t="s">
        <v>19</v>
      </c>
      <c r="F351" s="238" t="s">
        <v>9479</v>
      </c>
      <c r="G351" s="235"/>
      <c r="H351" s="239">
        <v>1</v>
      </c>
      <c r="I351" s="240"/>
      <c r="J351" s="235"/>
      <c r="K351" s="235"/>
      <c r="L351" s="241"/>
      <c r="M351" s="242"/>
      <c r="N351" s="243"/>
      <c r="O351" s="243"/>
      <c r="P351" s="243"/>
      <c r="Q351" s="243"/>
      <c r="R351" s="243"/>
      <c r="S351" s="243"/>
      <c r="T351" s="244"/>
      <c r="U351" s="13"/>
      <c r="V351" s="13"/>
      <c r="W351" s="13"/>
      <c r="X351" s="13"/>
      <c r="Y351" s="13"/>
      <c r="Z351" s="13"/>
      <c r="AA351" s="13"/>
      <c r="AB351" s="13"/>
      <c r="AC351" s="13"/>
      <c r="AD351" s="13"/>
      <c r="AE351" s="13"/>
      <c r="AT351" s="245" t="s">
        <v>319</v>
      </c>
      <c r="AU351" s="245" t="s">
        <v>85</v>
      </c>
      <c r="AV351" s="13" t="s">
        <v>85</v>
      </c>
      <c r="AW351" s="13" t="s">
        <v>37</v>
      </c>
      <c r="AX351" s="13" t="s">
        <v>76</v>
      </c>
      <c r="AY351" s="245" t="s">
        <v>308</v>
      </c>
    </row>
    <row r="352" s="15" customFormat="1">
      <c r="A352" s="15"/>
      <c r="B352" s="259"/>
      <c r="C352" s="260"/>
      <c r="D352" s="236" t="s">
        <v>319</v>
      </c>
      <c r="E352" s="261" t="s">
        <v>19</v>
      </c>
      <c r="F352" s="262" t="s">
        <v>448</v>
      </c>
      <c r="G352" s="260"/>
      <c r="H352" s="263">
        <v>3</v>
      </c>
      <c r="I352" s="264"/>
      <c r="J352" s="260"/>
      <c r="K352" s="260"/>
      <c r="L352" s="265"/>
      <c r="M352" s="266"/>
      <c r="N352" s="267"/>
      <c r="O352" s="267"/>
      <c r="P352" s="267"/>
      <c r="Q352" s="267"/>
      <c r="R352" s="267"/>
      <c r="S352" s="267"/>
      <c r="T352" s="268"/>
      <c r="U352" s="15"/>
      <c r="V352" s="15"/>
      <c r="W352" s="15"/>
      <c r="X352" s="15"/>
      <c r="Y352" s="15"/>
      <c r="Z352" s="15"/>
      <c r="AA352" s="15"/>
      <c r="AB352" s="15"/>
      <c r="AC352" s="15"/>
      <c r="AD352" s="15"/>
      <c r="AE352" s="15"/>
      <c r="AT352" s="269" t="s">
        <v>319</v>
      </c>
      <c r="AU352" s="269" t="s">
        <v>85</v>
      </c>
      <c r="AV352" s="15" t="s">
        <v>315</v>
      </c>
      <c r="AW352" s="15" t="s">
        <v>37</v>
      </c>
      <c r="AX352" s="15" t="s">
        <v>83</v>
      </c>
      <c r="AY352" s="269" t="s">
        <v>308</v>
      </c>
    </row>
    <row r="353" s="2" customFormat="1" ht="16.5" customHeight="1">
      <c r="A353" s="41"/>
      <c r="B353" s="42"/>
      <c r="C353" s="216" t="s">
        <v>1448</v>
      </c>
      <c r="D353" s="216" t="s">
        <v>310</v>
      </c>
      <c r="E353" s="217" t="s">
        <v>5230</v>
      </c>
      <c r="F353" s="218" t="s">
        <v>5231</v>
      </c>
      <c r="G353" s="219" t="s">
        <v>313</v>
      </c>
      <c r="H353" s="220">
        <v>15</v>
      </c>
      <c r="I353" s="221"/>
      <c r="J353" s="222">
        <f>ROUND(I353*H353,2)</f>
        <v>0</v>
      </c>
      <c r="K353" s="218" t="s">
        <v>314</v>
      </c>
      <c r="L353" s="47"/>
      <c r="M353" s="223" t="s">
        <v>19</v>
      </c>
      <c r="N353" s="224" t="s">
        <v>47</v>
      </c>
      <c r="O353" s="87"/>
      <c r="P353" s="225">
        <f>O353*H353</f>
        <v>0</v>
      </c>
      <c r="Q353" s="225">
        <v>0</v>
      </c>
      <c r="R353" s="225">
        <f>Q353*H353</f>
        <v>0</v>
      </c>
      <c r="S353" s="225">
        <v>0</v>
      </c>
      <c r="T353" s="226">
        <f>S353*H353</f>
        <v>0</v>
      </c>
      <c r="U353" s="41"/>
      <c r="V353" s="41"/>
      <c r="W353" s="41"/>
      <c r="X353" s="41"/>
      <c r="Y353" s="41"/>
      <c r="Z353" s="41"/>
      <c r="AA353" s="41"/>
      <c r="AB353" s="41"/>
      <c r="AC353" s="41"/>
      <c r="AD353" s="41"/>
      <c r="AE353" s="41"/>
      <c r="AR353" s="227" t="s">
        <v>315</v>
      </c>
      <c r="AT353" s="227" t="s">
        <v>310</v>
      </c>
      <c r="AU353" s="227" t="s">
        <v>85</v>
      </c>
      <c r="AY353" s="20" t="s">
        <v>308</v>
      </c>
      <c r="BE353" s="228">
        <f>IF(N353="základní",J353,0)</f>
        <v>0</v>
      </c>
      <c r="BF353" s="228">
        <f>IF(N353="snížená",J353,0)</f>
        <v>0</v>
      </c>
      <c r="BG353" s="228">
        <f>IF(N353="zákl. přenesená",J353,0)</f>
        <v>0</v>
      </c>
      <c r="BH353" s="228">
        <f>IF(N353="sníž. přenesená",J353,0)</f>
        <v>0</v>
      </c>
      <c r="BI353" s="228">
        <f>IF(N353="nulová",J353,0)</f>
        <v>0</v>
      </c>
      <c r="BJ353" s="20" t="s">
        <v>83</v>
      </c>
      <c r="BK353" s="228">
        <f>ROUND(I353*H353,2)</f>
        <v>0</v>
      </c>
      <c r="BL353" s="20" t="s">
        <v>315</v>
      </c>
      <c r="BM353" s="227" t="s">
        <v>9484</v>
      </c>
    </row>
    <row r="354" s="2" customFormat="1">
      <c r="A354" s="41"/>
      <c r="B354" s="42"/>
      <c r="C354" s="43"/>
      <c r="D354" s="229" t="s">
        <v>317</v>
      </c>
      <c r="E354" s="43"/>
      <c r="F354" s="230" t="s">
        <v>5232</v>
      </c>
      <c r="G354" s="43"/>
      <c r="H354" s="43"/>
      <c r="I354" s="231"/>
      <c r="J354" s="43"/>
      <c r="K354" s="43"/>
      <c r="L354" s="47"/>
      <c r="M354" s="232"/>
      <c r="N354" s="233"/>
      <c r="O354" s="87"/>
      <c r="P354" s="87"/>
      <c r="Q354" s="87"/>
      <c r="R354" s="87"/>
      <c r="S354" s="87"/>
      <c r="T354" s="88"/>
      <c r="U354" s="41"/>
      <c r="V354" s="41"/>
      <c r="W354" s="41"/>
      <c r="X354" s="41"/>
      <c r="Y354" s="41"/>
      <c r="Z354" s="41"/>
      <c r="AA354" s="41"/>
      <c r="AB354" s="41"/>
      <c r="AC354" s="41"/>
      <c r="AD354" s="41"/>
      <c r="AE354" s="41"/>
      <c r="AT354" s="20" t="s">
        <v>317</v>
      </c>
      <c r="AU354" s="20" t="s">
        <v>85</v>
      </c>
    </row>
    <row r="355" s="2" customFormat="1">
      <c r="A355" s="41"/>
      <c r="B355" s="42"/>
      <c r="C355" s="43"/>
      <c r="D355" s="236" t="s">
        <v>4125</v>
      </c>
      <c r="E355" s="43"/>
      <c r="F355" s="292" t="s">
        <v>9485</v>
      </c>
      <c r="G355" s="43"/>
      <c r="H355" s="43"/>
      <c r="I355" s="231"/>
      <c r="J355" s="43"/>
      <c r="K355" s="43"/>
      <c r="L355" s="47"/>
      <c r="M355" s="232"/>
      <c r="N355" s="233"/>
      <c r="O355" s="87"/>
      <c r="P355" s="87"/>
      <c r="Q355" s="87"/>
      <c r="R355" s="87"/>
      <c r="S355" s="87"/>
      <c r="T355" s="88"/>
      <c r="U355" s="41"/>
      <c r="V355" s="41"/>
      <c r="W355" s="41"/>
      <c r="X355" s="41"/>
      <c r="Y355" s="41"/>
      <c r="Z355" s="41"/>
      <c r="AA355" s="41"/>
      <c r="AB355" s="41"/>
      <c r="AC355" s="41"/>
      <c r="AD355" s="41"/>
      <c r="AE355" s="41"/>
      <c r="AT355" s="20" t="s">
        <v>4125</v>
      </c>
      <c r="AU355" s="20" t="s">
        <v>85</v>
      </c>
    </row>
    <row r="356" s="13" customFormat="1">
      <c r="A356" s="13"/>
      <c r="B356" s="234"/>
      <c r="C356" s="235"/>
      <c r="D356" s="236" t="s">
        <v>319</v>
      </c>
      <c r="E356" s="237" t="s">
        <v>19</v>
      </c>
      <c r="F356" s="238" t="s">
        <v>9486</v>
      </c>
      <c r="G356" s="235"/>
      <c r="H356" s="239">
        <v>5</v>
      </c>
      <c r="I356" s="240"/>
      <c r="J356" s="235"/>
      <c r="K356" s="235"/>
      <c r="L356" s="241"/>
      <c r="M356" s="242"/>
      <c r="N356" s="243"/>
      <c r="O356" s="243"/>
      <c r="P356" s="243"/>
      <c r="Q356" s="243"/>
      <c r="R356" s="243"/>
      <c r="S356" s="243"/>
      <c r="T356" s="244"/>
      <c r="U356" s="13"/>
      <c r="V356" s="13"/>
      <c r="W356" s="13"/>
      <c r="X356" s="13"/>
      <c r="Y356" s="13"/>
      <c r="Z356" s="13"/>
      <c r="AA356" s="13"/>
      <c r="AB356" s="13"/>
      <c r="AC356" s="13"/>
      <c r="AD356" s="13"/>
      <c r="AE356" s="13"/>
      <c r="AT356" s="245" t="s">
        <v>319</v>
      </c>
      <c r="AU356" s="245" t="s">
        <v>85</v>
      </c>
      <c r="AV356" s="13" t="s">
        <v>85</v>
      </c>
      <c r="AW356" s="13" t="s">
        <v>37</v>
      </c>
      <c r="AX356" s="13" t="s">
        <v>76</v>
      </c>
      <c r="AY356" s="245" t="s">
        <v>308</v>
      </c>
    </row>
    <row r="357" s="13" customFormat="1">
      <c r="A357" s="13"/>
      <c r="B357" s="234"/>
      <c r="C357" s="235"/>
      <c r="D357" s="236" t="s">
        <v>319</v>
      </c>
      <c r="E357" s="237" t="s">
        <v>19</v>
      </c>
      <c r="F357" s="238" t="s">
        <v>9487</v>
      </c>
      <c r="G357" s="235"/>
      <c r="H357" s="239">
        <v>5</v>
      </c>
      <c r="I357" s="240"/>
      <c r="J357" s="235"/>
      <c r="K357" s="235"/>
      <c r="L357" s="241"/>
      <c r="M357" s="242"/>
      <c r="N357" s="243"/>
      <c r="O357" s="243"/>
      <c r="P357" s="243"/>
      <c r="Q357" s="243"/>
      <c r="R357" s="243"/>
      <c r="S357" s="243"/>
      <c r="T357" s="244"/>
      <c r="U357" s="13"/>
      <c r="V357" s="13"/>
      <c r="W357" s="13"/>
      <c r="X357" s="13"/>
      <c r="Y357" s="13"/>
      <c r="Z357" s="13"/>
      <c r="AA357" s="13"/>
      <c r="AB357" s="13"/>
      <c r="AC357" s="13"/>
      <c r="AD357" s="13"/>
      <c r="AE357" s="13"/>
      <c r="AT357" s="245" t="s">
        <v>319</v>
      </c>
      <c r="AU357" s="245" t="s">
        <v>85</v>
      </c>
      <c r="AV357" s="13" t="s">
        <v>85</v>
      </c>
      <c r="AW357" s="13" t="s">
        <v>37</v>
      </c>
      <c r="AX357" s="13" t="s">
        <v>76</v>
      </c>
      <c r="AY357" s="245" t="s">
        <v>308</v>
      </c>
    </row>
    <row r="358" s="13" customFormat="1">
      <c r="A358" s="13"/>
      <c r="B358" s="234"/>
      <c r="C358" s="235"/>
      <c r="D358" s="236" t="s">
        <v>319</v>
      </c>
      <c r="E358" s="237" t="s">
        <v>19</v>
      </c>
      <c r="F358" s="238" t="s">
        <v>9488</v>
      </c>
      <c r="G358" s="235"/>
      <c r="H358" s="239">
        <v>5</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37</v>
      </c>
      <c r="AX358" s="13" t="s">
        <v>76</v>
      </c>
      <c r="AY358" s="245" t="s">
        <v>308</v>
      </c>
    </row>
    <row r="359" s="15" customFormat="1">
      <c r="A359" s="15"/>
      <c r="B359" s="259"/>
      <c r="C359" s="260"/>
      <c r="D359" s="236" t="s">
        <v>319</v>
      </c>
      <c r="E359" s="261" t="s">
        <v>19</v>
      </c>
      <c r="F359" s="262" t="s">
        <v>448</v>
      </c>
      <c r="G359" s="260"/>
      <c r="H359" s="263">
        <v>15</v>
      </c>
      <c r="I359" s="264"/>
      <c r="J359" s="260"/>
      <c r="K359" s="260"/>
      <c r="L359" s="265"/>
      <c r="M359" s="266"/>
      <c r="N359" s="267"/>
      <c r="O359" s="267"/>
      <c r="P359" s="267"/>
      <c r="Q359" s="267"/>
      <c r="R359" s="267"/>
      <c r="S359" s="267"/>
      <c r="T359" s="268"/>
      <c r="U359" s="15"/>
      <c r="V359" s="15"/>
      <c r="W359" s="15"/>
      <c r="X359" s="15"/>
      <c r="Y359" s="15"/>
      <c r="Z359" s="15"/>
      <c r="AA359" s="15"/>
      <c r="AB359" s="15"/>
      <c r="AC359" s="15"/>
      <c r="AD359" s="15"/>
      <c r="AE359" s="15"/>
      <c r="AT359" s="269" t="s">
        <v>319</v>
      </c>
      <c r="AU359" s="269" t="s">
        <v>85</v>
      </c>
      <c r="AV359" s="15" t="s">
        <v>315</v>
      </c>
      <c r="AW359" s="15" t="s">
        <v>37</v>
      </c>
      <c r="AX359" s="15" t="s">
        <v>83</v>
      </c>
      <c r="AY359" s="269" t="s">
        <v>308</v>
      </c>
    </row>
    <row r="360" s="2" customFormat="1" ht="16.5" customHeight="1">
      <c r="A360" s="41"/>
      <c r="B360" s="42"/>
      <c r="C360" s="216" t="s">
        <v>769</v>
      </c>
      <c r="D360" s="216" t="s">
        <v>310</v>
      </c>
      <c r="E360" s="217" t="s">
        <v>5242</v>
      </c>
      <c r="F360" s="218" t="s">
        <v>9489</v>
      </c>
      <c r="G360" s="219" t="s">
        <v>313</v>
      </c>
      <c r="H360" s="220">
        <v>15</v>
      </c>
      <c r="I360" s="221"/>
      <c r="J360" s="222">
        <f>ROUND(I360*H360,2)</f>
        <v>0</v>
      </c>
      <c r="K360" s="218" t="s">
        <v>314</v>
      </c>
      <c r="L360" s="47"/>
      <c r="M360" s="223" t="s">
        <v>19</v>
      </c>
      <c r="N360" s="224" t="s">
        <v>47</v>
      </c>
      <c r="O360" s="87"/>
      <c r="P360" s="225">
        <f>O360*H360</f>
        <v>0</v>
      </c>
      <c r="Q360" s="225">
        <v>0</v>
      </c>
      <c r="R360" s="225">
        <f>Q360*H360</f>
        <v>0</v>
      </c>
      <c r="S360" s="225">
        <v>0</v>
      </c>
      <c r="T360" s="226">
        <f>S360*H360</f>
        <v>0</v>
      </c>
      <c r="U360" s="41"/>
      <c r="V360" s="41"/>
      <c r="W360" s="41"/>
      <c r="X360" s="41"/>
      <c r="Y360" s="41"/>
      <c r="Z360" s="41"/>
      <c r="AA360" s="41"/>
      <c r="AB360" s="41"/>
      <c r="AC360" s="41"/>
      <c r="AD360" s="41"/>
      <c r="AE360" s="41"/>
      <c r="AR360" s="227" t="s">
        <v>315</v>
      </c>
      <c r="AT360" s="227" t="s">
        <v>310</v>
      </c>
      <c r="AU360" s="227" t="s">
        <v>85</v>
      </c>
      <c r="AY360" s="20" t="s">
        <v>308</v>
      </c>
      <c r="BE360" s="228">
        <f>IF(N360="základní",J360,0)</f>
        <v>0</v>
      </c>
      <c r="BF360" s="228">
        <f>IF(N360="snížená",J360,0)</f>
        <v>0</v>
      </c>
      <c r="BG360" s="228">
        <f>IF(N360="zákl. přenesená",J360,0)</f>
        <v>0</v>
      </c>
      <c r="BH360" s="228">
        <f>IF(N360="sníž. přenesená",J360,0)</f>
        <v>0</v>
      </c>
      <c r="BI360" s="228">
        <f>IF(N360="nulová",J360,0)</f>
        <v>0</v>
      </c>
      <c r="BJ360" s="20" t="s">
        <v>83</v>
      </c>
      <c r="BK360" s="228">
        <f>ROUND(I360*H360,2)</f>
        <v>0</v>
      </c>
      <c r="BL360" s="20" t="s">
        <v>315</v>
      </c>
      <c r="BM360" s="227" t="s">
        <v>9490</v>
      </c>
    </row>
    <row r="361" s="2" customFormat="1">
      <c r="A361" s="41"/>
      <c r="B361" s="42"/>
      <c r="C361" s="43"/>
      <c r="D361" s="229" t="s">
        <v>317</v>
      </c>
      <c r="E361" s="43"/>
      <c r="F361" s="230" t="s">
        <v>5244</v>
      </c>
      <c r="G361" s="43"/>
      <c r="H361" s="43"/>
      <c r="I361" s="231"/>
      <c r="J361" s="43"/>
      <c r="K361" s="43"/>
      <c r="L361" s="47"/>
      <c r="M361" s="232"/>
      <c r="N361" s="233"/>
      <c r="O361" s="87"/>
      <c r="P361" s="87"/>
      <c r="Q361" s="87"/>
      <c r="R361" s="87"/>
      <c r="S361" s="87"/>
      <c r="T361" s="88"/>
      <c r="U361" s="41"/>
      <c r="V361" s="41"/>
      <c r="W361" s="41"/>
      <c r="X361" s="41"/>
      <c r="Y361" s="41"/>
      <c r="Z361" s="41"/>
      <c r="AA361" s="41"/>
      <c r="AB361" s="41"/>
      <c r="AC361" s="41"/>
      <c r="AD361" s="41"/>
      <c r="AE361" s="41"/>
      <c r="AT361" s="20" t="s">
        <v>317</v>
      </c>
      <c r="AU361" s="20" t="s">
        <v>85</v>
      </c>
    </row>
    <row r="362" s="2" customFormat="1">
      <c r="A362" s="41"/>
      <c r="B362" s="42"/>
      <c r="C362" s="43"/>
      <c r="D362" s="236" t="s">
        <v>4125</v>
      </c>
      <c r="E362" s="43"/>
      <c r="F362" s="292" t="s">
        <v>9485</v>
      </c>
      <c r="G362" s="43"/>
      <c r="H362" s="43"/>
      <c r="I362" s="231"/>
      <c r="J362" s="43"/>
      <c r="K362" s="43"/>
      <c r="L362" s="47"/>
      <c r="M362" s="232"/>
      <c r="N362" s="233"/>
      <c r="O362" s="87"/>
      <c r="P362" s="87"/>
      <c r="Q362" s="87"/>
      <c r="R362" s="87"/>
      <c r="S362" s="87"/>
      <c r="T362" s="88"/>
      <c r="U362" s="41"/>
      <c r="V362" s="41"/>
      <c r="W362" s="41"/>
      <c r="X362" s="41"/>
      <c r="Y362" s="41"/>
      <c r="Z362" s="41"/>
      <c r="AA362" s="41"/>
      <c r="AB362" s="41"/>
      <c r="AC362" s="41"/>
      <c r="AD362" s="41"/>
      <c r="AE362" s="41"/>
      <c r="AT362" s="20" t="s">
        <v>4125</v>
      </c>
      <c r="AU362" s="20" t="s">
        <v>85</v>
      </c>
    </row>
    <row r="363" s="13" customFormat="1">
      <c r="A363" s="13"/>
      <c r="B363" s="234"/>
      <c r="C363" s="235"/>
      <c r="D363" s="236" t="s">
        <v>319</v>
      </c>
      <c r="E363" s="237" t="s">
        <v>19</v>
      </c>
      <c r="F363" s="238" t="s">
        <v>9486</v>
      </c>
      <c r="G363" s="235"/>
      <c r="H363" s="239">
        <v>5</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37</v>
      </c>
      <c r="AX363" s="13" t="s">
        <v>76</v>
      </c>
      <c r="AY363" s="245" t="s">
        <v>308</v>
      </c>
    </row>
    <row r="364" s="13" customFormat="1">
      <c r="A364" s="13"/>
      <c r="B364" s="234"/>
      <c r="C364" s="235"/>
      <c r="D364" s="236" t="s">
        <v>319</v>
      </c>
      <c r="E364" s="237" t="s">
        <v>19</v>
      </c>
      <c r="F364" s="238" t="s">
        <v>9487</v>
      </c>
      <c r="G364" s="235"/>
      <c r="H364" s="239">
        <v>5</v>
      </c>
      <c r="I364" s="240"/>
      <c r="J364" s="235"/>
      <c r="K364" s="235"/>
      <c r="L364" s="241"/>
      <c r="M364" s="242"/>
      <c r="N364" s="243"/>
      <c r="O364" s="243"/>
      <c r="P364" s="243"/>
      <c r="Q364" s="243"/>
      <c r="R364" s="243"/>
      <c r="S364" s="243"/>
      <c r="T364" s="244"/>
      <c r="U364" s="13"/>
      <c r="V364" s="13"/>
      <c r="W364" s="13"/>
      <c r="X364" s="13"/>
      <c r="Y364" s="13"/>
      <c r="Z364" s="13"/>
      <c r="AA364" s="13"/>
      <c r="AB364" s="13"/>
      <c r="AC364" s="13"/>
      <c r="AD364" s="13"/>
      <c r="AE364" s="13"/>
      <c r="AT364" s="245" t="s">
        <v>319</v>
      </c>
      <c r="AU364" s="245" t="s">
        <v>85</v>
      </c>
      <c r="AV364" s="13" t="s">
        <v>85</v>
      </c>
      <c r="AW364" s="13" t="s">
        <v>37</v>
      </c>
      <c r="AX364" s="13" t="s">
        <v>76</v>
      </c>
      <c r="AY364" s="245" t="s">
        <v>308</v>
      </c>
    </row>
    <row r="365" s="13" customFormat="1">
      <c r="A365" s="13"/>
      <c r="B365" s="234"/>
      <c r="C365" s="235"/>
      <c r="D365" s="236" t="s">
        <v>319</v>
      </c>
      <c r="E365" s="237" t="s">
        <v>19</v>
      </c>
      <c r="F365" s="238" t="s">
        <v>9488</v>
      </c>
      <c r="G365" s="235"/>
      <c r="H365" s="239">
        <v>5</v>
      </c>
      <c r="I365" s="240"/>
      <c r="J365" s="235"/>
      <c r="K365" s="235"/>
      <c r="L365" s="241"/>
      <c r="M365" s="242"/>
      <c r="N365" s="243"/>
      <c r="O365" s="243"/>
      <c r="P365" s="243"/>
      <c r="Q365" s="243"/>
      <c r="R365" s="243"/>
      <c r="S365" s="243"/>
      <c r="T365" s="244"/>
      <c r="U365" s="13"/>
      <c r="V365" s="13"/>
      <c r="W365" s="13"/>
      <c r="X365" s="13"/>
      <c r="Y365" s="13"/>
      <c r="Z365" s="13"/>
      <c r="AA365" s="13"/>
      <c r="AB365" s="13"/>
      <c r="AC365" s="13"/>
      <c r="AD365" s="13"/>
      <c r="AE365" s="13"/>
      <c r="AT365" s="245" t="s">
        <v>319</v>
      </c>
      <c r="AU365" s="245" t="s">
        <v>85</v>
      </c>
      <c r="AV365" s="13" t="s">
        <v>85</v>
      </c>
      <c r="AW365" s="13" t="s">
        <v>37</v>
      </c>
      <c r="AX365" s="13" t="s">
        <v>76</v>
      </c>
      <c r="AY365" s="245" t="s">
        <v>308</v>
      </c>
    </row>
    <row r="366" s="15" customFormat="1">
      <c r="A366" s="15"/>
      <c r="B366" s="259"/>
      <c r="C366" s="260"/>
      <c r="D366" s="236" t="s">
        <v>319</v>
      </c>
      <c r="E366" s="261" t="s">
        <v>19</v>
      </c>
      <c r="F366" s="262" t="s">
        <v>448</v>
      </c>
      <c r="G366" s="260"/>
      <c r="H366" s="263">
        <v>15</v>
      </c>
      <c r="I366" s="264"/>
      <c r="J366" s="260"/>
      <c r="K366" s="260"/>
      <c r="L366" s="265"/>
      <c r="M366" s="266"/>
      <c r="N366" s="267"/>
      <c r="O366" s="267"/>
      <c r="P366" s="267"/>
      <c r="Q366" s="267"/>
      <c r="R366" s="267"/>
      <c r="S366" s="267"/>
      <c r="T366" s="268"/>
      <c r="U366" s="15"/>
      <c r="V366" s="15"/>
      <c r="W366" s="15"/>
      <c r="X366" s="15"/>
      <c r="Y366" s="15"/>
      <c r="Z366" s="15"/>
      <c r="AA366" s="15"/>
      <c r="AB366" s="15"/>
      <c r="AC366" s="15"/>
      <c r="AD366" s="15"/>
      <c r="AE366" s="15"/>
      <c r="AT366" s="269" t="s">
        <v>319</v>
      </c>
      <c r="AU366" s="269" t="s">
        <v>85</v>
      </c>
      <c r="AV366" s="15" t="s">
        <v>315</v>
      </c>
      <c r="AW366" s="15" t="s">
        <v>37</v>
      </c>
      <c r="AX366" s="15" t="s">
        <v>83</v>
      </c>
      <c r="AY366" s="269" t="s">
        <v>308</v>
      </c>
    </row>
    <row r="367" s="2" customFormat="1" ht="16.5" customHeight="1">
      <c r="A367" s="41"/>
      <c r="B367" s="42"/>
      <c r="C367" s="216" t="s">
        <v>1459</v>
      </c>
      <c r="D367" s="216" t="s">
        <v>310</v>
      </c>
      <c r="E367" s="217" t="s">
        <v>9491</v>
      </c>
      <c r="F367" s="218" t="s">
        <v>9492</v>
      </c>
      <c r="G367" s="219" t="s">
        <v>313</v>
      </c>
      <c r="H367" s="220">
        <v>15</v>
      </c>
      <c r="I367" s="221"/>
      <c r="J367" s="222">
        <f>ROUND(I367*H367,2)</f>
        <v>0</v>
      </c>
      <c r="K367" s="218" t="s">
        <v>314</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315</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315</v>
      </c>
      <c r="BM367" s="227" t="s">
        <v>9493</v>
      </c>
    </row>
    <row r="368" s="2" customFormat="1">
      <c r="A368" s="41"/>
      <c r="B368" s="42"/>
      <c r="C368" s="43"/>
      <c r="D368" s="229" t="s">
        <v>317</v>
      </c>
      <c r="E368" s="43"/>
      <c r="F368" s="230" t="s">
        <v>9494</v>
      </c>
      <c r="G368" s="43"/>
      <c r="H368" s="43"/>
      <c r="I368" s="231"/>
      <c r="J368" s="43"/>
      <c r="K368" s="43"/>
      <c r="L368" s="47"/>
      <c r="M368" s="232"/>
      <c r="N368" s="233"/>
      <c r="O368" s="87"/>
      <c r="P368" s="87"/>
      <c r="Q368" s="87"/>
      <c r="R368" s="87"/>
      <c r="S368" s="87"/>
      <c r="T368" s="88"/>
      <c r="U368" s="41"/>
      <c r="V368" s="41"/>
      <c r="W368" s="41"/>
      <c r="X368" s="41"/>
      <c r="Y368" s="41"/>
      <c r="Z368" s="41"/>
      <c r="AA368" s="41"/>
      <c r="AB368" s="41"/>
      <c r="AC368" s="41"/>
      <c r="AD368" s="41"/>
      <c r="AE368" s="41"/>
      <c r="AT368" s="20" t="s">
        <v>317</v>
      </c>
      <c r="AU368" s="20" t="s">
        <v>85</v>
      </c>
    </row>
    <row r="369" s="13" customFormat="1">
      <c r="A369" s="13"/>
      <c r="B369" s="234"/>
      <c r="C369" s="235"/>
      <c r="D369" s="236" t="s">
        <v>319</v>
      </c>
      <c r="E369" s="237" t="s">
        <v>19</v>
      </c>
      <c r="F369" s="238" t="s">
        <v>9486</v>
      </c>
      <c r="G369" s="235"/>
      <c r="H369" s="239">
        <v>5</v>
      </c>
      <c r="I369" s="240"/>
      <c r="J369" s="235"/>
      <c r="K369" s="235"/>
      <c r="L369" s="241"/>
      <c r="M369" s="242"/>
      <c r="N369" s="243"/>
      <c r="O369" s="243"/>
      <c r="P369" s="243"/>
      <c r="Q369" s="243"/>
      <c r="R369" s="243"/>
      <c r="S369" s="243"/>
      <c r="T369" s="244"/>
      <c r="U369" s="13"/>
      <c r="V369" s="13"/>
      <c r="W369" s="13"/>
      <c r="X369" s="13"/>
      <c r="Y369" s="13"/>
      <c r="Z369" s="13"/>
      <c r="AA369" s="13"/>
      <c r="AB369" s="13"/>
      <c r="AC369" s="13"/>
      <c r="AD369" s="13"/>
      <c r="AE369" s="13"/>
      <c r="AT369" s="245" t="s">
        <v>319</v>
      </c>
      <c r="AU369" s="245" t="s">
        <v>85</v>
      </c>
      <c r="AV369" s="13" t="s">
        <v>85</v>
      </c>
      <c r="AW369" s="13" t="s">
        <v>37</v>
      </c>
      <c r="AX369" s="13" t="s">
        <v>76</v>
      </c>
      <c r="AY369" s="245" t="s">
        <v>308</v>
      </c>
    </row>
    <row r="370" s="13" customFormat="1">
      <c r="A370" s="13"/>
      <c r="B370" s="234"/>
      <c r="C370" s="235"/>
      <c r="D370" s="236" t="s">
        <v>319</v>
      </c>
      <c r="E370" s="237" t="s">
        <v>19</v>
      </c>
      <c r="F370" s="238" t="s">
        <v>9487</v>
      </c>
      <c r="G370" s="235"/>
      <c r="H370" s="239">
        <v>5</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3" customFormat="1">
      <c r="A371" s="13"/>
      <c r="B371" s="234"/>
      <c r="C371" s="235"/>
      <c r="D371" s="236" t="s">
        <v>319</v>
      </c>
      <c r="E371" s="237" t="s">
        <v>19</v>
      </c>
      <c r="F371" s="238" t="s">
        <v>9488</v>
      </c>
      <c r="G371" s="235"/>
      <c r="H371" s="239">
        <v>5</v>
      </c>
      <c r="I371" s="240"/>
      <c r="J371" s="235"/>
      <c r="K371" s="235"/>
      <c r="L371" s="241"/>
      <c r="M371" s="242"/>
      <c r="N371" s="243"/>
      <c r="O371" s="243"/>
      <c r="P371" s="243"/>
      <c r="Q371" s="243"/>
      <c r="R371" s="243"/>
      <c r="S371" s="243"/>
      <c r="T371" s="244"/>
      <c r="U371" s="13"/>
      <c r="V371" s="13"/>
      <c r="W371" s="13"/>
      <c r="X371" s="13"/>
      <c r="Y371" s="13"/>
      <c r="Z371" s="13"/>
      <c r="AA371" s="13"/>
      <c r="AB371" s="13"/>
      <c r="AC371" s="13"/>
      <c r="AD371" s="13"/>
      <c r="AE371" s="13"/>
      <c r="AT371" s="245" t="s">
        <v>319</v>
      </c>
      <c r="AU371" s="245" t="s">
        <v>85</v>
      </c>
      <c r="AV371" s="13" t="s">
        <v>85</v>
      </c>
      <c r="AW371" s="13" t="s">
        <v>37</v>
      </c>
      <c r="AX371" s="13" t="s">
        <v>76</v>
      </c>
      <c r="AY371" s="245" t="s">
        <v>308</v>
      </c>
    </row>
    <row r="372" s="15" customFormat="1">
      <c r="A372" s="15"/>
      <c r="B372" s="259"/>
      <c r="C372" s="260"/>
      <c r="D372" s="236" t="s">
        <v>319</v>
      </c>
      <c r="E372" s="261" t="s">
        <v>19</v>
      </c>
      <c r="F372" s="262" t="s">
        <v>448</v>
      </c>
      <c r="G372" s="260"/>
      <c r="H372" s="263">
        <v>15</v>
      </c>
      <c r="I372" s="264"/>
      <c r="J372" s="260"/>
      <c r="K372" s="260"/>
      <c r="L372" s="265"/>
      <c r="M372" s="266"/>
      <c r="N372" s="267"/>
      <c r="O372" s="267"/>
      <c r="P372" s="267"/>
      <c r="Q372" s="267"/>
      <c r="R372" s="267"/>
      <c r="S372" s="267"/>
      <c r="T372" s="268"/>
      <c r="U372" s="15"/>
      <c r="V372" s="15"/>
      <c r="W372" s="15"/>
      <c r="X372" s="15"/>
      <c r="Y372" s="15"/>
      <c r="Z372" s="15"/>
      <c r="AA372" s="15"/>
      <c r="AB372" s="15"/>
      <c r="AC372" s="15"/>
      <c r="AD372" s="15"/>
      <c r="AE372" s="15"/>
      <c r="AT372" s="269" t="s">
        <v>319</v>
      </c>
      <c r="AU372" s="269" t="s">
        <v>85</v>
      </c>
      <c r="AV372" s="15" t="s">
        <v>315</v>
      </c>
      <c r="AW372" s="15" t="s">
        <v>37</v>
      </c>
      <c r="AX372" s="15" t="s">
        <v>83</v>
      </c>
      <c r="AY372" s="269" t="s">
        <v>308</v>
      </c>
    </row>
    <row r="373" s="2" customFormat="1" ht="16.5" customHeight="1">
      <c r="A373" s="41"/>
      <c r="B373" s="42"/>
      <c r="C373" s="216" t="s">
        <v>773</v>
      </c>
      <c r="D373" s="216" t="s">
        <v>310</v>
      </c>
      <c r="E373" s="217" t="s">
        <v>9495</v>
      </c>
      <c r="F373" s="218" t="s">
        <v>9496</v>
      </c>
      <c r="G373" s="219" t="s">
        <v>313</v>
      </c>
      <c r="H373" s="220">
        <v>15</v>
      </c>
      <c r="I373" s="221"/>
      <c r="J373" s="222">
        <f>ROUND(I373*H373,2)</f>
        <v>0</v>
      </c>
      <c r="K373" s="218" t="s">
        <v>314</v>
      </c>
      <c r="L373" s="47"/>
      <c r="M373" s="223" t="s">
        <v>19</v>
      </c>
      <c r="N373" s="224" t="s">
        <v>47</v>
      </c>
      <c r="O373" s="87"/>
      <c r="P373" s="225">
        <f>O373*H373</f>
        <v>0</v>
      </c>
      <c r="Q373" s="225">
        <v>0</v>
      </c>
      <c r="R373" s="225">
        <f>Q373*H373</f>
        <v>0</v>
      </c>
      <c r="S373" s="225">
        <v>0</v>
      </c>
      <c r="T373" s="226">
        <f>S373*H373</f>
        <v>0</v>
      </c>
      <c r="U373" s="41"/>
      <c r="V373" s="41"/>
      <c r="W373" s="41"/>
      <c r="X373" s="41"/>
      <c r="Y373" s="41"/>
      <c r="Z373" s="41"/>
      <c r="AA373" s="41"/>
      <c r="AB373" s="41"/>
      <c r="AC373" s="41"/>
      <c r="AD373" s="41"/>
      <c r="AE373" s="41"/>
      <c r="AR373" s="227" t="s">
        <v>315</v>
      </c>
      <c r="AT373" s="227" t="s">
        <v>310</v>
      </c>
      <c r="AU373" s="227" t="s">
        <v>85</v>
      </c>
      <c r="AY373" s="20" t="s">
        <v>308</v>
      </c>
      <c r="BE373" s="228">
        <f>IF(N373="základní",J373,0)</f>
        <v>0</v>
      </c>
      <c r="BF373" s="228">
        <f>IF(N373="snížená",J373,0)</f>
        <v>0</v>
      </c>
      <c r="BG373" s="228">
        <f>IF(N373="zákl. přenesená",J373,0)</f>
        <v>0</v>
      </c>
      <c r="BH373" s="228">
        <f>IF(N373="sníž. přenesená",J373,0)</f>
        <v>0</v>
      </c>
      <c r="BI373" s="228">
        <f>IF(N373="nulová",J373,0)</f>
        <v>0</v>
      </c>
      <c r="BJ373" s="20" t="s">
        <v>83</v>
      </c>
      <c r="BK373" s="228">
        <f>ROUND(I373*H373,2)</f>
        <v>0</v>
      </c>
      <c r="BL373" s="20" t="s">
        <v>315</v>
      </c>
      <c r="BM373" s="227" t="s">
        <v>9497</v>
      </c>
    </row>
    <row r="374" s="2" customFormat="1">
      <c r="A374" s="41"/>
      <c r="B374" s="42"/>
      <c r="C374" s="43"/>
      <c r="D374" s="229" t="s">
        <v>317</v>
      </c>
      <c r="E374" s="43"/>
      <c r="F374" s="230" t="s">
        <v>9498</v>
      </c>
      <c r="G374" s="43"/>
      <c r="H374" s="43"/>
      <c r="I374" s="231"/>
      <c r="J374" s="43"/>
      <c r="K374" s="43"/>
      <c r="L374" s="47"/>
      <c r="M374" s="232"/>
      <c r="N374" s="233"/>
      <c r="O374" s="87"/>
      <c r="P374" s="87"/>
      <c r="Q374" s="87"/>
      <c r="R374" s="87"/>
      <c r="S374" s="87"/>
      <c r="T374" s="88"/>
      <c r="U374" s="41"/>
      <c r="V374" s="41"/>
      <c r="W374" s="41"/>
      <c r="X374" s="41"/>
      <c r="Y374" s="41"/>
      <c r="Z374" s="41"/>
      <c r="AA374" s="41"/>
      <c r="AB374" s="41"/>
      <c r="AC374" s="41"/>
      <c r="AD374" s="41"/>
      <c r="AE374" s="41"/>
      <c r="AT374" s="20" t="s">
        <v>317</v>
      </c>
      <c r="AU374" s="20" t="s">
        <v>85</v>
      </c>
    </row>
    <row r="375" s="13" customFormat="1">
      <c r="A375" s="13"/>
      <c r="B375" s="234"/>
      <c r="C375" s="235"/>
      <c r="D375" s="236" t="s">
        <v>319</v>
      </c>
      <c r="E375" s="237" t="s">
        <v>19</v>
      </c>
      <c r="F375" s="238" t="s">
        <v>9486</v>
      </c>
      <c r="G375" s="235"/>
      <c r="H375" s="239">
        <v>5</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3" customFormat="1">
      <c r="A376" s="13"/>
      <c r="B376" s="234"/>
      <c r="C376" s="235"/>
      <c r="D376" s="236" t="s">
        <v>319</v>
      </c>
      <c r="E376" s="237" t="s">
        <v>19</v>
      </c>
      <c r="F376" s="238" t="s">
        <v>9487</v>
      </c>
      <c r="G376" s="235"/>
      <c r="H376" s="239">
        <v>5</v>
      </c>
      <c r="I376" s="240"/>
      <c r="J376" s="235"/>
      <c r="K376" s="235"/>
      <c r="L376" s="241"/>
      <c r="M376" s="242"/>
      <c r="N376" s="243"/>
      <c r="O376" s="243"/>
      <c r="P376" s="243"/>
      <c r="Q376" s="243"/>
      <c r="R376" s="243"/>
      <c r="S376" s="243"/>
      <c r="T376" s="244"/>
      <c r="U376" s="13"/>
      <c r="V376" s="13"/>
      <c r="W376" s="13"/>
      <c r="X376" s="13"/>
      <c r="Y376" s="13"/>
      <c r="Z376" s="13"/>
      <c r="AA376" s="13"/>
      <c r="AB376" s="13"/>
      <c r="AC376" s="13"/>
      <c r="AD376" s="13"/>
      <c r="AE376" s="13"/>
      <c r="AT376" s="245" t="s">
        <v>319</v>
      </c>
      <c r="AU376" s="245" t="s">
        <v>85</v>
      </c>
      <c r="AV376" s="13" t="s">
        <v>85</v>
      </c>
      <c r="AW376" s="13" t="s">
        <v>37</v>
      </c>
      <c r="AX376" s="13" t="s">
        <v>76</v>
      </c>
      <c r="AY376" s="245" t="s">
        <v>308</v>
      </c>
    </row>
    <row r="377" s="13" customFormat="1">
      <c r="A377" s="13"/>
      <c r="B377" s="234"/>
      <c r="C377" s="235"/>
      <c r="D377" s="236" t="s">
        <v>319</v>
      </c>
      <c r="E377" s="237" t="s">
        <v>19</v>
      </c>
      <c r="F377" s="238" t="s">
        <v>9488</v>
      </c>
      <c r="G377" s="235"/>
      <c r="H377" s="239">
        <v>5</v>
      </c>
      <c r="I377" s="240"/>
      <c r="J377" s="235"/>
      <c r="K377" s="235"/>
      <c r="L377" s="241"/>
      <c r="M377" s="242"/>
      <c r="N377" s="243"/>
      <c r="O377" s="243"/>
      <c r="P377" s="243"/>
      <c r="Q377" s="243"/>
      <c r="R377" s="243"/>
      <c r="S377" s="243"/>
      <c r="T377" s="244"/>
      <c r="U377" s="13"/>
      <c r="V377" s="13"/>
      <c r="W377" s="13"/>
      <c r="X377" s="13"/>
      <c r="Y377" s="13"/>
      <c r="Z377" s="13"/>
      <c r="AA377" s="13"/>
      <c r="AB377" s="13"/>
      <c r="AC377" s="13"/>
      <c r="AD377" s="13"/>
      <c r="AE377" s="13"/>
      <c r="AT377" s="245" t="s">
        <v>319</v>
      </c>
      <c r="AU377" s="245" t="s">
        <v>85</v>
      </c>
      <c r="AV377" s="13" t="s">
        <v>85</v>
      </c>
      <c r="AW377" s="13" t="s">
        <v>37</v>
      </c>
      <c r="AX377" s="13" t="s">
        <v>76</v>
      </c>
      <c r="AY377" s="245" t="s">
        <v>308</v>
      </c>
    </row>
    <row r="378" s="15" customFormat="1">
      <c r="A378" s="15"/>
      <c r="B378" s="259"/>
      <c r="C378" s="260"/>
      <c r="D378" s="236" t="s">
        <v>319</v>
      </c>
      <c r="E378" s="261" t="s">
        <v>19</v>
      </c>
      <c r="F378" s="262" t="s">
        <v>448</v>
      </c>
      <c r="G378" s="260"/>
      <c r="H378" s="263">
        <v>15</v>
      </c>
      <c r="I378" s="264"/>
      <c r="J378" s="260"/>
      <c r="K378" s="260"/>
      <c r="L378" s="265"/>
      <c r="M378" s="266"/>
      <c r="N378" s="267"/>
      <c r="O378" s="267"/>
      <c r="P378" s="267"/>
      <c r="Q378" s="267"/>
      <c r="R378" s="267"/>
      <c r="S378" s="267"/>
      <c r="T378" s="268"/>
      <c r="U378" s="15"/>
      <c r="V378" s="15"/>
      <c r="W378" s="15"/>
      <c r="X378" s="15"/>
      <c r="Y378" s="15"/>
      <c r="Z378" s="15"/>
      <c r="AA378" s="15"/>
      <c r="AB378" s="15"/>
      <c r="AC378" s="15"/>
      <c r="AD378" s="15"/>
      <c r="AE378" s="15"/>
      <c r="AT378" s="269" t="s">
        <v>319</v>
      </c>
      <c r="AU378" s="269" t="s">
        <v>85</v>
      </c>
      <c r="AV378" s="15" t="s">
        <v>315</v>
      </c>
      <c r="AW378" s="15" t="s">
        <v>37</v>
      </c>
      <c r="AX378" s="15" t="s">
        <v>83</v>
      </c>
      <c r="AY378" s="269" t="s">
        <v>308</v>
      </c>
    </row>
    <row r="379" s="2" customFormat="1" ht="16.5" customHeight="1">
      <c r="A379" s="41"/>
      <c r="B379" s="42"/>
      <c r="C379" s="216" t="s">
        <v>1473</v>
      </c>
      <c r="D379" s="216" t="s">
        <v>310</v>
      </c>
      <c r="E379" s="217" t="s">
        <v>9499</v>
      </c>
      <c r="F379" s="218" t="s">
        <v>9500</v>
      </c>
      <c r="G379" s="219" t="s">
        <v>474</v>
      </c>
      <c r="H379" s="220">
        <v>9</v>
      </c>
      <c r="I379" s="221"/>
      <c r="J379" s="222">
        <f>ROUND(I379*H379,2)</f>
        <v>0</v>
      </c>
      <c r="K379" s="218" t="s">
        <v>314</v>
      </c>
      <c r="L379" s="47"/>
      <c r="M379" s="223" t="s">
        <v>19</v>
      </c>
      <c r="N379" s="224" t="s">
        <v>47</v>
      </c>
      <c r="O379" s="87"/>
      <c r="P379" s="225">
        <f>O379*H379</f>
        <v>0</v>
      </c>
      <c r="Q379" s="225">
        <v>0</v>
      </c>
      <c r="R379" s="225">
        <f>Q379*H379</f>
        <v>0</v>
      </c>
      <c r="S379" s="225">
        <v>0</v>
      </c>
      <c r="T379" s="226">
        <f>S379*H379</f>
        <v>0</v>
      </c>
      <c r="U379" s="41"/>
      <c r="V379" s="41"/>
      <c r="W379" s="41"/>
      <c r="X379" s="41"/>
      <c r="Y379" s="41"/>
      <c r="Z379" s="41"/>
      <c r="AA379" s="41"/>
      <c r="AB379" s="41"/>
      <c r="AC379" s="41"/>
      <c r="AD379" s="41"/>
      <c r="AE379" s="41"/>
      <c r="AR379" s="227" t="s">
        <v>315</v>
      </c>
      <c r="AT379" s="227" t="s">
        <v>310</v>
      </c>
      <c r="AU379" s="227" t="s">
        <v>85</v>
      </c>
      <c r="AY379" s="20" t="s">
        <v>308</v>
      </c>
      <c r="BE379" s="228">
        <f>IF(N379="základní",J379,0)</f>
        <v>0</v>
      </c>
      <c r="BF379" s="228">
        <f>IF(N379="snížená",J379,0)</f>
        <v>0</v>
      </c>
      <c r="BG379" s="228">
        <f>IF(N379="zákl. přenesená",J379,0)</f>
        <v>0</v>
      </c>
      <c r="BH379" s="228">
        <f>IF(N379="sníž. přenesená",J379,0)</f>
        <v>0</v>
      </c>
      <c r="BI379" s="228">
        <f>IF(N379="nulová",J379,0)</f>
        <v>0</v>
      </c>
      <c r="BJ379" s="20" t="s">
        <v>83</v>
      </c>
      <c r="BK379" s="228">
        <f>ROUND(I379*H379,2)</f>
        <v>0</v>
      </c>
      <c r="BL379" s="20" t="s">
        <v>315</v>
      </c>
      <c r="BM379" s="227" t="s">
        <v>9501</v>
      </c>
    </row>
    <row r="380" s="2" customFormat="1">
      <c r="A380" s="41"/>
      <c r="B380" s="42"/>
      <c r="C380" s="43"/>
      <c r="D380" s="229" t="s">
        <v>317</v>
      </c>
      <c r="E380" s="43"/>
      <c r="F380" s="230" t="s">
        <v>9502</v>
      </c>
      <c r="G380" s="43"/>
      <c r="H380" s="43"/>
      <c r="I380" s="231"/>
      <c r="J380" s="43"/>
      <c r="K380" s="43"/>
      <c r="L380" s="47"/>
      <c r="M380" s="232"/>
      <c r="N380" s="233"/>
      <c r="O380" s="87"/>
      <c r="P380" s="87"/>
      <c r="Q380" s="87"/>
      <c r="R380" s="87"/>
      <c r="S380" s="87"/>
      <c r="T380" s="88"/>
      <c r="U380" s="41"/>
      <c r="V380" s="41"/>
      <c r="W380" s="41"/>
      <c r="X380" s="41"/>
      <c r="Y380" s="41"/>
      <c r="Z380" s="41"/>
      <c r="AA380" s="41"/>
      <c r="AB380" s="41"/>
      <c r="AC380" s="41"/>
      <c r="AD380" s="41"/>
      <c r="AE380" s="41"/>
      <c r="AT380" s="20" t="s">
        <v>317</v>
      </c>
      <c r="AU380" s="20" t="s">
        <v>85</v>
      </c>
    </row>
    <row r="381" s="2" customFormat="1">
      <c r="A381" s="41"/>
      <c r="B381" s="42"/>
      <c r="C381" s="43"/>
      <c r="D381" s="236" t="s">
        <v>4125</v>
      </c>
      <c r="E381" s="43"/>
      <c r="F381" s="292" t="s">
        <v>9503</v>
      </c>
      <c r="G381" s="43"/>
      <c r="H381" s="43"/>
      <c r="I381" s="231"/>
      <c r="J381" s="43"/>
      <c r="K381" s="43"/>
      <c r="L381" s="47"/>
      <c r="M381" s="232"/>
      <c r="N381" s="233"/>
      <c r="O381" s="87"/>
      <c r="P381" s="87"/>
      <c r="Q381" s="87"/>
      <c r="R381" s="87"/>
      <c r="S381" s="87"/>
      <c r="T381" s="88"/>
      <c r="U381" s="41"/>
      <c r="V381" s="41"/>
      <c r="W381" s="41"/>
      <c r="X381" s="41"/>
      <c r="Y381" s="41"/>
      <c r="Z381" s="41"/>
      <c r="AA381" s="41"/>
      <c r="AB381" s="41"/>
      <c r="AC381" s="41"/>
      <c r="AD381" s="41"/>
      <c r="AE381" s="41"/>
      <c r="AT381" s="20" t="s">
        <v>4125</v>
      </c>
      <c r="AU381" s="20" t="s">
        <v>85</v>
      </c>
    </row>
    <row r="382" s="13" customFormat="1">
      <c r="A382" s="13"/>
      <c r="B382" s="234"/>
      <c r="C382" s="235"/>
      <c r="D382" s="236" t="s">
        <v>319</v>
      </c>
      <c r="E382" s="237" t="s">
        <v>19</v>
      </c>
      <c r="F382" s="238" t="s">
        <v>9504</v>
      </c>
      <c r="G382" s="235"/>
      <c r="H382" s="239">
        <v>3</v>
      </c>
      <c r="I382" s="240"/>
      <c r="J382" s="235"/>
      <c r="K382" s="235"/>
      <c r="L382" s="241"/>
      <c r="M382" s="242"/>
      <c r="N382" s="243"/>
      <c r="O382" s="243"/>
      <c r="P382" s="243"/>
      <c r="Q382" s="243"/>
      <c r="R382" s="243"/>
      <c r="S382" s="243"/>
      <c r="T382" s="244"/>
      <c r="U382" s="13"/>
      <c r="V382" s="13"/>
      <c r="W382" s="13"/>
      <c r="X382" s="13"/>
      <c r="Y382" s="13"/>
      <c r="Z382" s="13"/>
      <c r="AA382" s="13"/>
      <c r="AB382" s="13"/>
      <c r="AC382" s="13"/>
      <c r="AD382" s="13"/>
      <c r="AE382" s="13"/>
      <c r="AT382" s="245" t="s">
        <v>319</v>
      </c>
      <c r="AU382" s="245" t="s">
        <v>85</v>
      </c>
      <c r="AV382" s="13" t="s">
        <v>85</v>
      </c>
      <c r="AW382" s="13" t="s">
        <v>37</v>
      </c>
      <c r="AX382" s="13" t="s">
        <v>76</v>
      </c>
      <c r="AY382" s="245" t="s">
        <v>308</v>
      </c>
    </row>
    <row r="383" s="13" customFormat="1">
      <c r="A383" s="13"/>
      <c r="B383" s="234"/>
      <c r="C383" s="235"/>
      <c r="D383" s="236" t="s">
        <v>319</v>
      </c>
      <c r="E383" s="237" t="s">
        <v>19</v>
      </c>
      <c r="F383" s="238" t="s">
        <v>9505</v>
      </c>
      <c r="G383" s="235"/>
      <c r="H383" s="239">
        <v>3</v>
      </c>
      <c r="I383" s="240"/>
      <c r="J383" s="235"/>
      <c r="K383" s="235"/>
      <c r="L383" s="241"/>
      <c r="M383" s="242"/>
      <c r="N383" s="243"/>
      <c r="O383" s="243"/>
      <c r="P383" s="243"/>
      <c r="Q383" s="243"/>
      <c r="R383" s="243"/>
      <c r="S383" s="243"/>
      <c r="T383" s="244"/>
      <c r="U383" s="13"/>
      <c r="V383" s="13"/>
      <c r="W383" s="13"/>
      <c r="X383" s="13"/>
      <c r="Y383" s="13"/>
      <c r="Z383" s="13"/>
      <c r="AA383" s="13"/>
      <c r="AB383" s="13"/>
      <c r="AC383" s="13"/>
      <c r="AD383" s="13"/>
      <c r="AE383" s="13"/>
      <c r="AT383" s="245" t="s">
        <v>319</v>
      </c>
      <c r="AU383" s="245" t="s">
        <v>85</v>
      </c>
      <c r="AV383" s="13" t="s">
        <v>85</v>
      </c>
      <c r="AW383" s="13" t="s">
        <v>37</v>
      </c>
      <c r="AX383" s="13" t="s">
        <v>76</v>
      </c>
      <c r="AY383" s="245" t="s">
        <v>308</v>
      </c>
    </row>
    <row r="384" s="13" customFormat="1">
      <c r="A384" s="13"/>
      <c r="B384" s="234"/>
      <c r="C384" s="235"/>
      <c r="D384" s="236" t="s">
        <v>319</v>
      </c>
      <c r="E384" s="237" t="s">
        <v>19</v>
      </c>
      <c r="F384" s="238" t="s">
        <v>9506</v>
      </c>
      <c r="G384" s="235"/>
      <c r="H384" s="239">
        <v>3</v>
      </c>
      <c r="I384" s="240"/>
      <c r="J384" s="235"/>
      <c r="K384" s="235"/>
      <c r="L384" s="241"/>
      <c r="M384" s="242"/>
      <c r="N384" s="243"/>
      <c r="O384" s="243"/>
      <c r="P384" s="243"/>
      <c r="Q384" s="243"/>
      <c r="R384" s="243"/>
      <c r="S384" s="243"/>
      <c r="T384" s="244"/>
      <c r="U384" s="13"/>
      <c r="V384" s="13"/>
      <c r="W384" s="13"/>
      <c r="X384" s="13"/>
      <c r="Y384" s="13"/>
      <c r="Z384" s="13"/>
      <c r="AA384" s="13"/>
      <c r="AB384" s="13"/>
      <c r="AC384" s="13"/>
      <c r="AD384" s="13"/>
      <c r="AE384" s="13"/>
      <c r="AT384" s="245" t="s">
        <v>319</v>
      </c>
      <c r="AU384" s="245" t="s">
        <v>85</v>
      </c>
      <c r="AV384" s="13" t="s">
        <v>85</v>
      </c>
      <c r="AW384" s="13" t="s">
        <v>37</v>
      </c>
      <c r="AX384" s="13" t="s">
        <v>76</v>
      </c>
      <c r="AY384" s="245" t="s">
        <v>308</v>
      </c>
    </row>
    <row r="385" s="15" customFormat="1">
      <c r="A385" s="15"/>
      <c r="B385" s="259"/>
      <c r="C385" s="260"/>
      <c r="D385" s="236" t="s">
        <v>319</v>
      </c>
      <c r="E385" s="261" t="s">
        <v>19</v>
      </c>
      <c r="F385" s="262" t="s">
        <v>448</v>
      </c>
      <c r="G385" s="260"/>
      <c r="H385" s="263">
        <v>9</v>
      </c>
      <c r="I385" s="264"/>
      <c r="J385" s="260"/>
      <c r="K385" s="260"/>
      <c r="L385" s="265"/>
      <c r="M385" s="266"/>
      <c r="N385" s="267"/>
      <c r="O385" s="267"/>
      <c r="P385" s="267"/>
      <c r="Q385" s="267"/>
      <c r="R385" s="267"/>
      <c r="S385" s="267"/>
      <c r="T385" s="268"/>
      <c r="U385" s="15"/>
      <c r="V385" s="15"/>
      <c r="W385" s="15"/>
      <c r="X385" s="15"/>
      <c r="Y385" s="15"/>
      <c r="Z385" s="15"/>
      <c r="AA385" s="15"/>
      <c r="AB385" s="15"/>
      <c r="AC385" s="15"/>
      <c r="AD385" s="15"/>
      <c r="AE385" s="15"/>
      <c r="AT385" s="269" t="s">
        <v>319</v>
      </c>
      <c r="AU385" s="269" t="s">
        <v>85</v>
      </c>
      <c r="AV385" s="15" t="s">
        <v>315</v>
      </c>
      <c r="AW385" s="15" t="s">
        <v>37</v>
      </c>
      <c r="AX385" s="15" t="s">
        <v>83</v>
      </c>
      <c r="AY385" s="269" t="s">
        <v>308</v>
      </c>
    </row>
    <row r="386" s="2" customFormat="1" ht="16.5" customHeight="1">
      <c r="A386" s="41"/>
      <c r="B386" s="42"/>
      <c r="C386" s="216" t="s">
        <v>778</v>
      </c>
      <c r="D386" s="216" t="s">
        <v>310</v>
      </c>
      <c r="E386" s="217" t="s">
        <v>2720</v>
      </c>
      <c r="F386" s="218" t="s">
        <v>2721</v>
      </c>
      <c r="G386" s="219" t="s">
        <v>474</v>
      </c>
      <c r="H386" s="220">
        <v>9</v>
      </c>
      <c r="I386" s="221"/>
      <c r="J386" s="222">
        <f>ROUND(I386*H386,2)</f>
        <v>0</v>
      </c>
      <c r="K386" s="218" t="s">
        <v>314</v>
      </c>
      <c r="L386" s="47"/>
      <c r="M386" s="223" t="s">
        <v>19</v>
      </c>
      <c r="N386" s="224" t="s">
        <v>47</v>
      </c>
      <c r="O386" s="87"/>
      <c r="P386" s="225">
        <f>O386*H386</f>
        <v>0</v>
      </c>
      <c r="Q386" s="225">
        <v>0</v>
      </c>
      <c r="R386" s="225">
        <f>Q386*H386</f>
        <v>0</v>
      </c>
      <c r="S386" s="225">
        <v>0</v>
      </c>
      <c r="T386" s="226">
        <f>S386*H386</f>
        <v>0</v>
      </c>
      <c r="U386" s="41"/>
      <c r="V386" s="41"/>
      <c r="W386" s="41"/>
      <c r="X386" s="41"/>
      <c r="Y386" s="41"/>
      <c r="Z386" s="41"/>
      <c r="AA386" s="41"/>
      <c r="AB386" s="41"/>
      <c r="AC386" s="41"/>
      <c r="AD386" s="41"/>
      <c r="AE386" s="41"/>
      <c r="AR386" s="227" t="s">
        <v>315</v>
      </c>
      <c r="AT386" s="227" t="s">
        <v>310</v>
      </c>
      <c r="AU386" s="227" t="s">
        <v>85</v>
      </c>
      <c r="AY386" s="20" t="s">
        <v>308</v>
      </c>
      <c r="BE386" s="228">
        <f>IF(N386="základní",J386,0)</f>
        <v>0</v>
      </c>
      <c r="BF386" s="228">
        <f>IF(N386="snížená",J386,0)</f>
        <v>0</v>
      </c>
      <c r="BG386" s="228">
        <f>IF(N386="zákl. přenesená",J386,0)</f>
        <v>0</v>
      </c>
      <c r="BH386" s="228">
        <f>IF(N386="sníž. přenesená",J386,0)</f>
        <v>0</v>
      </c>
      <c r="BI386" s="228">
        <f>IF(N386="nulová",J386,0)</f>
        <v>0</v>
      </c>
      <c r="BJ386" s="20" t="s">
        <v>83</v>
      </c>
      <c r="BK386" s="228">
        <f>ROUND(I386*H386,2)</f>
        <v>0</v>
      </c>
      <c r="BL386" s="20" t="s">
        <v>315</v>
      </c>
      <c r="BM386" s="227" t="s">
        <v>9507</v>
      </c>
    </row>
    <row r="387" s="2" customFormat="1">
      <c r="A387" s="41"/>
      <c r="B387" s="42"/>
      <c r="C387" s="43"/>
      <c r="D387" s="229" t="s">
        <v>317</v>
      </c>
      <c r="E387" s="43"/>
      <c r="F387" s="230" t="s">
        <v>2723</v>
      </c>
      <c r="G387" s="43"/>
      <c r="H387" s="43"/>
      <c r="I387" s="231"/>
      <c r="J387" s="43"/>
      <c r="K387" s="43"/>
      <c r="L387" s="47"/>
      <c r="M387" s="232"/>
      <c r="N387" s="233"/>
      <c r="O387" s="87"/>
      <c r="P387" s="87"/>
      <c r="Q387" s="87"/>
      <c r="R387" s="87"/>
      <c r="S387" s="87"/>
      <c r="T387" s="88"/>
      <c r="U387" s="41"/>
      <c r="V387" s="41"/>
      <c r="W387" s="41"/>
      <c r="X387" s="41"/>
      <c r="Y387" s="41"/>
      <c r="Z387" s="41"/>
      <c r="AA387" s="41"/>
      <c r="AB387" s="41"/>
      <c r="AC387" s="41"/>
      <c r="AD387" s="41"/>
      <c r="AE387" s="41"/>
      <c r="AT387" s="20" t="s">
        <v>317</v>
      </c>
      <c r="AU387" s="20" t="s">
        <v>85</v>
      </c>
    </row>
    <row r="388" s="2" customFormat="1">
      <c r="A388" s="41"/>
      <c r="B388" s="42"/>
      <c r="C388" s="43"/>
      <c r="D388" s="236" t="s">
        <v>4125</v>
      </c>
      <c r="E388" s="43"/>
      <c r="F388" s="292" t="s">
        <v>9508</v>
      </c>
      <c r="G388" s="43"/>
      <c r="H388" s="43"/>
      <c r="I388" s="231"/>
      <c r="J388" s="43"/>
      <c r="K388" s="43"/>
      <c r="L388" s="47"/>
      <c r="M388" s="232"/>
      <c r="N388" s="233"/>
      <c r="O388" s="87"/>
      <c r="P388" s="87"/>
      <c r="Q388" s="87"/>
      <c r="R388" s="87"/>
      <c r="S388" s="87"/>
      <c r="T388" s="88"/>
      <c r="U388" s="41"/>
      <c r="V388" s="41"/>
      <c r="W388" s="41"/>
      <c r="X388" s="41"/>
      <c r="Y388" s="41"/>
      <c r="Z388" s="41"/>
      <c r="AA388" s="41"/>
      <c r="AB388" s="41"/>
      <c r="AC388" s="41"/>
      <c r="AD388" s="41"/>
      <c r="AE388" s="41"/>
      <c r="AT388" s="20" t="s">
        <v>4125</v>
      </c>
      <c r="AU388" s="20" t="s">
        <v>85</v>
      </c>
    </row>
    <row r="389" s="13" customFormat="1">
      <c r="A389" s="13"/>
      <c r="B389" s="234"/>
      <c r="C389" s="235"/>
      <c r="D389" s="236" t="s">
        <v>319</v>
      </c>
      <c r="E389" s="237" t="s">
        <v>19</v>
      </c>
      <c r="F389" s="238" t="s">
        <v>9504</v>
      </c>
      <c r="G389" s="235"/>
      <c r="H389" s="239">
        <v>3</v>
      </c>
      <c r="I389" s="240"/>
      <c r="J389" s="235"/>
      <c r="K389" s="235"/>
      <c r="L389" s="241"/>
      <c r="M389" s="242"/>
      <c r="N389" s="243"/>
      <c r="O389" s="243"/>
      <c r="P389" s="243"/>
      <c r="Q389" s="243"/>
      <c r="R389" s="243"/>
      <c r="S389" s="243"/>
      <c r="T389" s="244"/>
      <c r="U389" s="13"/>
      <c r="V389" s="13"/>
      <c r="W389" s="13"/>
      <c r="X389" s="13"/>
      <c r="Y389" s="13"/>
      <c r="Z389" s="13"/>
      <c r="AA389" s="13"/>
      <c r="AB389" s="13"/>
      <c r="AC389" s="13"/>
      <c r="AD389" s="13"/>
      <c r="AE389" s="13"/>
      <c r="AT389" s="245" t="s">
        <v>319</v>
      </c>
      <c r="AU389" s="245" t="s">
        <v>85</v>
      </c>
      <c r="AV389" s="13" t="s">
        <v>85</v>
      </c>
      <c r="AW389" s="13" t="s">
        <v>37</v>
      </c>
      <c r="AX389" s="13" t="s">
        <v>76</v>
      </c>
      <c r="AY389" s="245" t="s">
        <v>308</v>
      </c>
    </row>
    <row r="390" s="13" customFormat="1">
      <c r="A390" s="13"/>
      <c r="B390" s="234"/>
      <c r="C390" s="235"/>
      <c r="D390" s="236" t="s">
        <v>319</v>
      </c>
      <c r="E390" s="237" t="s">
        <v>19</v>
      </c>
      <c r="F390" s="238" t="s">
        <v>9505</v>
      </c>
      <c r="G390" s="235"/>
      <c r="H390" s="239">
        <v>3</v>
      </c>
      <c r="I390" s="240"/>
      <c r="J390" s="235"/>
      <c r="K390" s="235"/>
      <c r="L390" s="241"/>
      <c r="M390" s="242"/>
      <c r="N390" s="243"/>
      <c r="O390" s="243"/>
      <c r="P390" s="243"/>
      <c r="Q390" s="243"/>
      <c r="R390" s="243"/>
      <c r="S390" s="243"/>
      <c r="T390" s="244"/>
      <c r="U390" s="13"/>
      <c r="V390" s="13"/>
      <c r="W390" s="13"/>
      <c r="X390" s="13"/>
      <c r="Y390" s="13"/>
      <c r="Z390" s="13"/>
      <c r="AA390" s="13"/>
      <c r="AB390" s="13"/>
      <c r="AC390" s="13"/>
      <c r="AD390" s="13"/>
      <c r="AE390" s="13"/>
      <c r="AT390" s="245" t="s">
        <v>319</v>
      </c>
      <c r="AU390" s="245" t="s">
        <v>85</v>
      </c>
      <c r="AV390" s="13" t="s">
        <v>85</v>
      </c>
      <c r="AW390" s="13" t="s">
        <v>37</v>
      </c>
      <c r="AX390" s="13" t="s">
        <v>76</v>
      </c>
      <c r="AY390" s="245" t="s">
        <v>308</v>
      </c>
    </row>
    <row r="391" s="13" customFormat="1">
      <c r="A391" s="13"/>
      <c r="B391" s="234"/>
      <c r="C391" s="235"/>
      <c r="D391" s="236" t="s">
        <v>319</v>
      </c>
      <c r="E391" s="237" t="s">
        <v>19</v>
      </c>
      <c r="F391" s="238" t="s">
        <v>9506</v>
      </c>
      <c r="G391" s="235"/>
      <c r="H391" s="239">
        <v>3</v>
      </c>
      <c r="I391" s="240"/>
      <c r="J391" s="235"/>
      <c r="K391" s="235"/>
      <c r="L391" s="241"/>
      <c r="M391" s="242"/>
      <c r="N391" s="243"/>
      <c r="O391" s="243"/>
      <c r="P391" s="243"/>
      <c r="Q391" s="243"/>
      <c r="R391" s="243"/>
      <c r="S391" s="243"/>
      <c r="T391" s="244"/>
      <c r="U391" s="13"/>
      <c r="V391" s="13"/>
      <c r="W391" s="13"/>
      <c r="X391" s="13"/>
      <c r="Y391" s="13"/>
      <c r="Z391" s="13"/>
      <c r="AA391" s="13"/>
      <c r="AB391" s="13"/>
      <c r="AC391" s="13"/>
      <c r="AD391" s="13"/>
      <c r="AE391" s="13"/>
      <c r="AT391" s="245" t="s">
        <v>319</v>
      </c>
      <c r="AU391" s="245" t="s">
        <v>85</v>
      </c>
      <c r="AV391" s="13" t="s">
        <v>85</v>
      </c>
      <c r="AW391" s="13" t="s">
        <v>37</v>
      </c>
      <c r="AX391" s="13" t="s">
        <v>76</v>
      </c>
      <c r="AY391" s="245" t="s">
        <v>308</v>
      </c>
    </row>
    <row r="392" s="15" customFormat="1">
      <c r="A392" s="15"/>
      <c r="B392" s="259"/>
      <c r="C392" s="260"/>
      <c r="D392" s="236" t="s">
        <v>319</v>
      </c>
      <c r="E392" s="261" t="s">
        <v>19</v>
      </c>
      <c r="F392" s="262" t="s">
        <v>448</v>
      </c>
      <c r="G392" s="260"/>
      <c r="H392" s="263">
        <v>9</v>
      </c>
      <c r="I392" s="264"/>
      <c r="J392" s="260"/>
      <c r="K392" s="260"/>
      <c r="L392" s="265"/>
      <c r="M392" s="266"/>
      <c r="N392" s="267"/>
      <c r="O392" s="267"/>
      <c r="P392" s="267"/>
      <c r="Q392" s="267"/>
      <c r="R392" s="267"/>
      <c r="S392" s="267"/>
      <c r="T392" s="268"/>
      <c r="U392" s="15"/>
      <c r="V392" s="15"/>
      <c r="W392" s="15"/>
      <c r="X392" s="15"/>
      <c r="Y392" s="15"/>
      <c r="Z392" s="15"/>
      <c r="AA392" s="15"/>
      <c r="AB392" s="15"/>
      <c r="AC392" s="15"/>
      <c r="AD392" s="15"/>
      <c r="AE392" s="15"/>
      <c r="AT392" s="269" t="s">
        <v>319</v>
      </c>
      <c r="AU392" s="269" t="s">
        <v>85</v>
      </c>
      <c r="AV392" s="15" t="s">
        <v>315</v>
      </c>
      <c r="AW392" s="15" t="s">
        <v>37</v>
      </c>
      <c r="AX392" s="15" t="s">
        <v>83</v>
      </c>
      <c r="AY392" s="269" t="s">
        <v>308</v>
      </c>
    </row>
    <row r="393" s="2" customFormat="1" ht="16.5" customHeight="1">
      <c r="A393" s="41"/>
      <c r="B393" s="42"/>
      <c r="C393" s="216" t="s">
        <v>1486</v>
      </c>
      <c r="D393" s="216" t="s">
        <v>310</v>
      </c>
      <c r="E393" s="217" t="s">
        <v>9509</v>
      </c>
      <c r="F393" s="218" t="s">
        <v>9510</v>
      </c>
      <c r="G393" s="219" t="s">
        <v>474</v>
      </c>
      <c r="H393" s="220">
        <v>9</v>
      </c>
      <c r="I393" s="221"/>
      <c r="J393" s="222">
        <f>ROUND(I393*H393,2)</f>
        <v>0</v>
      </c>
      <c r="K393" s="218" t="s">
        <v>314</v>
      </c>
      <c r="L393" s="47"/>
      <c r="M393" s="223" t="s">
        <v>19</v>
      </c>
      <c r="N393" s="224" t="s">
        <v>47</v>
      </c>
      <c r="O393" s="87"/>
      <c r="P393" s="225">
        <f>O393*H393</f>
        <v>0</v>
      </c>
      <c r="Q393" s="225">
        <v>0</v>
      </c>
      <c r="R393" s="225">
        <f>Q393*H393</f>
        <v>0</v>
      </c>
      <c r="S393" s="225">
        <v>0</v>
      </c>
      <c r="T393" s="226">
        <f>S393*H393</f>
        <v>0</v>
      </c>
      <c r="U393" s="41"/>
      <c r="V393" s="41"/>
      <c r="W393" s="41"/>
      <c r="X393" s="41"/>
      <c r="Y393" s="41"/>
      <c r="Z393" s="41"/>
      <c r="AA393" s="41"/>
      <c r="AB393" s="41"/>
      <c r="AC393" s="41"/>
      <c r="AD393" s="41"/>
      <c r="AE393" s="41"/>
      <c r="AR393" s="227" t="s">
        <v>315</v>
      </c>
      <c r="AT393" s="227" t="s">
        <v>310</v>
      </c>
      <c r="AU393" s="227" t="s">
        <v>85</v>
      </c>
      <c r="AY393" s="20" t="s">
        <v>308</v>
      </c>
      <c r="BE393" s="228">
        <f>IF(N393="základní",J393,0)</f>
        <v>0</v>
      </c>
      <c r="BF393" s="228">
        <f>IF(N393="snížená",J393,0)</f>
        <v>0</v>
      </c>
      <c r="BG393" s="228">
        <f>IF(N393="zákl. přenesená",J393,0)</f>
        <v>0</v>
      </c>
      <c r="BH393" s="228">
        <f>IF(N393="sníž. přenesená",J393,0)</f>
        <v>0</v>
      </c>
      <c r="BI393" s="228">
        <f>IF(N393="nulová",J393,0)</f>
        <v>0</v>
      </c>
      <c r="BJ393" s="20" t="s">
        <v>83</v>
      </c>
      <c r="BK393" s="228">
        <f>ROUND(I393*H393,2)</f>
        <v>0</v>
      </c>
      <c r="BL393" s="20" t="s">
        <v>315</v>
      </c>
      <c r="BM393" s="227" t="s">
        <v>9511</v>
      </c>
    </row>
    <row r="394" s="2" customFormat="1">
      <c r="A394" s="41"/>
      <c r="B394" s="42"/>
      <c r="C394" s="43"/>
      <c r="D394" s="229" t="s">
        <v>317</v>
      </c>
      <c r="E394" s="43"/>
      <c r="F394" s="230" t="s">
        <v>9512</v>
      </c>
      <c r="G394" s="43"/>
      <c r="H394" s="43"/>
      <c r="I394" s="231"/>
      <c r="J394" s="43"/>
      <c r="K394" s="43"/>
      <c r="L394" s="47"/>
      <c r="M394" s="232"/>
      <c r="N394" s="233"/>
      <c r="O394" s="87"/>
      <c r="P394" s="87"/>
      <c r="Q394" s="87"/>
      <c r="R394" s="87"/>
      <c r="S394" s="87"/>
      <c r="T394" s="88"/>
      <c r="U394" s="41"/>
      <c r="V394" s="41"/>
      <c r="W394" s="41"/>
      <c r="X394" s="41"/>
      <c r="Y394" s="41"/>
      <c r="Z394" s="41"/>
      <c r="AA394" s="41"/>
      <c r="AB394" s="41"/>
      <c r="AC394" s="41"/>
      <c r="AD394" s="41"/>
      <c r="AE394" s="41"/>
      <c r="AT394" s="20" t="s">
        <v>317</v>
      </c>
      <c r="AU394" s="20" t="s">
        <v>85</v>
      </c>
    </row>
    <row r="395" s="2" customFormat="1">
      <c r="A395" s="41"/>
      <c r="B395" s="42"/>
      <c r="C395" s="43"/>
      <c r="D395" s="236" t="s">
        <v>4125</v>
      </c>
      <c r="E395" s="43"/>
      <c r="F395" s="292" t="s">
        <v>9508</v>
      </c>
      <c r="G395" s="43"/>
      <c r="H395" s="43"/>
      <c r="I395" s="231"/>
      <c r="J395" s="43"/>
      <c r="K395" s="43"/>
      <c r="L395" s="47"/>
      <c r="M395" s="232"/>
      <c r="N395" s="233"/>
      <c r="O395" s="87"/>
      <c r="P395" s="87"/>
      <c r="Q395" s="87"/>
      <c r="R395" s="87"/>
      <c r="S395" s="87"/>
      <c r="T395" s="88"/>
      <c r="U395" s="41"/>
      <c r="V395" s="41"/>
      <c r="W395" s="41"/>
      <c r="X395" s="41"/>
      <c r="Y395" s="41"/>
      <c r="Z395" s="41"/>
      <c r="AA395" s="41"/>
      <c r="AB395" s="41"/>
      <c r="AC395" s="41"/>
      <c r="AD395" s="41"/>
      <c r="AE395" s="41"/>
      <c r="AT395" s="20" t="s">
        <v>4125</v>
      </c>
      <c r="AU395" s="20" t="s">
        <v>85</v>
      </c>
    </row>
    <row r="396" s="13" customFormat="1">
      <c r="A396" s="13"/>
      <c r="B396" s="234"/>
      <c r="C396" s="235"/>
      <c r="D396" s="236" t="s">
        <v>319</v>
      </c>
      <c r="E396" s="237" t="s">
        <v>19</v>
      </c>
      <c r="F396" s="238" t="s">
        <v>9504</v>
      </c>
      <c r="G396" s="235"/>
      <c r="H396" s="239">
        <v>3</v>
      </c>
      <c r="I396" s="240"/>
      <c r="J396" s="235"/>
      <c r="K396" s="235"/>
      <c r="L396" s="241"/>
      <c r="M396" s="242"/>
      <c r="N396" s="243"/>
      <c r="O396" s="243"/>
      <c r="P396" s="243"/>
      <c r="Q396" s="243"/>
      <c r="R396" s="243"/>
      <c r="S396" s="243"/>
      <c r="T396" s="244"/>
      <c r="U396" s="13"/>
      <c r="V396" s="13"/>
      <c r="W396" s="13"/>
      <c r="X396" s="13"/>
      <c r="Y396" s="13"/>
      <c r="Z396" s="13"/>
      <c r="AA396" s="13"/>
      <c r="AB396" s="13"/>
      <c r="AC396" s="13"/>
      <c r="AD396" s="13"/>
      <c r="AE396" s="13"/>
      <c r="AT396" s="245" t="s">
        <v>319</v>
      </c>
      <c r="AU396" s="245" t="s">
        <v>85</v>
      </c>
      <c r="AV396" s="13" t="s">
        <v>85</v>
      </c>
      <c r="AW396" s="13" t="s">
        <v>37</v>
      </c>
      <c r="AX396" s="13" t="s">
        <v>76</v>
      </c>
      <c r="AY396" s="245" t="s">
        <v>308</v>
      </c>
    </row>
    <row r="397" s="13" customFormat="1">
      <c r="A397" s="13"/>
      <c r="B397" s="234"/>
      <c r="C397" s="235"/>
      <c r="D397" s="236" t="s">
        <v>319</v>
      </c>
      <c r="E397" s="237" t="s">
        <v>19</v>
      </c>
      <c r="F397" s="238" t="s">
        <v>9505</v>
      </c>
      <c r="G397" s="235"/>
      <c r="H397" s="239">
        <v>3</v>
      </c>
      <c r="I397" s="240"/>
      <c r="J397" s="235"/>
      <c r="K397" s="235"/>
      <c r="L397" s="241"/>
      <c r="M397" s="242"/>
      <c r="N397" s="243"/>
      <c r="O397" s="243"/>
      <c r="P397" s="243"/>
      <c r="Q397" s="243"/>
      <c r="R397" s="243"/>
      <c r="S397" s="243"/>
      <c r="T397" s="244"/>
      <c r="U397" s="13"/>
      <c r="V397" s="13"/>
      <c r="W397" s="13"/>
      <c r="X397" s="13"/>
      <c r="Y397" s="13"/>
      <c r="Z397" s="13"/>
      <c r="AA397" s="13"/>
      <c r="AB397" s="13"/>
      <c r="AC397" s="13"/>
      <c r="AD397" s="13"/>
      <c r="AE397" s="13"/>
      <c r="AT397" s="245" t="s">
        <v>319</v>
      </c>
      <c r="AU397" s="245" t="s">
        <v>85</v>
      </c>
      <c r="AV397" s="13" t="s">
        <v>85</v>
      </c>
      <c r="AW397" s="13" t="s">
        <v>37</v>
      </c>
      <c r="AX397" s="13" t="s">
        <v>76</v>
      </c>
      <c r="AY397" s="245" t="s">
        <v>308</v>
      </c>
    </row>
    <row r="398" s="13" customFormat="1">
      <c r="A398" s="13"/>
      <c r="B398" s="234"/>
      <c r="C398" s="235"/>
      <c r="D398" s="236" t="s">
        <v>319</v>
      </c>
      <c r="E398" s="237" t="s">
        <v>19</v>
      </c>
      <c r="F398" s="238" t="s">
        <v>9506</v>
      </c>
      <c r="G398" s="235"/>
      <c r="H398" s="239">
        <v>3</v>
      </c>
      <c r="I398" s="240"/>
      <c r="J398" s="235"/>
      <c r="K398" s="235"/>
      <c r="L398" s="241"/>
      <c r="M398" s="242"/>
      <c r="N398" s="243"/>
      <c r="O398" s="243"/>
      <c r="P398" s="243"/>
      <c r="Q398" s="243"/>
      <c r="R398" s="243"/>
      <c r="S398" s="243"/>
      <c r="T398" s="244"/>
      <c r="U398" s="13"/>
      <c r="V398" s="13"/>
      <c r="W398" s="13"/>
      <c r="X398" s="13"/>
      <c r="Y398" s="13"/>
      <c r="Z398" s="13"/>
      <c r="AA398" s="13"/>
      <c r="AB398" s="13"/>
      <c r="AC398" s="13"/>
      <c r="AD398" s="13"/>
      <c r="AE398" s="13"/>
      <c r="AT398" s="245" t="s">
        <v>319</v>
      </c>
      <c r="AU398" s="245" t="s">
        <v>85</v>
      </c>
      <c r="AV398" s="13" t="s">
        <v>85</v>
      </c>
      <c r="AW398" s="13" t="s">
        <v>37</v>
      </c>
      <c r="AX398" s="13" t="s">
        <v>76</v>
      </c>
      <c r="AY398" s="245" t="s">
        <v>308</v>
      </c>
    </row>
    <row r="399" s="15" customFormat="1">
      <c r="A399" s="15"/>
      <c r="B399" s="259"/>
      <c r="C399" s="260"/>
      <c r="D399" s="236" t="s">
        <v>319</v>
      </c>
      <c r="E399" s="261" t="s">
        <v>19</v>
      </c>
      <c r="F399" s="262" t="s">
        <v>448</v>
      </c>
      <c r="G399" s="260"/>
      <c r="H399" s="263">
        <v>9</v>
      </c>
      <c r="I399" s="264"/>
      <c r="J399" s="260"/>
      <c r="K399" s="260"/>
      <c r="L399" s="265"/>
      <c r="M399" s="266"/>
      <c r="N399" s="267"/>
      <c r="O399" s="267"/>
      <c r="P399" s="267"/>
      <c r="Q399" s="267"/>
      <c r="R399" s="267"/>
      <c r="S399" s="267"/>
      <c r="T399" s="268"/>
      <c r="U399" s="15"/>
      <c r="V399" s="15"/>
      <c r="W399" s="15"/>
      <c r="X399" s="15"/>
      <c r="Y399" s="15"/>
      <c r="Z399" s="15"/>
      <c r="AA399" s="15"/>
      <c r="AB399" s="15"/>
      <c r="AC399" s="15"/>
      <c r="AD399" s="15"/>
      <c r="AE399" s="15"/>
      <c r="AT399" s="269" t="s">
        <v>319</v>
      </c>
      <c r="AU399" s="269" t="s">
        <v>85</v>
      </c>
      <c r="AV399" s="15" t="s">
        <v>315</v>
      </c>
      <c r="AW399" s="15" t="s">
        <v>37</v>
      </c>
      <c r="AX399" s="15" t="s">
        <v>83</v>
      </c>
      <c r="AY399" s="269" t="s">
        <v>308</v>
      </c>
    </row>
    <row r="400" s="2" customFormat="1" ht="21.75" customHeight="1">
      <c r="A400" s="41"/>
      <c r="B400" s="42"/>
      <c r="C400" s="216" t="s">
        <v>782</v>
      </c>
      <c r="D400" s="216" t="s">
        <v>310</v>
      </c>
      <c r="E400" s="217" t="s">
        <v>9513</v>
      </c>
      <c r="F400" s="218" t="s">
        <v>9514</v>
      </c>
      <c r="G400" s="219" t="s">
        <v>323</v>
      </c>
      <c r="H400" s="220">
        <v>6</v>
      </c>
      <c r="I400" s="221"/>
      <c r="J400" s="222">
        <f>ROUND(I400*H400,2)</f>
        <v>0</v>
      </c>
      <c r="K400" s="218" t="s">
        <v>314</v>
      </c>
      <c r="L400" s="47"/>
      <c r="M400" s="223" t="s">
        <v>19</v>
      </c>
      <c r="N400" s="224" t="s">
        <v>47</v>
      </c>
      <c r="O400" s="87"/>
      <c r="P400" s="225">
        <f>O400*H400</f>
        <v>0</v>
      </c>
      <c r="Q400" s="225">
        <v>0.01299</v>
      </c>
      <c r="R400" s="225">
        <f>Q400*H400</f>
        <v>0.077939999999999995</v>
      </c>
      <c r="S400" s="225">
        <v>0.0040000000000000001</v>
      </c>
      <c r="T400" s="226">
        <f>S400*H400</f>
        <v>0.024</v>
      </c>
      <c r="U400" s="41"/>
      <c r="V400" s="41"/>
      <c r="W400" s="41"/>
      <c r="X400" s="41"/>
      <c r="Y400" s="41"/>
      <c r="Z400" s="41"/>
      <c r="AA400" s="41"/>
      <c r="AB400" s="41"/>
      <c r="AC400" s="41"/>
      <c r="AD400" s="41"/>
      <c r="AE400" s="41"/>
      <c r="AR400" s="227" t="s">
        <v>315</v>
      </c>
      <c r="AT400" s="227" t="s">
        <v>310</v>
      </c>
      <c r="AU400" s="227" t="s">
        <v>85</v>
      </c>
      <c r="AY400" s="20" t="s">
        <v>308</v>
      </c>
      <c r="BE400" s="228">
        <f>IF(N400="základní",J400,0)</f>
        <v>0</v>
      </c>
      <c r="BF400" s="228">
        <f>IF(N400="snížená",J400,0)</f>
        <v>0</v>
      </c>
      <c r="BG400" s="228">
        <f>IF(N400="zákl. přenesená",J400,0)</f>
        <v>0</v>
      </c>
      <c r="BH400" s="228">
        <f>IF(N400="sníž. přenesená",J400,0)</f>
        <v>0</v>
      </c>
      <c r="BI400" s="228">
        <f>IF(N400="nulová",J400,0)</f>
        <v>0</v>
      </c>
      <c r="BJ400" s="20" t="s">
        <v>83</v>
      </c>
      <c r="BK400" s="228">
        <f>ROUND(I400*H400,2)</f>
        <v>0</v>
      </c>
      <c r="BL400" s="20" t="s">
        <v>315</v>
      </c>
      <c r="BM400" s="227" t="s">
        <v>9515</v>
      </c>
    </row>
    <row r="401" s="2" customFormat="1">
      <c r="A401" s="41"/>
      <c r="B401" s="42"/>
      <c r="C401" s="43"/>
      <c r="D401" s="229" t="s">
        <v>317</v>
      </c>
      <c r="E401" s="43"/>
      <c r="F401" s="230" t="s">
        <v>9516</v>
      </c>
      <c r="G401" s="43"/>
      <c r="H401" s="43"/>
      <c r="I401" s="231"/>
      <c r="J401" s="43"/>
      <c r="K401" s="43"/>
      <c r="L401" s="47"/>
      <c r="M401" s="232"/>
      <c r="N401" s="233"/>
      <c r="O401" s="87"/>
      <c r="P401" s="87"/>
      <c r="Q401" s="87"/>
      <c r="R401" s="87"/>
      <c r="S401" s="87"/>
      <c r="T401" s="88"/>
      <c r="U401" s="41"/>
      <c r="V401" s="41"/>
      <c r="W401" s="41"/>
      <c r="X401" s="41"/>
      <c r="Y401" s="41"/>
      <c r="Z401" s="41"/>
      <c r="AA401" s="41"/>
      <c r="AB401" s="41"/>
      <c r="AC401" s="41"/>
      <c r="AD401" s="41"/>
      <c r="AE401" s="41"/>
      <c r="AT401" s="20" t="s">
        <v>317</v>
      </c>
      <c r="AU401" s="20" t="s">
        <v>85</v>
      </c>
    </row>
    <row r="402" s="2" customFormat="1">
      <c r="A402" s="41"/>
      <c r="B402" s="42"/>
      <c r="C402" s="43"/>
      <c r="D402" s="236" t="s">
        <v>4125</v>
      </c>
      <c r="E402" s="43"/>
      <c r="F402" s="292" t="s">
        <v>9517</v>
      </c>
      <c r="G402" s="43"/>
      <c r="H402" s="43"/>
      <c r="I402" s="231"/>
      <c r="J402" s="43"/>
      <c r="K402" s="43"/>
      <c r="L402" s="47"/>
      <c r="M402" s="232"/>
      <c r="N402" s="233"/>
      <c r="O402" s="87"/>
      <c r="P402" s="87"/>
      <c r="Q402" s="87"/>
      <c r="R402" s="87"/>
      <c r="S402" s="87"/>
      <c r="T402" s="88"/>
      <c r="U402" s="41"/>
      <c r="V402" s="41"/>
      <c r="W402" s="41"/>
      <c r="X402" s="41"/>
      <c r="Y402" s="41"/>
      <c r="Z402" s="41"/>
      <c r="AA402" s="41"/>
      <c r="AB402" s="41"/>
      <c r="AC402" s="41"/>
      <c r="AD402" s="41"/>
      <c r="AE402" s="41"/>
      <c r="AT402" s="20" t="s">
        <v>4125</v>
      </c>
      <c r="AU402" s="20" t="s">
        <v>85</v>
      </c>
    </row>
    <row r="403" s="13" customFormat="1">
      <c r="A403" s="13"/>
      <c r="B403" s="234"/>
      <c r="C403" s="235"/>
      <c r="D403" s="236" t="s">
        <v>319</v>
      </c>
      <c r="E403" s="237" t="s">
        <v>19</v>
      </c>
      <c r="F403" s="238" t="s">
        <v>9518</v>
      </c>
      <c r="G403" s="235"/>
      <c r="H403" s="239">
        <v>2</v>
      </c>
      <c r="I403" s="240"/>
      <c r="J403" s="235"/>
      <c r="K403" s="235"/>
      <c r="L403" s="241"/>
      <c r="M403" s="242"/>
      <c r="N403" s="243"/>
      <c r="O403" s="243"/>
      <c r="P403" s="243"/>
      <c r="Q403" s="243"/>
      <c r="R403" s="243"/>
      <c r="S403" s="243"/>
      <c r="T403" s="244"/>
      <c r="U403" s="13"/>
      <c r="V403" s="13"/>
      <c r="W403" s="13"/>
      <c r="X403" s="13"/>
      <c r="Y403" s="13"/>
      <c r="Z403" s="13"/>
      <c r="AA403" s="13"/>
      <c r="AB403" s="13"/>
      <c r="AC403" s="13"/>
      <c r="AD403" s="13"/>
      <c r="AE403" s="13"/>
      <c r="AT403" s="245" t="s">
        <v>319</v>
      </c>
      <c r="AU403" s="245" t="s">
        <v>85</v>
      </c>
      <c r="AV403" s="13" t="s">
        <v>85</v>
      </c>
      <c r="AW403" s="13" t="s">
        <v>37</v>
      </c>
      <c r="AX403" s="13" t="s">
        <v>76</v>
      </c>
      <c r="AY403" s="245" t="s">
        <v>308</v>
      </c>
    </row>
    <row r="404" s="13" customFormat="1">
      <c r="A404" s="13"/>
      <c r="B404" s="234"/>
      <c r="C404" s="235"/>
      <c r="D404" s="236" t="s">
        <v>319</v>
      </c>
      <c r="E404" s="237" t="s">
        <v>19</v>
      </c>
      <c r="F404" s="238" t="s">
        <v>9519</v>
      </c>
      <c r="G404" s="235"/>
      <c r="H404" s="239">
        <v>2</v>
      </c>
      <c r="I404" s="240"/>
      <c r="J404" s="235"/>
      <c r="K404" s="235"/>
      <c r="L404" s="241"/>
      <c r="M404" s="242"/>
      <c r="N404" s="243"/>
      <c r="O404" s="243"/>
      <c r="P404" s="243"/>
      <c r="Q404" s="243"/>
      <c r="R404" s="243"/>
      <c r="S404" s="243"/>
      <c r="T404" s="244"/>
      <c r="U404" s="13"/>
      <c r="V404" s="13"/>
      <c r="W404" s="13"/>
      <c r="X404" s="13"/>
      <c r="Y404" s="13"/>
      <c r="Z404" s="13"/>
      <c r="AA404" s="13"/>
      <c r="AB404" s="13"/>
      <c r="AC404" s="13"/>
      <c r="AD404" s="13"/>
      <c r="AE404" s="13"/>
      <c r="AT404" s="245" t="s">
        <v>319</v>
      </c>
      <c r="AU404" s="245" t="s">
        <v>85</v>
      </c>
      <c r="AV404" s="13" t="s">
        <v>85</v>
      </c>
      <c r="AW404" s="13" t="s">
        <v>37</v>
      </c>
      <c r="AX404" s="13" t="s">
        <v>76</v>
      </c>
      <c r="AY404" s="245" t="s">
        <v>308</v>
      </c>
    </row>
    <row r="405" s="13" customFormat="1">
      <c r="A405" s="13"/>
      <c r="B405" s="234"/>
      <c r="C405" s="235"/>
      <c r="D405" s="236" t="s">
        <v>319</v>
      </c>
      <c r="E405" s="237" t="s">
        <v>19</v>
      </c>
      <c r="F405" s="238" t="s">
        <v>9520</v>
      </c>
      <c r="G405" s="235"/>
      <c r="H405" s="239">
        <v>2</v>
      </c>
      <c r="I405" s="240"/>
      <c r="J405" s="235"/>
      <c r="K405" s="235"/>
      <c r="L405" s="241"/>
      <c r="M405" s="242"/>
      <c r="N405" s="243"/>
      <c r="O405" s="243"/>
      <c r="P405" s="243"/>
      <c r="Q405" s="243"/>
      <c r="R405" s="243"/>
      <c r="S405" s="243"/>
      <c r="T405" s="244"/>
      <c r="U405" s="13"/>
      <c r="V405" s="13"/>
      <c r="W405" s="13"/>
      <c r="X405" s="13"/>
      <c r="Y405" s="13"/>
      <c r="Z405" s="13"/>
      <c r="AA405" s="13"/>
      <c r="AB405" s="13"/>
      <c r="AC405" s="13"/>
      <c r="AD405" s="13"/>
      <c r="AE405" s="13"/>
      <c r="AT405" s="245" t="s">
        <v>319</v>
      </c>
      <c r="AU405" s="245" t="s">
        <v>85</v>
      </c>
      <c r="AV405" s="13" t="s">
        <v>85</v>
      </c>
      <c r="AW405" s="13" t="s">
        <v>37</v>
      </c>
      <c r="AX405" s="13" t="s">
        <v>76</v>
      </c>
      <c r="AY405" s="245" t="s">
        <v>308</v>
      </c>
    </row>
    <row r="406" s="15" customFormat="1">
      <c r="A406" s="15"/>
      <c r="B406" s="259"/>
      <c r="C406" s="260"/>
      <c r="D406" s="236" t="s">
        <v>319</v>
      </c>
      <c r="E406" s="261" t="s">
        <v>19</v>
      </c>
      <c r="F406" s="262" t="s">
        <v>448</v>
      </c>
      <c r="G406" s="260"/>
      <c r="H406" s="263">
        <v>6</v>
      </c>
      <c r="I406" s="264"/>
      <c r="J406" s="260"/>
      <c r="K406" s="260"/>
      <c r="L406" s="265"/>
      <c r="M406" s="266"/>
      <c r="N406" s="267"/>
      <c r="O406" s="267"/>
      <c r="P406" s="267"/>
      <c r="Q406" s="267"/>
      <c r="R406" s="267"/>
      <c r="S406" s="267"/>
      <c r="T406" s="268"/>
      <c r="U406" s="15"/>
      <c r="V406" s="15"/>
      <c r="W406" s="15"/>
      <c r="X406" s="15"/>
      <c r="Y406" s="15"/>
      <c r="Z406" s="15"/>
      <c r="AA406" s="15"/>
      <c r="AB406" s="15"/>
      <c r="AC406" s="15"/>
      <c r="AD406" s="15"/>
      <c r="AE406" s="15"/>
      <c r="AT406" s="269" t="s">
        <v>319</v>
      </c>
      <c r="AU406" s="269" t="s">
        <v>85</v>
      </c>
      <c r="AV406" s="15" t="s">
        <v>315</v>
      </c>
      <c r="AW406" s="15" t="s">
        <v>37</v>
      </c>
      <c r="AX406" s="15" t="s">
        <v>83</v>
      </c>
      <c r="AY406" s="269" t="s">
        <v>308</v>
      </c>
    </row>
    <row r="407" s="2" customFormat="1" ht="16.5" customHeight="1">
      <c r="A407" s="41"/>
      <c r="B407" s="42"/>
      <c r="C407" s="216" t="s">
        <v>1491</v>
      </c>
      <c r="D407" s="216" t="s">
        <v>310</v>
      </c>
      <c r="E407" s="217" t="s">
        <v>5247</v>
      </c>
      <c r="F407" s="218" t="s">
        <v>8095</v>
      </c>
      <c r="G407" s="219" t="s">
        <v>313</v>
      </c>
      <c r="H407" s="220">
        <v>6</v>
      </c>
      <c r="I407" s="221"/>
      <c r="J407" s="222">
        <f>ROUND(I407*H407,2)</f>
        <v>0</v>
      </c>
      <c r="K407" s="218" t="s">
        <v>314</v>
      </c>
      <c r="L407" s="47"/>
      <c r="M407" s="223" t="s">
        <v>19</v>
      </c>
      <c r="N407" s="224" t="s">
        <v>47</v>
      </c>
      <c r="O407" s="87"/>
      <c r="P407" s="225">
        <f>O407*H407</f>
        <v>0</v>
      </c>
      <c r="Q407" s="225">
        <v>0.020140000000000002</v>
      </c>
      <c r="R407" s="225">
        <f>Q407*H407</f>
        <v>0.12084</v>
      </c>
      <c r="S407" s="225">
        <v>0</v>
      </c>
      <c r="T407" s="226">
        <f>S407*H407</f>
        <v>0</v>
      </c>
      <c r="U407" s="41"/>
      <c r="V407" s="41"/>
      <c r="W407" s="41"/>
      <c r="X407" s="41"/>
      <c r="Y407" s="41"/>
      <c r="Z407" s="41"/>
      <c r="AA407" s="41"/>
      <c r="AB407" s="41"/>
      <c r="AC407" s="41"/>
      <c r="AD407" s="41"/>
      <c r="AE407" s="41"/>
      <c r="AR407" s="227" t="s">
        <v>315</v>
      </c>
      <c r="AT407" s="227" t="s">
        <v>310</v>
      </c>
      <c r="AU407" s="227" t="s">
        <v>85</v>
      </c>
      <c r="AY407" s="20" t="s">
        <v>308</v>
      </c>
      <c r="BE407" s="228">
        <f>IF(N407="základní",J407,0)</f>
        <v>0</v>
      </c>
      <c r="BF407" s="228">
        <f>IF(N407="snížená",J407,0)</f>
        <v>0</v>
      </c>
      <c r="BG407" s="228">
        <f>IF(N407="zákl. přenesená",J407,0)</f>
        <v>0</v>
      </c>
      <c r="BH407" s="228">
        <f>IF(N407="sníž. přenesená",J407,0)</f>
        <v>0</v>
      </c>
      <c r="BI407" s="228">
        <f>IF(N407="nulová",J407,0)</f>
        <v>0</v>
      </c>
      <c r="BJ407" s="20" t="s">
        <v>83</v>
      </c>
      <c r="BK407" s="228">
        <f>ROUND(I407*H407,2)</f>
        <v>0</v>
      </c>
      <c r="BL407" s="20" t="s">
        <v>315</v>
      </c>
      <c r="BM407" s="227" t="s">
        <v>9521</v>
      </c>
    </row>
    <row r="408" s="2" customFormat="1">
      <c r="A408" s="41"/>
      <c r="B408" s="42"/>
      <c r="C408" s="43"/>
      <c r="D408" s="229" t="s">
        <v>317</v>
      </c>
      <c r="E408" s="43"/>
      <c r="F408" s="230" t="s">
        <v>5249</v>
      </c>
      <c r="G408" s="43"/>
      <c r="H408" s="43"/>
      <c r="I408" s="231"/>
      <c r="J408" s="43"/>
      <c r="K408" s="43"/>
      <c r="L408" s="47"/>
      <c r="M408" s="232"/>
      <c r="N408" s="233"/>
      <c r="O408" s="87"/>
      <c r="P408" s="87"/>
      <c r="Q408" s="87"/>
      <c r="R408" s="87"/>
      <c r="S408" s="87"/>
      <c r="T408" s="88"/>
      <c r="U408" s="41"/>
      <c r="V408" s="41"/>
      <c r="W408" s="41"/>
      <c r="X408" s="41"/>
      <c r="Y408" s="41"/>
      <c r="Z408" s="41"/>
      <c r="AA408" s="41"/>
      <c r="AB408" s="41"/>
      <c r="AC408" s="41"/>
      <c r="AD408" s="41"/>
      <c r="AE408" s="41"/>
      <c r="AT408" s="20" t="s">
        <v>317</v>
      </c>
      <c r="AU408" s="20" t="s">
        <v>85</v>
      </c>
    </row>
    <row r="409" s="2" customFormat="1">
      <c r="A409" s="41"/>
      <c r="B409" s="42"/>
      <c r="C409" s="43"/>
      <c r="D409" s="236" t="s">
        <v>4125</v>
      </c>
      <c r="E409" s="43"/>
      <c r="F409" s="292" t="s">
        <v>9522</v>
      </c>
      <c r="G409" s="43"/>
      <c r="H409" s="43"/>
      <c r="I409" s="231"/>
      <c r="J409" s="43"/>
      <c r="K409" s="43"/>
      <c r="L409" s="47"/>
      <c r="M409" s="232"/>
      <c r="N409" s="233"/>
      <c r="O409" s="87"/>
      <c r="P409" s="87"/>
      <c r="Q409" s="87"/>
      <c r="R409" s="87"/>
      <c r="S409" s="87"/>
      <c r="T409" s="88"/>
      <c r="U409" s="41"/>
      <c r="V409" s="41"/>
      <c r="W409" s="41"/>
      <c r="X409" s="41"/>
      <c r="Y409" s="41"/>
      <c r="Z409" s="41"/>
      <c r="AA409" s="41"/>
      <c r="AB409" s="41"/>
      <c r="AC409" s="41"/>
      <c r="AD409" s="41"/>
      <c r="AE409" s="41"/>
      <c r="AT409" s="20" t="s">
        <v>4125</v>
      </c>
      <c r="AU409" s="20" t="s">
        <v>85</v>
      </c>
    </row>
    <row r="410" s="13" customFormat="1">
      <c r="A410" s="13"/>
      <c r="B410" s="234"/>
      <c r="C410" s="235"/>
      <c r="D410" s="236" t="s">
        <v>319</v>
      </c>
      <c r="E410" s="237" t="s">
        <v>19</v>
      </c>
      <c r="F410" s="238" t="s">
        <v>9518</v>
      </c>
      <c r="G410" s="235"/>
      <c r="H410" s="239">
        <v>2</v>
      </c>
      <c r="I410" s="240"/>
      <c r="J410" s="235"/>
      <c r="K410" s="235"/>
      <c r="L410" s="241"/>
      <c r="M410" s="242"/>
      <c r="N410" s="243"/>
      <c r="O410" s="243"/>
      <c r="P410" s="243"/>
      <c r="Q410" s="243"/>
      <c r="R410" s="243"/>
      <c r="S410" s="243"/>
      <c r="T410" s="244"/>
      <c r="U410" s="13"/>
      <c r="V410" s="13"/>
      <c r="W410" s="13"/>
      <c r="X410" s="13"/>
      <c r="Y410" s="13"/>
      <c r="Z410" s="13"/>
      <c r="AA410" s="13"/>
      <c r="AB410" s="13"/>
      <c r="AC410" s="13"/>
      <c r="AD410" s="13"/>
      <c r="AE410" s="13"/>
      <c r="AT410" s="245" t="s">
        <v>319</v>
      </c>
      <c r="AU410" s="245" t="s">
        <v>85</v>
      </c>
      <c r="AV410" s="13" t="s">
        <v>85</v>
      </c>
      <c r="AW410" s="13" t="s">
        <v>37</v>
      </c>
      <c r="AX410" s="13" t="s">
        <v>76</v>
      </c>
      <c r="AY410" s="245" t="s">
        <v>308</v>
      </c>
    </row>
    <row r="411" s="13" customFormat="1">
      <c r="A411" s="13"/>
      <c r="B411" s="234"/>
      <c r="C411" s="235"/>
      <c r="D411" s="236" t="s">
        <v>319</v>
      </c>
      <c r="E411" s="237" t="s">
        <v>19</v>
      </c>
      <c r="F411" s="238" t="s">
        <v>9519</v>
      </c>
      <c r="G411" s="235"/>
      <c r="H411" s="239">
        <v>2</v>
      </c>
      <c r="I411" s="240"/>
      <c r="J411" s="235"/>
      <c r="K411" s="235"/>
      <c r="L411" s="241"/>
      <c r="M411" s="242"/>
      <c r="N411" s="243"/>
      <c r="O411" s="243"/>
      <c r="P411" s="243"/>
      <c r="Q411" s="243"/>
      <c r="R411" s="243"/>
      <c r="S411" s="243"/>
      <c r="T411" s="244"/>
      <c r="U411" s="13"/>
      <c r="V411" s="13"/>
      <c r="W411" s="13"/>
      <c r="X411" s="13"/>
      <c r="Y411" s="13"/>
      <c r="Z411" s="13"/>
      <c r="AA411" s="13"/>
      <c r="AB411" s="13"/>
      <c r="AC411" s="13"/>
      <c r="AD411" s="13"/>
      <c r="AE411" s="13"/>
      <c r="AT411" s="245" t="s">
        <v>319</v>
      </c>
      <c r="AU411" s="245" t="s">
        <v>85</v>
      </c>
      <c r="AV411" s="13" t="s">
        <v>85</v>
      </c>
      <c r="AW411" s="13" t="s">
        <v>37</v>
      </c>
      <c r="AX411" s="13" t="s">
        <v>76</v>
      </c>
      <c r="AY411" s="245" t="s">
        <v>308</v>
      </c>
    </row>
    <row r="412" s="13" customFormat="1">
      <c r="A412" s="13"/>
      <c r="B412" s="234"/>
      <c r="C412" s="235"/>
      <c r="D412" s="236" t="s">
        <v>319</v>
      </c>
      <c r="E412" s="237" t="s">
        <v>19</v>
      </c>
      <c r="F412" s="238" t="s">
        <v>9520</v>
      </c>
      <c r="G412" s="235"/>
      <c r="H412" s="239">
        <v>2</v>
      </c>
      <c r="I412" s="240"/>
      <c r="J412" s="235"/>
      <c r="K412" s="235"/>
      <c r="L412" s="241"/>
      <c r="M412" s="242"/>
      <c r="N412" s="243"/>
      <c r="O412" s="243"/>
      <c r="P412" s="243"/>
      <c r="Q412" s="243"/>
      <c r="R412" s="243"/>
      <c r="S412" s="243"/>
      <c r="T412" s="244"/>
      <c r="U412" s="13"/>
      <c r="V412" s="13"/>
      <c r="W412" s="13"/>
      <c r="X412" s="13"/>
      <c r="Y412" s="13"/>
      <c r="Z412" s="13"/>
      <c r="AA412" s="13"/>
      <c r="AB412" s="13"/>
      <c r="AC412" s="13"/>
      <c r="AD412" s="13"/>
      <c r="AE412" s="13"/>
      <c r="AT412" s="245" t="s">
        <v>319</v>
      </c>
      <c r="AU412" s="245" t="s">
        <v>85</v>
      </c>
      <c r="AV412" s="13" t="s">
        <v>85</v>
      </c>
      <c r="AW412" s="13" t="s">
        <v>37</v>
      </c>
      <c r="AX412" s="13" t="s">
        <v>76</v>
      </c>
      <c r="AY412" s="245" t="s">
        <v>308</v>
      </c>
    </row>
    <row r="413" s="15" customFormat="1">
      <c r="A413" s="15"/>
      <c r="B413" s="259"/>
      <c r="C413" s="260"/>
      <c r="D413" s="236" t="s">
        <v>319</v>
      </c>
      <c r="E413" s="261" t="s">
        <v>19</v>
      </c>
      <c r="F413" s="262" t="s">
        <v>448</v>
      </c>
      <c r="G413" s="260"/>
      <c r="H413" s="263">
        <v>6</v>
      </c>
      <c r="I413" s="264"/>
      <c r="J413" s="260"/>
      <c r="K413" s="260"/>
      <c r="L413" s="265"/>
      <c r="M413" s="266"/>
      <c r="N413" s="267"/>
      <c r="O413" s="267"/>
      <c r="P413" s="267"/>
      <c r="Q413" s="267"/>
      <c r="R413" s="267"/>
      <c r="S413" s="267"/>
      <c r="T413" s="268"/>
      <c r="U413" s="15"/>
      <c r="V413" s="15"/>
      <c r="W413" s="15"/>
      <c r="X413" s="15"/>
      <c r="Y413" s="15"/>
      <c r="Z413" s="15"/>
      <c r="AA413" s="15"/>
      <c r="AB413" s="15"/>
      <c r="AC413" s="15"/>
      <c r="AD413" s="15"/>
      <c r="AE413" s="15"/>
      <c r="AT413" s="269" t="s">
        <v>319</v>
      </c>
      <c r="AU413" s="269" t="s">
        <v>85</v>
      </c>
      <c r="AV413" s="15" t="s">
        <v>315</v>
      </c>
      <c r="AW413" s="15" t="s">
        <v>37</v>
      </c>
      <c r="AX413" s="15" t="s">
        <v>83</v>
      </c>
      <c r="AY413" s="269" t="s">
        <v>308</v>
      </c>
    </row>
    <row r="414" s="2" customFormat="1" ht="24.15" customHeight="1">
      <c r="A414" s="41"/>
      <c r="B414" s="42"/>
      <c r="C414" s="216" t="s">
        <v>787</v>
      </c>
      <c r="D414" s="216" t="s">
        <v>310</v>
      </c>
      <c r="E414" s="217" t="s">
        <v>2738</v>
      </c>
      <c r="F414" s="218" t="s">
        <v>2739</v>
      </c>
      <c r="G414" s="219" t="s">
        <v>313</v>
      </c>
      <c r="H414" s="220">
        <v>6</v>
      </c>
      <c r="I414" s="221"/>
      <c r="J414" s="222">
        <f>ROUND(I414*H414,2)</f>
        <v>0</v>
      </c>
      <c r="K414" s="218" t="s">
        <v>314</v>
      </c>
      <c r="L414" s="47"/>
      <c r="M414" s="223" t="s">
        <v>19</v>
      </c>
      <c r="N414" s="224" t="s">
        <v>47</v>
      </c>
      <c r="O414" s="87"/>
      <c r="P414" s="225">
        <f>O414*H414</f>
        <v>0</v>
      </c>
      <c r="Q414" s="225">
        <v>0</v>
      </c>
      <c r="R414" s="225">
        <f>Q414*H414</f>
        <v>0</v>
      </c>
      <c r="S414" s="225">
        <v>0</v>
      </c>
      <c r="T414" s="226">
        <f>S414*H414</f>
        <v>0</v>
      </c>
      <c r="U414" s="41"/>
      <c r="V414" s="41"/>
      <c r="W414" s="41"/>
      <c r="X414" s="41"/>
      <c r="Y414" s="41"/>
      <c r="Z414" s="41"/>
      <c r="AA414" s="41"/>
      <c r="AB414" s="41"/>
      <c r="AC414" s="41"/>
      <c r="AD414" s="41"/>
      <c r="AE414" s="41"/>
      <c r="AR414" s="227" t="s">
        <v>315</v>
      </c>
      <c r="AT414" s="227" t="s">
        <v>310</v>
      </c>
      <c r="AU414" s="227" t="s">
        <v>85</v>
      </c>
      <c r="AY414" s="20" t="s">
        <v>308</v>
      </c>
      <c r="BE414" s="228">
        <f>IF(N414="základní",J414,0)</f>
        <v>0</v>
      </c>
      <c r="BF414" s="228">
        <f>IF(N414="snížená",J414,0)</f>
        <v>0</v>
      </c>
      <c r="BG414" s="228">
        <f>IF(N414="zákl. přenesená",J414,0)</f>
        <v>0</v>
      </c>
      <c r="BH414" s="228">
        <f>IF(N414="sníž. přenesená",J414,0)</f>
        <v>0</v>
      </c>
      <c r="BI414" s="228">
        <f>IF(N414="nulová",J414,0)</f>
        <v>0</v>
      </c>
      <c r="BJ414" s="20" t="s">
        <v>83</v>
      </c>
      <c r="BK414" s="228">
        <f>ROUND(I414*H414,2)</f>
        <v>0</v>
      </c>
      <c r="BL414" s="20" t="s">
        <v>315</v>
      </c>
      <c r="BM414" s="227" t="s">
        <v>9523</v>
      </c>
    </row>
    <row r="415" s="2" customFormat="1">
      <c r="A415" s="41"/>
      <c r="B415" s="42"/>
      <c r="C415" s="43"/>
      <c r="D415" s="229" t="s">
        <v>317</v>
      </c>
      <c r="E415" s="43"/>
      <c r="F415" s="230" t="s">
        <v>2741</v>
      </c>
      <c r="G415" s="43"/>
      <c r="H415" s="43"/>
      <c r="I415" s="231"/>
      <c r="J415" s="43"/>
      <c r="K415" s="43"/>
      <c r="L415" s="47"/>
      <c r="M415" s="232"/>
      <c r="N415" s="233"/>
      <c r="O415" s="87"/>
      <c r="P415" s="87"/>
      <c r="Q415" s="87"/>
      <c r="R415" s="87"/>
      <c r="S415" s="87"/>
      <c r="T415" s="88"/>
      <c r="U415" s="41"/>
      <c r="V415" s="41"/>
      <c r="W415" s="41"/>
      <c r="X415" s="41"/>
      <c r="Y415" s="41"/>
      <c r="Z415" s="41"/>
      <c r="AA415" s="41"/>
      <c r="AB415" s="41"/>
      <c r="AC415" s="41"/>
      <c r="AD415" s="41"/>
      <c r="AE415" s="41"/>
      <c r="AT415" s="20" t="s">
        <v>317</v>
      </c>
      <c r="AU415" s="20" t="s">
        <v>85</v>
      </c>
    </row>
    <row r="416" s="2" customFormat="1">
      <c r="A416" s="41"/>
      <c r="B416" s="42"/>
      <c r="C416" s="43"/>
      <c r="D416" s="236" t="s">
        <v>4125</v>
      </c>
      <c r="E416" s="43"/>
      <c r="F416" s="292" t="s">
        <v>9508</v>
      </c>
      <c r="G416" s="43"/>
      <c r="H416" s="43"/>
      <c r="I416" s="231"/>
      <c r="J416" s="43"/>
      <c r="K416" s="43"/>
      <c r="L416" s="47"/>
      <c r="M416" s="232"/>
      <c r="N416" s="233"/>
      <c r="O416" s="87"/>
      <c r="P416" s="87"/>
      <c r="Q416" s="87"/>
      <c r="R416" s="87"/>
      <c r="S416" s="87"/>
      <c r="T416" s="88"/>
      <c r="U416" s="41"/>
      <c r="V416" s="41"/>
      <c r="W416" s="41"/>
      <c r="X416" s="41"/>
      <c r="Y416" s="41"/>
      <c r="Z416" s="41"/>
      <c r="AA416" s="41"/>
      <c r="AB416" s="41"/>
      <c r="AC416" s="41"/>
      <c r="AD416" s="41"/>
      <c r="AE416" s="41"/>
      <c r="AT416" s="20" t="s">
        <v>4125</v>
      </c>
      <c r="AU416" s="20" t="s">
        <v>85</v>
      </c>
    </row>
    <row r="417" s="13" customFormat="1">
      <c r="A417" s="13"/>
      <c r="B417" s="234"/>
      <c r="C417" s="235"/>
      <c r="D417" s="236" t="s">
        <v>319</v>
      </c>
      <c r="E417" s="237" t="s">
        <v>19</v>
      </c>
      <c r="F417" s="238" t="s">
        <v>9518</v>
      </c>
      <c r="G417" s="235"/>
      <c r="H417" s="239">
        <v>2</v>
      </c>
      <c r="I417" s="240"/>
      <c r="J417" s="235"/>
      <c r="K417" s="235"/>
      <c r="L417" s="241"/>
      <c r="M417" s="242"/>
      <c r="N417" s="243"/>
      <c r="O417" s="243"/>
      <c r="P417" s="243"/>
      <c r="Q417" s="243"/>
      <c r="R417" s="243"/>
      <c r="S417" s="243"/>
      <c r="T417" s="244"/>
      <c r="U417" s="13"/>
      <c r="V417" s="13"/>
      <c r="W417" s="13"/>
      <c r="X417" s="13"/>
      <c r="Y417" s="13"/>
      <c r="Z417" s="13"/>
      <c r="AA417" s="13"/>
      <c r="AB417" s="13"/>
      <c r="AC417" s="13"/>
      <c r="AD417" s="13"/>
      <c r="AE417" s="13"/>
      <c r="AT417" s="245" t="s">
        <v>319</v>
      </c>
      <c r="AU417" s="245" t="s">
        <v>85</v>
      </c>
      <c r="AV417" s="13" t="s">
        <v>85</v>
      </c>
      <c r="AW417" s="13" t="s">
        <v>37</v>
      </c>
      <c r="AX417" s="13" t="s">
        <v>76</v>
      </c>
      <c r="AY417" s="245" t="s">
        <v>308</v>
      </c>
    </row>
    <row r="418" s="13" customFormat="1">
      <c r="A418" s="13"/>
      <c r="B418" s="234"/>
      <c r="C418" s="235"/>
      <c r="D418" s="236" t="s">
        <v>319</v>
      </c>
      <c r="E418" s="237" t="s">
        <v>19</v>
      </c>
      <c r="F418" s="238" t="s">
        <v>9519</v>
      </c>
      <c r="G418" s="235"/>
      <c r="H418" s="239">
        <v>2</v>
      </c>
      <c r="I418" s="240"/>
      <c r="J418" s="235"/>
      <c r="K418" s="235"/>
      <c r="L418" s="241"/>
      <c r="M418" s="242"/>
      <c r="N418" s="243"/>
      <c r="O418" s="243"/>
      <c r="P418" s="243"/>
      <c r="Q418" s="243"/>
      <c r="R418" s="243"/>
      <c r="S418" s="243"/>
      <c r="T418" s="244"/>
      <c r="U418" s="13"/>
      <c r="V418" s="13"/>
      <c r="W418" s="13"/>
      <c r="X418" s="13"/>
      <c r="Y418" s="13"/>
      <c r="Z418" s="13"/>
      <c r="AA418" s="13"/>
      <c r="AB418" s="13"/>
      <c r="AC418" s="13"/>
      <c r="AD418" s="13"/>
      <c r="AE418" s="13"/>
      <c r="AT418" s="245" t="s">
        <v>319</v>
      </c>
      <c r="AU418" s="245" t="s">
        <v>85</v>
      </c>
      <c r="AV418" s="13" t="s">
        <v>85</v>
      </c>
      <c r="AW418" s="13" t="s">
        <v>37</v>
      </c>
      <c r="AX418" s="13" t="s">
        <v>76</v>
      </c>
      <c r="AY418" s="245" t="s">
        <v>308</v>
      </c>
    </row>
    <row r="419" s="13" customFormat="1">
      <c r="A419" s="13"/>
      <c r="B419" s="234"/>
      <c r="C419" s="235"/>
      <c r="D419" s="236" t="s">
        <v>319</v>
      </c>
      <c r="E419" s="237" t="s">
        <v>19</v>
      </c>
      <c r="F419" s="238" t="s">
        <v>9520</v>
      </c>
      <c r="G419" s="235"/>
      <c r="H419" s="239">
        <v>2</v>
      </c>
      <c r="I419" s="240"/>
      <c r="J419" s="235"/>
      <c r="K419" s="235"/>
      <c r="L419" s="241"/>
      <c r="M419" s="242"/>
      <c r="N419" s="243"/>
      <c r="O419" s="243"/>
      <c r="P419" s="243"/>
      <c r="Q419" s="243"/>
      <c r="R419" s="243"/>
      <c r="S419" s="243"/>
      <c r="T419" s="244"/>
      <c r="U419" s="13"/>
      <c r="V419" s="13"/>
      <c r="W419" s="13"/>
      <c r="X419" s="13"/>
      <c r="Y419" s="13"/>
      <c r="Z419" s="13"/>
      <c r="AA419" s="13"/>
      <c r="AB419" s="13"/>
      <c r="AC419" s="13"/>
      <c r="AD419" s="13"/>
      <c r="AE419" s="13"/>
      <c r="AT419" s="245" t="s">
        <v>319</v>
      </c>
      <c r="AU419" s="245" t="s">
        <v>85</v>
      </c>
      <c r="AV419" s="13" t="s">
        <v>85</v>
      </c>
      <c r="AW419" s="13" t="s">
        <v>37</v>
      </c>
      <c r="AX419" s="13" t="s">
        <v>76</v>
      </c>
      <c r="AY419" s="245" t="s">
        <v>308</v>
      </c>
    </row>
    <row r="420" s="15" customFormat="1">
      <c r="A420" s="15"/>
      <c r="B420" s="259"/>
      <c r="C420" s="260"/>
      <c r="D420" s="236" t="s">
        <v>319</v>
      </c>
      <c r="E420" s="261" t="s">
        <v>19</v>
      </c>
      <c r="F420" s="262" t="s">
        <v>448</v>
      </c>
      <c r="G420" s="260"/>
      <c r="H420" s="263">
        <v>6</v>
      </c>
      <c r="I420" s="264"/>
      <c r="J420" s="260"/>
      <c r="K420" s="260"/>
      <c r="L420" s="265"/>
      <c r="M420" s="266"/>
      <c r="N420" s="267"/>
      <c r="O420" s="267"/>
      <c r="P420" s="267"/>
      <c r="Q420" s="267"/>
      <c r="R420" s="267"/>
      <c r="S420" s="267"/>
      <c r="T420" s="268"/>
      <c r="U420" s="15"/>
      <c r="V420" s="15"/>
      <c r="W420" s="15"/>
      <c r="X420" s="15"/>
      <c r="Y420" s="15"/>
      <c r="Z420" s="15"/>
      <c r="AA420" s="15"/>
      <c r="AB420" s="15"/>
      <c r="AC420" s="15"/>
      <c r="AD420" s="15"/>
      <c r="AE420" s="15"/>
      <c r="AT420" s="269" t="s">
        <v>319</v>
      </c>
      <c r="AU420" s="269" t="s">
        <v>85</v>
      </c>
      <c r="AV420" s="15" t="s">
        <v>315</v>
      </c>
      <c r="AW420" s="15" t="s">
        <v>37</v>
      </c>
      <c r="AX420" s="15" t="s">
        <v>83</v>
      </c>
      <c r="AY420" s="269" t="s">
        <v>308</v>
      </c>
    </row>
    <row r="421" s="2" customFormat="1" ht="24.15" customHeight="1">
      <c r="A421" s="41"/>
      <c r="B421" s="42"/>
      <c r="C421" s="216" t="s">
        <v>1500</v>
      </c>
      <c r="D421" s="216" t="s">
        <v>310</v>
      </c>
      <c r="E421" s="217" t="s">
        <v>9524</v>
      </c>
      <c r="F421" s="218" t="s">
        <v>9525</v>
      </c>
      <c r="G421" s="219" t="s">
        <v>313</v>
      </c>
      <c r="H421" s="220">
        <v>6</v>
      </c>
      <c r="I421" s="221"/>
      <c r="J421" s="222">
        <f>ROUND(I421*H421,2)</f>
        <v>0</v>
      </c>
      <c r="K421" s="218" t="s">
        <v>314</v>
      </c>
      <c r="L421" s="47"/>
      <c r="M421" s="223" t="s">
        <v>19</v>
      </c>
      <c r="N421" s="224" t="s">
        <v>47</v>
      </c>
      <c r="O421" s="87"/>
      <c r="P421" s="225">
        <f>O421*H421</f>
        <v>0</v>
      </c>
      <c r="Q421" s="225">
        <v>0</v>
      </c>
      <c r="R421" s="225">
        <f>Q421*H421</f>
        <v>0</v>
      </c>
      <c r="S421" s="225">
        <v>0</v>
      </c>
      <c r="T421" s="226">
        <f>S421*H421</f>
        <v>0</v>
      </c>
      <c r="U421" s="41"/>
      <c r="V421" s="41"/>
      <c r="W421" s="41"/>
      <c r="X421" s="41"/>
      <c r="Y421" s="41"/>
      <c r="Z421" s="41"/>
      <c r="AA421" s="41"/>
      <c r="AB421" s="41"/>
      <c r="AC421" s="41"/>
      <c r="AD421" s="41"/>
      <c r="AE421" s="41"/>
      <c r="AR421" s="227" t="s">
        <v>315</v>
      </c>
      <c r="AT421" s="227" t="s">
        <v>310</v>
      </c>
      <c r="AU421" s="227" t="s">
        <v>85</v>
      </c>
      <c r="AY421" s="20" t="s">
        <v>308</v>
      </c>
      <c r="BE421" s="228">
        <f>IF(N421="základní",J421,0)</f>
        <v>0</v>
      </c>
      <c r="BF421" s="228">
        <f>IF(N421="snížená",J421,0)</f>
        <v>0</v>
      </c>
      <c r="BG421" s="228">
        <f>IF(N421="zákl. přenesená",J421,0)</f>
        <v>0</v>
      </c>
      <c r="BH421" s="228">
        <f>IF(N421="sníž. přenesená",J421,0)</f>
        <v>0</v>
      </c>
      <c r="BI421" s="228">
        <f>IF(N421="nulová",J421,0)</f>
        <v>0</v>
      </c>
      <c r="BJ421" s="20" t="s">
        <v>83</v>
      </c>
      <c r="BK421" s="228">
        <f>ROUND(I421*H421,2)</f>
        <v>0</v>
      </c>
      <c r="BL421" s="20" t="s">
        <v>315</v>
      </c>
      <c r="BM421" s="227" t="s">
        <v>9526</v>
      </c>
    </row>
    <row r="422" s="2" customFormat="1">
      <c r="A422" s="41"/>
      <c r="B422" s="42"/>
      <c r="C422" s="43"/>
      <c r="D422" s="229" t="s">
        <v>317</v>
      </c>
      <c r="E422" s="43"/>
      <c r="F422" s="230" t="s">
        <v>9527</v>
      </c>
      <c r="G422" s="43"/>
      <c r="H422" s="43"/>
      <c r="I422" s="231"/>
      <c r="J422" s="43"/>
      <c r="K422" s="43"/>
      <c r="L422" s="47"/>
      <c r="M422" s="232"/>
      <c r="N422" s="233"/>
      <c r="O422" s="87"/>
      <c r="P422" s="87"/>
      <c r="Q422" s="87"/>
      <c r="R422" s="87"/>
      <c r="S422" s="87"/>
      <c r="T422" s="88"/>
      <c r="U422" s="41"/>
      <c r="V422" s="41"/>
      <c r="W422" s="41"/>
      <c r="X422" s="41"/>
      <c r="Y422" s="41"/>
      <c r="Z422" s="41"/>
      <c r="AA422" s="41"/>
      <c r="AB422" s="41"/>
      <c r="AC422" s="41"/>
      <c r="AD422" s="41"/>
      <c r="AE422" s="41"/>
      <c r="AT422" s="20" t="s">
        <v>317</v>
      </c>
      <c r="AU422" s="20" t="s">
        <v>85</v>
      </c>
    </row>
    <row r="423" s="2" customFormat="1">
      <c r="A423" s="41"/>
      <c r="B423" s="42"/>
      <c r="C423" s="43"/>
      <c r="D423" s="236" t="s">
        <v>4125</v>
      </c>
      <c r="E423" s="43"/>
      <c r="F423" s="292" t="s">
        <v>9508</v>
      </c>
      <c r="G423" s="43"/>
      <c r="H423" s="43"/>
      <c r="I423" s="231"/>
      <c r="J423" s="43"/>
      <c r="K423" s="43"/>
      <c r="L423" s="47"/>
      <c r="M423" s="232"/>
      <c r="N423" s="233"/>
      <c r="O423" s="87"/>
      <c r="P423" s="87"/>
      <c r="Q423" s="87"/>
      <c r="R423" s="87"/>
      <c r="S423" s="87"/>
      <c r="T423" s="88"/>
      <c r="U423" s="41"/>
      <c r="V423" s="41"/>
      <c r="W423" s="41"/>
      <c r="X423" s="41"/>
      <c r="Y423" s="41"/>
      <c r="Z423" s="41"/>
      <c r="AA423" s="41"/>
      <c r="AB423" s="41"/>
      <c r="AC423" s="41"/>
      <c r="AD423" s="41"/>
      <c r="AE423" s="41"/>
      <c r="AT423" s="20" t="s">
        <v>4125</v>
      </c>
      <c r="AU423" s="20" t="s">
        <v>85</v>
      </c>
    </row>
    <row r="424" s="13" customFormat="1">
      <c r="A424" s="13"/>
      <c r="B424" s="234"/>
      <c r="C424" s="235"/>
      <c r="D424" s="236" t="s">
        <v>319</v>
      </c>
      <c r="E424" s="237" t="s">
        <v>19</v>
      </c>
      <c r="F424" s="238" t="s">
        <v>9518</v>
      </c>
      <c r="G424" s="235"/>
      <c r="H424" s="239">
        <v>2</v>
      </c>
      <c r="I424" s="240"/>
      <c r="J424" s="235"/>
      <c r="K424" s="235"/>
      <c r="L424" s="241"/>
      <c r="M424" s="242"/>
      <c r="N424" s="243"/>
      <c r="O424" s="243"/>
      <c r="P424" s="243"/>
      <c r="Q424" s="243"/>
      <c r="R424" s="243"/>
      <c r="S424" s="243"/>
      <c r="T424" s="244"/>
      <c r="U424" s="13"/>
      <c r="V424" s="13"/>
      <c r="W424" s="13"/>
      <c r="X424" s="13"/>
      <c r="Y424" s="13"/>
      <c r="Z424" s="13"/>
      <c r="AA424" s="13"/>
      <c r="AB424" s="13"/>
      <c r="AC424" s="13"/>
      <c r="AD424" s="13"/>
      <c r="AE424" s="13"/>
      <c r="AT424" s="245" t="s">
        <v>319</v>
      </c>
      <c r="AU424" s="245" t="s">
        <v>85</v>
      </c>
      <c r="AV424" s="13" t="s">
        <v>85</v>
      </c>
      <c r="AW424" s="13" t="s">
        <v>37</v>
      </c>
      <c r="AX424" s="13" t="s">
        <v>76</v>
      </c>
      <c r="AY424" s="245" t="s">
        <v>308</v>
      </c>
    </row>
    <row r="425" s="13" customFormat="1">
      <c r="A425" s="13"/>
      <c r="B425" s="234"/>
      <c r="C425" s="235"/>
      <c r="D425" s="236" t="s">
        <v>319</v>
      </c>
      <c r="E425" s="237" t="s">
        <v>19</v>
      </c>
      <c r="F425" s="238" t="s">
        <v>9519</v>
      </c>
      <c r="G425" s="235"/>
      <c r="H425" s="239">
        <v>2</v>
      </c>
      <c r="I425" s="240"/>
      <c r="J425" s="235"/>
      <c r="K425" s="235"/>
      <c r="L425" s="241"/>
      <c r="M425" s="242"/>
      <c r="N425" s="243"/>
      <c r="O425" s="243"/>
      <c r="P425" s="243"/>
      <c r="Q425" s="243"/>
      <c r="R425" s="243"/>
      <c r="S425" s="243"/>
      <c r="T425" s="244"/>
      <c r="U425" s="13"/>
      <c r="V425" s="13"/>
      <c r="W425" s="13"/>
      <c r="X425" s="13"/>
      <c r="Y425" s="13"/>
      <c r="Z425" s="13"/>
      <c r="AA425" s="13"/>
      <c r="AB425" s="13"/>
      <c r="AC425" s="13"/>
      <c r="AD425" s="13"/>
      <c r="AE425" s="13"/>
      <c r="AT425" s="245" t="s">
        <v>319</v>
      </c>
      <c r="AU425" s="245" t="s">
        <v>85</v>
      </c>
      <c r="AV425" s="13" t="s">
        <v>85</v>
      </c>
      <c r="AW425" s="13" t="s">
        <v>37</v>
      </c>
      <c r="AX425" s="13" t="s">
        <v>76</v>
      </c>
      <c r="AY425" s="245" t="s">
        <v>308</v>
      </c>
    </row>
    <row r="426" s="13" customFormat="1">
      <c r="A426" s="13"/>
      <c r="B426" s="234"/>
      <c r="C426" s="235"/>
      <c r="D426" s="236" t="s">
        <v>319</v>
      </c>
      <c r="E426" s="237" t="s">
        <v>19</v>
      </c>
      <c r="F426" s="238" t="s">
        <v>9520</v>
      </c>
      <c r="G426" s="235"/>
      <c r="H426" s="239">
        <v>2</v>
      </c>
      <c r="I426" s="240"/>
      <c r="J426" s="235"/>
      <c r="K426" s="235"/>
      <c r="L426" s="241"/>
      <c r="M426" s="242"/>
      <c r="N426" s="243"/>
      <c r="O426" s="243"/>
      <c r="P426" s="243"/>
      <c r="Q426" s="243"/>
      <c r="R426" s="243"/>
      <c r="S426" s="243"/>
      <c r="T426" s="244"/>
      <c r="U426" s="13"/>
      <c r="V426" s="13"/>
      <c r="W426" s="13"/>
      <c r="X426" s="13"/>
      <c r="Y426" s="13"/>
      <c r="Z426" s="13"/>
      <c r="AA426" s="13"/>
      <c r="AB426" s="13"/>
      <c r="AC426" s="13"/>
      <c r="AD426" s="13"/>
      <c r="AE426" s="13"/>
      <c r="AT426" s="245" t="s">
        <v>319</v>
      </c>
      <c r="AU426" s="245" t="s">
        <v>85</v>
      </c>
      <c r="AV426" s="13" t="s">
        <v>85</v>
      </c>
      <c r="AW426" s="13" t="s">
        <v>37</v>
      </c>
      <c r="AX426" s="13" t="s">
        <v>76</v>
      </c>
      <c r="AY426" s="245" t="s">
        <v>308</v>
      </c>
    </row>
    <row r="427" s="15" customFormat="1">
      <c r="A427" s="15"/>
      <c r="B427" s="259"/>
      <c r="C427" s="260"/>
      <c r="D427" s="236" t="s">
        <v>319</v>
      </c>
      <c r="E427" s="261" t="s">
        <v>19</v>
      </c>
      <c r="F427" s="262" t="s">
        <v>448</v>
      </c>
      <c r="G427" s="260"/>
      <c r="H427" s="263">
        <v>6</v>
      </c>
      <c r="I427" s="264"/>
      <c r="J427" s="260"/>
      <c r="K427" s="260"/>
      <c r="L427" s="265"/>
      <c r="M427" s="266"/>
      <c r="N427" s="267"/>
      <c r="O427" s="267"/>
      <c r="P427" s="267"/>
      <c r="Q427" s="267"/>
      <c r="R427" s="267"/>
      <c r="S427" s="267"/>
      <c r="T427" s="268"/>
      <c r="U427" s="15"/>
      <c r="V427" s="15"/>
      <c r="W427" s="15"/>
      <c r="X427" s="15"/>
      <c r="Y427" s="15"/>
      <c r="Z427" s="15"/>
      <c r="AA427" s="15"/>
      <c r="AB427" s="15"/>
      <c r="AC427" s="15"/>
      <c r="AD427" s="15"/>
      <c r="AE427" s="15"/>
      <c r="AT427" s="269" t="s">
        <v>319</v>
      </c>
      <c r="AU427" s="269" t="s">
        <v>85</v>
      </c>
      <c r="AV427" s="15" t="s">
        <v>315</v>
      </c>
      <c r="AW427" s="15" t="s">
        <v>37</v>
      </c>
      <c r="AX427" s="15" t="s">
        <v>83</v>
      </c>
      <c r="AY427" s="269" t="s">
        <v>308</v>
      </c>
    </row>
    <row r="428" s="2" customFormat="1" ht="16.5" customHeight="1">
      <c r="A428" s="41"/>
      <c r="B428" s="42"/>
      <c r="C428" s="216" t="s">
        <v>791</v>
      </c>
      <c r="D428" s="216" t="s">
        <v>310</v>
      </c>
      <c r="E428" s="217" t="s">
        <v>9528</v>
      </c>
      <c r="F428" s="218" t="s">
        <v>9529</v>
      </c>
      <c r="G428" s="219" t="s">
        <v>313</v>
      </c>
      <c r="H428" s="220">
        <v>6</v>
      </c>
      <c r="I428" s="221"/>
      <c r="J428" s="222">
        <f>ROUND(I428*H428,2)</f>
        <v>0</v>
      </c>
      <c r="K428" s="218" t="s">
        <v>314</v>
      </c>
      <c r="L428" s="47"/>
      <c r="M428" s="223" t="s">
        <v>19</v>
      </c>
      <c r="N428" s="224" t="s">
        <v>47</v>
      </c>
      <c r="O428" s="87"/>
      <c r="P428" s="225">
        <f>O428*H428</f>
        <v>0</v>
      </c>
      <c r="Q428" s="225">
        <v>0.0061500000000000001</v>
      </c>
      <c r="R428" s="225">
        <f>Q428*H428</f>
        <v>0.036900000000000002</v>
      </c>
      <c r="S428" s="225">
        <v>0</v>
      </c>
      <c r="T428" s="226">
        <f>S428*H428</f>
        <v>0</v>
      </c>
      <c r="U428" s="41"/>
      <c r="V428" s="41"/>
      <c r="W428" s="41"/>
      <c r="X428" s="41"/>
      <c r="Y428" s="41"/>
      <c r="Z428" s="41"/>
      <c r="AA428" s="41"/>
      <c r="AB428" s="41"/>
      <c r="AC428" s="41"/>
      <c r="AD428" s="41"/>
      <c r="AE428" s="41"/>
      <c r="AR428" s="227" t="s">
        <v>315</v>
      </c>
      <c r="AT428" s="227" t="s">
        <v>310</v>
      </c>
      <c r="AU428" s="227" t="s">
        <v>85</v>
      </c>
      <c r="AY428" s="20" t="s">
        <v>308</v>
      </c>
      <c r="BE428" s="228">
        <f>IF(N428="základní",J428,0)</f>
        <v>0</v>
      </c>
      <c r="BF428" s="228">
        <f>IF(N428="snížená",J428,0)</f>
        <v>0</v>
      </c>
      <c r="BG428" s="228">
        <f>IF(N428="zákl. přenesená",J428,0)</f>
        <v>0</v>
      </c>
      <c r="BH428" s="228">
        <f>IF(N428="sníž. přenesená",J428,0)</f>
        <v>0</v>
      </c>
      <c r="BI428" s="228">
        <f>IF(N428="nulová",J428,0)</f>
        <v>0</v>
      </c>
      <c r="BJ428" s="20" t="s">
        <v>83</v>
      </c>
      <c r="BK428" s="228">
        <f>ROUND(I428*H428,2)</f>
        <v>0</v>
      </c>
      <c r="BL428" s="20" t="s">
        <v>315</v>
      </c>
      <c r="BM428" s="227" t="s">
        <v>9530</v>
      </c>
    </row>
    <row r="429" s="2" customFormat="1">
      <c r="A429" s="41"/>
      <c r="B429" s="42"/>
      <c r="C429" s="43"/>
      <c r="D429" s="229" t="s">
        <v>317</v>
      </c>
      <c r="E429" s="43"/>
      <c r="F429" s="230" t="s">
        <v>9531</v>
      </c>
      <c r="G429" s="43"/>
      <c r="H429" s="43"/>
      <c r="I429" s="231"/>
      <c r="J429" s="43"/>
      <c r="K429" s="43"/>
      <c r="L429" s="47"/>
      <c r="M429" s="232"/>
      <c r="N429" s="233"/>
      <c r="O429" s="87"/>
      <c r="P429" s="87"/>
      <c r="Q429" s="87"/>
      <c r="R429" s="87"/>
      <c r="S429" s="87"/>
      <c r="T429" s="88"/>
      <c r="U429" s="41"/>
      <c r="V429" s="41"/>
      <c r="W429" s="41"/>
      <c r="X429" s="41"/>
      <c r="Y429" s="41"/>
      <c r="Z429" s="41"/>
      <c r="AA429" s="41"/>
      <c r="AB429" s="41"/>
      <c r="AC429" s="41"/>
      <c r="AD429" s="41"/>
      <c r="AE429" s="41"/>
      <c r="AT429" s="20" t="s">
        <v>317</v>
      </c>
      <c r="AU429" s="20" t="s">
        <v>85</v>
      </c>
    </row>
    <row r="430" s="2" customFormat="1">
      <c r="A430" s="41"/>
      <c r="B430" s="42"/>
      <c r="C430" s="43"/>
      <c r="D430" s="236" t="s">
        <v>4125</v>
      </c>
      <c r="E430" s="43"/>
      <c r="F430" s="292" t="s">
        <v>9522</v>
      </c>
      <c r="G430" s="43"/>
      <c r="H430" s="43"/>
      <c r="I430" s="231"/>
      <c r="J430" s="43"/>
      <c r="K430" s="43"/>
      <c r="L430" s="47"/>
      <c r="M430" s="232"/>
      <c r="N430" s="233"/>
      <c r="O430" s="87"/>
      <c r="P430" s="87"/>
      <c r="Q430" s="87"/>
      <c r="R430" s="87"/>
      <c r="S430" s="87"/>
      <c r="T430" s="88"/>
      <c r="U430" s="41"/>
      <c r="V430" s="41"/>
      <c r="W430" s="41"/>
      <c r="X430" s="41"/>
      <c r="Y430" s="41"/>
      <c r="Z430" s="41"/>
      <c r="AA430" s="41"/>
      <c r="AB430" s="41"/>
      <c r="AC430" s="41"/>
      <c r="AD430" s="41"/>
      <c r="AE430" s="41"/>
      <c r="AT430" s="20" t="s">
        <v>4125</v>
      </c>
      <c r="AU430" s="20" t="s">
        <v>85</v>
      </c>
    </row>
    <row r="431" s="13" customFormat="1">
      <c r="A431" s="13"/>
      <c r="B431" s="234"/>
      <c r="C431" s="235"/>
      <c r="D431" s="236" t="s">
        <v>319</v>
      </c>
      <c r="E431" s="237" t="s">
        <v>19</v>
      </c>
      <c r="F431" s="238" t="s">
        <v>9518</v>
      </c>
      <c r="G431" s="235"/>
      <c r="H431" s="239">
        <v>2</v>
      </c>
      <c r="I431" s="240"/>
      <c r="J431" s="235"/>
      <c r="K431" s="235"/>
      <c r="L431" s="241"/>
      <c r="M431" s="242"/>
      <c r="N431" s="243"/>
      <c r="O431" s="243"/>
      <c r="P431" s="243"/>
      <c r="Q431" s="243"/>
      <c r="R431" s="243"/>
      <c r="S431" s="243"/>
      <c r="T431" s="244"/>
      <c r="U431" s="13"/>
      <c r="V431" s="13"/>
      <c r="W431" s="13"/>
      <c r="X431" s="13"/>
      <c r="Y431" s="13"/>
      <c r="Z431" s="13"/>
      <c r="AA431" s="13"/>
      <c r="AB431" s="13"/>
      <c r="AC431" s="13"/>
      <c r="AD431" s="13"/>
      <c r="AE431" s="13"/>
      <c r="AT431" s="245" t="s">
        <v>319</v>
      </c>
      <c r="AU431" s="245" t="s">
        <v>85</v>
      </c>
      <c r="AV431" s="13" t="s">
        <v>85</v>
      </c>
      <c r="AW431" s="13" t="s">
        <v>37</v>
      </c>
      <c r="AX431" s="13" t="s">
        <v>76</v>
      </c>
      <c r="AY431" s="245" t="s">
        <v>308</v>
      </c>
    </row>
    <row r="432" s="13" customFormat="1">
      <c r="A432" s="13"/>
      <c r="B432" s="234"/>
      <c r="C432" s="235"/>
      <c r="D432" s="236" t="s">
        <v>319</v>
      </c>
      <c r="E432" s="237" t="s">
        <v>19</v>
      </c>
      <c r="F432" s="238" t="s">
        <v>9519</v>
      </c>
      <c r="G432" s="235"/>
      <c r="H432" s="239">
        <v>2</v>
      </c>
      <c r="I432" s="240"/>
      <c r="J432" s="235"/>
      <c r="K432" s="235"/>
      <c r="L432" s="241"/>
      <c r="M432" s="242"/>
      <c r="N432" s="243"/>
      <c r="O432" s="243"/>
      <c r="P432" s="243"/>
      <c r="Q432" s="243"/>
      <c r="R432" s="243"/>
      <c r="S432" s="243"/>
      <c r="T432" s="244"/>
      <c r="U432" s="13"/>
      <c r="V432" s="13"/>
      <c r="W432" s="13"/>
      <c r="X432" s="13"/>
      <c r="Y432" s="13"/>
      <c r="Z432" s="13"/>
      <c r="AA432" s="13"/>
      <c r="AB432" s="13"/>
      <c r="AC432" s="13"/>
      <c r="AD432" s="13"/>
      <c r="AE432" s="13"/>
      <c r="AT432" s="245" t="s">
        <v>319</v>
      </c>
      <c r="AU432" s="245" t="s">
        <v>85</v>
      </c>
      <c r="AV432" s="13" t="s">
        <v>85</v>
      </c>
      <c r="AW432" s="13" t="s">
        <v>37</v>
      </c>
      <c r="AX432" s="13" t="s">
        <v>76</v>
      </c>
      <c r="AY432" s="245" t="s">
        <v>308</v>
      </c>
    </row>
    <row r="433" s="13" customFormat="1">
      <c r="A433" s="13"/>
      <c r="B433" s="234"/>
      <c r="C433" s="235"/>
      <c r="D433" s="236" t="s">
        <v>319</v>
      </c>
      <c r="E433" s="237" t="s">
        <v>19</v>
      </c>
      <c r="F433" s="238" t="s">
        <v>9520</v>
      </c>
      <c r="G433" s="235"/>
      <c r="H433" s="239">
        <v>2</v>
      </c>
      <c r="I433" s="240"/>
      <c r="J433" s="235"/>
      <c r="K433" s="235"/>
      <c r="L433" s="241"/>
      <c r="M433" s="242"/>
      <c r="N433" s="243"/>
      <c r="O433" s="243"/>
      <c r="P433" s="243"/>
      <c r="Q433" s="243"/>
      <c r="R433" s="243"/>
      <c r="S433" s="243"/>
      <c r="T433" s="244"/>
      <c r="U433" s="13"/>
      <c r="V433" s="13"/>
      <c r="W433" s="13"/>
      <c r="X433" s="13"/>
      <c r="Y433" s="13"/>
      <c r="Z433" s="13"/>
      <c r="AA433" s="13"/>
      <c r="AB433" s="13"/>
      <c r="AC433" s="13"/>
      <c r="AD433" s="13"/>
      <c r="AE433" s="13"/>
      <c r="AT433" s="245" t="s">
        <v>319</v>
      </c>
      <c r="AU433" s="245" t="s">
        <v>85</v>
      </c>
      <c r="AV433" s="13" t="s">
        <v>85</v>
      </c>
      <c r="AW433" s="13" t="s">
        <v>37</v>
      </c>
      <c r="AX433" s="13" t="s">
        <v>76</v>
      </c>
      <c r="AY433" s="245" t="s">
        <v>308</v>
      </c>
    </row>
    <row r="434" s="15" customFormat="1">
      <c r="A434" s="15"/>
      <c r="B434" s="259"/>
      <c r="C434" s="260"/>
      <c r="D434" s="236" t="s">
        <v>319</v>
      </c>
      <c r="E434" s="261" t="s">
        <v>19</v>
      </c>
      <c r="F434" s="262" t="s">
        <v>448</v>
      </c>
      <c r="G434" s="260"/>
      <c r="H434" s="263">
        <v>6</v>
      </c>
      <c r="I434" s="264"/>
      <c r="J434" s="260"/>
      <c r="K434" s="260"/>
      <c r="L434" s="265"/>
      <c r="M434" s="266"/>
      <c r="N434" s="267"/>
      <c r="O434" s="267"/>
      <c r="P434" s="267"/>
      <c r="Q434" s="267"/>
      <c r="R434" s="267"/>
      <c r="S434" s="267"/>
      <c r="T434" s="268"/>
      <c r="U434" s="15"/>
      <c r="V434" s="15"/>
      <c r="W434" s="15"/>
      <c r="X434" s="15"/>
      <c r="Y434" s="15"/>
      <c r="Z434" s="15"/>
      <c r="AA434" s="15"/>
      <c r="AB434" s="15"/>
      <c r="AC434" s="15"/>
      <c r="AD434" s="15"/>
      <c r="AE434" s="15"/>
      <c r="AT434" s="269" t="s">
        <v>319</v>
      </c>
      <c r="AU434" s="269" t="s">
        <v>85</v>
      </c>
      <c r="AV434" s="15" t="s">
        <v>315</v>
      </c>
      <c r="AW434" s="15" t="s">
        <v>37</v>
      </c>
      <c r="AX434" s="15" t="s">
        <v>83</v>
      </c>
      <c r="AY434" s="269" t="s">
        <v>308</v>
      </c>
    </row>
    <row r="435" s="2" customFormat="1" ht="21.75" customHeight="1">
      <c r="A435" s="41"/>
      <c r="B435" s="42"/>
      <c r="C435" s="216" t="s">
        <v>1507</v>
      </c>
      <c r="D435" s="216" t="s">
        <v>310</v>
      </c>
      <c r="E435" s="217" t="s">
        <v>2753</v>
      </c>
      <c r="F435" s="218" t="s">
        <v>2754</v>
      </c>
      <c r="G435" s="219" t="s">
        <v>313</v>
      </c>
      <c r="H435" s="220">
        <v>6</v>
      </c>
      <c r="I435" s="221"/>
      <c r="J435" s="222">
        <f>ROUND(I435*H435,2)</f>
        <v>0</v>
      </c>
      <c r="K435" s="218" t="s">
        <v>314</v>
      </c>
      <c r="L435" s="47"/>
      <c r="M435" s="223" t="s">
        <v>19</v>
      </c>
      <c r="N435" s="224" t="s">
        <v>47</v>
      </c>
      <c r="O435" s="87"/>
      <c r="P435" s="225">
        <f>O435*H435</f>
        <v>0</v>
      </c>
      <c r="Q435" s="225">
        <v>0</v>
      </c>
      <c r="R435" s="225">
        <f>Q435*H435</f>
        <v>0</v>
      </c>
      <c r="S435" s="225">
        <v>0</v>
      </c>
      <c r="T435" s="226">
        <f>S435*H435</f>
        <v>0</v>
      </c>
      <c r="U435" s="41"/>
      <c r="V435" s="41"/>
      <c r="W435" s="41"/>
      <c r="X435" s="41"/>
      <c r="Y435" s="41"/>
      <c r="Z435" s="41"/>
      <c r="AA435" s="41"/>
      <c r="AB435" s="41"/>
      <c r="AC435" s="41"/>
      <c r="AD435" s="41"/>
      <c r="AE435" s="41"/>
      <c r="AR435" s="227" t="s">
        <v>315</v>
      </c>
      <c r="AT435" s="227" t="s">
        <v>310</v>
      </c>
      <c r="AU435" s="227" t="s">
        <v>85</v>
      </c>
      <c r="AY435" s="20" t="s">
        <v>308</v>
      </c>
      <c r="BE435" s="228">
        <f>IF(N435="základní",J435,0)</f>
        <v>0</v>
      </c>
      <c r="BF435" s="228">
        <f>IF(N435="snížená",J435,0)</f>
        <v>0</v>
      </c>
      <c r="BG435" s="228">
        <f>IF(N435="zákl. přenesená",J435,0)</f>
        <v>0</v>
      </c>
      <c r="BH435" s="228">
        <f>IF(N435="sníž. přenesená",J435,0)</f>
        <v>0</v>
      </c>
      <c r="BI435" s="228">
        <f>IF(N435="nulová",J435,0)</f>
        <v>0</v>
      </c>
      <c r="BJ435" s="20" t="s">
        <v>83</v>
      </c>
      <c r="BK435" s="228">
        <f>ROUND(I435*H435,2)</f>
        <v>0</v>
      </c>
      <c r="BL435" s="20" t="s">
        <v>315</v>
      </c>
      <c r="BM435" s="227" t="s">
        <v>9532</v>
      </c>
    </row>
    <row r="436" s="2" customFormat="1">
      <c r="A436" s="41"/>
      <c r="B436" s="42"/>
      <c r="C436" s="43"/>
      <c r="D436" s="229" t="s">
        <v>317</v>
      </c>
      <c r="E436" s="43"/>
      <c r="F436" s="230" t="s">
        <v>2756</v>
      </c>
      <c r="G436" s="43"/>
      <c r="H436" s="43"/>
      <c r="I436" s="231"/>
      <c r="J436" s="43"/>
      <c r="K436" s="43"/>
      <c r="L436" s="47"/>
      <c r="M436" s="232"/>
      <c r="N436" s="233"/>
      <c r="O436" s="87"/>
      <c r="P436" s="87"/>
      <c r="Q436" s="87"/>
      <c r="R436" s="87"/>
      <c r="S436" s="87"/>
      <c r="T436" s="88"/>
      <c r="U436" s="41"/>
      <c r="V436" s="41"/>
      <c r="W436" s="41"/>
      <c r="X436" s="41"/>
      <c r="Y436" s="41"/>
      <c r="Z436" s="41"/>
      <c r="AA436" s="41"/>
      <c r="AB436" s="41"/>
      <c r="AC436" s="41"/>
      <c r="AD436" s="41"/>
      <c r="AE436" s="41"/>
      <c r="AT436" s="20" t="s">
        <v>317</v>
      </c>
      <c r="AU436" s="20" t="s">
        <v>85</v>
      </c>
    </row>
    <row r="437" s="2" customFormat="1">
      <c r="A437" s="41"/>
      <c r="B437" s="42"/>
      <c r="C437" s="43"/>
      <c r="D437" s="236" t="s">
        <v>4125</v>
      </c>
      <c r="E437" s="43"/>
      <c r="F437" s="292" t="s">
        <v>9508</v>
      </c>
      <c r="G437" s="43"/>
      <c r="H437" s="43"/>
      <c r="I437" s="231"/>
      <c r="J437" s="43"/>
      <c r="K437" s="43"/>
      <c r="L437" s="47"/>
      <c r="M437" s="232"/>
      <c r="N437" s="233"/>
      <c r="O437" s="87"/>
      <c r="P437" s="87"/>
      <c r="Q437" s="87"/>
      <c r="R437" s="87"/>
      <c r="S437" s="87"/>
      <c r="T437" s="88"/>
      <c r="U437" s="41"/>
      <c r="V437" s="41"/>
      <c r="W437" s="41"/>
      <c r="X437" s="41"/>
      <c r="Y437" s="41"/>
      <c r="Z437" s="41"/>
      <c r="AA437" s="41"/>
      <c r="AB437" s="41"/>
      <c r="AC437" s="41"/>
      <c r="AD437" s="41"/>
      <c r="AE437" s="41"/>
      <c r="AT437" s="20" t="s">
        <v>4125</v>
      </c>
      <c r="AU437" s="20" t="s">
        <v>85</v>
      </c>
    </row>
    <row r="438" s="13" customFormat="1">
      <c r="A438" s="13"/>
      <c r="B438" s="234"/>
      <c r="C438" s="235"/>
      <c r="D438" s="236" t="s">
        <v>319</v>
      </c>
      <c r="E438" s="237" t="s">
        <v>19</v>
      </c>
      <c r="F438" s="238" t="s">
        <v>9518</v>
      </c>
      <c r="G438" s="235"/>
      <c r="H438" s="239">
        <v>2</v>
      </c>
      <c r="I438" s="240"/>
      <c r="J438" s="235"/>
      <c r="K438" s="235"/>
      <c r="L438" s="241"/>
      <c r="M438" s="242"/>
      <c r="N438" s="243"/>
      <c r="O438" s="243"/>
      <c r="P438" s="243"/>
      <c r="Q438" s="243"/>
      <c r="R438" s="243"/>
      <c r="S438" s="243"/>
      <c r="T438" s="244"/>
      <c r="U438" s="13"/>
      <c r="V438" s="13"/>
      <c r="W438" s="13"/>
      <c r="X438" s="13"/>
      <c r="Y438" s="13"/>
      <c r="Z438" s="13"/>
      <c r="AA438" s="13"/>
      <c r="AB438" s="13"/>
      <c r="AC438" s="13"/>
      <c r="AD438" s="13"/>
      <c r="AE438" s="13"/>
      <c r="AT438" s="245" t="s">
        <v>319</v>
      </c>
      <c r="AU438" s="245" t="s">
        <v>85</v>
      </c>
      <c r="AV438" s="13" t="s">
        <v>85</v>
      </c>
      <c r="AW438" s="13" t="s">
        <v>37</v>
      </c>
      <c r="AX438" s="13" t="s">
        <v>76</v>
      </c>
      <c r="AY438" s="245" t="s">
        <v>308</v>
      </c>
    </row>
    <row r="439" s="13" customFormat="1">
      <c r="A439" s="13"/>
      <c r="B439" s="234"/>
      <c r="C439" s="235"/>
      <c r="D439" s="236" t="s">
        <v>319</v>
      </c>
      <c r="E439" s="237" t="s">
        <v>19</v>
      </c>
      <c r="F439" s="238" t="s">
        <v>9519</v>
      </c>
      <c r="G439" s="235"/>
      <c r="H439" s="239">
        <v>2</v>
      </c>
      <c r="I439" s="240"/>
      <c r="J439" s="235"/>
      <c r="K439" s="235"/>
      <c r="L439" s="241"/>
      <c r="M439" s="242"/>
      <c r="N439" s="243"/>
      <c r="O439" s="243"/>
      <c r="P439" s="243"/>
      <c r="Q439" s="243"/>
      <c r="R439" s="243"/>
      <c r="S439" s="243"/>
      <c r="T439" s="244"/>
      <c r="U439" s="13"/>
      <c r="V439" s="13"/>
      <c r="W439" s="13"/>
      <c r="X439" s="13"/>
      <c r="Y439" s="13"/>
      <c r="Z439" s="13"/>
      <c r="AA439" s="13"/>
      <c r="AB439" s="13"/>
      <c r="AC439" s="13"/>
      <c r="AD439" s="13"/>
      <c r="AE439" s="13"/>
      <c r="AT439" s="245" t="s">
        <v>319</v>
      </c>
      <c r="AU439" s="245" t="s">
        <v>85</v>
      </c>
      <c r="AV439" s="13" t="s">
        <v>85</v>
      </c>
      <c r="AW439" s="13" t="s">
        <v>37</v>
      </c>
      <c r="AX439" s="13" t="s">
        <v>76</v>
      </c>
      <c r="AY439" s="245" t="s">
        <v>308</v>
      </c>
    </row>
    <row r="440" s="13" customFormat="1">
      <c r="A440" s="13"/>
      <c r="B440" s="234"/>
      <c r="C440" s="235"/>
      <c r="D440" s="236" t="s">
        <v>319</v>
      </c>
      <c r="E440" s="237" t="s">
        <v>19</v>
      </c>
      <c r="F440" s="238" t="s">
        <v>9520</v>
      </c>
      <c r="G440" s="235"/>
      <c r="H440" s="239">
        <v>2</v>
      </c>
      <c r="I440" s="240"/>
      <c r="J440" s="235"/>
      <c r="K440" s="235"/>
      <c r="L440" s="241"/>
      <c r="M440" s="242"/>
      <c r="N440" s="243"/>
      <c r="O440" s="243"/>
      <c r="P440" s="243"/>
      <c r="Q440" s="243"/>
      <c r="R440" s="243"/>
      <c r="S440" s="243"/>
      <c r="T440" s="244"/>
      <c r="U440" s="13"/>
      <c r="V440" s="13"/>
      <c r="W440" s="13"/>
      <c r="X440" s="13"/>
      <c r="Y440" s="13"/>
      <c r="Z440" s="13"/>
      <c r="AA440" s="13"/>
      <c r="AB440" s="13"/>
      <c r="AC440" s="13"/>
      <c r="AD440" s="13"/>
      <c r="AE440" s="13"/>
      <c r="AT440" s="245" t="s">
        <v>319</v>
      </c>
      <c r="AU440" s="245" t="s">
        <v>85</v>
      </c>
      <c r="AV440" s="13" t="s">
        <v>85</v>
      </c>
      <c r="AW440" s="13" t="s">
        <v>37</v>
      </c>
      <c r="AX440" s="13" t="s">
        <v>76</v>
      </c>
      <c r="AY440" s="245" t="s">
        <v>308</v>
      </c>
    </row>
    <row r="441" s="15" customFormat="1">
      <c r="A441" s="15"/>
      <c r="B441" s="259"/>
      <c r="C441" s="260"/>
      <c r="D441" s="236" t="s">
        <v>319</v>
      </c>
      <c r="E441" s="261" t="s">
        <v>19</v>
      </c>
      <c r="F441" s="262" t="s">
        <v>448</v>
      </c>
      <c r="G441" s="260"/>
      <c r="H441" s="263">
        <v>6</v>
      </c>
      <c r="I441" s="264"/>
      <c r="J441" s="260"/>
      <c r="K441" s="260"/>
      <c r="L441" s="265"/>
      <c r="M441" s="266"/>
      <c r="N441" s="267"/>
      <c r="O441" s="267"/>
      <c r="P441" s="267"/>
      <c r="Q441" s="267"/>
      <c r="R441" s="267"/>
      <c r="S441" s="267"/>
      <c r="T441" s="268"/>
      <c r="U441" s="15"/>
      <c r="V441" s="15"/>
      <c r="W441" s="15"/>
      <c r="X441" s="15"/>
      <c r="Y441" s="15"/>
      <c r="Z441" s="15"/>
      <c r="AA441" s="15"/>
      <c r="AB441" s="15"/>
      <c r="AC441" s="15"/>
      <c r="AD441" s="15"/>
      <c r="AE441" s="15"/>
      <c r="AT441" s="269" t="s">
        <v>319</v>
      </c>
      <c r="AU441" s="269" t="s">
        <v>85</v>
      </c>
      <c r="AV441" s="15" t="s">
        <v>315</v>
      </c>
      <c r="AW441" s="15" t="s">
        <v>37</v>
      </c>
      <c r="AX441" s="15" t="s">
        <v>83</v>
      </c>
      <c r="AY441" s="269" t="s">
        <v>308</v>
      </c>
    </row>
    <row r="442" s="2" customFormat="1" ht="21.75" customHeight="1">
      <c r="A442" s="41"/>
      <c r="B442" s="42"/>
      <c r="C442" s="216" t="s">
        <v>797</v>
      </c>
      <c r="D442" s="216" t="s">
        <v>310</v>
      </c>
      <c r="E442" s="217" t="s">
        <v>9533</v>
      </c>
      <c r="F442" s="218" t="s">
        <v>9534</v>
      </c>
      <c r="G442" s="219" t="s">
        <v>313</v>
      </c>
      <c r="H442" s="220">
        <v>6</v>
      </c>
      <c r="I442" s="221"/>
      <c r="J442" s="222">
        <f>ROUND(I442*H442,2)</f>
        <v>0</v>
      </c>
      <c r="K442" s="218" t="s">
        <v>314</v>
      </c>
      <c r="L442" s="47"/>
      <c r="M442" s="223" t="s">
        <v>19</v>
      </c>
      <c r="N442" s="224" t="s">
        <v>47</v>
      </c>
      <c r="O442" s="87"/>
      <c r="P442" s="225">
        <f>O442*H442</f>
        <v>0</v>
      </c>
      <c r="Q442" s="225">
        <v>0</v>
      </c>
      <c r="R442" s="225">
        <f>Q442*H442</f>
        <v>0</v>
      </c>
      <c r="S442" s="225">
        <v>0</v>
      </c>
      <c r="T442" s="226">
        <f>S442*H442</f>
        <v>0</v>
      </c>
      <c r="U442" s="41"/>
      <c r="V442" s="41"/>
      <c r="W442" s="41"/>
      <c r="X442" s="41"/>
      <c r="Y442" s="41"/>
      <c r="Z442" s="41"/>
      <c r="AA442" s="41"/>
      <c r="AB442" s="41"/>
      <c r="AC442" s="41"/>
      <c r="AD442" s="41"/>
      <c r="AE442" s="41"/>
      <c r="AR442" s="227" t="s">
        <v>315</v>
      </c>
      <c r="AT442" s="227" t="s">
        <v>310</v>
      </c>
      <c r="AU442" s="227" t="s">
        <v>85</v>
      </c>
      <c r="AY442" s="20" t="s">
        <v>308</v>
      </c>
      <c r="BE442" s="228">
        <f>IF(N442="základní",J442,0)</f>
        <v>0</v>
      </c>
      <c r="BF442" s="228">
        <f>IF(N442="snížená",J442,0)</f>
        <v>0</v>
      </c>
      <c r="BG442" s="228">
        <f>IF(N442="zákl. přenesená",J442,0)</f>
        <v>0</v>
      </c>
      <c r="BH442" s="228">
        <f>IF(N442="sníž. přenesená",J442,0)</f>
        <v>0</v>
      </c>
      <c r="BI442" s="228">
        <f>IF(N442="nulová",J442,0)</f>
        <v>0</v>
      </c>
      <c r="BJ442" s="20" t="s">
        <v>83</v>
      </c>
      <c r="BK442" s="228">
        <f>ROUND(I442*H442,2)</f>
        <v>0</v>
      </c>
      <c r="BL442" s="20" t="s">
        <v>315</v>
      </c>
      <c r="BM442" s="227" t="s">
        <v>9535</v>
      </c>
    </row>
    <row r="443" s="2" customFormat="1">
      <c r="A443" s="41"/>
      <c r="B443" s="42"/>
      <c r="C443" s="43"/>
      <c r="D443" s="229" t="s">
        <v>317</v>
      </c>
      <c r="E443" s="43"/>
      <c r="F443" s="230" t="s">
        <v>9536</v>
      </c>
      <c r="G443" s="43"/>
      <c r="H443" s="43"/>
      <c r="I443" s="231"/>
      <c r="J443" s="43"/>
      <c r="K443" s="43"/>
      <c r="L443" s="47"/>
      <c r="M443" s="232"/>
      <c r="N443" s="233"/>
      <c r="O443" s="87"/>
      <c r="P443" s="87"/>
      <c r="Q443" s="87"/>
      <c r="R443" s="87"/>
      <c r="S443" s="87"/>
      <c r="T443" s="88"/>
      <c r="U443" s="41"/>
      <c r="V443" s="41"/>
      <c r="W443" s="41"/>
      <c r="X443" s="41"/>
      <c r="Y443" s="41"/>
      <c r="Z443" s="41"/>
      <c r="AA443" s="41"/>
      <c r="AB443" s="41"/>
      <c r="AC443" s="41"/>
      <c r="AD443" s="41"/>
      <c r="AE443" s="41"/>
      <c r="AT443" s="20" t="s">
        <v>317</v>
      </c>
      <c r="AU443" s="20" t="s">
        <v>85</v>
      </c>
    </row>
    <row r="444" s="2" customFormat="1">
      <c r="A444" s="41"/>
      <c r="B444" s="42"/>
      <c r="C444" s="43"/>
      <c r="D444" s="236" t="s">
        <v>4125</v>
      </c>
      <c r="E444" s="43"/>
      <c r="F444" s="292" t="s">
        <v>9508</v>
      </c>
      <c r="G444" s="43"/>
      <c r="H444" s="43"/>
      <c r="I444" s="231"/>
      <c r="J444" s="43"/>
      <c r="K444" s="43"/>
      <c r="L444" s="47"/>
      <c r="M444" s="232"/>
      <c r="N444" s="233"/>
      <c r="O444" s="87"/>
      <c r="P444" s="87"/>
      <c r="Q444" s="87"/>
      <c r="R444" s="87"/>
      <c r="S444" s="87"/>
      <c r="T444" s="88"/>
      <c r="U444" s="41"/>
      <c r="V444" s="41"/>
      <c r="W444" s="41"/>
      <c r="X444" s="41"/>
      <c r="Y444" s="41"/>
      <c r="Z444" s="41"/>
      <c r="AA444" s="41"/>
      <c r="AB444" s="41"/>
      <c r="AC444" s="41"/>
      <c r="AD444" s="41"/>
      <c r="AE444" s="41"/>
      <c r="AT444" s="20" t="s">
        <v>4125</v>
      </c>
      <c r="AU444" s="20" t="s">
        <v>85</v>
      </c>
    </row>
    <row r="445" s="13" customFormat="1">
      <c r="A445" s="13"/>
      <c r="B445" s="234"/>
      <c r="C445" s="235"/>
      <c r="D445" s="236" t="s">
        <v>319</v>
      </c>
      <c r="E445" s="237" t="s">
        <v>19</v>
      </c>
      <c r="F445" s="238" t="s">
        <v>9518</v>
      </c>
      <c r="G445" s="235"/>
      <c r="H445" s="239">
        <v>2</v>
      </c>
      <c r="I445" s="240"/>
      <c r="J445" s="235"/>
      <c r="K445" s="235"/>
      <c r="L445" s="241"/>
      <c r="M445" s="242"/>
      <c r="N445" s="243"/>
      <c r="O445" s="243"/>
      <c r="P445" s="243"/>
      <c r="Q445" s="243"/>
      <c r="R445" s="243"/>
      <c r="S445" s="243"/>
      <c r="T445" s="244"/>
      <c r="U445" s="13"/>
      <c r="V445" s="13"/>
      <c r="W445" s="13"/>
      <c r="X445" s="13"/>
      <c r="Y445" s="13"/>
      <c r="Z445" s="13"/>
      <c r="AA445" s="13"/>
      <c r="AB445" s="13"/>
      <c r="AC445" s="13"/>
      <c r="AD445" s="13"/>
      <c r="AE445" s="13"/>
      <c r="AT445" s="245" t="s">
        <v>319</v>
      </c>
      <c r="AU445" s="245" t="s">
        <v>85</v>
      </c>
      <c r="AV445" s="13" t="s">
        <v>85</v>
      </c>
      <c r="AW445" s="13" t="s">
        <v>37</v>
      </c>
      <c r="AX445" s="13" t="s">
        <v>76</v>
      </c>
      <c r="AY445" s="245" t="s">
        <v>308</v>
      </c>
    </row>
    <row r="446" s="13" customFormat="1">
      <c r="A446" s="13"/>
      <c r="B446" s="234"/>
      <c r="C446" s="235"/>
      <c r="D446" s="236" t="s">
        <v>319</v>
      </c>
      <c r="E446" s="237" t="s">
        <v>19</v>
      </c>
      <c r="F446" s="238" t="s">
        <v>9519</v>
      </c>
      <c r="G446" s="235"/>
      <c r="H446" s="239">
        <v>2</v>
      </c>
      <c r="I446" s="240"/>
      <c r="J446" s="235"/>
      <c r="K446" s="235"/>
      <c r="L446" s="241"/>
      <c r="M446" s="242"/>
      <c r="N446" s="243"/>
      <c r="O446" s="243"/>
      <c r="P446" s="243"/>
      <c r="Q446" s="243"/>
      <c r="R446" s="243"/>
      <c r="S446" s="243"/>
      <c r="T446" s="244"/>
      <c r="U446" s="13"/>
      <c r="V446" s="13"/>
      <c r="W446" s="13"/>
      <c r="X446" s="13"/>
      <c r="Y446" s="13"/>
      <c r="Z446" s="13"/>
      <c r="AA446" s="13"/>
      <c r="AB446" s="13"/>
      <c r="AC446" s="13"/>
      <c r="AD446" s="13"/>
      <c r="AE446" s="13"/>
      <c r="AT446" s="245" t="s">
        <v>319</v>
      </c>
      <c r="AU446" s="245" t="s">
        <v>85</v>
      </c>
      <c r="AV446" s="13" t="s">
        <v>85</v>
      </c>
      <c r="AW446" s="13" t="s">
        <v>37</v>
      </c>
      <c r="AX446" s="13" t="s">
        <v>76</v>
      </c>
      <c r="AY446" s="245" t="s">
        <v>308</v>
      </c>
    </row>
    <row r="447" s="13" customFormat="1">
      <c r="A447" s="13"/>
      <c r="B447" s="234"/>
      <c r="C447" s="235"/>
      <c r="D447" s="236" t="s">
        <v>319</v>
      </c>
      <c r="E447" s="237" t="s">
        <v>19</v>
      </c>
      <c r="F447" s="238" t="s">
        <v>9520</v>
      </c>
      <c r="G447" s="235"/>
      <c r="H447" s="239">
        <v>2</v>
      </c>
      <c r="I447" s="240"/>
      <c r="J447" s="235"/>
      <c r="K447" s="235"/>
      <c r="L447" s="241"/>
      <c r="M447" s="242"/>
      <c r="N447" s="243"/>
      <c r="O447" s="243"/>
      <c r="P447" s="243"/>
      <c r="Q447" s="243"/>
      <c r="R447" s="243"/>
      <c r="S447" s="243"/>
      <c r="T447" s="244"/>
      <c r="U447" s="13"/>
      <c r="V447" s="13"/>
      <c r="W447" s="13"/>
      <c r="X447" s="13"/>
      <c r="Y447" s="13"/>
      <c r="Z447" s="13"/>
      <c r="AA447" s="13"/>
      <c r="AB447" s="13"/>
      <c r="AC447" s="13"/>
      <c r="AD447" s="13"/>
      <c r="AE447" s="13"/>
      <c r="AT447" s="245" t="s">
        <v>319</v>
      </c>
      <c r="AU447" s="245" t="s">
        <v>85</v>
      </c>
      <c r="AV447" s="13" t="s">
        <v>85</v>
      </c>
      <c r="AW447" s="13" t="s">
        <v>37</v>
      </c>
      <c r="AX447" s="13" t="s">
        <v>76</v>
      </c>
      <c r="AY447" s="245" t="s">
        <v>308</v>
      </c>
    </row>
    <row r="448" s="15" customFormat="1">
      <c r="A448" s="15"/>
      <c r="B448" s="259"/>
      <c r="C448" s="260"/>
      <c r="D448" s="236" t="s">
        <v>319</v>
      </c>
      <c r="E448" s="261" t="s">
        <v>19</v>
      </c>
      <c r="F448" s="262" t="s">
        <v>448</v>
      </c>
      <c r="G448" s="260"/>
      <c r="H448" s="263">
        <v>6</v>
      </c>
      <c r="I448" s="264"/>
      <c r="J448" s="260"/>
      <c r="K448" s="260"/>
      <c r="L448" s="265"/>
      <c r="M448" s="266"/>
      <c r="N448" s="267"/>
      <c r="O448" s="267"/>
      <c r="P448" s="267"/>
      <c r="Q448" s="267"/>
      <c r="R448" s="267"/>
      <c r="S448" s="267"/>
      <c r="T448" s="268"/>
      <c r="U448" s="15"/>
      <c r="V448" s="15"/>
      <c r="W448" s="15"/>
      <c r="X448" s="15"/>
      <c r="Y448" s="15"/>
      <c r="Z448" s="15"/>
      <c r="AA448" s="15"/>
      <c r="AB448" s="15"/>
      <c r="AC448" s="15"/>
      <c r="AD448" s="15"/>
      <c r="AE448" s="15"/>
      <c r="AT448" s="269" t="s">
        <v>319</v>
      </c>
      <c r="AU448" s="269" t="s">
        <v>85</v>
      </c>
      <c r="AV448" s="15" t="s">
        <v>315</v>
      </c>
      <c r="AW448" s="15" t="s">
        <v>37</v>
      </c>
      <c r="AX448" s="15" t="s">
        <v>83</v>
      </c>
      <c r="AY448" s="269" t="s">
        <v>308</v>
      </c>
    </row>
    <row r="449" s="2" customFormat="1" ht="16.5" customHeight="1">
      <c r="A449" s="41"/>
      <c r="B449" s="42"/>
      <c r="C449" s="216" t="s">
        <v>1510</v>
      </c>
      <c r="D449" s="216" t="s">
        <v>310</v>
      </c>
      <c r="E449" s="217" t="s">
        <v>2528</v>
      </c>
      <c r="F449" s="218" t="s">
        <v>2529</v>
      </c>
      <c r="G449" s="219" t="s">
        <v>474</v>
      </c>
      <c r="H449" s="220">
        <v>129</v>
      </c>
      <c r="I449" s="221"/>
      <c r="J449" s="222">
        <f>ROUND(I449*H449,2)</f>
        <v>0</v>
      </c>
      <c r="K449" s="218" t="s">
        <v>314</v>
      </c>
      <c r="L449" s="47"/>
      <c r="M449" s="223" t="s">
        <v>19</v>
      </c>
      <c r="N449" s="224" t="s">
        <v>47</v>
      </c>
      <c r="O449" s="87"/>
      <c r="P449" s="225">
        <f>O449*H449</f>
        <v>0</v>
      </c>
      <c r="Q449" s="225">
        <v>0</v>
      </c>
      <c r="R449" s="225">
        <f>Q449*H449</f>
        <v>0</v>
      </c>
      <c r="S449" s="225">
        <v>0</v>
      </c>
      <c r="T449" s="226">
        <f>S449*H449</f>
        <v>0</v>
      </c>
      <c r="U449" s="41"/>
      <c r="V449" s="41"/>
      <c r="W449" s="41"/>
      <c r="X449" s="41"/>
      <c r="Y449" s="41"/>
      <c r="Z449" s="41"/>
      <c r="AA449" s="41"/>
      <c r="AB449" s="41"/>
      <c r="AC449" s="41"/>
      <c r="AD449" s="41"/>
      <c r="AE449" s="41"/>
      <c r="AR449" s="227" t="s">
        <v>315</v>
      </c>
      <c r="AT449" s="227" t="s">
        <v>310</v>
      </c>
      <c r="AU449" s="227" t="s">
        <v>85</v>
      </c>
      <c r="AY449" s="20" t="s">
        <v>308</v>
      </c>
      <c r="BE449" s="228">
        <f>IF(N449="základní",J449,0)</f>
        <v>0</v>
      </c>
      <c r="BF449" s="228">
        <f>IF(N449="snížená",J449,0)</f>
        <v>0</v>
      </c>
      <c r="BG449" s="228">
        <f>IF(N449="zákl. přenesená",J449,0)</f>
        <v>0</v>
      </c>
      <c r="BH449" s="228">
        <f>IF(N449="sníž. přenesená",J449,0)</f>
        <v>0</v>
      </c>
      <c r="BI449" s="228">
        <f>IF(N449="nulová",J449,0)</f>
        <v>0</v>
      </c>
      <c r="BJ449" s="20" t="s">
        <v>83</v>
      </c>
      <c r="BK449" s="228">
        <f>ROUND(I449*H449,2)</f>
        <v>0</v>
      </c>
      <c r="BL449" s="20" t="s">
        <v>315</v>
      </c>
      <c r="BM449" s="227" t="s">
        <v>9537</v>
      </c>
    </row>
    <row r="450" s="2" customFormat="1">
      <c r="A450" s="41"/>
      <c r="B450" s="42"/>
      <c r="C450" s="43"/>
      <c r="D450" s="229" t="s">
        <v>317</v>
      </c>
      <c r="E450" s="43"/>
      <c r="F450" s="230" t="s">
        <v>2531</v>
      </c>
      <c r="G450" s="43"/>
      <c r="H450" s="43"/>
      <c r="I450" s="231"/>
      <c r="J450" s="43"/>
      <c r="K450" s="43"/>
      <c r="L450" s="47"/>
      <c r="M450" s="232"/>
      <c r="N450" s="233"/>
      <c r="O450" s="87"/>
      <c r="P450" s="87"/>
      <c r="Q450" s="87"/>
      <c r="R450" s="87"/>
      <c r="S450" s="87"/>
      <c r="T450" s="88"/>
      <c r="U450" s="41"/>
      <c r="V450" s="41"/>
      <c r="W450" s="41"/>
      <c r="X450" s="41"/>
      <c r="Y450" s="41"/>
      <c r="Z450" s="41"/>
      <c r="AA450" s="41"/>
      <c r="AB450" s="41"/>
      <c r="AC450" s="41"/>
      <c r="AD450" s="41"/>
      <c r="AE450" s="41"/>
      <c r="AT450" s="20" t="s">
        <v>317</v>
      </c>
      <c r="AU450" s="20" t="s">
        <v>85</v>
      </c>
    </row>
    <row r="451" s="2" customFormat="1">
      <c r="A451" s="41"/>
      <c r="B451" s="42"/>
      <c r="C451" s="43"/>
      <c r="D451" s="236" t="s">
        <v>4125</v>
      </c>
      <c r="E451" s="43"/>
      <c r="F451" s="292" t="s">
        <v>9538</v>
      </c>
      <c r="G451" s="43"/>
      <c r="H451" s="43"/>
      <c r="I451" s="231"/>
      <c r="J451" s="43"/>
      <c r="K451" s="43"/>
      <c r="L451" s="47"/>
      <c r="M451" s="232"/>
      <c r="N451" s="233"/>
      <c r="O451" s="87"/>
      <c r="P451" s="87"/>
      <c r="Q451" s="87"/>
      <c r="R451" s="87"/>
      <c r="S451" s="87"/>
      <c r="T451" s="88"/>
      <c r="U451" s="41"/>
      <c r="V451" s="41"/>
      <c r="W451" s="41"/>
      <c r="X451" s="41"/>
      <c r="Y451" s="41"/>
      <c r="Z451" s="41"/>
      <c r="AA451" s="41"/>
      <c r="AB451" s="41"/>
      <c r="AC451" s="41"/>
      <c r="AD451" s="41"/>
      <c r="AE451" s="41"/>
      <c r="AT451" s="20" t="s">
        <v>4125</v>
      </c>
      <c r="AU451" s="20" t="s">
        <v>85</v>
      </c>
    </row>
    <row r="452" s="13" customFormat="1">
      <c r="A452" s="13"/>
      <c r="B452" s="234"/>
      <c r="C452" s="235"/>
      <c r="D452" s="236" t="s">
        <v>319</v>
      </c>
      <c r="E452" s="237" t="s">
        <v>19</v>
      </c>
      <c r="F452" s="238" t="s">
        <v>9539</v>
      </c>
      <c r="G452" s="235"/>
      <c r="H452" s="239">
        <v>45</v>
      </c>
      <c r="I452" s="240"/>
      <c r="J452" s="235"/>
      <c r="K452" s="235"/>
      <c r="L452" s="241"/>
      <c r="M452" s="242"/>
      <c r="N452" s="243"/>
      <c r="O452" s="243"/>
      <c r="P452" s="243"/>
      <c r="Q452" s="243"/>
      <c r="R452" s="243"/>
      <c r="S452" s="243"/>
      <c r="T452" s="244"/>
      <c r="U452" s="13"/>
      <c r="V452" s="13"/>
      <c r="W452" s="13"/>
      <c r="X452" s="13"/>
      <c r="Y452" s="13"/>
      <c r="Z452" s="13"/>
      <c r="AA452" s="13"/>
      <c r="AB452" s="13"/>
      <c r="AC452" s="13"/>
      <c r="AD452" s="13"/>
      <c r="AE452" s="13"/>
      <c r="AT452" s="245" t="s">
        <v>319</v>
      </c>
      <c r="AU452" s="245" t="s">
        <v>85</v>
      </c>
      <c r="AV452" s="13" t="s">
        <v>85</v>
      </c>
      <c r="AW452" s="13" t="s">
        <v>37</v>
      </c>
      <c r="AX452" s="13" t="s">
        <v>76</v>
      </c>
      <c r="AY452" s="245" t="s">
        <v>308</v>
      </c>
    </row>
    <row r="453" s="13" customFormat="1">
      <c r="A453" s="13"/>
      <c r="B453" s="234"/>
      <c r="C453" s="235"/>
      <c r="D453" s="236" t="s">
        <v>319</v>
      </c>
      <c r="E453" s="237" t="s">
        <v>19</v>
      </c>
      <c r="F453" s="238" t="s">
        <v>9540</v>
      </c>
      <c r="G453" s="235"/>
      <c r="H453" s="239">
        <v>45</v>
      </c>
      <c r="I453" s="240"/>
      <c r="J453" s="235"/>
      <c r="K453" s="235"/>
      <c r="L453" s="241"/>
      <c r="M453" s="242"/>
      <c r="N453" s="243"/>
      <c r="O453" s="243"/>
      <c r="P453" s="243"/>
      <c r="Q453" s="243"/>
      <c r="R453" s="243"/>
      <c r="S453" s="243"/>
      <c r="T453" s="244"/>
      <c r="U453" s="13"/>
      <c r="V453" s="13"/>
      <c r="W453" s="13"/>
      <c r="X453" s="13"/>
      <c r="Y453" s="13"/>
      <c r="Z453" s="13"/>
      <c r="AA453" s="13"/>
      <c r="AB453" s="13"/>
      <c r="AC453" s="13"/>
      <c r="AD453" s="13"/>
      <c r="AE453" s="13"/>
      <c r="AT453" s="245" t="s">
        <v>319</v>
      </c>
      <c r="AU453" s="245" t="s">
        <v>85</v>
      </c>
      <c r="AV453" s="13" t="s">
        <v>85</v>
      </c>
      <c r="AW453" s="13" t="s">
        <v>37</v>
      </c>
      <c r="AX453" s="13" t="s">
        <v>76</v>
      </c>
      <c r="AY453" s="245" t="s">
        <v>308</v>
      </c>
    </row>
    <row r="454" s="13" customFormat="1">
      <c r="A454" s="13"/>
      <c r="B454" s="234"/>
      <c r="C454" s="235"/>
      <c r="D454" s="236" t="s">
        <v>319</v>
      </c>
      <c r="E454" s="237" t="s">
        <v>19</v>
      </c>
      <c r="F454" s="238" t="s">
        <v>9541</v>
      </c>
      <c r="G454" s="235"/>
      <c r="H454" s="239">
        <v>10</v>
      </c>
      <c r="I454" s="240"/>
      <c r="J454" s="235"/>
      <c r="K454" s="235"/>
      <c r="L454" s="241"/>
      <c r="M454" s="242"/>
      <c r="N454" s="243"/>
      <c r="O454" s="243"/>
      <c r="P454" s="243"/>
      <c r="Q454" s="243"/>
      <c r="R454" s="243"/>
      <c r="S454" s="243"/>
      <c r="T454" s="244"/>
      <c r="U454" s="13"/>
      <c r="V454" s="13"/>
      <c r="W454" s="13"/>
      <c r="X454" s="13"/>
      <c r="Y454" s="13"/>
      <c r="Z454" s="13"/>
      <c r="AA454" s="13"/>
      <c r="AB454" s="13"/>
      <c r="AC454" s="13"/>
      <c r="AD454" s="13"/>
      <c r="AE454" s="13"/>
      <c r="AT454" s="245" t="s">
        <v>319</v>
      </c>
      <c r="AU454" s="245" t="s">
        <v>85</v>
      </c>
      <c r="AV454" s="13" t="s">
        <v>85</v>
      </c>
      <c r="AW454" s="13" t="s">
        <v>37</v>
      </c>
      <c r="AX454" s="13" t="s">
        <v>76</v>
      </c>
      <c r="AY454" s="245" t="s">
        <v>308</v>
      </c>
    </row>
    <row r="455" s="13" customFormat="1">
      <c r="A455" s="13"/>
      <c r="B455" s="234"/>
      <c r="C455" s="235"/>
      <c r="D455" s="236" t="s">
        <v>319</v>
      </c>
      <c r="E455" s="237" t="s">
        <v>19</v>
      </c>
      <c r="F455" s="238" t="s">
        <v>9542</v>
      </c>
      <c r="G455" s="235"/>
      <c r="H455" s="239">
        <v>14</v>
      </c>
      <c r="I455" s="240"/>
      <c r="J455" s="235"/>
      <c r="K455" s="235"/>
      <c r="L455" s="241"/>
      <c r="M455" s="242"/>
      <c r="N455" s="243"/>
      <c r="O455" s="243"/>
      <c r="P455" s="243"/>
      <c r="Q455" s="243"/>
      <c r="R455" s="243"/>
      <c r="S455" s="243"/>
      <c r="T455" s="244"/>
      <c r="U455" s="13"/>
      <c r="V455" s="13"/>
      <c r="W455" s="13"/>
      <c r="X455" s="13"/>
      <c r="Y455" s="13"/>
      <c r="Z455" s="13"/>
      <c r="AA455" s="13"/>
      <c r="AB455" s="13"/>
      <c r="AC455" s="13"/>
      <c r="AD455" s="13"/>
      <c r="AE455" s="13"/>
      <c r="AT455" s="245" t="s">
        <v>319</v>
      </c>
      <c r="AU455" s="245" t="s">
        <v>85</v>
      </c>
      <c r="AV455" s="13" t="s">
        <v>85</v>
      </c>
      <c r="AW455" s="13" t="s">
        <v>37</v>
      </c>
      <c r="AX455" s="13" t="s">
        <v>76</v>
      </c>
      <c r="AY455" s="245" t="s">
        <v>308</v>
      </c>
    </row>
    <row r="456" s="13" customFormat="1">
      <c r="A456" s="13"/>
      <c r="B456" s="234"/>
      <c r="C456" s="235"/>
      <c r="D456" s="236" t="s">
        <v>319</v>
      </c>
      <c r="E456" s="237" t="s">
        <v>19</v>
      </c>
      <c r="F456" s="238" t="s">
        <v>9543</v>
      </c>
      <c r="G456" s="235"/>
      <c r="H456" s="239">
        <v>15</v>
      </c>
      <c r="I456" s="240"/>
      <c r="J456" s="235"/>
      <c r="K456" s="235"/>
      <c r="L456" s="241"/>
      <c r="M456" s="242"/>
      <c r="N456" s="243"/>
      <c r="O456" s="243"/>
      <c r="P456" s="243"/>
      <c r="Q456" s="243"/>
      <c r="R456" s="243"/>
      <c r="S456" s="243"/>
      <c r="T456" s="244"/>
      <c r="U456" s="13"/>
      <c r="V456" s="13"/>
      <c r="W456" s="13"/>
      <c r="X456" s="13"/>
      <c r="Y456" s="13"/>
      <c r="Z456" s="13"/>
      <c r="AA456" s="13"/>
      <c r="AB456" s="13"/>
      <c r="AC456" s="13"/>
      <c r="AD456" s="13"/>
      <c r="AE456" s="13"/>
      <c r="AT456" s="245" t="s">
        <v>319</v>
      </c>
      <c r="AU456" s="245" t="s">
        <v>85</v>
      </c>
      <c r="AV456" s="13" t="s">
        <v>85</v>
      </c>
      <c r="AW456" s="13" t="s">
        <v>37</v>
      </c>
      <c r="AX456" s="13" t="s">
        <v>76</v>
      </c>
      <c r="AY456" s="245" t="s">
        <v>308</v>
      </c>
    </row>
    <row r="457" s="15" customFormat="1">
      <c r="A457" s="15"/>
      <c r="B457" s="259"/>
      <c r="C457" s="260"/>
      <c r="D457" s="236" t="s">
        <v>319</v>
      </c>
      <c r="E457" s="261" t="s">
        <v>19</v>
      </c>
      <c r="F457" s="262" t="s">
        <v>448</v>
      </c>
      <c r="G457" s="260"/>
      <c r="H457" s="263">
        <v>129</v>
      </c>
      <c r="I457" s="264"/>
      <c r="J457" s="260"/>
      <c r="K457" s="260"/>
      <c r="L457" s="265"/>
      <c r="M457" s="266"/>
      <c r="N457" s="267"/>
      <c r="O457" s="267"/>
      <c r="P457" s="267"/>
      <c r="Q457" s="267"/>
      <c r="R457" s="267"/>
      <c r="S457" s="267"/>
      <c r="T457" s="268"/>
      <c r="U457" s="15"/>
      <c r="V457" s="15"/>
      <c r="W457" s="15"/>
      <c r="X457" s="15"/>
      <c r="Y457" s="15"/>
      <c r="Z457" s="15"/>
      <c r="AA457" s="15"/>
      <c r="AB457" s="15"/>
      <c r="AC457" s="15"/>
      <c r="AD457" s="15"/>
      <c r="AE457" s="15"/>
      <c r="AT457" s="269" t="s">
        <v>319</v>
      </c>
      <c r="AU457" s="269" t="s">
        <v>85</v>
      </c>
      <c r="AV457" s="15" t="s">
        <v>315</v>
      </c>
      <c r="AW457" s="15" t="s">
        <v>37</v>
      </c>
      <c r="AX457" s="15" t="s">
        <v>83</v>
      </c>
      <c r="AY457" s="269" t="s">
        <v>308</v>
      </c>
    </row>
    <row r="458" s="2" customFormat="1" ht="16.5" customHeight="1">
      <c r="A458" s="41"/>
      <c r="B458" s="42"/>
      <c r="C458" s="216" t="s">
        <v>802</v>
      </c>
      <c r="D458" s="216" t="s">
        <v>310</v>
      </c>
      <c r="E458" s="217" t="s">
        <v>9544</v>
      </c>
      <c r="F458" s="218" t="s">
        <v>9545</v>
      </c>
      <c r="G458" s="219" t="s">
        <v>881</v>
      </c>
      <c r="H458" s="220">
        <v>10</v>
      </c>
      <c r="I458" s="221"/>
      <c r="J458" s="222">
        <f>ROUND(I458*H458,2)</f>
        <v>0</v>
      </c>
      <c r="K458" s="218" t="s">
        <v>19</v>
      </c>
      <c r="L458" s="47"/>
      <c r="M458" s="223" t="s">
        <v>19</v>
      </c>
      <c r="N458" s="224" t="s">
        <v>47</v>
      </c>
      <c r="O458" s="87"/>
      <c r="P458" s="225">
        <f>O458*H458</f>
        <v>0</v>
      </c>
      <c r="Q458" s="225">
        <v>0</v>
      </c>
      <c r="R458" s="225">
        <f>Q458*H458</f>
        <v>0</v>
      </c>
      <c r="S458" s="225">
        <v>0</v>
      </c>
      <c r="T458" s="226">
        <f>S458*H458</f>
        <v>0</v>
      </c>
      <c r="U458" s="41"/>
      <c r="V458" s="41"/>
      <c r="W458" s="41"/>
      <c r="X458" s="41"/>
      <c r="Y458" s="41"/>
      <c r="Z458" s="41"/>
      <c r="AA458" s="41"/>
      <c r="AB458" s="41"/>
      <c r="AC458" s="41"/>
      <c r="AD458" s="41"/>
      <c r="AE458" s="41"/>
      <c r="AR458" s="227" t="s">
        <v>315</v>
      </c>
      <c r="AT458" s="227" t="s">
        <v>310</v>
      </c>
      <c r="AU458" s="227" t="s">
        <v>85</v>
      </c>
      <c r="AY458" s="20" t="s">
        <v>308</v>
      </c>
      <c r="BE458" s="228">
        <f>IF(N458="základní",J458,0)</f>
        <v>0</v>
      </c>
      <c r="BF458" s="228">
        <f>IF(N458="snížená",J458,0)</f>
        <v>0</v>
      </c>
      <c r="BG458" s="228">
        <f>IF(N458="zákl. přenesená",J458,0)</f>
        <v>0</v>
      </c>
      <c r="BH458" s="228">
        <f>IF(N458="sníž. přenesená",J458,0)</f>
        <v>0</v>
      </c>
      <c r="BI458" s="228">
        <f>IF(N458="nulová",J458,0)</f>
        <v>0</v>
      </c>
      <c r="BJ458" s="20" t="s">
        <v>83</v>
      </c>
      <c r="BK458" s="228">
        <f>ROUND(I458*H458,2)</f>
        <v>0</v>
      </c>
      <c r="BL458" s="20" t="s">
        <v>315</v>
      </c>
      <c r="BM458" s="227" t="s">
        <v>9546</v>
      </c>
    </row>
    <row r="459" s="13" customFormat="1">
      <c r="A459" s="13"/>
      <c r="B459" s="234"/>
      <c r="C459" s="235"/>
      <c r="D459" s="236" t="s">
        <v>319</v>
      </c>
      <c r="E459" s="237" t="s">
        <v>19</v>
      </c>
      <c r="F459" s="238" t="s">
        <v>9547</v>
      </c>
      <c r="G459" s="235"/>
      <c r="H459" s="239">
        <v>2</v>
      </c>
      <c r="I459" s="240"/>
      <c r="J459" s="235"/>
      <c r="K459" s="235"/>
      <c r="L459" s="241"/>
      <c r="M459" s="242"/>
      <c r="N459" s="243"/>
      <c r="O459" s="243"/>
      <c r="P459" s="243"/>
      <c r="Q459" s="243"/>
      <c r="R459" s="243"/>
      <c r="S459" s="243"/>
      <c r="T459" s="244"/>
      <c r="U459" s="13"/>
      <c r="V459" s="13"/>
      <c r="W459" s="13"/>
      <c r="X459" s="13"/>
      <c r="Y459" s="13"/>
      <c r="Z459" s="13"/>
      <c r="AA459" s="13"/>
      <c r="AB459" s="13"/>
      <c r="AC459" s="13"/>
      <c r="AD459" s="13"/>
      <c r="AE459" s="13"/>
      <c r="AT459" s="245" t="s">
        <v>319</v>
      </c>
      <c r="AU459" s="245" t="s">
        <v>85</v>
      </c>
      <c r="AV459" s="13" t="s">
        <v>85</v>
      </c>
      <c r="AW459" s="13" t="s">
        <v>37</v>
      </c>
      <c r="AX459" s="13" t="s">
        <v>76</v>
      </c>
      <c r="AY459" s="245" t="s">
        <v>308</v>
      </c>
    </row>
    <row r="460" s="13" customFormat="1">
      <c r="A460" s="13"/>
      <c r="B460" s="234"/>
      <c r="C460" s="235"/>
      <c r="D460" s="236" t="s">
        <v>319</v>
      </c>
      <c r="E460" s="237" t="s">
        <v>19</v>
      </c>
      <c r="F460" s="238" t="s">
        <v>9548</v>
      </c>
      <c r="G460" s="235"/>
      <c r="H460" s="239">
        <v>2</v>
      </c>
      <c r="I460" s="240"/>
      <c r="J460" s="235"/>
      <c r="K460" s="235"/>
      <c r="L460" s="241"/>
      <c r="M460" s="242"/>
      <c r="N460" s="243"/>
      <c r="O460" s="243"/>
      <c r="P460" s="243"/>
      <c r="Q460" s="243"/>
      <c r="R460" s="243"/>
      <c r="S460" s="243"/>
      <c r="T460" s="244"/>
      <c r="U460" s="13"/>
      <c r="V460" s="13"/>
      <c r="W460" s="13"/>
      <c r="X460" s="13"/>
      <c r="Y460" s="13"/>
      <c r="Z460" s="13"/>
      <c r="AA460" s="13"/>
      <c r="AB460" s="13"/>
      <c r="AC460" s="13"/>
      <c r="AD460" s="13"/>
      <c r="AE460" s="13"/>
      <c r="AT460" s="245" t="s">
        <v>319</v>
      </c>
      <c r="AU460" s="245" t="s">
        <v>85</v>
      </c>
      <c r="AV460" s="13" t="s">
        <v>85</v>
      </c>
      <c r="AW460" s="13" t="s">
        <v>37</v>
      </c>
      <c r="AX460" s="13" t="s">
        <v>76</v>
      </c>
      <c r="AY460" s="245" t="s">
        <v>308</v>
      </c>
    </row>
    <row r="461" s="13" customFormat="1">
      <c r="A461" s="13"/>
      <c r="B461" s="234"/>
      <c r="C461" s="235"/>
      <c r="D461" s="236" t="s">
        <v>319</v>
      </c>
      <c r="E461" s="237" t="s">
        <v>19</v>
      </c>
      <c r="F461" s="238" t="s">
        <v>9549</v>
      </c>
      <c r="G461" s="235"/>
      <c r="H461" s="239">
        <v>2</v>
      </c>
      <c r="I461" s="240"/>
      <c r="J461" s="235"/>
      <c r="K461" s="235"/>
      <c r="L461" s="241"/>
      <c r="M461" s="242"/>
      <c r="N461" s="243"/>
      <c r="O461" s="243"/>
      <c r="P461" s="243"/>
      <c r="Q461" s="243"/>
      <c r="R461" s="243"/>
      <c r="S461" s="243"/>
      <c r="T461" s="244"/>
      <c r="U461" s="13"/>
      <c r="V461" s="13"/>
      <c r="W461" s="13"/>
      <c r="X461" s="13"/>
      <c r="Y461" s="13"/>
      <c r="Z461" s="13"/>
      <c r="AA461" s="13"/>
      <c r="AB461" s="13"/>
      <c r="AC461" s="13"/>
      <c r="AD461" s="13"/>
      <c r="AE461" s="13"/>
      <c r="AT461" s="245" t="s">
        <v>319</v>
      </c>
      <c r="AU461" s="245" t="s">
        <v>85</v>
      </c>
      <c r="AV461" s="13" t="s">
        <v>85</v>
      </c>
      <c r="AW461" s="13" t="s">
        <v>37</v>
      </c>
      <c r="AX461" s="13" t="s">
        <v>76</v>
      </c>
      <c r="AY461" s="245" t="s">
        <v>308</v>
      </c>
    </row>
    <row r="462" s="13" customFormat="1">
      <c r="A462" s="13"/>
      <c r="B462" s="234"/>
      <c r="C462" s="235"/>
      <c r="D462" s="236" t="s">
        <v>319</v>
      </c>
      <c r="E462" s="237" t="s">
        <v>19</v>
      </c>
      <c r="F462" s="238" t="s">
        <v>9550</v>
      </c>
      <c r="G462" s="235"/>
      <c r="H462" s="239">
        <v>2</v>
      </c>
      <c r="I462" s="240"/>
      <c r="J462" s="235"/>
      <c r="K462" s="235"/>
      <c r="L462" s="241"/>
      <c r="M462" s="242"/>
      <c r="N462" s="243"/>
      <c r="O462" s="243"/>
      <c r="P462" s="243"/>
      <c r="Q462" s="243"/>
      <c r="R462" s="243"/>
      <c r="S462" s="243"/>
      <c r="T462" s="244"/>
      <c r="U462" s="13"/>
      <c r="V462" s="13"/>
      <c r="W462" s="13"/>
      <c r="X462" s="13"/>
      <c r="Y462" s="13"/>
      <c r="Z462" s="13"/>
      <c r="AA462" s="13"/>
      <c r="AB462" s="13"/>
      <c r="AC462" s="13"/>
      <c r="AD462" s="13"/>
      <c r="AE462" s="13"/>
      <c r="AT462" s="245" t="s">
        <v>319</v>
      </c>
      <c r="AU462" s="245" t="s">
        <v>85</v>
      </c>
      <c r="AV462" s="13" t="s">
        <v>85</v>
      </c>
      <c r="AW462" s="13" t="s">
        <v>37</v>
      </c>
      <c r="AX462" s="13" t="s">
        <v>76</v>
      </c>
      <c r="AY462" s="245" t="s">
        <v>308</v>
      </c>
    </row>
    <row r="463" s="13" customFormat="1">
      <c r="A463" s="13"/>
      <c r="B463" s="234"/>
      <c r="C463" s="235"/>
      <c r="D463" s="236" t="s">
        <v>319</v>
      </c>
      <c r="E463" s="237" t="s">
        <v>19</v>
      </c>
      <c r="F463" s="238" t="s">
        <v>9551</v>
      </c>
      <c r="G463" s="235"/>
      <c r="H463" s="239">
        <v>2</v>
      </c>
      <c r="I463" s="240"/>
      <c r="J463" s="235"/>
      <c r="K463" s="235"/>
      <c r="L463" s="241"/>
      <c r="M463" s="242"/>
      <c r="N463" s="243"/>
      <c r="O463" s="243"/>
      <c r="P463" s="243"/>
      <c r="Q463" s="243"/>
      <c r="R463" s="243"/>
      <c r="S463" s="243"/>
      <c r="T463" s="244"/>
      <c r="U463" s="13"/>
      <c r="V463" s="13"/>
      <c r="W463" s="13"/>
      <c r="X463" s="13"/>
      <c r="Y463" s="13"/>
      <c r="Z463" s="13"/>
      <c r="AA463" s="13"/>
      <c r="AB463" s="13"/>
      <c r="AC463" s="13"/>
      <c r="AD463" s="13"/>
      <c r="AE463" s="13"/>
      <c r="AT463" s="245" t="s">
        <v>319</v>
      </c>
      <c r="AU463" s="245" t="s">
        <v>85</v>
      </c>
      <c r="AV463" s="13" t="s">
        <v>85</v>
      </c>
      <c r="AW463" s="13" t="s">
        <v>37</v>
      </c>
      <c r="AX463" s="13" t="s">
        <v>76</v>
      </c>
      <c r="AY463" s="245" t="s">
        <v>308</v>
      </c>
    </row>
    <row r="464" s="15" customFormat="1">
      <c r="A464" s="15"/>
      <c r="B464" s="259"/>
      <c r="C464" s="260"/>
      <c r="D464" s="236" t="s">
        <v>319</v>
      </c>
      <c r="E464" s="261" t="s">
        <v>19</v>
      </c>
      <c r="F464" s="262" t="s">
        <v>448</v>
      </c>
      <c r="G464" s="260"/>
      <c r="H464" s="263">
        <v>10</v>
      </c>
      <c r="I464" s="264"/>
      <c r="J464" s="260"/>
      <c r="K464" s="260"/>
      <c r="L464" s="265"/>
      <c r="M464" s="266"/>
      <c r="N464" s="267"/>
      <c r="O464" s="267"/>
      <c r="P464" s="267"/>
      <c r="Q464" s="267"/>
      <c r="R464" s="267"/>
      <c r="S464" s="267"/>
      <c r="T464" s="268"/>
      <c r="U464" s="15"/>
      <c r="V464" s="15"/>
      <c r="W464" s="15"/>
      <c r="X464" s="15"/>
      <c r="Y464" s="15"/>
      <c r="Z464" s="15"/>
      <c r="AA464" s="15"/>
      <c r="AB464" s="15"/>
      <c r="AC464" s="15"/>
      <c r="AD464" s="15"/>
      <c r="AE464" s="15"/>
      <c r="AT464" s="269" t="s">
        <v>319</v>
      </c>
      <c r="AU464" s="269" t="s">
        <v>85</v>
      </c>
      <c r="AV464" s="15" t="s">
        <v>315</v>
      </c>
      <c r="AW464" s="15" t="s">
        <v>37</v>
      </c>
      <c r="AX464" s="15" t="s">
        <v>83</v>
      </c>
      <c r="AY464" s="269" t="s">
        <v>308</v>
      </c>
    </row>
    <row r="465" s="2" customFormat="1" ht="24.15" customHeight="1">
      <c r="A465" s="41"/>
      <c r="B465" s="42"/>
      <c r="C465" s="216" t="s">
        <v>1743</v>
      </c>
      <c r="D465" s="216" t="s">
        <v>310</v>
      </c>
      <c r="E465" s="217" t="s">
        <v>9552</v>
      </c>
      <c r="F465" s="218" t="s">
        <v>9553</v>
      </c>
      <c r="G465" s="219" t="s">
        <v>474</v>
      </c>
      <c r="H465" s="220">
        <v>127</v>
      </c>
      <c r="I465" s="221"/>
      <c r="J465" s="222">
        <f>ROUND(I465*H465,2)</f>
        <v>0</v>
      </c>
      <c r="K465" s="218" t="s">
        <v>314</v>
      </c>
      <c r="L465" s="47"/>
      <c r="M465" s="223" t="s">
        <v>19</v>
      </c>
      <c r="N465" s="224" t="s">
        <v>47</v>
      </c>
      <c r="O465" s="87"/>
      <c r="P465" s="225">
        <f>O465*H465</f>
        <v>0</v>
      </c>
      <c r="Q465" s="225">
        <v>0.097589999999999996</v>
      </c>
      <c r="R465" s="225">
        <f>Q465*H465</f>
        <v>12.393929999999999</v>
      </c>
      <c r="S465" s="225">
        <v>0</v>
      </c>
      <c r="T465" s="226">
        <f>S465*H465</f>
        <v>0</v>
      </c>
      <c r="U465" s="41"/>
      <c r="V465" s="41"/>
      <c r="W465" s="41"/>
      <c r="X465" s="41"/>
      <c r="Y465" s="41"/>
      <c r="Z465" s="41"/>
      <c r="AA465" s="41"/>
      <c r="AB465" s="41"/>
      <c r="AC465" s="41"/>
      <c r="AD465" s="41"/>
      <c r="AE465" s="41"/>
      <c r="AR465" s="227" t="s">
        <v>315</v>
      </c>
      <c r="AT465" s="227" t="s">
        <v>310</v>
      </c>
      <c r="AU465" s="227" t="s">
        <v>85</v>
      </c>
      <c r="AY465" s="20" t="s">
        <v>308</v>
      </c>
      <c r="BE465" s="228">
        <f>IF(N465="základní",J465,0)</f>
        <v>0</v>
      </c>
      <c r="BF465" s="228">
        <f>IF(N465="snížená",J465,0)</f>
        <v>0</v>
      </c>
      <c r="BG465" s="228">
        <f>IF(N465="zákl. přenesená",J465,0)</f>
        <v>0</v>
      </c>
      <c r="BH465" s="228">
        <f>IF(N465="sníž. přenesená",J465,0)</f>
        <v>0</v>
      </c>
      <c r="BI465" s="228">
        <f>IF(N465="nulová",J465,0)</f>
        <v>0</v>
      </c>
      <c r="BJ465" s="20" t="s">
        <v>83</v>
      </c>
      <c r="BK465" s="228">
        <f>ROUND(I465*H465,2)</f>
        <v>0</v>
      </c>
      <c r="BL465" s="20" t="s">
        <v>315</v>
      </c>
      <c r="BM465" s="227" t="s">
        <v>9554</v>
      </c>
    </row>
    <row r="466" s="2" customFormat="1">
      <c r="A466" s="41"/>
      <c r="B466" s="42"/>
      <c r="C466" s="43"/>
      <c r="D466" s="229" t="s">
        <v>317</v>
      </c>
      <c r="E466" s="43"/>
      <c r="F466" s="230" t="s">
        <v>9555</v>
      </c>
      <c r="G466" s="43"/>
      <c r="H466" s="43"/>
      <c r="I466" s="231"/>
      <c r="J466" s="43"/>
      <c r="K466" s="43"/>
      <c r="L466" s="47"/>
      <c r="M466" s="232"/>
      <c r="N466" s="233"/>
      <c r="O466" s="87"/>
      <c r="P466" s="87"/>
      <c r="Q466" s="87"/>
      <c r="R466" s="87"/>
      <c r="S466" s="87"/>
      <c r="T466" s="88"/>
      <c r="U466" s="41"/>
      <c r="V466" s="41"/>
      <c r="W466" s="41"/>
      <c r="X466" s="41"/>
      <c r="Y466" s="41"/>
      <c r="Z466" s="41"/>
      <c r="AA466" s="41"/>
      <c r="AB466" s="41"/>
      <c r="AC466" s="41"/>
      <c r="AD466" s="41"/>
      <c r="AE466" s="41"/>
      <c r="AT466" s="20" t="s">
        <v>317</v>
      </c>
      <c r="AU466" s="20" t="s">
        <v>85</v>
      </c>
    </row>
    <row r="467" s="13" customFormat="1">
      <c r="A467" s="13"/>
      <c r="B467" s="234"/>
      <c r="C467" s="235"/>
      <c r="D467" s="236" t="s">
        <v>319</v>
      </c>
      <c r="E467" s="237" t="s">
        <v>19</v>
      </c>
      <c r="F467" s="238" t="s">
        <v>9539</v>
      </c>
      <c r="G467" s="235"/>
      <c r="H467" s="239">
        <v>45</v>
      </c>
      <c r="I467" s="240"/>
      <c r="J467" s="235"/>
      <c r="K467" s="235"/>
      <c r="L467" s="241"/>
      <c r="M467" s="242"/>
      <c r="N467" s="243"/>
      <c r="O467" s="243"/>
      <c r="P467" s="243"/>
      <c r="Q467" s="243"/>
      <c r="R467" s="243"/>
      <c r="S467" s="243"/>
      <c r="T467" s="244"/>
      <c r="U467" s="13"/>
      <c r="V467" s="13"/>
      <c r="W467" s="13"/>
      <c r="X467" s="13"/>
      <c r="Y467" s="13"/>
      <c r="Z467" s="13"/>
      <c r="AA467" s="13"/>
      <c r="AB467" s="13"/>
      <c r="AC467" s="13"/>
      <c r="AD467" s="13"/>
      <c r="AE467" s="13"/>
      <c r="AT467" s="245" t="s">
        <v>319</v>
      </c>
      <c r="AU467" s="245" t="s">
        <v>85</v>
      </c>
      <c r="AV467" s="13" t="s">
        <v>85</v>
      </c>
      <c r="AW467" s="13" t="s">
        <v>37</v>
      </c>
      <c r="AX467" s="13" t="s">
        <v>76</v>
      </c>
      <c r="AY467" s="245" t="s">
        <v>308</v>
      </c>
    </row>
    <row r="468" s="13" customFormat="1">
      <c r="A468" s="13"/>
      <c r="B468" s="234"/>
      <c r="C468" s="235"/>
      <c r="D468" s="236" t="s">
        <v>319</v>
      </c>
      <c r="E468" s="237" t="s">
        <v>19</v>
      </c>
      <c r="F468" s="238" t="s">
        <v>9556</v>
      </c>
      <c r="G468" s="235"/>
      <c r="H468" s="239">
        <v>43</v>
      </c>
      <c r="I468" s="240"/>
      <c r="J468" s="235"/>
      <c r="K468" s="235"/>
      <c r="L468" s="241"/>
      <c r="M468" s="242"/>
      <c r="N468" s="243"/>
      <c r="O468" s="243"/>
      <c r="P468" s="243"/>
      <c r="Q468" s="243"/>
      <c r="R468" s="243"/>
      <c r="S468" s="243"/>
      <c r="T468" s="244"/>
      <c r="U468" s="13"/>
      <c r="V468" s="13"/>
      <c r="W468" s="13"/>
      <c r="X468" s="13"/>
      <c r="Y468" s="13"/>
      <c r="Z468" s="13"/>
      <c r="AA468" s="13"/>
      <c r="AB468" s="13"/>
      <c r="AC468" s="13"/>
      <c r="AD468" s="13"/>
      <c r="AE468" s="13"/>
      <c r="AT468" s="245" t="s">
        <v>319</v>
      </c>
      <c r="AU468" s="245" t="s">
        <v>85</v>
      </c>
      <c r="AV468" s="13" t="s">
        <v>85</v>
      </c>
      <c r="AW468" s="13" t="s">
        <v>37</v>
      </c>
      <c r="AX468" s="13" t="s">
        <v>76</v>
      </c>
      <c r="AY468" s="245" t="s">
        <v>308</v>
      </c>
    </row>
    <row r="469" s="13" customFormat="1">
      <c r="A469" s="13"/>
      <c r="B469" s="234"/>
      <c r="C469" s="235"/>
      <c r="D469" s="236" t="s">
        <v>319</v>
      </c>
      <c r="E469" s="237" t="s">
        <v>19</v>
      </c>
      <c r="F469" s="238" t="s">
        <v>9541</v>
      </c>
      <c r="G469" s="235"/>
      <c r="H469" s="239">
        <v>10</v>
      </c>
      <c r="I469" s="240"/>
      <c r="J469" s="235"/>
      <c r="K469" s="235"/>
      <c r="L469" s="241"/>
      <c r="M469" s="242"/>
      <c r="N469" s="243"/>
      <c r="O469" s="243"/>
      <c r="P469" s="243"/>
      <c r="Q469" s="243"/>
      <c r="R469" s="243"/>
      <c r="S469" s="243"/>
      <c r="T469" s="244"/>
      <c r="U469" s="13"/>
      <c r="V469" s="13"/>
      <c r="W469" s="13"/>
      <c r="X469" s="13"/>
      <c r="Y469" s="13"/>
      <c r="Z469" s="13"/>
      <c r="AA469" s="13"/>
      <c r="AB469" s="13"/>
      <c r="AC469" s="13"/>
      <c r="AD469" s="13"/>
      <c r="AE469" s="13"/>
      <c r="AT469" s="245" t="s">
        <v>319</v>
      </c>
      <c r="AU469" s="245" t="s">
        <v>85</v>
      </c>
      <c r="AV469" s="13" t="s">
        <v>85</v>
      </c>
      <c r="AW469" s="13" t="s">
        <v>37</v>
      </c>
      <c r="AX469" s="13" t="s">
        <v>76</v>
      </c>
      <c r="AY469" s="245" t="s">
        <v>308</v>
      </c>
    </row>
    <row r="470" s="13" customFormat="1">
      <c r="A470" s="13"/>
      <c r="B470" s="234"/>
      <c r="C470" s="235"/>
      <c r="D470" s="236" t="s">
        <v>319</v>
      </c>
      <c r="E470" s="237" t="s">
        <v>19</v>
      </c>
      <c r="F470" s="238" t="s">
        <v>9542</v>
      </c>
      <c r="G470" s="235"/>
      <c r="H470" s="239">
        <v>14</v>
      </c>
      <c r="I470" s="240"/>
      <c r="J470" s="235"/>
      <c r="K470" s="235"/>
      <c r="L470" s="241"/>
      <c r="M470" s="242"/>
      <c r="N470" s="243"/>
      <c r="O470" s="243"/>
      <c r="P470" s="243"/>
      <c r="Q470" s="243"/>
      <c r="R470" s="243"/>
      <c r="S470" s="243"/>
      <c r="T470" s="244"/>
      <c r="U470" s="13"/>
      <c r="V470" s="13"/>
      <c r="W470" s="13"/>
      <c r="X470" s="13"/>
      <c r="Y470" s="13"/>
      <c r="Z470" s="13"/>
      <c r="AA470" s="13"/>
      <c r="AB470" s="13"/>
      <c r="AC470" s="13"/>
      <c r="AD470" s="13"/>
      <c r="AE470" s="13"/>
      <c r="AT470" s="245" t="s">
        <v>319</v>
      </c>
      <c r="AU470" s="245" t="s">
        <v>85</v>
      </c>
      <c r="AV470" s="13" t="s">
        <v>85</v>
      </c>
      <c r="AW470" s="13" t="s">
        <v>37</v>
      </c>
      <c r="AX470" s="13" t="s">
        <v>76</v>
      </c>
      <c r="AY470" s="245" t="s">
        <v>308</v>
      </c>
    </row>
    <row r="471" s="13" customFormat="1">
      <c r="A471" s="13"/>
      <c r="B471" s="234"/>
      <c r="C471" s="235"/>
      <c r="D471" s="236" t="s">
        <v>319</v>
      </c>
      <c r="E471" s="237" t="s">
        <v>19</v>
      </c>
      <c r="F471" s="238" t="s">
        <v>9543</v>
      </c>
      <c r="G471" s="235"/>
      <c r="H471" s="239">
        <v>15</v>
      </c>
      <c r="I471" s="240"/>
      <c r="J471" s="235"/>
      <c r="K471" s="235"/>
      <c r="L471" s="241"/>
      <c r="M471" s="242"/>
      <c r="N471" s="243"/>
      <c r="O471" s="243"/>
      <c r="P471" s="243"/>
      <c r="Q471" s="243"/>
      <c r="R471" s="243"/>
      <c r="S471" s="243"/>
      <c r="T471" s="244"/>
      <c r="U471" s="13"/>
      <c r="V471" s="13"/>
      <c r="W471" s="13"/>
      <c r="X471" s="13"/>
      <c r="Y471" s="13"/>
      <c r="Z471" s="13"/>
      <c r="AA471" s="13"/>
      <c r="AB471" s="13"/>
      <c r="AC471" s="13"/>
      <c r="AD471" s="13"/>
      <c r="AE471" s="13"/>
      <c r="AT471" s="245" t="s">
        <v>319</v>
      </c>
      <c r="AU471" s="245" t="s">
        <v>85</v>
      </c>
      <c r="AV471" s="13" t="s">
        <v>85</v>
      </c>
      <c r="AW471" s="13" t="s">
        <v>37</v>
      </c>
      <c r="AX471" s="13" t="s">
        <v>76</v>
      </c>
      <c r="AY471" s="245" t="s">
        <v>308</v>
      </c>
    </row>
    <row r="472" s="15" customFormat="1">
      <c r="A472" s="15"/>
      <c r="B472" s="259"/>
      <c r="C472" s="260"/>
      <c r="D472" s="236" t="s">
        <v>319</v>
      </c>
      <c r="E472" s="261" t="s">
        <v>19</v>
      </c>
      <c r="F472" s="262" t="s">
        <v>448</v>
      </c>
      <c r="G472" s="260"/>
      <c r="H472" s="263">
        <v>127</v>
      </c>
      <c r="I472" s="264"/>
      <c r="J472" s="260"/>
      <c r="K472" s="260"/>
      <c r="L472" s="265"/>
      <c r="M472" s="266"/>
      <c r="N472" s="267"/>
      <c r="O472" s="267"/>
      <c r="P472" s="267"/>
      <c r="Q472" s="267"/>
      <c r="R472" s="267"/>
      <c r="S472" s="267"/>
      <c r="T472" s="268"/>
      <c r="U472" s="15"/>
      <c r="V472" s="15"/>
      <c r="W472" s="15"/>
      <c r="X472" s="15"/>
      <c r="Y472" s="15"/>
      <c r="Z472" s="15"/>
      <c r="AA472" s="15"/>
      <c r="AB472" s="15"/>
      <c r="AC472" s="15"/>
      <c r="AD472" s="15"/>
      <c r="AE472" s="15"/>
      <c r="AT472" s="269" t="s">
        <v>319</v>
      </c>
      <c r="AU472" s="269" t="s">
        <v>85</v>
      </c>
      <c r="AV472" s="15" t="s">
        <v>315</v>
      </c>
      <c r="AW472" s="15" t="s">
        <v>37</v>
      </c>
      <c r="AX472" s="15" t="s">
        <v>83</v>
      </c>
      <c r="AY472" s="269" t="s">
        <v>308</v>
      </c>
    </row>
    <row r="473" s="12" customFormat="1" ht="22.8" customHeight="1">
      <c r="A473" s="12"/>
      <c r="B473" s="200"/>
      <c r="C473" s="201"/>
      <c r="D473" s="202" t="s">
        <v>75</v>
      </c>
      <c r="E473" s="214" t="s">
        <v>83</v>
      </c>
      <c r="F473" s="214" t="s">
        <v>309</v>
      </c>
      <c r="G473" s="201"/>
      <c r="H473" s="201"/>
      <c r="I473" s="204"/>
      <c r="J473" s="215">
        <f>BK473</f>
        <v>0</v>
      </c>
      <c r="K473" s="201"/>
      <c r="L473" s="206"/>
      <c r="M473" s="207"/>
      <c r="N473" s="208"/>
      <c r="O473" s="208"/>
      <c r="P473" s="209">
        <f>SUM(P474:P476)</f>
        <v>0</v>
      </c>
      <c r="Q473" s="208"/>
      <c r="R473" s="209">
        <f>SUM(R474:R476)</f>
        <v>0</v>
      </c>
      <c r="S473" s="208"/>
      <c r="T473" s="210">
        <f>SUM(T474:T476)</f>
        <v>0</v>
      </c>
      <c r="U473" s="12"/>
      <c r="V473" s="12"/>
      <c r="W473" s="12"/>
      <c r="X473" s="12"/>
      <c r="Y473" s="12"/>
      <c r="Z473" s="12"/>
      <c r="AA473" s="12"/>
      <c r="AB473" s="12"/>
      <c r="AC473" s="12"/>
      <c r="AD473" s="12"/>
      <c r="AE473" s="12"/>
      <c r="AR473" s="211" t="s">
        <v>83</v>
      </c>
      <c r="AT473" s="212" t="s">
        <v>75</v>
      </c>
      <c r="AU473" s="212" t="s">
        <v>83</v>
      </c>
      <c r="AY473" s="211" t="s">
        <v>308</v>
      </c>
      <c r="BK473" s="213">
        <f>SUM(BK474:BK476)</f>
        <v>0</v>
      </c>
    </row>
    <row r="474" s="2" customFormat="1" ht="24.15" customHeight="1">
      <c r="A474" s="41"/>
      <c r="B474" s="42"/>
      <c r="C474" s="216" t="s">
        <v>809</v>
      </c>
      <c r="D474" s="216" t="s">
        <v>310</v>
      </c>
      <c r="E474" s="217" t="s">
        <v>9557</v>
      </c>
      <c r="F474" s="218" t="s">
        <v>9558</v>
      </c>
      <c r="G474" s="219" t="s">
        <v>442</v>
      </c>
      <c r="H474" s="220">
        <v>15</v>
      </c>
      <c r="I474" s="221"/>
      <c r="J474" s="222">
        <f>ROUND(I474*H474,2)</f>
        <v>0</v>
      </c>
      <c r="K474" s="218" t="s">
        <v>314</v>
      </c>
      <c r="L474" s="47"/>
      <c r="M474" s="223" t="s">
        <v>19</v>
      </c>
      <c r="N474" s="224" t="s">
        <v>47</v>
      </c>
      <c r="O474" s="87"/>
      <c r="P474" s="225">
        <f>O474*H474</f>
        <v>0</v>
      </c>
      <c r="Q474" s="225">
        <v>0</v>
      </c>
      <c r="R474" s="225">
        <f>Q474*H474</f>
        <v>0</v>
      </c>
      <c r="S474" s="225">
        <v>0</v>
      </c>
      <c r="T474" s="226">
        <f>S474*H474</f>
        <v>0</v>
      </c>
      <c r="U474" s="41"/>
      <c r="V474" s="41"/>
      <c r="W474" s="41"/>
      <c r="X474" s="41"/>
      <c r="Y474" s="41"/>
      <c r="Z474" s="41"/>
      <c r="AA474" s="41"/>
      <c r="AB474" s="41"/>
      <c r="AC474" s="41"/>
      <c r="AD474" s="41"/>
      <c r="AE474" s="41"/>
      <c r="AR474" s="227" t="s">
        <v>315</v>
      </c>
      <c r="AT474" s="227" t="s">
        <v>310</v>
      </c>
      <c r="AU474" s="227" t="s">
        <v>85</v>
      </c>
      <c r="AY474" s="20" t="s">
        <v>308</v>
      </c>
      <c r="BE474" s="228">
        <f>IF(N474="základní",J474,0)</f>
        <v>0</v>
      </c>
      <c r="BF474" s="228">
        <f>IF(N474="snížená",J474,0)</f>
        <v>0</v>
      </c>
      <c r="BG474" s="228">
        <f>IF(N474="zákl. přenesená",J474,0)</f>
        <v>0</v>
      </c>
      <c r="BH474" s="228">
        <f>IF(N474="sníž. přenesená",J474,0)</f>
        <v>0</v>
      </c>
      <c r="BI474" s="228">
        <f>IF(N474="nulová",J474,0)</f>
        <v>0</v>
      </c>
      <c r="BJ474" s="20" t="s">
        <v>83</v>
      </c>
      <c r="BK474" s="228">
        <f>ROUND(I474*H474,2)</f>
        <v>0</v>
      </c>
      <c r="BL474" s="20" t="s">
        <v>315</v>
      </c>
      <c r="BM474" s="227" t="s">
        <v>9559</v>
      </c>
    </row>
    <row r="475" s="2" customFormat="1">
      <c r="A475" s="41"/>
      <c r="B475" s="42"/>
      <c r="C475" s="43"/>
      <c r="D475" s="229" t="s">
        <v>317</v>
      </c>
      <c r="E475" s="43"/>
      <c r="F475" s="230" t="s">
        <v>9560</v>
      </c>
      <c r="G475" s="43"/>
      <c r="H475" s="43"/>
      <c r="I475" s="231"/>
      <c r="J475" s="43"/>
      <c r="K475" s="43"/>
      <c r="L475" s="47"/>
      <c r="M475" s="232"/>
      <c r="N475" s="233"/>
      <c r="O475" s="87"/>
      <c r="P475" s="87"/>
      <c r="Q475" s="87"/>
      <c r="R475" s="87"/>
      <c r="S475" s="87"/>
      <c r="T475" s="88"/>
      <c r="U475" s="41"/>
      <c r="V475" s="41"/>
      <c r="W475" s="41"/>
      <c r="X475" s="41"/>
      <c r="Y475" s="41"/>
      <c r="Z475" s="41"/>
      <c r="AA475" s="41"/>
      <c r="AB475" s="41"/>
      <c r="AC475" s="41"/>
      <c r="AD475" s="41"/>
      <c r="AE475" s="41"/>
      <c r="AT475" s="20" t="s">
        <v>317</v>
      </c>
      <c r="AU475" s="20" t="s">
        <v>85</v>
      </c>
    </row>
    <row r="476" s="13" customFormat="1">
      <c r="A476" s="13"/>
      <c r="B476" s="234"/>
      <c r="C476" s="235"/>
      <c r="D476" s="236" t="s">
        <v>319</v>
      </c>
      <c r="E476" s="237" t="s">
        <v>19</v>
      </c>
      <c r="F476" s="238" t="s">
        <v>9561</v>
      </c>
      <c r="G476" s="235"/>
      <c r="H476" s="239">
        <v>15</v>
      </c>
      <c r="I476" s="240"/>
      <c r="J476" s="235"/>
      <c r="K476" s="235"/>
      <c r="L476" s="241"/>
      <c r="M476" s="242"/>
      <c r="N476" s="243"/>
      <c r="O476" s="243"/>
      <c r="P476" s="243"/>
      <c r="Q476" s="243"/>
      <c r="R476" s="243"/>
      <c r="S476" s="243"/>
      <c r="T476" s="244"/>
      <c r="U476" s="13"/>
      <c r="V476" s="13"/>
      <c r="W476" s="13"/>
      <c r="X476" s="13"/>
      <c r="Y476" s="13"/>
      <c r="Z476" s="13"/>
      <c r="AA476" s="13"/>
      <c r="AB476" s="13"/>
      <c r="AC476" s="13"/>
      <c r="AD476" s="13"/>
      <c r="AE476" s="13"/>
      <c r="AT476" s="245" t="s">
        <v>319</v>
      </c>
      <c r="AU476" s="245" t="s">
        <v>85</v>
      </c>
      <c r="AV476" s="13" t="s">
        <v>85</v>
      </c>
      <c r="AW476" s="13" t="s">
        <v>37</v>
      </c>
      <c r="AX476" s="13" t="s">
        <v>83</v>
      </c>
      <c r="AY476" s="245" t="s">
        <v>308</v>
      </c>
    </row>
    <row r="477" s="12" customFormat="1" ht="22.8" customHeight="1">
      <c r="A477" s="12"/>
      <c r="B477" s="200"/>
      <c r="C477" s="201"/>
      <c r="D477" s="202" t="s">
        <v>75</v>
      </c>
      <c r="E477" s="214" t="s">
        <v>352</v>
      </c>
      <c r="F477" s="214" t="s">
        <v>471</v>
      </c>
      <c r="G477" s="201"/>
      <c r="H477" s="201"/>
      <c r="I477" s="204"/>
      <c r="J477" s="215">
        <f>BK477</f>
        <v>0</v>
      </c>
      <c r="K477" s="201"/>
      <c r="L477" s="206"/>
      <c r="M477" s="207"/>
      <c r="N477" s="208"/>
      <c r="O477" s="208"/>
      <c r="P477" s="209">
        <f>SUM(P478:P485)</f>
        <v>0</v>
      </c>
      <c r="Q477" s="208"/>
      <c r="R477" s="209">
        <f>SUM(R478:R485)</f>
        <v>0.00248</v>
      </c>
      <c r="S477" s="208"/>
      <c r="T477" s="210">
        <f>SUM(T478:T485)</f>
        <v>9.5</v>
      </c>
      <c r="U477" s="12"/>
      <c r="V477" s="12"/>
      <c r="W477" s="12"/>
      <c r="X477" s="12"/>
      <c r="Y477" s="12"/>
      <c r="Z477" s="12"/>
      <c r="AA477" s="12"/>
      <c r="AB477" s="12"/>
      <c r="AC477" s="12"/>
      <c r="AD477" s="12"/>
      <c r="AE477" s="12"/>
      <c r="AR477" s="211" t="s">
        <v>83</v>
      </c>
      <c r="AT477" s="212" t="s">
        <v>75</v>
      </c>
      <c r="AU477" s="212" t="s">
        <v>83</v>
      </c>
      <c r="AY477" s="211" t="s">
        <v>308</v>
      </c>
      <c r="BK477" s="213">
        <f>SUM(BK478:BK485)</f>
        <v>0</v>
      </c>
    </row>
    <row r="478" s="2" customFormat="1" ht="24.15" customHeight="1">
      <c r="A478" s="41"/>
      <c r="B478" s="42"/>
      <c r="C478" s="216" t="s">
        <v>1746</v>
      </c>
      <c r="D478" s="216" t="s">
        <v>310</v>
      </c>
      <c r="E478" s="217" t="s">
        <v>9562</v>
      </c>
      <c r="F478" s="218" t="s">
        <v>9563</v>
      </c>
      <c r="G478" s="219" t="s">
        <v>323</v>
      </c>
      <c r="H478" s="220">
        <v>4</v>
      </c>
      <c r="I478" s="221"/>
      <c r="J478" s="222">
        <f>ROUND(I478*H478,2)</f>
        <v>0</v>
      </c>
      <c r="K478" s="218" t="s">
        <v>314</v>
      </c>
      <c r="L478" s="47"/>
      <c r="M478" s="223" t="s">
        <v>19</v>
      </c>
      <c r="N478" s="224" t="s">
        <v>47</v>
      </c>
      <c r="O478" s="87"/>
      <c r="P478" s="225">
        <f>O478*H478</f>
        <v>0</v>
      </c>
      <c r="Q478" s="225">
        <v>0</v>
      </c>
      <c r="R478" s="225">
        <f>Q478*H478</f>
        <v>0</v>
      </c>
      <c r="S478" s="225">
        <v>0</v>
      </c>
      <c r="T478" s="226">
        <f>S478*H478</f>
        <v>0</v>
      </c>
      <c r="U478" s="41"/>
      <c r="V478" s="41"/>
      <c r="W478" s="41"/>
      <c r="X478" s="41"/>
      <c r="Y478" s="41"/>
      <c r="Z478" s="41"/>
      <c r="AA478" s="41"/>
      <c r="AB478" s="41"/>
      <c r="AC478" s="41"/>
      <c r="AD478" s="41"/>
      <c r="AE478" s="41"/>
      <c r="AR478" s="227" t="s">
        <v>315</v>
      </c>
      <c r="AT478" s="227" t="s">
        <v>310</v>
      </c>
      <c r="AU478" s="227" t="s">
        <v>85</v>
      </c>
      <c r="AY478" s="20" t="s">
        <v>308</v>
      </c>
      <c r="BE478" s="228">
        <f>IF(N478="základní",J478,0)</f>
        <v>0</v>
      </c>
      <c r="BF478" s="228">
        <f>IF(N478="snížená",J478,0)</f>
        <v>0</v>
      </c>
      <c r="BG478" s="228">
        <f>IF(N478="zákl. přenesená",J478,0)</f>
        <v>0</v>
      </c>
      <c r="BH478" s="228">
        <f>IF(N478="sníž. přenesená",J478,0)</f>
        <v>0</v>
      </c>
      <c r="BI478" s="228">
        <f>IF(N478="nulová",J478,0)</f>
        <v>0</v>
      </c>
      <c r="BJ478" s="20" t="s">
        <v>83</v>
      </c>
      <c r="BK478" s="228">
        <f>ROUND(I478*H478,2)</f>
        <v>0</v>
      </c>
      <c r="BL478" s="20" t="s">
        <v>315</v>
      </c>
      <c r="BM478" s="227" t="s">
        <v>9564</v>
      </c>
    </row>
    <row r="479" s="2" customFormat="1">
      <c r="A479" s="41"/>
      <c r="B479" s="42"/>
      <c r="C479" s="43"/>
      <c r="D479" s="229" t="s">
        <v>317</v>
      </c>
      <c r="E479" s="43"/>
      <c r="F479" s="230" t="s">
        <v>9565</v>
      </c>
      <c r="G479" s="43"/>
      <c r="H479" s="43"/>
      <c r="I479" s="231"/>
      <c r="J479" s="43"/>
      <c r="K479" s="43"/>
      <c r="L479" s="47"/>
      <c r="M479" s="232"/>
      <c r="N479" s="233"/>
      <c r="O479" s="87"/>
      <c r="P479" s="87"/>
      <c r="Q479" s="87"/>
      <c r="R479" s="87"/>
      <c r="S479" s="87"/>
      <c r="T479" s="88"/>
      <c r="U479" s="41"/>
      <c r="V479" s="41"/>
      <c r="W479" s="41"/>
      <c r="X479" s="41"/>
      <c r="Y479" s="41"/>
      <c r="Z479" s="41"/>
      <c r="AA479" s="41"/>
      <c r="AB479" s="41"/>
      <c r="AC479" s="41"/>
      <c r="AD479" s="41"/>
      <c r="AE479" s="41"/>
      <c r="AT479" s="20" t="s">
        <v>317</v>
      </c>
      <c r="AU479" s="20" t="s">
        <v>85</v>
      </c>
    </row>
    <row r="480" s="2" customFormat="1" ht="16.5" customHeight="1">
      <c r="A480" s="41"/>
      <c r="B480" s="42"/>
      <c r="C480" s="280" t="s">
        <v>812</v>
      </c>
      <c r="D480" s="280" t="s">
        <v>1137</v>
      </c>
      <c r="E480" s="281" t="s">
        <v>9566</v>
      </c>
      <c r="F480" s="282" t="s">
        <v>9567</v>
      </c>
      <c r="G480" s="283" t="s">
        <v>323</v>
      </c>
      <c r="H480" s="284">
        <v>4</v>
      </c>
      <c r="I480" s="285"/>
      <c r="J480" s="286">
        <f>ROUND(I480*H480,2)</f>
        <v>0</v>
      </c>
      <c r="K480" s="282" t="s">
        <v>314</v>
      </c>
      <c r="L480" s="287"/>
      <c r="M480" s="288" t="s">
        <v>19</v>
      </c>
      <c r="N480" s="289" t="s">
        <v>47</v>
      </c>
      <c r="O480" s="87"/>
      <c r="P480" s="225">
        <f>O480*H480</f>
        <v>0</v>
      </c>
      <c r="Q480" s="225">
        <v>0.00062</v>
      </c>
      <c r="R480" s="225">
        <f>Q480*H480</f>
        <v>0.00248</v>
      </c>
      <c r="S480" s="225">
        <v>0</v>
      </c>
      <c r="T480" s="226">
        <f>S480*H480</f>
        <v>0</v>
      </c>
      <c r="U480" s="41"/>
      <c r="V480" s="41"/>
      <c r="W480" s="41"/>
      <c r="X480" s="41"/>
      <c r="Y480" s="41"/>
      <c r="Z480" s="41"/>
      <c r="AA480" s="41"/>
      <c r="AB480" s="41"/>
      <c r="AC480" s="41"/>
      <c r="AD480" s="41"/>
      <c r="AE480" s="41"/>
      <c r="AR480" s="227" t="s">
        <v>352</v>
      </c>
      <c r="AT480" s="227" t="s">
        <v>1137</v>
      </c>
      <c r="AU480" s="227" t="s">
        <v>85</v>
      </c>
      <c r="AY480" s="20" t="s">
        <v>308</v>
      </c>
      <c r="BE480" s="228">
        <f>IF(N480="základní",J480,0)</f>
        <v>0</v>
      </c>
      <c r="BF480" s="228">
        <f>IF(N480="snížená",J480,0)</f>
        <v>0</v>
      </c>
      <c r="BG480" s="228">
        <f>IF(N480="zákl. přenesená",J480,0)</f>
        <v>0</v>
      </c>
      <c r="BH480" s="228">
        <f>IF(N480="sníž. přenesená",J480,0)</f>
        <v>0</v>
      </c>
      <c r="BI480" s="228">
        <f>IF(N480="nulová",J480,0)</f>
        <v>0</v>
      </c>
      <c r="BJ480" s="20" t="s">
        <v>83</v>
      </c>
      <c r="BK480" s="228">
        <f>ROUND(I480*H480,2)</f>
        <v>0</v>
      </c>
      <c r="BL480" s="20" t="s">
        <v>315</v>
      </c>
      <c r="BM480" s="227" t="s">
        <v>9568</v>
      </c>
    </row>
    <row r="481" s="2" customFormat="1" ht="21.75" customHeight="1">
      <c r="A481" s="41"/>
      <c r="B481" s="42"/>
      <c r="C481" s="216" t="s">
        <v>1754</v>
      </c>
      <c r="D481" s="216" t="s">
        <v>310</v>
      </c>
      <c r="E481" s="217" t="s">
        <v>9569</v>
      </c>
      <c r="F481" s="218" t="s">
        <v>9570</v>
      </c>
      <c r="G481" s="219" t="s">
        <v>442</v>
      </c>
      <c r="H481" s="220">
        <v>15</v>
      </c>
      <c r="I481" s="221"/>
      <c r="J481" s="222">
        <f>ROUND(I481*H481,2)</f>
        <v>0</v>
      </c>
      <c r="K481" s="218" t="s">
        <v>314</v>
      </c>
      <c r="L481" s="47"/>
      <c r="M481" s="223" t="s">
        <v>19</v>
      </c>
      <c r="N481" s="224" t="s">
        <v>47</v>
      </c>
      <c r="O481" s="87"/>
      <c r="P481" s="225">
        <f>O481*H481</f>
        <v>0</v>
      </c>
      <c r="Q481" s="225">
        <v>0</v>
      </c>
      <c r="R481" s="225">
        <f>Q481*H481</f>
        <v>0</v>
      </c>
      <c r="S481" s="225">
        <v>0.59999999999999998</v>
      </c>
      <c r="T481" s="226">
        <f>S481*H481</f>
        <v>9</v>
      </c>
      <c r="U481" s="41"/>
      <c r="V481" s="41"/>
      <c r="W481" s="41"/>
      <c r="X481" s="41"/>
      <c r="Y481" s="41"/>
      <c r="Z481" s="41"/>
      <c r="AA481" s="41"/>
      <c r="AB481" s="41"/>
      <c r="AC481" s="41"/>
      <c r="AD481" s="41"/>
      <c r="AE481" s="41"/>
      <c r="AR481" s="227" t="s">
        <v>315</v>
      </c>
      <c r="AT481" s="227" t="s">
        <v>310</v>
      </c>
      <c r="AU481" s="227" t="s">
        <v>85</v>
      </c>
      <c r="AY481" s="20" t="s">
        <v>308</v>
      </c>
      <c r="BE481" s="228">
        <f>IF(N481="základní",J481,0)</f>
        <v>0</v>
      </c>
      <c r="BF481" s="228">
        <f>IF(N481="snížená",J481,0)</f>
        <v>0</v>
      </c>
      <c r="BG481" s="228">
        <f>IF(N481="zákl. přenesená",J481,0)</f>
        <v>0</v>
      </c>
      <c r="BH481" s="228">
        <f>IF(N481="sníž. přenesená",J481,0)</f>
        <v>0</v>
      </c>
      <c r="BI481" s="228">
        <f>IF(N481="nulová",J481,0)</f>
        <v>0</v>
      </c>
      <c r="BJ481" s="20" t="s">
        <v>83</v>
      </c>
      <c r="BK481" s="228">
        <f>ROUND(I481*H481,2)</f>
        <v>0</v>
      </c>
      <c r="BL481" s="20" t="s">
        <v>315</v>
      </c>
      <c r="BM481" s="227" t="s">
        <v>9571</v>
      </c>
    </row>
    <row r="482" s="2" customFormat="1">
      <c r="A482" s="41"/>
      <c r="B482" s="42"/>
      <c r="C482" s="43"/>
      <c r="D482" s="229" t="s">
        <v>317</v>
      </c>
      <c r="E482" s="43"/>
      <c r="F482" s="230" t="s">
        <v>9572</v>
      </c>
      <c r="G482" s="43"/>
      <c r="H482" s="43"/>
      <c r="I482" s="231"/>
      <c r="J482" s="43"/>
      <c r="K482" s="43"/>
      <c r="L482" s="47"/>
      <c r="M482" s="232"/>
      <c r="N482" s="233"/>
      <c r="O482" s="87"/>
      <c r="P482" s="87"/>
      <c r="Q482" s="87"/>
      <c r="R482" s="87"/>
      <c r="S482" s="87"/>
      <c r="T482" s="88"/>
      <c r="U482" s="41"/>
      <c r="V482" s="41"/>
      <c r="W482" s="41"/>
      <c r="X482" s="41"/>
      <c r="Y482" s="41"/>
      <c r="Z482" s="41"/>
      <c r="AA482" s="41"/>
      <c r="AB482" s="41"/>
      <c r="AC482" s="41"/>
      <c r="AD482" s="41"/>
      <c r="AE482" s="41"/>
      <c r="AT482" s="20" t="s">
        <v>317</v>
      </c>
      <c r="AU482" s="20" t="s">
        <v>85</v>
      </c>
    </row>
    <row r="483" s="13" customFormat="1">
      <c r="A483" s="13"/>
      <c r="B483" s="234"/>
      <c r="C483" s="235"/>
      <c r="D483" s="236" t="s">
        <v>319</v>
      </c>
      <c r="E483" s="237" t="s">
        <v>19</v>
      </c>
      <c r="F483" s="238" t="s">
        <v>9573</v>
      </c>
      <c r="G483" s="235"/>
      <c r="H483" s="239">
        <v>15</v>
      </c>
      <c r="I483" s="240"/>
      <c r="J483" s="235"/>
      <c r="K483" s="235"/>
      <c r="L483" s="241"/>
      <c r="M483" s="242"/>
      <c r="N483" s="243"/>
      <c r="O483" s="243"/>
      <c r="P483" s="243"/>
      <c r="Q483" s="243"/>
      <c r="R483" s="243"/>
      <c r="S483" s="243"/>
      <c r="T483" s="244"/>
      <c r="U483" s="13"/>
      <c r="V483" s="13"/>
      <c r="W483" s="13"/>
      <c r="X483" s="13"/>
      <c r="Y483" s="13"/>
      <c r="Z483" s="13"/>
      <c r="AA483" s="13"/>
      <c r="AB483" s="13"/>
      <c r="AC483" s="13"/>
      <c r="AD483" s="13"/>
      <c r="AE483" s="13"/>
      <c r="AT483" s="245" t="s">
        <v>319</v>
      </c>
      <c r="AU483" s="245" t="s">
        <v>85</v>
      </c>
      <c r="AV483" s="13" t="s">
        <v>85</v>
      </c>
      <c r="AW483" s="13" t="s">
        <v>37</v>
      </c>
      <c r="AX483" s="13" t="s">
        <v>83</v>
      </c>
      <c r="AY483" s="245" t="s">
        <v>308</v>
      </c>
    </row>
    <row r="484" s="2" customFormat="1" ht="16.5" customHeight="1">
      <c r="A484" s="41"/>
      <c r="B484" s="42"/>
      <c r="C484" s="216" t="s">
        <v>816</v>
      </c>
      <c r="D484" s="216" t="s">
        <v>310</v>
      </c>
      <c r="E484" s="217" t="s">
        <v>3154</v>
      </c>
      <c r="F484" s="218" t="s">
        <v>3155</v>
      </c>
      <c r="G484" s="219" t="s">
        <v>323</v>
      </c>
      <c r="H484" s="220">
        <v>5</v>
      </c>
      <c r="I484" s="221"/>
      <c r="J484" s="222">
        <f>ROUND(I484*H484,2)</f>
        <v>0</v>
      </c>
      <c r="K484" s="218" t="s">
        <v>314</v>
      </c>
      <c r="L484" s="47"/>
      <c r="M484" s="223" t="s">
        <v>19</v>
      </c>
      <c r="N484" s="224" t="s">
        <v>47</v>
      </c>
      <c r="O484" s="87"/>
      <c r="P484" s="225">
        <f>O484*H484</f>
        <v>0</v>
      </c>
      <c r="Q484" s="225">
        <v>0</v>
      </c>
      <c r="R484" s="225">
        <f>Q484*H484</f>
        <v>0</v>
      </c>
      <c r="S484" s="225">
        <v>0.10000000000000001</v>
      </c>
      <c r="T484" s="226">
        <f>S484*H484</f>
        <v>0.5</v>
      </c>
      <c r="U484" s="41"/>
      <c r="V484" s="41"/>
      <c r="W484" s="41"/>
      <c r="X484" s="41"/>
      <c r="Y484" s="41"/>
      <c r="Z484" s="41"/>
      <c r="AA484" s="41"/>
      <c r="AB484" s="41"/>
      <c r="AC484" s="41"/>
      <c r="AD484" s="41"/>
      <c r="AE484" s="41"/>
      <c r="AR484" s="227" t="s">
        <v>315</v>
      </c>
      <c r="AT484" s="227" t="s">
        <v>310</v>
      </c>
      <c r="AU484" s="227" t="s">
        <v>85</v>
      </c>
      <c r="AY484" s="20" t="s">
        <v>308</v>
      </c>
      <c r="BE484" s="228">
        <f>IF(N484="základní",J484,0)</f>
        <v>0</v>
      </c>
      <c r="BF484" s="228">
        <f>IF(N484="snížená",J484,0)</f>
        <v>0</v>
      </c>
      <c r="BG484" s="228">
        <f>IF(N484="zákl. přenesená",J484,0)</f>
        <v>0</v>
      </c>
      <c r="BH484" s="228">
        <f>IF(N484="sníž. přenesená",J484,0)</f>
        <v>0</v>
      </c>
      <c r="BI484" s="228">
        <f>IF(N484="nulová",J484,0)</f>
        <v>0</v>
      </c>
      <c r="BJ484" s="20" t="s">
        <v>83</v>
      </c>
      <c r="BK484" s="228">
        <f>ROUND(I484*H484,2)</f>
        <v>0</v>
      </c>
      <c r="BL484" s="20" t="s">
        <v>315</v>
      </c>
      <c r="BM484" s="227" t="s">
        <v>9574</v>
      </c>
    </row>
    <row r="485" s="2" customFormat="1">
      <c r="A485" s="41"/>
      <c r="B485" s="42"/>
      <c r="C485" s="43"/>
      <c r="D485" s="229" t="s">
        <v>317</v>
      </c>
      <c r="E485" s="43"/>
      <c r="F485" s="230" t="s">
        <v>3157</v>
      </c>
      <c r="G485" s="43"/>
      <c r="H485" s="43"/>
      <c r="I485" s="231"/>
      <c r="J485" s="43"/>
      <c r="K485" s="43"/>
      <c r="L485" s="47"/>
      <c r="M485" s="232"/>
      <c r="N485" s="233"/>
      <c r="O485" s="87"/>
      <c r="P485" s="87"/>
      <c r="Q485" s="87"/>
      <c r="R485" s="87"/>
      <c r="S485" s="87"/>
      <c r="T485" s="88"/>
      <c r="U485" s="41"/>
      <c r="V485" s="41"/>
      <c r="W485" s="41"/>
      <c r="X485" s="41"/>
      <c r="Y485" s="41"/>
      <c r="Z485" s="41"/>
      <c r="AA485" s="41"/>
      <c r="AB485" s="41"/>
      <c r="AC485" s="41"/>
      <c r="AD485" s="41"/>
      <c r="AE485" s="41"/>
      <c r="AT485" s="20" t="s">
        <v>317</v>
      </c>
      <c r="AU485" s="20" t="s">
        <v>85</v>
      </c>
    </row>
    <row r="486" s="12" customFormat="1" ht="22.8" customHeight="1">
      <c r="A486" s="12"/>
      <c r="B486" s="200"/>
      <c r="C486" s="201"/>
      <c r="D486" s="202" t="s">
        <v>75</v>
      </c>
      <c r="E486" s="214" t="s">
        <v>489</v>
      </c>
      <c r="F486" s="214" t="s">
        <v>490</v>
      </c>
      <c r="G486" s="201"/>
      <c r="H486" s="201"/>
      <c r="I486" s="204"/>
      <c r="J486" s="215">
        <f>BK486</f>
        <v>0</v>
      </c>
      <c r="K486" s="201"/>
      <c r="L486" s="206"/>
      <c r="M486" s="207"/>
      <c r="N486" s="208"/>
      <c r="O486" s="208"/>
      <c r="P486" s="209">
        <f>SUM(P487:P511)</f>
        <v>0</v>
      </c>
      <c r="Q486" s="208"/>
      <c r="R486" s="209">
        <f>SUM(R487:R511)</f>
        <v>0</v>
      </c>
      <c r="S486" s="208"/>
      <c r="T486" s="210">
        <f>SUM(T487:T511)</f>
        <v>0</v>
      </c>
      <c r="U486" s="12"/>
      <c r="V486" s="12"/>
      <c r="W486" s="12"/>
      <c r="X486" s="12"/>
      <c r="Y486" s="12"/>
      <c r="Z486" s="12"/>
      <c r="AA486" s="12"/>
      <c r="AB486" s="12"/>
      <c r="AC486" s="12"/>
      <c r="AD486" s="12"/>
      <c r="AE486" s="12"/>
      <c r="AR486" s="211" t="s">
        <v>83</v>
      </c>
      <c r="AT486" s="212" t="s">
        <v>75</v>
      </c>
      <c r="AU486" s="212" t="s">
        <v>83</v>
      </c>
      <c r="AY486" s="211" t="s">
        <v>308</v>
      </c>
      <c r="BK486" s="213">
        <f>SUM(BK487:BK511)</f>
        <v>0</v>
      </c>
    </row>
    <row r="487" s="2" customFormat="1" ht="24.15" customHeight="1">
      <c r="A487" s="41"/>
      <c r="B487" s="42"/>
      <c r="C487" s="216" t="s">
        <v>1762</v>
      </c>
      <c r="D487" s="216" t="s">
        <v>310</v>
      </c>
      <c r="E487" s="217" t="s">
        <v>1102</v>
      </c>
      <c r="F487" s="218" t="s">
        <v>1103</v>
      </c>
      <c r="G487" s="219" t="s">
        <v>493</v>
      </c>
      <c r="H487" s="220">
        <v>993.85599999999999</v>
      </c>
      <c r="I487" s="221"/>
      <c r="J487" s="222">
        <f>ROUND(I487*H487,2)</f>
        <v>0</v>
      </c>
      <c r="K487" s="218" t="s">
        <v>314</v>
      </c>
      <c r="L487" s="47"/>
      <c r="M487" s="223" t="s">
        <v>19</v>
      </c>
      <c r="N487" s="224" t="s">
        <v>47</v>
      </c>
      <c r="O487" s="87"/>
      <c r="P487" s="225">
        <f>O487*H487</f>
        <v>0</v>
      </c>
      <c r="Q487" s="225">
        <v>0</v>
      </c>
      <c r="R487" s="225">
        <f>Q487*H487</f>
        <v>0</v>
      </c>
      <c r="S487" s="225">
        <v>0</v>
      </c>
      <c r="T487" s="226">
        <f>S487*H487</f>
        <v>0</v>
      </c>
      <c r="U487" s="41"/>
      <c r="V487" s="41"/>
      <c r="W487" s="41"/>
      <c r="X487" s="41"/>
      <c r="Y487" s="41"/>
      <c r="Z487" s="41"/>
      <c r="AA487" s="41"/>
      <c r="AB487" s="41"/>
      <c r="AC487" s="41"/>
      <c r="AD487" s="41"/>
      <c r="AE487" s="41"/>
      <c r="AR487" s="227" t="s">
        <v>315</v>
      </c>
      <c r="AT487" s="227" t="s">
        <v>310</v>
      </c>
      <c r="AU487" s="227" t="s">
        <v>85</v>
      </c>
      <c r="AY487" s="20" t="s">
        <v>308</v>
      </c>
      <c r="BE487" s="228">
        <f>IF(N487="základní",J487,0)</f>
        <v>0</v>
      </c>
      <c r="BF487" s="228">
        <f>IF(N487="snížená",J487,0)</f>
        <v>0</v>
      </c>
      <c r="BG487" s="228">
        <f>IF(N487="zákl. přenesená",J487,0)</f>
        <v>0</v>
      </c>
      <c r="BH487" s="228">
        <f>IF(N487="sníž. přenesená",J487,0)</f>
        <v>0</v>
      </c>
      <c r="BI487" s="228">
        <f>IF(N487="nulová",J487,0)</f>
        <v>0</v>
      </c>
      <c r="BJ487" s="20" t="s">
        <v>83</v>
      </c>
      <c r="BK487" s="228">
        <f>ROUND(I487*H487,2)</f>
        <v>0</v>
      </c>
      <c r="BL487" s="20" t="s">
        <v>315</v>
      </c>
      <c r="BM487" s="227" t="s">
        <v>9575</v>
      </c>
    </row>
    <row r="488" s="2" customFormat="1">
      <c r="A488" s="41"/>
      <c r="B488" s="42"/>
      <c r="C488" s="43"/>
      <c r="D488" s="229" t="s">
        <v>317</v>
      </c>
      <c r="E488" s="43"/>
      <c r="F488" s="230" t="s">
        <v>1105</v>
      </c>
      <c r="G488" s="43"/>
      <c r="H488" s="43"/>
      <c r="I488" s="231"/>
      <c r="J488" s="43"/>
      <c r="K488" s="43"/>
      <c r="L488" s="47"/>
      <c r="M488" s="232"/>
      <c r="N488" s="233"/>
      <c r="O488" s="87"/>
      <c r="P488" s="87"/>
      <c r="Q488" s="87"/>
      <c r="R488" s="87"/>
      <c r="S488" s="87"/>
      <c r="T488" s="88"/>
      <c r="U488" s="41"/>
      <c r="V488" s="41"/>
      <c r="W488" s="41"/>
      <c r="X488" s="41"/>
      <c r="Y488" s="41"/>
      <c r="Z488" s="41"/>
      <c r="AA488" s="41"/>
      <c r="AB488" s="41"/>
      <c r="AC488" s="41"/>
      <c r="AD488" s="41"/>
      <c r="AE488" s="41"/>
      <c r="AT488" s="20" t="s">
        <v>317</v>
      </c>
      <c r="AU488" s="20" t="s">
        <v>85</v>
      </c>
    </row>
    <row r="489" s="13" customFormat="1">
      <c r="A489" s="13"/>
      <c r="B489" s="234"/>
      <c r="C489" s="235"/>
      <c r="D489" s="236" t="s">
        <v>319</v>
      </c>
      <c r="E489" s="237" t="s">
        <v>19</v>
      </c>
      <c r="F489" s="238" t="s">
        <v>9576</v>
      </c>
      <c r="G489" s="235"/>
      <c r="H489" s="239">
        <v>993.85599999999999</v>
      </c>
      <c r="I489" s="240"/>
      <c r="J489" s="235"/>
      <c r="K489" s="235"/>
      <c r="L489" s="241"/>
      <c r="M489" s="242"/>
      <c r="N489" s="243"/>
      <c r="O489" s="243"/>
      <c r="P489" s="243"/>
      <c r="Q489" s="243"/>
      <c r="R489" s="243"/>
      <c r="S489" s="243"/>
      <c r="T489" s="244"/>
      <c r="U489" s="13"/>
      <c r="V489" s="13"/>
      <c r="W489" s="13"/>
      <c r="X489" s="13"/>
      <c r="Y489" s="13"/>
      <c r="Z489" s="13"/>
      <c r="AA489" s="13"/>
      <c r="AB489" s="13"/>
      <c r="AC489" s="13"/>
      <c r="AD489" s="13"/>
      <c r="AE489" s="13"/>
      <c r="AT489" s="245" t="s">
        <v>319</v>
      </c>
      <c r="AU489" s="245" t="s">
        <v>85</v>
      </c>
      <c r="AV489" s="13" t="s">
        <v>85</v>
      </c>
      <c r="AW489" s="13" t="s">
        <v>37</v>
      </c>
      <c r="AX489" s="13" t="s">
        <v>83</v>
      </c>
      <c r="AY489" s="245" t="s">
        <v>308</v>
      </c>
    </row>
    <row r="490" s="2" customFormat="1" ht="24.15" customHeight="1">
      <c r="A490" s="41"/>
      <c r="B490" s="42"/>
      <c r="C490" s="216" t="s">
        <v>822</v>
      </c>
      <c r="D490" s="216" t="s">
        <v>310</v>
      </c>
      <c r="E490" s="217" t="s">
        <v>1108</v>
      </c>
      <c r="F490" s="218" t="s">
        <v>1109</v>
      </c>
      <c r="G490" s="219" t="s">
        <v>493</v>
      </c>
      <c r="H490" s="220">
        <v>18883.263999999999</v>
      </c>
      <c r="I490" s="221"/>
      <c r="J490" s="222">
        <f>ROUND(I490*H490,2)</f>
        <v>0</v>
      </c>
      <c r="K490" s="218" t="s">
        <v>314</v>
      </c>
      <c r="L490" s="47"/>
      <c r="M490" s="223" t="s">
        <v>19</v>
      </c>
      <c r="N490" s="224" t="s">
        <v>47</v>
      </c>
      <c r="O490" s="87"/>
      <c r="P490" s="225">
        <f>O490*H490</f>
        <v>0</v>
      </c>
      <c r="Q490" s="225">
        <v>0</v>
      </c>
      <c r="R490" s="225">
        <f>Q490*H490</f>
        <v>0</v>
      </c>
      <c r="S490" s="225">
        <v>0</v>
      </c>
      <c r="T490" s="226">
        <f>S490*H490</f>
        <v>0</v>
      </c>
      <c r="U490" s="41"/>
      <c r="V490" s="41"/>
      <c r="W490" s="41"/>
      <c r="X490" s="41"/>
      <c r="Y490" s="41"/>
      <c r="Z490" s="41"/>
      <c r="AA490" s="41"/>
      <c r="AB490" s="41"/>
      <c r="AC490" s="41"/>
      <c r="AD490" s="41"/>
      <c r="AE490" s="41"/>
      <c r="AR490" s="227" t="s">
        <v>315</v>
      </c>
      <c r="AT490" s="227" t="s">
        <v>310</v>
      </c>
      <c r="AU490" s="227" t="s">
        <v>85</v>
      </c>
      <c r="AY490" s="20" t="s">
        <v>308</v>
      </c>
      <c r="BE490" s="228">
        <f>IF(N490="základní",J490,0)</f>
        <v>0</v>
      </c>
      <c r="BF490" s="228">
        <f>IF(N490="snížená",J490,0)</f>
        <v>0</v>
      </c>
      <c r="BG490" s="228">
        <f>IF(N490="zákl. přenesená",J490,0)</f>
        <v>0</v>
      </c>
      <c r="BH490" s="228">
        <f>IF(N490="sníž. přenesená",J490,0)</f>
        <v>0</v>
      </c>
      <c r="BI490" s="228">
        <f>IF(N490="nulová",J490,0)</f>
        <v>0</v>
      </c>
      <c r="BJ490" s="20" t="s">
        <v>83</v>
      </c>
      <c r="BK490" s="228">
        <f>ROUND(I490*H490,2)</f>
        <v>0</v>
      </c>
      <c r="BL490" s="20" t="s">
        <v>315</v>
      </c>
      <c r="BM490" s="227" t="s">
        <v>9577</v>
      </c>
    </row>
    <row r="491" s="2" customFormat="1">
      <c r="A491" s="41"/>
      <c r="B491" s="42"/>
      <c r="C491" s="43"/>
      <c r="D491" s="229" t="s">
        <v>317</v>
      </c>
      <c r="E491" s="43"/>
      <c r="F491" s="230" t="s">
        <v>1111</v>
      </c>
      <c r="G491" s="43"/>
      <c r="H491" s="43"/>
      <c r="I491" s="231"/>
      <c r="J491" s="43"/>
      <c r="K491" s="43"/>
      <c r="L491" s="47"/>
      <c r="M491" s="232"/>
      <c r="N491" s="233"/>
      <c r="O491" s="87"/>
      <c r="P491" s="87"/>
      <c r="Q491" s="87"/>
      <c r="R491" s="87"/>
      <c r="S491" s="87"/>
      <c r="T491" s="88"/>
      <c r="U491" s="41"/>
      <c r="V491" s="41"/>
      <c r="W491" s="41"/>
      <c r="X491" s="41"/>
      <c r="Y491" s="41"/>
      <c r="Z491" s="41"/>
      <c r="AA491" s="41"/>
      <c r="AB491" s="41"/>
      <c r="AC491" s="41"/>
      <c r="AD491" s="41"/>
      <c r="AE491" s="41"/>
      <c r="AT491" s="20" t="s">
        <v>317</v>
      </c>
      <c r="AU491" s="20" t="s">
        <v>85</v>
      </c>
    </row>
    <row r="492" s="13" customFormat="1">
      <c r="A492" s="13"/>
      <c r="B492" s="234"/>
      <c r="C492" s="235"/>
      <c r="D492" s="236" t="s">
        <v>319</v>
      </c>
      <c r="E492" s="237" t="s">
        <v>19</v>
      </c>
      <c r="F492" s="238" t="s">
        <v>9578</v>
      </c>
      <c r="G492" s="235"/>
      <c r="H492" s="239">
        <v>18883.263999999999</v>
      </c>
      <c r="I492" s="240"/>
      <c r="J492" s="235"/>
      <c r="K492" s="235"/>
      <c r="L492" s="241"/>
      <c r="M492" s="242"/>
      <c r="N492" s="243"/>
      <c r="O492" s="243"/>
      <c r="P492" s="243"/>
      <c r="Q492" s="243"/>
      <c r="R492" s="243"/>
      <c r="S492" s="243"/>
      <c r="T492" s="244"/>
      <c r="U492" s="13"/>
      <c r="V492" s="13"/>
      <c r="W492" s="13"/>
      <c r="X492" s="13"/>
      <c r="Y492" s="13"/>
      <c r="Z492" s="13"/>
      <c r="AA492" s="13"/>
      <c r="AB492" s="13"/>
      <c r="AC492" s="13"/>
      <c r="AD492" s="13"/>
      <c r="AE492" s="13"/>
      <c r="AT492" s="245" t="s">
        <v>319</v>
      </c>
      <c r="AU492" s="245" t="s">
        <v>85</v>
      </c>
      <c r="AV492" s="13" t="s">
        <v>85</v>
      </c>
      <c r="AW492" s="13" t="s">
        <v>37</v>
      </c>
      <c r="AX492" s="13" t="s">
        <v>83</v>
      </c>
      <c r="AY492" s="245" t="s">
        <v>308</v>
      </c>
    </row>
    <row r="493" s="2" customFormat="1" ht="24.15" customHeight="1">
      <c r="A493" s="41"/>
      <c r="B493" s="42"/>
      <c r="C493" s="216" t="s">
        <v>1765</v>
      </c>
      <c r="D493" s="216" t="s">
        <v>310</v>
      </c>
      <c r="E493" s="217" t="s">
        <v>1133</v>
      </c>
      <c r="F493" s="218" t="s">
        <v>1134</v>
      </c>
      <c r="G493" s="219" t="s">
        <v>493</v>
      </c>
      <c r="H493" s="220">
        <v>894.47000000000003</v>
      </c>
      <c r="I493" s="221"/>
      <c r="J493" s="222">
        <f>ROUND(I493*H493,2)</f>
        <v>0</v>
      </c>
      <c r="K493" s="218" t="s">
        <v>314</v>
      </c>
      <c r="L493" s="47"/>
      <c r="M493" s="223" t="s">
        <v>19</v>
      </c>
      <c r="N493" s="224" t="s">
        <v>47</v>
      </c>
      <c r="O493" s="87"/>
      <c r="P493" s="225">
        <f>O493*H493</f>
        <v>0</v>
      </c>
      <c r="Q493" s="225">
        <v>0</v>
      </c>
      <c r="R493" s="225">
        <f>Q493*H493</f>
        <v>0</v>
      </c>
      <c r="S493" s="225">
        <v>0</v>
      </c>
      <c r="T493" s="226">
        <f>S493*H493</f>
        <v>0</v>
      </c>
      <c r="U493" s="41"/>
      <c r="V493" s="41"/>
      <c r="W493" s="41"/>
      <c r="X493" s="41"/>
      <c r="Y493" s="41"/>
      <c r="Z493" s="41"/>
      <c r="AA493" s="41"/>
      <c r="AB493" s="41"/>
      <c r="AC493" s="41"/>
      <c r="AD493" s="41"/>
      <c r="AE493" s="41"/>
      <c r="AR493" s="227" t="s">
        <v>315</v>
      </c>
      <c r="AT493" s="227" t="s">
        <v>310</v>
      </c>
      <c r="AU493" s="227" t="s">
        <v>85</v>
      </c>
      <c r="AY493" s="20" t="s">
        <v>308</v>
      </c>
      <c r="BE493" s="228">
        <f>IF(N493="základní",J493,0)</f>
        <v>0</v>
      </c>
      <c r="BF493" s="228">
        <f>IF(N493="snížená",J493,0)</f>
        <v>0</v>
      </c>
      <c r="BG493" s="228">
        <f>IF(N493="zákl. přenesená",J493,0)</f>
        <v>0</v>
      </c>
      <c r="BH493" s="228">
        <f>IF(N493="sníž. přenesená",J493,0)</f>
        <v>0</v>
      </c>
      <c r="BI493" s="228">
        <f>IF(N493="nulová",J493,0)</f>
        <v>0</v>
      </c>
      <c r="BJ493" s="20" t="s">
        <v>83</v>
      </c>
      <c r="BK493" s="228">
        <f>ROUND(I493*H493,2)</f>
        <v>0</v>
      </c>
      <c r="BL493" s="20" t="s">
        <v>315</v>
      </c>
      <c r="BM493" s="227" t="s">
        <v>9579</v>
      </c>
    </row>
    <row r="494" s="2" customFormat="1">
      <c r="A494" s="41"/>
      <c r="B494" s="42"/>
      <c r="C494" s="43"/>
      <c r="D494" s="229" t="s">
        <v>317</v>
      </c>
      <c r="E494" s="43"/>
      <c r="F494" s="230" t="s">
        <v>1136</v>
      </c>
      <c r="G494" s="43"/>
      <c r="H494" s="43"/>
      <c r="I494" s="231"/>
      <c r="J494" s="43"/>
      <c r="K494" s="43"/>
      <c r="L494" s="47"/>
      <c r="M494" s="232"/>
      <c r="N494" s="233"/>
      <c r="O494" s="87"/>
      <c r="P494" s="87"/>
      <c r="Q494" s="87"/>
      <c r="R494" s="87"/>
      <c r="S494" s="87"/>
      <c r="T494" s="88"/>
      <c r="U494" s="41"/>
      <c r="V494" s="41"/>
      <c r="W494" s="41"/>
      <c r="X494" s="41"/>
      <c r="Y494" s="41"/>
      <c r="Z494" s="41"/>
      <c r="AA494" s="41"/>
      <c r="AB494" s="41"/>
      <c r="AC494" s="41"/>
      <c r="AD494" s="41"/>
      <c r="AE494" s="41"/>
      <c r="AT494" s="20" t="s">
        <v>317</v>
      </c>
      <c r="AU494" s="20" t="s">
        <v>85</v>
      </c>
    </row>
    <row r="495" s="2" customFormat="1">
      <c r="A495" s="41"/>
      <c r="B495" s="42"/>
      <c r="C495" s="43"/>
      <c r="D495" s="236" t="s">
        <v>4125</v>
      </c>
      <c r="E495" s="43"/>
      <c r="F495" s="292" t="s">
        <v>9170</v>
      </c>
      <c r="G495" s="43"/>
      <c r="H495" s="43"/>
      <c r="I495" s="231"/>
      <c r="J495" s="43"/>
      <c r="K495" s="43"/>
      <c r="L495" s="47"/>
      <c r="M495" s="232"/>
      <c r="N495" s="233"/>
      <c r="O495" s="87"/>
      <c r="P495" s="87"/>
      <c r="Q495" s="87"/>
      <c r="R495" s="87"/>
      <c r="S495" s="87"/>
      <c r="T495" s="88"/>
      <c r="U495" s="41"/>
      <c r="V495" s="41"/>
      <c r="W495" s="41"/>
      <c r="X495" s="41"/>
      <c r="Y495" s="41"/>
      <c r="Z495" s="41"/>
      <c r="AA495" s="41"/>
      <c r="AB495" s="41"/>
      <c r="AC495" s="41"/>
      <c r="AD495" s="41"/>
      <c r="AE495" s="41"/>
      <c r="AT495" s="20" t="s">
        <v>4125</v>
      </c>
      <c r="AU495" s="20" t="s">
        <v>85</v>
      </c>
    </row>
    <row r="496" s="13" customFormat="1">
      <c r="A496" s="13"/>
      <c r="B496" s="234"/>
      <c r="C496" s="235"/>
      <c r="D496" s="236" t="s">
        <v>319</v>
      </c>
      <c r="E496" s="237" t="s">
        <v>19</v>
      </c>
      <c r="F496" s="238" t="s">
        <v>9580</v>
      </c>
      <c r="G496" s="235"/>
      <c r="H496" s="239">
        <v>894.47000000000003</v>
      </c>
      <c r="I496" s="240"/>
      <c r="J496" s="235"/>
      <c r="K496" s="235"/>
      <c r="L496" s="241"/>
      <c r="M496" s="242"/>
      <c r="N496" s="243"/>
      <c r="O496" s="243"/>
      <c r="P496" s="243"/>
      <c r="Q496" s="243"/>
      <c r="R496" s="243"/>
      <c r="S496" s="243"/>
      <c r="T496" s="244"/>
      <c r="U496" s="13"/>
      <c r="V496" s="13"/>
      <c r="W496" s="13"/>
      <c r="X496" s="13"/>
      <c r="Y496" s="13"/>
      <c r="Z496" s="13"/>
      <c r="AA496" s="13"/>
      <c r="AB496" s="13"/>
      <c r="AC496" s="13"/>
      <c r="AD496" s="13"/>
      <c r="AE496" s="13"/>
      <c r="AT496" s="245" t="s">
        <v>319</v>
      </c>
      <c r="AU496" s="245" t="s">
        <v>85</v>
      </c>
      <c r="AV496" s="13" t="s">
        <v>85</v>
      </c>
      <c r="AW496" s="13" t="s">
        <v>37</v>
      </c>
      <c r="AX496" s="13" t="s">
        <v>83</v>
      </c>
      <c r="AY496" s="245" t="s">
        <v>308</v>
      </c>
    </row>
    <row r="497" s="2" customFormat="1" ht="24.15" customHeight="1">
      <c r="A497" s="41"/>
      <c r="B497" s="42"/>
      <c r="C497" s="216" t="s">
        <v>829</v>
      </c>
      <c r="D497" s="216" t="s">
        <v>310</v>
      </c>
      <c r="E497" s="217" t="s">
        <v>9581</v>
      </c>
      <c r="F497" s="218" t="s">
        <v>9582</v>
      </c>
      <c r="G497" s="219" t="s">
        <v>493</v>
      </c>
      <c r="H497" s="220">
        <v>99.385999999999996</v>
      </c>
      <c r="I497" s="221"/>
      <c r="J497" s="222">
        <f>ROUND(I497*H497,2)</f>
        <v>0</v>
      </c>
      <c r="K497" s="218" t="s">
        <v>314</v>
      </c>
      <c r="L497" s="47"/>
      <c r="M497" s="223" t="s">
        <v>19</v>
      </c>
      <c r="N497" s="224" t="s">
        <v>47</v>
      </c>
      <c r="O497" s="87"/>
      <c r="P497" s="225">
        <f>O497*H497</f>
        <v>0</v>
      </c>
      <c r="Q497" s="225">
        <v>0</v>
      </c>
      <c r="R497" s="225">
        <f>Q497*H497</f>
        <v>0</v>
      </c>
      <c r="S497" s="225">
        <v>0</v>
      </c>
      <c r="T497" s="226">
        <f>S497*H497</f>
        <v>0</v>
      </c>
      <c r="U497" s="41"/>
      <c r="V497" s="41"/>
      <c r="W497" s="41"/>
      <c r="X497" s="41"/>
      <c r="Y497" s="41"/>
      <c r="Z497" s="41"/>
      <c r="AA497" s="41"/>
      <c r="AB497" s="41"/>
      <c r="AC497" s="41"/>
      <c r="AD497" s="41"/>
      <c r="AE497" s="41"/>
      <c r="AR497" s="227" t="s">
        <v>315</v>
      </c>
      <c r="AT497" s="227" t="s">
        <v>310</v>
      </c>
      <c r="AU497" s="227" t="s">
        <v>85</v>
      </c>
      <c r="AY497" s="20" t="s">
        <v>308</v>
      </c>
      <c r="BE497" s="228">
        <f>IF(N497="základní",J497,0)</f>
        <v>0</v>
      </c>
      <c r="BF497" s="228">
        <f>IF(N497="snížená",J497,0)</f>
        <v>0</v>
      </c>
      <c r="BG497" s="228">
        <f>IF(N497="zákl. přenesená",J497,0)</f>
        <v>0</v>
      </c>
      <c r="BH497" s="228">
        <f>IF(N497="sníž. přenesená",J497,0)</f>
        <v>0</v>
      </c>
      <c r="BI497" s="228">
        <f>IF(N497="nulová",J497,0)</f>
        <v>0</v>
      </c>
      <c r="BJ497" s="20" t="s">
        <v>83</v>
      </c>
      <c r="BK497" s="228">
        <f>ROUND(I497*H497,2)</f>
        <v>0</v>
      </c>
      <c r="BL497" s="20" t="s">
        <v>315</v>
      </c>
      <c r="BM497" s="227" t="s">
        <v>9583</v>
      </c>
    </row>
    <row r="498" s="2" customFormat="1">
      <c r="A498" s="41"/>
      <c r="B498" s="42"/>
      <c r="C498" s="43"/>
      <c r="D498" s="229" t="s">
        <v>317</v>
      </c>
      <c r="E498" s="43"/>
      <c r="F498" s="230" t="s">
        <v>9584</v>
      </c>
      <c r="G498" s="43"/>
      <c r="H498" s="43"/>
      <c r="I498" s="231"/>
      <c r="J498" s="43"/>
      <c r="K498" s="43"/>
      <c r="L498" s="47"/>
      <c r="M498" s="232"/>
      <c r="N498" s="233"/>
      <c r="O498" s="87"/>
      <c r="P498" s="87"/>
      <c r="Q498" s="87"/>
      <c r="R498" s="87"/>
      <c r="S498" s="87"/>
      <c r="T498" s="88"/>
      <c r="U498" s="41"/>
      <c r="V498" s="41"/>
      <c r="W498" s="41"/>
      <c r="X498" s="41"/>
      <c r="Y498" s="41"/>
      <c r="Z498" s="41"/>
      <c r="AA498" s="41"/>
      <c r="AB498" s="41"/>
      <c r="AC498" s="41"/>
      <c r="AD498" s="41"/>
      <c r="AE498" s="41"/>
      <c r="AT498" s="20" t="s">
        <v>317</v>
      </c>
      <c r="AU498" s="20" t="s">
        <v>85</v>
      </c>
    </row>
    <row r="499" s="2" customFormat="1">
      <c r="A499" s="41"/>
      <c r="B499" s="42"/>
      <c r="C499" s="43"/>
      <c r="D499" s="236" t="s">
        <v>4125</v>
      </c>
      <c r="E499" s="43"/>
      <c r="F499" s="292" t="s">
        <v>9170</v>
      </c>
      <c r="G499" s="43"/>
      <c r="H499" s="43"/>
      <c r="I499" s="231"/>
      <c r="J499" s="43"/>
      <c r="K499" s="43"/>
      <c r="L499" s="47"/>
      <c r="M499" s="232"/>
      <c r="N499" s="233"/>
      <c r="O499" s="87"/>
      <c r="P499" s="87"/>
      <c r="Q499" s="87"/>
      <c r="R499" s="87"/>
      <c r="S499" s="87"/>
      <c r="T499" s="88"/>
      <c r="U499" s="41"/>
      <c r="V499" s="41"/>
      <c r="W499" s="41"/>
      <c r="X499" s="41"/>
      <c r="Y499" s="41"/>
      <c r="Z499" s="41"/>
      <c r="AA499" s="41"/>
      <c r="AB499" s="41"/>
      <c r="AC499" s="41"/>
      <c r="AD499" s="41"/>
      <c r="AE499" s="41"/>
      <c r="AT499" s="20" t="s">
        <v>4125</v>
      </c>
      <c r="AU499" s="20" t="s">
        <v>85</v>
      </c>
    </row>
    <row r="500" s="13" customFormat="1">
      <c r="A500" s="13"/>
      <c r="B500" s="234"/>
      <c r="C500" s="235"/>
      <c r="D500" s="236" t="s">
        <v>319</v>
      </c>
      <c r="E500" s="237" t="s">
        <v>19</v>
      </c>
      <c r="F500" s="238" t="s">
        <v>9585</v>
      </c>
      <c r="G500" s="235"/>
      <c r="H500" s="239">
        <v>99.385999999999996</v>
      </c>
      <c r="I500" s="240"/>
      <c r="J500" s="235"/>
      <c r="K500" s="235"/>
      <c r="L500" s="241"/>
      <c r="M500" s="242"/>
      <c r="N500" s="243"/>
      <c r="O500" s="243"/>
      <c r="P500" s="243"/>
      <c r="Q500" s="243"/>
      <c r="R500" s="243"/>
      <c r="S500" s="243"/>
      <c r="T500" s="244"/>
      <c r="U500" s="13"/>
      <c r="V500" s="13"/>
      <c r="W500" s="13"/>
      <c r="X500" s="13"/>
      <c r="Y500" s="13"/>
      <c r="Z500" s="13"/>
      <c r="AA500" s="13"/>
      <c r="AB500" s="13"/>
      <c r="AC500" s="13"/>
      <c r="AD500" s="13"/>
      <c r="AE500" s="13"/>
      <c r="AT500" s="245" t="s">
        <v>319</v>
      </c>
      <c r="AU500" s="245" t="s">
        <v>85</v>
      </c>
      <c r="AV500" s="13" t="s">
        <v>85</v>
      </c>
      <c r="AW500" s="13" t="s">
        <v>37</v>
      </c>
      <c r="AX500" s="13" t="s">
        <v>83</v>
      </c>
      <c r="AY500" s="245" t="s">
        <v>308</v>
      </c>
    </row>
    <row r="501" s="2" customFormat="1" ht="24.15" customHeight="1">
      <c r="A501" s="41"/>
      <c r="B501" s="42"/>
      <c r="C501" s="216" t="s">
        <v>1772</v>
      </c>
      <c r="D501" s="216" t="s">
        <v>310</v>
      </c>
      <c r="E501" s="217" t="s">
        <v>1115</v>
      </c>
      <c r="F501" s="218" t="s">
        <v>1116</v>
      </c>
      <c r="G501" s="219" t="s">
        <v>493</v>
      </c>
      <c r="H501" s="220">
        <v>9.5</v>
      </c>
      <c r="I501" s="221"/>
      <c r="J501" s="222">
        <f>ROUND(I501*H501,2)</f>
        <v>0</v>
      </c>
      <c r="K501" s="218" t="s">
        <v>314</v>
      </c>
      <c r="L501" s="47"/>
      <c r="M501" s="223" t="s">
        <v>19</v>
      </c>
      <c r="N501" s="224" t="s">
        <v>47</v>
      </c>
      <c r="O501" s="87"/>
      <c r="P501" s="225">
        <f>O501*H501</f>
        <v>0</v>
      </c>
      <c r="Q501" s="225">
        <v>0</v>
      </c>
      <c r="R501" s="225">
        <f>Q501*H501</f>
        <v>0</v>
      </c>
      <c r="S501" s="225">
        <v>0</v>
      </c>
      <c r="T501" s="226">
        <f>S501*H501</f>
        <v>0</v>
      </c>
      <c r="U501" s="41"/>
      <c r="V501" s="41"/>
      <c r="W501" s="41"/>
      <c r="X501" s="41"/>
      <c r="Y501" s="41"/>
      <c r="Z501" s="41"/>
      <c r="AA501" s="41"/>
      <c r="AB501" s="41"/>
      <c r="AC501" s="41"/>
      <c r="AD501" s="41"/>
      <c r="AE501" s="41"/>
      <c r="AR501" s="227" t="s">
        <v>315</v>
      </c>
      <c r="AT501" s="227" t="s">
        <v>310</v>
      </c>
      <c r="AU501" s="227" t="s">
        <v>85</v>
      </c>
      <c r="AY501" s="20" t="s">
        <v>308</v>
      </c>
      <c r="BE501" s="228">
        <f>IF(N501="základní",J501,0)</f>
        <v>0</v>
      </c>
      <c r="BF501" s="228">
        <f>IF(N501="snížená",J501,0)</f>
        <v>0</v>
      </c>
      <c r="BG501" s="228">
        <f>IF(N501="zákl. přenesená",J501,0)</f>
        <v>0</v>
      </c>
      <c r="BH501" s="228">
        <f>IF(N501="sníž. přenesená",J501,0)</f>
        <v>0</v>
      </c>
      <c r="BI501" s="228">
        <f>IF(N501="nulová",J501,0)</f>
        <v>0</v>
      </c>
      <c r="BJ501" s="20" t="s">
        <v>83</v>
      </c>
      <c r="BK501" s="228">
        <f>ROUND(I501*H501,2)</f>
        <v>0</v>
      </c>
      <c r="BL501" s="20" t="s">
        <v>315</v>
      </c>
      <c r="BM501" s="227" t="s">
        <v>9586</v>
      </c>
    </row>
    <row r="502" s="2" customFormat="1">
      <c r="A502" s="41"/>
      <c r="B502" s="42"/>
      <c r="C502" s="43"/>
      <c r="D502" s="229" t="s">
        <v>317</v>
      </c>
      <c r="E502" s="43"/>
      <c r="F502" s="230" t="s">
        <v>1118</v>
      </c>
      <c r="G502" s="43"/>
      <c r="H502" s="43"/>
      <c r="I502" s="231"/>
      <c r="J502" s="43"/>
      <c r="K502" s="43"/>
      <c r="L502" s="47"/>
      <c r="M502" s="232"/>
      <c r="N502" s="233"/>
      <c r="O502" s="87"/>
      <c r="P502" s="87"/>
      <c r="Q502" s="87"/>
      <c r="R502" s="87"/>
      <c r="S502" s="87"/>
      <c r="T502" s="88"/>
      <c r="U502" s="41"/>
      <c r="V502" s="41"/>
      <c r="W502" s="41"/>
      <c r="X502" s="41"/>
      <c r="Y502" s="41"/>
      <c r="Z502" s="41"/>
      <c r="AA502" s="41"/>
      <c r="AB502" s="41"/>
      <c r="AC502" s="41"/>
      <c r="AD502" s="41"/>
      <c r="AE502" s="41"/>
      <c r="AT502" s="20" t="s">
        <v>317</v>
      </c>
      <c r="AU502" s="20" t="s">
        <v>85</v>
      </c>
    </row>
    <row r="503" s="13" customFormat="1">
      <c r="A503" s="13"/>
      <c r="B503" s="234"/>
      <c r="C503" s="235"/>
      <c r="D503" s="236" t="s">
        <v>319</v>
      </c>
      <c r="E503" s="237" t="s">
        <v>19</v>
      </c>
      <c r="F503" s="238" t="s">
        <v>9587</v>
      </c>
      <c r="G503" s="235"/>
      <c r="H503" s="239">
        <v>9</v>
      </c>
      <c r="I503" s="240"/>
      <c r="J503" s="235"/>
      <c r="K503" s="235"/>
      <c r="L503" s="241"/>
      <c r="M503" s="242"/>
      <c r="N503" s="243"/>
      <c r="O503" s="243"/>
      <c r="P503" s="243"/>
      <c r="Q503" s="243"/>
      <c r="R503" s="243"/>
      <c r="S503" s="243"/>
      <c r="T503" s="244"/>
      <c r="U503" s="13"/>
      <c r="V503" s="13"/>
      <c r="W503" s="13"/>
      <c r="X503" s="13"/>
      <c r="Y503" s="13"/>
      <c r="Z503" s="13"/>
      <c r="AA503" s="13"/>
      <c r="AB503" s="13"/>
      <c r="AC503" s="13"/>
      <c r="AD503" s="13"/>
      <c r="AE503" s="13"/>
      <c r="AT503" s="245" t="s">
        <v>319</v>
      </c>
      <c r="AU503" s="245" t="s">
        <v>85</v>
      </c>
      <c r="AV503" s="13" t="s">
        <v>85</v>
      </c>
      <c r="AW503" s="13" t="s">
        <v>37</v>
      </c>
      <c r="AX503" s="13" t="s">
        <v>76</v>
      </c>
      <c r="AY503" s="245" t="s">
        <v>308</v>
      </c>
    </row>
    <row r="504" s="13" customFormat="1">
      <c r="A504" s="13"/>
      <c r="B504" s="234"/>
      <c r="C504" s="235"/>
      <c r="D504" s="236" t="s">
        <v>319</v>
      </c>
      <c r="E504" s="237" t="s">
        <v>19</v>
      </c>
      <c r="F504" s="238" t="s">
        <v>9588</v>
      </c>
      <c r="G504" s="235"/>
      <c r="H504" s="239">
        <v>0.5</v>
      </c>
      <c r="I504" s="240"/>
      <c r="J504" s="235"/>
      <c r="K504" s="235"/>
      <c r="L504" s="241"/>
      <c r="M504" s="242"/>
      <c r="N504" s="243"/>
      <c r="O504" s="243"/>
      <c r="P504" s="243"/>
      <c r="Q504" s="243"/>
      <c r="R504" s="243"/>
      <c r="S504" s="243"/>
      <c r="T504" s="244"/>
      <c r="U504" s="13"/>
      <c r="V504" s="13"/>
      <c r="W504" s="13"/>
      <c r="X504" s="13"/>
      <c r="Y504" s="13"/>
      <c r="Z504" s="13"/>
      <c r="AA504" s="13"/>
      <c r="AB504" s="13"/>
      <c r="AC504" s="13"/>
      <c r="AD504" s="13"/>
      <c r="AE504" s="13"/>
      <c r="AT504" s="245" t="s">
        <v>319</v>
      </c>
      <c r="AU504" s="245" t="s">
        <v>85</v>
      </c>
      <c r="AV504" s="13" t="s">
        <v>85</v>
      </c>
      <c r="AW504" s="13" t="s">
        <v>37</v>
      </c>
      <c r="AX504" s="13" t="s">
        <v>76</v>
      </c>
      <c r="AY504" s="245" t="s">
        <v>308</v>
      </c>
    </row>
    <row r="505" s="15" customFormat="1">
      <c r="A505" s="15"/>
      <c r="B505" s="259"/>
      <c r="C505" s="260"/>
      <c r="D505" s="236" t="s">
        <v>319</v>
      </c>
      <c r="E505" s="261" t="s">
        <v>19</v>
      </c>
      <c r="F505" s="262" t="s">
        <v>448</v>
      </c>
      <c r="G505" s="260"/>
      <c r="H505" s="263">
        <v>9.5</v>
      </c>
      <c r="I505" s="264"/>
      <c r="J505" s="260"/>
      <c r="K505" s="260"/>
      <c r="L505" s="265"/>
      <c r="M505" s="266"/>
      <c r="N505" s="267"/>
      <c r="O505" s="267"/>
      <c r="P505" s="267"/>
      <c r="Q505" s="267"/>
      <c r="R505" s="267"/>
      <c r="S505" s="267"/>
      <c r="T505" s="268"/>
      <c r="U505" s="15"/>
      <c r="V505" s="15"/>
      <c r="W505" s="15"/>
      <c r="X505" s="15"/>
      <c r="Y505" s="15"/>
      <c r="Z505" s="15"/>
      <c r="AA505" s="15"/>
      <c r="AB505" s="15"/>
      <c r="AC505" s="15"/>
      <c r="AD505" s="15"/>
      <c r="AE505" s="15"/>
      <c r="AT505" s="269" t="s">
        <v>319</v>
      </c>
      <c r="AU505" s="269" t="s">
        <v>85</v>
      </c>
      <c r="AV505" s="15" t="s">
        <v>315</v>
      </c>
      <c r="AW505" s="15" t="s">
        <v>37</v>
      </c>
      <c r="AX505" s="15" t="s">
        <v>83</v>
      </c>
      <c r="AY505" s="269" t="s">
        <v>308</v>
      </c>
    </row>
    <row r="506" s="2" customFormat="1" ht="24.15" customHeight="1">
      <c r="A506" s="41"/>
      <c r="B506" s="42"/>
      <c r="C506" s="216" t="s">
        <v>832</v>
      </c>
      <c r="D506" s="216" t="s">
        <v>310</v>
      </c>
      <c r="E506" s="217" t="s">
        <v>1121</v>
      </c>
      <c r="F506" s="218" t="s">
        <v>1109</v>
      </c>
      <c r="G506" s="219" t="s">
        <v>493</v>
      </c>
      <c r="H506" s="220">
        <v>180.5</v>
      </c>
      <c r="I506" s="221"/>
      <c r="J506" s="222">
        <f>ROUND(I506*H506,2)</f>
        <v>0</v>
      </c>
      <c r="K506" s="218" t="s">
        <v>314</v>
      </c>
      <c r="L506" s="47"/>
      <c r="M506" s="223" t="s">
        <v>19</v>
      </c>
      <c r="N506" s="224" t="s">
        <v>47</v>
      </c>
      <c r="O506" s="87"/>
      <c r="P506" s="225">
        <f>O506*H506</f>
        <v>0</v>
      </c>
      <c r="Q506" s="225">
        <v>0</v>
      </c>
      <c r="R506" s="225">
        <f>Q506*H506</f>
        <v>0</v>
      </c>
      <c r="S506" s="225">
        <v>0</v>
      </c>
      <c r="T506" s="226">
        <f>S506*H506</f>
        <v>0</v>
      </c>
      <c r="U506" s="41"/>
      <c r="V506" s="41"/>
      <c r="W506" s="41"/>
      <c r="X506" s="41"/>
      <c r="Y506" s="41"/>
      <c r="Z506" s="41"/>
      <c r="AA506" s="41"/>
      <c r="AB506" s="41"/>
      <c r="AC506" s="41"/>
      <c r="AD506" s="41"/>
      <c r="AE506" s="41"/>
      <c r="AR506" s="227" t="s">
        <v>315</v>
      </c>
      <c r="AT506" s="227" t="s">
        <v>310</v>
      </c>
      <c r="AU506" s="227" t="s">
        <v>85</v>
      </c>
      <c r="AY506" s="20" t="s">
        <v>308</v>
      </c>
      <c r="BE506" s="228">
        <f>IF(N506="základní",J506,0)</f>
        <v>0</v>
      </c>
      <c r="BF506" s="228">
        <f>IF(N506="snížená",J506,0)</f>
        <v>0</v>
      </c>
      <c r="BG506" s="228">
        <f>IF(N506="zákl. přenesená",J506,0)</f>
        <v>0</v>
      </c>
      <c r="BH506" s="228">
        <f>IF(N506="sníž. přenesená",J506,0)</f>
        <v>0</v>
      </c>
      <c r="BI506" s="228">
        <f>IF(N506="nulová",J506,0)</f>
        <v>0</v>
      </c>
      <c r="BJ506" s="20" t="s">
        <v>83</v>
      </c>
      <c r="BK506" s="228">
        <f>ROUND(I506*H506,2)</f>
        <v>0</v>
      </c>
      <c r="BL506" s="20" t="s">
        <v>315</v>
      </c>
      <c r="BM506" s="227" t="s">
        <v>9589</v>
      </c>
    </row>
    <row r="507" s="2" customFormat="1">
      <c r="A507" s="41"/>
      <c r="B507" s="42"/>
      <c r="C507" s="43"/>
      <c r="D507" s="229" t="s">
        <v>317</v>
      </c>
      <c r="E507" s="43"/>
      <c r="F507" s="230" t="s">
        <v>1123</v>
      </c>
      <c r="G507" s="43"/>
      <c r="H507" s="43"/>
      <c r="I507" s="231"/>
      <c r="J507" s="43"/>
      <c r="K507" s="43"/>
      <c r="L507" s="47"/>
      <c r="M507" s="232"/>
      <c r="N507" s="233"/>
      <c r="O507" s="87"/>
      <c r="P507" s="87"/>
      <c r="Q507" s="87"/>
      <c r="R507" s="87"/>
      <c r="S507" s="87"/>
      <c r="T507" s="88"/>
      <c r="U507" s="41"/>
      <c r="V507" s="41"/>
      <c r="W507" s="41"/>
      <c r="X507" s="41"/>
      <c r="Y507" s="41"/>
      <c r="Z507" s="41"/>
      <c r="AA507" s="41"/>
      <c r="AB507" s="41"/>
      <c r="AC507" s="41"/>
      <c r="AD507" s="41"/>
      <c r="AE507" s="41"/>
      <c r="AT507" s="20" t="s">
        <v>317</v>
      </c>
      <c r="AU507" s="20" t="s">
        <v>85</v>
      </c>
    </row>
    <row r="508" s="13" customFormat="1">
      <c r="A508" s="13"/>
      <c r="B508" s="234"/>
      <c r="C508" s="235"/>
      <c r="D508" s="236" t="s">
        <v>319</v>
      </c>
      <c r="E508" s="237" t="s">
        <v>19</v>
      </c>
      <c r="F508" s="238" t="s">
        <v>9590</v>
      </c>
      <c r="G508" s="235"/>
      <c r="H508" s="239">
        <v>180.5</v>
      </c>
      <c r="I508" s="240"/>
      <c r="J508" s="235"/>
      <c r="K508" s="235"/>
      <c r="L508" s="241"/>
      <c r="M508" s="242"/>
      <c r="N508" s="243"/>
      <c r="O508" s="243"/>
      <c r="P508" s="243"/>
      <c r="Q508" s="243"/>
      <c r="R508" s="243"/>
      <c r="S508" s="243"/>
      <c r="T508" s="244"/>
      <c r="U508" s="13"/>
      <c r="V508" s="13"/>
      <c r="W508" s="13"/>
      <c r="X508" s="13"/>
      <c r="Y508" s="13"/>
      <c r="Z508" s="13"/>
      <c r="AA508" s="13"/>
      <c r="AB508" s="13"/>
      <c r="AC508" s="13"/>
      <c r="AD508" s="13"/>
      <c r="AE508" s="13"/>
      <c r="AT508" s="245" t="s">
        <v>319</v>
      </c>
      <c r="AU508" s="245" t="s">
        <v>85</v>
      </c>
      <c r="AV508" s="13" t="s">
        <v>85</v>
      </c>
      <c r="AW508" s="13" t="s">
        <v>37</v>
      </c>
      <c r="AX508" s="13" t="s">
        <v>83</v>
      </c>
      <c r="AY508" s="245" t="s">
        <v>308</v>
      </c>
    </row>
    <row r="509" s="2" customFormat="1" ht="24.15" customHeight="1">
      <c r="A509" s="41"/>
      <c r="B509" s="42"/>
      <c r="C509" s="216" t="s">
        <v>1790</v>
      </c>
      <c r="D509" s="216" t="s">
        <v>310</v>
      </c>
      <c r="E509" s="217" t="s">
        <v>2783</v>
      </c>
      <c r="F509" s="218" t="s">
        <v>937</v>
      </c>
      <c r="G509" s="219" t="s">
        <v>493</v>
      </c>
      <c r="H509" s="220">
        <v>9</v>
      </c>
      <c r="I509" s="221"/>
      <c r="J509" s="222">
        <f>ROUND(I509*H509,2)</f>
        <v>0</v>
      </c>
      <c r="K509" s="218" t="s">
        <v>314</v>
      </c>
      <c r="L509" s="47"/>
      <c r="M509" s="223" t="s">
        <v>19</v>
      </c>
      <c r="N509" s="224" t="s">
        <v>47</v>
      </c>
      <c r="O509" s="87"/>
      <c r="P509" s="225">
        <f>O509*H509</f>
        <v>0</v>
      </c>
      <c r="Q509" s="225">
        <v>0</v>
      </c>
      <c r="R509" s="225">
        <f>Q509*H509</f>
        <v>0</v>
      </c>
      <c r="S509" s="225">
        <v>0</v>
      </c>
      <c r="T509" s="226">
        <f>S509*H509</f>
        <v>0</v>
      </c>
      <c r="U509" s="41"/>
      <c r="V509" s="41"/>
      <c r="W509" s="41"/>
      <c r="X509" s="41"/>
      <c r="Y509" s="41"/>
      <c r="Z509" s="41"/>
      <c r="AA509" s="41"/>
      <c r="AB509" s="41"/>
      <c r="AC509" s="41"/>
      <c r="AD509" s="41"/>
      <c r="AE509" s="41"/>
      <c r="AR509" s="227" t="s">
        <v>315</v>
      </c>
      <c r="AT509" s="227" t="s">
        <v>310</v>
      </c>
      <c r="AU509" s="227" t="s">
        <v>85</v>
      </c>
      <c r="AY509" s="20" t="s">
        <v>308</v>
      </c>
      <c r="BE509" s="228">
        <f>IF(N509="základní",J509,0)</f>
        <v>0</v>
      </c>
      <c r="BF509" s="228">
        <f>IF(N509="snížená",J509,0)</f>
        <v>0</v>
      </c>
      <c r="BG509" s="228">
        <f>IF(N509="zákl. přenesená",J509,0)</f>
        <v>0</v>
      </c>
      <c r="BH509" s="228">
        <f>IF(N509="sníž. přenesená",J509,0)</f>
        <v>0</v>
      </c>
      <c r="BI509" s="228">
        <f>IF(N509="nulová",J509,0)</f>
        <v>0</v>
      </c>
      <c r="BJ509" s="20" t="s">
        <v>83</v>
      </c>
      <c r="BK509" s="228">
        <f>ROUND(I509*H509,2)</f>
        <v>0</v>
      </c>
      <c r="BL509" s="20" t="s">
        <v>315</v>
      </c>
      <c r="BM509" s="227" t="s">
        <v>9591</v>
      </c>
    </row>
    <row r="510" s="2" customFormat="1">
      <c r="A510" s="41"/>
      <c r="B510" s="42"/>
      <c r="C510" s="43"/>
      <c r="D510" s="229" t="s">
        <v>317</v>
      </c>
      <c r="E510" s="43"/>
      <c r="F510" s="230" t="s">
        <v>2785</v>
      </c>
      <c r="G510" s="43"/>
      <c r="H510" s="43"/>
      <c r="I510" s="231"/>
      <c r="J510" s="43"/>
      <c r="K510" s="43"/>
      <c r="L510" s="47"/>
      <c r="M510" s="232"/>
      <c r="N510" s="233"/>
      <c r="O510" s="87"/>
      <c r="P510" s="87"/>
      <c r="Q510" s="87"/>
      <c r="R510" s="87"/>
      <c r="S510" s="87"/>
      <c r="T510" s="88"/>
      <c r="U510" s="41"/>
      <c r="V510" s="41"/>
      <c r="W510" s="41"/>
      <c r="X510" s="41"/>
      <c r="Y510" s="41"/>
      <c r="Z510" s="41"/>
      <c r="AA510" s="41"/>
      <c r="AB510" s="41"/>
      <c r="AC510" s="41"/>
      <c r="AD510" s="41"/>
      <c r="AE510" s="41"/>
      <c r="AT510" s="20" t="s">
        <v>317</v>
      </c>
      <c r="AU510" s="20" t="s">
        <v>85</v>
      </c>
    </row>
    <row r="511" s="13" customFormat="1">
      <c r="A511" s="13"/>
      <c r="B511" s="234"/>
      <c r="C511" s="235"/>
      <c r="D511" s="236" t="s">
        <v>319</v>
      </c>
      <c r="E511" s="237" t="s">
        <v>19</v>
      </c>
      <c r="F511" s="238" t="s">
        <v>9587</v>
      </c>
      <c r="G511" s="235"/>
      <c r="H511" s="239">
        <v>9</v>
      </c>
      <c r="I511" s="240"/>
      <c r="J511" s="235"/>
      <c r="K511" s="235"/>
      <c r="L511" s="241"/>
      <c r="M511" s="242"/>
      <c r="N511" s="243"/>
      <c r="O511" s="243"/>
      <c r="P511" s="243"/>
      <c r="Q511" s="243"/>
      <c r="R511" s="243"/>
      <c r="S511" s="243"/>
      <c r="T511" s="244"/>
      <c r="U511" s="13"/>
      <c r="V511" s="13"/>
      <c r="W511" s="13"/>
      <c r="X511" s="13"/>
      <c r="Y511" s="13"/>
      <c r="Z511" s="13"/>
      <c r="AA511" s="13"/>
      <c r="AB511" s="13"/>
      <c r="AC511" s="13"/>
      <c r="AD511" s="13"/>
      <c r="AE511" s="13"/>
      <c r="AT511" s="245" t="s">
        <v>319</v>
      </c>
      <c r="AU511" s="245" t="s">
        <v>85</v>
      </c>
      <c r="AV511" s="13" t="s">
        <v>85</v>
      </c>
      <c r="AW511" s="13" t="s">
        <v>37</v>
      </c>
      <c r="AX511" s="13" t="s">
        <v>83</v>
      </c>
      <c r="AY511" s="245" t="s">
        <v>308</v>
      </c>
    </row>
    <row r="512" s="12" customFormat="1" ht="22.8" customHeight="1">
      <c r="A512" s="12"/>
      <c r="B512" s="200"/>
      <c r="C512" s="201"/>
      <c r="D512" s="202" t="s">
        <v>75</v>
      </c>
      <c r="E512" s="214" t="s">
        <v>518</v>
      </c>
      <c r="F512" s="214" t="s">
        <v>519</v>
      </c>
      <c r="G512" s="201"/>
      <c r="H512" s="201"/>
      <c r="I512" s="204"/>
      <c r="J512" s="215">
        <f>BK512</f>
        <v>0</v>
      </c>
      <c r="K512" s="201"/>
      <c r="L512" s="206"/>
      <c r="M512" s="207"/>
      <c r="N512" s="208"/>
      <c r="O512" s="208"/>
      <c r="P512" s="209">
        <f>SUM(P513:P519)</f>
        <v>0</v>
      </c>
      <c r="Q512" s="208"/>
      <c r="R512" s="209">
        <f>SUM(R513:R519)</f>
        <v>0</v>
      </c>
      <c r="S512" s="208"/>
      <c r="T512" s="210">
        <f>SUM(T513:T519)</f>
        <v>0</v>
      </c>
      <c r="U512" s="12"/>
      <c r="V512" s="12"/>
      <c r="W512" s="12"/>
      <c r="X512" s="12"/>
      <c r="Y512" s="12"/>
      <c r="Z512" s="12"/>
      <c r="AA512" s="12"/>
      <c r="AB512" s="12"/>
      <c r="AC512" s="12"/>
      <c r="AD512" s="12"/>
      <c r="AE512" s="12"/>
      <c r="AR512" s="211" t="s">
        <v>83</v>
      </c>
      <c r="AT512" s="212" t="s">
        <v>75</v>
      </c>
      <c r="AU512" s="212" t="s">
        <v>83</v>
      </c>
      <c r="AY512" s="211" t="s">
        <v>308</v>
      </c>
      <c r="BK512" s="213">
        <f>SUM(BK513:BK519)</f>
        <v>0</v>
      </c>
    </row>
    <row r="513" s="2" customFormat="1" ht="24.15" customHeight="1">
      <c r="A513" s="41"/>
      <c r="B513" s="42"/>
      <c r="C513" s="216" t="s">
        <v>839</v>
      </c>
      <c r="D513" s="216" t="s">
        <v>310</v>
      </c>
      <c r="E513" s="217" t="s">
        <v>520</v>
      </c>
      <c r="F513" s="218" t="s">
        <v>521</v>
      </c>
      <c r="G513" s="219" t="s">
        <v>493</v>
      </c>
      <c r="H513" s="220">
        <v>1.732</v>
      </c>
      <c r="I513" s="221"/>
      <c r="J513" s="222">
        <f>ROUND(I513*H513,2)</f>
        <v>0</v>
      </c>
      <c r="K513" s="218" t="s">
        <v>314</v>
      </c>
      <c r="L513" s="47"/>
      <c r="M513" s="223" t="s">
        <v>19</v>
      </c>
      <c r="N513" s="224" t="s">
        <v>47</v>
      </c>
      <c r="O513" s="87"/>
      <c r="P513" s="225">
        <f>O513*H513</f>
        <v>0</v>
      </c>
      <c r="Q513" s="225">
        <v>0</v>
      </c>
      <c r="R513" s="225">
        <f>Q513*H513</f>
        <v>0</v>
      </c>
      <c r="S513" s="225">
        <v>0</v>
      </c>
      <c r="T513" s="226">
        <f>S513*H513</f>
        <v>0</v>
      </c>
      <c r="U513" s="41"/>
      <c r="V513" s="41"/>
      <c r="W513" s="41"/>
      <c r="X513" s="41"/>
      <c r="Y513" s="41"/>
      <c r="Z513" s="41"/>
      <c r="AA513" s="41"/>
      <c r="AB513" s="41"/>
      <c r="AC513" s="41"/>
      <c r="AD513" s="41"/>
      <c r="AE513" s="41"/>
      <c r="AR513" s="227" t="s">
        <v>315</v>
      </c>
      <c r="AT513" s="227" t="s">
        <v>310</v>
      </c>
      <c r="AU513" s="227" t="s">
        <v>85</v>
      </c>
      <c r="AY513" s="20" t="s">
        <v>308</v>
      </c>
      <c r="BE513" s="228">
        <f>IF(N513="základní",J513,0)</f>
        <v>0</v>
      </c>
      <c r="BF513" s="228">
        <f>IF(N513="snížená",J513,0)</f>
        <v>0</v>
      </c>
      <c r="BG513" s="228">
        <f>IF(N513="zákl. přenesená",J513,0)</f>
        <v>0</v>
      </c>
      <c r="BH513" s="228">
        <f>IF(N513="sníž. přenesená",J513,0)</f>
        <v>0</v>
      </c>
      <c r="BI513" s="228">
        <f>IF(N513="nulová",J513,0)</f>
        <v>0</v>
      </c>
      <c r="BJ513" s="20" t="s">
        <v>83</v>
      </c>
      <c r="BK513" s="228">
        <f>ROUND(I513*H513,2)</f>
        <v>0</v>
      </c>
      <c r="BL513" s="20" t="s">
        <v>315</v>
      </c>
      <c r="BM513" s="227" t="s">
        <v>9592</v>
      </c>
    </row>
    <row r="514" s="2" customFormat="1">
      <c r="A514" s="41"/>
      <c r="B514" s="42"/>
      <c r="C514" s="43"/>
      <c r="D514" s="229" t="s">
        <v>317</v>
      </c>
      <c r="E514" s="43"/>
      <c r="F514" s="230" t="s">
        <v>523</v>
      </c>
      <c r="G514" s="43"/>
      <c r="H514" s="43"/>
      <c r="I514" s="231"/>
      <c r="J514" s="43"/>
      <c r="K514" s="43"/>
      <c r="L514" s="47"/>
      <c r="M514" s="232"/>
      <c r="N514" s="233"/>
      <c r="O514" s="87"/>
      <c r="P514" s="87"/>
      <c r="Q514" s="87"/>
      <c r="R514" s="87"/>
      <c r="S514" s="87"/>
      <c r="T514" s="88"/>
      <c r="U514" s="41"/>
      <c r="V514" s="41"/>
      <c r="W514" s="41"/>
      <c r="X514" s="41"/>
      <c r="Y514" s="41"/>
      <c r="Z514" s="41"/>
      <c r="AA514" s="41"/>
      <c r="AB514" s="41"/>
      <c r="AC514" s="41"/>
      <c r="AD514" s="41"/>
      <c r="AE514" s="41"/>
      <c r="AT514" s="20" t="s">
        <v>317</v>
      </c>
      <c r="AU514" s="20" t="s">
        <v>85</v>
      </c>
    </row>
    <row r="515" s="13" customFormat="1">
      <c r="A515" s="13"/>
      <c r="B515" s="234"/>
      <c r="C515" s="235"/>
      <c r="D515" s="236" t="s">
        <v>319</v>
      </c>
      <c r="E515" s="237" t="s">
        <v>19</v>
      </c>
      <c r="F515" s="238" t="s">
        <v>9593</v>
      </c>
      <c r="G515" s="235"/>
      <c r="H515" s="239">
        <v>0.72199999999999998</v>
      </c>
      <c r="I515" s="240"/>
      <c r="J515" s="235"/>
      <c r="K515" s="235"/>
      <c r="L515" s="241"/>
      <c r="M515" s="242"/>
      <c r="N515" s="243"/>
      <c r="O515" s="243"/>
      <c r="P515" s="243"/>
      <c r="Q515" s="243"/>
      <c r="R515" s="243"/>
      <c r="S515" s="243"/>
      <c r="T515" s="244"/>
      <c r="U515" s="13"/>
      <c r="V515" s="13"/>
      <c r="W515" s="13"/>
      <c r="X515" s="13"/>
      <c r="Y515" s="13"/>
      <c r="Z515" s="13"/>
      <c r="AA515" s="13"/>
      <c r="AB515" s="13"/>
      <c r="AC515" s="13"/>
      <c r="AD515" s="13"/>
      <c r="AE515" s="13"/>
      <c r="AT515" s="245" t="s">
        <v>319</v>
      </c>
      <c r="AU515" s="245" t="s">
        <v>85</v>
      </c>
      <c r="AV515" s="13" t="s">
        <v>85</v>
      </c>
      <c r="AW515" s="13" t="s">
        <v>37</v>
      </c>
      <c r="AX515" s="13" t="s">
        <v>76</v>
      </c>
      <c r="AY515" s="245" t="s">
        <v>308</v>
      </c>
    </row>
    <row r="516" s="13" customFormat="1">
      <c r="A516" s="13"/>
      <c r="B516" s="234"/>
      <c r="C516" s="235"/>
      <c r="D516" s="236" t="s">
        <v>319</v>
      </c>
      <c r="E516" s="237" t="s">
        <v>19</v>
      </c>
      <c r="F516" s="238" t="s">
        <v>9594</v>
      </c>
      <c r="G516" s="235"/>
      <c r="H516" s="239">
        <v>1.01</v>
      </c>
      <c r="I516" s="240"/>
      <c r="J516" s="235"/>
      <c r="K516" s="235"/>
      <c r="L516" s="241"/>
      <c r="M516" s="242"/>
      <c r="N516" s="243"/>
      <c r="O516" s="243"/>
      <c r="P516" s="243"/>
      <c r="Q516" s="243"/>
      <c r="R516" s="243"/>
      <c r="S516" s="243"/>
      <c r="T516" s="244"/>
      <c r="U516" s="13"/>
      <c r="V516" s="13"/>
      <c r="W516" s="13"/>
      <c r="X516" s="13"/>
      <c r="Y516" s="13"/>
      <c r="Z516" s="13"/>
      <c r="AA516" s="13"/>
      <c r="AB516" s="13"/>
      <c r="AC516" s="13"/>
      <c r="AD516" s="13"/>
      <c r="AE516" s="13"/>
      <c r="AT516" s="245" t="s">
        <v>319</v>
      </c>
      <c r="AU516" s="245" t="s">
        <v>85</v>
      </c>
      <c r="AV516" s="13" t="s">
        <v>85</v>
      </c>
      <c r="AW516" s="13" t="s">
        <v>37</v>
      </c>
      <c r="AX516" s="13" t="s">
        <v>76</v>
      </c>
      <c r="AY516" s="245" t="s">
        <v>308</v>
      </c>
    </row>
    <row r="517" s="15" customFormat="1">
      <c r="A517" s="15"/>
      <c r="B517" s="259"/>
      <c r="C517" s="260"/>
      <c r="D517" s="236" t="s">
        <v>319</v>
      </c>
      <c r="E517" s="261" t="s">
        <v>19</v>
      </c>
      <c r="F517" s="262" t="s">
        <v>448</v>
      </c>
      <c r="G517" s="260"/>
      <c r="H517" s="263">
        <v>1.732</v>
      </c>
      <c r="I517" s="264"/>
      <c r="J517" s="260"/>
      <c r="K517" s="260"/>
      <c r="L517" s="265"/>
      <c r="M517" s="266"/>
      <c r="N517" s="267"/>
      <c r="O517" s="267"/>
      <c r="P517" s="267"/>
      <c r="Q517" s="267"/>
      <c r="R517" s="267"/>
      <c r="S517" s="267"/>
      <c r="T517" s="268"/>
      <c r="U517" s="15"/>
      <c r="V517" s="15"/>
      <c r="W517" s="15"/>
      <c r="X517" s="15"/>
      <c r="Y517" s="15"/>
      <c r="Z517" s="15"/>
      <c r="AA517" s="15"/>
      <c r="AB517" s="15"/>
      <c r="AC517" s="15"/>
      <c r="AD517" s="15"/>
      <c r="AE517" s="15"/>
      <c r="AT517" s="269" t="s">
        <v>319</v>
      </c>
      <c r="AU517" s="269" t="s">
        <v>85</v>
      </c>
      <c r="AV517" s="15" t="s">
        <v>315</v>
      </c>
      <c r="AW517" s="15" t="s">
        <v>37</v>
      </c>
      <c r="AX517" s="15" t="s">
        <v>83</v>
      </c>
      <c r="AY517" s="269" t="s">
        <v>308</v>
      </c>
    </row>
    <row r="518" s="2" customFormat="1" ht="24.15" customHeight="1">
      <c r="A518" s="41"/>
      <c r="B518" s="42"/>
      <c r="C518" s="216" t="s">
        <v>1800</v>
      </c>
      <c r="D518" s="216" t="s">
        <v>310</v>
      </c>
      <c r="E518" s="217" t="s">
        <v>9595</v>
      </c>
      <c r="F518" s="218" t="s">
        <v>9596</v>
      </c>
      <c r="G518" s="219" t="s">
        <v>493</v>
      </c>
      <c r="H518" s="220">
        <v>1.732</v>
      </c>
      <c r="I518" s="221"/>
      <c r="J518" s="222">
        <f>ROUND(I518*H518,2)</f>
        <v>0</v>
      </c>
      <c r="K518" s="218" t="s">
        <v>314</v>
      </c>
      <c r="L518" s="47"/>
      <c r="M518" s="223" t="s">
        <v>19</v>
      </c>
      <c r="N518" s="224" t="s">
        <v>47</v>
      </c>
      <c r="O518" s="87"/>
      <c r="P518" s="225">
        <f>O518*H518</f>
        <v>0</v>
      </c>
      <c r="Q518" s="225">
        <v>0</v>
      </c>
      <c r="R518" s="225">
        <f>Q518*H518</f>
        <v>0</v>
      </c>
      <c r="S518" s="225">
        <v>0</v>
      </c>
      <c r="T518" s="226">
        <f>S518*H518</f>
        <v>0</v>
      </c>
      <c r="U518" s="41"/>
      <c r="V518" s="41"/>
      <c r="W518" s="41"/>
      <c r="X518" s="41"/>
      <c r="Y518" s="41"/>
      <c r="Z518" s="41"/>
      <c r="AA518" s="41"/>
      <c r="AB518" s="41"/>
      <c r="AC518" s="41"/>
      <c r="AD518" s="41"/>
      <c r="AE518" s="41"/>
      <c r="AR518" s="227" t="s">
        <v>315</v>
      </c>
      <c r="AT518" s="227" t="s">
        <v>310</v>
      </c>
      <c r="AU518" s="227" t="s">
        <v>85</v>
      </c>
      <c r="AY518" s="20" t="s">
        <v>308</v>
      </c>
      <c r="BE518" s="228">
        <f>IF(N518="základní",J518,0)</f>
        <v>0</v>
      </c>
      <c r="BF518" s="228">
        <f>IF(N518="snížená",J518,0)</f>
        <v>0</v>
      </c>
      <c r="BG518" s="228">
        <f>IF(N518="zákl. přenesená",J518,0)</f>
        <v>0</v>
      </c>
      <c r="BH518" s="228">
        <f>IF(N518="sníž. přenesená",J518,0)</f>
        <v>0</v>
      </c>
      <c r="BI518" s="228">
        <f>IF(N518="nulová",J518,0)</f>
        <v>0</v>
      </c>
      <c r="BJ518" s="20" t="s">
        <v>83</v>
      </c>
      <c r="BK518" s="228">
        <f>ROUND(I518*H518,2)</f>
        <v>0</v>
      </c>
      <c r="BL518" s="20" t="s">
        <v>315</v>
      </c>
      <c r="BM518" s="227" t="s">
        <v>9597</v>
      </c>
    </row>
    <row r="519" s="2" customFormat="1">
      <c r="A519" s="41"/>
      <c r="B519" s="42"/>
      <c r="C519" s="43"/>
      <c r="D519" s="229" t="s">
        <v>317</v>
      </c>
      <c r="E519" s="43"/>
      <c r="F519" s="230" t="s">
        <v>9598</v>
      </c>
      <c r="G519" s="43"/>
      <c r="H519" s="43"/>
      <c r="I519" s="231"/>
      <c r="J519" s="43"/>
      <c r="K519" s="43"/>
      <c r="L519" s="47"/>
      <c r="M519" s="270"/>
      <c r="N519" s="271"/>
      <c r="O519" s="272"/>
      <c r="P519" s="272"/>
      <c r="Q519" s="272"/>
      <c r="R519" s="272"/>
      <c r="S519" s="272"/>
      <c r="T519" s="273"/>
      <c r="U519" s="41"/>
      <c r="V519" s="41"/>
      <c r="W519" s="41"/>
      <c r="X519" s="41"/>
      <c r="Y519" s="41"/>
      <c r="Z519" s="41"/>
      <c r="AA519" s="41"/>
      <c r="AB519" s="41"/>
      <c r="AC519" s="41"/>
      <c r="AD519" s="41"/>
      <c r="AE519" s="41"/>
      <c r="AT519" s="20" t="s">
        <v>317</v>
      </c>
      <c r="AU519" s="20" t="s">
        <v>85</v>
      </c>
    </row>
    <row r="520" s="2" customFormat="1" ht="6.96" customHeight="1">
      <c r="A520" s="41"/>
      <c r="B520" s="62"/>
      <c r="C520" s="63"/>
      <c r="D520" s="63"/>
      <c r="E520" s="63"/>
      <c r="F520" s="63"/>
      <c r="G520" s="63"/>
      <c r="H520" s="63"/>
      <c r="I520" s="63"/>
      <c r="J520" s="63"/>
      <c r="K520" s="63"/>
      <c r="L520" s="47"/>
      <c r="M520" s="41"/>
      <c r="O520" s="41"/>
      <c r="P520" s="41"/>
      <c r="Q520" s="41"/>
      <c r="R520" s="41"/>
      <c r="S520" s="41"/>
      <c r="T520" s="41"/>
      <c r="U520" s="41"/>
      <c r="V520" s="41"/>
      <c r="W520" s="41"/>
      <c r="X520" s="41"/>
      <c r="Y520" s="41"/>
      <c r="Z520" s="41"/>
      <c r="AA520" s="41"/>
      <c r="AB520" s="41"/>
      <c r="AC520" s="41"/>
      <c r="AD520" s="41"/>
      <c r="AE520" s="41"/>
    </row>
  </sheetData>
  <sheetProtection sheet="1" autoFilter="0" formatColumns="0" formatRows="0" objects="1" scenarios="1" spinCount="100000" saltValue="zVIYEljYqx7siAYHlN11+ZuU0O9zQINmap+LybJyCRUYdmcaLCGpY/g6Eqbzq0erjrBRvc8P1kggT1q4A6wnSg==" hashValue="w6CM6U1lpCuWzlNiOFPSV6h2Cz0NParUX6IuFmzSSKqCRiFMJH4ptM/18nysQTGONlDC6l228b5RHGmlR/5a3A==" algorithmName="SHA-512" password="CC35"/>
  <autoFilter ref="C92:K519"/>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22211101"/>
    <hyperlink ref="F103" r:id="rId2" display="https://podminky.urs.cz/item/CS_URS_2024_02/122252502"/>
    <hyperlink ref="F109" r:id="rId3" display="https://podminky.urs.cz/item/CS_URS_2024_02/122252508"/>
    <hyperlink ref="F114" r:id="rId4" display="https://podminky.urs.cz/item/CS_URS_2024_02/132212131"/>
    <hyperlink ref="F117" r:id="rId5" display="https://podminky.urs.cz/item/CS_URS_2024_02/212752611"/>
    <hyperlink ref="F125" r:id="rId6" display="https://podminky.urs.cz/item/CS_URS_2024_02/877310410"/>
    <hyperlink ref="F131" r:id="rId7" display="https://podminky.urs.cz/item/CS_URS_2024_02/877310420"/>
    <hyperlink ref="F135" r:id="rId8" display="https://podminky.urs.cz/item/CS_URS_2024_02/211971121"/>
    <hyperlink ref="F141" r:id="rId9" display="https://podminky.urs.cz/item/CS_URS_2024_02/511501111"/>
    <hyperlink ref="F148" r:id="rId10" display="https://podminky.urs.cz/item/CS_URS_2024_02/919726123"/>
    <hyperlink ref="F157" r:id="rId11" display="https://podminky.urs.cz/item/CS_URS_2024_02/451573111"/>
    <hyperlink ref="F163" r:id="rId12" display="https://podminky.urs.cz/item/CS_URS_2024_02/871313124"/>
    <hyperlink ref="F175" r:id="rId13" display="https://podminky.urs.cz/item/CS_URS_2024_02/871353124"/>
    <hyperlink ref="F190" r:id="rId14" display="https://podminky.urs.cz/item/CS_URS_2024_02/877310310"/>
    <hyperlink ref="F215" r:id="rId15" display="https://podminky.urs.cz/item/CS_URS_2024_02/877350310"/>
    <hyperlink ref="F229" r:id="rId16" display="https://podminky.urs.cz/item/CS_URS_2024_02/877350320"/>
    <hyperlink ref="F237" r:id="rId17" display="https://podminky.urs.cz/item/CS_URS_2024_02/877350330"/>
    <hyperlink ref="F245" r:id="rId18" display="https://podminky.urs.cz/item/CS_URS_2024_02/175151101"/>
    <hyperlink ref="F254" r:id="rId19" display="https://podminky.urs.cz/item/CS_URS_2024_02/451541111"/>
    <hyperlink ref="F259" r:id="rId20" display="https://podminky.urs.cz/item/CS_URS_2024_02/452311131"/>
    <hyperlink ref="F264" r:id="rId21" display="https://podminky.urs.cz/item/CS_URS_2024_02/895270101"/>
    <hyperlink ref="F267" r:id="rId22" display="https://podminky.urs.cz/item/CS_URS_2024_02/895270102"/>
    <hyperlink ref="F270" r:id="rId23" display="https://podminky.urs.cz/item/CS_URS_2024_02/895270131"/>
    <hyperlink ref="F275" r:id="rId24" display="https://podminky.urs.cz/item/CS_URS_2024_02/895270135"/>
    <hyperlink ref="F280" r:id="rId25" display="https://podminky.urs.cz/item/CS_URS_2024_02/895270224"/>
    <hyperlink ref="F285" r:id="rId26" display="https://podminky.urs.cz/item/CS_URS_2024_02/895270151"/>
    <hyperlink ref="F290" r:id="rId27" display="https://podminky.urs.cz/item/CS_URS_2024_02/894410103"/>
    <hyperlink ref="F297" r:id="rId28" display="https://podminky.urs.cz/item/CS_URS_2024_02/894410211"/>
    <hyperlink ref="F303" r:id="rId29" display="https://podminky.urs.cz/item/CS_URS_2024_02/894410212"/>
    <hyperlink ref="F307" r:id="rId30" display="https://podminky.urs.cz/item/CS_URS_2024_02/894410232"/>
    <hyperlink ref="F319" r:id="rId31" display="https://podminky.urs.cz/item/CS_URS_2024_02/452112112"/>
    <hyperlink ref="F326" r:id="rId32" display="https://podminky.urs.cz/item/CS_URS_2024_02/899104112"/>
    <hyperlink ref="F333" r:id="rId33" display="https://podminky.urs.cz/item/CS_URS_2024_02/977155124"/>
    <hyperlink ref="F341" r:id="rId34" display="https://podminky.urs.cz/item/CS_URS_2024_02/977155126"/>
    <hyperlink ref="F354" r:id="rId35" display="https://podminky.urs.cz/item/CS_URS_2024_02/985131111"/>
    <hyperlink ref="F361" r:id="rId36" display="https://podminky.urs.cz/item/CS_URS_2024_02/985131311"/>
    <hyperlink ref="F368" r:id="rId37" display="https://podminky.urs.cz/item/CS_URS_2024_02/985139111"/>
    <hyperlink ref="F374" r:id="rId38" display="https://podminky.urs.cz/item/CS_URS_2024_02/985139112"/>
    <hyperlink ref="F380" r:id="rId39" display="https://podminky.urs.cz/item/CS_URS_2024_02/985141111"/>
    <hyperlink ref="F387" r:id="rId40" display="https://podminky.urs.cz/item/CS_URS_2024_02/985141911"/>
    <hyperlink ref="F394" r:id="rId41" display="https://podminky.urs.cz/item/CS_URS_2024_02/985141912"/>
    <hyperlink ref="F401" r:id="rId42" display="https://podminky.urs.cz/item/CS_URS_2024_02/899501411"/>
    <hyperlink ref="F408" r:id="rId43" display="https://podminky.urs.cz/item/CS_URS_2024_02/985311111"/>
    <hyperlink ref="F415" r:id="rId44" display="https://podminky.urs.cz/item/CS_URS_2024_02/985311911"/>
    <hyperlink ref="F422" r:id="rId45" display="https://podminky.urs.cz/item/CS_URS_2024_02/985311912"/>
    <hyperlink ref="F429" r:id="rId46" display="https://podminky.urs.cz/item/CS_URS_2024_02/985312112"/>
    <hyperlink ref="F436" r:id="rId47" display="https://podminky.urs.cz/item/CS_URS_2024_02/985312191"/>
    <hyperlink ref="F443" r:id="rId48" display="https://podminky.urs.cz/item/CS_URS_2024_02/985312192"/>
    <hyperlink ref="F450" r:id="rId49" display="https://podminky.urs.cz/item/CS_URS_2024_02/359901212"/>
    <hyperlink ref="F466" r:id="rId50" display="https://podminky.urs.cz/item/CS_URS_2024_02/898161201"/>
    <hyperlink ref="F475" r:id="rId51" display="https://podminky.urs.cz/item/CS_URS_2024_02/174111101"/>
    <hyperlink ref="F479" r:id="rId52" display="https://podminky.urs.cz/item/CS_URS_2024_02/877360310"/>
    <hyperlink ref="F482" r:id="rId53" display="https://podminky.urs.cz/item/CS_URS_2024_02/890431811"/>
    <hyperlink ref="F485" r:id="rId54" display="https://podminky.urs.cz/item/CS_URS_2024_02/899102211"/>
    <hyperlink ref="F488" r:id="rId55" display="https://podminky.urs.cz/item/CS_URS_2024_02/997221551"/>
    <hyperlink ref="F491" r:id="rId56" display="https://podminky.urs.cz/item/CS_URS_2024_02/997221559"/>
    <hyperlink ref="F494" r:id="rId57" display="https://podminky.urs.cz/item/CS_URS_2024_02/997221873"/>
    <hyperlink ref="F498" r:id="rId58" display="https://podminky.urs.cz/item/CS_URS_2024_02/997013871"/>
    <hyperlink ref="F502" r:id="rId59" display="https://podminky.urs.cz/item/CS_URS_2024_02/997221561"/>
    <hyperlink ref="F507" r:id="rId60" display="https://podminky.urs.cz/item/CS_URS_2024_02/997221569"/>
    <hyperlink ref="F510" r:id="rId61" display="https://podminky.urs.cz/item/CS_URS_2024_02/997221862"/>
    <hyperlink ref="F514" r:id="rId62" display="https://podminky.urs.cz/item/CS_URS_2024_02/998276101"/>
    <hyperlink ref="F519" r:id="rId63" display="https://podminky.urs.cz/item/CS_URS_2024_02/998276124"/>
  </hyperlinks>
  <pageMargins left="0.39375" right="0.39375" top="0.39375" bottom="0.39375" header="0" footer="0"/>
  <pageSetup paperSize="9" orientation="landscape" blackAndWhite="1" fitToHeight="100"/>
  <headerFooter>
    <oddFooter>&amp;CStrana &amp;P z &amp;N</oddFooter>
  </headerFooter>
  <drawing r:id="rId64"/>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216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9599</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9600</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9601</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9602</v>
      </c>
      <c r="F26" s="41"/>
      <c r="G26" s="41"/>
      <c r="H26" s="41"/>
      <c r="I26" s="146" t="s">
        <v>29</v>
      </c>
      <c r="J26" s="136" t="s">
        <v>9603</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47.25" customHeight="1">
      <c r="A29" s="151"/>
      <c r="B29" s="152"/>
      <c r="C29" s="151"/>
      <c r="D29" s="151"/>
      <c r="E29" s="153" t="s">
        <v>41</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ROUND((SUM(BE94:BE367)),  2)</f>
        <v>0</v>
      </c>
      <c r="G35" s="41"/>
      <c r="H35" s="41"/>
      <c r="I35" s="161">
        <v>0.20999999999999999</v>
      </c>
      <c r="J35" s="160">
        <f>ROUND(((SUM(BE94:BE367))*I35),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ROUND((SUM(BF94:BF367)),  2)</f>
        <v>0</v>
      </c>
      <c r="G36" s="41"/>
      <c r="H36" s="41"/>
      <c r="I36" s="161">
        <v>0.12</v>
      </c>
      <c r="J36" s="160">
        <f>ROUND(((SUM(BF94:BF367))*I36),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ROUND((SUM(BG94:BG367)),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ROUND((SUM(BH94:BH367)),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ROUND((SUM(BI94:BI367)),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 xml:space="preserve">SO 661 - Přeložka trolejového vedení </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 xml:space="preserve">Ing. Švehlová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Elektroline, a.s.</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6699</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9604</v>
      </c>
      <c r="E65" s="186"/>
      <c r="F65" s="186"/>
      <c r="G65" s="186"/>
      <c r="H65" s="186"/>
      <c r="I65" s="186"/>
      <c r="J65" s="187">
        <f>J96</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9605</v>
      </c>
      <c r="E66" s="186"/>
      <c r="F66" s="186"/>
      <c r="G66" s="186"/>
      <c r="H66" s="186"/>
      <c r="I66" s="186"/>
      <c r="J66" s="187">
        <f>J175</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9606</v>
      </c>
      <c r="E67" s="186"/>
      <c r="F67" s="186"/>
      <c r="G67" s="186"/>
      <c r="H67" s="186"/>
      <c r="I67" s="186"/>
      <c r="J67" s="187">
        <f>J196</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9607</v>
      </c>
      <c r="E68" s="186"/>
      <c r="F68" s="186"/>
      <c r="G68" s="186"/>
      <c r="H68" s="186"/>
      <c r="I68" s="186"/>
      <c r="J68" s="187">
        <f>J213</f>
        <v>0</v>
      </c>
      <c r="K68" s="128"/>
      <c r="L68" s="188"/>
      <c r="S68" s="10"/>
      <c r="T68" s="10"/>
      <c r="U68" s="10"/>
      <c r="V68" s="10"/>
      <c r="W68" s="10"/>
      <c r="X68" s="10"/>
      <c r="Y68" s="10"/>
      <c r="Z68" s="10"/>
      <c r="AA68" s="10"/>
      <c r="AB68" s="10"/>
      <c r="AC68" s="10"/>
      <c r="AD68" s="10"/>
      <c r="AE68" s="10"/>
    </row>
    <row r="69" s="9" customFormat="1" ht="24.96" customHeight="1">
      <c r="A69" s="9"/>
      <c r="B69" s="178"/>
      <c r="C69" s="179"/>
      <c r="D69" s="180" t="s">
        <v>9608</v>
      </c>
      <c r="E69" s="181"/>
      <c r="F69" s="181"/>
      <c r="G69" s="181"/>
      <c r="H69" s="181"/>
      <c r="I69" s="181"/>
      <c r="J69" s="182">
        <f>J224</f>
        <v>0</v>
      </c>
      <c r="K69" s="179"/>
      <c r="L69" s="183"/>
      <c r="S69" s="9"/>
      <c r="T69" s="9"/>
      <c r="U69" s="9"/>
      <c r="V69" s="9"/>
      <c r="W69" s="9"/>
      <c r="X69" s="9"/>
      <c r="Y69" s="9"/>
      <c r="Z69" s="9"/>
      <c r="AA69" s="9"/>
      <c r="AB69" s="9"/>
      <c r="AC69" s="9"/>
      <c r="AD69" s="9"/>
      <c r="AE69" s="9"/>
    </row>
    <row r="70" s="10" customFormat="1" ht="19.92" customHeight="1">
      <c r="A70" s="10"/>
      <c r="B70" s="184"/>
      <c r="C70" s="128"/>
      <c r="D70" s="185" t="s">
        <v>438</v>
      </c>
      <c r="E70" s="186"/>
      <c r="F70" s="186"/>
      <c r="G70" s="186"/>
      <c r="H70" s="186"/>
      <c r="I70" s="186"/>
      <c r="J70" s="187">
        <f>J305</f>
        <v>0</v>
      </c>
      <c r="K70" s="128"/>
      <c r="L70" s="188"/>
      <c r="S70" s="10"/>
      <c r="T70" s="10"/>
      <c r="U70" s="10"/>
      <c r="V70" s="10"/>
      <c r="W70" s="10"/>
      <c r="X70" s="10"/>
      <c r="Y70" s="10"/>
      <c r="Z70" s="10"/>
      <c r="AA70" s="10"/>
      <c r="AB70" s="10"/>
      <c r="AC70" s="10"/>
      <c r="AD70" s="10"/>
      <c r="AE70" s="10"/>
    </row>
    <row r="71" s="9" customFormat="1" ht="24.96" customHeight="1">
      <c r="A71" s="9"/>
      <c r="B71" s="178"/>
      <c r="C71" s="179"/>
      <c r="D71" s="180" t="s">
        <v>9609</v>
      </c>
      <c r="E71" s="181"/>
      <c r="F71" s="181"/>
      <c r="G71" s="181"/>
      <c r="H71" s="181"/>
      <c r="I71" s="181"/>
      <c r="J71" s="182">
        <f>J348</f>
        <v>0</v>
      </c>
      <c r="K71" s="179"/>
      <c r="L71" s="183"/>
      <c r="S71" s="9"/>
      <c r="T71" s="9"/>
      <c r="U71" s="9"/>
      <c r="V71" s="9"/>
      <c r="W71" s="9"/>
      <c r="X71" s="9"/>
      <c r="Y71" s="9"/>
      <c r="Z71" s="9"/>
      <c r="AA71" s="9"/>
      <c r="AB71" s="9"/>
      <c r="AC71" s="9"/>
      <c r="AD71" s="9"/>
      <c r="AE71" s="9"/>
    </row>
    <row r="72" s="9" customFormat="1" ht="24.96" customHeight="1">
      <c r="A72" s="9"/>
      <c r="B72" s="178"/>
      <c r="C72" s="179"/>
      <c r="D72" s="180" t="s">
        <v>9610</v>
      </c>
      <c r="E72" s="181"/>
      <c r="F72" s="181"/>
      <c r="G72" s="181"/>
      <c r="H72" s="181"/>
      <c r="I72" s="181"/>
      <c r="J72" s="182">
        <f>J360</f>
        <v>0</v>
      </c>
      <c r="K72" s="179"/>
      <c r="L72" s="183"/>
      <c r="S72" s="9"/>
      <c r="T72" s="9"/>
      <c r="U72" s="9"/>
      <c r="V72" s="9"/>
      <c r="W72" s="9"/>
      <c r="X72" s="9"/>
      <c r="Y72" s="9"/>
      <c r="Z72" s="9"/>
      <c r="AA72" s="9"/>
      <c r="AB72" s="9"/>
      <c r="AC72" s="9"/>
      <c r="AD72" s="9"/>
      <c r="AE72" s="9"/>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 xml:space="preserve">SO 661 - Přeložka trolejového vedení </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Ostrava</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 xml:space="preserve">Ing. Švehlová </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Elektroline, a.s.</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P95+P224+P348+P360</f>
        <v>0</v>
      </c>
      <c r="Q94" s="99"/>
      <c r="R94" s="197">
        <f>R95+R224+R348+R360</f>
        <v>1.8575266500000001</v>
      </c>
      <c r="S94" s="99"/>
      <c r="T94" s="198">
        <f>T95+T224+T348+T360</f>
        <v>174.63600000000002</v>
      </c>
      <c r="U94" s="41"/>
      <c r="V94" s="41"/>
      <c r="W94" s="41"/>
      <c r="X94" s="41"/>
      <c r="Y94" s="41"/>
      <c r="Z94" s="41"/>
      <c r="AA94" s="41"/>
      <c r="AB94" s="41"/>
      <c r="AC94" s="41"/>
      <c r="AD94" s="41"/>
      <c r="AE94" s="41"/>
      <c r="AT94" s="20" t="s">
        <v>75</v>
      </c>
      <c r="AU94" s="20" t="s">
        <v>290</v>
      </c>
      <c r="BK94" s="199">
        <f>BK95+BK224+BK348+BK360</f>
        <v>0</v>
      </c>
    </row>
    <row r="95" s="12" customFormat="1" ht="25.92" customHeight="1">
      <c r="A95" s="12"/>
      <c r="B95" s="200"/>
      <c r="C95" s="201"/>
      <c r="D95" s="202" t="s">
        <v>75</v>
      </c>
      <c r="E95" s="203" t="s">
        <v>306</v>
      </c>
      <c r="F95" s="203" t="s">
        <v>306</v>
      </c>
      <c r="G95" s="201"/>
      <c r="H95" s="201"/>
      <c r="I95" s="204"/>
      <c r="J95" s="205">
        <f>BK95</f>
        <v>0</v>
      </c>
      <c r="K95" s="201"/>
      <c r="L95" s="206"/>
      <c r="M95" s="207"/>
      <c r="N95" s="208"/>
      <c r="O95" s="208"/>
      <c r="P95" s="209">
        <f>P96+P175+P196+P213</f>
        <v>0</v>
      </c>
      <c r="Q95" s="208"/>
      <c r="R95" s="209">
        <f>R96+R175+R196+R213</f>
        <v>0.17425599999999999</v>
      </c>
      <c r="S95" s="208"/>
      <c r="T95" s="210">
        <f>T96+T175+T196+T213</f>
        <v>0</v>
      </c>
      <c r="U95" s="12"/>
      <c r="V95" s="12"/>
      <c r="W95" s="12"/>
      <c r="X95" s="12"/>
      <c r="Y95" s="12"/>
      <c r="Z95" s="12"/>
      <c r="AA95" s="12"/>
      <c r="AB95" s="12"/>
      <c r="AC95" s="12"/>
      <c r="AD95" s="12"/>
      <c r="AE95" s="12"/>
      <c r="AR95" s="211" t="s">
        <v>83</v>
      </c>
      <c r="AT95" s="212" t="s">
        <v>75</v>
      </c>
      <c r="AU95" s="212" t="s">
        <v>76</v>
      </c>
      <c r="AY95" s="211" t="s">
        <v>308</v>
      </c>
      <c r="BK95" s="213">
        <f>BK96+BK175+BK196+BK213</f>
        <v>0</v>
      </c>
    </row>
    <row r="96" s="12" customFormat="1" ht="22.8" customHeight="1">
      <c r="A96" s="12"/>
      <c r="B96" s="200"/>
      <c r="C96" s="201"/>
      <c r="D96" s="202" t="s">
        <v>75</v>
      </c>
      <c r="E96" s="214" t="s">
        <v>9611</v>
      </c>
      <c r="F96" s="214" t="s">
        <v>9612</v>
      </c>
      <c r="G96" s="201"/>
      <c r="H96" s="201"/>
      <c r="I96" s="204"/>
      <c r="J96" s="215">
        <f>BK96</f>
        <v>0</v>
      </c>
      <c r="K96" s="201"/>
      <c r="L96" s="206"/>
      <c r="M96" s="207"/>
      <c r="N96" s="208"/>
      <c r="O96" s="208"/>
      <c r="P96" s="209">
        <f>SUM(P97:P174)</f>
        <v>0</v>
      </c>
      <c r="Q96" s="208"/>
      <c r="R96" s="209">
        <f>SUM(R97:R174)</f>
        <v>0.16358</v>
      </c>
      <c r="S96" s="208"/>
      <c r="T96" s="210">
        <f>SUM(T97:T174)</f>
        <v>0</v>
      </c>
      <c r="U96" s="12"/>
      <c r="V96" s="12"/>
      <c r="W96" s="12"/>
      <c r="X96" s="12"/>
      <c r="Y96" s="12"/>
      <c r="Z96" s="12"/>
      <c r="AA96" s="12"/>
      <c r="AB96" s="12"/>
      <c r="AC96" s="12"/>
      <c r="AD96" s="12"/>
      <c r="AE96" s="12"/>
      <c r="AR96" s="211" t="s">
        <v>83</v>
      </c>
      <c r="AT96" s="212" t="s">
        <v>75</v>
      </c>
      <c r="AU96" s="212" t="s">
        <v>83</v>
      </c>
      <c r="AY96" s="211" t="s">
        <v>308</v>
      </c>
      <c r="BK96" s="213">
        <f>SUM(BK97:BK174)</f>
        <v>0</v>
      </c>
    </row>
    <row r="97" s="2" customFormat="1" ht="16.5" customHeight="1">
      <c r="A97" s="41"/>
      <c r="B97" s="42"/>
      <c r="C97" s="216" t="s">
        <v>83</v>
      </c>
      <c r="D97" s="216" t="s">
        <v>310</v>
      </c>
      <c r="E97" s="217" t="s">
        <v>9613</v>
      </c>
      <c r="F97" s="218" t="s">
        <v>9614</v>
      </c>
      <c r="G97" s="219" t="s">
        <v>474</v>
      </c>
      <c r="H97" s="220">
        <v>1100</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782</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782</v>
      </c>
      <c r="BM97" s="227" t="s">
        <v>9615</v>
      </c>
    </row>
    <row r="98" s="2" customFormat="1" ht="24.15" customHeight="1">
      <c r="A98" s="41"/>
      <c r="B98" s="42"/>
      <c r="C98" s="216" t="s">
        <v>85</v>
      </c>
      <c r="D98" s="216" t="s">
        <v>310</v>
      </c>
      <c r="E98" s="217" t="s">
        <v>9616</v>
      </c>
      <c r="F98" s="218" t="s">
        <v>9617</v>
      </c>
      <c r="G98" s="219" t="s">
        <v>323</v>
      </c>
      <c r="H98" s="220">
        <v>1</v>
      </c>
      <c r="I98" s="221"/>
      <c r="J98" s="222">
        <f>ROUND(I98*H98,2)</f>
        <v>0</v>
      </c>
      <c r="K98" s="218" t="s">
        <v>19</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315</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315</v>
      </c>
    </row>
    <row r="99" s="2" customFormat="1" ht="16.5" customHeight="1">
      <c r="A99" s="41"/>
      <c r="B99" s="42"/>
      <c r="C99" s="216" t="s">
        <v>150</v>
      </c>
      <c r="D99" s="216" t="s">
        <v>310</v>
      </c>
      <c r="E99" s="217" t="s">
        <v>9618</v>
      </c>
      <c r="F99" s="218" t="s">
        <v>9619</v>
      </c>
      <c r="G99" s="219" t="s">
        <v>474</v>
      </c>
      <c r="H99" s="220">
        <v>1100</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9620</v>
      </c>
    </row>
    <row r="100" s="2" customFormat="1" ht="16.5" customHeight="1">
      <c r="A100" s="41"/>
      <c r="B100" s="42"/>
      <c r="C100" s="280" t="s">
        <v>315</v>
      </c>
      <c r="D100" s="280" t="s">
        <v>1137</v>
      </c>
      <c r="E100" s="281" t="s">
        <v>9621</v>
      </c>
      <c r="F100" s="282" t="s">
        <v>9622</v>
      </c>
      <c r="G100" s="283" t="s">
        <v>474</v>
      </c>
      <c r="H100" s="284">
        <v>1100</v>
      </c>
      <c r="I100" s="285"/>
      <c r="J100" s="286">
        <f>ROUND(I100*H100,2)</f>
        <v>0</v>
      </c>
      <c r="K100" s="282" t="s">
        <v>19</v>
      </c>
      <c r="L100" s="287"/>
      <c r="M100" s="288" t="s">
        <v>19</v>
      </c>
      <c r="N100" s="289"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352</v>
      </c>
      <c r="AT100" s="227" t="s">
        <v>1137</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9623</v>
      </c>
    </row>
    <row r="101" s="2" customFormat="1" ht="16.5" customHeight="1">
      <c r="A101" s="41"/>
      <c r="B101" s="42"/>
      <c r="C101" s="216" t="s">
        <v>336</v>
      </c>
      <c r="D101" s="216" t="s">
        <v>310</v>
      </c>
      <c r="E101" s="217" t="s">
        <v>9624</v>
      </c>
      <c r="F101" s="218" t="s">
        <v>9625</v>
      </c>
      <c r="G101" s="219" t="s">
        <v>4835</v>
      </c>
      <c r="H101" s="220">
        <v>66</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9626</v>
      </c>
    </row>
    <row r="102" s="2" customFormat="1" ht="16.5" customHeight="1">
      <c r="A102" s="41"/>
      <c r="B102" s="42"/>
      <c r="C102" s="280" t="s">
        <v>342</v>
      </c>
      <c r="D102" s="280" t="s">
        <v>1137</v>
      </c>
      <c r="E102" s="281" t="s">
        <v>9627</v>
      </c>
      <c r="F102" s="282" t="s">
        <v>9628</v>
      </c>
      <c r="G102" s="283" t="s">
        <v>4835</v>
      </c>
      <c r="H102" s="284">
        <v>66</v>
      </c>
      <c r="I102" s="285"/>
      <c r="J102" s="286">
        <f>ROUND(I102*H102,2)</f>
        <v>0</v>
      </c>
      <c r="K102" s="282" t="s">
        <v>19</v>
      </c>
      <c r="L102" s="287"/>
      <c r="M102" s="288" t="s">
        <v>19</v>
      </c>
      <c r="N102" s="289"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352</v>
      </c>
      <c r="AT102" s="227" t="s">
        <v>1137</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9629</v>
      </c>
    </row>
    <row r="103" s="2" customFormat="1" ht="16.5" customHeight="1">
      <c r="A103" s="41"/>
      <c r="B103" s="42"/>
      <c r="C103" s="216" t="s">
        <v>347</v>
      </c>
      <c r="D103" s="216" t="s">
        <v>310</v>
      </c>
      <c r="E103" s="217" t="s">
        <v>9630</v>
      </c>
      <c r="F103" s="218" t="s">
        <v>9631</v>
      </c>
      <c r="G103" s="219" t="s">
        <v>474</v>
      </c>
      <c r="H103" s="220">
        <v>1200</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9632</v>
      </c>
    </row>
    <row r="104" s="2" customFormat="1" ht="16.5" customHeight="1">
      <c r="A104" s="41"/>
      <c r="B104" s="42"/>
      <c r="C104" s="280" t="s">
        <v>352</v>
      </c>
      <c r="D104" s="280" t="s">
        <v>1137</v>
      </c>
      <c r="E104" s="281" t="s">
        <v>9633</v>
      </c>
      <c r="F104" s="282" t="s">
        <v>9634</v>
      </c>
      <c r="G104" s="283" t="s">
        <v>474</v>
      </c>
      <c r="H104" s="284">
        <v>1200</v>
      </c>
      <c r="I104" s="285"/>
      <c r="J104" s="286">
        <f>ROUND(I104*H104,2)</f>
        <v>0</v>
      </c>
      <c r="K104" s="282" t="s">
        <v>19</v>
      </c>
      <c r="L104" s="287"/>
      <c r="M104" s="288" t="s">
        <v>19</v>
      </c>
      <c r="N104" s="289"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352</v>
      </c>
      <c r="AT104" s="227" t="s">
        <v>1137</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9635</v>
      </c>
    </row>
    <row r="105" s="2" customFormat="1" ht="16.5" customHeight="1">
      <c r="A105" s="41"/>
      <c r="B105" s="42"/>
      <c r="C105" s="216" t="s">
        <v>357</v>
      </c>
      <c r="D105" s="216" t="s">
        <v>310</v>
      </c>
      <c r="E105" s="217" t="s">
        <v>9636</v>
      </c>
      <c r="F105" s="218" t="s">
        <v>9637</v>
      </c>
      <c r="G105" s="219" t="s">
        <v>474</v>
      </c>
      <c r="H105" s="220">
        <v>260</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9638</v>
      </c>
    </row>
    <row r="106" s="2" customFormat="1" ht="16.5" customHeight="1">
      <c r="A106" s="41"/>
      <c r="B106" s="42"/>
      <c r="C106" s="280" t="s">
        <v>362</v>
      </c>
      <c r="D106" s="280" t="s">
        <v>1137</v>
      </c>
      <c r="E106" s="281" t="s">
        <v>9639</v>
      </c>
      <c r="F106" s="282" t="s">
        <v>9640</v>
      </c>
      <c r="G106" s="283" t="s">
        <v>474</v>
      </c>
      <c r="H106" s="284">
        <v>260</v>
      </c>
      <c r="I106" s="285"/>
      <c r="J106" s="286">
        <f>ROUND(I106*H106,2)</f>
        <v>0</v>
      </c>
      <c r="K106" s="282" t="s">
        <v>19</v>
      </c>
      <c r="L106" s="287"/>
      <c r="M106" s="288" t="s">
        <v>19</v>
      </c>
      <c r="N106" s="289"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352</v>
      </c>
      <c r="AT106" s="227" t="s">
        <v>1137</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9641</v>
      </c>
    </row>
    <row r="107" s="2" customFormat="1" ht="16.5" customHeight="1">
      <c r="A107" s="41"/>
      <c r="B107" s="42"/>
      <c r="C107" s="216" t="s">
        <v>367</v>
      </c>
      <c r="D107" s="216" t="s">
        <v>310</v>
      </c>
      <c r="E107" s="217" t="s">
        <v>9642</v>
      </c>
      <c r="F107" s="218" t="s">
        <v>9643</v>
      </c>
      <c r="G107" s="219" t="s">
        <v>4835</v>
      </c>
      <c r="H107" s="220">
        <v>10</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9644</v>
      </c>
    </row>
    <row r="108" s="2" customFormat="1" ht="16.5" customHeight="1">
      <c r="A108" s="41"/>
      <c r="B108" s="42"/>
      <c r="C108" s="280" t="s">
        <v>8</v>
      </c>
      <c r="D108" s="280" t="s">
        <v>1137</v>
      </c>
      <c r="E108" s="281" t="s">
        <v>9645</v>
      </c>
      <c r="F108" s="282" t="s">
        <v>9646</v>
      </c>
      <c r="G108" s="283" t="s">
        <v>4835</v>
      </c>
      <c r="H108" s="284">
        <v>10</v>
      </c>
      <c r="I108" s="285"/>
      <c r="J108" s="286">
        <f>ROUND(I108*H108,2)</f>
        <v>0</v>
      </c>
      <c r="K108" s="282" t="s">
        <v>19</v>
      </c>
      <c r="L108" s="287"/>
      <c r="M108" s="288" t="s">
        <v>19</v>
      </c>
      <c r="N108" s="289"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352</v>
      </c>
      <c r="AT108" s="227" t="s">
        <v>1137</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9647</v>
      </c>
    </row>
    <row r="109" s="2" customFormat="1" ht="16.5" customHeight="1">
      <c r="A109" s="41"/>
      <c r="B109" s="42"/>
      <c r="C109" s="216" t="s">
        <v>376</v>
      </c>
      <c r="D109" s="216" t="s">
        <v>310</v>
      </c>
      <c r="E109" s="217" t="s">
        <v>9648</v>
      </c>
      <c r="F109" s="218" t="s">
        <v>9649</v>
      </c>
      <c r="G109" s="219" t="s">
        <v>4835</v>
      </c>
      <c r="H109" s="220">
        <v>8</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9650</v>
      </c>
    </row>
    <row r="110" s="2" customFormat="1" ht="16.5" customHeight="1">
      <c r="A110" s="41"/>
      <c r="B110" s="42"/>
      <c r="C110" s="280" t="s">
        <v>381</v>
      </c>
      <c r="D110" s="280" t="s">
        <v>1137</v>
      </c>
      <c r="E110" s="281" t="s">
        <v>9651</v>
      </c>
      <c r="F110" s="282" t="s">
        <v>9652</v>
      </c>
      <c r="G110" s="283" t="s">
        <v>4835</v>
      </c>
      <c r="H110" s="284">
        <v>8</v>
      </c>
      <c r="I110" s="285"/>
      <c r="J110" s="286">
        <f>ROUND(I110*H110,2)</f>
        <v>0</v>
      </c>
      <c r="K110" s="282" t="s">
        <v>19</v>
      </c>
      <c r="L110" s="287"/>
      <c r="M110" s="288" t="s">
        <v>19</v>
      </c>
      <c r="N110" s="289"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352</v>
      </c>
      <c r="AT110" s="227" t="s">
        <v>1137</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9653</v>
      </c>
    </row>
    <row r="111" s="2" customFormat="1" ht="16.5" customHeight="1">
      <c r="A111" s="41"/>
      <c r="B111" s="42"/>
      <c r="C111" s="216" t="s">
        <v>386</v>
      </c>
      <c r="D111" s="216" t="s">
        <v>310</v>
      </c>
      <c r="E111" s="217" t="s">
        <v>9654</v>
      </c>
      <c r="F111" s="218" t="s">
        <v>9655</v>
      </c>
      <c r="G111" s="219" t="s">
        <v>4835</v>
      </c>
      <c r="H111" s="220">
        <v>42</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9656</v>
      </c>
    </row>
    <row r="112" s="2" customFormat="1" ht="16.5" customHeight="1">
      <c r="A112" s="41"/>
      <c r="B112" s="42"/>
      <c r="C112" s="280" t="s">
        <v>391</v>
      </c>
      <c r="D112" s="280" t="s">
        <v>1137</v>
      </c>
      <c r="E112" s="281" t="s">
        <v>9657</v>
      </c>
      <c r="F112" s="282" t="s">
        <v>9658</v>
      </c>
      <c r="G112" s="283" t="s">
        <v>4835</v>
      </c>
      <c r="H112" s="284">
        <v>42</v>
      </c>
      <c r="I112" s="285"/>
      <c r="J112" s="286">
        <f>ROUND(I112*H112,2)</f>
        <v>0</v>
      </c>
      <c r="K112" s="282" t="s">
        <v>19</v>
      </c>
      <c r="L112" s="287"/>
      <c r="M112" s="288" t="s">
        <v>19</v>
      </c>
      <c r="N112" s="289"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352</v>
      </c>
      <c r="AT112" s="227" t="s">
        <v>1137</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9659</v>
      </c>
    </row>
    <row r="113" s="2" customFormat="1" ht="16.5" customHeight="1">
      <c r="A113" s="41"/>
      <c r="B113" s="42"/>
      <c r="C113" s="216" t="s">
        <v>396</v>
      </c>
      <c r="D113" s="216" t="s">
        <v>310</v>
      </c>
      <c r="E113" s="217" t="s">
        <v>9660</v>
      </c>
      <c r="F113" s="218" t="s">
        <v>9661</v>
      </c>
      <c r="G113" s="219" t="s">
        <v>4835</v>
      </c>
      <c r="H113" s="220">
        <v>4</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9662</v>
      </c>
    </row>
    <row r="114" s="2" customFormat="1" ht="16.5" customHeight="1">
      <c r="A114" s="41"/>
      <c r="B114" s="42"/>
      <c r="C114" s="280" t="s">
        <v>401</v>
      </c>
      <c r="D114" s="280" t="s">
        <v>1137</v>
      </c>
      <c r="E114" s="281" t="s">
        <v>9663</v>
      </c>
      <c r="F114" s="282" t="s">
        <v>9664</v>
      </c>
      <c r="G114" s="283" t="s">
        <v>4835</v>
      </c>
      <c r="H114" s="284">
        <v>4</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352</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9665</v>
      </c>
    </row>
    <row r="115" s="2" customFormat="1" ht="16.5" customHeight="1">
      <c r="A115" s="41"/>
      <c r="B115" s="42"/>
      <c r="C115" s="216" t="s">
        <v>406</v>
      </c>
      <c r="D115" s="216" t="s">
        <v>310</v>
      </c>
      <c r="E115" s="217" t="s">
        <v>9666</v>
      </c>
      <c r="F115" s="218" t="s">
        <v>9667</v>
      </c>
      <c r="G115" s="219" t="s">
        <v>4835</v>
      </c>
      <c r="H115" s="220">
        <v>30</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9668</v>
      </c>
    </row>
    <row r="116" s="2" customFormat="1" ht="16.5" customHeight="1">
      <c r="A116" s="41"/>
      <c r="B116" s="42"/>
      <c r="C116" s="280" t="s">
        <v>411</v>
      </c>
      <c r="D116" s="280" t="s">
        <v>1137</v>
      </c>
      <c r="E116" s="281" t="s">
        <v>9669</v>
      </c>
      <c r="F116" s="282" t="s">
        <v>9670</v>
      </c>
      <c r="G116" s="283" t="s">
        <v>4835</v>
      </c>
      <c r="H116" s="284">
        <v>30</v>
      </c>
      <c r="I116" s="285"/>
      <c r="J116" s="286">
        <f>ROUND(I116*H116,2)</f>
        <v>0</v>
      </c>
      <c r="K116" s="282" t="s">
        <v>19</v>
      </c>
      <c r="L116" s="287"/>
      <c r="M116" s="288" t="s">
        <v>19</v>
      </c>
      <c r="N116" s="289"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352</v>
      </c>
      <c r="AT116" s="227" t="s">
        <v>1137</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9671</v>
      </c>
    </row>
    <row r="117" s="2" customFormat="1" ht="16.5" customHeight="1">
      <c r="A117" s="41"/>
      <c r="B117" s="42"/>
      <c r="C117" s="280" t="s">
        <v>7</v>
      </c>
      <c r="D117" s="280" t="s">
        <v>1137</v>
      </c>
      <c r="E117" s="281" t="s">
        <v>9672</v>
      </c>
      <c r="F117" s="282" t="s">
        <v>9673</v>
      </c>
      <c r="G117" s="283" t="s">
        <v>4835</v>
      </c>
      <c r="H117" s="284">
        <v>32</v>
      </c>
      <c r="I117" s="285"/>
      <c r="J117" s="286">
        <f>ROUND(I117*H117,2)</f>
        <v>0</v>
      </c>
      <c r="K117" s="282" t="s">
        <v>19</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352</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627</v>
      </c>
    </row>
    <row r="118" s="2" customFormat="1" ht="16.5" customHeight="1">
      <c r="A118" s="41"/>
      <c r="B118" s="42"/>
      <c r="C118" s="280" t="s">
        <v>420</v>
      </c>
      <c r="D118" s="280" t="s">
        <v>1137</v>
      </c>
      <c r="E118" s="281" t="s">
        <v>9674</v>
      </c>
      <c r="F118" s="282" t="s">
        <v>9675</v>
      </c>
      <c r="G118" s="283" t="s">
        <v>4835</v>
      </c>
      <c r="H118" s="284">
        <v>18</v>
      </c>
      <c r="I118" s="285"/>
      <c r="J118" s="286">
        <f>ROUND(I118*H118,2)</f>
        <v>0</v>
      </c>
      <c r="K118" s="282" t="s">
        <v>19</v>
      </c>
      <c r="L118" s="287"/>
      <c r="M118" s="288" t="s">
        <v>19</v>
      </c>
      <c r="N118" s="289"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352</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735</v>
      </c>
    </row>
    <row r="119" s="2" customFormat="1" ht="16.5" customHeight="1">
      <c r="A119" s="41"/>
      <c r="B119" s="42"/>
      <c r="C119" s="216" t="s">
        <v>425</v>
      </c>
      <c r="D119" s="216" t="s">
        <v>310</v>
      </c>
      <c r="E119" s="217" t="s">
        <v>9676</v>
      </c>
      <c r="F119" s="218" t="s">
        <v>9677</v>
      </c>
      <c r="G119" s="219" t="s">
        <v>4835</v>
      </c>
      <c r="H119" s="220">
        <v>1</v>
      </c>
      <c r="I119" s="221"/>
      <c r="J119" s="222">
        <f>ROUND(I119*H119,2)</f>
        <v>0</v>
      </c>
      <c r="K119" s="218" t="s">
        <v>19</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9678</v>
      </c>
    </row>
    <row r="120" s="2" customFormat="1" ht="16.5" customHeight="1">
      <c r="A120" s="41"/>
      <c r="B120" s="42"/>
      <c r="C120" s="280" t="s">
        <v>430</v>
      </c>
      <c r="D120" s="280" t="s">
        <v>1137</v>
      </c>
      <c r="E120" s="281" t="s">
        <v>9679</v>
      </c>
      <c r="F120" s="282" t="s">
        <v>9680</v>
      </c>
      <c r="G120" s="283" t="s">
        <v>4835</v>
      </c>
      <c r="H120" s="284">
        <v>1</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352</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9681</v>
      </c>
    </row>
    <row r="121" s="2" customFormat="1">
      <c r="A121" s="41"/>
      <c r="B121" s="42"/>
      <c r="C121" s="43"/>
      <c r="D121" s="236" t="s">
        <v>4125</v>
      </c>
      <c r="E121" s="43"/>
      <c r="F121" s="292" t="s">
        <v>9682</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4125</v>
      </c>
      <c r="AU121" s="20" t="s">
        <v>85</v>
      </c>
    </row>
    <row r="122" s="2" customFormat="1" ht="16.5" customHeight="1">
      <c r="A122" s="41"/>
      <c r="B122" s="42"/>
      <c r="C122" s="216" t="s">
        <v>753</v>
      </c>
      <c r="D122" s="216" t="s">
        <v>310</v>
      </c>
      <c r="E122" s="217" t="s">
        <v>9683</v>
      </c>
      <c r="F122" s="218" t="s">
        <v>9684</v>
      </c>
      <c r="G122" s="219" t="s">
        <v>4835</v>
      </c>
      <c r="H122" s="220">
        <v>2</v>
      </c>
      <c r="I122" s="221"/>
      <c r="J122" s="222">
        <f>ROUND(I122*H122,2)</f>
        <v>0</v>
      </c>
      <c r="K122" s="218" t="s">
        <v>19</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9685</v>
      </c>
    </row>
    <row r="123" s="2" customFormat="1" ht="16.5" customHeight="1">
      <c r="A123" s="41"/>
      <c r="B123" s="42"/>
      <c r="C123" s="280" t="s">
        <v>596</v>
      </c>
      <c r="D123" s="280" t="s">
        <v>1137</v>
      </c>
      <c r="E123" s="281" t="s">
        <v>9686</v>
      </c>
      <c r="F123" s="282" t="s">
        <v>9687</v>
      </c>
      <c r="G123" s="283" t="s">
        <v>4835</v>
      </c>
      <c r="H123" s="284">
        <v>2</v>
      </c>
      <c r="I123" s="285"/>
      <c r="J123" s="286">
        <f>ROUND(I123*H123,2)</f>
        <v>0</v>
      </c>
      <c r="K123" s="282" t="s">
        <v>19</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352</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9688</v>
      </c>
    </row>
    <row r="124" s="2" customFormat="1">
      <c r="A124" s="41"/>
      <c r="B124" s="42"/>
      <c r="C124" s="43"/>
      <c r="D124" s="236" t="s">
        <v>4125</v>
      </c>
      <c r="E124" s="43"/>
      <c r="F124" s="292" t="s">
        <v>9689</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4125</v>
      </c>
      <c r="AU124" s="20" t="s">
        <v>85</v>
      </c>
    </row>
    <row r="125" s="2" customFormat="1" ht="16.5" customHeight="1">
      <c r="A125" s="41"/>
      <c r="B125" s="42"/>
      <c r="C125" s="216" t="s">
        <v>759</v>
      </c>
      <c r="D125" s="216" t="s">
        <v>310</v>
      </c>
      <c r="E125" s="217" t="s">
        <v>9690</v>
      </c>
      <c r="F125" s="218" t="s">
        <v>9691</v>
      </c>
      <c r="G125" s="219" t="s">
        <v>4835</v>
      </c>
      <c r="H125" s="220">
        <v>1</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9692</v>
      </c>
    </row>
    <row r="126" s="2" customFormat="1" ht="16.5" customHeight="1">
      <c r="A126" s="41"/>
      <c r="B126" s="42"/>
      <c r="C126" s="280" t="s">
        <v>606</v>
      </c>
      <c r="D126" s="280" t="s">
        <v>1137</v>
      </c>
      <c r="E126" s="281" t="s">
        <v>9693</v>
      </c>
      <c r="F126" s="282" t="s">
        <v>9694</v>
      </c>
      <c r="G126" s="283" t="s">
        <v>4835</v>
      </c>
      <c r="H126" s="284">
        <v>1</v>
      </c>
      <c r="I126" s="285"/>
      <c r="J126" s="286">
        <f>ROUND(I126*H126,2)</f>
        <v>0</v>
      </c>
      <c r="K126" s="282" t="s">
        <v>19</v>
      </c>
      <c r="L126" s="287"/>
      <c r="M126" s="288" t="s">
        <v>19</v>
      </c>
      <c r="N126" s="289"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352</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9695</v>
      </c>
    </row>
    <row r="127" s="2" customFormat="1">
      <c r="A127" s="41"/>
      <c r="B127" s="42"/>
      <c r="C127" s="43"/>
      <c r="D127" s="236" t="s">
        <v>4125</v>
      </c>
      <c r="E127" s="43"/>
      <c r="F127" s="292" t="s">
        <v>9696</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4125</v>
      </c>
      <c r="AU127" s="20" t="s">
        <v>85</v>
      </c>
    </row>
    <row r="128" s="2" customFormat="1" ht="16.5" customHeight="1">
      <c r="A128" s="41"/>
      <c r="B128" s="42"/>
      <c r="C128" s="216" t="s">
        <v>765</v>
      </c>
      <c r="D128" s="216" t="s">
        <v>310</v>
      </c>
      <c r="E128" s="217" t="s">
        <v>9697</v>
      </c>
      <c r="F128" s="218" t="s">
        <v>9698</v>
      </c>
      <c r="G128" s="219" t="s">
        <v>4835</v>
      </c>
      <c r="H128" s="220">
        <v>4</v>
      </c>
      <c r="I128" s="221"/>
      <c r="J128" s="222">
        <f>ROUND(I128*H128,2)</f>
        <v>0</v>
      </c>
      <c r="K128" s="218" t="s">
        <v>19</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9699</v>
      </c>
    </row>
    <row r="129" s="2" customFormat="1" ht="16.5" customHeight="1">
      <c r="A129" s="41"/>
      <c r="B129" s="42"/>
      <c r="C129" s="280" t="s">
        <v>611</v>
      </c>
      <c r="D129" s="280" t="s">
        <v>1137</v>
      </c>
      <c r="E129" s="281" t="s">
        <v>9700</v>
      </c>
      <c r="F129" s="282" t="s">
        <v>9701</v>
      </c>
      <c r="G129" s="283" t="s">
        <v>4835</v>
      </c>
      <c r="H129" s="284">
        <v>4</v>
      </c>
      <c r="I129" s="285"/>
      <c r="J129" s="286">
        <f>ROUND(I129*H129,2)</f>
        <v>0</v>
      </c>
      <c r="K129" s="282" t="s">
        <v>19</v>
      </c>
      <c r="L129" s="287"/>
      <c r="M129" s="288" t="s">
        <v>19</v>
      </c>
      <c r="N129" s="289"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352</v>
      </c>
      <c r="AT129" s="227" t="s">
        <v>1137</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9702</v>
      </c>
    </row>
    <row r="130" s="2" customFormat="1" ht="16.5" customHeight="1">
      <c r="A130" s="41"/>
      <c r="B130" s="42"/>
      <c r="C130" s="216" t="s">
        <v>775</v>
      </c>
      <c r="D130" s="216" t="s">
        <v>310</v>
      </c>
      <c r="E130" s="217" t="s">
        <v>9703</v>
      </c>
      <c r="F130" s="218" t="s">
        <v>9704</v>
      </c>
      <c r="G130" s="219" t="s">
        <v>4835</v>
      </c>
      <c r="H130" s="220">
        <v>1</v>
      </c>
      <c r="I130" s="221"/>
      <c r="J130" s="222">
        <f>ROUND(I130*H130,2)</f>
        <v>0</v>
      </c>
      <c r="K130" s="218" t="s">
        <v>19</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9705</v>
      </c>
    </row>
    <row r="131" s="2" customFormat="1" ht="16.5" customHeight="1">
      <c r="A131" s="41"/>
      <c r="B131" s="42"/>
      <c r="C131" s="280" t="s">
        <v>616</v>
      </c>
      <c r="D131" s="280" t="s">
        <v>1137</v>
      </c>
      <c r="E131" s="281" t="s">
        <v>9706</v>
      </c>
      <c r="F131" s="282" t="s">
        <v>9707</v>
      </c>
      <c r="G131" s="283" t="s">
        <v>4835</v>
      </c>
      <c r="H131" s="284">
        <v>1</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9708</v>
      </c>
    </row>
    <row r="132" s="2" customFormat="1" ht="16.5" customHeight="1">
      <c r="A132" s="41"/>
      <c r="B132" s="42"/>
      <c r="C132" s="216" t="s">
        <v>784</v>
      </c>
      <c r="D132" s="216" t="s">
        <v>310</v>
      </c>
      <c r="E132" s="217" t="s">
        <v>9709</v>
      </c>
      <c r="F132" s="218" t="s">
        <v>9710</v>
      </c>
      <c r="G132" s="219" t="s">
        <v>4835</v>
      </c>
      <c r="H132" s="220">
        <v>4</v>
      </c>
      <c r="I132" s="221"/>
      <c r="J132" s="222">
        <f>ROUND(I132*H132,2)</f>
        <v>0</v>
      </c>
      <c r="K132" s="218" t="s">
        <v>19</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9711</v>
      </c>
    </row>
    <row r="133" s="2" customFormat="1" ht="16.5" customHeight="1">
      <c r="A133" s="41"/>
      <c r="B133" s="42"/>
      <c r="C133" s="280" t="s">
        <v>620</v>
      </c>
      <c r="D133" s="280" t="s">
        <v>1137</v>
      </c>
      <c r="E133" s="281" t="s">
        <v>9712</v>
      </c>
      <c r="F133" s="282" t="s">
        <v>9713</v>
      </c>
      <c r="G133" s="283" t="s">
        <v>4835</v>
      </c>
      <c r="H133" s="284">
        <v>4</v>
      </c>
      <c r="I133" s="285"/>
      <c r="J133" s="286">
        <f>ROUND(I133*H133,2)</f>
        <v>0</v>
      </c>
      <c r="K133" s="282" t="s">
        <v>19</v>
      </c>
      <c r="L133" s="287"/>
      <c r="M133" s="288" t="s">
        <v>19</v>
      </c>
      <c r="N133" s="289"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352</v>
      </c>
      <c r="AT133" s="227" t="s">
        <v>1137</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9714</v>
      </c>
    </row>
    <row r="134" s="2" customFormat="1" ht="33" customHeight="1">
      <c r="A134" s="41"/>
      <c r="B134" s="42"/>
      <c r="C134" s="216" t="s">
        <v>794</v>
      </c>
      <c r="D134" s="216" t="s">
        <v>310</v>
      </c>
      <c r="E134" s="217" t="s">
        <v>9715</v>
      </c>
      <c r="F134" s="218" t="s">
        <v>9716</v>
      </c>
      <c r="G134" s="219" t="s">
        <v>323</v>
      </c>
      <c r="H134" s="220">
        <v>20</v>
      </c>
      <c r="I134" s="221"/>
      <c r="J134" s="222">
        <f>ROUND(I134*H134,2)</f>
        <v>0</v>
      </c>
      <c r="K134" s="218" t="s">
        <v>19</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782</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782</v>
      </c>
      <c r="BM134" s="227" t="s">
        <v>9717</v>
      </c>
    </row>
    <row r="135" s="13" customFormat="1">
      <c r="A135" s="13"/>
      <c r="B135" s="234"/>
      <c r="C135" s="235"/>
      <c r="D135" s="236" t="s">
        <v>319</v>
      </c>
      <c r="E135" s="237" t="s">
        <v>19</v>
      </c>
      <c r="F135" s="238" t="s">
        <v>9718</v>
      </c>
      <c r="G135" s="235"/>
      <c r="H135" s="239">
        <v>20</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83</v>
      </c>
      <c r="AY135" s="245" t="s">
        <v>308</v>
      </c>
    </row>
    <row r="136" s="2" customFormat="1" ht="16.5" customHeight="1">
      <c r="A136" s="41"/>
      <c r="B136" s="42"/>
      <c r="C136" s="280" t="s">
        <v>627</v>
      </c>
      <c r="D136" s="280" t="s">
        <v>1137</v>
      </c>
      <c r="E136" s="281" t="s">
        <v>9719</v>
      </c>
      <c r="F136" s="282" t="s">
        <v>9720</v>
      </c>
      <c r="G136" s="283" t="s">
        <v>474</v>
      </c>
      <c r="H136" s="284">
        <v>20</v>
      </c>
      <c r="I136" s="285"/>
      <c r="J136" s="286">
        <f>ROUND(I136*H136,2)</f>
        <v>0</v>
      </c>
      <c r="K136" s="282" t="s">
        <v>314</v>
      </c>
      <c r="L136" s="287"/>
      <c r="M136" s="288" t="s">
        <v>19</v>
      </c>
      <c r="N136" s="289" t="s">
        <v>47</v>
      </c>
      <c r="O136" s="87"/>
      <c r="P136" s="225">
        <f>O136*H136</f>
        <v>0</v>
      </c>
      <c r="Q136" s="225">
        <v>0.00198</v>
      </c>
      <c r="R136" s="225">
        <f>Q136*H136</f>
        <v>0.039599999999999996</v>
      </c>
      <c r="S136" s="225">
        <v>0</v>
      </c>
      <c r="T136" s="226">
        <f>S136*H136</f>
        <v>0</v>
      </c>
      <c r="U136" s="41"/>
      <c r="V136" s="41"/>
      <c r="W136" s="41"/>
      <c r="X136" s="41"/>
      <c r="Y136" s="41"/>
      <c r="Z136" s="41"/>
      <c r="AA136" s="41"/>
      <c r="AB136" s="41"/>
      <c r="AC136" s="41"/>
      <c r="AD136" s="41"/>
      <c r="AE136" s="41"/>
      <c r="AR136" s="227" t="s">
        <v>352</v>
      </c>
      <c r="AT136" s="227" t="s">
        <v>1137</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773</v>
      </c>
    </row>
    <row r="137" s="2" customFormat="1">
      <c r="A137" s="41"/>
      <c r="B137" s="42"/>
      <c r="C137" s="43"/>
      <c r="D137" s="236" t="s">
        <v>4125</v>
      </c>
      <c r="E137" s="43"/>
      <c r="F137" s="292" t="s">
        <v>9689</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4125</v>
      </c>
      <c r="AU137" s="20" t="s">
        <v>85</v>
      </c>
    </row>
    <row r="138" s="13" customFormat="1">
      <c r="A138" s="13"/>
      <c r="B138" s="234"/>
      <c r="C138" s="235"/>
      <c r="D138" s="236" t="s">
        <v>319</v>
      </c>
      <c r="E138" s="237" t="s">
        <v>19</v>
      </c>
      <c r="F138" s="238" t="s">
        <v>9718</v>
      </c>
      <c r="G138" s="235"/>
      <c r="H138" s="239">
        <v>20</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2" customFormat="1" ht="24.15" customHeight="1">
      <c r="A139" s="41"/>
      <c r="B139" s="42"/>
      <c r="C139" s="216" t="s">
        <v>808</v>
      </c>
      <c r="D139" s="216" t="s">
        <v>310</v>
      </c>
      <c r="E139" s="217" t="s">
        <v>9721</v>
      </c>
      <c r="F139" s="218" t="s">
        <v>9722</v>
      </c>
      <c r="G139" s="219" t="s">
        <v>323</v>
      </c>
      <c r="H139" s="220">
        <v>10</v>
      </c>
      <c r="I139" s="221"/>
      <c r="J139" s="222">
        <f>ROUND(I139*H139,2)</f>
        <v>0</v>
      </c>
      <c r="K139" s="218" t="s">
        <v>314</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778</v>
      </c>
    </row>
    <row r="140" s="2" customFormat="1">
      <c r="A140" s="41"/>
      <c r="B140" s="42"/>
      <c r="C140" s="43"/>
      <c r="D140" s="229" t="s">
        <v>317</v>
      </c>
      <c r="E140" s="43"/>
      <c r="F140" s="230" t="s">
        <v>9723</v>
      </c>
      <c r="G140" s="43"/>
      <c r="H140" s="43"/>
      <c r="I140" s="231"/>
      <c r="J140" s="43"/>
      <c r="K140" s="43"/>
      <c r="L140" s="47"/>
      <c r="M140" s="232"/>
      <c r="N140" s="233"/>
      <c r="O140" s="87"/>
      <c r="P140" s="87"/>
      <c r="Q140" s="87"/>
      <c r="R140" s="87"/>
      <c r="S140" s="87"/>
      <c r="T140" s="88"/>
      <c r="U140" s="41"/>
      <c r="V140" s="41"/>
      <c r="W140" s="41"/>
      <c r="X140" s="41"/>
      <c r="Y140" s="41"/>
      <c r="Z140" s="41"/>
      <c r="AA140" s="41"/>
      <c r="AB140" s="41"/>
      <c r="AC140" s="41"/>
      <c r="AD140" s="41"/>
      <c r="AE140" s="41"/>
      <c r="AT140" s="20" t="s">
        <v>317</v>
      </c>
      <c r="AU140" s="20" t="s">
        <v>85</v>
      </c>
    </row>
    <row r="141" s="2" customFormat="1">
      <c r="A141" s="41"/>
      <c r="B141" s="42"/>
      <c r="C141" s="43"/>
      <c r="D141" s="236" t="s">
        <v>4125</v>
      </c>
      <c r="E141" s="43"/>
      <c r="F141" s="292" t="s">
        <v>9724</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4125</v>
      </c>
      <c r="AU141" s="20" t="s">
        <v>85</v>
      </c>
    </row>
    <row r="142" s="13" customFormat="1">
      <c r="A142" s="13"/>
      <c r="B142" s="234"/>
      <c r="C142" s="235"/>
      <c r="D142" s="236" t="s">
        <v>319</v>
      </c>
      <c r="E142" s="237" t="s">
        <v>19</v>
      </c>
      <c r="F142" s="238" t="s">
        <v>9725</v>
      </c>
      <c r="G142" s="235"/>
      <c r="H142" s="239">
        <v>10</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83</v>
      </c>
      <c r="AY142" s="245" t="s">
        <v>308</v>
      </c>
    </row>
    <row r="143" s="2" customFormat="1" ht="16.5" customHeight="1">
      <c r="A143" s="41"/>
      <c r="B143" s="42"/>
      <c r="C143" s="216" t="s">
        <v>735</v>
      </c>
      <c r="D143" s="216" t="s">
        <v>310</v>
      </c>
      <c r="E143" s="217" t="s">
        <v>9726</v>
      </c>
      <c r="F143" s="218" t="s">
        <v>9727</v>
      </c>
      <c r="G143" s="219" t="s">
        <v>323</v>
      </c>
      <c r="H143" s="220">
        <v>3</v>
      </c>
      <c r="I143" s="221"/>
      <c r="J143" s="222">
        <f>ROUND(I143*H143,2)</f>
        <v>0</v>
      </c>
      <c r="K143" s="218" t="s">
        <v>19</v>
      </c>
      <c r="L143" s="47"/>
      <c r="M143" s="223" t="s">
        <v>19</v>
      </c>
      <c r="N143" s="224" t="s">
        <v>47</v>
      </c>
      <c r="O143" s="87"/>
      <c r="P143" s="225">
        <f>O143*H143</f>
        <v>0</v>
      </c>
      <c r="Q143" s="225">
        <v>0</v>
      </c>
      <c r="R143" s="225">
        <f>Q143*H143</f>
        <v>0</v>
      </c>
      <c r="S143" s="225">
        <v>0</v>
      </c>
      <c r="T143" s="22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782</v>
      </c>
    </row>
    <row r="144" s="2" customFormat="1" ht="16.5" customHeight="1">
      <c r="A144" s="41"/>
      <c r="B144" s="42"/>
      <c r="C144" s="216" t="s">
        <v>813</v>
      </c>
      <c r="D144" s="216" t="s">
        <v>310</v>
      </c>
      <c r="E144" s="217" t="s">
        <v>9728</v>
      </c>
      <c r="F144" s="218" t="s">
        <v>9729</v>
      </c>
      <c r="G144" s="219" t="s">
        <v>323</v>
      </c>
      <c r="H144" s="220">
        <v>1</v>
      </c>
      <c r="I144" s="221"/>
      <c r="J144" s="222">
        <f>ROUND(I144*H144,2)</f>
        <v>0</v>
      </c>
      <c r="K144" s="218" t="s">
        <v>19</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787</v>
      </c>
    </row>
    <row r="145" s="2" customFormat="1" ht="16.5" customHeight="1">
      <c r="A145" s="41"/>
      <c r="B145" s="42"/>
      <c r="C145" s="280" t="s">
        <v>740</v>
      </c>
      <c r="D145" s="280" t="s">
        <v>1137</v>
      </c>
      <c r="E145" s="281" t="s">
        <v>9730</v>
      </c>
      <c r="F145" s="282" t="s">
        <v>9731</v>
      </c>
      <c r="G145" s="283" t="s">
        <v>323</v>
      </c>
      <c r="H145" s="284">
        <v>1</v>
      </c>
      <c r="I145" s="285"/>
      <c r="J145" s="286">
        <f>ROUND(I145*H145,2)</f>
        <v>0</v>
      </c>
      <c r="K145" s="282" t="s">
        <v>19</v>
      </c>
      <c r="L145" s="287"/>
      <c r="M145" s="288" t="s">
        <v>19</v>
      </c>
      <c r="N145" s="289"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352</v>
      </c>
      <c r="AT145" s="227" t="s">
        <v>1137</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791</v>
      </c>
    </row>
    <row r="146" s="2" customFormat="1">
      <c r="A146" s="41"/>
      <c r="B146" s="42"/>
      <c r="C146" s="43"/>
      <c r="D146" s="236" t="s">
        <v>4125</v>
      </c>
      <c r="E146" s="43"/>
      <c r="F146" s="292" t="s">
        <v>9732</v>
      </c>
      <c r="G146" s="43"/>
      <c r="H146" s="43"/>
      <c r="I146" s="231"/>
      <c r="J146" s="43"/>
      <c r="K146" s="43"/>
      <c r="L146" s="47"/>
      <c r="M146" s="232"/>
      <c r="N146" s="233"/>
      <c r="O146" s="87"/>
      <c r="P146" s="87"/>
      <c r="Q146" s="87"/>
      <c r="R146" s="87"/>
      <c r="S146" s="87"/>
      <c r="T146" s="88"/>
      <c r="U146" s="41"/>
      <c r="V146" s="41"/>
      <c r="W146" s="41"/>
      <c r="X146" s="41"/>
      <c r="Y146" s="41"/>
      <c r="Z146" s="41"/>
      <c r="AA146" s="41"/>
      <c r="AB146" s="41"/>
      <c r="AC146" s="41"/>
      <c r="AD146" s="41"/>
      <c r="AE146" s="41"/>
      <c r="AT146" s="20" t="s">
        <v>4125</v>
      </c>
      <c r="AU146" s="20" t="s">
        <v>85</v>
      </c>
    </row>
    <row r="147" s="2" customFormat="1" ht="16.5" customHeight="1">
      <c r="A147" s="41"/>
      <c r="B147" s="42"/>
      <c r="C147" s="216" t="s">
        <v>826</v>
      </c>
      <c r="D147" s="216" t="s">
        <v>310</v>
      </c>
      <c r="E147" s="217" t="s">
        <v>9190</v>
      </c>
      <c r="F147" s="218" t="s">
        <v>9191</v>
      </c>
      <c r="G147" s="219" t="s">
        <v>323</v>
      </c>
      <c r="H147" s="220">
        <v>1</v>
      </c>
      <c r="I147" s="221"/>
      <c r="J147" s="222">
        <f>ROUND(I147*H147,2)</f>
        <v>0</v>
      </c>
      <c r="K147" s="218" t="s">
        <v>314</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9733</v>
      </c>
    </row>
    <row r="148" s="2" customFormat="1">
      <c r="A148" s="41"/>
      <c r="B148" s="42"/>
      <c r="C148" s="43"/>
      <c r="D148" s="229" t="s">
        <v>317</v>
      </c>
      <c r="E148" s="43"/>
      <c r="F148" s="230" t="s">
        <v>9193</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2" customFormat="1" ht="16.5" customHeight="1">
      <c r="A149" s="41"/>
      <c r="B149" s="42"/>
      <c r="C149" s="216" t="s">
        <v>746</v>
      </c>
      <c r="D149" s="216" t="s">
        <v>310</v>
      </c>
      <c r="E149" s="217" t="s">
        <v>9734</v>
      </c>
      <c r="F149" s="218" t="s">
        <v>9735</v>
      </c>
      <c r="G149" s="219" t="s">
        <v>4835</v>
      </c>
      <c r="H149" s="220">
        <v>1</v>
      </c>
      <c r="I149" s="221"/>
      <c r="J149" s="222">
        <f>ROUND(I149*H149,2)</f>
        <v>0</v>
      </c>
      <c r="K149" s="218" t="s">
        <v>19</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9736</v>
      </c>
    </row>
    <row r="150" s="2" customFormat="1" ht="16.5" customHeight="1">
      <c r="A150" s="41"/>
      <c r="B150" s="42"/>
      <c r="C150" s="216" t="s">
        <v>836</v>
      </c>
      <c r="D150" s="216" t="s">
        <v>310</v>
      </c>
      <c r="E150" s="217" t="s">
        <v>9737</v>
      </c>
      <c r="F150" s="218" t="s">
        <v>9738</v>
      </c>
      <c r="G150" s="219" t="s">
        <v>1891</v>
      </c>
      <c r="H150" s="290"/>
      <c r="I150" s="221"/>
      <c r="J150" s="222">
        <f>ROUND(I150*H150,2)</f>
        <v>0</v>
      </c>
      <c r="K150" s="218" t="s">
        <v>19</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9739</v>
      </c>
    </row>
    <row r="151" s="2" customFormat="1" ht="24.15" customHeight="1">
      <c r="A151" s="41"/>
      <c r="B151" s="42"/>
      <c r="C151" s="216" t="s">
        <v>749</v>
      </c>
      <c r="D151" s="216" t="s">
        <v>310</v>
      </c>
      <c r="E151" s="217" t="s">
        <v>9740</v>
      </c>
      <c r="F151" s="218" t="s">
        <v>9741</v>
      </c>
      <c r="G151" s="219" t="s">
        <v>474</v>
      </c>
      <c r="H151" s="220">
        <v>40</v>
      </c>
      <c r="I151" s="221"/>
      <c r="J151" s="222">
        <f>ROUND(I151*H151,2)</f>
        <v>0</v>
      </c>
      <c r="K151" s="218" t="s">
        <v>19</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782</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782</v>
      </c>
      <c r="BM151" s="227" t="s">
        <v>9742</v>
      </c>
    </row>
    <row r="152" s="2" customFormat="1" ht="24.15" customHeight="1">
      <c r="A152" s="41"/>
      <c r="B152" s="42"/>
      <c r="C152" s="216" t="s">
        <v>850</v>
      </c>
      <c r="D152" s="216" t="s">
        <v>310</v>
      </c>
      <c r="E152" s="217" t="s">
        <v>9743</v>
      </c>
      <c r="F152" s="218" t="s">
        <v>9744</v>
      </c>
      <c r="G152" s="219" t="s">
        <v>474</v>
      </c>
      <c r="H152" s="220">
        <v>40</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782</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782</v>
      </c>
      <c r="BM152" s="227" t="s">
        <v>9745</v>
      </c>
    </row>
    <row r="153" s="2" customFormat="1">
      <c r="A153" s="41"/>
      <c r="B153" s="42"/>
      <c r="C153" s="43"/>
      <c r="D153" s="229" t="s">
        <v>317</v>
      </c>
      <c r="E153" s="43"/>
      <c r="F153" s="230" t="s">
        <v>9746</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2" customFormat="1" ht="24.15" customHeight="1">
      <c r="A154" s="41"/>
      <c r="B154" s="42"/>
      <c r="C154" s="280" t="s">
        <v>750</v>
      </c>
      <c r="D154" s="280" t="s">
        <v>1137</v>
      </c>
      <c r="E154" s="281" t="s">
        <v>9747</v>
      </c>
      <c r="F154" s="282" t="s">
        <v>9748</v>
      </c>
      <c r="G154" s="283" t="s">
        <v>474</v>
      </c>
      <c r="H154" s="284">
        <v>40</v>
      </c>
      <c r="I154" s="285"/>
      <c r="J154" s="286">
        <f>ROUND(I154*H154,2)</f>
        <v>0</v>
      </c>
      <c r="K154" s="282" t="s">
        <v>314</v>
      </c>
      <c r="L154" s="287"/>
      <c r="M154" s="288" t="s">
        <v>19</v>
      </c>
      <c r="N154" s="289" t="s">
        <v>47</v>
      </c>
      <c r="O154" s="87"/>
      <c r="P154" s="225">
        <f>O154*H154</f>
        <v>0</v>
      </c>
      <c r="Q154" s="225">
        <v>0.0025300000000000001</v>
      </c>
      <c r="R154" s="225">
        <f>Q154*H154</f>
        <v>0.10120000000000001</v>
      </c>
      <c r="S154" s="225">
        <v>0</v>
      </c>
      <c r="T154" s="226">
        <f>S154*H154</f>
        <v>0</v>
      </c>
      <c r="U154" s="41"/>
      <c r="V154" s="41"/>
      <c r="W154" s="41"/>
      <c r="X154" s="41"/>
      <c r="Y154" s="41"/>
      <c r="Z154" s="41"/>
      <c r="AA154" s="41"/>
      <c r="AB154" s="41"/>
      <c r="AC154" s="41"/>
      <c r="AD154" s="41"/>
      <c r="AE154" s="41"/>
      <c r="AR154" s="227" t="s">
        <v>3255</v>
      </c>
      <c r="AT154" s="227" t="s">
        <v>1137</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782</v>
      </c>
      <c r="BM154" s="227" t="s">
        <v>9749</v>
      </c>
    </row>
    <row r="155" s="2" customFormat="1">
      <c r="A155" s="41"/>
      <c r="B155" s="42"/>
      <c r="C155" s="43"/>
      <c r="D155" s="236" t="s">
        <v>4125</v>
      </c>
      <c r="E155" s="43"/>
      <c r="F155" s="292" t="s">
        <v>9750</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4125</v>
      </c>
      <c r="AU155" s="20" t="s">
        <v>85</v>
      </c>
    </row>
    <row r="156" s="13" customFormat="1">
      <c r="A156" s="13"/>
      <c r="B156" s="234"/>
      <c r="C156" s="235"/>
      <c r="D156" s="236" t="s">
        <v>319</v>
      </c>
      <c r="E156" s="237" t="s">
        <v>19</v>
      </c>
      <c r="F156" s="238" t="s">
        <v>9751</v>
      </c>
      <c r="G156" s="235"/>
      <c r="H156" s="239">
        <v>40</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16.5" customHeight="1">
      <c r="A157" s="41"/>
      <c r="B157" s="42"/>
      <c r="C157" s="216" t="s">
        <v>867</v>
      </c>
      <c r="D157" s="216" t="s">
        <v>310</v>
      </c>
      <c r="E157" s="217" t="s">
        <v>9752</v>
      </c>
      <c r="F157" s="218" t="s">
        <v>9753</v>
      </c>
      <c r="G157" s="219" t="s">
        <v>4835</v>
      </c>
      <c r="H157" s="220">
        <v>1</v>
      </c>
      <c r="I157" s="221"/>
      <c r="J157" s="222">
        <f>ROUND(I157*H157,2)</f>
        <v>0</v>
      </c>
      <c r="K157" s="218" t="s">
        <v>19</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782</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782</v>
      </c>
      <c r="BM157" s="227" t="s">
        <v>9754</v>
      </c>
    </row>
    <row r="158" s="2" customFormat="1" ht="16.5" customHeight="1">
      <c r="A158" s="41"/>
      <c r="B158" s="42"/>
      <c r="C158" s="280" t="s">
        <v>751</v>
      </c>
      <c r="D158" s="280" t="s">
        <v>1137</v>
      </c>
      <c r="E158" s="281" t="s">
        <v>9755</v>
      </c>
      <c r="F158" s="282" t="s">
        <v>9756</v>
      </c>
      <c r="G158" s="283" t="s">
        <v>4835</v>
      </c>
      <c r="H158" s="284">
        <v>2</v>
      </c>
      <c r="I158" s="285"/>
      <c r="J158" s="286">
        <f>ROUND(I158*H158,2)</f>
        <v>0</v>
      </c>
      <c r="K158" s="282" t="s">
        <v>19</v>
      </c>
      <c r="L158" s="287"/>
      <c r="M158" s="288" t="s">
        <v>19</v>
      </c>
      <c r="N158" s="289"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3255</v>
      </c>
      <c r="AT158" s="227" t="s">
        <v>1137</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782</v>
      </c>
      <c r="BM158" s="227" t="s">
        <v>9757</v>
      </c>
    </row>
    <row r="159" s="2" customFormat="1">
      <c r="A159" s="41"/>
      <c r="B159" s="42"/>
      <c r="C159" s="43"/>
      <c r="D159" s="236" t="s">
        <v>4125</v>
      </c>
      <c r="E159" s="43"/>
      <c r="F159" s="292" t="s">
        <v>9758</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4125</v>
      </c>
      <c r="AU159" s="20" t="s">
        <v>85</v>
      </c>
    </row>
    <row r="160" s="2" customFormat="1" ht="24.15" customHeight="1">
      <c r="A160" s="41"/>
      <c r="B160" s="42"/>
      <c r="C160" s="216" t="s">
        <v>1402</v>
      </c>
      <c r="D160" s="216" t="s">
        <v>310</v>
      </c>
      <c r="E160" s="217" t="s">
        <v>9759</v>
      </c>
      <c r="F160" s="218" t="s">
        <v>9760</v>
      </c>
      <c r="G160" s="219" t="s">
        <v>323</v>
      </c>
      <c r="H160" s="220">
        <v>2</v>
      </c>
      <c r="I160" s="221"/>
      <c r="J160" s="222">
        <f>ROUND(I160*H160,2)</f>
        <v>0</v>
      </c>
      <c r="K160" s="218" t="s">
        <v>314</v>
      </c>
      <c r="L160" s="47"/>
      <c r="M160" s="223" t="s">
        <v>19</v>
      </c>
      <c r="N160" s="224" t="s">
        <v>47</v>
      </c>
      <c r="O160" s="87"/>
      <c r="P160" s="225">
        <f>O160*H160</f>
        <v>0</v>
      </c>
      <c r="Q160" s="225">
        <v>0</v>
      </c>
      <c r="R160" s="225">
        <f>Q160*H160</f>
        <v>0</v>
      </c>
      <c r="S160" s="225">
        <v>0</v>
      </c>
      <c r="T160" s="226">
        <f>S160*H160</f>
        <v>0</v>
      </c>
      <c r="U160" s="41"/>
      <c r="V160" s="41"/>
      <c r="W160" s="41"/>
      <c r="X160" s="41"/>
      <c r="Y160" s="41"/>
      <c r="Z160" s="41"/>
      <c r="AA160" s="41"/>
      <c r="AB160" s="41"/>
      <c r="AC160" s="41"/>
      <c r="AD160" s="41"/>
      <c r="AE160" s="41"/>
      <c r="AR160" s="227" t="s">
        <v>782</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782</v>
      </c>
      <c r="BM160" s="227" t="s">
        <v>9761</v>
      </c>
    </row>
    <row r="161" s="2" customFormat="1">
      <c r="A161" s="41"/>
      <c r="B161" s="42"/>
      <c r="C161" s="43"/>
      <c r="D161" s="229" t="s">
        <v>317</v>
      </c>
      <c r="E161" s="43"/>
      <c r="F161" s="230" t="s">
        <v>9762</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2" customFormat="1" ht="16.5" customHeight="1">
      <c r="A162" s="41"/>
      <c r="B162" s="42"/>
      <c r="C162" s="280" t="s">
        <v>754</v>
      </c>
      <c r="D162" s="280" t="s">
        <v>1137</v>
      </c>
      <c r="E162" s="281" t="s">
        <v>9763</v>
      </c>
      <c r="F162" s="282" t="s">
        <v>9764</v>
      </c>
      <c r="G162" s="283" t="s">
        <v>323</v>
      </c>
      <c r="H162" s="284">
        <v>2</v>
      </c>
      <c r="I162" s="285"/>
      <c r="J162" s="286">
        <f>ROUND(I162*H162,2)</f>
        <v>0</v>
      </c>
      <c r="K162" s="282" t="s">
        <v>314</v>
      </c>
      <c r="L162" s="287"/>
      <c r="M162" s="288" t="s">
        <v>19</v>
      </c>
      <c r="N162" s="289" t="s">
        <v>47</v>
      </c>
      <c r="O162" s="87"/>
      <c r="P162" s="225">
        <f>O162*H162</f>
        <v>0</v>
      </c>
      <c r="Q162" s="225">
        <v>0.0080999999999999996</v>
      </c>
      <c r="R162" s="225">
        <f>Q162*H162</f>
        <v>0.016199999999999999</v>
      </c>
      <c r="S162" s="225">
        <v>0</v>
      </c>
      <c r="T162" s="226">
        <f>S162*H162</f>
        <v>0</v>
      </c>
      <c r="U162" s="41"/>
      <c r="V162" s="41"/>
      <c r="W162" s="41"/>
      <c r="X162" s="41"/>
      <c r="Y162" s="41"/>
      <c r="Z162" s="41"/>
      <c r="AA162" s="41"/>
      <c r="AB162" s="41"/>
      <c r="AC162" s="41"/>
      <c r="AD162" s="41"/>
      <c r="AE162" s="41"/>
      <c r="AR162" s="227" t="s">
        <v>3255</v>
      </c>
      <c r="AT162" s="227" t="s">
        <v>1137</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782</v>
      </c>
      <c r="BM162" s="227" t="s">
        <v>9765</v>
      </c>
    </row>
    <row r="163" s="2" customFormat="1" ht="16.5" customHeight="1">
      <c r="A163" s="41"/>
      <c r="B163" s="42"/>
      <c r="C163" s="216" t="s">
        <v>1414</v>
      </c>
      <c r="D163" s="216" t="s">
        <v>310</v>
      </c>
      <c r="E163" s="217" t="s">
        <v>9766</v>
      </c>
      <c r="F163" s="218" t="s">
        <v>9767</v>
      </c>
      <c r="G163" s="219" t="s">
        <v>323</v>
      </c>
      <c r="H163" s="220">
        <v>2</v>
      </c>
      <c r="I163" s="221"/>
      <c r="J163" s="222">
        <f>ROUND(I163*H163,2)</f>
        <v>0</v>
      </c>
      <c r="K163" s="218" t="s">
        <v>314</v>
      </c>
      <c r="L163" s="47"/>
      <c r="M163" s="223" t="s">
        <v>19</v>
      </c>
      <c r="N163" s="224" t="s">
        <v>47</v>
      </c>
      <c r="O163" s="87"/>
      <c r="P163" s="225">
        <f>O163*H163</f>
        <v>0</v>
      </c>
      <c r="Q163" s="225">
        <v>0</v>
      </c>
      <c r="R163" s="225">
        <f>Q163*H163</f>
        <v>0</v>
      </c>
      <c r="S163" s="225">
        <v>0</v>
      </c>
      <c r="T163" s="226">
        <f>S163*H163</f>
        <v>0</v>
      </c>
      <c r="U163" s="41"/>
      <c r="V163" s="41"/>
      <c r="W163" s="41"/>
      <c r="X163" s="41"/>
      <c r="Y163" s="41"/>
      <c r="Z163" s="41"/>
      <c r="AA163" s="41"/>
      <c r="AB163" s="41"/>
      <c r="AC163" s="41"/>
      <c r="AD163" s="41"/>
      <c r="AE163" s="41"/>
      <c r="AR163" s="227" t="s">
        <v>782</v>
      </c>
      <c r="AT163" s="227" t="s">
        <v>310</v>
      </c>
      <c r="AU163" s="227" t="s">
        <v>85</v>
      </c>
      <c r="AY163" s="20" t="s">
        <v>308</v>
      </c>
      <c r="BE163" s="228">
        <f>IF(N163="základní",J163,0)</f>
        <v>0</v>
      </c>
      <c r="BF163" s="228">
        <f>IF(N163="snížená",J163,0)</f>
        <v>0</v>
      </c>
      <c r="BG163" s="228">
        <f>IF(N163="zákl. přenesená",J163,0)</f>
        <v>0</v>
      </c>
      <c r="BH163" s="228">
        <f>IF(N163="sníž. přenesená",J163,0)</f>
        <v>0</v>
      </c>
      <c r="BI163" s="228">
        <f>IF(N163="nulová",J163,0)</f>
        <v>0</v>
      </c>
      <c r="BJ163" s="20" t="s">
        <v>83</v>
      </c>
      <c r="BK163" s="228">
        <f>ROUND(I163*H163,2)</f>
        <v>0</v>
      </c>
      <c r="BL163" s="20" t="s">
        <v>782</v>
      </c>
      <c r="BM163" s="227" t="s">
        <v>9768</v>
      </c>
    </row>
    <row r="164" s="2" customFormat="1">
      <c r="A164" s="41"/>
      <c r="B164" s="42"/>
      <c r="C164" s="43"/>
      <c r="D164" s="229" t="s">
        <v>317</v>
      </c>
      <c r="E164" s="43"/>
      <c r="F164" s="230" t="s">
        <v>9769</v>
      </c>
      <c r="G164" s="43"/>
      <c r="H164" s="43"/>
      <c r="I164" s="231"/>
      <c r="J164" s="43"/>
      <c r="K164" s="43"/>
      <c r="L164" s="47"/>
      <c r="M164" s="232"/>
      <c r="N164" s="233"/>
      <c r="O164" s="87"/>
      <c r="P164" s="87"/>
      <c r="Q164" s="87"/>
      <c r="R164" s="87"/>
      <c r="S164" s="87"/>
      <c r="T164" s="88"/>
      <c r="U164" s="41"/>
      <c r="V164" s="41"/>
      <c r="W164" s="41"/>
      <c r="X164" s="41"/>
      <c r="Y164" s="41"/>
      <c r="Z164" s="41"/>
      <c r="AA164" s="41"/>
      <c r="AB164" s="41"/>
      <c r="AC164" s="41"/>
      <c r="AD164" s="41"/>
      <c r="AE164" s="41"/>
      <c r="AT164" s="20" t="s">
        <v>317</v>
      </c>
      <c r="AU164" s="20" t="s">
        <v>85</v>
      </c>
    </row>
    <row r="165" s="2" customFormat="1" ht="16.5" customHeight="1">
      <c r="A165" s="41"/>
      <c r="B165" s="42"/>
      <c r="C165" s="280" t="s">
        <v>757</v>
      </c>
      <c r="D165" s="280" t="s">
        <v>1137</v>
      </c>
      <c r="E165" s="281" t="s">
        <v>9770</v>
      </c>
      <c r="F165" s="282" t="s">
        <v>9771</v>
      </c>
      <c r="G165" s="283" t="s">
        <v>323</v>
      </c>
      <c r="H165" s="284">
        <v>2</v>
      </c>
      <c r="I165" s="285"/>
      <c r="J165" s="286">
        <f>ROUND(I165*H165,2)</f>
        <v>0</v>
      </c>
      <c r="K165" s="282" t="s">
        <v>314</v>
      </c>
      <c r="L165" s="287"/>
      <c r="M165" s="288" t="s">
        <v>19</v>
      </c>
      <c r="N165" s="289" t="s">
        <v>47</v>
      </c>
      <c r="O165" s="87"/>
      <c r="P165" s="225">
        <f>O165*H165</f>
        <v>0</v>
      </c>
      <c r="Q165" s="225">
        <v>0.0020999999999999999</v>
      </c>
      <c r="R165" s="225">
        <f>Q165*H165</f>
        <v>0.0041999999999999997</v>
      </c>
      <c r="S165" s="225">
        <v>0</v>
      </c>
      <c r="T165" s="226">
        <f>S165*H165</f>
        <v>0</v>
      </c>
      <c r="U165" s="41"/>
      <c r="V165" s="41"/>
      <c r="W165" s="41"/>
      <c r="X165" s="41"/>
      <c r="Y165" s="41"/>
      <c r="Z165" s="41"/>
      <c r="AA165" s="41"/>
      <c r="AB165" s="41"/>
      <c r="AC165" s="41"/>
      <c r="AD165" s="41"/>
      <c r="AE165" s="41"/>
      <c r="AR165" s="227" t="s">
        <v>3255</v>
      </c>
      <c r="AT165" s="227" t="s">
        <v>1137</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782</v>
      </c>
      <c r="BM165" s="227" t="s">
        <v>9772</v>
      </c>
    </row>
    <row r="166" s="2" customFormat="1" ht="16.5" customHeight="1">
      <c r="A166" s="41"/>
      <c r="B166" s="42"/>
      <c r="C166" s="280" t="s">
        <v>1425</v>
      </c>
      <c r="D166" s="280" t="s">
        <v>1137</v>
      </c>
      <c r="E166" s="281" t="s">
        <v>9773</v>
      </c>
      <c r="F166" s="282" t="s">
        <v>9774</v>
      </c>
      <c r="G166" s="283" t="s">
        <v>9775</v>
      </c>
      <c r="H166" s="284">
        <v>2</v>
      </c>
      <c r="I166" s="285"/>
      <c r="J166" s="286">
        <f>ROUND(I166*H166,2)</f>
        <v>0</v>
      </c>
      <c r="K166" s="282" t="s">
        <v>314</v>
      </c>
      <c r="L166" s="287"/>
      <c r="M166" s="288" t="s">
        <v>19</v>
      </c>
      <c r="N166" s="289" t="s">
        <v>47</v>
      </c>
      <c r="O166" s="87"/>
      <c r="P166" s="225">
        <f>O166*H166</f>
        <v>0</v>
      </c>
      <c r="Q166" s="225">
        <v>0.0011900000000000001</v>
      </c>
      <c r="R166" s="225">
        <f>Q166*H166</f>
        <v>0.0023800000000000002</v>
      </c>
      <c r="S166" s="225">
        <v>0</v>
      </c>
      <c r="T166" s="226">
        <f>S166*H166</f>
        <v>0</v>
      </c>
      <c r="U166" s="41"/>
      <c r="V166" s="41"/>
      <c r="W166" s="41"/>
      <c r="X166" s="41"/>
      <c r="Y166" s="41"/>
      <c r="Z166" s="41"/>
      <c r="AA166" s="41"/>
      <c r="AB166" s="41"/>
      <c r="AC166" s="41"/>
      <c r="AD166" s="41"/>
      <c r="AE166" s="41"/>
      <c r="AR166" s="227" t="s">
        <v>3255</v>
      </c>
      <c r="AT166" s="227" t="s">
        <v>1137</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782</v>
      </c>
      <c r="BM166" s="227" t="s">
        <v>9776</v>
      </c>
    </row>
    <row r="167" s="2" customFormat="1" ht="24.15" customHeight="1">
      <c r="A167" s="41"/>
      <c r="B167" s="42"/>
      <c r="C167" s="216" t="s">
        <v>760</v>
      </c>
      <c r="D167" s="216" t="s">
        <v>310</v>
      </c>
      <c r="E167" s="217" t="s">
        <v>9777</v>
      </c>
      <c r="F167" s="218" t="s">
        <v>9778</v>
      </c>
      <c r="G167" s="219" t="s">
        <v>323</v>
      </c>
      <c r="H167" s="220">
        <v>6</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782</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782</v>
      </c>
      <c r="BM167" s="227" t="s">
        <v>9779</v>
      </c>
    </row>
    <row r="168" s="2" customFormat="1">
      <c r="A168" s="41"/>
      <c r="B168" s="42"/>
      <c r="C168" s="43"/>
      <c r="D168" s="229" t="s">
        <v>317</v>
      </c>
      <c r="E168" s="43"/>
      <c r="F168" s="230" t="s">
        <v>9780</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2" customFormat="1">
      <c r="A169" s="41"/>
      <c r="B169" s="42"/>
      <c r="C169" s="43"/>
      <c r="D169" s="236" t="s">
        <v>4125</v>
      </c>
      <c r="E169" s="43"/>
      <c r="F169" s="292" t="s">
        <v>9781</v>
      </c>
      <c r="G169" s="43"/>
      <c r="H169" s="43"/>
      <c r="I169" s="231"/>
      <c r="J169" s="43"/>
      <c r="K169" s="43"/>
      <c r="L169" s="47"/>
      <c r="M169" s="232"/>
      <c r="N169" s="233"/>
      <c r="O169" s="87"/>
      <c r="P169" s="87"/>
      <c r="Q169" s="87"/>
      <c r="R169" s="87"/>
      <c r="S169" s="87"/>
      <c r="T169" s="88"/>
      <c r="U169" s="41"/>
      <c r="V169" s="41"/>
      <c r="W169" s="41"/>
      <c r="X169" s="41"/>
      <c r="Y169" s="41"/>
      <c r="Z169" s="41"/>
      <c r="AA169" s="41"/>
      <c r="AB169" s="41"/>
      <c r="AC169" s="41"/>
      <c r="AD169" s="41"/>
      <c r="AE169" s="41"/>
      <c r="AT169" s="20" t="s">
        <v>4125</v>
      </c>
      <c r="AU169" s="20" t="s">
        <v>85</v>
      </c>
    </row>
    <row r="170" s="13" customFormat="1">
      <c r="A170" s="13"/>
      <c r="B170" s="234"/>
      <c r="C170" s="235"/>
      <c r="D170" s="236" t="s">
        <v>319</v>
      </c>
      <c r="E170" s="237" t="s">
        <v>19</v>
      </c>
      <c r="F170" s="238" t="s">
        <v>3550</v>
      </c>
      <c r="G170" s="235"/>
      <c r="H170" s="239">
        <v>6</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2" customFormat="1" ht="37.8" customHeight="1">
      <c r="A171" s="41"/>
      <c r="B171" s="42"/>
      <c r="C171" s="216" t="s">
        <v>1434</v>
      </c>
      <c r="D171" s="216" t="s">
        <v>310</v>
      </c>
      <c r="E171" s="217" t="s">
        <v>9782</v>
      </c>
      <c r="F171" s="218" t="s">
        <v>9783</v>
      </c>
      <c r="G171" s="219" t="s">
        <v>323</v>
      </c>
      <c r="H171" s="220">
        <v>6</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782</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782</v>
      </c>
      <c r="BM171" s="227" t="s">
        <v>9784</v>
      </c>
    </row>
    <row r="172" s="2" customFormat="1">
      <c r="A172" s="41"/>
      <c r="B172" s="42"/>
      <c r="C172" s="43"/>
      <c r="D172" s="229" t="s">
        <v>317</v>
      </c>
      <c r="E172" s="43"/>
      <c r="F172" s="230" t="s">
        <v>9785</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85</v>
      </c>
    </row>
    <row r="173" s="2" customFormat="1">
      <c r="A173" s="41"/>
      <c r="B173" s="42"/>
      <c r="C173" s="43"/>
      <c r="D173" s="236" t="s">
        <v>4125</v>
      </c>
      <c r="E173" s="43"/>
      <c r="F173" s="292" t="s">
        <v>9781</v>
      </c>
      <c r="G173" s="43"/>
      <c r="H173" s="43"/>
      <c r="I173" s="231"/>
      <c r="J173" s="43"/>
      <c r="K173" s="43"/>
      <c r="L173" s="47"/>
      <c r="M173" s="232"/>
      <c r="N173" s="233"/>
      <c r="O173" s="87"/>
      <c r="P173" s="87"/>
      <c r="Q173" s="87"/>
      <c r="R173" s="87"/>
      <c r="S173" s="87"/>
      <c r="T173" s="88"/>
      <c r="U173" s="41"/>
      <c r="V173" s="41"/>
      <c r="W173" s="41"/>
      <c r="X173" s="41"/>
      <c r="Y173" s="41"/>
      <c r="Z173" s="41"/>
      <c r="AA173" s="41"/>
      <c r="AB173" s="41"/>
      <c r="AC173" s="41"/>
      <c r="AD173" s="41"/>
      <c r="AE173" s="41"/>
      <c r="AT173" s="20" t="s">
        <v>4125</v>
      </c>
      <c r="AU173" s="20" t="s">
        <v>85</v>
      </c>
    </row>
    <row r="174" s="13" customFormat="1">
      <c r="A174" s="13"/>
      <c r="B174" s="234"/>
      <c r="C174" s="235"/>
      <c r="D174" s="236" t="s">
        <v>319</v>
      </c>
      <c r="E174" s="237" t="s">
        <v>19</v>
      </c>
      <c r="F174" s="238" t="s">
        <v>3550</v>
      </c>
      <c r="G174" s="235"/>
      <c r="H174" s="239">
        <v>6</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83</v>
      </c>
      <c r="AY174" s="245" t="s">
        <v>308</v>
      </c>
    </row>
    <row r="175" s="12" customFormat="1" ht="22.8" customHeight="1">
      <c r="A175" s="12"/>
      <c r="B175" s="200"/>
      <c r="C175" s="201"/>
      <c r="D175" s="202" t="s">
        <v>75</v>
      </c>
      <c r="E175" s="214" t="s">
        <v>9786</v>
      </c>
      <c r="F175" s="214" t="s">
        <v>9787</v>
      </c>
      <c r="G175" s="201"/>
      <c r="H175" s="201"/>
      <c r="I175" s="204"/>
      <c r="J175" s="215">
        <f>BK175</f>
        <v>0</v>
      </c>
      <c r="K175" s="201"/>
      <c r="L175" s="206"/>
      <c r="M175" s="207"/>
      <c r="N175" s="208"/>
      <c r="O175" s="208"/>
      <c r="P175" s="209">
        <f>SUM(P176:P195)</f>
        <v>0</v>
      </c>
      <c r="Q175" s="208"/>
      <c r="R175" s="209">
        <f>SUM(R176:R195)</f>
        <v>0.010676</v>
      </c>
      <c r="S175" s="208"/>
      <c r="T175" s="210">
        <f>SUM(T176:T195)</f>
        <v>0</v>
      </c>
      <c r="U175" s="12"/>
      <c r="V175" s="12"/>
      <c r="W175" s="12"/>
      <c r="X175" s="12"/>
      <c r="Y175" s="12"/>
      <c r="Z175" s="12"/>
      <c r="AA175" s="12"/>
      <c r="AB175" s="12"/>
      <c r="AC175" s="12"/>
      <c r="AD175" s="12"/>
      <c r="AE175" s="12"/>
      <c r="AR175" s="211" t="s">
        <v>83</v>
      </c>
      <c r="AT175" s="212" t="s">
        <v>75</v>
      </c>
      <c r="AU175" s="212" t="s">
        <v>83</v>
      </c>
      <c r="AY175" s="211" t="s">
        <v>308</v>
      </c>
      <c r="BK175" s="213">
        <f>SUM(BK176:BK195)</f>
        <v>0</v>
      </c>
    </row>
    <row r="176" s="2" customFormat="1" ht="16.5" customHeight="1">
      <c r="A176" s="41"/>
      <c r="B176" s="42"/>
      <c r="C176" s="216" t="s">
        <v>761</v>
      </c>
      <c r="D176" s="216" t="s">
        <v>310</v>
      </c>
      <c r="E176" s="217" t="s">
        <v>9788</v>
      </c>
      <c r="F176" s="218" t="s">
        <v>9789</v>
      </c>
      <c r="G176" s="219" t="s">
        <v>4835</v>
      </c>
      <c r="H176" s="220">
        <v>10</v>
      </c>
      <c r="I176" s="221"/>
      <c r="J176" s="222">
        <f>ROUND(I176*H176,2)</f>
        <v>0</v>
      </c>
      <c r="K176" s="218" t="s">
        <v>19</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315</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9790</v>
      </c>
    </row>
    <row r="177" s="2" customFormat="1" ht="16.5" customHeight="1">
      <c r="A177" s="41"/>
      <c r="B177" s="42"/>
      <c r="C177" s="280" t="s">
        <v>1448</v>
      </c>
      <c r="D177" s="280" t="s">
        <v>1137</v>
      </c>
      <c r="E177" s="281" t="s">
        <v>9791</v>
      </c>
      <c r="F177" s="282" t="s">
        <v>9792</v>
      </c>
      <c r="G177" s="283" t="s">
        <v>4835</v>
      </c>
      <c r="H177" s="284">
        <v>1</v>
      </c>
      <c r="I177" s="285"/>
      <c r="J177" s="286">
        <f>ROUND(I177*H177,2)</f>
        <v>0</v>
      </c>
      <c r="K177" s="282" t="s">
        <v>19</v>
      </c>
      <c r="L177" s="287"/>
      <c r="M177" s="288" t="s">
        <v>19</v>
      </c>
      <c r="N177" s="289"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352</v>
      </c>
      <c r="AT177" s="227" t="s">
        <v>1137</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9793</v>
      </c>
    </row>
    <row r="178" s="2" customFormat="1" ht="16.5" customHeight="1">
      <c r="A178" s="41"/>
      <c r="B178" s="42"/>
      <c r="C178" s="280" t="s">
        <v>769</v>
      </c>
      <c r="D178" s="280" t="s">
        <v>1137</v>
      </c>
      <c r="E178" s="281" t="s">
        <v>9794</v>
      </c>
      <c r="F178" s="282" t="s">
        <v>9795</v>
      </c>
      <c r="G178" s="283" t="s">
        <v>4835</v>
      </c>
      <c r="H178" s="284">
        <v>1</v>
      </c>
      <c r="I178" s="285"/>
      <c r="J178" s="286">
        <f>ROUND(I178*H178,2)</f>
        <v>0</v>
      </c>
      <c r="K178" s="282" t="s">
        <v>19</v>
      </c>
      <c r="L178" s="287"/>
      <c r="M178" s="288" t="s">
        <v>19</v>
      </c>
      <c r="N178" s="289" t="s">
        <v>47</v>
      </c>
      <c r="O178" s="87"/>
      <c r="P178" s="225">
        <f>O178*H178</f>
        <v>0</v>
      </c>
      <c r="Q178" s="225">
        <v>0</v>
      </c>
      <c r="R178" s="225">
        <f>Q178*H178</f>
        <v>0</v>
      </c>
      <c r="S178" s="225">
        <v>0</v>
      </c>
      <c r="T178" s="226">
        <f>S178*H178</f>
        <v>0</v>
      </c>
      <c r="U178" s="41"/>
      <c r="V178" s="41"/>
      <c r="W178" s="41"/>
      <c r="X178" s="41"/>
      <c r="Y178" s="41"/>
      <c r="Z178" s="41"/>
      <c r="AA178" s="41"/>
      <c r="AB178" s="41"/>
      <c r="AC178" s="41"/>
      <c r="AD178" s="41"/>
      <c r="AE178" s="41"/>
      <c r="AR178" s="227" t="s">
        <v>352</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9796</v>
      </c>
    </row>
    <row r="179" s="2" customFormat="1" ht="16.5" customHeight="1">
      <c r="A179" s="41"/>
      <c r="B179" s="42"/>
      <c r="C179" s="280" t="s">
        <v>1459</v>
      </c>
      <c r="D179" s="280" t="s">
        <v>1137</v>
      </c>
      <c r="E179" s="281" t="s">
        <v>9797</v>
      </c>
      <c r="F179" s="282" t="s">
        <v>9798</v>
      </c>
      <c r="G179" s="283" t="s">
        <v>4835</v>
      </c>
      <c r="H179" s="284">
        <v>6</v>
      </c>
      <c r="I179" s="285"/>
      <c r="J179" s="286">
        <f>ROUND(I179*H179,2)</f>
        <v>0</v>
      </c>
      <c r="K179" s="282" t="s">
        <v>19</v>
      </c>
      <c r="L179" s="287"/>
      <c r="M179" s="288" t="s">
        <v>19</v>
      </c>
      <c r="N179" s="289"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352</v>
      </c>
      <c r="AT179" s="227" t="s">
        <v>1137</v>
      </c>
      <c r="AU179" s="227" t="s">
        <v>85</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9799</v>
      </c>
    </row>
    <row r="180" s="2" customFormat="1" ht="16.5" customHeight="1">
      <c r="A180" s="41"/>
      <c r="B180" s="42"/>
      <c r="C180" s="280" t="s">
        <v>773</v>
      </c>
      <c r="D180" s="280" t="s">
        <v>1137</v>
      </c>
      <c r="E180" s="281" t="s">
        <v>9800</v>
      </c>
      <c r="F180" s="282" t="s">
        <v>9801</v>
      </c>
      <c r="G180" s="283" t="s">
        <v>4835</v>
      </c>
      <c r="H180" s="284">
        <v>2</v>
      </c>
      <c r="I180" s="285"/>
      <c r="J180" s="286">
        <f>ROUND(I180*H180,2)</f>
        <v>0</v>
      </c>
      <c r="K180" s="282" t="s">
        <v>19</v>
      </c>
      <c r="L180" s="287"/>
      <c r="M180" s="288" t="s">
        <v>19</v>
      </c>
      <c r="N180" s="289" t="s">
        <v>47</v>
      </c>
      <c r="O180" s="87"/>
      <c r="P180" s="225">
        <f>O180*H180</f>
        <v>0</v>
      </c>
      <c r="Q180" s="225">
        <v>0</v>
      </c>
      <c r="R180" s="225">
        <f>Q180*H180</f>
        <v>0</v>
      </c>
      <c r="S180" s="225">
        <v>0</v>
      </c>
      <c r="T180" s="226">
        <f>S180*H180</f>
        <v>0</v>
      </c>
      <c r="U180" s="41"/>
      <c r="V180" s="41"/>
      <c r="W180" s="41"/>
      <c r="X180" s="41"/>
      <c r="Y180" s="41"/>
      <c r="Z180" s="41"/>
      <c r="AA180" s="41"/>
      <c r="AB180" s="41"/>
      <c r="AC180" s="41"/>
      <c r="AD180" s="41"/>
      <c r="AE180" s="41"/>
      <c r="AR180" s="227" t="s">
        <v>352</v>
      </c>
      <c r="AT180" s="227" t="s">
        <v>1137</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9802</v>
      </c>
    </row>
    <row r="181" s="2" customFormat="1" ht="16.5" customHeight="1">
      <c r="A181" s="41"/>
      <c r="B181" s="42"/>
      <c r="C181" s="216" t="s">
        <v>1473</v>
      </c>
      <c r="D181" s="216" t="s">
        <v>310</v>
      </c>
      <c r="E181" s="217" t="s">
        <v>9803</v>
      </c>
      <c r="F181" s="218" t="s">
        <v>9804</v>
      </c>
      <c r="G181" s="219" t="s">
        <v>4835</v>
      </c>
      <c r="H181" s="220">
        <v>15</v>
      </c>
      <c r="I181" s="221"/>
      <c r="J181" s="222">
        <f>ROUND(I181*H181,2)</f>
        <v>0</v>
      </c>
      <c r="K181" s="218" t="s">
        <v>19</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9805</v>
      </c>
    </row>
    <row r="182" s="2" customFormat="1" ht="16.5" customHeight="1">
      <c r="A182" s="41"/>
      <c r="B182" s="42"/>
      <c r="C182" s="280" t="s">
        <v>778</v>
      </c>
      <c r="D182" s="280" t="s">
        <v>1137</v>
      </c>
      <c r="E182" s="281" t="s">
        <v>9806</v>
      </c>
      <c r="F182" s="282" t="s">
        <v>9807</v>
      </c>
      <c r="G182" s="283" t="s">
        <v>4835</v>
      </c>
      <c r="H182" s="284">
        <v>12</v>
      </c>
      <c r="I182" s="285"/>
      <c r="J182" s="286">
        <f>ROUND(I182*H182,2)</f>
        <v>0</v>
      </c>
      <c r="K182" s="282" t="s">
        <v>19</v>
      </c>
      <c r="L182" s="287"/>
      <c r="M182" s="288" t="s">
        <v>19</v>
      </c>
      <c r="N182" s="289" t="s">
        <v>47</v>
      </c>
      <c r="O182" s="87"/>
      <c r="P182" s="225">
        <f>O182*H182</f>
        <v>0</v>
      </c>
      <c r="Q182" s="225">
        <v>0</v>
      </c>
      <c r="R182" s="225">
        <f>Q182*H182</f>
        <v>0</v>
      </c>
      <c r="S182" s="225">
        <v>0</v>
      </c>
      <c r="T182" s="226">
        <f>S182*H182</f>
        <v>0</v>
      </c>
      <c r="U182" s="41"/>
      <c r="V182" s="41"/>
      <c r="W182" s="41"/>
      <c r="X182" s="41"/>
      <c r="Y182" s="41"/>
      <c r="Z182" s="41"/>
      <c r="AA182" s="41"/>
      <c r="AB182" s="41"/>
      <c r="AC182" s="41"/>
      <c r="AD182" s="41"/>
      <c r="AE182" s="41"/>
      <c r="AR182" s="227" t="s">
        <v>352</v>
      </c>
      <c r="AT182" s="227" t="s">
        <v>1137</v>
      </c>
      <c r="AU182" s="227" t="s">
        <v>85</v>
      </c>
      <c r="AY182" s="20" t="s">
        <v>308</v>
      </c>
      <c r="BE182" s="228">
        <f>IF(N182="základní",J182,0)</f>
        <v>0</v>
      </c>
      <c r="BF182" s="228">
        <f>IF(N182="snížená",J182,0)</f>
        <v>0</v>
      </c>
      <c r="BG182" s="228">
        <f>IF(N182="zákl. přenesená",J182,0)</f>
        <v>0</v>
      </c>
      <c r="BH182" s="228">
        <f>IF(N182="sníž. přenesená",J182,0)</f>
        <v>0</v>
      </c>
      <c r="BI182" s="228">
        <f>IF(N182="nulová",J182,0)</f>
        <v>0</v>
      </c>
      <c r="BJ182" s="20" t="s">
        <v>83</v>
      </c>
      <c r="BK182" s="228">
        <f>ROUND(I182*H182,2)</f>
        <v>0</v>
      </c>
      <c r="BL182" s="20" t="s">
        <v>315</v>
      </c>
      <c r="BM182" s="227" t="s">
        <v>9808</v>
      </c>
    </row>
    <row r="183" s="2" customFormat="1" ht="16.5" customHeight="1">
      <c r="A183" s="41"/>
      <c r="B183" s="42"/>
      <c r="C183" s="280" t="s">
        <v>1486</v>
      </c>
      <c r="D183" s="280" t="s">
        <v>1137</v>
      </c>
      <c r="E183" s="281" t="s">
        <v>9809</v>
      </c>
      <c r="F183" s="282" t="s">
        <v>9810</v>
      </c>
      <c r="G183" s="283" t="s">
        <v>4835</v>
      </c>
      <c r="H183" s="284">
        <v>2</v>
      </c>
      <c r="I183" s="285"/>
      <c r="J183" s="286">
        <f>ROUND(I183*H183,2)</f>
        <v>0</v>
      </c>
      <c r="K183" s="282" t="s">
        <v>19</v>
      </c>
      <c r="L183" s="287"/>
      <c r="M183" s="288" t="s">
        <v>19</v>
      </c>
      <c r="N183" s="289" t="s">
        <v>47</v>
      </c>
      <c r="O183" s="87"/>
      <c r="P183" s="225">
        <f>O183*H183</f>
        <v>0</v>
      </c>
      <c r="Q183" s="225">
        <v>0</v>
      </c>
      <c r="R183" s="225">
        <f>Q183*H183</f>
        <v>0</v>
      </c>
      <c r="S183" s="225">
        <v>0</v>
      </c>
      <c r="T183" s="226">
        <f>S183*H183</f>
        <v>0</v>
      </c>
      <c r="U183" s="41"/>
      <c r="V183" s="41"/>
      <c r="W183" s="41"/>
      <c r="X183" s="41"/>
      <c r="Y183" s="41"/>
      <c r="Z183" s="41"/>
      <c r="AA183" s="41"/>
      <c r="AB183" s="41"/>
      <c r="AC183" s="41"/>
      <c r="AD183" s="41"/>
      <c r="AE183" s="41"/>
      <c r="AR183" s="227" t="s">
        <v>352</v>
      </c>
      <c r="AT183" s="227" t="s">
        <v>1137</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9811</v>
      </c>
    </row>
    <row r="184" s="2" customFormat="1" ht="16.5" customHeight="1">
      <c r="A184" s="41"/>
      <c r="B184" s="42"/>
      <c r="C184" s="280" t="s">
        <v>782</v>
      </c>
      <c r="D184" s="280" t="s">
        <v>1137</v>
      </c>
      <c r="E184" s="281" t="s">
        <v>9812</v>
      </c>
      <c r="F184" s="282" t="s">
        <v>9813</v>
      </c>
      <c r="G184" s="283" t="s">
        <v>4835</v>
      </c>
      <c r="H184" s="284">
        <v>1</v>
      </c>
      <c r="I184" s="285"/>
      <c r="J184" s="286">
        <f>ROUND(I184*H184,2)</f>
        <v>0</v>
      </c>
      <c r="K184" s="282" t="s">
        <v>19</v>
      </c>
      <c r="L184" s="287"/>
      <c r="M184" s="288" t="s">
        <v>19</v>
      </c>
      <c r="N184" s="289"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352</v>
      </c>
      <c r="AT184" s="227" t="s">
        <v>1137</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9814</v>
      </c>
    </row>
    <row r="185" s="2" customFormat="1" ht="16.5" customHeight="1">
      <c r="A185" s="41"/>
      <c r="B185" s="42"/>
      <c r="C185" s="216" t="s">
        <v>1491</v>
      </c>
      <c r="D185" s="216" t="s">
        <v>310</v>
      </c>
      <c r="E185" s="217" t="s">
        <v>9815</v>
      </c>
      <c r="F185" s="218" t="s">
        <v>9816</v>
      </c>
      <c r="G185" s="219" t="s">
        <v>313</v>
      </c>
      <c r="H185" s="220">
        <v>66.724999999999994</v>
      </c>
      <c r="I185" s="221"/>
      <c r="J185" s="222">
        <f>ROUND(I185*H185,2)</f>
        <v>0</v>
      </c>
      <c r="K185" s="218" t="s">
        <v>19</v>
      </c>
      <c r="L185" s="47"/>
      <c r="M185" s="223" t="s">
        <v>19</v>
      </c>
      <c r="N185" s="224" t="s">
        <v>47</v>
      </c>
      <c r="O185" s="87"/>
      <c r="P185" s="225">
        <f>O185*H185</f>
        <v>0</v>
      </c>
      <c r="Q185" s="225">
        <v>0</v>
      </c>
      <c r="R185" s="225">
        <f>Q185*H185</f>
        <v>0</v>
      </c>
      <c r="S185" s="225">
        <v>0</v>
      </c>
      <c r="T185" s="226">
        <f>S185*H185</f>
        <v>0</v>
      </c>
      <c r="U185" s="41"/>
      <c r="V185" s="41"/>
      <c r="W185" s="41"/>
      <c r="X185" s="41"/>
      <c r="Y185" s="41"/>
      <c r="Z185" s="41"/>
      <c r="AA185" s="41"/>
      <c r="AB185" s="41"/>
      <c r="AC185" s="41"/>
      <c r="AD185" s="41"/>
      <c r="AE185" s="41"/>
      <c r="AR185" s="227" t="s">
        <v>315</v>
      </c>
      <c r="AT185" s="227" t="s">
        <v>310</v>
      </c>
      <c r="AU185" s="227" t="s">
        <v>85</v>
      </c>
      <c r="AY185" s="20" t="s">
        <v>308</v>
      </c>
      <c r="BE185" s="228">
        <f>IF(N185="základní",J185,0)</f>
        <v>0</v>
      </c>
      <c r="BF185" s="228">
        <f>IF(N185="snížená",J185,0)</f>
        <v>0</v>
      </c>
      <c r="BG185" s="228">
        <f>IF(N185="zákl. přenesená",J185,0)</f>
        <v>0</v>
      </c>
      <c r="BH185" s="228">
        <f>IF(N185="sníž. přenesená",J185,0)</f>
        <v>0</v>
      </c>
      <c r="BI185" s="228">
        <f>IF(N185="nulová",J185,0)</f>
        <v>0</v>
      </c>
      <c r="BJ185" s="20" t="s">
        <v>83</v>
      </c>
      <c r="BK185" s="228">
        <f>ROUND(I185*H185,2)</f>
        <v>0</v>
      </c>
      <c r="BL185" s="20" t="s">
        <v>315</v>
      </c>
      <c r="BM185" s="227" t="s">
        <v>9817</v>
      </c>
    </row>
    <row r="186" s="13" customFormat="1">
      <c r="A186" s="13"/>
      <c r="B186" s="234"/>
      <c r="C186" s="235"/>
      <c r="D186" s="236" t="s">
        <v>319</v>
      </c>
      <c r="E186" s="237" t="s">
        <v>19</v>
      </c>
      <c r="F186" s="238" t="s">
        <v>9818</v>
      </c>
      <c r="G186" s="235"/>
      <c r="H186" s="239">
        <v>66.724999999999994</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83</v>
      </c>
      <c r="AY186" s="245" t="s">
        <v>308</v>
      </c>
    </row>
    <row r="187" s="2" customFormat="1" ht="16.5" customHeight="1">
      <c r="A187" s="41"/>
      <c r="B187" s="42"/>
      <c r="C187" s="280" t="s">
        <v>787</v>
      </c>
      <c r="D187" s="280" t="s">
        <v>1137</v>
      </c>
      <c r="E187" s="281" t="s">
        <v>9819</v>
      </c>
      <c r="F187" s="282" t="s">
        <v>9820</v>
      </c>
      <c r="G187" s="283" t="s">
        <v>626</v>
      </c>
      <c r="H187" s="284">
        <v>10.676</v>
      </c>
      <c r="I187" s="285"/>
      <c r="J187" s="286">
        <f>ROUND(I187*H187,2)</f>
        <v>0</v>
      </c>
      <c r="K187" s="282" t="s">
        <v>314</v>
      </c>
      <c r="L187" s="287"/>
      <c r="M187" s="288" t="s">
        <v>19</v>
      </c>
      <c r="N187" s="289" t="s">
        <v>47</v>
      </c>
      <c r="O187" s="87"/>
      <c r="P187" s="225">
        <f>O187*H187</f>
        <v>0</v>
      </c>
      <c r="Q187" s="225">
        <v>0.001</v>
      </c>
      <c r="R187" s="225">
        <f>Q187*H187</f>
        <v>0.010676</v>
      </c>
      <c r="S187" s="225">
        <v>0</v>
      </c>
      <c r="T187" s="226">
        <f>S187*H187</f>
        <v>0</v>
      </c>
      <c r="U187" s="41"/>
      <c r="V187" s="41"/>
      <c r="W187" s="41"/>
      <c r="X187" s="41"/>
      <c r="Y187" s="41"/>
      <c r="Z187" s="41"/>
      <c r="AA187" s="41"/>
      <c r="AB187" s="41"/>
      <c r="AC187" s="41"/>
      <c r="AD187" s="41"/>
      <c r="AE187" s="41"/>
      <c r="AR187" s="227" t="s">
        <v>352</v>
      </c>
      <c r="AT187" s="227" t="s">
        <v>1137</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9821</v>
      </c>
    </row>
    <row r="188" s="2" customFormat="1">
      <c r="A188" s="41"/>
      <c r="B188" s="42"/>
      <c r="C188" s="43"/>
      <c r="D188" s="236" t="s">
        <v>4125</v>
      </c>
      <c r="E188" s="43"/>
      <c r="F188" s="292" t="s">
        <v>9822</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4125</v>
      </c>
      <c r="AU188" s="20" t="s">
        <v>85</v>
      </c>
    </row>
    <row r="189" s="13" customFormat="1">
      <c r="A189" s="13"/>
      <c r="B189" s="234"/>
      <c r="C189" s="235"/>
      <c r="D189" s="236" t="s">
        <v>319</v>
      </c>
      <c r="E189" s="237" t="s">
        <v>19</v>
      </c>
      <c r="F189" s="238" t="s">
        <v>9823</v>
      </c>
      <c r="G189" s="235"/>
      <c r="H189" s="239">
        <v>10.676</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83</v>
      </c>
      <c r="AY189" s="245" t="s">
        <v>308</v>
      </c>
    </row>
    <row r="190" s="2" customFormat="1" ht="16.5" customHeight="1">
      <c r="A190" s="41"/>
      <c r="B190" s="42"/>
      <c r="C190" s="216" t="s">
        <v>1500</v>
      </c>
      <c r="D190" s="216" t="s">
        <v>310</v>
      </c>
      <c r="E190" s="217" t="s">
        <v>9824</v>
      </c>
      <c r="F190" s="218" t="s">
        <v>9825</v>
      </c>
      <c r="G190" s="219" t="s">
        <v>4835</v>
      </c>
      <c r="H190" s="220">
        <v>25</v>
      </c>
      <c r="I190" s="221"/>
      <c r="J190" s="222">
        <f>ROUND(I190*H190,2)</f>
        <v>0</v>
      </c>
      <c r="K190" s="218" t="s">
        <v>19</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4631</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4631</v>
      </c>
      <c r="BM190" s="227" t="s">
        <v>9826</v>
      </c>
    </row>
    <row r="191" s="2" customFormat="1" ht="16.5" customHeight="1">
      <c r="A191" s="41"/>
      <c r="B191" s="42"/>
      <c r="C191" s="216" t="s">
        <v>791</v>
      </c>
      <c r="D191" s="216" t="s">
        <v>310</v>
      </c>
      <c r="E191" s="217" t="s">
        <v>9827</v>
      </c>
      <c r="F191" s="218" t="s">
        <v>9828</v>
      </c>
      <c r="G191" s="219" t="s">
        <v>4835</v>
      </c>
      <c r="H191" s="220">
        <v>25</v>
      </c>
      <c r="I191" s="221"/>
      <c r="J191" s="222">
        <f>ROUND(I191*H191,2)</f>
        <v>0</v>
      </c>
      <c r="K191" s="218" t="s">
        <v>19</v>
      </c>
      <c r="L191" s="47"/>
      <c r="M191" s="223" t="s">
        <v>19</v>
      </c>
      <c r="N191" s="224" t="s">
        <v>47</v>
      </c>
      <c r="O191" s="87"/>
      <c r="P191" s="225">
        <f>O191*H191</f>
        <v>0</v>
      </c>
      <c r="Q191" s="225">
        <v>0</v>
      </c>
      <c r="R191" s="225">
        <f>Q191*H191</f>
        <v>0</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9829</v>
      </c>
    </row>
    <row r="192" s="2" customFormat="1">
      <c r="A192" s="41"/>
      <c r="B192" s="42"/>
      <c r="C192" s="43"/>
      <c r="D192" s="236" t="s">
        <v>4125</v>
      </c>
      <c r="E192" s="43"/>
      <c r="F192" s="292" t="s">
        <v>9830</v>
      </c>
      <c r="G192" s="43"/>
      <c r="H192" s="43"/>
      <c r="I192" s="231"/>
      <c r="J192" s="43"/>
      <c r="K192" s="43"/>
      <c r="L192" s="47"/>
      <c r="M192" s="232"/>
      <c r="N192" s="233"/>
      <c r="O192" s="87"/>
      <c r="P192" s="87"/>
      <c r="Q192" s="87"/>
      <c r="R192" s="87"/>
      <c r="S192" s="87"/>
      <c r="T192" s="88"/>
      <c r="U192" s="41"/>
      <c r="V192" s="41"/>
      <c r="W192" s="41"/>
      <c r="X192" s="41"/>
      <c r="Y192" s="41"/>
      <c r="Z192" s="41"/>
      <c r="AA192" s="41"/>
      <c r="AB192" s="41"/>
      <c r="AC192" s="41"/>
      <c r="AD192" s="41"/>
      <c r="AE192" s="41"/>
      <c r="AT192" s="20" t="s">
        <v>4125</v>
      </c>
      <c r="AU192" s="20" t="s">
        <v>85</v>
      </c>
    </row>
    <row r="193" s="2" customFormat="1" ht="16.5" customHeight="1">
      <c r="A193" s="41"/>
      <c r="B193" s="42"/>
      <c r="C193" s="216" t="s">
        <v>1507</v>
      </c>
      <c r="D193" s="216" t="s">
        <v>310</v>
      </c>
      <c r="E193" s="217" t="s">
        <v>9831</v>
      </c>
      <c r="F193" s="218" t="s">
        <v>9832</v>
      </c>
      <c r="G193" s="219" t="s">
        <v>4835</v>
      </c>
      <c r="H193" s="220">
        <v>25</v>
      </c>
      <c r="I193" s="221"/>
      <c r="J193" s="222">
        <f>ROUND(I193*H193,2)</f>
        <v>0</v>
      </c>
      <c r="K193" s="218" t="s">
        <v>19</v>
      </c>
      <c r="L193" s="47"/>
      <c r="M193" s="223" t="s">
        <v>19</v>
      </c>
      <c r="N193" s="224"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9833</v>
      </c>
    </row>
    <row r="194" s="2" customFormat="1">
      <c r="A194" s="41"/>
      <c r="B194" s="42"/>
      <c r="C194" s="43"/>
      <c r="D194" s="236" t="s">
        <v>4125</v>
      </c>
      <c r="E194" s="43"/>
      <c r="F194" s="292" t="s">
        <v>9830</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4125</v>
      </c>
      <c r="AU194" s="20" t="s">
        <v>85</v>
      </c>
    </row>
    <row r="195" s="13" customFormat="1">
      <c r="A195" s="13"/>
      <c r="B195" s="234"/>
      <c r="C195" s="235"/>
      <c r="D195" s="236" t="s">
        <v>319</v>
      </c>
      <c r="E195" s="237" t="s">
        <v>19</v>
      </c>
      <c r="F195" s="238" t="s">
        <v>9834</v>
      </c>
      <c r="G195" s="235"/>
      <c r="H195" s="239">
        <v>25</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2" customFormat="1" ht="22.8" customHeight="1">
      <c r="A196" s="12"/>
      <c r="B196" s="200"/>
      <c r="C196" s="201"/>
      <c r="D196" s="202" t="s">
        <v>75</v>
      </c>
      <c r="E196" s="214" t="s">
        <v>9835</v>
      </c>
      <c r="F196" s="214" t="s">
        <v>9836</v>
      </c>
      <c r="G196" s="201"/>
      <c r="H196" s="201"/>
      <c r="I196" s="204"/>
      <c r="J196" s="215">
        <f>BK196</f>
        <v>0</v>
      </c>
      <c r="K196" s="201"/>
      <c r="L196" s="206"/>
      <c r="M196" s="207"/>
      <c r="N196" s="208"/>
      <c r="O196" s="208"/>
      <c r="P196" s="209">
        <f>SUM(P197:P212)</f>
        <v>0</v>
      </c>
      <c r="Q196" s="208"/>
      <c r="R196" s="209">
        <f>SUM(R197:R212)</f>
        <v>0</v>
      </c>
      <c r="S196" s="208"/>
      <c r="T196" s="210">
        <f>SUM(T197:T212)</f>
        <v>0</v>
      </c>
      <c r="U196" s="12"/>
      <c r="V196" s="12"/>
      <c r="W196" s="12"/>
      <c r="X196" s="12"/>
      <c r="Y196" s="12"/>
      <c r="Z196" s="12"/>
      <c r="AA196" s="12"/>
      <c r="AB196" s="12"/>
      <c r="AC196" s="12"/>
      <c r="AD196" s="12"/>
      <c r="AE196" s="12"/>
      <c r="AR196" s="211" t="s">
        <v>83</v>
      </c>
      <c r="AT196" s="212" t="s">
        <v>75</v>
      </c>
      <c r="AU196" s="212" t="s">
        <v>83</v>
      </c>
      <c r="AY196" s="211" t="s">
        <v>308</v>
      </c>
      <c r="BK196" s="213">
        <f>SUM(BK197:BK212)</f>
        <v>0</v>
      </c>
    </row>
    <row r="197" s="2" customFormat="1" ht="16.5" customHeight="1">
      <c r="A197" s="41"/>
      <c r="B197" s="42"/>
      <c r="C197" s="216" t="s">
        <v>797</v>
      </c>
      <c r="D197" s="216" t="s">
        <v>310</v>
      </c>
      <c r="E197" s="217" t="s">
        <v>9837</v>
      </c>
      <c r="F197" s="218" t="s">
        <v>9838</v>
      </c>
      <c r="G197" s="219" t="s">
        <v>9839</v>
      </c>
      <c r="H197" s="220">
        <v>20</v>
      </c>
      <c r="I197" s="221"/>
      <c r="J197" s="222">
        <f>ROUND(I197*H197,2)</f>
        <v>0</v>
      </c>
      <c r="K197" s="218" t="s">
        <v>19</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9840</v>
      </c>
    </row>
    <row r="198" s="2" customFormat="1">
      <c r="A198" s="41"/>
      <c r="B198" s="42"/>
      <c r="C198" s="43"/>
      <c r="D198" s="236" t="s">
        <v>4125</v>
      </c>
      <c r="E198" s="43"/>
      <c r="F198" s="292" t="s">
        <v>9841</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4125</v>
      </c>
      <c r="AU198" s="20" t="s">
        <v>85</v>
      </c>
    </row>
    <row r="199" s="13" customFormat="1">
      <c r="A199" s="13"/>
      <c r="B199" s="234"/>
      <c r="C199" s="235"/>
      <c r="D199" s="236" t="s">
        <v>319</v>
      </c>
      <c r="E199" s="237" t="s">
        <v>19</v>
      </c>
      <c r="F199" s="238" t="s">
        <v>9842</v>
      </c>
      <c r="G199" s="235"/>
      <c r="H199" s="239">
        <v>20</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83</v>
      </c>
      <c r="AY199" s="245" t="s">
        <v>308</v>
      </c>
    </row>
    <row r="200" s="2" customFormat="1" ht="16.5" customHeight="1">
      <c r="A200" s="41"/>
      <c r="B200" s="42"/>
      <c r="C200" s="216" t="s">
        <v>1510</v>
      </c>
      <c r="D200" s="216" t="s">
        <v>310</v>
      </c>
      <c r="E200" s="217" t="s">
        <v>9697</v>
      </c>
      <c r="F200" s="218" t="s">
        <v>9698</v>
      </c>
      <c r="G200" s="219" t="s">
        <v>4835</v>
      </c>
      <c r="H200" s="220">
        <v>2</v>
      </c>
      <c r="I200" s="221"/>
      <c r="J200" s="222">
        <f>ROUND(I200*H200,2)</f>
        <v>0</v>
      </c>
      <c r="K200" s="218" t="s">
        <v>19</v>
      </c>
      <c r="L200" s="47"/>
      <c r="M200" s="223" t="s">
        <v>19</v>
      </c>
      <c r="N200" s="224" t="s">
        <v>47</v>
      </c>
      <c r="O200" s="87"/>
      <c r="P200" s="225">
        <f>O200*H200</f>
        <v>0</v>
      </c>
      <c r="Q200" s="225">
        <v>0</v>
      </c>
      <c r="R200" s="225">
        <f>Q200*H200</f>
        <v>0</v>
      </c>
      <c r="S200" s="225">
        <v>0</v>
      </c>
      <c r="T200" s="226">
        <f>S200*H200</f>
        <v>0</v>
      </c>
      <c r="U200" s="41"/>
      <c r="V200" s="41"/>
      <c r="W200" s="41"/>
      <c r="X200" s="41"/>
      <c r="Y200" s="41"/>
      <c r="Z200" s="41"/>
      <c r="AA200" s="41"/>
      <c r="AB200" s="41"/>
      <c r="AC200" s="41"/>
      <c r="AD200" s="41"/>
      <c r="AE200" s="41"/>
      <c r="AR200" s="227" t="s">
        <v>315</v>
      </c>
      <c r="AT200" s="227" t="s">
        <v>310</v>
      </c>
      <c r="AU200" s="227" t="s">
        <v>85</v>
      </c>
      <c r="AY200" s="20" t="s">
        <v>308</v>
      </c>
      <c r="BE200" s="228">
        <f>IF(N200="základní",J200,0)</f>
        <v>0</v>
      </c>
      <c r="BF200" s="228">
        <f>IF(N200="snížená",J200,0)</f>
        <v>0</v>
      </c>
      <c r="BG200" s="228">
        <f>IF(N200="zákl. přenesená",J200,0)</f>
        <v>0</v>
      </c>
      <c r="BH200" s="228">
        <f>IF(N200="sníž. přenesená",J200,0)</f>
        <v>0</v>
      </c>
      <c r="BI200" s="228">
        <f>IF(N200="nulová",J200,0)</f>
        <v>0</v>
      </c>
      <c r="BJ200" s="20" t="s">
        <v>83</v>
      </c>
      <c r="BK200" s="228">
        <f>ROUND(I200*H200,2)</f>
        <v>0</v>
      </c>
      <c r="BL200" s="20" t="s">
        <v>315</v>
      </c>
      <c r="BM200" s="227" t="s">
        <v>9843</v>
      </c>
    </row>
    <row r="201" s="2" customFormat="1" ht="16.5" customHeight="1">
      <c r="A201" s="41"/>
      <c r="B201" s="42"/>
      <c r="C201" s="280" t="s">
        <v>802</v>
      </c>
      <c r="D201" s="280" t="s">
        <v>1137</v>
      </c>
      <c r="E201" s="281" t="s">
        <v>9700</v>
      </c>
      <c r="F201" s="282" t="s">
        <v>9701</v>
      </c>
      <c r="G201" s="283" t="s">
        <v>4835</v>
      </c>
      <c r="H201" s="284">
        <v>2</v>
      </c>
      <c r="I201" s="285"/>
      <c r="J201" s="286">
        <f>ROUND(I201*H201,2)</f>
        <v>0</v>
      </c>
      <c r="K201" s="282" t="s">
        <v>19</v>
      </c>
      <c r="L201" s="287"/>
      <c r="M201" s="288" t="s">
        <v>19</v>
      </c>
      <c r="N201" s="289" t="s">
        <v>47</v>
      </c>
      <c r="O201" s="87"/>
      <c r="P201" s="225">
        <f>O201*H201</f>
        <v>0</v>
      </c>
      <c r="Q201" s="225">
        <v>0</v>
      </c>
      <c r="R201" s="225">
        <f>Q201*H201</f>
        <v>0</v>
      </c>
      <c r="S201" s="225">
        <v>0</v>
      </c>
      <c r="T201" s="226">
        <f>S201*H201</f>
        <v>0</v>
      </c>
      <c r="U201" s="41"/>
      <c r="V201" s="41"/>
      <c r="W201" s="41"/>
      <c r="X201" s="41"/>
      <c r="Y201" s="41"/>
      <c r="Z201" s="41"/>
      <c r="AA201" s="41"/>
      <c r="AB201" s="41"/>
      <c r="AC201" s="41"/>
      <c r="AD201" s="41"/>
      <c r="AE201" s="41"/>
      <c r="AR201" s="227" t="s">
        <v>352</v>
      </c>
      <c r="AT201" s="227" t="s">
        <v>1137</v>
      </c>
      <c r="AU201" s="227" t="s">
        <v>85</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315</v>
      </c>
      <c r="BM201" s="227" t="s">
        <v>9844</v>
      </c>
    </row>
    <row r="202" s="2" customFormat="1" ht="16.5" customHeight="1">
      <c r="A202" s="41"/>
      <c r="B202" s="42"/>
      <c r="C202" s="216" t="s">
        <v>1743</v>
      </c>
      <c r="D202" s="216" t="s">
        <v>310</v>
      </c>
      <c r="E202" s="217" t="s">
        <v>9624</v>
      </c>
      <c r="F202" s="218" t="s">
        <v>9625</v>
      </c>
      <c r="G202" s="219" t="s">
        <v>4835</v>
      </c>
      <c r="H202" s="220">
        <v>5</v>
      </c>
      <c r="I202" s="221"/>
      <c r="J202" s="222">
        <f>ROUND(I202*H202,2)</f>
        <v>0</v>
      </c>
      <c r="K202" s="218" t="s">
        <v>19</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9845</v>
      </c>
    </row>
    <row r="203" s="2" customFormat="1" ht="16.5" customHeight="1">
      <c r="A203" s="41"/>
      <c r="B203" s="42"/>
      <c r="C203" s="280" t="s">
        <v>809</v>
      </c>
      <c r="D203" s="280" t="s">
        <v>1137</v>
      </c>
      <c r="E203" s="281" t="s">
        <v>9627</v>
      </c>
      <c r="F203" s="282" t="s">
        <v>9628</v>
      </c>
      <c r="G203" s="283" t="s">
        <v>4835</v>
      </c>
      <c r="H203" s="284">
        <v>5</v>
      </c>
      <c r="I203" s="285"/>
      <c r="J203" s="286">
        <f>ROUND(I203*H203,2)</f>
        <v>0</v>
      </c>
      <c r="K203" s="282" t="s">
        <v>19</v>
      </c>
      <c r="L203" s="287"/>
      <c r="M203" s="288" t="s">
        <v>19</v>
      </c>
      <c r="N203" s="289"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352</v>
      </c>
      <c r="AT203" s="227" t="s">
        <v>1137</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9846</v>
      </c>
    </row>
    <row r="204" s="2" customFormat="1" ht="16.5" customHeight="1">
      <c r="A204" s="41"/>
      <c r="B204" s="42"/>
      <c r="C204" s="216" t="s">
        <v>1746</v>
      </c>
      <c r="D204" s="216" t="s">
        <v>310</v>
      </c>
      <c r="E204" s="217" t="s">
        <v>9630</v>
      </c>
      <c r="F204" s="218" t="s">
        <v>9631</v>
      </c>
      <c r="G204" s="219" t="s">
        <v>474</v>
      </c>
      <c r="H204" s="220">
        <v>60</v>
      </c>
      <c r="I204" s="221"/>
      <c r="J204" s="222">
        <f>ROUND(I204*H204,2)</f>
        <v>0</v>
      </c>
      <c r="K204" s="218" t="s">
        <v>19</v>
      </c>
      <c r="L204" s="47"/>
      <c r="M204" s="223" t="s">
        <v>19</v>
      </c>
      <c r="N204" s="224" t="s">
        <v>47</v>
      </c>
      <c r="O204" s="87"/>
      <c r="P204" s="225">
        <f>O204*H204</f>
        <v>0</v>
      </c>
      <c r="Q204" s="225">
        <v>0</v>
      </c>
      <c r="R204" s="225">
        <f>Q204*H204</f>
        <v>0</v>
      </c>
      <c r="S204" s="225">
        <v>0</v>
      </c>
      <c r="T204" s="226">
        <f>S204*H204</f>
        <v>0</v>
      </c>
      <c r="U204" s="41"/>
      <c r="V204" s="41"/>
      <c r="W204" s="41"/>
      <c r="X204" s="41"/>
      <c r="Y204" s="41"/>
      <c r="Z204" s="41"/>
      <c r="AA204" s="41"/>
      <c r="AB204" s="41"/>
      <c r="AC204" s="41"/>
      <c r="AD204" s="41"/>
      <c r="AE204" s="41"/>
      <c r="AR204" s="227" t="s">
        <v>315</v>
      </c>
      <c r="AT204" s="227" t="s">
        <v>310</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9847</v>
      </c>
    </row>
    <row r="205" s="2" customFormat="1" ht="16.5" customHeight="1">
      <c r="A205" s="41"/>
      <c r="B205" s="42"/>
      <c r="C205" s="280" t="s">
        <v>812</v>
      </c>
      <c r="D205" s="280" t="s">
        <v>1137</v>
      </c>
      <c r="E205" s="281" t="s">
        <v>9633</v>
      </c>
      <c r="F205" s="282" t="s">
        <v>9634</v>
      </c>
      <c r="G205" s="283" t="s">
        <v>474</v>
      </c>
      <c r="H205" s="284">
        <v>60</v>
      </c>
      <c r="I205" s="285"/>
      <c r="J205" s="286">
        <f>ROUND(I205*H205,2)</f>
        <v>0</v>
      </c>
      <c r="K205" s="282" t="s">
        <v>19</v>
      </c>
      <c r="L205" s="287"/>
      <c r="M205" s="288" t="s">
        <v>19</v>
      </c>
      <c r="N205" s="289" t="s">
        <v>47</v>
      </c>
      <c r="O205" s="87"/>
      <c r="P205" s="225">
        <f>O205*H205</f>
        <v>0</v>
      </c>
      <c r="Q205" s="225">
        <v>0</v>
      </c>
      <c r="R205" s="225">
        <f>Q205*H205</f>
        <v>0</v>
      </c>
      <c r="S205" s="225">
        <v>0</v>
      </c>
      <c r="T205" s="226">
        <f>S205*H205</f>
        <v>0</v>
      </c>
      <c r="U205" s="41"/>
      <c r="V205" s="41"/>
      <c r="W205" s="41"/>
      <c r="X205" s="41"/>
      <c r="Y205" s="41"/>
      <c r="Z205" s="41"/>
      <c r="AA205" s="41"/>
      <c r="AB205" s="41"/>
      <c r="AC205" s="41"/>
      <c r="AD205" s="41"/>
      <c r="AE205" s="41"/>
      <c r="AR205" s="227" t="s">
        <v>352</v>
      </c>
      <c r="AT205" s="227" t="s">
        <v>1137</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9848</v>
      </c>
    </row>
    <row r="206" s="2" customFormat="1" ht="16.5" customHeight="1">
      <c r="A206" s="41"/>
      <c r="B206" s="42"/>
      <c r="C206" s="216" t="s">
        <v>1754</v>
      </c>
      <c r="D206" s="216" t="s">
        <v>310</v>
      </c>
      <c r="E206" s="217" t="s">
        <v>9654</v>
      </c>
      <c r="F206" s="218" t="s">
        <v>9655</v>
      </c>
      <c r="G206" s="219" t="s">
        <v>4835</v>
      </c>
      <c r="H206" s="220">
        <v>5</v>
      </c>
      <c r="I206" s="221"/>
      <c r="J206" s="222">
        <f>ROUND(I206*H206,2)</f>
        <v>0</v>
      </c>
      <c r="K206" s="218" t="s">
        <v>19</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9849</v>
      </c>
    </row>
    <row r="207" s="2" customFormat="1" ht="16.5" customHeight="1">
      <c r="A207" s="41"/>
      <c r="B207" s="42"/>
      <c r="C207" s="280" t="s">
        <v>816</v>
      </c>
      <c r="D207" s="280" t="s">
        <v>1137</v>
      </c>
      <c r="E207" s="281" t="s">
        <v>9657</v>
      </c>
      <c r="F207" s="282" t="s">
        <v>9658</v>
      </c>
      <c r="G207" s="283" t="s">
        <v>4835</v>
      </c>
      <c r="H207" s="284">
        <v>5</v>
      </c>
      <c r="I207" s="285"/>
      <c r="J207" s="286">
        <f>ROUND(I207*H207,2)</f>
        <v>0</v>
      </c>
      <c r="K207" s="282" t="s">
        <v>19</v>
      </c>
      <c r="L207" s="287"/>
      <c r="M207" s="288" t="s">
        <v>19</v>
      </c>
      <c r="N207" s="289"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352</v>
      </c>
      <c r="AT207" s="227" t="s">
        <v>1137</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9850</v>
      </c>
    </row>
    <row r="208" s="2" customFormat="1" ht="16.5" customHeight="1">
      <c r="A208" s="41"/>
      <c r="B208" s="42"/>
      <c r="C208" s="216" t="s">
        <v>1762</v>
      </c>
      <c r="D208" s="216" t="s">
        <v>310</v>
      </c>
      <c r="E208" s="217" t="s">
        <v>9666</v>
      </c>
      <c r="F208" s="218" t="s">
        <v>9667</v>
      </c>
      <c r="G208" s="219" t="s">
        <v>4835</v>
      </c>
      <c r="H208" s="220">
        <v>6</v>
      </c>
      <c r="I208" s="221"/>
      <c r="J208" s="222">
        <f>ROUND(I208*H208,2)</f>
        <v>0</v>
      </c>
      <c r="K208" s="218" t="s">
        <v>19</v>
      </c>
      <c r="L208" s="47"/>
      <c r="M208" s="223" t="s">
        <v>19</v>
      </c>
      <c r="N208" s="224"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315</v>
      </c>
      <c r="AT208" s="227" t="s">
        <v>310</v>
      </c>
      <c r="AU208" s="227" t="s">
        <v>85</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315</v>
      </c>
      <c r="BM208" s="227" t="s">
        <v>9851</v>
      </c>
    </row>
    <row r="209" s="2" customFormat="1" ht="16.5" customHeight="1">
      <c r="A209" s="41"/>
      <c r="B209" s="42"/>
      <c r="C209" s="280" t="s">
        <v>822</v>
      </c>
      <c r="D209" s="280" t="s">
        <v>1137</v>
      </c>
      <c r="E209" s="281" t="s">
        <v>9669</v>
      </c>
      <c r="F209" s="282" t="s">
        <v>9670</v>
      </c>
      <c r="G209" s="283" t="s">
        <v>4835</v>
      </c>
      <c r="H209" s="284">
        <v>6</v>
      </c>
      <c r="I209" s="285"/>
      <c r="J209" s="286">
        <f>ROUND(I209*H209,2)</f>
        <v>0</v>
      </c>
      <c r="K209" s="282" t="s">
        <v>19</v>
      </c>
      <c r="L209" s="287"/>
      <c r="M209" s="288" t="s">
        <v>19</v>
      </c>
      <c r="N209" s="289" t="s">
        <v>47</v>
      </c>
      <c r="O209" s="87"/>
      <c r="P209" s="225">
        <f>O209*H209</f>
        <v>0</v>
      </c>
      <c r="Q209" s="225">
        <v>0</v>
      </c>
      <c r="R209" s="225">
        <f>Q209*H209</f>
        <v>0</v>
      </c>
      <c r="S209" s="225">
        <v>0</v>
      </c>
      <c r="T209" s="226">
        <f>S209*H209</f>
        <v>0</v>
      </c>
      <c r="U209" s="41"/>
      <c r="V209" s="41"/>
      <c r="W209" s="41"/>
      <c r="X209" s="41"/>
      <c r="Y209" s="41"/>
      <c r="Z209" s="41"/>
      <c r="AA209" s="41"/>
      <c r="AB209" s="41"/>
      <c r="AC209" s="41"/>
      <c r="AD209" s="41"/>
      <c r="AE209" s="41"/>
      <c r="AR209" s="227" t="s">
        <v>352</v>
      </c>
      <c r="AT209" s="227" t="s">
        <v>1137</v>
      </c>
      <c r="AU209" s="227" t="s">
        <v>85</v>
      </c>
      <c r="AY209" s="20" t="s">
        <v>308</v>
      </c>
      <c r="BE209" s="228">
        <f>IF(N209="základní",J209,0)</f>
        <v>0</v>
      </c>
      <c r="BF209" s="228">
        <f>IF(N209="snížená",J209,0)</f>
        <v>0</v>
      </c>
      <c r="BG209" s="228">
        <f>IF(N209="zákl. přenesená",J209,0)</f>
        <v>0</v>
      </c>
      <c r="BH209" s="228">
        <f>IF(N209="sníž. přenesená",J209,0)</f>
        <v>0</v>
      </c>
      <c r="BI209" s="228">
        <f>IF(N209="nulová",J209,0)</f>
        <v>0</v>
      </c>
      <c r="BJ209" s="20" t="s">
        <v>83</v>
      </c>
      <c r="BK209" s="228">
        <f>ROUND(I209*H209,2)</f>
        <v>0</v>
      </c>
      <c r="BL209" s="20" t="s">
        <v>315</v>
      </c>
      <c r="BM209" s="227" t="s">
        <v>9852</v>
      </c>
    </row>
    <row r="210" s="2" customFormat="1" ht="16.5" customHeight="1">
      <c r="A210" s="41"/>
      <c r="B210" s="42"/>
      <c r="C210" s="280" t="s">
        <v>1765</v>
      </c>
      <c r="D210" s="280" t="s">
        <v>1137</v>
      </c>
      <c r="E210" s="281" t="s">
        <v>9674</v>
      </c>
      <c r="F210" s="282" t="s">
        <v>9675</v>
      </c>
      <c r="G210" s="283" t="s">
        <v>4835</v>
      </c>
      <c r="H210" s="284">
        <v>2</v>
      </c>
      <c r="I210" s="285"/>
      <c r="J210" s="286">
        <f>ROUND(I210*H210,2)</f>
        <v>0</v>
      </c>
      <c r="K210" s="282" t="s">
        <v>19</v>
      </c>
      <c r="L210" s="287"/>
      <c r="M210" s="288" t="s">
        <v>19</v>
      </c>
      <c r="N210" s="289" t="s">
        <v>47</v>
      </c>
      <c r="O210" s="87"/>
      <c r="P210" s="225">
        <f>O210*H210</f>
        <v>0</v>
      </c>
      <c r="Q210" s="225">
        <v>0</v>
      </c>
      <c r="R210" s="225">
        <f>Q210*H210</f>
        <v>0</v>
      </c>
      <c r="S210" s="225">
        <v>0</v>
      </c>
      <c r="T210" s="226">
        <f>S210*H210</f>
        <v>0</v>
      </c>
      <c r="U210" s="41"/>
      <c r="V210" s="41"/>
      <c r="W210" s="41"/>
      <c r="X210" s="41"/>
      <c r="Y210" s="41"/>
      <c r="Z210" s="41"/>
      <c r="AA210" s="41"/>
      <c r="AB210" s="41"/>
      <c r="AC210" s="41"/>
      <c r="AD210" s="41"/>
      <c r="AE210" s="41"/>
      <c r="AR210" s="227" t="s">
        <v>352</v>
      </c>
      <c r="AT210" s="227" t="s">
        <v>1137</v>
      </c>
      <c r="AU210" s="227" t="s">
        <v>85</v>
      </c>
      <c r="AY210" s="20" t="s">
        <v>308</v>
      </c>
      <c r="BE210" s="228">
        <f>IF(N210="základní",J210,0)</f>
        <v>0</v>
      </c>
      <c r="BF210" s="228">
        <f>IF(N210="snížená",J210,0)</f>
        <v>0</v>
      </c>
      <c r="BG210" s="228">
        <f>IF(N210="zákl. přenesená",J210,0)</f>
        <v>0</v>
      </c>
      <c r="BH210" s="228">
        <f>IF(N210="sníž. přenesená",J210,0)</f>
        <v>0</v>
      </c>
      <c r="BI210" s="228">
        <f>IF(N210="nulová",J210,0)</f>
        <v>0</v>
      </c>
      <c r="BJ210" s="20" t="s">
        <v>83</v>
      </c>
      <c r="BK210" s="228">
        <f>ROUND(I210*H210,2)</f>
        <v>0</v>
      </c>
      <c r="BL210" s="20" t="s">
        <v>315</v>
      </c>
      <c r="BM210" s="227" t="s">
        <v>9853</v>
      </c>
    </row>
    <row r="211" s="2" customFormat="1" ht="16.5" customHeight="1">
      <c r="A211" s="41"/>
      <c r="B211" s="42"/>
      <c r="C211" s="216" t="s">
        <v>829</v>
      </c>
      <c r="D211" s="216" t="s">
        <v>310</v>
      </c>
      <c r="E211" s="217" t="s">
        <v>9854</v>
      </c>
      <c r="F211" s="218" t="s">
        <v>9855</v>
      </c>
      <c r="G211" s="219" t="s">
        <v>474</v>
      </c>
      <c r="H211" s="220">
        <v>100</v>
      </c>
      <c r="I211" s="221"/>
      <c r="J211" s="222">
        <f>ROUND(I211*H211,2)</f>
        <v>0</v>
      </c>
      <c r="K211" s="218" t="s">
        <v>19</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315</v>
      </c>
      <c r="AT211" s="227" t="s">
        <v>310</v>
      </c>
      <c r="AU211" s="227" t="s">
        <v>85</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315</v>
      </c>
      <c r="BM211" s="227" t="s">
        <v>9856</v>
      </c>
    </row>
    <row r="212" s="2" customFormat="1">
      <c r="A212" s="41"/>
      <c r="B212" s="42"/>
      <c r="C212" s="43"/>
      <c r="D212" s="236" t="s">
        <v>4125</v>
      </c>
      <c r="E212" s="43"/>
      <c r="F212" s="292" t="s">
        <v>9857</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4125</v>
      </c>
      <c r="AU212" s="20" t="s">
        <v>85</v>
      </c>
    </row>
    <row r="213" s="12" customFormat="1" ht="22.8" customHeight="1">
      <c r="A213" s="12"/>
      <c r="B213" s="200"/>
      <c r="C213" s="201"/>
      <c r="D213" s="202" t="s">
        <v>75</v>
      </c>
      <c r="E213" s="214" t="s">
        <v>4059</v>
      </c>
      <c r="F213" s="214" t="s">
        <v>9858</v>
      </c>
      <c r="G213" s="201"/>
      <c r="H213" s="201"/>
      <c r="I213" s="204"/>
      <c r="J213" s="215">
        <f>BK213</f>
        <v>0</v>
      </c>
      <c r="K213" s="201"/>
      <c r="L213" s="206"/>
      <c r="M213" s="207"/>
      <c r="N213" s="208"/>
      <c r="O213" s="208"/>
      <c r="P213" s="209">
        <f>SUM(P214:P223)</f>
        <v>0</v>
      </c>
      <c r="Q213" s="208"/>
      <c r="R213" s="209">
        <f>SUM(R214:R223)</f>
        <v>0</v>
      </c>
      <c r="S213" s="208"/>
      <c r="T213" s="210">
        <f>SUM(T214:T223)</f>
        <v>0</v>
      </c>
      <c r="U213" s="12"/>
      <c r="V213" s="12"/>
      <c r="W213" s="12"/>
      <c r="X213" s="12"/>
      <c r="Y213" s="12"/>
      <c r="Z213" s="12"/>
      <c r="AA213" s="12"/>
      <c r="AB213" s="12"/>
      <c r="AC213" s="12"/>
      <c r="AD213" s="12"/>
      <c r="AE213" s="12"/>
      <c r="AR213" s="211" t="s">
        <v>150</v>
      </c>
      <c r="AT213" s="212" t="s">
        <v>75</v>
      </c>
      <c r="AU213" s="212" t="s">
        <v>83</v>
      </c>
      <c r="AY213" s="211" t="s">
        <v>308</v>
      </c>
      <c r="BK213" s="213">
        <f>SUM(BK214:BK223)</f>
        <v>0</v>
      </c>
    </row>
    <row r="214" s="2" customFormat="1" ht="16.5" customHeight="1">
      <c r="A214" s="41"/>
      <c r="B214" s="42"/>
      <c r="C214" s="216" t="s">
        <v>1772</v>
      </c>
      <c r="D214" s="216" t="s">
        <v>310</v>
      </c>
      <c r="E214" s="217" t="s">
        <v>9859</v>
      </c>
      <c r="F214" s="218" t="s">
        <v>9860</v>
      </c>
      <c r="G214" s="219" t="s">
        <v>4835</v>
      </c>
      <c r="H214" s="220">
        <v>6</v>
      </c>
      <c r="I214" s="221"/>
      <c r="J214" s="222">
        <f>ROUND(I214*H214,2)</f>
        <v>0</v>
      </c>
      <c r="K214" s="218" t="s">
        <v>19</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782</v>
      </c>
      <c r="AT214" s="227" t="s">
        <v>310</v>
      </c>
      <c r="AU214" s="227" t="s">
        <v>85</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782</v>
      </c>
      <c r="BM214" s="227" t="s">
        <v>9861</v>
      </c>
    </row>
    <row r="215" s="2" customFormat="1">
      <c r="A215" s="41"/>
      <c r="B215" s="42"/>
      <c r="C215" s="43"/>
      <c r="D215" s="236" t="s">
        <v>4125</v>
      </c>
      <c r="E215" s="43"/>
      <c r="F215" s="292" t="s">
        <v>9862</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4125</v>
      </c>
      <c r="AU215" s="20" t="s">
        <v>85</v>
      </c>
    </row>
    <row r="216" s="13" customFormat="1">
      <c r="A216" s="13"/>
      <c r="B216" s="234"/>
      <c r="C216" s="235"/>
      <c r="D216" s="236" t="s">
        <v>319</v>
      </c>
      <c r="E216" s="237" t="s">
        <v>19</v>
      </c>
      <c r="F216" s="238" t="s">
        <v>9863</v>
      </c>
      <c r="G216" s="235"/>
      <c r="H216" s="239">
        <v>3</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76</v>
      </c>
      <c r="AY216" s="245" t="s">
        <v>308</v>
      </c>
    </row>
    <row r="217" s="13" customFormat="1">
      <c r="A217" s="13"/>
      <c r="B217" s="234"/>
      <c r="C217" s="235"/>
      <c r="D217" s="236" t="s">
        <v>319</v>
      </c>
      <c r="E217" s="237" t="s">
        <v>19</v>
      </c>
      <c r="F217" s="238" t="s">
        <v>9864</v>
      </c>
      <c r="G217" s="235"/>
      <c r="H217" s="239">
        <v>3</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76</v>
      </c>
      <c r="AY217" s="245" t="s">
        <v>308</v>
      </c>
    </row>
    <row r="218" s="15" customFormat="1">
      <c r="A218" s="15"/>
      <c r="B218" s="259"/>
      <c r="C218" s="260"/>
      <c r="D218" s="236" t="s">
        <v>319</v>
      </c>
      <c r="E218" s="261" t="s">
        <v>19</v>
      </c>
      <c r="F218" s="262" t="s">
        <v>448</v>
      </c>
      <c r="G218" s="260"/>
      <c r="H218" s="263">
        <v>6</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319</v>
      </c>
      <c r="AU218" s="269" t="s">
        <v>85</v>
      </c>
      <c r="AV218" s="15" t="s">
        <v>315</v>
      </c>
      <c r="AW218" s="15" t="s">
        <v>37</v>
      </c>
      <c r="AX218" s="15" t="s">
        <v>83</v>
      </c>
      <c r="AY218" s="269" t="s">
        <v>308</v>
      </c>
    </row>
    <row r="219" s="2" customFormat="1" ht="16.5" customHeight="1">
      <c r="A219" s="41"/>
      <c r="B219" s="42"/>
      <c r="C219" s="216" t="s">
        <v>832</v>
      </c>
      <c r="D219" s="216" t="s">
        <v>310</v>
      </c>
      <c r="E219" s="217" t="s">
        <v>9865</v>
      </c>
      <c r="F219" s="218" t="s">
        <v>9866</v>
      </c>
      <c r="G219" s="219" t="s">
        <v>4835</v>
      </c>
      <c r="H219" s="220">
        <v>12</v>
      </c>
      <c r="I219" s="221"/>
      <c r="J219" s="222">
        <f>ROUND(I219*H219,2)</f>
        <v>0</v>
      </c>
      <c r="K219" s="218" t="s">
        <v>19</v>
      </c>
      <c r="L219" s="47"/>
      <c r="M219" s="223" t="s">
        <v>19</v>
      </c>
      <c r="N219" s="224" t="s">
        <v>47</v>
      </c>
      <c r="O219" s="87"/>
      <c r="P219" s="225">
        <f>O219*H219</f>
        <v>0</v>
      </c>
      <c r="Q219" s="225">
        <v>0</v>
      </c>
      <c r="R219" s="225">
        <f>Q219*H219</f>
        <v>0</v>
      </c>
      <c r="S219" s="225">
        <v>0</v>
      </c>
      <c r="T219" s="226">
        <f>S219*H219</f>
        <v>0</v>
      </c>
      <c r="U219" s="41"/>
      <c r="V219" s="41"/>
      <c r="W219" s="41"/>
      <c r="X219" s="41"/>
      <c r="Y219" s="41"/>
      <c r="Z219" s="41"/>
      <c r="AA219" s="41"/>
      <c r="AB219" s="41"/>
      <c r="AC219" s="41"/>
      <c r="AD219" s="41"/>
      <c r="AE219" s="41"/>
      <c r="AR219" s="227" t="s">
        <v>782</v>
      </c>
      <c r="AT219" s="227" t="s">
        <v>310</v>
      </c>
      <c r="AU219" s="227" t="s">
        <v>85</v>
      </c>
      <c r="AY219" s="20" t="s">
        <v>308</v>
      </c>
      <c r="BE219" s="228">
        <f>IF(N219="základní",J219,0)</f>
        <v>0</v>
      </c>
      <c r="BF219" s="228">
        <f>IF(N219="snížená",J219,0)</f>
        <v>0</v>
      </c>
      <c r="BG219" s="228">
        <f>IF(N219="zákl. přenesená",J219,0)</f>
        <v>0</v>
      </c>
      <c r="BH219" s="228">
        <f>IF(N219="sníž. přenesená",J219,0)</f>
        <v>0</v>
      </c>
      <c r="BI219" s="228">
        <f>IF(N219="nulová",J219,0)</f>
        <v>0</v>
      </c>
      <c r="BJ219" s="20" t="s">
        <v>83</v>
      </c>
      <c r="BK219" s="228">
        <f>ROUND(I219*H219,2)</f>
        <v>0</v>
      </c>
      <c r="BL219" s="20" t="s">
        <v>782</v>
      </c>
      <c r="BM219" s="227" t="s">
        <v>9867</v>
      </c>
    </row>
    <row r="220" s="2" customFormat="1">
      <c r="A220" s="41"/>
      <c r="B220" s="42"/>
      <c r="C220" s="43"/>
      <c r="D220" s="236" t="s">
        <v>4125</v>
      </c>
      <c r="E220" s="43"/>
      <c r="F220" s="292" t="s">
        <v>9868</v>
      </c>
      <c r="G220" s="43"/>
      <c r="H220" s="43"/>
      <c r="I220" s="231"/>
      <c r="J220" s="43"/>
      <c r="K220" s="43"/>
      <c r="L220" s="47"/>
      <c r="M220" s="232"/>
      <c r="N220" s="233"/>
      <c r="O220" s="87"/>
      <c r="P220" s="87"/>
      <c r="Q220" s="87"/>
      <c r="R220" s="87"/>
      <c r="S220" s="87"/>
      <c r="T220" s="88"/>
      <c r="U220" s="41"/>
      <c r="V220" s="41"/>
      <c r="W220" s="41"/>
      <c r="X220" s="41"/>
      <c r="Y220" s="41"/>
      <c r="Z220" s="41"/>
      <c r="AA220" s="41"/>
      <c r="AB220" s="41"/>
      <c r="AC220" s="41"/>
      <c r="AD220" s="41"/>
      <c r="AE220" s="41"/>
      <c r="AT220" s="20" t="s">
        <v>4125</v>
      </c>
      <c r="AU220" s="20" t="s">
        <v>85</v>
      </c>
    </row>
    <row r="221" s="13" customFormat="1">
      <c r="A221" s="13"/>
      <c r="B221" s="234"/>
      <c r="C221" s="235"/>
      <c r="D221" s="236" t="s">
        <v>319</v>
      </c>
      <c r="E221" s="237" t="s">
        <v>19</v>
      </c>
      <c r="F221" s="238" t="s">
        <v>9869</v>
      </c>
      <c r="G221" s="235"/>
      <c r="H221" s="239">
        <v>12</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83</v>
      </c>
      <c r="AY221" s="245" t="s">
        <v>308</v>
      </c>
    </row>
    <row r="222" s="2" customFormat="1" ht="16.5" customHeight="1">
      <c r="A222" s="41"/>
      <c r="B222" s="42"/>
      <c r="C222" s="216" t="s">
        <v>1790</v>
      </c>
      <c r="D222" s="216" t="s">
        <v>310</v>
      </c>
      <c r="E222" s="217" t="s">
        <v>9870</v>
      </c>
      <c r="F222" s="218" t="s">
        <v>9871</v>
      </c>
      <c r="G222" s="219" t="s">
        <v>4835</v>
      </c>
      <c r="H222" s="220">
        <v>6</v>
      </c>
      <c r="I222" s="221"/>
      <c r="J222" s="222">
        <f>ROUND(I222*H222,2)</f>
        <v>0</v>
      </c>
      <c r="K222" s="218" t="s">
        <v>19</v>
      </c>
      <c r="L222" s="47"/>
      <c r="M222" s="223" t="s">
        <v>19</v>
      </c>
      <c r="N222" s="224"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782</v>
      </c>
      <c r="AT222" s="227" t="s">
        <v>310</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782</v>
      </c>
      <c r="BM222" s="227" t="s">
        <v>9872</v>
      </c>
    </row>
    <row r="223" s="2" customFormat="1">
      <c r="A223" s="41"/>
      <c r="B223" s="42"/>
      <c r="C223" s="43"/>
      <c r="D223" s="236" t="s">
        <v>4125</v>
      </c>
      <c r="E223" s="43"/>
      <c r="F223" s="292" t="s">
        <v>9873</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4125</v>
      </c>
      <c r="AU223" s="20" t="s">
        <v>85</v>
      </c>
    </row>
    <row r="224" s="12" customFormat="1" ht="25.92" customHeight="1">
      <c r="A224" s="12"/>
      <c r="B224" s="200"/>
      <c r="C224" s="201"/>
      <c r="D224" s="202" t="s">
        <v>75</v>
      </c>
      <c r="E224" s="203" t="s">
        <v>9874</v>
      </c>
      <c r="F224" s="203" t="s">
        <v>9875</v>
      </c>
      <c r="G224" s="201"/>
      <c r="H224" s="201"/>
      <c r="I224" s="204"/>
      <c r="J224" s="205">
        <f>BK224</f>
        <v>0</v>
      </c>
      <c r="K224" s="201"/>
      <c r="L224" s="206"/>
      <c r="M224" s="207"/>
      <c r="N224" s="208"/>
      <c r="O224" s="208"/>
      <c r="P224" s="209">
        <f>P225+SUM(P226:P305)</f>
        <v>0</v>
      </c>
      <c r="Q224" s="208"/>
      <c r="R224" s="209">
        <f>R225+SUM(R226:R305)</f>
        <v>1.6832706500000001</v>
      </c>
      <c r="S224" s="208"/>
      <c r="T224" s="210">
        <f>T225+SUM(T226:T305)</f>
        <v>174.63600000000002</v>
      </c>
      <c r="U224" s="12"/>
      <c r="V224" s="12"/>
      <c r="W224" s="12"/>
      <c r="X224" s="12"/>
      <c r="Y224" s="12"/>
      <c r="Z224" s="12"/>
      <c r="AA224" s="12"/>
      <c r="AB224" s="12"/>
      <c r="AC224" s="12"/>
      <c r="AD224" s="12"/>
      <c r="AE224" s="12"/>
      <c r="AR224" s="211" t="s">
        <v>83</v>
      </c>
      <c r="AT224" s="212" t="s">
        <v>75</v>
      </c>
      <c r="AU224" s="212" t="s">
        <v>76</v>
      </c>
      <c r="AY224" s="211" t="s">
        <v>308</v>
      </c>
      <c r="BK224" s="213">
        <f>BK225+SUM(BK226:BK305)</f>
        <v>0</v>
      </c>
    </row>
    <row r="225" s="2" customFormat="1" ht="16.5" customHeight="1">
      <c r="A225" s="41"/>
      <c r="B225" s="42"/>
      <c r="C225" s="216" t="s">
        <v>839</v>
      </c>
      <c r="D225" s="216" t="s">
        <v>310</v>
      </c>
      <c r="E225" s="217" t="s">
        <v>4073</v>
      </c>
      <c r="F225" s="218" t="s">
        <v>4074</v>
      </c>
      <c r="G225" s="219" t="s">
        <v>4064</v>
      </c>
      <c r="H225" s="220">
        <v>10</v>
      </c>
      <c r="I225" s="221"/>
      <c r="J225" s="222">
        <f>ROUND(I225*H225,2)</f>
        <v>0</v>
      </c>
      <c r="K225" s="218" t="s">
        <v>314</v>
      </c>
      <c r="L225" s="47"/>
      <c r="M225" s="223" t="s">
        <v>19</v>
      </c>
      <c r="N225" s="224" t="s">
        <v>47</v>
      </c>
      <c r="O225" s="87"/>
      <c r="P225" s="225">
        <f>O225*H225</f>
        <v>0</v>
      </c>
      <c r="Q225" s="225">
        <v>0.0099000000000000008</v>
      </c>
      <c r="R225" s="225">
        <f>Q225*H225</f>
        <v>0.099000000000000005</v>
      </c>
      <c r="S225" s="225">
        <v>0</v>
      </c>
      <c r="T225" s="226">
        <f>S225*H225</f>
        <v>0</v>
      </c>
      <c r="U225" s="41"/>
      <c r="V225" s="41"/>
      <c r="W225" s="41"/>
      <c r="X225" s="41"/>
      <c r="Y225" s="41"/>
      <c r="Z225" s="41"/>
      <c r="AA225" s="41"/>
      <c r="AB225" s="41"/>
      <c r="AC225" s="41"/>
      <c r="AD225" s="41"/>
      <c r="AE225" s="41"/>
      <c r="AR225" s="227" t="s">
        <v>315</v>
      </c>
      <c r="AT225" s="227" t="s">
        <v>310</v>
      </c>
      <c r="AU225" s="227" t="s">
        <v>83</v>
      </c>
      <c r="AY225" s="20" t="s">
        <v>308</v>
      </c>
      <c r="BE225" s="228">
        <f>IF(N225="základní",J225,0)</f>
        <v>0</v>
      </c>
      <c r="BF225" s="228">
        <f>IF(N225="snížená",J225,0)</f>
        <v>0</v>
      </c>
      <c r="BG225" s="228">
        <f>IF(N225="zákl. přenesená",J225,0)</f>
        <v>0</v>
      </c>
      <c r="BH225" s="228">
        <f>IF(N225="sníž. přenesená",J225,0)</f>
        <v>0</v>
      </c>
      <c r="BI225" s="228">
        <f>IF(N225="nulová",J225,0)</f>
        <v>0</v>
      </c>
      <c r="BJ225" s="20" t="s">
        <v>83</v>
      </c>
      <c r="BK225" s="228">
        <f>ROUND(I225*H225,2)</f>
        <v>0</v>
      </c>
      <c r="BL225" s="20" t="s">
        <v>315</v>
      </c>
      <c r="BM225" s="227" t="s">
        <v>9876</v>
      </c>
    </row>
    <row r="226" s="2" customFormat="1">
      <c r="A226" s="41"/>
      <c r="B226" s="42"/>
      <c r="C226" s="43"/>
      <c r="D226" s="229" t="s">
        <v>317</v>
      </c>
      <c r="E226" s="43"/>
      <c r="F226" s="230" t="s">
        <v>4076</v>
      </c>
      <c r="G226" s="43"/>
      <c r="H226" s="43"/>
      <c r="I226" s="231"/>
      <c r="J226" s="43"/>
      <c r="K226" s="43"/>
      <c r="L226" s="47"/>
      <c r="M226" s="232"/>
      <c r="N226" s="233"/>
      <c r="O226" s="87"/>
      <c r="P226" s="87"/>
      <c r="Q226" s="87"/>
      <c r="R226" s="87"/>
      <c r="S226" s="87"/>
      <c r="T226" s="88"/>
      <c r="U226" s="41"/>
      <c r="V226" s="41"/>
      <c r="W226" s="41"/>
      <c r="X226" s="41"/>
      <c r="Y226" s="41"/>
      <c r="Z226" s="41"/>
      <c r="AA226" s="41"/>
      <c r="AB226" s="41"/>
      <c r="AC226" s="41"/>
      <c r="AD226" s="41"/>
      <c r="AE226" s="41"/>
      <c r="AT226" s="20" t="s">
        <v>317</v>
      </c>
      <c r="AU226" s="20" t="s">
        <v>83</v>
      </c>
    </row>
    <row r="227" s="2" customFormat="1" ht="24.15" customHeight="1">
      <c r="A227" s="41"/>
      <c r="B227" s="42"/>
      <c r="C227" s="216" t="s">
        <v>1800</v>
      </c>
      <c r="D227" s="216" t="s">
        <v>310</v>
      </c>
      <c r="E227" s="217" t="s">
        <v>9877</v>
      </c>
      <c r="F227" s="218" t="s">
        <v>9878</v>
      </c>
      <c r="G227" s="219" t="s">
        <v>442</v>
      </c>
      <c r="H227" s="220">
        <v>102.408</v>
      </c>
      <c r="I227" s="221"/>
      <c r="J227" s="222">
        <f>ROUND(I227*H227,2)</f>
        <v>0</v>
      </c>
      <c r="K227" s="218" t="s">
        <v>314</v>
      </c>
      <c r="L227" s="47"/>
      <c r="M227" s="223" t="s">
        <v>19</v>
      </c>
      <c r="N227" s="224"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315</v>
      </c>
      <c r="AT227" s="227" t="s">
        <v>310</v>
      </c>
      <c r="AU227" s="227" t="s">
        <v>83</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3551</v>
      </c>
    </row>
    <row r="228" s="2" customFormat="1">
      <c r="A228" s="41"/>
      <c r="B228" s="42"/>
      <c r="C228" s="43"/>
      <c r="D228" s="229" t="s">
        <v>317</v>
      </c>
      <c r="E228" s="43"/>
      <c r="F228" s="230" t="s">
        <v>9879</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83</v>
      </c>
    </row>
    <row r="229" s="13" customFormat="1">
      <c r="A229" s="13"/>
      <c r="B229" s="234"/>
      <c r="C229" s="235"/>
      <c r="D229" s="236" t="s">
        <v>319</v>
      </c>
      <c r="E229" s="237" t="s">
        <v>19</v>
      </c>
      <c r="F229" s="238" t="s">
        <v>9880</v>
      </c>
      <c r="G229" s="235"/>
      <c r="H229" s="239">
        <v>8.4239999999999995</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83</v>
      </c>
      <c r="AV229" s="13" t="s">
        <v>85</v>
      </c>
      <c r="AW229" s="13" t="s">
        <v>37</v>
      </c>
      <c r="AX229" s="13" t="s">
        <v>76</v>
      </c>
      <c r="AY229" s="245" t="s">
        <v>308</v>
      </c>
    </row>
    <row r="230" s="13" customFormat="1">
      <c r="A230" s="13"/>
      <c r="B230" s="234"/>
      <c r="C230" s="235"/>
      <c r="D230" s="236" t="s">
        <v>319</v>
      </c>
      <c r="E230" s="237" t="s">
        <v>19</v>
      </c>
      <c r="F230" s="238" t="s">
        <v>9881</v>
      </c>
      <c r="G230" s="235"/>
      <c r="H230" s="239">
        <v>69.983999999999995</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83</v>
      </c>
      <c r="AV230" s="13" t="s">
        <v>85</v>
      </c>
      <c r="AW230" s="13" t="s">
        <v>37</v>
      </c>
      <c r="AX230" s="13" t="s">
        <v>76</v>
      </c>
      <c r="AY230" s="245" t="s">
        <v>308</v>
      </c>
    </row>
    <row r="231" s="13" customFormat="1">
      <c r="A231" s="13"/>
      <c r="B231" s="234"/>
      <c r="C231" s="235"/>
      <c r="D231" s="236" t="s">
        <v>319</v>
      </c>
      <c r="E231" s="237" t="s">
        <v>19</v>
      </c>
      <c r="F231" s="238" t="s">
        <v>9882</v>
      </c>
      <c r="G231" s="235"/>
      <c r="H231" s="239">
        <v>24</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83</v>
      </c>
      <c r="AV231" s="13" t="s">
        <v>85</v>
      </c>
      <c r="AW231" s="13" t="s">
        <v>37</v>
      </c>
      <c r="AX231" s="13" t="s">
        <v>76</v>
      </c>
      <c r="AY231" s="245" t="s">
        <v>308</v>
      </c>
    </row>
    <row r="232" s="15" customFormat="1">
      <c r="A232" s="15"/>
      <c r="B232" s="259"/>
      <c r="C232" s="260"/>
      <c r="D232" s="236" t="s">
        <v>319</v>
      </c>
      <c r="E232" s="261" t="s">
        <v>19</v>
      </c>
      <c r="F232" s="262" t="s">
        <v>448</v>
      </c>
      <c r="G232" s="260"/>
      <c r="H232" s="263">
        <v>102.408</v>
      </c>
      <c r="I232" s="264"/>
      <c r="J232" s="260"/>
      <c r="K232" s="260"/>
      <c r="L232" s="265"/>
      <c r="M232" s="266"/>
      <c r="N232" s="267"/>
      <c r="O232" s="267"/>
      <c r="P232" s="267"/>
      <c r="Q232" s="267"/>
      <c r="R232" s="267"/>
      <c r="S232" s="267"/>
      <c r="T232" s="268"/>
      <c r="U232" s="15"/>
      <c r="V232" s="15"/>
      <c r="W232" s="15"/>
      <c r="X232" s="15"/>
      <c r="Y232" s="15"/>
      <c r="Z232" s="15"/>
      <c r="AA232" s="15"/>
      <c r="AB232" s="15"/>
      <c r="AC232" s="15"/>
      <c r="AD232" s="15"/>
      <c r="AE232" s="15"/>
      <c r="AT232" s="269" t="s">
        <v>319</v>
      </c>
      <c r="AU232" s="269" t="s">
        <v>83</v>
      </c>
      <c r="AV232" s="15" t="s">
        <v>315</v>
      </c>
      <c r="AW232" s="15" t="s">
        <v>37</v>
      </c>
      <c r="AX232" s="15" t="s">
        <v>83</v>
      </c>
      <c r="AY232" s="269" t="s">
        <v>308</v>
      </c>
    </row>
    <row r="233" s="2" customFormat="1" ht="24.15" customHeight="1">
      <c r="A233" s="41"/>
      <c r="B233" s="42"/>
      <c r="C233" s="216" t="s">
        <v>845</v>
      </c>
      <c r="D233" s="216" t="s">
        <v>310</v>
      </c>
      <c r="E233" s="217" t="s">
        <v>4874</v>
      </c>
      <c r="F233" s="218" t="s">
        <v>4875</v>
      </c>
      <c r="G233" s="219" t="s">
        <v>442</v>
      </c>
      <c r="H233" s="220">
        <v>10</v>
      </c>
      <c r="I233" s="221"/>
      <c r="J233" s="222">
        <f>ROUND(I233*H233,2)</f>
        <v>0</v>
      </c>
      <c r="K233" s="218" t="s">
        <v>314</v>
      </c>
      <c r="L233" s="47"/>
      <c r="M233" s="223" t="s">
        <v>19</v>
      </c>
      <c r="N233" s="224" t="s">
        <v>47</v>
      </c>
      <c r="O233" s="87"/>
      <c r="P233" s="225">
        <f>O233*H233</f>
        <v>0</v>
      </c>
      <c r="Q233" s="225">
        <v>0</v>
      </c>
      <c r="R233" s="225">
        <f>Q233*H233</f>
        <v>0</v>
      </c>
      <c r="S233" s="225">
        <v>0</v>
      </c>
      <c r="T233" s="226">
        <f>S233*H233</f>
        <v>0</v>
      </c>
      <c r="U233" s="41"/>
      <c r="V233" s="41"/>
      <c r="W233" s="41"/>
      <c r="X233" s="41"/>
      <c r="Y233" s="41"/>
      <c r="Z233" s="41"/>
      <c r="AA233" s="41"/>
      <c r="AB233" s="41"/>
      <c r="AC233" s="41"/>
      <c r="AD233" s="41"/>
      <c r="AE233" s="41"/>
      <c r="AR233" s="227" t="s">
        <v>315</v>
      </c>
      <c r="AT233" s="227" t="s">
        <v>310</v>
      </c>
      <c r="AU233" s="227" t="s">
        <v>83</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3639</v>
      </c>
    </row>
    <row r="234" s="2" customFormat="1">
      <c r="A234" s="41"/>
      <c r="B234" s="42"/>
      <c r="C234" s="43"/>
      <c r="D234" s="229" t="s">
        <v>317</v>
      </c>
      <c r="E234" s="43"/>
      <c r="F234" s="230" t="s">
        <v>4876</v>
      </c>
      <c r="G234" s="43"/>
      <c r="H234" s="43"/>
      <c r="I234" s="231"/>
      <c r="J234" s="43"/>
      <c r="K234" s="43"/>
      <c r="L234" s="47"/>
      <c r="M234" s="232"/>
      <c r="N234" s="233"/>
      <c r="O234" s="87"/>
      <c r="P234" s="87"/>
      <c r="Q234" s="87"/>
      <c r="R234" s="87"/>
      <c r="S234" s="87"/>
      <c r="T234" s="88"/>
      <c r="U234" s="41"/>
      <c r="V234" s="41"/>
      <c r="W234" s="41"/>
      <c r="X234" s="41"/>
      <c r="Y234" s="41"/>
      <c r="Z234" s="41"/>
      <c r="AA234" s="41"/>
      <c r="AB234" s="41"/>
      <c r="AC234" s="41"/>
      <c r="AD234" s="41"/>
      <c r="AE234" s="41"/>
      <c r="AT234" s="20" t="s">
        <v>317</v>
      </c>
      <c r="AU234" s="20" t="s">
        <v>83</v>
      </c>
    </row>
    <row r="235" s="13" customFormat="1">
      <c r="A235" s="13"/>
      <c r="B235" s="234"/>
      <c r="C235" s="235"/>
      <c r="D235" s="236" t="s">
        <v>319</v>
      </c>
      <c r="E235" s="237" t="s">
        <v>19</v>
      </c>
      <c r="F235" s="238" t="s">
        <v>9883</v>
      </c>
      <c r="G235" s="235"/>
      <c r="H235" s="239">
        <v>10</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83</v>
      </c>
      <c r="AV235" s="13" t="s">
        <v>85</v>
      </c>
      <c r="AW235" s="13" t="s">
        <v>37</v>
      </c>
      <c r="AX235" s="13" t="s">
        <v>76</v>
      </c>
      <c r="AY235" s="245" t="s">
        <v>308</v>
      </c>
    </row>
    <row r="236" s="15" customFormat="1">
      <c r="A236" s="15"/>
      <c r="B236" s="259"/>
      <c r="C236" s="260"/>
      <c r="D236" s="236" t="s">
        <v>319</v>
      </c>
      <c r="E236" s="261" t="s">
        <v>19</v>
      </c>
      <c r="F236" s="262" t="s">
        <v>448</v>
      </c>
      <c r="G236" s="260"/>
      <c r="H236" s="263">
        <v>10</v>
      </c>
      <c r="I236" s="264"/>
      <c r="J236" s="260"/>
      <c r="K236" s="260"/>
      <c r="L236" s="265"/>
      <c r="M236" s="266"/>
      <c r="N236" s="267"/>
      <c r="O236" s="267"/>
      <c r="P236" s="267"/>
      <c r="Q236" s="267"/>
      <c r="R236" s="267"/>
      <c r="S236" s="267"/>
      <c r="T236" s="268"/>
      <c r="U236" s="15"/>
      <c r="V236" s="15"/>
      <c r="W236" s="15"/>
      <c r="X236" s="15"/>
      <c r="Y236" s="15"/>
      <c r="Z236" s="15"/>
      <c r="AA236" s="15"/>
      <c r="AB236" s="15"/>
      <c r="AC236" s="15"/>
      <c r="AD236" s="15"/>
      <c r="AE236" s="15"/>
      <c r="AT236" s="269" t="s">
        <v>319</v>
      </c>
      <c r="AU236" s="269" t="s">
        <v>83</v>
      </c>
      <c r="AV236" s="15" t="s">
        <v>315</v>
      </c>
      <c r="AW236" s="15" t="s">
        <v>37</v>
      </c>
      <c r="AX236" s="15" t="s">
        <v>83</v>
      </c>
      <c r="AY236" s="269" t="s">
        <v>308</v>
      </c>
    </row>
    <row r="237" s="2" customFormat="1" ht="24.15" customHeight="1">
      <c r="A237" s="41"/>
      <c r="B237" s="42"/>
      <c r="C237" s="216" t="s">
        <v>3477</v>
      </c>
      <c r="D237" s="216" t="s">
        <v>310</v>
      </c>
      <c r="E237" s="217" t="s">
        <v>4185</v>
      </c>
      <c r="F237" s="218" t="s">
        <v>4186</v>
      </c>
      <c r="G237" s="219" t="s">
        <v>442</v>
      </c>
      <c r="H237" s="220">
        <v>88.908000000000001</v>
      </c>
      <c r="I237" s="221"/>
      <c r="J237" s="222">
        <f>ROUND(I237*H237,2)</f>
        <v>0</v>
      </c>
      <c r="K237" s="218" t="s">
        <v>314</v>
      </c>
      <c r="L237" s="47"/>
      <c r="M237" s="223" t="s">
        <v>19</v>
      </c>
      <c r="N237" s="224" t="s">
        <v>47</v>
      </c>
      <c r="O237" s="87"/>
      <c r="P237" s="225">
        <f>O237*H237</f>
        <v>0</v>
      </c>
      <c r="Q237" s="225">
        <v>0</v>
      </c>
      <c r="R237" s="225">
        <f>Q237*H237</f>
        <v>0</v>
      </c>
      <c r="S237" s="225">
        <v>0</v>
      </c>
      <c r="T237" s="226">
        <f>S237*H237</f>
        <v>0</v>
      </c>
      <c r="U237" s="41"/>
      <c r="V237" s="41"/>
      <c r="W237" s="41"/>
      <c r="X237" s="41"/>
      <c r="Y237" s="41"/>
      <c r="Z237" s="41"/>
      <c r="AA237" s="41"/>
      <c r="AB237" s="41"/>
      <c r="AC237" s="41"/>
      <c r="AD237" s="41"/>
      <c r="AE237" s="41"/>
      <c r="AR237" s="227" t="s">
        <v>315</v>
      </c>
      <c r="AT237" s="227" t="s">
        <v>310</v>
      </c>
      <c r="AU237" s="227" t="s">
        <v>83</v>
      </c>
      <c r="AY237" s="20" t="s">
        <v>308</v>
      </c>
      <c r="BE237" s="228">
        <f>IF(N237="základní",J237,0)</f>
        <v>0</v>
      </c>
      <c r="BF237" s="228">
        <f>IF(N237="snížená",J237,0)</f>
        <v>0</v>
      </c>
      <c r="BG237" s="228">
        <f>IF(N237="zákl. přenesená",J237,0)</f>
        <v>0</v>
      </c>
      <c r="BH237" s="228">
        <f>IF(N237="sníž. přenesená",J237,0)</f>
        <v>0</v>
      </c>
      <c r="BI237" s="228">
        <f>IF(N237="nulová",J237,0)</f>
        <v>0</v>
      </c>
      <c r="BJ237" s="20" t="s">
        <v>83</v>
      </c>
      <c r="BK237" s="228">
        <f>ROUND(I237*H237,2)</f>
        <v>0</v>
      </c>
      <c r="BL237" s="20" t="s">
        <v>315</v>
      </c>
      <c r="BM237" s="227" t="s">
        <v>9884</v>
      </c>
    </row>
    <row r="238" s="2" customFormat="1">
      <c r="A238" s="41"/>
      <c r="B238" s="42"/>
      <c r="C238" s="43"/>
      <c r="D238" s="229" t="s">
        <v>317</v>
      </c>
      <c r="E238" s="43"/>
      <c r="F238" s="230" t="s">
        <v>4188</v>
      </c>
      <c r="G238" s="43"/>
      <c r="H238" s="43"/>
      <c r="I238" s="231"/>
      <c r="J238" s="43"/>
      <c r="K238" s="43"/>
      <c r="L238" s="47"/>
      <c r="M238" s="232"/>
      <c r="N238" s="233"/>
      <c r="O238" s="87"/>
      <c r="P238" s="87"/>
      <c r="Q238" s="87"/>
      <c r="R238" s="87"/>
      <c r="S238" s="87"/>
      <c r="T238" s="88"/>
      <c r="U238" s="41"/>
      <c r="V238" s="41"/>
      <c r="W238" s="41"/>
      <c r="X238" s="41"/>
      <c r="Y238" s="41"/>
      <c r="Z238" s="41"/>
      <c r="AA238" s="41"/>
      <c r="AB238" s="41"/>
      <c r="AC238" s="41"/>
      <c r="AD238" s="41"/>
      <c r="AE238" s="41"/>
      <c r="AT238" s="20" t="s">
        <v>317</v>
      </c>
      <c r="AU238" s="20" t="s">
        <v>83</v>
      </c>
    </row>
    <row r="239" s="2" customFormat="1">
      <c r="A239" s="41"/>
      <c r="B239" s="42"/>
      <c r="C239" s="43"/>
      <c r="D239" s="236" t="s">
        <v>4125</v>
      </c>
      <c r="E239" s="43"/>
      <c r="F239" s="292" t="s">
        <v>9885</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4125</v>
      </c>
      <c r="AU239" s="20" t="s">
        <v>83</v>
      </c>
    </row>
    <row r="240" s="13" customFormat="1">
      <c r="A240" s="13"/>
      <c r="B240" s="234"/>
      <c r="C240" s="235"/>
      <c r="D240" s="236" t="s">
        <v>319</v>
      </c>
      <c r="E240" s="237" t="s">
        <v>19</v>
      </c>
      <c r="F240" s="238" t="s">
        <v>9886</v>
      </c>
      <c r="G240" s="235"/>
      <c r="H240" s="239">
        <v>10.5</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83</v>
      </c>
      <c r="AV240" s="13" t="s">
        <v>85</v>
      </c>
      <c r="AW240" s="13" t="s">
        <v>37</v>
      </c>
      <c r="AX240" s="13" t="s">
        <v>76</v>
      </c>
      <c r="AY240" s="245" t="s">
        <v>308</v>
      </c>
    </row>
    <row r="241" s="13" customFormat="1">
      <c r="A241" s="13"/>
      <c r="B241" s="234"/>
      <c r="C241" s="235"/>
      <c r="D241" s="236" t="s">
        <v>319</v>
      </c>
      <c r="E241" s="237" t="s">
        <v>19</v>
      </c>
      <c r="F241" s="238" t="s">
        <v>9880</v>
      </c>
      <c r="G241" s="235"/>
      <c r="H241" s="239">
        <v>8.4239999999999995</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83</v>
      </c>
      <c r="AV241" s="13" t="s">
        <v>85</v>
      </c>
      <c r="AW241" s="13" t="s">
        <v>37</v>
      </c>
      <c r="AX241" s="13" t="s">
        <v>76</v>
      </c>
      <c r="AY241" s="245" t="s">
        <v>308</v>
      </c>
    </row>
    <row r="242" s="13" customFormat="1">
      <c r="A242" s="13"/>
      <c r="B242" s="234"/>
      <c r="C242" s="235"/>
      <c r="D242" s="236" t="s">
        <v>319</v>
      </c>
      <c r="E242" s="237" t="s">
        <v>19</v>
      </c>
      <c r="F242" s="238" t="s">
        <v>9881</v>
      </c>
      <c r="G242" s="235"/>
      <c r="H242" s="239">
        <v>69.983999999999995</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83</v>
      </c>
      <c r="AV242" s="13" t="s">
        <v>85</v>
      </c>
      <c r="AW242" s="13" t="s">
        <v>37</v>
      </c>
      <c r="AX242" s="13" t="s">
        <v>76</v>
      </c>
      <c r="AY242" s="245" t="s">
        <v>308</v>
      </c>
    </row>
    <row r="243" s="15" customFormat="1">
      <c r="A243" s="15"/>
      <c r="B243" s="259"/>
      <c r="C243" s="260"/>
      <c r="D243" s="236" t="s">
        <v>319</v>
      </c>
      <c r="E243" s="261" t="s">
        <v>19</v>
      </c>
      <c r="F243" s="262" t="s">
        <v>448</v>
      </c>
      <c r="G243" s="260"/>
      <c r="H243" s="263">
        <v>88.908000000000001</v>
      </c>
      <c r="I243" s="264"/>
      <c r="J243" s="260"/>
      <c r="K243" s="260"/>
      <c r="L243" s="265"/>
      <c r="M243" s="266"/>
      <c r="N243" s="267"/>
      <c r="O243" s="267"/>
      <c r="P243" s="267"/>
      <c r="Q243" s="267"/>
      <c r="R243" s="267"/>
      <c r="S243" s="267"/>
      <c r="T243" s="268"/>
      <c r="U243" s="15"/>
      <c r="V243" s="15"/>
      <c r="W243" s="15"/>
      <c r="X243" s="15"/>
      <c r="Y243" s="15"/>
      <c r="Z243" s="15"/>
      <c r="AA243" s="15"/>
      <c r="AB243" s="15"/>
      <c r="AC243" s="15"/>
      <c r="AD243" s="15"/>
      <c r="AE243" s="15"/>
      <c r="AT243" s="269" t="s">
        <v>319</v>
      </c>
      <c r="AU243" s="269" t="s">
        <v>83</v>
      </c>
      <c r="AV243" s="15" t="s">
        <v>315</v>
      </c>
      <c r="AW243" s="15" t="s">
        <v>37</v>
      </c>
      <c r="AX243" s="15" t="s">
        <v>83</v>
      </c>
      <c r="AY243" s="269" t="s">
        <v>308</v>
      </c>
    </row>
    <row r="244" s="2" customFormat="1" ht="16.5" customHeight="1">
      <c r="A244" s="41"/>
      <c r="B244" s="42"/>
      <c r="C244" s="216" t="s">
        <v>853</v>
      </c>
      <c r="D244" s="216" t="s">
        <v>310</v>
      </c>
      <c r="E244" s="217" t="s">
        <v>9887</v>
      </c>
      <c r="F244" s="218" t="s">
        <v>9888</v>
      </c>
      <c r="G244" s="219" t="s">
        <v>442</v>
      </c>
      <c r="H244" s="220">
        <v>17.25</v>
      </c>
      <c r="I244" s="221"/>
      <c r="J244" s="222">
        <f>ROUND(I244*H244,2)</f>
        <v>0</v>
      </c>
      <c r="K244" s="218" t="s">
        <v>19</v>
      </c>
      <c r="L244" s="47"/>
      <c r="M244" s="223" t="s">
        <v>19</v>
      </c>
      <c r="N244" s="224"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315</v>
      </c>
      <c r="AT244" s="227" t="s">
        <v>310</v>
      </c>
      <c r="AU244" s="227" t="s">
        <v>83</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315</v>
      </c>
      <c r="BM244" s="227" t="s">
        <v>9889</v>
      </c>
    </row>
    <row r="245" s="2" customFormat="1">
      <c r="A245" s="41"/>
      <c r="B245" s="42"/>
      <c r="C245" s="43"/>
      <c r="D245" s="236" t="s">
        <v>4125</v>
      </c>
      <c r="E245" s="43"/>
      <c r="F245" s="292" t="s">
        <v>9890</v>
      </c>
      <c r="G245" s="43"/>
      <c r="H245" s="43"/>
      <c r="I245" s="231"/>
      <c r="J245" s="43"/>
      <c r="K245" s="43"/>
      <c r="L245" s="47"/>
      <c r="M245" s="232"/>
      <c r="N245" s="233"/>
      <c r="O245" s="87"/>
      <c r="P245" s="87"/>
      <c r="Q245" s="87"/>
      <c r="R245" s="87"/>
      <c r="S245" s="87"/>
      <c r="T245" s="88"/>
      <c r="U245" s="41"/>
      <c r="V245" s="41"/>
      <c r="W245" s="41"/>
      <c r="X245" s="41"/>
      <c r="Y245" s="41"/>
      <c r="Z245" s="41"/>
      <c r="AA245" s="41"/>
      <c r="AB245" s="41"/>
      <c r="AC245" s="41"/>
      <c r="AD245" s="41"/>
      <c r="AE245" s="41"/>
      <c r="AT245" s="20" t="s">
        <v>4125</v>
      </c>
      <c r="AU245" s="20" t="s">
        <v>83</v>
      </c>
    </row>
    <row r="246" s="13" customFormat="1">
      <c r="A246" s="13"/>
      <c r="B246" s="234"/>
      <c r="C246" s="235"/>
      <c r="D246" s="236" t="s">
        <v>319</v>
      </c>
      <c r="E246" s="237" t="s">
        <v>19</v>
      </c>
      <c r="F246" s="238" t="s">
        <v>9891</v>
      </c>
      <c r="G246" s="235"/>
      <c r="H246" s="239">
        <v>17.25</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83</v>
      </c>
      <c r="AV246" s="13" t="s">
        <v>85</v>
      </c>
      <c r="AW246" s="13" t="s">
        <v>37</v>
      </c>
      <c r="AX246" s="13" t="s">
        <v>76</v>
      </c>
      <c r="AY246" s="245" t="s">
        <v>308</v>
      </c>
    </row>
    <row r="247" s="15" customFormat="1">
      <c r="A247" s="15"/>
      <c r="B247" s="259"/>
      <c r="C247" s="260"/>
      <c r="D247" s="236" t="s">
        <v>319</v>
      </c>
      <c r="E247" s="261" t="s">
        <v>19</v>
      </c>
      <c r="F247" s="262" t="s">
        <v>448</v>
      </c>
      <c r="G247" s="260"/>
      <c r="H247" s="263">
        <v>17.25</v>
      </c>
      <c r="I247" s="264"/>
      <c r="J247" s="260"/>
      <c r="K247" s="260"/>
      <c r="L247" s="265"/>
      <c r="M247" s="266"/>
      <c r="N247" s="267"/>
      <c r="O247" s="267"/>
      <c r="P247" s="267"/>
      <c r="Q247" s="267"/>
      <c r="R247" s="267"/>
      <c r="S247" s="267"/>
      <c r="T247" s="268"/>
      <c r="U247" s="15"/>
      <c r="V247" s="15"/>
      <c r="W247" s="15"/>
      <c r="X247" s="15"/>
      <c r="Y247" s="15"/>
      <c r="Z247" s="15"/>
      <c r="AA247" s="15"/>
      <c r="AB247" s="15"/>
      <c r="AC247" s="15"/>
      <c r="AD247" s="15"/>
      <c r="AE247" s="15"/>
      <c r="AT247" s="269" t="s">
        <v>319</v>
      </c>
      <c r="AU247" s="269" t="s">
        <v>83</v>
      </c>
      <c r="AV247" s="15" t="s">
        <v>315</v>
      </c>
      <c r="AW247" s="15" t="s">
        <v>37</v>
      </c>
      <c r="AX247" s="15" t="s">
        <v>83</v>
      </c>
      <c r="AY247" s="269" t="s">
        <v>308</v>
      </c>
    </row>
    <row r="248" s="2" customFormat="1" ht="16.5" customHeight="1">
      <c r="A248" s="41"/>
      <c r="B248" s="42"/>
      <c r="C248" s="280" t="s">
        <v>3487</v>
      </c>
      <c r="D248" s="280" t="s">
        <v>1137</v>
      </c>
      <c r="E248" s="281" t="s">
        <v>9892</v>
      </c>
      <c r="F248" s="282" t="s">
        <v>9893</v>
      </c>
      <c r="G248" s="283" t="s">
        <v>442</v>
      </c>
      <c r="H248" s="284">
        <v>17.25</v>
      </c>
      <c r="I248" s="285"/>
      <c r="J248" s="286">
        <f>ROUND(I248*H248,2)</f>
        <v>0</v>
      </c>
      <c r="K248" s="282" t="s">
        <v>19</v>
      </c>
      <c r="L248" s="287"/>
      <c r="M248" s="288" t="s">
        <v>19</v>
      </c>
      <c r="N248" s="289" t="s">
        <v>47</v>
      </c>
      <c r="O248" s="87"/>
      <c r="P248" s="225">
        <f>O248*H248</f>
        <v>0</v>
      </c>
      <c r="Q248" s="225">
        <v>0</v>
      </c>
      <c r="R248" s="225">
        <f>Q248*H248</f>
        <v>0</v>
      </c>
      <c r="S248" s="225">
        <v>0</v>
      </c>
      <c r="T248" s="226">
        <f>S248*H248</f>
        <v>0</v>
      </c>
      <c r="U248" s="41"/>
      <c r="V248" s="41"/>
      <c r="W248" s="41"/>
      <c r="X248" s="41"/>
      <c r="Y248" s="41"/>
      <c r="Z248" s="41"/>
      <c r="AA248" s="41"/>
      <c r="AB248" s="41"/>
      <c r="AC248" s="41"/>
      <c r="AD248" s="41"/>
      <c r="AE248" s="41"/>
      <c r="AR248" s="227" t="s">
        <v>4631</v>
      </c>
      <c r="AT248" s="227" t="s">
        <v>1137</v>
      </c>
      <c r="AU248" s="227" t="s">
        <v>83</v>
      </c>
      <c r="AY248" s="20" t="s">
        <v>308</v>
      </c>
      <c r="BE248" s="228">
        <f>IF(N248="základní",J248,0)</f>
        <v>0</v>
      </c>
      <c r="BF248" s="228">
        <f>IF(N248="snížená",J248,0)</f>
        <v>0</v>
      </c>
      <c r="BG248" s="228">
        <f>IF(N248="zákl. přenesená",J248,0)</f>
        <v>0</v>
      </c>
      <c r="BH248" s="228">
        <f>IF(N248="sníž. přenesená",J248,0)</f>
        <v>0</v>
      </c>
      <c r="BI248" s="228">
        <f>IF(N248="nulová",J248,0)</f>
        <v>0</v>
      </c>
      <c r="BJ248" s="20" t="s">
        <v>83</v>
      </c>
      <c r="BK248" s="228">
        <f>ROUND(I248*H248,2)</f>
        <v>0</v>
      </c>
      <c r="BL248" s="20" t="s">
        <v>4631</v>
      </c>
      <c r="BM248" s="227" t="s">
        <v>9894</v>
      </c>
    </row>
    <row r="249" s="2" customFormat="1">
      <c r="A249" s="41"/>
      <c r="B249" s="42"/>
      <c r="C249" s="43"/>
      <c r="D249" s="236" t="s">
        <v>4125</v>
      </c>
      <c r="E249" s="43"/>
      <c r="F249" s="292" t="s">
        <v>9895</v>
      </c>
      <c r="G249" s="43"/>
      <c r="H249" s="43"/>
      <c r="I249" s="231"/>
      <c r="J249" s="43"/>
      <c r="K249" s="43"/>
      <c r="L249" s="47"/>
      <c r="M249" s="232"/>
      <c r="N249" s="233"/>
      <c r="O249" s="87"/>
      <c r="P249" s="87"/>
      <c r="Q249" s="87"/>
      <c r="R249" s="87"/>
      <c r="S249" s="87"/>
      <c r="T249" s="88"/>
      <c r="U249" s="41"/>
      <c r="V249" s="41"/>
      <c r="W249" s="41"/>
      <c r="X249" s="41"/>
      <c r="Y249" s="41"/>
      <c r="Z249" s="41"/>
      <c r="AA249" s="41"/>
      <c r="AB249" s="41"/>
      <c r="AC249" s="41"/>
      <c r="AD249" s="41"/>
      <c r="AE249" s="41"/>
      <c r="AT249" s="20" t="s">
        <v>4125</v>
      </c>
      <c r="AU249" s="20" t="s">
        <v>83</v>
      </c>
    </row>
    <row r="250" s="13" customFormat="1">
      <c r="A250" s="13"/>
      <c r="B250" s="234"/>
      <c r="C250" s="235"/>
      <c r="D250" s="236" t="s">
        <v>319</v>
      </c>
      <c r="E250" s="237" t="s">
        <v>19</v>
      </c>
      <c r="F250" s="238" t="s">
        <v>9891</v>
      </c>
      <c r="G250" s="235"/>
      <c r="H250" s="239">
        <v>17.25</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83</v>
      </c>
      <c r="AV250" s="13" t="s">
        <v>85</v>
      </c>
      <c r="AW250" s="13" t="s">
        <v>37</v>
      </c>
      <c r="AX250" s="13" t="s">
        <v>76</v>
      </c>
      <c r="AY250" s="245" t="s">
        <v>308</v>
      </c>
    </row>
    <row r="251" s="15" customFormat="1">
      <c r="A251" s="15"/>
      <c r="B251" s="259"/>
      <c r="C251" s="260"/>
      <c r="D251" s="236" t="s">
        <v>319</v>
      </c>
      <c r="E251" s="261" t="s">
        <v>19</v>
      </c>
      <c r="F251" s="262" t="s">
        <v>448</v>
      </c>
      <c r="G251" s="260"/>
      <c r="H251" s="263">
        <v>17.25</v>
      </c>
      <c r="I251" s="264"/>
      <c r="J251" s="260"/>
      <c r="K251" s="260"/>
      <c r="L251" s="265"/>
      <c r="M251" s="266"/>
      <c r="N251" s="267"/>
      <c r="O251" s="267"/>
      <c r="P251" s="267"/>
      <c r="Q251" s="267"/>
      <c r="R251" s="267"/>
      <c r="S251" s="267"/>
      <c r="T251" s="268"/>
      <c r="U251" s="15"/>
      <c r="V251" s="15"/>
      <c r="W251" s="15"/>
      <c r="X251" s="15"/>
      <c r="Y251" s="15"/>
      <c r="Z251" s="15"/>
      <c r="AA251" s="15"/>
      <c r="AB251" s="15"/>
      <c r="AC251" s="15"/>
      <c r="AD251" s="15"/>
      <c r="AE251" s="15"/>
      <c r="AT251" s="269" t="s">
        <v>319</v>
      </c>
      <c r="AU251" s="269" t="s">
        <v>83</v>
      </c>
      <c r="AV251" s="15" t="s">
        <v>315</v>
      </c>
      <c r="AW251" s="15" t="s">
        <v>37</v>
      </c>
      <c r="AX251" s="15" t="s">
        <v>83</v>
      </c>
      <c r="AY251" s="269" t="s">
        <v>308</v>
      </c>
    </row>
    <row r="252" s="2" customFormat="1" ht="24.15" customHeight="1">
      <c r="A252" s="41"/>
      <c r="B252" s="42"/>
      <c r="C252" s="216" t="s">
        <v>862</v>
      </c>
      <c r="D252" s="216" t="s">
        <v>310</v>
      </c>
      <c r="E252" s="217" t="s">
        <v>9896</v>
      </c>
      <c r="F252" s="218" t="s">
        <v>9897</v>
      </c>
      <c r="G252" s="219" t="s">
        <v>323</v>
      </c>
      <c r="H252" s="220">
        <v>116</v>
      </c>
      <c r="I252" s="221"/>
      <c r="J252" s="222">
        <f>ROUND(I252*H252,2)</f>
        <v>0</v>
      </c>
      <c r="K252" s="218" t="s">
        <v>314</v>
      </c>
      <c r="L252" s="47"/>
      <c r="M252" s="223" t="s">
        <v>19</v>
      </c>
      <c r="N252" s="224" t="s">
        <v>47</v>
      </c>
      <c r="O252" s="87"/>
      <c r="P252" s="225">
        <f>O252*H252</f>
        <v>0</v>
      </c>
      <c r="Q252" s="225">
        <v>0.00044000000000000002</v>
      </c>
      <c r="R252" s="225">
        <f>Q252*H252</f>
        <v>0.051040000000000002</v>
      </c>
      <c r="S252" s="225">
        <v>0</v>
      </c>
      <c r="T252" s="226">
        <f>S252*H252</f>
        <v>0</v>
      </c>
      <c r="U252" s="41"/>
      <c r="V252" s="41"/>
      <c r="W252" s="41"/>
      <c r="X252" s="41"/>
      <c r="Y252" s="41"/>
      <c r="Z252" s="41"/>
      <c r="AA252" s="41"/>
      <c r="AB252" s="41"/>
      <c r="AC252" s="41"/>
      <c r="AD252" s="41"/>
      <c r="AE252" s="41"/>
      <c r="AR252" s="227" t="s">
        <v>315</v>
      </c>
      <c r="AT252" s="227" t="s">
        <v>310</v>
      </c>
      <c r="AU252" s="227" t="s">
        <v>83</v>
      </c>
      <c r="AY252" s="20" t="s">
        <v>308</v>
      </c>
      <c r="BE252" s="228">
        <f>IF(N252="základní",J252,0)</f>
        <v>0</v>
      </c>
      <c r="BF252" s="228">
        <f>IF(N252="snížená",J252,0)</f>
        <v>0</v>
      </c>
      <c r="BG252" s="228">
        <f>IF(N252="zákl. přenesená",J252,0)</f>
        <v>0</v>
      </c>
      <c r="BH252" s="228">
        <f>IF(N252="sníž. přenesená",J252,0)</f>
        <v>0</v>
      </c>
      <c r="BI252" s="228">
        <f>IF(N252="nulová",J252,0)</f>
        <v>0</v>
      </c>
      <c r="BJ252" s="20" t="s">
        <v>83</v>
      </c>
      <c r="BK252" s="228">
        <f>ROUND(I252*H252,2)</f>
        <v>0</v>
      </c>
      <c r="BL252" s="20" t="s">
        <v>315</v>
      </c>
      <c r="BM252" s="227" t="s">
        <v>3594</v>
      </c>
    </row>
    <row r="253" s="2" customFormat="1">
      <c r="A253" s="41"/>
      <c r="B253" s="42"/>
      <c r="C253" s="43"/>
      <c r="D253" s="229" t="s">
        <v>317</v>
      </c>
      <c r="E253" s="43"/>
      <c r="F253" s="230" t="s">
        <v>9898</v>
      </c>
      <c r="G253" s="43"/>
      <c r="H253" s="43"/>
      <c r="I253" s="231"/>
      <c r="J253" s="43"/>
      <c r="K253" s="43"/>
      <c r="L253" s="47"/>
      <c r="M253" s="232"/>
      <c r="N253" s="233"/>
      <c r="O253" s="87"/>
      <c r="P253" s="87"/>
      <c r="Q253" s="87"/>
      <c r="R253" s="87"/>
      <c r="S253" s="87"/>
      <c r="T253" s="88"/>
      <c r="U253" s="41"/>
      <c r="V253" s="41"/>
      <c r="W253" s="41"/>
      <c r="X253" s="41"/>
      <c r="Y253" s="41"/>
      <c r="Z253" s="41"/>
      <c r="AA253" s="41"/>
      <c r="AB253" s="41"/>
      <c r="AC253" s="41"/>
      <c r="AD253" s="41"/>
      <c r="AE253" s="41"/>
      <c r="AT253" s="20" t="s">
        <v>317</v>
      </c>
      <c r="AU253" s="20" t="s">
        <v>83</v>
      </c>
    </row>
    <row r="254" s="13" customFormat="1">
      <c r="A254" s="13"/>
      <c r="B254" s="234"/>
      <c r="C254" s="235"/>
      <c r="D254" s="236" t="s">
        <v>319</v>
      </c>
      <c r="E254" s="237" t="s">
        <v>19</v>
      </c>
      <c r="F254" s="238" t="s">
        <v>9899</v>
      </c>
      <c r="G254" s="235"/>
      <c r="H254" s="239">
        <v>56</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83</v>
      </c>
      <c r="AV254" s="13" t="s">
        <v>85</v>
      </c>
      <c r="AW254" s="13" t="s">
        <v>37</v>
      </c>
      <c r="AX254" s="13" t="s">
        <v>76</v>
      </c>
      <c r="AY254" s="245" t="s">
        <v>308</v>
      </c>
    </row>
    <row r="255" s="13" customFormat="1">
      <c r="A255" s="13"/>
      <c r="B255" s="234"/>
      <c r="C255" s="235"/>
      <c r="D255" s="236" t="s">
        <v>319</v>
      </c>
      <c r="E255" s="237" t="s">
        <v>19</v>
      </c>
      <c r="F255" s="238" t="s">
        <v>9900</v>
      </c>
      <c r="G255" s="235"/>
      <c r="H255" s="239">
        <v>50</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83</v>
      </c>
      <c r="AV255" s="13" t="s">
        <v>85</v>
      </c>
      <c r="AW255" s="13" t="s">
        <v>37</v>
      </c>
      <c r="AX255" s="13" t="s">
        <v>76</v>
      </c>
      <c r="AY255" s="245" t="s">
        <v>308</v>
      </c>
    </row>
    <row r="256" s="13" customFormat="1">
      <c r="A256" s="13"/>
      <c r="B256" s="234"/>
      <c r="C256" s="235"/>
      <c r="D256" s="236" t="s">
        <v>319</v>
      </c>
      <c r="E256" s="237" t="s">
        <v>19</v>
      </c>
      <c r="F256" s="238" t="s">
        <v>9901</v>
      </c>
      <c r="G256" s="235"/>
      <c r="H256" s="239">
        <v>10</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83</v>
      </c>
      <c r="AV256" s="13" t="s">
        <v>85</v>
      </c>
      <c r="AW256" s="13" t="s">
        <v>37</v>
      </c>
      <c r="AX256" s="13" t="s">
        <v>76</v>
      </c>
      <c r="AY256" s="245" t="s">
        <v>308</v>
      </c>
    </row>
    <row r="257" s="15" customFormat="1">
      <c r="A257" s="15"/>
      <c r="B257" s="259"/>
      <c r="C257" s="260"/>
      <c r="D257" s="236" t="s">
        <v>319</v>
      </c>
      <c r="E257" s="261" t="s">
        <v>19</v>
      </c>
      <c r="F257" s="262" t="s">
        <v>448</v>
      </c>
      <c r="G257" s="260"/>
      <c r="H257" s="263">
        <v>116</v>
      </c>
      <c r="I257" s="264"/>
      <c r="J257" s="260"/>
      <c r="K257" s="260"/>
      <c r="L257" s="265"/>
      <c r="M257" s="266"/>
      <c r="N257" s="267"/>
      <c r="O257" s="267"/>
      <c r="P257" s="267"/>
      <c r="Q257" s="267"/>
      <c r="R257" s="267"/>
      <c r="S257" s="267"/>
      <c r="T257" s="268"/>
      <c r="U257" s="15"/>
      <c r="V257" s="15"/>
      <c r="W257" s="15"/>
      <c r="X257" s="15"/>
      <c r="Y257" s="15"/>
      <c r="Z257" s="15"/>
      <c r="AA257" s="15"/>
      <c r="AB257" s="15"/>
      <c r="AC257" s="15"/>
      <c r="AD257" s="15"/>
      <c r="AE257" s="15"/>
      <c r="AT257" s="269" t="s">
        <v>319</v>
      </c>
      <c r="AU257" s="269" t="s">
        <v>83</v>
      </c>
      <c r="AV257" s="15" t="s">
        <v>315</v>
      </c>
      <c r="AW257" s="15" t="s">
        <v>37</v>
      </c>
      <c r="AX257" s="15" t="s">
        <v>83</v>
      </c>
      <c r="AY257" s="269" t="s">
        <v>308</v>
      </c>
    </row>
    <row r="258" s="2" customFormat="1" ht="16.5" customHeight="1">
      <c r="A258" s="41"/>
      <c r="B258" s="42"/>
      <c r="C258" s="216" t="s">
        <v>3499</v>
      </c>
      <c r="D258" s="216" t="s">
        <v>310</v>
      </c>
      <c r="E258" s="217" t="s">
        <v>4192</v>
      </c>
      <c r="F258" s="218" t="s">
        <v>4193</v>
      </c>
      <c r="G258" s="219" t="s">
        <v>493</v>
      </c>
      <c r="H258" s="220">
        <v>0.70399999999999996</v>
      </c>
      <c r="I258" s="221"/>
      <c r="J258" s="222">
        <f>ROUND(I258*H258,2)</f>
        <v>0</v>
      </c>
      <c r="K258" s="218" t="s">
        <v>314</v>
      </c>
      <c r="L258" s="47"/>
      <c r="M258" s="223" t="s">
        <v>19</v>
      </c>
      <c r="N258" s="224" t="s">
        <v>47</v>
      </c>
      <c r="O258" s="87"/>
      <c r="P258" s="225">
        <f>O258*H258</f>
        <v>0</v>
      </c>
      <c r="Q258" s="225">
        <v>1.0606500000000001</v>
      </c>
      <c r="R258" s="225">
        <f>Q258*H258</f>
        <v>0.74669760000000007</v>
      </c>
      <c r="S258" s="225">
        <v>0</v>
      </c>
      <c r="T258" s="226">
        <f>S258*H258</f>
        <v>0</v>
      </c>
      <c r="U258" s="41"/>
      <c r="V258" s="41"/>
      <c r="W258" s="41"/>
      <c r="X258" s="41"/>
      <c r="Y258" s="41"/>
      <c r="Z258" s="41"/>
      <c r="AA258" s="41"/>
      <c r="AB258" s="41"/>
      <c r="AC258" s="41"/>
      <c r="AD258" s="41"/>
      <c r="AE258" s="41"/>
      <c r="AR258" s="227" t="s">
        <v>4631</v>
      </c>
      <c r="AT258" s="227" t="s">
        <v>310</v>
      </c>
      <c r="AU258" s="227" t="s">
        <v>83</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4631</v>
      </c>
      <c r="BM258" s="227" t="s">
        <v>9902</v>
      </c>
    </row>
    <row r="259" s="2" customFormat="1">
      <c r="A259" s="41"/>
      <c r="B259" s="42"/>
      <c r="C259" s="43"/>
      <c r="D259" s="229" t="s">
        <v>317</v>
      </c>
      <c r="E259" s="43"/>
      <c r="F259" s="230" t="s">
        <v>4195</v>
      </c>
      <c r="G259" s="43"/>
      <c r="H259" s="43"/>
      <c r="I259" s="231"/>
      <c r="J259" s="43"/>
      <c r="K259" s="43"/>
      <c r="L259" s="47"/>
      <c r="M259" s="232"/>
      <c r="N259" s="233"/>
      <c r="O259" s="87"/>
      <c r="P259" s="87"/>
      <c r="Q259" s="87"/>
      <c r="R259" s="87"/>
      <c r="S259" s="87"/>
      <c r="T259" s="88"/>
      <c r="U259" s="41"/>
      <c r="V259" s="41"/>
      <c r="W259" s="41"/>
      <c r="X259" s="41"/>
      <c r="Y259" s="41"/>
      <c r="Z259" s="41"/>
      <c r="AA259" s="41"/>
      <c r="AB259" s="41"/>
      <c r="AC259" s="41"/>
      <c r="AD259" s="41"/>
      <c r="AE259" s="41"/>
      <c r="AT259" s="20" t="s">
        <v>317</v>
      </c>
      <c r="AU259" s="20" t="s">
        <v>83</v>
      </c>
    </row>
    <row r="260" s="13" customFormat="1">
      <c r="A260" s="13"/>
      <c r="B260" s="234"/>
      <c r="C260" s="235"/>
      <c r="D260" s="236" t="s">
        <v>319</v>
      </c>
      <c r="E260" s="237" t="s">
        <v>19</v>
      </c>
      <c r="F260" s="238" t="s">
        <v>9903</v>
      </c>
      <c r="G260" s="235"/>
      <c r="H260" s="239">
        <v>0.70399999999999996</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83</v>
      </c>
      <c r="AV260" s="13" t="s">
        <v>85</v>
      </c>
      <c r="AW260" s="13" t="s">
        <v>37</v>
      </c>
      <c r="AX260" s="13" t="s">
        <v>83</v>
      </c>
      <c r="AY260" s="245" t="s">
        <v>308</v>
      </c>
    </row>
    <row r="261" s="2" customFormat="1" ht="21.75" customHeight="1">
      <c r="A261" s="41"/>
      <c r="B261" s="42"/>
      <c r="C261" s="216" t="s">
        <v>870</v>
      </c>
      <c r="D261" s="216" t="s">
        <v>310</v>
      </c>
      <c r="E261" s="217" t="s">
        <v>9904</v>
      </c>
      <c r="F261" s="218" t="s">
        <v>9905</v>
      </c>
      <c r="G261" s="219" t="s">
        <v>474</v>
      </c>
      <c r="H261" s="220">
        <v>63</v>
      </c>
      <c r="I261" s="221"/>
      <c r="J261" s="222">
        <f>ROUND(I261*H261,2)</f>
        <v>0</v>
      </c>
      <c r="K261" s="218" t="s">
        <v>314</v>
      </c>
      <c r="L261" s="47"/>
      <c r="M261" s="223" t="s">
        <v>19</v>
      </c>
      <c r="N261" s="224" t="s">
        <v>47</v>
      </c>
      <c r="O261" s="87"/>
      <c r="P261" s="225">
        <f>O261*H261</f>
        <v>0</v>
      </c>
      <c r="Q261" s="225">
        <v>0</v>
      </c>
      <c r="R261" s="225">
        <f>Q261*H261</f>
        <v>0</v>
      </c>
      <c r="S261" s="225">
        <v>0</v>
      </c>
      <c r="T261" s="226">
        <f>S261*H261</f>
        <v>0</v>
      </c>
      <c r="U261" s="41"/>
      <c r="V261" s="41"/>
      <c r="W261" s="41"/>
      <c r="X261" s="41"/>
      <c r="Y261" s="41"/>
      <c r="Z261" s="41"/>
      <c r="AA261" s="41"/>
      <c r="AB261" s="41"/>
      <c r="AC261" s="41"/>
      <c r="AD261" s="41"/>
      <c r="AE261" s="41"/>
      <c r="AR261" s="227" t="s">
        <v>782</v>
      </c>
      <c r="AT261" s="227" t="s">
        <v>310</v>
      </c>
      <c r="AU261" s="227" t="s">
        <v>83</v>
      </c>
      <c r="AY261" s="20" t="s">
        <v>308</v>
      </c>
      <c r="BE261" s="228">
        <f>IF(N261="základní",J261,0)</f>
        <v>0</v>
      </c>
      <c r="BF261" s="228">
        <f>IF(N261="snížená",J261,0)</f>
        <v>0</v>
      </c>
      <c r="BG261" s="228">
        <f>IF(N261="zákl. přenesená",J261,0)</f>
        <v>0</v>
      </c>
      <c r="BH261" s="228">
        <f>IF(N261="sníž. přenesená",J261,0)</f>
        <v>0</v>
      </c>
      <c r="BI261" s="228">
        <f>IF(N261="nulová",J261,0)</f>
        <v>0</v>
      </c>
      <c r="BJ261" s="20" t="s">
        <v>83</v>
      </c>
      <c r="BK261" s="228">
        <f>ROUND(I261*H261,2)</f>
        <v>0</v>
      </c>
      <c r="BL261" s="20" t="s">
        <v>782</v>
      </c>
      <c r="BM261" s="227" t="s">
        <v>9906</v>
      </c>
    </row>
    <row r="262" s="2" customFormat="1">
      <c r="A262" s="41"/>
      <c r="B262" s="42"/>
      <c r="C262" s="43"/>
      <c r="D262" s="229" t="s">
        <v>317</v>
      </c>
      <c r="E262" s="43"/>
      <c r="F262" s="230" t="s">
        <v>9907</v>
      </c>
      <c r="G262" s="43"/>
      <c r="H262" s="43"/>
      <c r="I262" s="231"/>
      <c r="J262" s="43"/>
      <c r="K262" s="43"/>
      <c r="L262" s="47"/>
      <c r="M262" s="232"/>
      <c r="N262" s="233"/>
      <c r="O262" s="87"/>
      <c r="P262" s="87"/>
      <c r="Q262" s="87"/>
      <c r="R262" s="87"/>
      <c r="S262" s="87"/>
      <c r="T262" s="88"/>
      <c r="U262" s="41"/>
      <c r="V262" s="41"/>
      <c r="W262" s="41"/>
      <c r="X262" s="41"/>
      <c r="Y262" s="41"/>
      <c r="Z262" s="41"/>
      <c r="AA262" s="41"/>
      <c r="AB262" s="41"/>
      <c r="AC262" s="41"/>
      <c r="AD262" s="41"/>
      <c r="AE262" s="41"/>
      <c r="AT262" s="20" t="s">
        <v>317</v>
      </c>
      <c r="AU262" s="20" t="s">
        <v>83</v>
      </c>
    </row>
    <row r="263" s="13" customFormat="1">
      <c r="A263" s="13"/>
      <c r="B263" s="234"/>
      <c r="C263" s="235"/>
      <c r="D263" s="236" t="s">
        <v>319</v>
      </c>
      <c r="E263" s="237" t="s">
        <v>19</v>
      </c>
      <c r="F263" s="238" t="s">
        <v>9908</v>
      </c>
      <c r="G263" s="235"/>
      <c r="H263" s="239">
        <v>63</v>
      </c>
      <c r="I263" s="240"/>
      <c r="J263" s="235"/>
      <c r="K263" s="235"/>
      <c r="L263" s="241"/>
      <c r="M263" s="242"/>
      <c r="N263" s="243"/>
      <c r="O263" s="243"/>
      <c r="P263" s="243"/>
      <c r="Q263" s="243"/>
      <c r="R263" s="243"/>
      <c r="S263" s="243"/>
      <c r="T263" s="244"/>
      <c r="U263" s="13"/>
      <c r="V263" s="13"/>
      <c r="W263" s="13"/>
      <c r="X263" s="13"/>
      <c r="Y263" s="13"/>
      <c r="Z263" s="13"/>
      <c r="AA263" s="13"/>
      <c r="AB263" s="13"/>
      <c r="AC263" s="13"/>
      <c r="AD263" s="13"/>
      <c r="AE263" s="13"/>
      <c r="AT263" s="245" t="s">
        <v>319</v>
      </c>
      <c r="AU263" s="245" t="s">
        <v>83</v>
      </c>
      <c r="AV263" s="13" t="s">
        <v>85</v>
      </c>
      <c r="AW263" s="13" t="s">
        <v>37</v>
      </c>
      <c r="AX263" s="13" t="s">
        <v>83</v>
      </c>
      <c r="AY263" s="245" t="s">
        <v>308</v>
      </c>
    </row>
    <row r="264" s="2" customFormat="1" ht="16.5" customHeight="1">
      <c r="A264" s="41"/>
      <c r="B264" s="42"/>
      <c r="C264" s="280" t="s">
        <v>3509</v>
      </c>
      <c r="D264" s="280" t="s">
        <v>1137</v>
      </c>
      <c r="E264" s="281" t="s">
        <v>4133</v>
      </c>
      <c r="F264" s="282" t="s">
        <v>4134</v>
      </c>
      <c r="G264" s="283" t="s">
        <v>474</v>
      </c>
      <c r="H264" s="284">
        <v>63</v>
      </c>
      <c r="I264" s="285"/>
      <c r="J264" s="286">
        <f>ROUND(I264*H264,2)</f>
        <v>0</v>
      </c>
      <c r="K264" s="282" t="s">
        <v>19</v>
      </c>
      <c r="L264" s="287"/>
      <c r="M264" s="288" t="s">
        <v>19</v>
      </c>
      <c r="N264" s="289" t="s">
        <v>47</v>
      </c>
      <c r="O264" s="87"/>
      <c r="P264" s="225">
        <f>O264*H264</f>
        <v>0</v>
      </c>
      <c r="Q264" s="225">
        <v>0.00068999999999999997</v>
      </c>
      <c r="R264" s="225">
        <f>Q264*H264</f>
        <v>0.043469999999999995</v>
      </c>
      <c r="S264" s="225">
        <v>0</v>
      </c>
      <c r="T264" s="226">
        <f>S264*H264</f>
        <v>0</v>
      </c>
      <c r="U264" s="41"/>
      <c r="V264" s="41"/>
      <c r="W264" s="41"/>
      <c r="X264" s="41"/>
      <c r="Y264" s="41"/>
      <c r="Z264" s="41"/>
      <c r="AA264" s="41"/>
      <c r="AB264" s="41"/>
      <c r="AC264" s="41"/>
      <c r="AD264" s="41"/>
      <c r="AE264" s="41"/>
      <c r="AR264" s="227" t="s">
        <v>352</v>
      </c>
      <c r="AT264" s="227" t="s">
        <v>1137</v>
      </c>
      <c r="AU264" s="227" t="s">
        <v>83</v>
      </c>
      <c r="AY264" s="20" t="s">
        <v>308</v>
      </c>
      <c r="BE264" s="228">
        <f>IF(N264="základní",J264,0)</f>
        <v>0</v>
      </c>
      <c r="BF264" s="228">
        <f>IF(N264="snížená",J264,0)</f>
        <v>0</v>
      </c>
      <c r="BG264" s="228">
        <f>IF(N264="zákl. přenesená",J264,0)</f>
        <v>0</v>
      </c>
      <c r="BH264" s="228">
        <f>IF(N264="sníž. přenesená",J264,0)</f>
        <v>0</v>
      </c>
      <c r="BI264" s="228">
        <f>IF(N264="nulová",J264,0)</f>
        <v>0</v>
      </c>
      <c r="BJ264" s="20" t="s">
        <v>83</v>
      </c>
      <c r="BK264" s="228">
        <f>ROUND(I264*H264,2)</f>
        <v>0</v>
      </c>
      <c r="BL264" s="20" t="s">
        <v>315</v>
      </c>
      <c r="BM264" s="227" t="s">
        <v>9909</v>
      </c>
    </row>
    <row r="265" s="13" customFormat="1">
      <c r="A265" s="13"/>
      <c r="B265" s="234"/>
      <c r="C265" s="235"/>
      <c r="D265" s="236" t="s">
        <v>319</v>
      </c>
      <c r="E265" s="237" t="s">
        <v>19</v>
      </c>
      <c r="F265" s="238" t="s">
        <v>9908</v>
      </c>
      <c r="G265" s="235"/>
      <c r="H265" s="239">
        <v>63</v>
      </c>
      <c r="I265" s="240"/>
      <c r="J265" s="235"/>
      <c r="K265" s="235"/>
      <c r="L265" s="241"/>
      <c r="M265" s="242"/>
      <c r="N265" s="243"/>
      <c r="O265" s="243"/>
      <c r="P265" s="243"/>
      <c r="Q265" s="243"/>
      <c r="R265" s="243"/>
      <c r="S265" s="243"/>
      <c r="T265" s="244"/>
      <c r="U265" s="13"/>
      <c r="V265" s="13"/>
      <c r="W265" s="13"/>
      <c r="X265" s="13"/>
      <c r="Y265" s="13"/>
      <c r="Z265" s="13"/>
      <c r="AA265" s="13"/>
      <c r="AB265" s="13"/>
      <c r="AC265" s="13"/>
      <c r="AD265" s="13"/>
      <c r="AE265" s="13"/>
      <c r="AT265" s="245" t="s">
        <v>319</v>
      </c>
      <c r="AU265" s="245" t="s">
        <v>83</v>
      </c>
      <c r="AV265" s="13" t="s">
        <v>85</v>
      </c>
      <c r="AW265" s="13" t="s">
        <v>37</v>
      </c>
      <c r="AX265" s="13" t="s">
        <v>83</v>
      </c>
      <c r="AY265" s="245" t="s">
        <v>308</v>
      </c>
    </row>
    <row r="266" s="2" customFormat="1" ht="16.5" customHeight="1">
      <c r="A266" s="41"/>
      <c r="B266" s="42"/>
      <c r="C266" s="216" t="s">
        <v>883</v>
      </c>
      <c r="D266" s="216" t="s">
        <v>310</v>
      </c>
      <c r="E266" s="217" t="s">
        <v>9910</v>
      </c>
      <c r="F266" s="218" t="s">
        <v>9911</v>
      </c>
      <c r="G266" s="219" t="s">
        <v>4835</v>
      </c>
      <c r="H266" s="220">
        <v>15</v>
      </c>
      <c r="I266" s="221"/>
      <c r="J266" s="222">
        <f>ROUND(I266*H266,2)</f>
        <v>0</v>
      </c>
      <c r="K266" s="218" t="s">
        <v>19</v>
      </c>
      <c r="L266" s="47"/>
      <c r="M266" s="223" t="s">
        <v>19</v>
      </c>
      <c r="N266" s="224" t="s">
        <v>47</v>
      </c>
      <c r="O266" s="87"/>
      <c r="P266" s="225">
        <f>O266*H266</f>
        <v>0</v>
      </c>
      <c r="Q266" s="225">
        <v>0</v>
      </c>
      <c r="R266" s="225">
        <f>Q266*H266</f>
        <v>0</v>
      </c>
      <c r="S266" s="225">
        <v>0</v>
      </c>
      <c r="T266" s="226">
        <f>S266*H266</f>
        <v>0</v>
      </c>
      <c r="U266" s="41"/>
      <c r="V266" s="41"/>
      <c r="W266" s="41"/>
      <c r="X266" s="41"/>
      <c r="Y266" s="41"/>
      <c r="Z266" s="41"/>
      <c r="AA266" s="41"/>
      <c r="AB266" s="41"/>
      <c r="AC266" s="41"/>
      <c r="AD266" s="41"/>
      <c r="AE266" s="41"/>
      <c r="AR266" s="227" t="s">
        <v>4631</v>
      </c>
      <c r="AT266" s="227" t="s">
        <v>310</v>
      </c>
      <c r="AU266" s="227" t="s">
        <v>83</v>
      </c>
      <c r="AY266" s="20" t="s">
        <v>308</v>
      </c>
      <c r="BE266" s="228">
        <f>IF(N266="základní",J266,0)</f>
        <v>0</v>
      </c>
      <c r="BF266" s="228">
        <f>IF(N266="snížená",J266,0)</f>
        <v>0</v>
      </c>
      <c r="BG266" s="228">
        <f>IF(N266="zákl. přenesená",J266,0)</f>
        <v>0</v>
      </c>
      <c r="BH266" s="228">
        <f>IF(N266="sníž. přenesená",J266,0)</f>
        <v>0</v>
      </c>
      <c r="BI266" s="228">
        <f>IF(N266="nulová",J266,0)</f>
        <v>0</v>
      </c>
      <c r="BJ266" s="20" t="s">
        <v>83</v>
      </c>
      <c r="BK266" s="228">
        <f>ROUND(I266*H266,2)</f>
        <v>0</v>
      </c>
      <c r="BL266" s="20" t="s">
        <v>4631</v>
      </c>
      <c r="BM266" s="227" t="s">
        <v>9912</v>
      </c>
    </row>
    <row r="267" s="2" customFormat="1" ht="16.5" customHeight="1">
      <c r="A267" s="41"/>
      <c r="B267" s="42"/>
      <c r="C267" s="280" t="s">
        <v>3519</v>
      </c>
      <c r="D267" s="280" t="s">
        <v>1137</v>
      </c>
      <c r="E267" s="281" t="s">
        <v>9913</v>
      </c>
      <c r="F267" s="282" t="s">
        <v>9914</v>
      </c>
      <c r="G267" s="283" t="s">
        <v>4835</v>
      </c>
      <c r="H267" s="284">
        <v>1</v>
      </c>
      <c r="I267" s="285"/>
      <c r="J267" s="286">
        <f>ROUND(I267*H267,2)</f>
        <v>0</v>
      </c>
      <c r="K267" s="282" t="s">
        <v>19</v>
      </c>
      <c r="L267" s="287"/>
      <c r="M267" s="288" t="s">
        <v>19</v>
      </c>
      <c r="N267" s="289" t="s">
        <v>47</v>
      </c>
      <c r="O267" s="87"/>
      <c r="P267" s="225">
        <f>O267*H267</f>
        <v>0</v>
      </c>
      <c r="Q267" s="225">
        <v>0</v>
      </c>
      <c r="R267" s="225">
        <f>Q267*H267</f>
        <v>0</v>
      </c>
      <c r="S267" s="225">
        <v>0</v>
      </c>
      <c r="T267" s="226">
        <f>S267*H267</f>
        <v>0</v>
      </c>
      <c r="U267" s="41"/>
      <c r="V267" s="41"/>
      <c r="W267" s="41"/>
      <c r="X267" s="41"/>
      <c r="Y267" s="41"/>
      <c r="Z267" s="41"/>
      <c r="AA267" s="41"/>
      <c r="AB267" s="41"/>
      <c r="AC267" s="41"/>
      <c r="AD267" s="41"/>
      <c r="AE267" s="41"/>
      <c r="AR267" s="227" t="s">
        <v>4631</v>
      </c>
      <c r="AT267" s="227" t="s">
        <v>1137</v>
      </c>
      <c r="AU267" s="227" t="s">
        <v>83</v>
      </c>
      <c r="AY267" s="20" t="s">
        <v>308</v>
      </c>
      <c r="BE267" s="228">
        <f>IF(N267="základní",J267,0)</f>
        <v>0</v>
      </c>
      <c r="BF267" s="228">
        <f>IF(N267="snížená",J267,0)</f>
        <v>0</v>
      </c>
      <c r="BG267" s="228">
        <f>IF(N267="zákl. přenesená",J267,0)</f>
        <v>0</v>
      </c>
      <c r="BH267" s="228">
        <f>IF(N267="sníž. přenesená",J267,0)</f>
        <v>0</v>
      </c>
      <c r="BI267" s="228">
        <f>IF(N267="nulová",J267,0)</f>
        <v>0</v>
      </c>
      <c r="BJ267" s="20" t="s">
        <v>83</v>
      </c>
      <c r="BK267" s="228">
        <f>ROUND(I267*H267,2)</f>
        <v>0</v>
      </c>
      <c r="BL267" s="20" t="s">
        <v>4631</v>
      </c>
      <c r="BM267" s="227" t="s">
        <v>9915</v>
      </c>
    </row>
    <row r="268" s="2" customFormat="1">
      <c r="A268" s="41"/>
      <c r="B268" s="42"/>
      <c r="C268" s="43"/>
      <c r="D268" s="236" t="s">
        <v>4125</v>
      </c>
      <c r="E268" s="43"/>
      <c r="F268" s="292" t="s">
        <v>9916</v>
      </c>
      <c r="G268" s="43"/>
      <c r="H268" s="43"/>
      <c r="I268" s="231"/>
      <c r="J268" s="43"/>
      <c r="K268" s="43"/>
      <c r="L268" s="47"/>
      <c r="M268" s="232"/>
      <c r="N268" s="233"/>
      <c r="O268" s="87"/>
      <c r="P268" s="87"/>
      <c r="Q268" s="87"/>
      <c r="R268" s="87"/>
      <c r="S268" s="87"/>
      <c r="T268" s="88"/>
      <c r="U268" s="41"/>
      <c r="V268" s="41"/>
      <c r="W268" s="41"/>
      <c r="X268" s="41"/>
      <c r="Y268" s="41"/>
      <c r="Z268" s="41"/>
      <c r="AA268" s="41"/>
      <c r="AB268" s="41"/>
      <c r="AC268" s="41"/>
      <c r="AD268" s="41"/>
      <c r="AE268" s="41"/>
      <c r="AT268" s="20" t="s">
        <v>4125</v>
      </c>
      <c r="AU268" s="20" t="s">
        <v>83</v>
      </c>
    </row>
    <row r="269" s="2" customFormat="1" ht="16.5" customHeight="1">
      <c r="A269" s="41"/>
      <c r="B269" s="42"/>
      <c r="C269" s="280" t="s">
        <v>3523</v>
      </c>
      <c r="D269" s="280" t="s">
        <v>1137</v>
      </c>
      <c r="E269" s="281" t="s">
        <v>9917</v>
      </c>
      <c r="F269" s="282" t="s">
        <v>9918</v>
      </c>
      <c r="G269" s="283" t="s">
        <v>4835</v>
      </c>
      <c r="H269" s="284">
        <v>14</v>
      </c>
      <c r="I269" s="285"/>
      <c r="J269" s="286">
        <f>ROUND(I269*H269,2)</f>
        <v>0</v>
      </c>
      <c r="K269" s="282" t="s">
        <v>19</v>
      </c>
      <c r="L269" s="287"/>
      <c r="M269" s="288" t="s">
        <v>19</v>
      </c>
      <c r="N269" s="289" t="s">
        <v>47</v>
      </c>
      <c r="O269" s="87"/>
      <c r="P269" s="225">
        <f>O269*H269</f>
        <v>0</v>
      </c>
      <c r="Q269" s="225">
        <v>0</v>
      </c>
      <c r="R269" s="225">
        <f>Q269*H269</f>
        <v>0</v>
      </c>
      <c r="S269" s="225">
        <v>0</v>
      </c>
      <c r="T269" s="226">
        <f>S269*H269</f>
        <v>0</v>
      </c>
      <c r="U269" s="41"/>
      <c r="V269" s="41"/>
      <c r="W269" s="41"/>
      <c r="X269" s="41"/>
      <c r="Y269" s="41"/>
      <c r="Z269" s="41"/>
      <c r="AA269" s="41"/>
      <c r="AB269" s="41"/>
      <c r="AC269" s="41"/>
      <c r="AD269" s="41"/>
      <c r="AE269" s="41"/>
      <c r="AR269" s="227" t="s">
        <v>4631</v>
      </c>
      <c r="AT269" s="227" t="s">
        <v>1137</v>
      </c>
      <c r="AU269" s="227" t="s">
        <v>83</v>
      </c>
      <c r="AY269" s="20" t="s">
        <v>308</v>
      </c>
      <c r="BE269" s="228">
        <f>IF(N269="základní",J269,0)</f>
        <v>0</v>
      </c>
      <c r="BF269" s="228">
        <f>IF(N269="snížená",J269,0)</f>
        <v>0</v>
      </c>
      <c r="BG269" s="228">
        <f>IF(N269="zákl. přenesená",J269,0)</f>
        <v>0</v>
      </c>
      <c r="BH269" s="228">
        <f>IF(N269="sníž. přenesená",J269,0)</f>
        <v>0</v>
      </c>
      <c r="BI269" s="228">
        <f>IF(N269="nulová",J269,0)</f>
        <v>0</v>
      </c>
      <c r="BJ269" s="20" t="s">
        <v>83</v>
      </c>
      <c r="BK269" s="228">
        <f>ROUND(I269*H269,2)</f>
        <v>0</v>
      </c>
      <c r="BL269" s="20" t="s">
        <v>4631</v>
      </c>
      <c r="BM269" s="227" t="s">
        <v>9919</v>
      </c>
    </row>
    <row r="270" s="2" customFormat="1">
      <c r="A270" s="41"/>
      <c r="B270" s="42"/>
      <c r="C270" s="43"/>
      <c r="D270" s="236" t="s">
        <v>4125</v>
      </c>
      <c r="E270" s="43"/>
      <c r="F270" s="292" t="s">
        <v>9920</v>
      </c>
      <c r="G270" s="43"/>
      <c r="H270" s="43"/>
      <c r="I270" s="231"/>
      <c r="J270" s="43"/>
      <c r="K270" s="43"/>
      <c r="L270" s="47"/>
      <c r="M270" s="232"/>
      <c r="N270" s="233"/>
      <c r="O270" s="87"/>
      <c r="P270" s="87"/>
      <c r="Q270" s="87"/>
      <c r="R270" s="87"/>
      <c r="S270" s="87"/>
      <c r="T270" s="88"/>
      <c r="U270" s="41"/>
      <c r="V270" s="41"/>
      <c r="W270" s="41"/>
      <c r="X270" s="41"/>
      <c r="Y270" s="41"/>
      <c r="Z270" s="41"/>
      <c r="AA270" s="41"/>
      <c r="AB270" s="41"/>
      <c r="AC270" s="41"/>
      <c r="AD270" s="41"/>
      <c r="AE270" s="41"/>
      <c r="AT270" s="20" t="s">
        <v>4125</v>
      </c>
      <c r="AU270" s="20" t="s">
        <v>83</v>
      </c>
    </row>
    <row r="271" s="2" customFormat="1" ht="16.5" customHeight="1">
      <c r="A271" s="41"/>
      <c r="B271" s="42"/>
      <c r="C271" s="216" t="s">
        <v>3529</v>
      </c>
      <c r="D271" s="216" t="s">
        <v>310</v>
      </c>
      <c r="E271" s="217" t="s">
        <v>9921</v>
      </c>
      <c r="F271" s="218" t="s">
        <v>9922</v>
      </c>
      <c r="G271" s="219" t="s">
        <v>4835</v>
      </c>
      <c r="H271" s="220">
        <v>11</v>
      </c>
      <c r="I271" s="221"/>
      <c r="J271" s="222">
        <f>ROUND(I271*H271,2)</f>
        <v>0</v>
      </c>
      <c r="K271" s="218" t="s">
        <v>19</v>
      </c>
      <c r="L271" s="47"/>
      <c r="M271" s="223" t="s">
        <v>19</v>
      </c>
      <c r="N271" s="224" t="s">
        <v>47</v>
      </c>
      <c r="O271" s="87"/>
      <c r="P271" s="225">
        <f>O271*H271</f>
        <v>0</v>
      </c>
      <c r="Q271" s="225">
        <v>0</v>
      </c>
      <c r="R271" s="225">
        <f>Q271*H271</f>
        <v>0</v>
      </c>
      <c r="S271" s="225">
        <v>0</v>
      </c>
      <c r="T271" s="226">
        <f>S271*H271</f>
        <v>0</v>
      </c>
      <c r="U271" s="41"/>
      <c r="V271" s="41"/>
      <c r="W271" s="41"/>
      <c r="X271" s="41"/>
      <c r="Y271" s="41"/>
      <c r="Z271" s="41"/>
      <c r="AA271" s="41"/>
      <c r="AB271" s="41"/>
      <c r="AC271" s="41"/>
      <c r="AD271" s="41"/>
      <c r="AE271" s="41"/>
      <c r="AR271" s="227" t="s">
        <v>315</v>
      </c>
      <c r="AT271" s="227" t="s">
        <v>310</v>
      </c>
      <c r="AU271" s="227" t="s">
        <v>83</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315</v>
      </c>
      <c r="BM271" s="227" t="s">
        <v>3616</v>
      </c>
    </row>
    <row r="272" s="2" customFormat="1">
      <c r="A272" s="41"/>
      <c r="B272" s="42"/>
      <c r="C272" s="43"/>
      <c r="D272" s="236" t="s">
        <v>4125</v>
      </c>
      <c r="E272" s="43"/>
      <c r="F272" s="292" t="s">
        <v>9923</v>
      </c>
      <c r="G272" s="43"/>
      <c r="H272" s="43"/>
      <c r="I272" s="231"/>
      <c r="J272" s="43"/>
      <c r="K272" s="43"/>
      <c r="L272" s="47"/>
      <c r="M272" s="232"/>
      <c r="N272" s="233"/>
      <c r="O272" s="87"/>
      <c r="P272" s="87"/>
      <c r="Q272" s="87"/>
      <c r="R272" s="87"/>
      <c r="S272" s="87"/>
      <c r="T272" s="88"/>
      <c r="U272" s="41"/>
      <c r="V272" s="41"/>
      <c r="W272" s="41"/>
      <c r="X272" s="41"/>
      <c r="Y272" s="41"/>
      <c r="Z272" s="41"/>
      <c r="AA272" s="41"/>
      <c r="AB272" s="41"/>
      <c r="AC272" s="41"/>
      <c r="AD272" s="41"/>
      <c r="AE272" s="41"/>
      <c r="AT272" s="20" t="s">
        <v>4125</v>
      </c>
      <c r="AU272" s="20" t="s">
        <v>83</v>
      </c>
    </row>
    <row r="273" s="2" customFormat="1" ht="16.5" customHeight="1">
      <c r="A273" s="41"/>
      <c r="B273" s="42"/>
      <c r="C273" s="280" t="s">
        <v>3535</v>
      </c>
      <c r="D273" s="280" t="s">
        <v>1137</v>
      </c>
      <c r="E273" s="281" t="s">
        <v>9924</v>
      </c>
      <c r="F273" s="282" t="s">
        <v>9925</v>
      </c>
      <c r="G273" s="283" t="s">
        <v>474</v>
      </c>
      <c r="H273" s="284">
        <v>22</v>
      </c>
      <c r="I273" s="285"/>
      <c r="J273" s="286">
        <f>ROUND(I273*H273,2)</f>
        <v>0</v>
      </c>
      <c r="K273" s="282" t="s">
        <v>19</v>
      </c>
      <c r="L273" s="287"/>
      <c r="M273" s="288" t="s">
        <v>19</v>
      </c>
      <c r="N273" s="289" t="s">
        <v>47</v>
      </c>
      <c r="O273" s="87"/>
      <c r="P273" s="225">
        <f>O273*H273</f>
        <v>0</v>
      </c>
      <c r="Q273" s="225">
        <v>0</v>
      </c>
      <c r="R273" s="225">
        <f>Q273*H273</f>
        <v>0</v>
      </c>
      <c r="S273" s="225">
        <v>0</v>
      </c>
      <c r="T273" s="226">
        <f>S273*H273</f>
        <v>0</v>
      </c>
      <c r="U273" s="41"/>
      <c r="V273" s="41"/>
      <c r="W273" s="41"/>
      <c r="X273" s="41"/>
      <c r="Y273" s="41"/>
      <c r="Z273" s="41"/>
      <c r="AA273" s="41"/>
      <c r="AB273" s="41"/>
      <c r="AC273" s="41"/>
      <c r="AD273" s="41"/>
      <c r="AE273" s="41"/>
      <c r="AR273" s="227" t="s">
        <v>352</v>
      </c>
      <c r="AT273" s="227" t="s">
        <v>1137</v>
      </c>
      <c r="AU273" s="227" t="s">
        <v>83</v>
      </c>
      <c r="AY273" s="20" t="s">
        <v>308</v>
      </c>
      <c r="BE273" s="228">
        <f>IF(N273="základní",J273,0)</f>
        <v>0</v>
      </c>
      <c r="BF273" s="228">
        <f>IF(N273="snížená",J273,0)</f>
        <v>0</v>
      </c>
      <c r="BG273" s="228">
        <f>IF(N273="zákl. přenesená",J273,0)</f>
        <v>0</v>
      </c>
      <c r="BH273" s="228">
        <f>IF(N273="sníž. přenesená",J273,0)</f>
        <v>0</v>
      </c>
      <c r="BI273" s="228">
        <f>IF(N273="nulová",J273,0)</f>
        <v>0</v>
      </c>
      <c r="BJ273" s="20" t="s">
        <v>83</v>
      </c>
      <c r="BK273" s="228">
        <f>ROUND(I273*H273,2)</f>
        <v>0</v>
      </c>
      <c r="BL273" s="20" t="s">
        <v>315</v>
      </c>
      <c r="BM273" s="227" t="s">
        <v>3603</v>
      </c>
    </row>
    <row r="274" s="2" customFormat="1">
      <c r="A274" s="41"/>
      <c r="B274" s="42"/>
      <c r="C274" s="43"/>
      <c r="D274" s="236" t="s">
        <v>4125</v>
      </c>
      <c r="E274" s="43"/>
      <c r="F274" s="292" t="s">
        <v>9926</v>
      </c>
      <c r="G274" s="43"/>
      <c r="H274" s="43"/>
      <c r="I274" s="231"/>
      <c r="J274" s="43"/>
      <c r="K274" s="43"/>
      <c r="L274" s="47"/>
      <c r="M274" s="232"/>
      <c r="N274" s="233"/>
      <c r="O274" s="87"/>
      <c r="P274" s="87"/>
      <c r="Q274" s="87"/>
      <c r="R274" s="87"/>
      <c r="S274" s="87"/>
      <c r="T274" s="88"/>
      <c r="U274" s="41"/>
      <c r="V274" s="41"/>
      <c r="W274" s="41"/>
      <c r="X274" s="41"/>
      <c r="Y274" s="41"/>
      <c r="Z274" s="41"/>
      <c r="AA274" s="41"/>
      <c r="AB274" s="41"/>
      <c r="AC274" s="41"/>
      <c r="AD274" s="41"/>
      <c r="AE274" s="41"/>
      <c r="AT274" s="20" t="s">
        <v>4125</v>
      </c>
      <c r="AU274" s="20" t="s">
        <v>83</v>
      </c>
    </row>
    <row r="275" s="13" customFormat="1">
      <c r="A275" s="13"/>
      <c r="B275" s="234"/>
      <c r="C275" s="235"/>
      <c r="D275" s="236" t="s">
        <v>319</v>
      </c>
      <c r="E275" s="237" t="s">
        <v>19</v>
      </c>
      <c r="F275" s="238" t="s">
        <v>9927</v>
      </c>
      <c r="G275" s="235"/>
      <c r="H275" s="239">
        <v>22</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83</v>
      </c>
      <c r="AV275" s="13" t="s">
        <v>85</v>
      </c>
      <c r="AW275" s="13" t="s">
        <v>37</v>
      </c>
      <c r="AX275" s="13" t="s">
        <v>83</v>
      </c>
      <c r="AY275" s="245" t="s">
        <v>308</v>
      </c>
    </row>
    <row r="276" s="2" customFormat="1" ht="16.5" customHeight="1">
      <c r="A276" s="41"/>
      <c r="B276" s="42"/>
      <c r="C276" s="216" t="s">
        <v>3544</v>
      </c>
      <c r="D276" s="216" t="s">
        <v>310</v>
      </c>
      <c r="E276" s="217" t="s">
        <v>4199</v>
      </c>
      <c r="F276" s="218" t="s">
        <v>4200</v>
      </c>
      <c r="G276" s="219" t="s">
        <v>313</v>
      </c>
      <c r="H276" s="220">
        <v>32</v>
      </c>
      <c r="I276" s="221"/>
      <c r="J276" s="222">
        <f>ROUND(I276*H276,2)</f>
        <v>0</v>
      </c>
      <c r="K276" s="218" t="s">
        <v>314</v>
      </c>
      <c r="L276" s="47"/>
      <c r="M276" s="223" t="s">
        <v>19</v>
      </c>
      <c r="N276" s="224" t="s">
        <v>47</v>
      </c>
      <c r="O276" s="87"/>
      <c r="P276" s="225">
        <f>O276*H276</f>
        <v>0</v>
      </c>
      <c r="Q276" s="225">
        <v>0.00116</v>
      </c>
      <c r="R276" s="225">
        <f>Q276*H276</f>
        <v>0.03712</v>
      </c>
      <c r="S276" s="225">
        <v>0</v>
      </c>
      <c r="T276" s="226">
        <f>S276*H276</f>
        <v>0</v>
      </c>
      <c r="U276" s="41"/>
      <c r="V276" s="41"/>
      <c r="W276" s="41"/>
      <c r="X276" s="41"/>
      <c r="Y276" s="41"/>
      <c r="Z276" s="41"/>
      <c r="AA276" s="41"/>
      <c r="AB276" s="41"/>
      <c r="AC276" s="41"/>
      <c r="AD276" s="41"/>
      <c r="AE276" s="41"/>
      <c r="AR276" s="227" t="s">
        <v>782</v>
      </c>
      <c r="AT276" s="227" t="s">
        <v>310</v>
      </c>
      <c r="AU276" s="227" t="s">
        <v>83</v>
      </c>
      <c r="AY276" s="20" t="s">
        <v>308</v>
      </c>
      <c r="BE276" s="228">
        <f>IF(N276="základní",J276,0)</f>
        <v>0</v>
      </c>
      <c r="BF276" s="228">
        <f>IF(N276="snížená",J276,0)</f>
        <v>0</v>
      </c>
      <c r="BG276" s="228">
        <f>IF(N276="zákl. přenesená",J276,0)</f>
        <v>0</v>
      </c>
      <c r="BH276" s="228">
        <f>IF(N276="sníž. přenesená",J276,0)</f>
        <v>0</v>
      </c>
      <c r="BI276" s="228">
        <f>IF(N276="nulová",J276,0)</f>
        <v>0</v>
      </c>
      <c r="BJ276" s="20" t="s">
        <v>83</v>
      </c>
      <c r="BK276" s="228">
        <f>ROUND(I276*H276,2)</f>
        <v>0</v>
      </c>
      <c r="BL276" s="20" t="s">
        <v>782</v>
      </c>
      <c r="BM276" s="227" t="s">
        <v>9928</v>
      </c>
    </row>
    <row r="277" s="2" customFormat="1">
      <c r="A277" s="41"/>
      <c r="B277" s="42"/>
      <c r="C277" s="43"/>
      <c r="D277" s="229" t="s">
        <v>317</v>
      </c>
      <c r="E277" s="43"/>
      <c r="F277" s="230" t="s">
        <v>4202</v>
      </c>
      <c r="G277" s="43"/>
      <c r="H277" s="43"/>
      <c r="I277" s="231"/>
      <c r="J277" s="43"/>
      <c r="K277" s="43"/>
      <c r="L277" s="47"/>
      <c r="M277" s="232"/>
      <c r="N277" s="233"/>
      <c r="O277" s="87"/>
      <c r="P277" s="87"/>
      <c r="Q277" s="87"/>
      <c r="R277" s="87"/>
      <c r="S277" s="87"/>
      <c r="T277" s="88"/>
      <c r="U277" s="41"/>
      <c r="V277" s="41"/>
      <c r="W277" s="41"/>
      <c r="X277" s="41"/>
      <c r="Y277" s="41"/>
      <c r="Z277" s="41"/>
      <c r="AA277" s="41"/>
      <c r="AB277" s="41"/>
      <c r="AC277" s="41"/>
      <c r="AD277" s="41"/>
      <c r="AE277" s="41"/>
      <c r="AT277" s="20" t="s">
        <v>317</v>
      </c>
      <c r="AU277" s="20" t="s">
        <v>83</v>
      </c>
    </row>
    <row r="278" s="2" customFormat="1">
      <c r="A278" s="41"/>
      <c r="B278" s="42"/>
      <c r="C278" s="43"/>
      <c r="D278" s="236" t="s">
        <v>4125</v>
      </c>
      <c r="E278" s="43"/>
      <c r="F278" s="292" t="s">
        <v>9929</v>
      </c>
      <c r="G278" s="43"/>
      <c r="H278" s="43"/>
      <c r="I278" s="231"/>
      <c r="J278" s="43"/>
      <c r="K278" s="43"/>
      <c r="L278" s="47"/>
      <c r="M278" s="232"/>
      <c r="N278" s="233"/>
      <c r="O278" s="87"/>
      <c r="P278" s="87"/>
      <c r="Q278" s="87"/>
      <c r="R278" s="87"/>
      <c r="S278" s="87"/>
      <c r="T278" s="88"/>
      <c r="U278" s="41"/>
      <c r="V278" s="41"/>
      <c r="W278" s="41"/>
      <c r="X278" s="41"/>
      <c r="Y278" s="41"/>
      <c r="Z278" s="41"/>
      <c r="AA278" s="41"/>
      <c r="AB278" s="41"/>
      <c r="AC278" s="41"/>
      <c r="AD278" s="41"/>
      <c r="AE278" s="41"/>
      <c r="AT278" s="20" t="s">
        <v>4125</v>
      </c>
      <c r="AU278" s="20" t="s">
        <v>83</v>
      </c>
    </row>
    <row r="279" s="13" customFormat="1">
      <c r="A279" s="13"/>
      <c r="B279" s="234"/>
      <c r="C279" s="235"/>
      <c r="D279" s="236" t="s">
        <v>319</v>
      </c>
      <c r="E279" s="237" t="s">
        <v>19</v>
      </c>
      <c r="F279" s="238" t="s">
        <v>9930</v>
      </c>
      <c r="G279" s="235"/>
      <c r="H279" s="239">
        <v>32</v>
      </c>
      <c r="I279" s="240"/>
      <c r="J279" s="235"/>
      <c r="K279" s="235"/>
      <c r="L279" s="241"/>
      <c r="M279" s="242"/>
      <c r="N279" s="243"/>
      <c r="O279" s="243"/>
      <c r="P279" s="243"/>
      <c r="Q279" s="243"/>
      <c r="R279" s="243"/>
      <c r="S279" s="243"/>
      <c r="T279" s="244"/>
      <c r="U279" s="13"/>
      <c r="V279" s="13"/>
      <c r="W279" s="13"/>
      <c r="X279" s="13"/>
      <c r="Y279" s="13"/>
      <c r="Z279" s="13"/>
      <c r="AA279" s="13"/>
      <c r="AB279" s="13"/>
      <c r="AC279" s="13"/>
      <c r="AD279" s="13"/>
      <c r="AE279" s="13"/>
      <c r="AT279" s="245" t="s">
        <v>319</v>
      </c>
      <c r="AU279" s="245" t="s">
        <v>83</v>
      </c>
      <c r="AV279" s="13" t="s">
        <v>85</v>
      </c>
      <c r="AW279" s="13" t="s">
        <v>37</v>
      </c>
      <c r="AX279" s="13" t="s">
        <v>83</v>
      </c>
      <c r="AY279" s="245" t="s">
        <v>308</v>
      </c>
    </row>
    <row r="280" s="2" customFormat="1" ht="16.5" customHeight="1">
      <c r="A280" s="41"/>
      <c r="B280" s="42"/>
      <c r="C280" s="216" t="s">
        <v>3551</v>
      </c>
      <c r="D280" s="216" t="s">
        <v>310</v>
      </c>
      <c r="E280" s="217" t="s">
        <v>4209</v>
      </c>
      <c r="F280" s="218" t="s">
        <v>4210</v>
      </c>
      <c r="G280" s="219" t="s">
        <v>313</v>
      </c>
      <c r="H280" s="220">
        <v>32</v>
      </c>
      <c r="I280" s="221"/>
      <c r="J280" s="222">
        <f>ROUND(I280*H280,2)</f>
        <v>0</v>
      </c>
      <c r="K280" s="218" t="s">
        <v>314</v>
      </c>
      <c r="L280" s="47"/>
      <c r="M280" s="223" t="s">
        <v>19</v>
      </c>
      <c r="N280" s="224" t="s">
        <v>47</v>
      </c>
      <c r="O280" s="87"/>
      <c r="P280" s="225">
        <f>O280*H280</f>
        <v>0</v>
      </c>
      <c r="Q280" s="225">
        <v>0</v>
      </c>
      <c r="R280" s="225">
        <f>Q280*H280</f>
        <v>0</v>
      </c>
      <c r="S280" s="225">
        <v>0</v>
      </c>
      <c r="T280" s="226">
        <f>S280*H280</f>
        <v>0</v>
      </c>
      <c r="U280" s="41"/>
      <c r="V280" s="41"/>
      <c r="W280" s="41"/>
      <c r="X280" s="41"/>
      <c r="Y280" s="41"/>
      <c r="Z280" s="41"/>
      <c r="AA280" s="41"/>
      <c r="AB280" s="41"/>
      <c r="AC280" s="41"/>
      <c r="AD280" s="41"/>
      <c r="AE280" s="41"/>
      <c r="AR280" s="227" t="s">
        <v>782</v>
      </c>
      <c r="AT280" s="227" t="s">
        <v>310</v>
      </c>
      <c r="AU280" s="227" t="s">
        <v>83</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782</v>
      </c>
      <c r="BM280" s="227" t="s">
        <v>9931</v>
      </c>
    </row>
    <row r="281" s="2" customFormat="1">
      <c r="A281" s="41"/>
      <c r="B281" s="42"/>
      <c r="C281" s="43"/>
      <c r="D281" s="229" t="s">
        <v>317</v>
      </c>
      <c r="E281" s="43"/>
      <c r="F281" s="230" t="s">
        <v>4212</v>
      </c>
      <c r="G281" s="43"/>
      <c r="H281" s="43"/>
      <c r="I281" s="231"/>
      <c r="J281" s="43"/>
      <c r="K281" s="43"/>
      <c r="L281" s="47"/>
      <c r="M281" s="232"/>
      <c r="N281" s="233"/>
      <c r="O281" s="87"/>
      <c r="P281" s="87"/>
      <c r="Q281" s="87"/>
      <c r="R281" s="87"/>
      <c r="S281" s="87"/>
      <c r="T281" s="88"/>
      <c r="U281" s="41"/>
      <c r="V281" s="41"/>
      <c r="W281" s="41"/>
      <c r="X281" s="41"/>
      <c r="Y281" s="41"/>
      <c r="Z281" s="41"/>
      <c r="AA281" s="41"/>
      <c r="AB281" s="41"/>
      <c r="AC281" s="41"/>
      <c r="AD281" s="41"/>
      <c r="AE281" s="41"/>
      <c r="AT281" s="20" t="s">
        <v>317</v>
      </c>
      <c r="AU281" s="20" t="s">
        <v>83</v>
      </c>
    </row>
    <row r="282" s="2" customFormat="1" ht="16.5" customHeight="1">
      <c r="A282" s="41"/>
      <c r="B282" s="42"/>
      <c r="C282" s="216" t="s">
        <v>3556</v>
      </c>
      <c r="D282" s="216" t="s">
        <v>310</v>
      </c>
      <c r="E282" s="217" t="s">
        <v>9932</v>
      </c>
      <c r="F282" s="218" t="s">
        <v>9933</v>
      </c>
      <c r="G282" s="219" t="s">
        <v>474</v>
      </c>
      <c r="H282" s="220">
        <v>6.5</v>
      </c>
      <c r="I282" s="221"/>
      <c r="J282" s="222">
        <f>ROUND(I282*H282,2)</f>
        <v>0</v>
      </c>
      <c r="K282" s="218" t="s">
        <v>19</v>
      </c>
      <c r="L282" s="47"/>
      <c r="M282" s="223" t="s">
        <v>19</v>
      </c>
      <c r="N282" s="224" t="s">
        <v>47</v>
      </c>
      <c r="O282" s="87"/>
      <c r="P282" s="225">
        <f>O282*H282</f>
        <v>0</v>
      </c>
      <c r="Q282" s="225">
        <v>4.0000000000000003E-05</v>
      </c>
      <c r="R282" s="225">
        <f>Q282*H282</f>
        <v>0.00026000000000000003</v>
      </c>
      <c r="S282" s="225">
        <v>0</v>
      </c>
      <c r="T282" s="226">
        <f>S282*H282</f>
        <v>0</v>
      </c>
      <c r="U282" s="41"/>
      <c r="V282" s="41"/>
      <c r="W282" s="41"/>
      <c r="X282" s="41"/>
      <c r="Y282" s="41"/>
      <c r="Z282" s="41"/>
      <c r="AA282" s="41"/>
      <c r="AB282" s="41"/>
      <c r="AC282" s="41"/>
      <c r="AD282" s="41"/>
      <c r="AE282" s="41"/>
      <c r="AR282" s="227" t="s">
        <v>782</v>
      </c>
      <c r="AT282" s="227" t="s">
        <v>310</v>
      </c>
      <c r="AU282" s="227" t="s">
        <v>83</v>
      </c>
      <c r="AY282" s="20" t="s">
        <v>308</v>
      </c>
      <c r="BE282" s="228">
        <f>IF(N282="základní",J282,0)</f>
        <v>0</v>
      </c>
      <c r="BF282" s="228">
        <f>IF(N282="snížená",J282,0)</f>
        <v>0</v>
      </c>
      <c r="BG282" s="228">
        <f>IF(N282="zákl. přenesená",J282,0)</f>
        <v>0</v>
      </c>
      <c r="BH282" s="228">
        <f>IF(N282="sníž. přenesená",J282,0)</f>
        <v>0</v>
      </c>
      <c r="BI282" s="228">
        <f>IF(N282="nulová",J282,0)</f>
        <v>0</v>
      </c>
      <c r="BJ282" s="20" t="s">
        <v>83</v>
      </c>
      <c r="BK282" s="228">
        <f>ROUND(I282*H282,2)</f>
        <v>0</v>
      </c>
      <c r="BL282" s="20" t="s">
        <v>782</v>
      </c>
      <c r="BM282" s="227" t="s">
        <v>9934</v>
      </c>
    </row>
    <row r="283" s="2" customFormat="1">
      <c r="A283" s="41"/>
      <c r="B283" s="42"/>
      <c r="C283" s="43"/>
      <c r="D283" s="236" t="s">
        <v>4125</v>
      </c>
      <c r="E283" s="43"/>
      <c r="F283" s="292" t="s">
        <v>9935</v>
      </c>
      <c r="G283" s="43"/>
      <c r="H283" s="43"/>
      <c r="I283" s="231"/>
      <c r="J283" s="43"/>
      <c r="K283" s="43"/>
      <c r="L283" s="47"/>
      <c r="M283" s="232"/>
      <c r="N283" s="233"/>
      <c r="O283" s="87"/>
      <c r="P283" s="87"/>
      <c r="Q283" s="87"/>
      <c r="R283" s="87"/>
      <c r="S283" s="87"/>
      <c r="T283" s="88"/>
      <c r="U283" s="41"/>
      <c r="V283" s="41"/>
      <c r="W283" s="41"/>
      <c r="X283" s="41"/>
      <c r="Y283" s="41"/>
      <c r="Z283" s="41"/>
      <c r="AA283" s="41"/>
      <c r="AB283" s="41"/>
      <c r="AC283" s="41"/>
      <c r="AD283" s="41"/>
      <c r="AE283" s="41"/>
      <c r="AT283" s="20" t="s">
        <v>4125</v>
      </c>
      <c r="AU283" s="20" t="s">
        <v>83</v>
      </c>
    </row>
    <row r="284" s="2" customFormat="1" ht="16.5" customHeight="1">
      <c r="A284" s="41"/>
      <c r="B284" s="42"/>
      <c r="C284" s="216" t="s">
        <v>3562</v>
      </c>
      <c r="D284" s="216" t="s">
        <v>310</v>
      </c>
      <c r="E284" s="217" t="s">
        <v>9936</v>
      </c>
      <c r="F284" s="218" t="s">
        <v>9937</v>
      </c>
      <c r="G284" s="219" t="s">
        <v>768</v>
      </c>
      <c r="H284" s="220">
        <v>1</v>
      </c>
      <c r="I284" s="221"/>
      <c r="J284" s="222">
        <f>ROUND(I284*H284,2)</f>
        <v>0</v>
      </c>
      <c r="K284" s="218" t="s">
        <v>19</v>
      </c>
      <c r="L284" s="47"/>
      <c r="M284" s="223" t="s">
        <v>19</v>
      </c>
      <c r="N284" s="224" t="s">
        <v>47</v>
      </c>
      <c r="O284" s="87"/>
      <c r="P284" s="225">
        <f>O284*H284</f>
        <v>0</v>
      </c>
      <c r="Q284" s="225">
        <v>0</v>
      </c>
      <c r="R284" s="225">
        <f>Q284*H284</f>
        <v>0</v>
      </c>
      <c r="S284" s="225">
        <v>0</v>
      </c>
      <c r="T284" s="226">
        <f>S284*H284</f>
        <v>0</v>
      </c>
      <c r="U284" s="41"/>
      <c r="V284" s="41"/>
      <c r="W284" s="41"/>
      <c r="X284" s="41"/>
      <c r="Y284" s="41"/>
      <c r="Z284" s="41"/>
      <c r="AA284" s="41"/>
      <c r="AB284" s="41"/>
      <c r="AC284" s="41"/>
      <c r="AD284" s="41"/>
      <c r="AE284" s="41"/>
      <c r="AR284" s="227" t="s">
        <v>315</v>
      </c>
      <c r="AT284" s="227" t="s">
        <v>310</v>
      </c>
      <c r="AU284" s="227" t="s">
        <v>83</v>
      </c>
      <c r="AY284" s="20" t="s">
        <v>308</v>
      </c>
      <c r="BE284" s="228">
        <f>IF(N284="základní",J284,0)</f>
        <v>0</v>
      </c>
      <c r="BF284" s="228">
        <f>IF(N284="snížená",J284,0)</f>
        <v>0</v>
      </c>
      <c r="BG284" s="228">
        <f>IF(N284="zákl. přenesená",J284,0)</f>
        <v>0</v>
      </c>
      <c r="BH284" s="228">
        <f>IF(N284="sníž. přenesená",J284,0)</f>
        <v>0</v>
      </c>
      <c r="BI284" s="228">
        <f>IF(N284="nulová",J284,0)</f>
        <v>0</v>
      </c>
      <c r="BJ284" s="20" t="s">
        <v>83</v>
      </c>
      <c r="BK284" s="228">
        <f>ROUND(I284*H284,2)</f>
        <v>0</v>
      </c>
      <c r="BL284" s="20" t="s">
        <v>315</v>
      </c>
      <c r="BM284" s="227" t="s">
        <v>9938</v>
      </c>
    </row>
    <row r="285" s="2" customFormat="1" ht="16.5" customHeight="1">
      <c r="A285" s="41"/>
      <c r="B285" s="42"/>
      <c r="C285" s="216" t="s">
        <v>3567</v>
      </c>
      <c r="D285" s="216" t="s">
        <v>310</v>
      </c>
      <c r="E285" s="217" t="s">
        <v>9939</v>
      </c>
      <c r="F285" s="218" t="s">
        <v>9940</v>
      </c>
      <c r="G285" s="219" t="s">
        <v>442</v>
      </c>
      <c r="H285" s="220">
        <v>4.1349999999999998</v>
      </c>
      <c r="I285" s="221"/>
      <c r="J285" s="222">
        <f>ROUND(I285*H285,2)</f>
        <v>0</v>
      </c>
      <c r="K285" s="218" t="s">
        <v>19</v>
      </c>
      <c r="L285" s="47"/>
      <c r="M285" s="223" t="s">
        <v>19</v>
      </c>
      <c r="N285" s="224" t="s">
        <v>47</v>
      </c>
      <c r="O285" s="87"/>
      <c r="P285" s="225">
        <f>O285*H285</f>
        <v>0</v>
      </c>
      <c r="Q285" s="225">
        <v>0</v>
      </c>
      <c r="R285" s="225">
        <f>Q285*H285</f>
        <v>0</v>
      </c>
      <c r="S285" s="225">
        <v>0</v>
      </c>
      <c r="T285" s="226">
        <f>S285*H285</f>
        <v>0</v>
      </c>
      <c r="U285" s="41"/>
      <c r="V285" s="41"/>
      <c r="W285" s="41"/>
      <c r="X285" s="41"/>
      <c r="Y285" s="41"/>
      <c r="Z285" s="41"/>
      <c r="AA285" s="41"/>
      <c r="AB285" s="41"/>
      <c r="AC285" s="41"/>
      <c r="AD285" s="41"/>
      <c r="AE285" s="41"/>
      <c r="AR285" s="227" t="s">
        <v>4631</v>
      </c>
      <c r="AT285" s="227" t="s">
        <v>310</v>
      </c>
      <c r="AU285" s="227" t="s">
        <v>83</v>
      </c>
      <c r="AY285" s="20" t="s">
        <v>308</v>
      </c>
      <c r="BE285" s="228">
        <f>IF(N285="základní",J285,0)</f>
        <v>0</v>
      </c>
      <c r="BF285" s="228">
        <f>IF(N285="snížená",J285,0)</f>
        <v>0</v>
      </c>
      <c r="BG285" s="228">
        <f>IF(N285="zákl. přenesená",J285,0)</f>
        <v>0</v>
      </c>
      <c r="BH285" s="228">
        <f>IF(N285="sníž. přenesená",J285,0)</f>
        <v>0</v>
      </c>
      <c r="BI285" s="228">
        <f>IF(N285="nulová",J285,0)</f>
        <v>0</v>
      </c>
      <c r="BJ285" s="20" t="s">
        <v>83</v>
      </c>
      <c r="BK285" s="228">
        <f>ROUND(I285*H285,2)</f>
        <v>0</v>
      </c>
      <c r="BL285" s="20" t="s">
        <v>4631</v>
      </c>
      <c r="BM285" s="227" t="s">
        <v>9941</v>
      </c>
    </row>
    <row r="286" s="2" customFormat="1">
      <c r="A286" s="41"/>
      <c r="B286" s="42"/>
      <c r="C286" s="43"/>
      <c r="D286" s="236" t="s">
        <v>4125</v>
      </c>
      <c r="E286" s="43"/>
      <c r="F286" s="292" t="s">
        <v>9942</v>
      </c>
      <c r="G286" s="43"/>
      <c r="H286" s="43"/>
      <c r="I286" s="231"/>
      <c r="J286" s="43"/>
      <c r="K286" s="43"/>
      <c r="L286" s="47"/>
      <c r="M286" s="232"/>
      <c r="N286" s="233"/>
      <c r="O286" s="87"/>
      <c r="P286" s="87"/>
      <c r="Q286" s="87"/>
      <c r="R286" s="87"/>
      <c r="S286" s="87"/>
      <c r="T286" s="88"/>
      <c r="U286" s="41"/>
      <c r="V286" s="41"/>
      <c r="W286" s="41"/>
      <c r="X286" s="41"/>
      <c r="Y286" s="41"/>
      <c r="Z286" s="41"/>
      <c r="AA286" s="41"/>
      <c r="AB286" s="41"/>
      <c r="AC286" s="41"/>
      <c r="AD286" s="41"/>
      <c r="AE286" s="41"/>
      <c r="AT286" s="20" t="s">
        <v>4125</v>
      </c>
      <c r="AU286" s="20" t="s">
        <v>83</v>
      </c>
    </row>
    <row r="287" s="13" customFormat="1">
      <c r="A287" s="13"/>
      <c r="B287" s="234"/>
      <c r="C287" s="235"/>
      <c r="D287" s="236" t="s">
        <v>319</v>
      </c>
      <c r="E287" s="237" t="s">
        <v>19</v>
      </c>
      <c r="F287" s="238" t="s">
        <v>9943</v>
      </c>
      <c r="G287" s="235"/>
      <c r="H287" s="239">
        <v>4.1349999999999998</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83</v>
      </c>
      <c r="AV287" s="13" t="s">
        <v>85</v>
      </c>
      <c r="AW287" s="13" t="s">
        <v>37</v>
      </c>
      <c r="AX287" s="13" t="s">
        <v>83</v>
      </c>
      <c r="AY287" s="245" t="s">
        <v>308</v>
      </c>
    </row>
    <row r="288" s="2" customFormat="1" ht="16.5" customHeight="1">
      <c r="A288" s="41"/>
      <c r="B288" s="42"/>
      <c r="C288" s="280" t="s">
        <v>3573</v>
      </c>
      <c r="D288" s="280" t="s">
        <v>1137</v>
      </c>
      <c r="E288" s="281" t="s">
        <v>9944</v>
      </c>
      <c r="F288" s="282" t="s">
        <v>9945</v>
      </c>
      <c r="G288" s="283" t="s">
        <v>442</v>
      </c>
      <c r="H288" s="284">
        <v>4.1349999999999998</v>
      </c>
      <c r="I288" s="285"/>
      <c r="J288" s="286">
        <f>ROUND(I288*H288,2)</f>
        <v>0</v>
      </c>
      <c r="K288" s="282" t="s">
        <v>19</v>
      </c>
      <c r="L288" s="287"/>
      <c r="M288" s="288" t="s">
        <v>19</v>
      </c>
      <c r="N288" s="289" t="s">
        <v>47</v>
      </c>
      <c r="O288" s="87"/>
      <c r="P288" s="225">
        <f>O288*H288</f>
        <v>0</v>
      </c>
      <c r="Q288" s="225">
        <v>0</v>
      </c>
      <c r="R288" s="225">
        <f>Q288*H288</f>
        <v>0</v>
      </c>
      <c r="S288" s="225">
        <v>0</v>
      </c>
      <c r="T288" s="226">
        <f>S288*H288</f>
        <v>0</v>
      </c>
      <c r="U288" s="41"/>
      <c r="V288" s="41"/>
      <c r="W288" s="41"/>
      <c r="X288" s="41"/>
      <c r="Y288" s="41"/>
      <c r="Z288" s="41"/>
      <c r="AA288" s="41"/>
      <c r="AB288" s="41"/>
      <c r="AC288" s="41"/>
      <c r="AD288" s="41"/>
      <c r="AE288" s="41"/>
      <c r="AR288" s="227" t="s">
        <v>4631</v>
      </c>
      <c r="AT288" s="227" t="s">
        <v>1137</v>
      </c>
      <c r="AU288" s="227" t="s">
        <v>83</v>
      </c>
      <c r="AY288" s="20" t="s">
        <v>308</v>
      </c>
      <c r="BE288" s="228">
        <f>IF(N288="základní",J288,0)</f>
        <v>0</v>
      </c>
      <c r="BF288" s="228">
        <f>IF(N288="snížená",J288,0)</f>
        <v>0</v>
      </c>
      <c r="BG288" s="228">
        <f>IF(N288="zákl. přenesená",J288,0)</f>
        <v>0</v>
      </c>
      <c r="BH288" s="228">
        <f>IF(N288="sníž. přenesená",J288,0)</f>
        <v>0</v>
      </c>
      <c r="BI288" s="228">
        <f>IF(N288="nulová",J288,0)</f>
        <v>0</v>
      </c>
      <c r="BJ288" s="20" t="s">
        <v>83</v>
      </c>
      <c r="BK288" s="228">
        <f>ROUND(I288*H288,2)</f>
        <v>0</v>
      </c>
      <c r="BL288" s="20" t="s">
        <v>4631</v>
      </c>
      <c r="BM288" s="227" t="s">
        <v>9946</v>
      </c>
    </row>
    <row r="289" s="13" customFormat="1">
      <c r="A289" s="13"/>
      <c r="B289" s="234"/>
      <c r="C289" s="235"/>
      <c r="D289" s="236" t="s">
        <v>319</v>
      </c>
      <c r="E289" s="237" t="s">
        <v>19</v>
      </c>
      <c r="F289" s="238" t="s">
        <v>9947</v>
      </c>
      <c r="G289" s="235"/>
      <c r="H289" s="239">
        <v>4.1349999999999998</v>
      </c>
      <c r="I289" s="240"/>
      <c r="J289" s="235"/>
      <c r="K289" s="235"/>
      <c r="L289" s="241"/>
      <c r="M289" s="242"/>
      <c r="N289" s="243"/>
      <c r="O289" s="243"/>
      <c r="P289" s="243"/>
      <c r="Q289" s="243"/>
      <c r="R289" s="243"/>
      <c r="S289" s="243"/>
      <c r="T289" s="244"/>
      <c r="U289" s="13"/>
      <c r="V289" s="13"/>
      <c r="W289" s="13"/>
      <c r="X289" s="13"/>
      <c r="Y289" s="13"/>
      <c r="Z289" s="13"/>
      <c r="AA289" s="13"/>
      <c r="AB289" s="13"/>
      <c r="AC289" s="13"/>
      <c r="AD289" s="13"/>
      <c r="AE289" s="13"/>
      <c r="AT289" s="245" t="s">
        <v>319</v>
      </c>
      <c r="AU289" s="245" t="s">
        <v>83</v>
      </c>
      <c r="AV289" s="13" t="s">
        <v>85</v>
      </c>
      <c r="AW289" s="13" t="s">
        <v>37</v>
      </c>
      <c r="AX289" s="13" t="s">
        <v>83</v>
      </c>
      <c r="AY289" s="245" t="s">
        <v>308</v>
      </c>
    </row>
    <row r="290" s="2" customFormat="1" ht="16.5" customHeight="1">
      <c r="A290" s="41"/>
      <c r="B290" s="42"/>
      <c r="C290" s="216" t="s">
        <v>3575</v>
      </c>
      <c r="D290" s="216" t="s">
        <v>310</v>
      </c>
      <c r="E290" s="217" t="s">
        <v>4192</v>
      </c>
      <c r="F290" s="218" t="s">
        <v>4193</v>
      </c>
      <c r="G290" s="219" t="s">
        <v>493</v>
      </c>
      <c r="H290" s="220">
        <v>0.097000000000000003</v>
      </c>
      <c r="I290" s="221"/>
      <c r="J290" s="222">
        <f>ROUND(I290*H290,2)</f>
        <v>0</v>
      </c>
      <c r="K290" s="218" t="s">
        <v>314</v>
      </c>
      <c r="L290" s="47"/>
      <c r="M290" s="223" t="s">
        <v>19</v>
      </c>
      <c r="N290" s="224" t="s">
        <v>47</v>
      </c>
      <c r="O290" s="87"/>
      <c r="P290" s="225">
        <f>O290*H290</f>
        <v>0</v>
      </c>
      <c r="Q290" s="225">
        <v>1.0606500000000001</v>
      </c>
      <c r="R290" s="225">
        <f>Q290*H290</f>
        <v>0.10288305000000002</v>
      </c>
      <c r="S290" s="225">
        <v>0</v>
      </c>
      <c r="T290" s="226">
        <f>S290*H290</f>
        <v>0</v>
      </c>
      <c r="U290" s="41"/>
      <c r="V290" s="41"/>
      <c r="W290" s="41"/>
      <c r="X290" s="41"/>
      <c r="Y290" s="41"/>
      <c r="Z290" s="41"/>
      <c r="AA290" s="41"/>
      <c r="AB290" s="41"/>
      <c r="AC290" s="41"/>
      <c r="AD290" s="41"/>
      <c r="AE290" s="41"/>
      <c r="AR290" s="227" t="s">
        <v>4631</v>
      </c>
      <c r="AT290" s="227" t="s">
        <v>310</v>
      </c>
      <c r="AU290" s="227" t="s">
        <v>83</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4631</v>
      </c>
      <c r="BM290" s="227" t="s">
        <v>9948</v>
      </c>
    </row>
    <row r="291" s="2" customFormat="1">
      <c r="A291" s="41"/>
      <c r="B291" s="42"/>
      <c r="C291" s="43"/>
      <c r="D291" s="229" t="s">
        <v>317</v>
      </c>
      <c r="E291" s="43"/>
      <c r="F291" s="230" t="s">
        <v>4195</v>
      </c>
      <c r="G291" s="43"/>
      <c r="H291" s="43"/>
      <c r="I291" s="231"/>
      <c r="J291" s="43"/>
      <c r="K291" s="43"/>
      <c r="L291" s="47"/>
      <c r="M291" s="232"/>
      <c r="N291" s="233"/>
      <c r="O291" s="87"/>
      <c r="P291" s="87"/>
      <c r="Q291" s="87"/>
      <c r="R291" s="87"/>
      <c r="S291" s="87"/>
      <c r="T291" s="88"/>
      <c r="U291" s="41"/>
      <c r="V291" s="41"/>
      <c r="W291" s="41"/>
      <c r="X291" s="41"/>
      <c r="Y291" s="41"/>
      <c r="Z291" s="41"/>
      <c r="AA291" s="41"/>
      <c r="AB291" s="41"/>
      <c r="AC291" s="41"/>
      <c r="AD291" s="41"/>
      <c r="AE291" s="41"/>
      <c r="AT291" s="20" t="s">
        <v>317</v>
      </c>
      <c r="AU291" s="20" t="s">
        <v>83</v>
      </c>
    </row>
    <row r="292" s="13" customFormat="1">
      <c r="A292" s="13"/>
      <c r="B292" s="234"/>
      <c r="C292" s="235"/>
      <c r="D292" s="236" t="s">
        <v>319</v>
      </c>
      <c r="E292" s="237" t="s">
        <v>19</v>
      </c>
      <c r="F292" s="238" t="s">
        <v>9949</v>
      </c>
      <c r="G292" s="235"/>
      <c r="H292" s="239">
        <v>0.097000000000000003</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83</v>
      </c>
      <c r="AV292" s="13" t="s">
        <v>85</v>
      </c>
      <c r="AW292" s="13" t="s">
        <v>37</v>
      </c>
      <c r="AX292" s="13" t="s">
        <v>83</v>
      </c>
      <c r="AY292" s="245" t="s">
        <v>308</v>
      </c>
    </row>
    <row r="293" s="2" customFormat="1" ht="16.5" customHeight="1">
      <c r="A293" s="41"/>
      <c r="B293" s="42"/>
      <c r="C293" s="216" t="s">
        <v>3584</v>
      </c>
      <c r="D293" s="216" t="s">
        <v>310</v>
      </c>
      <c r="E293" s="217" t="s">
        <v>4252</v>
      </c>
      <c r="F293" s="218" t="s">
        <v>4253</v>
      </c>
      <c r="G293" s="219" t="s">
        <v>442</v>
      </c>
      <c r="H293" s="220">
        <v>71.280000000000001</v>
      </c>
      <c r="I293" s="221"/>
      <c r="J293" s="222">
        <f>ROUND(I293*H293,2)</f>
        <v>0</v>
      </c>
      <c r="K293" s="218" t="s">
        <v>314</v>
      </c>
      <c r="L293" s="47"/>
      <c r="M293" s="223" t="s">
        <v>19</v>
      </c>
      <c r="N293" s="224" t="s">
        <v>47</v>
      </c>
      <c r="O293" s="87"/>
      <c r="P293" s="225">
        <f>O293*H293</f>
        <v>0</v>
      </c>
      <c r="Q293" s="225">
        <v>0</v>
      </c>
      <c r="R293" s="225">
        <f>Q293*H293</f>
        <v>0</v>
      </c>
      <c r="S293" s="225">
        <v>2.4500000000000002</v>
      </c>
      <c r="T293" s="226">
        <f>S293*H293</f>
        <v>174.63600000000002</v>
      </c>
      <c r="U293" s="41"/>
      <c r="V293" s="41"/>
      <c r="W293" s="41"/>
      <c r="X293" s="41"/>
      <c r="Y293" s="41"/>
      <c r="Z293" s="41"/>
      <c r="AA293" s="41"/>
      <c r="AB293" s="41"/>
      <c r="AC293" s="41"/>
      <c r="AD293" s="41"/>
      <c r="AE293" s="41"/>
      <c r="AR293" s="227" t="s">
        <v>315</v>
      </c>
      <c r="AT293" s="227" t="s">
        <v>310</v>
      </c>
      <c r="AU293" s="227" t="s">
        <v>83</v>
      </c>
      <c r="AY293" s="20" t="s">
        <v>308</v>
      </c>
      <c r="BE293" s="228">
        <f>IF(N293="základní",J293,0)</f>
        <v>0</v>
      </c>
      <c r="BF293" s="228">
        <f>IF(N293="snížená",J293,0)</f>
        <v>0</v>
      </c>
      <c r="BG293" s="228">
        <f>IF(N293="zákl. přenesená",J293,0)</f>
        <v>0</v>
      </c>
      <c r="BH293" s="228">
        <f>IF(N293="sníž. přenesená",J293,0)</f>
        <v>0</v>
      </c>
      <c r="BI293" s="228">
        <f>IF(N293="nulová",J293,0)</f>
        <v>0</v>
      </c>
      <c r="BJ293" s="20" t="s">
        <v>83</v>
      </c>
      <c r="BK293" s="228">
        <f>ROUND(I293*H293,2)</f>
        <v>0</v>
      </c>
      <c r="BL293" s="20" t="s">
        <v>315</v>
      </c>
      <c r="BM293" s="227" t="s">
        <v>9950</v>
      </c>
    </row>
    <row r="294" s="2" customFormat="1">
      <c r="A294" s="41"/>
      <c r="B294" s="42"/>
      <c r="C294" s="43"/>
      <c r="D294" s="229" t="s">
        <v>317</v>
      </c>
      <c r="E294" s="43"/>
      <c r="F294" s="230" t="s">
        <v>4255</v>
      </c>
      <c r="G294" s="43"/>
      <c r="H294" s="43"/>
      <c r="I294" s="231"/>
      <c r="J294" s="43"/>
      <c r="K294" s="43"/>
      <c r="L294" s="47"/>
      <c r="M294" s="232"/>
      <c r="N294" s="233"/>
      <c r="O294" s="87"/>
      <c r="P294" s="87"/>
      <c r="Q294" s="87"/>
      <c r="R294" s="87"/>
      <c r="S294" s="87"/>
      <c r="T294" s="88"/>
      <c r="U294" s="41"/>
      <c r="V294" s="41"/>
      <c r="W294" s="41"/>
      <c r="X294" s="41"/>
      <c r="Y294" s="41"/>
      <c r="Z294" s="41"/>
      <c r="AA294" s="41"/>
      <c r="AB294" s="41"/>
      <c r="AC294" s="41"/>
      <c r="AD294" s="41"/>
      <c r="AE294" s="41"/>
      <c r="AT294" s="20" t="s">
        <v>317</v>
      </c>
      <c r="AU294" s="20" t="s">
        <v>83</v>
      </c>
    </row>
    <row r="295" s="13" customFormat="1">
      <c r="A295" s="13"/>
      <c r="B295" s="234"/>
      <c r="C295" s="235"/>
      <c r="D295" s="236" t="s">
        <v>319</v>
      </c>
      <c r="E295" s="237" t="s">
        <v>19</v>
      </c>
      <c r="F295" s="238" t="s">
        <v>9951</v>
      </c>
      <c r="G295" s="235"/>
      <c r="H295" s="239">
        <v>71.280000000000001</v>
      </c>
      <c r="I295" s="240"/>
      <c r="J295" s="235"/>
      <c r="K295" s="235"/>
      <c r="L295" s="241"/>
      <c r="M295" s="242"/>
      <c r="N295" s="243"/>
      <c r="O295" s="243"/>
      <c r="P295" s="243"/>
      <c r="Q295" s="243"/>
      <c r="R295" s="243"/>
      <c r="S295" s="243"/>
      <c r="T295" s="244"/>
      <c r="U295" s="13"/>
      <c r="V295" s="13"/>
      <c r="W295" s="13"/>
      <c r="X295" s="13"/>
      <c r="Y295" s="13"/>
      <c r="Z295" s="13"/>
      <c r="AA295" s="13"/>
      <c r="AB295" s="13"/>
      <c r="AC295" s="13"/>
      <c r="AD295" s="13"/>
      <c r="AE295" s="13"/>
      <c r="AT295" s="245" t="s">
        <v>319</v>
      </c>
      <c r="AU295" s="245" t="s">
        <v>83</v>
      </c>
      <c r="AV295" s="13" t="s">
        <v>85</v>
      </c>
      <c r="AW295" s="13" t="s">
        <v>37</v>
      </c>
      <c r="AX295" s="13" t="s">
        <v>76</v>
      </c>
      <c r="AY295" s="245" t="s">
        <v>308</v>
      </c>
    </row>
    <row r="296" s="15" customFormat="1">
      <c r="A296" s="15"/>
      <c r="B296" s="259"/>
      <c r="C296" s="260"/>
      <c r="D296" s="236" t="s">
        <v>319</v>
      </c>
      <c r="E296" s="261" t="s">
        <v>19</v>
      </c>
      <c r="F296" s="262" t="s">
        <v>448</v>
      </c>
      <c r="G296" s="260"/>
      <c r="H296" s="263">
        <v>71.280000000000001</v>
      </c>
      <c r="I296" s="264"/>
      <c r="J296" s="260"/>
      <c r="K296" s="260"/>
      <c r="L296" s="265"/>
      <c r="M296" s="266"/>
      <c r="N296" s="267"/>
      <c r="O296" s="267"/>
      <c r="P296" s="267"/>
      <c r="Q296" s="267"/>
      <c r="R296" s="267"/>
      <c r="S296" s="267"/>
      <c r="T296" s="268"/>
      <c r="U296" s="15"/>
      <c r="V296" s="15"/>
      <c r="W296" s="15"/>
      <c r="X296" s="15"/>
      <c r="Y296" s="15"/>
      <c r="Z296" s="15"/>
      <c r="AA296" s="15"/>
      <c r="AB296" s="15"/>
      <c r="AC296" s="15"/>
      <c r="AD296" s="15"/>
      <c r="AE296" s="15"/>
      <c r="AT296" s="269" t="s">
        <v>319</v>
      </c>
      <c r="AU296" s="269" t="s">
        <v>83</v>
      </c>
      <c r="AV296" s="15" t="s">
        <v>315</v>
      </c>
      <c r="AW296" s="15" t="s">
        <v>37</v>
      </c>
      <c r="AX296" s="15" t="s">
        <v>83</v>
      </c>
      <c r="AY296" s="269" t="s">
        <v>308</v>
      </c>
    </row>
    <row r="297" s="2" customFormat="1" ht="24.15" customHeight="1">
      <c r="A297" s="41"/>
      <c r="B297" s="42"/>
      <c r="C297" s="216" t="s">
        <v>3590</v>
      </c>
      <c r="D297" s="216" t="s">
        <v>310</v>
      </c>
      <c r="E297" s="217" t="s">
        <v>9952</v>
      </c>
      <c r="F297" s="218" t="s">
        <v>9953</v>
      </c>
      <c r="G297" s="219" t="s">
        <v>323</v>
      </c>
      <c r="H297" s="220">
        <v>1</v>
      </c>
      <c r="I297" s="221"/>
      <c r="J297" s="222">
        <f>ROUND(I297*H297,2)</f>
        <v>0</v>
      </c>
      <c r="K297" s="218" t="s">
        <v>314</v>
      </c>
      <c r="L297" s="47"/>
      <c r="M297" s="223" t="s">
        <v>19</v>
      </c>
      <c r="N297" s="224" t="s">
        <v>47</v>
      </c>
      <c r="O297" s="87"/>
      <c r="P297" s="225">
        <f>O297*H297</f>
        <v>0</v>
      </c>
      <c r="Q297" s="225">
        <v>0</v>
      </c>
      <c r="R297" s="225">
        <f>Q297*H297</f>
        <v>0</v>
      </c>
      <c r="S297" s="225">
        <v>0</v>
      </c>
      <c r="T297" s="226">
        <f>S297*H297</f>
        <v>0</v>
      </c>
      <c r="U297" s="41"/>
      <c r="V297" s="41"/>
      <c r="W297" s="41"/>
      <c r="X297" s="41"/>
      <c r="Y297" s="41"/>
      <c r="Z297" s="41"/>
      <c r="AA297" s="41"/>
      <c r="AB297" s="41"/>
      <c r="AC297" s="41"/>
      <c r="AD297" s="41"/>
      <c r="AE297" s="41"/>
      <c r="AR297" s="227" t="s">
        <v>782</v>
      </c>
      <c r="AT297" s="227" t="s">
        <v>310</v>
      </c>
      <c r="AU297" s="227" t="s">
        <v>83</v>
      </c>
      <c r="AY297" s="20" t="s">
        <v>308</v>
      </c>
      <c r="BE297" s="228">
        <f>IF(N297="základní",J297,0)</f>
        <v>0</v>
      </c>
      <c r="BF297" s="228">
        <f>IF(N297="snížená",J297,0)</f>
        <v>0</v>
      </c>
      <c r="BG297" s="228">
        <f>IF(N297="zákl. přenesená",J297,0)</f>
        <v>0</v>
      </c>
      <c r="BH297" s="228">
        <f>IF(N297="sníž. přenesená",J297,0)</f>
        <v>0</v>
      </c>
      <c r="BI297" s="228">
        <f>IF(N297="nulová",J297,0)</f>
        <v>0</v>
      </c>
      <c r="BJ297" s="20" t="s">
        <v>83</v>
      </c>
      <c r="BK297" s="228">
        <f>ROUND(I297*H297,2)</f>
        <v>0</v>
      </c>
      <c r="BL297" s="20" t="s">
        <v>782</v>
      </c>
      <c r="BM297" s="227" t="s">
        <v>9954</v>
      </c>
    </row>
    <row r="298" s="2" customFormat="1">
      <c r="A298" s="41"/>
      <c r="B298" s="42"/>
      <c r="C298" s="43"/>
      <c r="D298" s="229" t="s">
        <v>317</v>
      </c>
      <c r="E298" s="43"/>
      <c r="F298" s="230" t="s">
        <v>9955</v>
      </c>
      <c r="G298" s="43"/>
      <c r="H298" s="43"/>
      <c r="I298" s="231"/>
      <c r="J298" s="43"/>
      <c r="K298" s="43"/>
      <c r="L298" s="47"/>
      <c r="M298" s="232"/>
      <c r="N298" s="233"/>
      <c r="O298" s="87"/>
      <c r="P298" s="87"/>
      <c r="Q298" s="87"/>
      <c r="R298" s="87"/>
      <c r="S298" s="87"/>
      <c r="T298" s="88"/>
      <c r="U298" s="41"/>
      <c r="V298" s="41"/>
      <c r="W298" s="41"/>
      <c r="X298" s="41"/>
      <c r="Y298" s="41"/>
      <c r="Z298" s="41"/>
      <c r="AA298" s="41"/>
      <c r="AB298" s="41"/>
      <c r="AC298" s="41"/>
      <c r="AD298" s="41"/>
      <c r="AE298" s="41"/>
      <c r="AT298" s="20" t="s">
        <v>317</v>
      </c>
      <c r="AU298" s="20" t="s">
        <v>83</v>
      </c>
    </row>
    <row r="299" s="2" customFormat="1" ht="24.15" customHeight="1">
      <c r="A299" s="41"/>
      <c r="B299" s="42"/>
      <c r="C299" s="216" t="s">
        <v>3594</v>
      </c>
      <c r="D299" s="216" t="s">
        <v>310</v>
      </c>
      <c r="E299" s="217" t="s">
        <v>9956</v>
      </c>
      <c r="F299" s="218" t="s">
        <v>9957</v>
      </c>
      <c r="G299" s="219" t="s">
        <v>323</v>
      </c>
      <c r="H299" s="220">
        <v>1</v>
      </c>
      <c r="I299" s="221"/>
      <c r="J299" s="222">
        <f>ROUND(I299*H299,2)</f>
        <v>0</v>
      </c>
      <c r="K299" s="218" t="s">
        <v>314</v>
      </c>
      <c r="L299" s="47"/>
      <c r="M299" s="223" t="s">
        <v>19</v>
      </c>
      <c r="N299" s="224" t="s">
        <v>47</v>
      </c>
      <c r="O299" s="87"/>
      <c r="P299" s="225">
        <f>O299*H299</f>
        <v>0</v>
      </c>
      <c r="Q299" s="225">
        <v>0</v>
      </c>
      <c r="R299" s="225">
        <f>Q299*H299</f>
        <v>0</v>
      </c>
      <c r="S299" s="225">
        <v>0</v>
      </c>
      <c r="T299" s="226">
        <f>S299*H299</f>
        <v>0</v>
      </c>
      <c r="U299" s="41"/>
      <c r="V299" s="41"/>
      <c r="W299" s="41"/>
      <c r="X299" s="41"/>
      <c r="Y299" s="41"/>
      <c r="Z299" s="41"/>
      <c r="AA299" s="41"/>
      <c r="AB299" s="41"/>
      <c r="AC299" s="41"/>
      <c r="AD299" s="41"/>
      <c r="AE299" s="41"/>
      <c r="AR299" s="227" t="s">
        <v>782</v>
      </c>
      <c r="AT299" s="227" t="s">
        <v>310</v>
      </c>
      <c r="AU299" s="227" t="s">
        <v>83</v>
      </c>
      <c r="AY299" s="20" t="s">
        <v>308</v>
      </c>
      <c r="BE299" s="228">
        <f>IF(N299="základní",J299,0)</f>
        <v>0</v>
      </c>
      <c r="BF299" s="228">
        <f>IF(N299="snížená",J299,0)</f>
        <v>0</v>
      </c>
      <c r="BG299" s="228">
        <f>IF(N299="zákl. přenesená",J299,0)</f>
        <v>0</v>
      </c>
      <c r="BH299" s="228">
        <f>IF(N299="sníž. přenesená",J299,0)</f>
        <v>0</v>
      </c>
      <c r="BI299" s="228">
        <f>IF(N299="nulová",J299,0)</f>
        <v>0</v>
      </c>
      <c r="BJ299" s="20" t="s">
        <v>83</v>
      </c>
      <c r="BK299" s="228">
        <f>ROUND(I299*H299,2)</f>
        <v>0</v>
      </c>
      <c r="BL299" s="20" t="s">
        <v>782</v>
      </c>
      <c r="BM299" s="227" t="s">
        <v>9958</v>
      </c>
    </row>
    <row r="300" s="2" customFormat="1">
      <c r="A300" s="41"/>
      <c r="B300" s="42"/>
      <c r="C300" s="43"/>
      <c r="D300" s="229" t="s">
        <v>317</v>
      </c>
      <c r="E300" s="43"/>
      <c r="F300" s="230" t="s">
        <v>9959</v>
      </c>
      <c r="G300" s="43"/>
      <c r="H300" s="43"/>
      <c r="I300" s="231"/>
      <c r="J300" s="43"/>
      <c r="K300" s="43"/>
      <c r="L300" s="47"/>
      <c r="M300" s="232"/>
      <c r="N300" s="233"/>
      <c r="O300" s="87"/>
      <c r="P300" s="87"/>
      <c r="Q300" s="87"/>
      <c r="R300" s="87"/>
      <c r="S300" s="87"/>
      <c r="T300" s="88"/>
      <c r="U300" s="41"/>
      <c r="V300" s="41"/>
      <c r="W300" s="41"/>
      <c r="X300" s="41"/>
      <c r="Y300" s="41"/>
      <c r="Z300" s="41"/>
      <c r="AA300" s="41"/>
      <c r="AB300" s="41"/>
      <c r="AC300" s="41"/>
      <c r="AD300" s="41"/>
      <c r="AE300" s="41"/>
      <c r="AT300" s="20" t="s">
        <v>317</v>
      </c>
      <c r="AU300" s="20" t="s">
        <v>83</v>
      </c>
    </row>
    <row r="301" s="2" customFormat="1" ht="24.15" customHeight="1">
      <c r="A301" s="41"/>
      <c r="B301" s="42"/>
      <c r="C301" s="216" t="s">
        <v>3599</v>
      </c>
      <c r="D301" s="216" t="s">
        <v>310</v>
      </c>
      <c r="E301" s="217" t="s">
        <v>9960</v>
      </c>
      <c r="F301" s="218" t="s">
        <v>9961</v>
      </c>
      <c r="G301" s="219" t="s">
        <v>474</v>
      </c>
      <c r="H301" s="220">
        <v>40</v>
      </c>
      <c r="I301" s="221"/>
      <c r="J301" s="222">
        <f>ROUND(I301*H301,2)</f>
        <v>0</v>
      </c>
      <c r="K301" s="218" t="s">
        <v>314</v>
      </c>
      <c r="L301" s="47"/>
      <c r="M301" s="223" t="s">
        <v>19</v>
      </c>
      <c r="N301" s="224" t="s">
        <v>47</v>
      </c>
      <c r="O301" s="87"/>
      <c r="P301" s="225">
        <f>O301*H301</f>
        <v>0</v>
      </c>
      <c r="Q301" s="225">
        <v>0.0027299999999999998</v>
      </c>
      <c r="R301" s="225">
        <f>Q301*H301</f>
        <v>0.10919999999999999</v>
      </c>
      <c r="S301" s="225">
        <v>0</v>
      </c>
      <c r="T301" s="226">
        <f>S301*H301</f>
        <v>0</v>
      </c>
      <c r="U301" s="41"/>
      <c r="V301" s="41"/>
      <c r="W301" s="41"/>
      <c r="X301" s="41"/>
      <c r="Y301" s="41"/>
      <c r="Z301" s="41"/>
      <c r="AA301" s="41"/>
      <c r="AB301" s="41"/>
      <c r="AC301" s="41"/>
      <c r="AD301" s="41"/>
      <c r="AE301" s="41"/>
      <c r="AR301" s="227" t="s">
        <v>782</v>
      </c>
      <c r="AT301" s="227" t="s">
        <v>310</v>
      </c>
      <c r="AU301" s="227" t="s">
        <v>83</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782</v>
      </c>
      <c r="BM301" s="227" t="s">
        <v>9962</v>
      </c>
    </row>
    <row r="302" s="2" customFormat="1">
      <c r="A302" s="41"/>
      <c r="B302" s="42"/>
      <c r="C302" s="43"/>
      <c r="D302" s="229" t="s">
        <v>317</v>
      </c>
      <c r="E302" s="43"/>
      <c r="F302" s="230" t="s">
        <v>9963</v>
      </c>
      <c r="G302" s="43"/>
      <c r="H302" s="43"/>
      <c r="I302" s="231"/>
      <c r="J302" s="43"/>
      <c r="K302" s="43"/>
      <c r="L302" s="47"/>
      <c r="M302" s="232"/>
      <c r="N302" s="233"/>
      <c r="O302" s="87"/>
      <c r="P302" s="87"/>
      <c r="Q302" s="87"/>
      <c r="R302" s="87"/>
      <c r="S302" s="87"/>
      <c r="T302" s="88"/>
      <c r="U302" s="41"/>
      <c r="V302" s="41"/>
      <c r="W302" s="41"/>
      <c r="X302" s="41"/>
      <c r="Y302" s="41"/>
      <c r="Z302" s="41"/>
      <c r="AA302" s="41"/>
      <c r="AB302" s="41"/>
      <c r="AC302" s="41"/>
      <c r="AD302" s="41"/>
      <c r="AE302" s="41"/>
      <c r="AT302" s="20" t="s">
        <v>317</v>
      </c>
      <c r="AU302" s="20" t="s">
        <v>83</v>
      </c>
    </row>
    <row r="303" s="2" customFormat="1" ht="16.5" customHeight="1">
      <c r="A303" s="41"/>
      <c r="B303" s="42"/>
      <c r="C303" s="280" t="s">
        <v>3603</v>
      </c>
      <c r="D303" s="280" t="s">
        <v>1137</v>
      </c>
      <c r="E303" s="281" t="s">
        <v>9964</v>
      </c>
      <c r="F303" s="282" t="s">
        <v>9965</v>
      </c>
      <c r="G303" s="283" t="s">
        <v>474</v>
      </c>
      <c r="H303" s="284">
        <v>40</v>
      </c>
      <c r="I303" s="285"/>
      <c r="J303" s="286">
        <f>ROUND(I303*H303,2)</f>
        <v>0</v>
      </c>
      <c r="K303" s="282" t="s">
        <v>314</v>
      </c>
      <c r="L303" s="287"/>
      <c r="M303" s="288" t="s">
        <v>19</v>
      </c>
      <c r="N303" s="289" t="s">
        <v>47</v>
      </c>
      <c r="O303" s="87"/>
      <c r="P303" s="225">
        <f>O303*H303</f>
        <v>0</v>
      </c>
      <c r="Q303" s="225">
        <v>0.01234</v>
      </c>
      <c r="R303" s="225">
        <f>Q303*H303</f>
        <v>0.49360000000000004</v>
      </c>
      <c r="S303" s="225">
        <v>0</v>
      </c>
      <c r="T303" s="226">
        <f>S303*H303</f>
        <v>0</v>
      </c>
      <c r="U303" s="41"/>
      <c r="V303" s="41"/>
      <c r="W303" s="41"/>
      <c r="X303" s="41"/>
      <c r="Y303" s="41"/>
      <c r="Z303" s="41"/>
      <c r="AA303" s="41"/>
      <c r="AB303" s="41"/>
      <c r="AC303" s="41"/>
      <c r="AD303" s="41"/>
      <c r="AE303" s="41"/>
      <c r="AR303" s="227" t="s">
        <v>3700</v>
      </c>
      <c r="AT303" s="227" t="s">
        <v>1137</v>
      </c>
      <c r="AU303" s="227" t="s">
        <v>83</v>
      </c>
      <c r="AY303" s="20" t="s">
        <v>308</v>
      </c>
      <c r="BE303" s="228">
        <f>IF(N303="základní",J303,0)</f>
        <v>0</v>
      </c>
      <c r="BF303" s="228">
        <f>IF(N303="snížená",J303,0)</f>
        <v>0</v>
      </c>
      <c r="BG303" s="228">
        <f>IF(N303="zákl. přenesená",J303,0)</f>
        <v>0</v>
      </c>
      <c r="BH303" s="228">
        <f>IF(N303="sníž. přenesená",J303,0)</f>
        <v>0</v>
      </c>
      <c r="BI303" s="228">
        <f>IF(N303="nulová",J303,0)</f>
        <v>0</v>
      </c>
      <c r="BJ303" s="20" t="s">
        <v>83</v>
      </c>
      <c r="BK303" s="228">
        <f>ROUND(I303*H303,2)</f>
        <v>0</v>
      </c>
      <c r="BL303" s="20" t="s">
        <v>3700</v>
      </c>
      <c r="BM303" s="227" t="s">
        <v>9966</v>
      </c>
    </row>
    <row r="304" s="13" customFormat="1">
      <c r="A304" s="13"/>
      <c r="B304" s="234"/>
      <c r="C304" s="235"/>
      <c r="D304" s="236" t="s">
        <v>319</v>
      </c>
      <c r="E304" s="235"/>
      <c r="F304" s="238" t="s">
        <v>9967</v>
      </c>
      <c r="G304" s="235"/>
      <c r="H304" s="239">
        <v>40</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83</v>
      </c>
      <c r="AV304" s="13" t="s">
        <v>85</v>
      </c>
      <c r="AW304" s="13" t="s">
        <v>4</v>
      </c>
      <c r="AX304" s="13" t="s">
        <v>83</v>
      </c>
      <c r="AY304" s="245" t="s">
        <v>308</v>
      </c>
    </row>
    <row r="305" s="12" customFormat="1" ht="22.8" customHeight="1">
      <c r="A305" s="12"/>
      <c r="B305" s="200"/>
      <c r="C305" s="201"/>
      <c r="D305" s="202" t="s">
        <v>75</v>
      </c>
      <c r="E305" s="214" t="s">
        <v>489</v>
      </c>
      <c r="F305" s="214" t="s">
        <v>490</v>
      </c>
      <c r="G305" s="201"/>
      <c r="H305" s="201"/>
      <c r="I305" s="204"/>
      <c r="J305" s="215">
        <f>BK305</f>
        <v>0</v>
      </c>
      <c r="K305" s="201"/>
      <c r="L305" s="206"/>
      <c r="M305" s="207"/>
      <c r="N305" s="208"/>
      <c r="O305" s="208"/>
      <c r="P305" s="209">
        <f>SUM(P306:P347)</f>
        <v>0</v>
      </c>
      <c r="Q305" s="208"/>
      <c r="R305" s="209">
        <f>SUM(R306:R347)</f>
        <v>0</v>
      </c>
      <c r="S305" s="208"/>
      <c r="T305" s="210">
        <f>SUM(T306:T347)</f>
        <v>0</v>
      </c>
      <c r="U305" s="12"/>
      <c r="V305" s="12"/>
      <c r="W305" s="12"/>
      <c r="X305" s="12"/>
      <c r="Y305" s="12"/>
      <c r="Z305" s="12"/>
      <c r="AA305" s="12"/>
      <c r="AB305" s="12"/>
      <c r="AC305" s="12"/>
      <c r="AD305" s="12"/>
      <c r="AE305" s="12"/>
      <c r="AR305" s="211" t="s">
        <v>83</v>
      </c>
      <c r="AT305" s="212" t="s">
        <v>75</v>
      </c>
      <c r="AU305" s="212" t="s">
        <v>83</v>
      </c>
      <c r="AY305" s="211" t="s">
        <v>308</v>
      </c>
      <c r="BK305" s="213">
        <f>SUM(BK306:BK347)</f>
        <v>0</v>
      </c>
    </row>
    <row r="306" s="2" customFormat="1" ht="24.15" customHeight="1">
      <c r="A306" s="41"/>
      <c r="B306" s="42"/>
      <c r="C306" s="216" t="s">
        <v>3611</v>
      </c>
      <c r="D306" s="216" t="s">
        <v>310</v>
      </c>
      <c r="E306" s="217" t="s">
        <v>946</v>
      </c>
      <c r="F306" s="218" t="s">
        <v>947</v>
      </c>
      <c r="G306" s="219" t="s">
        <v>493</v>
      </c>
      <c r="H306" s="220">
        <v>226.32499999999999</v>
      </c>
      <c r="I306" s="221"/>
      <c r="J306" s="222">
        <f>ROUND(I306*H306,2)</f>
        <v>0</v>
      </c>
      <c r="K306" s="218" t="s">
        <v>314</v>
      </c>
      <c r="L306" s="47"/>
      <c r="M306" s="223" t="s">
        <v>19</v>
      </c>
      <c r="N306" s="224" t="s">
        <v>47</v>
      </c>
      <c r="O306" s="87"/>
      <c r="P306" s="225">
        <f>O306*H306</f>
        <v>0</v>
      </c>
      <c r="Q306" s="225">
        <v>0</v>
      </c>
      <c r="R306" s="225">
        <f>Q306*H306</f>
        <v>0</v>
      </c>
      <c r="S306" s="225">
        <v>0</v>
      </c>
      <c r="T306" s="226">
        <f>S306*H306</f>
        <v>0</v>
      </c>
      <c r="U306" s="41"/>
      <c r="V306" s="41"/>
      <c r="W306" s="41"/>
      <c r="X306" s="41"/>
      <c r="Y306" s="41"/>
      <c r="Z306" s="41"/>
      <c r="AA306" s="41"/>
      <c r="AB306" s="41"/>
      <c r="AC306" s="41"/>
      <c r="AD306" s="41"/>
      <c r="AE306" s="41"/>
      <c r="AR306" s="227" t="s">
        <v>315</v>
      </c>
      <c r="AT306" s="227" t="s">
        <v>310</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315</v>
      </c>
      <c r="BM306" s="227" t="s">
        <v>3652</v>
      </c>
    </row>
    <row r="307" s="2" customFormat="1">
      <c r="A307" s="41"/>
      <c r="B307" s="42"/>
      <c r="C307" s="43"/>
      <c r="D307" s="229" t="s">
        <v>317</v>
      </c>
      <c r="E307" s="43"/>
      <c r="F307" s="230" t="s">
        <v>949</v>
      </c>
      <c r="G307" s="43"/>
      <c r="H307" s="43"/>
      <c r="I307" s="231"/>
      <c r="J307" s="43"/>
      <c r="K307" s="43"/>
      <c r="L307" s="47"/>
      <c r="M307" s="232"/>
      <c r="N307" s="233"/>
      <c r="O307" s="87"/>
      <c r="P307" s="87"/>
      <c r="Q307" s="87"/>
      <c r="R307" s="87"/>
      <c r="S307" s="87"/>
      <c r="T307" s="88"/>
      <c r="U307" s="41"/>
      <c r="V307" s="41"/>
      <c r="W307" s="41"/>
      <c r="X307" s="41"/>
      <c r="Y307" s="41"/>
      <c r="Z307" s="41"/>
      <c r="AA307" s="41"/>
      <c r="AB307" s="41"/>
      <c r="AC307" s="41"/>
      <c r="AD307" s="41"/>
      <c r="AE307" s="41"/>
      <c r="AT307" s="20" t="s">
        <v>317</v>
      </c>
      <c r="AU307" s="20" t="s">
        <v>85</v>
      </c>
    </row>
    <row r="308" s="13" customFormat="1">
      <c r="A308" s="13"/>
      <c r="B308" s="234"/>
      <c r="C308" s="235"/>
      <c r="D308" s="236" t="s">
        <v>319</v>
      </c>
      <c r="E308" s="237" t="s">
        <v>19</v>
      </c>
      <c r="F308" s="238" t="s">
        <v>9968</v>
      </c>
      <c r="G308" s="235"/>
      <c r="H308" s="239">
        <v>15.163</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9969</v>
      </c>
      <c r="G309" s="235"/>
      <c r="H309" s="239">
        <v>167.96199999999999</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3" customFormat="1">
      <c r="A310" s="13"/>
      <c r="B310" s="234"/>
      <c r="C310" s="235"/>
      <c r="D310" s="236" t="s">
        <v>319</v>
      </c>
      <c r="E310" s="237" t="s">
        <v>19</v>
      </c>
      <c r="F310" s="238" t="s">
        <v>9970</v>
      </c>
      <c r="G310" s="235"/>
      <c r="H310" s="239">
        <v>43.200000000000003</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76</v>
      </c>
      <c r="AY310" s="245" t="s">
        <v>308</v>
      </c>
    </row>
    <row r="311" s="15" customFormat="1">
      <c r="A311" s="15"/>
      <c r="B311" s="259"/>
      <c r="C311" s="260"/>
      <c r="D311" s="236" t="s">
        <v>319</v>
      </c>
      <c r="E311" s="261" t="s">
        <v>19</v>
      </c>
      <c r="F311" s="262" t="s">
        <v>448</v>
      </c>
      <c r="G311" s="260"/>
      <c r="H311" s="263">
        <v>226.32499999999999</v>
      </c>
      <c r="I311" s="264"/>
      <c r="J311" s="260"/>
      <c r="K311" s="260"/>
      <c r="L311" s="265"/>
      <c r="M311" s="266"/>
      <c r="N311" s="267"/>
      <c r="O311" s="267"/>
      <c r="P311" s="267"/>
      <c r="Q311" s="267"/>
      <c r="R311" s="267"/>
      <c r="S311" s="267"/>
      <c r="T311" s="268"/>
      <c r="U311" s="15"/>
      <c r="V311" s="15"/>
      <c r="W311" s="15"/>
      <c r="X311" s="15"/>
      <c r="Y311" s="15"/>
      <c r="Z311" s="15"/>
      <c r="AA311" s="15"/>
      <c r="AB311" s="15"/>
      <c r="AC311" s="15"/>
      <c r="AD311" s="15"/>
      <c r="AE311" s="15"/>
      <c r="AT311" s="269" t="s">
        <v>319</v>
      </c>
      <c r="AU311" s="269" t="s">
        <v>85</v>
      </c>
      <c r="AV311" s="15" t="s">
        <v>315</v>
      </c>
      <c r="AW311" s="15" t="s">
        <v>37</v>
      </c>
      <c r="AX311" s="15" t="s">
        <v>83</v>
      </c>
      <c r="AY311" s="269" t="s">
        <v>308</v>
      </c>
    </row>
    <row r="312" s="2" customFormat="1" ht="24.15" customHeight="1">
      <c r="A312" s="41"/>
      <c r="B312" s="42"/>
      <c r="C312" s="216" t="s">
        <v>3616</v>
      </c>
      <c r="D312" s="216" t="s">
        <v>310</v>
      </c>
      <c r="E312" s="217" t="s">
        <v>952</v>
      </c>
      <c r="F312" s="218" t="s">
        <v>953</v>
      </c>
      <c r="G312" s="219" t="s">
        <v>493</v>
      </c>
      <c r="H312" s="220">
        <v>2263.25</v>
      </c>
      <c r="I312" s="221"/>
      <c r="J312" s="222">
        <f>ROUND(I312*H312,2)</f>
        <v>0</v>
      </c>
      <c r="K312" s="218" t="s">
        <v>314</v>
      </c>
      <c r="L312" s="47"/>
      <c r="M312" s="223" t="s">
        <v>19</v>
      </c>
      <c r="N312" s="224" t="s">
        <v>47</v>
      </c>
      <c r="O312" s="87"/>
      <c r="P312" s="225">
        <f>O312*H312</f>
        <v>0</v>
      </c>
      <c r="Q312" s="225">
        <v>0</v>
      </c>
      <c r="R312" s="225">
        <f>Q312*H312</f>
        <v>0</v>
      </c>
      <c r="S312" s="225">
        <v>0</v>
      </c>
      <c r="T312" s="226">
        <f>S312*H312</f>
        <v>0</v>
      </c>
      <c r="U312" s="41"/>
      <c r="V312" s="41"/>
      <c r="W312" s="41"/>
      <c r="X312" s="41"/>
      <c r="Y312" s="41"/>
      <c r="Z312" s="41"/>
      <c r="AA312" s="41"/>
      <c r="AB312" s="41"/>
      <c r="AC312" s="41"/>
      <c r="AD312" s="41"/>
      <c r="AE312" s="41"/>
      <c r="AR312" s="227" t="s">
        <v>315</v>
      </c>
      <c r="AT312" s="227" t="s">
        <v>310</v>
      </c>
      <c r="AU312" s="227" t="s">
        <v>85</v>
      </c>
      <c r="AY312" s="20" t="s">
        <v>308</v>
      </c>
      <c r="BE312" s="228">
        <f>IF(N312="základní",J312,0)</f>
        <v>0</v>
      </c>
      <c r="BF312" s="228">
        <f>IF(N312="snížená",J312,0)</f>
        <v>0</v>
      </c>
      <c r="BG312" s="228">
        <f>IF(N312="zákl. přenesená",J312,0)</f>
        <v>0</v>
      </c>
      <c r="BH312" s="228">
        <f>IF(N312="sníž. přenesená",J312,0)</f>
        <v>0</v>
      </c>
      <c r="BI312" s="228">
        <f>IF(N312="nulová",J312,0)</f>
        <v>0</v>
      </c>
      <c r="BJ312" s="20" t="s">
        <v>83</v>
      </c>
      <c r="BK312" s="228">
        <f>ROUND(I312*H312,2)</f>
        <v>0</v>
      </c>
      <c r="BL312" s="20" t="s">
        <v>315</v>
      </c>
      <c r="BM312" s="227" t="s">
        <v>3661</v>
      </c>
    </row>
    <row r="313" s="2" customFormat="1">
      <c r="A313" s="41"/>
      <c r="B313" s="42"/>
      <c r="C313" s="43"/>
      <c r="D313" s="229" t="s">
        <v>317</v>
      </c>
      <c r="E313" s="43"/>
      <c r="F313" s="230" t="s">
        <v>955</v>
      </c>
      <c r="G313" s="43"/>
      <c r="H313" s="43"/>
      <c r="I313" s="231"/>
      <c r="J313" s="43"/>
      <c r="K313" s="43"/>
      <c r="L313" s="47"/>
      <c r="M313" s="232"/>
      <c r="N313" s="233"/>
      <c r="O313" s="87"/>
      <c r="P313" s="87"/>
      <c r="Q313" s="87"/>
      <c r="R313" s="87"/>
      <c r="S313" s="87"/>
      <c r="T313" s="88"/>
      <c r="U313" s="41"/>
      <c r="V313" s="41"/>
      <c r="W313" s="41"/>
      <c r="X313" s="41"/>
      <c r="Y313" s="41"/>
      <c r="Z313" s="41"/>
      <c r="AA313" s="41"/>
      <c r="AB313" s="41"/>
      <c r="AC313" s="41"/>
      <c r="AD313" s="41"/>
      <c r="AE313" s="41"/>
      <c r="AT313" s="20" t="s">
        <v>317</v>
      </c>
      <c r="AU313" s="20" t="s">
        <v>85</v>
      </c>
    </row>
    <row r="314" s="13" customFormat="1">
      <c r="A314" s="13"/>
      <c r="B314" s="234"/>
      <c r="C314" s="235"/>
      <c r="D314" s="236" t="s">
        <v>319</v>
      </c>
      <c r="E314" s="237" t="s">
        <v>19</v>
      </c>
      <c r="F314" s="238" t="s">
        <v>9971</v>
      </c>
      <c r="G314" s="235"/>
      <c r="H314" s="239">
        <v>2263.25</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83</v>
      </c>
      <c r="AY314" s="245" t="s">
        <v>308</v>
      </c>
    </row>
    <row r="315" s="2" customFormat="1" ht="16.5" customHeight="1">
      <c r="A315" s="41"/>
      <c r="B315" s="42"/>
      <c r="C315" s="216" t="s">
        <v>3622</v>
      </c>
      <c r="D315" s="216" t="s">
        <v>310</v>
      </c>
      <c r="E315" s="217" t="s">
        <v>9972</v>
      </c>
      <c r="F315" s="218" t="s">
        <v>9973</v>
      </c>
      <c r="G315" s="219" t="s">
        <v>493</v>
      </c>
      <c r="H315" s="220">
        <v>226.32499999999999</v>
      </c>
      <c r="I315" s="221"/>
      <c r="J315" s="222">
        <f>ROUND(I315*H315,2)</f>
        <v>0</v>
      </c>
      <c r="K315" s="218" t="s">
        <v>314</v>
      </c>
      <c r="L315" s="47"/>
      <c r="M315" s="223" t="s">
        <v>19</v>
      </c>
      <c r="N315" s="224" t="s">
        <v>47</v>
      </c>
      <c r="O315" s="87"/>
      <c r="P315" s="225">
        <f>O315*H315</f>
        <v>0</v>
      </c>
      <c r="Q315" s="225">
        <v>0</v>
      </c>
      <c r="R315" s="225">
        <f>Q315*H315</f>
        <v>0</v>
      </c>
      <c r="S315" s="225">
        <v>0</v>
      </c>
      <c r="T315" s="226">
        <f>S315*H315</f>
        <v>0</v>
      </c>
      <c r="U315" s="41"/>
      <c r="V315" s="41"/>
      <c r="W315" s="41"/>
      <c r="X315" s="41"/>
      <c r="Y315" s="41"/>
      <c r="Z315" s="41"/>
      <c r="AA315" s="41"/>
      <c r="AB315" s="41"/>
      <c r="AC315" s="41"/>
      <c r="AD315" s="41"/>
      <c r="AE315" s="41"/>
      <c r="AR315" s="227" t="s">
        <v>315</v>
      </c>
      <c r="AT315" s="227" t="s">
        <v>310</v>
      </c>
      <c r="AU315" s="227" t="s">
        <v>85</v>
      </c>
      <c r="AY315" s="20" t="s">
        <v>308</v>
      </c>
      <c r="BE315" s="228">
        <f>IF(N315="základní",J315,0)</f>
        <v>0</v>
      </c>
      <c r="BF315" s="228">
        <f>IF(N315="snížená",J315,0)</f>
        <v>0</v>
      </c>
      <c r="BG315" s="228">
        <f>IF(N315="zákl. přenesená",J315,0)</f>
        <v>0</v>
      </c>
      <c r="BH315" s="228">
        <f>IF(N315="sníž. přenesená",J315,0)</f>
        <v>0</v>
      </c>
      <c r="BI315" s="228">
        <f>IF(N315="nulová",J315,0)</f>
        <v>0</v>
      </c>
      <c r="BJ315" s="20" t="s">
        <v>83</v>
      </c>
      <c r="BK315" s="228">
        <f>ROUND(I315*H315,2)</f>
        <v>0</v>
      </c>
      <c r="BL315" s="20" t="s">
        <v>315</v>
      </c>
      <c r="BM315" s="227" t="s">
        <v>3674</v>
      </c>
    </row>
    <row r="316" s="2" customFormat="1">
      <c r="A316" s="41"/>
      <c r="B316" s="42"/>
      <c r="C316" s="43"/>
      <c r="D316" s="229" t="s">
        <v>317</v>
      </c>
      <c r="E316" s="43"/>
      <c r="F316" s="230" t="s">
        <v>9974</v>
      </c>
      <c r="G316" s="43"/>
      <c r="H316" s="43"/>
      <c r="I316" s="231"/>
      <c r="J316" s="43"/>
      <c r="K316" s="43"/>
      <c r="L316" s="47"/>
      <c r="M316" s="232"/>
      <c r="N316" s="233"/>
      <c r="O316" s="87"/>
      <c r="P316" s="87"/>
      <c r="Q316" s="87"/>
      <c r="R316" s="87"/>
      <c r="S316" s="87"/>
      <c r="T316" s="88"/>
      <c r="U316" s="41"/>
      <c r="V316" s="41"/>
      <c r="W316" s="41"/>
      <c r="X316" s="41"/>
      <c r="Y316" s="41"/>
      <c r="Z316" s="41"/>
      <c r="AA316" s="41"/>
      <c r="AB316" s="41"/>
      <c r="AC316" s="41"/>
      <c r="AD316" s="41"/>
      <c r="AE316" s="41"/>
      <c r="AT316" s="20" t="s">
        <v>317</v>
      </c>
      <c r="AU316" s="20" t="s">
        <v>85</v>
      </c>
    </row>
    <row r="317" s="13" customFormat="1">
      <c r="A317" s="13"/>
      <c r="B317" s="234"/>
      <c r="C317" s="235"/>
      <c r="D317" s="236" t="s">
        <v>319</v>
      </c>
      <c r="E317" s="237" t="s">
        <v>19</v>
      </c>
      <c r="F317" s="238" t="s">
        <v>9968</v>
      </c>
      <c r="G317" s="235"/>
      <c r="H317" s="239">
        <v>15.163</v>
      </c>
      <c r="I317" s="240"/>
      <c r="J317" s="235"/>
      <c r="K317" s="235"/>
      <c r="L317" s="241"/>
      <c r="M317" s="242"/>
      <c r="N317" s="243"/>
      <c r="O317" s="243"/>
      <c r="P317" s="243"/>
      <c r="Q317" s="243"/>
      <c r="R317" s="243"/>
      <c r="S317" s="243"/>
      <c r="T317" s="244"/>
      <c r="U317" s="13"/>
      <c r="V317" s="13"/>
      <c r="W317" s="13"/>
      <c r="X317" s="13"/>
      <c r="Y317" s="13"/>
      <c r="Z317" s="13"/>
      <c r="AA317" s="13"/>
      <c r="AB317" s="13"/>
      <c r="AC317" s="13"/>
      <c r="AD317" s="13"/>
      <c r="AE317" s="13"/>
      <c r="AT317" s="245" t="s">
        <v>319</v>
      </c>
      <c r="AU317" s="245" t="s">
        <v>85</v>
      </c>
      <c r="AV317" s="13" t="s">
        <v>85</v>
      </c>
      <c r="AW317" s="13" t="s">
        <v>37</v>
      </c>
      <c r="AX317" s="13" t="s">
        <v>76</v>
      </c>
      <c r="AY317" s="245" t="s">
        <v>308</v>
      </c>
    </row>
    <row r="318" s="13" customFormat="1">
      <c r="A318" s="13"/>
      <c r="B318" s="234"/>
      <c r="C318" s="235"/>
      <c r="D318" s="236" t="s">
        <v>319</v>
      </c>
      <c r="E318" s="237" t="s">
        <v>19</v>
      </c>
      <c r="F318" s="238" t="s">
        <v>9969</v>
      </c>
      <c r="G318" s="235"/>
      <c r="H318" s="239">
        <v>167.96199999999999</v>
      </c>
      <c r="I318" s="240"/>
      <c r="J318" s="235"/>
      <c r="K318" s="235"/>
      <c r="L318" s="241"/>
      <c r="M318" s="242"/>
      <c r="N318" s="243"/>
      <c r="O318" s="243"/>
      <c r="P318" s="243"/>
      <c r="Q318" s="243"/>
      <c r="R318" s="243"/>
      <c r="S318" s="243"/>
      <c r="T318" s="244"/>
      <c r="U318" s="13"/>
      <c r="V318" s="13"/>
      <c r="W318" s="13"/>
      <c r="X318" s="13"/>
      <c r="Y318" s="13"/>
      <c r="Z318" s="13"/>
      <c r="AA318" s="13"/>
      <c r="AB318" s="13"/>
      <c r="AC318" s="13"/>
      <c r="AD318" s="13"/>
      <c r="AE318" s="13"/>
      <c r="AT318" s="245" t="s">
        <v>319</v>
      </c>
      <c r="AU318" s="245" t="s">
        <v>85</v>
      </c>
      <c r="AV318" s="13" t="s">
        <v>85</v>
      </c>
      <c r="AW318" s="13" t="s">
        <v>37</v>
      </c>
      <c r="AX318" s="13" t="s">
        <v>76</v>
      </c>
      <c r="AY318" s="245" t="s">
        <v>308</v>
      </c>
    </row>
    <row r="319" s="13" customFormat="1">
      <c r="A319" s="13"/>
      <c r="B319" s="234"/>
      <c r="C319" s="235"/>
      <c r="D319" s="236" t="s">
        <v>319</v>
      </c>
      <c r="E319" s="237" t="s">
        <v>19</v>
      </c>
      <c r="F319" s="238" t="s">
        <v>9970</v>
      </c>
      <c r="G319" s="235"/>
      <c r="H319" s="239">
        <v>43.200000000000003</v>
      </c>
      <c r="I319" s="240"/>
      <c r="J319" s="235"/>
      <c r="K319" s="235"/>
      <c r="L319" s="241"/>
      <c r="M319" s="242"/>
      <c r="N319" s="243"/>
      <c r="O319" s="243"/>
      <c r="P319" s="243"/>
      <c r="Q319" s="243"/>
      <c r="R319" s="243"/>
      <c r="S319" s="243"/>
      <c r="T319" s="244"/>
      <c r="U319" s="13"/>
      <c r="V319" s="13"/>
      <c r="W319" s="13"/>
      <c r="X319" s="13"/>
      <c r="Y319" s="13"/>
      <c r="Z319" s="13"/>
      <c r="AA319" s="13"/>
      <c r="AB319" s="13"/>
      <c r="AC319" s="13"/>
      <c r="AD319" s="13"/>
      <c r="AE319" s="13"/>
      <c r="AT319" s="245" t="s">
        <v>319</v>
      </c>
      <c r="AU319" s="245" t="s">
        <v>85</v>
      </c>
      <c r="AV319" s="13" t="s">
        <v>85</v>
      </c>
      <c r="AW319" s="13" t="s">
        <v>37</v>
      </c>
      <c r="AX319" s="13" t="s">
        <v>76</v>
      </c>
      <c r="AY319" s="245" t="s">
        <v>308</v>
      </c>
    </row>
    <row r="320" s="15" customFormat="1">
      <c r="A320" s="15"/>
      <c r="B320" s="259"/>
      <c r="C320" s="260"/>
      <c r="D320" s="236" t="s">
        <v>319</v>
      </c>
      <c r="E320" s="261" t="s">
        <v>19</v>
      </c>
      <c r="F320" s="262" t="s">
        <v>448</v>
      </c>
      <c r="G320" s="260"/>
      <c r="H320" s="263">
        <v>226.32499999999999</v>
      </c>
      <c r="I320" s="264"/>
      <c r="J320" s="260"/>
      <c r="K320" s="260"/>
      <c r="L320" s="265"/>
      <c r="M320" s="266"/>
      <c r="N320" s="267"/>
      <c r="O320" s="267"/>
      <c r="P320" s="267"/>
      <c r="Q320" s="267"/>
      <c r="R320" s="267"/>
      <c r="S320" s="267"/>
      <c r="T320" s="268"/>
      <c r="U320" s="15"/>
      <c r="V320" s="15"/>
      <c r="W320" s="15"/>
      <c r="X320" s="15"/>
      <c r="Y320" s="15"/>
      <c r="Z320" s="15"/>
      <c r="AA320" s="15"/>
      <c r="AB320" s="15"/>
      <c r="AC320" s="15"/>
      <c r="AD320" s="15"/>
      <c r="AE320" s="15"/>
      <c r="AT320" s="269" t="s">
        <v>319</v>
      </c>
      <c r="AU320" s="269" t="s">
        <v>85</v>
      </c>
      <c r="AV320" s="15" t="s">
        <v>315</v>
      </c>
      <c r="AW320" s="15" t="s">
        <v>37</v>
      </c>
      <c r="AX320" s="15" t="s">
        <v>83</v>
      </c>
      <c r="AY320" s="269" t="s">
        <v>308</v>
      </c>
    </row>
    <row r="321" s="2" customFormat="1" ht="21.75" customHeight="1">
      <c r="A321" s="41"/>
      <c r="B321" s="42"/>
      <c r="C321" s="216" t="s">
        <v>3626</v>
      </c>
      <c r="D321" s="216" t="s">
        <v>310</v>
      </c>
      <c r="E321" s="217" t="s">
        <v>577</v>
      </c>
      <c r="F321" s="218" t="s">
        <v>6245</v>
      </c>
      <c r="G321" s="219" t="s">
        <v>493</v>
      </c>
      <c r="H321" s="220">
        <v>226.32499999999999</v>
      </c>
      <c r="I321" s="221"/>
      <c r="J321" s="222">
        <f>ROUND(I321*H321,2)</f>
        <v>0</v>
      </c>
      <c r="K321" s="218" t="s">
        <v>314</v>
      </c>
      <c r="L321" s="47"/>
      <c r="M321" s="223" t="s">
        <v>19</v>
      </c>
      <c r="N321" s="224" t="s">
        <v>47</v>
      </c>
      <c r="O321" s="87"/>
      <c r="P321" s="225">
        <f>O321*H321</f>
        <v>0</v>
      </c>
      <c r="Q321" s="225">
        <v>0</v>
      </c>
      <c r="R321" s="225">
        <f>Q321*H321</f>
        <v>0</v>
      </c>
      <c r="S321" s="225">
        <v>0</v>
      </c>
      <c r="T321" s="226">
        <f>S321*H321</f>
        <v>0</v>
      </c>
      <c r="U321" s="41"/>
      <c r="V321" s="41"/>
      <c r="W321" s="41"/>
      <c r="X321" s="41"/>
      <c r="Y321" s="41"/>
      <c r="Z321" s="41"/>
      <c r="AA321" s="41"/>
      <c r="AB321" s="41"/>
      <c r="AC321" s="41"/>
      <c r="AD321" s="41"/>
      <c r="AE321" s="41"/>
      <c r="AR321" s="227" t="s">
        <v>315</v>
      </c>
      <c r="AT321" s="227" t="s">
        <v>310</v>
      </c>
      <c r="AU321" s="227" t="s">
        <v>85</v>
      </c>
      <c r="AY321" s="20" t="s">
        <v>308</v>
      </c>
      <c r="BE321" s="228">
        <f>IF(N321="základní",J321,0)</f>
        <v>0</v>
      </c>
      <c r="BF321" s="228">
        <f>IF(N321="snížená",J321,0)</f>
        <v>0</v>
      </c>
      <c r="BG321" s="228">
        <f>IF(N321="zákl. přenesená",J321,0)</f>
        <v>0</v>
      </c>
      <c r="BH321" s="228">
        <f>IF(N321="sníž. přenesená",J321,0)</f>
        <v>0</v>
      </c>
      <c r="BI321" s="228">
        <f>IF(N321="nulová",J321,0)</f>
        <v>0</v>
      </c>
      <c r="BJ321" s="20" t="s">
        <v>83</v>
      </c>
      <c r="BK321" s="228">
        <f>ROUND(I321*H321,2)</f>
        <v>0</v>
      </c>
      <c r="BL321" s="20" t="s">
        <v>315</v>
      </c>
      <c r="BM321" s="227" t="s">
        <v>3689</v>
      </c>
    </row>
    <row r="322" s="2" customFormat="1">
      <c r="A322" s="41"/>
      <c r="B322" s="42"/>
      <c r="C322" s="43"/>
      <c r="D322" s="229" t="s">
        <v>317</v>
      </c>
      <c r="E322" s="43"/>
      <c r="F322" s="230" t="s">
        <v>579</v>
      </c>
      <c r="G322" s="43"/>
      <c r="H322" s="43"/>
      <c r="I322" s="231"/>
      <c r="J322" s="43"/>
      <c r="K322" s="43"/>
      <c r="L322" s="47"/>
      <c r="M322" s="232"/>
      <c r="N322" s="233"/>
      <c r="O322" s="87"/>
      <c r="P322" s="87"/>
      <c r="Q322" s="87"/>
      <c r="R322" s="87"/>
      <c r="S322" s="87"/>
      <c r="T322" s="88"/>
      <c r="U322" s="41"/>
      <c r="V322" s="41"/>
      <c r="W322" s="41"/>
      <c r="X322" s="41"/>
      <c r="Y322" s="41"/>
      <c r="Z322" s="41"/>
      <c r="AA322" s="41"/>
      <c r="AB322" s="41"/>
      <c r="AC322" s="41"/>
      <c r="AD322" s="41"/>
      <c r="AE322" s="41"/>
      <c r="AT322" s="20" t="s">
        <v>317</v>
      </c>
      <c r="AU322" s="20" t="s">
        <v>85</v>
      </c>
    </row>
    <row r="323" s="13" customFormat="1">
      <c r="A323" s="13"/>
      <c r="B323" s="234"/>
      <c r="C323" s="235"/>
      <c r="D323" s="236" t="s">
        <v>319</v>
      </c>
      <c r="E323" s="237" t="s">
        <v>19</v>
      </c>
      <c r="F323" s="238" t="s">
        <v>9968</v>
      </c>
      <c r="G323" s="235"/>
      <c r="H323" s="239">
        <v>15.163</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3" customFormat="1">
      <c r="A324" s="13"/>
      <c r="B324" s="234"/>
      <c r="C324" s="235"/>
      <c r="D324" s="236" t="s">
        <v>319</v>
      </c>
      <c r="E324" s="237" t="s">
        <v>19</v>
      </c>
      <c r="F324" s="238" t="s">
        <v>9969</v>
      </c>
      <c r="G324" s="235"/>
      <c r="H324" s="239">
        <v>167.96199999999999</v>
      </c>
      <c r="I324" s="240"/>
      <c r="J324" s="235"/>
      <c r="K324" s="235"/>
      <c r="L324" s="241"/>
      <c r="M324" s="242"/>
      <c r="N324" s="243"/>
      <c r="O324" s="243"/>
      <c r="P324" s="243"/>
      <c r="Q324" s="243"/>
      <c r="R324" s="243"/>
      <c r="S324" s="243"/>
      <c r="T324" s="244"/>
      <c r="U324" s="13"/>
      <c r="V324" s="13"/>
      <c r="W324" s="13"/>
      <c r="X324" s="13"/>
      <c r="Y324" s="13"/>
      <c r="Z324" s="13"/>
      <c r="AA324" s="13"/>
      <c r="AB324" s="13"/>
      <c r="AC324" s="13"/>
      <c r="AD324" s="13"/>
      <c r="AE324" s="13"/>
      <c r="AT324" s="245" t="s">
        <v>319</v>
      </c>
      <c r="AU324" s="245" t="s">
        <v>85</v>
      </c>
      <c r="AV324" s="13" t="s">
        <v>85</v>
      </c>
      <c r="AW324" s="13" t="s">
        <v>37</v>
      </c>
      <c r="AX324" s="13" t="s">
        <v>76</v>
      </c>
      <c r="AY324" s="245" t="s">
        <v>308</v>
      </c>
    </row>
    <row r="325" s="13" customFormat="1">
      <c r="A325" s="13"/>
      <c r="B325" s="234"/>
      <c r="C325" s="235"/>
      <c r="D325" s="236" t="s">
        <v>319</v>
      </c>
      <c r="E325" s="237" t="s">
        <v>19</v>
      </c>
      <c r="F325" s="238" t="s">
        <v>9970</v>
      </c>
      <c r="G325" s="235"/>
      <c r="H325" s="239">
        <v>43.200000000000003</v>
      </c>
      <c r="I325" s="240"/>
      <c r="J325" s="235"/>
      <c r="K325" s="235"/>
      <c r="L325" s="241"/>
      <c r="M325" s="242"/>
      <c r="N325" s="243"/>
      <c r="O325" s="243"/>
      <c r="P325" s="243"/>
      <c r="Q325" s="243"/>
      <c r="R325" s="243"/>
      <c r="S325" s="243"/>
      <c r="T325" s="244"/>
      <c r="U325" s="13"/>
      <c r="V325" s="13"/>
      <c r="W325" s="13"/>
      <c r="X325" s="13"/>
      <c r="Y325" s="13"/>
      <c r="Z325" s="13"/>
      <c r="AA325" s="13"/>
      <c r="AB325" s="13"/>
      <c r="AC325" s="13"/>
      <c r="AD325" s="13"/>
      <c r="AE325" s="13"/>
      <c r="AT325" s="245" t="s">
        <v>319</v>
      </c>
      <c r="AU325" s="245" t="s">
        <v>85</v>
      </c>
      <c r="AV325" s="13" t="s">
        <v>85</v>
      </c>
      <c r="AW325" s="13" t="s">
        <v>37</v>
      </c>
      <c r="AX325" s="13" t="s">
        <v>76</v>
      </c>
      <c r="AY325" s="245" t="s">
        <v>308</v>
      </c>
    </row>
    <row r="326" s="15" customFormat="1">
      <c r="A326" s="15"/>
      <c r="B326" s="259"/>
      <c r="C326" s="260"/>
      <c r="D326" s="236" t="s">
        <v>319</v>
      </c>
      <c r="E326" s="261" t="s">
        <v>19</v>
      </c>
      <c r="F326" s="262" t="s">
        <v>448</v>
      </c>
      <c r="G326" s="260"/>
      <c r="H326" s="263">
        <v>226.32499999999999</v>
      </c>
      <c r="I326" s="264"/>
      <c r="J326" s="260"/>
      <c r="K326" s="260"/>
      <c r="L326" s="265"/>
      <c r="M326" s="266"/>
      <c r="N326" s="267"/>
      <c r="O326" s="267"/>
      <c r="P326" s="267"/>
      <c r="Q326" s="267"/>
      <c r="R326" s="267"/>
      <c r="S326" s="267"/>
      <c r="T326" s="268"/>
      <c r="U326" s="15"/>
      <c r="V326" s="15"/>
      <c r="W326" s="15"/>
      <c r="X326" s="15"/>
      <c r="Y326" s="15"/>
      <c r="Z326" s="15"/>
      <c r="AA326" s="15"/>
      <c r="AB326" s="15"/>
      <c r="AC326" s="15"/>
      <c r="AD326" s="15"/>
      <c r="AE326" s="15"/>
      <c r="AT326" s="269" t="s">
        <v>319</v>
      </c>
      <c r="AU326" s="269" t="s">
        <v>85</v>
      </c>
      <c r="AV326" s="15" t="s">
        <v>315</v>
      </c>
      <c r="AW326" s="15" t="s">
        <v>37</v>
      </c>
      <c r="AX326" s="15" t="s">
        <v>83</v>
      </c>
      <c r="AY326" s="269" t="s">
        <v>308</v>
      </c>
    </row>
    <row r="327" s="2" customFormat="1" ht="24.15" customHeight="1">
      <c r="A327" s="41"/>
      <c r="B327" s="42"/>
      <c r="C327" s="216" t="s">
        <v>3634</v>
      </c>
      <c r="D327" s="216" t="s">
        <v>310</v>
      </c>
      <c r="E327" s="217" t="s">
        <v>580</v>
      </c>
      <c r="F327" s="218" t="s">
        <v>6246</v>
      </c>
      <c r="G327" s="219" t="s">
        <v>493</v>
      </c>
      <c r="H327" s="220">
        <v>2263.25</v>
      </c>
      <c r="I327" s="221"/>
      <c r="J327" s="222">
        <f>ROUND(I327*H327,2)</f>
        <v>0</v>
      </c>
      <c r="K327" s="218" t="s">
        <v>314</v>
      </c>
      <c r="L327" s="47"/>
      <c r="M327" s="223" t="s">
        <v>19</v>
      </c>
      <c r="N327" s="224" t="s">
        <v>47</v>
      </c>
      <c r="O327" s="87"/>
      <c r="P327" s="225">
        <f>O327*H327</f>
        <v>0</v>
      </c>
      <c r="Q327" s="225">
        <v>0</v>
      </c>
      <c r="R327" s="225">
        <f>Q327*H327</f>
        <v>0</v>
      </c>
      <c r="S327" s="225">
        <v>0</v>
      </c>
      <c r="T327" s="226">
        <f>S327*H327</f>
        <v>0</v>
      </c>
      <c r="U327" s="41"/>
      <c r="V327" s="41"/>
      <c r="W327" s="41"/>
      <c r="X327" s="41"/>
      <c r="Y327" s="41"/>
      <c r="Z327" s="41"/>
      <c r="AA327" s="41"/>
      <c r="AB327" s="41"/>
      <c r="AC327" s="41"/>
      <c r="AD327" s="41"/>
      <c r="AE327" s="41"/>
      <c r="AR327" s="227" t="s">
        <v>315</v>
      </c>
      <c r="AT327" s="227" t="s">
        <v>310</v>
      </c>
      <c r="AU327" s="227" t="s">
        <v>85</v>
      </c>
      <c r="AY327" s="20" t="s">
        <v>308</v>
      </c>
      <c r="BE327" s="228">
        <f>IF(N327="základní",J327,0)</f>
        <v>0</v>
      </c>
      <c r="BF327" s="228">
        <f>IF(N327="snížená",J327,0)</f>
        <v>0</v>
      </c>
      <c r="BG327" s="228">
        <f>IF(N327="zákl. přenesená",J327,0)</f>
        <v>0</v>
      </c>
      <c r="BH327" s="228">
        <f>IF(N327="sníž. přenesená",J327,0)</f>
        <v>0</v>
      </c>
      <c r="BI327" s="228">
        <f>IF(N327="nulová",J327,0)</f>
        <v>0</v>
      </c>
      <c r="BJ327" s="20" t="s">
        <v>83</v>
      </c>
      <c r="BK327" s="228">
        <f>ROUND(I327*H327,2)</f>
        <v>0</v>
      </c>
      <c r="BL327" s="20" t="s">
        <v>315</v>
      </c>
      <c r="BM327" s="227" t="s">
        <v>3700</v>
      </c>
    </row>
    <row r="328" s="2" customFormat="1">
      <c r="A328" s="41"/>
      <c r="B328" s="42"/>
      <c r="C328" s="43"/>
      <c r="D328" s="229" t="s">
        <v>317</v>
      </c>
      <c r="E328" s="43"/>
      <c r="F328" s="230" t="s">
        <v>582</v>
      </c>
      <c r="G328" s="43"/>
      <c r="H328" s="43"/>
      <c r="I328" s="231"/>
      <c r="J328" s="43"/>
      <c r="K328" s="43"/>
      <c r="L328" s="47"/>
      <c r="M328" s="232"/>
      <c r="N328" s="233"/>
      <c r="O328" s="87"/>
      <c r="P328" s="87"/>
      <c r="Q328" s="87"/>
      <c r="R328" s="87"/>
      <c r="S328" s="87"/>
      <c r="T328" s="88"/>
      <c r="U328" s="41"/>
      <c r="V328" s="41"/>
      <c r="W328" s="41"/>
      <c r="X328" s="41"/>
      <c r="Y328" s="41"/>
      <c r="Z328" s="41"/>
      <c r="AA328" s="41"/>
      <c r="AB328" s="41"/>
      <c r="AC328" s="41"/>
      <c r="AD328" s="41"/>
      <c r="AE328" s="41"/>
      <c r="AT328" s="20" t="s">
        <v>317</v>
      </c>
      <c r="AU328" s="20" t="s">
        <v>85</v>
      </c>
    </row>
    <row r="329" s="13" customFormat="1">
      <c r="A329" s="13"/>
      <c r="B329" s="234"/>
      <c r="C329" s="235"/>
      <c r="D329" s="236" t="s">
        <v>319</v>
      </c>
      <c r="E329" s="237" t="s">
        <v>19</v>
      </c>
      <c r="F329" s="238" t="s">
        <v>9971</v>
      </c>
      <c r="G329" s="235"/>
      <c r="H329" s="239">
        <v>2263.25</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5" customFormat="1">
      <c r="A330" s="15"/>
      <c r="B330" s="259"/>
      <c r="C330" s="260"/>
      <c r="D330" s="236" t="s">
        <v>319</v>
      </c>
      <c r="E330" s="261" t="s">
        <v>19</v>
      </c>
      <c r="F330" s="262" t="s">
        <v>448</v>
      </c>
      <c r="G330" s="260"/>
      <c r="H330" s="263">
        <v>2263.25</v>
      </c>
      <c r="I330" s="264"/>
      <c r="J330" s="260"/>
      <c r="K330" s="260"/>
      <c r="L330" s="265"/>
      <c r="M330" s="266"/>
      <c r="N330" s="267"/>
      <c r="O330" s="267"/>
      <c r="P330" s="267"/>
      <c r="Q330" s="267"/>
      <c r="R330" s="267"/>
      <c r="S330" s="267"/>
      <c r="T330" s="268"/>
      <c r="U330" s="15"/>
      <c r="V330" s="15"/>
      <c r="W330" s="15"/>
      <c r="X330" s="15"/>
      <c r="Y330" s="15"/>
      <c r="Z330" s="15"/>
      <c r="AA330" s="15"/>
      <c r="AB330" s="15"/>
      <c r="AC330" s="15"/>
      <c r="AD330" s="15"/>
      <c r="AE330" s="15"/>
      <c r="AT330" s="269" t="s">
        <v>319</v>
      </c>
      <c r="AU330" s="269" t="s">
        <v>85</v>
      </c>
      <c r="AV330" s="15" t="s">
        <v>315</v>
      </c>
      <c r="AW330" s="15" t="s">
        <v>37</v>
      </c>
      <c r="AX330" s="15" t="s">
        <v>83</v>
      </c>
      <c r="AY330" s="269" t="s">
        <v>308</v>
      </c>
    </row>
    <row r="331" s="2" customFormat="1" ht="16.5" customHeight="1">
      <c r="A331" s="41"/>
      <c r="B331" s="42"/>
      <c r="C331" s="216" t="s">
        <v>3639</v>
      </c>
      <c r="D331" s="216" t="s">
        <v>310</v>
      </c>
      <c r="E331" s="217" t="s">
        <v>9975</v>
      </c>
      <c r="F331" s="218" t="s">
        <v>9976</v>
      </c>
      <c r="G331" s="219" t="s">
        <v>493</v>
      </c>
      <c r="H331" s="220">
        <v>226.32499999999999</v>
      </c>
      <c r="I331" s="221"/>
      <c r="J331" s="222">
        <f>ROUND(I331*H331,2)</f>
        <v>0</v>
      </c>
      <c r="K331" s="218" t="s">
        <v>19</v>
      </c>
      <c r="L331" s="47"/>
      <c r="M331" s="223" t="s">
        <v>19</v>
      </c>
      <c r="N331" s="224" t="s">
        <v>47</v>
      </c>
      <c r="O331" s="87"/>
      <c r="P331" s="225">
        <f>O331*H331</f>
        <v>0</v>
      </c>
      <c r="Q331" s="225">
        <v>0</v>
      </c>
      <c r="R331" s="225">
        <f>Q331*H331</f>
        <v>0</v>
      </c>
      <c r="S331" s="225">
        <v>0</v>
      </c>
      <c r="T331" s="226">
        <f>S331*H331</f>
        <v>0</v>
      </c>
      <c r="U331" s="41"/>
      <c r="V331" s="41"/>
      <c r="W331" s="41"/>
      <c r="X331" s="41"/>
      <c r="Y331" s="41"/>
      <c r="Z331" s="41"/>
      <c r="AA331" s="41"/>
      <c r="AB331" s="41"/>
      <c r="AC331" s="41"/>
      <c r="AD331" s="41"/>
      <c r="AE331" s="41"/>
      <c r="AR331" s="227" t="s">
        <v>315</v>
      </c>
      <c r="AT331" s="227" t="s">
        <v>310</v>
      </c>
      <c r="AU331" s="227" t="s">
        <v>85</v>
      </c>
      <c r="AY331" s="20" t="s">
        <v>308</v>
      </c>
      <c r="BE331" s="228">
        <f>IF(N331="základní",J331,0)</f>
        <v>0</v>
      </c>
      <c r="BF331" s="228">
        <f>IF(N331="snížená",J331,0)</f>
        <v>0</v>
      </c>
      <c r="BG331" s="228">
        <f>IF(N331="zákl. přenesená",J331,0)</f>
        <v>0</v>
      </c>
      <c r="BH331" s="228">
        <f>IF(N331="sníž. přenesená",J331,0)</f>
        <v>0</v>
      </c>
      <c r="BI331" s="228">
        <f>IF(N331="nulová",J331,0)</f>
        <v>0</v>
      </c>
      <c r="BJ331" s="20" t="s">
        <v>83</v>
      </c>
      <c r="BK331" s="228">
        <f>ROUND(I331*H331,2)</f>
        <v>0</v>
      </c>
      <c r="BL331" s="20" t="s">
        <v>315</v>
      </c>
      <c r="BM331" s="227" t="s">
        <v>3350</v>
      </c>
    </row>
    <row r="332" s="13" customFormat="1">
      <c r="A332" s="13"/>
      <c r="B332" s="234"/>
      <c r="C332" s="235"/>
      <c r="D332" s="236" t="s">
        <v>319</v>
      </c>
      <c r="E332" s="237" t="s">
        <v>19</v>
      </c>
      <c r="F332" s="238" t="s">
        <v>9968</v>
      </c>
      <c r="G332" s="235"/>
      <c r="H332" s="239">
        <v>15.163</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3" customFormat="1">
      <c r="A333" s="13"/>
      <c r="B333" s="234"/>
      <c r="C333" s="235"/>
      <c r="D333" s="236" t="s">
        <v>319</v>
      </c>
      <c r="E333" s="237" t="s">
        <v>19</v>
      </c>
      <c r="F333" s="238" t="s">
        <v>9969</v>
      </c>
      <c r="G333" s="235"/>
      <c r="H333" s="239">
        <v>167.96199999999999</v>
      </c>
      <c r="I333" s="240"/>
      <c r="J333" s="235"/>
      <c r="K333" s="235"/>
      <c r="L333" s="241"/>
      <c r="M333" s="242"/>
      <c r="N333" s="243"/>
      <c r="O333" s="243"/>
      <c r="P333" s="243"/>
      <c r="Q333" s="243"/>
      <c r="R333" s="243"/>
      <c r="S333" s="243"/>
      <c r="T333" s="244"/>
      <c r="U333" s="13"/>
      <c r="V333" s="13"/>
      <c r="W333" s="13"/>
      <c r="X333" s="13"/>
      <c r="Y333" s="13"/>
      <c r="Z333" s="13"/>
      <c r="AA333" s="13"/>
      <c r="AB333" s="13"/>
      <c r="AC333" s="13"/>
      <c r="AD333" s="13"/>
      <c r="AE333" s="13"/>
      <c r="AT333" s="245" t="s">
        <v>319</v>
      </c>
      <c r="AU333" s="245" t="s">
        <v>85</v>
      </c>
      <c r="AV333" s="13" t="s">
        <v>85</v>
      </c>
      <c r="AW333" s="13" t="s">
        <v>37</v>
      </c>
      <c r="AX333" s="13" t="s">
        <v>76</v>
      </c>
      <c r="AY333" s="245" t="s">
        <v>308</v>
      </c>
    </row>
    <row r="334" s="13" customFormat="1">
      <c r="A334" s="13"/>
      <c r="B334" s="234"/>
      <c r="C334" s="235"/>
      <c r="D334" s="236" t="s">
        <v>319</v>
      </c>
      <c r="E334" s="237" t="s">
        <v>19</v>
      </c>
      <c r="F334" s="238" t="s">
        <v>9970</v>
      </c>
      <c r="G334" s="235"/>
      <c r="H334" s="239">
        <v>43.200000000000003</v>
      </c>
      <c r="I334" s="240"/>
      <c r="J334" s="235"/>
      <c r="K334" s="235"/>
      <c r="L334" s="241"/>
      <c r="M334" s="242"/>
      <c r="N334" s="243"/>
      <c r="O334" s="243"/>
      <c r="P334" s="243"/>
      <c r="Q334" s="243"/>
      <c r="R334" s="243"/>
      <c r="S334" s="243"/>
      <c r="T334" s="244"/>
      <c r="U334" s="13"/>
      <c r="V334" s="13"/>
      <c r="W334" s="13"/>
      <c r="X334" s="13"/>
      <c r="Y334" s="13"/>
      <c r="Z334" s="13"/>
      <c r="AA334" s="13"/>
      <c r="AB334" s="13"/>
      <c r="AC334" s="13"/>
      <c r="AD334" s="13"/>
      <c r="AE334" s="13"/>
      <c r="AT334" s="245" t="s">
        <v>319</v>
      </c>
      <c r="AU334" s="245" t="s">
        <v>85</v>
      </c>
      <c r="AV334" s="13" t="s">
        <v>85</v>
      </c>
      <c r="AW334" s="13" t="s">
        <v>37</v>
      </c>
      <c r="AX334" s="13" t="s">
        <v>76</v>
      </c>
      <c r="AY334" s="245" t="s">
        <v>308</v>
      </c>
    </row>
    <row r="335" s="15" customFormat="1">
      <c r="A335" s="15"/>
      <c r="B335" s="259"/>
      <c r="C335" s="260"/>
      <c r="D335" s="236" t="s">
        <v>319</v>
      </c>
      <c r="E335" s="261" t="s">
        <v>19</v>
      </c>
      <c r="F335" s="262" t="s">
        <v>448</v>
      </c>
      <c r="G335" s="260"/>
      <c r="H335" s="263">
        <v>226.32499999999999</v>
      </c>
      <c r="I335" s="264"/>
      <c r="J335" s="260"/>
      <c r="K335" s="260"/>
      <c r="L335" s="265"/>
      <c r="M335" s="266"/>
      <c r="N335" s="267"/>
      <c r="O335" s="267"/>
      <c r="P335" s="267"/>
      <c r="Q335" s="267"/>
      <c r="R335" s="267"/>
      <c r="S335" s="267"/>
      <c r="T335" s="268"/>
      <c r="U335" s="15"/>
      <c r="V335" s="15"/>
      <c r="W335" s="15"/>
      <c r="X335" s="15"/>
      <c r="Y335" s="15"/>
      <c r="Z335" s="15"/>
      <c r="AA335" s="15"/>
      <c r="AB335" s="15"/>
      <c r="AC335" s="15"/>
      <c r="AD335" s="15"/>
      <c r="AE335" s="15"/>
      <c r="AT335" s="269" t="s">
        <v>319</v>
      </c>
      <c r="AU335" s="269" t="s">
        <v>85</v>
      </c>
      <c r="AV335" s="15" t="s">
        <v>315</v>
      </c>
      <c r="AW335" s="15" t="s">
        <v>37</v>
      </c>
      <c r="AX335" s="15" t="s">
        <v>83</v>
      </c>
      <c r="AY335" s="269" t="s">
        <v>308</v>
      </c>
    </row>
    <row r="336" s="2" customFormat="1" ht="24.15" customHeight="1">
      <c r="A336" s="41"/>
      <c r="B336" s="42"/>
      <c r="C336" s="216" t="s">
        <v>3647</v>
      </c>
      <c r="D336" s="216" t="s">
        <v>310</v>
      </c>
      <c r="E336" s="217" t="s">
        <v>2783</v>
      </c>
      <c r="F336" s="218" t="s">
        <v>937</v>
      </c>
      <c r="G336" s="219" t="s">
        <v>493</v>
      </c>
      <c r="H336" s="220">
        <v>171.072</v>
      </c>
      <c r="I336" s="221"/>
      <c r="J336" s="222">
        <f>ROUND(I336*H336,2)</f>
        <v>0</v>
      </c>
      <c r="K336" s="218" t="s">
        <v>314</v>
      </c>
      <c r="L336" s="47"/>
      <c r="M336" s="223" t="s">
        <v>19</v>
      </c>
      <c r="N336" s="224" t="s">
        <v>47</v>
      </c>
      <c r="O336" s="87"/>
      <c r="P336" s="225">
        <f>O336*H336</f>
        <v>0</v>
      </c>
      <c r="Q336" s="225">
        <v>0</v>
      </c>
      <c r="R336" s="225">
        <f>Q336*H336</f>
        <v>0</v>
      </c>
      <c r="S336" s="225">
        <v>0</v>
      </c>
      <c r="T336" s="226">
        <f>S336*H336</f>
        <v>0</v>
      </c>
      <c r="U336" s="41"/>
      <c r="V336" s="41"/>
      <c r="W336" s="41"/>
      <c r="X336" s="41"/>
      <c r="Y336" s="41"/>
      <c r="Z336" s="41"/>
      <c r="AA336" s="41"/>
      <c r="AB336" s="41"/>
      <c r="AC336" s="41"/>
      <c r="AD336" s="41"/>
      <c r="AE336" s="41"/>
      <c r="AR336" s="227" t="s">
        <v>315</v>
      </c>
      <c r="AT336" s="227" t="s">
        <v>310</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315</v>
      </c>
      <c r="BM336" s="227" t="s">
        <v>9977</v>
      </c>
    </row>
    <row r="337" s="2" customFormat="1">
      <c r="A337" s="41"/>
      <c r="B337" s="42"/>
      <c r="C337" s="43"/>
      <c r="D337" s="229" t="s">
        <v>317</v>
      </c>
      <c r="E337" s="43"/>
      <c r="F337" s="230" t="s">
        <v>2785</v>
      </c>
      <c r="G337" s="43"/>
      <c r="H337" s="43"/>
      <c r="I337" s="231"/>
      <c r="J337" s="43"/>
      <c r="K337" s="43"/>
      <c r="L337" s="47"/>
      <c r="M337" s="232"/>
      <c r="N337" s="233"/>
      <c r="O337" s="87"/>
      <c r="P337" s="87"/>
      <c r="Q337" s="87"/>
      <c r="R337" s="87"/>
      <c r="S337" s="87"/>
      <c r="T337" s="88"/>
      <c r="U337" s="41"/>
      <c r="V337" s="41"/>
      <c r="W337" s="41"/>
      <c r="X337" s="41"/>
      <c r="Y337" s="41"/>
      <c r="Z337" s="41"/>
      <c r="AA337" s="41"/>
      <c r="AB337" s="41"/>
      <c r="AC337" s="41"/>
      <c r="AD337" s="41"/>
      <c r="AE337" s="41"/>
      <c r="AT337" s="20" t="s">
        <v>317</v>
      </c>
      <c r="AU337" s="20" t="s">
        <v>85</v>
      </c>
    </row>
    <row r="338" s="13" customFormat="1">
      <c r="A338" s="13"/>
      <c r="B338" s="234"/>
      <c r="C338" s="235"/>
      <c r="D338" s="236" t="s">
        <v>319</v>
      </c>
      <c r="E338" s="237" t="s">
        <v>19</v>
      </c>
      <c r="F338" s="238" t="s">
        <v>9978</v>
      </c>
      <c r="G338" s="235"/>
      <c r="H338" s="239">
        <v>171.072</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5" customFormat="1">
      <c r="A339" s="15"/>
      <c r="B339" s="259"/>
      <c r="C339" s="260"/>
      <c r="D339" s="236" t="s">
        <v>319</v>
      </c>
      <c r="E339" s="261" t="s">
        <v>19</v>
      </c>
      <c r="F339" s="262" t="s">
        <v>448</v>
      </c>
      <c r="G339" s="260"/>
      <c r="H339" s="263">
        <v>171.072</v>
      </c>
      <c r="I339" s="264"/>
      <c r="J339" s="260"/>
      <c r="K339" s="260"/>
      <c r="L339" s="265"/>
      <c r="M339" s="266"/>
      <c r="N339" s="267"/>
      <c r="O339" s="267"/>
      <c r="P339" s="267"/>
      <c r="Q339" s="267"/>
      <c r="R339" s="267"/>
      <c r="S339" s="267"/>
      <c r="T339" s="268"/>
      <c r="U339" s="15"/>
      <c r="V339" s="15"/>
      <c r="W339" s="15"/>
      <c r="X339" s="15"/>
      <c r="Y339" s="15"/>
      <c r="Z339" s="15"/>
      <c r="AA339" s="15"/>
      <c r="AB339" s="15"/>
      <c r="AC339" s="15"/>
      <c r="AD339" s="15"/>
      <c r="AE339" s="15"/>
      <c r="AT339" s="269" t="s">
        <v>319</v>
      </c>
      <c r="AU339" s="269" t="s">
        <v>85</v>
      </c>
      <c r="AV339" s="15" t="s">
        <v>315</v>
      </c>
      <c r="AW339" s="15" t="s">
        <v>37</v>
      </c>
      <c r="AX339" s="15" t="s">
        <v>83</v>
      </c>
      <c r="AY339" s="269" t="s">
        <v>308</v>
      </c>
    </row>
    <row r="340" s="2" customFormat="1" ht="24.15" customHeight="1">
      <c r="A340" s="41"/>
      <c r="B340" s="42"/>
      <c r="C340" s="216" t="s">
        <v>3652</v>
      </c>
      <c r="D340" s="216" t="s">
        <v>310</v>
      </c>
      <c r="E340" s="217" t="s">
        <v>1133</v>
      </c>
      <c r="F340" s="218" t="s">
        <v>1134</v>
      </c>
      <c r="G340" s="219" t="s">
        <v>493</v>
      </c>
      <c r="H340" s="220">
        <v>55.415999999999997</v>
      </c>
      <c r="I340" s="221"/>
      <c r="J340" s="222">
        <f>ROUND(I340*H340,2)</f>
        <v>0</v>
      </c>
      <c r="K340" s="218" t="s">
        <v>314</v>
      </c>
      <c r="L340" s="47"/>
      <c r="M340" s="223" t="s">
        <v>19</v>
      </c>
      <c r="N340" s="224" t="s">
        <v>47</v>
      </c>
      <c r="O340" s="87"/>
      <c r="P340" s="225">
        <f>O340*H340</f>
        <v>0</v>
      </c>
      <c r="Q340" s="225">
        <v>0</v>
      </c>
      <c r="R340" s="225">
        <f>Q340*H340</f>
        <v>0</v>
      </c>
      <c r="S340" s="225">
        <v>0</v>
      </c>
      <c r="T340" s="226">
        <f>S340*H340</f>
        <v>0</v>
      </c>
      <c r="U340" s="41"/>
      <c r="V340" s="41"/>
      <c r="W340" s="41"/>
      <c r="X340" s="41"/>
      <c r="Y340" s="41"/>
      <c r="Z340" s="41"/>
      <c r="AA340" s="41"/>
      <c r="AB340" s="41"/>
      <c r="AC340" s="41"/>
      <c r="AD340" s="41"/>
      <c r="AE340" s="41"/>
      <c r="AR340" s="227" t="s">
        <v>315</v>
      </c>
      <c r="AT340" s="227" t="s">
        <v>310</v>
      </c>
      <c r="AU340" s="227" t="s">
        <v>85</v>
      </c>
      <c r="AY340" s="20" t="s">
        <v>308</v>
      </c>
      <c r="BE340" s="228">
        <f>IF(N340="základní",J340,0)</f>
        <v>0</v>
      </c>
      <c r="BF340" s="228">
        <f>IF(N340="snížená",J340,0)</f>
        <v>0</v>
      </c>
      <c r="BG340" s="228">
        <f>IF(N340="zákl. přenesená",J340,0)</f>
        <v>0</v>
      </c>
      <c r="BH340" s="228">
        <f>IF(N340="sníž. přenesená",J340,0)</f>
        <v>0</v>
      </c>
      <c r="BI340" s="228">
        <f>IF(N340="nulová",J340,0)</f>
        <v>0</v>
      </c>
      <c r="BJ340" s="20" t="s">
        <v>83</v>
      </c>
      <c r="BK340" s="228">
        <f>ROUND(I340*H340,2)</f>
        <v>0</v>
      </c>
      <c r="BL340" s="20" t="s">
        <v>315</v>
      </c>
      <c r="BM340" s="227" t="s">
        <v>3737</v>
      </c>
    </row>
    <row r="341" s="2" customFormat="1">
      <c r="A341" s="41"/>
      <c r="B341" s="42"/>
      <c r="C341" s="43"/>
      <c r="D341" s="229" t="s">
        <v>317</v>
      </c>
      <c r="E341" s="43"/>
      <c r="F341" s="230" t="s">
        <v>1136</v>
      </c>
      <c r="G341" s="43"/>
      <c r="H341" s="43"/>
      <c r="I341" s="231"/>
      <c r="J341" s="43"/>
      <c r="K341" s="43"/>
      <c r="L341" s="47"/>
      <c r="M341" s="232"/>
      <c r="N341" s="233"/>
      <c r="O341" s="87"/>
      <c r="P341" s="87"/>
      <c r="Q341" s="87"/>
      <c r="R341" s="87"/>
      <c r="S341" s="87"/>
      <c r="T341" s="88"/>
      <c r="U341" s="41"/>
      <c r="V341" s="41"/>
      <c r="W341" s="41"/>
      <c r="X341" s="41"/>
      <c r="Y341" s="41"/>
      <c r="Z341" s="41"/>
      <c r="AA341" s="41"/>
      <c r="AB341" s="41"/>
      <c r="AC341" s="41"/>
      <c r="AD341" s="41"/>
      <c r="AE341" s="41"/>
      <c r="AT341" s="20" t="s">
        <v>317</v>
      </c>
      <c r="AU341" s="20" t="s">
        <v>85</v>
      </c>
    </row>
    <row r="342" s="2" customFormat="1">
      <c r="A342" s="41"/>
      <c r="B342" s="42"/>
      <c r="C342" s="43"/>
      <c r="D342" s="236" t="s">
        <v>4125</v>
      </c>
      <c r="E342" s="43"/>
      <c r="F342" s="292" t="s">
        <v>9979</v>
      </c>
      <c r="G342" s="43"/>
      <c r="H342" s="43"/>
      <c r="I342" s="231"/>
      <c r="J342" s="43"/>
      <c r="K342" s="43"/>
      <c r="L342" s="47"/>
      <c r="M342" s="232"/>
      <c r="N342" s="233"/>
      <c r="O342" s="87"/>
      <c r="P342" s="87"/>
      <c r="Q342" s="87"/>
      <c r="R342" s="87"/>
      <c r="S342" s="87"/>
      <c r="T342" s="88"/>
      <c r="U342" s="41"/>
      <c r="V342" s="41"/>
      <c r="W342" s="41"/>
      <c r="X342" s="41"/>
      <c r="Y342" s="41"/>
      <c r="Z342" s="41"/>
      <c r="AA342" s="41"/>
      <c r="AB342" s="41"/>
      <c r="AC342" s="41"/>
      <c r="AD342" s="41"/>
      <c r="AE342" s="41"/>
      <c r="AT342" s="20" t="s">
        <v>4125</v>
      </c>
      <c r="AU342" s="20" t="s">
        <v>85</v>
      </c>
    </row>
    <row r="343" s="13" customFormat="1">
      <c r="A343" s="13"/>
      <c r="B343" s="234"/>
      <c r="C343" s="235"/>
      <c r="D343" s="236" t="s">
        <v>319</v>
      </c>
      <c r="E343" s="237" t="s">
        <v>19</v>
      </c>
      <c r="F343" s="238" t="s">
        <v>9880</v>
      </c>
      <c r="G343" s="235"/>
      <c r="H343" s="239">
        <v>8.4239999999999995</v>
      </c>
      <c r="I343" s="240"/>
      <c r="J343" s="235"/>
      <c r="K343" s="235"/>
      <c r="L343" s="241"/>
      <c r="M343" s="242"/>
      <c r="N343" s="243"/>
      <c r="O343" s="243"/>
      <c r="P343" s="243"/>
      <c r="Q343" s="243"/>
      <c r="R343" s="243"/>
      <c r="S343" s="243"/>
      <c r="T343" s="244"/>
      <c r="U343" s="13"/>
      <c r="V343" s="13"/>
      <c r="W343" s="13"/>
      <c r="X343" s="13"/>
      <c r="Y343" s="13"/>
      <c r="Z343" s="13"/>
      <c r="AA343" s="13"/>
      <c r="AB343" s="13"/>
      <c r="AC343" s="13"/>
      <c r="AD343" s="13"/>
      <c r="AE343" s="13"/>
      <c r="AT343" s="245" t="s">
        <v>319</v>
      </c>
      <c r="AU343" s="245" t="s">
        <v>85</v>
      </c>
      <c r="AV343" s="13" t="s">
        <v>85</v>
      </c>
      <c r="AW343" s="13" t="s">
        <v>37</v>
      </c>
      <c r="AX343" s="13" t="s">
        <v>76</v>
      </c>
      <c r="AY343" s="245" t="s">
        <v>308</v>
      </c>
    </row>
    <row r="344" s="13" customFormat="1">
      <c r="A344" s="13"/>
      <c r="B344" s="234"/>
      <c r="C344" s="235"/>
      <c r="D344" s="236" t="s">
        <v>319</v>
      </c>
      <c r="E344" s="237" t="s">
        <v>19</v>
      </c>
      <c r="F344" s="238" t="s">
        <v>9980</v>
      </c>
      <c r="G344" s="235"/>
      <c r="H344" s="239">
        <v>34.991999999999997</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76</v>
      </c>
      <c r="AY344" s="245" t="s">
        <v>308</v>
      </c>
    </row>
    <row r="345" s="13" customFormat="1">
      <c r="A345" s="13"/>
      <c r="B345" s="234"/>
      <c r="C345" s="235"/>
      <c r="D345" s="236" t="s">
        <v>319</v>
      </c>
      <c r="E345" s="237" t="s">
        <v>19</v>
      </c>
      <c r="F345" s="238" t="s">
        <v>9981</v>
      </c>
      <c r="G345" s="235"/>
      <c r="H345" s="239">
        <v>12</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85</v>
      </c>
      <c r="AV345" s="13" t="s">
        <v>85</v>
      </c>
      <c r="AW345" s="13" t="s">
        <v>37</v>
      </c>
      <c r="AX345" s="13" t="s">
        <v>76</v>
      </c>
      <c r="AY345" s="245" t="s">
        <v>308</v>
      </c>
    </row>
    <row r="346" s="15" customFormat="1">
      <c r="A346" s="15"/>
      <c r="B346" s="259"/>
      <c r="C346" s="260"/>
      <c r="D346" s="236" t="s">
        <v>319</v>
      </c>
      <c r="E346" s="261" t="s">
        <v>19</v>
      </c>
      <c r="F346" s="262" t="s">
        <v>448</v>
      </c>
      <c r="G346" s="260"/>
      <c r="H346" s="263">
        <v>55.415999999999997</v>
      </c>
      <c r="I346" s="264"/>
      <c r="J346" s="260"/>
      <c r="K346" s="260"/>
      <c r="L346" s="265"/>
      <c r="M346" s="266"/>
      <c r="N346" s="267"/>
      <c r="O346" s="267"/>
      <c r="P346" s="267"/>
      <c r="Q346" s="267"/>
      <c r="R346" s="267"/>
      <c r="S346" s="267"/>
      <c r="T346" s="268"/>
      <c r="U346" s="15"/>
      <c r="V346" s="15"/>
      <c r="W346" s="15"/>
      <c r="X346" s="15"/>
      <c r="Y346" s="15"/>
      <c r="Z346" s="15"/>
      <c r="AA346" s="15"/>
      <c r="AB346" s="15"/>
      <c r="AC346" s="15"/>
      <c r="AD346" s="15"/>
      <c r="AE346" s="15"/>
      <c r="AT346" s="269" t="s">
        <v>319</v>
      </c>
      <c r="AU346" s="269" t="s">
        <v>85</v>
      </c>
      <c r="AV346" s="15" t="s">
        <v>315</v>
      </c>
      <c r="AW346" s="15" t="s">
        <v>37</v>
      </c>
      <c r="AX346" s="15" t="s">
        <v>83</v>
      </c>
      <c r="AY346" s="269" t="s">
        <v>308</v>
      </c>
    </row>
    <row r="347" s="2" customFormat="1" ht="16.5" customHeight="1">
      <c r="A347" s="41"/>
      <c r="B347" s="42"/>
      <c r="C347" s="216" t="s">
        <v>3656</v>
      </c>
      <c r="D347" s="216" t="s">
        <v>310</v>
      </c>
      <c r="E347" s="217" t="s">
        <v>9982</v>
      </c>
      <c r="F347" s="218" t="s">
        <v>9983</v>
      </c>
      <c r="G347" s="219" t="s">
        <v>4835</v>
      </c>
      <c r="H347" s="220">
        <v>2</v>
      </c>
      <c r="I347" s="221"/>
      <c r="J347" s="222">
        <f>ROUND(I347*H347,2)</f>
        <v>0</v>
      </c>
      <c r="K347" s="218" t="s">
        <v>19</v>
      </c>
      <c r="L347" s="47"/>
      <c r="M347" s="223" t="s">
        <v>19</v>
      </c>
      <c r="N347" s="224" t="s">
        <v>47</v>
      </c>
      <c r="O347" s="87"/>
      <c r="P347" s="225">
        <f>O347*H347</f>
        <v>0</v>
      </c>
      <c r="Q347" s="225">
        <v>0</v>
      </c>
      <c r="R347" s="225">
        <f>Q347*H347</f>
        <v>0</v>
      </c>
      <c r="S347" s="225">
        <v>0</v>
      </c>
      <c r="T347" s="226">
        <f>S347*H347</f>
        <v>0</v>
      </c>
      <c r="U347" s="41"/>
      <c r="V347" s="41"/>
      <c r="W347" s="41"/>
      <c r="X347" s="41"/>
      <c r="Y347" s="41"/>
      <c r="Z347" s="41"/>
      <c r="AA347" s="41"/>
      <c r="AB347" s="41"/>
      <c r="AC347" s="41"/>
      <c r="AD347" s="41"/>
      <c r="AE347" s="41"/>
      <c r="AR347" s="227" t="s">
        <v>315</v>
      </c>
      <c r="AT347" s="227" t="s">
        <v>310</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315</v>
      </c>
      <c r="BM347" s="227" t="s">
        <v>9984</v>
      </c>
    </row>
    <row r="348" s="12" customFormat="1" ht="25.92" customHeight="1">
      <c r="A348" s="12"/>
      <c r="B348" s="200"/>
      <c r="C348" s="201"/>
      <c r="D348" s="202" t="s">
        <v>75</v>
      </c>
      <c r="E348" s="203" t="s">
        <v>9985</v>
      </c>
      <c r="F348" s="203" t="s">
        <v>9986</v>
      </c>
      <c r="G348" s="201"/>
      <c r="H348" s="201"/>
      <c r="I348" s="204"/>
      <c r="J348" s="205">
        <f>BK348</f>
        <v>0</v>
      </c>
      <c r="K348" s="201"/>
      <c r="L348" s="206"/>
      <c r="M348" s="207"/>
      <c r="N348" s="208"/>
      <c r="O348" s="208"/>
      <c r="P348" s="209">
        <f>SUM(P349:P359)</f>
        <v>0</v>
      </c>
      <c r="Q348" s="208"/>
      <c r="R348" s="209">
        <f>SUM(R349:R359)</f>
        <v>0</v>
      </c>
      <c r="S348" s="208"/>
      <c r="T348" s="210">
        <f>SUM(T349:T359)</f>
        <v>0</v>
      </c>
      <c r="U348" s="12"/>
      <c r="V348" s="12"/>
      <c r="W348" s="12"/>
      <c r="X348" s="12"/>
      <c r="Y348" s="12"/>
      <c r="Z348" s="12"/>
      <c r="AA348" s="12"/>
      <c r="AB348" s="12"/>
      <c r="AC348" s="12"/>
      <c r="AD348" s="12"/>
      <c r="AE348" s="12"/>
      <c r="AR348" s="211" t="s">
        <v>150</v>
      </c>
      <c r="AT348" s="212" t="s">
        <v>75</v>
      </c>
      <c r="AU348" s="212" t="s">
        <v>76</v>
      </c>
      <c r="AY348" s="211" t="s">
        <v>308</v>
      </c>
      <c r="BK348" s="213">
        <f>SUM(BK349:BK359)</f>
        <v>0</v>
      </c>
    </row>
    <row r="349" s="2" customFormat="1" ht="24.15" customHeight="1">
      <c r="A349" s="41"/>
      <c r="B349" s="42"/>
      <c r="C349" s="216" t="s">
        <v>3661</v>
      </c>
      <c r="D349" s="216" t="s">
        <v>310</v>
      </c>
      <c r="E349" s="217" t="s">
        <v>9777</v>
      </c>
      <c r="F349" s="218" t="s">
        <v>9778</v>
      </c>
      <c r="G349" s="219" t="s">
        <v>323</v>
      </c>
      <c r="H349" s="220">
        <v>1</v>
      </c>
      <c r="I349" s="221"/>
      <c r="J349" s="222">
        <f>ROUND(I349*H349,2)</f>
        <v>0</v>
      </c>
      <c r="K349" s="218" t="s">
        <v>314</v>
      </c>
      <c r="L349" s="47"/>
      <c r="M349" s="223" t="s">
        <v>19</v>
      </c>
      <c r="N349" s="224" t="s">
        <v>47</v>
      </c>
      <c r="O349" s="87"/>
      <c r="P349" s="225">
        <f>O349*H349</f>
        <v>0</v>
      </c>
      <c r="Q349" s="225">
        <v>0</v>
      </c>
      <c r="R349" s="225">
        <f>Q349*H349</f>
        <v>0</v>
      </c>
      <c r="S349" s="225">
        <v>0</v>
      </c>
      <c r="T349" s="226">
        <f>S349*H349</f>
        <v>0</v>
      </c>
      <c r="U349" s="41"/>
      <c r="V349" s="41"/>
      <c r="W349" s="41"/>
      <c r="X349" s="41"/>
      <c r="Y349" s="41"/>
      <c r="Z349" s="41"/>
      <c r="AA349" s="41"/>
      <c r="AB349" s="41"/>
      <c r="AC349" s="41"/>
      <c r="AD349" s="41"/>
      <c r="AE349" s="41"/>
      <c r="AR349" s="227" t="s">
        <v>782</v>
      </c>
      <c r="AT349" s="227" t="s">
        <v>310</v>
      </c>
      <c r="AU349" s="227" t="s">
        <v>83</v>
      </c>
      <c r="AY349" s="20" t="s">
        <v>308</v>
      </c>
      <c r="BE349" s="228">
        <f>IF(N349="základní",J349,0)</f>
        <v>0</v>
      </c>
      <c r="BF349" s="228">
        <f>IF(N349="snížená",J349,0)</f>
        <v>0</v>
      </c>
      <c r="BG349" s="228">
        <f>IF(N349="zákl. přenesená",J349,0)</f>
        <v>0</v>
      </c>
      <c r="BH349" s="228">
        <f>IF(N349="sníž. přenesená",J349,0)</f>
        <v>0</v>
      </c>
      <c r="BI349" s="228">
        <f>IF(N349="nulová",J349,0)</f>
        <v>0</v>
      </c>
      <c r="BJ349" s="20" t="s">
        <v>83</v>
      </c>
      <c r="BK349" s="228">
        <f>ROUND(I349*H349,2)</f>
        <v>0</v>
      </c>
      <c r="BL349" s="20" t="s">
        <v>782</v>
      </c>
      <c r="BM349" s="227" t="s">
        <v>9987</v>
      </c>
    </row>
    <row r="350" s="2" customFormat="1">
      <c r="A350" s="41"/>
      <c r="B350" s="42"/>
      <c r="C350" s="43"/>
      <c r="D350" s="229" t="s">
        <v>317</v>
      </c>
      <c r="E350" s="43"/>
      <c r="F350" s="230" t="s">
        <v>9780</v>
      </c>
      <c r="G350" s="43"/>
      <c r="H350" s="43"/>
      <c r="I350" s="231"/>
      <c r="J350" s="43"/>
      <c r="K350" s="43"/>
      <c r="L350" s="47"/>
      <c r="M350" s="232"/>
      <c r="N350" s="233"/>
      <c r="O350" s="87"/>
      <c r="P350" s="87"/>
      <c r="Q350" s="87"/>
      <c r="R350" s="87"/>
      <c r="S350" s="87"/>
      <c r="T350" s="88"/>
      <c r="U350" s="41"/>
      <c r="V350" s="41"/>
      <c r="W350" s="41"/>
      <c r="X350" s="41"/>
      <c r="Y350" s="41"/>
      <c r="Z350" s="41"/>
      <c r="AA350" s="41"/>
      <c r="AB350" s="41"/>
      <c r="AC350" s="41"/>
      <c r="AD350" s="41"/>
      <c r="AE350" s="41"/>
      <c r="AT350" s="20" t="s">
        <v>317</v>
      </c>
      <c r="AU350" s="20" t="s">
        <v>83</v>
      </c>
    </row>
    <row r="351" s="2" customFormat="1" ht="37.8" customHeight="1">
      <c r="A351" s="41"/>
      <c r="B351" s="42"/>
      <c r="C351" s="216" t="s">
        <v>3668</v>
      </c>
      <c r="D351" s="216" t="s">
        <v>310</v>
      </c>
      <c r="E351" s="217" t="s">
        <v>9782</v>
      </c>
      <c r="F351" s="218" t="s">
        <v>9783</v>
      </c>
      <c r="G351" s="219" t="s">
        <v>323</v>
      </c>
      <c r="H351" s="220">
        <v>10</v>
      </c>
      <c r="I351" s="221"/>
      <c r="J351" s="222">
        <f>ROUND(I351*H351,2)</f>
        <v>0</v>
      </c>
      <c r="K351" s="218" t="s">
        <v>314</v>
      </c>
      <c r="L351" s="47"/>
      <c r="M351" s="223" t="s">
        <v>19</v>
      </c>
      <c r="N351" s="224" t="s">
        <v>47</v>
      </c>
      <c r="O351" s="87"/>
      <c r="P351" s="225">
        <f>O351*H351</f>
        <v>0</v>
      </c>
      <c r="Q351" s="225">
        <v>0</v>
      </c>
      <c r="R351" s="225">
        <f>Q351*H351</f>
        <v>0</v>
      </c>
      <c r="S351" s="225">
        <v>0</v>
      </c>
      <c r="T351" s="226">
        <f>S351*H351</f>
        <v>0</v>
      </c>
      <c r="U351" s="41"/>
      <c r="V351" s="41"/>
      <c r="W351" s="41"/>
      <c r="X351" s="41"/>
      <c r="Y351" s="41"/>
      <c r="Z351" s="41"/>
      <c r="AA351" s="41"/>
      <c r="AB351" s="41"/>
      <c r="AC351" s="41"/>
      <c r="AD351" s="41"/>
      <c r="AE351" s="41"/>
      <c r="AR351" s="227" t="s">
        <v>782</v>
      </c>
      <c r="AT351" s="227" t="s">
        <v>310</v>
      </c>
      <c r="AU351" s="227" t="s">
        <v>83</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782</v>
      </c>
      <c r="BM351" s="227" t="s">
        <v>9988</v>
      </c>
    </row>
    <row r="352" s="2" customFormat="1">
      <c r="A352" s="41"/>
      <c r="B352" s="42"/>
      <c r="C352" s="43"/>
      <c r="D352" s="229" t="s">
        <v>317</v>
      </c>
      <c r="E352" s="43"/>
      <c r="F352" s="230" t="s">
        <v>9785</v>
      </c>
      <c r="G352" s="43"/>
      <c r="H352" s="43"/>
      <c r="I352" s="231"/>
      <c r="J352" s="43"/>
      <c r="K352" s="43"/>
      <c r="L352" s="47"/>
      <c r="M352" s="232"/>
      <c r="N352" s="233"/>
      <c r="O352" s="87"/>
      <c r="P352" s="87"/>
      <c r="Q352" s="87"/>
      <c r="R352" s="87"/>
      <c r="S352" s="87"/>
      <c r="T352" s="88"/>
      <c r="U352" s="41"/>
      <c r="V352" s="41"/>
      <c r="W352" s="41"/>
      <c r="X352" s="41"/>
      <c r="Y352" s="41"/>
      <c r="Z352" s="41"/>
      <c r="AA352" s="41"/>
      <c r="AB352" s="41"/>
      <c r="AC352" s="41"/>
      <c r="AD352" s="41"/>
      <c r="AE352" s="41"/>
      <c r="AT352" s="20" t="s">
        <v>317</v>
      </c>
      <c r="AU352" s="20" t="s">
        <v>83</v>
      </c>
    </row>
    <row r="353" s="2" customFormat="1" ht="24.15" customHeight="1">
      <c r="A353" s="41"/>
      <c r="B353" s="42"/>
      <c r="C353" s="216" t="s">
        <v>3674</v>
      </c>
      <c r="D353" s="216" t="s">
        <v>310</v>
      </c>
      <c r="E353" s="217" t="s">
        <v>9989</v>
      </c>
      <c r="F353" s="218" t="s">
        <v>9990</v>
      </c>
      <c r="G353" s="219" t="s">
        <v>9991</v>
      </c>
      <c r="H353" s="220">
        <v>2</v>
      </c>
      <c r="I353" s="221"/>
      <c r="J353" s="222">
        <f>ROUND(I353*H353,2)</f>
        <v>0</v>
      </c>
      <c r="K353" s="218" t="s">
        <v>314</v>
      </c>
      <c r="L353" s="47"/>
      <c r="M353" s="223" t="s">
        <v>19</v>
      </c>
      <c r="N353" s="224" t="s">
        <v>47</v>
      </c>
      <c r="O353" s="87"/>
      <c r="P353" s="225">
        <f>O353*H353</f>
        <v>0</v>
      </c>
      <c r="Q353" s="225">
        <v>0</v>
      </c>
      <c r="R353" s="225">
        <f>Q353*H353</f>
        <v>0</v>
      </c>
      <c r="S353" s="225">
        <v>0</v>
      </c>
      <c r="T353" s="226">
        <f>S353*H353</f>
        <v>0</v>
      </c>
      <c r="U353" s="41"/>
      <c r="V353" s="41"/>
      <c r="W353" s="41"/>
      <c r="X353" s="41"/>
      <c r="Y353" s="41"/>
      <c r="Z353" s="41"/>
      <c r="AA353" s="41"/>
      <c r="AB353" s="41"/>
      <c r="AC353" s="41"/>
      <c r="AD353" s="41"/>
      <c r="AE353" s="41"/>
      <c r="AR353" s="227" t="s">
        <v>782</v>
      </c>
      <c r="AT353" s="227" t="s">
        <v>310</v>
      </c>
      <c r="AU353" s="227" t="s">
        <v>83</v>
      </c>
      <c r="AY353" s="20" t="s">
        <v>308</v>
      </c>
      <c r="BE353" s="228">
        <f>IF(N353="základní",J353,0)</f>
        <v>0</v>
      </c>
      <c r="BF353" s="228">
        <f>IF(N353="snížená",J353,0)</f>
        <v>0</v>
      </c>
      <c r="BG353" s="228">
        <f>IF(N353="zákl. přenesená",J353,0)</f>
        <v>0</v>
      </c>
      <c r="BH353" s="228">
        <f>IF(N353="sníž. přenesená",J353,0)</f>
        <v>0</v>
      </c>
      <c r="BI353" s="228">
        <f>IF(N353="nulová",J353,0)</f>
        <v>0</v>
      </c>
      <c r="BJ353" s="20" t="s">
        <v>83</v>
      </c>
      <c r="BK353" s="228">
        <f>ROUND(I353*H353,2)</f>
        <v>0</v>
      </c>
      <c r="BL353" s="20" t="s">
        <v>782</v>
      </c>
      <c r="BM353" s="227" t="s">
        <v>9992</v>
      </c>
    </row>
    <row r="354" s="2" customFormat="1">
      <c r="A354" s="41"/>
      <c r="B354" s="42"/>
      <c r="C354" s="43"/>
      <c r="D354" s="229" t="s">
        <v>317</v>
      </c>
      <c r="E354" s="43"/>
      <c r="F354" s="230" t="s">
        <v>9993</v>
      </c>
      <c r="G354" s="43"/>
      <c r="H354" s="43"/>
      <c r="I354" s="231"/>
      <c r="J354" s="43"/>
      <c r="K354" s="43"/>
      <c r="L354" s="47"/>
      <c r="M354" s="232"/>
      <c r="N354" s="233"/>
      <c r="O354" s="87"/>
      <c r="P354" s="87"/>
      <c r="Q354" s="87"/>
      <c r="R354" s="87"/>
      <c r="S354" s="87"/>
      <c r="T354" s="88"/>
      <c r="U354" s="41"/>
      <c r="V354" s="41"/>
      <c r="W354" s="41"/>
      <c r="X354" s="41"/>
      <c r="Y354" s="41"/>
      <c r="Z354" s="41"/>
      <c r="AA354" s="41"/>
      <c r="AB354" s="41"/>
      <c r="AC354" s="41"/>
      <c r="AD354" s="41"/>
      <c r="AE354" s="41"/>
      <c r="AT354" s="20" t="s">
        <v>317</v>
      </c>
      <c r="AU354" s="20" t="s">
        <v>83</v>
      </c>
    </row>
    <row r="355" s="2" customFormat="1" ht="21.75" customHeight="1">
      <c r="A355" s="41"/>
      <c r="B355" s="42"/>
      <c r="C355" s="216" t="s">
        <v>3682</v>
      </c>
      <c r="D355" s="216" t="s">
        <v>310</v>
      </c>
      <c r="E355" s="217" t="s">
        <v>9994</v>
      </c>
      <c r="F355" s="218" t="s">
        <v>9995</v>
      </c>
      <c r="G355" s="219" t="s">
        <v>323</v>
      </c>
      <c r="H355" s="220">
        <v>2</v>
      </c>
      <c r="I355" s="221"/>
      <c r="J355" s="222">
        <f>ROUND(I355*H355,2)</f>
        <v>0</v>
      </c>
      <c r="K355" s="218" t="s">
        <v>314</v>
      </c>
      <c r="L355" s="47"/>
      <c r="M355" s="223" t="s">
        <v>19</v>
      </c>
      <c r="N355" s="224" t="s">
        <v>47</v>
      </c>
      <c r="O355" s="87"/>
      <c r="P355" s="225">
        <f>O355*H355</f>
        <v>0</v>
      </c>
      <c r="Q355" s="225">
        <v>0</v>
      </c>
      <c r="R355" s="225">
        <f>Q355*H355</f>
        <v>0</v>
      </c>
      <c r="S355" s="225">
        <v>0</v>
      </c>
      <c r="T355" s="226">
        <f>S355*H355</f>
        <v>0</v>
      </c>
      <c r="U355" s="41"/>
      <c r="V355" s="41"/>
      <c r="W355" s="41"/>
      <c r="X355" s="41"/>
      <c r="Y355" s="41"/>
      <c r="Z355" s="41"/>
      <c r="AA355" s="41"/>
      <c r="AB355" s="41"/>
      <c r="AC355" s="41"/>
      <c r="AD355" s="41"/>
      <c r="AE355" s="41"/>
      <c r="AR355" s="227" t="s">
        <v>782</v>
      </c>
      <c r="AT355" s="227" t="s">
        <v>310</v>
      </c>
      <c r="AU355" s="227" t="s">
        <v>83</v>
      </c>
      <c r="AY355" s="20" t="s">
        <v>308</v>
      </c>
      <c r="BE355" s="228">
        <f>IF(N355="základní",J355,0)</f>
        <v>0</v>
      </c>
      <c r="BF355" s="228">
        <f>IF(N355="snížená",J355,0)</f>
        <v>0</v>
      </c>
      <c r="BG355" s="228">
        <f>IF(N355="zákl. přenesená",J355,0)</f>
        <v>0</v>
      </c>
      <c r="BH355" s="228">
        <f>IF(N355="sníž. přenesená",J355,0)</f>
        <v>0</v>
      </c>
      <c r="BI355" s="228">
        <f>IF(N355="nulová",J355,0)</f>
        <v>0</v>
      </c>
      <c r="BJ355" s="20" t="s">
        <v>83</v>
      </c>
      <c r="BK355" s="228">
        <f>ROUND(I355*H355,2)</f>
        <v>0</v>
      </c>
      <c r="BL355" s="20" t="s">
        <v>782</v>
      </c>
      <c r="BM355" s="227" t="s">
        <v>9996</v>
      </c>
    </row>
    <row r="356" s="2" customFormat="1">
      <c r="A356" s="41"/>
      <c r="B356" s="42"/>
      <c r="C356" s="43"/>
      <c r="D356" s="229" t="s">
        <v>317</v>
      </c>
      <c r="E356" s="43"/>
      <c r="F356" s="230" t="s">
        <v>9997</v>
      </c>
      <c r="G356" s="43"/>
      <c r="H356" s="43"/>
      <c r="I356" s="231"/>
      <c r="J356" s="43"/>
      <c r="K356" s="43"/>
      <c r="L356" s="47"/>
      <c r="M356" s="232"/>
      <c r="N356" s="233"/>
      <c r="O356" s="87"/>
      <c r="P356" s="87"/>
      <c r="Q356" s="87"/>
      <c r="R356" s="87"/>
      <c r="S356" s="87"/>
      <c r="T356" s="88"/>
      <c r="U356" s="41"/>
      <c r="V356" s="41"/>
      <c r="W356" s="41"/>
      <c r="X356" s="41"/>
      <c r="Y356" s="41"/>
      <c r="Z356" s="41"/>
      <c r="AA356" s="41"/>
      <c r="AB356" s="41"/>
      <c r="AC356" s="41"/>
      <c r="AD356" s="41"/>
      <c r="AE356" s="41"/>
      <c r="AT356" s="20" t="s">
        <v>317</v>
      </c>
      <c r="AU356" s="20" t="s">
        <v>83</v>
      </c>
    </row>
    <row r="357" s="2" customFormat="1" ht="16.5" customHeight="1">
      <c r="A357" s="41"/>
      <c r="B357" s="42"/>
      <c r="C357" s="216" t="s">
        <v>3689</v>
      </c>
      <c r="D357" s="216" t="s">
        <v>310</v>
      </c>
      <c r="E357" s="217" t="s">
        <v>9998</v>
      </c>
      <c r="F357" s="218" t="s">
        <v>9999</v>
      </c>
      <c r="G357" s="219" t="s">
        <v>4835</v>
      </c>
      <c r="H357" s="220">
        <v>2</v>
      </c>
      <c r="I357" s="221"/>
      <c r="J357" s="222">
        <f>ROUND(I357*H357,2)</f>
        <v>0</v>
      </c>
      <c r="K357" s="218" t="s">
        <v>19</v>
      </c>
      <c r="L357" s="47"/>
      <c r="M357" s="223" t="s">
        <v>19</v>
      </c>
      <c r="N357" s="224" t="s">
        <v>47</v>
      </c>
      <c r="O357" s="87"/>
      <c r="P357" s="225">
        <f>O357*H357</f>
        <v>0</v>
      </c>
      <c r="Q357" s="225">
        <v>0</v>
      </c>
      <c r="R357" s="225">
        <f>Q357*H357</f>
        <v>0</v>
      </c>
      <c r="S357" s="225">
        <v>0</v>
      </c>
      <c r="T357" s="226">
        <f>S357*H357</f>
        <v>0</v>
      </c>
      <c r="U357" s="41"/>
      <c r="V357" s="41"/>
      <c r="W357" s="41"/>
      <c r="X357" s="41"/>
      <c r="Y357" s="41"/>
      <c r="Z357" s="41"/>
      <c r="AA357" s="41"/>
      <c r="AB357" s="41"/>
      <c r="AC357" s="41"/>
      <c r="AD357" s="41"/>
      <c r="AE357" s="41"/>
      <c r="AR357" s="227" t="s">
        <v>315</v>
      </c>
      <c r="AT357" s="227" t="s">
        <v>310</v>
      </c>
      <c r="AU357" s="227" t="s">
        <v>83</v>
      </c>
      <c r="AY357" s="20" t="s">
        <v>308</v>
      </c>
      <c r="BE357" s="228">
        <f>IF(N357="základní",J357,0)</f>
        <v>0</v>
      </c>
      <c r="BF357" s="228">
        <f>IF(N357="snížená",J357,0)</f>
        <v>0</v>
      </c>
      <c r="BG357" s="228">
        <f>IF(N357="zákl. přenesená",J357,0)</f>
        <v>0</v>
      </c>
      <c r="BH357" s="228">
        <f>IF(N357="sníž. přenesená",J357,0)</f>
        <v>0</v>
      </c>
      <c r="BI357" s="228">
        <f>IF(N357="nulová",J357,0)</f>
        <v>0</v>
      </c>
      <c r="BJ357" s="20" t="s">
        <v>83</v>
      </c>
      <c r="BK357" s="228">
        <f>ROUND(I357*H357,2)</f>
        <v>0</v>
      </c>
      <c r="BL357" s="20" t="s">
        <v>315</v>
      </c>
      <c r="BM357" s="227" t="s">
        <v>10000</v>
      </c>
    </row>
    <row r="358" s="2" customFormat="1">
      <c r="A358" s="41"/>
      <c r="B358" s="42"/>
      <c r="C358" s="43"/>
      <c r="D358" s="236" t="s">
        <v>4125</v>
      </c>
      <c r="E358" s="43"/>
      <c r="F358" s="292" t="s">
        <v>10001</v>
      </c>
      <c r="G358" s="43"/>
      <c r="H358" s="43"/>
      <c r="I358" s="231"/>
      <c r="J358" s="43"/>
      <c r="K358" s="43"/>
      <c r="L358" s="47"/>
      <c r="M358" s="232"/>
      <c r="N358" s="233"/>
      <c r="O358" s="87"/>
      <c r="P358" s="87"/>
      <c r="Q358" s="87"/>
      <c r="R358" s="87"/>
      <c r="S358" s="87"/>
      <c r="T358" s="88"/>
      <c r="U358" s="41"/>
      <c r="V358" s="41"/>
      <c r="W358" s="41"/>
      <c r="X358" s="41"/>
      <c r="Y358" s="41"/>
      <c r="Z358" s="41"/>
      <c r="AA358" s="41"/>
      <c r="AB358" s="41"/>
      <c r="AC358" s="41"/>
      <c r="AD358" s="41"/>
      <c r="AE358" s="41"/>
      <c r="AT358" s="20" t="s">
        <v>4125</v>
      </c>
      <c r="AU358" s="20" t="s">
        <v>83</v>
      </c>
    </row>
    <row r="359" s="2" customFormat="1" ht="16.5" customHeight="1">
      <c r="A359" s="41"/>
      <c r="B359" s="42"/>
      <c r="C359" s="216" t="s">
        <v>3698</v>
      </c>
      <c r="D359" s="216" t="s">
        <v>310</v>
      </c>
      <c r="E359" s="217" t="s">
        <v>10002</v>
      </c>
      <c r="F359" s="218" t="s">
        <v>10003</v>
      </c>
      <c r="G359" s="219" t="s">
        <v>4835</v>
      </c>
      <c r="H359" s="220">
        <v>2</v>
      </c>
      <c r="I359" s="221"/>
      <c r="J359" s="222">
        <f>ROUND(I359*H359,2)</f>
        <v>0</v>
      </c>
      <c r="K359" s="218" t="s">
        <v>19</v>
      </c>
      <c r="L359" s="47"/>
      <c r="M359" s="223" t="s">
        <v>19</v>
      </c>
      <c r="N359" s="224" t="s">
        <v>47</v>
      </c>
      <c r="O359" s="87"/>
      <c r="P359" s="225">
        <f>O359*H359</f>
        <v>0</v>
      </c>
      <c r="Q359" s="225">
        <v>0</v>
      </c>
      <c r="R359" s="225">
        <f>Q359*H359</f>
        <v>0</v>
      </c>
      <c r="S359" s="225">
        <v>0</v>
      </c>
      <c r="T359" s="226">
        <f>S359*H359</f>
        <v>0</v>
      </c>
      <c r="U359" s="41"/>
      <c r="V359" s="41"/>
      <c r="W359" s="41"/>
      <c r="X359" s="41"/>
      <c r="Y359" s="41"/>
      <c r="Z359" s="41"/>
      <c r="AA359" s="41"/>
      <c r="AB359" s="41"/>
      <c r="AC359" s="41"/>
      <c r="AD359" s="41"/>
      <c r="AE359" s="41"/>
      <c r="AR359" s="227" t="s">
        <v>315</v>
      </c>
      <c r="AT359" s="227" t="s">
        <v>310</v>
      </c>
      <c r="AU359" s="227" t="s">
        <v>83</v>
      </c>
      <c r="AY359" s="20" t="s">
        <v>308</v>
      </c>
      <c r="BE359" s="228">
        <f>IF(N359="základní",J359,0)</f>
        <v>0</v>
      </c>
      <c r="BF359" s="228">
        <f>IF(N359="snížená",J359,0)</f>
        <v>0</v>
      </c>
      <c r="BG359" s="228">
        <f>IF(N359="zákl. přenesená",J359,0)</f>
        <v>0</v>
      </c>
      <c r="BH359" s="228">
        <f>IF(N359="sníž. přenesená",J359,0)</f>
        <v>0</v>
      </c>
      <c r="BI359" s="228">
        <f>IF(N359="nulová",J359,0)</f>
        <v>0</v>
      </c>
      <c r="BJ359" s="20" t="s">
        <v>83</v>
      </c>
      <c r="BK359" s="228">
        <f>ROUND(I359*H359,2)</f>
        <v>0</v>
      </c>
      <c r="BL359" s="20" t="s">
        <v>315</v>
      </c>
      <c r="BM359" s="227" t="s">
        <v>10004</v>
      </c>
    </row>
    <row r="360" s="12" customFormat="1" ht="25.92" customHeight="1">
      <c r="A360" s="12"/>
      <c r="B360" s="200"/>
      <c r="C360" s="201"/>
      <c r="D360" s="202" t="s">
        <v>75</v>
      </c>
      <c r="E360" s="203" t="s">
        <v>10005</v>
      </c>
      <c r="F360" s="203" t="s">
        <v>10006</v>
      </c>
      <c r="G360" s="201"/>
      <c r="H360" s="201"/>
      <c r="I360" s="204"/>
      <c r="J360" s="205">
        <f>BK360</f>
        <v>0</v>
      </c>
      <c r="K360" s="201"/>
      <c r="L360" s="206"/>
      <c r="M360" s="207"/>
      <c r="N360" s="208"/>
      <c r="O360" s="208"/>
      <c r="P360" s="209">
        <f>SUM(P361:P367)</f>
        <v>0</v>
      </c>
      <c r="Q360" s="208"/>
      <c r="R360" s="209">
        <f>SUM(R361:R367)</f>
        <v>0</v>
      </c>
      <c r="S360" s="208"/>
      <c r="T360" s="210">
        <f>SUM(T361:T367)</f>
        <v>0</v>
      </c>
      <c r="U360" s="12"/>
      <c r="V360" s="12"/>
      <c r="W360" s="12"/>
      <c r="X360" s="12"/>
      <c r="Y360" s="12"/>
      <c r="Z360" s="12"/>
      <c r="AA360" s="12"/>
      <c r="AB360" s="12"/>
      <c r="AC360" s="12"/>
      <c r="AD360" s="12"/>
      <c r="AE360" s="12"/>
      <c r="AR360" s="211" t="s">
        <v>336</v>
      </c>
      <c r="AT360" s="212" t="s">
        <v>75</v>
      </c>
      <c r="AU360" s="212" t="s">
        <v>76</v>
      </c>
      <c r="AY360" s="211" t="s">
        <v>308</v>
      </c>
      <c r="BK360" s="213">
        <f>SUM(BK361:BK367)</f>
        <v>0</v>
      </c>
    </row>
    <row r="361" s="2" customFormat="1" ht="16.5" customHeight="1">
      <c r="A361" s="41"/>
      <c r="B361" s="42"/>
      <c r="C361" s="216" t="s">
        <v>3700</v>
      </c>
      <c r="D361" s="216" t="s">
        <v>310</v>
      </c>
      <c r="E361" s="217" t="s">
        <v>10007</v>
      </c>
      <c r="F361" s="218" t="s">
        <v>10008</v>
      </c>
      <c r="G361" s="219" t="s">
        <v>881</v>
      </c>
      <c r="H361" s="220">
        <v>20</v>
      </c>
      <c r="I361" s="221"/>
      <c r="J361" s="222">
        <f>ROUND(I361*H361,2)</f>
        <v>0</v>
      </c>
      <c r="K361" s="218" t="s">
        <v>314</v>
      </c>
      <c r="L361" s="47"/>
      <c r="M361" s="223" t="s">
        <v>19</v>
      </c>
      <c r="N361" s="224" t="s">
        <v>47</v>
      </c>
      <c r="O361" s="87"/>
      <c r="P361" s="225">
        <f>O361*H361</f>
        <v>0</v>
      </c>
      <c r="Q361" s="225">
        <v>0</v>
      </c>
      <c r="R361" s="225">
        <f>Q361*H361</f>
        <v>0</v>
      </c>
      <c r="S361" s="225">
        <v>0</v>
      </c>
      <c r="T361" s="226">
        <f>S361*H361</f>
        <v>0</v>
      </c>
      <c r="U361" s="41"/>
      <c r="V361" s="41"/>
      <c r="W361" s="41"/>
      <c r="X361" s="41"/>
      <c r="Y361" s="41"/>
      <c r="Z361" s="41"/>
      <c r="AA361" s="41"/>
      <c r="AB361" s="41"/>
      <c r="AC361" s="41"/>
      <c r="AD361" s="41"/>
      <c r="AE361" s="41"/>
      <c r="AR361" s="227" t="s">
        <v>315</v>
      </c>
      <c r="AT361" s="227" t="s">
        <v>310</v>
      </c>
      <c r="AU361" s="227" t="s">
        <v>83</v>
      </c>
      <c r="AY361" s="20" t="s">
        <v>308</v>
      </c>
      <c r="BE361" s="228">
        <f>IF(N361="základní",J361,0)</f>
        <v>0</v>
      </c>
      <c r="BF361" s="228">
        <f>IF(N361="snížená",J361,0)</f>
        <v>0</v>
      </c>
      <c r="BG361" s="228">
        <f>IF(N361="zákl. přenesená",J361,0)</f>
        <v>0</v>
      </c>
      <c r="BH361" s="228">
        <f>IF(N361="sníž. přenesená",J361,0)</f>
        <v>0</v>
      </c>
      <c r="BI361" s="228">
        <f>IF(N361="nulová",J361,0)</f>
        <v>0</v>
      </c>
      <c r="BJ361" s="20" t="s">
        <v>83</v>
      </c>
      <c r="BK361" s="228">
        <f>ROUND(I361*H361,2)</f>
        <v>0</v>
      </c>
      <c r="BL361" s="20" t="s">
        <v>315</v>
      </c>
      <c r="BM361" s="227" t="s">
        <v>10009</v>
      </c>
    </row>
    <row r="362" s="2" customFormat="1">
      <c r="A362" s="41"/>
      <c r="B362" s="42"/>
      <c r="C362" s="43"/>
      <c r="D362" s="229" t="s">
        <v>317</v>
      </c>
      <c r="E362" s="43"/>
      <c r="F362" s="230" t="s">
        <v>10010</v>
      </c>
      <c r="G362" s="43"/>
      <c r="H362" s="43"/>
      <c r="I362" s="231"/>
      <c r="J362" s="43"/>
      <c r="K362" s="43"/>
      <c r="L362" s="47"/>
      <c r="M362" s="232"/>
      <c r="N362" s="233"/>
      <c r="O362" s="87"/>
      <c r="P362" s="87"/>
      <c r="Q362" s="87"/>
      <c r="R362" s="87"/>
      <c r="S362" s="87"/>
      <c r="T362" s="88"/>
      <c r="U362" s="41"/>
      <c r="V362" s="41"/>
      <c r="W362" s="41"/>
      <c r="X362" s="41"/>
      <c r="Y362" s="41"/>
      <c r="Z362" s="41"/>
      <c r="AA362" s="41"/>
      <c r="AB362" s="41"/>
      <c r="AC362" s="41"/>
      <c r="AD362" s="41"/>
      <c r="AE362" s="41"/>
      <c r="AT362" s="20" t="s">
        <v>317</v>
      </c>
      <c r="AU362" s="20" t="s">
        <v>83</v>
      </c>
    </row>
    <row r="363" s="2" customFormat="1" ht="16.5" customHeight="1">
      <c r="A363" s="41"/>
      <c r="B363" s="42"/>
      <c r="C363" s="216" t="s">
        <v>3705</v>
      </c>
      <c r="D363" s="216" t="s">
        <v>310</v>
      </c>
      <c r="E363" s="217" t="s">
        <v>10011</v>
      </c>
      <c r="F363" s="218" t="s">
        <v>10012</v>
      </c>
      <c r="G363" s="219" t="s">
        <v>881</v>
      </c>
      <c r="H363" s="220">
        <v>25</v>
      </c>
      <c r="I363" s="221"/>
      <c r="J363" s="222">
        <f>ROUND(I363*H363,2)</f>
        <v>0</v>
      </c>
      <c r="K363" s="218" t="s">
        <v>314</v>
      </c>
      <c r="L363" s="47"/>
      <c r="M363" s="223" t="s">
        <v>19</v>
      </c>
      <c r="N363" s="224" t="s">
        <v>47</v>
      </c>
      <c r="O363" s="87"/>
      <c r="P363" s="225">
        <f>O363*H363</f>
        <v>0</v>
      </c>
      <c r="Q363" s="225">
        <v>0</v>
      </c>
      <c r="R363" s="225">
        <f>Q363*H363</f>
        <v>0</v>
      </c>
      <c r="S363" s="225">
        <v>0</v>
      </c>
      <c r="T363" s="226">
        <f>S363*H363</f>
        <v>0</v>
      </c>
      <c r="U363" s="41"/>
      <c r="V363" s="41"/>
      <c r="W363" s="41"/>
      <c r="X363" s="41"/>
      <c r="Y363" s="41"/>
      <c r="Z363" s="41"/>
      <c r="AA363" s="41"/>
      <c r="AB363" s="41"/>
      <c r="AC363" s="41"/>
      <c r="AD363" s="41"/>
      <c r="AE363" s="41"/>
      <c r="AR363" s="227" t="s">
        <v>315</v>
      </c>
      <c r="AT363" s="227" t="s">
        <v>310</v>
      </c>
      <c r="AU363" s="227" t="s">
        <v>83</v>
      </c>
      <c r="AY363" s="20" t="s">
        <v>308</v>
      </c>
      <c r="BE363" s="228">
        <f>IF(N363="základní",J363,0)</f>
        <v>0</v>
      </c>
      <c r="BF363" s="228">
        <f>IF(N363="snížená",J363,0)</f>
        <v>0</v>
      </c>
      <c r="BG363" s="228">
        <f>IF(N363="zákl. přenesená",J363,0)</f>
        <v>0</v>
      </c>
      <c r="BH363" s="228">
        <f>IF(N363="sníž. přenesená",J363,0)</f>
        <v>0</v>
      </c>
      <c r="BI363" s="228">
        <f>IF(N363="nulová",J363,0)</f>
        <v>0</v>
      </c>
      <c r="BJ363" s="20" t="s">
        <v>83</v>
      </c>
      <c r="BK363" s="228">
        <f>ROUND(I363*H363,2)</f>
        <v>0</v>
      </c>
      <c r="BL363" s="20" t="s">
        <v>315</v>
      </c>
      <c r="BM363" s="227" t="s">
        <v>10013</v>
      </c>
    </row>
    <row r="364" s="2" customFormat="1">
      <c r="A364" s="41"/>
      <c r="B364" s="42"/>
      <c r="C364" s="43"/>
      <c r="D364" s="229" t="s">
        <v>317</v>
      </c>
      <c r="E364" s="43"/>
      <c r="F364" s="230" t="s">
        <v>10014</v>
      </c>
      <c r="G364" s="43"/>
      <c r="H364" s="43"/>
      <c r="I364" s="231"/>
      <c r="J364" s="43"/>
      <c r="K364" s="43"/>
      <c r="L364" s="47"/>
      <c r="M364" s="232"/>
      <c r="N364" s="233"/>
      <c r="O364" s="87"/>
      <c r="P364" s="87"/>
      <c r="Q364" s="87"/>
      <c r="R364" s="87"/>
      <c r="S364" s="87"/>
      <c r="T364" s="88"/>
      <c r="U364" s="41"/>
      <c r="V364" s="41"/>
      <c r="W364" s="41"/>
      <c r="X364" s="41"/>
      <c r="Y364" s="41"/>
      <c r="Z364" s="41"/>
      <c r="AA364" s="41"/>
      <c r="AB364" s="41"/>
      <c r="AC364" s="41"/>
      <c r="AD364" s="41"/>
      <c r="AE364" s="41"/>
      <c r="AT364" s="20" t="s">
        <v>317</v>
      </c>
      <c r="AU364" s="20" t="s">
        <v>83</v>
      </c>
    </row>
    <row r="365" s="2" customFormat="1" ht="16.5" customHeight="1">
      <c r="A365" s="41"/>
      <c r="B365" s="42"/>
      <c r="C365" s="216" t="s">
        <v>3350</v>
      </c>
      <c r="D365" s="216" t="s">
        <v>310</v>
      </c>
      <c r="E365" s="217" t="s">
        <v>10015</v>
      </c>
      <c r="F365" s="218" t="s">
        <v>10016</v>
      </c>
      <c r="G365" s="219" t="s">
        <v>881</v>
      </c>
      <c r="H365" s="220">
        <v>40</v>
      </c>
      <c r="I365" s="221"/>
      <c r="J365" s="222">
        <f>ROUND(I365*H365,2)</f>
        <v>0</v>
      </c>
      <c r="K365" s="218" t="s">
        <v>314</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315</v>
      </c>
      <c r="AT365" s="227" t="s">
        <v>310</v>
      </c>
      <c r="AU365" s="227" t="s">
        <v>83</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315</v>
      </c>
      <c r="BM365" s="227" t="s">
        <v>10017</v>
      </c>
    </row>
    <row r="366" s="2" customFormat="1">
      <c r="A366" s="41"/>
      <c r="B366" s="42"/>
      <c r="C366" s="43"/>
      <c r="D366" s="229" t="s">
        <v>317</v>
      </c>
      <c r="E366" s="43"/>
      <c r="F366" s="230" t="s">
        <v>10018</v>
      </c>
      <c r="G366" s="43"/>
      <c r="H366" s="43"/>
      <c r="I366" s="231"/>
      <c r="J366" s="43"/>
      <c r="K366" s="43"/>
      <c r="L366" s="47"/>
      <c r="M366" s="232"/>
      <c r="N366" s="233"/>
      <c r="O366" s="87"/>
      <c r="P366" s="87"/>
      <c r="Q366" s="87"/>
      <c r="R366" s="87"/>
      <c r="S366" s="87"/>
      <c r="T366" s="88"/>
      <c r="U366" s="41"/>
      <c r="V366" s="41"/>
      <c r="W366" s="41"/>
      <c r="X366" s="41"/>
      <c r="Y366" s="41"/>
      <c r="Z366" s="41"/>
      <c r="AA366" s="41"/>
      <c r="AB366" s="41"/>
      <c r="AC366" s="41"/>
      <c r="AD366" s="41"/>
      <c r="AE366" s="41"/>
      <c r="AT366" s="20" t="s">
        <v>317</v>
      </c>
      <c r="AU366" s="20" t="s">
        <v>83</v>
      </c>
    </row>
    <row r="367" s="2" customFormat="1">
      <c r="A367" s="41"/>
      <c r="B367" s="42"/>
      <c r="C367" s="43"/>
      <c r="D367" s="236" t="s">
        <v>4125</v>
      </c>
      <c r="E367" s="43"/>
      <c r="F367" s="292" t="s">
        <v>10019</v>
      </c>
      <c r="G367" s="43"/>
      <c r="H367" s="43"/>
      <c r="I367" s="231"/>
      <c r="J367" s="43"/>
      <c r="K367" s="43"/>
      <c r="L367" s="47"/>
      <c r="M367" s="270"/>
      <c r="N367" s="271"/>
      <c r="O367" s="272"/>
      <c r="P367" s="272"/>
      <c r="Q367" s="272"/>
      <c r="R367" s="272"/>
      <c r="S367" s="272"/>
      <c r="T367" s="273"/>
      <c r="U367" s="41"/>
      <c r="V367" s="41"/>
      <c r="W367" s="41"/>
      <c r="X367" s="41"/>
      <c r="Y367" s="41"/>
      <c r="Z367" s="41"/>
      <c r="AA367" s="41"/>
      <c r="AB367" s="41"/>
      <c r="AC367" s="41"/>
      <c r="AD367" s="41"/>
      <c r="AE367" s="41"/>
      <c r="AT367" s="20" t="s">
        <v>4125</v>
      </c>
      <c r="AU367" s="20" t="s">
        <v>83</v>
      </c>
    </row>
    <row r="368" s="2" customFormat="1" ht="6.96" customHeight="1">
      <c r="A368" s="41"/>
      <c r="B368" s="62"/>
      <c r="C368" s="63"/>
      <c r="D368" s="63"/>
      <c r="E368" s="63"/>
      <c r="F368" s="63"/>
      <c r="G368" s="63"/>
      <c r="H368" s="63"/>
      <c r="I368" s="63"/>
      <c r="J368" s="63"/>
      <c r="K368" s="63"/>
      <c r="L368" s="47"/>
      <c r="M368" s="41"/>
      <c r="O368" s="41"/>
      <c r="P368" s="41"/>
      <c r="Q368" s="41"/>
      <c r="R368" s="41"/>
      <c r="S368" s="41"/>
      <c r="T368" s="41"/>
      <c r="U368" s="41"/>
      <c r="V368" s="41"/>
      <c r="W368" s="41"/>
      <c r="X368" s="41"/>
      <c r="Y368" s="41"/>
      <c r="Z368" s="41"/>
      <c r="AA368" s="41"/>
      <c r="AB368" s="41"/>
      <c r="AC368" s="41"/>
      <c r="AD368" s="41"/>
      <c r="AE368" s="41"/>
    </row>
  </sheetData>
  <sheetProtection sheet="1" autoFilter="0" formatColumns="0" formatRows="0" objects="1" scenarios="1" spinCount="100000" saltValue="wIlAOQmlgAvTF2l1gHdZcR6yWPpCT6sKc58cdxzJUMfhm7SFlld6w1jxGa70Pj9eCll4ggLULNFxO+W+LX9wiA==" hashValue="xoEpBeL/OzOyoUtMJtkHqL76xcdXkwE9XEtGn7nXptvQTn8esr52om6jcaA/4IEgXWxfwLz/mVo/UeSJSFFMlA==" algorithmName="SHA-512" password="CC35"/>
  <autoFilter ref="C93:K36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140" r:id="rId1" display="https://podminky.urs.cz/item/CS_URS_2024_02/210030313"/>
    <hyperlink ref="F148" r:id="rId2" display="https://podminky.urs.cz/item/CS_URS_2024_02/548132111"/>
    <hyperlink ref="F153" r:id="rId3" display="https://podminky.urs.cz/item/CS_URS_2024_02/210900627"/>
    <hyperlink ref="F161" r:id="rId4" display="https://podminky.urs.cz/item/CS_URS_2024_02/210101216"/>
    <hyperlink ref="F164" r:id="rId5" display="https://podminky.urs.cz/item/CS_URS_2024_02/210101029"/>
    <hyperlink ref="F168" r:id="rId6" display="https://podminky.urs.cz/item/CS_URS_2024_02/210280003"/>
    <hyperlink ref="F172" r:id="rId7" display="https://podminky.urs.cz/item/CS_URS_2024_02/210280010"/>
    <hyperlink ref="F226" r:id="rId8" display="https://podminky.urs.cz/item/CS_URS_2024_02/460010025"/>
    <hyperlink ref="F228" r:id="rId9" display="https://podminky.urs.cz/item/CS_URS_2024_02/460131114"/>
    <hyperlink ref="F234" r:id="rId10" display="https://podminky.urs.cz/item/CS_URS_2024_02/460391123"/>
    <hyperlink ref="F238" r:id="rId11" display="https://podminky.urs.cz/item/CS_URS_2024_02/460641125"/>
    <hyperlink ref="F253" r:id="rId12" display="https://podminky.urs.cz/item/CS_URS_2024_02/953943124"/>
    <hyperlink ref="F259" r:id="rId13" display="https://podminky.urs.cz/item/CS_URS_2024_02/460641212"/>
    <hyperlink ref="F262" r:id="rId14" display="https://podminky.urs.cz/item/CS_URS_2024_02/460791214"/>
    <hyperlink ref="F277" r:id="rId15" display="https://podminky.urs.cz/item/CS_URS_2024_02/460641411"/>
    <hyperlink ref="F281" r:id="rId16" display="https://podminky.urs.cz/item/CS_URS_2024_02/460641412"/>
    <hyperlink ref="F291" r:id="rId17" display="https://podminky.urs.cz/item/CS_URS_2024_02/460641212"/>
    <hyperlink ref="F294" r:id="rId18" display="https://podminky.urs.cz/item/CS_URS_2024_02/468051131"/>
    <hyperlink ref="F298" r:id="rId19" display="https://podminky.urs.cz/item/CS_URS_2024_02/460633314"/>
    <hyperlink ref="F300" r:id="rId20" display="https://podminky.urs.cz/item/CS_URS_2024_02/460633414"/>
    <hyperlink ref="F302" r:id="rId21" display="https://podminky.urs.cz/item/CS_URS_2024_02/460631212"/>
    <hyperlink ref="F307" r:id="rId22" display="https://podminky.urs.cz/item/CS_URS_2024_02/997221571"/>
    <hyperlink ref="F313" r:id="rId23" display="https://podminky.urs.cz/item/CS_URS_2024_02/997221579"/>
    <hyperlink ref="F316" r:id="rId24" display="https://podminky.urs.cz/item/CS_URS_2024_02/997221611"/>
    <hyperlink ref="F322" r:id="rId25" display="https://podminky.urs.cz/item/CS_URS_2024_02/997013501"/>
    <hyperlink ref="F328" r:id="rId26" display="https://podminky.urs.cz/item/CS_URS_2024_02/997013509"/>
    <hyperlink ref="F337" r:id="rId27" display="https://podminky.urs.cz/item/CS_URS_2024_02/997221862"/>
    <hyperlink ref="F341" r:id="rId28" display="https://podminky.urs.cz/item/CS_URS_2024_02/997221873"/>
    <hyperlink ref="F350" r:id="rId29" display="https://podminky.urs.cz/item/CS_URS_2024_02/210280003"/>
    <hyperlink ref="F352" r:id="rId30" display="https://podminky.urs.cz/item/CS_URS_2024_02/210280010"/>
    <hyperlink ref="F354" r:id="rId31" display="https://podminky.urs.cz/item/CS_URS_2024_02/580106031"/>
    <hyperlink ref="F356" r:id="rId32" display="https://podminky.urs.cz/item/CS_URS_2024_02/580107001"/>
    <hyperlink ref="F362" r:id="rId33" display="https://podminky.urs.cz/item/CS_URS_2024_02/HZS4212"/>
    <hyperlink ref="F364" r:id="rId34" display="https://podminky.urs.cz/item/CS_URS_2024_02/HZS4222"/>
    <hyperlink ref="F366" r:id="rId35"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219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10020</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ROUND((SUM(BE91:BE201)),  2)</f>
        <v>0</v>
      </c>
      <c r="G35" s="41"/>
      <c r="H35" s="41"/>
      <c r="I35" s="161">
        <v>0.20999999999999999</v>
      </c>
      <c r="J35" s="160">
        <f>ROUND(((SUM(BE91:BE201))*I35),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ROUND((SUM(BF91:BF201)),  2)</f>
        <v>0</v>
      </c>
      <c r="G36" s="41"/>
      <c r="H36" s="41"/>
      <c r="I36" s="161">
        <v>0.12</v>
      </c>
      <c r="J36" s="160">
        <f>ROUND(((SUM(BF91:BF201))*I36),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ROUND((SUM(BG91:BG201)),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ROUND((SUM(BH91:BH201)),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ROUND((SUM(BI91:BI201)),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662 - Nástupiště</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8709</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10021</v>
      </c>
      <c r="E66" s="186"/>
      <c r="F66" s="186"/>
      <c r="G66" s="186"/>
      <c r="H66" s="186"/>
      <c r="I66" s="186"/>
      <c r="J66" s="187">
        <f>J149</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10022</v>
      </c>
      <c r="E67" s="186"/>
      <c r="F67" s="186"/>
      <c r="G67" s="186"/>
      <c r="H67" s="186"/>
      <c r="I67" s="186"/>
      <c r="J67" s="187">
        <f>J169</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438</v>
      </c>
      <c r="E68" s="186"/>
      <c r="F68" s="186"/>
      <c r="G68" s="186"/>
      <c r="H68" s="186"/>
      <c r="I68" s="186"/>
      <c r="J68" s="187">
        <f>J175</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439</v>
      </c>
      <c r="E69" s="186"/>
      <c r="F69" s="186"/>
      <c r="G69" s="186"/>
      <c r="H69" s="186"/>
      <c r="I69" s="186"/>
      <c r="J69" s="187">
        <f>J196</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662 - Nástupiště</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Ostrava</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f>
        <v>0</v>
      </c>
      <c r="Q91" s="99"/>
      <c r="R91" s="197">
        <f>R92</f>
        <v>319.62662019999999</v>
      </c>
      <c r="S91" s="99"/>
      <c r="T91" s="198">
        <f>T92</f>
        <v>603.56699999999989</v>
      </c>
      <c r="U91" s="41"/>
      <c r="V91" s="41"/>
      <c r="W91" s="41"/>
      <c r="X91" s="41"/>
      <c r="Y91" s="41"/>
      <c r="Z91" s="41"/>
      <c r="AA91" s="41"/>
      <c r="AB91" s="41"/>
      <c r="AC91" s="41"/>
      <c r="AD91" s="41"/>
      <c r="AE91" s="41"/>
      <c r="AT91" s="20" t="s">
        <v>75</v>
      </c>
      <c r="AU91" s="20" t="s">
        <v>290</v>
      </c>
      <c r="BK91" s="199">
        <f>BK92</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P93+P149+P169+P175+P196</f>
        <v>0</v>
      </c>
      <c r="Q92" s="208"/>
      <c r="R92" s="209">
        <f>R93+R149+R169+R175+R196</f>
        <v>319.62662019999999</v>
      </c>
      <c r="S92" s="208"/>
      <c r="T92" s="210">
        <f>T93+T149+T169+T175+T196</f>
        <v>603.56699999999989</v>
      </c>
      <c r="U92" s="12"/>
      <c r="V92" s="12"/>
      <c r="W92" s="12"/>
      <c r="X92" s="12"/>
      <c r="Y92" s="12"/>
      <c r="Z92" s="12"/>
      <c r="AA92" s="12"/>
      <c r="AB92" s="12"/>
      <c r="AC92" s="12"/>
      <c r="AD92" s="12"/>
      <c r="AE92" s="12"/>
      <c r="AR92" s="211" t="s">
        <v>83</v>
      </c>
      <c r="AT92" s="212" t="s">
        <v>75</v>
      </c>
      <c r="AU92" s="212" t="s">
        <v>76</v>
      </c>
      <c r="AY92" s="211" t="s">
        <v>308</v>
      </c>
      <c r="BK92" s="213">
        <f>BK93+BK149+BK169+BK175+BK196</f>
        <v>0</v>
      </c>
    </row>
    <row r="93" s="12" customFormat="1" ht="22.8" customHeight="1">
      <c r="A93" s="12"/>
      <c r="B93" s="200"/>
      <c r="C93" s="201"/>
      <c r="D93" s="202" t="s">
        <v>75</v>
      </c>
      <c r="E93" s="214" t="s">
        <v>173</v>
      </c>
      <c r="F93" s="214" t="s">
        <v>8713</v>
      </c>
      <c r="G93" s="201"/>
      <c r="H93" s="201"/>
      <c r="I93" s="204"/>
      <c r="J93" s="215">
        <f>BK93</f>
        <v>0</v>
      </c>
      <c r="K93" s="201"/>
      <c r="L93" s="206"/>
      <c r="M93" s="207"/>
      <c r="N93" s="208"/>
      <c r="O93" s="208"/>
      <c r="P93" s="209">
        <f>SUM(P94:P148)</f>
        <v>0</v>
      </c>
      <c r="Q93" s="208"/>
      <c r="R93" s="209">
        <f>SUM(R94:R148)</f>
        <v>319.03758019999998</v>
      </c>
      <c r="S93" s="208"/>
      <c r="T93" s="210">
        <f>SUM(T94:T148)</f>
        <v>548.75699999999995</v>
      </c>
      <c r="U93" s="12"/>
      <c r="V93" s="12"/>
      <c r="W93" s="12"/>
      <c r="X93" s="12"/>
      <c r="Y93" s="12"/>
      <c r="Z93" s="12"/>
      <c r="AA93" s="12"/>
      <c r="AB93" s="12"/>
      <c r="AC93" s="12"/>
      <c r="AD93" s="12"/>
      <c r="AE93" s="12"/>
      <c r="AR93" s="211" t="s">
        <v>83</v>
      </c>
      <c r="AT93" s="212" t="s">
        <v>75</v>
      </c>
      <c r="AU93" s="212" t="s">
        <v>83</v>
      </c>
      <c r="AY93" s="211" t="s">
        <v>308</v>
      </c>
      <c r="BK93" s="213">
        <f>SUM(BK94:BK148)</f>
        <v>0</v>
      </c>
    </row>
    <row r="94" s="2" customFormat="1" ht="24.15" customHeight="1">
      <c r="A94" s="41"/>
      <c r="B94" s="42"/>
      <c r="C94" s="216" t="s">
        <v>83</v>
      </c>
      <c r="D94" s="216" t="s">
        <v>310</v>
      </c>
      <c r="E94" s="217" t="s">
        <v>8714</v>
      </c>
      <c r="F94" s="218" t="s">
        <v>8715</v>
      </c>
      <c r="G94" s="219" t="s">
        <v>313</v>
      </c>
      <c r="H94" s="220">
        <v>113.84999999999999</v>
      </c>
      <c r="I94" s="221"/>
      <c r="J94" s="222">
        <f>ROUND(I94*H94,2)</f>
        <v>0</v>
      </c>
      <c r="K94" s="218" t="s">
        <v>314</v>
      </c>
      <c r="L94" s="47"/>
      <c r="M94" s="223" t="s">
        <v>19</v>
      </c>
      <c r="N94" s="224" t="s">
        <v>47</v>
      </c>
      <c r="O94" s="87"/>
      <c r="P94" s="225">
        <f>O94*H94</f>
        <v>0</v>
      </c>
      <c r="Q94" s="225">
        <v>0</v>
      </c>
      <c r="R94" s="225">
        <f>Q94*H94</f>
        <v>0</v>
      </c>
      <c r="S94" s="225">
        <v>0.098000000000000004</v>
      </c>
      <c r="T94" s="226">
        <f>S94*H94</f>
        <v>11.157299999999999</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10023</v>
      </c>
    </row>
    <row r="95" s="2" customFormat="1">
      <c r="A95" s="41"/>
      <c r="B95" s="42"/>
      <c r="C95" s="43"/>
      <c r="D95" s="229" t="s">
        <v>317</v>
      </c>
      <c r="E95" s="43"/>
      <c r="F95" s="230" t="s">
        <v>8717</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3" customFormat="1">
      <c r="A96" s="13"/>
      <c r="B96" s="234"/>
      <c r="C96" s="235"/>
      <c r="D96" s="236" t="s">
        <v>319</v>
      </c>
      <c r="E96" s="237" t="s">
        <v>19</v>
      </c>
      <c r="F96" s="238" t="s">
        <v>10024</v>
      </c>
      <c r="G96" s="235"/>
      <c r="H96" s="239">
        <v>113.84999999999999</v>
      </c>
      <c r="I96" s="240"/>
      <c r="J96" s="235"/>
      <c r="K96" s="235"/>
      <c r="L96" s="241"/>
      <c r="M96" s="242"/>
      <c r="N96" s="243"/>
      <c r="O96" s="243"/>
      <c r="P96" s="243"/>
      <c r="Q96" s="243"/>
      <c r="R96" s="243"/>
      <c r="S96" s="243"/>
      <c r="T96" s="244"/>
      <c r="U96" s="13"/>
      <c r="V96" s="13"/>
      <c r="W96" s="13"/>
      <c r="X96" s="13"/>
      <c r="Y96" s="13"/>
      <c r="Z96" s="13"/>
      <c r="AA96" s="13"/>
      <c r="AB96" s="13"/>
      <c r="AC96" s="13"/>
      <c r="AD96" s="13"/>
      <c r="AE96" s="13"/>
      <c r="AT96" s="245" t="s">
        <v>319</v>
      </c>
      <c r="AU96" s="245" t="s">
        <v>85</v>
      </c>
      <c r="AV96" s="13" t="s">
        <v>85</v>
      </c>
      <c r="AW96" s="13" t="s">
        <v>37</v>
      </c>
      <c r="AX96" s="13" t="s">
        <v>83</v>
      </c>
      <c r="AY96" s="245" t="s">
        <v>308</v>
      </c>
    </row>
    <row r="97" s="2" customFormat="1" ht="33" customHeight="1">
      <c r="A97" s="41"/>
      <c r="B97" s="42"/>
      <c r="C97" s="216" t="s">
        <v>85</v>
      </c>
      <c r="D97" s="216" t="s">
        <v>310</v>
      </c>
      <c r="E97" s="217" t="s">
        <v>889</v>
      </c>
      <c r="F97" s="218" t="s">
        <v>890</v>
      </c>
      <c r="G97" s="219" t="s">
        <v>313</v>
      </c>
      <c r="H97" s="220">
        <v>645.14999999999998</v>
      </c>
      <c r="I97" s="221"/>
      <c r="J97" s="222">
        <f>ROUND(I97*H97,2)</f>
        <v>0</v>
      </c>
      <c r="K97" s="218" t="s">
        <v>314</v>
      </c>
      <c r="L97" s="47"/>
      <c r="M97" s="223" t="s">
        <v>19</v>
      </c>
      <c r="N97" s="224" t="s">
        <v>47</v>
      </c>
      <c r="O97" s="87"/>
      <c r="P97" s="225">
        <f>O97*H97</f>
        <v>0</v>
      </c>
      <c r="Q97" s="225">
        <v>0</v>
      </c>
      <c r="R97" s="225">
        <f>Q97*H97</f>
        <v>0</v>
      </c>
      <c r="S97" s="225">
        <v>0.098000000000000004</v>
      </c>
      <c r="T97" s="226">
        <f>S97*H97</f>
        <v>63.224699999999999</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10025</v>
      </c>
    </row>
    <row r="98" s="2" customFormat="1">
      <c r="A98" s="41"/>
      <c r="B98" s="42"/>
      <c r="C98" s="43"/>
      <c r="D98" s="229" t="s">
        <v>317</v>
      </c>
      <c r="E98" s="43"/>
      <c r="F98" s="230" t="s">
        <v>892</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3" customFormat="1">
      <c r="A99" s="13"/>
      <c r="B99" s="234"/>
      <c r="C99" s="235"/>
      <c r="D99" s="236" t="s">
        <v>319</v>
      </c>
      <c r="E99" s="237" t="s">
        <v>19</v>
      </c>
      <c r="F99" s="238" t="s">
        <v>10026</v>
      </c>
      <c r="G99" s="235"/>
      <c r="H99" s="239">
        <v>645.14999999999998</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83</v>
      </c>
      <c r="AY99" s="245" t="s">
        <v>308</v>
      </c>
    </row>
    <row r="100" s="2" customFormat="1" ht="24.15" customHeight="1">
      <c r="A100" s="41"/>
      <c r="B100" s="42"/>
      <c r="C100" s="216" t="s">
        <v>150</v>
      </c>
      <c r="D100" s="216" t="s">
        <v>310</v>
      </c>
      <c r="E100" s="217" t="s">
        <v>8738</v>
      </c>
      <c r="F100" s="218" t="s">
        <v>8739</v>
      </c>
      <c r="G100" s="219" t="s">
        <v>313</v>
      </c>
      <c r="H100" s="220">
        <v>189.75</v>
      </c>
      <c r="I100" s="221"/>
      <c r="J100" s="222">
        <f>ROUND(I100*H100,2)</f>
        <v>0</v>
      </c>
      <c r="K100" s="218" t="s">
        <v>314</v>
      </c>
      <c r="L100" s="47"/>
      <c r="M100" s="223" t="s">
        <v>19</v>
      </c>
      <c r="N100" s="224" t="s">
        <v>47</v>
      </c>
      <c r="O100" s="87"/>
      <c r="P100" s="225">
        <f>O100*H100</f>
        <v>0</v>
      </c>
      <c r="Q100" s="225">
        <v>0</v>
      </c>
      <c r="R100" s="225">
        <f>Q100*H100</f>
        <v>0</v>
      </c>
      <c r="S100" s="225">
        <v>0.625</v>
      </c>
      <c r="T100" s="226">
        <f>S100*H100</f>
        <v>118.59375</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10027</v>
      </c>
    </row>
    <row r="101" s="2" customFormat="1">
      <c r="A101" s="41"/>
      <c r="B101" s="42"/>
      <c r="C101" s="43"/>
      <c r="D101" s="229" t="s">
        <v>317</v>
      </c>
      <c r="E101" s="43"/>
      <c r="F101" s="230" t="s">
        <v>8741</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2" customFormat="1">
      <c r="A102" s="41"/>
      <c r="B102" s="42"/>
      <c r="C102" s="43"/>
      <c r="D102" s="236" t="s">
        <v>4125</v>
      </c>
      <c r="E102" s="43"/>
      <c r="F102" s="292" t="s">
        <v>8723</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4125</v>
      </c>
      <c r="AU102" s="20" t="s">
        <v>85</v>
      </c>
    </row>
    <row r="103" s="13" customFormat="1">
      <c r="A103" s="13"/>
      <c r="B103" s="234"/>
      <c r="C103" s="235"/>
      <c r="D103" s="236" t="s">
        <v>319</v>
      </c>
      <c r="E103" s="237" t="s">
        <v>19</v>
      </c>
      <c r="F103" s="238" t="s">
        <v>10028</v>
      </c>
      <c r="G103" s="235"/>
      <c r="H103" s="239">
        <v>189.75</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83</v>
      </c>
      <c r="AY103" s="245" t="s">
        <v>308</v>
      </c>
    </row>
    <row r="104" s="2" customFormat="1" ht="37.8" customHeight="1">
      <c r="A104" s="41"/>
      <c r="B104" s="42"/>
      <c r="C104" s="216" t="s">
        <v>315</v>
      </c>
      <c r="D104" s="216" t="s">
        <v>310</v>
      </c>
      <c r="E104" s="217" t="s">
        <v>10029</v>
      </c>
      <c r="F104" s="218" t="s">
        <v>10030</v>
      </c>
      <c r="G104" s="219" t="s">
        <v>313</v>
      </c>
      <c r="H104" s="220">
        <v>569.25</v>
      </c>
      <c r="I104" s="221"/>
      <c r="J104" s="222">
        <f>ROUND(I104*H104,2)</f>
        <v>0</v>
      </c>
      <c r="K104" s="218" t="s">
        <v>314</v>
      </c>
      <c r="L104" s="47"/>
      <c r="M104" s="223" t="s">
        <v>19</v>
      </c>
      <c r="N104" s="224" t="s">
        <v>47</v>
      </c>
      <c r="O104" s="87"/>
      <c r="P104" s="225">
        <f>O104*H104</f>
        <v>0</v>
      </c>
      <c r="Q104" s="225">
        <v>0</v>
      </c>
      <c r="R104" s="225">
        <f>Q104*H104</f>
        <v>0</v>
      </c>
      <c r="S104" s="225">
        <v>0.625</v>
      </c>
      <c r="T104" s="226">
        <f>S104*H104</f>
        <v>355.78125</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10031</v>
      </c>
    </row>
    <row r="105" s="2" customFormat="1">
      <c r="A105" s="41"/>
      <c r="B105" s="42"/>
      <c r="C105" s="43"/>
      <c r="D105" s="229" t="s">
        <v>317</v>
      </c>
      <c r="E105" s="43"/>
      <c r="F105" s="230" t="s">
        <v>10032</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10033</v>
      </c>
      <c r="G106" s="235"/>
      <c r="H106" s="239">
        <v>569.25</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24.15" customHeight="1">
      <c r="A107" s="41"/>
      <c r="B107" s="42"/>
      <c r="C107" s="216" t="s">
        <v>336</v>
      </c>
      <c r="D107" s="216" t="s">
        <v>310</v>
      </c>
      <c r="E107" s="217" t="s">
        <v>10034</v>
      </c>
      <c r="F107" s="218" t="s">
        <v>10035</v>
      </c>
      <c r="G107" s="219" t="s">
        <v>474</v>
      </c>
      <c r="H107" s="220">
        <v>144</v>
      </c>
      <c r="I107" s="221"/>
      <c r="J107" s="222">
        <f>ROUND(I107*H107,2)</f>
        <v>0</v>
      </c>
      <c r="K107" s="218" t="s">
        <v>314</v>
      </c>
      <c r="L107" s="47"/>
      <c r="M107" s="223" t="s">
        <v>19</v>
      </c>
      <c r="N107" s="224" t="s">
        <v>47</v>
      </c>
      <c r="O107" s="87"/>
      <c r="P107" s="225">
        <f>O107*H107</f>
        <v>0</v>
      </c>
      <c r="Q107" s="225">
        <v>0.14066999999999999</v>
      </c>
      <c r="R107" s="225">
        <f>Q107*H107</f>
        <v>20.25648</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10036</v>
      </c>
    </row>
    <row r="108" s="2" customFormat="1">
      <c r="A108" s="41"/>
      <c r="B108" s="42"/>
      <c r="C108" s="43"/>
      <c r="D108" s="229" t="s">
        <v>317</v>
      </c>
      <c r="E108" s="43"/>
      <c r="F108" s="230" t="s">
        <v>10037</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10038</v>
      </c>
      <c r="G109" s="235"/>
      <c r="H109" s="239">
        <v>134</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3" customFormat="1">
      <c r="A110" s="13"/>
      <c r="B110" s="234"/>
      <c r="C110" s="235"/>
      <c r="D110" s="236" t="s">
        <v>319</v>
      </c>
      <c r="E110" s="237" t="s">
        <v>19</v>
      </c>
      <c r="F110" s="238" t="s">
        <v>10039</v>
      </c>
      <c r="G110" s="235"/>
      <c r="H110" s="239">
        <v>10</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37</v>
      </c>
      <c r="AX110" s="13" t="s">
        <v>76</v>
      </c>
      <c r="AY110" s="245" t="s">
        <v>308</v>
      </c>
    </row>
    <row r="111" s="15" customFormat="1">
      <c r="A111" s="15"/>
      <c r="B111" s="259"/>
      <c r="C111" s="260"/>
      <c r="D111" s="236" t="s">
        <v>319</v>
      </c>
      <c r="E111" s="261" t="s">
        <v>19</v>
      </c>
      <c r="F111" s="262" t="s">
        <v>448</v>
      </c>
      <c r="G111" s="260"/>
      <c r="H111" s="263">
        <v>144</v>
      </c>
      <c r="I111" s="264"/>
      <c r="J111" s="260"/>
      <c r="K111" s="260"/>
      <c r="L111" s="265"/>
      <c r="M111" s="266"/>
      <c r="N111" s="267"/>
      <c r="O111" s="267"/>
      <c r="P111" s="267"/>
      <c r="Q111" s="267"/>
      <c r="R111" s="267"/>
      <c r="S111" s="267"/>
      <c r="T111" s="268"/>
      <c r="U111" s="15"/>
      <c r="V111" s="15"/>
      <c r="W111" s="15"/>
      <c r="X111" s="15"/>
      <c r="Y111" s="15"/>
      <c r="Z111" s="15"/>
      <c r="AA111" s="15"/>
      <c r="AB111" s="15"/>
      <c r="AC111" s="15"/>
      <c r="AD111" s="15"/>
      <c r="AE111" s="15"/>
      <c r="AT111" s="269" t="s">
        <v>319</v>
      </c>
      <c r="AU111" s="269" t="s">
        <v>85</v>
      </c>
      <c r="AV111" s="15" t="s">
        <v>315</v>
      </c>
      <c r="AW111" s="15" t="s">
        <v>37</v>
      </c>
      <c r="AX111" s="15" t="s">
        <v>83</v>
      </c>
      <c r="AY111" s="269" t="s">
        <v>308</v>
      </c>
    </row>
    <row r="112" s="2" customFormat="1" ht="16.5" customHeight="1">
      <c r="A112" s="41"/>
      <c r="B112" s="42"/>
      <c r="C112" s="280" t="s">
        <v>342</v>
      </c>
      <c r="D112" s="280" t="s">
        <v>1137</v>
      </c>
      <c r="E112" s="281" t="s">
        <v>10040</v>
      </c>
      <c r="F112" s="282" t="s">
        <v>10041</v>
      </c>
      <c r="G112" s="283" t="s">
        <v>474</v>
      </c>
      <c r="H112" s="284">
        <v>146.88</v>
      </c>
      <c r="I112" s="285"/>
      <c r="J112" s="286">
        <f>ROUND(I112*H112,2)</f>
        <v>0</v>
      </c>
      <c r="K112" s="282" t="s">
        <v>314</v>
      </c>
      <c r="L112" s="287"/>
      <c r="M112" s="288" t="s">
        <v>19</v>
      </c>
      <c r="N112" s="289" t="s">
        <v>47</v>
      </c>
      <c r="O112" s="87"/>
      <c r="P112" s="225">
        <f>O112*H112</f>
        <v>0</v>
      </c>
      <c r="Q112" s="225">
        <v>0.20000000000000001</v>
      </c>
      <c r="R112" s="225">
        <f>Q112*H112</f>
        <v>29.376000000000001</v>
      </c>
      <c r="S112" s="225">
        <v>0</v>
      </c>
      <c r="T112" s="226">
        <f>S112*H112</f>
        <v>0</v>
      </c>
      <c r="U112" s="41"/>
      <c r="V112" s="41"/>
      <c r="W112" s="41"/>
      <c r="X112" s="41"/>
      <c r="Y112" s="41"/>
      <c r="Z112" s="41"/>
      <c r="AA112" s="41"/>
      <c r="AB112" s="41"/>
      <c r="AC112" s="41"/>
      <c r="AD112" s="41"/>
      <c r="AE112" s="41"/>
      <c r="AR112" s="227" t="s">
        <v>352</v>
      </c>
      <c r="AT112" s="227" t="s">
        <v>1137</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10042</v>
      </c>
    </row>
    <row r="113" s="13" customFormat="1">
      <c r="A113" s="13"/>
      <c r="B113" s="234"/>
      <c r="C113" s="235"/>
      <c r="D113" s="236" t="s">
        <v>319</v>
      </c>
      <c r="E113" s="235"/>
      <c r="F113" s="238" t="s">
        <v>10043</v>
      </c>
      <c r="G113" s="235"/>
      <c r="H113" s="239">
        <v>146.88</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4</v>
      </c>
      <c r="AX113" s="13" t="s">
        <v>83</v>
      </c>
      <c r="AY113" s="245" t="s">
        <v>308</v>
      </c>
    </row>
    <row r="114" s="2" customFormat="1" ht="16.5" customHeight="1">
      <c r="A114" s="41"/>
      <c r="B114" s="42"/>
      <c r="C114" s="216" t="s">
        <v>347</v>
      </c>
      <c r="D114" s="216" t="s">
        <v>310</v>
      </c>
      <c r="E114" s="217" t="s">
        <v>10044</v>
      </c>
      <c r="F114" s="218" t="s">
        <v>10045</v>
      </c>
      <c r="G114" s="219" t="s">
        <v>4835</v>
      </c>
      <c r="H114" s="220">
        <v>6</v>
      </c>
      <c r="I114" s="221"/>
      <c r="J114" s="222">
        <f>ROUND(I114*H114,2)</f>
        <v>0</v>
      </c>
      <c r="K114" s="218" t="s">
        <v>19</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10046</v>
      </c>
    </row>
    <row r="115" s="2" customFormat="1">
      <c r="A115" s="41"/>
      <c r="B115" s="42"/>
      <c r="C115" s="43"/>
      <c r="D115" s="236" t="s">
        <v>4125</v>
      </c>
      <c r="E115" s="43"/>
      <c r="F115" s="292" t="s">
        <v>10047</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4125</v>
      </c>
      <c r="AU115" s="20" t="s">
        <v>85</v>
      </c>
    </row>
    <row r="116" s="2" customFormat="1" ht="21.75" customHeight="1">
      <c r="A116" s="41"/>
      <c r="B116" s="42"/>
      <c r="C116" s="216" t="s">
        <v>352</v>
      </c>
      <c r="D116" s="216" t="s">
        <v>310</v>
      </c>
      <c r="E116" s="217" t="s">
        <v>10048</v>
      </c>
      <c r="F116" s="218" t="s">
        <v>10049</v>
      </c>
      <c r="G116" s="219" t="s">
        <v>313</v>
      </c>
      <c r="H116" s="220">
        <v>814.29399999999998</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10050</v>
      </c>
    </row>
    <row r="117" s="2" customFormat="1">
      <c r="A117" s="41"/>
      <c r="B117" s="42"/>
      <c r="C117" s="43"/>
      <c r="D117" s="229" t="s">
        <v>317</v>
      </c>
      <c r="E117" s="43"/>
      <c r="F117" s="230" t="s">
        <v>10051</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13" customFormat="1">
      <c r="A118" s="13"/>
      <c r="B118" s="234"/>
      <c r="C118" s="235"/>
      <c r="D118" s="236" t="s">
        <v>319</v>
      </c>
      <c r="E118" s="237" t="s">
        <v>19</v>
      </c>
      <c r="F118" s="238" t="s">
        <v>10052</v>
      </c>
      <c r="G118" s="235"/>
      <c r="H118" s="239">
        <v>572.91300000000001</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3" customFormat="1">
      <c r="A119" s="13"/>
      <c r="B119" s="234"/>
      <c r="C119" s="235"/>
      <c r="D119" s="236" t="s">
        <v>319</v>
      </c>
      <c r="E119" s="237" t="s">
        <v>19</v>
      </c>
      <c r="F119" s="238" t="s">
        <v>10053</v>
      </c>
      <c r="G119" s="235"/>
      <c r="H119" s="239">
        <v>241.381</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814.29399999999998</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2" customFormat="1" ht="16.5" customHeight="1">
      <c r="A121" s="41"/>
      <c r="B121" s="42"/>
      <c r="C121" s="216" t="s">
        <v>357</v>
      </c>
      <c r="D121" s="216" t="s">
        <v>310</v>
      </c>
      <c r="E121" s="217" t="s">
        <v>10054</v>
      </c>
      <c r="F121" s="218" t="s">
        <v>10055</v>
      </c>
      <c r="G121" s="219" t="s">
        <v>442</v>
      </c>
      <c r="H121" s="220">
        <v>6.2279999999999998</v>
      </c>
      <c r="I121" s="221"/>
      <c r="J121" s="222">
        <f>ROUND(I121*H121,2)</f>
        <v>0</v>
      </c>
      <c r="K121" s="218" t="s">
        <v>19</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782</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10056</v>
      </c>
    </row>
    <row r="122" s="13" customFormat="1">
      <c r="A122" s="13"/>
      <c r="B122" s="234"/>
      <c r="C122" s="235"/>
      <c r="D122" s="236" t="s">
        <v>319</v>
      </c>
      <c r="E122" s="237" t="s">
        <v>19</v>
      </c>
      <c r="F122" s="238" t="s">
        <v>10057</v>
      </c>
      <c r="G122" s="235"/>
      <c r="H122" s="239">
        <v>3.6179999999999999</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3" customFormat="1">
      <c r="A123" s="13"/>
      <c r="B123" s="234"/>
      <c r="C123" s="235"/>
      <c r="D123" s="236" t="s">
        <v>319</v>
      </c>
      <c r="E123" s="237" t="s">
        <v>19</v>
      </c>
      <c r="F123" s="238" t="s">
        <v>10058</v>
      </c>
      <c r="G123" s="235"/>
      <c r="H123" s="239">
        <v>0.71999999999999997</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3" customFormat="1">
      <c r="A124" s="13"/>
      <c r="B124" s="234"/>
      <c r="C124" s="235"/>
      <c r="D124" s="236" t="s">
        <v>319</v>
      </c>
      <c r="E124" s="237" t="s">
        <v>19</v>
      </c>
      <c r="F124" s="238" t="s">
        <v>10059</v>
      </c>
      <c r="G124" s="235"/>
      <c r="H124" s="239">
        <v>1.8360000000000001</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3" customFormat="1">
      <c r="A125" s="13"/>
      <c r="B125" s="234"/>
      <c r="C125" s="235"/>
      <c r="D125" s="236" t="s">
        <v>319</v>
      </c>
      <c r="E125" s="237" t="s">
        <v>19</v>
      </c>
      <c r="F125" s="238" t="s">
        <v>10060</v>
      </c>
      <c r="G125" s="235"/>
      <c r="H125" s="239">
        <v>0.053999999999999999</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6.2279999999999998</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2" customFormat="1" ht="37.8" customHeight="1">
      <c r="A127" s="41"/>
      <c r="B127" s="42"/>
      <c r="C127" s="216" t="s">
        <v>362</v>
      </c>
      <c r="D127" s="216" t="s">
        <v>310</v>
      </c>
      <c r="E127" s="217" t="s">
        <v>10061</v>
      </c>
      <c r="F127" s="218" t="s">
        <v>10062</v>
      </c>
      <c r="G127" s="219" t="s">
        <v>313</v>
      </c>
      <c r="H127" s="220">
        <v>763.47400000000005</v>
      </c>
      <c r="I127" s="221"/>
      <c r="J127" s="222">
        <f>ROUND(I127*H127,2)</f>
        <v>0</v>
      </c>
      <c r="K127" s="218" t="s">
        <v>314</v>
      </c>
      <c r="L127" s="47"/>
      <c r="M127" s="223" t="s">
        <v>19</v>
      </c>
      <c r="N127" s="224" t="s">
        <v>47</v>
      </c>
      <c r="O127" s="87"/>
      <c r="P127" s="225">
        <f>O127*H127</f>
        <v>0</v>
      </c>
      <c r="Q127" s="225">
        <v>0.088800000000000004</v>
      </c>
      <c r="R127" s="225">
        <f>Q127*H127</f>
        <v>67.796491200000006</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10063</v>
      </c>
    </row>
    <row r="128" s="2" customFormat="1">
      <c r="A128" s="41"/>
      <c r="B128" s="42"/>
      <c r="C128" s="43"/>
      <c r="D128" s="229" t="s">
        <v>317</v>
      </c>
      <c r="E128" s="43"/>
      <c r="F128" s="230" t="s">
        <v>10064</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3" customFormat="1">
      <c r="A129" s="13"/>
      <c r="B129" s="234"/>
      <c r="C129" s="235"/>
      <c r="D129" s="236" t="s">
        <v>319</v>
      </c>
      <c r="E129" s="237" t="s">
        <v>19</v>
      </c>
      <c r="F129" s="238" t="s">
        <v>10065</v>
      </c>
      <c r="G129" s="235"/>
      <c r="H129" s="239">
        <v>544.97900000000004</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3" customFormat="1">
      <c r="A130" s="13"/>
      <c r="B130" s="234"/>
      <c r="C130" s="235"/>
      <c r="D130" s="236" t="s">
        <v>319</v>
      </c>
      <c r="E130" s="237" t="s">
        <v>19</v>
      </c>
      <c r="F130" s="238" t="s">
        <v>10066</v>
      </c>
      <c r="G130" s="235"/>
      <c r="H130" s="239">
        <v>218.49500000000001</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5" customFormat="1">
      <c r="A131" s="15"/>
      <c r="B131" s="259"/>
      <c r="C131" s="260"/>
      <c r="D131" s="236" t="s">
        <v>319</v>
      </c>
      <c r="E131" s="261" t="s">
        <v>19</v>
      </c>
      <c r="F131" s="262" t="s">
        <v>448</v>
      </c>
      <c r="G131" s="260"/>
      <c r="H131" s="263">
        <v>763.47400000000005</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319</v>
      </c>
      <c r="AU131" s="269" t="s">
        <v>85</v>
      </c>
      <c r="AV131" s="15" t="s">
        <v>315</v>
      </c>
      <c r="AW131" s="15" t="s">
        <v>37</v>
      </c>
      <c r="AX131" s="15" t="s">
        <v>83</v>
      </c>
      <c r="AY131" s="269" t="s">
        <v>308</v>
      </c>
    </row>
    <row r="132" s="2" customFormat="1" ht="16.5" customHeight="1">
      <c r="A132" s="41"/>
      <c r="B132" s="42"/>
      <c r="C132" s="280" t="s">
        <v>367</v>
      </c>
      <c r="D132" s="280" t="s">
        <v>1137</v>
      </c>
      <c r="E132" s="281" t="s">
        <v>10067</v>
      </c>
      <c r="F132" s="282" t="s">
        <v>10068</v>
      </c>
      <c r="G132" s="283" t="s">
        <v>313</v>
      </c>
      <c r="H132" s="284">
        <v>839.82100000000003</v>
      </c>
      <c r="I132" s="285"/>
      <c r="J132" s="286">
        <f>ROUND(I132*H132,2)</f>
        <v>0</v>
      </c>
      <c r="K132" s="282" t="s">
        <v>19</v>
      </c>
      <c r="L132" s="287"/>
      <c r="M132" s="288" t="s">
        <v>19</v>
      </c>
      <c r="N132" s="289" t="s">
        <v>47</v>
      </c>
      <c r="O132" s="87"/>
      <c r="P132" s="225">
        <f>O132*H132</f>
        <v>0</v>
      </c>
      <c r="Q132" s="225">
        <v>0.222</v>
      </c>
      <c r="R132" s="225">
        <f>Q132*H132</f>
        <v>186.44026200000002</v>
      </c>
      <c r="S132" s="225">
        <v>0</v>
      </c>
      <c r="T132" s="226">
        <f>S132*H132</f>
        <v>0</v>
      </c>
      <c r="U132" s="41"/>
      <c r="V132" s="41"/>
      <c r="W132" s="41"/>
      <c r="X132" s="41"/>
      <c r="Y132" s="41"/>
      <c r="Z132" s="41"/>
      <c r="AA132" s="41"/>
      <c r="AB132" s="41"/>
      <c r="AC132" s="41"/>
      <c r="AD132" s="41"/>
      <c r="AE132" s="41"/>
      <c r="AR132" s="227" t="s">
        <v>352</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10069</v>
      </c>
    </row>
    <row r="133" s="2" customFormat="1">
      <c r="A133" s="41"/>
      <c r="B133" s="42"/>
      <c r="C133" s="43"/>
      <c r="D133" s="236" t="s">
        <v>4125</v>
      </c>
      <c r="E133" s="43"/>
      <c r="F133" s="292" t="s">
        <v>10070</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4125</v>
      </c>
      <c r="AU133" s="20" t="s">
        <v>85</v>
      </c>
    </row>
    <row r="134" s="13" customFormat="1">
      <c r="A134" s="13"/>
      <c r="B134" s="234"/>
      <c r="C134" s="235"/>
      <c r="D134" s="236" t="s">
        <v>319</v>
      </c>
      <c r="E134" s="235"/>
      <c r="F134" s="238" t="s">
        <v>10071</v>
      </c>
      <c r="G134" s="235"/>
      <c r="H134" s="239">
        <v>839.82100000000003</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4</v>
      </c>
      <c r="AX134" s="13" t="s">
        <v>83</v>
      </c>
      <c r="AY134" s="245" t="s">
        <v>308</v>
      </c>
    </row>
    <row r="135" s="2" customFormat="1" ht="37.8" customHeight="1">
      <c r="A135" s="41"/>
      <c r="B135" s="42"/>
      <c r="C135" s="216" t="s">
        <v>8</v>
      </c>
      <c r="D135" s="216" t="s">
        <v>310</v>
      </c>
      <c r="E135" s="217" t="s">
        <v>10072</v>
      </c>
      <c r="F135" s="218" t="s">
        <v>10073</v>
      </c>
      <c r="G135" s="219" t="s">
        <v>313</v>
      </c>
      <c r="H135" s="220">
        <v>15.930999999999999</v>
      </c>
      <c r="I135" s="221"/>
      <c r="J135" s="222">
        <f>ROUND(I135*H135,2)</f>
        <v>0</v>
      </c>
      <c r="K135" s="218" t="s">
        <v>314</v>
      </c>
      <c r="L135" s="47"/>
      <c r="M135" s="223" t="s">
        <v>19</v>
      </c>
      <c r="N135" s="224" t="s">
        <v>47</v>
      </c>
      <c r="O135" s="87"/>
      <c r="P135" s="225">
        <f>O135*H135</f>
        <v>0</v>
      </c>
      <c r="Q135" s="225">
        <v>0.10100000000000001</v>
      </c>
      <c r="R135" s="225">
        <f>Q135*H135</f>
        <v>1.6090310000000001</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10074</v>
      </c>
    </row>
    <row r="136" s="2" customFormat="1">
      <c r="A136" s="41"/>
      <c r="B136" s="42"/>
      <c r="C136" s="43"/>
      <c r="D136" s="229" t="s">
        <v>317</v>
      </c>
      <c r="E136" s="43"/>
      <c r="F136" s="230" t="s">
        <v>10075</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3" customFormat="1">
      <c r="A137" s="13"/>
      <c r="B137" s="234"/>
      <c r="C137" s="235"/>
      <c r="D137" s="236" t="s">
        <v>319</v>
      </c>
      <c r="E137" s="237" t="s">
        <v>19</v>
      </c>
      <c r="F137" s="238" t="s">
        <v>10076</v>
      </c>
      <c r="G137" s="235"/>
      <c r="H137" s="239">
        <v>10.454000000000001</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10077</v>
      </c>
      <c r="G138" s="235"/>
      <c r="H138" s="239">
        <v>5.4770000000000003</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5" customFormat="1">
      <c r="A139" s="15"/>
      <c r="B139" s="259"/>
      <c r="C139" s="260"/>
      <c r="D139" s="236" t="s">
        <v>319</v>
      </c>
      <c r="E139" s="261" t="s">
        <v>19</v>
      </c>
      <c r="F139" s="262" t="s">
        <v>448</v>
      </c>
      <c r="G139" s="260"/>
      <c r="H139" s="263">
        <v>15.930999999999999</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319</v>
      </c>
      <c r="AU139" s="269" t="s">
        <v>85</v>
      </c>
      <c r="AV139" s="15" t="s">
        <v>315</v>
      </c>
      <c r="AW139" s="15" t="s">
        <v>37</v>
      </c>
      <c r="AX139" s="15" t="s">
        <v>83</v>
      </c>
      <c r="AY139" s="269" t="s">
        <v>308</v>
      </c>
    </row>
    <row r="140" s="2" customFormat="1" ht="24.15" customHeight="1">
      <c r="A140" s="41"/>
      <c r="B140" s="42"/>
      <c r="C140" s="280" t="s">
        <v>376</v>
      </c>
      <c r="D140" s="280" t="s">
        <v>1137</v>
      </c>
      <c r="E140" s="281" t="s">
        <v>10078</v>
      </c>
      <c r="F140" s="282" t="s">
        <v>10079</v>
      </c>
      <c r="G140" s="283" t="s">
        <v>313</v>
      </c>
      <c r="H140" s="284">
        <v>16.25</v>
      </c>
      <c r="I140" s="285"/>
      <c r="J140" s="286">
        <f>ROUND(I140*H140,2)</f>
        <v>0</v>
      </c>
      <c r="K140" s="282" t="s">
        <v>19</v>
      </c>
      <c r="L140" s="287"/>
      <c r="M140" s="288" t="s">
        <v>19</v>
      </c>
      <c r="N140" s="289" t="s">
        <v>47</v>
      </c>
      <c r="O140" s="87"/>
      <c r="P140" s="225">
        <f>O140*H140</f>
        <v>0</v>
      </c>
      <c r="Q140" s="225">
        <v>0.126</v>
      </c>
      <c r="R140" s="225">
        <f>Q140*H140</f>
        <v>2.0474999999999999</v>
      </c>
      <c r="S140" s="225">
        <v>0</v>
      </c>
      <c r="T140" s="226">
        <f>S140*H140</f>
        <v>0</v>
      </c>
      <c r="U140" s="41"/>
      <c r="V140" s="41"/>
      <c r="W140" s="41"/>
      <c r="X140" s="41"/>
      <c r="Y140" s="41"/>
      <c r="Z140" s="41"/>
      <c r="AA140" s="41"/>
      <c r="AB140" s="41"/>
      <c r="AC140" s="41"/>
      <c r="AD140" s="41"/>
      <c r="AE140" s="41"/>
      <c r="AR140" s="227" t="s">
        <v>352</v>
      </c>
      <c r="AT140" s="227" t="s">
        <v>1137</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10080</v>
      </c>
    </row>
    <row r="141" s="13" customFormat="1">
      <c r="A141" s="13"/>
      <c r="B141" s="234"/>
      <c r="C141" s="235"/>
      <c r="D141" s="236" t="s">
        <v>319</v>
      </c>
      <c r="E141" s="235"/>
      <c r="F141" s="238" t="s">
        <v>10081</v>
      </c>
      <c r="G141" s="235"/>
      <c r="H141" s="239">
        <v>16.25</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4</v>
      </c>
      <c r="AX141" s="13" t="s">
        <v>83</v>
      </c>
      <c r="AY141" s="245" t="s">
        <v>308</v>
      </c>
    </row>
    <row r="142" s="2" customFormat="1" ht="37.8" customHeight="1">
      <c r="A142" s="41"/>
      <c r="B142" s="42"/>
      <c r="C142" s="216" t="s">
        <v>381</v>
      </c>
      <c r="D142" s="216" t="s">
        <v>310</v>
      </c>
      <c r="E142" s="217" t="s">
        <v>10082</v>
      </c>
      <c r="F142" s="218" t="s">
        <v>10083</v>
      </c>
      <c r="G142" s="219" t="s">
        <v>313</v>
      </c>
      <c r="H142" s="220">
        <v>34.920000000000002</v>
      </c>
      <c r="I142" s="221"/>
      <c r="J142" s="222">
        <f>ROUND(I142*H142,2)</f>
        <v>0</v>
      </c>
      <c r="K142" s="218" t="s">
        <v>314</v>
      </c>
      <c r="L142" s="47"/>
      <c r="M142" s="223" t="s">
        <v>19</v>
      </c>
      <c r="N142" s="224" t="s">
        <v>47</v>
      </c>
      <c r="O142" s="87"/>
      <c r="P142" s="225">
        <f>O142*H142</f>
        <v>0</v>
      </c>
      <c r="Q142" s="225">
        <v>0.10100000000000001</v>
      </c>
      <c r="R142" s="225">
        <f>Q142*H142</f>
        <v>3.5269200000000005</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10084</v>
      </c>
    </row>
    <row r="143" s="2" customFormat="1">
      <c r="A143" s="41"/>
      <c r="B143" s="42"/>
      <c r="C143" s="43"/>
      <c r="D143" s="229" t="s">
        <v>317</v>
      </c>
      <c r="E143" s="43"/>
      <c r="F143" s="230" t="s">
        <v>10085</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3" customFormat="1">
      <c r="A144" s="13"/>
      <c r="B144" s="234"/>
      <c r="C144" s="235"/>
      <c r="D144" s="236" t="s">
        <v>319</v>
      </c>
      <c r="E144" s="237" t="s">
        <v>19</v>
      </c>
      <c r="F144" s="238" t="s">
        <v>10086</v>
      </c>
      <c r="G144" s="235"/>
      <c r="H144" s="239">
        <v>17.510000000000002</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10087</v>
      </c>
      <c r="G145" s="235"/>
      <c r="H145" s="239">
        <v>17.41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5" customFormat="1">
      <c r="A146" s="15"/>
      <c r="B146" s="259"/>
      <c r="C146" s="260"/>
      <c r="D146" s="236" t="s">
        <v>319</v>
      </c>
      <c r="E146" s="261" t="s">
        <v>19</v>
      </c>
      <c r="F146" s="262" t="s">
        <v>448</v>
      </c>
      <c r="G146" s="260"/>
      <c r="H146" s="263">
        <v>34.920000000000002</v>
      </c>
      <c r="I146" s="264"/>
      <c r="J146" s="260"/>
      <c r="K146" s="260"/>
      <c r="L146" s="265"/>
      <c r="M146" s="266"/>
      <c r="N146" s="267"/>
      <c r="O146" s="267"/>
      <c r="P146" s="267"/>
      <c r="Q146" s="267"/>
      <c r="R146" s="267"/>
      <c r="S146" s="267"/>
      <c r="T146" s="268"/>
      <c r="U146" s="15"/>
      <c r="V146" s="15"/>
      <c r="W146" s="15"/>
      <c r="X146" s="15"/>
      <c r="Y146" s="15"/>
      <c r="Z146" s="15"/>
      <c r="AA146" s="15"/>
      <c r="AB146" s="15"/>
      <c r="AC146" s="15"/>
      <c r="AD146" s="15"/>
      <c r="AE146" s="15"/>
      <c r="AT146" s="269" t="s">
        <v>319</v>
      </c>
      <c r="AU146" s="269" t="s">
        <v>85</v>
      </c>
      <c r="AV146" s="15" t="s">
        <v>315</v>
      </c>
      <c r="AW146" s="15" t="s">
        <v>37</v>
      </c>
      <c r="AX146" s="15" t="s">
        <v>83</v>
      </c>
      <c r="AY146" s="269" t="s">
        <v>308</v>
      </c>
    </row>
    <row r="147" s="2" customFormat="1" ht="16.5" customHeight="1">
      <c r="A147" s="41"/>
      <c r="B147" s="42"/>
      <c r="C147" s="280" t="s">
        <v>386</v>
      </c>
      <c r="D147" s="280" t="s">
        <v>1137</v>
      </c>
      <c r="E147" s="281" t="s">
        <v>10088</v>
      </c>
      <c r="F147" s="282" t="s">
        <v>10089</v>
      </c>
      <c r="G147" s="283" t="s">
        <v>313</v>
      </c>
      <c r="H147" s="284">
        <v>35.968000000000004</v>
      </c>
      <c r="I147" s="285"/>
      <c r="J147" s="286">
        <f>ROUND(I147*H147,2)</f>
        <v>0</v>
      </c>
      <c r="K147" s="282" t="s">
        <v>19</v>
      </c>
      <c r="L147" s="287"/>
      <c r="M147" s="288" t="s">
        <v>19</v>
      </c>
      <c r="N147" s="289" t="s">
        <v>47</v>
      </c>
      <c r="O147" s="87"/>
      <c r="P147" s="225">
        <f>O147*H147</f>
        <v>0</v>
      </c>
      <c r="Q147" s="225">
        <v>0.222</v>
      </c>
      <c r="R147" s="225">
        <f>Q147*H147</f>
        <v>7.9848960000000009</v>
      </c>
      <c r="S147" s="225">
        <v>0</v>
      </c>
      <c r="T147" s="226">
        <f>S147*H147</f>
        <v>0</v>
      </c>
      <c r="U147" s="41"/>
      <c r="V147" s="41"/>
      <c r="W147" s="41"/>
      <c r="X147" s="41"/>
      <c r="Y147" s="41"/>
      <c r="Z147" s="41"/>
      <c r="AA147" s="41"/>
      <c r="AB147" s="41"/>
      <c r="AC147" s="41"/>
      <c r="AD147" s="41"/>
      <c r="AE147" s="41"/>
      <c r="AR147" s="227" t="s">
        <v>352</v>
      </c>
      <c r="AT147" s="227" t="s">
        <v>1137</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10090</v>
      </c>
    </row>
    <row r="148" s="13" customFormat="1">
      <c r="A148" s="13"/>
      <c r="B148" s="234"/>
      <c r="C148" s="235"/>
      <c r="D148" s="236" t="s">
        <v>319</v>
      </c>
      <c r="E148" s="235"/>
      <c r="F148" s="238" t="s">
        <v>10091</v>
      </c>
      <c r="G148" s="235"/>
      <c r="H148" s="239">
        <v>35.968000000000004</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4</v>
      </c>
      <c r="AX148" s="13" t="s">
        <v>83</v>
      </c>
      <c r="AY148" s="245" t="s">
        <v>308</v>
      </c>
    </row>
    <row r="149" s="12" customFormat="1" ht="22.8" customHeight="1">
      <c r="A149" s="12"/>
      <c r="B149" s="200"/>
      <c r="C149" s="201"/>
      <c r="D149" s="202" t="s">
        <v>75</v>
      </c>
      <c r="E149" s="214" t="s">
        <v>176</v>
      </c>
      <c r="F149" s="214" t="s">
        <v>10092</v>
      </c>
      <c r="G149" s="201"/>
      <c r="H149" s="201"/>
      <c r="I149" s="204"/>
      <c r="J149" s="215">
        <f>BK149</f>
        <v>0</v>
      </c>
      <c r="K149" s="201"/>
      <c r="L149" s="206"/>
      <c r="M149" s="207"/>
      <c r="N149" s="208"/>
      <c r="O149" s="208"/>
      <c r="P149" s="209">
        <f>SUM(P150:P168)</f>
        <v>0</v>
      </c>
      <c r="Q149" s="208"/>
      <c r="R149" s="209">
        <f>SUM(R150:R168)</f>
        <v>0.58904000000000001</v>
      </c>
      <c r="S149" s="208"/>
      <c r="T149" s="210">
        <f>SUM(T150:T168)</f>
        <v>0</v>
      </c>
      <c r="U149" s="12"/>
      <c r="V149" s="12"/>
      <c r="W149" s="12"/>
      <c r="X149" s="12"/>
      <c r="Y149" s="12"/>
      <c r="Z149" s="12"/>
      <c r="AA149" s="12"/>
      <c r="AB149" s="12"/>
      <c r="AC149" s="12"/>
      <c r="AD149" s="12"/>
      <c r="AE149" s="12"/>
      <c r="AR149" s="211" t="s">
        <v>83</v>
      </c>
      <c r="AT149" s="212" t="s">
        <v>75</v>
      </c>
      <c r="AU149" s="212" t="s">
        <v>83</v>
      </c>
      <c r="AY149" s="211" t="s">
        <v>308</v>
      </c>
      <c r="BK149" s="213">
        <f>SUM(BK150:BK168)</f>
        <v>0</v>
      </c>
    </row>
    <row r="150" s="2" customFormat="1" ht="16.5" customHeight="1">
      <c r="A150" s="41"/>
      <c r="B150" s="42"/>
      <c r="C150" s="216" t="s">
        <v>391</v>
      </c>
      <c r="D150" s="216" t="s">
        <v>310</v>
      </c>
      <c r="E150" s="217" t="s">
        <v>10093</v>
      </c>
      <c r="F150" s="218" t="s">
        <v>10094</v>
      </c>
      <c r="G150" s="219" t="s">
        <v>323</v>
      </c>
      <c r="H150" s="220">
        <v>2</v>
      </c>
      <c r="I150" s="221"/>
      <c r="J150" s="222">
        <f>ROUND(I150*H150,2)</f>
        <v>0</v>
      </c>
      <c r="K150" s="218" t="s">
        <v>19</v>
      </c>
      <c r="L150" s="47"/>
      <c r="M150" s="223" t="s">
        <v>19</v>
      </c>
      <c r="N150" s="224" t="s">
        <v>47</v>
      </c>
      <c r="O150" s="87"/>
      <c r="P150" s="225">
        <f>O150*H150</f>
        <v>0</v>
      </c>
      <c r="Q150" s="225">
        <v>0.029999999999999999</v>
      </c>
      <c r="R150" s="225">
        <f>Q150*H150</f>
        <v>0.059999999999999998</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10095</v>
      </c>
    </row>
    <row r="151" s="2" customFormat="1">
      <c r="A151" s="41"/>
      <c r="B151" s="42"/>
      <c r="C151" s="43"/>
      <c r="D151" s="236" t="s">
        <v>4125</v>
      </c>
      <c r="E151" s="43"/>
      <c r="F151" s="292" t="s">
        <v>10096</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4125</v>
      </c>
      <c r="AU151" s="20" t="s">
        <v>85</v>
      </c>
    </row>
    <row r="152" s="2" customFormat="1" ht="16.5" customHeight="1">
      <c r="A152" s="41"/>
      <c r="B152" s="42"/>
      <c r="C152" s="216" t="s">
        <v>396</v>
      </c>
      <c r="D152" s="216" t="s">
        <v>310</v>
      </c>
      <c r="E152" s="217" t="s">
        <v>10097</v>
      </c>
      <c r="F152" s="218" t="s">
        <v>10098</v>
      </c>
      <c r="G152" s="219" t="s">
        <v>323</v>
      </c>
      <c r="H152" s="220">
        <v>2</v>
      </c>
      <c r="I152" s="221"/>
      <c r="J152" s="222">
        <f>ROUND(I152*H152,2)</f>
        <v>0</v>
      </c>
      <c r="K152" s="218" t="s">
        <v>19</v>
      </c>
      <c r="L152" s="47"/>
      <c r="M152" s="223" t="s">
        <v>19</v>
      </c>
      <c r="N152" s="224" t="s">
        <v>47</v>
      </c>
      <c r="O152" s="87"/>
      <c r="P152" s="225">
        <f>O152*H152</f>
        <v>0</v>
      </c>
      <c r="Q152" s="225">
        <v>0.02</v>
      </c>
      <c r="R152" s="225">
        <f>Q152*H152</f>
        <v>0.040000000000000001</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10099</v>
      </c>
    </row>
    <row r="153" s="2" customFormat="1">
      <c r="A153" s="41"/>
      <c r="B153" s="42"/>
      <c r="C153" s="43"/>
      <c r="D153" s="236" t="s">
        <v>4125</v>
      </c>
      <c r="E153" s="43"/>
      <c r="F153" s="292" t="s">
        <v>10100</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4125</v>
      </c>
      <c r="AU153" s="20" t="s">
        <v>85</v>
      </c>
    </row>
    <row r="154" s="2" customFormat="1" ht="16.5" customHeight="1">
      <c r="A154" s="41"/>
      <c r="B154" s="42"/>
      <c r="C154" s="216" t="s">
        <v>401</v>
      </c>
      <c r="D154" s="216" t="s">
        <v>310</v>
      </c>
      <c r="E154" s="217" t="s">
        <v>10101</v>
      </c>
      <c r="F154" s="218" t="s">
        <v>10102</v>
      </c>
      <c r="G154" s="219" t="s">
        <v>323</v>
      </c>
      <c r="H154" s="220">
        <v>4</v>
      </c>
      <c r="I154" s="221"/>
      <c r="J154" s="222">
        <f>ROUND(I154*H154,2)</f>
        <v>0</v>
      </c>
      <c r="K154" s="218" t="s">
        <v>314</v>
      </c>
      <c r="L154" s="47"/>
      <c r="M154" s="223" t="s">
        <v>19</v>
      </c>
      <c r="N154" s="224" t="s">
        <v>47</v>
      </c>
      <c r="O154" s="87"/>
      <c r="P154" s="225">
        <f>O154*H154</f>
        <v>0</v>
      </c>
      <c r="Q154" s="225">
        <v>0.10940999999999999</v>
      </c>
      <c r="R154" s="225">
        <f>Q154*H154</f>
        <v>0.43763999999999997</v>
      </c>
      <c r="S154" s="225">
        <v>0</v>
      </c>
      <c r="T154" s="226">
        <f>S154*H154</f>
        <v>0</v>
      </c>
      <c r="U154" s="41"/>
      <c r="V154" s="41"/>
      <c r="W154" s="41"/>
      <c r="X154" s="41"/>
      <c r="Y154" s="41"/>
      <c r="Z154" s="41"/>
      <c r="AA154" s="41"/>
      <c r="AB154" s="41"/>
      <c r="AC154" s="41"/>
      <c r="AD154" s="41"/>
      <c r="AE154" s="41"/>
      <c r="AR154" s="227" t="s">
        <v>315</v>
      </c>
      <c r="AT154" s="227" t="s">
        <v>310</v>
      </c>
      <c r="AU154" s="227" t="s">
        <v>85</v>
      </c>
      <c r="AY154" s="20" t="s">
        <v>308</v>
      </c>
      <c r="BE154" s="228">
        <f>IF(N154="základní",J154,0)</f>
        <v>0</v>
      </c>
      <c r="BF154" s="228">
        <f>IF(N154="snížená",J154,0)</f>
        <v>0</v>
      </c>
      <c r="BG154" s="228">
        <f>IF(N154="zákl. přenesená",J154,0)</f>
        <v>0</v>
      </c>
      <c r="BH154" s="228">
        <f>IF(N154="sníž. přenesená",J154,0)</f>
        <v>0</v>
      </c>
      <c r="BI154" s="228">
        <f>IF(N154="nulová",J154,0)</f>
        <v>0</v>
      </c>
      <c r="BJ154" s="20" t="s">
        <v>83</v>
      </c>
      <c r="BK154" s="228">
        <f>ROUND(I154*H154,2)</f>
        <v>0</v>
      </c>
      <c r="BL154" s="20" t="s">
        <v>315</v>
      </c>
      <c r="BM154" s="227" t="s">
        <v>10103</v>
      </c>
    </row>
    <row r="155" s="2" customFormat="1">
      <c r="A155" s="41"/>
      <c r="B155" s="42"/>
      <c r="C155" s="43"/>
      <c r="D155" s="229" t="s">
        <v>317</v>
      </c>
      <c r="E155" s="43"/>
      <c r="F155" s="230" t="s">
        <v>10104</v>
      </c>
      <c r="G155" s="43"/>
      <c r="H155" s="43"/>
      <c r="I155" s="231"/>
      <c r="J155" s="43"/>
      <c r="K155" s="43"/>
      <c r="L155" s="47"/>
      <c r="M155" s="232"/>
      <c r="N155" s="233"/>
      <c r="O155" s="87"/>
      <c r="P155" s="87"/>
      <c r="Q155" s="87"/>
      <c r="R155" s="87"/>
      <c r="S155" s="87"/>
      <c r="T155" s="88"/>
      <c r="U155" s="41"/>
      <c r="V155" s="41"/>
      <c r="W155" s="41"/>
      <c r="X155" s="41"/>
      <c r="Y155" s="41"/>
      <c r="Z155" s="41"/>
      <c r="AA155" s="41"/>
      <c r="AB155" s="41"/>
      <c r="AC155" s="41"/>
      <c r="AD155" s="41"/>
      <c r="AE155" s="41"/>
      <c r="AT155" s="20" t="s">
        <v>317</v>
      </c>
      <c r="AU155" s="20" t="s">
        <v>85</v>
      </c>
    </row>
    <row r="156" s="13" customFormat="1">
      <c r="A156" s="13"/>
      <c r="B156" s="234"/>
      <c r="C156" s="235"/>
      <c r="D156" s="236" t="s">
        <v>319</v>
      </c>
      <c r="E156" s="237" t="s">
        <v>19</v>
      </c>
      <c r="F156" s="238" t="s">
        <v>10105</v>
      </c>
      <c r="G156" s="235"/>
      <c r="H156" s="239">
        <v>4</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16.5" customHeight="1">
      <c r="A157" s="41"/>
      <c r="B157" s="42"/>
      <c r="C157" s="280" t="s">
        <v>406</v>
      </c>
      <c r="D157" s="280" t="s">
        <v>1137</v>
      </c>
      <c r="E157" s="281" t="s">
        <v>2004</v>
      </c>
      <c r="F157" s="282" t="s">
        <v>2005</v>
      </c>
      <c r="G157" s="283" t="s">
        <v>323</v>
      </c>
      <c r="H157" s="284">
        <v>4</v>
      </c>
      <c r="I157" s="285"/>
      <c r="J157" s="286">
        <f>ROUND(I157*H157,2)</f>
        <v>0</v>
      </c>
      <c r="K157" s="282" t="s">
        <v>314</v>
      </c>
      <c r="L157" s="287"/>
      <c r="M157" s="288" t="s">
        <v>19</v>
      </c>
      <c r="N157" s="289" t="s">
        <v>47</v>
      </c>
      <c r="O157" s="87"/>
      <c r="P157" s="225">
        <f>O157*H157</f>
        <v>0</v>
      </c>
      <c r="Q157" s="225">
        <v>0.0061000000000000004</v>
      </c>
      <c r="R157" s="225">
        <f>Q157*H157</f>
        <v>0.024400000000000002</v>
      </c>
      <c r="S157" s="225">
        <v>0</v>
      </c>
      <c r="T157" s="226">
        <f>S157*H157</f>
        <v>0</v>
      </c>
      <c r="U157" s="41"/>
      <c r="V157" s="41"/>
      <c r="W157" s="41"/>
      <c r="X157" s="41"/>
      <c r="Y157" s="41"/>
      <c r="Z157" s="41"/>
      <c r="AA157" s="41"/>
      <c r="AB157" s="41"/>
      <c r="AC157" s="41"/>
      <c r="AD157" s="41"/>
      <c r="AE157" s="41"/>
      <c r="AR157" s="227" t="s">
        <v>352</v>
      </c>
      <c r="AT157" s="227" t="s">
        <v>1137</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10106</v>
      </c>
    </row>
    <row r="158" s="2" customFormat="1" ht="16.5" customHeight="1">
      <c r="A158" s="41"/>
      <c r="B158" s="42"/>
      <c r="C158" s="216" t="s">
        <v>411</v>
      </c>
      <c r="D158" s="216" t="s">
        <v>310</v>
      </c>
      <c r="E158" s="217" t="s">
        <v>1970</v>
      </c>
      <c r="F158" s="218" t="s">
        <v>1971</v>
      </c>
      <c r="G158" s="219" t="s">
        <v>323</v>
      </c>
      <c r="H158" s="220">
        <v>4</v>
      </c>
      <c r="I158" s="221"/>
      <c r="J158" s="222">
        <f>ROUND(I158*H158,2)</f>
        <v>0</v>
      </c>
      <c r="K158" s="218" t="s">
        <v>314</v>
      </c>
      <c r="L158" s="47"/>
      <c r="M158" s="223" t="s">
        <v>19</v>
      </c>
      <c r="N158" s="224" t="s">
        <v>47</v>
      </c>
      <c r="O158" s="87"/>
      <c r="P158" s="225">
        <f>O158*H158</f>
        <v>0</v>
      </c>
      <c r="Q158" s="225">
        <v>0.00069999999999999999</v>
      </c>
      <c r="R158" s="225">
        <f>Q158*H158</f>
        <v>0.0028</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10107</v>
      </c>
    </row>
    <row r="159" s="2" customFormat="1">
      <c r="A159" s="41"/>
      <c r="B159" s="42"/>
      <c r="C159" s="43"/>
      <c r="D159" s="229" t="s">
        <v>317</v>
      </c>
      <c r="E159" s="43"/>
      <c r="F159" s="230" t="s">
        <v>1973</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13" customFormat="1">
      <c r="A160" s="13"/>
      <c r="B160" s="234"/>
      <c r="C160" s="235"/>
      <c r="D160" s="236" t="s">
        <v>319</v>
      </c>
      <c r="E160" s="237" t="s">
        <v>19</v>
      </c>
      <c r="F160" s="238" t="s">
        <v>10105</v>
      </c>
      <c r="G160" s="235"/>
      <c r="H160" s="239">
        <v>4</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16.5" customHeight="1">
      <c r="A161" s="41"/>
      <c r="B161" s="42"/>
      <c r="C161" s="280" t="s">
        <v>7</v>
      </c>
      <c r="D161" s="280" t="s">
        <v>1137</v>
      </c>
      <c r="E161" s="281" t="s">
        <v>10108</v>
      </c>
      <c r="F161" s="282" t="s">
        <v>10109</v>
      </c>
      <c r="G161" s="283" t="s">
        <v>323</v>
      </c>
      <c r="H161" s="284">
        <v>4</v>
      </c>
      <c r="I161" s="285"/>
      <c r="J161" s="286">
        <f>ROUND(I161*H161,2)</f>
        <v>0</v>
      </c>
      <c r="K161" s="282" t="s">
        <v>19</v>
      </c>
      <c r="L161" s="287"/>
      <c r="M161" s="288" t="s">
        <v>19</v>
      </c>
      <c r="N161" s="289" t="s">
        <v>47</v>
      </c>
      <c r="O161" s="87"/>
      <c r="P161" s="225">
        <f>O161*H161</f>
        <v>0</v>
      </c>
      <c r="Q161" s="225">
        <v>0.0025999999999999999</v>
      </c>
      <c r="R161" s="225">
        <f>Q161*H161</f>
        <v>0.0104</v>
      </c>
      <c r="S161" s="225">
        <v>0</v>
      </c>
      <c r="T161" s="226">
        <f>S161*H161</f>
        <v>0</v>
      </c>
      <c r="U161" s="41"/>
      <c r="V161" s="41"/>
      <c r="W161" s="41"/>
      <c r="X161" s="41"/>
      <c r="Y161" s="41"/>
      <c r="Z161" s="41"/>
      <c r="AA161" s="41"/>
      <c r="AB161" s="41"/>
      <c r="AC161" s="41"/>
      <c r="AD161" s="41"/>
      <c r="AE161" s="41"/>
      <c r="AR161" s="227" t="s">
        <v>352</v>
      </c>
      <c r="AT161" s="227" t="s">
        <v>1137</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315</v>
      </c>
      <c r="BM161" s="227" t="s">
        <v>10110</v>
      </c>
    </row>
    <row r="162" s="2" customFormat="1" ht="16.5" customHeight="1">
      <c r="A162" s="41"/>
      <c r="B162" s="42"/>
      <c r="C162" s="280" t="s">
        <v>420</v>
      </c>
      <c r="D162" s="280" t="s">
        <v>1137</v>
      </c>
      <c r="E162" s="281" t="s">
        <v>2173</v>
      </c>
      <c r="F162" s="282" t="s">
        <v>2174</v>
      </c>
      <c r="G162" s="283" t="s">
        <v>323</v>
      </c>
      <c r="H162" s="284">
        <v>4</v>
      </c>
      <c r="I162" s="285"/>
      <c r="J162" s="286">
        <f>ROUND(I162*H162,2)</f>
        <v>0</v>
      </c>
      <c r="K162" s="282" t="s">
        <v>314</v>
      </c>
      <c r="L162" s="287"/>
      <c r="M162" s="288" t="s">
        <v>19</v>
      </c>
      <c r="N162" s="289" t="s">
        <v>47</v>
      </c>
      <c r="O162" s="87"/>
      <c r="P162" s="225">
        <f>O162*H162</f>
        <v>0</v>
      </c>
      <c r="Q162" s="225">
        <v>0.0016999999999999999</v>
      </c>
      <c r="R162" s="225">
        <f>Q162*H162</f>
        <v>0.0067999999999999996</v>
      </c>
      <c r="S162" s="225">
        <v>0</v>
      </c>
      <c r="T162" s="226">
        <f>S162*H162</f>
        <v>0</v>
      </c>
      <c r="U162" s="41"/>
      <c r="V162" s="41"/>
      <c r="W162" s="41"/>
      <c r="X162" s="41"/>
      <c r="Y162" s="41"/>
      <c r="Z162" s="41"/>
      <c r="AA162" s="41"/>
      <c r="AB162" s="41"/>
      <c r="AC162" s="41"/>
      <c r="AD162" s="41"/>
      <c r="AE162" s="41"/>
      <c r="AR162" s="227" t="s">
        <v>352</v>
      </c>
      <c r="AT162" s="227" t="s">
        <v>1137</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10111</v>
      </c>
    </row>
    <row r="163" s="2" customFormat="1">
      <c r="A163" s="41"/>
      <c r="B163" s="42"/>
      <c r="C163" s="43"/>
      <c r="D163" s="236" t="s">
        <v>4125</v>
      </c>
      <c r="E163" s="43"/>
      <c r="F163" s="292" t="s">
        <v>10112</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4125</v>
      </c>
      <c r="AU163" s="20" t="s">
        <v>85</v>
      </c>
    </row>
    <row r="164" s="2" customFormat="1" ht="16.5" customHeight="1">
      <c r="A164" s="41"/>
      <c r="B164" s="42"/>
      <c r="C164" s="280" t="s">
        <v>425</v>
      </c>
      <c r="D164" s="280" t="s">
        <v>1137</v>
      </c>
      <c r="E164" s="281" t="s">
        <v>10113</v>
      </c>
      <c r="F164" s="282" t="s">
        <v>10114</v>
      </c>
      <c r="G164" s="283" t="s">
        <v>323</v>
      </c>
      <c r="H164" s="284">
        <v>4</v>
      </c>
      <c r="I164" s="285"/>
      <c r="J164" s="286">
        <f>ROUND(I164*H164,2)</f>
        <v>0</v>
      </c>
      <c r="K164" s="282" t="s">
        <v>314</v>
      </c>
      <c r="L164" s="287"/>
      <c r="M164" s="288" t="s">
        <v>19</v>
      </c>
      <c r="N164" s="289" t="s">
        <v>47</v>
      </c>
      <c r="O164" s="87"/>
      <c r="P164" s="225">
        <f>O164*H164</f>
        <v>0</v>
      </c>
      <c r="Q164" s="225">
        <v>0.0012999999999999999</v>
      </c>
      <c r="R164" s="225">
        <f>Q164*H164</f>
        <v>0.0051999999999999998</v>
      </c>
      <c r="S164" s="225">
        <v>0</v>
      </c>
      <c r="T164" s="226">
        <f>S164*H164</f>
        <v>0</v>
      </c>
      <c r="U164" s="41"/>
      <c r="V164" s="41"/>
      <c r="W164" s="41"/>
      <c r="X164" s="41"/>
      <c r="Y164" s="41"/>
      <c r="Z164" s="41"/>
      <c r="AA164" s="41"/>
      <c r="AB164" s="41"/>
      <c r="AC164" s="41"/>
      <c r="AD164" s="41"/>
      <c r="AE164" s="41"/>
      <c r="AR164" s="227" t="s">
        <v>352</v>
      </c>
      <c r="AT164" s="227" t="s">
        <v>1137</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10115</v>
      </c>
    </row>
    <row r="165" s="2" customFormat="1">
      <c r="A165" s="41"/>
      <c r="B165" s="42"/>
      <c r="C165" s="43"/>
      <c r="D165" s="236" t="s">
        <v>4125</v>
      </c>
      <c r="E165" s="43"/>
      <c r="F165" s="292" t="s">
        <v>10116</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4125</v>
      </c>
      <c r="AU165" s="20" t="s">
        <v>85</v>
      </c>
    </row>
    <row r="166" s="2" customFormat="1" ht="16.5" customHeight="1">
      <c r="A166" s="41"/>
      <c r="B166" s="42"/>
      <c r="C166" s="216" t="s">
        <v>430</v>
      </c>
      <c r="D166" s="216" t="s">
        <v>310</v>
      </c>
      <c r="E166" s="217" t="s">
        <v>2035</v>
      </c>
      <c r="F166" s="218" t="s">
        <v>2036</v>
      </c>
      <c r="G166" s="219" t="s">
        <v>313</v>
      </c>
      <c r="H166" s="220">
        <v>1.5</v>
      </c>
      <c r="I166" s="221"/>
      <c r="J166" s="222">
        <f>ROUND(I166*H166,2)</f>
        <v>0</v>
      </c>
      <c r="K166" s="218" t="s">
        <v>314</v>
      </c>
      <c r="L166" s="47"/>
      <c r="M166" s="223" t="s">
        <v>19</v>
      </c>
      <c r="N166" s="224" t="s">
        <v>47</v>
      </c>
      <c r="O166" s="87"/>
      <c r="P166" s="225">
        <f>O166*H166</f>
        <v>0</v>
      </c>
      <c r="Q166" s="225">
        <v>0.0011999999999999999</v>
      </c>
      <c r="R166" s="225">
        <f>Q166*H166</f>
        <v>0.0018</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10117</v>
      </c>
    </row>
    <row r="167" s="2" customFormat="1">
      <c r="A167" s="41"/>
      <c r="B167" s="42"/>
      <c r="C167" s="43"/>
      <c r="D167" s="229" t="s">
        <v>317</v>
      </c>
      <c r="E167" s="43"/>
      <c r="F167" s="230" t="s">
        <v>2038</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13" customFormat="1">
      <c r="A168" s="13"/>
      <c r="B168" s="234"/>
      <c r="C168" s="235"/>
      <c r="D168" s="236" t="s">
        <v>319</v>
      </c>
      <c r="E168" s="237" t="s">
        <v>19</v>
      </c>
      <c r="F168" s="238" t="s">
        <v>10118</v>
      </c>
      <c r="G168" s="235"/>
      <c r="H168" s="239">
        <v>1.5</v>
      </c>
      <c r="I168" s="240"/>
      <c r="J168" s="235"/>
      <c r="K168" s="235"/>
      <c r="L168" s="241"/>
      <c r="M168" s="242"/>
      <c r="N168" s="243"/>
      <c r="O168" s="243"/>
      <c r="P168" s="243"/>
      <c r="Q168" s="243"/>
      <c r="R168" s="243"/>
      <c r="S168" s="243"/>
      <c r="T168" s="244"/>
      <c r="U168" s="13"/>
      <c r="V168" s="13"/>
      <c r="W168" s="13"/>
      <c r="X168" s="13"/>
      <c r="Y168" s="13"/>
      <c r="Z168" s="13"/>
      <c r="AA168" s="13"/>
      <c r="AB168" s="13"/>
      <c r="AC168" s="13"/>
      <c r="AD168" s="13"/>
      <c r="AE168" s="13"/>
      <c r="AT168" s="245" t="s">
        <v>319</v>
      </c>
      <c r="AU168" s="245" t="s">
        <v>85</v>
      </c>
      <c r="AV168" s="13" t="s">
        <v>85</v>
      </c>
      <c r="AW168" s="13" t="s">
        <v>37</v>
      </c>
      <c r="AX168" s="13" t="s">
        <v>83</v>
      </c>
      <c r="AY168" s="245" t="s">
        <v>308</v>
      </c>
    </row>
    <row r="169" s="12" customFormat="1" ht="22.8" customHeight="1">
      <c r="A169" s="12"/>
      <c r="B169" s="200"/>
      <c r="C169" s="201"/>
      <c r="D169" s="202" t="s">
        <v>75</v>
      </c>
      <c r="E169" s="214" t="s">
        <v>179</v>
      </c>
      <c r="F169" s="214" t="s">
        <v>9129</v>
      </c>
      <c r="G169" s="201"/>
      <c r="H169" s="201"/>
      <c r="I169" s="204"/>
      <c r="J169" s="215">
        <f>BK169</f>
        <v>0</v>
      </c>
      <c r="K169" s="201"/>
      <c r="L169" s="206"/>
      <c r="M169" s="207"/>
      <c r="N169" s="208"/>
      <c r="O169" s="208"/>
      <c r="P169" s="209">
        <f>SUM(P170:P174)</f>
        <v>0</v>
      </c>
      <c r="Q169" s="208"/>
      <c r="R169" s="209">
        <f>SUM(R170:R174)</f>
        <v>0</v>
      </c>
      <c r="S169" s="208"/>
      <c r="T169" s="210">
        <f>SUM(T170:T174)</f>
        <v>54.809999999999995</v>
      </c>
      <c r="U169" s="12"/>
      <c r="V169" s="12"/>
      <c r="W169" s="12"/>
      <c r="X169" s="12"/>
      <c r="Y169" s="12"/>
      <c r="Z169" s="12"/>
      <c r="AA169" s="12"/>
      <c r="AB169" s="12"/>
      <c r="AC169" s="12"/>
      <c r="AD169" s="12"/>
      <c r="AE169" s="12"/>
      <c r="AR169" s="211" t="s">
        <v>83</v>
      </c>
      <c r="AT169" s="212" t="s">
        <v>75</v>
      </c>
      <c r="AU169" s="212" t="s">
        <v>83</v>
      </c>
      <c r="AY169" s="211" t="s">
        <v>308</v>
      </c>
      <c r="BK169" s="213">
        <f>SUM(BK170:BK174)</f>
        <v>0</v>
      </c>
    </row>
    <row r="170" s="2" customFormat="1" ht="24.15" customHeight="1">
      <c r="A170" s="41"/>
      <c r="B170" s="42"/>
      <c r="C170" s="216" t="s">
        <v>753</v>
      </c>
      <c r="D170" s="216" t="s">
        <v>310</v>
      </c>
      <c r="E170" s="217" t="s">
        <v>1171</v>
      </c>
      <c r="F170" s="218" t="s">
        <v>1172</v>
      </c>
      <c r="G170" s="219" t="s">
        <v>474</v>
      </c>
      <c r="H170" s="220">
        <v>189</v>
      </c>
      <c r="I170" s="221"/>
      <c r="J170" s="222">
        <f>ROUND(I170*H170,2)</f>
        <v>0</v>
      </c>
      <c r="K170" s="218" t="s">
        <v>314</v>
      </c>
      <c r="L170" s="47"/>
      <c r="M170" s="223" t="s">
        <v>19</v>
      </c>
      <c r="N170" s="224" t="s">
        <v>47</v>
      </c>
      <c r="O170" s="87"/>
      <c r="P170" s="225">
        <f>O170*H170</f>
        <v>0</v>
      </c>
      <c r="Q170" s="225">
        <v>0</v>
      </c>
      <c r="R170" s="225">
        <f>Q170*H170</f>
        <v>0</v>
      </c>
      <c r="S170" s="225">
        <v>0.28999999999999998</v>
      </c>
      <c r="T170" s="226">
        <f>S170*H170</f>
        <v>54.809999999999995</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10119</v>
      </c>
    </row>
    <row r="171" s="2" customFormat="1">
      <c r="A171" s="41"/>
      <c r="B171" s="42"/>
      <c r="C171" s="43"/>
      <c r="D171" s="229" t="s">
        <v>317</v>
      </c>
      <c r="E171" s="43"/>
      <c r="F171" s="230" t="s">
        <v>1174</v>
      </c>
      <c r="G171" s="43"/>
      <c r="H171" s="43"/>
      <c r="I171" s="231"/>
      <c r="J171" s="43"/>
      <c r="K171" s="43"/>
      <c r="L171" s="47"/>
      <c r="M171" s="232"/>
      <c r="N171" s="233"/>
      <c r="O171" s="87"/>
      <c r="P171" s="87"/>
      <c r="Q171" s="87"/>
      <c r="R171" s="87"/>
      <c r="S171" s="87"/>
      <c r="T171" s="88"/>
      <c r="U171" s="41"/>
      <c r="V171" s="41"/>
      <c r="W171" s="41"/>
      <c r="X171" s="41"/>
      <c r="Y171" s="41"/>
      <c r="Z171" s="41"/>
      <c r="AA171" s="41"/>
      <c r="AB171" s="41"/>
      <c r="AC171" s="41"/>
      <c r="AD171" s="41"/>
      <c r="AE171" s="41"/>
      <c r="AT171" s="20" t="s">
        <v>317</v>
      </c>
      <c r="AU171" s="20" t="s">
        <v>85</v>
      </c>
    </row>
    <row r="172" s="13" customFormat="1">
      <c r="A172" s="13"/>
      <c r="B172" s="234"/>
      <c r="C172" s="235"/>
      <c r="D172" s="236" t="s">
        <v>319</v>
      </c>
      <c r="E172" s="237" t="s">
        <v>19</v>
      </c>
      <c r="F172" s="238" t="s">
        <v>10120</v>
      </c>
      <c r="G172" s="235"/>
      <c r="H172" s="239">
        <v>189</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83</v>
      </c>
      <c r="AY172" s="245" t="s">
        <v>308</v>
      </c>
    </row>
    <row r="173" s="2" customFormat="1" ht="37.8" customHeight="1">
      <c r="A173" s="41"/>
      <c r="B173" s="42"/>
      <c r="C173" s="216" t="s">
        <v>596</v>
      </c>
      <c r="D173" s="216" t="s">
        <v>310</v>
      </c>
      <c r="E173" s="217" t="s">
        <v>1749</v>
      </c>
      <c r="F173" s="218" t="s">
        <v>1750</v>
      </c>
      <c r="G173" s="219" t="s">
        <v>474</v>
      </c>
      <c r="H173" s="220">
        <v>189</v>
      </c>
      <c r="I173" s="221"/>
      <c r="J173" s="222">
        <f>ROUND(I173*H173,2)</f>
        <v>0</v>
      </c>
      <c r="K173" s="218" t="s">
        <v>314</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315</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10121</v>
      </c>
    </row>
    <row r="174" s="2" customFormat="1">
      <c r="A174" s="41"/>
      <c r="B174" s="42"/>
      <c r="C174" s="43"/>
      <c r="D174" s="229" t="s">
        <v>317</v>
      </c>
      <c r="E174" s="43"/>
      <c r="F174" s="230" t="s">
        <v>1752</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12" customFormat="1" ht="22.8" customHeight="1">
      <c r="A175" s="12"/>
      <c r="B175" s="200"/>
      <c r="C175" s="201"/>
      <c r="D175" s="202" t="s">
        <v>75</v>
      </c>
      <c r="E175" s="214" t="s">
        <v>489</v>
      </c>
      <c r="F175" s="214" t="s">
        <v>490</v>
      </c>
      <c r="G175" s="201"/>
      <c r="H175" s="201"/>
      <c r="I175" s="204"/>
      <c r="J175" s="215">
        <f>BK175</f>
        <v>0</v>
      </c>
      <c r="K175" s="201"/>
      <c r="L175" s="206"/>
      <c r="M175" s="207"/>
      <c r="N175" s="208"/>
      <c r="O175" s="208"/>
      <c r="P175" s="209">
        <f>SUM(P176:P195)</f>
        <v>0</v>
      </c>
      <c r="Q175" s="208"/>
      <c r="R175" s="209">
        <f>SUM(R176:R195)</f>
        <v>0</v>
      </c>
      <c r="S175" s="208"/>
      <c r="T175" s="210">
        <f>SUM(T176:T195)</f>
        <v>0</v>
      </c>
      <c r="U175" s="12"/>
      <c r="V175" s="12"/>
      <c r="W175" s="12"/>
      <c r="X175" s="12"/>
      <c r="Y175" s="12"/>
      <c r="Z175" s="12"/>
      <c r="AA175" s="12"/>
      <c r="AB175" s="12"/>
      <c r="AC175" s="12"/>
      <c r="AD175" s="12"/>
      <c r="AE175" s="12"/>
      <c r="AR175" s="211" t="s">
        <v>83</v>
      </c>
      <c r="AT175" s="212" t="s">
        <v>75</v>
      </c>
      <c r="AU175" s="212" t="s">
        <v>83</v>
      </c>
      <c r="AY175" s="211" t="s">
        <v>308</v>
      </c>
      <c r="BK175" s="213">
        <f>SUM(BK176:BK195)</f>
        <v>0</v>
      </c>
    </row>
    <row r="176" s="2" customFormat="1" ht="24.15" customHeight="1">
      <c r="A176" s="41"/>
      <c r="B176" s="42"/>
      <c r="C176" s="216" t="s">
        <v>759</v>
      </c>
      <c r="D176" s="216" t="s">
        <v>310</v>
      </c>
      <c r="E176" s="217" t="s">
        <v>1115</v>
      </c>
      <c r="F176" s="218" t="s">
        <v>1116</v>
      </c>
      <c r="G176" s="219" t="s">
        <v>493</v>
      </c>
      <c r="H176" s="220">
        <v>548.75699999999995</v>
      </c>
      <c r="I176" s="221"/>
      <c r="J176" s="222">
        <f>ROUND(I176*H176,2)</f>
        <v>0</v>
      </c>
      <c r="K176" s="218" t="s">
        <v>314</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315</v>
      </c>
      <c r="AT176" s="227" t="s">
        <v>310</v>
      </c>
      <c r="AU176" s="227" t="s">
        <v>85</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10122</v>
      </c>
    </row>
    <row r="177" s="2" customFormat="1">
      <c r="A177" s="41"/>
      <c r="B177" s="42"/>
      <c r="C177" s="43"/>
      <c r="D177" s="229" t="s">
        <v>317</v>
      </c>
      <c r="E177" s="43"/>
      <c r="F177" s="230" t="s">
        <v>1118</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85</v>
      </c>
    </row>
    <row r="178" s="13" customFormat="1">
      <c r="A178" s="13"/>
      <c r="B178" s="234"/>
      <c r="C178" s="235"/>
      <c r="D178" s="236" t="s">
        <v>319</v>
      </c>
      <c r="E178" s="237" t="s">
        <v>19</v>
      </c>
      <c r="F178" s="238" t="s">
        <v>10123</v>
      </c>
      <c r="G178" s="235"/>
      <c r="H178" s="239">
        <v>74.382000000000005</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10124</v>
      </c>
      <c r="G179" s="235"/>
      <c r="H179" s="239">
        <v>474.375</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5" customFormat="1">
      <c r="A180" s="15"/>
      <c r="B180" s="259"/>
      <c r="C180" s="260"/>
      <c r="D180" s="236" t="s">
        <v>319</v>
      </c>
      <c r="E180" s="261" t="s">
        <v>19</v>
      </c>
      <c r="F180" s="262" t="s">
        <v>448</v>
      </c>
      <c r="G180" s="260"/>
      <c r="H180" s="263">
        <v>548.75699999999995</v>
      </c>
      <c r="I180" s="264"/>
      <c r="J180" s="260"/>
      <c r="K180" s="260"/>
      <c r="L180" s="265"/>
      <c r="M180" s="266"/>
      <c r="N180" s="267"/>
      <c r="O180" s="267"/>
      <c r="P180" s="267"/>
      <c r="Q180" s="267"/>
      <c r="R180" s="267"/>
      <c r="S180" s="267"/>
      <c r="T180" s="268"/>
      <c r="U180" s="15"/>
      <c r="V180" s="15"/>
      <c r="W180" s="15"/>
      <c r="X180" s="15"/>
      <c r="Y180" s="15"/>
      <c r="Z180" s="15"/>
      <c r="AA180" s="15"/>
      <c r="AB180" s="15"/>
      <c r="AC180" s="15"/>
      <c r="AD180" s="15"/>
      <c r="AE180" s="15"/>
      <c r="AT180" s="269" t="s">
        <v>319</v>
      </c>
      <c r="AU180" s="269" t="s">
        <v>85</v>
      </c>
      <c r="AV180" s="15" t="s">
        <v>315</v>
      </c>
      <c r="AW180" s="15" t="s">
        <v>37</v>
      </c>
      <c r="AX180" s="15" t="s">
        <v>83</v>
      </c>
      <c r="AY180" s="269" t="s">
        <v>308</v>
      </c>
    </row>
    <row r="181" s="2" customFormat="1" ht="24.15" customHeight="1">
      <c r="A181" s="41"/>
      <c r="B181" s="42"/>
      <c r="C181" s="216" t="s">
        <v>606</v>
      </c>
      <c r="D181" s="216" t="s">
        <v>310</v>
      </c>
      <c r="E181" s="217" t="s">
        <v>1121</v>
      </c>
      <c r="F181" s="218" t="s">
        <v>1109</v>
      </c>
      <c r="G181" s="219" t="s">
        <v>493</v>
      </c>
      <c r="H181" s="220">
        <v>10426.383</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10125</v>
      </c>
    </row>
    <row r="182" s="2" customFormat="1">
      <c r="A182" s="41"/>
      <c r="B182" s="42"/>
      <c r="C182" s="43"/>
      <c r="D182" s="229" t="s">
        <v>317</v>
      </c>
      <c r="E182" s="43"/>
      <c r="F182" s="230" t="s">
        <v>1123</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3" customFormat="1">
      <c r="A183" s="13"/>
      <c r="B183" s="234"/>
      <c r="C183" s="235"/>
      <c r="D183" s="236" t="s">
        <v>319</v>
      </c>
      <c r="E183" s="237" t="s">
        <v>19</v>
      </c>
      <c r="F183" s="238" t="s">
        <v>10126</v>
      </c>
      <c r="G183" s="235"/>
      <c r="H183" s="239">
        <v>10426.383</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2" customFormat="1" ht="24.15" customHeight="1">
      <c r="A184" s="41"/>
      <c r="B184" s="42"/>
      <c r="C184" s="216" t="s">
        <v>765</v>
      </c>
      <c r="D184" s="216" t="s">
        <v>310</v>
      </c>
      <c r="E184" s="217" t="s">
        <v>514</v>
      </c>
      <c r="F184" s="218" t="s">
        <v>515</v>
      </c>
      <c r="G184" s="219" t="s">
        <v>493</v>
      </c>
      <c r="H184" s="220">
        <v>474.375</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315</v>
      </c>
      <c r="AT184" s="227" t="s">
        <v>310</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10127</v>
      </c>
    </row>
    <row r="185" s="2" customFormat="1">
      <c r="A185" s="41"/>
      <c r="B185" s="42"/>
      <c r="C185" s="43"/>
      <c r="D185" s="229" t="s">
        <v>317</v>
      </c>
      <c r="E185" s="43"/>
      <c r="F185" s="230" t="s">
        <v>517</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85</v>
      </c>
    </row>
    <row r="186" s="13" customFormat="1">
      <c r="A186" s="13"/>
      <c r="B186" s="234"/>
      <c r="C186" s="235"/>
      <c r="D186" s="236" t="s">
        <v>319</v>
      </c>
      <c r="E186" s="237" t="s">
        <v>19</v>
      </c>
      <c r="F186" s="238" t="s">
        <v>10128</v>
      </c>
      <c r="G186" s="235"/>
      <c r="H186" s="239">
        <v>474.375</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83</v>
      </c>
      <c r="AY186" s="245" t="s">
        <v>308</v>
      </c>
    </row>
    <row r="187" s="2" customFormat="1" ht="24.15" customHeight="1">
      <c r="A187" s="41"/>
      <c r="B187" s="42"/>
      <c r="C187" s="216" t="s">
        <v>611</v>
      </c>
      <c r="D187" s="216" t="s">
        <v>310</v>
      </c>
      <c r="E187" s="217" t="s">
        <v>1511</v>
      </c>
      <c r="F187" s="218" t="s">
        <v>942</v>
      </c>
      <c r="G187" s="219" t="s">
        <v>493</v>
      </c>
      <c r="H187" s="220">
        <v>74.382000000000005</v>
      </c>
      <c r="I187" s="221"/>
      <c r="J187" s="222">
        <f>ROUND(I187*H187,2)</f>
        <v>0</v>
      </c>
      <c r="K187" s="218" t="s">
        <v>314</v>
      </c>
      <c r="L187" s="47"/>
      <c r="M187" s="223" t="s">
        <v>19</v>
      </c>
      <c r="N187" s="224" t="s">
        <v>47</v>
      </c>
      <c r="O187" s="87"/>
      <c r="P187" s="225">
        <f>O187*H187</f>
        <v>0</v>
      </c>
      <c r="Q187" s="225">
        <v>0</v>
      </c>
      <c r="R187" s="225">
        <f>Q187*H187</f>
        <v>0</v>
      </c>
      <c r="S187" s="225">
        <v>0</v>
      </c>
      <c r="T187" s="226">
        <f>S187*H187</f>
        <v>0</v>
      </c>
      <c r="U187" s="41"/>
      <c r="V187" s="41"/>
      <c r="W187" s="41"/>
      <c r="X187" s="41"/>
      <c r="Y187" s="41"/>
      <c r="Z187" s="41"/>
      <c r="AA187" s="41"/>
      <c r="AB187" s="41"/>
      <c r="AC187" s="41"/>
      <c r="AD187" s="41"/>
      <c r="AE187" s="41"/>
      <c r="AR187" s="227" t="s">
        <v>315</v>
      </c>
      <c r="AT187" s="227" t="s">
        <v>310</v>
      </c>
      <c r="AU187" s="227" t="s">
        <v>85</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10129</v>
      </c>
    </row>
    <row r="188" s="2" customFormat="1">
      <c r="A188" s="41"/>
      <c r="B188" s="42"/>
      <c r="C188" s="43"/>
      <c r="D188" s="229" t="s">
        <v>317</v>
      </c>
      <c r="E188" s="43"/>
      <c r="F188" s="230" t="s">
        <v>1513</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317</v>
      </c>
      <c r="AU188" s="20" t="s">
        <v>85</v>
      </c>
    </row>
    <row r="189" s="13" customFormat="1">
      <c r="A189" s="13"/>
      <c r="B189" s="234"/>
      <c r="C189" s="235"/>
      <c r="D189" s="236" t="s">
        <v>319</v>
      </c>
      <c r="E189" s="237" t="s">
        <v>19</v>
      </c>
      <c r="F189" s="238" t="s">
        <v>10123</v>
      </c>
      <c r="G189" s="235"/>
      <c r="H189" s="239">
        <v>74.382000000000005</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83</v>
      </c>
      <c r="AY189" s="245" t="s">
        <v>308</v>
      </c>
    </row>
    <row r="190" s="2" customFormat="1" ht="24.15" customHeight="1">
      <c r="A190" s="41"/>
      <c r="B190" s="42"/>
      <c r="C190" s="216" t="s">
        <v>775</v>
      </c>
      <c r="D190" s="216" t="s">
        <v>310</v>
      </c>
      <c r="E190" s="217" t="s">
        <v>946</v>
      </c>
      <c r="F190" s="218" t="s">
        <v>947</v>
      </c>
      <c r="G190" s="219" t="s">
        <v>493</v>
      </c>
      <c r="H190" s="220">
        <v>54.810000000000002</v>
      </c>
      <c r="I190" s="221"/>
      <c r="J190" s="222">
        <f>ROUND(I190*H190,2)</f>
        <v>0</v>
      </c>
      <c r="K190" s="218" t="s">
        <v>314</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315</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10130</v>
      </c>
    </row>
    <row r="191" s="2" customFormat="1">
      <c r="A191" s="41"/>
      <c r="B191" s="42"/>
      <c r="C191" s="43"/>
      <c r="D191" s="229" t="s">
        <v>317</v>
      </c>
      <c r="E191" s="43"/>
      <c r="F191" s="230" t="s">
        <v>949</v>
      </c>
      <c r="G191" s="43"/>
      <c r="H191" s="43"/>
      <c r="I191" s="231"/>
      <c r="J191" s="43"/>
      <c r="K191" s="43"/>
      <c r="L191" s="47"/>
      <c r="M191" s="232"/>
      <c r="N191" s="233"/>
      <c r="O191" s="87"/>
      <c r="P191" s="87"/>
      <c r="Q191" s="87"/>
      <c r="R191" s="87"/>
      <c r="S191" s="87"/>
      <c r="T191" s="88"/>
      <c r="U191" s="41"/>
      <c r="V191" s="41"/>
      <c r="W191" s="41"/>
      <c r="X191" s="41"/>
      <c r="Y191" s="41"/>
      <c r="Z191" s="41"/>
      <c r="AA191" s="41"/>
      <c r="AB191" s="41"/>
      <c r="AC191" s="41"/>
      <c r="AD191" s="41"/>
      <c r="AE191" s="41"/>
      <c r="AT191" s="20" t="s">
        <v>317</v>
      </c>
      <c r="AU191" s="20" t="s">
        <v>85</v>
      </c>
    </row>
    <row r="192" s="13" customFormat="1">
      <c r="A192" s="13"/>
      <c r="B192" s="234"/>
      <c r="C192" s="235"/>
      <c r="D192" s="236" t="s">
        <v>319</v>
      </c>
      <c r="E192" s="237" t="s">
        <v>19</v>
      </c>
      <c r="F192" s="238" t="s">
        <v>10131</v>
      </c>
      <c r="G192" s="235"/>
      <c r="H192" s="239">
        <v>54.810000000000002</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83</v>
      </c>
      <c r="AY192" s="245" t="s">
        <v>308</v>
      </c>
    </row>
    <row r="193" s="2" customFormat="1" ht="24.15" customHeight="1">
      <c r="A193" s="41"/>
      <c r="B193" s="42"/>
      <c r="C193" s="216" t="s">
        <v>616</v>
      </c>
      <c r="D193" s="216" t="s">
        <v>310</v>
      </c>
      <c r="E193" s="217" t="s">
        <v>952</v>
      </c>
      <c r="F193" s="218" t="s">
        <v>953</v>
      </c>
      <c r="G193" s="219" t="s">
        <v>493</v>
      </c>
      <c r="H193" s="220">
        <v>822.14999999999998</v>
      </c>
      <c r="I193" s="221"/>
      <c r="J193" s="222">
        <f>ROUND(I193*H193,2)</f>
        <v>0</v>
      </c>
      <c r="K193" s="218" t="s">
        <v>314</v>
      </c>
      <c r="L193" s="47"/>
      <c r="M193" s="223" t="s">
        <v>19</v>
      </c>
      <c r="N193" s="224"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10132</v>
      </c>
    </row>
    <row r="194" s="2" customFormat="1">
      <c r="A194" s="41"/>
      <c r="B194" s="42"/>
      <c r="C194" s="43"/>
      <c r="D194" s="229" t="s">
        <v>317</v>
      </c>
      <c r="E194" s="43"/>
      <c r="F194" s="230" t="s">
        <v>955</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317</v>
      </c>
      <c r="AU194" s="20" t="s">
        <v>85</v>
      </c>
    </row>
    <row r="195" s="13" customFormat="1">
      <c r="A195" s="13"/>
      <c r="B195" s="234"/>
      <c r="C195" s="235"/>
      <c r="D195" s="236" t="s">
        <v>319</v>
      </c>
      <c r="E195" s="237" t="s">
        <v>19</v>
      </c>
      <c r="F195" s="238" t="s">
        <v>10133</v>
      </c>
      <c r="G195" s="235"/>
      <c r="H195" s="239">
        <v>822.14999999999998</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2" customFormat="1" ht="22.8" customHeight="1">
      <c r="A196" s="12"/>
      <c r="B196" s="200"/>
      <c r="C196" s="201"/>
      <c r="D196" s="202" t="s">
        <v>75</v>
      </c>
      <c r="E196" s="214" t="s">
        <v>518</v>
      </c>
      <c r="F196" s="214" t="s">
        <v>519</v>
      </c>
      <c r="G196" s="201"/>
      <c r="H196" s="201"/>
      <c r="I196" s="204"/>
      <c r="J196" s="215">
        <f>BK196</f>
        <v>0</v>
      </c>
      <c r="K196" s="201"/>
      <c r="L196" s="206"/>
      <c r="M196" s="207"/>
      <c r="N196" s="208"/>
      <c r="O196" s="208"/>
      <c r="P196" s="209">
        <f>SUM(P197:P201)</f>
        <v>0</v>
      </c>
      <c r="Q196" s="208"/>
      <c r="R196" s="209">
        <f>SUM(R197:R201)</f>
        <v>0</v>
      </c>
      <c r="S196" s="208"/>
      <c r="T196" s="210">
        <f>SUM(T197:T201)</f>
        <v>0</v>
      </c>
      <c r="U196" s="12"/>
      <c r="V196" s="12"/>
      <c r="W196" s="12"/>
      <c r="X196" s="12"/>
      <c r="Y196" s="12"/>
      <c r="Z196" s="12"/>
      <c r="AA196" s="12"/>
      <c r="AB196" s="12"/>
      <c r="AC196" s="12"/>
      <c r="AD196" s="12"/>
      <c r="AE196" s="12"/>
      <c r="AR196" s="211" t="s">
        <v>83</v>
      </c>
      <c r="AT196" s="212" t="s">
        <v>75</v>
      </c>
      <c r="AU196" s="212" t="s">
        <v>83</v>
      </c>
      <c r="AY196" s="211" t="s">
        <v>308</v>
      </c>
      <c r="BK196" s="213">
        <f>SUM(BK197:BK201)</f>
        <v>0</v>
      </c>
    </row>
    <row r="197" s="2" customFormat="1" ht="24.15" customHeight="1">
      <c r="A197" s="41"/>
      <c r="B197" s="42"/>
      <c r="C197" s="216" t="s">
        <v>784</v>
      </c>
      <c r="D197" s="216" t="s">
        <v>310</v>
      </c>
      <c r="E197" s="217" t="s">
        <v>1880</v>
      </c>
      <c r="F197" s="218" t="s">
        <v>1881</v>
      </c>
      <c r="G197" s="219" t="s">
        <v>493</v>
      </c>
      <c r="H197" s="220">
        <v>225.27000000000001</v>
      </c>
      <c r="I197" s="221"/>
      <c r="J197" s="222">
        <f>ROUND(I197*H197,2)</f>
        <v>0</v>
      </c>
      <c r="K197" s="218" t="s">
        <v>314</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10134</v>
      </c>
    </row>
    <row r="198" s="2" customFormat="1">
      <c r="A198" s="41"/>
      <c r="B198" s="42"/>
      <c r="C198" s="43"/>
      <c r="D198" s="229" t="s">
        <v>317</v>
      </c>
      <c r="E198" s="43"/>
      <c r="F198" s="230" t="s">
        <v>1883</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3" customFormat="1">
      <c r="A199" s="13"/>
      <c r="B199" s="234"/>
      <c r="C199" s="235"/>
      <c r="D199" s="236" t="s">
        <v>319</v>
      </c>
      <c r="E199" s="237" t="s">
        <v>19</v>
      </c>
      <c r="F199" s="238" t="s">
        <v>10135</v>
      </c>
      <c r="G199" s="235"/>
      <c r="H199" s="239">
        <v>29.376000000000001</v>
      </c>
      <c r="I199" s="240"/>
      <c r="J199" s="235"/>
      <c r="K199" s="235"/>
      <c r="L199" s="241"/>
      <c r="M199" s="242"/>
      <c r="N199" s="243"/>
      <c r="O199" s="243"/>
      <c r="P199" s="243"/>
      <c r="Q199" s="243"/>
      <c r="R199" s="243"/>
      <c r="S199" s="243"/>
      <c r="T199" s="244"/>
      <c r="U199" s="13"/>
      <c r="V199" s="13"/>
      <c r="W199" s="13"/>
      <c r="X199" s="13"/>
      <c r="Y199" s="13"/>
      <c r="Z199" s="13"/>
      <c r="AA199" s="13"/>
      <c r="AB199" s="13"/>
      <c r="AC199" s="13"/>
      <c r="AD199" s="13"/>
      <c r="AE199" s="13"/>
      <c r="AT199" s="245" t="s">
        <v>319</v>
      </c>
      <c r="AU199" s="245" t="s">
        <v>85</v>
      </c>
      <c r="AV199" s="13" t="s">
        <v>85</v>
      </c>
      <c r="AW199" s="13" t="s">
        <v>37</v>
      </c>
      <c r="AX199" s="13" t="s">
        <v>76</v>
      </c>
      <c r="AY199" s="245" t="s">
        <v>308</v>
      </c>
    </row>
    <row r="200" s="13" customFormat="1">
      <c r="A200" s="13"/>
      <c r="B200" s="234"/>
      <c r="C200" s="235"/>
      <c r="D200" s="236" t="s">
        <v>319</v>
      </c>
      <c r="E200" s="237" t="s">
        <v>19</v>
      </c>
      <c r="F200" s="238" t="s">
        <v>10136</v>
      </c>
      <c r="G200" s="235"/>
      <c r="H200" s="239">
        <v>195.89400000000001</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5" customFormat="1">
      <c r="A201" s="15"/>
      <c r="B201" s="259"/>
      <c r="C201" s="260"/>
      <c r="D201" s="236" t="s">
        <v>319</v>
      </c>
      <c r="E201" s="261" t="s">
        <v>19</v>
      </c>
      <c r="F201" s="262" t="s">
        <v>448</v>
      </c>
      <c r="G201" s="260"/>
      <c r="H201" s="263">
        <v>225.27000000000001</v>
      </c>
      <c r="I201" s="264"/>
      <c r="J201" s="260"/>
      <c r="K201" s="260"/>
      <c r="L201" s="265"/>
      <c r="M201" s="274"/>
      <c r="N201" s="275"/>
      <c r="O201" s="275"/>
      <c r="P201" s="275"/>
      <c r="Q201" s="275"/>
      <c r="R201" s="275"/>
      <c r="S201" s="275"/>
      <c r="T201" s="276"/>
      <c r="U201" s="15"/>
      <c r="V201" s="15"/>
      <c r="W201" s="15"/>
      <c r="X201" s="15"/>
      <c r="Y201" s="15"/>
      <c r="Z201" s="15"/>
      <c r="AA201" s="15"/>
      <c r="AB201" s="15"/>
      <c r="AC201" s="15"/>
      <c r="AD201" s="15"/>
      <c r="AE201" s="15"/>
      <c r="AT201" s="269" t="s">
        <v>319</v>
      </c>
      <c r="AU201" s="269" t="s">
        <v>85</v>
      </c>
      <c r="AV201" s="15" t="s">
        <v>315</v>
      </c>
      <c r="AW201" s="15" t="s">
        <v>37</v>
      </c>
      <c r="AX201" s="15" t="s">
        <v>83</v>
      </c>
      <c r="AY201" s="269" t="s">
        <v>308</v>
      </c>
    </row>
    <row r="202" s="2" customFormat="1" ht="6.96" customHeight="1">
      <c r="A202" s="41"/>
      <c r="B202" s="62"/>
      <c r="C202" s="63"/>
      <c r="D202" s="63"/>
      <c r="E202" s="63"/>
      <c r="F202" s="63"/>
      <c r="G202" s="63"/>
      <c r="H202" s="63"/>
      <c r="I202" s="63"/>
      <c r="J202" s="63"/>
      <c r="K202" s="63"/>
      <c r="L202" s="47"/>
      <c r="M202" s="41"/>
      <c r="O202" s="41"/>
      <c r="P202" s="41"/>
      <c r="Q202" s="41"/>
      <c r="R202" s="41"/>
      <c r="S202" s="41"/>
      <c r="T202" s="41"/>
      <c r="U202" s="41"/>
      <c r="V202" s="41"/>
      <c r="W202" s="41"/>
      <c r="X202" s="41"/>
      <c r="Y202" s="41"/>
      <c r="Z202" s="41"/>
      <c r="AA202" s="41"/>
      <c r="AB202" s="41"/>
      <c r="AC202" s="41"/>
      <c r="AD202" s="41"/>
      <c r="AE202" s="41"/>
    </row>
  </sheetData>
  <sheetProtection sheet="1" autoFilter="0" formatColumns="0" formatRows="0" objects="1" scenarios="1" spinCount="100000" saltValue="6zji3dWkDwRsudL4K2Tq7FXWuPNdmTRLslCkB4qayZg3ROQ1u/Ew7BlWkSo9YsMv0jtHPdXHn2X9tZDKg+M/nw==" hashValue="2BcFXmqp+m+LMq/AmXhREsCmxkZYzm+9ca3hgiKWpA+w30dAdiMUEUkpP/glUR/wDzz+SWzEVG2B7cy/8KkhRA==" algorithmName="SHA-512" password="CC35"/>
  <autoFilter ref="C90:K201"/>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113107141"/>
    <hyperlink ref="F98" r:id="rId2" display="https://podminky.urs.cz/item/CS_URS_2024_02/113107241"/>
    <hyperlink ref="F101" r:id="rId3" display="https://podminky.urs.cz/item/CS_URS_2024_02/113107132"/>
    <hyperlink ref="F105" r:id="rId4" display="https://podminky.urs.cz/item/CS_URS_2024_02/113107232"/>
    <hyperlink ref="F108" r:id="rId5" display="https://podminky.urs.cz/item/CS_URS_2024_02/916241213"/>
    <hyperlink ref="F117" r:id="rId6" display="https://podminky.urs.cz/item/CS_URS_2024_02/564851114"/>
    <hyperlink ref="F128" r:id="rId7" display="https://podminky.urs.cz/item/CS_URS_2024_02/596811312"/>
    <hyperlink ref="F136" r:id="rId8" display="https://podminky.urs.cz/item/CS_URS_2024_02/596811121"/>
    <hyperlink ref="F143" r:id="rId9" display="https://podminky.urs.cz/item/CS_URS_2024_02/596811120"/>
    <hyperlink ref="F155" r:id="rId10" display="https://podminky.urs.cz/item/CS_URS_2024_02/914511111"/>
    <hyperlink ref="F159" r:id="rId11" display="https://podminky.urs.cz/item/CS_URS_2024_02/914111111"/>
    <hyperlink ref="F167" r:id="rId12" display="https://podminky.urs.cz/item/CS_URS_2024_02/915131111"/>
    <hyperlink ref="F171" r:id="rId13" display="https://podminky.urs.cz/item/CS_URS_2024_02/113201112"/>
    <hyperlink ref="F174" r:id="rId14" display="https://podminky.urs.cz/item/CS_URS_2024_02/979024443"/>
    <hyperlink ref="F177" r:id="rId15" display="https://podminky.urs.cz/item/CS_URS_2024_02/997221561"/>
    <hyperlink ref="F182" r:id="rId16" display="https://podminky.urs.cz/item/CS_URS_2024_02/997221569"/>
    <hyperlink ref="F185" r:id="rId17" display="https://podminky.urs.cz/item/CS_URS_2024_02/997221861"/>
    <hyperlink ref="F188" r:id="rId18" display="https://podminky.urs.cz/item/CS_URS_2024_02/997221875"/>
    <hyperlink ref="F191" r:id="rId19" display="https://podminky.urs.cz/item/CS_URS_2024_02/997221571"/>
    <hyperlink ref="F194" r:id="rId20" display="https://podminky.urs.cz/item/CS_URS_2024_02/997221579"/>
    <hyperlink ref="F198" r:id="rId21"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2"/>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222</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10137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9600</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9601</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9602</v>
      </c>
      <c r="F26" s="41"/>
      <c r="G26" s="41"/>
      <c r="H26" s="41"/>
      <c r="I26" s="146" t="s">
        <v>29</v>
      </c>
      <c r="J26" s="136" t="s">
        <v>9603</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47.25" customHeight="1">
      <c r="A29" s="151"/>
      <c r="B29" s="152"/>
      <c r="C29" s="151"/>
      <c r="D29" s="151"/>
      <c r="E29" s="153" t="s">
        <v>41</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ROUND((SUM(BE90:BE234)),  2)</f>
        <v>0</v>
      </c>
      <c r="G35" s="41"/>
      <c r="H35" s="41"/>
      <c r="I35" s="161">
        <v>0.20999999999999999</v>
      </c>
      <c r="J35" s="160">
        <f>ROUND(((SUM(BE90:BE234))*I35),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ROUND((SUM(BF90:BF234)),  2)</f>
        <v>0</v>
      </c>
      <c r="G36" s="41"/>
      <c r="H36" s="41"/>
      <c r="I36" s="161">
        <v>0.12</v>
      </c>
      <c r="J36" s="160">
        <f>ROUND(((SUM(BF90:BF234))*I36),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ROUND((SUM(BG90:BG234)),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ROUND((SUM(BH90:BH234)),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ROUND((SUM(BI90:BI234)),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663 - EOV</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 xml:space="preserve">Ing. Švehlová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Elektroline, a.s.</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1074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10138</v>
      </c>
      <c r="E65" s="186"/>
      <c r="F65" s="186"/>
      <c r="G65" s="186"/>
      <c r="H65" s="186"/>
      <c r="I65" s="186"/>
      <c r="J65" s="187">
        <f>J92</f>
        <v>0</v>
      </c>
      <c r="K65" s="128"/>
      <c r="L65" s="188"/>
      <c r="S65" s="10"/>
      <c r="T65" s="10"/>
      <c r="U65" s="10"/>
      <c r="V65" s="10"/>
      <c r="W65" s="10"/>
      <c r="X65" s="10"/>
      <c r="Y65" s="10"/>
      <c r="Z65" s="10"/>
      <c r="AA65" s="10"/>
      <c r="AB65" s="10"/>
      <c r="AC65" s="10"/>
      <c r="AD65" s="10"/>
      <c r="AE65" s="10"/>
    </row>
    <row r="66" s="9" customFormat="1" ht="24.96" customHeight="1">
      <c r="A66" s="9"/>
      <c r="B66" s="178"/>
      <c r="C66" s="179"/>
      <c r="D66" s="180" t="s">
        <v>10139</v>
      </c>
      <c r="E66" s="181"/>
      <c r="F66" s="181"/>
      <c r="G66" s="181"/>
      <c r="H66" s="181"/>
      <c r="I66" s="181"/>
      <c r="J66" s="182">
        <f>J166</f>
        <v>0</v>
      </c>
      <c r="K66" s="179"/>
      <c r="L66" s="183"/>
      <c r="S66" s="9"/>
      <c r="T66" s="9"/>
      <c r="U66" s="9"/>
      <c r="V66" s="9"/>
      <c r="W66" s="9"/>
      <c r="X66" s="9"/>
      <c r="Y66" s="9"/>
      <c r="Z66" s="9"/>
      <c r="AA66" s="9"/>
      <c r="AB66" s="9"/>
      <c r="AC66" s="9"/>
      <c r="AD66" s="9"/>
      <c r="AE66" s="9"/>
    </row>
    <row r="67" s="9" customFormat="1" ht="24.96" customHeight="1">
      <c r="A67" s="9"/>
      <c r="B67" s="178"/>
      <c r="C67" s="179"/>
      <c r="D67" s="180" t="s">
        <v>10140</v>
      </c>
      <c r="E67" s="181"/>
      <c r="F67" s="181"/>
      <c r="G67" s="181"/>
      <c r="H67" s="181"/>
      <c r="I67" s="181"/>
      <c r="J67" s="182">
        <f>J219</f>
        <v>0</v>
      </c>
      <c r="K67" s="179"/>
      <c r="L67" s="183"/>
      <c r="S67" s="9"/>
      <c r="T67" s="9"/>
      <c r="U67" s="9"/>
      <c r="V67" s="9"/>
      <c r="W67" s="9"/>
      <c r="X67" s="9"/>
      <c r="Y67" s="9"/>
      <c r="Z67" s="9"/>
      <c r="AA67" s="9"/>
      <c r="AB67" s="9"/>
      <c r="AC67" s="9"/>
      <c r="AD67" s="9"/>
      <c r="AE67" s="9"/>
    </row>
    <row r="68" s="9" customFormat="1" ht="24.96" customHeight="1">
      <c r="A68" s="9"/>
      <c r="B68" s="178"/>
      <c r="C68" s="179"/>
      <c r="D68" s="180" t="s">
        <v>9610</v>
      </c>
      <c r="E68" s="181"/>
      <c r="F68" s="181"/>
      <c r="G68" s="181"/>
      <c r="H68" s="181"/>
      <c r="I68" s="181"/>
      <c r="J68" s="182">
        <f>J230</f>
        <v>0</v>
      </c>
      <c r="K68" s="179"/>
      <c r="L68" s="183"/>
      <c r="S68" s="9"/>
      <c r="T68" s="9"/>
      <c r="U68" s="9"/>
      <c r="V68" s="9"/>
      <c r="W68" s="9"/>
      <c r="X68" s="9"/>
      <c r="Y68" s="9"/>
      <c r="Z68" s="9"/>
      <c r="AA68" s="9"/>
      <c r="AB68" s="9"/>
      <c r="AC68" s="9"/>
      <c r="AD68" s="9"/>
      <c r="AE68" s="9"/>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663 - EOV</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Ostrava</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 xml:space="preserve">Ing. Švehlová </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Elektroline, a.s.</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P91+P166+P219+P230</f>
        <v>0</v>
      </c>
      <c r="Q90" s="99"/>
      <c r="R90" s="197">
        <f>R91+R166+R219+R230</f>
        <v>20.659700000000001</v>
      </c>
      <c r="S90" s="99"/>
      <c r="T90" s="198">
        <f>T91+T166+T219+T230</f>
        <v>0</v>
      </c>
      <c r="U90" s="41"/>
      <c r="V90" s="41"/>
      <c r="W90" s="41"/>
      <c r="X90" s="41"/>
      <c r="Y90" s="41"/>
      <c r="Z90" s="41"/>
      <c r="AA90" s="41"/>
      <c r="AB90" s="41"/>
      <c r="AC90" s="41"/>
      <c r="AD90" s="41"/>
      <c r="AE90" s="41"/>
      <c r="AT90" s="20" t="s">
        <v>75</v>
      </c>
      <c r="AU90" s="20" t="s">
        <v>290</v>
      </c>
      <c r="BK90" s="199">
        <f>BK91+BK166+BK219+BK230</f>
        <v>0</v>
      </c>
    </row>
    <row r="91" s="12" customFormat="1" ht="25.92" customHeight="1">
      <c r="A91" s="12"/>
      <c r="B91" s="200"/>
      <c r="C91" s="201"/>
      <c r="D91" s="202" t="s">
        <v>75</v>
      </c>
      <c r="E91" s="203" t="s">
        <v>1137</v>
      </c>
      <c r="F91" s="203" t="s">
        <v>1138</v>
      </c>
      <c r="G91" s="201"/>
      <c r="H91" s="201"/>
      <c r="I91" s="204"/>
      <c r="J91" s="205">
        <f>BK91</f>
        <v>0</v>
      </c>
      <c r="K91" s="201"/>
      <c r="L91" s="206"/>
      <c r="M91" s="207"/>
      <c r="N91" s="208"/>
      <c r="O91" s="208"/>
      <c r="P91" s="209">
        <f>P92</f>
        <v>0</v>
      </c>
      <c r="Q91" s="208"/>
      <c r="R91" s="209">
        <f>R92</f>
        <v>0.19640000000000002</v>
      </c>
      <c r="S91" s="208"/>
      <c r="T91" s="210">
        <f>T92</f>
        <v>0</v>
      </c>
      <c r="U91" s="12"/>
      <c r="V91" s="12"/>
      <c r="W91" s="12"/>
      <c r="X91" s="12"/>
      <c r="Y91" s="12"/>
      <c r="Z91" s="12"/>
      <c r="AA91" s="12"/>
      <c r="AB91" s="12"/>
      <c r="AC91" s="12"/>
      <c r="AD91" s="12"/>
      <c r="AE91" s="12"/>
      <c r="AR91" s="211" t="s">
        <v>150</v>
      </c>
      <c r="AT91" s="212" t="s">
        <v>75</v>
      </c>
      <c r="AU91" s="212" t="s">
        <v>76</v>
      </c>
      <c r="AY91" s="211" t="s">
        <v>308</v>
      </c>
      <c r="BK91" s="213">
        <f>BK92</f>
        <v>0</v>
      </c>
    </row>
    <row r="92" s="12" customFormat="1" ht="22.8" customHeight="1">
      <c r="A92" s="12"/>
      <c r="B92" s="200"/>
      <c r="C92" s="201"/>
      <c r="D92" s="202" t="s">
        <v>75</v>
      </c>
      <c r="E92" s="214" t="s">
        <v>1139</v>
      </c>
      <c r="F92" s="214" t="s">
        <v>1139</v>
      </c>
      <c r="G92" s="201"/>
      <c r="H92" s="201"/>
      <c r="I92" s="204"/>
      <c r="J92" s="215">
        <f>BK92</f>
        <v>0</v>
      </c>
      <c r="K92" s="201"/>
      <c r="L92" s="206"/>
      <c r="M92" s="207"/>
      <c r="N92" s="208"/>
      <c r="O92" s="208"/>
      <c r="P92" s="209">
        <f>SUM(P93:P165)</f>
        <v>0</v>
      </c>
      <c r="Q92" s="208"/>
      <c r="R92" s="209">
        <f>SUM(R93:R165)</f>
        <v>0.19640000000000002</v>
      </c>
      <c r="S92" s="208"/>
      <c r="T92" s="210">
        <f>SUM(T93:T165)</f>
        <v>0</v>
      </c>
      <c r="U92" s="12"/>
      <c r="V92" s="12"/>
      <c r="W92" s="12"/>
      <c r="X92" s="12"/>
      <c r="Y92" s="12"/>
      <c r="Z92" s="12"/>
      <c r="AA92" s="12"/>
      <c r="AB92" s="12"/>
      <c r="AC92" s="12"/>
      <c r="AD92" s="12"/>
      <c r="AE92" s="12"/>
      <c r="AR92" s="211" t="s">
        <v>150</v>
      </c>
      <c r="AT92" s="212" t="s">
        <v>75</v>
      </c>
      <c r="AU92" s="212" t="s">
        <v>83</v>
      </c>
      <c r="AY92" s="211" t="s">
        <v>308</v>
      </c>
      <c r="BK92" s="213">
        <f>SUM(BK93:BK165)</f>
        <v>0</v>
      </c>
    </row>
    <row r="93" s="2" customFormat="1" ht="16.5" customHeight="1">
      <c r="A93" s="41"/>
      <c r="B93" s="42"/>
      <c r="C93" s="216" t="s">
        <v>83</v>
      </c>
      <c r="D93" s="216" t="s">
        <v>310</v>
      </c>
      <c r="E93" s="217" t="s">
        <v>10141</v>
      </c>
      <c r="F93" s="218" t="s">
        <v>10142</v>
      </c>
      <c r="G93" s="219" t="s">
        <v>323</v>
      </c>
      <c r="H93" s="220">
        <v>3</v>
      </c>
      <c r="I93" s="221"/>
      <c r="J93" s="222">
        <f>ROUND(I93*H93,2)</f>
        <v>0</v>
      </c>
      <c r="K93" s="218" t="s">
        <v>19</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782</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782</v>
      </c>
      <c r="BM93" s="227" t="s">
        <v>10143</v>
      </c>
    </row>
    <row r="94" s="2" customFormat="1">
      <c r="A94" s="41"/>
      <c r="B94" s="42"/>
      <c r="C94" s="43"/>
      <c r="D94" s="236" t="s">
        <v>4125</v>
      </c>
      <c r="E94" s="43"/>
      <c r="F94" s="292" t="s">
        <v>10144</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4125</v>
      </c>
      <c r="AU94" s="20" t="s">
        <v>85</v>
      </c>
    </row>
    <row r="95" s="2" customFormat="1" ht="16.5" customHeight="1">
      <c r="A95" s="41"/>
      <c r="B95" s="42"/>
      <c r="C95" s="216" t="s">
        <v>85</v>
      </c>
      <c r="D95" s="216" t="s">
        <v>310</v>
      </c>
      <c r="E95" s="217" t="s">
        <v>10145</v>
      </c>
      <c r="F95" s="218" t="s">
        <v>10146</v>
      </c>
      <c r="G95" s="219" t="s">
        <v>768</v>
      </c>
      <c r="H95" s="220">
        <v>8</v>
      </c>
      <c r="I95" s="221"/>
      <c r="J95" s="222">
        <f>ROUND(I95*H95,2)</f>
        <v>0</v>
      </c>
      <c r="K95" s="218" t="s">
        <v>19</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782</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782</v>
      </c>
      <c r="BM95" s="227" t="s">
        <v>10147</v>
      </c>
    </row>
    <row r="96" s="2" customFormat="1" ht="21.75" customHeight="1">
      <c r="A96" s="41"/>
      <c r="B96" s="42"/>
      <c r="C96" s="216" t="s">
        <v>150</v>
      </c>
      <c r="D96" s="216" t="s">
        <v>310</v>
      </c>
      <c r="E96" s="217" t="s">
        <v>10148</v>
      </c>
      <c r="F96" s="218" t="s">
        <v>10149</v>
      </c>
      <c r="G96" s="219" t="s">
        <v>323</v>
      </c>
      <c r="H96" s="220">
        <v>4</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782</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782</v>
      </c>
      <c r="BM96" s="227" t="s">
        <v>85</v>
      </c>
    </row>
    <row r="97" s="2" customFormat="1">
      <c r="A97" s="41"/>
      <c r="B97" s="42"/>
      <c r="C97" s="43"/>
      <c r="D97" s="236" t="s">
        <v>4125</v>
      </c>
      <c r="E97" s="43"/>
      <c r="F97" s="292" t="s">
        <v>10150</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4125</v>
      </c>
      <c r="AU97" s="20" t="s">
        <v>85</v>
      </c>
    </row>
    <row r="98" s="2" customFormat="1" ht="16.5" customHeight="1">
      <c r="A98" s="41"/>
      <c r="B98" s="42"/>
      <c r="C98" s="280" t="s">
        <v>315</v>
      </c>
      <c r="D98" s="280" t="s">
        <v>1137</v>
      </c>
      <c r="E98" s="281" t="s">
        <v>10151</v>
      </c>
      <c r="F98" s="282" t="s">
        <v>10152</v>
      </c>
      <c r="G98" s="283" t="s">
        <v>4835</v>
      </c>
      <c r="H98" s="284">
        <v>2</v>
      </c>
      <c r="I98" s="285"/>
      <c r="J98" s="286">
        <f>ROUND(I98*H98,2)</f>
        <v>0</v>
      </c>
      <c r="K98" s="282" t="s">
        <v>19</v>
      </c>
      <c r="L98" s="287"/>
      <c r="M98" s="288" t="s">
        <v>19</v>
      </c>
      <c r="N98" s="289"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3255</v>
      </c>
      <c r="AT98" s="227" t="s">
        <v>1137</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782</v>
      </c>
      <c r="BM98" s="227" t="s">
        <v>315</v>
      </c>
    </row>
    <row r="99" s="2" customFormat="1">
      <c r="A99" s="41"/>
      <c r="B99" s="42"/>
      <c r="C99" s="43"/>
      <c r="D99" s="236" t="s">
        <v>4125</v>
      </c>
      <c r="E99" s="43"/>
      <c r="F99" s="292" t="s">
        <v>10153</v>
      </c>
      <c r="G99" s="43"/>
      <c r="H99" s="43"/>
      <c r="I99" s="231"/>
      <c r="J99" s="43"/>
      <c r="K99" s="43"/>
      <c r="L99" s="47"/>
      <c r="M99" s="232"/>
      <c r="N99" s="233"/>
      <c r="O99" s="87"/>
      <c r="P99" s="87"/>
      <c r="Q99" s="87"/>
      <c r="R99" s="87"/>
      <c r="S99" s="87"/>
      <c r="T99" s="88"/>
      <c r="U99" s="41"/>
      <c r="V99" s="41"/>
      <c r="W99" s="41"/>
      <c r="X99" s="41"/>
      <c r="Y99" s="41"/>
      <c r="Z99" s="41"/>
      <c r="AA99" s="41"/>
      <c r="AB99" s="41"/>
      <c r="AC99" s="41"/>
      <c r="AD99" s="41"/>
      <c r="AE99" s="41"/>
      <c r="AT99" s="20" t="s">
        <v>4125</v>
      </c>
      <c r="AU99" s="20" t="s">
        <v>85</v>
      </c>
    </row>
    <row r="100" s="2" customFormat="1" ht="16.5" customHeight="1">
      <c r="A100" s="41"/>
      <c r="B100" s="42"/>
      <c r="C100" s="280" t="s">
        <v>336</v>
      </c>
      <c r="D100" s="280" t="s">
        <v>1137</v>
      </c>
      <c r="E100" s="281" t="s">
        <v>10154</v>
      </c>
      <c r="F100" s="282" t="s">
        <v>10155</v>
      </c>
      <c r="G100" s="283" t="s">
        <v>4835</v>
      </c>
      <c r="H100" s="284">
        <v>1</v>
      </c>
      <c r="I100" s="285"/>
      <c r="J100" s="286">
        <f>ROUND(I100*H100,2)</f>
        <v>0</v>
      </c>
      <c r="K100" s="282" t="s">
        <v>19</v>
      </c>
      <c r="L100" s="287"/>
      <c r="M100" s="288" t="s">
        <v>19</v>
      </c>
      <c r="N100" s="289"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3255</v>
      </c>
      <c r="AT100" s="227" t="s">
        <v>1137</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782</v>
      </c>
      <c r="BM100" s="227" t="s">
        <v>342</v>
      </c>
    </row>
    <row r="101" s="2" customFormat="1">
      <c r="A101" s="41"/>
      <c r="B101" s="42"/>
      <c r="C101" s="43"/>
      <c r="D101" s="236" t="s">
        <v>4125</v>
      </c>
      <c r="E101" s="43"/>
      <c r="F101" s="292" t="s">
        <v>10156</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4125</v>
      </c>
      <c r="AU101" s="20" t="s">
        <v>85</v>
      </c>
    </row>
    <row r="102" s="2" customFormat="1" ht="16.5" customHeight="1">
      <c r="A102" s="41"/>
      <c r="B102" s="42"/>
      <c r="C102" s="280" t="s">
        <v>342</v>
      </c>
      <c r="D102" s="280" t="s">
        <v>1137</v>
      </c>
      <c r="E102" s="281" t="s">
        <v>10157</v>
      </c>
      <c r="F102" s="282" t="s">
        <v>10158</v>
      </c>
      <c r="G102" s="283" t="s">
        <v>4835</v>
      </c>
      <c r="H102" s="284">
        <v>1</v>
      </c>
      <c r="I102" s="285"/>
      <c r="J102" s="286">
        <f>ROUND(I102*H102,2)</f>
        <v>0</v>
      </c>
      <c r="K102" s="282" t="s">
        <v>19</v>
      </c>
      <c r="L102" s="287"/>
      <c r="M102" s="288" t="s">
        <v>19</v>
      </c>
      <c r="N102" s="289"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3255</v>
      </c>
      <c r="AT102" s="227" t="s">
        <v>1137</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782</v>
      </c>
      <c r="BM102" s="227" t="s">
        <v>10159</v>
      </c>
    </row>
    <row r="103" s="2" customFormat="1">
      <c r="A103" s="41"/>
      <c r="B103" s="42"/>
      <c r="C103" s="43"/>
      <c r="D103" s="236" t="s">
        <v>4125</v>
      </c>
      <c r="E103" s="43"/>
      <c r="F103" s="292" t="s">
        <v>10160</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4125</v>
      </c>
      <c r="AU103" s="20" t="s">
        <v>85</v>
      </c>
    </row>
    <row r="104" s="2" customFormat="1" ht="16.5" customHeight="1">
      <c r="A104" s="41"/>
      <c r="B104" s="42"/>
      <c r="C104" s="216" t="s">
        <v>347</v>
      </c>
      <c r="D104" s="216" t="s">
        <v>310</v>
      </c>
      <c r="E104" s="217" t="s">
        <v>9737</v>
      </c>
      <c r="F104" s="218" t="s">
        <v>9738</v>
      </c>
      <c r="G104" s="219" t="s">
        <v>1891</v>
      </c>
      <c r="H104" s="290"/>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10161</v>
      </c>
    </row>
    <row r="105" s="2" customFormat="1" ht="24.15" customHeight="1">
      <c r="A105" s="41"/>
      <c r="B105" s="42"/>
      <c r="C105" s="216" t="s">
        <v>352</v>
      </c>
      <c r="D105" s="216" t="s">
        <v>310</v>
      </c>
      <c r="E105" s="217" t="s">
        <v>10162</v>
      </c>
      <c r="F105" s="218" t="s">
        <v>10163</v>
      </c>
      <c r="G105" s="219" t="s">
        <v>323</v>
      </c>
      <c r="H105" s="220">
        <v>8</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782</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782</v>
      </c>
      <c r="BM105" s="227" t="s">
        <v>362</v>
      </c>
    </row>
    <row r="106" s="2" customFormat="1">
      <c r="A106" s="41"/>
      <c r="B106" s="42"/>
      <c r="C106" s="43"/>
      <c r="D106" s="236" t="s">
        <v>4125</v>
      </c>
      <c r="E106" s="43"/>
      <c r="F106" s="292" t="s">
        <v>10164</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4125</v>
      </c>
      <c r="AU106" s="20" t="s">
        <v>85</v>
      </c>
    </row>
    <row r="107" s="2" customFormat="1" ht="16.5" customHeight="1">
      <c r="A107" s="41"/>
      <c r="B107" s="42"/>
      <c r="C107" s="280" t="s">
        <v>357</v>
      </c>
      <c r="D107" s="280" t="s">
        <v>1137</v>
      </c>
      <c r="E107" s="281" t="s">
        <v>10165</v>
      </c>
      <c r="F107" s="282" t="s">
        <v>10166</v>
      </c>
      <c r="G107" s="283" t="s">
        <v>768</v>
      </c>
      <c r="H107" s="284">
        <v>4</v>
      </c>
      <c r="I107" s="285"/>
      <c r="J107" s="286">
        <f>ROUND(I107*H107,2)</f>
        <v>0</v>
      </c>
      <c r="K107" s="282" t="s">
        <v>19</v>
      </c>
      <c r="L107" s="287"/>
      <c r="M107" s="288" t="s">
        <v>19</v>
      </c>
      <c r="N107" s="289"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3255</v>
      </c>
      <c r="AT107" s="227" t="s">
        <v>1137</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782</v>
      </c>
      <c r="BM107" s="227" t="s">
        <v>8</v>
      </c>
    </row>
    <row r="108" s="2" customFormat="1">
      <c r="A108" s="41"/>
      <c r="B108" s="42"/>
      <c r="C108" s="43"/>
      <c r="D108" s="236" t="s">
        <v>4125</v>
      </c>
      <c r="E108" s="43"/>
      <c r="F108" s="292" t="s">
        <v>10167</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4125</v>
      </c>
      <c r="AU108" s="20" t="s">
        <v>85</v>
      </c>
    </row>
    <row r="109" s="2" customFormat="1" ht="16.5" customHeight="1">
      <c r="A109" s="41"/>
      <c r="B109" s="42"/>
      <c r="C109" s="280" t="s">
        <v>362</v>
      </c>
      <c r="D109" s="280" t="s">
        <v>1137</v>
      </c>
      <c r="E109" s="281" t="s">
        <v>10168</v>
      </c>
      <c r="F109" s="282" t="s">
        <v>10169</v>
      </c>
      <c r="G109" s="283" t="s">
        <v>768</v>
      </c>
      <c r="H109" s="284">
        <v>4</v>
      </c>
      <c r="I109" s="285"/>
      <c r="J109" s="286">
        <f>ROUND(I109*H109,2)</f>
        <v>0</v>
      </c>
      <c r="K109" s="282" t="s">
        <v>19</v>
      </c>
      <c r="L109" s="287"/>
      <c r="M109" s="288" t="s">
        <v>19</v>
      </c>
      <c r="N109" s="289"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3255</v>
      </c>
      <c r="AT109" s="227" t="s">
        <v>1137</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782</v>
      </c>
      <c r="BM109" s="227" t="s">
        <v>381</v>
      </c>
    </row>
    <row r="110" s="2" customFormat="1">
      <c r="A110" s="41"/>
      <c r="B110" s="42"/>
      <c r="C110" s="43"/>
      <c r="D110" s="236" t="s">
        <v>4125</v>
      </c>
      <c r="E110" s="43"/>
      <c r="F110" s="292" t="s">
        <v>10167</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4125</v>
      </c>
      <c r="AU110" s="20" t="s">
        <v>85</v>
      </c>
    </row>
    <row r="111" s="2" customFormat="1" ht="16.5" customHeight="1">
      <c r="A111" s="41"/>
      <c r="B111" s="42"/>
      <c r="C111" s="216" t="s">
        <v>367</v>
      </c>
      <c r="D111" s="216" t="s">
        <v>310</v>
      </c>
      <c r="E111" s="217" t="s">
        <v>10170</v>
      </c>
      <c r="F111" s="218" t="s">
        <v>10171</v>
      </c>
      <c r="G111" s="219" t="s">
        <v>4835</v>
      </c>
      <c r="H111" s="220">
        <v>2</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782</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782</v>
      </c>
      <c r="BM111" s="227" t="s">
        <v>10172</v>
      </c>
    </row>
    <row r="112" s="2" customFormat="1" ht="16.5" customHeight="1">
      <c r="A112" s="41"/>
      <c r="B112" s="42"/>
      <c r="C112" s="280" t="s">
        <v>8</v>
      </c>
      <c r="D112" s="280" t="s">
        <v>1137</v>
      </c>
      <c r="E112" s="281" t="s">
        <v>10173</v>
      </c>
      <c r="F112" s="282" t="s">
        <v>10174</v>
      </c>
      <c r="G112" s="283" t="s">
        <v>768</v>
      </c>
      <c r="H112" s="284">
        <v>2</v>
      </c>
      <c r="I112" s="285"/>
      <c r="J112" s="286">
        <f>ROUND(I112*H112,2)</f>
        <v>0</v>
      </c>
      <c r="K112" s="282" t="s">
        <v>19</v>
      </c>
      <c r="L112" s="287"/>
      <c r="M112" s="288" t="s">
        <v>19</v>
      </c>
      <c r="N112" s="289"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3255</v>
      </c>
      <c r="AT112" s="227" t="s">
        <v>1137</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782</v>
      </c>
      <c r="BM112" s="227" t="s">
        <v>401</v>
      </c>
    </row>
    <row r="113" s="2" customFormat="1">
      <c r="A113" s="41"/>
      <c r="B113" s="42"/>
      <c r="C113" s="43"/>
      <c r="D113" s="236" t="s">
        <v>4125</v>
      </c>
      <c r="E113" s="43"/>
      <c r="F113" s="292" t="s">
        <v>10175</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4125</v>
      </c>
      <c r="AU113" s="20" t="s">
        <v>85</v>
      </c>
    </row>
    <row r="114" s="2" customFormat="1" ht="33" customHeight="1">
      <c r="A114" s="41"/>
      <c r="B114" s="42"/>
      <c r="C114" s="216" t="s">
        <v>376</v>
      </c>
      <c r="D114" s="216" t="s">
        <v>310</v>
      </c>
      <c r="E114" s="217" t="s">
        <v>4296</v>
      </c>
      <c r="F114" s="218" t="s">
        <v>4297</v>
      </c>
      <c r="G114" s="219" t="s">
        <v>474</v>
      </c>
      <c r="H114" s="220">
        <v>165</v>
      </c>
      <c r="I114" s="221"/>
      <c r="J114" s="222">
        <f>ROUND(I114*H114,2)</f>
        <v>0</v>
      </c>
      <c r="K114" s="218" t="s">
        <v>314</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782</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782</v>
      </c>
      <c r="BM114" s="227" t="s">
        <v>10176</v>
      </c>
    </row>
    <row r="115" s="2" customFormat="1">
      <c r="A115" s="41"/>
      <c r="B115" s="42"/>
      <c r="C115" s="43"/>
      <c r="D115" s="229" t="s">
        <v>317</v>
      </c>
      <c r="E115" s="43"/>
      <c r="F115" s="230" t="s">
        <v>4299</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317</v>
      </c>
      <c r="AU115" s="20" t="s">
        <v>85</v>
      </c>
    </row>
    <row r="116" s="13" customFormat="1">
      <c r="A116" s="13"/>
      <c r="B116" s="234"/>
      <c r="C116" s="235"/>
      <c r="D116" s="236" t="s">
        <v>319</v>
      </c>
      <c r="E116" s="237" t="s">
        <v>19</v>
      </c>
      <c r="F116" s="238" t="s">
        <v>10177</v>
      </c>
      <c r="G116" s="235"/>
      <c r="H116" s="239">
        <v>140</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3" customFormat="1">
      <c r="A117" s="13"/>
      <c r="B117" s="234"/>
      <c r="C117" s="235"/>
      <c r="D117" s="236" t="s">
        <v>319</v>
      </c>
      <c r="E117" s="237" t="s">
        <v>19</v>
      </c>
      <c r="F117" s="238" t="s">
        <v>10178</v>
      </c>
      <c r="G117" s="235"/>
      <c r="H117" s="239">
        <v>25</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5" customFormat="1">
      <c r="A118" s="15"/>
      <c r="B118" s="259"/>
      <c r="C118" s="260"/>
      <c r="D118" s="236" t="s">
        <v>319</v>
      </c>
      <c r="E118" s="261" t="s">
        <v>19</v>
      </c>
      <c r="F118" s="262" t="s">
        <v>448</v>
      </c>
      <c r="G118" s="260"/>
      <c r="H118" s="263">
        <v>165</v>
      </c>
      <c r="I118" s="264"/>
      <c r="J118" s="260"/>
      <c r="K118" s="260"/>
      <c r="L118" s="265"/>
      <c r="M118" s="266"/>
      <c r="N118" s="267"/>
      <c r="O118" s="267"/>
      <c r="P118" s="267"/>
      <c r="Q118" s="267"/>
      <c r="R118" s="267"/>
      <c r="S118" s="267"/>
      <c r="T118" s="268"/>
      <c r="U118" s="15"/>
      <c r="V118" s="15"/>
      <c r="W118" s="15"/>
      <c r="X118" s="15"/>
      <c r="Y118" s="15"/>
      <c r="Z118" s="15"/>
      <c r="AA118" s="15"/>
      <c r="AB118" s="15"/>
      <c r="AC118" s="15"/>
      <c r="AD118" s="15"/>
      <c r="AE118" s="15"/>
      <c r="AT118" s="269" t="s">
        <v>319</v>
      </c>
      <c r="AU118" s="269" t="s">
        <v>85</v>
      </c>
      <c r="AV118" s="15" t="s">
        <v>315</v>
      </c>
      <c r="AW118" s="15" t="s">
        <v>37</v>
      </c>
      <c r="AX118" s="15" t="s">
        <v>83</v>
      </c>
      <c r="AY118" s="269" t="s">
        <v>308</v>
      </c>
    </row>
    <row r="119" s="2" customFormat="1" ht="16.5" customHeight="1">
      <c r="A119" s="41"/>
      <c r="B119" s="42"/>
      <c r="C119" s="280" t="s">
        <v>381</v>
      </c>
      <c r="D119" s="280" t="s">
        <v>1137</v>
      </c>
      <c r="E119" s="281" t="s">
        <v>10179</v>
      </c>
      <c r="F119" s="282" t="s">
        <v>10180</v>
      </c>
      <c r="G119" s="283" t="s">
        <v>474</v>
      </c>
      <c r="H119" s="284">
        <v>140</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3255</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782</v>
      </c>
      <c r="BM119" s="227" t="s">
        <v>10181</v>
      </c>
    </row>
    <row r="120" s="13" customFormat="1">
      <c r="A120" s="13"/>
      <c r="B120" s="234"/>
      <c r="C120" s="235"/>
      <c r="D120" s="236" t="s">
        <v>319</v>
      </c>
      <c r="E120" s="237" t="s">
        <v>19</v>
      </c>
      <c r="F120" s="238" t="s">
        <v>10177</v>
      </c>
      <c r="G120" s="235"/>
      <c r="H120" s="239">
        <v>140</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24.15" customHeight="1">
      <c r="A121" s="41"/>
      <c r="B121" s="42"/>
      <c r="C121" s="280" t="s">
        <v>386</v>
      </c>
      <c r="D121" s="280" t="s">
        <v>1137</v>
      </c>
      <c r="E121" s="281" t="s">
        <v>10182</v>
      </c>
      <c r="F121" s="282" t="s">
        <v>10183</v>
      </c>
      <c r="G121" s="283" t="s">
        <v>474</v>
      </c>
      <c r="H121" s="284">
        <v>25</v>
      </c>
      <c r="I121" s="285"/>
      <c r="J121" s="286">
        <f>ROUND(I121*H121,2)</f>
        <v>0</v>
      </c>
      <c r="K121" s="282" t="s">
        <v>314</v>
      </c>
      <c r="L121" s="287"/>
      <c r="M121" s="288" t="s">
        <v>19</v>
      </c>
      <c r="N121" s="289" t="s">
        <v>47</v>
      </c>
      <c r="O121" s="87"/>
      <c r="P121" s="225">
        <f>O121*H121</f>
        <v>0</v>
      </c>
      <c r="Q121" s="225">
        <v>0.00018000000000000001</v>
      </c>
      <c r="R121" s="225">
        <f>Q121*H121</f>
        <v>0.0045000000000000005</v>
      </c>
      <c r="S121" s="225">
        <v>0</v>
      </c>
      <c r="T121" s="226">
        <f>S121*H121</f>
        <v>0</v>
      </c>
      <c r="U121" s="41"/>
      <c r="V121" s="41"/>
      <c r="W121" s="41"/>
      <c r="X121" s="41"/>
      <c r="Y121" s="41"/>
      <c r="Z121" s="41"/>
      <c r="AA121" s="41"/>
      <c r="AB121" s="41"/>
      <c r="AC121" s="41"/>
      <c r="AD121" s="41"/>
      <c r="AE121" s="41"/>
      <c r="AR121" s="227" t="s">
        <v>3255</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10184</v>
      </c>
    </row>
    <row r="122" s="13" customFormat="1">
      <c r="A122" s="13"/>
      <c r="B122" s="234"/>
      <c r="C122" s="235"/>
      <c r="D122" s="236" t="s">
        <v>319</v>
      </c>
      <c r="E122" s="237" t="s">
        <v>19</v>
      </c>
      <c r="F122" s="238" t="s">
        <v>10178</v>
      </c>
      <c r="G122" s="235"/>
      <c r="H122" s="239">
        <v>25</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2" customFormat="1" ht="24.15" customHeight="1">
      <c r="A123" s="41"/>
      <c r="B123" s="42"/>
      <c r="C123" s="216" t="s">
        <v>391</v>
      </c>
      <c r="D123" s="216" t="s">
        <v>310</v>
      </c>
      <c r="E123" s="217" t="s">
        <v>10185</v>
      </c>
      <c r="F123" s="218" t="s">
        <v>10186</v>
      </c>
      <c r="G123" s="219" t="s">
        <v>474</v>
      </c>
      <c r="H123" s="220">
        <v>233</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782</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782</v>
      </c>
      <c r="BM123" s="227" t="s">
        <v>411</v>
      </c>
    </row>
    <row r="124" s="2" customFormat="1">
      <c r="A124" s="41"/>
      <c r="B124" s="42"/>
      <c r="C124" s="43"/>
      <c r="D124" s="229" t="s">
        <v>317</v>
      </c>
      <c r="E124" s="43"/>
      <c r="F124" s="230" t="s">
        <v>10187</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10188</v>
      </c>
      <c r="G125" s="235"/>
      <c r="H125" s="239">
        <v>138</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3" customFormat="1">
      <c r="A126" s="13"/>
      <c r="B126" s="234"/>
      <c r="C126" s="235"/>
      <c r="D126" s="236" t="s">
        <v>319</v>
      </c>
      <c r="E126" s="237" t="s">
        <v>19</v>
      </c>
      <c r="F126" s="238" t="s">
        <v>10189</v>
      </c>
      <c r="G126" s="235"/>
      <c r="H126" s="239">
        <v>60</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76</v>
      </c>
      <c r="AY126" s="245" t="s">
        <v>308</v>
      </c>
    </row>
    <row r="127" s="13" customFormat="1">
      <c r="A127" s="13"/>
      <c r="B127" s="234"/>
      <c r="C127" s="235"/>
      <c r="D127" s="236" t="s">
        <v>319</v>
      </c>
      <c r="E127" s="237" t="s">
        <v>19</v>
      </c>
      <c r="F127" s="238" t="s">
        <v>10190</v>
      </c>
      <c r="G127" s="235"/>
      <c r="H127" s="239">
        <v>35</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5" customFormat="1">
      <c r="A128" s="15"/>
      <c r="B128" s="259"/>
      <c r="C128" s="260"/>
      <c r="D128" s="236" t="s">
        <v>319</v>
      </c>
      <c r="E128" s="261" t="s">
        <v>19</v>
      </c>
      <c r="F128" s="262" t="s">
        <v>448</v>
      </c>
      <c r="G128" s="260"/>
      <c r="H128" s="263">
        <v>233</v>
      </c>
      <c r="I128" s="264"/>
      <c r="J128" s="260"/>
      <c r="K128" s="260"/>
      <c r="L128" s="265"/>
      <c r="M128" s="266"/>
      <c r="N128" s="267"/>
      <c r="O128" s="267"/>
      <c r="P128" s="267"/>
      <c r="Q128" s="267"/>
      <c r="R128" s="267"/>
      <c r="S128" s="267"/>
      <c r="T128" s="268"/>
      <c r="U128" s="15"/>
      <c r="V128" s="15"/>
      <c r="W128" s="15"/>
      <c r="X128" s="15"/>
      <c r="Y128" s="15"/>
      <c r="Z128" s="15"/>
      <c r="AA128" s="15"/>
      <c r="AB128" s="15"/>
      <c r="AC128" s="15"/>
      <c r="AD128" s="15"/>
      <c r="AE128" s="15"/>
      <c r="AT128" s="269" t="s">
        <v>319</v>
      </c>
      <c r="AU128" s="269" t="s">
        <v>85</v>
      </c>
      <c r="AV128" s="15" t="s">
        <v>315</v>
      </c>
      <c r="AW128" s="15" t="s">
        <v>37</v>
      </c>
      <c r="AX128" s="15" t="s">
        <v>83</v>
      </c>
      <c r="AY128" s="269" t="s">
        <v>308</v>
      </c>
    </row>
    <row r="129" s="2" customFormat="1" ht="16.5" customHeight="1">
      <c r="A129" s="41"/>
      <c r="B129" s="42"/>
      <c r="C129" s="280" t="s">
        <v>396</v>
      </c>
      <c r="D129" s="280" t="s">
        <v>1137</v>
      </c>
      <c r="E129" s="281" t="s">
        <v>10191</v>
      </c>
      <c r="F129" s="282" t="s">
        <v>10192</v>
      </c>
      <c r="G129" s="283" t="s">
        <v>474</v>
      </c>
      <c r="H129" s="284">
        <v>138</v>
      </c>
      <c r="I129" s="285"/>
      <c r="J129" s="286">
        <f>ROUND(I129*H129,2)</f>
        <v>0</v>
      </c>
      <c r="K129" s="282" t="s">
        <v>314</v>
      </c>
      <c r="L129" s="287"/>
      <c r="M129" s="288" t="s">
        <v>19</v>
      </c>
      <c r="N129" s="289" t="s">
        <v>47</v>
      </c>
      <c r="O129" s="87"/>
      <c r="P129" s="225">
        <f>O129*H129</f>
        <v>0</v>
      </c>
      <c r="Q129" s="225">
        <v>0.00010000000000000001</v>
      </c>
      <c r="R129" s="225">
        <f>Q129*H129</f>
        <v>0.013800000000000002</v>
      </c>
      <c r="S129" s="225">
        <v>0</v>
      </c>
      <c r="T129" s="226">
        <f>S129*H129</f>
        <v>0</v>
      </c>
      <c r="U129" s="41"/>
      <c r="V129" s="41"/>
      <c r="W129" s="41"/>
      <c r="X129" s="41"/>
      <c r="Y129" s="41"/>
      <c r="Z129" s="41"/>
      <c r="AA129" s="41"/>
      <c r="AB129" s="41"/>
      <c r="AC129" s="41"/>
      <c r="AD129" s="41"/>
      <c r="AE129" s="41"/>
      <c r="AR129" s="227" t="s">
        <v>3255</v>
      </c>
      <c r="AT129" s="227" t="s">
        <v>1137</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782</v>
      </c>
      <c r="BM129" s="227" t="s">
        <v>430</v>
      </c>
    </row>
    <row r="130" s="2" customFormat="1">
      <c r="A130" s="41"/>
      <c r="B130" s="42"/>
      <c r="C130" s="43"/>
      <c r="D130" s="236" t="s">
        <v>4125</v>
      </c>
      <c r="E130" s="43"/>
      <c r="F130" s="292" t="s">
        <v>10193</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4125</v>
      </c>
      <c r="AU130" s="20" t="s">
        <v>85</v>
      </c>
    </row>
    <row r="131" s="13" customFormat="1">
      <c r="A131" s="13"/>
      <c r="B131" s="234"/>
      <c r="C131" s="235"/>
      <c r="D131" s="236" t="s">
        <v>319</v>
      </c>
      <c r="E131" s="237" t="s">
        <v>19</v>
      </c>
      <c r="F131" s="238" t="s">
        <v>10188</v>
      </c>
      <c r="G131" s="235"/>
      <c r="H131" s="239">
        <v>138</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2" customFormat="1" ht="21.75" customHeight="1">
      <c r="A132" s="41"/>
      <c r="B132" s="42"/>
      <c r="C132" s="280" t="s">
        <v>401</v>
      </c>
      <c r="D132" s="280" t="s">
        <v>1137</v>
      </c>
      <c r="E132" s="281" t="s">
        <v>10194</v>
      </c>
      <c r="F132" s="282" t="s">
        <v>10195</v>
      </c>
      <c r="G132" s="283" t="s">
        <v>474</v>
      </c>
      <c r="H132" s="284">
        <v>60</v>
      </c>
      <c r="I132" s="285"/>
      <c r="J132" s="286">
        <f>ROUND(I132*H132,2)</f>
        <v>0</v>
      </c>
      <c r="K132" s="282" t="s">
        <v>314</v>
      </c>
      <c r="L132" s="287"/>
      <c r="M132" s="288" t="s">
        <v>19</v>
      </c>
      <c r="N132" s="289" t="s">
        <v>47</v>
      </c>
      <c r="O132" s="87"/>
      <c r="P132" s="225">
        <f>O132*H132</f>
        <v>0</v>
      </c>
      <c r="Q132" s="225">
        <v>8.0000000000000007E-05</v>
      </c>
      <c r="R132" s="225">
        <f>Q132*H132</f>
        <v>0.0048000000000000004</v>
      </c>
      <c r="S132" s="225">
        <v>0</v>
      </c>
      <c r="T132" s="226">
        <f>S132*H132</f>
        <v>0</v>
      </c>
      <c r="U132" s="41"/>
      <c r="V132" s="41"/>
      <c r="W132" s="41"/>
      <c r="X132" s="41"/>
      <c r="Y132" s="41"/>
      <c r="Z132" s="41"/>
      <c r="AA132" s="41"/>
      <c r="AB132" s="41"/>
      <c r="AC132" s="41"/>
      <c r="AD132" s="41"/>
      <c r="AE132" s="41"/>
      <c r="AR132" s="227" t="s">
        <v>3255</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782</v>
      </c>
      <c r="BM132" s="227" t="s">
        <v>10196</v>
      </c>
    </row>
    <row r="133" s="13" customFormat="1">
      <c r="A133" s="13"/>
      <c r="B133" s="234"/>
      <c r="C133" s="235"/>
      <c r="D133" s="236" t="s">
        <v>319</v>
      </c>
      <c r="E133" s="237" t="s">
        <v>19</v>
      </c>
      <c r="F133" s="238" t="s">
        <v>10189</v>
      </c>
      <c r="G133" s="235"/>
      <c r="H133" s="239">
        <v>60</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16.5" customHeight="1">
      <c r="A134" s="41"/>
      <c r="B134" s="42"/>
      <c r="C134" s="280" t="s">
        <v>406</v>
      </c>
      <c r="D134" s="280" t="s">
        <v>1137</v>
      </c>
      <c r="E134" s="281" t="s">
        <v>10197</v>
      </c>
      <c r="F134" s="282" t="s">
        <v>10198</v>
      </c>
      <c r="G134" s="283" t="s">
        <v>474</v>
      </c>
      <c r="H134" s="284">
        <v>35</v>
      </c>
      <c r="I134" s="285"/>
      <c r="J134" s="286">
        <f>ROUND(I134*H134,2)</f>
        <v>0</v>
      </c>
      <c r="K134" s="282" t="s">
        <v>314</v>
      </c>
      <c r="L134" s="287"/>
      <c r="M134" s="288" t="s">
        <v>19</v>
      </c>
      <c r="N134" s="289" t="s">
        <v>47</v>
      </c>
      <c r="O134" s="87"/>
      <c r="P134" s="225">
        <f>O134*H134</f>
        <v>0</v>
      </c>
      <c r="Q134" s="225">
        <v>0.00018000000000000001</v>
      </c>
      <c r="R134" s="225">
        <f>Q134*H134</f>
        <v>0.0063</v>
      </c>
      <c r="S134" s="225">
        <v>0</v>
      </c>
      <c r="T134" s="226">
        <f>S134*H134</f>
        <v>0</v>
      </c>
      <c r="U134" s="41"/>
      <c r="V134" s="41"/>
      <c r="W134" s="41"/>
      <c r="X134" s="41"/>
      <c r="Y134" s="41"/>
      <c r="Z134" s="41"/>
      <c r="AA134" s="41"/>
      <c r="AB134" s="41"/>
      <c r="AC134" s="41"/>
      <c r="AD134" s="41"/>
      <c r="AE134" s="41"/>
      <c r="AR134" s="227" t="s">
        <v>3255</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782</v>
      </c>
      <c r="BM134" s="227" t="s">
        <v>596</v>
      </c>
    </row>
    <row r="135" s="13" customFormat="1">
      <c r="A135" s="13"/>
      <c r="B135" s="234"/>
      <c r="C135" s="235"/>
      <c r="D135" s="236" t="s">
        <v>319</v>
      </c>
      <c r="E135" s="237" t="s">
        <v>19</v>
      </c>
      <c r="F135" s="238" t="s">
        <v>10190</v>
      </c>
      <c r="G135" s="235"/>
      <c r="H135" s="239">
        <v>35</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83</v>
      </c>
      <c r="AY135" s="245" t="s">
        <v>308</v>
      </c>
    </row>
    <row r="136" s="2" customFormat="1" ht="24.15" customHeight="1">
      <c r="A136" s="41"/>
      <c r="B136" s="42"/>
      <c r="C136" s="216" t="s">
        <v>411</v>
      </c>
      <c r="D136" s="216" t="s">
        <v>310</v>
      </c>
      <c r="E136" s="217" t="s">
        <v>10199</v>
      </c>
      <c r="F136" s="218" t="s">
        <v>10200</v>
      </c>
      <c r="G136" s="219" t="s">
        <v>474</v>
      </c>
      <c r="H136" s="220">
        <v>30</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782</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782</v>
      </c>
      <c r="BM136" s="227" t="s">
        <v>10201</v>
      </c>
    </row>
    <row r="137" s="2" customFormat="1">
      <c r="A137" s="41"/>
      <c r="B137" s="42"/>
      <c r="C137" s="43"/>
      <c r="D137" s="229" t="s">
        <v>317</v>
      </c>
      <c r="E137" s="43"/>
      <c r="F137" s="230" t="s">
        <v>10202</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13" customFormat="1">
      <c r="A138" s="13"/>
      <c r="B138" s="234"/>
      <c r="C138" s="235"/>
      <c r="D138" s="236" t="s">
        <v>319</v>
      </c>
      <c r="E138" s="237" t="s">
        <v>19</v>
      </c>
      <c r="F138" s="238" t="s">
        <v>10203</v>
      </c>
      <c r="G138" s="235"/>
      <c r="H138" s="239">
        <v>30</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83</v>
      </c>
      <c r="AY138" s="245" t="s">
        <v>308</v>
      </c>
    </row>
    <row r="139" s="2" customFormat="1" ht="16.5" customHeight="1">
      <c r="A139" s="41"/>
      <c r="B139" s="42"/>
      <c r="C139" s="280" t="s">
        <v>7</v>
      </c>
      <c r="D139" s="280" t="s">
        <v>1137</v>
      </c>
      <c r="E139" s="281" t="s">
        <v>10204</v>
      </c>
      <c r="F139" s="282" t="s">
        <v>10205</v>
      </c>
      <c r="G139" s="283" t="s">
        <v>474</v>
      </c>
      <c r="H139" s="284">
        <v>30</v>
      </c>
      <c r="I139" s="285"/>
      <c r="J139" s="286">
        <f>ROUND(I139*H139,2)</f>
        <v>0</v>
      </c>
      <c r="K139" s="282" t="s">
        <v>314</v>
      </c>
      <c r="L139" s="287"/>
      <c r="M139" s="288" t="s">
        <v>19</v>
      </c>
      <c r="N139" s="289" t="s">
        <v>47</v>
      </c>
      <c r="O139" s="87"/>
      <c r="P139" s="225">
        <f>O139*H139</f>
        <v>0</v>
      </c>
      <c r="Q139" s="225">
        <v>0.00016000000000000001</v>
      </c>
      <c r="R139" s="225">
        <f>Q139*H139</f>
        <v>0.0048000000000000004</v>
      </c>
      <c r="S139" s="225">
        <v>0</v>
      </c>
      <c r="T139" s="226">
        <f>S139*H139</f>
        <v>0</v>
      </c>
      <c r="U139" s="41"/>
      <c r="V139" s="41"/>
      <c r="W139" s="41"/>
      <c r="X139" s="41"/>
      <c r="Y139" s="41"/>
      <c r="Z139" s="41"/>
      <c r="AA139" s="41"/>
      <c r="AB139" s="41"/>
      <c r="AC139" s="41"/>
      <c r="AD139" s="41"/>
      <c r="AE139" s="41"/>
      <c r="AR139" s="227" t="s">
        <v>3255</v>
      </c>
      <c r="AT139" s="227" t="s">
        <v>1137</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782</v>
      </c>
      <c r="BM139" s="227" t="s">
        <v>10206</v>
      </c>
    </row>
    <row r="140" s="13" customFormat="1">
      <c r="A140" s="13"/>
      <c r="B140" s="234"/>
      <c r="C140" s="235"/>
      <c r="D140" s="236" t="s">
        <v>319</v>
      </c>
      <c r="E140" s="237" t="s">
        <v>19</v>
      </c>
      <c r="F140" s="238" t="s">
        <v>10203</v>
      </c>
      <c r="G140" s="235"/>
      <c r="H140" s="239">
        <v>30</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83</v>
      </c>
      <c r="AY140" s="245" t="s">
        <v>308</v>
      </c>
    </row>
    <row r="141" s="2" customFormat="1" ht="16.5" customHeight="1">
      <c r="A141" s="41"/>
      <c r="B141" s="42"/>
      <c r="C141" s="216" t="s">
        <v>420</v>
      </c>
      <c r="D141" s="216" t="s">
        <v>310</v>
      </c>
      <c r="E141" s="217" t="s">
        <v>9737</v>
      </c>
      <c r="F141" s="218" t="s">
        <v>9738</v>
      </c>
      <c r="G141" s="219" t="s">
        <v>1891</v>
      </c>
      <c r="H141" s="290"/>
      <c r="I141" s="221"/>
      <c r="J141" s="222">
        <f>ROUND(I141*H141,2)</f>
        <v>0</v>
      </c>
      <c r="K141" s="218" t="s">
        <v>19</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10207</v>
      </c>
    </row>
    <row r="142" s="2" customFormat="1" ht="16.5" customHeight="1">
      <c r="A142" s="41"/>
      <c r="B142" s="42"/>
      <c r="C142" s="216" t="s">
        <v>425</v>
      </c>
      <c r="D142" s="216" t="s">
        <v>310</v>
      </c>
      <c r="E142" s="217" t="s">
        <v>10208</v>
      </c>
      <c r="F142" s="218" t="s">
        <v>10209</v>
      </c>
      <c r="G142" s="219" t="s">
        <v>768</v>
      </c>
      <c r="H142" s="220">
        <v>1</v>
      </c>
      <c r="I142" s="221"/>
      <c r="J142" s="222">
        <f>ROUND(I142*H142,2)</f>
        <v>0</v>
      </c>
      <c r="K142" s="218" t="s">
        <v>19</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782</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782</v>
      </c>
      <c r="BM142" s="227" t="s">
        <v>611</v>
      </c>
    </row>
    <row r="143" s="2" customFormat="1" ht="16.5" customHeight="1">
      <c r="A143" s="41"/>
      <c r="B143" s="42"/>
      <c r="C143" s="280" t="s">
        <v>430</v>
      </c>
      <c r="D143" s="280" t="s">
        <v>1137</v>
      </c>
      <c r="E143" s="281" t="s">
        <v>10210</v>
      </c>
      <c r="F143" s="282" t="s">
        <v>10211</v>
      </c>
      <c r="G143" s="283" t="s">
        <v>768</v>
      </c>
      <c r="H143" s="284">
        <v>1</v>
      </c>
      <c r="I143" s="285"/>
      <c r="J143" s="286">
        <f>ROUND(I143*H143,2)</f>
        <v>0</v>
      </c>
      <c r="K143" s="282" t="s">
        <v>19</v>
      </c>
      <c r="L143" s="287"/>
      <c r="M143" s="288" t="s">
        <v>19</v>
      </c>
      <c r="N143" s="289" t="s">
        <v>47</v>
      </c>
      <c r="O143" s="87"/>
      <c r="P143" s="225">
        <f>O143*H143</f>
        <v>0</v>
      </c>
      <c r="Q143" s="225">
        <v>0</v>
      </c>
      <c r="R143" s="225">
        <f>Q143*H143</f>
        <v>0</v>
      </c>
      <c r="S143" s="225">
        <v>0</v>
      </c>
      <c r="T143" s="226">
        <f>S143*H143</f>
        <v>0</v>
      </c>
      <c r="U143" s="41"/>
      <c r="V143" s="41"/>
      <c r="W143" s="41"/>
      <c r="X143" s="41"/>
      <c r="Y143" s="41"/>
      <c r="Z143" s="41"/>
      <c r="AA143" s="41"/>
      <c r="AB143" s="41"/>
      <c r="AC143" s="41"/>
      <c r="AD143" s="41"/>
      <c r="AE143" s="41"/>
      <c r="AR143" s="227" t="s">
        <v>3255</v>
      </c>
      <c r="AT143" s="227" t="s">
        <v>1137</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782</v>
      </c>
      <c r="BM143" s="227" t="s">
        <v>616</v>
      </c>
    </row>
    <row r="144" s="2" customFormat="1" ht="16.5" customHeight="1">
      <c r="A144" s="41"/>
      <c r="B144" s="42"/>
      <c r="C144" s="216" t="s">
        <v>753</v>
      </c>
      <c r="D144" s="216" t="s">
        <v>310</v>
      </c>
      <c r="E144" s="217" t="s">
        <v>10212</v>
      </c>
      <c r="F144" s="218" t="s">
        <v>10213</v>
      </c>
      <c r="G144" s="219" t="s">
        <v>768</v>
      </c>
      <c r="H144" s="220">
        <v>8</v>
      </c>
      <c r="I144" s="221"/>
      <c r="J144" s="222">
        <f>ROUND(I144*H144,2)</f>
        <v>0</v>
      </c>
      <c r="K144" s="218" t="s">
        <v>19</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782</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782</v>
      </c>
      <c r="BM144" s="227" t="s">
        <v>620</v>
      </c>
    </row>
    <row r="145" s="2" customFormat="1" ht="16.5" customHeight="1">
      <c r="A145" s="41"/>
      <c r="B145" s="42"/>
      <c r="C145" s="280" t="s">
        <v>596</v>
      </c>
      <c r="D145" s="280" t="s">
        <v>1137</v>
      </c>
      <c r="E145" s="281" t="s">
        <v>10214</v>
      </c>
      <c r="F145" s="282" t="s">
        <v>10215</v>
      </c>
      <c r="G145" s="283" t="s">
        <v>4835</v>
      </c>
      <c r="H145" s="284">
        <v>8</v>
      </c>
      <c r="I145" s="285"/>
      <c r="J145" s="286">
        <f>ROUND(I145*H145,2)</f>
        <v>0</v>
      </c>
      <c r="K145" s="282" t="s">
        <v>19</v>
      </c>
      <c r="L145" s="287"/>
      <c r="M145" s="288" t="s">
        <v>19</v>
      </c>
      <c r="N145" s="289"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3255</v>
      </c>
      <c r="AT145" s="227" t="s">
        <v>1137</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782</v>
      </c>
      <c r="BM145" s="227" t="s">
        <v>627</v>
      </c>
    </row>
    <row r="146" s="2" customFormat="1" ht="16.5" customHeight="1">
      <c r="A146" s="41"/>
      <c r="B146" s="42"/>
      <c r="C146" s="280" t="s">
        <v>759</v>
      </c>
      <c r="D146" s="280" t="s">
        <v>1137</v>
      </c>
      <c r="E146" s="281" t="s">
        <v>10216</v>
      </c>
      <c r="F146" s="282" t="s">
        <v>10217</v>
      </c>
      <c r="G146" s="283" t="s">
        <v>768</v>
      </c>
      <c r="H146" s="284">
        <v>2</v>
      </c>
      <c r="I146" s="285"/>
      <c r="J146" s="286">
        <f>ROUND(I146*H146,2)</f>
        <v>0</v>
      </c>
      <c r="K146" s="282" t="s">
        <v>19</v>
      </c>
      <c r="L146" s="287"/>
      <c r="M146" s="288" t="s">
        <v>19</v>
      </c>
      <c r="N146" s="289"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3255</v>
      </c>
      <c r="AT146" s="227" t="s">
        <v>1137</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782</v>
      </c>
      <c r="BM146" s="227" t="s">
        <v>735</v>
      </c>
    </row>
    <row r="147" s="2" customFormat="1" ht="16.5" customHeight="1">
      <c r="A147" s="41"/>
      <c r="B147" s="42"/>
      <c r="C147" s="216" t="s">
        <v>606</v>
      </c>
      <c r="D147" s="216" t="s">
        <v>310</v>
      </c>
      <c r="E147" s="217" t="s">
        <v>9728</v>
      </c>
      <c r="F147" s="218" t="s">
        <v>9729</v>
      </c>
      <c r="G147" s="219" t="s">
        <v>323</v>
      </c>
      <c r="H147" s="220">
        <v>2</v>
      </c>
      <c r="I147" s="221"/>
      <c r="J147" s="222">
        <f>ROUND(I147*H147,2)</f>
        <v>0</v>
      </c>
      <c r="K147" s="218" t="s">
        <v>19</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782</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782</v>
      </c>
      <c r="BM147" s="227" t="s">
        <v>740</v>
      </c>
    </row>
    <row r="148" s="2" customFormat="1" ht="16.5" customHeight="1">
      <c r="A148" s="41"/>
      <c r="B148" s="42"/>
      <c r="C148" s="280" t="s">
        <v>765</v>
      </c>
      <c r="D148" s="280" t="s">
        <v>1137</v>
      </c>
      <c r="E148" s="281" t="s">
        <v>9730</v>
      </c>
      <c r="F148" s="282" t="s">
        <v>9731</v>
      </c>
      <c r="G148" s="283" t="s">
        <v>323</v>
      </c>
      <c r="H148" s="284">
        <v>2</v>
      </c>
      <c r="I148" s="285"/>
      <c r="J148" s="286">
        <f>ROUND(I148*H148,2)</f>
        <v>0</v>
      </c>
      <c r="K148" s="282" t="s">
        <v>19</v>
      </c>
      <c r="L148" s="287"/>
      <c r="M148" s="288" t="s">
        <v>19</v>
      </c>
      <c r="N148" s="289"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3255</v>
      </c>
      <c r="AT148" s="227" t="s">
        <v>1137</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782</v>
      </c>
      <c r="BM148" s="227" t="s">
        <v>746</v>
      </c>
    </row>
    <row r="149" s="2" customFormat="1" ht="44.25" customHeight="1">
      <c r="A149" s="41"/>
      <c r="B149" s="42"/>
      <c r="C149" s="216" t="s">
        <v>611</v>
      </c>
      <c r="D149" s="216" t="s">
        <v>310</v>
      </c>
      <c r="E149" s="217" t="s">
        <v>3478</v>
      </c>
      <c r="F149" s="218" t="s">
        <v>3479</v>
      </c>
      <c r="G149" s="219" t="s">
        <v>323</v>
      </c>
      <c r="H149" s="220">
        <v>2</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782</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782</v>
      </c>
      <c r="BM149" s="227" t="s">
        <v>10218</v>
      </c>
    </row>
    <row r="150" s="2" customFormat="1">
      <c r="A150" s="41"/>
      <c r="B150" s="42"/>
      <c r="C150" s="43"/>
      <c r="D150" s="229" t="s">
        <v>317</v>
      </c>
      <c r="E150" s="43"/>
      <c r="F150" s="230" t="s">
        <v>3481</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2" customFormat="1" ht="16.5" customHeight="1">
      <c r="A151" s="41"/>
      <c r="B151" s="42"/>
      <c r="C151" s="216" t="s">
        <v>775</v>
      </c>
      <c r="D151" s="216" t="s">
        <v>310</v>
      </c>
      <c r="E151" s="217" t="s">
        <v>9190</v>
      </c>
      <c r="F151" s="218" t="s">
        <v>9191</v>
      </c>
      <c r="G151" s="219" t="s">
        <v>323</v>
      </c>
      <c r="H151" s="220">
        <v>3</v>
      </c>
      <c r="I151" s="221"/>
      <c r="J151" s="222">
        <f>ROUND(I151*H151,2)</f>
        <v>0</v>
      </c>
      <c r="K151" s="218" t="s">
        <v>19</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315</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10219</v>
      </c>
    </row>
    <row r="152" s="2" customFormat="1" ht="16.5" customHeight="1">
      <c r="A152" s="41"/>
      <c r="B152" s="42"/>
      <c r="C152" s="216" t="s">
        <v>616</v>
      </c>
      <c r="D152" s="216" t="s">
        <v>310</v>
      </c>
      <c r="E152" s="217" t="s">
        <v>10220</v>
      </c>
      <c r="F152" s="218" t="s">
        <v>10221</v>
      </c>
      <c r="G152" s="219" t="s">
        <v>474</v>
      </c>
      <c r="H152" s="220">
        <v>30</v>
      </c>
      <c r="I152" s="221"/>
      <c r="J152" s="222">
        <f>ROUND(I152*H152,2)</f>
        <v>0</v>
      </c>
      <c r="K152" s="218" t="s">
        <v>19</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782</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782</v>
      </c>
      <c r="BM152" s="227" t="s">
        <v>10222</v>
      </c>
    </row>
    <row r="153" s="13" customFormat="1">
      <c r="A153" s="13"/>
      <c r="B153" s="234"/>
      <c r="C153" s="235"/>
      <c r="D153" s="236" t="s">
        <v>319</v>
      </c>
      <c r="E153" s="237" t="s">
        <v>19</v>
      </c>
      <c r="F153" s="238" t="s">
        <v>10223</v>
      </c>
      <c r="G153" s="235"/>
      <c r="H153" s="239">
        <v>30</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5" customFormat="1">
      <c r="A154" s="15"/>
      <c r="B154" s="259"/>
      <c r="C154" s="260"/>
      <c r="D154" s="236" t="s">
        <v>319</v>
      </c>
      <c r="E154" s="261" t="s">
        <v>19</v>
      </c>
      <c r="F154" s="262" t="s">
        <v>448</v>
      </c>
      <c r="G154" s="260"/>
      <c r="H154" s="263">
        <v>30</v>
      </c>
      <c r="I154" s="264"/>
      <c r="J154" s="260"/>
      <c r="K154" s="260"/>
      <c r="L154" s="265"/>
      <c r="M154" s="266"/>
      <c r="N154" s="267"/>
      <c r="O154" s="267"/>
      <c r="P154" s="267"/>
      <c r="Q154" s="267"/>
      <c r="R154" s="267"/>
      <c r="S154" s="267"/>
      <c r="T154" s="268"/>
      <c r="U154" s="15"/>
      <c r="V154" s="15"/>
      <c r="W154" s="15"/>
      <c r="X154" s="15"/>
      <c r="Y154" s="15"/>
      <c r="Z154" s="15"/>
      <c r="AA154" s="15"/>
      <c r="AB154" s="15"/>
      <c r="AC154" s="15"/>
      <c r="AD154" s="15"/>
      <c r="AE154" s="15"/>
      <c r="AT154" s="269" t="s">
        <v>319</v>
      </c>
      <c r="AU154" s="269" t="s">
        <v>85</v>
      </c>
      <c r="AV154" s="15" t="s">
        <v>315</v>
      </c>
      <c r="AW154" s="15" t="s">
        <v>37</v>
      </c>
      <c r="AX154" s="15" t="s">
        <v>83</v>
      </c>
      <c r="AY154" s="269" t="s">
        <v>308</v>
      </c>
    </row>
    <row r="155" s="2" customFormat="1" ht="16.5" customHeight="1">
      <c r="A155" s="41"/>
      <c r="B155" s="42"/>
      <c r="C155" s="280" t="s">
        <v>784</v>
      </c>
      <c r="D155" s="280" t="s">
        <v>1137</v>
      </c>
      <c r="E155" s="281" t="s">
        <v>10224</v>
      </c>
      <c r="F155" s="282" t="s">
        <v>10225</v>
      </c>
      <c r="G155" s="283" t="s">
        <v>474</v>
      </c>
      <c r="H155" s="284">
        <v>30</v>
      </c>
      <c r="I155" s="285"/>
      <c r="J155" s="286">
        <f>ROUND(I155*H155,2)</f>
        <v>0</v>
      </c>
      <c r="K155" s="282" t="s">
        <v>314</v>
      </c>
      <c r="L155" s="287"/>
      <c r="M155" s="288" t="s">
        <v>19</v>
      </c>
      <c r="N155" s="289" t="s">
        <v>47</v>
      </c>
      <c r="O155" s="87"/>
      <c r="P155" s="225">
        <f>O155*H155</f>
        <v>0</v>
      </c>
      <c r="Q155" s="225">
        <v>0.00034000000000000002</v>
      </c>
      <c r="R155" s="225">
        <f>Q155*H155</f>
        <v>0.010200000000000001</v>
      </c>
      <c r="S155" s="225">
        <v>0</v>
      </c>
      <c r="T155" s="226">
        <f>S155*H155</f>
        <v>0</v>
      </c>
      <c r="U155" s="41"/>
      <c r="V155" s="41"/>
      <c r="W155" s="41"/>
      <c r="X155" s="41"/>
      <c r="Y155" s="41"/>
      <c r="Z155" s="41"/>
      <c r="AA155" s="41"/>
      <c r="AB155" s="41"/>
      <c r="AC155" s="41"/>
      <c r="AD155" s="41"/>
      <c r="AE155" s="41"/>
      <c r="AR155" s="227" t="s">
        <v>3255</v>
      </c>
      <c r="AT155" s="227" t="s">
        <v>1137</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782</v>
      </c>
      <c r="BM155" s="227" t="s">
        <v>751</v>
      </c>
    </row>
    <row r="156" s="13" customFormat="1">
      <c r="A156" s="13"/>
      <c r="B156" s="234"/>
      <c r="C156" s="235"/>
      <c r="D156" s="236" t="s">
        <v>319</v>
      </c>
      <c r="E156" s="237" t="s">
        <v>19</v>
      </c>
      <c r="F156" s="238" t="s">
        <v>10223</v>
      </c>
      <c r="G156" s="235"/>
      <c r="H156" s="239">
        <v>30</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5" customFormat="1">
      <c r="A157" s="15"/>
      <c r="B157" s="259"/>
      <c r="C157" s="260"/>
      <c r="D157" s="236" t="s">
        <v>319</v>
      </c>
      <c r="E157" s="261" t="s">
        <v>19</v>
      </c>
      <c r="F157" s="262" t="s">
        <v>448</v>
      </c>
      <c r="G157" s="260"/>
      <c r="H157" s="263">
        <v>30</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319</v>
      </c>
      <c r="AU157" s="269" t="s">
        <v>85</v>
      </c>
      <c r="AV157" s="15" t="s">
        <v>315</v>
      </c>
      <c r="AW157" s="15" t="s">
        <v>37</v>
      </c>
      <c r="AX157" s="15" t="s">
        <v>83</v>
      </c>
      <c r="AY157" s="269" t="s">
        <v>308</v>
      </c>
    </row>
    <row r="158" s="2" customFormat="1" ht="24.15" customHeight="1">
      <c r="A158" s="41"/>
      <c r="B158" s="42"/>
      <c r="C158" s="216" t="s">
        <v>620</v>
      </c>
      <c r="D158" s="216" t="s">
        <v>310</v>
      </c>
      <c r="E158" s="217" t="s">
        <v>10226</v>
      </c>
      <c r="F158" s="218" t="s">
        <v>4490</v>
      </c>
      <c r="G158" s="219" t="s">
        <v>323</v>
      </c>
      <c r="H158" s="220">
        <v>1</v>
      </c>
      <c r="I158" s="221"/>
      <c r="J158" s="222">
        <f>ROUND(I158*H158,2)</f>
        <v>0</v>
      </c>
      <c r="K158" s="218" t="s">
        <v>19</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10227</v>
      </c>
    </row>
    <row r="159" s="2" customFormat="1">
      <c r="A159" s="41"/>
      <c r="B159" s="42"/>
      <c r="C159" s="43"/>
      <c r="D159" s="236" t="s">
        <v>4125</v>
      </c>
      <c r="E159" s="43"/>
      <c r="F159" s="292" t="s">
        <v>10228</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4125</v>
      </c>
      <c r="AU159" s="20" t="s">
        <v>85</v>
      </c>
    </row>
    <row r="160" s="2" customFormat="1" ht="16.5" customHeight="1">
      <c r="A160" s="41"/>
      <c r="B160" s="42"/>
      <c r="C160" s="280" t="s">
        <v>794</v>
      </c>
      <c r="D160" s="280" t="s">
        <v>1137</v>
      </c>
      <c r="E160" s="281" t="s">
        <v>10229</v>
      </c>
      <c r="F160" s="282" t="s">
        <v>10230</v>
      </c>
      <c r="G160" s="283" t="s">
        <v>323</v>
      </c>
      <c r="H160" s="284">
        <v>1</v>
      </c>
      <c r="I160" s="285"/>
      <c r="J160" s="286">
        <f>ROUND(I160*H160,2)</f>
        <v>0</v>
      </c>
      <c r="K160" s="282" t="s">
        <v>314</v>
      </c>
      <c r="L160" s="287"/>
      <c r="M160" s="288" t="s">
        <v>19</v>
      </c>
      <c r="N160" s="289" t="s">
        <v>47</v>
      </c>
      <c r="O160" s="87"/>
      <c r="P160" s="225">
        <f>O160*H160</f>
        <v>0</v>
      </c>
      <c r="Q160" s="225">
        <v>0.152</v>
      </c>
      <c r="R160" s="225">
        <f>Q160*H160</f>
        <v>0.152</v>
      </c>
      <c r="S160" s="225">
        <v>0</v>
      </c>
      <c r="T160" s="226">
        <f>S160*H160</f>
        <v>0</v>
      </c>
      <c r="U160" s="41"/>
      <c r="V160" s="41"/>
      <c r="W160" s="41"/>
      <c r="X160" s="41"/>
      <c r="Y160" s="41"/>
      <c r="Z160" s="41"/>
      <c r="AA160" s="41"/>
      <c r="AB160" s="41"/>
      <c r="AC160" s="41"/>
      <c r="AD160" s="41"/>
      <c r="AE160" s="41"/>
      <c r="AR160" s="227" t="s">
        <v>352</v>
      </c>
      <c r="AT160" s="227" t="s">
        <v>1137</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10231</v>
      </c>
    </row>
    <row r="161" s="2" customFormat="1">
      <c r="A161" s="41"/>
      <c r="B161" s="42"/>
      <c r="C161" s="43"/>
      <c r="D161" s="236" t="s">
        <v>4125</v>
      </c>
      <c r="E161" s="43"/>
      <c r="F161" s="292" t="s">
        <v>10232</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4125</v>
      </c>
      <c r="AU161" s="20" t="s">
        <v>85</v>
      </c>
    </row>
    <row r="162" s="2" customFormat="1" ht="21.75" customHeight="1">
      <c r="A162" s="41"/>
      <c r="B162" s="42"/>
      <c r="C162" s="216" t="s">
        <v>627</v>
      </c>
      <c r="D162" s="216" t="s">
        <v>310</v>
      </c>
      <c r="E162" s="217" t="s">
        <v>10233</v>
      </c>
      <c r="F162" s="218" t="s">
        <v>10234</v>
      </c>
      <c r="G162" s="219" t="s">
        <v>323</v>
      </c>
      <c r="H162" s="220">
        <v>1</v>
      </c>
      <c r="I162" s="221"/>
      <c r="J162" s="222">
        <f>ROUND(I162*H162,2)</f>
        <v>0</v>
      </c>
      <c r="K162" s="218" t="s">
        <v>314</v>
      </c>
      <c r="L162" s="47"/>
      <c r="M162" s="223" t="s">
        <v>19</v>
      </c>
      <c r="N162" s="224"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782</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782</v>
      </c>
      <c r="BM162" s="227" t="s">
        <v>10235</v>
      </c>
    </row>
    <row r="163" s="2" customFormat="1">
      <c r="A163" s="41"/>
      <c r="B163" s="42"/>
      <c r="C163" s="43"/>
      <c r="D163" s="229" t="s">
        <v>317</v>
      </c>
      <c r="E163" s="43"/>
      <c r="F163" s="230" t="s">
        <v>10236</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2" customFormat="1" ht="16.5" customHeight="1">
      <c r="A164" s="41"/>
      <c r="B164" s="42"/>
      <c r="C164" s="280" t="s">
        <v>808</v>
      </c>
      <c r="D164" s="280" t="s">
        <v>1137</v>
      </c>
      <c r="E164" s="281" t="s">
        <v>10237</v>
      </c>
      <c r="F164" s="282" t="s">
        <v>10238</v>
      </c>
      <c r="G164" s="283" t="s">
        <v>4835</v>
      </c>
      <c r="H164" s="284">
        <v>1</v>
      </c>
      <c r="I164" s="285"/>
      <c r="J164" s="286">
        <f>ROUND(I164*H164,2)</f>
        <v>0</v>
      </c>
      <c r="K164" s="282" t="s">
        <v>19</v>
      </c>
      <c r="L164" s="287"/>
      <c r="M164" s="288" t="s">
        <v>19</v>
      </c>
      <c r="N164" s="289"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352</v>
      </c>
      <c r="AT164" s="227" t="s">
        <v>1137</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10239</v>
      </c>
    </row>
    <row r="165" s="2" customFormat="1">
      <c r="A165" s="41"/>
      <c r="B165" s="42"/>
      <c r="C165" s="43"/>
      <c r="D165" s="236" t="s">
        <v>4125</v>
      </c>
      <c r="E165" s="43"/>
      <c r="F165" s="292" t="s">
        <v>10240</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4125</v>
      </c>
      <c r="AU165" s="20" t="s">
        <v>85</v>
      </c>
    </row>
    <row r="166" s="12" customFormat="1" ht="25.92" customHeight="1">
      <c r="A166" s="12"/>
      <c r="B166" s="200"/>
      <c r="C166" s="201"/>
      <c r="D166" s="202" t="s">
        <v>75</v>
      </c>
      <c r="E166" s="203" t="s">
        <v>4059</v>
      </c>
      <c r="F166" s="203" t="s">
        <v>4060</v>
      </c>
      <c r="G166" s="201"/>
      <c r="H166" s="201"/>
      <c r="I166" s="204"/>
      <c r="J166" s="205">
        <f>BK166</f>
        <v>0</v>
      </c>
      <c r="K166" s="201"/>
      <c r="L166" s="206"/>
      <c r="M166" s="207"/>
      <c r="N166" s="208"/>
      <c r="O166" s="208"/>
      <c r="P166" s="209">
        <f>SUM(P167:P218)</f>
        <v>0</v>
      </c>
      <c r="Q166" s="208"/>
      <c r="R166" s="209">
        <f>SUM(R167:R218)</f>
        <v>20.4633</v>
      </c>
      <c r="S166" s="208"/>
      <c r="T166" s="210">
        <f>SUM(T167:T218)</f>
        <v>0</v>
      </c>
      <c r="U166" s="12"/>
      <c r="V166" s="12"/>
      <c r="W166" s="12"/>
      <c r="X166" s="12"/>
      <c r="Y166" s="12"/>
      <c r="Z166" s="12"/>
      <c r="AA166" s="12"/>
      <c r="AB166" s="12"/>
      <c r="AC166" s="12"/>
      <c r="AD166" s="12"/>
      <c r="AE166" s="12"/>
      <c r="AR166" s="211" t="s">
        <v>150</v>
      </c>
      <c r="AT166" s="212" t="s">
        <v>75</v>
      </c>
      <c r="AU166" s="212" t="s">
        <v>76</v>
      </c>
      <c r="AY166" s="211" t="s">
        <v>308</v>
      </c>
      <c r="BK166" s="213">
        <f>SUM(BK167:BK218)</f>
        <v>0</v>
      </c>
    </row>
    <row r="167" s="2" customFormat="1" ht="33" customHeight="1">
      <c r="A167" s="41"/>
      <c r="B167" s="42"/>
      <c r="C167" s="216" t="s">
        <v>735</v>
      </c>
      <c r="D167" s="216" t="s">
        <v>310</v>
      </c>
      <c r="E167" s="217" t="s">
        <v>10241</v>
      </c>
      <c r="F167" s="218" t="s">
        <v>10242</v>
      </c>
      <c r="G167" s="219" t="s">
        <v>474</v>
      </c>
      <c r="H167" s="220">
        <v>90</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782</v>
      </c>
      <c r="AT167" s="227" t="s">
        <v>310</v>
      </c>
      <c r="AU167" s="227" t="s">
        <v>83</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782</v>
      </c>
      <c r="BM167" s="227" t="s">
        <v>754</v>
      </c>
    </row>
    <row r="168" s="2" customFormat="1">
      <c r="A168" s="41"/>
      <c r="B168" s="42"/>
      <c r="C168" s="43"/>
      <c r="D168" s="229" t="s">
        <v>317</v>
      </c>
      <c r="E168" s="43"/>
      <c r="F168" s="230" t="s">
        <v>10243</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83</v>
      </c>
    </row>
    <row r="169" s="13" customFormat="1">
      <c r="A169" s="13"/>
      <c r="B169" s="234"/>
      <c r="C169" s="235"/>
      <c r="D169" s="236" t="s">
        <v>319</v>
      </c>
      <c r="E169" s="237" t="s">
        <v>19</v>
      </c>
      <c r="F169" s="238" t="s">
        <v>10244</v>
      </c>
      <c r="G169" s="235"/>
      <c r="H169" s="239">
        <v>90</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83</v>
      </c>
      <c r="AV169" s="13" t="s">
        <v>85</v>
      </c>
      <c r="AW169" s="13" t="s">
        <v>37</v>
      </c>
      <c r="AX169" s="13" t="s">
        <v>76</v>
      </c>
      <c r="AY169" s="245" t="s">
        <v>308</v>
      </c>
    </row>
    <row r="170" s="15" customFormat="1">
      <c r="A170" s="15"/>
      <c r="B170" s="259"/>
      <c r="C170" s="260"/>
      <c r="D170" s="236" t="s">
        <v>319</v>
      </c>
      <c r="E170" s="261" t="s">
        <v>19</v>
      </c>
      <c r="F170" s="262" t="s">
        <v>448</v>
      </c>
      <c r="G170" s="260"/>
      <c r="H170" s="263">
        <v>90</v>
      </c>
      <c r="I170" s="264"/>
      <c r="J170" s="260"/>
      <c r="K170" s="260"/>
      <c r="L170" s="265"/>
      <c r="M170" s="266"/>
      <c r="N170" s="267"/>
      <c r="O170" s="267"/>
      <c r="P170" s="267"/>
      <c r="Q170" s="267"/>
      <c r="R170" s="267"/>
      <c r="S170" s="267"/>
      <c r="T170" s="268"/>
      <c r="U170" s="15"/>
      <c r="V170" s="15"/>
      <c r="W170" s="15"/>
      <c r="X170" s="15"/>
      <c r="Y170" s="15"/>
      <c r="Z170" s="15"/>
      <c r="AA170" s="15"/>
      <c r="AB170" s="15"/>
      <c r="AC170" s="15"/>
      <c r="AD170" s="15"/>
      <c r="AE170" s="15"/>
      <c r="AT170" s="269" t="s">
        <v>319</v>
      </c>
      <c r="AU170" s="269" t="s">
        <v>83</v>
      </c>
      <c r="AV170" s="15" t="s">
        <v>315</v>
      </c>
      <c r="AW170" s="15" t="s">
        <v>37</v>
      </c>
      <c r="AX170" s="15" t="s">
        <v>83</v>
      </c>
      <c r="AY170" s="269" t="s">
        <v>308</v>
      </c>
    </row>
    <row r="171" s="2" customFormat="1" ht="33" customHeight="1">
      <c r="A171" s="41"/>
      <c r="B171" s="42"/>
      <c r="C171" s="216" t="s">
        <v>813</v>
      </c>
      <c r="D171" s="216" t="s">
        <v>310</v>
      </c>
      <c r="E171" s="217" t="s">
        <v>4871</v>
      </c>
      <c r="F171" s="218" t="s">
        <v>4872</v>
      </c>
      <c r="G171" s="219" t="s">
        <v>474</v>
      </c>
      <c r="H171" s="220">
        <v>30</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782</v>
      </c>
      <c r="AT171" s="227" t="s">
        <v>310</v>
      </c>
      <c r="AU171" s="227" t="s">
        <v>83</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782</v>
      </c>
      <c r="BM171" s="227" t="s">
        <v>757</v>
      </c>
    </row>
    <row r="172" s="2" customFormat="1">
      <c r="A172" s="41"/>
      <c r="B172" s="42"/>
      <c r="C172" s="43"/>
      <c r="D172" s="229" t="s">
        <v>317</v>
      </c>
      <c r="E172" s="43"/>
      <c r="F172" s="230" t="s">
        <v>4873</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83</v>
      </c>
    </row>
    <row r="173" s="13" customFormat="1">
      <c r="A173" s="13"/>
      <c r="B173" s="234"/>
      <c r="C173" s="235"/>
      <c r="D173" s="236" t="s">
        <v>319</v>
      </c>
      <c r="E173" s="237" t="s">
        <v>19</v>
      </c>
      <c r="F173" s="238" t="s">
        <v>10245</v>
      </c>
      <c r="G173" s="235"/>
      <c r="H173" s="239">
        <v>30</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83</v>
      </c>
      <c r="AV173" s="13" t="s">
        <v>85</v>
      </c>
      <c r="AW173" s="13" t="s">
        <v>37</v>
      </c>
      <c r="AX173" s="13" t="s">
        <v>76</v>
      </c>
      <c r="AY173" s="245" t="s">
        <v>308</v>
      </c>
    </row>
    <row r="174" s="15" customFormat="1">
      <c r="A174" s="15"/>
      <c r="B174" s="259"/>
      <c r="C174" s="260"/>
      <c r="D174" s="236" t="s">
        <v>319</v>
      </c>
      <c r="E174" s="261" t="s">
        <v>19</v>
      </c>
      <c r="F174" s="262" t="s">
        <v>448</v>
      </c>
      <c r="G174" s="260"/>
      <c r="H174" s="263">
        <v>30</v>
      </c>
      <c r="I174" s="264"/>
      <c r="J174" s="260"/>
      <c r="K174" s="260"/>
      <c r="L174" s="265"/>
      <c r="M174" s="266"/>
      <c r="N174" s="267"/>
      <c r="O174" s="267"/>
      <c r="P174" s="267"/>
      <c r="Q174" s="267"/>
      <c r="R174" s="267"/>
      <c r="S174" s="267"/>
      <c r="T174" s="268"/>
      <c r="U174" s="15"/>
      <c r="V174" s="15"/>
      <c r="W174" s="15"/>
      <c r="X174" s="15"/>
      <c r="Y174" s="15"/>
      <c r="Z174" s="15"/>
      <c r="AA174" s="15"/>
      <c r="AB174" s="15"/>
      <c r="AC174" s="15"/>
      <c r="AD174" s="15"/>
      <c r="AE174" s="15"/>
      <c r="AT174" s="269" t="s">
        <v>319</v>
      </c>
      <c r="AU174" s="269" t="s">
        <v>83</v>
      </c>
      <c r="AV174" s="15" t="s">
        <v>315</v>
      </c>
      <c r="AW174" s="15" t="s">
        <v>37</v>
      </c>
      <c r="AX174" s="15" t="s">
        <v>83</v>
      </c>
      <c r="AY174" s="269" t="s">
        <v>308</v>
      </c>
    </row>
    <row r="175" s="2" customFormat="1" ht="24.15" customHeight="1">
      <c r="A175" s="41"/>
      <c r="B175" s="42"/>
      <c r="C175" s="216" t="s">
        <v>740</v>
      </c>
      <c r="D175" s="216" t="s">
        <v>310</v>
      </c>
      <c r="E175" s="217" t="s">
        <v>4874</v>
      </c>
      <c r="F175" s="218" t="s">
        <v>4875</v>
      </c>
      <c r="G175" s="219" t="s">
        <v>442</v>
      </c>
      <c r="H175" s="220">
        <v>20.024999999999999</v>
      </c>
      <c r="I175" s="221"/>
      <c r="J175" s="222">
        <f>ROUND(I175*H175,2)</f>
        <v>0</v>
      </c>
      <c r="K175" s="218" t="s">
        <v>314</v>
      </c>
      <c r="L175" s="47"/>
      <c r="M175" s="223" t="s">
        <v>19</v>
      </c>
      <c r="N175" s="224" t="s">
        <v>47</v>
      </c>
      <c r="O175" s="87"/>
      <c r="P175" s="225">
        <f>O175*H175</f>
        <v>0</v>
      </c>
      <c r="Q175" s="225">
        <v>0</v>
      </c>
      <c r="R175" s="225">
        <f>Q175*H175</f>
        <v>0</v>
      </c>
      <c r="S175" s="225">
        <v>0</v>
      </c>
      <c r="T175" s="226">
        <f>S175*H175</f>
        <v>0</v>
      </c>
      <c r="U175" s="41"/>
      <c r="V175" s="41"/>
      <c r="W175" s="41"/>
      <c r="X175" s="41"/>
      <c r="Y175" s="41"/>
      <c r="Z175" s="41"/>
      <c r="AA175" s="41"/>
      <c r="AB175" s="41"/>
      <c r="AC175" s="41"/>
      <c r="AD175" s="41"/>
      <c r="AE175" s="41"/>
      <c r="AR175" s="227" t="s">
        <v>782</v>
      </c>
      <c r="AT175" s="227" t="s">
        <v>310</v>
      </c>
      <c r="AU175" s="227" t="s">
        <v>83</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782</v>
      </c>
      <c r="BM175" s="227" t="s">
        <v>782</v>
      </c>
    </row>
    <row r="176" s="2" customFormat="1">
      <c r="A176" s="41"/>
      <c r="B176" s="42"/>
      <c r="C176" s="43"/>
      <c r="D176" s="229" t="s">
        <v>317</v>
      </c>
      <c r="E176" s="43"/>
      <c r="F176" s="230" t="s">
        <v>4876</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83</v>
      </c>
    </row>
    <row r="177" s="13" customFormat="1">
      <c r="A177" s="13"/>
      <c r="B177" s="234"/>
      <c r="C177" s="235"/>
      <c r="D177" s="236" t="s">
        <v>319</v>
      </c>
      <c r="E177" s="237" t="s">
        <v>19</v>
      </c>
      <c r="F177" s="238" t="s">
        <v>10246</v>
      </c>
      <c r="G177" s="235"/>
      <c r="H177" s="239">
        <v>11.025</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83</v>
      </c>
      <c r="AV177" s="13" t="s">
        <v>85</v>
      </c>
      <c r="AW177" s="13" t="s">
        <v>37</v>
      </c>
      <c r="AX177" s="13" t="s">
        <v>76</v>
      </c>
      <c r="AY177" s="245" t="s">
        <v>308</v>
      </c>
    </row>
    <row r="178" s="13" customFormat="1">
      <c r="A178" s="13"/>
      <c r="B178" s="234"/>
      <c r="C178" s="235"/>
      <c r="D178" s="236" t="s">
        <v>319</v>
      </c>
      <c r="E178" s="237" t="s">
        <v>19</v>
      </c>
      <c r="F178" s="238" t="s">
        <v>10247</v>
      </c>
      <c r="G178" s="235"/>
      <c r="H178" s="239">
        <v>9</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83</v>
      </c>
      <c r="AV178" s="13" t="s">
        <v>85</v>
      </c>
      <c r="AW178" s="13" t="s">
        <v>37</v>
      </c>
      <c r="AX178" s="13" t="s">
        <v>76</v>
      </c>
      <c r="AY178" s="245" t="s">
        <v>308</v>
      </c>
    </row>
    <row r="179" s="15" customFormat="1">
      <c r="A179" s="15"/>
      <c r="B179" s="259"/>
      <c r="C179" s="260"/>
      <c r="D179" s="236" t="s">
        <v>319</v>
      </c>
      <c r="E179" s="261" t="s">
        <v>19</v>
      </c>
      <c r="F179" s="262" t="s">
        <v>448</v>
      </c>
      <c r="G179" s="260"/>
      <c r="H179" s="263">
        <v>20.024999999999999</v>
      </c>
      <c r="I179" s="264"/>
      <c r="J179" s="260"/>
      <c r="K179" s="260"/>
      <c r="L179" s="265"/>
      <c r="M179" s="266"/>
      <c r="N179" s="267"/>
      <c r="O179" s="267"/>
      <c r="P179" s="267"/>
      <c r="Q179" s="267"/>
      <c r="R179" s="267"/>
      <c r="S179" s="267"/>
      <c r="T179" s="268"/>
      <c r="U179" s="15"/>
      <c r="V179" s="15"/>
      <c r="W179" s="15"/>
      <c r="X179" s="15"/>
      <c r="Y179" s="15"/>
      <c r="Z179" s="15"/>
      <c r="AA179" s="15"/>
      <c r="AB179" s="15"/>
      <c r="AC179" s="15"/>
      <c r="AD179" s="15"/>
      <c r="AE179" s="15"/>
      <c r="AT179" s="269" t="s">
        <v>319</v>
      </c>
      <c r="AU179" s="269" t="s">
        <v>83</v>
      </c>
      <c r="AV179" s="15" t="s">
        <v>315</v>
      </c>
      <c r="AW179" s="15" t="s">
        <v>37</v>
      </c>
      <c r="AX179" s="15" t="s">
        <v>83</v>
      </c>
      <c r="AY179" s="269" t="s">
        <v>308</v>
      </c>
    </row>
    <row r="180" s="2" customFormat="1" ht="24.15" customHeight="1">
      <c r="A180" s="41"/>
      <c r="B180" s="42"/>
      <c r="C180" s="216" t="s">
        <v>826</v>
      </c>
      <c r="D180" s="216" t="s">
        <v>310</v>
      </c>
      <c r="E180" s="217" t="s">
        <v>4452</v>
      </c>
      <c r="F180" s="218" t="s">
        <v>4453</v>
      </c>
      <c r="G180" s="219" t="s">
        <v>474</v>
      </c>
      <c r="H180" s="220">
        <v>10</v>
      </c>
      <c r="I180" s="221"/>
      <c r="J180" s="222">
        <f>ROUND(I180*H180,2)</f>
        <v>0</v>
      </c>
      <c r="K180" s="218" t="s">
        <v>314</v>
      </c>
      <c r="L180" s="47"/>
      <c r="M180" s="223" t="s">
        <v>19</v>
      </c>
      <c r="N180" s="224" t="s">
        <v>47</v>
      </c>
      <c r="O180" s="87"/>
      <c r="P180" s="225">
        <f>O180*H180</f>
        <v>0</v>
      </c>
      <c r="Q180" s="225">
        <v>0</v>
      </c>
      <c r="R180" s="225">
        <f>Q180*H180</f>
        <v>0</v>
      </c>
      <c r="S180" s="225">
        <v>0</v>
      </c>
      <c r="T180" s="226">
        <f>S180*H180</f>
        <v>0</v>
      </c>
      <c r="U180" s="41"/>
      <c r="V180" s="41"/>
      <c r="W180" s="41"/>
      <c r="X180" s="41"/>
      <c r="Y180" s="41"/>
      <c r="Z180" s="41"/>
      <c r="AA180" s="41"/>
      <c r="AB180" s="41"/>
      <c r="AC180" s="41"/>
      <c r="AD180" s="41"/>
      <c r="AE180" s="41"/>
      <c r="AR180" s="227" t="s">
        <v>782</v>
      </c>
      <c r="AT180" s="227" t="s">
        <v>310</v>
      </c>
      <c r="AU180" s="227" t="s">
        <v>83</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782</v>
      </c>
      <c r="BM180" s="227" t="s">
        <v>760</v>
      </c>
    </row>
    <row r="181" s="2" customFormat="1">
      <c r="A181" s="41"/>
      <c r="B181" s="42"/>
      <c r="C181" s="43"/>
      <c r="D181" s="229" t="s">
        <v>317</v>
      </c>
      <c r="E181" s="43"/>
      <c r="F181" s="230" t="s">
        <v>4455</v>
      </c>
      <c r="G181" s="43"/>
      <c r="H181" s="43"/>
      <c r="I181" s="231"/>
      <c r="J181" s="43"/>
      <c r="K181" s="43"/>
      <c r="L181" s="47"/>
      <c r="M181" s="232"/>
      <c r="N181" s="233"/>
      <c r="O181" s="87"/>
      <c r="P181" s="87"/>
      <c r="Q181" s="87"/>
      <c r="R181" s="87"/>
      <c r="S181" s="87"/>
      <c r="T181" s="88"/>
      <c r="U181" s="41"/>
      <c r="V181" s="41"/>
      <c r="W181" s="41"/>
      <c r="X181" s="41"/>
      <c r="Y181" s="41"/>
      <c r="Z181" s="41"/>
      <c r="AA181" s="41"/>
      <c r="AB181" s="41"/>
      <c r="AC181" s="41"/>
      <c r="AD181" s="41"/>
      <c r="AE181" s="41"/>
      <c r="AT181" s="20" t="s">
        <v>317</v>
      </c>
      <c r="AU181" s="20" t="s">
        <v>83</v>
      </c>
    </row>
    <row r="182" s="13" customFormat="1">
      <c r="A182" s="13"/>
      <c r="B182" s="234"/>
      <c r="C182" s="235"/>
      <c r="D182" s="236" t="s">
        <v>319</v>
      </c>
      <c r="E182" s="237" t="s">
        <v>19</v>
      </c>
      <c r="F182" s="238" t="s">
        <v>362</v>
      </c>
      <c r="G182" s="235"/>
      <c r="H182" s="239">
        <v>10</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83</v>
      </c>
      <c r="AV182" s="13" t="s">
        <v>85</v>
      </c>
      <c r="AW182" s="13" t="s">
        <v>37</v>
      </c>
      <c r="AX182" s="13" t="s">
        <v>76</v>
      </c>
      <c r="AY182" s="245" t="s">
        <v>308</v>
      </c>
    </row>
    <row r="183" s="15" customFormat="1">
      <c r="A183" s="15"/>
      <c r="B183" s="259"/>
      <c r="C183" s="260"/>
      <c r="D183" s="236" t="s">
        <v>319</v>
      </c>
      <c r="E183" s="261" t="s">
        <v>19</v>
      </c>
      <c r="F183" s="262" t="s">
        <v>448</v>
      </c>
      <c r="G183" s="260"/>
      <c r="H183" s="263">
        <v>10</v>
      </c>
      <c r="I183" s="264"/>
      <c r="J183" s="260"/>
      <c r="K183" s="260"/>
      <c r="L183" s="265"/>
      <c r="M183" s="266"/>
      <c r="N183" s="267"/>
      <c r="O183" s="267"/>
      <c r="P183" s="267"/>
      <c r="Q183" s="267"/>
      <c r="R183" s="267"/>
      <c r="S183" s="267"/>
      <c r="T183" s="268"/>
      <c r="U183" s="15"/>
      <c r="V183" s="15"/>
      <c r="W183" s="15"/>
      <c r="X183" s="15"/>
      <c r="Y183" s="15"/>
      <c r="Z183" s="15"/>
      <c r="AA183" s="15"/>
      <c r="AB183" s="15"/>
      <c r="AC183" s="15"/>
      <c r="AD183" s="15"/>
      <c r="AE183" s="15"/>
      <c r="AT183" s="269" t="s">
        <v>319</v>
      </c>
      <c r="AU183" s="269" t="s">
        <v>83</v>
      </c>
      <c r="AV183" s="15" t="s">
        <v>315</v>
      </c>
      <c r="AW183" s="15" t="s">
        <v>37</v>
      </c>
      <c r="AX183" s="15" t="s">
        <v>83</v>
      </c>
      <c r="AY183" s="269" t="s">
        <v>308</v>
      </c>
    </row>
    <row r="184" s="2" customFormat="1" ht="24.15" customHeight="1">
      <c r="A184" s="41"/>
      <c r="B184" s="42"/>
      <c r="C184" s="216" t="s">
        <v>746</v>
      </c>
      <c r="D184" s="216" t="s">
        <v>310</v>
      </c>
      <c r="E184" s="217" t="s">
        <v>10248</v>
      </c>
      <c r="F184" s="218" t="s">
        <v>10249</v>
      </c>
      <c r="G184" s="219" t="s">
        <v>474</v>
      </c>
      <c r="H184" s="220">
        <v>90</v>
      </c>
      <c r="I184" s="221"/>
      <c r="J184" s="222">
        <f>ROUND(I184*H184,2)</f>
        <v>0</v>
      </c>
      <c r="K184" s="218" t="s">
        <v>314</v>
      </c>
      <c r="L184" s="47"/>
      <c r="M184" s="223" t="s">
        <v>19</v>
      </c>
      <c r="N184" s="224" t="s">
        <v>47</v>
      </c>
      <c r="O184" s="87"/>
      <c r="P184" s="225">
        <f>O184*H184</f>
        <v>0</v>
      </c>
      <c r="Q184" s="225">
        <v>0.22563</v>
      </c>
      <c r="R184" s="225">
        <f>Q184*H184</f>
        <v>20.306699999999999</v>
      </c>
      <c r="S184" s="225">
        <v>0</v>
      </c>
      <c r="T184" s="226">
        <f>S184*H184</f>
        <v>0</v>
      </c>
      <c r="U184" s="41"/>
      <c r="V184" s="41"/>
      <c r="W184" s="41"/>
      <c r="X184" s="41"/>
      <c r="Y184" s="41"/>
      <c r="Z184" s="41"/>
      <c r="AA184" s="41"/>
      <c r="AB184" s="41"/>
      <c r="AC184" s="41"/>
      <c r="AD184" s="41"/>
      <c r="AE184" s="41"/>
      <c r="AR184" s="227" t="s">
        <v>782</v>
      </c>
      <c r="AT184" s="227" t="s">
        <v>310</v>
      </c>
      <c r="AU184" s="227" t="s">
        <v>83</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782</v>
      </c>
      <c r="BM184" s="227" t="s">
        <v>761</v>
      </c>
    </row>
    <row r="185" s="2" customFormat="1">
      <c r="A185" s="41"/>
      <c r="B185" s="42"/>
      <c r="C185" s="43"/>
      <c r="D185" s="229" t="s">
        <v>317</v>
      </c>
      <c r="E185" s="43"/>
      <c r="F185" s="230" t="s">
        <v>10250</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83</v>
      </c>
    </row>
    <row r="186" s="13" customFormat="1">
      <c r="A186" s="13"/>
      <c r="B186" s="234"/>
      <c r="C186" s="235"/>
      <c r="D186" s="236" t="s">
        <v>319</v>
      </c>
      <c r="E186" s="237" t="s">
        <v>19</v>
      </c>
      <c r="F186" s="238" t="s">
        <v>10251</v>
      </c>
      <c r="G186" s="235"/>
      <c r="H186" s="239">
        <v>90</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83</v>
      </c>
      <c r="AV186" s="13" t="s">
        <v>85</v>
      </c>
      <c r="AW186" s="13" t="s">
        <v>37</v>
      </c>
      <c r="AX186" s="13" t="s">
        <v>76</v>
      </c>
      <c r="AY186" s="245" t="s">
        <v>308</v>
      </c>
    </row>
    <row r="187" s="15" customFormat="1">
      <c r="A187" s="15"/>
      <c r="B187" s="259"/>
      <c r="C187" s="260"/>
      <c r="D187" s="236" t="s">
        <v>319</v>
      </c>
      <c r="E187" s="261" t="s">
        <v>19</v>
      </c>
      <c r="F187" s="262" t="s">
        <v>448</v>
      </c>
      <c r="G187" s="260"/>
      <c r="H187" s="263">
        <v>90</v>
      </c>
      <c r="I187" s="264"/>
      <c r="J187" s="260"/>
      <c r="K187" s="260"/>
      <c r="L187" s="265"/>
      <c r="M187" s="266"/>
      <c r="N187" s="267"/>
      <c r="O187" s="267"/>
      <c r="P187" s="267"/>
      <c r="Q187" s="267"/>
      <c r="R187" s="267"/>
      <c r="S187" s="267"/>
      <c r="T187" s="268"/>
      <c r="U187" s="15"/>
      <c r="V187" s="15"/>
      <c r="W187" s="15"/>
      <c r="X187" s="15"/>
      <c r="Y187" s="15"/>
      <c r="Z187" s="15"/>
      <c r="AA187" s="15"/>
      <c r="AB187" s="15"/>
      <c r="AC187" s="15"/>
      <c r="AD187" s="15"/>
      <c r="AE187" s="15"/>
      <c r="AT187" s="269" t="s">
        <v>319</v>
      </c>
      <c r="AU187" s="269" t="s">
        <v>83</v>
      </c>
      <c r="AV187" s="15" t="s">
        <v>315</v>
      </c>
      <c r="AW187" s="15" t="s">
        <v>37</v>
      </c>
      <c r="AX187" s="15" t="s">
        <v>83</v>
      </c>
      <c r="AY187" s="269" t="s">
        <v>308</v>
      </c>
    </row>
    <row r="188" s="2" customFormat="1" ht="21.75" customHeight="1">
      <c r="A188" s="41"/>
      <c r="B188" s="42"/>
      <c r="C188" s="216" t="s">
        <v>836</v>
      </c>
      <c r="D188" s="216" t="s">
        <v>310</v>
      </c>
      <c r="E188" s="217" t="s">
        <v>4601</v>
      </c>
      <c r="F188" s="218" t="s">
        <v>4602</v>
      </c>
      <c r="G188" s="219" t="s">
        <v>474</v>
      </c>
      <c r="H188" s="220">
        <v>270</v>
      </c>
      <c r="I188" s="221"/>
      <c r="J188" s="222">
        <f>ROUND(I188*H188,2)</f>
        <v>0</v>
      </c>
      <c r="K188" s="218" t="s">
        <v>314</v>
      </c>
      <c r="L188" s="47"/>
      <c r="M188" s="223" t="s">
        <v>19</v>
      </c>
      <c r="N188" s="224" t="s">
        <v>47</v>
      </c>
      <c r="O188" s="87"/>
      <c r="P188" s="225">
        <f>O188*H188</f>
        <v>0</v>
      </c>
      <c r="Q188" s="225">
        <v>0</v>
      </c>
      <c r="R188" s="225">
        <f>Q188*H188</f>
        <v>0</v>
      </c>
      <c r="S188" s="225">
        <v>0</v>
      </c>
      <c r="T188" s="226">
        <f>S188*H188</f>
        <v>0</v>
      </c>
      <c r="U188" s="41"/>
      <c r="V188" s="41"/>
      <c r="W188" s="41"/>
      <c r="X188" s="41"/>
      <c r="Y188" s="41"/>
      <c r="Z188" s="41"/>
      <c r="AA188" s="41"/>
      <c r="AB188" s="41"/>
      <c r="AC188" s="41"/>
      <c r="AD188" s="41"/>
      <c r="AE188" s="41"/>
      <c r="AR188" s="227" t="s">
        <v>782</v>
      </c>
      <c r="AT188" s="227" t="s">
        <v>310</v>
      </c>
      <c r="AU188" s="227" t="s">
        <v>83</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782</v>
      </c>
      <c r="BM188" s="227" t="s">
        <v>10252</v>
      </c>
    </row>
    <row r="189" s="2" customFormat="1">
      <c r="A189" s="41"/>
      <c r="B189" s="42"/>
      <c r="C189" s="43"/>
      <c r="D189" s="229" t="s">
        <v>317</v>
      </c>
      <c r="E189" s="43"/>
      <c r="F189" s="230" t="s">
        <v>4604</v>
      </c>
      <c r="G189" s="43"/>
      <c r="H189" s="43"/>
      <c r="I189" s="231"/>
      <c r="J189" s="43"/>
      <c r="K189" s="43"/>
      <c r="L189" s="47"/>
      <c r="M189" s="232"/>
      <c r="N189" s="233"/>
      <c r="O189" s="87"/>
      <c r="P189" s="87"/>
      <c r="Q189" s="87"/>
      <c r="R189" s="87"/>
      <c r="S189" s="87"/>
      <c r="T189" s="88"/>
      <c r="U189" s="41"/>
      <c r="V189" s="41"/>
      <c r="W189" s="41"/>
      <c r="X189" s="41"/>
      <c r="Y189" s="41"/>
      <c r="Z189" s="41"/>
      <c r="AA189" s="41"/>
      <c r="AB189" s="41"/>
      <c r="AC189" s="41"/>
      <c r="AD189" s="41"/>
      <c r="AE189" s="41"/>
      <c r="AT189" s="20" t="s">
        <v>317</v>
      </c>
      <c r="AU189" s="20" t="s">
        <v>83</v>
      </c>
    </row>
    <row r="190" s="13" customFormat="1">
      <c r="A190" s="13"/>
      <c r="B190" s="234"/>
      <c r="C190" s="235"/>
      <c r="D190" s="236" t="s">
        <v>319</v>
      </c>
      <c r="E190" s="237" t="s">
        <v>19</v>
      </c>
      <c r="F190" s="238" t="s">
        <v>10253</v>
      </c>
      <c r="G190" s="235"/>
      <c r="H190" s="239">
        <v>270</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83</v>
      </c>
      <c r="AV190" s="13" t="s">
        <v>85</v>
      </c>
      <c r="AW190" s="13" t="s">
        <v>37</v>
      </c>
      <c r="AX190" s="13" t="s">
        <v>83</v>
      </c>
      <c r="AY190" s="245" t="s">
        <v>308</v>
      </c>
    </row>
    <row r="191" s="2" customFormat="1" ht="16.5" customHeight="1">
      <c r="A191" s="41"/>
      <c r="B191" s="42"/>
      <c r="C191" s="280" t="s">
        <v>749</v>
      </c>
      <c r="D191" s="280" t="s">
        <v>1137</v>
      </c>
      <c r="E191" s="281" t="s">
        <v>4128</v>
      </c>
      <c r="F191" s="282" t="s">
        <v>4129</v>
      </c>
      <c r="G191" s="283" t="s">
        <v>474</v>
      </c>
      <c r="H191" s="284">
        <v>270</v>
      </c>
      <c r="I191" s="285"/>
      <c r="J191" s="286">
        <f>ROUND(I191*H191,2)</f>
        <v>0</v>
      </c>
      <c r="K191" s="282" t="s">
        <v>314</v>
      </c>
      <c r="L191" s="287"/>
      <c r="M191" s="288" t="s">
        <v>19</v>
      </c>
      <c r="N191" s="289" t="s">
        <v>47</v>
      </c>
      <c r="O191" s="87"/>
      <c r="P191" s="225">
        <f>O191*H191</f>
        <v>0</v>
      </c>
      <c r="Q191" s="225">
        <v>0.00035</v>
      </c>
      <c r="R191" s="225">
        <f>Q191*H191</f>
        <v>0.094500000000000001</v>
      </c>
      <c r="S191" s="225">
        <v>0</v>
      </c>
      <c r="T191" s="226">
        <f>S191*H191</f>
        <v>0</v>
      </c>
      <c r="U191" s="41"/>
      <c r="V191" s="41"/>
      <c r="W191" s="41"/>
      <c r="X191" s="41"/>
      <c r="Y191" s="41"/>
      <c r="Z191" s="41"/>
      <c r="AA191" s="41"/>
      <c r="AB191" s="41"/>
      <c r="AC191" s="41"/>
      <c r="AD191" s="41"/>
      <c r="AE191" s="41"/>
      <c r="AR191" s="227" t="s">
        <v>3255</v>
      </c>
      <c r="AT191" s="227" t="s">
        <v>1137</v>
      </c>
      <c r="AU191" s="227" t="s">
        <v>83</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782</v>
      </c>
      <c r="BM191" s="227" t="s">
        <v>778</v>
      </c>
    </row>
    <row r="192" s="13" customFormat="1">
      <c r="A192" s="13"/>
      <c r="B192" s="234"/>
      <c r="C192" s="235"/>
      <c r="D192" s="236" t="s">
        <v>319</v>
      </c>
      <c r="E192" s="237" t="s">
        <v>19</v>
      </c>
      <c r="F192" s="238" t="s">
        <v>10253</v>
      </c>
      <c r="G192" s="235"/>
      <c r="H192" s="239">
        <v>270</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83</v>
      </c>
      <c r="AV192" s="13" t="s">
        <v>85</v>
      </c>
      <c r="AW192" s="13" t="s">
        <v>37</v>
      </c>
      <c r="AX192" s="13" t="s">
        <v>83</v>
      </c>
      <c r="AY192" s="245" t="s">
        <v>308</v>
      </c>
    </row>
    <row r="193" s="2" customFormat="1" ht="21.75" customHeight="1">
      <c r="A193" s="41"/>
      <c r="B193" s="42"/>
      <c r="C193" s="216" t="s">
        <v>850</v>
      </c>
      <c r="D193" s="216" t="s">
        <v>310</v>
      </c>
      <c r="E193" s="217" t="s">
        <v>9904</v>
      </c>
      <c r="F193" s="218" t="s">
        <v>9905</v>
      </c>
      <c r="G193" s="219" t="s">
        <v>474</v>
      </c>
      <c r="H193" s="220">
        <v>90</v>
      </c>
      <c r="I193" s="221"/>
      <c r="J193" s="222">
        <f>ROUND(I193*H193,2)</f>
        <v>0</v>
      </c>
      <c r="K193" s="218" t="s">
        <v>314</v>
      </c>
      <c r="L193" s="47"/>
      <c r="M193" s="223" t="s">
        <v>19</v>
      </c>
      <c r="N193" s="224" t="s">
        <v>47</v>
      </c>
      <c r="O193" s="87"/>
      <c r="P193" s="225">
        <f>O193*H193</f>
        <v>0</v>
      </c>
      <c r="Q193" s="225">
        <v>0</v>
      </c>
      <c r="R193" s="225">
        <f>Q193*H193</f>
        <v>0</v>
      </c>
      <c r="S193" s="225">
        <v>0</v>
      </c>
      <c r="T193" s="226">
        <f>S193*H193</f>
        <v>0</v>
      </c>
      <c r="U193" s="41"/>
      <c r="V193" s="41"/>
      <c r="W193" s="41"/>
      <c r="X193" s="41"/>
      <c r="Y193" s="41"/>
      <c r="Z193" s="41"/>
      <c r="AA193" s="41"/>
      <c r="AB193" s="41"/>
      <c r="AC193" s="41"/>
      <c r="AD193" s="41"/>
      <c r="AE193" s="41"/>
      <c r="AR193" s="227" t="s">
        <v>782</v>
      </c>
      <c r="AT193" s="227" t="s">
        <v>310</v>
      </c>
      <c r="AU193" s="227" t="s">
        <v>83</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782</v>
      </c>
      <c r="BM193" s="227" t="s">
        <v>769</v>
      </c>
    </row>
    <row r="194" s="2" customFormat="1">
      <c r="A194" s="41"/>
      <c r="B194" s="42"/>
      <c r="C194" s="43"/>
      <c r="D194" s="229" t="s">
        <v>317</v>
      </c>
      <c r="E194" s="43"/>
      <c r="F194" s="230" t="s">
        <v>9907</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317</v>
      </c>
      <c r="AU194" s="20" t="s">
        <v>83</v>
      </c>
    </row>
    <row r="195" s="13" customFormat="1">
      <c r="A195" s="13"/>
      <c r="B195" s="234"/>
      <c r="C195" s="235"/>
      <c r="D195" s="236" t="s">
        <v>319</v>
      </c>
      <c r="E195" s="237" t="s">
        <v>19</v>
      </c>
      <c r="F195" s="238" t="s">
        <v>10251</v>
      </c>
      <c r="G195" s="235"/>
      <c r="H195" s="239">
        <v>90</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83</v>
      </c>
      <c r="AV195" s="13" t="s">
        <v>85</v>
      </c>
      <c r="AW195" s="13" t="s">
        <v>37</v>
      </c>
      <c r="AX195" s="13" t="s">
        <v>83</v>
      </c>
      <c r="AY195" s="245" t="s">
        <v>308</v>
      </c>
    </row>
    <row r="196" s="2" customFormat="1" ht="16.5" customHeight="1">
      <c r="A196" s="41"/>
      <c r="B196" s="42"/>
      <c r="C196" s="280" t="s">
        <v>750</v>
      </c>
      <c r="D196" s="280" t="s">
        <v>1137</v>
      </c>
      <c r="E196" s="281" t="s">
        <v>4133</v>
      </c>
      <c r="F196" s="282" t="s">
        <v>4134</v>
      </c>
      <c r="G196" s="283" t="s">
        <v>474</v>
      </c>
      <c r="H196" s="284">
        <v>90</v>
      </c>
      <c r="I196" s="285"/>
      <c r="J196" s="286">
        <f>ROUND(I196*H196,2)</f>
        <v>0</v>
      </c>
      <c r="K196" s="282" t="s">
        <v>314</v>
      </c>
      <c r="L196" s="287"/>
      <c r="M196" s="288" t="s">
        <v>19</v>
      </c>
      <c r="N196" s="289" t="s">
        <v>47</v>
      </c>
      <c r="O196" s="87"/>
      <c r="P196" s="225">
        <f>O196*H196</f>
        <v>0</v>
      </c>
      <c r="Q196" s="225">
        <v>0.00068999999999999997</v>
      </c>
      <c r="R196" s="225">
        <f>Q196*H196</f>
        <v>0.062099999999999995</v>
      </c>
      <c r="S196" s="225">
        <v>0</v>
      </c>
      <c r="T196" s="226">
        <f>S196*H196</f>
        <v>0</v>
      </c>
      <c r="U196" s="41"/>
      <c r="V196" s="41"/>
      <c r="W196" s="41"/>
      <c r="X196" s="41"/>
      <c r="Y196" s="41"/>
      <c r="Z196" s="41"/>
      <c r="AA196" s="41"/>
      <c r="AB196" s="41"/>
      <c r="AC196" s="41"/>
      <c r="AD196" s="41"/>
      <c r="AE196" s="41"/>
      <c r="AR196" s="227" t="s">
        <v>3255</v>
      </c>
      <c r="AT196" s="227" t="s">
        <v>1137</v>
      </c>
      <c r="AU196" s="227" t="s">
        <v>83</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782</v>
      </c>
      <c r="BM196" s="227" t="s">
        <v>773</v>
      </c>
    </row>
    <row r="197" s="13" customFormat="1">
      <c r="A197" s="13"/>
      <c r="B197" s="234"/>
      <c r="C197" s="235"/>
      <c r="D197" s="236" t="s">
        <v>319</v>
      </c>
      <c r="E197" s="237" t="s">
        <v>19</v>
      </c>
      <c r="F197" s="238" t="s">
        <v>10251</v>
      </c>
      <c r="G197" s="235"/>
      <c r="H197" s="239">
        <v>90</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83</v>
      </c>
      <c r="AV197" s="13" t="s">
        <v>85</v>
      </c>
      <c r="AW197" s="13" t="s">
        <v>37</v>
      </c>
      <c r="AX197" s="13" t="s">
        <v>83</v>
      </c>
      <c r="AY197" s="245" t="s">
        <v>308</v>
      </c>
    </row>
    <row r="198" s="2" customFormat="1" ht="24.15" customHeight="1">
      <c r="A198" s="41"/>
      <c r="B198" s="42"/>
      <c r="C198" s="216" t="s">
        <v>867</v>
      </c>
      <c r="D198" s="216" t="s">
        <v>310</v>
      </c>
      <c r="E198" s="217" t="s">
        <v>10254</v>
      </c>
      <c r="F198" s="218" t="s">
        <v>10255</v>
      </c>
      <c r="G198" s="219" t="s">
        <v>442</v>
      </c>
      <c r="H198" s="220">
        <v>23.25</v>
      </c>
      <c r="I198" s="221"/>
      <c r="J198" s="222">
        <f>ROUND(I198*H198,2)</f>
        <v>0</v>
      </c>
      <c r="K198" s="218" t="s">
        <v>314</v>
      </c>
      <c r="L198" s="47"/>
      <c r="M198" s="223" t="s">
        <v>19</v>
      </c>
      <c r="N198" s="224" t="s">
        <v>47</v>
      </c>
      <c r="O198" s="87"/>
      <c r="P198" s="225">
        <f>O198*H198</f>
        <v>0</v>
      </c>
      <c r="Q198" s="225">
        <v>0</v>
      </c>
      <c r="R198" s="225">
        <f>Q198*H198</f>
        <v>0</v>
      </c>
      <c r="S198" s="225">
        <v>0</v>
      </c>
      <c r="T198" s="226">
        <f>S198*H198</f>
        <v>0</v>
      </c>
      <c r="U198" s="41"/>
      <c r="V198" s="41"/>
      <c r="W198" s="41"/>
      <c r="X198" s="41"/>
      <c r="Y198" s="41"/>
      <c r="Z198" s="41"/>
      <c r="AA198" s="41"/>
      <c r="AB198" s="41"/>
      <c r="AC198" s="41"/>
      <c r="AD198" s="41"/>
      <c r="AE198" s="41"/>
      <c r="AR198" s="227" t="s">
        <v>315</v>
      </c>
      <c r="AT198" s="227" t="s">
        <v>310</v>
      </c>
      <c r="AU198" s="227" t="s">
        <v>83</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10256</v>
      </c>
    </row>
    <row r="199" s="2" customFormat="1">
      <c r="A199" s="41"/>
      <c r="B199" s="42"/>
      <c r="C199" s="43"/>
      <c r="D199" s="229" t="s">
        <v>317</v>
      </c>
      <c r="E199" s="43"/>
      <c r="F199" s="230" t="s">
        <v>10257</v>
      </c>
      <c r="G199" s="43"/>
      <c r="H199" s="43"/>
      <c r="I199" s="231"/>
      <c r="J199" s="43"/>
      <c r="K199" s="43"/>
      <c r="L199" s="47"/>
      <c r="M199" s="232"/>
      <c r="N199" s="233"/>
      <c r="O199" s="87"/>
      <c r="P199" s="87"/>
      <c r="Q199" s="87"/>
      <c r="R199" s="87"/>
      <c r="S199" s="87"/>
      <c r="T199" s="88"/>
      <c r="U199" s="41"/>
      <c r="V199" s="41"/>
      <c r="W199" s="41"/>
      <c r="X199" s="41"/>
      <c r="Y199" s="41"/>
      <c r="Z199" s="41"/>
      <c r="AA199" s="41"/>
      <c r="AB199" s="41"/>
      <c r="AC199" s="41"/>
      <c r="AD199" s="41"/>
      <c r="AE199" s="41"/>
      <c r="AT199" s="20" t="s">
        <v>317</v>
      </c>
      <c r="AU199" s="20" t="s">
        <v>83</v>
      </c>
    </row>
    <row r="200" s="13" customFormat="1">
      <c r="A200" s="13"/>
      <c r="B200" s="234"/>
      <c r="C200" s="235"/>
      <c r="D200" s="236" t="s">
        <v>319</v>
      </c>
      <c r="E200" s="237" t="s">
        <v>19</v>
      </c>
      <c r="F200" s="238" t="s">
        <v>10258</v>
      </c>
      <c r="G200" s="235"/>
      <c r="H200" s="239">
        <v>15.75</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83</v>
      </c>
      <c r="AV200" s="13" t="s">
        <v>85</v>
      </c>
      <c r="AW200" s="13" t="s">
        <v>37</v>
      </c>
      <c r="AX200" s="13" t="s">
        <v>76</v>
      </c>
      <c r="AY200" s="245" t="s">
        <v>308</v>
      </c>
    </row>
    <row r="201" s="13" customFormat="1">
      <c r="A201" s="13"/>
      <c r="B201" s="234"/>
      <c r="C201" s="235"/>
      <c r="D201" s="236" t="s">
        <v>319</v>
      </c>
      <c r="E201" s="237" t="s">
        <v>19</v>
      </c>
      <c r="F201" s="238" t="s">
        <v>10259</v>
      </c>
      <c r="G201" s="235"/>
      <c r="H201" s="239">
        <v>7.5</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83</v>
      </c>
      <c r="AV201" s="13" t="s">
        <v>85</v>
      </c>
      <c r="AW201" s="13" t="s">
        <v>37</v>
      </c>
      <c r="AX201" s="13" t="s">
        <v>76</v>
      </c>
      <c r="AY201" s="245" t="s">
        <v>308</v>
      </c>
    </row>
    <row r="202" s="15" customFormat="1">
      <c r="A202" s="15"/>
      <c r="B202" s="259"/>
      <c r="C202" s="260"/>
      <c r="D202" s="236" t="s">
        <v>319</v>
      </c>
      <c r="E202" s="261" t="s">
        <v>19</v>
      </c>
      <c r="F202" s="262" t="s">
        <v>448</v>
      </c>
      <c r="G202" s="260"/>
      <c r="H202" s="263">
        <v>23.25</v>
      </c>
      <c r="I202" s="264"/>
      <c r="J202" s="260"/>
      <c r="K202" s="260"/>
      <c r="L202" s="265"/>
      <c r="M202" s="266"/>
      <c r="N202" s="267"/>
      <c r="O202" s="267"/>
      <c r="P202" s="267"/>
      <c r="Q202" s="267"/>
      <c r="R202" s="267"/>
      <c r="S202" s="267"/>
      <c r="T202" s="268"/>
      <c r="U202" s="15"/>
      <c r="V202" s="15"/>
      <c r="W202" s="15"/>
      <c r="X202" s="15"/>
      <c r="Y202" s="15"/>
      <c r="Z202" s="15"/>
      <c r="AA202" s="15"/>
      <c r="AB202" s="15"/>
      <c r="AC202" s="15"/>
      <c r="AD202" s="15"/>
      <c r="AE202" s="15"/>
      <c r="AT202" s="269" t="s">
        <v>319</v>
      </c>
      <c r="AU202" s="269" t="s">
        <v>83</v>
      </c>
      <c r="AV202" s="15" t="s">
        <v>315</v>
      </c>
      <c r="AW202" s="15" t="s">
        <v>37</v>
      </c>
      <c r="AX202" s="15" t="s">
        <v>83</v>
      </c>
      <c r="AY202" s="269" t="s">
        <v>308</v>
      </c>
    </row>
    <row r="203" s="2" customFormat="1" ht="24.15" customHeight="1">
      <c r="A203" s="41"/>
      <c r="B203" s="42"/>
      <c r="C203" s="216" t="s">
        <v>751</v>
      </c>
      <c r="D203" s="216" t="s">
        <v>310</v>
      </c>
      <c r="E203" s="217" t="s">
        <v>10260</v>
      </c>
      <c r="F203" s="218" t="s">
        <v>10261</v>
      </c>
      <c r="G203" s="219" t="s">
        <v>442</v>
      </c>
      <c r="H203" s="220">
        <v>23.25</v>
      </c>
      <c r="I203" s="221"/>
      <c r="J203" s="222">
        <f>ROUND(I203*H203,2)</f>
        <v>0</v>
      </c>
      <c r="K203" s="218" t="s">
        <v>314</v>
      </c>
      <c r="L203" s="47"/>
      <c r="M203" s="223" t="s">
        <v>19</v>
      </c>
      <c r="N203" s="224"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782</v>
      </c>
      <c r="AT203" s="227" t="s">
        <v>310</v>
      </c>
      <c r="AU203" s="227" t="s">
        <v>83</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782</v>
      </c>
      <c r="BM203" s="227" t="s">
        <v>10262</v>
      </c>
    </row>
    <row r="204" s="2" customFormat="1">
      <c r="A204" s="41"/>
      <c r="B204" s="42"/>
      <c r="C204" s="43"/>
      <c r="D204" s="229" t="s">
        <v>317</v>
      </c>
      <c r="E204" s="43"/>
      <c r="F204" s="230" t="s">
        <v>10263</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83</v>
      </c>
    </row>
    <row r="205" s="13" customFormat="1">
      <c r="A205" s="13"/>
      <c r="B205" s="234"/>
      <c r="C205" s="235"/>
      <c r="D205" s="236" t="s">
        <v>319</v>
      </c>
      <c r="E205" s="237" t="s">
        <v>19</v>
      </c>
      <c r="F205" s="238" t="s">
        <v>10258</v>
      </c>
      <c r="G205" s="235"/>
      <c r="H205" s="239">
        <v>15.75</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83</v>
      </c>
      <c r="AV205" s="13" t="s">
        <v>85</v>
      </c>
      <c r="AW205" s="13" t="s">
        <v>37</v>
      </c>
      <c r="AX205" s="13" t="s">
        <v>76</v>
      </c>
      <c r="AY205" s="245" t="s">
        <v>308</v>
      </c>
    </row>
    <row r="206" s="13" customFormat="1">
      <c r="A206" s="13"/>
      <c r="B206" s="234"/>
      <c r="C206" s="235"/>
      <c r="D206" s="236" t="s">
        <v>319</v>
      </c>
      <c r="E206" s="237" t="s">
        <v>19</v>
      </c>
      <c r="F206" s="238" t="s">
        <v>10259</v>
      </c>
      <c r="G206" s="235"/>
      <c r="H206" s="239">
        <v>7.5</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83</v>
      </c>
      <c r="AV206" s="13" t="s">
        <v>85</v>
      </c>
      <c r="AW206" s="13" t="s">
        <v>37</v>
      </c>
      <c r="AX206" s="13" t="s">
        <v>76</v>
      </c>
      <c r="AY206" s="245" t="s">
        <v>308</v>
      </c>
    </row>
    <row r="207" s="15" customFormat="1">
      <c r="A207" s="15"/>
      <c r="B207" s="259"/>
      <c r="C207" s="260"/>
      <c r="D207" s="236" t="s">
        <v>319</v>
      </c>
      <c r="E207" s="261" t="s">
        <v>19</v>
      </c>
      <c r="F207" s="262" t="s">
        <v>448</v>
      </c>
      <c r="G207" s="260"/>
      <c r="H207" s="263">
        <v>23.25</v>
      </c>
      <c r="I207" s="264"/>
      <c r="J207" s="260"/>
      <c r="K207" s="260"/>
      <c r="L207" s="265"/>
      <c r="M207" s="266"/>
      <c r="N207" s="267"/>
      <c r="O207" s="267"/>
      <c r="P207" s="267"/>
      <c r="Q207" s="267"/>
      <c r="R207" s="267"/>
      <c r="S207" s="267"/>
      <c r="T207" s="268"/>
      <c r="U207" s="15"/>
      <c r="V207" s="15"/>
      <c r="W207" s="15"/>
      <c r="X207" s="15"/>
      <c r="Y207" s="15"/>
      <c r="Z207" s="15"/>
      <c r="AA207" s="15"/>
      <c r="AB207" s="15"/>
      <c r="AC207" s="15"/>
      <c r="AD207" s="15"/>
      <c r="AE207" s="15"/>
      <c r="AT207" s="269" t="s">
        <v>319</v>
      </c>
      <c r="AU207" s="269" t="s">
        <v>83</v>
      </c>
      <c r="AV207" s="15" t="s">
        <v>315</v>
      </c>
      <c r="AW207" s="15" t="s">
        <v>37</v>
      </c>
      <c r="AX207" s="15" t="s">
        <v>83</v>
      </c>
      <c r="AY207" s="269" t="s">
        <v>308</v>
      </c>
    </row>
    <row r="208" s="2" customFormat="1" ht="16.5" customHeight="1">
      <c r="A208" s="41"/>
      <c r="B208" s="42"/>
      <c r="C208" s="216" t="s">
        <v>1402</v>
      </c>
      <c r="D208" s="216" t="s">
        <v>310</v>
      </c>
      <c r="E208" s="217" t="s">
        <v>10264</v>
      </c>
      <c r="F208" s="218" t="s">
        <v>10265</v>
      </c>
      <c r="G208" s="219" t="s">
        <v>493</v>
      </c>
      <c r="H208" s="220">
        <v>44.774999999999999</v>
      </c>
      <c r="I208" s="221"/>
      <c r="J208" s="222">
        <f>ROUND(I208*H208,2)</f>
        <v>0</v>
      </c>
      <c r="K208" s="218" t="s">
        <v>314</v>
      </c>
      <c r="L208" s="47"/>
      <c r="M208" s="223" t="s">
        <v>19</v>
      </c>
      <c r="N208" s="224" t="s">
        <v>47</v>
      </c>
      <c r="O208" s="87"/>
      <c r="P208" s="225">
        <f>O208*H208</f>
        <v>0</v>
      </c>
      <c r="Q208" s="225">
        <v>0</v>
      </c>
      <c r="R208" s="225">
        <f>Q208*H208</f>
        <v>0</v>
      </c>
      <c r="S208" s="225">
        <v>0</v>
      </c>
      <c r="T208" s="226">
        <f>S208*H208</f>
        <v>0</v>
      </c>
      <c r="U208" s="41"/>
      <c r="V208" s="41"/>
      <c r="W208" s="41"/>
      <c r="X208" s="41"/>
      <c r="Y208" s="41"/>
      <c r="Z208" s="41"/>
      <c r="AA208" s="41"/>
      <c r="AB208" s="41"/>
      <c r="AC208" s="41"/>
      <c r="AD208" s="41"/>
      <c r="AE208" s="41"/>
      <c r="AR208" s="227" t="s">
        <v>782</v>
      </c>
      <c r="AT208" s="227" t="s">
        <v>310</v>
      </c>
      <c r="AU208" s="227" t="s">
        <v>83</v>
      </c>
      <c r="AY208" s="20" t="s">
        <v>308</v>
      </c>
      <c r="BE208" s="228">
        <f>IF(N208="základní",J208,0)</f>
        <v>0</v>
      </c>
      <c r="BF208" s="228">
        <f>IF(N208="snížená",J208,0)</f>
        <v>0</v>
      </c>
      <c r="BG208" s="228">
        <f>IF(N208="zákl. přenesená",J208,0)</f>
        <v>0</v>
      </c>
      <c r="BH208" s="228">
        <f>IF(N208="sníž. přenesená",J208,0)</f>
        <v>0</v>
      </c>
      <c r="BI208" s="228">
        <f>IF(N208="nulová",J208,0)</f>
        <v>0</v>
      </c>
      <c r="BJ208" s="20" t="s">
        <v>83</v>
      </c>
      <c r="BK208" s="228">
        <f>ROUND(I208*H208,2)</f>
        <v>0</v>
      </c>
      <c r="BL208" s="20" t="s">
        <v>782</v>
      </c>
      <c r="BM208" s="227" t="s">
        <v>787</v>
      </c>
    </row>
    <row r="209" s="2" customFormat="1">
      <c r="A209" s="41"/>
      <c r="B209" s="42"/>
      <c r="C209" s="43"/>
      <c r="D209" s="229" t="s">
        <v>317</v>
      </c>
      <c r="E209" s="43"/>
      <c r="F209" s="230" t="s">
        <v>10266</v>
      </c>
      <c r="G209" s="43"/>
      <c r="H209" s="43"/>
      <c r="I209" s="231"/>
      <c r="J209" s="43"/>
      <c r="K209" s="43"/>
      <c r="L209" s="47"/>
      <c r="M209" s="232"/>
      <c r="N209" s="233"/>
      <c r="O209" s="87"/>
      <c r="P209" s="87"/>
      <c r="Q209" s="87"/>
      <c r="R209" s="87"/>
      <c r="S209" s="87"/>
      <c r="T209" s="88"/>
      <c r="U209" s="41"/>
      <c r="V209" s="41"/>
      <c r="W209" s="41"/>
      <c r="X209" s="41"/>
      <c r="Y209" s="41"/>
      <c r="Z209" s="41"/>
      <c r="AA209" s="41"/>
      <c r="AB209" s="41"/>
      <c r="AC209" s="41"/>
      <c r="AD209" s="41"/>
      <c r="AE209" s="41"/>
      <c r="AT209" s="20" t="s">
        <v>317</v>
      </c>
      <c r="AU209" s="20" t="s">
        <v>83</v>
      </c>
    </row>
    <row r="210" s="13" customFormat="1">
      <c r="A210" s="13"/>
      <c r="B210" s="234"/>
      <c r="C210" s="235"/>
      <c r="D210" s="236" t="s">
        <v>319</v>
      </c>
      <c r="E210" s="235"/>
      <c r="F210" s="238" t="s">
        <v>10267</v>
      </c>
      <c r="G210" s="235"/>
      <c r="H210" s="239">
        <v>44.774999999999999</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83</v>
      </c>
      <c r="AV210" s="13" t="s">
        <v>85</v>
      </c>
      <c r="AW210" s="13" t="s">
        <v>4</v>
      </c>
      <c r="AX210" s="13" t="s">
        <v>83</v>
      </c>
      <c r="AY210" s="245" t="s">
        <v>308</v>
      </c>
    </row>
    <row r="211" s="2" customFormat="1" ht="21.75" customHeight="1">
      <c r="A211" s="41"/>
      <c r="B211" s="42"/>
      <c r="C211" s="216" t="s">
        <v>754</v>
      </c>
      <c r="D211" s="216" t="s">
        <v>310</v>
      </c>
      <c r="E211" s="217" t="s">
        <v>10268</v>
      </c>
      <c r="F211" s="218" t="s">
        <v>10269</v>
      </c>
      <c r="G211" s="219" t="s">
        <v>493</v>
      </c>
      <c r="H211" s="220">
        <v>805.95000000000005</v>
      </c>
      <c r="I211" s="221"/>
      <c r="J211" s="222">
        <f>ROUND(I211*H211,2)</f>
        <v>0</v>
      </c>
      <c r="K211" s="218" t="s">
        <v>314</v>
      </c>
      <c r="L211" s="47"/>
      <c r="M211" s="223" t="s">
        <v>19</v>
      </c>
      <c r="N211" s="224" t="s">
        <v>47</v>
      </c>
      <c r="O211" s="87"/>
      <c r="P211" s="225">
        <f>O211*H211</f>
        <v>0</v>
      </c>
      <c r="Q211" s="225">
        <v>0</v>
      </c>
      <c r="R211" s="225">
        <f>Q211*H211</f>
        <v>0</v>
      </c>
      <c r="S211" s="225">
        <v>0</v>
      </c>
      <c r="T211" s="226">
        <f>S211*H211</f>
        <v>0</v>
      </c>
      <c r="U211" s="41"/>
      <c r="V211" s="41"/>
      <c r="W211" s="41"/>
      <c r="X211" s="41"/>
      <c r="Y211" s="41"/>
      <c r="Z211" s="41"/>
      <c r="AA211" s="41"/>
      <c r="AB211" s="41"/>
      <c r="AC211" s="41"/>
      <c r="AD211" s="41"/>
      <c r="AE211" s="41"/>
      <c r="AR211" s="227" t="s">
        <v>782</v>
      </c>
      <c r="AT211" s="227" t="s">
        <v>310</v>
      </c>
      <c r="AU211" s="227" t="s">
        <v>83</v>
      </c>
      <c r="AY211" s="20" t="s">
        <v>308</v>
      </c>
      <c r="BE211" s="228">
        <f>IF(N211="základní",J211,0)</f>
        <v>0</v>
      </c>
      <c r="BF211" s="228">
        <f>IF(N211="snížená",J211,0)</f>
        <v>0</v>
      </c>
      <c r="BG211" s="228">
        <f>IF(N211="zákl. přenesená",J211,0)</f>
        <v>0</v>
      </c>
      <c r="BH211" s="228">
        <f>IF(N211="sníž. přenesená",J211,0)</f>
        <v>0</v>
      </c>
      <c r="BI211" s="228">
        <f>IF(N211="nulová",J211,0)</f>
        <v>0</v>
      </c>
      <c r="BJ211" s="20" t="s">
        <v>83</v>
      </c>
      <c r="BK211" s="228">
        <f>ROUND(I211*H211,2)</f>
        <v>0</v>
      </c>
      <c r="BL211" s="20" t="s">
        <v>782</v>
      </c>
      <c r="BM211" s="227" t="s">
        <v>10270</v>
      </c>
    </row>
    <row r="212" s="2" customFormat="1">
      <c r="A212" s="41"/>
      <c r="B212" s="42"/>
      <c r="C212" s="43"/>
      <c r="D212" s="229" t="s">
        <v>317</v>
      </c>
      <c r="E212" s="43"/>
      <c r="F212" s="230" t="s">
        <v>10271</v>
      </c>
      <c r="G212" s="43"/>
      <c r="H212" s="43"/>
      <c r="I212" s="231"/>
      <c r="J212" s="43"/>
      <c r="K212" s="43"/>
      <c r="L212" s="47"/>
      <c r="M212" s="232"/>
      <c r="N212" s="233"/>
      <c r="O212" s="87"/>
      <c r="P212" s="87"/>
      <c r="Q212" s="87"/>
      <c r="R212" s="87"/>
      <c r="S212" s="87"/>
      <c r="T212" s="88"/>
      <c r="U212" s="41"/>
      <c r="V212" s="41"/>
      <c r="W212" s="41"/>
      <c r="X212" s="41"/>
      <c r="Y212" s="41"/>
      <c r="Z212" s="41"/>
      <c r="AA212" s="41"/>
      <c r="AB212" s="41"/>
      <c r="AC212" s="41"/>
      <c r="AD212" s="41"/>
      <c r="AE212" s="41"/>
      <c r="AT212" s="20" t="s">
        <v>317</v>
      </c>
      <c r="AU212" s="20" t="s">
        <v>83</v>
      </c>
    </row>
    <row r="213" s="13" customFormat="1">
      <c r="A213" s="13"/>
      <c r="B213" s="234"/>
      <c r="C213" s="235"/>
      <c r="D213" s="236" t="s">
        <v>319</v>
      </c>
      <c r="E213" s="237" t="s">
        <v>19</v>
      </c>
      <c r="F213" s="238" t="s">
        <v>10272</v>
      </c>
      <c r="G213" s="235"/>
      <c r="H213" s="239">
        <v>805.95000000000005</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83</v>
      </c>
      <c r="AV213" s="13" t="s">
        <v>85</v>
      </c>
      <c r="AW213" s="13" t="s">
        <v>37</v>
      </c>
      <c r="AX213" s="13" t="s">
        <v>83</v>
      </c>
      <c r="AY213" s="245" t="s">
        <v>308</v>
      </c>
    </row>
    <row r="214" s="2" customFormat="1" ht="24.15" customHeight="1">
      <c r="A214" s="41"/>
      <c r="B214" s="42"/>
      <c r="C214" s="216" t="s">
        <v>1414</v>
      </c>
      <c r="D214" s="216" t="s">
        <v>310</v>
      </c>
      <c r="E214" s="217" t="s">
        <v>10273</v>
      </c>
      <c r="F214" s="218" t="s">
        <v>10274</v>
      </c>
      <c r="G214" s="219" t="s">
        <v>493</v>
      </c>
      <c r="H214" s="220">
        <v>44.774999999999999</v>
      </c>
      <c r="I214" s="221"/>
      <c r="J214" s="222">
        <f>ROUND(I214*H214,2)</f>
        <v>0</v>
      </c>
      <c r="K214" s="218" t="s">
        <v>314</v>
      </c>
      <c r="L214" s="47"/>
      <c r="M214" s="223" t="s">
        <v>19</v>
      </c>
      <c r="N214" s="224" t="s">
        <v>47</v>
      </c>
      <c r="O214" s="87"/>
      <c r="P214" s="225">
        <f>O214*H214</f>
        <v>0</v>
      </c>
      <c r="Q214" s="225">
        <v>0</v>
      </c>
      <c r="R214" s="225">
        <f>Q214*H214</f>
        <v>0</v>
      </c>
      <c r="S214" s="225">
        <v>0</v>
      </c>
      <c r="T214" s="226">
        <f>S214*H214</f>
        <v>0</v>
      </c>
      <c r="U214" s="41"/>
      <c r="V214" s="41"/>
      <c r="W214" s="41"/>
      <c r="X214" s="41"/>
      <c r="Y214" s="41"/>
      <c r="Z214" s="41"/>
      <c r="AA214" s="41"/>
      <c r="AB214" s="41"/>
      <c r="AC214" s="41"/>
      <c r="AD214" s="41"/>
      <c r="AE214" s="41"/>
      <c r="AR214" s="227" t="s">
        <v>782</v>
      </c>
      <c r="AT214" s="227" t="s">
        <v>310</v>
      </c>
      <c r="AU214" s="227" t="s">
        <v>83</v>
      </c>
      <c r="AY214" s="20" t="s">
        <v>308</v>
      </c>
      <c r="BE214" s="228">
        <f>IF(N214="základní",J214,0)</f>
        <v>0</v>
      </c>
      <c r="BF214" s="228">
        <f>IF(N214="snížená",J214,0)</f>
        <v>0</v>
      </c>
      <c r="BG214" s="228">
        <f>IF(N214="zákl. přenesená",J214,0)</f>
        <v>0</v>
      </c>
      <c r="BH214" s="228">
        <f>IF(N214="sníž. přenesená",J214,0)</f>
        <v>0</v>
      </c>
      <c r="BI214" s="228">
        <f>IF(N214="nulová",J214,0)</f>
        <v>0</v>
      </c>
      <c r="BJ214" s="20" t="s">
        <v>83</v>
      </c>
      <c r="BK214" s="228">
        <f>ROUND(I214*H214,2)</f>
        <v>0</v>
      </c>
      <c r="BL214" s="20" t="s">
        <v>782</v>
      </c>
      <c r="BM214" s="227" t="s">
        <v>10275</v>
      </c>
    </row>
    <row r="215" s="2" customFormat="1">
      <c r="A215" s="41"/>
      <c r="B215" s="42"/>
      <c r="C215" s="43"/>
      <c r="D215" s="229" t="s">
        <v>317</v>
      </c>
      <c r="E215" s="43"/>
      <c r="F215" s="230" t="s">
        <v>10276</v>
      </c>
      <c r="G215" s="43"/>
      <c r="H215" s="43"/>
      <c r="I215" s="231"/>
      <c r="J215" s="43"/>
      <c r="K215" s="43"/>
      <c r="L215" s="47"/>
      <c r="M215" s="232"/>
      <c r="N215" s="233"/>
      <c r="O215" s="87"/>
      <c r="P215" s="87"/>
      <c r="Q215" s="87"/>
      <c r="R215" s="87"/>
      <c r="S215" s="87"/>
      <c r="T215" s="88"/>
      <c r="U215" s="41"/>
      <c r="V215" s="41"/>
      <c r="W215" s="41"/>
      <c r="X215" s="41"/>
      <c r="Y215" s="41"/>
      <c r="Z215" s="41"/>
      <c r="AA215" s="41"/>
      <c r="AB215" s="41"/>
      <c r="AC215" s="41"/>
      <c r="AD215" s="41"/>
      <c r="AE215" s="41"/>
      <c r="AT215" s="20" t="s">
        <v>317</v>
      </c>
      <c r="AU215" s="20" t="s">
        <v>83</v>
      </c>
    </row>
    <row r="216" s="13" customFormat="1">
      <c r="A216" s="13"/>
      <c r="B216" s="234"/>
      <c r="C216" s="235"/>
      <c r="D216" s="236" t="s">
        <v>319</v>
      </c>
      <c r="E216" s="237" t="s">
        <v>19</v>
      </c>
      <c r="F216" s="238" t="s">
        <v>10277</v>
      </c>
      <c r="G216" s="235"/>
      <c r="H216" s="239">
        <v>26.774999999999999</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83</v>
      </c>
      <c r="AV216" s="13" t="s">
        <v>85</v>
      </c>
      <c r="AW216" s="13" t="s">
        <v>37</v>
      </c>
      <c r="AX216" s="13" t="s">
        <v>76</v>
      </c>
      <c r="AY216" s="245" t="s">
        <v>308</v>
      </c>
    </row>
    <row r="217" s="13" customFormat="1">
      <c r="A217" s="13"/>
      <c r="B217" s="234"/>
      <c r="C217" s="235"/>
      <c r="D217" s="236" t="s">
        <v>319</v>
      </c>
      <c r="E217" s="237" t="s">
        <v>19</v>
      </c>
      <c r="F217" s="238" t="s">
        <v>10278</v>
      </c>
      <c r="G217" s="235"/>
      <c r="H217" s="239">
        <v>18</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83</v>
      </c>
      <c r="AV217" s="13" t="s">
        <v>85</v>
      </c>
      <c r="AW217" s="13" t="s">
        <v>37</v>
      </c>
      <c r="AX217" s="13" t="s">
        <v>76</v>
      </c>
      <c r="AY217" s="245" t="s">
        <v>308</v>
      </c>
    </row>
    <row r="218" s="15" customFormat="1">
      <c r="A218" s="15"/>
      <c r="B218" s="259"/>
      <c r="C218" s="260"/>
      <c r="D218" s="236" t="s">
        <v>319</v>
      </c>
      <c r="E218" s="261" t="s">
        <v>19</v>
      </c>
      <c r="F218" s="262" t="s">
        <v>448</v>
      </c>
      <c r="G218" s="260"/>
      <c r="H218" s="263">
        <v>44.774999999999999</v>
      </c>
      <c r="I218" s="264"/>
      <c r="J218" s="260"/>
      <c r="K218" s="260"/>
      <c r="L218" s="265"/>
      <c r="M218" s="266"/>
      <c r="N218" s="267"/>
      <c r="O218" s="267"/>
      <c r="P218" s="267"/>
      <c r="Q218" s="267"/>
      <c r="R218" s="267"/>
      <c r="S218" s="267"/>
      <c r="T218" s="268"/>
      <c r="U218" s="15"/>
      <c r="V218" s="15"/>
      <c r="W218" s="15"/>
      <c r="X218" s="15"/>
      <c r="Y218" s="15"/>
      <c r="Z218" s="15"/>
      <c r="AA218" s="15"/>
      <c r="AB218" s="15"/>
      <c r="AC218" s="15"/>
      <c r="AD218" s="15"/>
      <c r="AE218" s="15"/>
      <c r="AT218" s="269" t="s">
        <v>319</v>
      </c>
      <c r="AU218" s="269" t="s">
        <v>83</v>
      </c>
      <c r="AV218" s="15" t="s">
        <v>315</v>
      </c>
      <c r="AW218" s="15" t="s">
        <v>37</v>
      </c>
      <c r="AX218" s="15" t="s">
        <v>83</v>
      </c>
      <c r="AY218" s="269" t="s">
        <v>308</v>
      </c>
    </row>
    <row r="219" s="12" customFormat="1" ht="25.92" customHeight="1">
      <c r="A219" s="12"/>
      <c r="B219" s="200"/>
      <c r="C219" s="201"/>
      <c r="D219" s="202" t="s">
        <v>75</v>
      </c>
      <c r="E219" s="203" t="s">
        <v>10279</v>
      </c>
      <c r="F219" s="203" t="s">
        <v>4627</v>
      </c>
      <c r="G219" s="201"/>
      <c r="H219" s="201"/>
      <c r="I219" s="204"/>
      <c r="J219" s="205">
        <f>BK219</f>
        <v>0</v>
      </c>
      <c r="K219" s="201"/>
      <c r="L219" s="206"/>
      <c r="M219" s="207"/>
      <c r="N219" s="208"/>
      <c r="O219" s="208"/>
      <c r="P219" s="209">
        <f>SUM(P220:P229)</f>
        <v>0</v>
      </c>
      <c r="Q219" s="208"/>
      <c r="R219" s="209">
        <f>SUM(R220:R229)</f>
        <v>0</v>
      </c>
      <c r="S219" s="208"/>
      <c r="T219" s="210">
        <f>SUM(T220:T229)</f>
        <v>0</v>
      </c>
      <c r="U219" s="12"/>
      <c r="V219" s="12"/>
      <c r="W219" s="12"/>
      <c r="X219" s="12"/>
      <c r="Y219" s="12"/>
      <c r="Z219" s="12"/>
      <c r="AA219" s="12"/>
      <c r="AB219" s="12"/>
      <c r="AC219" s="12"/>
      <c r="AD219" s="12"/>
      <c r="AE219" s="12"/>
      <c r="AR219" s="211" t="s">
        <v>83</v>
      </c>
      <c r="AT219" s="212" t="s">
        <v>75</v>
      </c>
      <c r="AU219" s="212" t="s">
        <v>76</v>
      </c>
      <c r="AY219" s="211" t="s">
        <v>308</v>
      </c>
      <c r="BK219" s="213">
        <f>SUM(BK220:BK229)</f>
        <v>0</v>
      </c>
    </row>
    <row r="220" s="2" customFormat="1" ht="24.15" customHeight="1">
      <c r="A220" s="41"/>
      <c r="B220" s="42"/>
      <c r="C220" s="216" t="s">
        <v>757</v>
      </c>
      <c r="D220" s="216" t="s">
        <v>310</v>
      </c>
      <c r="E220" s="217" t="s">
        <v>9777</v>
      </c>
      <c r="F220" s="218" t="s">
        <v>9778</v>
      </c>
      <c r="G220" s="219" t="s">
        <v>323</v>
      </c>
      <c r="H220" s="220">
        <v>2</v>
      </c>
      <c r="I220" s="221"/>
      <c r="J220" s="222">
        <f>ROUND(I220*H220,2)</f>
        <v>0</v>
      </c>
      <c r="K220" s="218" t="s">
        <v>314</v>
      </c>
      <c r="L220" s="47"/>
      <c r="M220" s="223" t="s">
        <v>19</v>
      </c>
      <c r="N220" s="224" t="s">
        <v>47</v>
      </c>
      <c r="O220" s="87"/>
      <c r="P220" s="225">
        <f>O220*H220</f>
        <v>0</v>
      </c>
      <c r="Q220" s="225">
        <v>0</v>
      </c>
      <c r="R220" s="225">
        <f>Q220*H220</f>
        <v>0</v>
      </c>
      <c r="S220" s="225">
        <v>0</v>
      </c>
      <c r="T220" s="226">
        <f>S220*H220</f>
        <v>0</v>
      </c>
      <c r="U220" s="41"/>
      <c r="V220" s="41"/>
      <c r="W220" s="41"/>
      <c r="X220" s="41"/>
      <c r="Y220" s="41"/>
      <c r="Z220" s="41"/>
      <c r="AA220" s="41"/>
      <c r="AB220" s="41"/>
      <c r="AC220" s="41"/>
      <c r="AD220" s="41"/>
      <c r="AE220" s="41"/>
      <c r="AR220" s="227" t="s">
        <v>315</v>
      </c>
      <c r="AT220" s="227" t="s">
        <v>310</v>
      </c>
      <c r="AU220" s="227" t="s">
        <v>83</v>
      </c>
      <c r="AY220" s="20" t="s">
        <v>308</v>
      </c>
      <c r="BE220" s="228">
        <f>IF(N220="základní",J220,0)</f>
        <v>0</v>
      </c>
      <c r="BF220" s="228">
        <f>IF(N220="snížená",J220,0)</f>
        <v>0</v>
      </c>
      <c r="BG220" s="228">
        <f>IF(N220="zákl. přenesená",J220,0)</f>
        <v>0</v>
      </c>
      <c r="BH220" s="228">
        <f>IF(N220="sníž. přenesená",J220,0)</f>
        <v>0</v>
      </c>
      <c r="BI220" s="228">
        <f>IF(N220="nulová",J220,0)</f>
        <v>0</v>
      </c>
      <c r="BJ220" s="20" t="s">
        <v>83</v>
      </c>
      <c r="BK220" s="228">
        <f>ROUND(I220*H220,2)</f>
        <v>0</v>
      </c>
      <c r="BL220" s="20" t="s">
        <v>315</v>
      </c>
      <c r="BM220" s="227" t="s">
        <v>10280</v>
      </c>
    </row>
    <row r="221" s="2" customFormat="1">
      <c r="A221" s="41"/>
      <c r="B221" s="42"/>
      <c r="C221" s="43"/>
      <c r="D221" s="229" t="s">
        <v>317</v>
      </c>
      <c r="E221" s="43"/>
      <c r="F221" s="230" t="s">
        <v>9780</v>
      </c>
      <c r="G221" s="43"/>
      <c r="H221" s="43"/>
      <c r="I221" s="231"/>
      <c r="J221" s="43"/>
      <c r="K221" s="43"/>
      <c r="L221" s="47"/>
      <c r="M221" s="232"/>
      <c r="N221" s="233"/>
      <c r="O221" s="87"/>
      <c r="P221" s="87"/>
      <c r="Q221" s="87"/>
      <c r="R221" s="87"/>
      <c r="S221" s="87"/>
      <c r="T221" s="88"/>
      <c r="U221" s="41"/>
      <c r="V221" s="41"/>
      <c r="W221" s="41"/>
      <c r="X221" s="41"/>
      <c r="Y221" s="41"/>
      <c r="Z221" s="41"/>
      <c r="AA221" s="41"/>
      <c r="AB221" s="41"/>
      <c r="AC221" s="41"/>
      <c r="AD221" s="41"/>
      <c r="AE221" s="41"/>
      <c r="AT221" s="20" t="s">
        <v>317</v>
      </c>
      <c r="AU221" s="20" t="s">
        <v>83</v>
      </c>
    </row>
    <row r="222" s="2" customFormat="1" ht="37.8" customHeight="1">
      <c r="A222" s="41"/>
      <c r="B222" s="42"/>
      <c r="C222" s="216" t="s">
        <v>1425</v>
      </c>
      <c r="D222" s="216" t="s">
        <v>310</v>
      </c>
      <c r="E222" s="217" t="s">
        <v>9782</v>
      </c>
      <c r="F222" s="218" t="s">
        <v>9783</v>
      </c>
      <c r="G222" s="219" t="s">
        <v>323</v>
      </c>
      <c r="H222" s="220">
        <v>4</v>
      </c>
      <c r="I222" s="221"/>
      <c r="J222" s="222">
        <f>ROUND(I222*H222,2)</f>
        <v>0</v>
      </c>
      <c r="K222" s="218" t="s">
        <v>314</v>
      </c>
      <c r="L222" s="47"/>
      <c r="M222" s="223" t="s">
        <v>19</v>
      </c>
      <c r="N222" s="224" t="s">
        <v>47</v>
      </c>
      <c r="O222" s="87"/>
      <c r="P222" s="225">
        <f>O222*H222</f>
        <v>0</v>
      </c>
      <c r="Q222" s="225">
        <v>0</v>
      </c>
      <c r="R222" s="225">
        <f>Q222*H222</f>
        <v>0</v>
      </c>
      <c r="S222" s="225">
        <v>0</v>
      </c>
      <c r="T222" s="226">
        <f>S222*H222</f>
        <v>0</v>
      </c>
      <c r="U222" s="41"/>
      <c r="V222" s="41"/>
      <c r="W222" s="41"/>
      <c r="X222" s="41"/>
      <c r="Y222" s="41"/>
      <c r="Z222" s="41"/>
      <c r="AA222" s="41"/>
      <c r="AB222" s="41"/>
      <c r="AC222" s="41"/>
      <c r="AD222" s="41"/>
      <c r="AE222" s="41"/>
      <c r="AR222" s="227" t="s">
        <v>315</v>
      </c>
      <c r="AT222" s="227" t="s">
        <v>310</v>
      </c>
      <c r="AU222" s="227" t="s">
        <v>83</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802</v>
      </c>
    </row>
    <row r="223" s="2" customFormat="1">
      <c r="A223" s="41"/>
      <c r="B223" s="42"/>
      <c r="C223" s="43"/>
      <c r="D223" s="229" t="s">
        <v>317</v>
      </c>
      <c r="E223" s="43"/>
      <c r="F223" s="230" t="s">
        <v>9785</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317</v>
      </c>
      <c r="AU223" s="20" t="s">
        <v>83</v>
      </c>
    </row>
    <row r="224" s="2" customFormat="1" ht="16.5" customHeight="1">
      <c r="A224" s="41"/>
      <c r="B224" s="42"/>
      <c r="C224" s="216" t="s">
        <v>760</v>
      </c>
      <c r="D224" s="216" t="s">
        <v>310</v>
      </c>
      <c r="E224" s="217" t="s">
        <v>10007</v>
      </c>
      <c r="F224" s="218" t="s">
        <v>10008</v>
      </c>
      <c r="G224" s="219" t="s">
        <v>881</v>
      </c>
      <c r="H224" s="220">
        <v>10</v>
      </c>
      <c r="I224" s="221"/>
      <c r="J224" s="222">
        <f>ROUND(I224*H224,2)</f>
        <v>0</v>
      </c>
      <c r="K224" s="218" t="s">
        <v>314</v>
      </c>
      <c r="L224" s="47"/>
      <c r="M224" s="223" t="s">
        <v>19</v>
      </c>
      <c r="N224" s="224"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315</v>
      </c>
      <c r="AT224" s="227" t="s">
        <v>310</v>
      </c>
      <c r="AU224" s="227" t="s">
        <v>83</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812</v>
      </c>
    </row>
    <row r="225" s="2" customFormat="1">
      <c r="A225" s="41"/>
      <c r="B225" s="42"/>
      <c r="C225" s="43"/>
      <c r="D225" s="229" t="s">
        <v>317</v>
      </c>
      <c r="E225" s="43"/>
      <c r="F225" s="230" t="s">
        <v>10010</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317</v>
      </c>
      <c r="AU225" s="20" t="s">
        <v>83</v>
      </c>
    </row>
    <row r="226" s="2" customFormat="1" ht="16.5" customHeight="1">
      <c r="A226" s="41"/>
      <c r="B226" s="42"/>
      <c r="C226" s="216" t="s">
        <v>1434</v>
      </c>
      <c r="D226" s="216" t="s">
        <v>310</v>
      </c>
      <c r="E226" s="217" t="s">
        <v>10011</v>
      </c>
      <c r="F226" s="218" t="s">
        <v>10012</v>
      </c>
      <c r="G226" s="219" t="s">
        <v>881</v>
      </c>
      <c r="H226" s="220">
        <v>10</v>
      </c>
      <c r="I226" s="221"/>
      <c r="J226" s="222">
        <f>ROUND(I226*H226,2)</f>
        <v>0</v>
      </c>
      <c r="K226" s="218" t="s">
        <v>314</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315</v>
      </c>
      <c r="AT226" s="227" t="s">
        <v>310</v>
      </c>
      <c r="AU226" s="227" t="s">
        <v>83</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816</v>
      </c>
    </row>
    <row r="227" s="2" customFormat="1">
      <c r="A227" s="41"/>
      <c r="B227" s="42"/>
      <c r="C227" s="43"/>
      <c r="D227" s="229" t="s">
        <v>317</v>
      </c>
      <c r="E227" s="43"/>
      <c r="F227" s="230" t="s">
        <v>10014</v>
      </c>
      <c r="G227" s="43"/>
      <c r="H227" s="43"/>
      <c r="I227" s="231"/>
      <c r="J227" s="43"/>
      <c r="K227" s="43"/>
      <c r="L227" s="47"/>
      <c r="M227" s="232"/>
      <c r="N227" s="233"/>
      <c r="O227" s="87"/>
      <c r="P227" s="87"/>
      <c r="Q227" s="87"/>
      <c r="R227" s="87"/>
      <c r="S227" s="87"/>
      <c r="T227" s="88"/>
      <c r="U227" s="41"/>
      <c r="V227" s="41"/>
      <c r="W227" s="41"/>
      <c r="X227" s="41"/>
      <c r="Y227" s="41"/>
      <c r="Z227" s="41"/>
      <c r="AA227" s="41"/>
      <c r="AB227" s="41"/>
      <c r="AC227" s="41"/>
      <c r="AD227" s="41"/>
      <c r="AE227" s="41"/>
      <c r="AT227" s="20" t="s">
        <v>317</v>
      </c>
      <c r="AU227" s="20" t="s">
        <v>83</v>
      </c>
    </row>
    <row r="228" s="2" customFormat="1" ht="16.5" customHeight="1">
      <c r="A228" s="41"/>
      <c r="B228" s="42"/>
      <c r="C228" s="216" t="s">
        <v>761</v>
      </c>
      <c r="D228" s="216" t="s">
        <v>310</v>
      </c>
      <c r="E228" s="217" t="s">
        <v>10015</v>
      </c>
      <c r="F228" s="218" t="s">
        <v>10016</v>
      </c>
      <c r="G228" s="219" t="s">
        <v>881</v>
      </c>
      <c r="H228" s="220">
        <v>20</v>
      </c>
      <c r="I228" s="221"/>
      <c r="J228" s="222">
        <f>ROUND(I228*H228,2)</f>
        <v>0</v>
      </c>
      <c r="K228" s="218" t="s">
        <v>314</v>
      </c>
      <c r="L228" s="47"/>
      <c r="M228" s="223" t="s">
        <v>19</v>
      </c>
      <c r="N228" s="224" t="s">
        <v>47</v>
      </c>
      <c r="O228" s="87"/>
      <c r="P228" s="225">
        <f>O228*H228</f>
        <v>0</v>
      </c>
      <c r="Q228" s="225">
        <v>0</v>
      </c>
      <c r="R228" s="225">
        <f>Q228*H228</f>
        <v>0</v>
      </c>
      <c r="S228" s="225">
        <v>0</v>
      </c>
      <c r="T228" s="226">
        <f>S228*H228</f>
        <v>0</v>
      </c>
      <c r="U228" s="41"/>
      <c r="V228" s="41"/>
      <c r="W228" s="41"/>
      <c r="X228" s="41"/>
      <c r="Y228" s="41"/>
      <c r="Z228" s="41"/>
      <c r="AA228" s="41"/>
      <c r="AB228" s="41"/>
      <c r="AC228" s="41"/>
      <c r="AD228" s="41"/>
      <c r="AE228" s="41"/>
      <c r="AR228" s="227" t="s">
        <v>315</v>
      </c>
      <c r="AT228" s="227" t="s">
        <v>310</v>
      </c>
      <c r="AU228" s="227" t="s">
        <v>83</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822</v>
      </c>
    </row>
    <row r="229" s="2" customFormat="1">
      <c r="A229" s="41"/>
      <c r="B229" s="42"/>
      <c r="C229" s="43"/>
      <c r="D229" s="229" t="s">
        <v>317</v>
      </c>
      <c r="E229" s="43"/>
      <c r="F229" s="230" t="s">
        <v>10018</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317</v>
      </c>
      <c r="AU229" s="20" t="s">
        <v>83</v>
      </c>
    </row>
    <row r="230" s="12" customFormat="1" ht="25.92" customHeight="1">
      <c r="A230" s="12"/>
      <c r="B230" s="200"/>
      <c r="C230" s="201"/>
      <c r="D230" s="202" t="s">
        <v>75</v>
      </c>
      <c r="E230" s="203" t="s">
        <v>10005</v>
      </c>
      <c r="F230" s="203" t="s">
        <v>10006</v>
      </c>
      <c r="G230" s="201"/>
      <c r="H230" s="201"/>
      <c r="I230" s="204"/>
      <c r="J230" s="205">
        <f>BK230</f>
        <v>0</v>
      </c>
      <c r="K230" s="201"/>
      <c r="L230" s="206"/>
      <c r="M230" s="207"/>
      <c r="N230" s="208"/>
      <c r="O230" s="208"/>
      <c r="P230" s="209">
        <f>SUM(P231:P234)</f>
        <v>0</v>
      </c>
      <c r="Q230" s="208"/>
      <c r="R230" s="209">
        <f>SUM(R231:R234)</f>
        <v>0</v>
      </c>
      <c r="S230" s="208"/>
      <c r="T230" s="210">
        <f>SUM(T231:T234)</f>
        <v>0</v>
      </c>
      <c r="U230" s="12"/>
      <c r="V230" s="12"/>
      <c r="W230" s="12"/>
      <c r="X230" s="12"/>
      <c r="Y230" s="12"/>
      <c r="Z230" s="12"/>
      <c r="AA230" s="12"/>
      <c r="AB230" s="12"/>
      <c r="AC230" s="12"/>
      <c r="AD230" s="12"/>
      <c r="AE230" s="12"/>
      <c r="AR230" s="211" t="s">
        <v>336</v>
      </c>
      <c r="AT230" s="212" t="s">
        <v>75</v>
      </c>
      <c r="AU230" s="212" t="s">
        <v>76</v>
      </c>
      <c r="AY230" s="211" t="s">
        <v>308</v>
      </c>
      <c r="BK230" s="213">
        <f>SUM(BK231:BK234)</f>
        <v>0</v>
      </c>
    </row>
    <row r="231" s="2" customFormat="1" ht="16.5" customHeight="1">
      <c r="A231" s="41"/>
      <c r="B231" s="42"/>
      <c r="C231" s="216" t="s">
        <v>1448</v>
      </c>
      <c r="D231" s="216" t="s">
        <v>310</v>
      </c>
      <c r="E231" s="217" t="s">
        <v>9998</v>
      </c>
      <c r="F231" s="218" t="s">
        <v>9999</v>
      </c>
      <c r="G231" s="219" t="s">
        <v>4835</v>
      </c>
      <c r="H231" s="220">
        <v>1</v>
      </c>
      <c r="I231" s="221"/>
      <c r="J231" s="222">
        <f>ROUND(I231*H231,2)</f>
        <v>0</v>
      </c>
      <c r="K231" s="218" t="s">
        <v>19</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83</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10281</v>
      </c>
    </row>
    <row r="232" s="2" customFormat="1">
      <c r="A232" s="41"/>
      <c r="B232" s="42"/>
      <c r="C232" s="43"/>
      <c r="D232" s="236" t="s">
        <v>4125</v>
      </c>
      <c r="E232" s="43"/>
      <c r="F232" s="292" t="s">
        <v>10001</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4125</v>
      </c>
      <c r="AU232" s="20" t="s">
        <v>83</v>
      </c>
    </row>
    <row r="233" s="2" customFormat="1" ht="16.5" customHeight="1">
      <c r="A233" s="41"/>
      <c r="B233" s="42"/>
      <c r="C233" s="216" t="s">
        <v>769</v>
      </c>
      <c r="D233" s="216" t="s">
        <v>310</v>
      </c>
      <c r="E233" s="217" t="s">
        <v>10002</v>
      </c>
      <c r="F233" s="218" t="s">
        <v>10003</v>
      </c>
      <c r="G233" s="219" t="s">
        <v>4835</v>
      </c>
      <c r="H233" s="220">
        <v>1</v>
      </c>
      <c r="I233" s="221"/>
      <c r="J233" s="222">
        <f>ROUND(I233*H233,2)</f>
        <v>0</v>
      </c>
      <c r="K233" s="218" t="s">
        <v>19</v>
      </c>
      <c r="L233" s="47"/>
      <c r="M233" s="223" t="s">
        <v>19</v>
      </c>
      <c r="N233" s="224" t="s">
        <v>47</v>
      </c>
      <c r="O233" s="87"/>
      <c r="P233" s="225">
        <f>O233*H233</f>
        <v>0</v>
      </c>
      <c r="Q233" s="225">
        <v>0</v>
      </c>
      <c r="R233" s="225">
        <f>Q233*H233</f>
        <v>0</v>
      </c>
      <c r="S233" s="225">
        <v>0</v>
      </c>
      <c r="T233" s="226">
        <f>S233*H233</f>
        <v>0</v>
      </c>
      <c r="U233" s="41"/>
      <c r="V233" s="41"/>
      <c r="W233" s="41"/>
      <c r="X233" s="41"/>
      <c r="Y233" s="41"/>
      <c r="Z233" s="41"/>
      <c r="AA233" s="41"/>
      <c r="AB233" s="41"/>
      <c r="AC233" s="41"/>
      <c r="AD233" s="41"/>
      <c r="AE233" s="41"/>
      <c r="AR233" s="227" t="s">
        <v>315</v>
      </c>
      <c r="AT233" s="227" t="s">
        <v>310</v>
      </c>
      <c r="AU233" s="227" t="s">
        <v>83</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10282</v>
      </c>
    </row>
    <row r="234" s="2" customFormat="1">
      <c r="A234" s="41"/>
      <c r="B234" s="42"/>
      <c r="C234" s="43"/>
      <c r="D234" s="236" t="s">
        <v>4125</v>
      </c>
      <c r="E234" s="43"/>
      <c r="F234" s="292" t="s">
        <v>10283</v>
      </c>
      <c r="G234" s="43"/>
      <c r="H234" s="43"/>
      <c r="I234" s="231"/>
      <c r="J234" s="43"/>
      <c r="K234" s="43"/>
      <c r="L234" s="47"/>
      <c r="M234" s="270"/>
      <c r="N234" s="271"/>
      <c r="O234" s="272"/>
      <c r="P234" s="272"/>
      <c r="Q234" s="272"/>
      <c r="R234" s="272"/>
      <c r="S234" s="272"/>
      <c r="T234" s="273"/>
      <c r="U234" s="41"/>
      <c r="V234" s="41"/>
      <c r="W234" s="41"/>
      <c r="X234" s="41"/>
      <c r="Y234" s="41"/>
      <c r="Z234" s="41"/>
      <c r="AA234" s="41"/>
      <c r="AB234" s="41"/>
      <c r="AC234" s="41"/>
      <c r="AD234" s="41"/>
      <c r="AE234" s="41"/>
      <c r="AT234" s="20" t="s">
        <v>4125</v>
      </c>
      <c r="AU234" s="20" t="s">
        <v>83</v>
      </c>
    </row>
    <row r="235" s="2" customFormat="1" ht="6.96" customHeight="1">
      <c r="A235" s="41"/>
      <c r="B235" s="62"/>
      <c r="C235" s="63"/>
      <c r="D235" s="63"/>
      <c r="E235" s="63"/>
      <c r="F235" s="63"/>
      <c r="G235" s="63"/>
      <c r="H235" s="63"/>
      <c r="I235" s="63"/>
      <c r="J235" s="63"/>
      <c r="K235" s="63"/>
      <c r="L235" s="47"/>
      <c r="M235" s="41"/>
      <c r="O235" s="41"/>
      <c r="P235" s="41"/>
      <c r="Q235" s="41"/>
      <c r="R235" s="41"/>
      <c r="S235" s="41"/>
      <c r="T235" s="41"/>
      <c r="U235" s="41"/>
      <c r="V235" s="41"/>
      <c r="W235" s="41"/>
      <c r="X235" s="41"/>
      <c r="Y235" s="41"/>
      <c r="Z235" s="41"/>
      <c r="AA235" s="41"/>
      <c r="AB235" s="41"/>
      <c r="AC235" s="41"/>
      <c r="AD235" s="41"/>
      <c r="AE235" s="41"/>
    </row>
  </sheetData>
  <sheetProtection sheet="1" autoFilter="0" formatColumns="0" formatRows="0" objects="1" scenarios="1" spinCount="100000" saltValue="eD5XVHGZYxOZkqqbc63SHFuWaUo6I57MKXxgcsbeVERp8e8mHQfZXpO/rMLb0iQr/l7aea4sTujVca3ePuk9Pw==" hashValue="R5/m4X5ebuOuqQw2wI32rH3RSA2FkotuSksdIbR/ORvM8wkz/nUYJcRHFEKZy/Gu9lGg8C+EkJ6teAD1Zc3qAA==" algorithmName="SHA-512" password="CC35"/>
  <autoFilter ref="C89:K234"/>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15" r:id="rId1" display="https://podminky.urs.cz/item/CS_URS_2024_02/210801311"/>
    <hyperlink ref="F124" r:id="rId2" display="https://podminky.urs.cz/item/CS_URS_2024_02/210812001"/>
    <hyperlink ref="F137" r:id="rId3" display="https://podminky.urs.cz/item/CS_URS_2024_02/210812061"/>
    <hyperlink ref="F150" r:id="rId4" display="https://podminky.urs.cz/item/CS_URS_2024_02/220111891"/>
    <hyperlink ref="F163" r:id="rId5" display="https://podminky.urs.cz/item/CS_URS_2024_02/210030651"/>
    <hyperlink ref="F168" r:id="rId6" display="https://podminky.urs.cz/item/CS_URS_2024_02/460161163"/>
    <hyperlink ref="F172" r:id="rId7" display="https://podminky.urs.cz/item/CS_URS_2024_02/460161312"/>
    <hyperlink ref="F176" r:id="rId8" display="https://podminky.urs.cz/item/CS_URS_2024_02/460391123"/>
    <hyperlink ref="F181" r:id="rId9" display="https://podminky.urs.cz/item/CS_URS_2024_02/460661512"/>
    <hyperlink ref="F185" r:id="rId10" display="https://podminky.urs.cz/item/CS_URS_2024_02/460742132"/>
    <hyperlink ref="F189" r:id="rId11" display="https://podminky.urs.cz/item/CS_URS_2024_02/460791213"/>
    <hyperlink ref="F194" r:id="rId12" display="https://podminky.urs.cz/item/CS_URS_2024_02/460791214"/>
    <hyperlink ref="F199" r:id="rId13" display="https://podminky.urs.cz/item/CS_URS_2024_02/171211101"/>
    <hyperlink ref="F204" r:id="rId14" display="https://podminky.urs.cz/item/CS_URS_2024_02/460341113"/>
    <hyperlink ref="F209" r:id="rId15" display="https://podminky.urs.cz/item/CS_URS_2024_02/469972111"/>
    <hyperlink ref="F212" r:id="rId16" display="https://podminky.urs.cz/item/CS_URS_2024_02/469972121"/>
    <hyperlink ref="F215" r:id="rId17" display="https://podminky.urs.cz/item/CS_URS_2024_02/469973124"/>
    <hyperlink ref="F221" r:id="rId18" display="https://podminky.urs.cz/item/CS_URS_2024_02/210280003"/>
    <hyperlink ref="F223" r:id="rId19" display="https://podminky.urs.cz/item/CS_URS_2024_02/210280010"/>
    <hyperlink ref="F225" r:id="rId20" display="https://podminky.urs.cz/item/CS_URS_2024_02/HZS4212"/>
    <hyperlink ref="F227" r:id="rId21" display="https://podminky.urs.cz/item/CS_URS_2024_02/HZS4222"/>
    <hyperlink ref="F229" r:id="rId22"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23"/>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226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10284</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4891</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ROUND(J103,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ROUND((SUM(BE103:BE377)),  2)</f>
        <v>0</v>
      </c>
      <c r="G37" s="41"/>
      <c r="H37" s="41"/>
      <c r="I37" s="161">
        <v>0.20999999999999999</v>
      </c>
      <c r="J37" s="160">
        <f>ROUND(((SUM(BE103:BE377))*I37),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ROUND((SUM(BF103:BF377)),  2)</f>
        <v>0</v>
      </c>
      <c r="G38" s="41"/>
      <c r="H38" s="41"/>
      <c r="I38" s="161">
        <v>0.12</v>
      </c>
      <c r="J38" s="160">
        <f>ROUND(((SUM(BF103:BF377))*I38),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ROUND((SUM(BG103:BG377)),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ROUND((SUM(BH103:BH377)),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ROUND((SUM(BI103:BI377)),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10284</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01 - Stavební část</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J103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J104</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J105</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J149</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2298</v>
      </c>
      <c r="E71" s="186"/>
      <c r="F71" s="186"/>
      <c r="G71" s="186"/>
      <c r="H71" s="186"/>
      <c r="I71" s="186"/>
      <c r="J71" s="187">
        <f>J235</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1519</v>
      </c>
      <c r="E72" s="186"/>
      <c r="F72" s="186"/>
      <c r="G72" s="186"/>
      <c r="H72" s="186"/>
      <c r="I72" s="186"/>
      <c r="J72" s="187">
        <f>J294</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4892</v>
      </c>
      <c r="E73" s="186"/>
      <c r="F73" s="186"/>
      <c r="G73" s="186"/>
      <c r="H73" s="186"/>
      <c r="I73" s="186"/>
      <c r="J73" s="187">
        <f>J307</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538</v>
      </c>
      <c r="E74" s="186"/>
      <c r="F74" s="186"/>
      <c r="G74" s="186"/>
      <c r="H74" s="186"/>
      <c r="I74" s="186"/>
      <c r="J74" s="187">
        <f>J312</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439</v>
      </c>
      <c r="E75" s="186"/>
      <c r="F75" s="186"/>
      <c r="G75" s="186"/>
      <c r="H75" s="186"/>
      <c r="I75" s="186"/>
      <c r="J75" s="187">
        <f>J318</f>
        <v>0</v>
      </c>
      <c r="K75" s="128"/>
      <c r="L75" s="188"/>
      <c r="S75" s="10"/>
      <c r="T75" s="10"/>
      <c r="U75" s="10"/>
      <c r="V75" s="10"/>
      <c r="W75" s="10"/>
      <c r="X75" s="10"/>
      <c r="Y75" s="10"/>
      <c r="Z75" s="10"/>
      <c r="AA75" s="10"/>
      <c r="AB75" s="10"/>
      <c r="AC75" s="10"/>
      <c r="AD75" s="10"/>
      <c r="AE75" s="10"/>
    </row>
    <row r="76" s="9" customFormat="1" ht="24.96" customHeight="1">
      <c r="A76" s="9"/>
      <c r="B76" s="178"/>
      <c r="C76" s="179"/>
      <c r="D76" s="180" t="s">
        <v>539</v>
      </c>
      <c r="E76" s="181"/>
      <c r="F76" s="181"/>
      <c r="G76" s="181"/>
      <c r="H76" s="181"/>
      <c r="I76" s="181"/>
      <c r="J76" s="182">
        <f>J320</f>
        <v>0</v>
      </c>
      <c r="K76" s="179"/>
      <c r="L76" s="183"/>
      <c r="S76" s="9"/>
      <c r="T76" s="9"/>
      <c r="U76" s="9"/>
      <c r="V76" s="9"/>
      <c r="W76" s="9"/>
      <c r="X76" s="9"/>
      <c r="Y76" s="9"/>
      <c r="Z76" s="9"/>
      <c r="AA76" s="9"/>
      <c r="AB76" s="9"/>
      <c r="AC76" s="9"/>
      <c r="AD76" s="9"/>
      <c r="AE76" s="9"/>
    </row>
    <row r="77" s="10" customFormat="1" ht="19.92" customHeight="1">
      <c r="A77" s="10"/>
      <c r="B77" s="184"/>
      <c r="C77" s="128"/>
      <c r="D77" s="185" t="s">
        <v>540</v>
      </c>
      <c r="E77" s="186"/>
      <c r="F77" s="186"/>
      <c r="G77" s="186"/>
      <c r="H77" s="186"/>
      <c r="I77" s="186"/>
      <c r="J77" s="187">
        <f>J321</f>
        <v>0</v>
      </c>
      <c r="K77" s="128"/>
      <c r="L77" s="188"/>
      <c r="S77" s="10"/>
      <c r="T77" s="10"/>
      <c r="U77" s="10"/>
      <c r="V77" s="10"/>
      <c r="W77" s="10"/>
      <c r="X77" s="10"/>
      <c r="Y77" s="10"/>
      <c r="Z77" s="10"/>
      <c r="AA77" s="10"/>
      <c r="AB77" s="10"/>
      <c r="AC77" s="10"/>
      <c r="AD77" s="10"/>
      <c r="AE77" s="10"/>
    </row>
    <row r="78" s="10" customFormat="1" ht="19.92" customHeight="1">
      <c r="A78" s="10"/>
      <c r="B78" s="184"/>
      <c r="C78" s="128"/>
      <c r="D78" s="185" t="s">
        <v>8462</v>
      </c>
      <c r="E78" s="186"/>
      <c r="F78" s="186"/>
      <c r="G78" s="186"/>
      <c r="H78" s="186"/>
      <c r="I78" s="186"/>
      <c r="J78" s="187">
        <f>J351</f>
        <v>0</v>
      </c>
      <c r="K78" s="128"/>
      <c r="L78" s="188"/>
      <c r="S78" s="10"/>
      <c r="T78" s="10"/>
      <c r="U78" s="10"/>
      <c r="V78" s="10"/>
      <c r="W78" s="10"/>
      <c r="X78" s="10"/>
      <c r="Y78" s="10"/>
      <c r="Z78" s="10"/>
      <c r="AA78" s="10"/>
      <c r="AB78" s="10"/>
      <c r="AC78" s="10"/>
      <c r="AD78" s="10"/>
      <c r="AE78" s="10"/>
    </row>
    <row r="79" s="10" customFormat="1" ht="19.92" customHeight="1">
      <c r="A79" s="10"/>
      <c r="B79" s="184"/>
      <c r="C79" s="128"/>
      <c r="D79" s="185" t="s">
        <v>541</v>
      </c>
      <c r="E79" s="186"/>
      <c r="F79" s="186"/>
      <c r="G79" s="186"/>
      <c r="H79" s="186"/>
      <c r="I79" s="186"/>
      <c r="J79" s="187">
        <f>J366</f>
        <v>0</v>
      </c>
      <c r="K79" s="128"/>
      <c r="L79" s="188"/>
      <c r="S79" s="10"/>
      <c r="T79" s="10"/>
      <c r="U79" s="10"/>
      <c r="V79" s="10"/>
      <c r="W79" s="10"/>
      <c r="X79" s="10"/>
      <c r="Y79" s="10"/>
      <c r="Z79" s="10"/>
      <c r="AA79" s="10"/>
      <c r="AB79" s="10"/>
      <c r="AC79" s="10"/>
      <c r="AD79" s="10"/>
      <c r="AE79" s="10"/>
    </row>
    <row r="80" s="2" customFormat="1" ht="21.84"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62"/>
      <c r="C81" s="63"/>
      <c r="D81" s="63"/>
      <c r="E81" s="63"/>
      <c r="F81" s="63"/>
      <c r="G81" s="63"/>
      <c r="H81" s="63"/>
      <c r="I81" s="63"/>
      <c r="J81" s="63"/>
      <c r="K81" s="63"/>
      <c r="L81" s="148"/>
      <c r="S81" s="41"/>
      <c r="T81" s="41"/>
      <c r="U81" s="41"/>
      <c r="V81" s="41"/>
      <c r="W81" s="41"/>
      <c r="X81" s="41"/>
      <c r="Y81" s="41"/>
      <c r="Z81" s="41"/>
      <c r="AA81" s="41"/>
      <c r="AB81" s="41"/>
      <c r="AC81" s="41"/>
      <c r="AD81" s="41"/>
      <c r="AE81" s="41"/>
    </row>
    <row r="85" s="2" customFormat="1" ht="6.96" customHeight="1">
      <c r="A85" s="41"/>
      <c r="B85" s="64"/>
      <c r="C85" s="65"/>
      <c r="D85" s="65"/>
      <c r="E85" s="65"/>
      <c r="F85" s="65"/>
      <c r="G85" s="65"/>
      <c r="H85" s="65"/>
      <c r="I85" s="65"/>
      <c r="J85" s="65"/>
      <c r="K85" s="65"/>
      <c r="L85" s="148"/>
      <c r="S85" s="41"/>
      <c r="T85" s="41"/>
      <c r="U85" s="41"/>
      <c r="V85" s="41"/>
      <c r="W85" s="41"/>
      <c r="X85" s="41"/>
      <c r="Y85" s="41"/>
      <c r="Z85" s="41"/>
      <c r="AA85" s="41"/>
      <c r="AB85" s="41"/>
      <c r="AC85" s="41"/>
      <c r="AD85" s="41"/>
      <c r="AE85" s="41"/>
    </row>
    <row r="86" s="2" customFormat="1" ht="24.96" customHeight="1">
      <c r="A86" s="41"/>
      <c r="B86" s="42"/>
      <c r="C86" s="26" t="s">
        <v>293</v>
      </c>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16</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173" t="str">
        <f>E7</f>
        <v>DI_c10_Revitalizace Náměstí Republiky-PDPS</v>
      </c>
      <c r="F89" s="35"/>
      <c r="G89" s="35"/>
      <c r="H89" s="35"/>
      <c r="I89" s="43"/>
      <c r="J89" s="43"/>
      <c r="K89" s="43"/>
      <c r="L89" s="148"/>
      <c r="S89" s="41"/>
      <c r="T89" s="41"/>
      <c r="U89" s="41"/>
      <c r="V89" s="41"/>
      <c r="W89" s="41"/>
      <c r="X89" s="41"/>
      <c r="Y89" s="41"/>
      <c r="Z89" s="41"/>
      <c r="AA89" s="41"/>
      <c r="AB89" s="41"/>
      <c r="AC89" s="41"/>
      <c r="AD89" s="41"/>
      <c r="AE89" s="41"/>
    </row>
    <row r="90" s="1" customFormat="1" ht="12" customHeight="1">
      <c r="B90" s="24"/>
      <c r="C90" s="35" t="s">
        <v>283</v>
      </c>
      <c r="D90" s="25"/>
      <c r="E90" s="25"/>
      <c r="F90" s="25"/>
      <c r="G90" s="25"/>
      <c r="H90" s="25"/>
      <c r="I90" s="25"/>
      <c r="J90" s="25"/>
      <c r="K90" s="25"/>
      <c r="L90" s="23"/>
    </row>
    <row r="91" s="1" customFormat="1" ht="16.5" customHeight="1">
      <c r="B91" s="24"/>
      <c r="C91" s="25"/>
      <c r="D91" s="25"/>
      <c r="E91" s="173" t="s">
        <v>284</v>
      </c>
      <c r="F91" s="25"/>
      <c r="G91" s="25"/>
      <c r="H91" s="25"/>
      <c r="I91" s="25"/>
      <c r="J91" s="25"/>
      <c r="K91" s="25"/>
      <c r="L91" s="23"/>
    </row>
    <row r="92" s="1" customFormat="1" ht="12" customHeight="1">
      <c r="B92" s="24"/>
      <c r="C92" s="35" t="s">
        <v>285</v>
      </c>
      <c r="D92" s="25"/>
      <c r="E92" s="25"/>
      <c r="F92" s="25"/>
      <c r="G92" s="25"/>
      <c r="H92" s="25"/>
      <c r="I92" s="25"/>
      <c r="J92" s="25"/>
      <c r="K92" s="25"/>
      <c r="L92" s="23"/>
    </row>
    <row r="93" s="2" customFormat="1" ht="16.5" customHeight="1">
      <c r="A93" s="41"/>
      <c r="B93" s="42"/>
      <c r="C93" s="43"/>
      <c r="D93" s="43"/>
      <c r="E93" s="291" t="s">
        <v>10284</v>
      </c>
      <c r="F93" s="43"/>
      <c r="G93" s="43"/>
      <c r="H93" s="43"/>
      <c r="I93" s="43"/>
      <c r="J93" s="43"/>
      <c r="K93" s="43"/>
      <c r="L93" s="148"/>
      <c r="S93" s="41"/>
      <c r="T93" s="41"/>
      <c r="U93" s="41"/>
      <c r="V93" s="41"/>
      <c r="W93" s="41"/>
      <c r="X93" s="41"/>
      <c r="Y93" s="41"/>
      <c r="Z93" s="41"/>
      <c r="AA93" s="41"/>
      <c r="AB93" s="41"/>
      <c r="AC93" s="41"/>
      <c r="AD93" s="41"/>
      <c r="AE93" s="41"/>
    </row>
    <row r="94" s="2" customFormat="1" ht="12" customHeight="1">
      <c r="A94" s="41"/>
      <c r="B94" s="42"/>
      <c r="C94" s="35" t="s">
        <v>3013</v>
      </c>
      <c r="D94" s="43"/>
      <c r="E94" s="43"/>
      <c r="F94" s="43"/>
      <c r="G94" s="43"/>
      <c r="H94" s="43"/>
      <c r="I94" s="43"/>
      <c r="J94" s="43"/>
      <c r="K94" s="43"/>
      <c r="L94" s="148"/>
      <c r="S94" s="41"/>
      <c r="T94" s="41"/>
      <c r="U94" s="41"/>
      <c r="V94" s="41"/>
      <c r="W94" s="41"/>
      <c r="X94" s="41"/>
      <c r="Y94" s="41"/>
      <c r="Z94" s="41"/>
      <c r="AA94" s="41"/>
      <c r="AB94" s="41"/>
      <c r="AC94" s="41"/>
      <c r="AD94" s="41"/>
      <c r="AE94" s="41"/>
    </row>
    <row r="95" s="2" customFormat="1" ht="16.5" customHeight="1">
      <c r="A95" s="41"/>
      <c r="B95" s="42"/>
      <c r="C95" s="43"/>
      <c r="D95" s="43"/>
      <c r="E95" s="72" t="str">
        <f>E13</f>
        <v>01 - Stavební část</v>
      </c>
      <c r="F95" s="43"/>
      <c r="G95" s="43"/>
      <c r="H95" s="43"/>
      <c r="I95" s="43"/>
      <c r="J95" s="43"/>
      <c r="K95" s="43"/>
      <c r="L95" s="148"/>
      <c r="S95" s="41"/>
      <c r="T95" s="41"/>
      <c r="U95" s="41"/>
      <c r="V95" s="41"/>
      <c r="W95" s="41"/>
      <c r="X95" s="41"/>
      <c r="Y95" s="41"/>
      <c r="Z95" s="41"/>
      <c r="AA95" s="41"/>
      <c r="AB95" s="41"/>
      <c r="AC95" s="41"/>
      <c r="AD95" s="41"/>
      <c r="AE95" s="41"/>
    </row>
    <row r="96" s="2" customFormat="1" ht="6.96" customHeight="1">
      <c r="A96" s="41"/>
      <c r="B96" s="42"/>
      <c r="C96" s="43"/>
      <c r="D96" s="43"/>
      <c r="E96" s="43"/>
      <c r="F96" s="43"/>
      <c r="G96" s="43"/>
      <c r="H96" s="43"/>
      <c r="I96" s="43"/>
      <c r="J96" s="43"/>
      <c r="K96" s="43"/>
      <c r="L96" s="148"/>
      <c r="S96" s="41"/>
      <c r="T96" s="41"/>
      <c r="U96" s="41"/>
      <c r="V96" s="41"/>
      <c r="W96" s="41"/>
      <c r="X96" s="41"/>
      <c r="Y96" s="41"/>
      <c r="Z96" s="41"/>
      <c r="AA96" s="41"/>
      <c r="AB96" s="41"/>
      <c r="AC96" s="41"/>
      <c r="AD96" s="41"/>
      <c r="AE96" s="41"/>
    </row>
    <row r="97" s="2" customFormat="1" ht="12" customHeight="1">
      <c r="A97" s="41"/>
      <c r="B97" s="42"/>
      <c r="C97" s="35" t="s">
        <v>21</v>
      </c>
      <c r="D97" s="43"/>
      <c r="E97" s="43"/>
      <c r="F97" s="30" t="str">
        <f>F16</f>
        <v xml:space="preserve"> </v>
      </c>
      <c r="G97" s="43"/>
      <c r="H97" s="43"/>
      <c r="I97" s="35" t="s">
        <v>23</v>
      </c>
      <c r="J97" s="75" t="str">
        <f>IF(J16="","",J16)</f>
        <v>31. 1. 2025</v>
      </c>
      <c r="K97" s="43"/>
      <c r="L97" s="148"/>
      <c r="S97" s="41"/>
      <c r="T97" s="41"/>
      <c r="U97" s="41"/>
      <c r="V97" s="41"/>
      <c r="W97" s="41"/>
      <c r="X97" s="41"/>
      <c r="Y97" s="41"/>
      <c r="Z97" s="41"/>
      <c r="AA97" s="41"/>
      <c r="AB97" s="41"/>
      <c r="AC97" s="41"/>
      <c r="AD97" s="41"/>
      <c r="AE97" s="41"/>
    </row>
    <row r="98" s="2" customFormat="1" ht="6.96" customHeight="1">
      <c r="A98" s="41"/>
      <c r="B98" s="42"/>
      <c r="C98" s="43"/>
      <c r="D98" s="43"/>
      <c r="E98" s="43"/>
      <c r="F98" s="43"/>
      <c r="G98" s="43"/>
      <c r="H98" s="43"/>
      <c r="I98" s="43"/>
      <c r="J98" s="43"/>
      <c r="K98" s="43"/>
      <c r="L98" s="148"/>
      <c r="S98" s="41"/>
      <c r="T98" s="41"/>
      <c r="U98" s="41"/>
      <c r="V98" s="41"/>
      <c r="W98" s="41"/>
      <c r="X98" s="41"/>
      <c r="Y98" s="41"/>
      <c r="Z98" s="41"/>
      <c r="AA98" s="41"/>
      <c r="AB98" s="41"/>
      <c r="AC98" s="41"/>
      <c r="AD98" s="41"/>
      <c r="AE98" s="41"/>
    </row>
    <row r="99" s="2" customFormat="1" ht="15.15" customHeight="1">
      <c r="A99" s="41"/>
      <c r="B99" s="42"/>
      <c r="C99" s="35" t="s">
        <v>25</v>
      </c>
      <c r="D99" s="43"/>
      <c r="E99" s="43"/>
      <c r="F99" s="30" t="str">
        <f>E19</f>
        <v>Statutární město Ostrava</v>
      </c>
      <c r="G99" s="43"/>
      <c r="H99" s="43"/>
      <c r="I99" s="35" t="s">
        <v>33</v>
      </c>
      <c r="J99" s="39" t="str">
        <f>E25</f>
        <v>AFRY CZ s.r.o.</v>
      </c>
      <c r="K99" s="43"/>
      <c r="L99" s="148"/>
      <c r="S99" s="41"/>
      <c r="T99" s="41"/>
      <c r="U99" s="41"/>
      <c r="V99" s="41"/>
      <c r="W99" s="41"/>
      <c r="X99" s="41"/>
      <c r="Y99" s="41"/>
      <c r="Z99" s="41"/>
      <c r="AA99" s="41"/>
      <c r="AB99" s="41"/>
      <c r="AC99" s="41"/>
      <c r="AD99" s="41"/>
      <c r="AE99" s="41"/>
    </row>
    <row r="100" s="2" customFormat="1" ht="15.15" customHeight="1">
      <c r="A100" s="41"/>
      <c r="B100" s="42"/>
      <c r="C100" s="35" t="s">
        <v>31</v>
      </c>
      <c r="D100" s="43"/>
      <c r="E100" s="43"/>
      <c r="F100" s="30" t="str">
        <f>IF(E22="","",E22)</f>
        <v>Vyplň údaj</v>
      </c>
      <c r="G100" s="43"/>
      <c r="H100" s="43"/>
      <c r="I100" s="35" t="s">
        <v>38</v>
      </c>
      <c r="J100" s="39" t="str">
        <f>E28</f>
        <v xml:space="preserve"> </v>
      </c>
      <c r="K100" s="43"/>
      <c r="L100" s="148"/>
      <c r="S100" s="41"/>
      <c r="T100" s="41"/>
      <c r="U100" s="41"/>
      <c r="V100" s="41"/>
      <c r="W100" s="41"/>
      <c r="X100" s="41"/>
      <c r="Y100" s="41"/>
      <c r="Z100" s="41"/>
      <c r="AA100" s="41"/>
      <c r="AB100" s="41"/>
      <c r="AC100" s="41"/>
      <c r="AD100" s="41"/>
      <c r="AE100" s="41"/>
    </row>
    <row r="101" s="2" customFormat="1" ht="10.32" customHeight="1">
      <c r="A101" s="41"/>
      <c r="B101" s="42"/>
      <c r="C101" s="43"/>
      <c r="D101" s="43"/>
      <c r="E101" s="43"/>
      <c r="F101" s="43"/>
      <c r="G101" s="43"/>
      <c r="H101" s="43"/>
      <c r="I101" s="43"/>
      <c r="J101" s="43"/>
      <c r="K101" s="43"/>
      <c r="L101" s="148"/>
      <c r="S101" s="41"/>
      <c r="T101" s="41"/>
      <c r="U101" s="41"/>
      <c r="V101" s="41"/>
      <c r="W101" s="41"/>
      <c r="X101" s="41"/>
      <c r="Y101" s="41"/>
      <c r="Z101" s="41"/>
      <c r="AA101" s="41"/>
      <c r="AB101" s="41"/>
      <c r="AC101" s="41"/>
      <c r="AD101" s="41"/>
      <c r="AE101" s="41"/>
    </row>
    <row r="102" s="11" customFormat="1" ht="29.28" customHeight="1">
      <c r="A102" s="189"/>
      <c r="B102" s="190"/>
      <c r="C102" s="191" t="s">
        <v>294</v>
      </c>
      <c r="D102" s="192" t="s">
        <v>61</v>
      </c>
      <c r="E102" s="192" t="s">
        <v>57</v>
      </c>
      <c r="F102" s="192" t="s">
        <v>58</v>
      </c>
      <c r="G102" s="192" t="s">
        <v>295</v>
      </c>
      <c r="H102" s="192" t="s">
        <v>296</v>
      </c>
      <c r="I102" s="192" t="s">
        <v>297</v>
      </c>
      <c r="J102" s="192" t="s">
        <v>289</v>
      </c>
      <c r="K102" s="193" t="s">
        <v>298</v>
      </c>
      <c r="L102" s="194"/>
      <c r="M102" s="95" t="s">
        <v>19</v>
      </c>
      <c r="N102" s="96" t="s">
        <v>46</v>
      </c>
      <c r="O102" s="96" t="s">
        <v>299</v>
      </c>
      <c r="P102" s="96" t="s">
        <v>300</v>
      </c>
      <c r="Q102" s="96" t="s">
        <v>301</v>
      </c>
      <c r="R102" s="96" t="s">
        <v>302</v>
      </c>
      <c r="S102" s="96" t="s">
        <v>303</v>
      </c>
      <c r="T102" s="97" t="s">
        <v>304</v>
      </c>
      <c r="U102" s="189"/>
      <c r="V102" s="189"/>
      <c r="W102" s="189"/>
      <c r="X102" s="189"/>
      <c r="Y102" s="189"/>
      <c r="Z102" s="189"/>
      <c r="AA102" s="189"/>
      <c r="AB102" s="189"/>
      <c r="AC102" s="189"/>
      <c r="AD102" s="189"/>
      <c r="AE102" s="189"/>
    </row>
    <row r="103" s="2" customFormat="1" ht="22.8" customHeight="1">
      <c r="A103" s="41"/>
      <c r="B103" s="42"/>
      <c r="C103" s="102" t="s">
        <v>305</v>
      </c>
      <c r="D103" s="43"/>
      <c r="E103" s="43"/>
      <c r="F103" s="43"/>
      <c r="G103" s="43"/>
      <c r="H103" s="43"/>
      <c r="I103" s="43"/>
      <c r="J103" s="195">
        <f>BK103</f>
        <v>0</v>
      </c>
      <c r="K103" s="43"/>
      <c r="L103" s="47"/>
      <c r="M103" s="98"/>
      <c r="N103" s="196"/>
      <c r="O103" s="99"/>
      <c r="P103" s="197">
        <f>P104+P320</f>
        <v>0</v>
      </c>
      <c r="Q103" s="99"/>
      <c r="R103" s="197">
        <f>R104+R320</f>
        <v>0</v>
      </c>
      <c r="S103" s="99"/>
      <c r="T103" s="198">
        <f>T104+T320</f>
        <v>0</v>
      </c>
      <c r="U103" s="41"/>
      <c r="V103" s="41"/>
      <c r="W103" s="41"/>
      <c r="X103" s="41"/>
      <c r="Y103" s="41"/>
      <c r="Z103" s="41"/>
      <c r="AA103" s="41"/>
      <c r="AB103" s="41"/>
      <c r="AC103" s="41"/>
      <c r="AD103" s="41"/>
      <c r="AE103" s="41"/>
      <c r="AT103" s="20" t="s">
        <v>75</v>
      </c>
      <c r="AU103" s="20" t="s">
        <v>290</v>
      </c>
      <c r="BK103" s="199">
        <f>BK104+BK320</f>
        <v>0</v>
      </c>
    </row>
    <row r="104" s="12" customFormat="1" ht="25.92" customHeight="1">
      <c r="A104" s="12"/>
      <c r="B104" s="200"/>
      <c r="C104" s="201"/>
      <c r="D104" s="202" t="s">
        <v>75</v>
      </c>
      <c r="E104" s="203" t="s">
        <v>306</v>
      </c>
      <c r="F104" s="203" t="s">
        <v>307</v>
      </c>
      <c r="G104" s="201"/>
      <c r="H104" s="201"/>
      <c r="I104" s="204"/>
      <c r="J104" s="205">
        <f>BK104</f>
        <v>0</v>
      </c>
      <c r="K104" s="201"/>
      <c r="L104" s="206"/>
      <c r="M104" s="207"/>
      <c r="N104" s="208"/>
      <c r="O104" s="208"/>
      <c r="P104" s="209">
        <f>P105+P149+P235+P294+P307+P312+P318</f>
        <v>0</v>
      </c>
      <c r="Q104" s="208"/>
      <c r="R104" s="209">
        <f>R105+R149+R235+R294+R307+R312+R318</f>
        <v>0</v>
      </c>
      <c r="S104" s="208"/>
      <c r="T104" s="210">
        <f>T105+T149+T235+T294+T307+T312+T318</f>
        <v>0</v>
      </c>
      <c r="U104" s="12"/>
      <c r="V104" s="12"/>
      <c r="W104" s="12"/>
      <c r="X104" s="12"/>
      <c r="Y104" s="12"/>
      <c r="Z104" s="12"/>
      <c r="AA104" s="12"/>
      <c r="AB104" s="12"/>
      <c r="AC104" s="12"/>
      <c r="AD104" s="12"/>
      <c r="AE104" s="12"/>
      <c r="AR104" s="211" t="s">
        <v>83</v>
      </c>
      <c r="AT104" s="212" t="s">
        <v>75</v>
      </c>
      <c r="AU104" s="212" t="s">
        <v>76</v>
      </c>
      <c r="AY104" s="211" t="s">
        <v>308</v>
      </c>
      <c r="BK104" s="213">
        <f>BK105+BK149+BK235+BK294+BK307+BK312+BK318</f>
        <v>0</v>
      </c>
    </row>
    <row r="105" s="12" customFormat="1" ht="22.8" customHeight="1">
      <c r="A105" s="12"/>
      <c r="B105" s="200"/>
      <c r="C105" s="201"/>
      <c r="D105" s="202" t="s">
        <v>75</v>
      </c>
      <c r="E105" s="214" t="s">
        <v>83</v>
      </c>
      <c r="F105" s="214" t="s">
        <v>309</v>
      </c>
      <c r="G105" s="201"/>
      <c r="H105" s="201"/>
      <c r="I105" s="204"/>
      <c r="J105" s="215">
        <f>BK105</f>
        <v>0</v>
      </c>
      <c r="K105" s="201"/>
      <c r="L105" s="206"/>
      <c r="M105" s="207"/>
      <c r="N105" s="208"/>
      <c r="O105" s="208"/>
      <c r="P105" s="209">
        <f>SUM(P106:P148)</f>
        <v>0</v>
      </c>
      <c r="Q105" s="208"/>
      <c r="R105" s="209">
        <f>SUM(R106:R148)</f>
        <v>0</v>
      </c>
      <c r="S105" s="208"/>
      <c r="T105" s="210">
        <f>SUM(T106:T148)</f>
        <v>0</v>
      </c>
      <c r="U105" s="12"/>
      <c r="V105" s="12"/>
      <c r="W105" s="12"/>
      <c r="X105" s="12"/>
      <c r="Y105" s="12"/>
      <c r="Z105" s="12"/>
      <c r="AA105" s="12"/>
      <c r="AB105" s="12"/>
      <c r="AC105" s="12"/>
      <c r="AD105" s="12"/>
      <c r="AE105" s="12"/>
      <c r="AR105" s="211" t="s">
        <v>83</v>
      </c>
      <c r="AT105" s="212" t="s">
        <v>75</v>
      </c>
      <c r="AU105" s="212" t="s">
        <v>83</v>
      </c>
      <c r="AY105" s="211" t="s">
        <v>308</v>
      </c>
      <c r="BK105" s="213">
        <f>SUM(BK106:BK148)</f>
        <v>0</v>
      </c>
    </row>
    <row r="106" s="2" customFormat="1" ht="21.75" customHeight="1">
      <c r="A106" s="41"/>
      <c r="B106" s="42"/>
      <c r="C106" s="216" t="s">
        <v>83</v>
      </c>
      <c r="D106" s="216" t="s">
        <v>310</v>
      </c>
      <c r="E106" s="217" t="s">
        <v>2826</v>
      </c>
      <c r="F106" s="218" t="s">
        <v>10285</v>
      </c>
      <c r="G106" s="219" t="s">
        <v>442</v>
      </c>
      <c r="H106" s="220">
        <v>465.053</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10286</v>
      </c>
    </row>
    <row r="107" s="14" customFormat="1">
      <c r="A107" s="14"/>
      <c r="B107" s="249"/>
      <c r="C107" s="250"/>
      <c r="D107" s="236" t="s">
        <v>319</v>
      </c>
      <c r="E107" s="251" t="s">
        <v>19</v>
      </c>
      <c r="F107" s="252" t="s">
        <v>10287</v>
      </c>
      <c r="G107" s="250"/>
      <c r="H107" s="251" t="s">
        <v>19</v>
      </c>
      <c r="I107" s="253"/>
      <c r="J107" s="250"/>
      <c r="K107" s="250"/>
      <c r="L107" s="254"/>
      <c r="M107" s="255"/>
      <c r="N107" s="256"/>
      <c r="O107" s="256"/>
      <c r="P107" s="256"/>
      <c r="Q107" s="256"/>
      <c r="R107" s="256"/>
      <c r="S107" s="256"/>
      <c r="T107" s="257"/>
      <c r="U107" s="14"/>
      <c r="V107" s="14"/>
      <c r="W107" s="14"/>
      <c r="X107" s="14"/>
      <c r="Y107" s="14"/>
      <c r="Z107" s="14"/>
      <c r="AA107" s="14"/>
      <c r="AB107" s="14"/>
      <c r="AC107" s="14"/>
      <c r="AD107" s="14"/>
      <c r="AE107" s="14"/>
      <c r="AT107" s="258" t="s">
        <v>319</v>
      </c>
      <c r="AU107" s="258" t="s">
        <v>85</v>
      </c>
      <c r="AV107" s="14" t="s">
        <v>83</v>
      </c>
      <c r="AW107" s="14" t="s">
        <v>37</v>
      </c>
      <c r="AX107" s="14" t="s">
        <v>76</v>
      </c>
      <c r="AY107" s="258" t="s">
        <v>308</v>
      </c>
    </row>
    <row r="108" s="14" customFormat="1">
      <c r="A108" s="14"/>
      <c r="B108" s="249"/>
      <c r="C108" s="250"/>
      <c r="D108" s="236" t="s">
        <v>319</v>
      </c>
      <c r="E108" s="251" t="s">
        <v>19</v>
      </c>
      <c r="F108" s="252" t="s">
        <v>10288</v>
      </c>
      <c r="G108" s="250"/>
      <c r="H108" s="251" t="s">
        <v>19</v>
      </c>
      <c r="I108" s="253"/>
      <c r="J108" s="250"/>
      <c r="K108" s="250"/>
      <c r="L108" s="254"/>
      <c r="M108" s="255"/>
      <c r="N108" s="256"/>
      <c r="O108" s="256"/>
      <c r="P108" s="256"/>
      <c r="Q108" s="256"/>
      <c r="R108" s="256"/>
      <c r="S108" s="256"/>
      <c r="T108" s="257"/>
      <c r="U108" s="14"/>
      <c r="V108" s="14"/>
      <c r="W108" s="14"/>
      <c r="X108" s="14"/>
      <c r="Y108" s="14"/>
      <c r="Z108" s="14"/>
      <c r="AA108" s="14"/>
      <c r="AB108" s="14"/>
      <c r="AC108" s="14"/>
      <c r="AD108" s="14"/>
      <c r="AE108" s="14"/>
      <c r="AT108" s="258" t="s">
        <v>319</v>
      </c>
      <c r="AU108" s="258" t="s">
        <v>85</v>
      </c>
      <c r="AV108" s="14" t="s">
        <v>83</v>
      </c>
      <c r="AW108" s="14" t="s">
        <v>37</v>
      </c>
      <c r="AX108" s="14" t="s">
        <v>76</v>
      </c>
      <c r="AY108" s="258" t="s">
        <v>308</v>
      </c>
    </row>
    <row r="109" s="13" customFormat="1">
      <c r="A109" s="13"/>
      <c r="B109" s="234"/>
      <c r="C109" s="235"/>
      <c r="D109" s="236" t="s">
        <v>319</v>
      </c>
      <c r="E109" s="237" t="s">
        <v>19</v>
      </c>
      <c r="F109" s="238" t="s">
        <v>10289</v>
      </c>
      <c r="G109" s="235"/>
      <c r="H109" s="239">
        <v>60.75</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4" customFormat="1">
      <c r="A110" s="14"/>
      <c r="B110" s="249"/>
      <c r="C110" s="250"/>
      <c r="D110" s="236" t="s">
        <v>319</v>
      </c>
      <c r="E110" s="251" t="s">
        <v>19</v>
      </c>
      <c r="F110" s="252" t="s">
        <v>10290</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3" customFormat="1">
      <c r="A111" s="13"/>
      <c r="B111" s="234"/>
      <c r="C111" s="235"/>
      <c r="D111" s="236" t="s">
        <v>319</v>
      </c>
      <c r="E111" s="237" t="s">
        <v>19</v>
      </c>
      <c r="F111" s="238" t="s">
        <v>10291</v>
      </c>
      <c r="G111" s="235"/>
      <c r="H111" s="239">
        <v>253.25999999999999</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4" customFormat="1">
      <c r="A112" s="14"/>
      <c r="B112" s="249"/>
      <c r="C112" s="250"/>
      <c r="D112" s="236" t="s">
        <v>319</v>
      </c>
      <c r="E112" s="251" t="s">
        <v>19</v>
      </c>
      <c r="F112" s="252" t="s">
        <v>10292</v>
      </c>
      <c r="G112" s="250"/>
      <c r="H112" s="251" t="s">
        <v>19</v>
      </c>
      <c r="I112" s="253"/>
      <c r="J112" s="250"/>
      <c r="K112" s="250"/>
      <c r="L112" s="254"/>
      <c r="M112" s="255"/>
      <c r="N112" s="256"/>
      <c r="O112" s="256"/>
      <c r="P112" s="256"/>
      <c r="Q112" s="256"/>
      <c r="R112" s="256"/>
      <c r="S112" s="256"/>
      <c r="T112" s="257"/>
      <c r="U112" s="14"/>
      <c r="V112" s="14"/>
      <c r="W112" s="14"/>
      <c r="X112" s="14"/>
      <c r="Y112" s="14"/>
      <c r="Z112" s="14"/>
      <c r="AA112" s="14"/>
      <c r="AB112" s="14"/>
      <c r="AC112" s="14"/>
      <c r="AD112" s="14"/>
      <c r="AE112" s="14"/>
      <c r="AT112" s="258" t="s">
        <v>319</v>
      </c>
      <c r="AU112" s="258" t="s">
        <v>85</v>
      </c>
      <c r="AV112" s="14" t="s">
        <v>83</v>
      </c>
      <c r="AW112" s="14" t="s">
        <v>37</v>
      </c>
      <c r="AX112" s="14" t="s">
        <v>76</v>
      </c>
      <c r="AY112" s="258" t="s">
        <v>308</v>
      </c>
    </row>
    <row r="113" s="13" customFormat="1">
      <c r="A113" s="13"/>
      <c r="B113" s="234"/>
      <c r="C113" s="235"/>
      <c r="D113" s="236" t="s">
        <v>319</v>
      </c>
      <c r="E113" s="237" t="s">
        <v>19</v>
      </c>
      <c r="F113" s="238" t="s">
        <v>10293</v>
      </c>
      <c r="G113" s="235"/>
      <c r="H113" s="239">
        <v>15.119999999999999</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4" customFormat="1">
      <c r="A114" s="14"/>
      <c r="B114" s="249"/>
      <c r="C114" s="250"/>
      <c r="D114" s="236" t="s">
        <v>319</v>
      </c>
      <c r="E114" s="251" t="s">
        <v>19</v>
      </c>
      <c r="F114" s="252" t="s">
        <v>10294</v>
      </c>
      <c r="G114" s="250"/>
      <c r="H114" s="251" t="s">
        <v>19</v>
      </c>
      <c r="I114" s="253"/>
      <c r="J114" s="250"/>
      <c r="K114" s="250"/>
      <c r="L114" s="254"/>
      <c r="M114" s="255"/>
      <c r="N114" s="256"/>
      <c r="O114" s="256"/>
      <c r="P114" s="256"/>
      <c r="Q114" s="256"/>
      <c r="R114" s="256"/>
      <c r="S114" s="256"/>
      <c r="T114" s="257"/>
      <c r="U114" s="14"/>
      <c r="V114" s="14"/>
      <c r="W114" s="14"/>
      <c r="X114" s="14"/>
      <c r="Y114" s="14"/>
      <c r="Z114" s="14"/>
      <c r="AA114" s="14"/>
      <c r="AB114" s="14"/>
      <c r="AC114" s="14"/>
      <c r="AD114" s="14"/>
      <c r="AE114" s="14"/>
      <c r="AT114" s="258" t="s">
        <v>319</v>
      </c>
      <c r="AU114" s="258" t="s">
        <v>85</v>
      </c>
      <c r="AV114" s="14" t="s">
        <v>83</v>
      </c>
      <c r="AW114" s="14" t="s">
        <v>37</v>
      </c>
      <c r="AX114" s="14" t="s">
        <v>76</v>
      </c>
      <c r="AY114" s="258" t="s">
        <v>308</v>
      </c>
    </row>
    <row r="115" s="13" customFormat="1">
      <c r="A115" s="13"/>
      <c r="B115" s="234"/>
      <c r="C115" s="235"/>
      <c r="D115" s="236" t="s">
        <v>319</v>
      </c>
      <c r="E115" s="237" t="s">
        <v>19</v>
      </c>
      <c r="F115" s="238" t="s">
        <v>10295</v>
      </c>
      <c r="G115" s="235"/>
      <c r="H115" s="239">
        <v>116.663</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4" customFormat="1">
      <c r="A116" s="14"/>
      <c r="B116" s="249"/>
      <c r="C116" s="250"/>
      <c r="D116" s="236" t="s">
        <v>319</v>
      </c>
      <c r="E116" s="251" t="s">
        <v>19</v>
      </c>
      <c r="F116" s="252" t="s">
        <v>10296</v>
      </c>
      <c r="G116" s="250"/>
      <c r="H116" s="251" t="s">
        <v>19</v>
      </c>
      <c r="I116" s="253"/>
      <c r="J116" s="250"/>
      <c r="K116" s="250"/>
      <c r="L116" s="254"/>
      <c r="M116" s="255"/>
      <c r="N116" s="256"/>
      <c r="O116" s="256"/>
      <c r="P116" s="256"/>
      <c r="Q116" s="256"/>
      <c r="R116" s="256"/>
      <c r="S116" s="256"/>
      <c r="T116" s="257"/>
      <c r="U116" s="14"/>
      <c r="V116" s="14"/>
      <c r="W116" s="14"/>
      <c r="X116" s="14"/>
      <c r="Y116" s="14"/>
      <c r="Z116" s="14"/>
      <c r="AA116" s="14"/>
      <c r="AB116" s="14"/>
      <c r="AC116" s="14"/>
      <c r="AD116" s="14"/>
      <c r="AE116" s="14"/>
      <c r="AT116" s="258" t="s">
        <v>319</v>
      </c>
      <c r="AU116" s="258" t="s">
        <v>85</v>
      </c>
      <c r="AV116" s="14" t="s">
        <v>83</v>
      </c>
      <c r="AW116" s="14" t="s">
        <v>37</v>
      </c>
      <c r="AX116" s="14" t="s">
        <v>76</v>
      </c>
      <c r="AY116" s="258" t="s">
        <v>308</v>
      </c>
    </row>
    <row r="117" s="13" customFormat="1">
      <c r="A117" s="13"/>
      <c r="B117" s="234"/>
      <c r="C117" s="235"/>
      <c r="D117" s="236" t="s">
        <v>319</v>
      </c>
      <c r="E117" s="237" t="s">
        <v>19</v>
      </c>
      <c r="F117" s="238" t="s">
        <v>10297</v>
      </c>
      <c r="G117" s="235"/>
      <c r="H117" s="239">
        <v>17.399999999999999</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4" customFormat="1">
      <c r="A118" s="14"/>
      <c r="B118" s="249"/>
      <c r="C118" s="250"/>
      <c r="D118" s="236" t="s">
        <v>319</v>
      </c>
      <c r="E118" s="251" t="s">
        <v>19</v>
      </c>
      <c r="F118" s="252" t="s">
        <v>10298</v>
      </c>
      <c r="G118" s="250"/>
      <c r="H118" s="251" t="s">
        <v>19</v>
      </c>
      <c r="I118" s="253"/>
      <c r="J118" s="250"/>
      <c r="K118" s="250"/>
      <c r="L118" s="254"/>
      <c r="M118" s="255"/>
      <c r="N118" s="256"/>
      <c r="O118" s="256"/>
      <c r="P118" s="256"/>
      <c r="Q118" s="256"/>
      <c r="R118" s="256"/>
      <c r="S118" s="256"/>
      <c r="T118" s="257"/>
      <c r="U118" s="14"/>
      <c r="V118" s="14"/>
      <c r="W118" s="14"/>
      <c r="X118" s="14"/>
      <c r="Y118" s="14"/>
      <c r="Z118" s="14"/>
      <c r="AA118" s="14"/>
      <c r="AB118" s="14"/>
      <c r="AC118" s="14"/>
      <c r="AD118" s="14"/>
      <c r="AE118" s="14"/>
      <c r="AT118" s="258" t="s">
        <v>319</v>
      </c>
      <c r="AU118" s="258" t="s">
        <v>85</v>
      </c>
      <c r="AV118" s="14" t="s">
        <v>83</v>
      </c>
      <c r="AW118" s="14" t="s">
        <v>37</v>
      </c>
      <c r="AX118" s="14" t="s">
        <v>76</v>
      </c>
      <c r="AY118" s="258" t="s">
        <v>308</v>
      </c>
    </row>
    <row r="119" s="13" customFormat="1">
      <c r="A119" s="13"/>
      <c r="B119" s="234"/>
      <c r="C119" s="235"/>
      <c r="D119" s="236" t="s">
        <v>319</v>
      </c>
      <c r="E119" s="237" t="s">
        <v>19</v>
      </c>
      <c r="F119" s="238" t="s">
        <v>10299</v>
      </c>
      <c r="G119" s="235"/>
      <c r="H119" s="239">
        <v>1.8600000000000001</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465.053</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2" customFormat="1" ht="16.5" customHeight="1">
      <c r="A121" s="41"/>
      <c r="B121" s="42"/>
      <c r="C121" s="216" t="s">
        <v>85</v>
      </c>
      <c r="D121" s="216" t="s">
        <v>310</v>
      </c>
      <c r="E121" s="217" t="s">
        <v>8463</v>
      </c>
      <c r="F121" s="218" t="s">
        <v>10300</v>
      </c>
      <c r="G121" s="219" t="s">
        <v>442</v>
      </c>
      <c r="H121" s="220">
        <v>58.630000000000003</v>
      </c>
      <c r="I121" s="221"/>
      <c r="J121" s="222">
        <f>ROUND(I121*H121,2)</f>
        <v>0</v>
      </c>
      <c r="K121" s="218" t="s">
        <v>19</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10301</v>
      </c>
    </row>
    <row r="122" s="14" customFormat="1">
      <c r="A122" s="14"/>
      <c r="B122" s="249"/>
      <c r="C122" s="250"/>
      <c r="D122" s="236" t="s">
        <v>319</v>
      </c>
      <c r="E122" s="251" t="s">
        <v>19</v>
      </c>
      <c r="F122" s="252" t="s">
        <v>10302</v>
      </c>
      <c r="G122" s="250"/>
      <c r="H122" s="251" t="s">
        <v>19</v>
      </c>
      <c r="I122" s="253"/>
      <c r="J122" s="250"/>
      <c r="K122" s="250"/>
      <c r="L122" s="254"/>
      <c r="M122" s="255"/>
      <c r="N122" s="256"/>
      <c r="O122" s="256"/>
      <c r="P122" s="256"/>
      <c r="Q122" s="256"/>
      <c r="R122" s="256"/>
      <c r="S122" s="256"/>
      <c r="T122" s="257"/>
      <c r="U122" s="14"/>
      <c r="V122" s="14"/>
      <c r="W122" s="14"/>
      <c r="X122" s="14"/>
      <c r="Y122" s="14"/>
      <c r="Z122" s="14"/>
      <c r="AA122" s="14"/>
      <c r="AB122" s="14"/>
      <c r="AC122" s="14"/>
      <c r="AD122" s="14"/>
      <c r="AE122" s="14"/>
      <c r="AT122" s="258" t="s">
        <v>319</v>
      </c>
      <c r="AU122" s="258" t="s">
        <v>85</v>
      </c>
      <c r="AV122" s="14" t="s">
        <v>83</v>
      </c>
      <c r="AW122" s="14" t="s">
        <v>37</v>
      </c>
      <c r="AX122" s="14" t="s">
        <v>76</v>
      </c>
      <c r="AY122" s="258" t="s">
        <v>308</v>
      </c>
    </row>
    <row r="123" s="13" customFormat="1">
      <c r="A123" s="13"/>
      <c r="B123" s="234"/>
      <c r="C123" s="235"/>
      <c r="D123" s="236" t="s">
        <v>319</v>
      </c>
      <c r="E123" s="237" t="s">
        <v>19</v>
      </c>
      <c r="F123" s="238" t="s">
        <v>10303</v>
      </c>
      <c r="G123" s="235"/>
      <c r="H123" s="239">
        <v>11.199999999999999</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4" customFormat="1">
      <c r="A124" s="14"/>
      <c r="B124" s="249"/>
      <c r="C124" s="250"/>
      <c r="D124" s="236" t="s">
        <v>319</v>
      </c>
      <c r="E124" s="251" t="s">
        <v>19</v>
      </c>
      <c r="F124" s="252" t="s">
        <v>10304</v>
      </c>
      <c r="G124" s="250"/>
      <c r="H124" s="251" t="s">
        <v>19</v>
      </c>
      <c r="I124" s="253"/>
      <c r="J124" s="250"/>
      <c r="K124" s="250"/>
      <c r="L124" s="254"/>
      <c r="M124" s="255"/>
      <c r="N124" s="256"/>
      <c r="O124" s="256"/>
      <c r="P124" s="256"/>
      <c r="Q124" s="256"/>
      <c r="R124" s="256"/>
      <c r="S124" s="256"/>
      <c r="T124" s="257"/>
      <c r="U124" s="14"/>
      <c r="V124" s="14"/>
      <c r="W124" s="14"/>
      <c r="X124" s="14"/>
      <c r="Y124" s="14"/>
      <c r="Z124" s="14"/>
      <c r="AA124" s="14"/>
      <c r="AB124" s="14"/>
      <c r="AC124" s="14"/>
      <c r="AD124" s="14"/>
      <c r="AE124" s="14"/>
      <c r="AT124" s="258" t="s">
        <v>319</v>
      </c>
      <c r="AU124" s="258" t="s">
        <v>85</v>
      </c>
      <c r="AV124" s="14" t="s">
        <v>83</v>
      </c>
      <c r="AW124" s="14" t="s">
        <v>37</v>
      </c>
      <c r="AX124" s="14" t="s">
        <v>76</v>
      </c>
      <c r="AY124" s="258" t="s">
        <v>308</v>
      </c>
    </row>
    <row r="125" s="13" customFormat="1">
      <c r="A125" s="13"/>
      <c r="B125" s="234"/>
      <c r="C125" s="235"/>
      <c r="D125" s="236" t="s">
        <v>319</v>
      </c>
      <c r="E125" s="237" t="s">
        <v>19</v>
      </c>
      <c r="F125" s="238" t="s">
        <v>10305</v>
      </c>
      <c r="G125" s="235"/>
      <c r="H125" s="239">
        <v>41.344000000000001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4" customFormat="1">
      <c r="A126" s="14"/>
      <c r="B126" s="249"/>
      <c r="C126" s="250"/>
      <c r="D126" s="236" t="s">
        <v>319</v>
      </c>
      <c r="E126" s="251" t="s">
        <v>19</v>
      </c>
      <c r="F126" s="252" t="s">
        <v>10306</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3" customFormat="1">
      <c r="A127" s="13"/>
      <c r="B127" s="234"/>
      <c r="C127" s="235"/>
      <c r="D127" s="236" t="s">
        <v>319</v>
      </c>
      <c r="E127" s="237" t="s">
        <v>19</v>
      </c>
      <c r="F127" s="238" t="s">
        <v>10307</v>
      </c>
      <c r="G127" s="235"/>
      <c r="H127" s="239">
        <v>3.3319999999999999</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76</v>
      </c>
      <c r="AY127" s="245" t="s">
        <v>308</v>
      </c>
    </row>
    <row r="128" s="14" customFormat="1">
      <c r="A128" s="14"/>
      <c r="B128" s="249"/>
      <c r="C128" s="250"/>
      <c r="D128" s="236" t="s">
        <v>319</v>
      </c>
      <c r="E128" s="251" t="s">
        <v>19</v>
      </c>
      <c r="F128" s="252" t="s">
        <v>10308</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10309</v>
      </c>
      <c r="G129" s="235"/>
      <c r="H129" s="239">
        <v>2.754</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5" customFormat="1">
      <c r="A130" s="15"/>
      <c r="B130" s="259"/>
      <c r="C130" s="260"/>
      <c r="D130" s="236" t="s">
        <v>319</v>
      </c>
      <c r="E130" s="261" t="s">
        <v>19</v>
      </c>
      <c r="F130" s="262" t="s">
        <v>448</v>
      </c>
      <c r="G130" s="260"/>
      <c r="H130" s="263">
        <v>58.630000000000003</v>
      </c>
      <c r="I130" s="264"/>
      <c r="J130" s="260"/>
      <c r="K130" s="260"/>
      <c r="L130" s="265"/>
      <c r="M130" s="266"/>
      <c r="N130" s="267"/>
      <c r="O130" s="267"/>
      <c r="P130" s="267"/>
      <c r="Q130" s="267"/>
      <c r="R130" s="267"/>
      <c r="S130" s="267"/>
      <c r="T130" s="268"/>
      <c r="U130" s="15"/>
      <c r="V130" s="15"/>
      <c r="W130" s="15"/>
      <c r="X130" s="15"/>
      <c r="Y130" s="15"/>
      <c r="Z130" s="15"/>
      <c r="AA130" s="15"/>
      <c r="AB130" s="15"/>
      <c r="AC130" s="15"/>
      <c r="AD130" s="15"/>
      <c r="AE130" s="15"/>
      <c r="AT130" s="269" t="s">
        <v>319</v>
      </c>
      <c r="AU130" s="269" t="s">
        <v>85</v>
      </c>
      <c r="AV130" s="15" t="s">
        <v>315</v>
      </c>
      <c r="AW130" s="15" t="s">
        <v>37</v>
      </c>
      <c r="AX130" s="15" t="s">
        <v>83</v>
      </c>
      <c r="AY130" s="269" t="s">
        <v>308</v>
      </c>
    </row>
    <row r="131" s="2" customFormat="1" ht="16.5" customHeight="1">
      <c r="A131" s="41"/>
      <c r="B131" s="42"/>
      <c r="C131" s="216" t="s">
        <v>150</v>
      </c>
      <c r="D131" s="216" t="s">
        <v>310</v>
      </c>
      <c r="E131" s="217" t="s">
        <v>449</v>
      </c>
      <c r="F131" s="218" t="s">
        <v>10310</v>
      </c>
      <c r="G131" s="219" t="s">
        <v>313</v>
      </c>
      <c r="H131" s="220">
        <v>396</v>
      </c>
      <c r="I131" s="221"/>
      <c r="J131" s="222">
        <f>ROUND(I131*H131,2)</f>
        <v>0</v>
      </c>
      <c r="K131" s="218" t="s">
        <v>19</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10311</v>
      </c>
    </row>
    <row r="132" s="13" customFormat="1">
      <c r="A132" s="13"/>
      <c r="B132" s="234"/>
      <c r="C132" s="235"/>
      <c r="D132" s="236" t="s">
        <v>319</v>
      </c>
      <c r="E132" s="237" t="s">
        <v>19</v>
      </c>
      <c r="F132" s="238" t="s">
        <v>10312</v>
      </c>
      <c r="G132" s="235"/>
      <c r="H132" s="239">
        <v>396</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76</v>
      </c>
      <c r="AY132" s="245" t="s">
        <v>308</v>
      </c>
    </row>
    <row r="133" s="15" customFormat="1">
      <c r="A133" s="15"/>
      <c r="B133" s="259"/>
      <c r="C133" s="260"/>
      <c r="D133" s="236" t="s">
        <v>319</v>
      </c>
      <c r="E133" s="261" t="s">
        <v>19</v>
      </c>
      <c r="F133" s="262" t="s">
        <v>448</v>
      </c>
      <c r="G133" s="260"/>
      <c r="H133" s="263">
        <v>396</v>
      </c>
      <c r="I133" s="264"/>
      <c r="J133" s="260"/>
      <c r="K133" s="260"/>
      <c r="L133" s="265"/>
      <c r="M133" s="266"/>
      <c r="N133" s="267"/>
      <c r="O133" s="267"/>
      <c r="P133" s="267"/>
      <c r="Q133" s="267"/>
      <c r="R133" s="267"/>
      <c r="S133" s="267"/>
      <c r="T133" s="268"/>
      <c r="U133" s="15"/>
      <c r="V133" s="15"/>
      <c r="W133" s="15"/>
      <c r="X133" s="15"/>
      <c r="Y133" s="15"/>
      <c r="Z133" s="15"/>
      <c r="AA133" s="15"/>
      <c r="AB133" s="15"/>
      <c r="AC133" s="15"/>
      <c r="AD133" s="15"/>
      <c r="AE133" s="15"/>
      <c r="AT133" s="269" t="s">
        <v>319</v>
      </c>
      <c r="AU133" s="269" t="s">
        <v>85</v>
      </c>
      <c r="AV133" s="15" t="s">
        <v>315</v>
      </c>
      <c r="AW133" s="15" t="s">
        <v>37</v>
      </c>
      <c r="AX133" s="15" t="s">
        <v>83</v>
      </c>
      <c r="AY133" s="269" t="s">
        <v>308</v>
      </c>
    </row>
    <row r="134" s="2" customFormat="1" ht="16.5" customHeight="1">
      <c r="A134" s="41"/>
      <c r="B134" s="42"/>
      <c r="C134" s="216" t="s">
        <v>315</v>
      </c>
      <c r="D134" s="216" t="s">
        <v>310</v>
      </c>
      <c r="E134" s="217" t="s">
        <v>455</v>
      </c>
      <c r="F134" s="218" t="s">
        <v>10313</v>
      </c>
      <c r="G134" s="219" t="s">
        <v>313</v>
      </c>
      <c r="H134" s="220">
        <v>396</v>
      </c>
      <c r="I134" s="221"/>
      <c r="J134" s="222">
        <f>ROUND(I134*H134,2)</f>
        <v>0</v>
      </c>
      <c r="K134" s="218" t="s">
        <v>19</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10314</v>
      </c>
    </row>
    <row r="135" s="2" customFormat="1" ht="21.75" customHeight="1">
      <c r="A135" s="41"/>
      <c r="B135" s="42"/>
      <c r="C135" s="216" t="s">
        <v>336</v>
      </c>
      <c r="D135" s="216" t="s">
        <v>310</v>
      </c>
      <c r="E135" s="217" t="s">
        <v>653</v>
      </c>
      <c r="F135" s="218" t="s">
        <v>654</v>
      </c>
      <c r="G135" s="219" t="s">
        <v>442</v>
      </c>
      <c r="H135" s="220">
        <v>217.46299999999999</v>
      </c>
      <c r="I135" s="221"/>
      <c r="J135" s="222">
        <f>ROUND(I135*H135,2)</f>
        <v>0</v>
      </c>
      <c r="K135" s="218" t="s">
        <v>19</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10315</v>
      </c>
    </row>
    <row r="136" s="13" customFormat="1">
      <c r="A136" s="13"/>
      <c r="B136" s="234"/>
      <c r="C136" s="235"/>
      <c r="D136" s="236" t="s">
        <v>319</v>
      </c>
      <c r="E136" s="237" t="s">
        <v>19</v>
      </c>
      <c r="F136" s="238" t="s">
        <v>10316</v>
      </c>
      <c r="G136" s="235"/>
      <c r="H136" s="239">
        <v>523.68299999999999</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10317</v>
      </c>
      <c r="G137" s="235"/>
      <c r="H137" s="239">
        <v>-306.22000000000003</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217.46299999999999</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2" customFormat="1" ht="37.8" customHeight="1">
      <c r="A139" s="41"/>
      <c r="B139" s="42"/>
      <c r="C139" s="216" t="s">
        <v>342</v>
      </c>
      <c r="D139" s="216" t="s">
        <v>310</v>
      </c>
      <c r="E139" s="217" t="s">
        <v>656</v>
      </c>
      <c r="F139" s="218" t="s">
        <v>1215</v>
      </c>
      <c r="G139" s="219" t="s">
        <v>442</v>
      </c>
      <c r="H139" s="220">
        <v>2174.6300000000001</v>
      </c>
      <c r="I139" s="221"/>
      <c r="J139" s="222">
        <f>ROUND(I139*H139,2)</f>
        <v>0</v>
      </c>
      <c r="K139" s="218" t="s">
        <v>19</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10318</v>
      </c>
    </row>
    <row r="140" s="13" customFormat="1">
      <c r="A140" s="13"/>
      <c r="B140" s="234"/>
      <c r="C140" s="235"/>
      <c r="D140" s="236" t="s">
        <v>319</v>
      </c>
      <c r="E140" s="237" t="s">
        <v>19</v>
      </c>
      <c r="F140" s="238" t="s">
        <v>10319</v>
      </c>
      <c r="G140" s="235"/>
      <c r="H140" s="239">
        <v>2174.6300000000001</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83</v>
      </c>
      <c r="AY140" s="245" t="s">
        <v>308</v>
      </c>
    </row>
    <row r="141" s="2" customFormat="1" ht="16.5" customHeight="1">
      <c r="A141" s="41"/>
      <c r="B141" s="42"/>
      <c r="C141" s="216" t="s">
        <v>347</v>
      </c>
      <c r="D141" s="216" t="s">
        <v>310</v>
      </c>
      <c r="E141" s="217" t="s">
        <v>666</v>
      </c>
      <c r="F141" s="218" t="s">
        <v>667</v>
      </c>
      <c r="G141" s="219" t="s">
        <v>493</v>
      </c>
      <c r="H141" s="220">
        <v>434.86000000000001</v>
      </c>
      <c r="I141" s="221"/>
      <c r="J141" s="222">
        <f>ROUND(I141*H141,2)</f>
        <v>0</v>
      </c>
      <c r="K141" s="218" t="s">
        <v>19</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10320</v>
      </c>
    </row>
    <row r="142" s="13" customFormat="1">
      <c r="A142" s="13"/>
      <c r="B142" s="234"/>
      <c r="C142" s="235"/>
      <c r="D142" s="236" t="s">
        <v>319</v>
      </c>
      <c r="E142" s="237" t="s">
        <v>19</v>
      </c>
      <c r="F142" s="238" t="s">
        <v>10321</v>
      </c>
      <c r="G142" s="235"/>
      <c r="H142" s="239">
        <v>434.86000000000001</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434.86000000000001</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16.5" customHeight="1">
      <c r="A144" s="41"/>
      <c r="B144" s="42"/>
      <c r="C144" s="216" t="s">
        <v>352</v>
      </c>
      <c r="D144" s="216" t="s">
        <v>310</v>
      </c>
      <c r="E144" s="217" t="s">
        <v>663</v>
      </c>
      <c r="F144" s="218" t="s">
        <v>664</v>
      </c>
      <c r="G144" s="219" t="s">
        <v>442</v>
      </c>
      <c r="H144" s="220">
        <v>217.46299999999999</v>
      </c>
      <c r="I144" s="221"/>
      <c r="J144" s="222">
        <f>ROUND(I144*H144,2)</f>
        <v>0</v>
      </c>
      <c r="K144" s="218" t="s">
        <v>19</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10322</v>
      </c>
    </row>
    <row r="145" s="2" customFormat="1" ht="16.5" customHeight="1">
      <c r="A145" s="41"/>
      <c r="B145" s="42"/>
      <c r="C145" s="216" t="s">
        <v>357</v>
      </c>
      <c r="D145" s="216" t="s">
        <v>310</v>
      </c>
      <c r="E145" s="217" t="s">
        <v>466</v>
      </c>
      <c r="F145" s="218" t="s">
        <v>10323</v>
      </c>
      <c r="G145" s="219" t="s">
        <v>442</v>
      </c>
      <c r="H145" s="220">
        <v>306.22000000000003</v>
      </c>
      <c r="I145" s="221"/>
      <c r="J145" s="222">
        <f>ROUND(I145*H145,2)</f>
        <v>0</v>
      </c>
      <c r="K145" s="218" t="s">
        <v>19</v>
      </c>
      <c r="L145" s="47"/>
      <c r="M145" s="223" t="s">
        <v>19</v>
      </c>
      <c r="N145" s="224"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315</v>
      </c>
      <c r="AT145" s="227" t="s">
        <v>310</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10324</v>
      </c>
    </row>
    <row r="146" s="13" customFormat="1">
      <c r="A146" s="13"/>
      <c r="B146" s="234"/>
      <c r="C146" s="235"/>
      <c r="D146" s="236" t="s">
        <v>319</v>
      </c>
      <c r="E146" s="237" t="s">
        <v>19</v>
      </c>
      <c r="F146" s="238" t="s">
        <v>10316</v>
      </c>
      <c r="G146" s="235"/>
      <c r="H146" s="239">
        <v>523.68299999999999</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10325</v>
      </c>
      <c r="G147" s="235"/>
      <c r="H147" s="239">
        <v>-217.46299999999999</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5" customFormat="1">
      <c r="A148" s="15"/>
      <c r="B148" s="259"/>
      <c r="C148" s="260"/>
      <c r="D148" s="236" t="s">
        <v>319</v>
      </c>
      <c r="E148" s="261" t="s">
        <v>19</v>
      </c>
      <c r="F148" s="262" t="s">
        <v>448</v>
      </c>
      <c r="G148" s="260"/>
      <c r="H148" s="263">
        <v>306.22000000000003</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319</v>
      </c>
      <c r="AU148" s="269" t="s">
        <v>85</v>
      </c>
      <c r="AV148" s="15" t="s">
        <v>315</v>
      </c>
      <c r="AW148" s="15" t="s">
        <v>37</v>
      </c>
      <c r="AX148" s="15" t="s">
        <v>83</v>
      </c>
      <c r="AY148" s="269" t="s">
        <v>308</v>
      </c>
    </row>
    <row r="149" s="12" customFormat="1" ht="22.8" customHeight="1">
      <c r="A149" s="12"/>
      <c r="B149" s="200"/>
      <c r="C149" s="201"/>
      <c r="D149" s="202" t="s">
        <v>75</v>
      </c>
      <c r="E149" s="214" t="s">
        <v>85</v>
      </c>
      <c r="F149" s="214" t="s">
        <v>1269</v>
      </c>
      <c r="G149" s="201"/>
      <c r="H149" s="201"/>
      <c r="I149" s="204"/>
      <c r="J149" s="215">
        <f>BK149</f>
        <v>0</v>
      </c>
      <c r="K149" s="201"/>
      <c r="L149" s="206"/>
      <c r="M149" s="207"/>
      <c r="N149" s="208"/>
      <c r="O149" s="208"/>
      <c r="P149" s="209">
        <f>SUM(P150:P234)</f>
        <v>0</v>
      </c>
      <c r="Q149" s="208"/>
      <c r="R149" s="209">
        <f>SUM(R150:R234)</f>
        <v>0</v>
      </c>
      <c r="S149" s="208"/>
      <c r="T149" s="210">
        <f>SUM(T150:T234)</f>
        <v>0</v>
      </c>
      <c r="U149" s="12"/>
      <c r="V149" s="12"/>
      <c r="W149" s="12"/>
      <c r="X149" s="12"/>
      <c r="Y149" s="12"/>
      <c r="Z149" s="12"/>
      <c r="AA149" s="12"/>
      <c r="AB149" s="12"/>
      <c r="AC149" s="12"/>
      <c r="AD149" s="12"/>
      <c r="AE149" s="12"/>
      <c r="AR149" s="211" t="s">
        <v>83</v>
      </c>
      <c r="AT149" s="212" t="s">
        <v>75</v>
      </c>
      <c r="AU149" s="212" t="s">
        <v>83</v>
      </c>
      <c r="AY149" s="211" t="s">
        <v>308</v>
      </c>
      <c r="BK149" s="213">
        <f>SUM(BK150:BK234)</f>
        <v>0</v>
      </c>
    </row>
    <row r="150" s="2" customFormat="1" ht="16.5" customHeight="1">
      <c r="A150" s="41"/>
      <c r="B150" s="42"/>
      <c r="C150" s="216" t="s">
        <v>362</v>
      </c>
      <c r="D150" s="216" t="s">
        <v>310</v>
      </c>
      <c r="E150" s="217" t="s">
        <v>7778</v>
      </c>
      <c r="F150" s="218" t="s">
        <v>10326</v>
      </c>
      <c r="G150" s="219" t="s">
        <v>442</v>
      </c>
      <c r="H150" s="220">
        <v>21.870999999999999</v>
      </c>
      <c r="I150" s="221"/>
      <c r="J150" s="222">
        <f>ROUND(I150*H150,2)</f>
        <v>0</v>
      </c>
      <c r="K150" s="218" t="s">
        <v>19</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10327</v>
      </c>
    </row>
    <row r="151" s="14" customFormat="1">
      <c r="A151" s="14"/>
      <c r="B151" s="249"/>
      <c r="C151" s="250"/>
      <c r="D151" s="236" t="s">
        <v>319</v>
      </c>
      <c r="E151" s="251" t="s">
        <v>19</v>
      </c>
      <c r="F151" s="252" t="s">
        <v>10287</v>
      </c>
      <c r="G151" s="250"/>
      <c r="H151" s="251" t="s">
        <v>19</v>
      </c>
      <c r="I151" s="253"/>
      <c r="J151" s="250"/>
      <c r="K151" s="250"/>
      <c r="L151" s="254"/>
      <c r="M151" s="255"/>
      <c r="N151" s="256"/>
      <c r="O151" s="256"/>
      <c r="P151" s="256"/>
      <c r="Q151" s="256"/>
      <c r="R151" s="256"/>
      <c r="S151" s="256"/>
      <c r="T151" s="257"/>
      <c r="U151" s="14"/>
      <c r="V151" s="14"/>
      <c r="W151" s="14"/>
      <c r="X151" s="14"/>
      <c r="Y151" s="14"/>
      <c r="Z151" s="14"/>
      <c r="AA151" s="14"/>
      <c r="AB151" s="14"/>
      <c r="AC151" s="14"/>
      <c r="AD151" s="14"/>
      <c r="AE151" s="14"/>
      <c r="AT151" s="258" t="s">
        <v>319</v>
      </c>
      <c r="AU151" s="258" t="s">
        <v>85</v>
      </c>
      <c r="AV151" s="14" t="s">
        <v>83</v>
      </c>
      <c r="AW151" s="14" t="s">
        <v>37</v>
      </c>
      <c r="AX151" s="14" t="s">
        <v>76</v>
      </c>
      <c r="AY151" s="258" t="s">
        <v>308</v>
      </c>
    </row>
    <row r="152" s="14" customFormat="1">
      <c r="A152" s="14"/>
      <c r="B152" s="249"/>
      <c r="C152" s="250"/>
      <c r="D152" s="236" t="s">
        <v>319</v>
      </c>
      <c r="E152" s="251" t="s">
        <v>19</v>
      </c>
      <c r="F152" s="252" t="s">
        <v>10328</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10329</v>
      </c>
      <c r="G153" s="235"/>
      <c r="H153" s="239">
        <v>0.157</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3" customFormat="1">
      <c r="A154" s="13"/>
      <c r="B154" s="234"/>
      <c r="C154" s="235"/>
      <c r="D154" s="236" t="s">
        <v>319</v>
      </c>
      <c r="E154" s="237" t="s">
        <v>19</v>
      </c>
      <c r="F154" s="238" t="s">
        <v>10330</v>
      </c>
      <c r="G154" s="235"/>
      <c r="H154" s="239">
        <v>1.8819999999999999</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76</v>
      </c>
      <c r="AY154" s="245" t="s">
        <v>308</v>
      </c>
    </row>
    <row r="155" s="13" customFormat="1">
      <c r="A155" s="13"/>
      <c r="B155" s="234"/>
      <c r="C155" s="235"/>
      <c r="D155" s="236" t="s">
        <v>319</v>
      </c>
      <c r="E155" s="237" t="s">
        <v>19</v>
      </c>
      <c r="F155" s="238" t="s">
        <v>10331</v>
      </c>
      <c r="G155" s="235"/>
      <c r="H155" s="239">
        <v>2.448</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3" customFormat="1">
      <c r="A156" s="13"/>
      <c r="B156" s="234"/>
      <c r="C156" s="235"/>
      <c r="D156" s="236" t="s">
        <v>319</v>
      </c>
      <c r="E156" s="237" t="s">
        <v>19</v>
      </c>
      <c r="F156" s="238" t="s">
        <v>10332</v>
      </c>
      <c r="G156" s="235"/>
      <c r="H156" s="239">
        <v>8.1649999999999991</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3" customFormat="1">
      <c r="A157" s="13"/>
      <c r="B157" s="234"/>
      <c r="C157" s="235"/>
      <c r="D157" s="236" t="s">
        <v>319</v>
      </c>
      <c r="E157" s="237" t="s">
        <v>19</v>
      </c>
      <c r="F157" s="238" t="s">
        <v>10333</v>
      </c>
      <c r="G157" s="235"/>
      <c r="H157" s="239">
        <v>0.51800000000000002</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3" customFormat="1">
      <c r="A158" s="13"/>
      <c r="B158" s="234"/>
      <c r="C158" s="235"/>
      <c r="D158" s="236" t="s">
        <v>319</v>
      </c>
      <c r="E158" s="237" t="s">
        <v>19</v>
      </c>
      <c r="F158" s="238" t="s">
        <v>10334</v>
      </c>
      <c r="G158" s="235"/>
      <c r="H158" s="239">
        <v>2.3519999999999999</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3" customFormat="1">
      <c r="A159" s="13"/>
      <c r="B159" s="234"/>
      <c r="C159" s="235"/>
      <c r="D159" s="236" t="s">
        <v>319</v>
      </c>
      <c r="E159" s="237" t="s">
        <v>19</v>
      </c>
      <c r="F159" s="238" t="s">
        <v>10335</v>
      </c>
      <c r="G159" s="235"/>
      <c r="H159" s="239">
        <v>0.61399999999999999</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76</v>
      </c>
      <c r="AY159" s="245" t="s">
        <v>308</v>
      </c>
    </row>
    <row r="160" s="13" customFormat="1">
      <c r="A160" s="13"/>
      <c r="B160" s="234"/>
      <c r="C160" s="235"/>
      <c r="D160" s="236" t="s">
        <v>319</v>
      </c>
      <c r="E160" s="237" t="s">
        <v>19</v>
      </c>
      <c r="F160" s="238" t="s">
        <v>10336</v>
      </c>
      <c r="G160" s="235"/>
      <c r="H160" s="239">
        <v>3.456</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3" customFormat="1">
      <c r="A161" s="13"/>
      <c r="B161" s="234"/>
      <c r="C161" s="235"/>
      <c r="D161" s="236" t="s">
        <v>319</v>
      </c>
      <c r="E161" s="237" t="s">
        <v>19</v>
      </c>
      <c r="F161" s="238" t="s">
        <v>10337</v>
      </c>
      <c r="G161" s="235"/>
      <c r="H161" s="239">
        <v>0.92200000000000004</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3" customFormat="1">
      <c r="A162" s="13"/>
      <c r="B162" s="234"/>
      <c r="C162" s="235"/>
      <c r="D162" s="236" t="s">
        <v>319</v>
      </c>
      <c r="E162" s="237" t="s">
        <v>19</v>
      </c>
      <c r="F162" s="238" t="s">
        <v>10338</v>
      </c>
      <c r="G162" s="235"/>
      <c r="H162" s="239">
        <v>0.11500000000000001</v>
      </c>
      <c r="I162" s="240"/>
      <c r="J162" s="235"/>
      <c r="K162" s="235"/>
      <c r="L162" s="241"/>
      <c r="M162" s="242"/>
      <c r="N162" s="243"/>
      <c r="O162" s="243"/>
      <c r="P162" s="243"/>
      <c r="Q162" s="243"/>
      <c r="R162" s="243"/>
      <c r="S162" s="243"/>
      <c r="T162" s="244"/>
      <c r="U162" s="13"/>
      <c r="V162" s="13"/>
      <c r="W162" s="13"/>
      <c r="X162" s="13"/>
      <c r="Y162" s="13"/>
      <c r="Z162" s="13"/>
      <c r="AA162" s="13"/>
      <c r="AB162" s="13"/>
      <c r="AC162" s="13"/>
      <c r="AD162" s="13"/>
      <c r="AE162" s="13"/>
      <c r="AT162" s="245" t="s">
        <v>319</v>
      </c>
      <c r="AU162" s="245" t="s">
        <v>85</v>
      </c>
      <c r="AV162" s="13" t="s">
        <v>85</v>
      </c>
      <c r="AW162" s="13" t="s">
        <v>37</v>
      </c>
      <c r="AX162" s="13" t="s">
        <v>76</v>
      </c>
      <c r="AY162" s="245" t="s">
        <v>308</v>
      </c>
    </row>
    <row r="163" s="13" customFormat="1">
      <c r="A163" s="13"/>
      <c r="B163" s="234"/>
      <c r="C163" s="235"/>
      <c r="D163" s="236" t="s">
        <v>319</v>
      </c>
      <c r="E163" s="237" t="s">
        <v>19</v>
      </c>
      <c r="F163" s="238" t="s">
        <v>10339</v>
      </c>
      <c r="G163" s="235"/>
      <c r="H163" s="239">
        <v>0.11500000000000001</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3" customFormat="1">
      <c r="A164" s="13"/>
      <c r="B164" s="234"/>
      <c r="C164" s="235"/>
      <c r="D164" s="236" t="s">
        <v>319</v>
      </c>
      <c r="E164" s="237" t="s">
        <v>19</v>
      </c>
      <c r="F164" s="238" t="s">
        <v>10340</v>
      </c>
      <c r="G164" s="235"/>
      <c r="H164" s="239">
        <v>0.20499999999999999</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76</v>
      </c>
      <c r="AY164" s="245" t="s">
        <v>308</v>
      </c>
    </row>
    <row r="165" s="13" customFormat="1">
      <c r="A165" s="13"/>
      <c r="B165" s="234"/>
      <c r="C165" s="235"/>
      <c r="D165" s="236" t="s">
        <v>319</v>
      </c>
      <c r="E165" s="237" t="s">
        <v>19</v>
      </c>
      <c r="F165" s="238" t="s">
        <v>10341</v>
      </c>
      <c r="G165" s="235"/>
      <c r="H165" s="239">
        <v>0.92200000000000004</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21.870999999999999</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16" t="s">
        <v>367</v>
      </c>
      <c r="D167" s="216" t="s">
        <v>310</v>
      </c>
      <c r="E167" s="217" t="s">
        <v>8476</v>
      </c>
      <c r="F167" s="218" t="s">
        <v>10342</v>
      </c>
      <c r="G167" s="219" t="s">
        <v>442</v>
      </c>
      <c r="H167" s="220">
        <v>195.59200000000001</v>
      </c>
      <c r="I167" s="221"/>
      <c r="J167" s="222">
        <f>ROUND(I167*H167,2)</f>
        <v>0</v>
      </c>
      <c r="K167" s="218" t="s">
        <v>19</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10343</v>
      </c>
    </row>
    <row r="168" s="14" customFormat="1">
      <c r="A168" s="14"/>
      <c r="B168" s="249"/>
      <c r="C168" s="250"/>
      <c r="D168" s="236" t="s">
        <v>319</v>
      </c>
      <c r="E168" s="251" t="s">
        <v>19</v>
      </c>
      <c r="F168" s="252" t="s">
        <v>10287</v>
      </c>
      <c r="G168" s="250"/>
      <c r="H168" s="251" t="s">
        <v>19</v>
      </c>
      <c r="I168" s="253"/>
      <c r="J168" s="250"/>
      <c r="K168" s="250"/>
      <c r="L168" s="254"/>
      <c r="M168" s="255"/>
      <c r="N168" s="256"/>
      <c r="O168" s="256"/>
      <c r="P168" s="256"/>
      <c r="Q168" s="256"/>
      <c r="R168" s="256"/>
      <c r="S168" s="256"/>
      <c r="T168" s="257"/>
      <c r="U168" s="14"/>
      <c r="V168" s="14"/>
      <c r="W168" s="14"/>
      <c r="X168" s="14"/>
      <c r="Y168" s="14"/>
      <c r="Z168" s="14"/>
      <c r="AA168" s="14"/>
      <c r="AB168" s="14"/>
      <c r="AC168" s="14"/>
      <c r="AD168" s="14"/>
      <c r="AE168" s="14"/>
      <c r="AT168" s="258" t="s">
        <v>319</v>
      </c>
      <c r="AU168" s="258" t="s">
        <v>85</v>
      </c>
      <c r="AV168" s="14" t="s">
        <v>83</v>
      </c>
      <c r="AW168" s="14" t="s">
        <v>37</v>
      </c>
      <c r="AX168" s="14" t="s">
        <v>76</v>
      </c>
      <c r="AY168" s="258" t="s">
        <v>308</v>
      </c>
    </row>
    <row r="169" s="13" customFormat="1">
      <c r="A169" s="13"/>
      <c r="B169" s="234"/>
      <c r="C169" s="235"/>
      <c r="D169" s="236" t="s">
        <v>319</v>
      </c>
      <c r="E169" s="237" t="s">
        <v>19</v>
      </c>
      <c r="F169" s="238" t="s">
        <v>10344</v>
      </c>
      <c r="G169" s="235"/>
      <c r="H169" s="239">
        <v>0.86399999999999999</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76</v>
      </c>
      <c r="AY169" s="245" t="s">
        <v>308</v>
      </c>
    </row>
    <row r="170" s="13" customFormat="1">
      <c r="A170" s="13"/>
      <c r="B170" s="234"/>
      <c r="C170" s="235"/>
      <c r="D170" s="236" t="s">
        <v>319</v>
      </c>
      <c r="E170" s="237" t="s">
        <v>19</v>
      </c>
      <c r="F170" s="238" t="s">
        <v>10345</v>
      </c>
      <c r="G170" s="235"/>
      <c r="H170" s="239">
        <v>10.368</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3" customFormat="1">
      <c r="A171" s="13"/>
      <c r="B171" s="234"/>
      <c r="C171" s="235"/>
      <c r="D171" s="236" t="s">
        <v>319</v>
      </c>
      <c r="E171" s="237" t="s">
        <v>19</v>
      </c>
      <c r="F171" s="238" t="s">
        <v>10346</v>
      </c>
      <c r="G171" s="235"/>
      <c r="H171" s="239">
        <v>25.199999999999999</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3" customFormat="1">
      <c r="A172" s="13"/>
      <c r="B172" s="234"/>
      <c r="C172" s="235"/>
      <c r="D172" s="236" t="s">
        <v>319</v>
      </c>
      <c r="E172" s="237" t="s">
        <v>19</v>
      </c>
      <c r="F172" s="238" t="s">
        <v>10347</v>
      </c>
      <c r="G172" s="235"/>
      <c r="H172" s="239">
        <v>81</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3" customFormat="1">
      <c r="A173" s="13"/>
      <c r="B173" s="234"/>
      <c r="C173" s="235"/>
      <c r="D173" s="236" t="s">
        <v>319</v>
      </c>
      <c r="E173" s="237" t="s">
        <v>19</v>
      </c>
      <c r="F173" s="238" t="s">
        <v>10348</v>
      </c>
      <c r="G173" s="235"/>
      <c r="H173" s="239">
        <v>3.0720000000000001</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76</v>
      </c>
      <c r="AY173" s="245" t="s">
        <v>308</v>
      </c>
    </row>
    <row r="174" s="13" customFormat="1">
      <c r="A174" s="13"/>
      <c r="B174" s="234"/>
      <c r="C174" s="235"/>
      <c r="D174" s="236" t="s">
        <v>319</v>
      </c>
      <c r="E174" s="237" t="s">
        <v>19</v>
      </c>
      <c r="F174" s="238" t="s">
        <v>10349</v>
      </c>
      <c r="G174" s="235"/>
      <c r="H174" s="239">
        <v>21.600000000000001</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76</v>
      </c>
      <c r="AY174" s="245" t="s">
        <v>308</v>
      </c>
    </row>
    <row r="175" s="13" customFormat="1">
      <c r="A175" s="13"/>
      <c r="B175" s="234"/>
      <c r="C175" s="235"/>
      <c r="D175" s="236" t="s">
        <v>319</v>
      </c>
      <c r="E175" s="237" t="s">
        <v>19</v>
      </c>
      <c r="F175" s="238" t="s">
        <v>10350</v>
      </c>
      <c r="G175" s="235"/>
      <c r="H175" s="239">
        <v>3.528</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3" customFormat="1">
      <c r="A176" s="13"/>
      <c r="B176" s="234"/>
      <c r="C176" s="235"/>
      <c r="D176" s="236" t="s">
        <v>319</v>
      </c>
      <c r="E176" s="237" t="s">
        <v>19</v>
      </c>
      <c r="F176" s="238" t="s">
        <v>10351</v>
      </c>
      <c r="G176" s="235"/>
      <c r="H176" s="239">
        <v>30</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76</v>
      </c>
      <c r="AY176" s="245" t="s">
        <v>308</v>
      </c>
    </row>
    <row r="177" s="13" customFormat="1">
      <c r="A177" s="13"/>
      <c r="B177" s="234"/>
      <c r="C177" s="235"/>
      <c r="D177" s="236" t="s">
        <v>319</v>
      </c>
      <c r="E177" s="237" t="s">
        <v>19</v>
      </c>
      <c r="F177" s="238" t="s">
        <v>10352</v>
      </c>
      <c r="G177" s="235"/>
      <c r="H177" s="239">
        <v>8</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3" customFormat="1">
      <c r="A178" s="13"/>
      <c r="B178" s="234"/>
      <c r="C178" s="235"/>
      <c r="D178" s="236" t="s">
        <v>319</v>
      </c>
      <c r="E178" s="237" t="s">
        <v>19</v>
      </c>
      <c r="F178" s="238" t="s">
        <v>10353</v>
      </c>
      <c r="G178" s="235"/>
      <c r="H178" s="239">
        <v>1</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3" customFormat="1">
      <c r="A179" s="13"/>
      <c r="B179" s="234"/>
      <c r="C179" s="235"/>
      <c r="D179" s="236" t="s">
        <v>319</v>
      </c>
      <c r="E179" s="237" t="s">
        <v>19</v>
      </c>
      <c r="F179" s="238" t="s">
        <v>10354</v>
      </c>
      <c r="G179" s="235"/>
      <c r="H179" s="239">
        <v>1</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76</v>
      </c>
      <c r="AY179" s="245" t="s">
        <v>308</v>
      </c>
    </row>
    <row r="180" s="13" customFormat="1">
      <c r="A180" s="13"/>
      <c r="B180" s="234"/>
      <c r="C180" s="235"/>
      <c r="D180" s="236" t="s">
        <v>319</v>
      </c>
      <c r="E180" s="237" t="s">
        <v>19</v>
      </c>
      <c r="F180" s="238" t="s">
        <v>10355</v>
      </c>
      <c r="G180" s="235"/>
      <c r="H180" s="239">
        <v>1.96</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37</v>
      </c>
      <c r="AX180" s="13" t="s">
        <v>76</v>
      </c>
      <c r="AY180" s="245" t="s">
        <v>308</v>
      </c>
    </row>
    <row r="181" s="13" customFormat="1">
      <c r="A181" s="13"/>
      <c r="B181" s="234"/>
      <c r="C181" s="235"/>
      <c r="D181" s="236" t="s">
        <v>319</v>
      </c>
      <c r="E181" s="237" t="s">
        <v>19</v>
      </c>
      <c r="F181" s="238" t="s">
        <v>10356</v>
      </c>
      <c r="G181" s="235"/>
      <c r="H181" s="239">
        <v>8</v>
      </c>
      <c r="I181" s="240"/>
      <c r="J181" s="235"/>
      <c r="K181" s="235"/>
      <c r="L181" s="241"/>
      <c r="M181" s="242"/>
      <c r="N181" s="243"/>
      <c r="O181" s="243"/>
      <c r="P181" s="243"/>
      <c r="Q181" s="243"/>
      <c r="R181" s="243"/>
      <c r="S181" s="243"/>
      <c r="T181" s="244"/>
      <c r="U181" s="13"/>
      <c r="V181" s="13"/>
      <c r="W181" s="13"/>
      <c r="X181" s="13"/>
      <c r="Y181" s="13"/>
      <c r="Z181" s="13"/>
      <c r="AA181" s="13"/>
      <c r="AB181" s="13"/>
      <c r="AC181" s="13"/>
      <c r="AD181" s="13"/>
      <c r="AE181" s="13"/>
      <c r="AT181" s="245" t="s">
        <v>319</v>
      </c>
      <c r="AU181" s="245" t="s">
        <v>85</v>
      </c>
      <c r="AV181" s="13" t="s">
        <v>85</v>
      </c>
      <c r="AW181" s="13" t="s">
        <v>37</v>
      </c>
      <c r="AX181" s="13" t="s">
        <v>76</v>
      </c>
      <c r="AY181" s="245" t="s">
        <v>308</v>
      </c>
    </row>
    <row r="182" s="15" customFormat="1">
      <c r="A182" s="15"/>
      <c r="B182" s="259"/>
      <c r="C182" s="260"/>
      <c r="D182" s="236" t="s">
        <v>319</v>
      </c>
      <c r="E182" s="261" t="s">
        <v>19</v>
      </c>
      <c r="F182" s="262" t="s">
        <v>448</v>
      </c>
      <c r="G182" s="260"/>
      <c r="H182" s="263">
        <v>195.59200000000001</v>
      </c>
      <c r="I182" s="264"/>
      <c r="J182" s="260"/>
      <c r="K182" s="260"/>
      <c r="L182" s="265"/>
      <c r="M182" s="266"/>
      <c r="N182" s="267"/>
      <c r="O182" s="267"/>
      <c r="P182" s="267"/>
      <c r="Q182" s="267"/>
      <c r="R182" s="267"/>
      <c r="S182" s="267"/>
      <c r="T182" s="268"/>
      <c r="U182" s="15"/>
      <c r="V182" s="15"/>
      <c r="W182" s="15"/>
      <c r="X182" s="15"/>
      <c r="Y182" s="15"/>
      <c r="Z182" s="15"/>
      <c r="AA182" s="15"/>
      <c r="AB182" s="15"/>
      <c r="AC182" s="15"/>
      <c r="AD182" s="15"/>
      <c r="AE182" s="15"/>
      <c r="AT182" s="269" t="s">
        <v>319</v>
      </c>
      <c r="AU182" s="269" t="s">
        <v>85</v>
      </c>
      <c r="AV182" s="15" t="s">
        <v>315</v>
      </c>
      <c r="AW182" s="15" t="s">
        <v>37</v>
      </c>
      <c r="AX182" s="15" t="s">
        <v>83</v>
      </c>
      <c r="AY182" s="269" t="s">
        <v>308</v>
      </c>
    </row>
    <row r="183" s="2" customFormat="1" ht="16.5" customHeight="1">
      <c r="A183" s="41"/>
      <c r="B183" s="42"/>
      <c r="C183" s="216" t="s">
        <v>8</v>
      </c>
      <c r="D183" s="216" t="s">
        <v>310</v>
      </c>
      <c r="E183" s="217" t="s">
        <v>7818</v>
      </c>
      <c r="F183" s="218" t="s">
        <v>10357</v>
      </c>
      <c r="G183" s="219" t="s">
        <v>313</v>
      </c>
      <c r="H183" s="220">
        <v>576.20000000000005</v>
      </c>
      <c r="I183" s="221"/>
      <c r="J183" s="222">
        <f>ROUND(I183*H183,2)</f>
        <v>0</v>
      </c>
      <c r="K183" s="218" t="s">
        <v>19</v>
      </c>
      <c r="L183" s="47"/>
      <c r="M183" s="223" t="s">
        <v>19</v>
      </c>
      <c r="N183" s="224" t="s">
        <v>47</v>
      </c>
      <c r="O183" s="87"/>
      <c r="P183" s="225">
        <f>O183*H183</f>
        <v>0</v>
      </c>
      <c r="Q183" s="225">
        <v>0</v>
      </c>
      <c r="R183" s="225">
        <f>Q183*H183</f>
        <v>0</v>
      </c>
      <c r="S183" s="225">
        <v>0</v>
      </c>
      <c r="T183" s="226">
        <f>S183*H183</f>
        <v>0</v>
      </c>
      <c r="U183" s="41"/>
      <c r="V183" s="41"/>
      <c r="W183" s="41"/>
      <c r="X183" s="41"/>
      <c r="Y183" s="41"/>
      <c r="Z183" s="41"/>
      <c r="AA183" s="41"/>
      <c r="AB183" s="41"/>
      <c r="AC183" s="41"/>
      <c r="AD183" s="41"/>
      <c r="AE183" s="41"/>
      <c r="AR183" s="227" t="s">
        <v>315</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10358</v>
      </c>
    </row>
    <row r="184" s="14" customFormat="1">
      <c r="A184" s="14"/>
      <c r="B184" s="249"/>
      <c r="C184" s="250"/>
      <c r="D184" s="236" t="s">
        <v>319</v>
      </c>
      <c r="E184" s="251" t="s">
        <v>19</v>
      </c>
      <c r="F184" s="252" t="s">
        <v>10287</v>
      </c>
      <c r="G184" s="250"/>
      <c r="H184" s="251" t="s">
        <v>19</v>
      </c>
      <c r="I184" s="253"/>
      <c r="J184" s="250"/>
      <c r="K184" s="250"/>
      <c r="L184" s="254"/>
      <c r="M184" s="255"/>
      <c r="N184" s="256"/>
      <c r="O184" s="256"/>
      <c r="P184" s="256"/>
      <c r="Q184" s="256"/>
      <c r="R184" s="256"/>
      <c r="S184" s="256"/>
      <c r="T184" s="257"/>
      <c r="U184" s="14"/>
      <c r="V184" s="14"/>
      <c r="W184" s="14"/>
      <c r="X184" s="14"/>
      <c r="Y184" s="14"/>
      <c r="Z184" s="14"/>
      <c r="AA184" s="14"/>
      <c r="AB184" s="14"/>
      <c r="AC184" s="14"/>
      <c r="AD184" s="14"/>
      <c r="AE184" s="14"/>
      <c r="AT184" s="258" t="s">
        <v>319</v>
      </c>
      <c r="AU184" s="258" t="s">
        <v>85</v>
      </c>
      <c r="AV184" s="14" t="s">
        <v>83</v>
      </c>
      <c r="AW184" s="14" t="s">
        <v>37</v>
      </c>
      <c r="AX184" s="14" t="s">
        <v>76</v>
      </c>
      <c r="AY184" s="258" t="s">
        <v>308</v>
      </c>
    </row>
    <row r="185" s="13" customFormat="1">
      <c r="A185" s="13"/>
      <c r="B185" s="234"/>
      <c r="C185" s="235"/>
      <c r="D185" s="236" t="s">
        <v>319</v>
      </c>
      <c r="E185" s="237" t="s">
        <v>19</v>
      </c>
      <c r="F185" s="238" t="s">
        <v>10359</v>
      </c>
      <c r="G185" s="235"/>
      <c r="H185" s="239">
        <v>2.8799999999999999</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3" customFormat="1">
      <c r="A186" s="13"/>
      <c r="B186" s="234"/>
      <c r="C186" s="235"/>
      <c r="D186" s="236" t="s">
        <v>319</v>
      </c>
      <c r="E186" s="237" t="s">
        <v>19</v>
      </c>
      <c r="F186" s="238" t="s">
        <v>10360</v>
      </c>
      <c r="G186" s="235"/>
      <c r="H186" s="239">
        <v>34.560000000000002</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76</v>
      </c>
      <c r="AY186" s="245" t="s">
        <v>308</v>
      </c>
    </row>
    <row r="187" s="13" customFormat="1">
      <c r="A187" s="13"/>
      <c r="B187" s="234"/>
      <c r="C187" s="235"/>
      <c r="D187" s="236" t="s">
        <v>319</v>
      </c>
      <c r="E187" s="237" t="s">
        <v>19</v>
      </c>
      <c r="F187" s="238" t="s">
        <v>10361</v>
      </c>
      <c r="G187" s="235"/>
      <c r="H187" s="239">
        <v>51.600000000000001</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76</v>
      </c>
      <c r="AY187" s="245" t="s">
        <v>308</v>
      </c>
    </row>
    <row r="188" s="13" customFormat="1">
      <c r="A188" s="13"/>
      <c r="B188" s="234"/>
      <c r="C188" s="235"/>
      <c r="D188" s="236" t="s">
        <v>319</v>
      </c>
      <c r="E188" s="237" t="s">
        <v>19</v>
      </c>
      <c r="F188" s="238" t="s">
        <v>10362</v>
      </c>
      <c r="G188" s="235"/>
      <c r="H188" s="239">
        <v>199.80000000000001</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3" customFormat="1">
      <c r="A189" s="13"/>
      <c r="B189" s="234"/>
      <c r="C189" s="235"/>
      <c r="D189" s="236" t="s">
        <v>319</v>
      </c>
      <c r="E189" s="237" t="s">
        <v>19</v>
      </c>
      <c r="F189" s="238" t="s">
        <v>10363</v>
      </c>
      <c r="G189" s="235"/>
      <c r="H189" s="239">
        <v>7.6799999999999997</v>
      </c>
      <c r="I189" s="240"/>
      <c r="J189" s="235"/>
      <c r="K189" s="235"/>
      <c r="L189" s="241"/>
      <c r="M189" s="242"/>
      <c r="N189" s="243"/>
      <c r="O189" s="243"/>
      <c r="P189" s="243"/>
      <c r="Q189" s="243"/>
      <c r="R189" s="243"/>
      <c r="S189" s="243"/>
      <c r="T189" s="244"/>
      <c r="U189" s="13"/>
      <c r="V189" s="13"/>
      <c r="W189" s="13"/>
      <c r="X189" s="13"/>
      <c r="Y189" s="13"/>
      <c r="Z189" s="13"/>
      <c r="AA189" s="13"/>
      <c r="AB189" s="13"/>
      <c r="AC189" s="13"/>
      <c r="AD189" s="13"/>
      <c r="AE189" s="13"/>
      <c r="AT189" s="245" t="s">
        <v>319</v>
      </c>
      <c r="AU189" s="245" t="s">
        <v>85</v>
      </c>
      <c r="AV189" s="13" t="s">
        <v>85</v>
      </c>
      <c r="AW189" s="13" t="s">
        <v>37</v>
      </c>
      <c r="AX189" s="13" t="s">
        <v>76</v>
      </c>
      <c r="AY189" s="245" t="s">
        <v>308</v>
      </c>
    </row>
    <row r="190" s="13" customFormat="1">
      <c r="A190" s="13"/>
      <c r="B190" s="234"/>
      <c r="C190" s="235"/>
      <c r="D190" s="236" t="s">
        <v>319</v>
      </c>
      <c r="E190" s="237" t="s">
        <v>19</v>
      </c>
      <c r="F190" s="238" t="s">
        <v>10364</v>
      </c>
      <c r="G190" s="235"/>
      <c r="H190" s="239">
        <v>72</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76</v>
      </c>
      <c r="AY190" s="245" t="s">
        <v>308</v>
      </c>
    </row>
    <row r="191" s="13" customFormat="1">
      <c r="A191" s="13"/>
      <c r="B191" s="234"/>
      <c r="C191" s="235"/>
      <c r="D191" s="236" t="s">
        <v>319</v>
      </c>
      <c r="E191" s="237" t="s">
        <v>19</v>
      </c>
      <c r="F191" s="238" t="s">
        <v>10365</v>
      </c>
      <c r="G191" s="235"/>
      <c r="H191" s="239">
        <v>10.08</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37</v>
      </c>
      <c r="AX191" s="13" t="s">
        <v>76</v>
      </c>
      <c r="AY191" s="245" t="s">
        <v>308</v>
      </c>
    </row>
    <row r="192" s="13" customFormat="1">
      <c r="A192" s="13"/>
      <c r="B192" s="234"/>
      <c r="C192" s="235"/>
      <c r="D192" s="236" t="s">
        <v>319</v>
      </c>
      <c r="E192" s="237" t="s">
        <v>19</v>
      </c>
      <c r="F192" s="238" t="s">
        <v>10366</v>
      </c>
      <c r="G192" s="235"/>
      <c r="H192" s="239">
        <v>120</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76</v>
      </c>
      <c r="AY192" s="245" t="s">
        <v>308</v>
      </c>
    </row>
    <row r="193" s="13" customFormat="1">
      <c r="A193" s="13"/>
      <c r="B193" s="234"/>
      <c r="C193" s="235"/>
      <c r="D193" s="236" t="s">
        <v>319</v>
      </c>
      <c r="E193" s="237" t="s">
        <v>19</v>
      </c>
      <c r="F193" s="238" t="s">
        <v>10367</v>
      </c>
      <c r="G193" s="235"/>
      <c r="H193" s="239">
        <v>32</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76</v>
      </c>
      <c r="AY193" s="245" t="s">
        <v>308</v>
      </c>
    </row>
    <row r="194" s="13" customFormat="1">
      <c r="A194" s="13"/>
      <c r="B194" s="234"/>
      <c r="C194" s="235"/>
      <c r="D194" s="236" t="s">
        <v>319</v>
      </c>
      <c r="E194" s="237" t="s">
        <v>19</v>
      </c>
      <c r="F194" s="238" t="s">
        <v>10368</v>
      </c>
      <c r="G194" s="235"/>
      <c r="H194" s="239">
        <v>4</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10369</v>
      </c>
      <c r="G195" s="235"/>
      <c r="H195" s="239">
        <v>4</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3" customFormat="1">
      <c r="A196" s="13"/>
      <c r="B196" s="234"/>
      <c r="C196" s="235"/>
      <c r="D196" s="236" t="s">
        <v>319</v>
      </c>
      <c r="E196" s="237" t="s">
        <v>19</v>
      </c>
      <c r="F196" s="238" t="s">
        <v>10370</v>
      </c>
      <c r="G196" s="235"/>
      <c r="H196" s="239">
        <v>5.5999999999999996</v>
      </c>
      <c r="I196" s="240"/>
      <c r="J196" s="235"/>
      <c r="K196" s="235"/>
      <c r="L196" s="241"/>
      <c r="M196" s="242"/>
      <c r="N196" s="243"/>
      <c r="O196" s="243"/>
      <c r="P196" s="243"/>
      <c r="Q196" s="243"/>
      <c r="R196" s="243"/>
      <c r="S196" s="243"/>
      <c r="T196" s="244"/>
      <c r="U196" s="13"/>
      <c r="V196" s="13"/>
      <c r="W196" s="13"/>
      <c r="X196" s="13"/>
      <c r="Y196" s="13"/>
      <c r="Z196" s="13"/>
      <c r="AA196" s="13"/>
      <c r="AB196" s="13"/>
      <c r="AC196" s="13"/>
      <c r="AD196" s="13"/>
      <c r="AE196" s="13"/>
      <c r="AT196" s="245" t="s">
        <v>319</v>
      </c>
      <c r="AU196" s="245" t="s">
        <v>85</v>
      </c>
      <c r="AV196" s="13" t="s">
        <v>85</v>
      </c>
      <c r="AW196" s="13" t="s">
        <v>37</v>
      </c>
      <c r="AX196" s="13" t="s">
        <v>76</v>
      </c>
      <c r="AY196" s="245" t="s">
        <v>308</v>
      </c>
    </row>
    <row r="197" s="13" customFormat="1">
      <c r="A197" s="13"/>
      <c r="B197" s="234"/>
      <c r="C197" s="235"/>
      <c r="D197" s="236" t="s">
        <v>319</v>
      </c>
      <c r="E197" s="237" t="s">
        <v>19</v>
      </c>
      <c r="F197" s="238" t="s">
        <v>10371</v>
      </c>
      <c r="G197" s="235"/>
      <c r="H197" s="239">
        <v>32</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76</v>
      </c>
      <c r="AY197" s="245" t="s">
        <v>308</v>
      </c>
    </row>
    <row r="198" s="15" customFormat="1">
      <c r="A198" s="15"/>
      <c r="B198" s="259"/>
      <c r="C198" s="260"/>
      <c r="D198" s="236" t="s">
        <v>319</v>
      </c>
      <c r="E198" s="261" t="s">
        <v>19</v>
      </c>
      <c r="F198" s="262" t="s">
        <v>448</v>
      </c>
      <c r="G198" s="260"/>
      <c r="H198" s="263">
        <v>576.20000000000005</v>
      </c>
      <c r="I198" s="264"/>
      <c r="J198" s="260"/>
      <c r="K198" s="260"/>
      <c r="L198" s="265"/>
      <c r="M198" s="266"/>
      <c r="N198" s="267"/>
      <c r="O198" s="267"/>
      <c r="P198" s="267"/>
      <c r="Q198" s="267"/>
      <c r="R198" s="267"/>
      <c r="S198" s="267"/>
      <c r="T198" s="268"/>
      <c r="U198" s="15"/>
      <c r="V198" s="15"/>
      <c r="W198" s="15"/>
      <c r="X198" s="15"/>
      <c r="Y198" s="15"/>
      <c r="Z198" s="15"/>
      <c r="AA198" s="15"/>
      <c r="AB198" s="15"/>
      <c r="AC198" s="15"/>
      <c r="AD198" s="15"/>
      <c r="AE198" s="15"/>
      <c r="AT198" s="269" t="s">
        <v>319</v>
      </c>
      <c r="AU198" s="269" t="s">
        <v>85</v>
      </c>
      <c r="AV198" s="15" t="s">
        <v>315</v>
      </c>
      <c r="AW198" s="15" t="s">
        <v>37</v>
      </c>
      <c r="AX198" s="15" t="s">
        <v>83</v>
      </c>
      <c r="AY198" s="269" t="s">
        <v>308</v>
      </c>
    </row>
    <row r="199" s="2" customFormat="1" ht="16.5" customHeight="1">
      <c r="A199" s="41"/>
      <c r="B199" s="42"/>
      <c r="C199" s="216" t="s">
        <v>376</v>
      </c>
      <c r="D199" s="216" t="s">
        <v>310</v>
      </c>
      <c r="E199" s="217" t="s">
        <v>7823</v>
      </c>
      <c r="F199" s="218" t="s">
        <v>10372</v>
      </c>
      <c r="G199" s="219" t="s">
        <v>313</v>
      </c>
      <c r="H199" s="220">
        <v>576.20000000000005</v>
      </c>
      <c r="I199" s="221"/>
      <c r="J199" s="222">
        <f>ROUND(I199*H199,2)</f>
        <v>0</v>
      </c>
      <c r="K199" s="218" t="s">
        <v>19</v>
      </c>
      <c r="L199" s="47"/>
      <c r="M199" s="223" t="s">
        <v>19</v>
      </c>
      <c r="N199" s="224" t="s">
        <v>47</v>
      </c>
      <c r="O199" s="87"/>
      <c r="P199" s="225">
        <f>O199*H199</f>
        <v>0</v>
      </c>
      <c r="Q199" s="225">
        <v>0</v>
      </c>
      <c r="R199" s="225">
        <f>Q199*H199</f>
        <v>0</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10373</v>
      </c>
    </row>
    <row r="200" s="2" customFormat="1" ht="16.5" customHeight="1">
      <c r="A200" s="41"/>
      <c r="B200" s="42"/>
      <c r="C200" s="216" t="s">
        <v>381</v>
      </c>
      <c r="D200" s="216" t="s">
        <v>310</v>
      </c>
      <c r="E200" s="217" t="s">
        <v>7827</v>
      </c>
      <c r="F200" s="218" t="s">
        <v>10374</v>
      </c>
      <c r="G200" s="219" t="s">
        <v>493</v>
      </c>
      <c r="H200" s="220">
        <v>18.997</v>
      </c>
      <c r="I200" s="221"/>
      <c r="J200" s="222">
        <f>ROUND(I200*H200,2)</f>
        <v>0</v>
      </c>
      <c r="K200" s="218" t="s">
        <v>19</v>
      </c>
      <c r="L200" s="47"/>
      <c r="M200" s="223" t="s">
        <v>19</v>
      </c>
      <c r="N200" s="224" t="s">
        <v>47</v>
      </c>
      <c r="O200" s="87"/>
      <c r="P200" s="225">
        <f>O200*H200</f>
        <v>0</v>
      </c>
      <c r="Q200" s="225">
        <v>0</v>
      </c>
      <c r="R200" s="225">
        <f>Q200*H200</f>
        <v>0</v>
      </c>
      <c r="S200" s="225">
        <v>0</v>
      </c>
      <c r="T200" s="226">
        <f>S200*H200</f>
        <v>0</v>
      </c>
      <c r="U200" s="41"/>
      <c r="V200" s="41"/>
      <c r="W200" s="41"/>
      <c r="X200" s="41"/>
      <c r="Y200" s="41"/>
      <c r="Z200" s="41"/>
      <c r="AA200" s="41"/>
      <c r="AB200" s="41"/>
      <c r="AC200" s="41"/>
      <c r="AD200" s="41"/>
      <c r="AE200" s="41"/>
      <c r="AR200" s="227" t="s">
        <v>315</v>
      </c>
      <c r="AT200" s="227" t="s">
        <v>310</v>
      </c>
      <c r="AU200" s="227" t="s">
        <v>85</v>
      </c>
      <c r="AY200" s="20" t="s">
        <v>308</v>
      </c>
      <c r="BE200" s="228">
        <f>IF(N200="základní",J200,0)</f>
        <v>0</v>
      </c>
      <c r="BF200" s="228">
        <f>IF(N200="snížená",J200,0)</f>
        <v>0</v>
      </c>
      <c r="BG200" s="228">
        <f>IF(N200="zákl. přenesená",J200,0)</f>
        <v>0</v>
      </c>
      <c r="BH200" s="228">
        <f>IF(N200="sníž. přenesená",J200,0)</f>
        <v>0</v>
      </c>
      <c r="BI200" s="228">
        <f>IF(N200="nulová",J200,0)</f>
        <v>0</v>
      </c>
      <c r="BJ200" s="20" t="s">
        <v>83</v>
      </c>
      <c r="BK200" s="228">
        <f>ROUND(I200*H200,2)</f>
        <v>0</v>
      </c>
      <c r="BL200" s="20" t="s">
        <v>315</v>
      </c>
      <c r="BM200" s="227" t="s">
        <v>10375</v>
      </c>
    </row>
    <row r="201" s="14" customFormat="1">
      <c r="A201" s="14"/>
      <c r="B201" s="249"/>
      <c r="C201" s="250"/>
      <c r="D201" s="236" t="s">
        <v>319</v>
      </c>
      <c r="E201" s="251" t="s">
        <v>19</v>
      </c>
      <c r="F201" s="252" t="s">
        <v>10376</v>
      </c>
      <c r="G201" s="250"/>
      <c r="H201" s="251" t="s">
        <v>19</v>
      </c>
      <c r="I201" s="253"/>
      <c r="J201" s="250"/>
      <c r="K201" s="250"/>
      <c r="L201" s="254"/>
      <c r="M201" s="255"/>
      <c r="N201" s="256"/>
      <c r="O201" s="256"/>
      <c r="P201" s="256"/>
      <c r="Q201" s="256"/>
      <c r="R201" s="256"/>
      <c r="S201" s="256"/>
      <c r="T201" s="257"/>
      <c r="U201" s="14"/>
      <c r="V201" s="14"/>
      <c r="W201" s="14"/>
      <c r="X201" s="14"/>
      <c r="Y201" s="14"/>
      <c r="Z201" s="14"/>
      <c r="AA201" s="14"/>
      <c r="AB201" s="14"/>
      <c r="AC201" s="14"/>
      <c r="AD201" s="14"/>
      <c r="AE201" s="14"/>
      <c r="AT201" s="258" t="s">
        <v>319</v>
      </c>
      <c r="AU201" s="258" t="s">
        <v>85</v>
      </c>
      <c r="AV201" s="14" t="s">
        <v>83</v>
      </c>
      <c r="AW201" s="14" t="s">
        <v>37</v>
      </c>
      <c r="AX201" s="14" t="s">
        <v>76</v>
      </c>
      <c r="AY201" s="258" t="s">
        <v>308</v>
      </c>
    </row>
    <row r="202" s="13" customFormat="1">
      <c r="A202" s="13"/>
      <c r="B202" s="234"/>
      <c r="C202" s="235"/>
      <c r="D202" s="236" t="s">
        <v>319</v>
      </c>
      <c r="E202" s="237" t="s">
        <v>19</v>
      </c>
      <c r="F202" s="238" t="s">
        <v>10377</v>
      </c>
      <c r="G202" s="235"/>
      <c r="H202" s="239">
        <v>1051.856</v>
      </c>
      <c r="I202" s="240"/>
      <c r="J202" s="235"/>
      <c r="K202" s="235"/>
      <c r="L202" s="241"/>
      <c r="M202" s="242"/>
      <c r="N202" s="243"/>
      <c r="O202" s="243"/>
      <c r="P202" s="243"/>
      <c r="Q202" s="243"/>
      <c r="R202" s="243"/>
      <c r="S202" s="243"/>
      <c r="T202" s="244"/>
      <c r="U202" s="13"/>
      <c r="V202" s="13"/>
      <c r="W202" s="13"/>
      <c r="X202" s="13"/>
      <c r="Y202" s="13"/>
      <c r="Z202" s="13"/>
      <c r="AA202" s="13"/>
      <c r="AB202" s="13"/>
      <c r="AC202" s="13"/>
      <c r="AD202" s="13"/>
      <c r="AE202" s="13"/>
      <c r="AT202" s="245" t="s">
        <v>319</v>
      </c>
      <c r="AU202" s="245" t="s">
        <v>85</v>
      </c>
      <c r="AV202" s="13" t="s">
        <v>85</v>
      </c>
      <c r="AW202" s="13" t="s">
        <v>37</v>
      </c>
      <c r="AX202" s="13" t="s">
        <v>76</v>
      </c>
      <c r="AY202" s="245" t="s">
        <v>308</v>
      </c>
    </row>
    <row r="203" s="13" customFormat="1">
      <c r="A203" s="13"/>
      <c r="B203" s="234"/>
      <c r="C203" s="235"/>
      <c r="D203" s="236" t="s">
        <v>319</v>
      </c>
      <c r="E203" s="237" t="s">
        <v>19</v>
      </c>
      <c r="F203" s="238" t="s">
        <v>10378</v>
      </c>
      <c r="G203" s="235"/>
      <c r="H203" s="239">
        <v>2095.2840000000001</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76</v>
      </c>
      <c r="AY203" s="245" t="s">
        <v>308</v>
      </c>
    </row>
    <row r="204" s="13" customFormat="1">
      <c r="A204" s="13"/>
      <c r="B204" s="234"/>
      <c r="C204" s="235"/>
      <c r="D204" s="236" t="s">
        <v>319</v>
      </c>
      <c r="E204" s="237" t="s">
        <v>19</v>
      </c>
      <c r="F204" s="238" t="s">
        <v>10379</v>
      </c>
      <c r="G204" s="235"/>
      <c r="H204" s="239">
        <v>6437.6909999999998</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37</v>
      </c>
      <c r="AX204" s="13" t="s">
        <v>76</v>
      </c>
      <c r="AY204" s="245" t="s">
        <v>308</v>
      </c>
    </row>
    <row r="205" s="13" customFormat="1">
      <c r="A205" s="13"/>
      <c r="B205" s="234"/>
      <c r="C205" s="235"/>
      <c r="D205" s="236" t="s">
        <v>319</v>
      </c>
      <c r="E205" s="237" t="s">
        <v>19</v>
      </c>
      <c r="F205" s="238" t="s">
        <v>10380</v>
      </c>
      <c r="G205" s="235"/>
      <c r="H205" s="239">
        <v>235.82400000000001</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76</v>
      </c>
      <c r="AY205" s="245" t="s">
        <v>308</v>
      </c>
    </row>
    <row r="206" s="13" customFormat="1">
      <c r="A206" s="13"/>
      <c r="B206" s="234"/>
      <c r="C206" s="235"/>
      <c r="D206" s="236" t="s">
        <v>319</v>
      </c>
      <c r="E206" s="237" t="s">
        <v>19</v>
      </c>
      <c r="F206" s="238" t="s">
        <v>10381</v>
      </c>
      <c r="G206" s="235"/>
      <c r="H206" s="239">
        <v>1310.4000000000001</v>
      </c>
      <c r="I206" s="240"/>
      <c r="J206" s="235"/>
      <c r="K206" s="235"/>
      <c r="L206" s="241"/>
      <c r="M206" s="242"/>
      <c r="N206" s="243"/>
      <c r="O206" s="243"/>
      <c r="P206" s="243"/>
      <c r="Q206" s="243"/>
      <c r="R206" s="243"/>
      <c r="S206" s="243"/>
      <c r="T206" s="244"/>
      <c r="U206" s="13"/>
      <c r="V206" s="13"/>
      <c r="W206" s="13"/>
      <c r="X206" s="13"/>
      <c r="Y206" s="13"/>
      <c r="Z206" s="13"/>
      <c r="AA206" s="13"/>
      <c r="AB206" s="13"/>
      <c r="AC206" s="13"/>
      <c r="AD206" s="13"/>
      <c r="AE206" s="13"/>
      <c r="AT206" s="245" t="s">
        <v>319</v>
      </c>
      <c r="AU206" s="245" t="s">
        <v>85</v>
      </c>
      <c r="AV206" s="13" t="s">
        <v>85</v>
      </c>
      <c r="AW206" s="13" t="s">
        <v>37</v>
      </c>
      <c r="AX206" s="13" t="s">
        <v>76</v>
      </c>
      <c r="AY206" s="245" t="s">
        <v>308</v>
      </c>
    </row>
    <row r="207" s="13" customFormat="1">
      <c r="A207" s="13"/>
      <c r="B207" s="234"/>
      <c r="C207" s="235"/>
      <c r="D207" s="236" t="s">
        <v>319</v>
      </c>
      <c r="E207" s="237" t="s">
        <v>19</v>
      </c>
      <c r="F207" s="238" t="s">
        <v>10382</v>
      </c>
      <c r="G207" s="235"/>
      <c r="H207" s="239">
        <v>296.10000000000002</v>
      </c>
      <c r="I207" s="240"/>
      <c r="J207" s="235"/>
      <c r="K207" s="235"/>
      <c r="L207" s="241"/>
      <c r="M207" s="242"/>
      <c r="N207" s="243"/>
      <c r="O207" s="243"/>
      <c r="P207" s="243"/>
      <c r="Q207" s="243"/>
      <c r="R207" s="243"/>
      <c r="S207" s="243"/>
      <c r="T207" s="244"/>
      <c r="U207" s="13"/>
      <c r="V207" s="13"/>
      <c r="W207" s="13"/>
      <c r="X207" s="13"/>
      <c r="Y207" s="13"/>
      <c r="Z207" s="13"/>
      <c r="AA207" s="13"/>
      <c r="AB207" s="13"/>
      <c r="AC207" s="13"/>
      <c r="AD207" s="13"/>
      <c r="AE207" s="13"/>
      <c r="AT207" s="245" t="s">
        <v>319</v>
      </c>
      <c r="AU207" s="245" t="s">
        <v>85</v>
      </c>
      <c r="AV207" s="13" t="s">
        <v>85</v>
      </c>
      <c r="AW207" s="13" t="s">
        <v>37</v>
      </c>
      <c r="AX207" s="13" t="s">
        <v>76</v>
      </c>
      <c r="AY207" s="245" t="s">
        <v>308</v>
      </c>
    </row>
    <row r="208" s="13" customFormat="1">
      <c r="A208" s="13"/>
      <c r="B208" s="234"/>
      <c r="C208" s="235"/>
      <c r="D208" s="236" t="s">
        <v>319</v>
      </c>
      <c r="E208" s="237" t="s">
        <v>19</v>
      </c>
      <c r="F208" s="238" t="s">
        <v>10383</v>
      </c>
      <c r="G208" s="235"/>
      <c r="H208" s="239">
        <v>2570.04</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10384</v>
      </c>
      <c r="G209" s="235"/>
      <c r="H209" s="239">
        <v>1217.9200000000001</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10385</v>
      </c>
      <c r="G210" s="235"/>
      <c r="H210" s="239">
        <v>111.474</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10386</v>
      </c>
      <c r="G211" s="235"/>
      <c r="H211" s="239">
        <v>111.474</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10387</v>
      </c>
      <c r="G212" s="235"/>
      <c r="H212" s="239">
        <v>395.75999999999999</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3" customFormat="1">
      <c r="A213" s="13"/>
      <c r="B213" s="234"/>
      <c r="C213" s="235"/>
      <c r="D213" s="236" t="s">
        <v>319</v>
      </c>
      <c r="E213" s="237" t="s">
        <v>19</v>
      </c>
      <c r="F213" s="238" t="s">
        <v>10388</v>
      </c>
      <c r="G213" s="235"/>
      <c r="H213" s="239">
        <v>685.34400000000005</v>
      </c>
      <c r="I213" s="240"/>
      <c r="J213" s="235"/>
      <c r="K213" s="235"/>
      <c r="L213" s="241"/>
      <c r="M213" s="242"/>
      <c r="N213" s="243"/>
      <c r="O213" s="243"/>
      <c r="P213" s="243"/>
      <c r="Q213" s="243"/>
      <c r="R213" s="243"/>
      <c r="S213" s="243"/>
      <c r="T213" s="244"/>
      <c r="U213" s="13"/>
      <c r="V213" s="13"/>
      <c r="W213" s="13"/>
      <c r="X213" s="13"/>
      <c r="Y213" s="13"/>
      <c r="Z213" s="13"/>
      <c r="AA213" s="13"/>
      <c r="AB213" s="13"/>
      <c r="AC213" s="13"/>
      <c r="AD213" s="13"/>
      <c r="AE213" s="13"/>
      <c r="AT213" s="245" t="s">
        <v>319</v>
      </c>
      <c r="AU213" s="245" t="s">
        <v>85</v>
      </c>
      <c r="AV213" s="13" t="s">
        <v>85</v>
      </c>
      <c r="AW213" s="13" t="s">
        <v>37</v>
      </c>
      <c r="AX213" s="13" t="s">
        <v>76</v>
      </c>
      <c r="AY213" s="245" t="s">
        <v>308</v>
      </c>
    </row>
    <row r="214" s="15" customFormat="1">
      <c r="A214" s="15"/>
      <c r="B214" s="259"/>
      <c r="C214" s="260"/>
      <c r="D214" s="236" t="s">
        <v>319</v>
      </c>
      <c r="E214" s="261" t="s">
        <v>19</v>
      </c>
      <c r="F214" s="262" t="s">
        <v>448</v>
      </c>
      <c r="G214" s="260"/>
      <c r="H214" s="263">
        <v>16519.167000000001</v>
      </c>
      <c r="I214" s="264"/>
      <c r="J214" s="260"/>
      <c r="K214" s="260"/>
      <c r="L214" s="265"/>
      <c r="M214" s="266"/>
      <c r="N214" s="267"/>
      <c r="O214" s="267"/>
      <c r="P214" s="267"/>
      <c r="Q214" s="267"/>
      <c r="R214" s="267"/>
      <c r="S214" s="267"/>
      <c r="T214" s="268"/>
      <c r="U214" s="15"/>
      <c r="V214" s="15"/>
      <c r="W214" s="15"/>
      <c r="X214" s="15"/>
      <c r="Y214" s="15"/>
      <c r="Z214" s="15"/>
      <c r="AA214" s="15"/>
      <c r="AB214" s="15"/>
      <c r="AC214" s="15"/>
      <c r="AD214" s="15"/>
      <c r="AE214" s="15"/>
      <c r="AT214" s="269" t="s">
        <v>319</v>
      </c>
      <c r="AU214" s="269" t="s">
        <v>85</v>
      </c>
      <c r="AV214" s="15" t="s">
        <v>315</v>
      </c>
      <c r="AW214" s="15" t="s">
        <v>37</v>
      </c>
      <c r="AX214" s="15" t="s">
        <v>76</v>
      </c>
      <c r="AY214" s="269" t="s">
        <v>308</v>
      </c>
    </row>
    <row r="215" s="13" customFormat="1">
      <c r="A215" s="13"/>
      <c r="B215" s="234"/>
      <c r="C215" s="235"/>
      <c r="D215" s="236" t="s">
        <v>319</v>
      </c>
      <c r="E215" s="237" t="s">
        <v>19</v>
      </c>
      <c r="F215" s="238" t="s">
        <v>10389</v>
      </c>
      <c r="G215" s="235"/>
      <c r="H215" s="239">
        <v>18.997</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5" customFormat="1">
      <c r="A216" s="15"/>
      <c r="B216" s="259"/>
      <c r="C216" s="260"/>
      <c r="D216" s="236" t="s">
        <v>319</v>
      </c>
      <c r="E216" s="261" t="s">
        <v>19</v>
      </c>
      <c r="F216" s="262" t="s">
        <v>448</v>
      </c>
      <c r="G216" s="260"/>
      <c r="H216" s="263">
        <v>18.997</v>
      </c>
      <c r="I216" s="264"/>
      <c r="J216" s="260"/>
      <c r="K216" s="260"/>
      <c r="L216" s="265"/>
      <c r="M216" s="266"/>
      <c r="N216" s="267"/>
      <c r="O216" s="267"/>
      <c r="P216" s="267"/>
      <c r="Q216" s="267"/>
      <c r="R216" s="267"/>
      <c r="S216" s="267"/>
      <c r="T216" s="268"/>
      <c r="U216" s="15"/>
      <c r="V216" s="15"/>
      <c r="W216" s="15"/>
      <c r="X216" s="15"/>
      <c r="Y216" s="15"/>
      <c r="Z216" s="15"/>
      <c r="AA216" s="15"/>
      <c r="AB216" s="15"/>
      <c r="AC216" s="15"/>
      <c r="AD216" s="15"/>
      <c r="AE216" s="15"/>
      <c r="AT216" s="269" t="s">
        <v>319</v>
      </c>
      <c r="AU216" s="269" t="s">
        <v>85</v>
      </c>
      <c r="AV216" s="15" t="s">
        <v>315</v>
      </c>
      <c r="AW216" s="15" t="s">
        <v>37</v>
      </c>
      <c r="AX216" s="15" t="s">
        <v>83</v>
      </c>
      <c r="AY216" s="269" t="s">
        <v>308</v>
      </c>
    </row>
    <row r="217" s="2" customFormat="1" ht="16.5" customHeight="1">
      <c r="A217" s="41"/>
      <c r="B217" s="42"/>
      <c r="C217" s="216" t="s">
        <v>386</v>
      </c>
      <c r="D217" s="216" t="s">
        <v>310</v>
      </c>
      <c r="E217" s="217" t="s">
        <v>10390</v>
      </c>
      <c r="F217" s="218" t="s">
        <v>10391</v>
      </c>
      <c r="G217" s="219" t="s">
        <v>493</v>
      </c>
      <c r="H217" s="220">
        <v>2.9169999999999998</v>
      </c>
      <c r="I217" s="221"/>
      <c r="J217" s="222">
        <f>ROUND(I217*H217,2)</f>
        <v>0</v>
      </c>
      <c r="K217" s="218" t="s">
        <v>19</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10392</v>
      </c>
    </row>
    <row r="218" s="14" customFormat="1">
      <c r="A218" s="14"/>
      <c r="B218" s="249"/>
      <c r="C218" s="250"/>
      <c r="D218" s="236" t="s">
        <v>319</v>
      </c>
      <c r="E218" s="251" t="s">
        <v>19</v>
      </c>
      <c r="F218" s="252" t="s">
        <v>10287</v>
      </c>
      <c r="G218" s="250"/>
      <c r="H218" s="251" t="s">
        <v>19</v>
      </c>
      <c r="I218" s="253"/>
      <c r="J218" s="250"/>
      <c r="K218" s="250"/>
      <c r="L218" s="254"/>
      <c r="M218" s="255"/>
      <c r="N218" s="256"/>
      <c r="O218" s="256"/>
      <c r="P218" s="256"/>
      <c r="Q218" s="256"/>
      <c r="R218" s="256"/>
      <c r="S218" s="256"/>
      <c r="T218" s="257"/>
      <c r="U218" s="14"/>
      <c r="V218" s="14"/>
      <c r="W218" s="14"/>
      <c r="X218" s="14"/>
      <c r="Y218" s="14"/>
      <c r="Z218" s="14"/>
      <c r="AA218" s="14"/>
      <c r="AB218" s="14"/>
      <c r="AC218" s="14"/>
      <c r="AD218" s="14"/>
      <c r="AE218" s="14"/>
      <c r="AT218" s="258" t="s">
        <v>319</v>
      </c>
      <c r="AU218" s="258" t="s">
        <v>85</v>
      </c>
      <c r="AV218" s="14" t="s">
        <v>83</v>
      </c>
      <c r="AW218" s="14" t="s">
        <v>37</v>
      </c>
      <c r="AX218" s="14" t="s">
        <v>76</v>
      </c>
      <c r="AY218" s="258" t="s">
        <v>308</v>
      </c>
    </row>
    <row r="219" s="13" customFormat="1">
      <c r="A219" s="13"/>
      <c r="B219" s="234"/>
      <c r="C219" s="235"/>
      <c r="D219" s="236" t="s">
        <v>319</v>
      </c>
      <c r="E219" s="237" t="s">
        <v>19</v>
      </c>
      <c r="F219" s="238" t="s">
        <v>10393</v>
      </c>
      <c r="G219" s="235"/>
      <c r="H219" s="239">
        <v>1.44</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76</v>
      </c>
      <c r="AY219" s="245" t="s">
        <v>308</v>
      </c>
    </row>
    <row r="220" s="13" customFormat="1">
      <c r="A220" s="13"/>
      <c r="B220" s="234"/>
      <c r="C220" s="235"/>
      <c r="D220" s="236" t="s">
        <v>319</v>
      </c>
      <c r="E220" s="237" t="s">
        <v>19</v>
      </c>
      <c r="F220" s="238" t="s">
        <v>10394</v>
      </c>
      <c r="G220" s="235"/>
      <c r="H220" s="239">
        <v>17.280000000000001</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3" customFormat="1">
      <c r="A221" s="13"/>
      <c r="B221" s="234"/>
      <c r="C221" s="235"/>
      <c r="D221" s="236" t="s">
        <v>319</v>
      </c>
      <c r="E221" s="237" t="s">
        <v>19</v>
      </c>
      <c r="F221" s="238" t="s">
        <v>10395</v>
      </c>
      <c r="G221" s="235"/>
      <c r="H221" s="239">
        <v>25.199999999999999</v>
      </c>
      <c r="I221" s="240"/>
      <c r="J221" s="235"/>
      <c r="K221" s="235"/>
      <c r="L221" s="241"/>
      <c r="M221" s="242"/>
      <c r="N221" s="243"/>
      <c r="O221" s="243"/>
      <c r="P221" s="243"/>
      <c r="Q221" s="243"/>
      <c r="R221" s="243"/>
      <c r="S221" s="243"/>
      <c r="T221" s="244"/>
      <c r="U221" s="13"/>
      <c r="V221" s="13"/>
      <c r="W221" s="13"/>
      <c r="X221" s="13"/>
      <c r="Y221" s="13"/>
      <c r="Z221" s="13"/>
      <c r="AA221" s="13"/>
      <c r="AB221" s="13"/>
      <c r="AC221" s="13"/>
      <c r="AD221" s="13"/>
      <c r="AE221" s="13"/>
      <c r="AT221" s="245" t="s">
        <v>319</v>
      </c>
      <c r="AU221" s="245" t="s">
        <v>85</v>
      </c>
      <c r="AV221" s="13" t="s">
        <v>85</v>
      </c>
      <c r="AW221" s="13" t="s">
        <v>37</v>
      </c>
      <c r="AX221" s="13" t="s">
        <v>76</v>
      </c>
      <c r="AY221" s="245" t="s">
        <v>308</v>
      </c>
    </row>
    <row r="222" s="13" customFormat="1">
      <c r="A222" s="13"/>
      <c r="B222" s="234"/>
      <c r="C222" s="235"/>
      <c r="D222" s="236" t="s">
        <v>319</v>
      </c>
      <c r="E222" s="237" t="s">
        <v>19</v>
      </c>
      <c r="F222" s="238" t="s">
        <v>10396</v>
      </c>
      <c r="G222" s="235"/>
      <c r="H222" s="239">
        <v>81</v>
      </c>
      <c r="I222" s="240"/>
      <c r="J222" s="235"/>
      <c r="K222" s="235"/>
      <c r="L222" s="241"/>
      <c r="M222" s="242"/>
      <c r="N222" s="243"/>
      <c r="O222" s="243"/>
      <c r="P222" s="243"/>
      <c r="Q222" s="243"/>
      <c r="R222" s="243"/>
      <c r="S222" s="243"/>
      <c r="T222" s="244"/>
      <c r="U222" s="13"/>
      <c r="V222" s="13"/>
      <c r="W222" s="13"/>
      <c r="X222" s="13"/>
      <c r="Y222" s="13"/>
      <c r="Z222" s="13"/>
      <c r="AA222" s="13"/>
      <c r="AB222" s="13"/>
      <c r="AC222" s="13"/>
      <c r="AD222" s="13"/>
      <c r="AE222" s="13"/>
      <c r="AT222" s="245" t="s">
        <v>319</v>
      </c>
      <c r="AU222" s="245" t="s">
        <v>85</v>
      </c>
      <c r="AV222" s="13" t="s">
        <v>85</v>
      </c>
      <c r="AW222" s="13" t="s">
        <v>37</v>
      </c>
      <c r="AX222" s="13" t="s">
        <v>76</v>
      </c>
      <c r="AY222" s="245" t="s">
        <v>308</v>
      </c>
    </row>
    <row r="223" s="13" customFormat="1">
      <c r="A223" s="13"/>
      <c r="B223" s="234"/>
      <c r="C223" s="235"/>
      <c r="D223" s="236" t="s">
        <v>319</v>
      </c>
      <c r="E223" s="237" t="s">
        <v>19</v>
      </c>
      <c r="F223" s="238" t="s">
        <v>10397</v>
      </c>
      <c r="G223" s="235"/>
      <c r="H223" s="239">
        <v>5.1200000000000001</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76</v>
      </c>
      <c r="AY223" s="245" t="s">
        <v>308</v>
      </c>
    </row>
    <row r="224" s="13" customFormat="1">
      <c r="A224" s="13"/>
      <c r="B224" s="234"/>
      <c r="C224" s="235"/>
      <c r="D224" s="236" t="s">
        <v>319</v>
      </c>
      <c r="E224" s="237" t="s">
        <v>19</v>
      </c>
      <c r="F224" s="238" t="s">
        <v>10398</v>
      </c>
      <c r="G224" s="235"/>
      <c r="H224" s="239">
        <v>21.600000000000001</v>
      </c>
      <c r="I224" s="240"/>
      <c r="J224" s="235"/>
      <c r="K224" s="235"/>
      <c r="L224" s="241"/>
      <c r="M224" s="242"/>
      <c r="N224" s="243"/>
      <c r="O224" s="243"/>
      <c r="P224" s="243"/>
      <c r="Q224" s="243"/>
      <c r="R224" s="243"/>
      <c r="S224" s="243"/>
      <c r="T224" s="244"/>
      <c r="U224" s="13"/>
      <c r="V224" s="13"/>
      <c r="W224" s="13"/>
      <c r="X224" s="13"/>
      <c r="Y224" s="13"/>
      <c r="Z224" s="13"/>
      <c r="AA224" s="13"/>
      <c r="AB224" s="13"/>
      <c r="AC224" s="13"/>
      <c r="AD224" s="13"/>
      <c r="AE224" s="13"/>
      <c r="AT224" s="245" t="s">
        <v>319</v>
      </c>
      <c r="AU224" s="245" t="s">
        <v>85</v>
      </c>
      <c r="AV224" s="13" t="s">
        <v>85</v>
      </c>
      <c r="AW224" s="13" t="s">
        <v>37</v>
      </c>
      <c r="AX224" s="13" t="s">
        <v>76</v>
      </c>
      <c r="AY224" s="245" t="s">
        <v>308</v>
      </c>
    </row>
    <row r="225" s="13" customFormat="1">
      <c r="A225" s="13"/>
      <c r="B225" s="234"/>
      <c r="C225" s="235"/>
      <c r="D225" s="236" t="s">
        <v>319</v>
      </c>
      <c r="E225" s="237" t="s">
        <v>19</v>
      </c>
      <c r="F225" s="238" t="s">
        <v>10399</v>
      </c>
      <c r="G225" s="235"/>
      <c r="H225" s="239">
        <v>5.8799999999999999</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76</v>
      </c>
      <c r="AY225" s="245" t="s">
        <v>308</v>
      </c>
    </row>
    <row r="226" s="13" customFormat="1">
      <c r="A226" s="13"/>
      <c r="B226" s="234"/>
      <c r="C226" s="235"/>
      <c r="D226" s="236" t="s">
        <v>319</v>
      </c>
      <c r="E226" s="237" t="s">
        <v>19</v>
      </c>
      <c r="F226" s="238" t="s">
        <v>10400</v>
      </c>
      <c r="G226" s="235"/>
      <c r="H226" s="239">
        <v>30</v>
      </c>
      <c r="I226" s="240"/>
      <c r="J226" s="235"/>
      <c r="K226" s="235"/>
      <c r="L226" s="241"/>
      <c r="M226" s="242"/>
      <c r="N226" s="243"/>
      <c r="O226" s="243"/>
      <c r="P226" s="243"/>
      <c r="Q226" s="243"/>
      <c r="R226" s="243"/>
      <c r="S226" s="243"/>
      <c r="T226" s="244"/>
      <c r="U226" s="13"/>
      <c r="V226" s="13"/>
      <c r="W226" s="13"/>
      <c r="X226" s="13"/>
      <c r="Y226" s="13"/>
      <c r="Z226" s="13"/>
      <c r="AA226" s="13"/>
      <c r="AB226" s="13"/>
      <c r="AC226" s="13"/>
      <c r="AD226" s="13"/>
      <c r="AE226" s="13"/>
      <c r="AT226" s="245" t="s">
        <v>319</v>
      </c>
      <c r="AU226" s="245" t="s">
        <v>85</v>
      </c>
      <c r="AV226" s="13" t="s">
        <v>85</v>
      </c>
      <c r="AW226" s="13" t="s">
        <v>37</v>
      </c>
      <c r="AX226" s="13" t="s">
        <v>76</v>
      </c>
      <c r="AY226" s="245" t="s">
        <v>308</v>
      </c>
    </row>
    <row r="227" s="13" customFormat="1">
      <c r="A227" s="13"/>
      <c r="B227" s="234"/>
      <c r="C227" s="235"/>
      <c r="D227" s="236" t="s">
        <v>319</v>
      </c>
      <c r="E227" s="237" t="s">
        <v>19</v>
      </c>
      <c r="F227" s="238" t="s">
        <v>10401</v>
      </c>
      <c r="G227" s="235"/>
      <c r="H227" s="239">
        <v>8</v>
      </c>
      <c r="I227" s="240"/>
      <c r="J227" s="235"/>
      <c r="K227" s="235"/>
      <c r="L227" s="241"/>
      <c r="M227" s="242"/>
      <c r="N227" s="243"/>
      <c r="O227" s="243"/>
      <c r="P227" s="243"/>
      <c r="Q227" s="243"/>
      <c r="R227" s="243"/>
      <c r="S227" s="243"/>
      <c r="T227" s="244"/>
      <c r="U227" s="13"/>
      <c r="V227" s="13"/>
      <c r="W227" s="13"/>
      <c r="X227" s="13"/>
      <c r="Y227" s="13"/>
      <c r="Z227" s="13"/>
      <c r="AA227" s="13"/>
      <c r="AB227" s="13"/>
      <c r="AC227" s="13"/>
      <c r="AD227" s="13"/>
      <c r="AE227" s="13"/>
      <c r="AT227" s="245" t="s">
        <v>319</v>
      </c>
      <c r="AU227" s="245" t="s">
        <v>85</v>
      </c>
      <c r="AV227" s="13" t="s">
        <v>85</v>
      </c>
      <c r="AW227" s="13" t="s">
        <v>37</v>
      </c>
      <c r="AX227" s="13" t="s">
        <v>76</v>
      </c>
      <c r="AY227" s="245" t="s">
        <v>308</v>
      </c>
    </row>
    <row r="228" s="13" customFormat="1">
      <c r="A228" s="13"/>
      <c r="B228" s="234"/>
      <c r="C228" s="235"/>
      <c r="D228" s="236" t="s">
        <v>319</v>
      </c>
      <c r="E228" s="237" t="s">
        <v>19</v>
      </c>
      <c r="F228" s="238" t="s">
        <v>10402</v>
      </c>
      <c r="G228" s="235"/>
      <c r="H228" s="239">
        <v>1</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76</v>
      </c>
      <c r="AY228" s="245" t="s">
        <v>308</v>
      </c>
    </row>
    <row r="229" s="13" customFormat="1">
      <c r="A229" s="13"/>
      <c r="B229" s="234"/>
      <c r="C229" s="235"/>
      <c r="D229" s="236" t="s">
        <v>319</v>
      </c>
      <c r="E229" s="237" t="s">
        <v>19</v>
      </c>
      <c r="F229" s="238" t="s">
        <v>10403</v>
      </c>
      <c r="G229" s="235"/>
      <c r="H229" s="239">
        <v>1</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3" customFormat="1">
      <c r="A230" s="13"/>
      <c r="B230" s="234"/>
      <c r="C230" s="235"/>
      <c r="D230" s="236" t="s">
        <v>319</v>
      </c>
      <c r="E230" s="237" t="s">
        <v>19</v>
      </c>
      <c r="F230" s="238" t="s">
        <v>10404</v>
      </c>
      <c r="G230" s="235"/>
      <c r="H230" s="239">
        <v>8</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76</v>
      </c>
      <c r="AY230" s="245" t="s">
        <v>308</v>
      </c>
    </row>
    <row r="231" s="15" customFormat="1">
      <c r="A231" s="15"/>
      <c r="B231" s="259"/>
      <c r="C231" s="260"/>
      <c r="D231" s="236" t="s">
        <v>319</v>
      </c>
      <c r="E231" s="261" t="s">
        <v>19</v>
      </c>
      <c r="F231" s="262" t="s">
        <v>448</v>
      </c>
      <c r="G231" s="260"/>
      <c r="H231" s="263">
        <v>205.52000000000001</v>
      </c>
      <c r="I231" s="264"/>
      <c r="J231" s="260"/>
      <c r="K231" s="260"/>
      <c r="L231" s="265"/>
      <c r="M231" s="266"/>
      <c r="N231" s="267"/>
      <c r="O231" s="267"/>
      <c r="P231" s="267"/>
      <c r="Q231" s="267"/>
      <c r="R231" s="267"/>
      <c r="S231" s="267"/>
      <c r="T231" s="268"/>
      <c r="U231" s="15"/>
      <c r="V231" s="15"/>
      <c r="W231" s="15"/>
      <c r="X231" s="15"/>
      <c r="Y231" s="15"/>
      <c r="Z231" s="15"/>
      <c r="AA231" s="15"/>
      <c r="AB231" s="15"/>
      <c r="AC231" s="15"/>
      <c r="AD231" s="15"/>
      <c r="AE231" s="15"/>
      <c r="AT231" s="269" t="s">
        <v>319</v>
      </c>
      <c r="AU231" s="269" t="s">
        <v>85</v>
      </c>
      <c r="AV231" s="15" t="s">
        <v>315</v>
      </c>
      <c r="AW231" s="15" t="s">
        <v>37</v>
      </c>
      <c r="AX231" s="15" t="s">
        <v>76</v>
      </c>
      <c r="AY231" s="269" t="s">
        <v>308</v>
      </c>
    </row>
    <row r="232" s="14" customFormat="1">
      <c r="A232" s="14"/>
      <c r="B232" s="249"/>
      <c r="C232" s="250"/>
      <c r="D232" s="236" t="s">
        <v>319</v>
      </c>
      <c r="E232" s="251" t="s">
        <v>19</v>
      </c>
      <c r="F232" s="252" t="s">
        <v>10405</v>
      </c>
      <c r="G232" s="250"/>
      <c r="H232" s="251" t="s">
        <v>19</v>
      </c>
      <c r="I232" s="253"/>
      <c r="J232" s="250"/>
      <c r="K232" s="250"/>
      <c r="L232" s="254"/>
      <c r="M232" s="255"/>
      <c r="N232" s="256"/>
      <c r="O232" s="256"/>
      <c r="P232" s="256"/>
      <c r="Q232" s="256"/>
      <c r="R232" s="256"/>
      <c r="S232" s="256"/>
      <c r="T232" s="257"/>
      <c r="U232" s="14"/>
      <c r="V232" s="14"/>
      <c r="W232" s="14"/>
      <c r="X232" s="14"/>
      <c r="Y232" s="14"/>
      <c r="Z232" s="14"/>
      <c r="AA232" s="14"/>
      <c r="AB232" s="14"/>
      <c r="AC232" s="14"/>
      <c r="AD232" s="14"/>
      <c r="AE232" s="14"/>
      <c r="AT232" s="258" t="s">
        <v>319</v>
      </c>
      <c r="AU232" s="258" t="s">
        <v>85</v>
      </c>
      <c r="AV232" s="14" t="s">
        <v>83</v>
      </c>
      <c r="AW232" s="14" t="s">
        <v>37</v>
      </c>
      <c r="AX232" s="14" t="s">
        <v>76</v>
      </c>
      <c r="AY232" s="258" t="s">
        <v>308</v>
      </c>
    </row>
    <row r="233" s="13" customFormat="1">
      <c r="A233" s="13"/>
      <c r="B233" s="234"/>
      <c r="C233" s="235"/>
      <c r="D233" s="236" t="s">
        <v>319</v>
      </c>
      <c r="E233" s="237" t="s">
        <v>19</v>
      </c>
      <c r="F233" s="238" t="s">
        <v>10406</v>
      </c>
      <c r="G233" s="235"/>
      <c r="H233" s="239">
        <v>2.9169999999999998</v>
      </c>
      <c r="I233" s="240"/>
      <c r="J233" s="235"/>
      <c r="K233" s="235"/>
      <c r="L233" s="241"/>
      <c r="M233" s="242"/>
      <c r="N233" s="243"/>
      <c r="O233" s="243"/>
      <c r="P233" s="243"/>
      <c r="Q233" s="243"/>
      <c r="R233" s="243"/>
      <c r="S233" s="243"/>
      <c r="T233" s="244"/>
      <c r="U233" s="13"/>
      <c r="V233" s="13"/>
      <c r="W233" s="13"/>
      <c r="X233" s="13"/>
      <c r="Y233" s="13"/>
      <c r="Z233" s="13"/>
      <c r="AA233" s="13"/>
      <c r="AB233" s="13"/>
      <c r="AC233" s="13"/>
      <c r="AD233" s="13"/>
      <c r="AE233" s="13"/>
      <c r="AT233" s="245" t="s">
        <v>319</v>
      </c>
      <c r="AU233" s="245" t="s">
        <v>85</v>
      </c>
      <c r="AV233" s="13" t="s">
        <v>85</v>
      </c>
      <c r="AW233" s="13" t="s">
        <v>37</v>
      </c>
      <c r="AX233" s="13" t="s">
        <v>76</v>
      </c>
      <c r="AY233" s="245" t="s">
        <v>308</v>
      </c>
    </row>
    <row r="234" s="15" customFormat="1">
      <c r="A234" s="15"/>
      <c r="B234" s="259"/>
      <c r="C234" s="260"/>
      <c r="D234" s="236" t="s">
        <v>319</v>
      </c>
      <c r="E234" s="261" t="s">
        <v>19</v>
      </c>
      <c r="F234" s="262" t="s">
        <v>448</v>
      </c>
      <c r="G234" s="260"/>
      <c r="H234" s="263">
        <v>2.9169999999999998</v>
      </c>
      <c r="I234" s="264"/>
      <c r="J234" s="260"/>
      <c r="K234" s="260"/>
      <c r="L234" s="265"/>
      <c r="M234" s="266"/>
      <c r="N234" s="267"/>
      <c r="O234" s="267"/>
      <c r="P234" s="267"/>
      <c r="Q234" s="267"/>
      <c r="R234" s="267"/>
      <c r="S234" s="267"/>
      <c r="T234" s="268"/>
      <c r="U234" s="15"/>
      <c r="V234" s="15"/>
      <c r="W234" s="15"/>
      <c r="X234" s="15"/>
      <c r="Y234" s="15"/>
      <c r="Z234" s="15"/>
      <c r="AA234" s="15"/>
      <c r="AB234" s="15"/>
      <c r="AC234" s="15"/>
      <c r="AD234" s="15"/>
      <c r="AE234" s="15"/>
      <c r="AT234" s="269" t="s">
        <v>319</v>
      </c>
      <c r="AU234" s="269" t="s">
        <v>85</v>
      </c>
      <c r="AV234" s="15" t="s">
        <v>315</v>
      </c>
      <c r="AW234" s="15" t="s">
        <v>37</v>
      </c>
      <c r="AX234" s="15" t="s">
        <v>83</v>
      </c>
      <c r="AY234" s="269" t="s">
        <v>308</v>
      </c>
    </row>
    <row r="235" s="12" customFormat="1" ht="22.8" customHeight="1">
      <c r="A235" s="12"/>
      <c r="B235" s="200"/>
      <c r="C235" s="201"/>
      <c r="D235" s="202" t="s">
        <v>75</v>
      </c>
      <c r="E235" s="214" t="s">
        <v>150</v>
      </c>
      <c r="F235" s="214" t="s">
        <v>2342</v>
      </c>
      <c r="G235" s="201"/>
      <c r="H235" s="201"/>
      <c r="I235" s="204"/>
      <c r="J235" s="215">
        <f>BK235</f>
        <v>0</v>
      </c>
      <c r="K235" s="201"/>
      <c r="L235" s="206"/>
      <c r="M235" s="207"/>
      <c r="N235" s="208"/>
      <c r="O235" s="208"/>
      <c r="P235" s="209">
        <f>SUM(P236:P293)</f>
        <v>0</v>
      </c>
      <c r="Q235" s="208"/>
      <c r="R235" s="209">
        <f>SUM(R236:R293)</f>
        <v>0</v>
      </c>
      <c r="S235" s="208"/>
      <c r="T235" s="210">
        <f>SUM(T236:T293)</f>
        <v>0</v>
      </c>
      <c r="U235" s="12"/>
      <c r="V235" s="12"/>
      <c r="W235" s="12"/>
      <c r="X235" s="12"/>
      <c r="Y235" s="12"/>
      <c r="Z235" s="12"/>
      <c r="AA235" s="12"/>
      <c r="AB235" s="12"/>
      <c r="AC235" s="12"/>
      <c r="AD235" s="12"/>
      <c r="AE235" s="12"/>
      <c r="AR235" s="211" t="s">
        <v>83</v>
      </c>
      <c r="AT235" s="212" t="s">
        <v>75</v>
      </c>
      <c r="AU235" s="212" t="s">
        <v>83</v>
      </c>
      <c r="AY235" s="211" t="s">
        <v>308</v>
      </c>
      <c r="BK235" s="213">
        <f>SUM(BK236:BK293)</f>
        <v>0</v>
      </c>
    </row>
    <row r="236" s="2" customFormat="1" ht="16.5" customHeight="1">
      <c r="A236" s="41"/>
      <c r="B236" s="42"/>
      <c r="C236" s="216" t="s">
        <v>391</v>
      </c>
      <c r="D236" s="216" t="s">
        <v>310</v>
      </c>
      <c r="E236" s="217" t="s">
        <v>10407</v>
      </c>
      <c r="F236" s="218" t="s">
        <v>10408</v>
      </c>
      <c r="G236" s="219" t="s">
        <v>442</v>
      </c>
      <c r="H236" s="220">
        <v>24.151</v>
      </c>
      <c r="I236" s="221"/>
      <c r="J236" s="222">
        <f>ROUND(I236*H236,2)</f>
        <v>0</v>
      </c>
      <c r="K236" s="218" t="s">
        <v>19</v>
      </c>
      <c r="L236" s="47"/>
      <c r="M236" s="223" t="s">
        <v>19</v>
      </c>
      <c r="N236" s="224" t="s">
        <v>47</v>
      </c>
      <c r="O236" s="87"/>
      <c r="P236" s="225">
        <f>O236*H236</f>
        <v>0</v>
      </c>
      <c r="Q236" s="225">
        <v>0</v>
      </c>
      <c r="R236" s="225">
        <f>Q236*H236</f>
        <v>0</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10409</v>
      </c>
    </row>
    <row r="237" s="14" customFormat="1">
      <c r="A237" s="14"/>
      <c r="B237" s="249"/>
      <c r="C237" s="250"/>
      <c r="D237" s="236" t="s">
        <v>319</v>
      </c>
      <c r="E237" s="251" t="s">
        <v>19</v>
      </c>
      <c r="F237" s="252" t="s">
        <v>10410</v>
      </c>
      <c r="G237" s="250"/>
      <c r="H237" s="251" t="s">
        <v>19</v>
      </c>
      <c r="I237" s="253"/>
      <c r="J237" s="250"/>
      <c r="K237" s="250"/>
      <c r="L237" s="254"/>
      <c r="M237" s="255"/>
      <c r="N237" s="256"/>
      <c r="O237" s="256"/>
      <c r="P237" s="256"/>
      <c r="Q237" s="256"/>
      <c r="R237" s="256"/>
      <c r="S237" s="256"/>
      <c r="T237" s="257"/>
      <c r="U237" s="14"/>
      <c r="V237" s="14"/>
      <c r="W237" s="14"/>
      <c r="X237" s="14"/>
      <c r="Y237" s="14"/>
      <c r="Z237" s="14"/>
      <c r="AA237" s="14"/>
      <c r="AB237" s="14"/>
      <c r="AC237" s="14"/>
      <c r="AD237" s="14"/>
      <c r="AE237" s="14"/>
      <c r="AT237" s="258" t="s">
        <v>319</v>
      </c>
      <c r="AU237" s="258" t="s">
        <v>85</v>
      </c>
      <c r="AV237" s="14" t="s">
        <v>83</v>
      </c>
      <c r="AW237" s="14" t="s">
        <v>37</v>
      </c>
      <c r="AX237" s="14" t="s">
        <v>76</v>
      </c>
      <c r="AY237" s="258" t="s">
        <v>308</v>
      </c>
    </row>
    <row r="238" s="14" customFormat="1">
      <c r="A238" s="14"/>
      <c r="B238" s="249"/>
      <c r="C238" s="250"/>
      <c r="D238" s="236" t="s">
        <v>319</v>
      </c>
      <c r="E238" s="251" t="s">
        <v>19</v>
      </c>
      <c r="F238" s="252" t="s">
        <v>10411</v>
      </c>
      <c r="G238" s="250"/>
      <c r="H238" s="251" t="s">
        <v>19</v>
      </c>
      <c r="I238" s="253"/>
      <c r="J238" s="250"/>
      <c r="K238" s="250"/>
      <c r="L238" s="254"/>
      <c r="M238" s="255"/>
      <c r="N238" s="256"/>
      <c r="O238" s="256"/>
      <c r="P238" s="256"/>
      <c r="Q238" s="256"/>
      <c r="R238" s="256"/>
      <c r="S238" s="256"/>
      <c r="T238" s="257"/>
      <c r="U238" s="14"/>
      <c r="V238" s="14"/>
      <c r="W238" s="14"/>
      <c r="X238" s="14"/>
      <c r="Y238" s="14"/>
      <c r="Z238" s="14"/>
      <c r="AA238" s="14"/>
      <c r="AB238" s="14"/>
      <c r="AC238" s="14"/>
      <c r="AD238" s="14"/>
      <c r="AE238" s="14"/>
      <c r="AT238" s="258" t="s">
        <v>319</v>
      </c>
      <c r="AU238" s="258" t="s">
        <v>85</v>
      </c>
      <c r="AV238" s="14" t="s">
        <v>83</v>
      </c>
      <c r="AW238" s="14" t="s">
        <v>37</v>
      </c>
      <c r="AX238" s="14" t="s">
        <v>76</v>
      </c>
      <c r="AY238" s="258" t="s">
        <v>308</v>
      </c>
    </row>
    <row r="239" s="13" customFormat="1">
      <c r="A239" s="13"/>
      <c r="B239" s="234"/>
      <c r="C239" s="235"/>
      <c r="D239" s="236" t="s">
        <v>319</v>
      </c>
      <c r="E239" s="237" t="s">
        <v>19</v>
      </c>
      <c r="F239" s="238" t="s">
        <v>10412</v>
      </c>
      <c r="G239" s="235"/>
      <c r="H239" s="239">
        <v>0.27100000000000002</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76</v>
      </c>
      <c r="AY239" s="245" t="s">
        <v>308</v>
      </c>
    </row>
    <row r="240" s="13" customFormat="1">
      <c r="A240" s="13"/>
      <c r="B240" s="234"/>
      <c r="C240" s="235"/>
      <c r="D240" s="236" t="s">
        <v>319</v>
      </c>
      <c r="E240" s="237" t="s">
        <v>19</v>
      </c>
      <c r="F240" s="238" t="s">
        <v>10413</v>
      </c>
      <c r="G240" s="235"/>
      <c r="H240" s="239">
        <v>2.581</v>
      </c>
      <c r="I240" s="240"/>
      <c r="J240" s="235"/>
      <c r="K240" s="235"/>
      <c r="L240" s="241"/>
      <c r="M240" s="242"/>
      <c r="N240" s="243"/>
      <c r="O240" s="243"/>
      <c r="P240" s="243"/>
      <c r="Q240" s="243"/>
      <c r="R240" s="243"/>
      <c r="S240" s="243"/>
      <c r="T240" s="244"/>
      <c r="U240" s="13"/>
      <c r="V240" s="13"/>
      <c r="W240" s="13"/>
      <c r="X240" s="13"/>
      <c r="Y240" s="13"/>
      <c r="Z240" s="13"/>
      <c r="AA240" s="13"/>
      <c r="AB240" s="13"/>
      <c r="AC240" s="13"/>
      <c r="AD240" s="13"/>
      <c r="AE240" s="13"/>
      <c r="AT240" s="245" t="s">
        <v>319</v>
      </c>
      <c r="AU240" s="245" t="s">
        <v>85</v>
      </c>
      <c r="AV240" s="13" t="s">
        <v>85</v>
      </c>
      <c r="AW240" s="13" t="s">
        <v>37</v>
      </c>
      <c r="AX240" s="13" t="s">
        <v>76</v>
      </c>
      <c r="AY240" s="245" t="s">
        <v>308</v>
      </c>
    </row>
    <row r="241" s="13" customFormat="1">
      <c r="A241" s="13"/>
      <c r="B241" s="234"/>
      <c r="C241" s="235"/>
      <c r="D241" s="236" t="s">
        <v>319</v>
      </c>
      <c r="E241" s="237" t="s">
        <v>19</v>
      </c>
      <c r="F241" s="238" t="s">
        <v>10414</v>
      </c>
      <c r="G241" s="235"/>
      <c r="H241" s="239">
        <v>1.133</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3" customFormat="1">
      <c r="A242" s="13"/>
      <c r="B242" s="234"/>
      <c r="C242" s="235"/>
      <c r="D242" s="236" t="s">
        <v>319</v>
      </c>
      <c r="E242" s="237" t="s">
        <v>19</v>
      </c>
      <c r="F242" s="238" t="s">
        <v>10415</v>
      </c>
      <c r="G242" s="235"/>
      <c r="H242" s="239">
        <v>2.0209999999999999</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76</v>
      </c>
      <c r="AY242" s="245" t="s">
        <v>308</v>
      </c>
    </row>
    <row r="243" s="13" customFormat="1">
      <c r="A243" s="13"/>
      <c r="B243" s="234"/>
      <c r="C243" s="235"/>
      <c r="D243" s="236" t="s">
        <v>319</v>
      </c>
      <c r="E243" s="237" t="s">
        <v>19</v>
      </c>
      <c r="F243" s="238" t="s">
        <v>10416</v>
      </c>
      <c r="G243" s="235"/>
      <c r="H243" s="239">
        <v>2.04</v>
      </c>
      <c r="I243" s="240"/>
      <c r="J243" s="235"/>
      <c r="K243" s="235"/>
      <c r="L243" s="241"/>
      <c r="M243" s="242"/>
      <c r="N243" s="243"/>
      <c r="O243" s="243"/>
      <c r="P243" s="243"/>
      <c r="Q243" s="243"/>
      <c r="R243" s="243"/>
      <c r="S243" s="243"/>
      <c r="T243" s="244"/>
      <c r="U243" s="13"/>
      <c r="V243" s="13"/>
      <c r="W243" s="13"/>
      <c r="X243" s="13"/>
      <c r="Y243" s="13"/>
      <c r="Z243" s="13"/>
      <c r="AA243" s="13"/>
      <c r="AB243" s="13"/>
      <c r="AC243" s="13"/>
      <c r="AD243" s="13"/>
      <c r="AE243" s="13"/>
      <c r="AT243" s="245" t="s">
        <v>319</v>
      </c>
      <c r="AU243" s="245" t="s">
        <v>85</v>
      </c>
      <c r="AV243" s="13" t="s">
        <v>85</v>
      </c>
      <c r="AW243" s="13" t="s">
        <v>37</v>
      </c>
      <c r="AX243" s="13" t="s">
        <v>76</v>
      </c>
      <c r="AY243" s="245" t="s">
        <v>308</v>
      </c>
    </row>
    <row r="244" s="14" customFormat="1">
      <c r="A244" s="14"/>
      <c r="B244" s="249"/>
      <c r="C244" s="250"/>
      <c r="D244" s="236" t="s">
        <v>319</v>
      </c>
      <c r="E244" s="251" t="s">
        <v>19</v>
      </c>
      <c r="F244" s="252" t="s">
        <v>10417</v>
      </c>
      <c r="G244" s="250"/>
      <c r="H244" s="251" t="s">
        <v>19</v>
      </c>
      <c r="I244" s="253"/>
      <c r="J244" s="250"/>
      <c r="K244" s="250"/>
      <c r="L244" s="254"/>
      <c r="M244" s="255"/>
      <c r="N244" s="256"/>
      <c r="O244" s="256"/>
      <c r="P244" s="256"/>
      <c r="Q244" s="256"/>
      <c r="R244" s="256"/>
      <c r="S244" s="256"/>
      <c r="T244" s="257"/>
      <c r="U244" s="14"/>
      <c r="V244" s="14"/>
      <c r="W244" s="14"/>
      <c r="X244" s="14"/>
      <c r="Y244" s="14"/>
      <c r="Z244" s="14"/>
      <c r="AA244" s="14"/>
      <c r="AB244" s="14"/>
      <c r="AC244" s="14"/>
      <c r="AD244" s="14"/>
      <c r="AE244" s="14"/>
      <c r="AT244" s="258" t="s">
        <v>319</v>
      </c>
      <c r="AU244" s="258" t="s">
        <v>85</v>
      </c>
      <c r="AV244" s="14" t="s">
        <v>83</v>
      </c>
      <c r="AW244" s="14" t="s">
        <v>37</v>
      </c>
      <c r="AX244" s="14" t="s">
        <v>76</v>
      </c>
      <c r="AY244" s="258" t="s">
        <v>308</v>
      </c>
    </row>
    <row r="245" s="13" customFormat="1">
      <c r="A245" s="13"/>
      <c r="B245" s="234"/>
      <c r="C245" s="235"/>
      <c r="D245" s="236" t="s">
        <v>319</v>
      </c>
      <c r="E245" s="237" t="s">
        <v>19</v>
      </c>
      <c r="F245" s="238" t="s">
        <v>10418</v>
      </c>
      <c r="G245" s="235"/>
      <c r="H245" s="239">
        <v>8.0899999999999999</v>
      </c>
      <c r="I245" s="240"/>
      <c r="J245" s="235"/>
      <c r="K245" s="235"/>
      <c r="L245" s="241"/>
      <c r="M245" s="242"/>
      <c r="N245" s="243"/>
      <c r="O245" s="243"/>
      <c r="P245" s="243"/>
      <c r="Q245" s="243"/>
      <c r="R245" s="243"/>
      <c r="S245" s="243"/>
      <c r="T245" s="244"/>
      <c r="U245" s="13"/>
      <c r="V245" s="13"/>
      <c r="W245" s="13"/>
      <c r="X245" s="13"/>
      <c r="Y245" s="13"/>
      <c r="Z245" s="13"/>
      <c r="AA245" s="13"/>
      <c r="AB245" s="13"/>
      <c r="AC245" s="13"/>
      <c r="AD245" s="13"/>
      <c r="AE245" s="13"/>
      <c r="AT245" s="245" t="s">
        <v>319</v>
      </c>
      <c r="AU245" s="245" t="s">
        <v>85</v>
      </c>
      <c r="AV245" s="13" t="s">
        <v>85</v>
      </c>
      <c r="AW245" s="13" t="s">
        <v>37</v>
      </c>
      <c r="AX245" s="13" t="s">
        <v>76</v>
      </c>
      <c r="AY245" s="245" t="s">
        <v>308</v>
      </c>
    </row>
    <row r="246" s="13" customFormat="1">
      <c r="A246" s="13"/>
      <c r="B246" s="234"/>
      <c r="C246" s="235"/>
      <c r="D246" s="236" t="s">
        <v>319</v>
      </c>
      <c r="E246" s="237" t="s">
        <v>19</v>
      </c>
      <c r="F246" s="238" t="s">
        <v>10419</v>
      </c>
      <c r="G246" s="235"/>
      <c r="H246" s="239">
        <v>8.0150000000000006</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37</v>
      </c>
      <c r="AX246" s="13" t="s">
        <v>76</v>
      </c>
      <c r="AY246" s="245" t="s">
        <v>308</v>
      </c>
    </row>
    <row r="247" s="15" customFormat="1">
      <c r="A247" s="15"/>
      <c r="B247" s="259"/>
      <c r="C247" s="260"/>
      <c r="D247" s="236" t="s">
        <v>319</v>
      </c>
      <c r="E247" s="261" t="s">
        <v>19</v>
      </c>
      <c r="F247" s="262" t="s">
        <v>448</v>
      </c>
      <c r="G247" s="260"/>
      <c r="H247" s="263">
        <v>24.151</v>
      </c>
      <c r="I247" s="264"/>
      <c r="J247" s="260"/>
      <c r="K247" s="260"/>
      <c r="L247" s="265"/>
      <c r="M247" s="266"/>
      <c r="N247" s="267"/>
      <c r="O247" s="267"/>
      <c r="P247" s="267"/>
      <c r="Q247" s="267"/>
      <c r="R247" s="267"/>
      <c r="S247" s="267"/>
      <c r="T247" s="268"/>
      <c r="U247" s="15"/>
      <c r="V247" s="15"/>
      <c r="W247" s="15"/>
      <c r="X247" s="15"/>
      <c r="Y247" s="15"/>
      <c r="Z247" s="15"/>
      <c r="AA247" s="15"/>
      <c r="AB247" s="15"/>
      <c r="AC247" s="15"/>
      <c r="AD247" s="15"/>
      <c r="AE247" s="15"/>
      <c r="AT247" s="269" t="s">
        <v>319</v>
      </c>
      <c r="AU247" s="269" t="s">
        <v>85</v>
      </c>
      <c r="AV247" s="15" t="s">
        <v>315</v>
      </c>
      <c r="AW247" s="15" t="s">
        <v>37</v>
      </c>
      <c r="AX247" s="15" t="s">
        <v>83</v>
      </c>
      <c r="AY247" s="269" t="s">
        <v>308</v>
      </c>
    </row>
    <row r="248" s="2" customFormat="1" ht="16.5" customHeight="1">
      <c r="A248" s="41"/>
      <c r="B248" s="42"/>
      <c r="C248" s="216" t="s">
        <v>396</v>
      </c>
      <c r="D248" s="216" t="s">
        <v>310</v>
      </c>
      <c r="E248" s="217" t="s">
        <v>7877</v>
      </c>
      <c r="F248" s="218" t="s">
        <v>10420</v>
      </c>
      <c r="G248" s="219" t="s">
        <v>313</v>
      </c>
      <c r="H248" s="220">
        <v>155.196</v>
      </c>
      <c r="I248" s="221"/>
      <c r="J248" s="222">
        <f>ROUND(I248*H248,2)</f>
        <v>0</v>
      </c>
      <c r="K248" s="218" t="s">
        <v>19</v>
      </c>
      <c r="L248" s="47"/>
      <c r="M248" s="223" t="s">
        <v>19</v>
      </c>
      <c r="N248" s="224" t="s">
        <v>47</v>
      </c>
      <c r="O248" s="87"/>
      <c r="P248" s="225">
        <f>O248*H248</f>
        <v>0</v>
      </c>
      <c r="Q248" s="225">
        <v>0</v>
      </c>
      <c r="R248" s="225">
        <f>Q248*H248</f>
        <v>0</v>
      </c>
      <c r="S248" s="225">
        <v>0</v>
      </c>
      <c r="T248" s="226">
        <f>S248*H248</f>
        <v>0</v>
      </c>
      <c r="U248" s="41"/>
      <c r="V248" s="41"/>
      <c r="W248" s="41"/>
      <c r="X248" s="41"/>
      <c r="Y248" s="41"/>
      <c r="Z248" s="41"/>
      <c r="AA248" s="41"/>
      <c r="AB248" s="41"/>
      <c r="AC248" s="41"/>
      <c r="AD248" s="41"/>
      <c r="AE248" s="41"/>
      <c r="AR248" s="227" t="s">
        <v>315</v>
      </c>
      <c r="AT248" s="227" t="s">
        <v>310</v>
      </c>
      <c r="AU248" s="227" t="s">
        <v>85</v>
      </c>
      <c r="AY248" s="20" t="s">
        <v>308</v>
      </c>
      <c r="BE248" s="228">
        <f>IF(N248="základní",J248,0)</f>
        <v>0</v>
      </c>
      <c r="BF248" s="228">
        <f>IF(N248="snížená",J248,0)</f>
        <v>0</v>
      </c>
      <c r="BG248" s="228">
        <f>IF(N248="zákl. přenesená",J248,0)</f>
        <v>0</v>
      </c>
      <c r="BH248" s="228">
        <f>IF(N248="sníž. přenesená",J248,0)</f>
        <v>0</v>
      </c>
      <c r="BI248" s="228">
        <f>IF(N248="nulová",J248,0)</f>
        <v>0</v>
      </c>
      <c r="BJ248" s="20" t="s">
        <v>83</v>
      </c>
      <c r="BK248" s="228">
        <f>ROUND(I248*H248,2)</f>
        <v>0</v>
      </c>
      <c r="BL248" s="20" t="s">
        <v>315</v>
      </c>
      <c r="BM248" s="227" t="s">
        <v>10421</v>
      </c>
    </row>
    <row r="249" s="14" customFormat="1">
      <c r="A249" s="14"/>
      <c r="B249" s="249"/>
      <c r="C249" s="250"/>
      <c r="D249" s="236" t="s">
        <v>319</v>
      </c>
      <c r="E249" s="251" t="s">
        <v>19</v>
      </c>
      <c r="F249" s="252" t="s">
        <v>10410</v>
      </c>
      <c r="G249" s="250"/>
      <c r="H249" s="251" t="s">
        <v>19</v>
      </c>
      <c r="I249" s="253"/>
      <c r="J249" s="250"/>
      <c r="K249" s="250"/>
      <c r="L249" s="254"/>
      <c r="M249" s="255"/>
      <c r="N249" s="256"/>
      <c r="O249" s="256"/>
      <c r="P249" s="256"/>
      <c r="Q249" s="256"/>
      <c r="R249" s="256"/>
      <c r="S249" s="256"/>
      <c r="T249" s="257"/>
      <c r="U249" s="14"/>
      <c r="V249" s="14"/>
      <c r="W249" s="14"/>
      <c r="X249" s="14"/>
      <c r="Y249" s="14"/>
      <c r="Z249" s="14"/>
      <c r="AA249" s="14"/>
      <c r="AB249" s="14"/>
      <c r="AC249" s="14"/>
      <c r="AD249" s="14"/>
      <c r="AE249" s="14"/>
      <c r="AT249" s="258" t="s">
        <v>319</v>
      </c>
      <c r="AU249" s="258" t="s">
        <v>85</v>
      </c>
      <c r="AV249" s="14" t="s">
        <v>83</v>
      </c>
      <c r="AW249" s="14" t="s">
        <v>37</v>
      </c>
      <c r="AX249" s="14" t="s">
        <v>76</v>
      </c>
      <c r="AY249" s="258" t="s">
        <v>308</v>
      </c>
    </row>
    <row r="250" s="13" customFormat="1">
      <c r="A250" s="13"/>
      <c r="B250" s="234"/>
      <c r="C250" s="235"/>
      <c r="D250" s="236" t="s">
        <v>319</v>
      </c>
      <c r="E250" s="237" t="s">
        <v>19</v>
      </c>
      <c r="F250" s="238" t="s">
        <v>10422</v>
      </c>
      <c r="G250" s="235"/>
      <c r="H250" s="239">
        <v>1.8040000000000001</v>
      </c>
      <c r="I250" s="240"/>
      <c r="J250" s="235"/>
      <c r="K250" s="235"/>
      <c r="L250" s="241"/>
      <c r="M250" s="242"/>
      <c r="N250" s="243"/>
      <c r="O250" s="243"/>
      <c r="P250" s="243"/>
      <c r="Q250" s="243"/>
      <c r="R250" s="243"/>
      <c r="S250" s="243"/>
      <c r="T250" s="244"/>
      <c r="U250" s="13"/>
      <c r="V250" s="13"/>
      <c r="W250" s="13"/>
      <c r="X250" s="13"/>
      <c r="Y250" s="13"/>
      <c r="Z250" s="13"/>
      <c r="AA250" s="13"/>
      <c r="AB250" s="13"/>
      <c r="AC250" s="13"/>
      <c r="AD250" s="13"/>
      <c r="AE250" s="13"/>
      <c r="AT250" s="245" t="s">
        <v>319</v>
      </c>
      <c r="AU250" s="245" t="s">
        <v>85</v>
      </c>
      <c r="AV250" s="13" t="s">
        <v>85</v>
      </c>
      <c r="AW250" s="13" t="s">
        <v>37</v>
      </c>
      <c r="AX250" s="13" t="s">
        <v>76</v>
      </c>
      <c r="AY250" s="245" t="s">
        <v>308</v>
      </c>
    </row>
    <row r="251" s="13" customFormat="1">
      <c r="A251" s="13"/>
      <c r="B251" s="234"/>
      <c r="C251" s="235"/>
      <c r="D251" s="236" t="s">
        <v>319</v>
      </c>
      <c r="E251" s="237" t="s">
        <v>19</v>
      </c>
      <c r="F251" s="238" t="s">
        <v>10423</v>
      </c>
      <c r="G251" s="235"/>
      <c r="H251" s="239">
        <v>17.204000000000001</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76</v>
      </c>
      <c r="AY251" s="245" t="s">
        <v>308</v>
      </c>
    </row>
    <row r="252" s="13" customFormat="1">
      <c r="A252" s="13"/>
      <c r="B252" s="234"/>
      <c r="C252" s="235"/>
      <c r="D252" s="236" t="s">
        <v>319</v>
      </c>
      <c r="E252" s="237" t="s">
        <v>19</v>
      </c>
      <c r="F252" s="238" t="s">
        <v>10424</v>
      </c>
      <c r="G252" s="235"/>
      <c r="H252" s="239">
        <v>7.5499999999999998</v>
      </c>
      <c r="I252" s="240"/>
      <c r="J252" s="235"/>
      <c r="K252" s="235"/>
      <c r="L252" s="241"/>
      <c r="M252" s="242"/>
      <c r="N252" s="243"/>
      <c r="O252" s="243"/>
      <c r="P252" s="243"/>
      <c r="Q252" s="243"/>
      <c r="R252" s="243"/>
      <c r="S252" s="243"/>
      <c r="T252" s="244"/>
      <c r="U252" s="13"/>
      <c r="V252" s="13"/>
      <c r="W252" s="13"/>
      <c r="X252" s="13"/>
      <c r="Y252" s="13"/>
      <c r="Z252" s="13"/>
      <c r="AA252" s="13"/>
      <c r="AB252" s="13"/>
      <c r="AC252" s="13"/>
      <c r="AD252" s="13"/>
      <c r="AE252" s="13"/>
      <c r="AT252" s="245" t="s">
        <v>319</v>
      </c>
      <c r="AU252" s="245" t="s">
        <v>85</v>
      </c>
      <c r="AV252" s="13" t="s">
        <v>85</v>
      </c>
      <c r="AW252" s="13" t="s">
        <v>37</v>
      </c>
      <c r="AX252" s="13" t="s">
        <v>76</v>
      </c>
      <c r="AY252" s="245" t="s">
        <v>308</v>
      </c>
    </row>
    <row r="253" s="13" customFormat="1">
      <c r="A253" s="13"/>
      <c r="B253" s="234"/>
      <c r="C253" s="235"/>
      <c r="D253" s="236" t="s">
        <v>319</v>
      </c>
      <c r="E253" s="237" t="s">
        <v>19</v>
      </c>
      <c r="F253" s="238" t="s">
        <v>10425</v>
      </c>
      <c r="G253" s="235"/>
      <c r="H253" s="239">
        <v>10.5</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76</v>
      </c>
      <c r="AY253" s="245" t="s">
        <v>308</v>
      </c>
    </row>
    <row r="254" s="13" customFormat="1">
      <c r="A254" s="13"/>
      <c r="B254" s="234"/>
      <c r="C254" s="235"/>
      <c r="D254" s="236" t="s">
        <v>319</v>
      </c>
      <c r="E254" s="237" t="s">
        <v>19</v>
      </c>
      <c r="F254" s="238" t="s">
        <v>10426</v>
      </c>
      <c r="G254" s="235"/>
      <c r="H254" s="239">
        <v>10.408</v>
      </c>
      <c r="I254" s="240"/>
      <c r="J254" s="235"/>
      <c r="K254" s="235"/>
      <c r="L254" s="241"/>
      <c r="M254" s="242"/>
      <c r="N254" s="243"/>
      <c r="O254" s="243"/>
      <c r="P254" s="243"/>
      <c r="Q254" s="243"/>
      <c r="R254" s="243"/>
      <c r="S254" s="243"/>
      <c r="T254" s="244"/>
      <c r="U254" s="13"/>
      <c r="V254" s="13"/>
      <c r="W254" s="13"/>
      <c r="X254" s="13"/>
      <c r="Y254" s="13"/>
      <c r="Z254" s="13"/>
      <c r="AA254" s="13"/>
      <c r="AB254" s="13"/>
      <c r="AC254" s="13"/>
      <c r="AD254" s="13"/>
      <c r="AE254" s="13"/>
      <c r="AT254" s="245" t="s">
        <v>319</v>
      </c>
      <c r="AU254" s="245" t="s">
        <v>85</v>
      </c>
      <c r="AV254" s="13" t="s">
        <v>85</v>
      </c>
      <c r="AW254" s="13" t="s">
        <v>37</v>
      </c>
      <c r="AX254" s="13" t="s">
        <v>76</v>
      </c>
      <c r="AY254" s="245" t="s">
        <v>308</v>
      </c>
    </row>
    <row r="255" s="13" customFormat="1">
      <c r="A255" s="13"/>
      <c r="B255" s="234"/>
      <c r="C255" s="235"/>
      <c r="D255" s="236" t="s">
        <v>319</v>
      </c>
      <c r="E255" s="237" t="s">
        <v>19</v>
      </c>
      <c r="F255" s="238" t="s">
        <v>10427</v>
      </c>
      <c r="G255" s="235"/>
      <c r="H255" s="239">
        <v>54.113999999999997</v>
      </c>
      <c r="I255" s="240"/>
      <c r="J255" s="235"/>
      <c r="K255" s="235"/>
      <c r="L255" s="241"/>
      <c r="M255" s="242"/>
      <c r="N255" s="243"/>
      <c r="O255" s="243"/>
      <c r="P255" s="243"/>
      <c r="Q255" s="243"/>
      <c r="R255" s="243"/>
      <c r="S255" s="243"/>
      <c r="T255" s="244"/>
      <c r="U255" s="13"/>
      <c r="V255" s="13"/>
      <c r="W255" s="13"/>
      <c r="X255" s="13"/>
      <c r="Y255" s="13"/>
      <c r="Z255" s="13"/>
      <c r="AA255" s="13"/>
      <c r="AB255" s="13"/>
      <c r="AC255" s="13"/>
      <c r="AD255" s="13"/>
      <c r="AE255" s="13"/>
      <c r="AT255" s="245" t="s">
        <v>319</v>
      </c>
      <c r="AU255" s="245" t="s">
        <v>85</v>
      </c>
      <c r="AV255" s="13" t="s">
        <v>85</v>
      </c>
      <c r="AW255" s="13" t="s">
        <v>37</v>
      </c>
      <c r="AX255" s="13" t="s">
        <v>76</v>
      </c>
      <c r="AY255" s="245" t="s">
        <v>308</v>
      </c>
    </row>
    <row r="256" s="13" customFormat="1">
      <c r="A256" s="13"/>
      <c r="B256" s="234"/>
      <c r="C256" s="235"/>
      <c r="D256" s="236" t="s">
        <v>319</v>
      </c>
      <c r="E256" s="237" t="s">
        <v>19</v>
      </c>
      <c r="F256" s="238" t="s">
        <v>10428</v>
      </c>
      <c r="G256" s="235"/>
      <c r="H256" s="239">
        <v>53.616</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76</v>
      </c>
      <c r="AY256" s="245" t="s">
        <v>308</v>
      </c>
    </row>
    <row r="257" s="15" customFormat="1">
      <c r="A257" s="15"/>
      <c r="B257" s="259"/>
      <c r="C257" s="260"/>
      <c r="D257" s="236" t="s">
        <v>319</v>
      </c>
      <c r="E257" s="261" t="s">
        <v>19</v>
      </c>
      <c r="F257" s="262" t="s">
        <v>448</v>
      </c>
      <c r="G257" s="260"/>
      <c r="H257" s="263">
        <v>155.196</v>
      </c>
      <c r="I257" s="264"/>
      <c r="J257" s="260"/>
      <c r="K257" s="260"/>
      <c r="L257" s="265"/>
      <c r="M257" s="266"/>
      <c r="N257" s="267"/>
      <c r="O257" s="267"/>
      <c r="P257" s="267"/>
      <c r="Q257" s="267"/>
      <c r="R257" s="267"/>
      <c r="S257" s="267"/>
      <c r="T257" s="268"/>
      <c r="U257" s="15"/>
      <c r="V257" s="15"/>
      <c r="W257" s="15"/>
      <c r="X257" s="15"/>
      <c r="Y257" s="15"/>
      <c r="Z257" s="15"/>
      <c r="AA257" s="15"/>
      <c r="AB257" s="15"/>
      <c r="AC257" s="15"/>
      <c r="AD257" s="15"/>
      <c r="AE257" s="15"/>
      <c r="AT257" s="269" t="s">
        <v>319</v>
      </c>
      <c r="AU257" s="269" t="s">
        <v>85</v>
      </c>
      <c r="AV257" s="15" t="s">
        <v>315</v>
      </c>
      <c r="AW257" s="15" t="s">
        <v>37</v>
      </c>
      <c r="AX257" s="15" t="s">
        <v>83</v>
      </c>
      <c r="AY257" s="269" t="s">
        <v>308</v>
      </c>
    </row>
    <row r="258" s="2" customFormat="1" ht="16.5" customHeight="1">
      <c r="A258" s="41"/>
      <c r="B258" s="42"/>
      <c r="C258" s="216" t="s">
        <v>401</v>
      </c>
      <c r="D258" s="216" t="s">
        <v>310</v>
      </c>
      <c r="E258" s="217" t="s">
        <v>7890</v>
      </c>
      <c r="F258" s="218" t="s">
        <v>10429</v>
      </c>
      <c r="G258" s="219" t="s">
        <v>313</v>
      </c>
      <c r="H258" s="220">
        <v>155.196</v>
      </c>
      <c r="I258" s="221"/>
      <c r="J258" s="222">
        <f>ROUND(I258*H258,2)</f>
        <v>0</v>
      </c>
      <c r="K258" s="218" t="s">
        <v>19</v>
      </c>
      <c r="L258" s="47"/>
      <c r="M258" s="223" t="s">
        <v>19</v>
      </c>
      <c r="N258" s="224"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10430</v>
      </c>
    </row>
    <row r="259" s="2" customFormat="1" ht="16.5" customHeight="1">
      <c r="A259" s="41"/>
      <c r="B259" s="42"/>
      <c r="C259" s="216" t="s">
        <v>406</v>
      </c>
      <c r="D259" s="216" t="s">
        <v>310</v>
      </c>
      <c r="E259" s="217" t="s">
        <v>7894</v>
      </c>
      <c r="F259" s="218" t="s">
        <v>10431</v>
      </c>
      <c r="G259" s="219" t="s">
        <v>313</v>
      </c>
      <c r="H259" s="220">
        <v>155.196</v>
      </c>
      <c r="I259" s="221"/>
      <c r="J259" s="222">
        <f>ROUND(I259*H259,2)</f>
        <v>0</v>
      </c>
      <c r="K259" s="218" t="s">
        <v>19</v>
      </c>
      <c r="L259" s="47"/>
      <c r="M259" s="223" t="s">
        <v>19</v>
      </c>
      <c r="N259" s="224" t="s">
        <v>47</v>
      </c>
      <c r="O259" s="87"/>
      <c r="P259" s="225">
        <f>O259*H259</f>
        <v>0</v>
      </c>
      <c r="Q259" s="225">
        <v>0</v>
      </c>
      <c r="R259" s="225">
        <f>Q259*H259</f>
        <v>0</v>
      </c>
      <c r="S259" s="225">
        <v>0</v>
      </c>
      <c r="T259" s="226">
        <f>S259*H259</f>
        <v>0</v>
      </c>
      <c r="U259" s="41"/>
      <c r="V259" s="41"/>
      <c r="W259" s="41"/>
      <c r="X259" s="41"/>
      <c r="Y259" s="41"/>
      <c r="Z259" s="41"/>
      <c r="AA259" s="41"/>
      <c r="AB259" s="41"/>
      <c r="AC259" s="41"/>
      <c r="AD259" s="41"/>
      <c r="AE259" s="41"/>
      <c r="AR259" s="227" t="s">
        <v>315</v>
      </c>
      <c r="AT259" s="227" t="s">
        <v>310</v>
      </c>
      <c r="AU259" s="227" t="s">
        <v>85</v>
      </c>
      <c r="AY259" s="20" t="s">
        <v>308</v>
      </c>
      <c r="BE259" s="228">
        <f>IF(N259="základní",J259,0)</f>
        <v>0</v>
      </c>
      <c r="BF259" s="228">
        <f>IF(N259="snížená",J259,0)</f>
        <v>0</v>
      </c>
      <c r="BG259" s="228">
        <f>IF(N259="zákl. přenesená",J259,0)</f>
        <v>0</v>
      </c>
      <c r="BH259" s="228">
        <f>IF(N259="sníž. přenesená",J259,0)</f>
        <v>0</v>
      </c>
      <c r="BI259" s="228">
        <f>IF(N259="nulová",J259,0)</f>
        <v>0</v>
      </c>
      <c r="BJ259" s="20" t="s">
        <v>83</v>
      </c>
      <c r="BK259" s="228">
        <f>ROUND(I259*H259,2)</f>
        <v>0</v>
      </c>
      <c r="BL259" s="20" t="s">
        <v>315</v>
      </c>
      <c r="BM259" s="227" t="s">
        <v>10432</v>
      </c>
    </row>
    <row r="260" s="2" customFormat="1" ht="16.5" customHeight="1">
      <c r="A260" s="41"/>
      <c r="B260" s="42"/>
      <c r="C260" s="216" t="s">
        <v>411</v>
      </c>
      <c r="D260" s="216" t="s">
        <v>310</v>
      </c>
      <c r="E260" s="217" t="s">
        <v>7914</v>
      </c>
      <c r="F260" s="218" t="s">
        <v>10433</v>
      </c>
      <c r="G260" s="219" t="s">
        <v>493</v>
      </c>
      <c r="H260" s="220">
        <v>2.8980000000000001</v>
      </c>
      <c r="I260" s="221"/>
      <c r="J260" s="222">
        <f>ROUND(I260*H260,2)</f>
        <v>0</v>
      </c>
      <c r="K260" s="218" t="s">
        <v>19</v>
      </c>
      <c r="L260" s="47"/>
      <c r="M260" s="223" t="s">
        <v>19</v>
      </c>
      <c r="N260" s="224" t="s">
        <v>47</v>
      </c>
      <c r="O260" s="87"/>
      <c r="P260" s="225">
        <f>O260*H260</f>
        <v>0</v>
      </c>
      <c r="Q260" s="225">
        <v>0</v>
      </c>
      <c r="R260" s="225">
        <f>Q260*H260</f>
        <v>0</v>
      </c>
      <c r="S260" s="225">
        <v>0</v>
      </c>
      <c r="T260" s="226">
        <f>S260*H260</f>
        <v>0</v>
      </c>
      <c r="U260" s="41"/>
      <c r="V260" s="41"/>
      <c r="W260" s="41"/>
      <c r="X260" s="41"/>
      <c r="Y260" s="41"/>
      <c r="Z260" s="41"/>
      <c r="AA260" s="41"/>
      <c r="AB260" s="41"/>
      <c r="AC260" s="41"/>
      <c r="AD260" s="41"/>
      <c r="AE260" s="41"/>
      <c r="AR260" s="227" t="s">
        <v>315</v>
      </c>
      <c r="AT260" s="227" t="s">
        <v>310</v>
      </c>
      <c r="AU260" s="227" t="s">
        <v>85</v>
      </c>
      <c r="AY260" s="20" t="s">
        <v>308</v>
      </c>
      <c r="BE260" s="228">
        <f>IF(N260="základní",J260,0)</f>
        <v>0</v>
      </c>
      <c r="BF260" s="228">
        <f>IF(N260="snížená",J260,0)</f>
        <v>0</v>
      </c>
      <c r="BG260" s="228">
        <f>IF(N260="zákl. přenesená",J260,0)</f>
        <v>0</v>
      </c>
      <c r="BH260" s="228">
        <f>IF(N260="sníž. přenesená",J260,0)</f>
        <v>0</v>
      </c>
      <c r="BI260" s="228">
        <f>IF(N260="nulová",J260,0)</f>
        <v>0</v>
      </c>
      <c r="BJ260" s="20" t="s">
        <v>83</v>
      </c>
      <c r="BK260" s="228">
        <f>ROUND(I260*H260,2)</f>
        <v>0</v>
      </c>
      <c r="BL260" s="20" t="s">
        <v>315</v>
      </c>
      <c r="BM260" s="227" t="s">
        <v>10434</v>
      </c>
    </row>
    <row r="261" s="14" customFormat="1">
      <c r="A261" s="14"/>
      <c r="B261" s="249"/>
      <c r="C261" s="250"/>
      <c r="D261" s="236" t="s">
        <v>319</v>
      </c>
      <c r="E261" s="251" t="s">
        <v>19</v>
      </c>
      <c r="F261" s="252" t="s">
        <v>10435</v>
      </c>
      <c r="G261" s="250"/>
      <c r="H261" s="251" t="s">
        <v>19</v>
      </c>
      <c r="I261" s="253"/>
      <c r="J261" s="250"/>
      <c r="K261" s="250"/>
      <c r="L261" s="254"/>
      <c r="M261" s="255"/>
      <c r="N261" s="256"/>
      <c r="O261" s="256"/>
      <c r="P261" s="256"/>
      <c r="Q261" s="256"/>
      <c r="R261" s="256"/>
      <c r="S261" s="256"/>
      <c r="T261" s="257"/>
      <c r="U261" s="14"/>
      <c r="V261" s="14"/>
      <c r="W261" s="14"/>
      <c r="X261" s="14"/>
      <c r="Y261" s="14"/>
      <c r="Z261" s="14"/>
      <c r="AA261" s="14"/>
      <c r="AB261" s="14"/>
      <c r="AC261" s="14"/>
      <c r="AD261" s="14"/>
      <c r="AE261" s="14"/>
      <c r="AT261" s="258" t="s">
        <v>319</v>
      </c>
      <c r="AU261" s="258" t="s">
        <v>85</v>
      </c>
      <c r="AV261" s="14" t="s">
        <v>83</v>
      </c>
      <c r="AW261" s="14" t="s">
        <v>37</v>
      </c>
      <c r="AX261" s="14" t="s">
        <v>76</v>
      </c>
      <c r="AY261" s="258" t="s">
        <v>308</v>
      </c>
    </row>
    <row r="262" s="13" customFormat="1">
      <c r="A262" s="13"/>
      <c r="B262" s="234"/>
      <c r="C262" s="235"/>
      <c r="D262" s="236" t="s">
        <v>319</v>
      </c>
      <c r="E262" s="237" t="s">
        <v>19</v>
      </c>
      <c r="F262" s="238" t="s">
        <v>10436</v>
      </c>
      <c r="G262" s="235"/>
      <c r="H262" s="239">
        <v>2.8980000000000001</v>
      </c>
      <c r="I262" s="240"/>
      <c r="J262" s="235"/>
      <c r="K262" s="235"/>
      <c r="L262" s="241"/>
      <c r="M262" s="242"/>
      <c r="N262" s="243"/>
      <c r="O262" s="243"/>
      <c r="P262" s="243"/>
      <c r="Q262" s="243"/>
      <c r="R262" s="243"/>
      <c r="S262" s="243"/>
      <c r="T262" s="244"/>
      <c r="U262" s="13"/>
      <c r="V262" s="13"/>
      <c r="W262" s="13"/>
      <c r="X262" s="13"/>
      <c r="Y262" s="13"/>
      <c r="Z262" s="13"/>
      <c r="AA262" s="13"/>
      <c r="AB262" s="13"/>
      <c r="AC262" s="13"/>
      <c r="AD262" s="13"/>
      <c r="AE262" s="13"/>
      <c r="AT262" s="245" t="s">
        <v>319</v>
      </c>
      <c r="AU262" s="245" t="s">
        <v>85</v>
      </c>
      <c r="AV262" s="13" t="s">
        <v>85</v>
      </c>
      <c r="AW262" s="13" t="s">
        <v>37</v>
      </c>
      <c r="AX262" s="13" t="s">
        <v>76</v>
      </c>
      <c r="AY262" s="245" t="s">
        <v>308</v>
      </c>
    </row>
    <row r="263" s="15" customFormat="1">
      <c r="A263" s="15"/>
      <c r="B263" s="259"/>
      <c r="C263" s="260"/>
      <c r="D263" s="236" t="s">
        <v>319</v>
      </c>
      <c r="E263" s="261" t="s">
        <v>19</v>
      </c>
      <c r="F263" s="262" t="s">
        <v>448</v>
      </c>
      <c r="G263" s="260"/>
      <c r="H263" s="263">
        <v>2.8980000000000001</v>
      </c>
      <c r="I263" s="264"/>
      <c r="J263" s="260"/>
      <c r="K263" s="260"/>
      <c r="L263" s="265"/>
      <c r="M263" s="266"/>
      <c r="N263" s="267"/>
      <c r="O263" s="267"/>
      <c r="P263" s="267"/>
      <c r="Q263" s="267"/>
      <c r="R263" s="267"/>
      <c r="S263" s="267"/>
      <c r="T263" s="268"/>
      <c r="U263" s="15"/>
      <c r="V263" s="15"/>
      <c r="W263" s="15"/>
      <c r="X263" s="15"/>
      <c r="Y263" s="15"/>
      <c r="Z263" s="15"/>
      <c r="AA263" s="15"/>
      <c r="AB263" s="15"/>
      <c r="AC263" s="15"/>
      <c r="AD263" s="15"/>
      <c r="AE263" s="15"/>
      <c r="AT263" s="269" t="s">
        <v>319</v>
      </c>
      <c r="AU263" s="269" t="s">
        <v>85</v>
      </c>
      <c r="AV263" s="15" t="s">
        <v>315</v>
      </c>
      <c r="AW263" s="15" t="s">
        <v>37</v>
      </c>
      <c r="AX263" s="15" t="s">
        <v>83</v>
      </c>
      <c r="AY263" s="269" t="s">
        <v>308</v>
      </c>
    </row>
    <row r="264" s="2" customFormat="1" ht="16.5" customHeight="1">
      <c r="A264" s="41"/>
      <c r="B264" s="42"/>
      <c r="C264" s="216" t="s">
        <v>7</v>
      </c>
      <c r="D264" s="216" t="s">
        <v>310</v>
      </c>
      <c r="E264" s="217" t="s">
        <v>10437</v>
      </c>
      <c r="F264" s="218" t="s">
        <v>10438</v>
      </c>
      <c r="G264" s="219" t="s">
        <v>323</v>
      </c>
      <c r="H264" s="220">
        <v>82</v>
      </c>
      <c r="I264" s="221"/>
      <c r="J264" s="222">
        <f>ROUND(I264*H264,2)</f>
        <v>0</v>
      </c>
      <c r="K264" s="218" t="s">
        <v>19</v>
      </c>
      <c r="L264" s="47"/>
      <c r="M264" s="223" t="s">
        <v>19</v>
      </c>
      <c r="N264" s="224" t="s">
        <v>47</v>
      </c>
      <c r="O264" s="87"/>
      <c r="P264" s="225">
        <f>O264*H264</f>
        <v>0</v>
      </c>
      <c r="Q264" s="225">
        <v>0</v>
      </c>
      <c r="R264" s="225">
        <f>Q264*H264</f>
        <v>0</v>
      </c>
      <c r="S264" s="225">
        <v>0</v>
      </c>
      <c r="T264" s="226">
        <f>S264*H264</f>
        <v>0</v>
      </c>
      <c r="U264" s="41"/>
      <c r="V264" s="41"/>
      <c r="W264" s="41"/>
      <c r="X264" s="41"/>
      <c r="Y264" s="41"/>
      <c r="Z264" s="41"/>
      <c r="AA264" s="41"/>
      <c r="AB264" s="41"/>
      <c r="AC264" s="41"/>
      <c r="AD264" s="41"/>
      <c r="AE264" s="41"/>
      <c r="AR264" s="227" t="s">
        <v>315</v>
      </c>
      <c r="AT264" s="227" t="s">
        <v>310</v>
      </c>
      <c r="AU264" s="227" t="s">
        <v>85</v>
      </c>
      <c r="AY264" s="20" t="s">
        <v>308</v>
      </c>
      <c r="BE264" s="228">
        <f>IF(N264="základní",J264,0)</f>
        <v>0</v>
      </c>
      <c r="BF264" s="228">
        <f>IF(N264="snížená",J264,0)</f>
        <v>0</v>
      </c>
      <c r="BG264" s="228">
        <f>IF(N264="zákl. přenesená",J264,0)</f>
        <v>0</v>
      </c>
      <c r="BH264" s="228">
        <f>IF(N264="sníž. přenesená",J264,0)</f>
        <v>0</v>
      </c>
      <c r="BI264" s="228">
        <f>IF(N264="nulová",J264,0)</f>
        <v>0</v>
      </c>
      <c r="BJ264" s="20" t="s">
        <v>83</v>
      </c>
      <c r="BK264" s="228">
        <f>ROUND(I264*H264,2)</f>
        <v>0</v>
      </c>
      <c r="BL264" s="20" t="s">
        <v>315</v>
      </c>
      <c r="BM264" s="227" t="s">
        <v>10439</v>
      </c>
    </row>
    <row r="265" s="14" customFormat="1">
      <c r="A265" s="14"/>
      <c r="B265" s="249"/>
      <c r="C265" s="250"/>
      <c r="D265" s="236" t="s">
        <v>319</v>
      </c>
      <c r="E265" s="251" t="s">
        <v>19</v>
      </c>
      <c r="F265" s="252" t="s">
        <v>10440</v>
      </c>
      <c r="G265" s="250"/>
      <c r="H265" s="251" t="s">
        <v>19</v>
      </c>
      <c r="I265" s="253"/>
      <c r="J265" s="250"/>
      <c r="K265" s="250"/>
      <c r="L265" s="254"/>
      <c r="M265" s="255"/>
      <c r="N265" s="256"/>
      <c r="O265" s="256"/>
      <c r="P265" s="256"/>
      <c r="Q265" s="256"/>
      <c r="R265" s="256"/>
      <c r="S265" s="256"/>
      <c r="T265" s="257"/>
      <c r="U265" s="14"/>
      <c r="V265" s="14"/>
      <c r="W265" s="14"/>
      <c r="X265" s="14"/>
      <c r="Y265" s="14"/>
      <c r="Z265" s="14"/>
      <c r="AA265" s="14"/>
      <c r="AB265" s="14"/>
      <c r="AC265" s="14"/>
      <c r="AD265" s="14"/>
      <c r="AE265" s="14"/>
      <c r="AT265" s="258" t="s">
        <v>319</v>
      </c>
      <c r="AU265" s="258" t="s">
        <v>85</v>
      </c>
      <c r="AV265" s="14" t="s">
        <v>83</v>
      </c>
      <c r="AW265" s="14" t="s">
        <v>37</v>
      </c>
      <c r="AX265" s="14" t="s">
        <v>76</v>
      </c>
      <c r="AY265" s="258" t="s">
        <v>308</v>
      </c>
    </row>
    <row r="266" s="14" customFormat="1">
      <c r="A266" s="14"/>
      <c r="B266" s="249"/>
      <c r="C266" s="250"/>
      <c r="D266" s="236" t="s">
        <v>319</v>
      </c>
      <c r="E266" s="251" t="s">
        <v>19</v>
      </c>
      <c r="F266" s="252" t="s">
        <v>10441</v>
      </c>
      <c r="G266" s="250"/>
      <c r="H266" s="251" t="s">
        <v>19</v>
      </c>
      <c r="I266" s="253"/>
      <c r="J266" s="250"/>
      <c r="K266" s="250"/>
      <c r="L266" s="254"/>
      <c r="M266" s="255"/>
      <c r="N266" s="256"/>
      <c r="O266" s="256"/>
      <c r="P266" s="256"/>
      <c r="Q266" s="256"/>
      <c r="R266" s="256"/>
      <c r="S266" s="256"/>
      <c r="T266" s="257"/>
      <c r="U266" s="14"/>
      <c r="V266" s="14"/>
      <c r="W266" s="14"/>
      <c r="X266" s="14"/>
      <c r="Y266" s="14"/>
      <c r="Z266" s="14"/>
      <c r="AA266" s="14"/>
      <c r="AB266" s="14"/>
      <c r="AC266" s="14"/>
      <c r="AD266" s="14"/>
      <c r="AE266" s="14"/>
      <c r="AT266" s="258" t="s">
        <v>319</v>
      </c>
      <c r="AU266" s="258" t="s">
        <v>85</v>
      </c>
      <c r="AV266" s="14" t="s">
        <v>83</v>
      </c>
      <c r="AW266" s="14" t="s">
        <v>37</v>
      </c>
      <c r="AX266" s="14" t="s">
        <v>76</v>
      </c>
      <c r="AY266" s="258" t="s">
        <v>308</v>
      </c>
    </row>
    <row r="267" s="13" customFormat="1">
      <c r="A267" s="13"/>
      <c r="B267" s="234"/>
      <c r="C267" s="235"/>
      <c r="D267" s="236" t="s">
        <v>319</v>
      </c>
      <c r="E267" s="237" t="s">
        <v>19</v>
      </c>
      <c r="F267" s="238" t="s">
        <v>10442</v>
      </c>
      <c r="G267" s="235"/>
      <c r="H267" s="239">
        <v>12</v>
      </c>
      <c r="I267" s="240"/>
      <c r="J267" s="235"/>
      <c r="K267" s="235"/>
      <c r="L267" s="241"/>
      <c r="M267" s="242"/>
      <c r="N267" s="243"/>
      <c r="O267" s="243"/>
      <c r="P267" s="243"/>
      <c r="Q267" s="243"/>
      <c r="R267" s="243"/>
      <c r="S267" s="243"/>
      <c r="T267" s="244"/>
      <c r="U267" s="13"/>
      <c r="V267" s="13"/>
      <c r="W267" s="13"/>
      <c r="X267" s="13"/>
      <c r="Y267" s="13"/>
      <c r="Z267" s="13"/>
      <c r="AA267" s="13"/>
      <c r="AB267" s="13"/>
      <c r="AC267" s="13"/>
      <c r="AD267" s="13"/>
      <c r="AE267" s="13"/>
      <c r="AT267" s="245" t="s">
        <v>319</v>
      </c>
      <c r="AU267" s="245" t="s">
        <v>85</v>
      </c>
      <c r="AV267" s="13" t="s">
        <v>85</v>
      </c>
      <c r="AW267" s="13" t="s">
        <v>37</v>
      </c>
      <c r="AX267" s="13" t="s">
        <v>76</v>
      </c>
      <c r="AY267" s="245" t="s">
        <v>308</v>
      </c>
    </row>
    <row r="268" s="13" customFormat="1">
      <c r="A268" s="13"/>
      <c r="B268" s="234"/>
      <c r="C268" s="235"/>
      <c r="D268" s="236" t="s">
        <v>319</v>
      </c>
      <c r="E268" s="237" t="s">
        <v>19</v>
      </c>
      <c r="F268" s="238" t="s">
        <v>10443</v>
      </c>
      <c r="G268" s="235"/>
      <c r="H268" s="239">
        <v>32</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3" customFormat="1">
      <c r="A269" s="13"/>
      <c r="B269" s="234"/>
      <c r="C269" s="235"/>
      <c r="D269" s="236" t="s">
        <v>319</v>
      </c>
      <c r="E269" s="237" t="s">
        <v>19</v>
      </c>
      <c r="F269" s="238" t="s">
        <v>10444</v>
      </c>
      <c r="G269" s="235"/>
      <c r="H269" s="239">
        <v>6</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3" customFormat="1">
      <c r="A270" s="13"/>
      <c r="B270" s="234"/>
      <c r="C270" s="235"/>
      <c r="D270" s="236" t="s">
        <v>319</v>
      </c>
      <c r="E270" s="237" t="s">
        <v>19</v>
      </c>
      <c r="F270" s="238" t="s">
        <v>10445</v>
      </c>
      <c r="G270" s="235"/>
      <c r="H270" s="239">
        <v>32</v>
      </c>
      <c r="I270" s="240"/>
      <c r="J270" s="235"/>
      <c r="K270" s="235"/>
      <c r="L270" s="241"/>
      <c r="M270" s="242"/>
      <c r="N270" s="243"/>
      <c r="O270" s="243"/>
      <c r="P270" s="243"/>
      <c r="Q270" s="243"/>
      <c r="R270" s="243"/>
      <c r="S270" s="243"/>
      <c r="T270" s="244"/>
      <c r="U270" s="13"/>
      <c r="V270" s="13"/>
      <c r="W270" s="13"/>
      <c r="X270" s="13"/>
      <c r="Y270" s="13"/>
      <c r="Z270" s="13"/>
      <c r="AA270" s="13"/>
      <c r="AB270" s="13"/>
      <c r="AC270" s="13"/>
      <c r="AD270" s="13"/>
      <c r="AE270" s="13"/>
      <c r="AT270" s="245" t="s">
        <v>319</v>
      </c>
      <c r="AU270" s="245" t="s">
        <v>85</v>
      </c>
      <c r="AV270" s="13" t="s">
        <v>85</v>
      </c>
      <c r="AW270" s="13" t="s">
        <v>37</v>
      </c>
      <c r="AX270" s="13" t="s">
        <v>76</v>
      </c>
      <c r="AY270" s="245" t="s">
        <v>308</v>
      </c>
    </row>
    <row r="271" s="15" customFormat="1">
      <c r="A271" s="15"/>
      <c r="B271" s="259"/>
      <c r="C271" s="260"/>
      <c r="D271" s="236" t="s">
        <v>319</v>
      </c>
      <c r="E271" s="261" t="s">
        <v>19</v>
      </c>
      <c r="F271" s="262" t="s">
        <v>448</v>
      </c>
      <c r="G271" s="260"/>
      <c r="H271" s="263">
        <v>82</v>
      </c>
      <c r="I271" s="264"/>
      <c r="J271" s="260"/>
      <c r="K271" s="260"/>
      <c r="L271" s="265"/>
      <c r="M271" s="266"/>
      <c r="N271" s="267"/>
      <c r="O271" s="267"/>
      <c r="P271" s="267"/>
      <c r="Q271" s="267"/>
      <c r="R271" s="267"/>
      <c r="S271" s="267"/>
      <c r="T271" s="268"/>
      <c r="U271" s="15"/>
      <c r="V271" s="15"/>
      <c r="W271" s="15"/>
      <c r="X271" s="15"/>
      <c r="Y271" s="15"/>
      <c r="Z271" s="15"/>
      <c r="AA271" s="15"/>
      <c r="AB271" s="15"/>
      <c r="AC271" s="15"/>
      <c r="AD271" s="15"/>
      <c r="AE271" s="15"/>
      <c r="AT271" s="269" t="s">
        <v>319</v>
      </c>
      <c r="AU271" s="269" t="s">
        <v>85</v>
      </c>
      <c r="AV271" s="15" t="s">
        <v>315</v>
      </c>
      <c r="AW271" s="15" t="s">
        <v>37</v>
      </c>
      <c r="AX271" s="15" t="s">
        <v>83</v>
      </c>
      <c r="AY271" s="269" t="s">
        <v>308</v>
      </c>
    </row>
    <row r="272" s="2" customFormat="1" ht="16.5" customHeight="1">
      <c r="A272" s="41"/>
      <c r="B272" s="42"/>
      <c r="C272" s="280" t="s">
        <v>420</v>
      </c>
      <c r="D272" s="280" t="s">
        <v>1137</v>
      </c>
      <c r="E272" s="281" t="s">
        <v>10446</v>
      </c>
      <c r="F272" s="282" t="s">
        <v>10447</v>
      </c>
      <c r="G272" s="283" t="s">
        <v>442</v>
      </c>
      <c r="H272" s="284">
        <v>92.456000000000003</v>
      </c>
      <c r="I272" s="285"/>
      <c r="J272" s="286">
        <f>ROUND(I272*H272,2)</f>
        <v>0</v>
      </c>
      <c r="K272" s="282" t="s">
        <v>19</v>
      </c>
      <c r="L272" s="287"/>
      <c r="M272" s="288" t="s">
        <v>19</v>
      </c>
      <c r="N272" s="289" t="s">
        <v>47</v>
      </c>
      <c r="O272" s="87"/>
      <c r="P272" s="225">
        <f>O272*H272</f>
        <v>0</v>
      </c>
      <c r="Q272" s="225">
        <v>0</v>
      </c>
      <c r="R272" s="225">
        <f>Q272*H272</f>
        <v>0</v>
      </c>
      <c r="S272" s="225">
        <v>0</v>
      </c>
      <c r="T272" s="226">
        <f>S272*H272</f>
        <v>0</v>
      </c>
      <c r="U272" s="41"/>
      <c r="V272" s="41"/>
      <c r="W272" s="41"/>
      <c r="X272" s="41"/>
      <c r="Y272" s="41"/>
      <c r="Z272" s="41"/>
      <c r="AA272" s="41"/>
      <c r="AB272" s="41"/>
      <c r="AC272" s="41"/>
      <c r="AD272" s="41"/>
      <c r="AE272" s="41"/>
      <c r="AR272" s="227" t="s">
        <v>352</v>
      </c>
      <c r="AT272" s="227" t="s">
        <v>1137</v>
      </c>
      <c r="AU272" s="227" t="s">
        <v>85</v>
      </c>
      <c r="AY272" s="20" t="s">
        <v>308</v>
      </c>
      <c r="BE272" s="228">
        <f>IF(N272="základní",J272,0)</f>
        <v>0</v>
      </c>
      <c r="BF272" s="228">
        <f>IF(N272="snížená",J272,0)</f>
        <v>0</v>
      </c>
      <c r="BG272" s="228">
        <f>IF(N272="zákl. přenesená",J272,0)</f>
        <v>0</v>
      </c>
      <c r="BH272" s="228">
        <f>IF(N272="sníž. přenesená",J272,0)</f>
        <v>0</v>
      </c>
      <c r="BI272" s="228">
        <f>IF(N272="nulová",J272,0)</f>
        <v>0</v>
      </c>
      <c r="BJ272" s="20" t="s">
        <v>83</v>
      </c>
      <c r="BK272" s="228">
        <f>ROUND(I272*H272,2)</f>
        <v>0</v>
      </c>
      <c r="BL272" s="20" t="s">
        <v>315</v>
      </c>
      <c r="BM272" s="227" t="s">
        <v>10448</v>
      </c>
    </row>
    <row r="273" s="14" customFormat="1">
      <c r="A273" s="14"/>
      <c r="B273" s="249"/>
      <c r="C273" s="250"/>
      <c r="D273" s="236" t="s">
        <v>319</v>
      </c>
      <c r="E273" s="251" t="s">
        <v>19</v>
      </c>
      <c r="F273" s="252" t="s">
        <v>10440</v>
      </c>
      <c r="G273" s="250"/>
      <c r="H273" s="251" t="s">
        <v>19</v>
      </c>
      <c r="I273" s="253"/>
      <c r="J273" s="250"/>
      <c r="K273" s="250"/>
      <c r="L273" s="254"/>
      <c r="M273" s="255"/>
      <c r="N273" s="256"/>
      <c r="O273" s="256"/>
      <c r="P273" s="256"/>
      <c r="Q273" s="256"/>
      <c r="R273" s="256"/>
      <c r="S273" s="256"/>
      <c r="T273" s="257"/>
      <c r="U273" s="14"/>
      <c r="V273" s="14"/>
      <c r="W273" s="14"/>
      <c r="X273" s="14"/>
      <c r="Y273" s="14"/>
      <c r="Z273" s="14"/>
      <c r="AA273" s="14"/>
      <c r="AB273" s="14"/>
      <c r="AC273" s="14"/>
      <c r="AD273" s="14"/>
      <c r="AE273" s="14"/>
      <c r="AT273" s="258" t="s">
        <v>319</v>
      </c>
      <c r="AU273" s="258" t="s">
        <v>85</v>
      </c>
      <c r="AV273" s="14" t="s">
        <v>83</v>
      </c>
      <c r="AW273" s="14" t="s">
        <v>37</v>
      </c>
      <c r="AX273" s="14" t="s">
        <v>76</v>
      </c>
      <c r="AY273" s="258" t="s">
        <v>308</v>
      </c>
    </row>
    <row r="274" s="14" customFormat="1">
      <c r="A274" s="14"/>
      <c r="B274" s="249"/>
      <c r="C274" s="250"/>
      <c r="D274" s="236" t="s">
        <v>319</v>
      </c>
      <c r="E274" s="251" t="s">
        <v>19</v>
      </c>
      <c r="F274" s="252" t="s">
        <v>10441</v>
      </c>
      <c r="G274" s="250"/>
      <c r="H274" s="251" t="s">
        <v>19</v>
      </c>
      <c r="I274" s="253"/>
      <c r="J274" s="250"/>
      <c r="K274" s="250"/>
      <c r="L274" s="254"/>
      <c r="M274" s="255"/>
      <c r="N274" s="256"/>
      <c r="O274" s="256"/>
      <c r="P274" s="256"/>
      <c r="Q274" s="256"/>
      <c r="R274" s="256"/>
      <c r="S274" s="256"/>
      <c r="T274" s="257"/>
      <c r="U274" s="14"/>
      <c r="V274" s="14"/>
      <c r="W274" s="14"/>
      <c r="X274" s="14"/>
      <c r="Y274" s="14"/>
      <c r="Z274" s="14"/>
      <c r="AA274" s="14"/>
      <c r="AB274" s="14"/>
      <c r="AC274" s="14"/>
      <c r="AD274" s="14"/>
      <c r="AE274" s="14"/>
      <c r="AT274" s="258" t="s">
        <v>319</v>
      </c>
      <c r="AU274" s="258" t="s">
        <v>85</v>
      </c>
      <c r="AV274" s="14" t="s">
        <v>83</v>
      </c>
      <c r="AW274" s="14" t="s">
        <v>37</v>
      </c>
      <c r="AX274" s="14" t="s">
        <v>76</v>
      </c>
      <c r="AY274" s="258" t="s">
        <v>308</v>
      </c>
    </row>
    <row r="275" s="13" customFormat="1">
      <c r="A275" s="13"/>
      <c r="B275" s="234"/>
      <c r="C275" s="235"/>
      <c r="D275" s="236" t="s">
        <v>319</v>
      </c>
      <c r="E275" s="237" t="s">
        <v>19</v>
      </c>
      <c r="F275" s="238" t="s">
        <v>10449</v>
      </c>
      <c r="G275" s="235"/>
      <c r="H275" s="239">
        <v>15.84</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76</v>
      </c>
      <c r="AY275" s="245" t="s">
        <v>308</v>
      </c>
    </row>
    <row r="276" s="13" customFormat="1">
      <c r="A276" s="13"/>
      <c r="B276" s="234"/>
      <c r="C276" s="235"/>
      <c r="D276" s="236" t="s">
        <v>319</v>
      </c>
      <c r="E276" s="237" t="s">
        <v>19</v>
      </c>
      <c r="F276" s="238" t="s">
        <v>10450</v>
      </c>
      <c r="G276" s="235"/>
      <c r="H276" s="239">
        <v>31.199999999999999</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37</v>
      </c>
      <c r="AX276" s="13" t="s">
        <v>76</v>
      </c>
      <c r="AY276" s="245" t="s">
        <v>308</v>
      </c>
    </row>
    <row r="277" s="13" customFormat="1">
      <c r="A277" s="13"/>
      <c r="B277" s="234"/>
      <c r="C277" s="235"/>
      <c r="D277" s="236" t="s">
        <v>319</v>
      </c>
      <c r="E277" s="237" t="s">
        <v>19</v>
      </c>
      <c r="F277" s="238" t="s">
        <v>10451</v>
      </c>
      <c r="G277" s="235"/>
      <c r="H277" s="239">
        <v>3.8159999999999998</v>
      </c>
      <c r="I277" s="240"/>
      <c r="J277" s="235"/>
      <c r="K277" s="235"/>
      <c r="L277" s="241"/>
      <c r="M277" s="242"/>
      <c r="N277" s="243"/>
      <c r="O277" s="243"/>
      <c r="P277" s="243"/>
      <c r="Q277" s="243"/>
      <c r="R277" s="243"/>
      <c r="S277" s="243"/>
      <c r="T277" s="244"/>
      <c r="U277" s="13"/>
      <c r="V277" s="13"/>
      <c r="W277" s="13"/>
      <c r="X277" s="13"/>
      <c r="Y277" s="13"/>
      <c r="Z277" s="13"/>
      <c r="AA277" s="13"/>
      <c r="AB277" s="13"/>
      <c r="AC277" s="13"/>
      <c r="AD277" s="13"/>
      <c r="AE277" s="13"/>
      <c r="AT277" s="245" t="s">
        <v>319</v>
      </c>
      <c r="AU277" s="245" t="s">
        <v>85</v>
      </c>
      <c r="AV277" s="13" t="s">
        <v>85</v>
      </c>
      <c r="AW277" s="13" t="s">
        <v>37</v>
      </c>
      <c r="AX277" s="13" t="s">
        <v>76</v>
      </c>
      <c r="AY277" s="245" t="s">
        <v>308</v>
      </c>
    </row>
    <row r="278" s="13" customFormat="1">
      <c r="A278" s="13"/>
      <c r="B278" s="234"/>
      <c r="C278" s="235"/>
      <c r="D278" s="236" t="s">
        <v>319</v>
      </c>
      <c r="E278" s="237" t="s">
        <v>19</v>
      </c>
      <c r="F278" s="238" t="s">
        <v>10452</v>
      </c>
      <c r="G278" s="235"/>
      <c r="H278" s="239">
        <v>41.600000000000001</v>
      </c>
      <c r="I278" s="240"/>
      <c r="J278" s="235"/>
      <c r="K278" s="235"/>
      <c r="L278" s="241"/>
      <c r="M278" s="242"/>
      <c r="N278" s="243"/>
      <c r="O278" s="243"/>
      <c r="P278" s="243"/>
      <c r="Q278" s="243"/>
      <c r="R278" s="243"/>
      <c r="S278" s="243"/>
      <c r="T278" s="244"/>
      <c r="U278" s="13"/>
      <c r="V278" s="13"/>
      <c r="W278" s="13"/>
      <c r="X278" s="13"/>
      <c r="Y278" s="13"/>
      <c r="Z278" s="13"/>
      <c r="AA278" s="13"/>
      <c r="AB278" s="13"/>
      <c r="AC278" s="13"/>
      <c r="AD278" s="13"/>
      <c r="AE278" s="13"/>
      <c r="AT278" s="245" t="s">
        <v>319</v>
      </c>
      <c r="AU278" s="245" t="s">
        <v>85</v>
      </c>
      <c r="AV278" s="13" t="s">
        <v>85</v>
      </c>
      <c r="AW278" s="13" t="s">
        <v>37</v>
      </c>
      <c r="AX278" s="13" t="s">
        <v>76</v>
      </c>
      <c r="AY278" s="245" t="s">
        <v>308</v>
      </c>
    </row>
    <row r="279" s="15" customFormat="1">
      <c r="A279" s="15"/>
      <c r="B279" s="259"/>
      <c r="C279" s="260"/>
      <c r="D279" s="236" t="s">
        <v>319</v>
      </c>
      <c r="E279" s="261" t="s">
        <v>19</v>
      </c>
      <c r="F279" s="262" t="s">
        <v>448</v>
      </c>
      <c r="G279" s="260"/>
      <c r="H279" s="263">
        <v>92.456000000000003</v>
      </c>
      <c r="I279" s="264"/>
      <c r="J279" s="260"/>
      <c r="K279" s="260"/>
      <c r="L279" s="265"/>
      <c r="M279" s="266"/>
      <c r="N279" s="267"/>
      <c r="O279" s="267"/>
      <c r="P279" s="267"/>
      <c r="Q279" s="267"/>
      <c r="R279" s="267"/>
      <c r="S279" s="267"/>
      <c r="T279" s="268"/>
      <c r="U279" s="15"/>
      <c r="V279" s="15"/>
      <c r="W279" s="15"/>
      <c r="X279" s="15"/>
      <c r="Y279" s="15"/>
      <c r="Z279" s="15"/>
      <c r="AA279" s="15"/>
      <c r="AB279" s="15"/>
      <c r="AC279" s="15"/>
      <c r="AD279" s="15"/>
      <c r="AE279" s="15"/>
      <c r="AT279" s="269" t="s">
        <v>319</v>
      </c>
      <c r="AU279" s="269" t="s">
        <v>85</v>
      </c>
      <c r="AV279" s="15" t="s">
        <v>315</v>
      </c>
      <c r="AW279" s="15" t="s">
        <v>37</v>
      </c>
      <c r="AX279" s="15" t="s">
        <v>83</v>
      </c>
      <c r="AY279" s="269" t="s">
        <v>308</v>
      </c>
    </row>
    <row r="280" s="2" customFormat="1" ht="16.5" customHeight="1">
      <c r="A280" s="41"/>
      <c r="B280" s="42"/>
      <c r="C280" s="216" t="s">
        <v>425</v>
      </c>
      <c r="D280" s="216" t="s">
        <v>310</v>
      </c>
      <c r="E280" s="217" t="s">
        <v>5085</v>
      </c>
      <c r="F280" s="218" t="s">
        <v>5086</v>
      </c>
      <c r="G280" s="219" t="s">
        <v>313</v>
      </c>
      <c r="H280" s="220">
        <v>1290.3230000000001</v>
      </c>
      <c r="I280" s="221"/>
      <c r="J280" s="222">
        <f>ROUND(I280*H280,2)</f>
        <v>0</v>
      </c>
      <c r="K280" s="218" t="s">
        <v>19</v>
      </c>
      <c r="L280" s="47"/>
      <c r="M280" s="223" t="s">
        <v>19</v>
      </c>
      <c r="N280" s="224" t="s">
        <v>47</v>
      </c>
      <c r="O280" s="87"/>
      <c r="P280" s="225">
        <f>O280*H280</f>
        <v>0</v>
      </c>
      <c r="Q280" s="225">
        <v>0</v>
      </c>
      <c r="R280" s="225">
        <f>Q280*H280</f>
        <v>0</v>
      </c>
      <c r="S280" s="225">
        <v>0</v>
      </c>
      <c r="T280" s="226">
        <f>S280*H280</f>
        <v>0</v>
      </c>
      <c r="U280" s="41"/>
      <c r="V280" s="41"/>
      <c r="W280" s="41"/>
      <c r="X280" s="41"/>
      <c r="Y280" s="41"/>
      <c r="Z280" s="41"/>
      <c r="AA280" s="41"/>
      <c r="AB280" s="41"/>
      <c r="AC280" s="41"/>
      <c r="AD280" s="41"/>
      <c r="AE280" s="41"/>
      <c r="AR280" s="227" t="s">
        <v>315</v>
      </c>
      <c r="AT280" s="227" t="s">
        <v>310</v>
      </c>
      <c r="AU280" s="227" t="s">
        <v>85</v>
      </c>
      <c r="AY280" s="20" t="s">
        <v>308</v>
      </c>
      <c r="BE280" s="228">
        <f>IF(N280="základní",J280,0)</f>
        <v>0</v>
      </c>
      <c r="BF280" s="228">
        <f>IF(N280="snížená",J280,0)</f>
        <v>0</v>
      </c>
      <c r="BG280" s="228">
        <f>IF(N280="zákl. přenesená",J280,0)</f>
        <v>0</v>
      </c>
      <c r="BH280" s="228">
        <f>IF(N280="sníž. přenesená",J280,0)</f>
        <v>0</v>
      </c>
      <c r="BI280" s="228">
        <f>IF(N280="nulová",J280,0)</f>
        <v>0</v>
      </c>
      <c r="BJ280" s="20" t="s">
        <v>83</v>
      </c>
      <c r="BK280" s="228">
        <f>ROUND(I280*H280,2)</f>
        <v>0</v>
      </c>
      <c r="BL280" s="20" t="s">
        <v>315</v>
      </c>
      <c r="BM280" s="227" t="s">
        <v>10453</v>
      </c>
    </row>
    <row r="281" s="14" customFormat="1">
      <c r="A281" s="14"/>
      <c r="B281" s="249"/>
      <c r="C281" s="250"/>
      <c r="D281" s="236" t="s">
        <v>319</v>
      </c>
      <c r="E281" s="251" t="s">
        <v>19</v>
      </c>
      <c r="F281" s="252" t="s">
        <v>10454</v>
      </c>
      <c r="G281" s="250"/>
      <c r="H281" s="251" t="s">
        <v>19</v>
      </c>
      <c r="I281" s="253"/>
      <c r="J281" s="250"/>
      <c r="K281" s="250"/>
      <c r="L281" s="254"/>
      <c r="M281" s="255"/>
      <c r="N281" s="256"/>
      <c r="O281" s="256"/>
      <c r="P281" s="256"/>
      <c r="Q281" s="256"/>
      <c r="R281" s="256"/>
      <c r="S281" s="256"/>
      <c r="T281" s="257"/>
      <c r="U281" s="14"/>
      <c r="V281" s="14"/>
      <c r="W281" s="14"/>
      <c r="X281" s="14"/>
      <c r="Y281" s="14"/>
      <c r="Z281" s="14"/>
      <c r="AA281" s="14"/>
      <c r="AB281" s="14"/>
      <c r="AC281" s="14"/>
      <c r="AD281" s="14"/>
      <c r="AE281" s="14"/>
      <c r="AT281" s="258" t="s">
        <v>319</v>
      </c>
      <c r="AU281" s="258" t="s">
        <v>85</v>
      </c>
      <c r="AV281" s="14" t="s">
        <v>83</v>
      </c>
      <c r="AW281" s="14" t="s">
        <v>37</v>
      </c>
      <c r="AX281" s="14" t="s">
        <v>76</v>
      </c>
      <c r="AY281" s="258" t="s">
        <v>308</v>
      </c>
    </row>
    <row r="282" s="14" customFormat="1">
      <c r="A282" s="14"/>
      <c r="B282" s="249"/>
      <c r="C282" s="250"/>
      <c r="D282" s="236" t="s">
        <v>319</v>
      </c>
      <c r="E282" s="251" t="s">
        <v>19</v>
      </c>
      <c r="F282" s="252" t="s">
        <v>8488</v>
      </c>
      <c r="G282" s="250"/>
      <c r="H282" s="251" t="s">
        <v>19</v>
      </c>
      <c r="I282" s="253"/>
      <c r="J282" s="250"/>
      <c r="K282" s="250"/>
      <c r="L282" s="254"/>
      <c r="M282" s="255"/>
      <c r="N282" s="256"/>
      <c r="O282" s="256"/>
      <c r="P282" s="256"/>
      <c r="Q282" s="256"/>
      <c r="R282" s="256"/>
      <c r="S282" s="256"/>
      <c r="T282" s="257"/>
      <c r="U282" s="14"/>
      <c r="V282" s="14"/>
      <c r="W282" s="14"/>
      <c r="X282" s="14"/>
      <c r="Y282" s="14"/>
      <c r="Z282" s="14"/>
      <c r="AA282" s="14"/>
      <c r="AB282" s="14"/>
      <c r="AC282" s="14"/>
      <c r="AD282" s="14"/>
      <c r="AE282" s="14"/>
      <c r="AT282" s="258" t="s">
        <v>319</v>
      </c>
      <c r="AU282" s="258" t="s">
        <v>85</v>
      </c>
      <c r="AV282" s="14" t="s">
        <v>83</v>
      </c>
      <c r="AW282" s="14" t="s">
        <v>37</v>
      </c>
      <c r="AX282" s="14" t="s">
        <v>76</v>
      </c>
      <c r="AY282" s="258" t="s">
        <v>308</v>
      </c>
    </row>
    <row r="283" s="13" customFormat="1">
      <c r="A283" s="13"/>
      <c r="B283" s="234"/>
      <c r="C283" s="235"/>
      <c r="D283" s="236" t="s">
        <v>319</v>
      </c>
      <c r="E283" s="237" t="s">
        <v>19</v>
      </c>
      <c r="F283" s="238" t="s">
        <v>10455</v>
      </c>
      <c r="G283" s="235"/>
      <c r="H283" s="239">
        <v>199.07599999999999</v>
      </c>
      <c r="I283" s="240"/>
      <c r="J283" s="235"/>
      <c r="K283" s="235"/>
      <c r="L283" s="241"/>
      <c r="M283" s="242"/>
      <c r="N283" s="243"/>
      <c r="O283" s="243"/>
      <c r="P283" s="243"/>
      <c r="Q283" s="243"/>
      <c r="R283" s="243"/>
      <c r="S283" s="243"/>
      <c r="T283" s="244"/>
      <c r="U283" s="13"/>
      <c r="V283" s="13"/>
      <c r="W283" s="13"/>
      <c r="X283" s="13"/>
      <c r="Y283" s="13"/>
      <c r="Z283" s="13"/>
      <c r="AA283" s="13"/>
      <c r="AB283" s="13"/>
      <c r="AC283" s="13"/>
      <c r="AD283" s="13"/>
      <c r="AE283" s="13"/>
      <c r="AT283" s="245" t="s">
        <v>319</v>
      </c>
      <c r="AU283" s="245" t="s">
        <v>85</v>
      </c>
      <c r="AV283" s="13" t="s">
        <v>85</v>
      </c>
      <c r="AW283" s="13" t="s">
        <v>37</v>
      </c>
      <c r="AX283" s="13" t="s">
        <v>76</v>
      </c>
      <c r="AY283" s="245" t="s">
        <v>308</v>
      </c>
    </row>
    <row r="284" s="13" customFormat="1">
      <c r="A284" s="13"/>
      <c r="B284" s="234"/>
      <c r="C284" s="235"/>
      <c r="D284" s="236" t="s">
        <v>319</v>
      </c>
      <c r="E284" s="237" t="s">
        <v>19</v>
      </c>
      <c r="F284" s="238" t="s">
        <v>10456</v>
      </c>
      <c r="G284" s="235"/>
      <c r="H284" s="239">
        <v>492.63499999999999</v>
      </c>
      <c r="I284" s="240"/>
      <c r="J284" s="235"/>
      <c r="K284" s="235"/>
      <c r="L284" s="241"/>
      <c r="M284" s="242"/>
      <c r="N284" s="243"/>
      <c r="O284" s="243"/>
      <c r="P284" s="243"/>
      <c r="Q284" s="243"/>
      <c r="R284" s="243"/>
      <c r="S284" s="243"/>
      <c r="T284" s="244"/>
      <c r="U284" s="13"/>
      <c r="V284" s="13"/>
      <c r="W284" s="13"/>
      <c r="X284" s="13"/>
      <c r="Y284" s="13"/>
      <c r="Z284" s="13"/>
      <c r="AA284" s="13"/>
      <c r="AB284" s="13"/>
      <c r="AC284" s="13"/>
      <c r="AD284" s="13"/>
      <c r="AE284" s="13"/>
      <c r="AT284" s="245" t="s">
        <v>319</v>
      </c>
      <c r="AU284" s="245" t="s">
        <v>85</v>
      </c>
      <c r="AV284" s="13" t="s">
        <v>85</v>
      </c>
      <c r="AW284" s="13" t="s">
        <v>37</v>
      </c>
      <c r="AX284" s="13" t="s">
        <v>76</v>
      </c>
      <c r="AY284" s="245" t="s">
        <v>308</v>
      </c>
    </row>
    <row r="285" s="13" customFormat="1">
      <c r="A285" s="13"/>
      <c r="B285" s="234"/>
      <c r="C285" s="235"/>
      <c r="D285" s="236" t="s">
        <v>319</v>
      </c>
      <c r="E285" s="237" t="s">
        <v>19</v>
      </c>
      <c r="F285" s="238" t="s">
        <v>10457</v>
      </c>
      <c r="G285" s="235"/>
      <c r="H285" s="239">
        <v>116.84399999999999</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76</v>
      </c>
      <c r="AY285" s="245" t="s">
        <v>308</v>
      </c>
    </row>
    <row r="286" s="13" customFormat="1">
      <c r="A286" s="13"/>
      <c r="B286" s="234"/>
      <c r="C286" s="235"/>
      <c r="D286" s="236" t="s">
        <v>319</v>
      </c>
      <c r="E286" s="237" t="s">
        <v>19</v>
      </c>
      <c r="F286" s="238" t="s">
        <v>10458</v>
      </c>
      <c r="G286" s="235"/>
      <c r="H286" s="239">
        <v>114.66</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37</v>
      </c>
      <c r="AX286" s="13" t="s">
        <v>76</v>
      </c>
      <c r="AY286" s="245" t="s">
        <v>308</v>
      </c>
    </row>
    <row r="287" s="13" customFormat="1">
      <c r="A287" s="13"/>
      <c r="B287" s="234"/>
      <c r="C287" s="235"/>
      <c r="D287" s="236" t="s">
        <v>319</v>
      </c>
      <c r="E287" s="237" t="s">
        <v>19</v>
      </c>
      <c r="F287" s="238" t="s">
        <v>10459</v>
      </c>
      <c r="G287" s="235"/>
      <c r="H287" s="239">
        <v>289.38</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3" customFormat="1">
      <c r="A288" s="13"/>
      <c r="B288" s="234"/>
      <c r="C288" s="235"/>
      <c r="D288" s="236" t="s">
        <v>319</v>
      </c>
      <c r="E288" s="237" t="s">
        <v>19</v>
      </c>
      <c r="F288" s="238" t="s">
        <v>10460</v>
      </c>
      <c r="G288" s="235"/>
      <c r="H288" s="239">
        <v>77.727999999999994</v>
      </c>
      <c r="I288" s="240"/>
      <c r="J288" s="235"/>
      <c r="K288" s="235"/>
      <c r="L288" s="241"/>
      <c r="M288" s="242"/>
      <c r="N288" s="243"/>
      <c r="O288" s="243"/>
      <c r="P288" s="243"/>
      <c r="Q288" s="243"/>
      <c r="R288" s="243"/>
      <c r="S288" s="243"/>
      <c r="T288" s="244"/>
      <c r="U288" s="13"/>
      <c r="V288" s="13"/>
      <c r="W288" s="13"/>
      <c r="X288" s="13"/>
      <c r="Y288" s="13"/>
      <c r="Z288" s="13"/>
      <c r="AA288" s="13"/>
      <c r="AB288" s="13"/>
      <c r="AC288" s="13"/>
      <c r="AD288" s="13"/>
      <c r="AE288" s="13"/>
      <c r="AT288" s="245" t="s">
        <v>319</v>
      </c>
      <c r="AU288" s="245" t="s">
        <v>85</v>
      </c>
      <c r="AV288" s="13" t="s">
        <v>85</v>
      </c>
      <c r="AW288" s="13" t="s">
        <v>37</v>
      </c>
      <c r="AX288" s="13" t="s">
        <v>76</v>
      </c>
      <c r="AY288" s="245" t="s">
        <v>308</v>
      </c>
    </row>
    <row r="289" s="15" customFormat="1">
      <c r="A289" s="15"/>
      <c r="B289" s="259"/>
      <c r="C289" s="260"/>
      <c r="D289" s="236" t="s">
        <v>319</v>
      </c>
      <c r="E289" s="261" t="s">
        <v>19</v>
      </c>
      <c r="F289" s="262" t="s">
        <v>448</v>
      </c>
      <c r="G289" s="260"/>
      <c r="H289" s="263">
        <v>1290.3230000000001</v>
      </c>
      <c r="I289" s="264"/>
      <c r="J289" s="260"/>
      <c r="K289" s="260"/>
      <c r="L289" s="265"/>
      <c r="M289" s="266"/>
      <c r="N289" s="267"/>
      <c r="O289" s="267"/>
      <c r="P289" s="267"/>
      <c r="Q289" s="267"/>
      <c r="R289" s="267"/>
      <c r="S289" s="267"/>
      <c r="T289" s="268"/>
      <c r="U289" s="15"/>
      <c r="V289" s="15"/>
      <c r="W289" s="15"/>
      <c r="X289" s="15"/>
      <c r="Y289" s="15"/>
      <c r="Z289" s="15"/>
      <c r="AA289" s="15"/>
      <c r="AB289" s="15"/>
      <c r="AC289" s="15"/>
      <c r="AD289" s="15"/>
      <c r="AE289" s="15"/>
      <c r="AT289" s="269" t="s">
        <v>319</v>
      </c>
      <c r="AU289" s="269" t="s">
        <v>85</v>
      </c>
      <c r="AV289" s="15" t="s">
        <v>315</v>
      </c>
      <c r="AW289" s="15" t="s">
        <v>37</v>
      </c>
      <c r="AX289" s="15" t="s">
        <v>83</v>
      </c>
      <c r="AY289" s="269" t="s">
        <v>308</v>
      </c>
    </row>
    <row r="290" s="2" customFormat="1" ht="16.5" customHeight="1">
      <c r="A290" s="41"/>
      <c r="B290" s="42"/>
      <c r="C290" s="280" t="s">
        <v>430</v>
      </c>
      <c r="D290" s="280" t="s">
        <v>1137</v>
      </c>
      <c r="E290" s="281" t="s">
        <v>5093</v>
      </c>
      <c r="F290" s="282" t="s">
        <v>8492</v>
      </c>
      <c r="G290" s="283" t="s">
        <v>313</v>
      </c>
      <c r="H290" s="284">
        <v>1419.355</v>
      </c>
      <c r="I290" s="285"/>
      <c r="J290" s="286">
        <f>ROUND(I290*H290,2)</f>
        <v>0</v>
      </c>
      <c r="K290" s="282" t="s">
        <v>19</v>
      </c>
      <c r="L290" s="287"/>
      <c r="M290" s="288" t="s">
        <v>19</v>
      </c>
      <c r="N290" s="289" t="s">
        <v>47</v>
      </c>
      <c r="O290" s="87"/>
      <c r="P290" s="225">
        <f>O290*H290</f>
        <v>0</v>
      </c>
      <c r="Q290" s="225">
        <v>0</v>
      </c>
      <c r="R290" s="225">
        <f>Q290*H290</f>
        <v>0</v>
      </c>
      <c r="S290" s="225">
        <v>0</v>
      </c>
      <c r="T290" s="226">
        <f>S290*H290</f>
        <v>0</v>
      </c>
      <c r="U290" s="41"/>
      <c r="V290" s="41"/>
      <c r="W290" s="41"/>
      <c r="X290" s="41"/>
      <c r="Y290" s="41"/>
      <c r="Z290" s="41"/>
      <c r="AA290" s="41"/>
      <c r="AB290" s="41"/>
      <c r="AC290" s="41"/>
      <c r="AD290" s="41"/>
      <c r="AE290" s="41"/>
      <c r="AR290" s="227" t="s">
        <v>352</v>
      </c>
      <c r="AT290" s="227" t="s">
        <v>1137</v>
      </c>
      <c r="AU290" s="227" t="s">
        <v>85</v>
      </c>
      <c r="AY290" s="20" t="s">
        <v>308</v>
      </c>
      <c r="BE290" s="228">
        <f>IF(N290="základní",J290,0)</f>
        <v>0</v>
      </c>
      <c r="BF290" s="228">
        <f>IF(N290="snížená",J290,0)</f>
        <v>0</v>
      </c>
      <c r="BG290" s="228">
        <f>IF(N290="zákl. přenesená",J290,0)</f>
        <v>0</v>
      </c>
      <c r="BH290" s="228">
        <f>IF(N290="sníž. přenesená",J290,0)</f>
        <v>0</v>
      </c>
      <c r="BI290" s="228">
        <f>IF(N290="nulová",J290,0)</f>
        <v>0</v>
      </c>
      <c r="BJ290" s="20" t="s">
        <v>83</v>
      </c>
      <c r="BK290" s="228">
        <f>ROUND(I290*H290,2)</f>
        <v>0</v>
      </c>
      <c r="BL290" s="20" t="s">
        <v>315</v>
      </c>
      <c r="BM290" s="227" t="s">
        <v>10461</v>
      </c>
    </row>
    <row r="291" s="13" customFormat="1">
      <c r="A291" s="13"/>
      <c r="B291" s="234"/>
      <c r="C291" s="235"/>
      <c r="D291" s="236" t="s">
        <v>319</v>
      </c>
      <c r="E291" s="237" t="s">
        <v>19</v>
      </c>
      <c r="F291" s="238" t="s">
        <v>10462</v>
      </c>
      <c r="G291" s="235"/>
      <c r="H291" s="239">
        <v>1419.355</v>
      </c>
      <c r="I291" s="240"/>
      <c r="J291" s="235"/>
      <c r="K291" s="235"/>
      <c r="L291" s="241"/>
      <c r="M291" s="242"/>
      <c r="N291" s="243"/>
      <c r="O291" s="243"/>
      <c r="P291" s="243"/>
      <c r="Q291" s="243"/>
      <c r="R291" s="243"/>
      <c r="S291" s="243"/>
      <c r="T291" s="244"/>
      <c r="U291" s="13"/>
      <c r="V291" s="13"/>
      <c r="W291" s="13"/>
      <c r="X291" s="13"/>
      <c r="Y291" s="13"/>
      <c r="Z291" s="13"/>
      <c r="AA291" s="13"/>
      <c r="AB291" s="13"/>
      <c r="AC291" s="13"/>
      <c r="AD291" s="13"/>
      <c r="AE291" s="13"/>
      <c r="AT291" s="245" t="s">
        <v>319</v>
      </c>
      <c r="AU291" s="245" t="s">
        <v>85</v>
      </c>
      <c r="AV291" s="13" t="s">
        <v>85</v>
      </c>
      <c r="AW291" s="13" t="s">
        <v>37</v>
      </c>
      <c r="AX291" s="13" t="s">
        <v>76</v>
      </c>
      <c r="AY291" s="245" t="s">
        <v>308</v>
      </c>
    </row>
    <row r="292" s="15" customFormat="1">
      <c r="A292" s="15"/>
      <c r="B292" s="259"/>
      <c r="C292" s="260"/>
      <c r="D292" s="236" t="s">
        <v>319</v>
      </c>
      <c r="E292" s="261" t="s">
        <v>19</v>
      </c>
      <c r="F292" s="262" t="s">
        <v>448</v>
      </c>
      <c r="G292" s="260"/>
      <c r="H292" s="263">
        <v>1419.355</v>
      </c>
      <c r="I292" s="264"/>
      <c r="J292" s="260"/>
      <c r="K292" s="260"/>
      <c r="L292" s="265"/>
      <c r="M292" s="266"/>
      <c r="N292" s="267"/>
      <c r="O292" s="267"/>
      <c r="P292" s="267"/>
      <c r="Q292" s="267"/>
      <c r="R292" s="267"/>
      <c r="S292" s="267"/>
      <c r="T292" s="268"/>
      <c r="U292" s="15"/>
      <c r="V292" s="15"/>
      <c r="W292" s="15"/>
      <c r="X292" s="15"/>
      <c r="Y292" s="15"/>
      <c r="Z292" s="15"/>
      <c r="AA292" s="15"/>
      <c r="AB292" s="15"/>
      <c r="AC292" s="15"/>
      <c r="AD292" s="15"/>
      <c r="AE292" s="15"/>
      <c r="AT292" s="269" t="s">
        <v>319</v>
      </c>
      <c r="AU292" s="269" t="s">
        <v>85</v>
      </c>
      <c r="AV292" s="15" t="s">
        <v>315</v>
      </c>
      <c r="AW292" s="15" t="s">
        <v>37</v>
      </c>
      <c r="AX292" s="15" t="s">
        <v>83</v>
      </c>
      <c r="AY292" s="269" t="s">
        <v>308</v>
      </c>
    </row>
    <row r="293" s="2" customFormat="1" ht="16.5" customHeight="1">
      <c r="A293" s="41"/>
      <c r="B293" s="42"/>
      <c r="C293" s="216" t="s">
        <v>753</v>
      </c>
      <c r="D293" s="216" t="s">
        <v>310</v>
      </c>
      <c r="E293" s="217" t="s">
        <v>5096</v>
      </c>
      <c r="F293" s="218" t="s">
        <v>8495</v>
      </c>
      <c r="G293" s="219" t="s">
        <v>768</v>
      </c>
      <c r="H293" s="220">
        <v>1</v>
      </c>
      <c r="I293" s="221"/>
      <c r="J293" s="222">
        <f>ROUND(I293*H293,2)</f>
        <v>0</v>
      </c>
      <c r="K293" s="218" t="s">
        <v>19</v>
      </c>
      <c r="L293" s="47"/>
      <c r="M293" s="223" t="s">
        <v>19</v>
      </c>
      <c r="N293" s="224" t="s">
        <v>47</v>
      </c>
      <c r="O293" s="87"/>
      <c r="P293" s="225">
        <f>O293*H293</f>
        <v>0</v>
      </c>
      <c r="Q293" s="225">
        <v>0</v>
      </c>
      <c r="R293" s="225">
        <f>Q293*H293</f>
        <v>0</v>
      </c>
      <c r="S293" s="225">
        <v>0</v>
      </c>
      <c r="T293" s="226">
        <f>S293*H293</f>
        <v>0</v>
      </c>
      <c r="U293" s="41"/>
      <c r="V293" s="41"/>
      <c r="W293" s="41"/>
      <c r="X293" s="41"/>
      <c r="Y293" s="41"/>
      <c r="Z293" s="41"/>
      <c r="AA293" s="41"/>
      <c r="AB293" s="41"/>
      <c r="AC293" s="41"/>
      <c r="AD293" s="41"/>
      <c r="AE293" s="41"/>
      <c r="AR293" s="227" t="s">
        <v>315</v>
      </c>
      <c r="AT293" s="227" t="s">
        <v>310</v>
      </c>
      <c r="AU293" s="227" t="s">
        <v>85</v>
      </c>
      <c r="AY293" s="20" t="s">
        <v>308</v>
      </c>
      <c r="BE293" s="228">
        <f>IF(N293="základní",J293,0)</f>
        <v>0</v>
      </c>
      <c r="BF293" s="228">
        <f>IF(N293="snížená",J293,0)</f>
        <v>0</v>
      </c>
      <c r="BG293" s="228">
        <f>IF(N293="zákl. přenesená",J293,0)</f>
        <v>0</v>
      </c>
      <c r="BH293" s="228">
        <f>IF(N293="sníž. přenesená",J293,0)</f>
        <v>0</v>
      </c>
      <c r="BI293" s="228">
        <f>IF(N293="nulová",J293,0)</f>
        <v>0</v>
      </c>
      <c r="BJ293" s="20" t="s">
        <v>83</v>
      </c>
      <c r="BK293" s="228">
        <f>ROUND(I293*H293,2)</f>
        <v>0</v>
      </c>
      <c r="BL293" s="20" t="s">
        <v>315</v>
      </c>
      <c r="BM293" s="227" t="s">
        <v>10463</v>
      </c>
    </row>
    <row r="294" s="12" customFormat="1" ht="22.8" customHeight="1">
      <c r="A294" s="12"/>
      <c r="B294" s="200"/>
      <c r="C294" s="201"/>
      <c r="D294" s="202" t="s">
        <v>75</v>
      </c>
      <c r="E294" s="214" t="s">
        <v>315</v>
      </c>
      <c r="F294" s="214" t="s">
        <v>1613</v>
      </c>
      <c r="G294" s="201"/>
      <c r="H294" s="201"/>
      <c r="I294" s="204"/>
      <c r="J294" s="215">
        <f>BK294</f>
        <v>0</v>
      </c>
      <c r="K294" s="201"/>
      <c r="L294" s="206"/>
      <c r="M294" s="207"/>
      <c r="N294" s="208"/>
      <c r="O294" s="208"/>
      <c r="P294" s="209">
        <f>SUM(P295:P306)</f>
        <v>0</v>
      </c>
      <c r="Q294" s="208"/>
      <c r="R294" s="209">
        <f>SUM(R295:R306)</f>
        <v>0</v>
      </c>
      <c r="S294" s="208"/>
      <c r="T294" s="210">
        <f>SUM(T295:T306)</f>
        <v>0</v>
      </c>
      <c r="U294" s="12"/>
      <c r="V294" s="12"/>
      <c r="W294" s="12"/>
      <c r="X294" s="12"/>
      <c r="Y294" s="12"/>
      <c r="Z294" s="12"/>
      <c r="AA294" s="12"/>
      <c r="AB294" s="12"/>
      <c r="AC294" s="12"/>
      <c r="AD294" s="12"/>
      <c r="AE294" s="12"/>
      <c r="AR294" s="211" t="s">
        <v>83</v>
      </c>
      <c r="AT294" s="212" t="s">
        <v>75</v>
      </c>
      <c r="AU294" s="212" t="s">
        <v>83</v>
      </c>
      <c r="AY294" s="211" t="s">
        <v>308</v>
      </c>
      <c r="BK294" s="213">
        <f>SUM(BK295:BK306)</f>
        <v>0</v>
      </c>
    </row>
    <row r="295" s="2" customFormat="1" ht="16.5" customHeight="1">
      <c r="A295" s="41"/>
      <c r="B295" s="42"/>
      <c r="C295" s="216" t="s">
        <v>596</v>
      </c>
      <c r="D295" s="216" t="s">
        <v>310</v>
      </c>
      <c r="E295" s="217" t="s">
        <v>5119</v>
      </c>
      <c r="F295" s="218" t="s">
        <v>5120</v>
      </c>
      <c r="G295" s="219" t="s">
        <v>313</v>
      </c>
      <c r="H295" s="220">
        <v>1244.5029999999999</v>
      </c>
      <c r="I295" s="221"/>
      <c r="J295" s="222">
        <f>ROUND(I295*H295,2)</f>
        <v>0</v>
      </c>
      <c r="K295" s="218" t="s">
        <v>19</v>
      </c>
      <c r="L295" s="47"/>
      <c r="M295" s="223" t="s">
        <v>19</v>
      </c>
      <c r="N295" s="224" t="s">
        <v>47</v>
      </c>
      <c r="O295" s="87"/>
      <c r="P295" s="225">
        <f>O295*H295</f>
        <v>0</v>
      </c>
      <c r="Q295" s="225">
        <v>0</v>
      </c>
      <c r="R295" s="225">
        <f>Q295*H295</f>
        <v>0</v>
      </c>
      <c r="S295" s="225">
        <v>0</v>
      </c>
      <c r="T295" s="226">
        <f>S295*H295</f>
        <v>0</v>
      </c>
      <c r="U295" s="41"/>
      <c r="V295" s="41"/>
      <c r="W295" s="41"/>
      <c r="X295" s="41"/>
      <c r="Y295" s="41"/>
      <c r="Z295" s="41"/>
      <c r="AA295" s="41"/>
      <c r="AB295" s="41"/>
      <c r="AC295" s="41"/>
      <c r="AD295" s="41"/>
      <c r="AE295" s="41"/>
      <c r="AR295" s="227" t="s">
        <v>315</v>
      </c>
      <c r="AT295" s="227" t="s">
        <v>310</v>
      </c>
      <c r="AU295" s="227" t="s">
        <v>85</v>
      </c>
      <c r="AY295" s="20" t="s">
        <v>308</v>
      </c>
      <c r="BE295" s="228">
        <f>IF(N295="základní",J295,0)</f>
        <v>0</v>
      </c>
      <c r="BF295" s="228">
        <f>IF(N295="snížená",J295,0)</f>
        <v>0</v>
      </c>
      <c r="BG295" s="228">
        <f>IF(N295="zákl. přenesená",J295,0)</f>
        <v>0</v>
      </c>
      <c r="BH295" s="228">
        <f>IF(N295="sníž. přenesená",J295,0)</f>
        <v>0</v>
      </c>
      <c r="BI295" s="228">
        <f>IF(N295="nulová",J295,0)</f>
        <v>0</v>
      </c>
      <c r="BJ295" s="20" t="s">
        <v>83</v>
      </c>
      <c r="BK295" s="228">
        <f>ROUND(I295*H295,2)</f>
        <v>0</v>
      </c>
      <c r="BL295" s="20" t="s">
        <v>315</v>
      </c>
      <c r="BM295" s="227" t="s">
        <v>10464</v>
      </c>
    </row>
    <row r="296" s="14" customFormat="1">
      <c r="A296" s="14"/>
      <c r="B296" s="249"/>
      <c r="C296" s="250"/>
      <c r="D296" s="236" t="s">
        <v>319</v>
      </c>
      <c r="E296" s="251" t="s">
        <v>19</v>
      </c>
      <c r="F296" s="252" t="s">
        <v>10454</v>
      </c>
      <c r="G296" s="250"/>
      <c r="H296" s="251" t="s">
        <v>19</v>
      </c>
      <c r="I296" s="253"/>
      <c r="J296" s="250"/>
      <c r="K296" s="250"/>
      <c r="L296" s="254"/>
      <c r="M296" s="255"/>
      <c r="N296" s="256"/>
      <c r="O296" s="256"/>
      <c r="P296" s="256"/>
      <c r="Q296" s="256"/>
      <c r="R296" s="256"/>
      <c r="S296" s="256"/>
      <c r="T296" s="257"/>
      <c r="U296" s="14"/>
      <c r="V296" s="14"/>
      <c r="W296" s="14"/>
      <c r="X296" s="14"/>
      <c r="Y296" s="14"/>
      <c r="Z296" s="14"/>
      <c r="AA296" s="14"/>
      <c r="AB296" s="14"/>
      <c r="AC296" s="14"/>
      <c r="AD296" s="14"/>
      <c r="AE296" s="14"/>
      <c r="AT296" s="258" t="s">
        <v>319</v>
      </c>
      <c r="AU296" s="258" t="s">
        <v>85</v>
      </c>
      <c r="AV296" s="14" t="s">
        <v>83</v>
      </c>
      <c r="AW296" s="14" t="s">
        <v>37</v>
      </c>
      <c r="AX296" s="14" t="s">
        <v>76</v>
      </c>
      <c r="AY296" s="258" t="s">
        <v>308</v>
      </c>
    </row>
    <row r="297" s="13" customFormat="1">
      <c r="A297" s="13"/>
      <c r="B297" s="234"/>
      <c r="C297" s="235"/>
      <c r="D297" s="236" t="s">
        <v>319</v>
      </c>
      <c r="E297" s="237" t="s">
        <v>19</v>
      </c>
      <c r="F297" s="238" t="s">
        <v>10465</v>
      </c>
      <c r="G297" s="235"/>
      <c r="H297" s="239">
        <v>194.929</v>
      </c>
      <c r="I297" s="240"/>
      <c r="J297" s="235"/>
      <c r="K297" s="235"/>
      <c r="L297" s="241"/>
      <c r="M297" s="242"/>
      <c r="N297" s="243"/>
      <c r="O297" s="243"/>
      <c r="P297" s="243"/>
      <c r="Q297" s="243"/>
      <c r="R297" s="243"/>
      <c r="S297" s="243"/>
      <c r="T297" s="244"/>
      <c r="U297" s="13"/>
      <c r="V297" s="13"/>
      <c r="W297" s="13"/>
      <c r="X297" s="13"/>
      <c r="Y297" s="13"/>
      <c r="Z297" s="13"/>
      <c r="AA297" s="13"/>
      <c r="AB297" s="13"/>
      <c r="AC297" s="13"/>
      <c r="AD297" s="13"/>
      <c r="AE297" s="13"/>
      <c r="AT297" s="245" t="s">
        <v>319</v>
      </c>
      <c r="AU297" s="245" t="s">
        <v>85</v>
      </c>
      <c r="AV297" s="13" t="s">
        <v>85</v>
      </c>
      <c r="AW297" s="13" t="s">
        <v>37</v>
      </c>
      <c r="AX297" s="13" t="s">
        <v>76</v>
      </c>
      <c r="AY297" s="245" t="s">
        <v>308</v>
      </c>
    </row>
    <row r="298" s="13" customFormat="1">
      <c r="A298" s="13"/>
      <c r="B298" s="234"/>
      <c r="C298" s="235"/>
      <c r="D298" s="236" t="s">
        <v>319</v>
      </c>
      <c r="E298" s="237" t="s">
        <v>19</v>
      </c>
      <c r="F298" s="238" t="s">
        <v>10466</v>
      </c>
      <c r="G298" s="235"/>
      <c r="H298" s="239">
        <v>484.81</v>
      </c>
      <c r="I298" s="240"/>
      <c r="J298" s="235"/>
      <c r="K298" s="235"/>
      <c r="L298" s="241"/>
      <c r="M298" s="242"/>
      <c r="N298" s="243"/>
      <c r="O298" s="243"/>
      <c r="P298" s="243"/>
      <c r="Q298" s="243"/>
      <c r="R298" s="243"/>
      <c r="S298" s="243"/>
      <c r="T298" s="244"/>
      <c r="U298" s="13"/>
      <c r="V298" s="13"/>
      <c r="W298" s="13"/>
      <c r="X298" s="13"/>
      <c r="Y298" s="13"/>
      <c r="Z298" s="13"/>
      <c r="AA298" s="13"/>
      <c r="AB298" s="13"/>
      <c r="AC298" s="13"/>
      <c r="AD298" s="13"/>
      <c r="AE298" s="13"/>
      <c r="AT298" s="245" t="s">
        <v>319</v>
      </c>
      <c r="AU298" s="245" t="s">
        <v>85</v>
      </c>
      <c r="AV298" s="13" t="s">
        <v>85</v>
      </c>
      <c r="AW298" s="13" t="s">
        <v>37</v>
      </c>
      <c r="AX298" s="13" t="s">
        <v>76</v>
      </c>
      <c r="AY298" s="245" t="s">
        <v>308</v>
      </c>
    </row>
    <row r="299" s="13" customFormat="1">
      <c r="A299" s="13"/>
      <c r="B299" s="234"/>
      <c r="C299" s="235"/>
      <c r="D299" s="236" t="s">
        <v>319</v>
      </c>
      <c r="E299" s="237" t="s">
        <v>19</v>
      </c>
      <c r="F299" s="238" t="s">
        <v>10467</v>
      </c>
      <c r="G299" s="235"/>
      <c r="H299" s="239">
        <v>114.19</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3" customFormat="1">
      <c r="A300" s="13"/>
      <c r="B300" s="234"/>
      <c r="C300" s="235"/>
      <c r="D300" s="236" t="s">
        <v>319</v>
      </c>
      <c r="E300" s="237" t="s">
        <v>19</v>
      </c>
      <c r="F300" s="238" t="s">
        <v>10468</v>
      </c>
      <c r="G300" s="235"/>
      <c r="H300" s="239">
        <v>108.634</v>
      </c>
      <c r="I300" s="240"/>
      <c r="J300" s="235"/>
      <c r="K300" s="235"/>
      <c r="L300" s="241"/>
      <c r="M300" s="242"/>
      <c r="N300" s="243"/>
      <c r="O300" s="243"/>
      <c r="P300" s="243"/>
      <c r="Q300" s="243"/>
      <c r="R300" s="243"/>
      <c r="S300" s="243"/>
      <c r="T300" s="244"/>
      <c r="U300" s="13"/>
      <c r="V300" s="13"/>
      <c r="W300" s="13"/>
      <c r="X300" s="13"/>
      <c r="Y300" s="13"/>
      <c r="Z300" s="13"/>
      <c r="AA300" s="13"/>
      <c r="AB300" s="13"/>
      <c r="AC300" s="13"/>
      <c r="AD300" s="13"/>
      <c r="AE300" s="13"/>
      <c r="AT300" s="245" t="s">
        <v>319</v>
      </c>
      <c r="AU300" s="245" t="s">
        <v>85</v>
      </c>
      <c r="AV300" s="13" t="s">
        <v>85</v>
      </c>
      <c r="AW300" s="13" t="s">
        <v>37</v>
      </c>
      <c r="AX300" s="13" t="s">
        <v>76</v>
      </c>
      <c r="AY300" s="245" t="s">
        <v>308</v>
      </c>
    </row>
    <row r="301" s="13" customFormat="1">
      <c r="A301" s="13"/>
      <c r="B301" s="234"/>
      <c r="C301" s="235"/>
      <c r="D301" s="236" t="s">
        <v>319</v>
      </c>
      <c r="E301" s="237" t="s">
        <v>19</v>
      </c>
      <c r="F301" s="238" t="s">
        <v>10469</v>
      </c>
      <c r="G301" s="235"/>
      <c r="H301" s="239">
        <v>270.56</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3" customFormat="1">
      <c r="A302" s="13"/>
      <c r="B302" s="234"/>
      <c r="C302" s="235"/>
      <c r="D302" s="236" t="s">
        <v>319</v>
      </c>
      <c r="E302" s="237" t="s">
        <v>19</v>
      </c>
      <c r="F302" s="238" t="s">
        <v>10470</v>
      </c>
      <c r="G302" s="235"/>
      <c r="H302" s="239">
        <v>71.379999999999995</v>
      </c>
      <c r="I302" s="240"/>
      <c r="J302" s="235"/>
      <c r="K302" s="235"/>
      <c r="L302" s="241"/>
      <c r="M302" s="242"/>
      <c r="N302" s="243"/>
      <c r="O302" s="243"/>
      <c r="P302" s="243"/>
      <c r="Q302" s="243"/>
      <c r="R302" s="243"/>
      <c r="S302" s="243"/>
      <c r="T302" s="244"/>
      <c r="U302" s="13"/>
      <c r="V302" s="13"/>
      <c r="W302" s="13"/>
      <c r="X302" s="13"/>
      <c r="Y302" s="13"/>
      <c r="Z302" s="13"/>
      <c r="AA302" s="13"/>
      <c r="AB302" s="13"/>
      <c r="AC302" s="13"/>
      <c r="AD302" s="13"/>
      <c r="AE302" s="13"/>
      <c r="AT302" s="245" t="s">
        <v>319</v>
      </c>
      <c r="AU302" s="245" t="s">
        <v>85</v>
      </c>
      <c r="AV302" s="13" t="s">
        <v>85</v>
      </c>
      <c r="AW302" s="13" t="s">
        <v>37</v>
      </c>
      <c r="AX302" s="13" t="s">
        <v>76</v>
      </c>
      <c r="AY302" s="245" t="s">
        <v>308</v>
      </c>
    </row>
    <row r="303" s="15" customFormat="1">
      <c r="A303" s="15"/>
      <c r="B303" s="259"/>
      <c r="C303" s="260"/>
      <c r="D303" s="236" t="s">
        <v>319</v>
      </c>
      <c r="E303" s="261" t="s">
        <v>19</v>
      </c>
      <c r="F303" s="262" t="s">
        <v>448</v>
      </c>
      <c r="G303" s="260"/>
      <c r="H303" s="263">
        <v>1244.5029999999999</v>
      </c>
      <c r="I303" s="264"/>
      <c r="J303" s="260"/>
      <c r="K303" s="260"/>
      <c r="L303" s="265"/>
      <c r="M303" s="266"/>
      <c r="N303" s="267"/>
      <c r="O303" s="267"/>
      <c r="P303" s="267"/>
      <c r="Q303" s="267"/>
      <c r="R303" s="267"/>
      <c r="S303" s="267"/>
      <c r="T303" s="268"/>
      <c r="U303" s="15"/>
      <c r="V303" s="15"/>
      <c r="W303" s="15"/>
      <c r="X303" s="15"/>
      <c r="Y303" s="15"/>
      <c r="Z303" s="15"/>
      <c r="AA303" s="15"/>
      <c r="AB303" s="15"/>
      <c r="AC303" s="15"/>
      <c r="AD303" s="15"/>
      <c r="AE303" s="15"/>
      <c r="AT303" s="269" t="s">
        <v>319</v>
      </c>
      <c r="AU303" s="269" t="s">
        <v>85</v>
      </c>
      <c r="AV303" s="15" t="s">
        <v>315</v>
      </c>
      <c r="AW303" s="15" t="s">
        <v>37</v>
      </c>
      <c r="AX303" s="15" t="s">
        <v>83</v>
      </c>
      <c r="AY303" s="269" t="s">
        <v>308</v>
      </c>
    </row>
    <row r="304" s="2" customFormat="1" ht="16.5" customHeight="1">
      <c r="A304" s="41"/>
      <c r="B304" s="42"/>
      <c r="C304" s="280" t="s">
        <v>759</v>
      </c>
      <c r="D304" s="280" t="s">
        <v>1137</v>
      </c>
      <c r="E304" s="281" t="s">
        <v>10471</v>
      </c>
      <c r="F304" s="282" t="s">
        <v>8500</v>
      </c>
      <c r="G304" s="283" t="s">
        <v>313</v>
      </c>
      <c r="H304" s="284">
        <v>1281.838</v>
      </c>
      <c r="I304" s="285"/>
      <c r="J304" s="286">
        <f>ROUND(I304*H304,2)</f>
        <v>0</v>
      </c>
      <c r="K304" s="282" t="s">
        <v>19</v>
      </c>
      <c r="L304" s="287"/>
      <c r="M304" s="288" t="s">
        <v>19</v>
      </c>
      <c r="N304" s="289" t="s">
        <v>47</v>
      </c>
      <c r="O304" s="87"/>
      <c r="P304" s="225">
        <f>O304*H304</f>
        <v>0</v>
      </c>
      <c r="Q304" s="225">
        <v>0</v>
      </c>
      <c r="R304" s="225">
        <f>Q304*H304</f>
        <v>0</v>
      </c>
      <c r="S304" s="225">
        <v>0</v>
      </c>
      <c r="T304" s="226">
        <f>S304*H304</f>
        <v>0</v>
      </c>
      <c r="U304" s="41"/>
      <c r="V304" s="41"/>
      <c r="W304" s="41"/>
      <c r="X304" s="41"/>
      <c r="Y304" s="41"/>
      <c r="Z304" s="41"/>
      <c r="AA304" s="41"/>
      <c r="AB304" s="41"/>
      <c r="AC304" s="41"/>
      <c r="AD304" s="41"/>
      <c r="AE304" s="41"/>
      <c r="AR304" s="227" t="s">
        <v>352</v>
      </c>
      <c r="AT304" s="227" t="s">
        <v>1137</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315</v>
      </c>
      <c r="BM304" s="227" t="s">
        <v>10472</v>
      </c>
    </row>
    <row r="305" s="13" customFormat="1">
      <c r="A305" s="13"/>
      <c r="B305" s="234"/>
      <c r="C305" s="235"/>
      <c r="D305" s="236" t="s">
        <v>319</v>
      </c>
      <c r="E305" s="237" t="s">
        <v>19</v>
      </c>
      <c r="F305" s="238" t="s">
        <v>10473</v>
      </c>
      <c r="G305" s="235"/>
      <c r="H305" s="239">
        <v>1281.838</v>
      </c>
      <c r="I305" s="240"/>
      <c r="J305" s="235"/>
      <c r="K305" s="235"/>
      <c r="L305" s="241"/>
      <c r="M305" s="242"/>
      <c r="N305" s="243"/>
      <c r="O305" s="243"/>
      <c r="P305" s="243"/>
      <c r="Q305" s="243"/>
      <c r="R305" s="243"/>
      <c r="S305" s="243"/>
      <c r="T305" s="244"/>
      <c r="U305" s="13"/>
      <c r="V305" s="13"/>
      <c r="W305" s="13"/>
      <c r="X305" s="13"/>
      <c r="Y305" s="13"/>
      <c r="Z305" s="13"/>
      <c r="AA305" s="13"/>
      <c r="AB305" s="13"/>
      <c r="AC305" s="13"/>
      <c r="AD305" s="13"/>
      <c r="AE305" s="13"/>
      <c r="AT305" s="245" t="s">
        <v>319</v>
      </c>
      <c r="AU305" s="245" t="s">
        <v>85</v>
      </c>
      <c r="AV305" s="13" t="s">
        <v>85</v>
      </c>
      <c r="AW305" s="13" t="s">
        <v>37</v>
      </c>
      <c r="AX305" s="13" t="s">
        <v>76</v>
      </c>
      <c r="AY305" s="245" t="s">
        <v>308</v>
      </c>
    </row>
    <row r="306" s="15" customFormat="1">
      <c r="A306" s="15"/>
      <c r="B306" s="259"/>
      <c r="C306" s="260"/>
      <c r="D306" s="236" t="s">
        <v>319</v>
      </c>
      <c r="E306" s="261" t="s">
        <v>19</v>
      </c>
      <c r="F306" s="262" t="s">
        <v>448</v>
      </c>
      <c r="G306" s="260"/>
      <c r="H306" s="263">
        <v>1281.838</v>
      </c>
      <c r="I306" s="264"/>
      <c r="J306" s="260"/>
      <c r="K306" s="260"/>
      <c r="L306" s="265"/>
      <c r="M306" s="266"/>
      <c r="N306" s="267"/>
      <c r="O306" s="267"/>
      <c r="P306" s="267"/>
      <c r="Q306" s="267"/>
      <c r="R306" s="267"/>
      <c r="S306" s="267"/>
      <c r="T306" s="268"/>
      <c r="U306" s="15"/>
      <c r="V306" s="15"/>
      <c r="W306" s="15"/>
      <c r="X306" s="15"/>
      <c r="Y306" s="15"/>
      <c r="Z306" s="15"/>
      <c r="AA306" s="15"/>
      <c r="AB306" s="15"/>
      <c r="AC306" s="15"/>
      <c r="AD306" s="15"/>
      <c r="AE306" s="15"/>
      <c r="AT306" s="269" t="s">
        <v>319</v>
      </c>
      <c r="AU306" s="269" t="s">
        <v>85</v>
      </c>
      <c r="AV306" s="15" t="s">
        <v>315</v>
      </c>
      <c r="AW306" s="15" t="s">
        <v>37</v>
      </c>
      <c r="AX306" s="15" t="s">
        <v>83</v>
      </c>
      <c r="AY306" s="269" t="s">
        <v>308</v>
      </c>
    </row>
    <row r="307" s="12" customFormat="1" ht="22.8" customHeight="1">
      <c r="A307" s="12"/>
      <c r="B307" s="200"/>
      <c r="C307" s="201"/>
      <c r="D307" s="202" t="s">
        <v>75</v>
      </c>
      <c r="E307" s="214" t="s">
        <v>342</v>
      </c>
      <c r="F307" s="214" t="s">
        <v>5133</v>
      </c>
      <c r="G307" s="201"/>
      <c r="H307" s="201"/>
      <c r="I307" s="204"/>
      <c r="J307" s="215">
        <f>BK307</f>
        <v>0</v>
      </c>
      <c r="K307" s="201"/>
      <c r="L307" s="206"/>
      <c r="M307" s="207"/>
      <c r="N307" s="208"/>
      <c r="O307" s="208"/>
      <c r="P307" s="209">
        <f>SUM(P308:P311)</f>
        <v>0</v>
      </c>
      <c r="Q307" s="208"/>
      <c r="R307" s="209">
        <f>SUM(R308:R311)</f>
        <v>0</v>
      </c>
      <c r="S307" s="208"/>
      <c r="T307" s="210">
        <f>SUM(T308:T311)</f>
        <v>0</v>
      </c>
      <c r="U307" s="12"/>
      <c r="V307" s="12"/>
      <c r="W307" s="12"/>
      <c r="X307" s="12"/>
      <c r="Y307" s="12"/>
      <c r="Z307" s="12"/>
      <c r="AA307" s="12"/>
      <c r="AB307" s="12"/>
      <c r="AC307" s="12"/>
      <c r="AD307" s="12"/>
      <c r="AE307" s="12"/>
      <c r="AR307" s="211" t="s">
        <v>83</v>
      </c>
      <c r="AT307" s="212" t="s">
        <v>75</v>
      </c>
      <c r="AU307" s="212" t="s">
        <v>83</v>
      </c>
      <c r="AY307" s="211" t="s">
        <v>308</v>
      </c>
      <c r="BK307" s="213">
        <f>SUM(BK308:BK311)</f>
        <v>0</v>
      </c>
    </row>
    <row r="308" s="2" customFormat="1" ht="16.5" customHeight="1">
      <c r="A308" s="41"/>
      <c r="B308" s="42"/>
      <c r="C308" s="216" t="s">
        <v>606</v>
      </c>
      <c r="D308" s="216" t="s">
        <v>310</v>
      </c>
      <c r="E308" s="217" t="s">
        <v>10474</v>
      </c>
      <c r="F308" s="218" t="s">
        <v>10475</v>
      </c>
      <c r="G308" s="219" t="s">
        <v>313</v>
      </c>
      <c r="H308" s="220">
        <v>357.89999999999998</v>
      </c>
      <c r="I308" s="221"/>
      <c r="J308" s="222">
        <f>ROUND(I308*H308,2)</f>
        <v>0</v>
      </c>
      <c r="K308" s="218" t="s">
        <v>19</v>
      </c>
      <c r="L308" s="47"/>
      <c r="M308" s="223" t="s">
        <v>19</v>
      </c>
      <c r="N308" s="224" t="s">
        <v>47</v>
      </c>
      <c r="O308" s="87"/>
      <c r="P308" s="225">
        <f>O308*H308</f>
        <v>0</v>
      </c>
      <c r="Q308" s="225">
        <v>0</v>
      </c>
      <c r="R308" s="225">
        <f>Q308*H308</f>
        <v>0</v>
      </c>
      <c r="S308" s="225">
        <v>0</v>
      </c>
      <c r="T308" s="226">
        <f>S308*H308</f>
        <v>0</v>
      </c>
      <c r="U308" s="41"/>
      <c r="V308" s="41"/>
      <c r="W308" s="41"/>
      <c r="X308" s="41"/>
      <c r="Y308" s="41"/>
      <c r="Z308" s="41"/>
      <c r="AA308" s="41"/>
      <c r="AB308" s="41"/>
      <c r="AC308" s="41"/>
      <c r="AD308" s="41"/>
      <c r="AE308" s="41"/>
      <c r="AR308" s="227" t="s">
        <v>315</v>
      </c>
      <c r="AT308" s="227" t="s">
        <v>310</v>
      </c>
      <c r="AU308" s="227" t="s">
        <v>85</v>
      </c>
      <c r="AY308" s="20" t="s">
        <v>308</v>
      </c>
      <c r="BE308" s="228">
        <f>IF(N308="základní",J308,0)</f>
        <v>0</v>
      </c>
      <c r="BF308" s="228">
        <f>IF(N308="snížená",J308,0)</f>
        <v>0</v>
      </c>
      <c r="BG308" s="228">
        <f>IF(N308="zákl. přenesená",J308,0)</f>
        <v>0</v>
      </c>
      <c r="BH308" s="228">
        <f>IF(N308="sníž. přenesená",J308,0)</f>
        <v>0</v>
      </c>
      <c r="BI308" s="228">
        <f>IF(N308="nulová",J308,0)</f>
        <v>0</v>
      </c>
      <c r="BJ308" s="20" t="s">
        <v>83</v>
      </c>
      <c r="BK308" s="228">
        <f>ROUND(I308*H308,2)</f>
        <v>0</v>
      </c>
      <c r="BL308" s="20" t="s">
        <v>315</v>
      </c>
      <c r="BM308" s="227" t="s">
        <v>10476</v>
      </c>
    </row>
    <row r="309" s="13" customFormat="1">
      <c r="A309" s="13"/>
      <c r="B309" s="234"/>
      <c r="C309" s="235"/>
      <c r="D309" s="236" t="s">
        <v>319</v>
      </c>
      <c r="E309" s="237" t="s">
        <v>19</v>
      </c>
      <c r="F309" s="238" t="s">
        <v>10477</v>
      </c>
      <c r="G309" s="235"/>
      <c r="H309" s="239">
        <v>179.78</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3" customFormat="1">
      <c r="A310" s="13"/>
      <c r="B310" s="234"/>
      <c r="C310" s="235"/>
      <c r="D310" s="236" t="s">
        <v>319</v>
      </c>
      <c r="E310" s="237" t="s">
        <v>19</v>
      </c>
      <c r="F310" s="238" t="s">
        <v>10478</v>
      </c>
      <c r="G310" s="235"/>
      <c r="H310" s="239">
        <v>178.12000000000001</v>
      </c>
      <c r="I310" s="240"/>
      <c r="J310" s="235"/>
      <c r="K310" s="235"/>
      <c r="L310" s="241"/>
      <c r="M310" s="242"/>
      <c r="N310" s="243"/>
      <c r="O310" s="243"/>
      <c r="P310" s="243"/>
      <c r="Q310" s="243"/>
      <c r="R310" s="243"/>
      <c r="S310" s="243"/>
      <c r="T310" s="244"/>
      <c r="U310" s="13"/>
      <c r="V310" s="13"/>
      <c r="W310" s="13"/>
      <c r="X310" s="13"/>
      <c r="Y310" s="13"/>
      <c r="Z310" s="13"/>
      <c r="AA310" s="13"/>
      <c r="AB310" s="13"/>
      <c r="AC310" s="13"/>
      <c r="AD310" s="13"/>
      <c r="AE310" s="13"/>
      <c r="AT310" s="245" t="s">
        <v>319</v>
      </c>
      <c r="AU310" s="245" t="s">
        <v>85</v>
      </c>
      <c r="AV310" s="13" t="s">
        <v>85</v>
      </c>
      <c r="AW310" s="13" t="s">
        <v>37</v>
      </c>
      <c r="AX310" s="13" t="s">
        <v>76</v>
      </c>
      <c r="AY310" s="245" t="s">
        <v>308</v>
      </c>
    </row>
    <row r="311" s="15" customFormat="1">
      <c r="A311" s="15"/>
      <c r="B311" s="259"/>
      <c r="C311" s="260"/>
      <c r="D311" s="236" t="s">
        <v>319</v>
      </c>
      <c r="E311" s="261" t="s">
        <v>19</v>
      </c>
      <c r="F311" s="262" t="s">
        <v>448</v>
      </c>
      <c r="G311" s="260"/>
      <c r="H311" s="263">
        <v>357.89999999999998</v>
      </c>
      <c r="I311" s="264"/>
      <c r="J311" s="260"/>
      <c r="K311" s="260"/>
      <c r="L311" s="265"/>
      <c r="M311" s="266"/>
      <c r="N311" s="267"/>
      <c r="O311" s="267"/>
      <c r="P311" s="267"/>
      <c r="Q311" s="267"/>
      <c r="R311" s="267"/>
      <c r="S311" s="267"/>
      <c r="T311" s="268"/>
      <c r="U311" s="15"/>
      <c r="V311" s="15"/>
      <c r="W311" s="15"/>
      <c r="X311" s="15"/>
      <c r="Y311" s="15"/>
      <c r="Z311" s="15"/>
      <c r="AA311" s="15"/>
      <c r="AB311" s="15"/>
      <c r="AC311" s="15"/>
      <c r="AD311" s="15"/>
      <c r="AE311" s="15"/>
      <c r="AT311" s="269" t="s">
        <v>319</v>
      </c>
      <c r="AU311" s="269" t="s">
        <v>85</v>
      </c>
      <c r="AV311" s="15" t="s">
        <v>315</v>
      </c>
      <c r="AW311" s="15" t="s">
        <v>37</v>
      </c>
      <c r="AX311" s="15" t="s">
        <v>83</v>
      </c>
      <c r="AY311" s="269" t="s">
        <v>308</v>
      </c>
    </row>
    <row r="312" s="12" customFormat="1" ht="22.8" customHeight="1">
      <c r="A312" s="12"/>
      <c r="B312" s="200"/>
      <c r="C312" s="201"/>
      <c r="D312" s="202" t="s">
        <v>75</v>
      </c>
      <c r="E312" s="214" t="s">
        <v>357</v>
      </c>
      <c r="F312" s="214" t="s">
        <v>542</v>
      </c>
      <c r="G312" s="201"/>
      <c r="H312" s="201"/>
      <c r="I312" s="204"/>
      <c r="J312" s="215">
        <f>BK312</f>
        <v>0</v>
      </c>
      <c r="K312" s="201"/>
      <c r="L312" s="206"/>
      <c r="M312" s="207"/>
      <c r="N312" s="208"/>
      <c r="O312" s="208"/>
      <c r="P312" s="209">
        <f>SUM(P313:P317)</f>
        <v>0</v>
      </c>
      <c r="Q312" s="208"/>
      <c r="R312" s="209">
        <f>SUM(R313:R317)</f>
        <v>0</v>
      </c>
      <c r="S312" s="208"/>
      <c r="T312" s="210">
        <f>SUM(T313:T317)</f>
        <v>0</v>
      </c>
      <c r="U312" s="12"/>
      <c r="V312" s="12"/>
      <c r="W312" s="12"/>
      <c r="X312" s="12"/>
      <c r="Y312" s="12"/>
      <c r="Z312" s="12"/>
      <c r="AA312" s="12"/>
      <c r="AB312" s="12"/>
      <c r="AC312" s="12"/>
      <c r="AD312" s="12"/>
      <c r="AE312" s="12"/>
      <c r="AR312" s="211" t="s">
        <v>83</v>
      </c>
      <c r="AT312" s="212" t="s">
        <v>75</v>
      </c>
      <c r="AU312" s="212" t="s">
        <v>83</v>
      </c>
      <c r="AY312" s="211" t="s">
        <v>308</v>
      </c>
      <c r="BK312" s="213">
        <f>SUM(BK313:BK317)</f>
        <v>0</v>
      </c>
    </row>
    <row r="313" s="2" customFormat="1" ht="21.75" customHeight="1">
      <c r="A313" s="41"/>
      <c r="B313" s="42"/>
      <c r="C313" s="216" t="s">
        <v>765</v>
      </c>
      <c r="D313" s="216" t="s">
        <v>310</v>
      </c>
      <c r="E313" s="217" t="s">
        <v>5215</v>
      </c>
      <c r="F313" s="218" t="s">
        <v>10479</v>
      </c>
      <c r="G313" s="219" t="s">
        <v>323</v>
      </c>
      <c r="H313" s="220">
        <v>16</v>
      </c>
      <c r="I313" s="221"/>
      <c r="J313" s="222">
        <f>ROUND(I313*H313,2)</f>
        <v>0</v>
      </c>
      <c r="K313" s="218" t="s">
        <v>19</v>
      </c>
      <c r="L313" s="47"/>
      <c r="M313" s="223" t="s">
        <v>19</v>
      </c>
      <c r="N313" s="224" t="s">
        <v>47</v>
      </c>
      <c r="O313" s="87"/>
      <c r="P313" s="225">
        <f>O313*H313</f>
        <v>0</v>
      </c>
      <c r="Q313" s="225">
        <v>0</v>
      </c>
      <c r="R313" s="225">
        <f>Q313*H313</f>
        <v>0</v>
      </c>
      <c r="S313" s="225">
        <v>0</v>
      </c>
      <c r="T313" s="226">
        <f>S313*H313</f>
        <v>0</v>
      </c>
      <c r="U313" s="41"/>
      <c r="V313" s="41"/>
      <c r="W313" s="41"/>
      <c r="X313" s="41"/>
      <c r="Y313" s="41"/>
      <c r="Z313" s="41"/>
      <c r="AA313" s="41"/>
      <c r="AB313" s="41"/>
      <c r="AC313" s="41"/>
      <c r="AD313" s="41"/>
      <c r="AE313" s="41"/>
      <c r="AR313" s="227" t="s">
        <v>315</v>
      </c>
      <c r="AT313" s="227" t="s">
        <v>310</v>
      </c>
      <c r="AU313" s="227" t="s">
        <v>85</v>
      </c>
      <c r="AY313" s="20" t="s">
        <v>308</v>
      </c>
      <c r="BE313" s="228">
        <f>IF(N313="základní",J313,0)</f>
        <v>0</v>
      </c>
      <c r="BF313" s="228">
        <f>IF(N313="snížená",J313,0)</f>
        <v>0</v>
      </c>
      <c r="BG313" s="228">
        <f>IF(N313="zákl. přenesená",J313,0)</f>
        <v>0</v>
      </c>
      <c r="BH313" s="228">
        <f>IF(N313="sníž. přenesená",J313,0)</f>
        <v>0</v>
      </c>
      <c r="BI313" s="228">
        <f>IF(N313="nulová",J313,0)</f>
        <v>0</v>
      </c>
      <c r="BJ313" s="20" t="s">
        <v>83</v>
      </c>
      <c r="BK313" s="228">
        <f>ROUND(I313*H313,2)</f>
        <v>0</v>
      </c>
      <c r="BL313" s="20" t="s">
        <v>315</v>
      </c>
      <c r="BM313" s="227" t="s">
        <v>10480</v>
      </c>
    </row>
    <row r="314" s="14" customFormat="1">
      <c r="A314" s="14"/>
      <c r="B314" s="249"/>
      <c r="C314" s="250"/>
      <c r="D314" s="236" t="s">
        <v>319</v>
      </c>
      <c r="E314" s="251" t="s">
        <v>19</v>
      </c>
      <c r="F314" s="252" t="s">
        <v>10481</v>
      </c>
      <c r="G314" s="250"/>
      <c r="H314" s="251" t="s">
        <v>19</v>
      </c>
      <c r="I314" s="253"/>
      <c r="J314" s="250"/>
      <c r="K314" s="250"/>
      <c r="L314" s="254"/>
      <c r="M314" s="255"/>
      <c r="N314" s="256"/>
      <c r="O314" s="256"/>
      <c r="P314" s="256"/>
      <c r="Q314" s="256"/>
      <c r="R314" s="256"/>
      <c r="S314" s="256"/>
      <c r="T314" s="257"/>
      <c r="U314" s="14"/>
      <c r="V314" s="14"/>
      <c r="W314" s="14"/>
      <c r="X314" s="14"/>
      <c r="Y314" s="14"/>
      <c r="Z314" s="14"/>
      <c r="AA314" s="14"/>
      <c r="AB314" s="14"/>
      <c r="AC314" s="14"/>
      <c r="AD314" s="14"/>
      <c r="AE314" s="14"/>
      <c r="AT314" s="258" t="s">
        <v>319</v>
      </c>
      <c r="AU314" s="258" t="s">
        <v>85</v>
      </c>
      <c r="AV314" s="14" t="s">
        <v>83</v>
      </c>
      <c r="AW314" s="14" t="s">
        <v>37</v>
      </c>
      <c r="AX314" s="14" t="s">
        <v>76</v>
      </c>
      <c r="AY314" s="258" t="s">
        <v>308</v>
      </c>
    </row>
    <row r="315" s="13" customFormat="1">
      <c r="A315" s="13"/>
      <c r="B315" s="234"/>
      <c r="C315" s="235"/>
      <c r="D315" s="236" t="s">
        <v>319</v>
      </c>
      <c r="E315" s="237" t="s">
        <v>19</v>
      </c>
      <c r="F315" s="238" t="s">
        <v>10482</v>
      </c>
      <c r="G315" s="235"/>
      <c r="H315" s="239">
        <v>16</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5" customFormat="1">
      <c r="A316" s="15"/>
      <c r="B316" s="259"/>
      <c r="C316" s="260"/>
      <c r="D316" s="236" t="s">
        <v>319</v>
      </c>
      <c r="E316" s="261" t="s">
        <v>19</v>
      </c>
      <c r="F316" s="262" t="s">
        <v>448</v>
      </c>
      <c r="G316" s="260"/>
      <c r="H316" s="263">
        <v>16</v>
      </c>
      <c r="I316" s="264"/>
      <c r="J316" s="260"/>
      <c r="K316" s="260"/>
      <c r="L316" s="265"/>
      <c r="M316" s="266"/>
      <c r="N316" s="267"/>
      <c r="O316" s="267"/>
      <c r="P316" s="267"/>
      <c r="Q316" s="267"/>
      <c r="R316" s="267"/>
      <c r="S316" s="267"/>
      <c r="T316" s="268"/>
      <c r="U316" s="15"/>
      <c r="V316" s="15"/>
      <c r="W316" s="15"/>
      <c r="X316" s="15"/>
      <c r="Y316" s="15"/>
      <c r="Z316" s="15"/>
      <c r="AA316" s="15"/>
      <c r="AB316" s="15"/>
      <c r="AC316" s="15"/>
      <c r="AD316" s="15"/>
      <c r="AE316" s="15"/>
      <c r="AT316" s="269" t="s">
        <v>319</v>
      </c>
      <c r="AU316" s="269" t="s">
        <v>85</v>
      </c>
      <c r="AV316" s="15" t="s">
        <v>315</v>
      </c>
      <c r="AW316" s="15" t="s">
        <v>37</v>
      </c>
      <c r="AX316" s="15" t="s">
        <v>83</v>
      </c>
      <c r="AY316" s="269" t="s">
        <v>308</v>
      </c>
    </row>
    <row r="317" s="2" customFormat="1" ht="21.75" customHeight="1">
      <c r="A317" s="41"/>
      <c r="B317" s="42"/>
      <c r="C317" s="216" t="s">
        <v>611</v>
      </c>
      <c r="D317" s="216" t="s">
        <v>310</v>
      </c>
      <c r="E317" s="217" t="s">
        <v>5217</v>
      </c>
      <c r="F317" s="218" t="s">
        <v>5218</v>
      </c>
      <c r="G317" s="219" t="s">
        <v>313</v>
      </c>
      <c r="H317" s="220">
        <v>1250</v>
      </c>
      <c r="I317" s="221"/>
      <c r="J317" s="222">
        <f>ROUND(I317*H317,2)</f>
        <v>0</v>
      </c>
      <c r="K317" s="218" t="s">
        <v>19</v>
      </c>
      <c r="L317" s="47"/>
      <c r="M317" s="223" t="s">
        <v>19</v>
      </c>
      <c r="N317" s="224" t="s">
        <v>47</v>
      </c>
      <c r="O317" s="87"/>
      <c r="P317" s="225">
        <f>O317*H317</f>
        <v>0</v>
      </c>
      <c r="Q317" s="225">
        <v>0</v>
      </c>
      <c r="R317" s="225">
        <f>Q317*H317</f>
        <v>0</v>
      </c>
      <c r="S317" s="225">
        <v>0</v>
      </c>
      <c r="T317" s="226">
        <f>S317*H317</f>
        <v>0</v>
      </c>
      <c r="U317" s="41"/>
      <c r="V317" s="41"/>
      <c r="W317" s="41"/>
      <c r="X317" s="41"/>
      <c r="Y317" s="41"/>
      <c r="Z317" s="41"/>
      <c r="AA317" s="41"/>
      <c r="AB317" s="41"/>
      <c r="AC317" s="41"/>
      <c r="AD317" s="41"/>
      <c r="AE317" s="41"/>
      <c r="AR317" s="227" t="s">
        <v>315</v>
      </c>
      <c r="AT317" s="227" t="s">
        <v>310</v>
      </c>
      <c r="AU317" s="227" t="s">
        <v>85</v>
      </c>
      <c r="AY317" s="20" t="s">
        <v>308</v>
      </c>
      <c r="BE317" s="228">
        <f>IF(N317="základní",J317,0)</f>
        <v>0</v>
      </c>
      <c r="BF317" s="228">
        <f>IF(N317="snížená",J317,0)</f>
        <v>0</v>
      </c>
      <c r="BG317" s="228">
        <f>IF(N317="zákl. přenesená",J317,0)</f>
        <v>0</v>
      </c>
      <c r="BH317" s="228">
        <f>IF(N317="sníž. přenesená",J317,0)</f>
        <v>0</v>
      </c>
      <c r="BI317" s="228">
        <f>IF(N317="nulová",J317,0)</f>
        <v>0</v>
      </c>
      <c r="BJ317" s="20" t="s">
        <v>83</v>
      </c>
      <c r="BK317" s="228">
        <f>ROUND(I317*H317,2)</f>
        <v>0</v>
      </c>
      <c r="BL317" s="20" t="s">
        <v>315</v>
      </c>
      <c r="BM317" s="227" t="s">
        <v>10483</v>
      </c>
    </row>
    <row r="318" s="12" customFormat="1" ht="22.8" customHeight="1">
      <c r="A318" s="12"/>
      <c r="B318" s="200"/>
      <c r="C318" s="201"/>
      <c r="D318" s="202" t="s">
        <v>75</v>
      </c>
      <c r="E318" s="214" t="s">
        <v>518</v>
      </c>
      <c r="F318" s="214" t="s">
        <v>519</v>
      </c>
      <c r="G318" s="201"/>
      <c r="H318" s="201"/>
      <c r="I318" s="204"/>
      <c r="J318" s="215">
        <f>BK318</f>
        <v>0</v>
      </c>
      <c r="K318" s="201"/>
      <c r="L318" s="206"/>
      <c r="M318" s="207"/>
      <c r="N318" s="208"/>
      <c r="O318" s="208"/>
      <c r="P318" s="209">
        <f>P319</f>
        <v>0</v>
      </c>
      <c r="Q318" s="208"/>
      <c r="R318" s="209">
        <f>R319</f>
        <v>0</v>
      </c>
      <c r="S318" s="208"/>
      <c r="T318" s="210">
        <f>T319</f>
        <v>0</v>
      </c>
      <c r="U318" s="12"/>
      <c r="V318" s="12"/>
      <c r="W318" s="12"/>
      <c r="X318" s="12"/>
      <c r="Y318" s="12"/>
      <c r="Z318" s="12"/>
      <c r="AA318" s="12"/>
      <c r="AB318" s="12"/>
      <c r="AC318" s="12"/>
      <c r="AD318" s="12"/>
      <c r="AE318" s="12"/>
      <c r="AR318" s="211" t="s">
        <v>83</v>
      </c>
      <c r="AT318" s="212" t="s">
        <v>75</v>
      </c>
      <c r="AU318" s="212" t="s">
        <v>83</v>
      </c>
      <c r="AY318" s="211" t="s">
        <v>308</v>
      </c>
      <c r="BK318" s="213">
        <f>BK319</f>
        <v>0</v>
      </c>
    </row>
    <row r="319" s="2" customFormat="1" ht="16.5" customHeight="1">
      <c r="A319" s="41"/>
      <c r="B319" s="42"/>
      <c r="C319" s="216" t="s">
        <v>775</v>
      </c>
      <c r="D319" s="216" t="s">
        <v>310</v>
      </c>
      <c r="E319" s="217" t="s">
        <v>8506</v>
      </c>
      <c r="F319" s="218" t="s">
        <v>10484</v>
      </c>
      <c r="G319" s="219" t="s">
        <v>493</v>
      </c>
      <c r="H319" s="220">
        <v>871.03300000000002</v>
      </c>
      <c r="I319" s="221"/>
      <c r="J319" s="222">
        <f>ROUND(I319*H319,2)</f>
        <v>0</v>
      </c>
      <c r="K319" s="218" t="s">
        <v>19</v>
      </c>
      <c r="L319" s="47"/>
      <c r="M319" s="223" t="s">
        <v>19</v>
      </c>
      <c r="N319" s="224" t="s">
        <v>47</v>
      </c>
      <c r="O319" s="87"/>
      <c r="P319" s="225">
        <f>O319*H319</f>
        <v>0</v>
      </c>
      <c r="Q319" s="225">
        <v>0</v>
      </c>
      <c r="R319" s="225">
        <f>Q319*H319</f>
        <v>0</v>
      </c>
      <c r="S319" s="225">
        <v>0</v>
      </c>
      <c r="T319" s="226">
        <f>S319*H319</f>
        <v>0</v>
      </c>
      <c r="U319" s="41"/>
      <c r="V319" s="41"/>
      <c r="W319" s="41"/>
      <c r="X319" s="41"/>
      <c r="Y319" s="41"/>
      <c r="Z319" s="41"/>
      <c r="AA319" s="41"/>
      <c r="AB319" s="41"/>
      <c r="AC319" s="41"/>
      <c r="AD319" s="41"/>
      <c r="AE319" s="41"/>
      <c r="AR319" s="227" t="s">
        <v>315</v>
      </c>
      <c r="AT319" s="227" t="s">
        <v>310</v>
      </c>
      <c r="AU319" s="227" t="s">
        <v>85</v>
      </c>
      <c r="AY319" s="20" t="s">
        <v>308</v>
      </c>
      <c r="BE319" s="228">
        <f>IF(N319="základní",J319,0)</f>
        <v>0</v>
      </c>
      <c r="BF319" s="228">
        <f>IF(N319="snížená",J319,0)</f>
        <v>0</v>
      </c>
      <c r="BG319" s="228">
        <f>IF(N319="zákl. přenesená",J319,0)</f>
        <v>0</v>
      </c>
      <c r="BH319" s="228">
        <f>IF(N319="sníž. přenesená",J319,0)</f>
        <v>0</v>
      </c>
      <c r="BI319" s="228">
        <f>IF(N319="nulová",J319,0)</f>
        <v>0</v>
      </c>
      <c r="BJ319" s="20" t="s">
        <v>83</v>
      </c>
      <c r="BK319" s="228">
        <f>ROUND(I319*H319,2)</f>
        <v>0</v>
      </c>
      <c r="BL319" s="20" t="s">
        <v>315</v>
      </c>
      <c r="BM319" s="227" t="s">
        <v>10485</v>
      </c>
    </row>
    <row r="320" s="12" customFormat="1" ht="25.92" customHeight="1">
      <c r="A320" s="12"/>
      <c r="B320" s="200"/>
      <c r="C320" s="201"/>
      <c r="D320" s="202" t="s">
        <v>75</v>
      </c>
      <c r="E320" s="203" t="s">
        <v>590</v>
      </c>
      <c r="F320" s="203" t="s">
        <v>591</v>
      </c>
      <c r="G320" s="201"/>
      <c r="H320" s="201"/>
      <c r="I320" s="204"/>
      <c r="J320" s="205">
        <f>BK320</f>
        <v>0</v>
      </c>
      <c r="K320" s="201"/>
      <c r="L320" s="206"/>
      <c r="M320" s="207"/>
      <c r="N320" s="208"/>
      <c r="O320" s="208"/>
      <c r="P320" s="209">
        <f>P321+P351+P366</f>
        <v>0</v>
      </c>
      <c r="Q320" s="208"/>
      <c r="R320" s="209">
        <f>R321+R351+R366</f>
        <v>0</v>
      </c>
      <c r="S320" s="208"/>
      <c r="T320" s="210">
        <f>T321+T351+T366</f>
        <v>0</v>
      </c>
      <c r="U320" s="12"/>
      <c r="V320" s="12"/>
      <c r="W320" s="12"/>
      <c r="X320" s="12"/>
      <c r="Y320" s="12"/>
      <c r="Z320" s="12"/>
      <c r="AA320" s="12"/>
      <c r="AB320" s="12"/>
      <c r="AC320" s="12"/>
      <c r="AD320" s="12"/>
      <c r="AE320" s="12"/>
      <c r="AR320" s="211" t="s">
        <v>85</v>
      </c>
      <c r="AT320" s="212" t="s">
        <v>75</v>
      </c>
      <c r="AU320" s="212" t="s">
        <v>76</v>
      </c>
      <c r="AY320" s="211" t="s">
        <v>308</v>
      </c>
      <c r="BK320" s="213">
        <f>BK321+BK351+BK366</f>
        <v>0</v>
      </c>
    </row>
    <row r="321" s="12" customFormat="1" ht="22.8" customHeight="1">
      <c r="A321" s="12"/>
      <c r="B321" s="200"/>
      <c r="C321" s="201"/>
      <c r="D321" s="202" t="s">
        <v>75</v>
      </c>
      <c r="E321" s="214" t="s">
        <v>592</v>
      </c>
      <c r="F321" s="214" t="s">
        <v>593</v>
      </c>
      <c r="G321" s="201"/>
      <c r="H321" s="201"/>
      <c r="I321" s="204"/>
      <c r="J321" s="215">
        <f>BK321</f>
        <v>0</v>
      </c>
      <c r="K321" s="201"/>
      <c r="L321" s="206"/>
      <c r="M321" s="207"/>
      <c r="N321" s="208"/>
      <c r="O321" s="208"/>
      <c r="P321" s="209">
        <f>SUM(P322:P350)</f>
        <v>0</v>
      </c>
      <c r="Q321" s="208"/>
      <c r="R321" s="209">
        <f>SUM(R322:R350)</f>
        <v>0</v>
      </c>
      <c r="S321" s="208"/>
      <c r="T321" s="210">
        <f>SUM(T322:T350)</f>
        <v>0</v>
      </c>
      <c r="U321" s="12"/>
      <c r="V321" s="12"/>
      <c r="W321" s="12"/>
      <c r="X321" s="12"/>
      <c r="Y321" s="12"/>
      <c r="Z321" s="12"/>
      <c r="AA321" s="12"/>
      <c r="AB321" s="12"/>
      <c r="AC321" s="12"/>
      <c r="AD321" s="12"/>
      <c r="AE321" s="12"/>
      <c r="AR321" s="211" t="s">
        <v>85</v>
      </c>
      <c r="AT321" s="212" t="s">
        <v>75</v>
      </c>
      <c r="AU321" s="212" t="s">
        <v>83</v>
      </c>
      <c r="AY321" s="211" t="s">
        <v>308</v>
      </c>
      <c r="BK321" s="213">
        <f>SUM(BK322:BK350)</f>
        <v>0</v>
      </c>
    </row>
    <row r="322" s="2" customFormat="1" ht="21.75" customHeight="1">
      <c r="A322" s="41"/>
      <c r="B322" s="42"/>
      <c r="C322" s="216" t="s">
        <v>616</v>
      </c>
      <c r="D322" s="216" t="s">
        <v>310</v>
      </c>
      <c r="E322" s="217" t="s">
        <v>8510</v>
      </c>
      <c r="F322" s="218" t="s">
        <v>10486</v>
      </c>
      <c r="G322" s="219" t="s">
        <v>474</v>
      </c>
      <c r="H322" s="220">
        <v>227.47200000000001</v>
      </c>
      <c r="I322" s="221"/>
      <c r="J322" s="222">
        <f>ROUND(I322*H322,2)</f>
        <v>0</v>
      </c>
      <c r="K322" s="218" t="s">
        <v>19</v>
      </c>
      <c r="L322" s="47"/>
      <c r="M322" s="223" t="s">
        <v>19</v>
      </c>
      <c r="N322" s="224" t="s">
        <v>47</v>
      </c>
      <c r="O322" s="87"/>
      <c r="P322" s="225">
        <f>O322*H322</f>
        <v>0</v>
      </c>
      <c r="Q322" s="225">
        <v>0</v>
      </c>
      <c r="R322" s="225">
        <f>Q322*H322</f>
        <v>0</v>
      </c>
      <c r="S322" s="225">
        <v>0</v>
      </c>
      <c r="T322" s="226">
        <f>S322*H322</f>
        <v>0</v>
      </c>
      <c r="U322" s="41"/>
      <c r="V322" s="41"/>
      <c r="W322" s="41"/>
      <c r="X322" s="41"/>
      <c r="Y322" s="41"/>
      <c r="Z322" s="41"/>
      <c r="AA322" s="41"/>
      <c r="AB322" s="41"/>
      <c r="AC322" s="41"/>
      <c r="AD322" s="41"/>
      <c r="AE322" s="41"/>
      <c r="AR322" s="227" t="s">
        <v>391</v>
      </c>
      <c r="AT322" s="227" t="s">
        <v>310</v>
      </c>
      <c r="AU322" s="227" t="s">
        <v>85</v>
      </c>
      <c r="AY322" s="20" t="s">
        <v>308</v>
      </c>
      <c r="BE322" s="228">
        <f>IF(N322="základní",J322,0)</f>
        <v>0</v>
      </c>
      <c r="BF322" s="228">
        <f>IF(N322="snížená",J322,0)</f>
        <v>0</v>
      </c>
      <c r="BG322" s="228">
        <f>IF(N322="zákl. přenesená",J322,0)</f>
        <v>0</v>
      </c>
      <c r="BH322" s="228">
        <f>IF(N322="sníž. přenesená",J322,0)</f>
        <v>0</v>
      </c>
      <c r="BI322" s="228">
        <f>IF(N322="nulová",J322,0)</f>
        <v>0</v>
      </c>
      <c r="BJ322" s="20" t="s">
        <v>83</v>
      </c>
      <c r="BK322" s="228">
        <f>ROUND(I322*H322,2)</f>
        <v>0</v>
      </c>
      <c r="BL322" s="20" t="s">
        <v>391</v>
      </c>
      <c r="BM322" s="227" t="s">
        <v>10487</v>
      </c>
    </row>
    <row r="323" s="13" customFormat="1">
      <c r="A323" s="13"/>
      <c r="B323" s="234"/>
      <c r="C323" s="235"/>
      <c r="D323" s="236" t="s">
        <v>319</v>
      </c>
      <c r="E323" s="237" t="s">
        <v>19</v>
      </c>
      <c r="F323" s="238" t="s">
        <v>10488</v>
      </c>
      <c r="G323" s="235"/>
      <c r="H323" s="239">
        <v>112.36</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3" customFormat="1">
      <c r="A324" s="13"/>
      <c r="B324" s="234"/>
      <c r="C324" s="235"/>
      <c r="D324" s="236" t="s">
        <v>319</v>
      </c>
      <c r="E324" s="237" t="s">
        <v>19</v>
      </c>
      <c r="F324" s="238" t="s">
        <v>10489</v>
      </c>
      <c r="G324" s="235"/>
      <c r="H324" s="239">
        <v>115.112</v>
      </c>
      <c r="I324" s="240"/>
      <c r="J324" s="235"/>
      <c r="K324" s="235"/>
      <c r="L324" s="241"/>
      <c r="M324" s="242"/>
      <c r="N324" s="243"/>
      <c r="O324" s="243"/>
      <c r="P324" s="243"/>
      <c r="Q324" s="243"/>
      <c r="R324" s="243"/>
      <c r="S324" s="243"/>
      <c r="T324" s="244"/>
      <c r="U324" s="13"/>
      <c r="V324" s="13"/>
      <c r="W324" s="13"/>
      <c r="X324" s="13"/>
      <c r="Y324" s="13"/>
      <c r="Z324" s="13"/>
      <c r="AA324" s="13"/>
      <c r="AB324" s="13"/>
      <c r="AC324" s="13"/>
      <c r="AD324" s="13"/>
      <c r="AE324" s="13"/>
      <c r="AT324" s="245" t="s">
        <v>319</v>
      </c>
      <c r="AU324" s="245" t="s">
        <v>85</v>
      </c>
      <c r="AV324" s="13" t="s">
        <v>85</v>
      </c>
      <c r="AW324" s="13" t="s">
        <v>37</v>
      </c>
      <c r="AX324" s="13" t="s">
        <v>76</v>
      </c>
      <c r="AY324" s="245" t="s">
        <v>308</v>
      </c>
    </row>
    <row r="325" s="15" customFormat="1">
      <c r="A325" s="15"/>
      <c r="B325" s="259"/>
      <c r="C325" s="260"/>
      <c r="D325" s="236" t="s">
        <v>319</v>
      </c>
      <c r="E325" s="261" t="s">
        <v>19</v>
      </c>
      <c r="F325" s="262" t="s">
        <v>448</v>
      </c>
      <c r="G325" s="260"/>
      <c r="H325" s="263">
        <v>227.47200000000001</v>
      </c>
      <c r="I325" s="264"/>
      <c r="J325" s="260"/>
      <c r="K325" s="260"/>
      <c r="L325" s="265"/>
      <c r="M325" s="266"/>
      <c r="N325" s="267"/>
      <c r="O325" s="267"/>
      <c r="P325" s="267"/>
      <c r="Q325" s="267"/>
      <c r="R325" s="267"/>
      <c r="S325" s="267"/>
      <c r="T325" s="268"/>
      <c r="U325" s="15"/>
      <c r="V325" s="15"/>
      <c r="W325" s="15"/>
      <c r="X325" s="15"/>
      <c r="Y325" s="15"/>
      <c r="Z325" s="15"/>
      <c r="AA325" s="15"/>
      <c r="AB325" s="15"/>
      <c r="AC325" s="15"/>
      <c r="AD325" s="15"/>
      <c r="AE325" s="15"/>
      <c r="AT325" s="269" t="s">
        <v>319</v>
      </c>
      <c r="AU325" s="269" t="s">
        <v>85</v>
      </c>
      <c r="AV325" s="15" t="s">
        <v>315</v>
      </c>
      <c r="AW325" s="15" t="s">
        <v>37</v>
      </c>
      <c r="AX325" s="15" t="s">
        <v>83</v>
      </c>
      <c r="AY325" s="269" t="s">
        <v>308</v>
      </c>
    </row>
    <row r="326" s="2" customFormat="1" ht="21.75" customHeight="1">
      <c r="A326" s="41"/>
      <c r="B326" s="42"/>
      <c r="C326" s="216" t="s">
        <v>784</v>
      </c>
      <c r="D326" s="216" t="s">
        <v>310</v>
      </c>
      <c r="E326" s="217" t="s">
        <v>8515</v>
      </c>
      <c r="F326" s="218" t="s">
        <v>10490</v>
      </c>
      <c r="G326" s="219" t="s">
        <v>474</v>
      </c>
      <c r="H326" s="220">
        <v>290.03199999999998</v>
      </c>
      <c r="I326" s="221"/>
      <c r="J326" s="222">
        <f>ROUND(I326*H326,2)</f>
        <v>0</v>
      </c>
      <c r="K326" s="218" t="s">
        <v>19</v>
      </c>
      <c r="L326" s="47"/>
      <c r="M326" s="223" t="s">
        <v>19</v>
      </c>
      <c r="N326" s="224" t="s">
        <v>47</v>
      </c>
      <c r="O326" s="87"/>
      <c r="P326" s="225">
        <f>O326*H326</f>
        <v>0</v>
      </c>
      <c r="Q326" s="225">
        <v>0</v>
      </c>
      <c r="R326" s="225">
        <f>Q326*H326</f>
        <v>0</v>
      </c>
      <c r="S326" s="225">
        <v>0</v>
      </c>
      <c r="T326" s="226">
        <f>S326*H326</f>
        <v>0</v>
      </c>
      <c r="U326" s="41"/>
      <c r="V326" s="41"/>
      <c r="W326" s="41"/>
      <c r="X326" s="41"/>
      <c r="Y326" s="41"/>
      <c r="Z326" s="41"/>
      <c r="AA326" s="41"/>
      <c r="AB326" s="41"/>
      <c r="AC326" s="41"/>
      <c r="AD326" s="41"/>
      <c r="AE326" s="41"/>
      <c r="AR326" s="227" t="s">
        <v>391</v>
      </c>
      <c r="AT326" s="227" t="s">
        <v>310</v>
      </c>
      <c r="AU326" s="227" t="s">
        <v>85</v>
      </c>
      <c r="AY326" s="20" t="s">
        <v>308</v>
      </c>
      <c r="BE326" s="228">
        <f>IF(N326="základní",J326,0)</f>
        <v>0</v>
      </c>
      <c r="BF326" s="228">
        <f>IF(N326="snížená",J326,0)</f>
        <v>0</v>
      </c>
      <c r="BG326" s="228">
        <f>IF(N326="zákl. přenesená",J326,0)</f>
        <v>0</v>
      </c>
      <c r="BH326" s="228">
        <f>IF(N326="sníž. přenesená",J326,0)</f>
        <v>0</v>
      </c>
      <c r="BI326" s="228">
        <f>IF(N326="nulová",J326,0)</f>
        <v>0</v>
      </c>
      <c r="BJ326" s="20" t="s">
        <v>83</v>
      </c>
      <c r="BK326" s="228">
        <f>ROUND(I326*H326,2)</f>
        <v>0</v>
      </c>
      <c r="BL326" s="20" t="s">
        <v>391</v>
      </c>
      <c r="BM326" s="227" t="s">
        <v>10491</v>
      </c>
    </row>
    <row r="327" s="13" customFormat="1">
      <c r="A327" s="13"/>
      <c r="B327" s="234"/>
      <c r="C327" s="235"/>
      <c r="D327" s="236" t="s">
        <v>319</v>
      </c>
      <c r="E327" s="237" t="s">
        <v>19</v>
      </c>
      <c r="F327" s="238" t="s">
        <v>10492</v>
      </c>
      <c r="G327" s="235"/>
      <c r="H327" s="239">
        <v>38.149999999999999</v>
      </c>
      <c r="I327" s="240"/>
      <c r="J327" s="235"/>
      <c r="K327" s="235"/>
      <c r="L327" s="241"/>
      <c r="M327" s="242"/>
      <c r="N327" s="243"/>
      <c r="O327" s="243"/>
      <c r="P327" s="243"/>
      <c r="Q327" s="243"/>
      <c r="R327" s="243"/>
      <c r="S327" s="243"/>
      <c r="T327" s="244"/>
      <c r="U327" s="13"/>
      <c r="V327" s="13"/>
      <c r="W327" s="13"/>
      <c r="X327" s="13"/>
      <c r="Y327" s="13"/>
      <c r="Z327" s="13"/>
      <c r="AA327" s="13"/>
      <c r="AB327" s="13"/>
      <c r="AC327" s="13"/>
      <c r="AD327" s="13"/>
      <c r="AE327" s="13"/>
      <c r="AT327" s="245" t="s">
        <v>319</v>
      </c>
      <c r="AU327" s="245" t="s">
        <v>85</v>
      </c>
      <c r="AV327" s="13" t="s">
        <v>85</v>
      </c>
      <c r="AW327" s="13" t="s">
        <v>37</v>
      </c>
      <c r="AX327" s="13" t="s">
        <v>76</v>
      </c>
      <c r="AY327" s="245" t="s">
        <v>308</v>
      </c>
    </row>
    <row r="328" s="13" customFormat="1">
      <c r="A328" s="13"/>
      <c r="B328" s="234"/>
      <c r="C328" s="235"/>
      <c r="D328" s="236" t="s">
        <v>319</v>
      </c>
      <c r="E328" s="237" t="s">
        <v>19</v>
      </c>
      <c r="F328" s="238" t="s">
        <v>10493</v>
      </c>
      <c r="G328" s="235"/>
      <c r="H328" s="239">
        <v>82.790000000000006</v>
      </c>
      <c r="I328" s="240"/>
      <c r="J328" s="235"/>
      <c r="K328" s="235"/>
      <c r="L328" s="241"/>
      <c r="M328" s="242"/>
      <c r="N328" s="243"/>
      <c r="O328" s="243"/>
      <c r="P328" s="243"/>
      <c r="Q328" s="243"/>
      <c r="R328" s="243"/>
      <c r="S328" s="243"/>
      <c r="T328" s="244"/>
      <c r="U328" s="13"/>
      <c r="V328" s="13"/>
      <c r="W328" s="13"/>
      <c r="X328" s="13"/>
      <c r="Y328" s="13"/>
      <c r="Z328" s="13"/>
      <c r="AA328" s="13"/>
      <c r="AB328" s="13"/>
      <c r="AC328" s="13"/>
      <c r="AD328" s="13"/>
      <c r="AE328" s="13"/>
      <c r="AT328" s="245" t="s">
        <v>319</v>
      </c>
      <c r="AU328" s="245" t="s">
        <v>85</v>
      </c>
      <c r="AV328" s="13" t="s">
        <v>85</v>
      </c>
      <c r="AW328" s="13" t="s">
        <v>37</v>
      </c>
      <c r="AX328" s="13" t="s">
        <v>76</v>
      </c>
      <c r="AY328" s="245" t="s">
        <v>308</v>
      </c>
    </row>
    <row r="329" s="13" customFormat="1">
      <c r="A329" s="13"/>
      <c r="B329" s="234"/>
      <c r="C329" s="235"/>
      <c r="D329" s="236" t="s">
        <v>319</v>
      </c>
      <c r="E329" s="237" t="s">
        <v>19</v>
      </c>
      <c r="F329" s="238" t="s">
        <v>10494</v>
      </c>
      <c r="G329" s="235"/>
      <c r="H329" s="239">
        <v>30.370000000000001</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3" customFormat="1">
      <c r="A330" s="13"/>
      <c r="B330" s="234"/>
      <c r="C330" s="235"/>
      <c r="D330" s="236" t="s">
        <v>319</v>
      </c>
      <c r="E330" s="237" t="s">
        <v>19</v>
      </c>
      <c r="F330" s="238" t="s">
        <v>10495</v>
      </c>
      <c r="G330" s="235"/>
      <c r="H330" s="239">
        <v>36.671999999999997</v>
      </c>
      <c r="I330" s="240"/>
      <c r="J330" s="235"/>
      <c r="K330" s="235"/>
      <c r="L330" s="241"/>
      <c r="M330" s="242"/>
      <c r="N330" s="243"/>
      <c r="O330" s="243"/>
      <c r="P330" s="243"/>
      <c r="Q330" s="243"/>
      <c r="R330" s="243"/>
      <c r="S330" s="243"/>
      <c r="T330" s="244"/>
      <c r="U330" s="13"/>
      <c r="V330" s="13"/>
      <c r="W330" s="13"/>
      <c r="X330" s="13"/>
      <c r="Y330" s="13"/>
      <c r="Z330" s="13"/>
      <c r="AA330" s="13"/>
      <c r="AB330" s="13"/>
      <c r="AC330" s="13"/>
      <c r="AD330" s="13"/>
      <c r="AE330" s="13"/>
      <c r="AT330" s="245" t="s">
        <v>319</v>
      </c>
      <c r="AU330" s="245" t="s">
        <v>85</v>
      </c>
      <c r="AV330" s="13" t="s">
        <v>85</v>
      </c>
      <c r="AW330" s="13" t="s">
        <v>37</v>
      </c>
      <c r="AX330" s="13" t="s">
        <v>76</v>
      </c>
      <c r="AY330" s="245" t="s">
        <v>308</v>
      </c>
    </row>
    <row r="331" s="13" customFormat="1">
      <c r="A331" s="13"/>
      <c r="B331" s="234"/>
      <c r="C331" s="235"/>
      <c r="D331" s="236" t="s">
        <v>319</v>
      </c>
      <c r="E331" s="237" t="s">
        <v>19</v>
      </c>
      <c r="F331" s="238" t="s">
        <v>10496</v>
      </c>
      <c r="G331" s="235"/>
      <c r="H331" s="239">
        <v>76.549999999999997</v>
      </c>
      <c r="I331" s="240"/>
      <c r="J331" s="235"/>
      <c r="K331" s="235"/>
      <c r="L331" s="241"/>
      <c r="M331" s="242"/>
      <c r="N331" s="243"/>
      <c r="O331" s="243"/>
      <c r="P331" s="243"/>
      <c r="Q331" s="243"/>
      <c r="R331" s="243"/>
      <c r="S331" s="243"/>
      <c r="T331" s="244"/>
      <c r="U331" s="13"/>
      <c r="V331" s="13"/>
      <c r="W331" s="13"/>
      <c r="X331" s="13"/>
      <c r="Y331" s="13"/>
      <c r="Z331" s="13"/>
      <c r="AA331" s="13"/>
      <c r="AB331" s="13"/>
      <c r="AC331" s="13"/>
      <c r="AD331" s="13"/>
      <c r="AE331" s="13"/>
      <c r="AT331" s="245" t="s">
        <v>319</v>
      </c>
      <c r="AU331" s="245" t="s">
        <v>85</v>
      </c>
      <c r="AV331" s="13" t="s">
        <v>85</v>
      </c>
      <c r="AW331" s="13" t="s">
        <v>37</v>
      </c>
      <c r="AX331" s="13" t="s">
        <v>76</v>
      </c>
      <c r="AY331" s="245" t="s">
        <v>308</v>
      </c>
    </row>
    <row r="332" s="13" customFormat="1">
      <c r="A332" s="13"/>
      <c r="B332" s="234"/>
      <c r="C332" s="235"/>
      <c r="D332" s="236" t="s">
        <v>319</v>
      </c>
      <c r="E332" s="237" t="s">
        <v>19</v>
      </c>
      <c r="F332" s="238" t="s">
        <v>10497</v>
      </c>
      <c r="G332" s="235"/>
      <c r="H332" s="239">
        <v>25.5</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37</v>
      </c>
      <c r="AX332" s="13" t="s">
        <v>76</v>
      </c>
      <c r="AY332" s="245" t="s">
        <v>308</v>
      </c>
    </row>
    <row r="333" s="15" customFormat="1">
      <c r="A333" s="15"/>
      <c r="B333" s="259"/>
      <c r="C333" s="260"/>
      <c r="D333" s="236" t="s">
        <v>319</v>
      </c>
      <c r="E333" s="261" t="s">
        <v>19</v>
      </c>
      <c r="F333" s="262" t="s">
        <v>448</v>
      </c>
      <c r="G333" s="260"/>
      <c r="H333" s="263">
        <v>290.03199999999998</v>
      </c>
      <c r="I333" s="264"/>
      <c r="J333" s="260"/>
      <c r="K333" s="260"/>
      <c r="L333" s="265"/>
      <c r="M333" s="266"/>
      <c r="N333" s="267"/>
      <c r="O333" s="267"/>
      <c r="P333" s="267"/>
      <c r="Q333" s="267"/>
      <c r="R333" s="267"/>
      <c r="S333" s="267"/>
      <c r="T333" s="268"/>
      <c r="U333" s="15"/>
      <c r="V333" s="15"/>
      <c r="W333" s="15"/>
      <c r="X333" s="15"/>
      <c r="Y333" s="15"/>
      <c r="Z333" s="15"/>
      <c r="AA333" s="15"/>
      <c r="AB333" s="15"/>
      <c r="AC333" s="15"/>
      <c r="AD333" s="15"/>
      <c r="AE333" s="15"/>
      <c r="AT333" s="269" t="s">
        <v>319</v>
      </c>
      <c r="AU333" s="269" t="s">
        <v>85</v>
      </c>
      <c r="AV333" s="15" t="s">
        <v>315</v>
      </c>
      <c r="AW333" s="15" t="s">
        <v>37</v>
      </c>
      <c r="AX333" s="15" t="s">
        <v>83</v>
      </c>
      <c r="AY333" s="269" t="s">
        <v>308</v>
      </c>
    </row>
    <row r="334" s="2" customFormat="1" ht="21.75" customHeight="1">
      <c r="A334" s="41"/>
      <c r="B334" s="42"/>
      <c r="C334" s="216" t="s">
        <v>620</v>
      </c>
      <c r="D334" s="216" t="s">
        <v>310</v>
      </c>
      <c r="E334" s="217" t="s">
        <v>8519</v>
      </c>
      <c r="F334" s="218" t="s">
        <v>10498</v>
      </c>
      <c r="G334" s="219" t="s">
        <v>313</v>
      </c>
      <c r="H334" s="220">
        <v>1244.5029999999999</v>
      </c>
      <c r="I334" s="221"/>
      <c r="J334" s="222">
        <f>ROUND(I334*H334,2)</f>
        <v>0</v>
      </c>
      <c r="K334" s="218" t="s">
        <v>19</v>
      </c>
      <c r="L334" s="47"/>
      <c r="M334" s="223" t="s">
        <v>19</v>
      </c>
      <c r="N334" s="224" t="s">
        <v>47</v>
      </c>
      <c r="O334" s="87"/>
      <c r="P334" s="225">
        <f>O334*H334</f>
        <v>0</v>
      </c>
      <c r="Q334" s="225">
        <v>0</v>
      </c>
      <c r="R334" s="225">
        <f>Q334*H334</f>
        <v>0</v>
      </c>
      <c r="S334" s="225">
        <v>0</v>
      </c>
      <c r="T334" s="226">
        <f>S334*H334</f>
        <v>0</v>
      </c>
      <c r="U334" s="41"/>
      <c r="V334" s="41"/>
      <c r="W334" s="41"/>
      <c r="X334" s="41"/>
      <c r="Y334" s="41"/>
      <c r="Z334" s="41"/>
      <c r="AA334" s="41"/>
      <c r="AB334" s="41"/>
      <c r="AC334" s="41"/>
      <c r="AD334" s="41"/>
      <c r="AE334" s="41"/>
      <c r="AR334" s="227" t="s">
        <v>391</v>
      </c>
      <c r="AT334" s="227" t="s">
        <v>310</v>
      </c>
      <c r="AU334" s="227" t="s">
        <v>85</v>
      </c>
      <c r="AY334" s="20" t="s">
        <v>308</v>
      </c>
      <c r="BE334" s="228">
        <f>IF(N334="základní",J334,0)</f>
        <v>0</v>
      </c>
      <c r="BF334" s="228">
        <f>IF(N334="snížená",J334,0)</f>
        <v>0</v>
      </c>
      <c r="BG334" s="228">
        <f>IF(N334="zákl. přenesená",J334,0)</f>
        <v>0</v>
      </c>
      <c r="BH334" s="228">
        <f>IF(N334="sníž. přenesená",J334,0)</f>
        <v>0</v>
      </c>
      <c r="BI334" s="228">
        <f>IF(N334="nulová",J334,0)</f>
        <v>0</v>
      </c>
      <c r="BJ334" s="20" t="s">
        <v>83</v>
      </c>
      <c r="BK334" s="228">
        <f>ROUND(I334*H334,2)</f>
        <v>0</v>
      </c>
      <c r="BL334" s="20" t="s">
        <v>391</v>
      </c>
      <c r="BM334" s="227" t="s">
        <v>10499</v>
      </c>
    </row>
    <row r="335" s="14" customFormat="1">
      <c r="A335" s="14"/>
      <c r="B335" s="249"/>
      <c r="C335" s="250"/>
      <c r="D335" s="236" t="s">
        <v>319</v>
      </c>
      <c r="E335" s="251" t="s">
        <v>19</v>
      </c>
      <c r="F335" s="252" t="s">
        <v>10454</v>
      </c>
      <c r="G335" s="250"/>
      <c r="H335" s="251" t="s">
        <v>19</v>
      </c>
      <c r="I335" s="253"/>
      <c r="J335" s="250"/>
      <c r="K335" s="250"/>
      <c r="L335" s="254"/>
      <c r="M335" s="255"/>
      <c r="N335" s="256"/>
      <c r="O335" s="256"/>
      <c r="P335" s="256"/>
      <c r="Q335" s="256"/>
      <c r="R335" s="256"/>
      <c r="S335" s="256"/>
      <c r="T335" s="257"/>
      <c r="U335" s="14"/>
      <c r="V335" s="14"/>
      <c r="W335" s="14"/>
      <c r="X335" s="14"/>
      <c r="Y335" s="14"/>
      <c r="Z335" s="14"/>
      <c r="AA335" s="14"/>
      <c r="AB335" s="14"/>
      <c r="AC335" s="14"/>
      <c r="AD335" s="14"/>
      <c r="AE335" s="14"/>
      <c r="AT335" s="258" t="s">
        <v>319</v>
      </c>
      <c r="AU335" s="258" t="s">
        <v>85</v>
      </c>
      <c r="AV335" s="14" t="s">
        <v>83</v>
      </c>
      <c r="AW335" s="14" t="s">
        <v>37</v>
      </c>
      <c r="AX335" s="14" t="s">
        <v>76</v>
      </c>
      <c r="AY335" s="258" t="s">
        <v>308</v>
      </c>
    </row>
    <row r="336" s="13" customFormat="1">
      <c r="A336" s="13"/>
      <c r="B336" s="234"/>
      <c r="C336" s="235"/>
      <c r="D336" s="236" t="s">
        <v>319</v>
      </c>
      <c r="E336" s="237" t="s">
        <v>19</v>
      </c>
      <c r="F336" s="238" t="s">
        <v>10465</v>
      </c>
      <c r="G336" s="235"/>
      <c r="H336" s="239">
        <v>194.929</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3" customFormat="1">
      <c r="A337" s="13"/>
      <c r="B337" s="234"/>
      <c r="C337" s="235"/>
      <c r="D337" s="236" t="s">
        <v>319</v>
      </c>
      <c r="E337" s="237" t="s">
        <v>19</v>
      </c>
      <c r="F337" s="238" t="s">
        <v>10466</v>
      </c>
      <c r="G337" s="235"/>
      <c r="H337" s="239">
        <v>484.81</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76</v>
      </c>
      <c r="AY337" s="245" t="s">
        <v>308</v>
      </c>
    </row>
    <row r="338" s="13" customFormat="1">
      <c r="A338" s="13"/>
      <c r="B338" s="234"/>
      <c r="C338" s="235"/>
      <c r="D338" s="236" t="s">
        <v>319</v>
      </c>
      <c r="E338" s="237" t="s">
        <v>19</v>
      </c>
      <c r="F338" s="238" t="s">
        <v>10467</v>
      </c>
      <c r="G338" s="235"/>
      <c r="H338" s="239">
        <v>114.19</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3" customFormat="1">
      <c r="A339" s="13"/>
      <c r="B339" s="234"/>
      <c r="C339" s="235"/>
      <c r="D339" s="236" t="s">
        <v>319</v>
      </c>
      <c r="E339" s="237" t="s">
        <v>19</v>
      </c>
      <c r="F339" s="238" t="s">
        <v>10468</v>
      </c>
      <c r="G339" s="235"/>
      <c r="H339" s="239">
        <v>108.634</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76</v>
      </c>
      <c r="AY339" s="245" t="s">
        <v>308</v>
      </c>
    </row>
    <row r="340" s="13" customFormat="1">
      <c r="A340" s="13"/>
      <c r="B340" s="234"/>
      <c r="C340" s="235"/>
      <c r="D340" s="236" t="s">
        <v>319</v>
      </c>
      <c r="E340" s="237" t="s">
        <v>19</v>
      </c>
      <c r="F340" s="238" t="s">
        <v>10469</v>
      </c>
      <c r="G340" s="235"/>
      <c r="H340" s="239">
        <v>270.56</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3" customFormat="1">
      <c r="A341" s="13"/>
      <c r="B341" s="234"/>
      <c r="C341" s="235"/>
      <c r="D341" s="236" t="s">
        <v>319</v>
      </c>
      <c r="E341" s="237" t="s">
        <v>19</v>
      </c>
      <c r="F341" s="238" t="s">
        <v>10470</v>
      </c>
      <c r="G341" s="235"/>
      <c r="H341" s="239">
        <v>71.379999999999995</v>
      </c>
      <c r="I341" s="240"/>
      <c r="J341" s="235"/>
      <c r="K341" s="235"/>
      <c r="L341" s="241"/>
      <c r="M341" s="242"/>
      <c r="N341" s="243"/>
      <c r="O341" s="243"/>
      <c r="P341" s="243"/>
      <c r="Q341" s="243"/>
      <c r="R341" s="243"/>
      <c r="S341" s="243"/>
      <c r="T341" s="244"/>
      <c r="U341" s="13"/>
      <c r="V341" s="13"/>
      <c r="W341" s="13"/>
      <c r="X341" s="13"/>
      <c r="Y341" s="13"/>
      <c r="Z341" s="13"/>
      <c r="AA341" s="13"/>
      <c r="AB341" s="13"/>
      <c r="AC341" s="13"/>
      <c r="AD341" s="13"/>
      <c r="AE341" s="13"/>
      <c r="AT341" s="245" t="s">
        <v>319</v>
      </c>
      <c r="AU341" s="245" t="s">
        <v>85</v>
      </c>
      <c r="AV341" s="13" t="s">
        <v>85</v>
      </c>
      <c r="AW341" s="13" t="s">
        <v>37</v>
      </c>
      <c r="AX341" s="13" t="s">
        <v>76</v>
      </c>
      <c r="AY341" s="245" t="s">
        <v>308</v>
      </c>
    </row>
    <row r="342" s="15" customFormat="1">
      <c r="A342" s="15"/>
      <c r="B342" s="259"/>
      <c r="C342" s="260"/>
      <c r="D342" s="236" t="s">
        <v>319</v>
      </c>
      <c r="E342" s="261" t="s">
        <v>19</v>
      </c>
      <c r="F342" s="262" t="s">
        <v>448</v>
      </c>
      <c r="G342" s="260"/>
      <c r="H342" s="263">
        <v>1244.5029999999999</v>
      </c>
      <c r="I342" s="264"/>
      <c r="J342" s="260"/>
      <c r="K342" s="260"/>
      <c r="L342" s="265"/>
      <c r="M342" s="266"/>
      <c r="N342" s="267"/>
      <c r="O342" s="267"/>
      <c r="P342" s="267"/>
      <c r="Q342" s="267"/>
      <c r="R342" s="267"/>
      <c r="S342" s="267"/>
      <c r="T342" s="268"/>
      <c r="U342" s="15"/>
      <c r="V342" s="15"/>
      <c r="W342" s="15"/>
      <c r="X342" s="15"/>
      <c r="Y342" s="15"/>
      <c r="Z342" s="15"/>
      <c r="AA342" s="15"/>
      <c r="AB342" s="15"/>
      <c r="AC342" s="15"/>
      <c r="AD342" s="15"/>
      <c r="AE342" s="15"/>
      <c r="AT342" s="269" t="s">
        <v>319</v>
      </c>
      <c r="AU342" s="269" t="s">
        <v>85</v>
      </c>
      <c r="AV342" s="15" t="s">
        <v>315</v>
      </c>
      <c r="AW342" s="15" t="s">
        <v>37</v>
      </c>
      <c r="AX342" s="15" t="s">
        <v>83</v>
      </c>
      <c r="AY342" s="269" t="s">
        <v>308</v>
      </c>
    </row>
    <row r="343" s="2" customFormat="1" ht="16.5" customHeight="1">
      <c r="A343" s="41"/>
      <c r="B343" s="42"/>
      <c r="C343" s="280" t="s">
        <v>794</v>
      </c>
      <c r="D343" s="280" t="s">
        <v>1137</v>
      </c>
      <c r="E343" s="281" t="s">
        <v>8523</v>
      </c>
      <c r="F343" s="282" t="s">
        <v>8524</v>
      </c>
      <c r="G343" s="283" t="s">
        <v>313</v>
      </c>
      <c r="H343" s="284">
        <v>1450.4680000000001</v>
      </c>
      <c r="I343" s="285"/>
      <c r="J343" s="286">
        <f>ROUND(I343*H343,2)</f>
        <v>0</v>
      </c>
      <c r="K343" s="282" t="s">
        <v>19</v>
      </c>
      <c r="L343" s="287"/>
      <c r="M343" s="288" t="s">
        <v>19</v>
      </c>
      <c r="N343" s="289" t="s">
        <v>47</v>
      </c>
      <c r="O343" s="87"/>
      <c r="P343" s="225">
        <f>O343*H343</f>
        <v>0</v>
      </c>
      <c r="Q343" s="225">
        <v>0</v>
      </c>
      <c r="R343" s="225">
        <f>Q343*H343</f>
        <v>0</v>
      </c>
      <c r="S343" s="225">
        <v>0</v>
      </c>
      <c r="T343" s="226">
        <f>S343*H343</f>
        <v>0</v>
      </c>
      <c r="U343" s="41"/>
      <c r="V343" s="41"/>
      <c r="W343" s="41"/>
      <c r="X343" s="41"/>
      <c r="Y343" s="41"/>
      <c r="Z343" s="41"/>
      <c r="AA343" s="41"/>
      <c r="AB343" s="41"/>
      <c r="AC343" s="41"/>
      <c r="AD343" s="41"/>
      <c r="AE343" s="41"/>
      <c r="AR343" s="227" t="s">
        <v>616</v>
      </c>
      <c r="AT343" s="227" t="s">
        <v>1137</v>
      </c>
      <c r="AU343" s="227" t="s">
        <v>85</v>
      </c>
      <c r="AY343" s="20" t="s">
        <v>308</v>
      </c>
      <c r="BE343" s="228">
        <f>IF(N343="základní",J343,0)</f>
        <v>0</v>
      </c>
      <c r="BF343" s="228">
        <f>IF(N343="snížená",J343,0)</f>
        <v>0</v>
      </c>
      <c r="BG343" s="228">
        <f>IF(N343="zákl. přenesená",J343,0)</f>
        <v>0</v>
      </c>
      <c r="BH343" s="228">
        <f>IF(N343="sníž. přenesená",J343,0)</f>
        <v>0</v>
      </c>
      <c r="BI343" s="228">
        <f>IF(N343="nulová",J343,0)</f>
        <v>0</v>
      </c>
      <c r="BJ343" s="20" t="s">
        <v>83</v>
      </c>
      <c r="BK343" s="228">
        <f>ROUND(I343*H343,2)</f>
        <v>0</v>
      </c>
      <c r="BL343" s="20" t="s">
        <v>391</v>
      </c>
      <c r="BM343" s="227" t="s">
        <v>10500</v>
      </c>
    </row>
    <row r="344" s="13" customFormat="1">
      <c r="A344" s="13"/>
      <c r="B344" s="234"/>
      <c r="C344" s="235"/>
      <c r="D344" s="236" t="s">
        <v>319</v>
      </c>
      <c r="E344" s="237" t="s">
        <v>19</v>
      </c>
      <c r="F344" s="238" t="s">
        <v>10501</v>
      </c>
      <c r="G344" s="235"/>
      <c r="H344" s="239">
        <v>1450.4680000000001</v>
      </c>
      <c r="I344" s="240"/>
      <c r="J344" s="235"/>
      <c r="K344" s="235"/>
      <c r="L344" s="241"/>
      <c r="M344" s="242"/>
      <c r="N344" s="243"/>
      <c r="O344" s="243"/>
      <c r="P344" s="243"/>
      <c r="Q344" s="243"/>
      <c r="R344" s="243"/>
      <c r="S344" s="243"/>
      <c r="T344" s="244"/>
      <c r="U344" s="13"/>
      <c r="V344" s="13"/>
      <c r="W344" s="13"/>
      <c r="X344" s="13"/>
      <c r="Y344" s="13"/>
      <c r="Z344" s="13"/>
      <c r="AA344" s="13"/>
      <c r="AB344" s="13"/>
      <c r="AC344" s="13"/>
      <c r="AD344" s="13"/>
      <c r="AE344" s="13"/>
      <c r="AT344" s="245" t="s">
        <v>319</v>
      </c>
      <c r="AU344" s="245" t="s">
        <v>85</v>
      </c>
      <c r="AV344" s="13" t="s">
        <v>85</v>
      </c>
      <c r="AW344" s="13" t="s">
        <v>37</v>
      </c>
      <c r="AX344" s="13" t="s">
        <v>76</v>
      </c>
      <c r="AY344" s="245" t="s">
        <v>308</v>
      </c>
    </row>
    <row r="345" s="15" customFormat="1">
      <c r="A345" s="15"/>
      <c r="B345" s="259"/>
      <c r="C345" s="260"/>
      <c r="D345" s="236" t="s">
        <v>319</v>
      </c>
      <c r="E345" s="261" t="s">
        <v>19</v>
      </c>
      <c r="F345" s="262" t="s">
        <v>448</v>
      </c>
      <c r="G345" s="260"/>
      <c r="H345" s="263">
        <v>1450.4680000000001</v>
      </c>
      <c r="I345" s="264"/>
      <c r="J345" s="260"/>
      <c r="K345" s="260"/>
      <c r="L345" s="265"/>
      <c r="M345" s="266"/>
      <c r="N345" s="267"/>
      <c r="O345" s="267"/>
      <c r="P345" s="267"/>
      <c r="Q345" s="267"/>
      <c r="R345" s="267"/>
      <c r="S345" s="267"/>
      <c r="T345" s="268"/>
      <c r="U345" s="15"/>
      <c r="V345" s="15"/>
      <c r="W345" s="15"/>
      <c r="X345" s="15"/>
      <c r="Y345" s="15"/>
      <c r="Z345" s="15"/>
      <c r="AA345" s="15"/>
      <c r="AB345" s="15"/>
      <c r="AC345" s="15"/>
      <c r="AD345" s="15"/>
      <c r="AE345" s="15"/>
      <c r="AT345" s="269" t="s">
        <v>319</v>
      </c>
      <c r="AU345" s="269" t="s">
        <v>85</v>
      </c>
      <c r="AV345" s="15" t="s">
        <v>315</v>
      </c>
      <c r="AW345" s="15" t="s">
        <v>37</v>
      </c>
      <c r="AX345" s="15" t="s">
        <v>83</v>
      </c>
      <c r="AY345" s="269" t="s">
        <v>308</v>
      </c>
    </row>
    <row r="346" s="2" customFormat="1" ht="16.5" customHeight="1">
      <c r="A346" s="41"/>
      <c r="B346" s="42"/>
      <c r="C346" s="216" t="s">
        <v>627</v>
      </c>
      <c r="D346" s="216" t="s">
        <v>310</v>
      </c>
      <c r="E346" s="217" t="s">
        <v>8527</v>
      </c>
      <c r="F346" s="218" t="s">
        <v>10502</v>
      </c>
      <c r="G346" s="219" t="s">
        <v>313</v>
      </c>
      <c r="H346" s="220">
        <v>1244.5029999999999</v>
      </c>
      <c r="I346" s="221"/>
      <c r="J346" s="222">
        <f>ROUND(I346*H346,2)</f>
        <v>0</v>
      </c>
      <c r="K346" s="218" t="s">
        <v>19</v>
      </c>
      <c r="L346" s="47"/>
      <c r="M346" s="223" t="s">
        <v>19</v>
      </c>
      <c r="N346" s="224" t="s">
        <v>47</v>
      </c>
      <c r="O346" s="87"/>
      <c r="P346" s="225">
        <f>O346*H346</f>
        <v>0</v>
      </c>
      <c r="Q346" s="225">
        <v>0</v>
      </c>
      <c r="R346" s="225">
        <f>Q346*H346</f>
        <v>0</v>
      </c>
      <c r="S346" s="225">
        <v>0</v>
      </c>
      <c r="T346" s="226">
        <f>S346*H346</f>
        <v>0</v>
      </c>
      <c r="U346" s="41"/>
      <c r="V346" s="41"/>
      <c r="W346" s="41"/>
      <c r="X346" s="41"/>
      <c r="Y346" s="41"/>
      <c r="Z346" s="41"/>
      <c r="AA346" s="41"/>
      <c r="AB346" s="41"/>
      <c r="AC346" s="41"/>
      <c r="AD346" s="41"/>
      <c r="AE346" s="41"/>
      <c r="AR346" s="227" t="s">
        <v>391</v>
      </c>
      <c r="AT346" s="227" t="s">
        <v>310</v>
      </c>
      <c r="AU346" s="227" t="s">
        <v>85</v>
      </c>
      <c r="AY346" s="20" t="s">
        <v>308</v>
      </c>
      <c r="BE346" s="228">
        <f>IF(N346="základní",J346,0)</f>
        <v>0</v>
      </c>
      <c r="BF346" s="228">
        <f>IF(N346="snížená",J346,0)</f>
        <v>0</v>
      </c>
      <c r="BG346" s="228">
        <f>IF(N346="zákl. přenesená",J346,0)</f>
        <v>0</v>
      </c>
      <c r="BH346" s="228">
        <f>IF(N346="sníž. přenesená",J346,0)</f>
        <v>0</v>
      </c>
      <c r="BI346" s="228">
        <f>IF(N346="nulová",J346,0)</f>
        <v>0</v>
      </c>
      <c r="BJ346" s="20" t="s">
        <v>83</v>
      </c>
      <c r="BK346" s="228">
        <f>ROUND(I346*H346,2)</f>
        <v>0</v>
      </c>
      <c r="BL346" s="20" t="s">
        <v>391</v>
      </c>
      <c r="BM346" s="227" t="s">
        <v>10503</v>
      </c>
    </row>
    <row r="347" s="2" customFormat="1" ht="16.5" customHeight="1">
      <c r="A347" s="41"/>
      <c r="B347" s="42"/>
      <c r="C347" s="280" t="s">
        <v>808</v>
      </c>
      <c r="D347" s="280" t="s">
        <v>1137</v>
      </c>
      <c r="E347" s="281" t="s">
        <v>4938</v>
      </c>
      <c r="F347" s="282" t="s">
        <v>4939</v>
      </c>
      <c r="G347" s="283" t="s">
        <v>313</v>
      </c>
      <c r="H347" s="284">
        <v>1437.4010000000001</v>
      </c>
      <c r="I347" s="285"/>
      <c r="J347" s="286">
        <f>ROUND(I347*H347,2)</f>
        <v>0</v>
      </c>
      <c r="K347" s="282" t="s">
        <v>19</v>
      </c>
      <c r="L347" s="287"/>
      <c r="M347" s="288" t="s">
        <v>19</v>
      </c>
      <c r="N347" s="289" t="s">
        <v>47</v>
      </c>
      <c r="O347" s="87"/>
      <c r="P347" s="225">
        <f>O347*H347</f>
        <v>0</v>
      </c>
      <c r="Q347" s="225">
        <v>0</v>
      </c>
      <c r="R347" s="225">
        <f>Q347*H347</f>
        <v>0</v>
      </c>
      <c r="S347" s="225">
        <v>0</v>
      </c>
      <c r="T347" s="226">
        <f>S347*H347</f>
        <v>0</v>
      </c>
      <c r="U347" s="41"/>
      <c r="V347" s="41"/>
      <c r="W347" s="41"/>
      <c r="X347" s="41"/>
      <c r="Y347" s="41"/>
      <c r="Z347" s="41"/>
      <c r="AA347" s="41"/>
      <c r="AB347" s="41"/>
      <c r="AC347" s="41"/>
      <c r="AD347" s="41"/>
      <c r="AE347" s="41"/>
      <c r="AR347" s="227" t="s">
        <v>616</v>
      </c>
      <c r="AT347" s="227" t="s">
        <v>1137</v>
      </c>
      <c r="AU347" s="227" t="s">
        <v>85</v>
      </c>
      <c r="AY347" s="20" t="s">
        <v>308</v>
      </c>
      <c r="BE347" s="228">
        <f>IF(N347="základní",J347,0)</f>
        <v>0</v>
      </c>
      <c r="BF347" s="228">
        <f>IF(N347="snížená",J347,0)</f>
        <v>0</v>
      </c>
      <c r="BG347" s="228">
        <f>IF(N347="zákl. přenesená",J347,0)</f>
        <v>0</v>
      </c>
      <c r="BH347" s="228">
        <f>IF(N347="sníž. přenesená",J347,0)</f>
        <v>0</v>
      </c>
      <c r="BI347" s="228">
        <f>IF(N347="nulová",J347,0)</f>
        <v>0</v>
      </c>
      <c r="BJ347" s="20" t="s">
        <v>83</v>
      </c>
      <c r="BK347" s="228">
        <f>ROUND(I347*H347,2)</f>
        <v>0</v>
      </c>
      <c r="BL347" s="20" t="s">
        <v>391</v>
      </c>
      <c r="BM347" s="227" t="s">
        <v>10504</v>
      </c>
    </row>
    <row r="348" s="13" customFormat="1">
      <c r="A348" s="13"/>
      <c r="B348" s="234"/>
      <c r="C348" s="235"/>
      <c r="D348" s="236" t="s">
        <v>319</v>
      </c>
      <c r="E348" s="237" t="s">
        <v>19</v>
      </c>
      <c r="F348" s="238" t="s">
        <v>10505</v>
      </c>
      <c r="G348" s="235"/>
      <c r="H348" s="239">
        <v>1437.4010000000001</v>
      </c>
      <c r="I348" s="240"/>
      <c r="J348" s="235"/>
      <c r="K348" s="235"/>
      <c r="L348" s="241"/>
      <c r="M348" s="242"/>
      <c r="N348" s="243"/>
      <c r="O348" s="243"/>
      <c r="P348" s="243"/>
      <c r="Q348" s="243"/>
      <c r="R348" s="243"/>
      <c r="S348" s="243"/>
      <c r="T348" s="244"/>
      <c r="U348" s="13"/>
      <c r="V348" s="13"/>
      <c r="W348" s="13"/>
      <c r="X348" s="13"/>
      <c r="Y348" s="13"/>
      <c r="Z348" s="13"/>
      <c r="AA348" s="13"/>
      <c r="AB348" s="13"/>
      <c r="AC348" s="13"/>
      <c r="AD348" s="13"/>
      <c r="AE348" s="13"/>
      <c r="AT348" s="245" t="s">
        <v>319</v>
      </c>
      <c r="AU348" s="245" t="s">
        <v>85</v>
      </c>
      <c r="AV348" s="13" t="s">
        <v>85</v>
      </c>
      <c r="AW348" s="13" t="s">
        <v>37</v>
      </c>
      <c r="AX348" s="13" t="s">
        <v>76</v>
      </c>
      <c r="AY348" s="245" t="s">
        <v>308</v>
      </c>
    </row>
    <row r="349" s="15" customFormat="1">
      <c r="A349" s="15"/>
      <c r="B349" s="259"/>
      <c r="C349" s="260"/>
      <c r="D349" s="236" t="s">
        <v>319</v>
      </c>
      <c r="E349" s="261" t="s">
        <v>19</v>
      </c>
      <c r="F349" s="262" t="s">
        <v>448</v>
      </c>
      <c r="G349" s="260"/>
      <c r="H349" s="263">
        <v>1437.4010000000001</v>
      </c>
      <c r="I349" s="264"/>
      <c r="J349" s="260"/>
      <c r="K349" s="260"/>
      <c r="L349" s="265"/>
      <c r="M349" s="266"/>
      <c r="N349" s="267"/>
      <c r="O349" s="267"/>
      <c r="P349" s="267"/>
      <c r="Q349" s="267"/>
      <c r="R349" s="267"/>
      <c r="S349" s="267"/>
      <c r="T349" s="268"/>
      <c r="U349" s="15"/>
      <c r="V349" s="15"/>
      <c r="W349" s="15"/>
      <c r="X349" s="15"/>
      <c r="Y349" s="15"/>
      <c r="Z349" s="15"/>
      <c r="AA349" s="15"/>
      <c r="AB349" s="15"/>
      <c r="AC349" s="15"/>
      <c r="AD349" s="15"/>
      <c r="AE349" s="15"/>
      <c r="AT349" s="269" t="s">
        <v>319</v>
      </c>
      <c r="AU349" s="269" t="s">
        <v>85</v>
      </c>
      <c r="AV349" s="15" t="s">
        <v>315</v>
      </c>
      <c r="AW349" s="15" t="s">
        <v>37</v>
      </c>
      <c r="AX349" s="15" t="s">
        <v>83</v>
      </c>
      <c r="AY349" s="269" t="s">
        <v>308</v>
      </c>
    </row>
    <row r="350" s="2" customFormat="1" ht="16.5" customHeight="1">
      <c r="A350" s="41"/>
      <c r="B350" s="42"/>
      <c r="C350" s="216" t="s">
        <v>735</v>
      </c>
      <c r="D350" s="216" t="s">
        <v>310</v>
      </c>
      <c r="E350" s="217" t="s">
        <v>8533</v>
      </c>
      <c r="F350" s="218" t="s">
        <v>10506</v>
      </c>
      <c r="G350" s="219" t="s">
        <v>1891</v>
      </c>
      <c r="H350" s="290"/>
      <c r="I350" s="221"/>
      <c r="J350" s="222">
        <f>ROUND(I350*H350,2)</f>
        <v>0</v>
      </c>
      <c r="K350" s="218" t="s">
        <v>19</v>
      </c>
      <c r="L350" s="47"/>
      <c r="M350" s="223" t="s">
        <v>19</v>
      </c>
      <c r="N350" s="224" t="s">
        <v>47</v>
      </c>
      <c r="O350" s="87"/>
      <c r="P350" s="225">
        <f>O350*H350</f>
        <v>0</v>
      </c>
      <c r="Q350" s="225">
        <v>0</v>
      </c>
      <c r="R350" s="225">
        <f>Q350*H350</f>
        <v>0</v>
      </c>
      <c r="S350" s="225">
        <v>0</v>
      </c>
      <c r="T350" s="226">
        <f>S350*H350</f>
        <v>0</v>
      </c>
      <c r="U350" s="41"/>
      <c r="V350" s="41"/>
      <c r="W350" s="41"/>
      <c r="X350" s="41"/>
      <c r="Y350" s="41"/>
      <c r="Z350" s="41"/>
      <c r="AA350" s="41"/>
      <c r="AB350" s="41"/>
      <c r="AC350" s="41"/>
      <c r="AD350" s="41"/>
      <c r="AE350" s="41"/>
      <c r="AR350" s="227" t="s">
        <v>391</v>
      </c>
      <c r="AT350" s="227" t="s">
        <v>310</v>
      </c>
      <c r="AU350" s="227" t="s">
        <v>85</v>
      </c>
      <c r="AY350" s="20" t="s">
        <v>308</v>
      </c>
      <c r="BE350" s="228">
        <f>IF(N350="základní",J350,0)</f>
        <v>0</v>
      </c>
      <c r="BF350" s="228">
        <f>IF(N350="snížená",J350,0)</f>
        <v>0</v>
      </c>
      <c r="BG350" s="228">
        <f>IF(N350="zákl. přenesená",J350,0)</f>
        <v>0</v>
      </c>
      <c r="BH350" s="228">
        <f>IF(N350="sníž. přenesená",J350,0)</f>
        <v>0</v>
      </c>
      <c r="BI350" s="228">
        <f>IF(N350="nulová",J350,0)</f>
        <v>0</v>
      </c>
      <c r="BJ350" s="20" t="s">
        <v>83</v>
      </c>
      <c r="BK350" s="228">
        <f>ROUND(I350*H350,2)</f>
        <v>0</v>
      </c>
      <c r="BL350" s="20" t="s">
        <v>391</v>
      </c>
      <c r="BM350" s="227" t="s">
        <v>10507</v>
      </c>
    </row>
    <row r="351" s="12" customFormat="1" ht="22.8" customHeight="1">
      <c r="A351" s="12"/>
      <c r="B351" s="200"/>
      <c r="C351" s="201"/>
      <c r="D351" s="202" t="s">
        <v>75</v>
      </c>
      <c r="E351" s="214" t="s">
        <v>8544</v>
      </c>
      <c r="F351" s="214" t="s">
        <v>8545</v>
      </c>
      <c r="G351" s="201"/>
      <c r="H351" s="201"/>
      <c r="I351" s="204"/>
      <c r="J351" s="215">
        <f>BK351</f>
        <v>0</v>
      </c>
      <c r="K351" s="201"/>
      <c r="L351" s="206"/>
      <c r="M351" s="207"/>
      <c r="N351" s="208"/>
      <c r="O351" s="208"/>
      <c r="P351" s="209">
        <f>SUM(P352:P365)</f>
        <v>0</v>
      </c>
      <c r="Q351" s="208"/>
      <c r="R351" s="209">
        <f>SUM(R352:R365)</f>
        <v>0</v>
      </c>
      <c r="S351" s="208"/>
      <c r="T351" s="210">
        <f>SUM(T352:T365)</f>
        <v>0</v>
      </c>
      <c r="U351" s="12"/>
      <c r="V351" s="12"/>
      <c r="W351" s="12"/>
      <c r="X351" s="12"/>
      <c r="Y351" s="12"/>
      <c r="Z351" s="12"/>
      <c r="AA351" s="12"/>
      <c r="AB351" s="12"/>
      <c r="AC351" s="12"/>
      <c r="AD351" s="12"/>
      <c r="AE351" s="12"/>
      <c r="AR351" s="211" t="s">
        <v>85</v>
      </c>
      <c r="AT351" s="212" t="s">
        <v>75</v>
      </c>
      <c r="AU351" s="212" t="s">
        <v>83</v>
      </c>
      <c r="AY351" s="211" t="s">
        <v>308</v>
      </c>
      <c r="BK351" s="213">
        <f>SUM(BK352:BK365)</f>
        <v>0</v>
      </c>
    </row>
    <row r="352" s="2" customFormat="1" ht="16.5" customHeight="1">
      <c r="A352" s="41"/>
      <c r="B352" s="42"/>
      <c r="C352" s="216" t="s">
        <v>813</v>
      </c>
      <c r="D352" s="216" t="s">
        <v>310</v>
      </c>
      <c r="E352" s="217" t="s">
        <v>8546</v>
      </c>
      <c r="F352" s="218" t="s">
        <v>8547</v>
      </c>
      <c r="G352" s="219" t="s">
        <v>474</v>
      </c>
      <c r="H352" s="220">
        <v>227.47200000000001</v>
      </c>
      <c r="I352" s="221"/>
      <c r="J352" s="222">
        <f>ROUND(I352*H352,2)</f>
        <v>0</v>
      </c>
      <c r="K352" s="218" t="s">
        <v>19</v>
      </c>
      <c r="L352" s="47"/>
      <c r="M352" s="223" t="s">
        <v>19</v>
      </c>
      <c r="N352" s="224" t="s">
        <v>47</v>
      </c>
      <c r="O352" s="87"/>
      <c r="P352" s="225">
        <f>O352*H352</f>
        <v>0</v>
      </c>
      <c r="Q352" s="225">
        <v>0</v>
      </c>
      <c r="R352" s="225">
        <f>Q352*H352</f>
        <v>0</v>
      </c>
      <c r="S352" s="225">
        <v>0</v>
      </c>
      <c r="T352" s="226">
        <f>S352*H352</f>
        <v>0</v>
      </c>
      <c r="U352" s="41"/>
      <c r="V352" s="41"/>
      <c r="W352" s="41"/>
      <c r="X352" s="41"/>
      <c r="Y352" s="41"/>
      <c r="Z352" s="41"/>
      <c r="AA352" s="41"/>
      <c r="AB352" s="41"/>
      <c r="AC352" s="41"/>
      <c r="AD352" s="41"/>
      <c r="AE352" s="41"/>
      <c r="AR352" s="227" t="s">
        <v>391</v>
      </c>
      <c r="AT352" s="227" t="s">
        <v>310</v>
      </c>
      <c r="AU352" s="227" t="s">
        <v>85</v>
      </c>
      <c r="AY352" s="20" t="s">
        <v>308</v>
      </c>
      <c r="BE352" s="228">
        <f>IF(N352="základní",J352,0)</f>
        <v>0</v>
      </c>
      <c r="BF352" s="228">
        <f>IF(N352="snížená",J352,0)</f>
        <v>0</v>
      </c>
      <c r="BG352" s="228">
        <f>IF(N352="zákl. přenesená",J352,0)</f>
        <v>0</v>
      </c>
      <c r="BH352" s="228">
        <f>IF(N352="sníž. přenesená",J352,0)</f>
        <v>0</v>
      </c>
      <c r="BI352" s="228">
        <f>IF(N352="nulová",J352,0)</f>
        <v>0</v>
      </c>
      <c r="BJ352" s="20" t="s">
        <v>83</v>
      </c>
      <c r="BK352" s="228">
        <f>ROUND(I352*H352,2)</f>
        <v>0</v>
      </c>
      <c r="BL352" s="20" t="s">
        <v>391</v>
      </c>
      <c r="BM352" s="227" t="s">
        <v>10508</v>
      </c>
    </row>
    <row r="353" s="13" customFormat="1">
      <c r="A353" s="13"/>
      <c r="B353" s="234"/>
      <c r="C353" s="235"/>
      <c r="D353" s="236" t="s">
        <v>319</v>
      </c>
      <c r="E353" s="237" t="s">
        <v>19</v>
      </c>
      <c r="F353" s="238" t="s">
        <v>10488</v>
      </c>
      <c r="G353" s="235"/>
      <c r="H353" s="239">
        <v>112.36</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37</v>
      </c>
      <c r="AX353" s="13" t="s">
        <v>76</v>
      </c>
      <c r="AY353" s="245" t="s">
        <v>308</v>
      </c>
    </row>
    <row r="354" s="13" customFormat="1">
      <c r="A354" s="13"/>
      <c r="B354" s="234"/>
      <c r="C354" s="235"/>
      <c r="D354" s="236" t="s">
        <v>319</v>
      </c>
      <c r="E354" s="237" t="s">
        <v>19</v>
      </c>
      <c r="F354" s="238" t="s">
        <v>10489</v>
      </c>
      <c r="G354" s="235"/>
      <c r="H354" s="239">
        <v>115.112</v>
      </c>
      <c r="I354" s="240"/>
      <c r="J354" s="235"/>
      <c r="K354" s="235"/>
      <c r="L354" s="241"/>
      <c r="M354" s="242"/>
      <c r="N354" s="243"/>
      <c r="O354" s="243"/>
      <c r="P354" s="243"/>
      <c r="Q354" s="243"/>
      <c r="R354" s="243"/>
      <c r="S354" s="243"/>
      <c r="T354" s="244"/>
      <c r="U354" s="13"/>
      <c r="V354" s="13"/>
      <c r="W354" s="13"/>
      <c r="X354" s="13"/>
      <c r="Y354" s="13"/>
      <c r="Z354" s="13"/>
      <c r="AA354" s="13"/>
      <c r="AB354" s="13"/>
      <c r="AC354" s="13"/>
      <c r="AD354" s="13"/>
      <c r="AE354" s="13"/>
      <c r="AT354" s="245" t="s">
        <v>319</v>
      </c>
      <c r="AU354" s="245" t="s">
        <v>85</v>
      </c>
      <c r="AV354" s="13" t="s">
        <v>85</v>
      </c>
      <c r="AW354" s="13" t="s">
        <v>37</v>
      </c>
      <c r="AX354" s="13" t="s">
        <v>76</v>
      </c>
      <c r="AY354" s="245" t="s">
        <v>308</v>
      </c>
    </row>
    <row r="355" s="15" customFormat="1">
      <c r="A355" s="15"/>
      <c r="B355" s="259"/>
      <c r="C355" s="260"/>
      <c r="D355" s="236" t="s">
        <v>319</v>
      </c>
      <c r="E355" s="261" t="s">
        <v>19</v>
      </c>
      <c r="F355" s="262" t="s">
        <v>448</v>
      </c>
      <c r="G355" s="260"/>
      <c r="H355" s="263">
        <v>227.47200000000001</v>
      </c>
      <c r="I355" s="264"/>
      <c r="J355" s="260"/>
      <c r="K355" s="260"/>
      <c r="L355" s="265"/>
      <c r="M355" s="266"/>
      <c r="N355" s="267"/>
      <c r="O355" s="267"/>
      <c r="P355" s="267"/>
      <c r="Q355" s="267"/>
      <c r="R355" s="267"/>
      <c r="S355" s="267"/>
      <c r="T355" s="268"/>
      <c r="U355" s="15"/>
      <c r="V355" s="15"/>
      <c r="W355" s="15"/>
      <c r="X355" s="15"/>
      <c r="Y355" s="15"/>
      <c r="Z355" s="15"/>
      <c r="AA355" s="15"/>
      <c r="AB355" s="15"/>
      <c r="AC355" s="15"/>
      <c r="AD355" s="15"/>
      <c r="AE355" s="15"/>
      <c r="AT355" s="269" t="s">
        <v>319</v>
      </c>
      <c r="AU355" s="269" t="s">
        <v>85</v>
      </c>
      <c r="AV355" s="15" t="s">
        <v>315</v>
      </c>
      <c r="AW355" s="15" t="s">
        <v>37</v>
      </c>
      <c r="AX355" s="15" t="s">
        <v>83</v>
      </c>
      <c r="AY355" s="269" t="s">
        <v>308</v>
      </c>
    </row>
    <row r="356" s="2" customFormat="1" ht="16.5" customHeight="1">
      <c r="A356" s="41"/>
      <c r="B356" s="42"/>
      <c r="C356" s="216" t="s">
        <v>740</v>
      </c>
      <c r="D356" s="216" t="s">
        <v>310</v>
      </c>
      <c r="E356" s="217" t="s">
        <v>8549</v>
      </c>
      <c r="F356" s="218" t="s">
        <v>8550</v>
      </c>
      <c r="G356" s="219" t="s">
        <v>323</v>
      </c>
      <c r="H356" s="220">
        <v>12</v>
      </c>
      <c r="I356" s="221"/>
      <c r="J356" s="222">
        <f>ROUND(I356*H356,2)</f>
        <v>0</v>
      </c>
      <c r="K356" s="218" t="s">
        <v>19</v>
      </c>
      <c r="L356" s="47"/>
      <c r="M356" s="223" t="s">
        <v>19</v>
      </c>
      <c r="N356" s="224" t="s">
        <v>47</v>
      </c>
      <c r="O356" s="87"/>
      <c r="P356" s="225">
        <f>O356*H356</f>
        <v>0</v>
      </c>
      <c r="Q356" s="225">
        <v>0</v>
      </c>
      <c r="R356" s="225">
        <f>Q356*H356</f>
        <v>0</v>
      </c>
      <c r="S356" s="225">
        <v>0</v>
      </c>
      <c r="T356" s="226">
        <f>S356*H356</f>
        <v>0</v>
      </c>
      <c r="U356" s="41"/>
      <c r="V356" s="41"/>
      <c r="W356" s="41"/>
      <c r="X356" s="41"/>
      <c r="Y356" s="41"/>
      <c r="Z356" s="41"/>
      <c r="AA356" s="41"/>
      <c r="AB356" s="41"/>
      <c r="AC356" s="41"/>
      <c r="AD356" s="41"/>
      <c r="AE356" s="41"/>
      <c r="AR356" s="227" t="s">
        <v>391</v>
      </c>
      <c r="AT356" s="227" t="s">
        <v>310</v>
      </c>
      <c r="AU356" s="227" t="s">
        <v>85</v>
      </c>
      <c r="AY356" s="20" t="s">
        <v>308</v>
      </c>
      <c r="BE356" s="228">
        <f>IF(N356="základní",J356,0)</f>
        <v>0</v>
      </c>
      <c r="BF356" s="228">
        <f>IF(N356="snížená",J356,0)</f>
        <v>0</v>
      </c>
      <c r="BG356" s="228">
        <f>IF(N356="zákl. přenesená",J356,0)</f>
        <v>0</v>
      </c>
      <c r="BH356" s="228">
        <f>IF(N356="sníž. přenesená",J356,0)</f>
        <v>0</v>
      </c>
      <c r="BI356" s="228">
        <f>IF(N356="nulová",J356,0)</f>
        <v>0</v>
      </c>
      <c r="BJ356" s="20" t="s">
        <v>83</v>
      </c>
      <c r="BK356" s="228">
        <f>ROUND(I356*H356,2)</f>
        <v>0</v>
      </c>
      <c r="BL356" s="20" t="s">
        <v>391</v>
      </c>
      <c r="BM356" s="227" t="s">
        <v>10509</v>
      </c>
    </row>
    <row r="357" s="2" customFormat="1" ht="16.5" customHeight="1">
      <c r="A357" s="41"/>
      <c r="B357" s="42"/>
      <c r="C357" s="216" t="s">
        <v>826</v>
      </c>
      <c r="D357" s="216" t="s">
        <v>310</v>
      </c>
      <c r="E357" s="217" t="s">
        <v>8557</v>
      </c>
      <c r="F357" s="218" t="s">
        <v>8558</v>
      </c>
      <c r="G357" s="219" t="s">
        <v>474</v>
      </c>
      <c r="H357" s="220">
        <v>525.00400000000002</v>
      </c>
      <c r="I357" s="221"/>
      <c r="J357" s="222">
        <f>ROUND(I357*H357,2)</f>
        <v>0</v>
      </c>
      <c r="K357" s="218" t="s">
        <v>19</v>
      </c>
      <c r="L357" s="47"/>
      <c r="M357" s="223" t="s">
        <v>19</v>
      </c>
      <c r="N357" s="224" t="s">
        <v>47</v>
      </c>
      <c r="O357" s="87"/>
      <c r="P357" s="225">
        <f>O357*H357</f>
        <v>0</v>
      </c>
      <c r="Q357" s="225">
        <v>0</v>
      </c>
      <c r="R357" s="225">
        <f>Q357*H357</f>
        <v>0</v>
      </c>
      <c r="S357" s="225">
        <v>0</v>
      </c>
      <c r="T357" s="226">
        <f>S357*H357</f>
        <v>0</v>
      </c>
      <c r="U357" s="41"/>
      <c r="V357" s="41"/>
      <c r="W357" s="41"/>
      <c r="X357" s="41"/>
      <c r="Y357" s="41"/>
      <c r="Z357" s="41"/>
      <c r="AA357" s="41"/>
      <c r="AB357" s="41"/>
      <c r="AC357" s="41"/>
      <c r="AD357" s="41"/>
      <c r="AE357" s="41"/>
      <c r="AR357" s="227" t="s">
        <v>391</v>
      </c>
      <c r="AT357" s="227" t="s">
        <v>310</v>
      </c>
      <c r="AU357" s="227" t="s">
        <v>85</v>
      </c>
      <c r="AY357" s="20" t="s">
        <v>308</v>
      </c>
      <c r="BE357" s="228">
        <f>IF(N357="základní",J357,0)</f>
        <v>0</v>
      </c>
      <c r="BF357" s="228">
        <f>IF(N357="snížená",J357,0)</f>
        <v>0</v>
      </c>
      <c r="BG357" s="228">
        <f>IF(N357="zákl. přenesená",J357,0)</f>
        <v>0</v>
      </c>
      <c r="BH357" s="228">
        <f>IF(N357="sníž. přenesená",J357,0)</f>
        <v>0</v>
      </c>
      <c r="BI357" s="228">
        <f>IF(N357="nulová",J357,0)</f>
        <v>0</v>
      </c>
      <c r="BJ357" s="20" t="s">
        <v>83</v>
      </c>
      <c r="BK357" s="228">
        <f>ROUND(I357*H357,2)</f>
        <v>0</v>
      </c>
      <c r="BL357" s="20" t="s">
        <v>391</v>
      </c>
      <c r="BM357" s="227" t="s">
        <v>10510</v>
      </c>
    </row>
    <row r="358" s="13" customFormat="1">
      <c r="A358" s="13"/>
      <c r="B358" s="234"/>
      <c r="C358" s="235"/>
      <c r="D358" s="236" t="s">
        <v>319</v>
      </c>
      <c r="E358" s="237" t="s">
        <v>19</v>
      </c>
      <c r="F358" s="238" t="s">
        <v>10511</v>
      </c>
      <c r="G358" s="235"/>
      <c r="H358" s="239">
        <v>72.670000000000002</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37</v>
      </c>
      <c r="AX358" s="13" t="s">
        <v>76</v>
      </c>
      <c r="AY358" s="245" t="s">
        <v>308</v>
      </c>
    </row>
    <row r="359" s="13" customFormat="1">
      <c r="A359" s="13"/>
      <c r="B359" s="234"/>
      <c r="C359" s="235"/>
      <c r="D359" s="236" t="s">
        <v>319</v>
      </c>
      <c r="E359" s="237" t="s">
        <v>19</v>
      </c>
      <c r="F359" s="238" t="s">
        <v>10512</v>
      </c>
      <c r="G359" s="235"/>
      <c r="H359" s="239">
        <v>151.46000000000001</v>
      </c>
      <c r="I359" s="240"/>
      <c r="J359" s="235"/>
      <c r="K359" s="235"/>
      <c r="L359" s="241"/>
      <c r="M359" s="242"/>
      <c r="N359" s="243"/>
      <c r="O359" s="243"/>
      <c r="P359" s="243"/>
      <c r="Q359" s="243"/>
      <c r="R359" s="243"/>
      <c r="S359" s="243"/>
      <c r="T359" s="244"/>
      <c r="U359" s="13"/>
      <c r="V359" s="13"/>
      <c r="W359" s="13"/>
      <c r="X359" s="13"/>
      <c r="Y359" s="13"/>
      <c r="Z359" s="13"/>
      <c r="AA359" s="13"/>
      <c r="AB359" s="13"/>
      <c r="AC359" s="13"/>
      <c r="AD359" s="13"/>
      <c r="AE359" s="13"/>
      <c r="AT359" s="245" t="s">
        <v>319</v>
      </c>
      <c r="AU359" s="245" t="s">
        <v>85</v>
      </c>
      <c r="AV359" s="13" t="s">
        <v>85</v>
      </c>
      <c r="AW359" s="13" t="s">
        <v>37</v>
      </c>
      <c r="AX359" s="13" t="s">
        <v>76</v>
      </c>
      <c r="AY359" s="245" t="s">
        <v>308</v>
      </c>
    </row>
    <row r="360" s="13" customFormat="1">
      <c r="A360" s="13"/>
      <c r="B360" s="234"/>
      <c r="C360" s="235"/>
      <c r="D360" s="236" t="s">
        <v>319</v>
      </c>
      <c r="E360" s="237" t="s">
        <v>19</v>
      </c>
      <c r="F360" s="238" t="s">
        <v>10513</v>
      </c>
      <c r="G360" s="235"/>
      <c r="H360" s="239">
        <v>47.039999999999999</v>
      </c>
      <c r="I360" s="240"/>
      <c r="J360" s="235"/>
      <c r="K360" s="235"/>
      <c r="L360" s="241"/>
      <c r="M360" s="242"/>
      <c r="N360" s="243"/>
      <c r="O360" s="243"/>
      <c r="P360" s="243"/>
      <c r="Q360" s="243"/>
      <c r="R360" s="243"/>
      <c r="S360" s="243"/>
      <c r="T360" s="244"/>
      <c r="U360" s="13"/>
      <c r="V360" s="13"/>
      <c r="W360" s="13"/>
      <c r="X360" s="13"/>
      <c r="Y360" s="13"/>
      <c r="Z360" s="13"/>
      <c r="AA360" s="13"/>
      <c r="AB360" s="13"/>
      <c r="AC360" s="13"/>
      <c r="AD360" s="13"/>
      <c r="AE360" s="13"/>
      <c r="AT360" s="245" t="s">
        <v>319</v>
      </c>
      <c r="AU360" s="245" t="s">
        <v>85</v>
      </c>
      <c r="AV360" s="13" t="s">
        <v>85</v>
      </c>
      <c r="AW360" s="13" t="s">
        <v>37</v>
      </c>
      <c r="AX360" s="13" t="s">
        <v>76</v>
      </c>
      <c r="AY360" s="245" t="s">
        <v>308</v>
      </c>
    </row>
    <row r="361" s="13" customFormat="1">
      <c r="A361" s="13"/>
      <c r="B361" s="234"/>
      <c r="C361" s="235"/>
      <c r="D361" s="236" t="s">
        <v>319</v>
      </c>
      <c r="E361" s="237" t="s">
        <v>19</v>
      </c>
      <c r="F361" s="238" t="s">
        <v>10514</v>
      </c>
      <c r="G361" s="235"/>
      <c r="H361" s="239">
        <v>65.914000000000001</v>
      </c>
      <c r="I361" s="240"/>
      <c r="J361" s="235"/>
      <c r="K361" s="235"/>
      <c r="L361" s="241"/>
      <c r="M361" s="242"/>
      <c r="N361" s="243"/>
      <c r="O361" s="243"/>
      <c r="P361" s="243"/>
      <c r="Q361" s="243"/>
      <c r="R361" s="243"/>
      <c r="S361" s="243"/>
      <c r="T361" s="244"/>
      <c r="U361" s="13"/>
      <c r="V361" s="13"/>
      <c r="W361" s="13"/>
      <c r="X361" s="13"/>
      <c r="Y361" s="13"/>
      <c r="Z361" s="13"/>
      <c r="AA361" s="13"/>
      <c r="AB361" s="13"/>
      <c r="AC361" s="13"/>
      <c r="AD361" s="13"/>
      <c r="AE361" s="13"/>
      <c r="AT361" s="245" t="s">
        <v>319</v>
      </c>
      <c r="AU361" s="245" t="s">
        <v>85</v>
      </c>
      <c r="AV361" s="13" t="s">
        <v>85</v>
      </c>
      <c r="AW361" s="13" t="s">
        <v>37</v>
      </c>
      <c r="AX361" s="13" t="s">
        <v>76</v>
      </c>
      <c r="AY361" s="245" t="s">
        <v>308</v>
      </c>
    </row>
    <row r="362" s="13" customFormat="1">
      <c r="A362" s="13"/>
      <c r="B362" s="234"/>
      <c r="C362" s="235"/>
      <c r="D362" s="236" t="s">
        <v>319</v>
      </c>
      <c r="E362" s="237" t="s">
        <v>19</v>
      </c>
      <c r="F362" s="238" t="s">
        <v>10515</v>
      </c>
      <c r="G362" s="235"/>
      <c r="H362" s="239">
        <v>145.22</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76</v>
      </c>
      <c r="AY362" s="245" t="s">
        <v>308</v>
      </c>
    </row>
    <row r="363" s="13" customFormat="1">
      <c r="A363" s="13"/>
      <c r="B363" s="234"/>
      <c r="C363" s="235"/>
      <c r="D363" s="236" t="s">
        <v>319</v>
      </c>
      <c r="E363" s="237" t="s">
        <v>19</v>
      </c>
      <c r="F363" s="238" t="s">
        <v>10516</v>
      </c>
      <c r="G363" s="235"/>
      <c r="H363" s="239">
        <v>42.700000000000003</v>
      </c>
      <c r="I363" s="240"/>
      <c r="J363" s="235"/>
      <c r="K363" s="235"/>
      <c r="L363" s="241"/>
      <c r="M363" s="242"/>
      <c r="N363" s="243"/>
      <c r="O363" s="243"/>
      <c r="P363" s="243"/>
      <c r="Q363" s="243"/>
      <c r="R363" s="243"/>
      <c r="S363" s="243"/>
      <c r="T363" s="244"/>
      <c r="U363" s="13"/>
      <c r="V363" s="13"/>
      <c r="W363" s="13"/>
      <c r="X363" s="13"/>
      <c r="Y363" s="13"/>
      <c r="Z363" s="13"/>
      <c r="AA363" s="13"/>
      <c r="AB363" s="13"/>
      <c r="AC363" s="13"/>
      <c r="AD363" s="13"/>
      <c r="AE363" s="13"/>
      <c r="AT363" s="245" t="s">
        <v>319</v>
      </c>
      <c r="AU363" s="245" t="s">
        <v>85</v>
      </c>
      <c r="AV363" s="13" t="s">
        <v>85</v>
      </c>
      <c r="AW363" s="13" t="s">
        <v>37</v>
      </c>
      <c r="AX363" s="13" t="s">
        <v>76</v>
      </c>
      <c r="AY363" s="245" t="s">
        <v>308</v>
      </c>
    </row>
    <row r="364" s="15" customFormat="1">
      <c r="A364" s="15"/>
      <c r="B364" s="259"/>
      <c r="C364" s="260"/>
      <c r="D364" s="236" t="s">
        <v>319</v>
      </c>
      <c r="E364" s="261" t="s">
        <v>19</v>
      </c>
      <c r="F364" s="262" t="s">
        <v>448</v>
      </c>
      <c r="G364" s="260"/>
      <c r="H364" s="263">
        <v>525.00400000000002</v>
      </c>
      <c r="I364" s="264"/>
      <c r="J364" s="260"/>
      <c r="K364" s="260"/>
      <c r="L364" s="265"/>
      <c r="M364" s="266"/>
      <c r="N364" s="267"/>
      <c r="O364" s="267"/>
      <c r="P364" s="267"/>
      <c r="Q364" s="267"/>
      <c r="R364" s="267"/>
      <c r="S364" s="267"/>
      <c r="T364" s="268"/>
      <c r="U364" s="15"/>
      <c r="V364" s="15"/>
      <c r="W364" s="15"/>
      <c r="X364" s="15"/>
      <c r="Y364" s="15"/>
      <c r="Z364" s="15"/>
      <c r="AA364" s="15"/>
      <c r="AB364" s="15"/>
      <c r="AC364" s="15"/>
      <c r="AD364" s="15"/>
      <c r="AE364" s="15"/>
      <c r="AT364" s="269" t="s">
        <v>319</v>
      </c>
      <c r="AU364" s="269" t="s">
        <v>85</v>
      </c>
      <c r="AV364" s="15" t="s">
        <v>315</v>
      </c>
      <c r="AW364" s="15" t="s">
        <v>37</v>
      </c>
      <c r="AX364" s="15" t="s">
        <v>83</v>
      </c>
      <c r="AY364" s="269" t="s">
        <v>308</v>
      </c>
    </row>
    <row r="365" s="2" customFormat="1" ht="16.5" customHeight="1">
      <c r="A365" s="41"/>
      <c r="B365" s="42"/>
      <c r="C365" s="216" t="s">
        <v>746</v>
      </c>
      <c r="D365" s="216" t="s">
        <v>310</v>
      </c>
      <c r="E365" s="217" t="s">
        <v>8561</v>
      </c>
      <c r="F365" s="218" t="s">
        <v>10517</v>
      </c>
      <c r="G365" s="219" t="s">
        <v>1891</v>
      </c>
      <c r="H365" s="290"/>
      <c r="I365" s="221"/>
      <c r="J365" s="222">
        <f>ROUND(I365*H365,2)</f>
        <v>0</v>
      </c>
      <c r="K365" s="218" t="s">
        <v>19</v>
      </c>
      <c r="L365" s="47"/>
      <c r="M365" s="223" t="s">
        <v>19</v>
      </c>
      <c r="N365" s="224" t="s">
        <v>47</v>
      </c>
      <c r="O365" s="87"/>
      <c r="P365" s="225">
        <f>O365*H365</f>
        <v>0</v>
      </c>
      <c r="Q365" s="225">
        <v>0</v>
      </c>
      <c r="R365" s="225">
        <f>Q365*H365</f>
        <v>0</v>
      </c>
      <c r="S365" s="225">
        <v>0</v>
      </c>
      <c r="T365" s="226">
        <f>S365*H365</f>
        <v>0</v>
      </c>
      <c r="U365" s="41"/>
      <c r="V365" s="41"/>
      <c r="W365" s="41"/>
      <c r="X365" s="41"/>
      <c r="Y365" s="41"/>
      <c r="Z365" s="41"/>
      <c r="AA365" s="41"/>
      <c r="AB365" s="41"/>
      <c r="AC365" s="41"/>
      <c r="AD365" s="41"/>
      <c r="AE365" s="41"/>
      <c r="AR365" s="227" t="s">
        <v>391</v>
      </c>
      <c r="AT365" s="227" t="s">
        <v>310</v>
      </c>
      <c r="AU365" s="227" t="s">
        <v>85</v>
      </c>
      <c r="AY365" s="20" t="s">
        <v>308</v>
      </c>
      <c r="BE365" s="228">
        <f>IF(N365="základní",J365,0)</f>
        <v>0</v>
      </c>
      <c r="BF365" s="228">
        <f>IF(N365="snížená",J365,0)</f>
        <v>0</v>
      </c>
      <c r="BG365" s="228">
        <f>IF(N365="zákl. přenesená",J365,0)</f>
        <v>0</v>
      </c>
      <c r="BH365" s="228">
        <f>IF(N365="sníž. přenesená",J365,0)</f>
        <v>0</v>
      </c>
      <c r="BI365" s="228">
        <f>IF(N365="nulová",J365,0)</f>
        <v>0</v>
      </c>
      <c r="BJ365" s="20" t="s">
        <v>83</v>
      </c>
      <c r="BK365" s="228">
        <f>ROUND(I365*H365,2)</f>
        <v>0</v>
      </c>
      <c r="BL365" s="20" t="s">
        <v>391</v>
      </c>
      <c r="BM365" s="227" t="s">
        <v>10518</v>
      </c>
    </row>
    <row r="366" s="12" customFormat="1" ht="22.8" customHeight="1">
      <c r="A366" s="12"/>
      <c r="B366" s="200"/>
      <c r="C366" s="201"/>
      <c r="D366" s="202" t="s">
        <v>75</v>
      </c>
      <c r="E366" s="214" t="s">
        <v>602</v>
      </c>
      <c r="F366" s="214" t="s">
        <v>603</v>
      </c>
      <c r="G366" s="201"/>
      <c r="H366" s="201"/>
      <c r="I366" s="204"/>
      <c r="J366" s="215">
        <f>BK366</f>
        <v>0</v>
      </c>
      <c r="K366" s="201"/>
      <c r="L366" s="206"/>
      <c r="M366" s="207"/>
      <c r="N366" s="208"/>
      <c r="O366" s="208"/>
      <c r="P366" s="209">
        <f>SUM(P367:P377)</f>
        <v>0</v>
      </c>
      <c r="Q366" s="208"/>
      <c r="R366" s="209">
        <f>SUM(R367:R377)</f>
        <v>0</v>
      </c>
      <c r="S366" s="208"/>
      <c r="T366" s="210">
        <f>SUM(T367:T377)</f>
        <v>0</v>
      </c>
      <c r="U366" s="12"/>
      <c r="V366" s="12"/>
      <c r="W366" s="12"/>
      <c r="X366" s="12"/>
      <c r="Y366" s="12"/>
      <c r="Z366" s="12"/>
      <c r="AA366" s="12"/>
      <c r="AB366" s="12"/>
      <c r="AC366" s="12"/>
      <c r="AD366" s="12"/>
      <c r="AE366" s="12"/>
      <c r="AR366" s="211" t="s">
        <v>85</v>
      </c>
      <c r="AT366" s="212" t="s">
        <v>75</v>
      </c>
      <c r="AU366" s="212" t="s">
        <v>83</v>
      </c>
      <c r="AY366" s="211" t="s">
        <v>308</v>
      </c>
      <c r="BK366" s="213">
        <f>SUM(BK367:BK377)</f>
        <v>0</v>
      </c>
    </row>
    <row r="367" s="2" customFormat="1" ht="16.5" customHeight="1">
      <c r="A367" s="41"/>
      <c r="B367" s="42"/>
      <c r="C367" s="216" t="s">
        <v>836</v>
      </c>
      <c r="D367" s="216" t="s">
        <v>310</v>
      </c>
      <c r="E367" s="217" t="s">
        <v>5429</v>
      </c>
      <c r="F367" s="218" t="s">
        <v>8565</v>
      </c>
      <c r="G367" s="219" t="s">
        <v>626</v>
      </c>
      <c r="H367" s="220">
        <v>119167.2</v>
      </c>
      <c r="I367" s="221"/>
      <c r="J367" s="222">
        <f>ROUND(I367*H367,2)</f>
        <v>0</v>
      </c>
      <c r="K367" s="218" t="s">
        <v>19</v>
      </c>
      <c r="L367" s="47"/>
      <c r="M367" s="223" t="s">
        <v>19</v>
      </c>
      <c r="N367" s="224" t="s">
        <v>47</v>
      </c>
      <c r="O367" s="87"/>
      <c r="P367" s="225">
        <f>O367*H367</f>
        <v>0</v>
      </c>
      <c r="Q367" s="225">
        <v>0</v>
      </c>
      <c r="R367" s="225">
        <f>Q367*H367</f>
        <v>0</v>
      </c>
      <c r="S367" s="225">
        <v>0</v>
      </c>
      <c r="T367" s="226">
        <f>S367*H367</f>
        <v>0</v>
      </c>
      <c r="U367" s="41"/>
      <c r="V367" s="41"/>
      <c r="W367" s="41"/>
      <c r="X367" s="41"/>
      <c r="Y367" s="41"/>
      <c r="Z367" s="41"/>
      <c r="AA367" s="41"/>
      <c r="AB367" s="41"/>
      <c r="AC367" s="41"/>
      <c r="AD367" s="41"/>
      <c r="AE367" s="41"/>
      <c r="AR367" s="227" t="s">
        <v>391</v>
      </c>
      <c r="AT367" s="227" t="s">
        <v>310</v>
      </c>
      <c r="AU367" s="227" t="s">
        <v>85</v>
      </c>
      <c r="AY367" s="20" t="s">
        <v>308</v>
      </c>
      <c r="BE367" s="228">
        <f>IF(N367="základní",J367,0)</f>
        <v>0</v>
      </c>
      <c r="BF367" s="228">
        <f>IF(N367="snížená",J367,0)</f>
        <v>0</v>
      </c>
      <c r="BG367" s="228">
        <f>IF(N367="zákl. přenesená",J367,0)</f>
        <v>0</v>
      </c>
      <c r="BH367" s="228">
        <f>IF(N367="sníž. přenesená",J367,0)</f>
        <v>0</v>
      </c>
      <c r="BI367" s="228">
        <f>IF(N367="nulová",J367,0)</f>
        <v>0</v>
      </c>
      <c r="BJ367" s="20" t="s">
        <v>83</v>
      </c>
      <c r="BK367" s="228">
        <f>ROUND(I367*H367,2)</f>
        <v>0</v>
      </c>
      <c r="BL367" s="20" t="s">
        <v>391</v>
      </c>
      <c r="BM367" s="227" t="s">
        <v>10519</v>
      </c>
    </row>
    <row r="368" s="14" customFormat="1">
      <c r="A368" s="14"/>
      <c r="B368" s="249"/>
      <c r="C368" s="250"/>
      <c r="D368" s="236" t="s">
        <v>319</v>
      </c>
      <c r="E368" s="251" t="s">
        <v>19</v>
      </c>
      <c r="F368" s="252" t="s">
        <v>10520</v>
      </c>
      <c r="G368" s="250"/>
      <c r="H368" s="251" t="s">
        <v>19</v>
      </c>
      <c r="I368" s="253"/>
      <c r="J368" s="250"/>
      <c r="K368" s="250"/>
      <c r="L368" s="254"/>
      <c r="M368" s="255"/>
      <c r="N368" s="256"/>
      <c r="O368" s="256"/>
      <c r="P368" s="256"/>
      <c r="Q368" s="256"/>
      <c r="R368" s="256"/>
      <c r="S368" s="256"/>
      <c r="T368" s="257"/>
      <c r="U368" s="14"/>
      <c r="V368" s="14"/>
      <c r="W368" s="14"/>
      <c r="X368" s="14"/>
      <c r="Y368" s="14"/>
      <c r="Z368" s="14"/>
      <c r="AA368" s="14"/>
      <c r="AB368" s="14"/>
      <c r="AC368" s="14"/>
      <c r="AD368" s="14"/>
      <c r="AE368" s="14"/>
      <c r="AT368" s="258" t="s">
        <v>319</v>
      </c>
      <c r="AU368" s="258" t="s">
        <v>85</v>
      </c>
      <c r="AV368" s="14" t="s">
        <v>83</v>
      </c>
      <c r="AW368" s="14" t="s">
        <v>37</v>
      </c>
      <c r="AX368" s="14" t="s">
        <v>76</v>
      </c>
      <c r="AY368" s="258" t="s">
        <v>308</v>
      </c>
    </row>
    <row r="369" s="14" customFormat="1">
      <c r="A369" s="14"/>
      <c r="B369" s="249"/>
      <c r="C369" s="250"/>
      <c r="D369" s="236" t="s">
        <v>319</v>
      </c>
      <c r="E369" s="251" t="s">
        <v>19</v>
      </c>
      <c r="F369" s="252" t="s">
        <v>8568</v>
      </c>
      <c r="G369" s="250"/>
      <c r="H369" s="251" t="s">
        <v>19</v>
      </c>
      <c r="I369" s="253"/>
      <c r="J369" s="250"/>
      <c r="K369" s="250"/>
      <c r="L369" s="254"/>
      <c r="M369" s="255"/>
      <c r="N369" s="256"/>
      <c r="O369" s="256"/>
      <c r="P369" s="256"/>
      <c r="Q369" s="256"/>
      <c r="R369" s="256"/>
      <c r="S369" s="256"/>
      <c r="T369" s="257"/>
      <c r="U369" s="14"/>
      <c r="V369" s="14"/>
      <c r="W369" s="14"/>
      <c r="X369" s="14"/>
      <c r="Y369" s="14"/>
      <c r="Z369" s="14"/>
      <c r="AA369" s="14"/>
      <c r="AB369" s="14"/>
      <c r="AC369" s="14"/>
      <c r="AD369" s="14"/>
      <c r="AE369" s="14"/>
      <c r="AT369" s="258" t="s">
        <v>319</v>
      </c>
      <c r="AU369" s="258" t="s">
        <v>85</v>
      </c>
      <c r="AV369" s="14" t="s">
        <v>83</v>
      </c>
      <c r="AW369" s="14" t="s">
        <v>37</v>
      </c>
      <c r="AX369" s="14" t="s">
        <v>76</v>
      </c>
      <c r="AY369" s="258" t="s">
        <v>308</v>
      </c>
    </row>
    <row r="370" s="13" customFormat="1">
      <c r="A370" s="13"/>
      <c r="B370" s="234"/>
      <c r="C370" s="235"/>
      <c r="D370" s="236" t="s">
        <v>319</v>
      </c>
      <c r="E370" s="237" t="s">
        <v>19</v>
      </c>
      <c r="F370" s="238" t="s">
        <v>10521</v>
      </c>
      <c r="G370" s="235"/>
      <c r="H370" s="239">
        <v>119167.2</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5" customFormat="1">
      <c r="A371" s="15"/>
      <c r="B371" s="259"/>
      <c r="C371" s="260"/>
      <c r="D371" s="236" t="s">
        <v>319</v>
      </c>
      <c r="E371" s="261" t="s">
        <v>19</v>
      </c>
      <c r="F371" s="262" t="s">
        <v>448</v>
      </c>
      <c r="G371" s="260"/>
      <c r="H371" s="263">
        <v>119167.2</v>
      </c>
      <c r="I371" s="264"/>
      <c r="J371" s="260"/>
      <c r="K371" s="260"/>
      <c r="L371" s="265"/>
      <c r="M371" s="266"/>
      <c r="N371" s="267"/>
      <c r="O371" s="267"/>
      <c r="P371" s="267"/>
      <c r="Q371" s="267"/>
      <c r="R371" s="267"/>
      <c r="S371" s="267"/>
      <c r="T371" s="268"/>
      <c r="U371" s="15"/>
      <c r="V371" s="15"/>
      <c r="W371" s="15"/>
      <c r="X371" s="15"/>
      <c r="Y371" s="15"/>
      <c r="Z371" s="15"/>
      <c r="AA371" s="15"/>
      <c r="AB371" s="15"/>
      <c r="AC371" s="15"/>
      <c r="AD371" s="15"/>
      <c r="AE371" s="15"/>
      <c r="AT371" s="269" t="s">
        <v>319</v>
      </c>
      <c r="AU371" s="269" t="s">
        <v>85</v>
      </c>
      <c r="AV371" s="15" t="s">
        <v>315</v>
      </c>
      <c r="AW371" s="15" t="s">
        <v>37</v>
      </c>
      <c r="AX371" s="15" t="s">
        <v>83</v>
      </c>
      <c r="AY371" s="269" t="s">
        <v>308</v>
      </c>
    </row>
    <row r="372" s="2" customFormat="1" ht="16.5" customHeight="1">
      <c r="A372" s="41"/>
      <c r="B372" s="42"/>
      <c r="C372" s="216" t="s">
        <v>749</v>
      </c>
      <c r="D372" s="216" t="s">
        <v>310</v>
      </c>
      <c r="E372" s="217" t="s">
        <v>8570</v>
      </c>
      <c r="F372" s="218" t="s">
        <v>8571</v>
      </c>
      <c r="G372" s="219" t="s">
        <v>313</v>
      </c>
      <c r="H372" s="220">
        <v>414.43599999999998</v>
      </c>
      <c r="I372" s="221"/>
      <c r="J372" s="222">
        <f>ROUND(I372*H372,2)</f>
        <v>0</v>
      </c>
      <c r="K372" s="218" t="s">
        <v>19</v>
      </c>
      <c r="L372" s="47"/>
      <c r="M372" s="223" t="s">
        <v>19</v>
      </c>
      <c r="N372" s="224" t="s">
        <v>47</v>
      </c>
      <c r="O372" s="87"/>
      <c r="P372" s="225">
        <f>O372*H372</f>
        <v>0</v>
      </c>
      <c r="Q372" s="225">
        <v>0</v>
      </c>
      <c r="R372" s="225">
        <f>Q372*H372</f>
        <v>0</v>
      </c>
      <c r="S372" s="225">
        <v>0</v>
      </c>
      <c r="T372" s="226">
        <f>S372*H372</f>
        <v>0</v>
      </c>
      <c r="U372" s="41"/>
      <c r="V372" s="41"/>
      <c r="W372" s="41"/>
      <c r="X372" s="41"/>
      <c r="Y372" s="41"/>
      <c r="Z372" s="41"/>
      <c r="AA372" s="41"/>
      <c r="AB372" s="41"/>
      <c r="AC372" s="41"/>
      <c r="AD372" s="41"/>
      <c r="AE372" s="41"/>
      <c r="AR372" s="227" t="s">
        <v>391</v>
      </c>
      <c r="AT372" s="227" t="s">
        <v>310</v>
      </c>
      <c r="AU372" s="227" t="s">
        <v>85</v>
      </c>
      <c r="AY372" s="20" t="s">
        <v>308</v>
      </c>
      <c r="BE372" s="228">
        <f>IF(N372="základní",J372,0)</f>
        <v>0</v>
      </c>
      <c r="BF372" s="228">
        <f>IF(N372="snížená",J372,0)</f>
        <v>0</v>
      </c>
      <c r="BG372" s="228">
        <f>IF(N372="zákl. přenesená",J372,0)</f>
        <v>0</v>
      </c>
      <c r="BH372" s="228">
        <f>IF(N372="sníž. přenesená",J372,0)</f>
        <v>0</v>
      </c>
      <c r="BI372" s="228">
        <f>IF(N372="nulová",J372,0)</f>
        <v>0</v>
      </c>
      <c r="BJ372" s="20" t="s">
        <v>83</v>
      </c>
      <c r="BK372" s="228">
        <f>ROUND(I372*H372,2)</f>
        <v>0</v>
      </c>
      <c r="BL372" s="20" t="s">
        <v>391</v>
      </c>
      <c r="BM372" s="227" t="s">
        <v>10522</v>
      </c>
    </row>
    <row r="373" s="14" customFormat="1">
      <c r="A373" s="14"/>
      <c r="B373" s="249"/>
      <c r="C373" s="250"/>
      <c r="D373" s="236" t="s">
        <v>319</v>
      </c>
      <c r="E373" s="251" t="s">
        <v>19</v>
      </c>
      <c r="F373" s="252" t="s">
        <v>10523</v>
      </c>
      <c r="G373" s="250"/>
      <c r="H373" s="251" t="s">
        <v>19</v>
      </c>
      <c r="I373" s="253"/>
      <c r="J373" s="250"/>
      <c r="K373" s="250"/>
      <c r="L373" s="254"/>
      <c r="M373" s="255"/>
      <c r="N373" s="256"/>
      <c r="O373" s="256"/>
      <c r="P373" s="256"/>
      <c r="Q373" s="256"/>
      <c r="R373" s="256"/>
      <c r="S373" s="256"/>
      <c r="T373" s="257"/>
      <c r="U373" s="14"/>
      <c r="V373" s="14"/>
      <c r="W373" s="14"/>
      <c r="X373" s="14"/>
      <c r="Y373" s="14"/>
      <c r="Z373" s="14"/>
      <c r="AA373" s="14"/>
      <c r="AB373" s="14"/>
      <c r="AC373" s="14"/>
      <c r="AD373" s="14"/>
      <c r="AE373" s="14"/>
      <c r="AT373" s="258" t="s">
        <v>319</v>
      </c>
      <c r="AU373" s="258" t="s">
        <v>85</v>
      </c>
      <c r="AV373" s="14" t="s">
        <v>83</v>
      </c>
      <c r="AW373" s="14" t="s">
        <v>37</v>
      </c>
      <c r="AX373" s="14" t="s">
        <v>76</v>
      </c>
      <c r="AY373" s="258" t="s">
        <v>308</v>
      </c>
    </row>
    <row r="374" s="13" customFormat="1">
      <c r="A374" s="13"/>
      <c r="B374" s="234"/>
      <c r="C374" s="235"/>
      <c r="D374" s="236" t="s">
        <v>319</v>
      </c>
      <c r="E374" s="237" t="s">
        <v>19</v>
      </c>
      <c r="F374" s="238" t="s">
        <v>10524</v>
      </c>
      <c r="G374" s="235"/>
      <c r="H374" s="239">
        <v>251.58099999999999</v>
      </c>
      <c r="I374" s="240"/>
      <c r="J374" s="235"/>
      <c r="K374" s="235"/>
      <c r="L374" s="241"/>
      <c r="M374" s="242"/>
      <c r="N374" s="243"/>
      <c r="O374" s="243"/>
      <c r="P374" s="243"/>
      <c r="Q374" s="243"/>
      <c r="R374" s="243"/>
      <c r="S374" s="243"/>
      <c r="T374" s="244"/>
      <c r="U374" s="13"/>
      <c r="V374" s="13"/>
      <c r="W374" s="13"/>
      <c r="X374" s="13"/>
      <c r="Y374" s="13"/>
      <c r="Z374" s="13"/>
      <c r="AA374" s="13"/>
      <c r="AB374" s="13"/>
      <c r="AC374" s="13"/>
      <c r="AD374" s="13"/>
      <c r="AE374" s="13"/>
      <c r="AT374" s="245" t="s">
        <v>319</v>
      </c>
      <c r="AU374" s="245" t="s">
        <v>85</v>
      </c>
      <c r="AV374" s="13" t="s">
        <v>85</v>
      </c>
      <c r="AW374" s="13" t="s">
        <v>37</v>
      </c>
      <c r="AX374" s="13" t="s">
        <v>76</v>
      </c>
      <c r="AY374" s="245" t="s">
        <v>308</v>
      </c>
    </row>
    <row r="375" s="13" customFormat="1">
      <c r="A375" s="13"/>
      <c r="B375" s="234"/>
      <c r="C375" s="235"/>
      <c r="D375" s="236" t="s">
        <v>319</v>
      </c>
      <c r="E375" s="237" t="s">
        <v>19</v>
      </c>
      <c r="F375" s="238" t="s">
        <v>10525</v>
      </c>
      <c r="G375" s="235"/>
      <c r="H375" s="239">
        <v>162.85499999999999</v>
      </c>
      <c r="I375" s="240"/>
      <c r="J375" s="235"/>
      <c r="K375" s="235"/>
      <c r="L375" s="241"/>
      <c r="M375" s="242"/>
      <c r="N375" s="243"/>
      <c r="O375" s="243"/>
      <c r="P375" s="243"/>
      <c r="Q375" s="243"/>
      <c r="R375" s="243"/>
      <c r="S375" s="243"/>
      <c r="T375" s="244"/>
      <c r="U375" s="13"/>
      <c r="V375" s="13"/>
      <c r="W375" s="13"/>
      <c r="X375" s="13"/>
      <c r="Y375" s="13"/>
      <c r="Z375" s="13"/>
      <c r="AA375" s="13"/>
      <c r="AB375" s="13"/>
      <c r="AC375" s="13"/>
      <c r="AD375" s="13"/>
      <c r="AE375" s="13"/>
      <c r="AT375" s="245" t="s">
        <v>319</v>
      </c>
      <c r="AU375" s="245" t="s">
        <v>85</v>
      </c>
      <c r="AV375" s="13" t="s">
        <v>85</v>
      </c>
      <c r="AW375" s="13" t="s">
        <v>37</v>
      </c>
      <c r="AX375" s="13" t="s">
        <v>76</v>
      </c>
      <c r="AY375" s="245" t="s">
        <v>308</v>
      </c>
    </row>
    <row r="376" s="15" customFormat="1">
      <c r="A376" s="15"/>
      <c r="B376" s="259"/>
      <c r="C376" s="260"/>
      <c r="D376" s="236" t="s">
        <v>319</v>
      </c>
      <c r="E376" s="261" t="s">
        <v>19</v>
      </c>
      <c r="F376" s="262" t="s">
        <v>448</v>
      </c>
      <c r="G376" s="260"/>
      <c r="H376" s="263">
        <v>414.43599999999998</v>
      </c>
      <c r="I376" s="264"/>
      <c r="J376" s="260"/>
      <c r="K376" s="260"/>
      <c r="L376" s="265"/>
      <c r="M376" s="266"/>
      <c r="N376" s="267"/>
      <c r="O376" s="267"/>
      <c r="P376" s="267"/>
      <c r="Q376" s="267"/>
      <c r="R376" s="267"/>
      <c r="S376" s="267"/>
      <c r="T376" s="268"/>
      <c r="U376" s="15"/>
      <c r="V376" s="15"/>
      <c r="W376" s="15"/>
      <c r="X376" s="15"/>
      <c r="Y376" s="15"/>
      <c r="Z376" s="15"/>
      <c r="AA376" s="15"/>
      <c r="AB376" s="15"/>
      <c r="AC376" s="15"/>
      <c r="AD376" s="15"/>
      <c r="AE376" s="15"/>
      <c r="AT376" s="269" t="s">
        <v>319</v>
      </c>
      <c r="AU376" s="269" t="s">
        <v>85</v>
      </c>
      <c r="AV376" s="15" t="s">
        <v>315</v>
      </c>
      <c r="AW376" s="15" t="s">
        <v>37</v>
      </c>
      <c r="AX376" s="15" t="s">
        <v>83</v>
      </c>
      <c r="AY376" s="269" t="s">
        <v>308</v>
      </c>
    </row>
    <row r="377" s="2" customFormat="1" ht="16.5" customHeight="1">
      <c r="A377" s="41"/>
      <c r="B377" s="42"/>
      <c r="C377" s="216" t="s">
        <v>850</v>
      </c>
      <c r="D377" s="216" t="s">
        <v>310</v>
      </c>
      <c r="E377" s="217" t="s">
        <v>8575</v>
      </c>
      <c r="F377" s="218" t="s">
        <v>10526</v>
      </c>
      <c r="G377" s="219" t="s">
        <v>1891</v>
      </c>
      <c r="H377" s="290"/>
      <c r="I377" s="221"/>
      <c r="J377" s="222">
        <f>ROUND(I377*H377,2)</f>
        <v>0</v>
      </c>
      <c r="K377" s="218" t="s">
        <v>19</v>
      </c>
      <c r="L377" s="47"/>
      <c r="M377" s="293" t="s">
        <v>19</v>
      </c>
      <c r="N377" s="294" t="s">
        <v>47</v>
      </c>
      <c r="O377" s="272"/>
      <c r="P377" s="295">
        <f>O377*H377</f>
        <v>0</v>
      </c>
      <c r="Q377" s="295">
        <v>0</v>
      </c>
      <c r="R377" s="295">
        <f>Q377*H377</f>
        <v>0</v>
      </c>
      <c r="S377" s="295">
        <v>0</v>
      </c>
      <c r="T377" s="296">
        <f>S377*H377</f>
        <v>0</v>
      </c>
      <c r="U377" s="41"/>
      <c r="V377" s="41"/>
      <c r="W377" s="41"/>
      <c r="X377" s="41"/>
      <c r="Y377" s="41"/>
      <c r="Z377" s="41"/>
      <c r="AA377" s="41"/>
      <c r="AB377" s="41"/>
      <c r="AC377" s="41"/>
      <c r="AD377" s="41"/>
      <c r="AE377" s="41"/>
      <c r="AR377" s="227" t="s">
        <v>391</v>
      </c>
      <c r="AT377" s="227" t="s">
        <v>310</v>
      </c>
      <c r="AU377" s="227" t="s">
        <v>85</v>
      </c>
      <c r="AY377" s="20" t="s">
        <v>308</v>
      </c>
      <c r="BE377" s="228">
        <f>IF(N377="základní",J377,0)</f>
        <v>0</v>
      </c>
      <c r="BF377" s="228">
        <f>IF(N377="snížená",J377,0)</f>
        <v>0</v>
      </c>
      <c r="BG377" s="228">
        <f>IF(N377="zákl. přenesená",J377,0)</f>
        <v>0</v>
      </c>
      <c r="BH377" s="228">
        <f>IF(N377="sníž. přenesená",J377,0)</f>
        <v>0</v>
      </c>
      <c r="BI377" s="228">
        <f>IF(N377="nulová",J377,0)</f>
        <v>0</v>
      </c>
      <c r="BJ377" s="20" t="s">
        <v>83</v>
      </c>
      <c r="BK377" s="228">
        <f>ROUND(I377*H377,2)</f>
        <v>0</v>
      </c>
      <c r="BL377" s="20" t="s">
        <v>391</v>
      </c>
      <c r="BM377" s="227" t="s">
        <v>10527</v>
      </c>
    </row>
    <row r="378" s="2" customFormat="1" ht="6.96" customHeight="1">
      <c r="A378" s="41"/>
      <c r="B378" s="62"/>
      <c r="C378" s="63"/>
      <c r="D378" s="63"/>
      <c r="E378" s="63"/>
      <c r="F378" s="63"/>
      <c r="G378" s="63"/>
      <c r="H378" s="63"/>
      <c r="I378" s="63"/>
      <c r="J378" s="63"/>
      <c r="K378" s="63"/>
      <c r="L378" s="47"/>
      <c r="M378" s="41"/>
      <c r="O378" s="41"/>
      <c r="P378" s="41"/>
      <c r="Q378" s="41"/>
      <c r="R378" s="41"/>
      <c r="S378" s="41"/>
      <c r="T378" s="41"/>
      <c r="U378" s="41"/>
      <c r="V378" s="41"/>
      <c r="W378" s="41"/>
      <c r="X378" s="41"/>
      <c r="Y378" s="41"/>
      <c r="Z378" s="41"/>
      <c r="AA378" s="41"/>
      <c r="AB378" s="41"/>
      <c r="AC378" s="41"/>
      <c r="AD378" s="41"/>
      <c r="AE378" s="41"/>
    </row>
  </sheetData>
  <sheetProtection sheet="1" autoFilter="0" formatColumns="0" formatRows="0" objects="1" scenarios="1" spinCount="100000" saltValue="10Fv87PZifJtRtcu0dco7OhLuqPE7u3j3z87Ch/7fzLQwS5Hz0Y1Z2OQZhnZN3ujQUG4OHD2B7zfBhMb3yiRhQ==" hashValue="vvNB9RqGKTOiSr1n2l6FJ3lKCftcSJZk+bLYTDXlS1uRZW8imPBkoTlAgBnrxrdKAxqnFH1Nt7oR1ySQKCWFjQ==" algorithmName="SHA-512" password="CC35"/>
  <autoFilter ref="C102:K377"/>
  <mergeCells count="15">
    <mergeCell ref="E7:H7"/>
    <mergeCell ref="E11:H11"/>
    <mergeCell ref="E9:H9"/>
    <mergeCell ref="E13:H13"/>
    <mergeCell ref="E22:H22"/>
    <mergeCell ref="E31:H31"/>
    <mergeCell ref="E52:H52"/>
    <mergeCell ref="E56:H56"/>
    <mergeCell ref="E54:H54"/>
    <mergeCell ref="E58:H58"/>
    <mergeCell ref="E89:H89"/>
    <mergeCell ref="E93:H93"/>
    <mergeCell ref="E91:H91"/>
    <mergeCell ref="E95:H9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227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10284</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8579</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ROUND(J93,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ROUND((SUM(BE93:BE126)),  2)</f>
        <v>0</v>
      </c>
      <c r="G37" s="41"/>
      <c r="H37" s="41"/>
      <c r="I37" s="161">
        <v>0.20999999999999999</v>
      </c>
      <c r="J37" s="160">
        <f>ROUND(((SUM(BE93:BE126))*I37),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ROUND((SUM(BF93:BF126)),  2)</f>
        <v>0</v>
      </c>
      <c r="G38" s="41"/>
      <c r="H38" s="41"/>
      <c r="I38" s="161">
        <v>0.12</v>
      </c>
      <c r="J38" s="160">
        <f>ROUND(((SUM(BF93:BF126))*I38),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ROUND((SUM(BG93:BG126)),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ROUND((SUM(BH93:BH126)),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ROUND((SUM(BI93:BI126)),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10284</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02 - Elektroinstalace</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J93</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1074</v>
      </c>
      <c r="E68" s="181"/>
      <c r="F68" s="181"/>
      <c r="G68" s="181"/>
      <c r="H68" s="181"/>
      <c r="I68" s="181"/>
      <c r="J68" s="182">
        <f>J94</f>
        <v>0</v>
      </c>
      <c r="K68" s="179"/>
      <c r="L68" s="183"/>
      <c r="S68" s="9"/>
      <c r="T68" s="9"/>
      <c r="U68" s="9"/>
      <c r="V68" s="9"/>
      <c r="W68" s="9"/>
      <c r="X68" s="9"/>
      <c r="Y68" s="9"/>
      <c r="Z68" s="9"/>
      <c r="AA68" s="9"/>
      <c r="AB68" s="9"/>
      <c r="AC68" s="9"/>
      <c r="AD68" s="9"/>
      <c r="AE68" s="9"/>
    </row>
    <row r="69" s="10" customFormat="1" ht="19.92" customHeight="1">
      <c r="A69" s="10"/>
      <c r="B69" s="184"/>
      <c r="C69" s="128"/>
      <c r="D69" s="185" t="s">
        <v>1075</v>
      </c>
      <c r="E69" s="186"/>
      <c r="F69" s="186"/>
      <c r="G69" s="186"/>
      <c r="H69" s="186"/>
      <c r="I69" s="186"/>
      <c r="J69" s="187">
        <f>J95</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1" customFormat="1" ht="16.5" customHeight="1">
      <c r="B81" s="24"/>
      <c r="C81" s="25"/>
      <c r="D81" s="25"/>
      <c r="E81" s="173" t="s">
        <v>284</v>
      </c>
      <c r="F81" s="25"/>
      <c r="G81" s="25"/>
      <c r="H81" s="25"/>
      <c r="I81" s="25"/>
      <c r="J81" s="25"/>
      <c r="K81" s="25"/>
      <c r="L81" s="23"/>
    </row>
    <row r="82" s="1" customFormat="1" ht="12" customHeight="1">
      <c r="B82" s="24"/>
      <c r="C82" s="35" t="s">
        <v>285</v>
      </c>
      <c r="D82" s="25"/>
      <c r="E82" s="25"/>
      <c r="F82" s="25"/>
      <c r="G82" s="25"/>
      <c r="H82" s="25"/>
      <c r="I82" s="25"/>
      <c r="J82" s="25"/>
      <c r="K82" s="25"/>
      <c r="L82" s="23"/>
    </row>
    <row r="83" s="2" customFormat="1" ht="16.5" customHeight="1">
      <c r="A83" s="41"/>
      <c r="B83" s="42"/>
      <c r="C83" s="43"/>
      <c r="D83" s="43"/>
      <c r="E83" s="291" t="s">
        <v>10284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3013</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E13</f>
        <v>02 - Elektroinstalace</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F16</f>
        <v xml:space="preserve"> </v>
      </c>
      <c r="G87" s="43"/>
      <c r="H87" s="43"/>
      <c r="I87" s="35" t="s">
        <v>23</v>
      </c>
      <c r="J87" s="75" t="str">
        <f>IF(J16="","",J16)</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E19</f>
        <v>Statutární město Ostrava</v>
      </c>
      <c r="G89" s="43"/>
      <c r="H89" s="43"/>
      <c r="I89" s="35" t="s">
        <v>33</v>
      </c>
      <c r="J89" s="39" t="str">
        <f>E25</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IF(E22="","",E22)</f>
        <v>Vyplň údaj</v>
      </c>
      <c r="G90" s="43"/>
      <c r="H90" s="43"/>
      <c r="I90" s="35" t="s">
        <v>38</v>
      </c>
      <c r="J90" s="39" t="str">
        <f>E28</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f>
        <v>0</v>
      </c>
      <c r="Q93" s="99"/>
      <c r="R93" s="197">
        <f>R94</f>
        <v>0</v>
      </c>
      <c r="S93" s="99"/>
      <c r="T93" s="198">
        <f>T94</f>
        <v>0</v>
      </c>
      <c r="U93" s="41"/>
      <c r="V93" s="41"/>
      <c r="W93" s="41"/>
      <c r="X93" s="41"/>
      <c r="Y93" s="41"/>
      <c r="Z93" s="41"/>
      <c r="AA93" s="41"/>
      <c r="AB93" s="41"/>
      <c r="AC93" s="41"/>
      <c r="AD93" s="41"/>
      <c r="AE93" s="41"/>
      <c r="AT93" s="20" t="s">
        <v>75</v>
      </c>
      <c r="AU93" s="20" t="s">
        <v>290</v>
      </c>
      <c r="BK93" s="199">
        <f>BK94</f>
        <v>0</v>
      </c>
    </row>
    <row r="94" s="12" customFormat="1" ht="25.92" customHeight="1">
      <c r="A94" s="12"/>
      <c r="B94" s="200"/>
      <c r="C94" s="201"/>
      <c r="D94" s="202" t="s">
        <v>75</v>
      </c>
      <c r="E94" s="203" t="s">
        <v>1137</v>
      </c>
      <c r="F94" s="203" t="s">
        <v>1138</v>
      </c>
      <c r="G94" s="201"/>
      <c r="H94" s="201"/>
      <c r="I94" s="204"/>
      <c r="J94" s="205">
        <f>BK94</f>
        <v>0</v>
      </c>
      <c r="K94" s="201"/>
      <c r="L94" s="206"/>
      <c r="M94" s="207"/>
      <c r="N94" s="208"/>
      <c r="O94" s="208"/>
      <c r="P94" s="209">
        <f>P95</f>
        <v>0</v>
      </c>
      <c r="Q94" s="208"/>
      <c r="R94" s="209">
        <f>R95</f>
        <v>0</v>
      </c>
      <c r="S94" s="208"/>
      <c r="T94" s="210">
        <f>T95</f>
        <v>0</v>
      </c>
      <c r="U94" s="12"/>
      <c r="V94" s="12"/>
      <c r="W94" s="12"/>
      <c r="X94" s="12"/>
      <c r="Y94" s="12"/>
      <c r="Z94" s="12"/>
      <c r="AA94" s="12"/>
      <c r="AB94" s="12"/>
      <c r="AC94" s="12"/>
      <c r="AD94" s="12"/>
      <c r="AE94" s="12"/>
      <c r="AR94" s="211" t="s">
        <v>150</v>
      </c>
      <c r="AT94" s="212" t="s">
        <v>75</v>
      </c>
      <c r="AU94" s="212" t="s">
        <v>76</v>
      </c>
      <c r="AY94" s="211" t="s">
        <v>308</v>
      </c>
      <c r="BK94" s="213">
        <f>BK95</f>
        <v>0</v>
      </c>
    </row>
    <row r="95" s="12" customFormat="1" ht="22.8" customHeight="1">
      <c r="A95" s="12"/>
      <c r="B95" s="200"/>
      <c r="C95" s="201"/>
      <c r="D95" s="202" t="s">
        <v>75</v>
      </c>
      <c r="E95" s="214" t="s">
        <v>1139</v>
      </c>
      <c r="F95" s="214" t="s">
        <v>1140</v>
      </c>
      <c r="G95" s="201"/>
      <c r="H95" s="201"/>
      <c r="I95" s="204"/>
      <c r="J95" s="215">
        <f>BK95</f>
        <v>0</v>
      </c>
      <c r="K95" s="201"/>
      <c r="L95" s="206"/>
      <c r="M95" s="207"/>
      <c r="N95" s="208"/>
      <c r="O95" s="208"/>
      <c r="P95" s="209">
        <f>SUM(P96:P126)</f>
        <v>0</v>
      </c>
      <c r="Q95" s="208"/>
      <c r="R95" s="209">
        <f>SUM(R96:R126)</f>
        <v>0</v>
      </c>
      <c r="S95" s="208"/>
      <c r="T95" s="210">
        <f>SUM(T96:T126)</f>
        <v>0</v>
      </c>
      <c r="U95" s="12"/>
      <c r="V95" s="12"/>
      <c r="W95" s="12"/>
      <c r="X95" s="12"/>
      <c r="Y95" s="12"/>
      <c r="Z95" s="12"/>
      <c r="AA95" s="12"/>
      <c r="AB95" s="12"/>
      <c r="AC95" s="12"/>
      <c r="AD95" s="12"/>
      <c r="AE95" s="12"/>
      <c r="AR95" s="211" t="s">
        <v>150</v>
      </c>
      <c r="AT95" s="212" t="s">
        <v>75</v>
      </c>
      <c r="AU95" s="212" t="s">
        <v>83</v>
      </c>
      <c r="AY95" s="211" t="s">
        <v>308</v>
      </c>
      <c r="BK95" s="213">
        <f>SUM(BK96:BK126)</f>
        <v>0</v>
      </c>
    </row>
    <row r="96" s="2" customFormat="1" ht="16.5" customHeight="1">
      <c r="A96" s="41"/>
      <c r="B96" s="42"/>
      <c r="C96" s="216" t="s">
        <v>83</v>
      </c>
      <c r="D96" s="216" t="s">
        <v>310</v>
      </c>
      <c r="E96" s="217" t="s">
        <v>83</v>
      </c>
      <c r="F96" s="218" t="s">
        <v>7255</v>
      </c>
      <c r="G96" s="219" t="s">
        <v>4835</v>
      </c>
      <c r="H96" s="220">
        <v>49</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782</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782</v>
      </c>
      <c r="BM96" s="227" t="s">
        <v>85</v>
      </c>
    </row>
    <row r="97" s="2" customFormat="1" ht="16.5" customHeight="1">
      <c r="A97" s="41"/>
      <c r="B97" s="42"/>
      <c r="C97" s="216" t="s">
        <v>85</v>
      </c>
      <c r="D97" s="216" t="s">
        <v>310</v>
      </c>
      <c r="E97" s="217" t="s">
        <v>85</v>
      </c>
      <c r="F97" s="218" t="s">
        <v>7256</v>
      </c>
      <c r="G97" s="219" t="s">
        <v>474</v>
      </c>
      <c r="H97" s="220">
        <v>37</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782</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782</v>
      </c>
      <c r="BM97" s="227" t="s">
        <v>315</v>
      </c>
    </row>
    <row r="98" s="2" customFormat="1" ht="16.5" customHeight="1">
      <c r="A98" s="41"/>
      <c r="B98" s="42"/>
      <c r="C98" s="216" t="s">
        <v>150</v>
      </c>
      <c r="D98" s="216" t="s">
        <v>310</v>
      </c>
      <c r="E98" s="217" t="s">
        <v>150</v>
      </c>
      <c r="F98" s="218" t="s">
        <v>7257</v>
      </c>
      <c r="G98" s="219" t="s">
        <v>474</v>
      </c>
      <c r="H98" s="220">
        <v>8</v>
      </c>
      <c r="I98" s="221"/>
      <c r="J98" s="222">
        <f>ROUND(I98*H98,2)</f>
        <v>0</v>
      </c>
      <c r="K98" s="218" t="s">
        <v>19</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782</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782</v>
      </c>
      <c r="BM98" s="227" t="s">
        <v>342</v>
      </c>
    </row>
    <row r="99" s="2" customFormat="1" ht="16.5" customHeight="1">
      <c r="A99" s="41"/>
      <c r="B99" s="42"/>
      <c r="C99" s="216" t="s">
        <v>315</v>
      </c>
      <c r="D99" s="216" t="s">
        <v>310</v>
      </c>
      <c r="E99" s="217" t="s">
        <v>315</v>
      </c>
      <c r="F99" s="218" t="s">
        <v>8580</v>
      </c>
      <c r="G99" s="219" t="s">
        <v>474</v>
      </c>
      <c r="H99" s="220">
        <v>470</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782</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782</v>
      </c>
      <c r="BM99" s="227" t="s">
        <v>352</v>
      </c>
    </row>
    <row r="100" s="2" customFormat="1" ht="16.5" customHeight="1">
      <c r="A100" s="41"/>
      <c r="B100" s="42"/>
      <c r="C100" s="216" t="s">
        <v>336</v>
      </c>
      <c r="D100" s="216" t="s">
        <v>310</v>
      </c>
      <c r="E100" s="217" t="s">
        <v>336</v>
      </c>
      <c r="F100" s="218" t="s">
        <v>7259</v>
      </c>
      <c r="G100" s="219" t="s">
        <v>4835</v>
      </c>
      <c r="H100" s="220">
        <v>9</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782</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782</v>
      </c>
      <c r="BM100" s="227" t="s">
        <v>362</v>
      </c>
    </row>
    <row r="101" s="2" customFormat="1" ht="16.5" customHeight="1">
      <c r="A101" s="41"/>
      <c r="B101" s="42"/>
      <c r="C101" s="216" t="s">
        <v>342</v>
      </c>
      <c r="D101" s="216" t="s">
        <v>310</v>
      </c>
      <c r="E101" s="217" t="s">
        <v>342</v>
      </c>
      <c r="F101" s="218" t="s">
        <v>7260</v>
      </c>
      <c r="G101" s="219" t="s">
        <v>474</v>
      </c>
      <c r="H101" s="220">
        <v>34</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782</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782</v>
      </c>
      <c r="BM101" s="227" t="s">
        <v>8</v>
      </c>
    </row>
    <row r="102" s="2" customFormat="1" ht="16.5" customHeight="1">
      <c r="A102" s="41"/>
      <c r="B102" s="42"/>
      <c r="C102" s="216" t="s">
        <v>347</v>
      </c>
      <c r="D102" s="216" t="s">
        <v>310</v>
      </c>
      <c r="E102" s="217" t="s">
        <v>347</v>
      </c>
      <c r="F102" s="218" t="s">
        <v>7261</v>
      </c>
      <c r="G102" s="219" t="s">
        <v>474</v>
      </c>
      <c r="H102" s="220">
        <v>34</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782</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782</v>
      </c>
      <c r="BM102" s="227" t="s">
        <v>381</v>
      </c>
    </row>
    <row r="103" s="2" customFormat="1" ht="16.5" customHeight="1">
      <c r="A103" s="41"/>
      <c r="B103" s="42"/>
      <c r="C103" s="216" t="s">
        <v>352</v>
      </c>
      <c r="D103" s="216" t="s">
        <v>310</v>
      </c>
      <c r="E103" s="217" t="s">
        <v>352</v>
      </c>
      <c r="F103" s="218" t="s">
        <v>7264</v>
      </c>
      <c r="G103" s="219" t="s">
        <v>313</v>
      </c>
      <c r="H103" s="220">
        <v>587</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782</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782</v>
      </c>
      <c r="BM103" s="227" t="s">
        <v>391</v>
      </c>
    </row>
    <row r="104" s="2" customFormat="1" ht="16.5" customHeight="1">
      <c r="A104" s="41"/>
      <c r="B104" s="42"/>
      <c r="C104" s="216" t="s">
        <v>357</v>
      </c>
      <c r="D104" s="216" t="s">
        <v>310</v>
      </c>
      <c r="E104" s="217" t="s">
        <v>357</v>
      </c>
      <c r="F104" s="218" t="s">
        <v>7263</v>
      </c>
      <c r="G104" s="219" t="s">
        <v>474</v>
      </c>
      <c r="H104" s="220">
        <v>635</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782</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782</v>
      </c>
      <c r="BM104" s="227" t="s">
        <v>401</v>
      </c>
    </row>
    <row r="105" s="2" customFormat="1" ht="16.5" customHeight="1">
      <c r="A105" s="41"/>
      <c r="B105" s="42"/>
      <c r="C105" s="216" t="s">
        <v>362</v>
      </c>
      <c r="D105" s="216" t="s">
        <v>310</v>
      </c>
      <c r="E105" s="217" t="s">
        <v>362</v>
      </c>
      <c r="F105" s="218" t="s">
        <v>7263</v>
      </c>
      <c r="G105" s="219" t="s">
        <v>474</v>
      </c>
      <c r="H105" s="220">
        <v>307</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782</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782</v>
      </c>
      <c r="BM105" s="227" t="s">
        <v>411</v>
      </c>
    </row>
    <row r="106" s="2" customFormat="1" ht="21.75" customHeight="1">
      <c r="A106" s="41"/>
      <c r="B106" s="42"/>
      <c r="C106" s="216" t="s">
        <v>367</v>
      </c>
      <c r="D106" s="216" t="s">
        <v>310</v>
      </c>
      <c r="E106" s="217" t="s">
        <v>367</v>
      </c>
      <c r="F106" s="218" t="s">
        <v>7267</v>
      </c>
      <c r="G106" s="219" t="s">
        <v>323</v>
      </c>
      <c r="H106" s="220">
        <v>16</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782</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782</v>
      </c>
      <c r="BM106" s="227" t="s">
        <v>420</v>
      </c>
    </row>
    <row r="107" s="2" customFormat="1" ht="16.5" customHeight="1">
      <c r="A107" s="41"/>
      <c r="B107" s="42"/>
      <c r="C107" s="216" t="s">
        <v>8</v>
      </c>
      <c r="D107" s="216" t="s">
        <v>310</v>
      </c>
      <c r="E107" s="217" t="s">
        <v>8</v>
      </c>
      <c r="F107" s="218" t="s">
        <v>7266</v>
      </c>
      <c r="G107" s="219" t="s">
        <v>323</v>
      </c>
      <c r="H107" s="220">
        <v>155</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782</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782</v>
      </c>
      <c r="BM107" s="227" t="s">
        <v>430</v>
      </c>
    </row>
    <row r="108" s="2" customFormat="1" ht="21.75" customHeight="1">
      <c r="A108" s="41"/>
      <c r="B108" s="42"/>
      <c r="C108" s="216" t="s">
        <v>376</v>
      </c>
      <c r="D108" s="216" t="s">
        <v>310</v>
      </c>
      <c r="E108" s="217" t="s">
        <v>376</v>
      </c>
      <c r="F108" s="218" t="s">
        <v>7271</v>
      </c>
      <c r="G108" s="219" t="s">
        <v>323</v>
      </c>
      <c r="H108" s="220">
        <v>196</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782</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782</v>
      </c>
      <c r="BM108" s="227" t="s">
        <v>596</v>
      </c>
    </row>
    <row r="109" s="2" customFormat="1" ht="16.5" customHeight="1">
      <c r="A109" s="41"/>
      <c r="B109" s="42"/>
      <c r="C109" s="216" t="s">
        <v>381</v>
      </c>
      <c r="D109" s="216" t="s">
        <v>310</v>
      </c>
      <c r="E109" s="217" t="s">
        <v>381</v>
      </c>
      <c r="F109" s="218" t="s">
        <v>7395</v>
      </c>
      <c r="G109" s="219" t="s">
        <v>626</v>
      </c>
      <c r="H109" s="220">
        <v>2753</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782</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782</v>
      </c>
      <c r="BM109" s="227" t="s">
        <v>606</v>
      </c>
    </row>
    <row r="110" s="2" customFormat="1" ht="16.5" customHeight="1">
      <c r="A110" s="41"/>
      <c r="B110" s="42"/>
      <c r="C110" s="216" t="s">
        <v>386</v>
      </c>
      <c r="D110" s="216" t="s">
        <v>310</v>
      </c>
      <c r="E110" s="217" t="s">
        <v>386</v>
      </c>
      <c r="F110" s="218" t="s">
        <v>7659</v>
      </c>
      <c r="G110" s="219" t="s">
        <v>474</v>
      </c>
      <c r="H110" s="220">
        <v>298</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782</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782</v>
      </c>
      <c r="BM110" s="227" t="s">
        <v>611</v>
      </c>
    </row>
    <row r="111" s="2" customFormat="1" ht="16.5" customHeight="1">
      <c r="A111" s="41"/>
      <c r="B111" s="42"/>
      <c r="C111" s="216" t="s">
        <v>391</v>
      </c>
      <c r="D111" s="216" t="s">
        <v>310</v>
      </c>
      <c r="E111" s="217" t="s">
        <v>391</v>
      </c>
      <c r="F111" s="218" t="s">
        <v>7663</v>
      </c>
      <c r="G111" s="219" t="s">
        <v>323</v>
      </c>
      <c r="H111" s="220">
        <v>894</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782</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782</v>
      </c>
      <c r="BM111" s="227" t="s">
        <v>616</v>
      </c>
    </row>
    <row r="112" s="2" customFormat="1" ht="16.5" customHeight="1">
      <c r="A112" s="41"/>
      <c r="B112" s="42"/>
      <c r="C112" s="216" t="s">
        <v>396</v>
      </c>
      <c r="D112" s="216" t="s">
        <v>310</v>
      </c>
      <c r="E112" s="217" t="s">
        <v>396</v>
      </c>
      <c r="F112" s="218" t="s">
        <v>7262</v>
      </c>
      <c r="G112" s="219" t="s">
        <v>4835</v>
      </c>
      <c r="H112" s="220">
        <v>1788</v>
      </c>
      <c r="I112" s="221"/>
      <c r="J112" s="222">
        <f>ROUND(I112*H112,2)</f>
        <v>0</v>
      </c>
      <c r="K112" s="218" t="s">
        <v>19</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782</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782</v>
      </c>
      <c r="BM112" s="227" t="s">
        <v>620</v>
      </c>
    </row>
    <row r="113" s="2" customFormat="1" ht="16.5" customHeight="1">
      <c r="A113" s="41"/>
      <c r="B113" s="42"/>
      <c r="C113" s="280" t="s">
        <v>401</v>
      </c>
      <c r="D113" s="280" t="s">
        <v>1137</v>
      </c>
      <c r="E113" s="281" t="s">
        <v>7275</v>
      </c>
      <c r="F113" s="282" t="s">
        <v>10528</v>
      </c>
      <c r="G113" s="283" t="s">
        <v>4835</v>
      </c>
      <c r="H113" s="284">
        <v>49</v>
      </c>
      <c r="I113" s="285"/>
      <c r="J113" s="286">
        <f>ROUND(I113*H113,2)</f>
        <v>0</v>
      </c>
      <c r="K113" s="282" t="s">
        <v>19</v>
      </c>
      <c r="L113" s="287"/>
      <c r="M113" s="288" t="s">
        <v>19</v>
      </c>
      <c r="N113" s="289"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3255</v>
      </c>
      <c r="AT113" s="227" t="s">
        <v>1137</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782</v>
      </c>
      <c r="BM113" s="227" t="s">
        <v>627</v>
      </c>
    </row>
    <row r="114" s="2" customFormat="1" ht="16.5" customHeight="1">
      <c r="A114" s="41"/>
      <c r="B114" s="42"/>
      <c r="C114" s="280" t="s">
        <v>406</v>
      </c>
      <c r="D114" s="280" t="s">
        <v>1137</v>
      </c>
      <c r="E114" s="281" t="s">
        <v>313</v>
      </c>
      <c r="F114" s="282" t="s">
        <v>7277</v>
      </c>
      <c r="G114" s="283" t="s">
        <v>474</v>
      </c>
      <c r="H114" s="284">
        <v>37</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3255</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782</v>
      </c>
      <c r="BM114" s="227" t="s">
        <v>735</v>
      </c>
    </row>
    <row r="115" s="2" customFormat="1" ht="16.5" customHeight="1">
      <c r="A115" s="41"/>
      <c r="B115" s="42"/>
      <c r="C115" s="280" t="s">
        <v>411</v>
      </c>
      <c r="D115" s="280" t="s">
        <v>1137</v>
      </c>
      <c r="E115" s="281" t="s">
        <v>442</v>
      </c>
      <c r="F115" s="282" t="s">
        <v>7280</v>
      </c>
      <c r="G115" s="283" t="s">
        <v>474</v>
      </c>
      <c r="H115" s="284">
        <v>8</v>
      </c>
      <c r="I115" s="285"/>
      <c r="J115" s="286">
        <f>ROUND(I115*H115,2)</f>
        <v>0</v>
      </c>
      <c r="K115" s="282" t="s">
        <v>19</v>
      </c>
      <c r="L115" s="287"/>
      <c r="M115" s="288" t="s">
        <v>19</v>
      </c>
      <c r="N115" s="289"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3255</v>
      </c>
      <c r="AT115" s="227" t="s">
        <v>1137</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782</v>
      </c>
      <c r="BM115" s="227" t="s">
        <v>740</v>
      </c>
    </row>
    <row r="116" s="2" customFormat="1" ht="16.5" customHeight="1">
      <c r="A116" s="41"/>
      <c r="B116" s="42"/>
      <c r="C116" s="280" t="s">
        <v>7</v>
      </c>
      <c r="D116" s="280" t="s">
        <v>1137</v>
      </c>
      <c r="E116" s="281" t="s">
        <v>7279</v>
      </c>
      <c r="F116" s="282" t="s">
        <v>7282</v>
      </c>
      <c r="G116" s="283" t="s">
        <v>474</v>
      </c>
      <c r="H116" s="284">
        <v>470</v>
      </c>
      <c r="I116" s="285"/>
      <c r="J116" s="286">
        <f>ROUND(I116*H116,2)</f>
        <v>0</v>
      </c>
      <c r="K116" s="282" t="s">
        <v>19</v>
      </c>
      <c r="L116" s="287"/>
      <c r="M116" s="288" t="s">
        <v>19</v>
      </c>
      <c r="N116" s="289"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3255</v>
      </c>
      <c r="AT116" s="227" t="s">
        <v>1137</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782</v>
      </c>
      <c r="BM116" s="227" t="s">
        <v>746</v>
      </c>
    </row>
    <row r="117" s="2" customFormat="1" ht="16.5" customHeight="1">
      <c r="A117" s="41"/>
      <c r="B117" s="42"/>
      <c r="C117" s="280" t="s">
        <v>420</v>
      </c>
      <c r="D117" s="280" t="s">
        <v>1137</v>
      </c>
      <c r="E117" s="281" t="s">
        <v>7281</v>
      </c>
      <c r="F117" s="282" t="s">
        <v>7284</v>
      </c>
      <c r="G117" s="283" t="s">
        <v>4835</v>
      </c>
      <c r="H117" s="284">
        <v>9</v>
      </c>
      <c r="I117" s="285"/>
      <c r="J117" s="286">
        <f>ROUND(I117*H117,2)</f>
        <v>0</v>
      </c>
      <c r="K117" s="282" t="s">
        <v>19</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3255</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782</v>
      </c>
      <c r="BM117" s="227" t="s">
        <v>749</v>
      </c>
    </row>
    <row r="118" s="2" customFormat="1" ht="16.5" customHeight="1">
      <c r="A118" s="41"/>
      <c r="B118" s="42"/>
      <c r="C118" s="280" t="s">
        <v>425</v>
      </c>
      <c r="D118" s="280" t="s">
        <v>1137</v>
      </c>
      <c r="E118" s="281" t="s">
        <v>8581</v>
      </c>
      <c r="F118" s="282" t="s">
        <v>7290</v>
      </c>
      <c r="G118" s="283" t="s">
        <v>313</v>
      </c>
      <c r="H118" s="284">
        <v>587</v>
      </c>
      <c r="I118" s="285"/>
      <c r="J118" s="286">
        <f>ROUND(I118*H118,2)</f>
        <v>0</v>
      </c>
      <c r="K118" s="282" t="s">
        <v>19</v>
      </c>
      <c r="L118" s="287"/>
      <c r="M118" s="288" t="s">
        <v>19</v>
      </c>
      <c r="N118" s="289"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3255</v>
      </c>
      <c r="AT118" s="227" t="s">
        <v>1137</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782</v>
      </c>
      <c r="BM118" s="227" t="s">
        <v>750</v>
      </c>
    </row>
    <row r="119" s="2" customFormat="1" ht="16.5" customHeight="1">
      <c r="A119" s="41"/>
      <c r="B119" s="42"/>
      <c r="C119" s="280" t="s">
        <v>430</v>
      </c>
      <c r="D119" s="280" t="s">
        <v>1137</v>
      </c>
      <c r="E119" s="281" t="s">
        <v>7285</v>
      </c>
      <c r="F119" s="282" t="s">
        <v>7288</v>
      </c>
      <c r="G119" s="283" t="s">
        <v>474</v>
      </c>
      <c r="H119" s="284">
        <v>635</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3255</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782</v>
      </c>
      <c r="BM119" s="227" t="s">
        <v>751</v>
      </c>
    </row>
    <row r="120" s="2" customFormat="1" ht="16.5" customHeight="1">
      <c r="A120" s="41"/>
      <c r="B120" s="42"/>
      <c r="C120" s="280" t="s">
        <v>753</v>
      </c>
      <c r="D120" s="280" t="s">
        <v>1137</v>
      </c>
      <c r="E120" s="281" t="s">
        <v>7287</v>
      </c>
      <c r="F120" s="282" t="s">
        <v>7294</v>
      </c>
      <c r="G120" s="283" t="s">
        <v>474</v>
      </c>
      <c r="H120" s="284">
        <v>307</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3255</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782</v>
      </c>
      <c r="BM120" s="227" t="s">
        <v>10529</v>
      </c>
    </row>
    <row r="121" s="2" customFormat="1" ht="16.5" customHeight="1">
      <c r="A121" s="41"/>
      <c r="B121" s="42"/>
      <c r="C121" s="280" t="s">
        <v>596</v>
      </c>
      <c r="D121" s="280" t="s">
        <v>1137</v>
      </c>
      <c r="E121" s="281" t="s">
        <v>7291</v>
      </c>
      <c r="F121" s="282" t="s">
        <v>8582</v>
      </c>
      <c r="G121" s="283" t="s">
        <v>323</v>
      </c>
      <c r="H121" s="284">
        <v>155</v>
      </c>
      <c r="I121" s="285"/>
      <c r="J121" s="286">
        <f>ROUND(I121*H121,2)</f>
        <v>0</v>
      </c>
      <c r="K121" s="282" t="s">
        <v>19</v>
      </c>
      <c r="L121" s="287"/>
      <c r="M121" s="288" t="s">
        <v>19</v>
      </c>
      <c r="N121" s="289"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3255</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10530</v>
      </c>
    </row>
    <row r="122" s="2" customFormat="1">
      <c r="A122" s="41"/>
      <c r="B122" s="42"/>
      <c r="C122" s="43"/>
      <c r="D122" s="236" t="s">
        <v>4125</v>
      </c>
      <c r="E122" s="43"/>
      <c r="F122" s="292" t="s">
        <v>10531</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4125</v>
      </c>
      <c r="AU122" s="20" t="s">
        <v>85</v>
      </c>
    </row>
    <row r="123" s="13" customFormat="1">
      <c r="A123" s="13"/>
      <c r="B123" s="234"/>
      <c r="C123" s="235"/>
      <c r="D123" s="236" t="s">
        <v>319</v>
      </c>
      <c r="E123" s="237" t="s">
        <v>19</v>
      </c>
      <c r="F123" s="238" t="s">
        <v>10532</v>
      </c>
      <c r="G123" s="235"/>
      <c r="H123" s="239">
        <v>155</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83</v>
      </c>
      <c r="AY123" s="245" t="s">
        <v>308</v>
      </c>
    </row>
    <row r="124" s="2" customFormat="1" ht="16.5" customHeight="1">
      <c r="A124" s="41"/>
      <c r="B124" s="42"/>
      <c r="C124" s="280" t="s">
        <v>759</v>
      </c>
      <c r="D124" s="280" t="s">
        <v>1137</v>
      </c>
      <c r="E124" s="281" t="s">
        <v>8584</v>
      </c>
      <c r="F124" s="282" t="s">
        <v>8585</v>
      </c>
      <c r="G124" s="283" t="s">
        <v>474</v>
      </c>
      <c r="H124" s="284">
        <v>298</v>
      </c>
      <c r="I124" s="285"/>
      <c r="J124" s="286">
        <f>ROUND(I124*H124,2)</f>
        <v>0</v>
      </c>
      <c r="K124" s="282" t="s">
        <v>19</v>
      </c>
      <c r="L124" s="287"/>
      <c r="M124" s="288" t="s">
        <v>19</v>
      </c>
      <c r="N124" s="289"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3255</v>
      </c>
      <c r="AT124" s="227" t="s">
        <v>1137</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782</v>
      </c>
      <c r="BM124" s="227" t="s">
        <v>760</v>
      </c>
    </row>
    <row r="125" s="2" customFormat="1" ht="16.5" customHeight="1">
      <c r="A125" s="41"/>
      <c r="B125" s="42"/>
      <c r="C125" s="280" t="s">
        <v>606</v>
      </c>
      <c r="D125" s="280" t="s">
        <v>1137</v>
      </c>
      <c r="E125" s="281" t="s">
        <v>8586</v>
      </c>
      <c r="F125" s="282" t="s">
        <v>8587</v>
      </c>
      <c r="G125" s="283" t="s">
        <v>323</v>
      </c>
      <c r="H125" s="284">
        <v>894</v>
      </c>
      <c r="I125" s="285"/>
      <c r="J125" s="286">
        <f>ROUND(I125*H125,2)</f>
        <v>0</v>
      </c>
      <c r="K125" s="282" t="s">
        <v>19</v>
      </c>
      <c r="L125" s="287"/>
      <c r="M125" s="288" t="s">
        <v>19</v>
      </c>
      <c r="N125" s="289"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3255</v>
      </c>
      <c r="AT125" s="227" t="s">
        <v>1137</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782</v>
      </c>
      <c r="BM125" s="227" t="s">
        <v>761</v>
      </c>
    </row>
    <row r="126" s="2" customFormat="1" ht="16.5" customHeight="1">
      <c r="A126" s="41"/>
      <c r="B126" s="42"/>
      <c r="C126" s="280" t="s">
        <v>765</v>
      </c>
      <c r="D126" s="280" t="s">
        <v>1137</v>
      </c>
      <c r="E126" s="281" t="s">
        <v>8588</v>
      </c>
      <c r="F126" s="282" t="s">
        <v>7286</v>
      </c>
      <c r="G126" s="283" t="s">
        <v>4835</v>
      </c>
      <c r="H126" s="284">
        <v>1788</v>
      </c>
      <c r="I126" s="285"/>
      <c r="J126" s="286">
        <f>ROUND(I126*H126,2)</f>
        <v>0</v>
      </c>
      <c r="K126" s="282" t="s">
        <v>19</v>
      </c>
      <c r="L126" s="287"/>
      <c r="M126" s="297" t="s">
        <v>19</v>
      </c>
      <c r="N126" s="298" t="s">
        <v>47</v>
      </c>
      <c r="O126" s="272"/>
      <c r="P126" s="295">
        <f>O126*H126</f>
        <v>0</v>
      </c>
      <c r="Q126" s="295">
        <v>0</v>
      </c>
      <c r="R126" s="295">
        <f>Q126*H126</f>
        <v>0</v>
      </c>
      <c r="S126" s="295">
        <v>0</v>
      </c>
      <c r="T126" s="296">
        <f>S126*H126</f>
        <v>0</v>
      </c>
      <c r="U126" s="41"/>
      <c r="V126" s="41"/>
      <c r="W126" s="41"/>
      <c r="X126" s="41"/>
      <c r="Y126" s="41"/>
      <c r="Z126" s="41"/>
      <c r="AA126" s="41"/>
      <c r="AB126" s="41"/>
      <c r="AC126" s="41"/>
      <c r="AD126" s="41"/>
      <c r="AE126" s="41"/>
      <c r="AR126" s="227" t="s">
        <v>3255</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782</v>
      </c>
      <c r="BM126" s="227" t="s">
        <v>769</v>
      </c>
    </row>
    <row r="127" s="2" customFormat="1" ht="6.96" customHeight="1">
      <c r="A127" s="41"/>
      <c r="B127" s="62"/>
      <c r="C127" s="63"/>
      <c r="D127" s="63"/>
      <c r="E127" s="63"/>
      <c r="F127" s="63"/>
      <c r="G127" s="63"/>
      <c r="H127" s="63"/>
      <c r="I127" s="63"/>
      <c r="J127" s="63"/>
      <c r="K127" s="63"/>
      <c r="L127" s="47"/>
      <c r="M127" s="41"/>
      <c r="O127" s="41"/>
      <c r="P127" s="41"/>
      <c r="Q127" s="41"/>
      <c r="R127" s="41"/>
      <c r="S127" s="41"/>
      <c r="T127" s="41"/>
      <c r="U127" s="41"/>
      <c r="V127" s="41"/>
      <c r="W127" s="41"/>
      <c r="X127" s="41"/>
      <c r="Y127" s="41"/>
      <c r="Z127" s="41"/>
      <c r="AA127" s="41"/>
      <c r="AB127" s="41"/>
      <c r="AC127" s="41"/>
      <c r="AD127" s="41"/>
      <c r="AE127" s="41"/>
    </row>
  </sheetData>
  <sheetProtection sheet="1" autoFilter="0" formatColumns="0" formatRows="0" objects="1" scenarios="1" spinCount="100000" saltValue="asNQoyej0g57fsTU6voucICn0cgnG3UM9ZGxGcmF3lUOnUd19ZrDAt4ZiYeRtGlH+0BYy/I59KhE9x6YBQ5OgQ==" hashValue="p1wHLwrNP/eumGweWMcViwON6PjBQ+QPmJoS/bB8leF2OeDaJkv88mObL6RdhnqWsTz1mL2JNLvy8BMYDPP2cg==" algorithmName="SHA-512" password="CC35"/>
  <autoFilter ref="C92:K126"/>
  <mergeCells count="15">
    <mergeCell ref="E7:H7"/>
    <mergeCell ref="E11:H11"/>
    <mergeCell ref="E9:H9"/>
    <mergeCell ref="E13:H13"/>
    <mergeCell ref="E22:H22"/>
    <mergeCell ref="E31:H31"/>
    <mergeCell ref="E52:H52"/>
    <mergeCell ref="E56:H56"/>
    <mergeCell ref="E54:H54"/>
    <mergeCell ref="E58:H58"/>
    <mergeCell ref="E79:H79"/>
    <mergeCell ref="E83:H83"/>
    <mergeCell ref="E81:H81"/>
    <mergeCell ref="E85:H8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230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10533</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ROUND(J95,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ROUND((SUM(BE95:BE377)),  2)</f>
        <v>0</v>
      </c>
      <c r="G35" s="41"/>
      <c r="H35" s="41"/>
      <c r="I35" s="161">
        <v>0.20999999999999999</v>
      </c>
      <c r="J35" s="160">
        <f>ROUND(((SUM(BE95:BE377))*I35),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ROUND((SUM(BF95:BF377)),  2)</f>
        <v>0</v>
      </c>
      <c r="G36" s="41"/>
      <c r="H36" s="41"/>
      <c r="I36" s="161">
        <v>0.12</v>
      </c>
      <c r="J36" s="160">
        <f>ROUND(((SUM(BF95:BF377))*I36),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ROUND((SUM(BG95:BG377)),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ROUND((SUM(BH95:BH377)),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ROUND((SUM(BI95:BI377)),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665.1 - Rekonstrukce tramvajových mostů- most ev.č.4793-2</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J95</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J96</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J97</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2298</v>
      </c>
      <c r="E66" s="186"/>
      <c r="F66" s="186"/>
      <c r="G66" s="186"/>
      <c r="H66" s="186"/>
      <c r="I66" s="186"/>
      <c r="J66" s="187">
        <f>J124</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1519</v>
      </c>
      <c r="E67" s="186"/>
      <c r="F67" s="186"/>
      <c r="G67" s="186"/>
      <c r="H67" s="186"/>
      <c r="I67" s="186"/>
      <c r="J67" s="187">
        <f>J151</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538</v>
      </c>
      <c r="E68" s="186"/>
      <c r="F68" s="186"/>
      <c r="G68" s="186"/>
      <c r="H68" s="186"/>
      <c r="I68" s="186"/>
      <c r="J68" s="187">
        <f>J180</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438</v>
      </c>
      <c r="E69" s="186"/>
      <c r="F69" s="186"/>
      <c r="G69" s="186"/>
      <c r="H69" s="186"/>
      <c r="I69" s="186"/>
      <c r="J69" s="187">
        <f>J264</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J277</f>
        <v>0</v>
      </c>
      <c r="K70" s="128"/>
      <c r="L70" s="188"/>
      <c r="S70" s="10"/>
      <c r="T70" s="10"/>
      <c r="U70" s="10"/>
      <c r="V70" s="10"/>
      <c r="W70" s="10"/>
      <c r="X70" s="10"/>
      <c r="Y70" s="10"/>
      <c r="Z70" s="10"/>
      <c r="AA70" s="10"/>
      <c r="AB70" s="10"/>
      <c r="AC70" s="10"/>
      <c r="AD70" s="10"/>
      <c r="AE70" s="10"/>
    </row>
    <row r="71" s="9" customFormat="1" ht="24.96" customHeight="1">
      <c r="A71" s="9"/>
      <c r="B71" s="178"/>
      <c r="C71" s="179"/>
      <c r="D71" s="180" t="s">
        <v>539</v>
      </c>
      <c r="E71" s="181"/>
      <c r="F71" s="181"/>
      <c r="G71" s="181"/>
      <c r="H71" s="181"/>
      <c r="I71" s="181"/>
      <c r="J71" s="182">
        <f>J280</f>
        <v>0</v>
      </c>
      <c r="K71" s="179"/>
      <c r="L71" s="183"/>
      <c r="S71" s="9"/>
      <c r="T71" s="9"/>
      <c r="U71" s="9"/>
      <c r="V71" s="9"/>
      <c r="W71" s="9"/>
      <c r="X71" s="9"/>
      <c r="Y71" s="9"/>
      <c r="Z71" s="9"/>
      <c r="AA71" s="9"/>
      <c r="AB71" s="9"/>
      <c r="AC71" s="9"/>
      <c r="AD71" s="9"/>
      <c r="AE71" s="9"/>
    </row>
    <row r="72" s="10" customFormat="1" ht="19.92" customHeight="1">
      <c r="A72" s="10"/>
      <c r="B72" s="184"/>
      <c r="C72" s="128"/>
      <c r="D72" s="185" t="s">
        <v>888</v>
      </c>
      <c r="E72" s="186"/>
      <c r="F72" s="186"/>
      <c r="G72" s="186"/>
      <c r="H72" s="186"/>
      <c r="I72" s="186"/>
      <c r="J72" s="187">
        <f>J281</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10534</v>
      </c>
      <c r="E73" s="186"/>
      <c r="F73" s="186"/>
      <c r="G73" s="186"/>
      <c r="H73" s="186"/>
      <c r="I73" s="186"/>
      <c r="J73" s="187">
        <f>J344</f>
        <v>0</v>
      </c>
      <c r="K73" s="128"/>
      <c r="L73" s="188"/>
      <c r="S73" s="10"/>
      <c r="T73" s="10"/>
      <c r="U73" s="10"/>
      <c r="V73" s="10"/>
      <c r="W73" s="10"/>
      <c r="X73" s="10"/>
      <c r="Y73" s="10"/>
      <c r="Z73" s="10"/>
      <c r="AA73" s="10"/>
      <c r="AB73" s="10"/>
      <c r="AC73" s="10"/>
      <c r="AD73" s="10"/>
      <c r="AE73" s="10"/>
    </row>
    <row r="74" s="2" customFormat="1" ht="21.84"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48"/>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48"/>
      <c r="S79" s="41"/>
      <c r="T79" s="41"/>
      <c r="U79" s="41"/>
      <c r="V79" s="41"/>
      <c r="W79" s="41"/>
      <c r="X79" s="41"/>
      <c r="Y79" s="41"/>
      <c r="Z79" s="41"/>
      <c r="AA79" s="41"/>
      <c r="AB79" s="41"/>
      <c r="AC79" s="41"/>
      <c r="AD79" s="41"/>
      <c r="AE79" s="41"/>
    </row>
    <row r="80" s="2" customFormat="1" ht="24.96" customHeight="1">
      <c r="A80" s="41"/>
      <c r="B80" s="42"/>
      <c r="C80" s="26" t="s">
        <v>293</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173" t="str">
        <f>E7</f>
        <v>DI_c10_Revitalizace Náměstí Republiky-PDPS</v>
      </c>
      <c r="F83" s="35"/>
      <c r="G83" s="35"/>
      <c r="H83" s="35"/>
      <c r="I83" s="43"/>
      <c r="J83" s="43"/>
      <c r="K83" s="43"/>
      <c r="L83" s="148"/>
      <c r="S83" s="41"/>
      <c r="T83" s="41"/>
      <c r="U83" s="41"/>
      <c r="V83" s="41"/>
      <c r="W83" s="41"/>
      <c r="X83" s="41"/>
      <c r="Y83" s="41"/>
      <c r="Z83" s="41"/>
      <c r="AA83" s="41"/>
      <c r="AB83" s="41"/>
      <c r="AC83" s="41"/>
      <c r="AD83" s="41"/>
      <c r="AE83" s="41"/>
    </row>
    <row r="84" s="1" customFormat="1" ht="12" customHeight="1">
      <c r="B84" s="24"/>
      <c r="C84" s="35" t="s">
        <v>283</v>
      </c>
      <c r="D84" s="25"/>
      <c r="E84" s="25"/>
      <c r="F84" s="25"/>
      <c r="G84" s="25"/>
      <c r="H84" s="25"/>
      <c r="I84" s="25"/>
      <c r="J84" s="25"/>
      <c r="K84" s="25"/>
      <c r="L84" s="23"/>
    </row>
    <row r="85" s="2" customFormat="1" ht="16.5" customHeight="1">
      <c r="A85" s="41"/>
      <c r="B85" s="42"/>
      <c r="C85" s="43"/>
      <c r="D85" s="43"/>
      <c r="E85" s="173" t="s">
        <v>284</v>
      </c>
      <c r="F85" s="43"/>
      <c r="G85" s="43"/>
      <c r="H85" s="43"/>
      <c r="I85" s="43"/>
      <c r="J85" s="43"/>
      <c r="K85" s="43"/>
      <c r="L85" s="148"/>
      <c r="S85" s="41"/>
      <c r="T85" s="41"/>
      <c r="U85" s="41"/>
      <c r="V85" s="41"/>
      <c r="W85" s="41"/>
      <c r="X85" s="41"/>
      <c r="Y85" s="41"/>
      <c r="Z85" s="41"/>
      <c r="AA85" s="41"/>
      <c r="AB85" s="41"/>
      <c r="AC85" s="41"/>
      <c r="AD85" s="41"/>
      <c r="AE85" s="41"/>
    </row>
    <row r="86" s="2" customFormat="1" ht="12" customHeight="1">
      <c r="A86" s="41"/>
      <c r="B86" s="42"/>
      <c r="C86" s="35" t="s">
        <v>285</v>
      </c>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6.5" customHeight="1">
      <c r="A87" s="41"/>
      <c r="B87" s="42"/>
      <c r="C87" s="43"/>
      <c r="D87" s="43"/>
      <c r="E87" s="72" t="str">
        <f>E11</f>
        <v>SO 665.1 - Rekonstrukce tramvajových mostů- most ev.č.4793-2</v>
      </c>
      <c r="F87" s="43"/>
      <c r="G87" s="43"/>
      <c r="H87" s="43"/>
      <c r="I87" s="43"/>
      <c r="J87" s="43"/>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2" customHeight="1">
      <c r="A89" s="41"/>
      <c r="B89" s="42"/>
      <c r="C89" s="35" t="s">
        <v>21</v>
      </c>
      <c r="D89" s="43"/>
      <c r="E89" s="43"/>
      <c r="F89" s="30" t="str">
        <f>F14</f>
        <v xml:space="preserve"> </v>
      </c>
      <c r="G89" s="43"/>
      <c r="H89" s="43"/>
      <c r="I89" s="35" t="s">
        <v>23</v>
      </c>
      <c r="J89" s="75" t="str">
        <f>IF(J14="","",J14)</f>
        <v>31. 1. 2025</v>
      </c>
      <c r="K89" s="43"/>
      <c r="L89" s="148"/>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5.15" customHeight="1">
      <c r="A91" s="41"/>
      <c r="B91" s="42"/>
      <c r="C91" s="35" t="s">
        <v>25</v>
      </c>
      <c r="D91" s="43"/>
      <c r="E91" s="43"/>
      <c r="F91" s="30" t="str">
        <f>E17</f>
        <v>Statutární město Ostrava</v>
      </c>
      <c r="G91" s="43"/>
      <c r="H91" s="43"/>
      <c r="I91" s="35" t="s">
        <v>33</v>
      </c>
      <c r="J91" s="39" t="str">
        <f>E23</f>
        <v>AFRY CZ s.r.o.</v>
      </c>
      <c r="K91" s="43"/>
      <c r="L91" s="148"/>
      <c r="S91" s="41"/>
      <c r="T91" s="41"/>
      <c r="U91" s="41"/>
      <c r="V91" s="41"/>
      <c r="W91" s="41"/>
      <c r="X91" s="41"/>
      <c r="Y91" s="41"/>
      <c r="Z91" s="41"/>
      <c r="AA91" s="41"/>
      <c r="AB91" s="41"/>
      <c r="AC91" s="41"/>
      <c r="AD91" s="41"/>
      <c r="AE91" s="41"/>
    </row>
    <row r="92" s="2" customFormat="1" ht="15.15" customHeight="1">
      <c r="A92" s="41"/>
      <c r="B92" s="42"/>
      <c r="C92" s="35" t="s">
        <v>31</v>
      </c>
      <c r="D92" s="43"/>
      <c r="E92" s="43"/>
      <c r="F92" s="30" t="str">
        <f>IF(E20="","",E20)</f>
        <v>Vyplň údaj</v>
      </c>
      <c r="G92" s="43"/>
      <c r="H92" s="43"/>
      <c r="I92" s="35" t="s">
        <v>38</v>
      </c>
      <c r="J92" s="39" t="str">
        <f>E26</f>
        <v xml:space="preserve"> </v>
      </c>
      <c r="K92" s="43"/>
      <c r="L92" s="148"/>
      <c r="S92" s="41"/>
      <c r="T92" s="41"/>
      <c r="U92" s="41"/>
      <c r="V92" s="41"/>
      <c r="W92" s="41"/>
      <c r="X92" s="41"/>
      <c r="Y92" s="41"/>
      <c r="Z92" s="41"/>
      <c r="AA92" s="41"/>
      <c r="AB92" s="41"/>
      <c r="AC92" s="41"/>
      <c r="AD92" s="41"/>
      <c r="AE92" s="41"/>
    </row>
    <row r="93" s="2" customFormat="1" ht="10.32" customHeight="1">
      <c r="A93" s="41"/>
      <c r="B93" s="42"/>
      <c r="C93" s="43"/>
      <c r="D93" s="43"/>
      <c r="E93" s="43"/>
      <c r="F93" s="43"/>
      <c r="G93" s="43"/>
      <c r="H93" s="43"/>
      <c r="I93" s="43"/>
      <c r="J93" s="43"/>
      <c r="K93" s="43"/>
      <c r="L93" s="148"/>
      <c r="S93" s="41"/>
      <c r="T93" s="41"/>
      <c r="U93" s="41"/>
      <c r="V93" s="41"/>
      <c r="W93" s="41"/>
      <c r="X93" s="41"/>
      <c r="Y93" s="41"/>
      <c r="Z93" s="41"/>
      <c r="AA93" s="41"/>
      <c r="AB93" s="41"/>
      <c r="AC93" s="41"/>
      <c r="AD93" s="41"/>
      <c r="AE93" s="41"/>
    </row>
    <row r="94" s="11" customFormat="1" ht="29.28" customHeight="1">
      <c r="A94" s="189"/>
      <c r="B94" s="190"/>
      <c r="C94" s="191" t="s">
        <v>294</v>
      </c>
      <c r="D94" s="192" t="s">
        <v>61</v>
      </c>
      <c r="E94" s="192" t="s">
        <v>57</v>
      </c>
      <c r="F94" s="192" t="s">
        <v>58</v>
      </c>
      <c r="G94" s="192" t="s">
        <v>295</v>
      </c>
      <c r="H94" s="192" t="s">
        <v>296</v>
      </c>
      <c r="I94" s="192" t="s">
        <v>297</v>
      </c>
      <c r="J94" s="192" t="s">
        <v>289</v>
      </c>
      <c r="K94" s="193" t="s">
        <v>298</v>
      </c>
      <c r="L94" s="194"/>
      <c r="M94" s="95" t="s">
        <v>19</v>
      </c>
      <c r="N94" s="96" t="s">
        <v>46</v>
      </c>
      <c r="O94" s="96" t="s">
        <v>299</v>
      </c>
      <c r="P94" s="96" t="s">
        <v>300</v>
      </c>
      <c r="Q94" s="96" t="s">
        <v>301</v>
      </c>
      <c r="R94" s="96" t="s">
        <v>302</v>
      </c>
      <c r="S94" s="96" t="s">
        <v>303</v>
      </c>
      <c r="T94" s="97" t="s">
        <v>304</v>
      </c>
      <c r="U94" s="189"/>
      <c r="V94" s="189"/>
      <c r="W94" s="189"/>
      <c r="X94" s="189"/>
      <c r="Y94" s="189"/>
      <c r="Z94" s="189"/>
      <c r="AA94" s="189"/>
      <c r="AB94" s="189"/>
      <c r="AC94" s="189"/>
      <c r="AD94" s="189"/>
      <c r="AE94" s="189"/>
    </row>
    <row r="95" s="2" customFormat="1" ht="22.8" customHeight="1">
      <c r="A95" s="41"/>
      <c r="B95" s="42"/>
      <c r="C95" s="102" t="s">
        <v>305</v>
      </c>
      <c r="D95" s="43"/>
      <c r="E95" s="43"/>
      <c r="F95" s="43"/>
      <c r="G95" s="43"/>
      <c r="H95" s="43"/>
      <c r="I95" s="43"/>
      <c r="J95" s="195">
        <f>BK95</f>
        <v>0</v>
      </c>
      <c r="K95" s="43"/>
      <c r="L95" s="47"/>
      <c r="M95" s="98"/>
      <c r="N95" s="196"/>
      <c r="O95" s="99"/>
      <c r="P95" s="197">
        <f>P96+P280</f>
        <v>0</v>
      </c>
      <c r="Q95" s="99"/>
      <c r="R95" s="197">
        <f>R96+R280</f>
        <v>83.68117688000001</v>
      </c>
      <c r="S95" s="99"/>
      <c r="T95" s="198">
        <f>T96+T280</f>
        <v>53.005680000000005</v>
      </c>
      <c r="U95" s="41"/>
      <c r="V95" s="41"/>
      <c r="W95" s="41"/>
      <c r="X95" s="41"/>
      <c r="Y95" s="41"/>
      <c r="Z95" s="41"/>
      <c r="AA95" s="41"/>
      <c r="AB95" s="41"/>
      <c r="AC95" s="41"/>
      <c r="AD95" s="41"/>
      <c r="AE95" s="41"/>
      <c r="AT95" s="20" t="s">
        <v>75</v>
      </c>
      <c r="AU95" s="20" t="s">
        <v>290</v>
      </c>
      <c r="BK95" s="199">
        <f>BK96+BK280</f>
        <v>0</v>
      </c>
    </row>
    <row r="96" s="12" customFormat="1" ht="25.92" customHeight="1">
      <c r="A96" s="12"/>
      <c r="B96" s="200"/>
      <c r="C96" s="201"/>
      <c r="D96" s="202" t="s">
        <v>75</v>
      </c>
      <c r="E96" s="203" t="s">
        <v>306</v>
      </c>
      <c r="F96" s="203" t="s">
        <v>307</v>
      </c>
      <c r="G96" s="201"/>
      <c r="H96" s="201"/>
      <c r="I96" s="204"/>
      <c r="J96" s="205">
        <f>BK96</f>
        <v>0</v>
      </c>
      <c r="K96" s="201"/>
      <c r="L96" s="206"/>
      <c r="M96" s="207"/>
      <c r="N96" s="208"/>
      <c r="O96" s="208"/>
      <c r="P96" s="209">
        <f>P97+P124+P151+P180+P264+P277</f>
        <v>0</v>
      </c>
      <c r="Q96" s="208"/>
      <c r="R96" s="209">
        <f>R97+R124+R151+R180+R264+R277</f>
        <v>74.030213680000003</v>
      </c>
      <c r="S96" s="208"/>
      <c r="T96" s="210">
        <f>T97+T124+T151+T180+T264+T277</f>
        <v>53.005680000000005</v>
      </c>
      <c r="U96" s="12"/>
      <c r="V96" s="12"/>
      <c r="W96" s="12"/>
      <c r="X96" s="12"/>
      <c r="Y96" s="12"/>
      <c r="Z96" s="12"/>
      <c r="AA96" s="12"/>
      <c r="AB96" s="12"/>
      <c r="AC96" s="12"/>
      <c r="AD96" s="12"/>
      <c r="AE96" s="12"/>
      <c r="AR96" s="211" t="s">
        <v>83</v>
      </c>
      <c r="AT96" s="212" t="s">
        <v>75</v>
      </c>
      <c r="AU96" s="212" t="s">
        <v>76</v>
      </c>
      <c r="AY96" s="211" t="s">
        <v>308</v>
      </c>
      <c r="BK96" s="213">
        <f>BK97+BK124+BK151+BK180+BK264+BK277</f>
        <v>0</v>
      </c>
    </row>
    <row r="97" s="12" customFormat="1" ht="22.8" customHeight="1">
      <c r="A97" s="12"/>
      <c r="B97" s="200"/>
      <c r="C97" s="201"/>
      <c r="D97" s="202" t="s">
        <v>75</v>
      </c>
      <c r="E97" s="214" t="s">
        <v>83</v>
      </c>
      <c r="F97" s="214" t="s">
        <v>309</v>
      </c>
      <c r="G97" s="201"/>
      <c r="H97" s="201"/>
      <c r="I97" s="204"/>
      <c r="J97" s="215">
        <f>BK97</f>
        <v>0</v>
      </c>
      <c r="K97" s="201"/>
      <c r="L97" s="206"/>
      <c r="M97" s="207"/>
      <c r="N97" s="208"/>
      <c r="O97" s="208"/>
      <c r="P97" s="209">
        <f>SUM(P98:P123)</f>
        <v>0</v>
      </c>
      <c r="Q97" s="208"/>
      <c r="R97" s="209">
        <f>SUM(R98:R123)</f>
        <v>0.0035999999999999999</v>
      </c>
      <c r="S97" s="208"/>
      <c r="T97" s="210">
        <f>SUM(T98:T123)</f>
        <v>0</v>
      </c>
      <c r="U97" s="12"/>
      <c r="V97" s="12"/>
      <c r="W97" s="12"/>
      <c r="X97" s="12"/>
      <c r="Y97" s="12"/>
      <c r="Z97" s="12"/>
      <c r="AA97" s="12"/>
      <c r="AB97" s="12"/>
      <c r="AC97" s="12"/>
      <c r="AD97" s="12"/>
      <c r="AE97" s="12"/>
      <c r="AR97" s="211" t="s">
        <v>83</v>
      </c>
      <c r="AT97" s="212" t="s">
        <v>75</v>
      </c>
      <c r="AU97" s="212" t="s">
        <v>83</v>
      </c>
      <c r="AY97" s="211" t="s">
        <v>308</v>
      </c>
      <c r="BK97" s="213">
        <f>SUM(BK98:BK123)</f>
        <v>0</v>
      </c>
    </row>
    <row r="98" s="2" customFormat="1" ht="16.5" customHeight="1">
      <c r="A98" s="41"/>
      <c r="B98" s="42"/>
      <c r="C98" s="216" t="s">
        <v>83</v>
      </c>
      <c r="D98" s="216" t="s">
        <v>310</v>
      </c>
      <c r="E98" s="217" t="s">
        <v>7752</v>
      </c>
      <c r="F98" s="218" t="s">
        <v>7753</v>
      </c>
      <c r="G98" s="219" t="s">
        <v>881</v>
      </c>
      <c r="H98" s="220">
        <v>120</v>
      </c>
      <c r="I98" s="221"/>
      <c r="J98" s="222">
        <f>ROUND(I98*H98,2)</f>
        <v>0</v>
      </c>
      <c r="K98" s="218" t="s">
        <v>314</v>
      </c>
      <c r="L98" s="47"/>
      <c r="M98" s="223" t="s">
        <v>19</v>
      </c>
      <c r="N98" s="224" t="s">
        <v>47</v>
      </c>
      <c r="O98" s="87"/>
      <c r="P98" s="225">
        <f>O98*H98</f>
        <v>0</v>
      </c>
      <c r="Q98" s="225">
        <v>3.0000000000000001E-05</v>
      </c>
      <c r="R98" s="225">
        <f>Q98*H98</f>
        <v>0.0035999999999999999</v>
      </c>
      <c r="S98" s="225">
        <v>0</v>
      </c>
      <c r="T98" s="226">
        <f>S98*H98</f>
        <v>0</v>
      </c>
      <c r="U98" s="41"/>
      <c r="V98" s="41"/>
      <c r="W98" s="41"/>
      <c r="X98" s="41"/>
      <c r="Y98" s="41"/>
      <c r="Z98" s="41"/>
      <c r="AA98" s="41"/>
      <c r="AB98" s="41"/>
      <c r="AC98" s="41"/>
      <c r="AD98" s="41"/>
      <c r="AE98" s="41"/>
      <c r="AR98" s="227" t="s">
        <v>315</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7754</v>
      </c>
    </row>
    <row r="99" s="2" customFormat="1">
      <c r="A99" s="41"/>
      <c r="B99" s="42"/>
      <c r="C99" s="43"/>
      <c r="D99" s="229" t="s">
        <v>317</v>
      </c>
      <c r="E99" s="43"/>
      <c r="F99" s="230" t="s">
        <v>7755</v>
      </c>
      <c r="G99" s="43"/>
      <c r="H99" s="43"/>
      <c r="I99" s="231"/>
      <c r="J99" s="43"/>
      <c r="K99" s="43"/>
      <c r="L99" s="47"/>
      <c r="M99" s="232"/>
      <c r="N99" s="233"/>
      <c r="O99" s="87"/>
      <c r="P99" s="87"/>
      <c r="Q99" s="87"/>
      <c r="R99" s="87"/>
      <c r="S99" s="87"/>
      <c r="T99" s="88"/>
      <c r="U99" s="41"/>
      <c r="V99" s="41"/>
      <c r="W99" s="41"/>
      <c r="X99" s="41"/>
      <c r="Y99" s="41"/>
      <c r="Z99" s="41"/>
      <c r="AA99" s="41"/>
      <c r="AB99" s="41"/>
      <c r="AC99" s="41"/>
      <c r="AD99" s="41"/>
      <c r="AE99" s="41"/>
      <c r="AT99" s="20" t="s">
        <v>317</v>
      </c>
      <c r="AU99" s="20" t="s">
        <v>85</v>
      </c>
    </row>
    <row r="100" s="13" customFormat="1">
      <c r="A100" s="13"/>
      <c r="B100" s="234"/>
      <c r="C100" s="235"/>
      <c r="D100" s="236" t="s">
        <v>319</v>
      </c>
      <c r="E100" s="237" t="s">
        <v>19</v>
      </c>
      <c r="F100" s="238" t="s">
        <v>7756</v>
      </c>
      <c r="G100" s="235"/>
      <c r="H100" s="239">
        <v>120</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83</v>
      </c>
      <c r="AY100" s="245" t="s">
        <v>308</v>
      </c>
    </row>
    <row r="101" s="2" customFormat="1" ht="24.15" customHeight="1">
      <c r="A101" s="41"/>
      <c r="B101" s="42"/>
      <c r="C101" s="216" t="s">
        <v>85</v>
      </c>
      <c r="D101" s="216" t="s">
        <v>310</v>
      </c>
      <c r="E101" s="217" t="s">
        <v>10535</v>
      </c>
      <c r="F101" s="218" t="s">
        <v>10536</v>
      </c>
      <c r="G101" s="219" t="s">
        <v>442</v>
      </c>
      <c r="H101" s="220">
        <v>91.799999999999997</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7759</v>
      </c>
    </row>
    <row r="102" s="2" customFormat="1">
      <c r="A102" s="41"/>
      <c r="B102" s="42"/>
      <c r="C102" s="43"/>
      <c r="D102" s="229" t="s">
        <v>317</v>
      </c>
      <c r="E102" s="43"/>
      <c r="F102" s="230" t="s">
        <v>10537</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3" customFormat="1">
      <c r="A103" s="13"/>
      <c r="B103" s="234"/>
      <c r="C103" s="235"/>
      <c r="D103" s="236" t="s">
        <v>319</v>
      </c>
      <c r="E103" s="237" t="s">
        <v>19</v>
      </c>
      <c r="F103" s="238" t="s">
        <v>10538</v>
      </c>
      <c r="G103" s="235"/>
      <c r="H103" s="239">
        <v>91.799999999999997</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83</v>
      </c>
      <c r="AY103" s="245" t="s">
        <v>308</v>
      </c>
    </row>
    <row r="104" s="2" customFormat="1" ht="37.8" customHeight="1">
      <c r="A104" s="41"/>
      <c r="B104" s="42"/>
      <c r="C104" s="216" t="s">
        <v>150</v>
      </c>
      <c r="D104" s="216" t="s">
        <v>310</v>
      </c>
      <c r="E104" s="217" t="s">
        <v>653</v>
      </c>
      <c r="F104" s="218" t="s">
        <v>1211</v>
      </c>
      <c r="G104" s="219" t="s">
        <v>442</v>
      </c>
      <c r="H104" s="220">
        <v>91.799999999999997</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7764</v>
      </c>
    </row>
    <row r="105" s="2" customFormat="1">
      <c r="A105" s="41"/>
      <c r="B105" s="42"/>
      <c r="C105" s="43"/>
      <c r="D105" s="229" t="s">
        <v>317</v>
      </c>
      <c r="E105" s="43"/>
      <c r="F105" s="230" t="s">
        <v>655</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10539</v>
      </c>
      <c r="G106" s="235"/>
      <c r="H106" s="239">
        <v>91.799999999999997</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37.8" customHeight="1">
      <c r="A107" s="41"/>
      <c r="B107" s="42"/>
      <c r="C107" s="216" t="s">
        <v>315</v>
      </c>
      <c r="D107" s="216" t="s">
        <v>310</v>
      </c>
      <c r="E107" s="217" t="s">
        <v>656</v>
      </c>
      <c r="F107" s="218" t="s">
        <v>1215</v>
      </c>
      <c r="G107" s="219" t="s">
        <v>442</v>
      </c>
      <c r="H107" s="220">
        <v>918</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7766</v>
      </c>
    </row>
    <row r="108" s="2" customFormat="1">
      <c r="A108" s="41"/>
      <c r="B108" s="42"/>
      <c r="C108" s="43"/>
      <c r="D108" s="229" t="s">
        <v>317</v>
      </c>
      <c r="E108" s="43"/>
      <c r="F108" s="230" t="s">
        <v>658</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10540</v>
      </c>
      <c r="G109" s="235"/>
      <c r="H109" s="239">
        <v>918</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83</v>
      </c>
      <c r="AY109" s="245" t="s">
        <v>308</v>
      </c>
    </row>
    <row r="110" s="2" customFormat="1" ht="24.15" customHeight="1">
      <c r="A110" s="41"/>
      <c r="B110" s="42"/>
      <c r="C110" s="216" t="s">
        <v>336</v>
      </c>
      <c r="D110" s="216" t="s">
        <v>310</v>
      </c>
      <c r="E110" s="217" t="s">
        <v>666</v>
      </c>
      <c r="F110" s="218" t="s">
        <v>1134</v>
      </c>
      <c r="G110" s="219" t="s">
        <v>493</v>
      </c>
      <c r="H110" s="220">
        <v>183.59999999999999</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7768</v>
      </c>
    </row>
    <row r="111" s="2" customFormat="1">
      <c r="A111" s="41"/>
      <c r="B111" s="42"/>
      <c r="C111" s="43"/>
      <c r="D111" s="229" t="s">
        <v>317</v>
      </c>
      <c r="E111" s="43"/>
      <c r="F111" s="230" t="s">
        <v>668</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10541</v>
      </c>
      <c r="G112" s="235"/>
      <c r="H112" s="239">
        <v>183.59999999999999</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2" customFormat="1" ht="24.15" customHeight="1">
      <c r="A113" s="41"/>
      <c r="B113" s="42"/>
      <c r="C113" s="216" t="s">
        <v>342</v>
      </c>
      <c r="D113" s="216" t="s">
        <v>310</v>
      </c>
      <c r="E113" s="217" t="s">
        <v>663</v>
      </c>
      <c r="F113" s="218" t="s">
        <v>1234</v>
      </c>
      <c r="G113" s="219" t="s">
        <v>442</v>
      </c>
      <c r="H113" s="220">
        <v>91.799999999999997</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7770</v>
      </c>
    </row>
    <row r="114" s="2" customFormat="1">
      <c r="A114" s="41"/>
      <c r="B114" s="42"/>
      <c r="C114" s="43"/>
      <c r="D114" s="229" t="s">
        <v>317</v>
      </c>
      <c r="E114" s="43"/>
      <c r="F114" s="230" t="s">
        <v>665</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4" customFormat="1">
      <c r="A115" s="14"/>
      <c r="B115" s="249"/>
      <c r="C115" s="250"/>
      <c r="D115" s="236" t="s">
        <v>319</v>
      </c>
      <c r="E115" s="251" t="s">
        <v>19</v>
      </c>
      <c r="F115" s="252" t="s">
        <v>2315</v>
      </c>
      <c r="G115" s="250"/>
      <c r="H115" s="251" t="s">
        <v>19</v>
      </c>
      <c r="I115" s="253"/>
      <c r="J115" s="250"/>
      <c r="K115" s="250"/>
      <c r="L115" s="254"/>
      <c r="M115" s="255"/>
      <c r="N115" s="256"/>
      <c r="O115" s="256"/>
      <c r="P115" s="256"/>
      <c r="Q115" s="256"/>
      <c r="R115" s="256"/>
      <c r="S115" s="256"/>
      <c r="T115" s="257"/>
      <c r="U115" s="14"/>
      <c r="V115" s="14"/>
      <c r="W115" s="14"/>
      <c r="X115" s="14"/>
      <c r="Y115" s="14"/>
      <c r="Z115" s="14"/>
      <c r="AA115" s="14"/>
      <c r="AB115" s="14"/>
      <c r="AC115" s="14"/>
      <c r="AD115" s="14"/>
      <c r="AE115" s="14"/>
      <c r="AT115" s="258" t="s">
        <v>319</v>
      </c>
      <c r="AU115" s="258" t="s">
        <v>85</v>
      </c>
      <c r="AV115" s="14" t="s">
        <v>83</v>
      </c>
      <c r="AW115" s="14" t="s">
        <v>37</v>
      </c>
      <c r="AX115" s="14" t="s">
        <v>76</v>
      </c>
      <c r="AY115" s="258" t="s">
        <v>308</v>
      </c>
    </row>
    <row r="116" s="13" customFormat="1">
      <c r="A116" s="13"/>
      <c r="B116" s="234"/>
      <c r="C116" s="235"/>
      <c r="D116" s="236" t="s">
        <v>319</v>
      </c>
      <c r="E116" s="237" t="s">
        <v>19</v>
      </c>
      <c r="F116" s="238" t="s">
        <v>10542</v>
      </c>
      <c r="G116" s="235"/>
      <c r="H116" s="239">
        <v>91.799999999999997</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5" customFormat="1">
      <c r="A117" s="15"/>
      <c r="B117" s="259"/>
      <c r="C117" s="260"/>
      <c r="D117" s="236" t="s">
        <v>319</v>
      </c>
      <c r="E117" s="261" t="s">
        <v>19</v>
      </c>
      <c r="F117" s="262" t="s">
        <v>448</v>
      </c>
      <c r="G117" s="260"/>
      <c r="H117" s="263">
        <v>91.799999999999997</v>
      </c>
      <c r="I117" s="264"/>
      <c r="J117" s="260"/>
      <c r="K117" s="260"/>
      <c r="L117" s="265"/>
      <c r="M117" s="266"/>
      <c r="N117" s="267"/>
      <c r="O117" s="267"/>
      <c r="P117" s="267"/>
      <c r="Q117" s="267"/>
      <c r="R117" s="267"/>
      <c r="S117" s="267"/>
      <c r="T117" s="268"/>
      <c r="U117" s="15"/>
      <c r="V117" s="15"/>
      <c r="W117" s="15"/>
      <c r="X117" s="15"/>
      <c r="Y117" s="15"/>
      <c r="Z117" s="15"/>
      <c r="AA117" s="15"/>
      <c r="AB117" s="15"/>
      <c r="AC117" s="15"/>
      <c r="AD117" s="15"/>
      <c r="AE117" s="15"/>
      <c r="AT117" s="269" t="s">
        <v>319</v>
      </c>
      <c r="AU117" s="269" t="s">
        <v>85</v>
      </c>
      <c r="AV117" s="15" t="s">
        <v>315</v>
      </c>
      <c r="AW117" s="15" t="s">
        <v>37</v>
      </c>
      <c r="AX117" s="15" t="s">
        <v>83</v>
      </c>
      <c r="AY117" s="269" t="s">
        <v>308</v>
      </c>
    </row>
    <row r="118" s="2" customFormat="1" ht="24.15" customHeight="1">
      <c r="A118" s="41"/>
      <c r="B118" s="42"/>
      <c r="C118" s="216" t="s">
        <v>347</v>
      </c>
      <c r="D118" s="216" t="s">
        <v>310</v>
      </c>
      <c r="E118" s="217" t="s">
        <v>466</v>
      </c>
      <c r="F118" s="218" t="s">
        <v>467</v>
      </c>
      <c r="G118" s="219" t="s">
        <v>442</v>
      </c>
      <c r="H118" s="220">
        <v>91.799999999999997</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7772</v>
      </c>
    </row>
    <row r="119" s="2" customFormat="1">
      <c r="A119" s="41"/>
      <c r="B119" s="42"/>
      <c r="C119" s="43"/>
      <c r="D119" s="229" t="s">
        <v>317</v>
      </c>
      <c r="E119" s="43"/>
      <c r="F119" s="230" t="s">
        <v>469</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10543</v>
      </c>
      <c r="G120" s="235"/>
      <c r="H120" s="239">
        <v>91.799999999999997</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16.5" customHeight="1">
      <c r="A121" s="41"/>
      <c r="B121" s="42"/>
      <c r="C121" s="280" t="s">
        <v>352</v>
      </c>
      <c r="D121" s="280" t="s">
        <v>1137</v>
      </c>
      <c r="E121" s="281" t="s">
        <v>2518</v>
      </c>
      <c r="F121" s="282" t="s">
        <v>2519</v>
      </c>
      <c r="G121" s="283" t="s">
        <v>493</v>
      </c>
      <c r="H121" s="284">
        <v>183.59999999999999</v>
      </c>
      <c r="I121" s="285"/>
      <c r="J121" s="286">
        <f>ROUND(I121*H121,2)</f>
        <v>0</v>
      </c>
      <c r="K121" s="282" t="s">
        <v>314</v>
      </c>
      <c r="L121" s="287"/>
      <c r="M121" s="288" t="s">
        <v>19</v>
      </c>
      <c r="N121" s="289"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352</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7776</v>
      </c>
    </row>
    <row r="122" s="13" customFormat="1">
      <c r="A122" s="13"/>
      <c r="B122" s="234"/>
      <c r="C122" s="235"/>
      <c r="D122" s="236" t="s">
        <v>319</v>
      </c>
      <c r="E122" s="237" t="s">
        <v>19</v>
      </c>
      <c r="F122" s="238" t="s">
        <v>10544</v>
      </c>
      <c r="G122" s="235"/>
      <c r="H122" s="239">
        <v>91.799999999999997</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13" customFormat="1">
      <c r="A123" s="13"/>
      <c r="B123" s="234"/>
      <c r="C123" s="235"/>
      <c r="D123" s="236" t="s">
        <v>319</v>
      </c>
      <c r="E123" s="235"/>
      <c r="F123" s="238" t="s">
        <v>10545</v>
      </c>
      <c r="G123" s="235"/>
      <c r="H123" s="239">
        <v>183.59999999999999</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4</v>
      </c>
      <c r="AX123" s="13" t="s">
        <v>83</v>
      </c>
      <c r="AY123" s="245" t="s">
        <v>308</v>
      </c>
    </row>
    <row r="124" s="12" customFormat="1" ht="22.8" customHeight="1">
      <c r="A124" s="12"/>
      <c r="B124" s="200"/>
      <c r="C124" s="201"/>
      <c r="D124" s="202" t="s">
        <v>75</v>
      </c>
      <c r="E124" s="214" t="s">
        <v>150</v>
      </c>
      <c r="F124" s="214" t="s">
        <v>2342</v>
      </c>
      <c r="G124" s="201"/>
      <c r="H124" s="201"/>
      <c r="I124" s="204"/>
      <c r="J124" s="215">
        <f>BK124</f>
        <v>0</v>
      </c>
      <c r="K124" s="201"/>
      <c r="L124" s="206"/>
      <c r="M124" s="207"/>
      <c r="N124" s="208"/>
      <c r="O124" s="208"/>
      <c r="P124" s="209">
        <f>SUM(P125:P150)</f>
        <v>0</v>
      </c>
      <c r="Q124" s="208"/>
      <c r="R124" s="209">
        <f>SUM(R125:R150)</f>
        <v>59.150168060000006</v>
      </c>
      <c r="S124" s="208"/>
      <c r="T124" s="210">
        <f>SUM(T125:T150)</f>
        <v>0</v>
      </c>
      <c r="U124" s="12"/>
      <c r="V124" s="12"/>
      <c r="W124" s="12"/>
      <c r="X124" s="12"/>
      <c r="Y124" s="12"/>
      <c r="Z124" s="12"/>
      <c r="AA124" s="12"/>
      <c r="AB124" s="12"/>
      <c r="AC124" s="12"/>
      <c r="AD124" s="12"/>
      <c r="AE124" s="12"/>
      <c r="AR124" s="211" t="s">
        <v>83</v>
      </c>
      <c r="AT124" s="212" t="s">
        <v>75</v>
      </c>
      <c r="AU124" s="212" t="s">
        <v>83</v>
      </c>
      <c r="AY124" s="211" t="s">
        <v>308</v>
      </c>
      <c r="BK124" s="213">
        <f>SUM(BK125:BK150)</f>
        <v>0</v>
      </c>
    </row>
    <row r="125" s="2" customFormat="1" ht="49.05" customHeight="1">
      <c r="A125" s="41"/>
      <c r="B125" s="42"/>
      <c r="C125" s="216" t="s">
        <v>357</v>
      </c>
      <c r="D125" s="216" t="s">
        <v>310</v>
      </c>
      <c r="E125" s="217" t="s">
        <v>7832</v>
      </c>
      <c r="F125" s="218" t="s">
        <v>7833</v>
      </c>
      <c r="G125" s="219" t="s">
        <v>474</v>
      </c>
      <c r="H125" s="220">
        <v>7</v>
      </c>
      <c r="I125" s="221"/>
      <c r="J125" s="222">
        <f>ROUND(I125*H125,2)</f>
        <v>0</v>
      </c>
      <c r="K125" s="218" t="s">
        <v>902</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7834</v>
      </c>
    </row>
    <row r="126" s="2" customFormat="1">
      <c r="A126" s="41"/>
      <c r="B126" s="42"/>
      <c r="C126" s="43"/>
      <c r="D126" s="229" t="s">
        <v>317</v>
      </c>
      <c r="E126" s="43"/>
      <c r="F126" s="230" t="s">
        <v>7835</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13" customFormat="1">
      <c r="A127" s="13"/>
      <c r="B127" s="234"/>
      <c r="C127" s="235"/>
      <c r="D127" s="236" t="s">
        <v>319</v>
      </c>
      <c r="E127" s="237" t="s">
        <v>19</v>
      </c>
      <c r="F127" s="238" t="s">
        <v>10546</v>
      </c>
      <c r="G127" s="235"/>
      <c r="H127" s="239">
        <v>7</v>
      </c>
      <c r="I127" s="240"/>
      <c r="J127" s="235"/>
      <c r="K127" s="235"/>
      <c r="L127" s="241"/>
      <c r="M127" s="242"/>
      <c r="N127" s="243"/>
      <c r="O127" s="243"/>
      <c r="P127" s="243"/>
      <c r="Q127" s="243"/>
      <c r="R127" s="243"/>
      <c r="S127" s="243"/>
      <c r="T127" s="244"/>
      <c r="U127" s="13"/>
      <c r="V127" s="13"/>
      <c r="W127" s="13"/>
      <c r="X127" s="13"/>
      <c r="Y127" s="13"/>
      <c r="Z127" s="13"/>
      <c r="AA127" s="13"/>
      <c r="AB127" s="13"/>
      <c r="AC127" s="13"/>
      <c r="AD127" s="13"/>
      <c r="AE127" s="13"/>
      <c r="AT127" s="245" t="s">
        <v>319</v>
      </c>
      <c r="AU127" s="245" t="s">
        <v>85</v>
      </c>
      <c r="AV127" s="13" t="s">
        <v>85</v>
      </c>
      <c r="AW127" s="13" t="s">
        <v>37</v>
      </c>
      <c r="AX127" s="13" t="s">
        <v>83</v>
      </c>
      <c r="AY127" s="245" t="s">
        <v>308</v>
      </c>
    </row>
    <row r="128" s="2" customFormat="1" ht="16.5" customHeight="1">
      <c r="A128" s="41"/>
      <c r="B128" s="42"/>
      <c r="C128" s="280" t="s">
        <v>362</v>
      </c>
      <c r="D128" s="280" t="s">
        <v>1137</v>
      </c>
      <c r="E128" s="281" t="s">
        <v>10547</v>
      </c>
      <c r="F128" s="282" t="s">
        <v>10548</v>
      </c>
      <c r="G128" s="283" t="s">
        <v>474</v>
      </c>
      <c r="H128" s="284">
        <v>7</v>
      </c>
      <c r="I128" s="285"/>
      <c r="J128" s="286">
        <f>ROUND(I128*H128,2)</f>
        <v>0</v>
      </c>
      <c r="K128" s="282" t="s">
        <v>314</v>
      </c>
      <c r="L128" s="287"/>
      <c r="M128" s="288" t="s">
        <v>19</v>
      </c>
      <c r="N128" s="289" t="s">
        <v>47</v>
      </c>
      <c r="O128" s="87"/>
      <c r="P128" s="225">
        <f>O128*H128</f>
        <v>0</v>
      </c>
      <c r="Q128" s="225">
        <v>0.00191</v>
      </c>
      <c r="R128" s="225">
        <f>Q128*H128</f>
        <v>0.01337</v>
      </c>
      <c r="S128" s="225">
        <v>0</v>
      </c>
      <c r="T128" s="226">
        <f>S128*H128</f>
        <v>0</v>
      </c>
      <c r="U128" s="41"/>
      <c r="V128" s="41"/>
      <c r="W128" s="41"/>
      <c r="X128" s="41"/>
      <c r="Y128" s="41"/>
      <c r="Z128" s="41"/>
      <c r="AA128" s="41"/>
      <c r="AB128" s="41"/>
      <c r="AC128" s="41"/>
      <c r="AD128" s="41"/>
      <c r="AE128" s="41"/>
      <c r="AR128" s="227" t="s">
        <v>352</v>
      </c>
      <c r="AT128" s="227" t="s">
        <v>1137</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10549</v>
      </c>
    </row>
    <row r="129" s="13" customFormat="1">
      <c r="A129" s="13"/>
      <c r="B129" s="234"/>
      <c r="C129" s="235"/>
      <c r="D129" s="236" t="s">
        <v>319</v>
      </c>
      <c r="E129" s="237" t="s">
        <v>19</v>
      </c>
      <c r="F129" s="238" t="s">
        <v>1400</v>
      </c>
      <c r="G129" s="235"/>
      <c r="H129" s="239">
        <v>7</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83</v>
      </c>
      <c r="AY129" s="245" t="s">
        <v>308</v>
      </c>
    </row>
    <row r="130" s="2" customFormat="1" ht="16.5" customHeight="1">
      <c r="A130" s="41"/>
      <c r="B130" s="42"/>
      <c r="C130" s="216" t="s">
        <v>367</v>
      </c>
      <c r="D130" s="216" t="s">
        <v>310</v>
      </c>
      <c r="E130" s="217" t="s">
        <v>10550</v>
      </c>
      <c r="F130" s="218" t="s">
        <v>10551</v>
      </c>
      <c r="G130" s="219" t="s">
        <v>442</v>
      </c>
      <c r="H130" s="220">
        <v>18.899999999999999</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10552</v>
      </c>
    </row>
    <row r="131" s="2" customFormat="1">
      <c r="A131" s="41"/>
      <c r="B131" s="42"/>
      <c r="C131" s="43"/>
      <c r="D131" s="229" t="s">
        <v>317</v>
      </c>
      <c r="E131" s="43"/>
      <c r="F131" s="230" t="s">
        <v>10553</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14" customFormat="1">
      <c r="A132" s="14"/>
      <c r="B132" s="249"/>
      <c r="C132" s="250"/>
      <c r="D132" s="236" t="s">
        <v>319</v>
      </c>
      <c r="E132" s="251" t="s">
        <v>19</v>
      </c>
      <c r="F132" s="252" t="s">
        <v>10554</v>
      </c>
      <c r="G132" s="250"/>
      <c r="H132" s="251" t="s">
        <v>19</v>
      </c>
      <c r="I132" s="253"/>
      <c r="J132" s="250"/>
      <c r="K132" s="250"/>
      <c r="L132" s="254"/>
      <c r="M132" s="255"/>
      <c r="N132" s="256"/>
      <c r="O132" s="256"/>
      <c r="P132" s="256"/>
      <c r="Q132" s="256"/>
      <c r="R132" s="256"/>
      <c r="S132" s="256"/>
      <c r="T132" s="257"/>
      <c r="U132" s="14"/>
      <c r="V132" s="14"/>
      <c r="W132" s="14"/>
      <c r="X132" s="14"/>
      <c r="Y132" s="14"/>
      <c r="Z132" s="14"/>
      <c r="AA132" s="14"/>
      <c r="AB132" s="14"/>
      <c r="AC132" s="14"/>
      <c r="AD132" s="14"/>
      <c r="AE132" s="14"/>
      <c r="AT132" s="258" t="s">
        <v>319</v>
      </c>
      <c r="AU132" s="258" t="s">
        <v>85</v>
      </c>
      <c r="AV132" s="14" t="s">
        <v>83</v>
      </c>
      <c r="AW132" s="14" t="s">
        <v>37</v>
      </c>
      <c r="AX132" s="14" t="s">
        <v>76</v>
      </c>
      <c r="AY132" s="258" t="s">
        <v>308</v>
      </c>
    </row>
    <row r="133" s="13" customFormat="1">
      <c r="A133" s="13"/>
      <c r="B133" s="234"/>
      <c r="C133" s="235"/>
      <c r="D133" s="236" t="s">
        <v>319</v>
      </c>
      <c r="E133" s="237" t="s">
        <v>19</v>
      </c>
      <c r="F133" s="238" t="s">
        <v>10555</v>
      </c>
      <c r="G133" s="235"/>
      <c r="H133" s="239">
        <v>18.899999999999999</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16.5" customHeight="1">
      <c r="A134" s="41"/>
      <c r="B134" s="42"/>
      <c r="C134" s="216" t="s">
        <v>8</v>
      </c>
      <c r="D134" s="216" t="s">
        <v>310</v>
      </c>
      <c r="E134" s="217" t="s">
        <v>10556</v>
      </c>
      <c r="F134" s="218" t="s">
        <v>10557</v>
      </c>
      <c r="G134" s="219" t="s">
        <v>313</v>
      </c>
      <c r="H134" s="220">
        <v>54</v>
      </c>
      <c r="I134" s="221"/>
      <c r="J134" s="222">
        <f>ROUND(I134*H134,2)</f>
        <v>0</v>
      </c>
      <c r="K134" s="218" t="s">
        <v>314</v>
      </c>
      <c r="L134" s="47"/>
      <c r="M134" s="223" t="s">
        <v>19</v>
      </c>
      <c r="N134" s="224" t="s">
        <v>47</v>
      </c>
      <c r="O134" s="87"/>
      <c r="P134" s="225">
        <f>O134*H134</f>
        <v>0</v>
      </c>
      <c r="Q134" s="225">
        <v>0.0011800000000000001</v>
      </c>
      <c r="R134" s="225">
        <f>Q134*H134</f>
        <v>0.063719999999999999</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10558</v>
      </c>
    </row>
    <row r="135" s="2" customFormat="1">
      <c r="A135" s="41"/>
      <c r="B135" s="42"/>
      <c r="C135" s="43"/>
      <c r="D135" s="229" t="s">
        <v>317</v>
      </c>
      <c r="E135" s="43"/>
      <c r="F135" s="230" t="s">
        <v>10559</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3" customFormat="1">
      <c r="A136" s="13"/>
      <c r="B136" s="234"/>
      <c r="C136" s="235"/>
      <c r="D136" s="236" t="s">
        <v>319</v>
      </c>
      <c r="E136" s="237" t="s">
        <v>19</v>
      </c>
      <c r="F136" s="238" t="s">
        <v>10560</v>
      </c>
      <c r="G136" s="235"/>
      <c r="H136" s="239">
        <v>54</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83</v>
      </c>
      <c r="AY136" s="245" t="s">
        <v>308</v>
      </c>
    </row>
    <row r="137" s="2" customFormat="1" ht="16.5" customHeight="1">
      <c r="A137" s="41"/>
      <c r="B137" s="42"/>
      <c r="C137" s="216" t="s">
        <v>376</v>
      </c>
      <c r="D137" s="216" t="s">
        <v>310</v>
      </c>
      <c r="E137" s="217" t="s">
        <v>10561</v>
      </c>
      <c r="F137" s="218" t="s">
        <v>10562</v>
      </c>
      <c r="G137" s="219" t="s">
        <v>313</v>
      </c>
      <c r="H137" s="220">
        <v>54</v>
      </c>
      <c r="I137" s="221"/>
      <c r="J137" s="222">
        <f>ROUND(I137*H137,2)</f>
        <v>0</v>
      </c>
      <c r="K137" s="218" t="s">
        <v>314</v>
      </c>
      <c r="L137" s="47"/>
      <c r="M137" s="223" t="s">
        <v>19</v>
      </c>
      <c r="N137" s="224" t="s">
        <v>47</v>
      </c>
      <c r="O137" s="87"/>
      <c r="P137" s="225">
        <f>O137*H137</f>
        <v>0</v>
      </c>
      <c r="Q137" s="225">
        <v>4.0000000000000003E-05</v>
      </c>
      <c r="R137" s="225">
        <f>Q137*H137</f>
        <v>0.00216</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10563</v>
      </c>
    </row>
    <row r="138" s="2" customFormat="1">
      <c r="A138" s="41"/>
      <c r="B138" s="42"/>
      <c r="C138" s="43"/>
      <c r="D138" s="229" t="s">
        <v>317</v>
      </c>
      <c r="E138" s="43"/>
      <c r="F138" s="230" t="s">
        <v>10564</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3" customFormat="1">
      <c r="A139" s="13"/>
      <c r="B139" s="234"/>
      <c r="C139" s="235"/>
      <c r="D139" s="236" t="s">
        <v>319</v>
      </c>
      <c r="E139" s="237" t="s">
        <v>19</v>
      </c>
      <c r="F139" s="238" t="s">
        <v>10560</v>
      </c>
      <c r="G139" s="235"/>
      <c r="H139" s="239">
        <v>54</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83</v>
      </c>
      <c r="AY139" s="245" t="s">
        <v>308</v>
      </c>
    </row>
    <row r="140" s="2" customFormat="1" ht="24.15" customHeight="1">
      <c r="A140" s="41"/>
      <c r="B140" s="42"/>
      <c r="C140" s="216" t="s">
        <v>381</v>
      </c>
      <c r="D140" s="216" t="s">
        <v>310</v>
      </c>
      <c r="E140" s="217" t="s">
        <v>10565</v>
      </c>
      <c r="F140" s="218" t="s">
        <v>10566</v>
      </c>
      <c r="G140" s="219" t="s">
        <v>493</v>
      </c>
      <c r="H140" s="220">
        <v>0.70199999999999996</v>
      </c>
      <c r="I140" s="221"/>
      <c r="J140" s="222">
        <f>ROUND(I140*H140,2)</f>
        <v>0</v>
      </c>
      <c r="K140" s="218" t="s">
        <v>314</v>
      </c>
      <c r="L140" s="47"/>
      <c r="M140" s="223" t="s">
        <v>19</v>
      </c>
      <c r="N140" s="224" t="s">
        <v>47</v>
      </c>
      <c r="O140" s="87"/>
      <c r="P140" s="225">
        <f>O140*H140</f>
        <v>0</v>
      </c>
      <c r="Q140" s="225">
        <v>1.07653</v>
      </c>
      <c r="R140" s="225">
        <f>Q140*H140</f>
        <v>0.75572405999999992</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10567</v>
      </c>
    </row>
    <row r="141" s="2" customFormat="1">
      <c r="A141" s="41"/>
      <c r="B141" s="42"/>
      <c r="C141" s="43"/>
      <c r="D141" s="229" t="s">
        <v>317</v>
      </c>
      <c r="E141" s="43"/>
      <c r="F141" s="230" t="s">
        <v>10568</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4" customFormat="1">
      <c r="A142" s="14"/>
      <c r="B142" s="249"/>
      <c r="C142" s="250"/>
      <c r="D142" s="236" t="s">
        <v>319</v>
      </c>
      <c r="E142" s="251" t="s">
        <v>19</v>
      </c>
      <c r="F142" s="252" t="s">
        <v>10569</v>
      </c>
      <c r="G142" s="250"/>
      <c r="H142" s="251" t="s">
        <v>19</v>
      </c>
      <c r="I142" s="253"/>
      <c r="J142" s="250"/>
      <c r="K142" s="250"/>
      <c r="L142" s="254"/>
      <c r="M142" s="255"/>
      <c r="N142" s="256"/>
      <c r="O142" s="256"/>
      <c r="P142" s="256"/>
      <c r="Q142" s="256"/>
      <c r="R142" s="256"/>
      <c r="S142" s="256"/>
      <c r="T142" s="257"/>
      <c r="U142" s="14"/>
      <c r="V142" s="14"/>
      <c r="W142" s="14"/>
      <c r="X142" s="14"/>
      <c r="Y142" s="14"/>
      <c r="Z142" s="14"/>
      <c r="AA142" s="14"/>
      <c r="AB142" s="14"/>
      <c r="AC142" s="14"/>
      <c r="AD142" s="14"/>
      <c r="AE142" s="14"/>
      <c r="AT142" s="258" t="s">
        <v>319</v>
      </c>
      <c r="AU142" s="258" t="s">
        <v>85</v>
      </c>
      <c r="AV142" s="14" t="s">
        <v>83</v>
      </c>
      <c r="AW142" s="14" t="s">
        <v>37</v>
      </c>
      <c r="AX142" s="14" t="s">
        <v>76</v>
      </c>
      <c r="AY142" s="258" t="s">
        <v>308</v>
      </c>
    </row>
    <row r="143" s="13" customFormat="1">
      <c r="A143" s="13"/>
      <c r="B143" s="234"/>
      <c r="C143" s="235"/>
      <c r="D143" s="236" t="s">
        <v>319</v>
      </c>
      <c r="E143" s="237" t="s">
        <v>19</v>
      </c>
      <c r="F143" s="238" t="s">
        <v>10570</v>
      </c>
      <c r="G143" s="235"/>
      <c r="H143" s="239">
        <v>0.751</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10571</v>
      </c>
      <c r="G144" s="235"/>
      <c r="H144" s="239">
        <v>-0.049000000000000002</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5" customFormat="1">
      <c r="A145" s="15"/>
      <c r="B145" s="259"/>
      <c r="C145" s="260"/>
      <c r="D145" s="236" t="s">
        <v>319</v>
      </c>
      <c r="E145" s="261" t="s">
        <v>19</v>
      </c>
      <c r="F145" s="262" t="s">
        <v>448</v>
      </c>
      <c r="G145" s="260"/>
      <c r="H145" s="263">
        <v>0.70199999999999996</v>
      </c>
      <c r="I145" s="264"/>
      <c r="J145" s="260"/>
      <c r="K145" s="260"/>
      <c r="L145" s="265"/>
      <c r="M145" s="266"/>
      <c r="N145" s="267"/>
      <c r="O145" s="267"/>
      <c r="P145" s="267"/>
      <c r="Q145" s="267"/>
      <c r="R145" s="267"/>
      <c r="S145" s="267"/>
      <c r="T145" s="268"/>
      <c r="U145" s="15"/>
      <c r="V145" s="15"/>
      <c r="W145" s="15"/>
      <c r="X145" s="15"/>
      <c r="Y145" s="15"/>
      <c r="Z145" s="15"/>
      <c r="AA145" s="15"/>
      <c r="AB145" s="15"/>
      <c r="AC145" s="15"/>
      <c r="AD145" s="15"/>
      <c r="AE145" s="15"/>
      <c r="AT145" s="269" t="s">
        <v>319</v>
      </c>
      <c r="AU145" s="269" t="s">
        <v>85</v>
      </c>
      <c r="AV145" s="15" t="s">
        <v>315</v>
      </c>
      <c r="AW145" s="15" t="s">
        <v>37</v>
      </c>
      <c r="AX145" s="15" t="s">
        <v>83</v>
      </c>
      <c r="AY145" s="269" t="s">
        <v>308</v>
      </c>
    </row>
    <row r="146" s="2" customFormat="1" ht="16.5" customHeight="1">
      <c r="A146" s="41"/>
      <c r="B146" s="42"/>
      <c r="C146" s="216" t="s">
        <v>386</v>
      </c>
      <c r="D146" s="216" t="s">
        <v>310</v>
      </c>
      <c r="E146" s="217" t="s">
        <v>10572</v>
      </c>
      <c r="F146" s="218" t="s">
        <v>10573</v>
      </c>
      <c r="G146" s="219" t="s">
        <v>442</v>
      </c>
      <c r="H146" s="220">
        <v>22.050000000000001</v>
      </c>
      <c r="I146" s="221"/>
      <c r="J146" s="222">
        <f>ROUND(I146*H146,2)</f>
        <v>0</v>
      </c>
      <c r="K146" s="218" t="s">
        <v>314</v>
      </c>
      <c r="L146" s="47"/>
      <c r="M146" s="223" t="s">
        <v>19</v>
      </c>
      <c r="N146" s="224" t="s">
        <v>47</v>
      </c>
      <c r="O146" s="87"/>
      <c r="P146" s="225">
        <f>O146*H146</f>
        <v>0</v>
      </c>
      <c r="Q146" s="225">
        <v>2.6446800000000001</v>
      </c>
      <c r="R146" s="225">
        <f>Q146*H146</f>
        <v>58.315194000000005</v>
      </c>
      <c r="S146" s="225">
        <v>0</v>
      </c>
      <c r="T146" s="226">
        <f>S146*H146</f>
        <v>0</v>
      </c>
      <c r="U146" s="41"/>
      <c r="V146" s="41"/>
      <c r="W146" s="41"/>
      <c r="X146" s="41"/>
      <c r="Y146" s="41"/>
      <c r="Z146" s="41"/>
      <c r="AA146" s="41"/>
      <c r="AB146" s="41"/>
      <c r="AC146" s="41"/>
      <c r="AD146" s="41"/>
      <c r="AE146" s="41"/>
      <c r="AR146" s="227" t="s">
        <v>315</v>
      </c>
      <c r="AT146" s="227" t="s">
        <v>310</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10574</v>
      </c>
    </row>
    <row r="147" s="2" customFormat="1">
      <c r="A147" s="41"/>
      <c r="B147" s="42"/>
      <c r="C147" s="43"/>
      <c r="D147" s="229" t="s">
        <v>317</v>
      </c>
      <c r="E147" s="43"/>
      <c r="F147" s="230" t="s">
        <v>10575</v>
      </c>
      <c r="G147" s="43"/>
      <c r="H147" s="43"/>
      <c r="I147" s="231"/>
      <c r="J147" s="43"/>
      <c r="K147" s="43"/>
      <c r="L147" s="47"/>
      <c r="M147" s="232"/>
      <c r="N147" s="233"/>
      <c r="O147" s="87"/>
      <c r="P147" s="87"/>
      <c r="Q147" s="87"/>
      <c r="R147" s="87"/>
      <c r="S147" s="87"/>
      <c r="T147" s="88"/>
      <c r="U147" s="41"/>
      <c r="V147" s="41"/>
      <c r="W147" s="41"/>
      <c r="X147" s="41"/>
      <c r="Y147" s="41"/>
      <c r="Z147" s="41"/>
      <c r="AA147" s="41"/>
      <c r="AB147" s="41"/>
      <c r="AC147" s="41"/>
      <c r="AD147" s="41"/>
      <c r="AE147" s="41"/>
      <c r="AT147" s="20" t="s">
        <v>317</v>
      </c>
      <c r="AU147" s="20" t="s">
        <v>85</v>
      </c>
    </row>
    <row r="148" s="14" customFormat="1">
      <c r="A148" s="14"/>
      <c r="B148" s="249"/>
      <c r="C148" s="250"/>
      <c r="D148" s="236" t="s">
        <v>319</v>
      </c>
      <c r="E148" s="251" t="s">
        <v>19</v>
      </c>
      <c r="F148" s="252" t="s">
        <v>10576</v>
      </c>
      <c r="G148" s="250"/>
      <c r="H148" s="251" t="s">
        <v>19</v>
      </c>
      <c r="I148" s="253"/>
      <c r="J148" s="250"/>
      <c r="K148" s="250"/>
      <c r="L148" s="254"/>
      <c r="M148" s="255"/>
      <c r="N148" s="256"/>
      <c r="O148" s="256"/>
      <c r="P148" s="256"/>
      <c r="Q148" s="256"/>
      <c r="R148" s="256"/>
      <c r="S148" s="256"/>
      <c r="T148" s="257"/>
      <c r="U148" s="14"/>
      <c r="V148" s="14"/>
      <c r="W148" s="14"/>
      <c r="X148" s="14"/>
      <c r="Y148" s="14"/>
      <c r="Z148" s="14"/>
      <c r="AA148" s="14"/>
      <c r="AB148" s="14"/>
      <c r="AC148" s="14"/>
      <c r="AD148" s="14"/>
      <c r="AE148" s="14"/>
      <c r="AT148" s="258" t="s">
        <v>319</v>
      </c>
      <c r="AU148" s="258" t="s">
        <v>85</v>
      </c>
      <c r="AV148" s="14" t="s">
        <v>83</v>
      </c>
      <c r="AW148" s="14" t="s">
        <v>37</v>
      </c>
      <c r="AX148" s="14" t="s">
        <v>76</v>
      </c>
      <c r="AY148" s="258" t="s">
        <v>308</v>
      </c>
    </row>
    <row r="149" s="13" customFormat="1">
      <c r="A149" s="13"/>
      <c r="B149" s="234"/>
      <c r="C149" s="235"/>
      <c r="D149" s="236" t="s">
        <v>319</v>
      </c>
      <c r="E149" s="237" t="s">
        <v>19</v>
      </c>
      <c r="F149" s="238" t="s">
        <v>10577</v>
      </c>
      <c r="G149" s="235"/>
      <c r="H149" s="239">
        <v>22.050000000000001</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83</v>
      </c>
      <c r="AY149" s="245" t="s">
        <v>308</v>
      </c>
    </row>
    <row r="150" s="14" customFormat="1">
      <c r="A150" s="14"/>
      <c r="B150" s="249"/>
      <c r="C150" s="250"/>
      <c r="D150" s="236" t="s">
        <v>319</v>
      </c>
      <c r="E150" s="251" t="s">
        <v>19</v>
      </c>
      <c r="F150" s="252" t="s">
        <v>10578</v>
      </c>
      <c r="G150" s="250"/>
      <c r="H150" s="251" t="s">
        <v>19</v>
      </c>
      <c r="I150" s="253"/>
      <c r="J150" s="250"/>
      <c r="K150" s="250"/>
      <c r="L150" s="254"/>
      <c r="M150" s="255"/>
      <c r="N150" s="256"/>
      <c r="O150" s="256"/>
      <c r="P150" s="256"/>
      <c r="Q150" s="256"/>
      <c r="R150" s="256"/>
      <c r="S150" s="256"/>
      <c r="T150" s="257"/>
      <c r="U150" s="14"/>
      <c r="V150" s="14"/>
      <c r="W150" s="14"/>
      <c r="X150" s="14"/>
      <c r="Y150" s="14"/>
      <c r="Z150" s="14"/>
      <c r="AA150" s="14"/>
      <c r="AB150" s="14"/>
      <c r="AC150" s="14"/>
      <c r="AD150" s="14"/>
      <c r="AE150" s="14"/>
      <c r="AT150" s="258" t="s">
        <v>319</v>
      </c>
      <c r="AU150" s="258" t="s">
        <v>85</v>
      </c>
      <c r="AV150" s="14" t="s">
        <v>83</v>
      </c>
      <c r="AW150" s="14" t="s">
        <v>37</v>
      </c>
      <c r="AX150" s="14" t="s">
        <v>76</v>
      </c>
      <c r="AY150" s="258" t="s">
        <v>308</v>
      </c>
    </row>
    <row r="151" s="12" customFormat="1" ht="22.8" customHeight="1">
      <c r="A151" s="12"/>
      <c r="B151" s="200"/>
      <c r="C151" s="201"/>
      <c r="D151" s="202" t="s">
        <v>75</v>
      </c>
      <c r="E151" s="214" t="s">
        <v>315</v>
      </c>
      <c r="F151" s="214" t="s">
        <v>1613</v>
      </c>
      <c r="G151" s="201"/>
      <c r="H151" s="201"/>
      <c r="I151" s="204"/>
      <c r="J151" s="215">
        <f>BK151</f>
        <v>0</v>
      </c>
      <c r="K151" s="201"/>
      <c r="L151" s="206"/>
      <c r="M151" s="207"/>
      <c r="N151" s="208"/>
      <c r="O151" s="208"/>
      <c r="P151" s="209">
        <f>SUM(P152:P179)</f>
        <v>0</v>
      </c>
      <c r="Q151" s="208"/>
      <c r="R151" s="209">
        <f>SUM(R152:R179)</f>
        <v>10.009971499999999</v>
      </c>
      <c r="S151" s="208"/>
      <c r="T151" s="210">
        <f>SUM(T152:T179)</f>
        <v>0</v>
      </c>
      <c r="U151" s="12"/>
      <c r="V151" s="12"/>
      <c r="W151" s="12"/>
      <c r="X151" s="12"/>
      <c r="Y151" s="12"/>
      <c r="Z151" s="12"/>
      <c r="AA151" s="12"/>
      <c r="AB151" s="12"/>
      <c r="AC151" s="12"/>
      <c r="AD151" s="12"/>
      <c r="AE151" s="12"/>
      <c r="AR151" s="211" t="s">
        <v>83</v>
      </c>
      <c r="AT151" s="212" t="s">
        <v>75</v>
      </c>
      <c r="AU151" s="212" t="s">
        <v>83</v>
      </c>
      <c r="AY151" s="211" t="s">
        <v>308</v>
      </c>
      <c r="BK151" s="213">
        <f>SUM(BK152:BK179)</f>
        <v>0</v>
      </c>
    </row>
    <row r="152" s="2" customFormat="1" ht="21.75" customHeight="1">
      <c r="A152" s="41"/>
      <c r="B152" s="42"/>
      <c r="C152" s="216" t="s">
        <v>391</v>
      </c>
      <c r="D152" s="216" t="s">
        <v>310</v>
      </c>
      <c r="E152" s="217" t="s">
        <v>10579</v>
      </c>
      <c r="F152" s="218" t="s">
        <v>10580</v>
      </c>
      <c r="G152" s="219" t="s">
        <v>442</v>
      </c>
      <c r="H152" s="220">
        <v>224.208</v>
      </c>
      <c r="I152" s="221"/>
      <c r="J152" s="222">
        <f>ROUND(I152*H152,2)</f>
        <v>0</v>
      </c>
      <c r="K152" s="218" t="s">
        <v>314</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10581</v>
      </c>
    </row>
    <row r="153" s="2" customFormat="1">
      <c r="A153" s="41"/>
      <c r="B153" s="42"/>
      <c r="C153" s="43"/>
      <c r="D153" s="229" t="s">
        <v>317</v>
      </c>
      <c r="E153" s="43"/>
      <c r="F153" s="230" t="s">
        <v>10582</v>
      </c>
      <c r="G153" s="43"/>
      <c r="H153" s="43"/>
      <c r="I153" s="231"/>
      <c r="J153" s="43"/>
      <c r="K153" s="43"/>
      <c r="L153" s="47"/>
      <c r="M153" s="232"/>
      <c r="N153" s="233"/>
      <c r="O153" s="87"/>
      <c r="P153" s="87"/>
      <c r="Q153" s="87"/>
      <c r="R153" s="87"/>
      <c r="S153" s="87"/>
      <c r="T153" s="88"/>
      <c r="U153" s="41"/>
      <c r="V153" s="41"/>
      <c r="W153" s="41"/>
      <c r="X153" s="41"/>
      <c r="Y153" s="41"/>
      <c r="Z153" s="41"/>
      <c r="AA153" s="41"/>
      <c r="AB153" s="41"/>
      <c r="AC153" s="41"/>
      <c r="AD153" s="41"/>
      <c r="AE153" s="41"/>
      <c r="AT153" s="20" t="s">
        <v>317</v>
      </c>
      <c r="AU153" s="20" t="s">
        <v>85</v>
      </c>
    </row>
    <row r="154" s="14" customFormat="1">
      <c r="A154" s="14"/>
      <c r="B154" s="249"/>
      <c r="C154" s="250"/>
      <c r="D154" s="236" t="s">
        <v>319</v>
      </c>
      <c r="E154" s="251" t="s">
        <v>19</v>
      </c>
      <c r="F154" s="252" t="s">
        <v>10554</v>
      </c>
      <c r="G154" s="250"/>
      <c r="H154" s="251" t="s">
        <v>19</v>
      </c>
      <c r="I154" s="253"/>
      <c r="J154" s="250"/>
      <c r="K154" s="250"/>
      <c r="L154" s="254"/>
      <c r="M154" s="255"/>
      <c r="N154" s="256"/>
      <c r="O154" s="256"/>
      <c r="P154" s="256"/>
      <c r="Q154" s="256"/>
      <c r="R154" s="256"/>
      <c r="S154" s="256"/>
      <c r="T154" s="257"/>
      <c r="U154" s="14"/>
      <c r="V154" s="14"/>
      <c r="W154" s="14"/>
      <c r="X154" s="14"/>
      <c r="Y154" s="14"/>
      <c r="Z154" s="14"/>
      <c r="AA154" s="14"/>
      <c r="AB154" s="14"/>
      <c r="AC154" s="14"/>
      <c r="AD154" s="14"/>
      <c r="AE154" s="14"/>
      <c r="AT154" s="258" t="s">
        <v>319</v>
      </c>
      <c r="AU154" s="258" t="s">
        <v>85</v>
      </c>
      <c r="AV154" s="14" t="s">
        <v>83</v>
      </c>
      <c r="AW154" s="14" t="s">
        <v>37</v>
      </c>
      <c r="AX154" s="14" t="s">
        <v>76</v>
      </c>
      <c r="AY154" s="258" t="s">
        <v>308</v>
      </c>
    </row>
    <row r="155" s="13" customFormat="1">
      <c r="A155" s="13"/>
      <c r="B155" s="234"/>
      <c r="C155" s="235"/>
      <c r="D155" s="236" t="s">
        <v>319</v>
      </c>
      <c r="E155" s="237" t="s">
        <v>19</v>
      </c>
      <c r="F155" s="238" t="s">
        <v>10583</v>
      </c>
      <c r="G155" s="235"/>
      <c r="H155" s="239">
        <v>224.208</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2" customFormat="1" ht="24.15" customHeight="1">
      <c r="A156" s="41"/>
      <c r="B156" s="42"/>
      <c r="C156" s="216" t="s">
        <v>396</v>
      </c>
      <c r="D156" s="216" t="s">
        <v>310</v>
      </c>
      <c r="E156" s="217" t="s">
        <v>10584</v>
      </c>
      <c r="F156" s="218" t="s">
        <v>10585</v>
      </c>
      <c r="G156" s="219" t="s">
        <v>313</v>
      </c>
      <c r="H156" s="220">
        <v>97.421999999999997</v>
      </c>
      <c r="I156" s="221"/>
      <c r="J156" s="222">
        <f>ROUND(I156*H156,2)</f>
        <v>0</v>
      </c>
      <c r="K156" s="218" t="s">
        <v>19</v>
      </c>
      <c r="L156" s="47"/>
      <c r="M156" s="223" t="s">
        <v>19</v>
      </c>
      <c r="N156" s="224" t="s">
        <v>47</v>
      </c>
      <c r="O156" s="87"/>
      <c r="P156" s="225">
        <f>O156*H156</f>
        <v>0</v>
      </c>
      <c r="Q156" s="225">
        <v>0.017639999999999999</v>
      </c>
      <c r="R156" s="225">
        <f>Q156*H156</f>
        <v>1.7185240799999999</v>
      </c>
      <c r="S156" s="225">
        <v>0</v>
      </c>
      <c r="T156" s="226">
        <f>S156*H156</f>
        <v>0</v>
      </c>
      <c r="U156" s="41"/>
      <c r="V156" s="41"/>
      <c r="W156" s="41"/>
      <c r="X156" s="41"/>
      <c r="Y156" s="41"/>
      <c r="Z156" s="41"/>
      <c r="AA156" s="41"/>
      <c r="AB156" s="41"/>
      <c r="AC156" s="41"/>
      <c r="AD156" s="41"/>
      <c r="AE156" s="41"/>
      <c r="AR156" s="227" t="s">
        <v>315</v>
      </c>
      <c r="AT156" s="227" t="s">
        <v>310</v>
      </c>
      <c r="AU156" s="227" t="s">
        <v>85</v>
      </c>
      <c r="AY156" s="20" t="s">
        <v>308</v>
      </c>
      <c r="BE156" s="228">
        <f>IF(N156="základní",J156,0)</f>
        <v>0</v>
      </c>
      <c r="BF156" s="228">
        <f>IF(N156="snížená",J156,0)</f>
        <v>0</v>
      </c>
      <c r="BG156" s="228">
        <f>IF(N156="zákl. přenesená",J156,0)</f>
        <v>0</v>
      </c>
      <c r="BH156" s="228">
        <f>IF(N156="sníž. přenesená",J156,0)</f>
        <v>0</v>
      </c>
      <c r="BI156" s="228">
        <f>IF(N156="nulová",J156,0)</f>
        <v>0</v>
      </c>
      <c r="BJ156" s="20" t="s">
        <v>83</v>
      </c>
      <c r="BK156" s="228">
        <f>ROUND(I156*H156,2)</f>
        <v>0</v>
      </c>
      <c r="BL156" s="20" t="s">
        <v>315</v>
      </c>
      <c r="BM156" s="227" t="s">
        <v>10586</v>
      </c>
    </row>
    <row r="157" s="14" customFormat="1">
      <c r="A157" s="14"/>
      <c r="B157" s="249"/>
      <c r="C157" s="250"/>
      <c r="D157" s="236" t="s">
        <v>319</v>
      </c>
      <c r="E157" s="251" t="s">
        <v>19</v>
      </c>
      <c r="F157" s="252" t="s">
        <v>10587</v>
      </c>
      <c r="G157" s="250"/>
      <c r="H157" s="251" t="s">
        <v>19</v>
      </c>
      <c r="I157" s="253"/>
      <c r="J157" s="250"/>
      <c r="K157" s="250"/>
      <c r="L157" s="254"/>
      <c r="M157" s="255"/>
      <c r="N157" s="256"/>
      <c r="O157" s="256"/>
      <c r="P157" s="256"/>
      <c r="Q157" s="256"/>
      <c r="R157" s="256"/>
      <c r="S157" s="256"/>
      <c r="T157" s="257"/>
      <c r="U157" s="14"/>
      <c r="V157" s="14"/>
      <c r="W157" s="14"/>
      <c r="X157" s="14"/>
      <c r="Y157" s="14"/>
      <c r="Z157" s="14"/>
      <c r="AA157" s="14"/>
      <c r="AB157" s="14"/>
      <c r="AC157" s="14"/>
      <c r="AD157" s="14"/>
      <c r="AE157" s="14"/>
      <c r="AT157" s="258" t="s">
        <v>319</v>
      </c>
      <c r="AU157" s="258" t="s">
        <v>85</v>
      </c>
      <c r="AV157" s="14" t="s">
        <v>83</v>
      </c>
      <c r="AW157" s="14" t="s">
        <v>37</v>
      </c>
      <c r="AX157" s="14" t="s">
        <v>76</v>
      </c>
      <c r="AY157" s="258" t="s">
        <v>308</v>
      </c>
    </row>
    <row r="158" s="13" customFormat="1">
      <c r="A158" s="13"/>
      <c r="B158" s="234"/>
      <c r="C158" s="235"/>
      <c r="D158" s="236" t="s">
        <v>319</v>
      </c>
      <c r="E158" s="237" t="s">
        <v>19</v>
      </c>
      <c r="F158" s="238" t="s">
        <v>10588</v>
      </c>
      <c r="G158" s="235"/>
      <c r="H158" s="239">
        <v>97.421999999999997</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83</v>
      </c>
      <c r="AY158" s="245" t="s">
        <v>308</v>
      </c>
    </row>
    <row r="159" s="2" customFormat="1" ht="24.15" customHeight="1">
      <c r="A159" s="41"/>
      <c r="B159" s="42"/>
      <c r="C159" s="216" t="s">
        <v>401</v>
      </c>
      <c r="D159" s="216" t="s">
        <v>310</v>
      </c>
      <c r="E159" s="217" t="s">
        <v>10589</v>
      </c>
      <c r="F159" s="218" t="s">
        <v>10590</v>
      </c>
      <c r="G159" s="219" t="s">
        <v>313</v>
      </c>
      <c r="H159" s="220">
        <v>97.421999999999997</v>
      </c>
      <c r="I159" s="221"/>
      <c r="J159" s="222">
        <f>ROUND(I159*H159,2)</f>
        <v>0</v>
      </c>
      <c r="K159" s="218" t="s">
        <v>19</v>
      </c>
      <c r="L159" s="47"/>
      <c r="M159" s="223" t="s">
        <v>19</v>
      </c>
      <c r="N159" s="224" t="s">
        <v>47</v>
      </c>
      <c r="O159" s="87"/>
      <c r="P159" s="225">
        <f>O159*H159</f>
        <v>0</v>
      </c>
      <c r="Q159" s="225">
        <v>0</v>
      </c>
      <c r="R159" s="225">
        <f>Q159*H159</f>
        <v>0</v>
      </c>
      <c r="S159" s="225">
        <v>0</v>
      </c>
      <c r="T159" s="226">
        <f>S159*H159</f>
        <v>0</v>
      </c>
      <c r="U159" s="41"/>
      <c r="V159" s="41"/>
      <c r="W159" s="41"/>
      <c r="X159" s="41"/>
      <c r="Y159" s="41"/>
      <c r="Z159" s="41"/>
      <c r="AA159" s="41"/>
      <c r="AB159" s="41"/>
      <c r="AC159" s="41"/>
      <c r="AD159" s="41"/>
      <c r="AE159" s="41"/>
      <c r="AR159" s="227" t="s">
        <v>315</v>
      </c>
      <c r="AT159" s="227" t="s">
        <v>310</v>
      </c>
      <c r="AU159" s="227" t="s">
        <v>85</v>
      </c>
      <c r="AY159" s="20" t="s">
        <v>308</v>
      </c>
      <c r="BE159" s="228">
        <f>IF(N159="základní",J159,0)</f>
        <v>0</v>
      </c>
      <c r="BF159" s="228">
        <f>IF(N159="snížená",J159,0)</f>
        <v>0</v>
      </c>
      <c r="BG159" s="228">
        <f>IF(N159="zákl. přenesená",J159,0)</f>
        <v>0</v>
      </c>
      <c r="BH159" s="228">
        <f>IF(N159="sníž. přenesená",J159,0)</f>
        <v>0</v>
      </c>
      <c r="BI159" s="228">
        <f>IF(N159="nulová",J159,0)</f>
        <v>0</v>
      </c>
      <c r="BJ159" s="20" t="s">
        <v>83</v>
      </c>
      <c r="BK159" s="228">
        <f>ROUND(I159*H159,2)</f>
        <v>0</v>
      </c>
      <c r="BL159" s="20" t="s">
        <v>315</v>
      </c>
      <c r="BM159" s="227" t="s">
        <v>10591</v>
      </c>
    </row>
    <row r="160" s="14" customFormat="1">
      <c r="A160" s="14"/>
      <c r="B160" s="249"/>
      <c r="C160" s="250"/>
      <c r="D160" s="236" t="s">
        <v>319</v>
      </c>
      <c r="E160" s="251" t="s">
        <v>19</v>
      </c>
      <c r="F160" s="252" t="s">
        <v>10587</v>
      </c>
      <c r="G160" s="250"/>
      <c r="H160" s="251" t="s">
        <v>19</v>
      </c>
      <c r="I160" s="253"/>
      <c r="J160" s="250"/>
      <c r="K160" s="250"/>
      <c r="L160" s="254"/>
      <c r="M160" s="255"/>
      <c r="N160" s="256"/>
      <c r="O160" s="256"/>
      <c r="P160" s="256"/>
      <c r="Q160" s="256"/>
      <c r="R160" s="256"/>
      <c r="S160" s="256"/>
      <c r="T160" s="257"/>
      <c r="U160" s="14"/>
      <c r="V160" s="14"/>
      <c r="W160" s="14"/>
      <c r="X160" s="14"/>
      <c r="Y160" s="14"/>
      <c r="Z160" s="14"/>
      <c r="AA160" s="14"/>
      <c r="AB160" s="14"/>
      <c r="AC160" s="14"/>
      <c r="AD160" s="14"/>
      <c r="AE160" s="14"/>
      <c r="AT160" s="258" t="s">
        <v>319</v>
      </c>
      <c r="AU160" s="258" t="s">
        <v>85</v>
      </c>
      <c r="AV160" s="14" t="s">
        <v>83</v>
      </c>
      <c r="AW160" s="14" t="s">
        <v>37</v>
      </c>
      <c r="AX160" s="14" t="s">
        <v>76</v>
      </c>
      <c r="AY160" s="258" t="s">
        <v>308</v>
      </c>
    </row>
    <row r="161" s="13" customFormat="1">
      <c r="A161" s="13"/>
      <c r="B161" s="234"/>
      <c r="C161" s="235"/>
      <c r="D161" s="236" t="s">
        <v>319</v>
      </c>
      <c r="E161" s="237" t="s">
        <v>19</v>
      </c>
      <c r="F161" s="238" t="s">
        <v>10588</v>
      </c>
      <c r="G161" s="235"/>
      <c r="H161" s="239">
        <v>97.421999999999997</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83</v>
      </c>
      <c r="AY161" s="245" t="s">
        <v>308</v>
      </c>
    </row>
    <row r="162" s="2" customFormat="1" ht="16.5" customHeight="1">
      <c r="A162" s="41"/>
      <c r="B162" s="42"/>
      <c r="C162" s="216" t="s">
        <v>406</v>
      </c>
      <c r="D162" s="216" t="s">
        <v>310</v>
      </c>
      <c r="E162" s="217" t="s">
        <v>10592</v>
      </c>
      <c r="F162" s="218" t="s">
        <v>10593</v>
      </c>
      <c r="G162" s="219" t="s">
        <v>493</v>
      </c>
      <c r="H162" s="220">
        <v>1.6240000000000001</v>
      </c>
      <c r="I162" s="221"/>
      <c r="J162" s="222">
        <f>ROUND(I162*H162,2)</f>
        <v>0</v>
      </c>
      <c r="K162" s="218" t="s">
        <v>314</v>
      </c>
      <c r="L162" s="47"/>
      <c r="M162" s="223" t="s">
        <v>19</v>
      </c>
      <c r="N162" s="224" t="s">
        <v>47</v>
      </c>
      <c r="O162" s="87"/>
      <c r="P162" s="225">
        <f>O162*H162</f>
        <v>0</v>
      </c>
      <c r="Q162" s="225">
        <v>1.05958</v>
      </c>
      <c r="R162" s="225">
        <f>Q162*H162</f>
        <v>1.7207579200000001</v>
      </c>
      <c r="S162" s="225">
        <v>0</v>
      </c>
      <c r="T162" s="226">
        <f>S162*H162</f>
        <v>0</v>
      </c>
      <c r="U162" s="41"/>
      <c r="V162" s="41"/>
      <c r="W162" s="41"/>
      <c r="X162" s="41"/>
      <c r="Y162" s="41"/>
      <c r="Z162" s="41"/>
      <c r="AA162" s="41"/>
      <c r="AB162" s="41"/>
      <c r="AC162" s="41"/>
      <c r="AD162" s="41"/>
      <c r="AE162" s="41"/>
      <c r="AR162" s="227" t="s">
        <v>315</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10594</v>
      </c>
    </row>
    <row r="163" s="2" customFormat="1">
      <c r="A163" s="41"/>
      <c r="B163" s="42"/>
      <c r="C163" s="43"/>
      <c r="D163" s="229" t="s">
        <v>317</v>
      </c>
      <c r="E163" s="43"/>
      <c r="F163" s="230" t="s">
        <v>10595</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13" customFormat="1">
      <c r="A164" s="13"/>
      <c r="B164" s="234"/>
      <c r="C164" s="235"/>
      <c r="D164" s="236" t="s">
        <v>319</v>
      </c>
      <c r="E164" s="237" t="s">
        <v>19</v>
      </c>
      <c r="F164" s="238" t="s">
        <v>10596</v>
      </c>
      <c r="G164" s="235"/>
      <c r="H164" s="239">
        <v>2.3159999999999998</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76</v>
      </c>
      <c r="AY164" s="245" t="s">
        <v>308</v>
      </c>
    </row>
    <row r="165" s="13" customFormat="1">
      <c r="A165" s="13"/>
      <c r="B165" s="234"/>
      <c r="C165" s="235"/>
      <c r="D165" s="236" t="s">
        <v>319</v>
      </c>
      <c r="E165" s="237" t="s">
        <v>19</v>
      </c>
      <c r="F165" s="238" t="s">
        <v>10597</v>
      </c>
      <c r="G165" s="235"/>
      <c r="H165" s="239">
        <v>-0.69199999999999995</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1.6239999999999999</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16" t="s">
        <v>411</v>
      </c>
      <c r="D167" s="216" t="s">
        <v>310</v>
      </c>
      <c r="E167" s="217" t="s">
        <v>10598</v>
      </c>
      <c r="F167" s="218" t="s">
        <v>10599</v>
      </c>
      <c r="G167" s="219" t="s">
        <v>493</v>
      </c>
      <c r="H167" s="220">
        <v>5.8499999999999996</v>
      </c>
      <c r="I167" s="221"/>
      <c r="J167" s="222">
        <f>ROUND(I167*H167,2)</f>
        <v>0</v>
      </c>
      <c r="K167" s="218" t="s">
        <v>314</v>
      </c>
      <c r="L167" s="47"/>
      <c r="M167" s="223" t="s">
        <v>19</v>
      </c>
      <c r="N167" s="224" t="s">
        <v>47</v>
      </c>
      <c r="O167" s="87"/>
      <c r="P167" s="225">
        <f>O167*H167</f>
        <v>0</v>
      </c>
      <c r="Q167" s="225">
        <v>1.09687</v>
      </c>
      <c r="R167" s="225">
        <f>Q167*H167</f>
        <v>6.4166894999999995</v>
      </c>
      <c r="S167" s="225">
        <v>0</v>
      </c>
      <c r="T167" s="226">
        <f>S167*H167</f>
        <v>0</v>
      </c>
      <c r="U167" s="41"/>
      <c r="V167" s="41"/>
      <c r="W167" s="41"/>
      <c r="X167" s="41"/>
      <c r="Y167" s="41"/>
      <c r="Z167" s="41"/>
      <c r="AA167" s="41"/>
      <c r="AB167" s="41"/>
      <c r="AC167" s="41"/>
      <c r="AD167" s="41"/>
      <c r="AE167" s="41"/>
      <c r="AR167" s="227" t="s">
        <v>315</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315</v>
      </c>
      <c r="BM167" s="227" t="s">
        <v>10600</v>
      </c>
    </row>
    <row r="168" s="2" customFormat="1">
      <c r="A168" s="41"/>
      <c r="B168" s="42"/>
      <c r="C168" s="43"/>
      <c r="D168" s="229" t="s">
        <v>317</v>
      </c>
      <c r="E168" s="43"/>
      <c r="F168" s="230" t="s">
        <v>10601</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3" customFormat="1">
      <c r="A169" s="13"/>
      <c r="B169" s="234"/>
      <c r="C169" s="235"/>
      <c r="D169" s="236" t="s">
        <v>319</v>
      </c>
      <c r="E169" s="237" t="s">
        <v>19</v>
      </c>
      <c r="F169" s="238" t="s">
        <v>10602</v>
      </c>
      <c r="G169" s="235"/>
      <c r="H169" s="239">
        <v>5.8499999999999996</v>
      </c>
      <c r="I169" s="240"/>
      <c r="J169" s="235"/>
      <c r="K169" s="235"/>
      <c r="L169" s="241"/>
      <c r="M169" s="242"/>
      <c r="N169" s="243"/>
      <c r="O169" s="243"/>
      <c r="P169" s="243"/>
      <c r="Q169" s="243"/>
      <c r="R169" s="243"/>
      <c r="S169" s="243"/>
      <c r="T169" s="244"/>
      <c r="U169" s="13"/>
      <c r="V169" s="13"/>
      <c r="W169" s="13"/>
      <c r="X169" s="13"/>
      <c r="Y169" s="13"/>
      <c r="Z169" s="13"/>
      <c r="AA169" s="13"/>
      <c r="AB169" s="13"/>
      <c r="AC169" s="13"/>
      <c r="AD169" s="13"/>
      <c r="AE169" s="13"/>
      <c r="AT169" s="245" t="s">
        <v>319</v>
      </c>
      <c r="AU169" s="245" t="s">
        <v>85</v>
      </c>
      <c r="AV169" s="13" t="s">
        <v>85</v>
      </c>
      <c r="AW169" s="13" t="s">
        <v>37</v>
      </c>
      <c r="AX169" s="13" t="s">
        <v>83</v>
      </c>
      <c r="AY169" s="245" t="s">
        <v>308</v>
      </c>
    </row>
    <row r="170" s="2" customFormat="1" ht="16.5" customHeight="1">
      <c r="A170" s="41"/>
      <c r="B170" s="42"/>
      <c r="C170" s="216" t="s">
        <v>7</v>
      </c>
      <c r="D170" s="216" t="s">
        <v>310</v>
      </c>
      <c r="E170" s="217" t="s">
        <v>10603</v>
      </c>
      <c r="F170" s="218" t="s">
        <v>10604</v>
      </c>
      <c r="G170" s="219" t="s">
        <v>768</v>
      </c>
      <c r="H170" s="220">
        <v>1</v>
      </c>
      <c r="I170" s="221"/>
      <c r="J170" s="222">
        <f>ROUND(I170*H170,2)</f>
        <v>0</v>
      </c>
      <c r="K170" s="218" t="s">
        <v>19</v>
      </c>
      <c r="L170" s="47"/>
      <c r="M170" s="223" t="s">
        <v>19</v>
      </c>
      <c r="N170" s="224" t="s">
        <v>47</v>
      </c>
      <c r="O170" s="87"/>
      <c r="P170" s="225">
        <f>O170*H170</f>
        <v>0</v>
      </c>
      <c r="Q170" s="225">
        <v>0</v>
      </c>
      <c r="R170" s="225">
        <f>Q170*H170</f>
        <v>0</v>
      </c>
      <c r="S170" s="225">
        <v>0</v>
      </c>
      <c r="T170" s="226">
        <f>S170*H170</f>
        <v>0</v>
      </c>
      <c r="U170" s="41"/>
      <c r="V170" s="41"/>
      <c r="W170" s="41"/>
      <c r="X170" s="41"/>
      <c r="Y170" s="41"/>
      <c r="Z170" s="41"/>
      <c r="AA170" s="41"/>
      <c r="AB170" s="41"/>
      <c r="AC170" s="41"/>
      <c r="AD170" s="41"/>
      <c r="AE170" s="41"/>
      <c r="AR170" s="227" t="s">
        <v>315</v>
      </c>
      <c r="AT170" s="227" t="s">
        <v>310</v>
      </c>
      <c r="AU170" s="227" t="s">
        <v>85</v>
      </c>
      <c r="AY170" s="20" t="s">
        <v>308</v>
      </c>
      <c r="BE170" s="228">
        <f>IF(N170="základní",J170,0)</f>
        <v>0</v>
      </c>
      <c r="BF170" s="228">
        <f>IF(N170="snížená",J170,0)</f>
        <v>0</v>
      </c>
      <c r="BG170" s="228">
        <f>IF(N170="zákl. přenesená",J170,0)</f>
        <v>0</v>
      </c>
      <c r="BH170" s="228">
        <f>IF(N170="sníž. přenesená",J170,0)</f>
        <v>0</v>
      </c>
      <c r="BI170" s="228">
        <f>IF(N170="nulová",J170,0)</f>
        <v>0</v>
      </c>
      <c r="BJ170" s="20" t="s">
        <v>83</v>
      </c>
      <c r="BK170" s="228">
        <f>ROUND(I170*H170,2)</f>
        <v>0</v>
      </c>
      <c r="BL170" s="20" t="s">
        <v>315</v>
      </c>
      <c r="BM170" s="227" t="s">
        <v>10605</v>
      </c>
    </row>
    <row r="171" s="14" customFormat="1">
      <c r="A171" s="14"/>
      <c r="B171" s="249"/>
      <c r="C171" s="250"/>
      <c r="D171" s="236" t="s">
        <v>319</v>
      </c>
      <c r="E171" s="251" t="s">
        <v>19</v>
      </c>
      <c r="F171" s="252" t="s">
        <v>10578</v>
      </c>
      <c r="G171" s="250"/>
      <c r="H171" s="251" t="s">
        <v>19</v>
      </c>
      <c r="I171" s="253"/>
      <c r="J171" s="250"/>
      <c r="K171" s="250"/>
      <c r="L171" s="254"/>
      <c r="M171" s="255"/>
      <c r="N171" s="256"/>
      <c r="O171" s="256"/>
      <c r="P171" s="256"/>
      <c r="Q171" s="256"/>
      <c r="R171" s="256"/>
      <c r="S171" s="256"/>
      <c r="T171" s="257"/>
      <c r="U171" s="14"/>
      <c r="V171" s="14"/>
      <c r="W171" s="14"/>
      <c r="X171" s="14"/>
      <c r="Y171" s="14"/>
      <c r="Z171" s="14"/>
      <c r="AA171" s="14"/>
      <c r="AB171" s="14"/>
      <c r="AC171" s="14"/>
      <c r="AD171" s="14"/>
      <c r="AE171" s="14"/>
      <c r="AT171" s="258" t="s">
        <v>319</v>
      </c>
      <c r="AU171" s="258" t="s">
        <v>85</v>
      </c>
      <c r="AV171" s="14" t="s">
        <v>83</v>
      </c>
      <c r="AW171" s="14" t="s">
        <v>37</v>
      </c>
      <c r="AX171" s="14" t="s">
        <v>76</v>
      </c>
      <c r="AY171" s="258" t="s">
        <v>308</v>
      </c>
    </row>
    <row r="172" s="13" customFormat="1">
      <c r="A172" s="13"/>
      <c r="B172" s="234"/>
      <c r="C172" s="235"/>
      <c r="D172" s="236" t="s">
        <v>319</v>
      </c>
      <c r="E172" s="237" t="s">
        <v>19</v>
      </c>
      <c r="F172" s="238" t="s">
        <v>10606</v>
      </c>
      <c r="G172" s="235"/>
      <c r="H172" s="239">
        <v>1</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83</v>
      </c>
      <c r="AY172" s="245" t="s">
        <v>308</v>
      </c>
    </row>
    <row r="173" s="2" customFormat="1" ht="16.5" customHeight="1">
      <c r="A173" s="41"/>
      <c r="B173" s="42"/>
      <c r="C173" s="216" t="s">
        <v>420</v>
      </c>
      <c r="D173" s="216" t="s">
        <v>310</v>
      </c>
      <c r="E173" s="217" t="s">
        <v>10607</v>
      </c>
      <c r="F173" s="218" t="s">
        <v>10608</v>
      </c>
      <c r="G173" s="219" t="s">
        <v>323</v>
      </c>
      <c r="H173" s="220">
        <v>4</v>
      </c>
      <c r="I173" s="221"/>
      <c r="J173" s="222">
        <f>ROUND(I173*H173,2)</f>
        <v>0</v>
      </c>
      <c r="K173" s="218" t="s">
        <v>314</v>
      </c>
      <c r="L173" s="47"/>
      <c r="M173" s="223" t="s">
        <v>19</v>
      </c>
      <c r="N173" s="224" t="s">
        <v>47</v>
      </c>
      <c r="O173" s="87"/>
      <c r="P173" s="225">
        <f>O173*H173</f>
        <v>0</v>
      </c>
      <c r="Q173" s="225">
        <v>0.0385</v>
      </c>
      <c r="R173" s="225">
        <f>Q173*H173</f>
        <v>0.154</v>
      </c>
      <c r="S173" s="225">
        <v>0</v>
      </c>
      <c r="T173" s="226">
        <f>S173*H173</f>
        <v>0</v>
      </c>
      <c r="U173" s="41"/>
      <c r="V173" s="41"/>
      <c r="W173" s="41"/>
      <c r="X173" s="41"/>
      <c r="Y173" s="41"/>
      <c r="Z173" s="41"/>
      <c r="AA173" s="41"/>
      <c r="AB173" s="41"/>
      <c r="AC173" s="41"/>
      <c r="AD173" s="41"/>
      <c r="AE173" s="41"/>
      <c r="AR173" s="227" t="s">
        <v>315</v>
      </c>
      <c r="AT173" s="227" t="s">
        <v>310</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10609</v>
      </c>
    </row>
    <row r="174" s="2" customFormat="1">
      <c r="A174" s="41"/>
      <c r="B174" s="42"/>
      <c r="C174" s="43"/>
      <c r="D174" s="229" t="s">
        <v>317</v>
      </c>
      <c r="E174" s="43"/>
      <c r="F174" s="230" t="s">
        <v>10610</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85</v>
      </c>
    </row>
    <row r="175" s="14" customFormat="1">
      <c r="A175" s="14"/>
      <c r="B175" s="249"/>
      <c r="C175" s="250"/>
      <c r="D175" s="236" t="s">
        <v>319</v>
      </c>
      <c r="E175" s="251" t="s">
        <v>19</v>
      </c>
      <c r="F175" s="252" t="s">
        <v>10578</v>
      </c>
      <c r="G175" s="250"/>
      <c r="H175" s="251" t="s">
        <v>19</v>
      </c>
      <c r="I175" s="253"/>
      <c r="J175" s="250"/>
      <c r="K175" s="250"/>
      <c r="L175" s="254"/>
      <c r="M175" s="255"/>
      <c r="N175" s="256"/>
      <c r="O175" s="256"/>
      <c r="P175" s="256"/>
      <c r="Q175" s="256"/>
      <c r="R175" s="256"/>
      <c r="S175" s="256"/>
      <c r="T175" s="257"/>
      <c r="U175" s="14"/>
      <c r="V175" s="14"/>
      <c r="W175" s="14"/>
      <c r="X175" s="14"/>
      <c r="Y175" s="14"/>
      <c r="Z175" s="14"/>
      <c r="AA175" s="14"/>
      <c r="AB175" s="14"/>
      <c r="AC175" s="14"/>
      <c r="AD175" s="14"/>
      <c r="AE175" s="14"/>
      <c r="AT175" s="258" t="s">
        <v>319</v>
      </c>
      <c r="AU175" s="258" t="s">
        <v>85</v>
      </c>
      <c r="AV175" s="14" t="s">
        <v>83</v>
      </c>
      <c r="AW175" s="14" t="s">
        <v>37</v>
      </c>
      <c r="AX175" s="14" t="s">
        <v>76</v>
      </c>
      <c r="AY175" s="258" t="s">
        <v>308</v>
      </c>
    </row>
    <row r="176" s="13" customFormat="1">
      <c r="A176" s="13"/>
      <c r="B176" s="234"/>
      <c r="C176" s="235"/>
      <c r="D176" s="236" t="s">
        <v>319</v>
      </c>
      <c r="E176" s="237" t="s">
        <v>19</v>
      </c>
      <c r="F176" s="238" t="s">
        <v>2207</v>
      </c>
      <c r="G176" s="235"/>
      <c r="H176" s="239">
        <v>4</v>
      </c>
      <c r="I176" s="240"/>
      <c r="J176" s="235"/>
      <c r="K176" s="235"/>
      <c r="L176" s="241"/>
      <c r="M176" s="242"/>
      <c r="N176" s="243"/>
      <c r="O176" s="243"/>
      <c r="P176" s="243"/>
      <c r="Q176" s="243"/>
      <c r="R176" s="243"/>
      <c r="S176" s="243"/>
      <c r="T176" s="244"/>
      <c r="U176" s="13"/>
      <c r="V176" s="13"/>
      <c r="W176" s="13"/>
      <c r="X176" s="13"/>
      <c r="Y176" s="13"/>
      <c r="Z176" s="13"/>
      <c r="AA176" s="13"/>
      <c r="AB176" s="13"/>
      <c r="AC176" s="13"/>
      <c r="AD176" s="13"/>
      <c r="AE176" s="13"/>
      <c r="AT176" s="245" t="s">
        <v>319</v>
      </c>
      <c r="AU176" s="245" t="s">
        <v>85</v>
      </c>
      <c r="AV176" s="13" t="s">
        <v>85</v>
      </c>
      <c r="AW176" s="13" t="s">
        <v>37</v>
      </c>
      <c r="AX176" s="13" t="s">
        <v>83</v>
      </c>
      <c r="AY176" s="245" t="s">
        <v>308</v>
      </c>
    </row>
    <row r="177" s="2" customFormat="1" ht="16.5" customHeight="1">
      <c r="A177" s="41"/>
      <c r="B177" s="42"/>
      <c r="C177" s="216" t="s">
        <v>425</v>
      </c>
      <c r="D177" s="216" t="s">
        <v>310</v>
      </c>
      <c r="E177" s="217" t="s">
        <v>10611</v>
      </c>
      <c r="F177" s="218" t="s">
        <v>10612</v>
      </c>
      <c r="G177" s="219" t="s">
        <v>323</v>
      </c>
      <c r="H177" s="220">
        <v>14</v>
      </c>
      <c r="I177" s="221"/>
      <c r="J177" s="222">
        <f>ROUND(I177*H177,2)</f>
        <v>0</v>
      </c>
      <c r="K177" s="218" t="s">
        <v>19</v>
      </c>
      <c r="L177" s="47"/>
      <c r="M177" s="223" t="s">
        <v>19</v>
      </c>
      <c r="N177" s="224"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315</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315</v>
      </c>
      <c r="BM177" s="227" t="s">
        <v>10613</v>
      </c>
    </row>
    <row r="178" s="14" customFormat="1">
      <c r="A178" s="14"/>
      <c r="B178" s="249"/>
      <c r="C178" s="250"/>
      <c r="D178" s="236" t="s">
        <v>319</v>
      </c>
      <c r="E178" s="251" t="s">
        <v>19</v>
      </c>
      <c r="F178" s="252" t="s">
        <v>10578</v>
      </c>
      <c r="G178" s="250"/>
      <c r="H178" s="251" t="s">
        <v>19</v>
      </c>
      <c r="I178" s="253"/>
      <c r="J178" s="250"/>
      <c r="K178" s="250"/>
      <c r="L178" s="254"/>
      <c r="M178" s="255"/>
      <c r="N178" s="256"/>
      <c r="O178" s="256"/>
      <c r="P178" s="256"/>
      <c r="Q178" s="256"/>
      <c r="R178" s="256"/>
      <c r="S178" s="256"/>
      <c r="T178" s="257"/>
      <c r="U178" s="14"/>
      <c r="V178" s="14"/>
      <c r="W178" s="14"/>
      <c r="X178" s="14"/>
      <c r="Y178" s="14"/>
      <c r="Z178" s="14"/>
      <c r="AA178" s="14"/>
      <c r="AB178" s="14"/>
      <c r="AC178" s="14"/>
      <c r="AD178" s="14"/>
      <c r="AE178" s="14"/>
      <c r="AT178" s="258" t="s">
        <v>319</v>
      </c>
      <c r="AU178" s="258" t="s">
        <v>85</v>
      </c>
      <c r="AV178" s="14" t="s">
        <v>83</v>
      </c>
      <c r="AW178" s="14" t="s">
        <v>37</v>
      </c>
      <c r="AX178" s="14" t="s">
        <v>76</v>
      </c>
      <c r="AY178" s="258" t="s">
        <v>308</v>
      </c>
    </row>
    <row r="179" s="13" customFormat="1">
      <c r="A179" s="13"/>
      <c r="B179" s="234"/>
      <c r="C179" s="235"/>
      <c r="D179" s="236" t="s">
        <v>319</v>
      </c>
      <c r="E179" s="237" t="s">
        <v>19</v>
      </c>
      <c r="F179" s="238" t="s">
        <v>10614</v>
      </c>
      <c r="G179" s="235"/>
      <c r="H179" s="239">
        <v>14</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83</v>
      </c>
      <c r="AY179" s="245" t="s">
        <v>308</v>
      </c>
    </row>
    <row r="180" s="12" customFormat="1" ht="22.8" customHeight="1">
      <c r="A180" s="12"/>
      <c r="B180" s="200"/>
      <c r="C180" s="201"/>
      <c r="D180" s="202" t="s">
        <v>75</v>
      </c>
      <c r="E180" s="214" t="s">
        <v>357</v>
      </c>
      <c r="F180" s="214" t="s">
        <v>542</v>
      </c>
      <c r="G180" s="201"/>
      <c r="H180" s="201"/>
      <c r="I180" s="204"/>
      <c r="J180" s="215">
        <f>BK180</f>
        <v>0</v>
      </c>
      <c r="K180" s="201"/>
      <c r="L180" s="206"/>
      <c r="M180" s="207"/>
      <c r="N180" s="208"/>
      <c r="O180" s="208"/>
      <c r="P180" s="209">
        <f>SUM(P181:P263)</f>
        <v>0</v>
      </c>
      <c r="Q180" s="208"/>
      <c r="R180" s="209">
        <f>SUM(R181:R263)</f>
        <v>4.8664741199999995</v>
      </c>
      <c r="S180" s="208"/>
      <c r="T180" s="210">
        <f>SUM(T181:T263)</f>
        <v>53.005680000000005</v>
      </c>
      <c r="U180" s="12"/>
      <c r="V180" s="12"/>
      <c r="W180" s="12"/>
      <c r="X180" s="12"/>
      <c r="Y180" s="12"/>
      <c r="Z180" s="12"/>
      <c r="AA180" s="12"/>
      <c r="AB180" s="12"/>
      <c r="AC180" s="12"/>
      <c r="AD180" s="12"/>
      <c r="AE180" s="12"/>
      <c r="AR180" s="211" t="s">
        <v>83</v>
      </c>
      <c r="AT180" s="212" t="s">
        <v>75</v>
      </c>
      <c r="AU180" s="212" t="s">
        <v>83</v>
      </c>
      <c r="AY180" s="211" t="s">
        <v>308</v>
      </c>
      <c r="BK180" s="213">
        <f>SUM(BK181:BK263)</f>
        <v>0</v>
      </c>
    </row>
    <row r="181" s="2" customFormat="1" ht="16.5" customHeight="1">
      <c r="A181" s="41"/>
      <c r="B181" s="42"/>
      <c r="C181" s="216" t="s">
        <v>430</v>
      </c>
      <c r="D181" s="216" t="s">
        <v>310</v>
      </c>
      <c r="E181" s="217" t="s">
        <v>10615</v>
      </c>
      <c r="F181" s="218" t="s">
        <v>10616</v>
      </c>
      <c r="G181" s="219" t="s">
        <v>474</v>
      </c>
      <c r="H181" s="220">
        <v>36</v>
      </c>
      <c r="I181" s="221"/>
      <c r="J181" s="222">
        <f>ROUND(I181*H181,2)</f>
        <v>0</v>
      </c>
      <c r="K181" s="218" t="s">
        <v>19</v>
      </c>
      <c r="L181" s="47"/>
      <c r="M181" s="223" t="s">
        <v>19</v>
      </c>
      <c r="N181" s="224" t="s">
        <v>47</v>
      </c>
      <c r="O181" s="87"/>
      <c r="P181" s="225">
        <f>O181*H181</f>
        <v>0</v>
      </c>
      <c r="Q181" s="225">
        <v>0.0038999999999999998</v>
      </c>
      <c r="R181" s="225">
        <f>Q181*H181</f>
        <v>0.1404</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10617</v>
      </c>
    </row>
    <row r="182" s="13" customFormat="1">
      <c r="A182" s="13"/>
      <c r="B182" s="234"/>
      <c r="C182" s="235"/>
      <c r="D182" s="236" t="s">
        <v>319</v>
      </c>
      <c r="E182" s="237" t="s">
        <v>19</v>
      </c>
      <c r="F182" s="238" t="s">
        <v>10618</v>
      </c>
      <c r="G182" s="235"/>
      <c r="H182" s="239">
        <v>36</v>
      </c>
      <c r="I182" s="240"/>
      <c r="J182" s="235"/>
      <c r="K182" s="235"/>
      <c r="L182" s="241"/>
      <c r="M182" s="242"/>
      <c r="N182" s="243"/>
      <c r="O182" s="243"/>
      <c r="P182" s="243"/>
      <c r="Q182" s="243"/>
      <c r="R182" s="243"/>
      <c r="S182" s="243"/>
      <c r="T182" s="244"/>
      <c r="U182" s="13"/>
      <c r="V182" s="13"/>
      <c r="W182" s="13"/>
      <c r="X182" s="13"/>
      <c r="Y182" s="13"/>
      <c r="Z182" s="13"/>
      <c r="AA182" s="13"/>
      <c r="AB182" s="13"/>
      <c r="AC182" s="13"/>
      <c r="AD182" s="13"/>
      <c r="AE182" s="13"/>
      <c r="AT182" s="245" t="s">
        <v>319</v>
      </c>
      <c r="AU182" s="245" t="s">
        <v>85</v>
      </c>
      <c r="AV182" s="13" t="s">
        <v>85</v>
      </c>
      <c r="AW182" s="13" t="s">
        <v>37</v>
      </c>
      <c r="AX182" s="13" t="s">
        <v>83</v>
      </c>
      <c r="AY182" s="245" t="s">
        <v>308</v>
      </c>
    </row>
    <row r="183" s="2" customFormat="1" ht="16.5" customHeight="1">
      <c r="A183" s="41"/>
      <c r="B183" s="42"/>
      <c r="C183" s="216" t="s">
        <v>753</v>
      </c>
      <c r="D183" s="216" t="s">
        <v>310</v>
      </c>
      <c r="E183" s="217" t="s">
        <v>8045</v>
      </c>
      <c r="F183" s="218" t="s">
        <v>8046</v>
      </c>
      <c r="G183" s="219" t="s">
        <v>313</v>
      </c>
      <c r="H183" s="220">
        <v>19.152000000000001</v>
      </c>
      <c r="I183" s="221"/>
      <c r="J183" s="222">
        <f>ROUND(I183*H183,2)</f>
        <v>0</v>
      </c>
      <c r="K183" s="218" t="s">
        <v>314</v>
      </c>
      <c r="L183" s="47"/>
      <c r="M183" s="223" t="s">
        <v>19</v>
      </c>
      <c r="N183" s="224" t="s">
        <v>47</v>
      </c>
      <c r="O183" s="87"/>
      <c r="P183" s="225">
        <f>O183*H183</f>
        <v>0</v>
      </c>
      <c r="Q183" s="225">
        <v>0.00063000000000000003</v>
      </c>
      <c r="R183" s="225">
        <f>Q183*H183</f>
        <v>0.012065760000000002</v>
      </c>
      <c r="S183" s="225">
        <v>0</v>
      </c>
      <c r="T183" s="226">
        <f>S183*H183</f>
        <v>0</v>
      </c>
      <c r="U183" s="41"/>
      <c r="V183" s="41"/>
      <c r="W183" s="41"/>
      <c r="X183" s="41"/>
      <c r="Y183" s="41"/>
      <c r="Z183" s="41"/>
      <c r="AA183" s="41"/>
      <c r="AB183" s="41"/>
      <c r="AC183" s="41"/>
      <c r="AD183" s="41"/>
      <c r="AE183" s="41"/>
      <c r="AR183" s="227" t="s">
        <v>315</v>
      </c>
      <c r="AT183" s="227" t="s">
        <v>310</v>
      </c>
      <c r="AU183" s="227" t="s">
        <v>85</v>
      </c>
      <c r="AY183" s="20" t="s">
        <v>308</v>
      </c>
      <c r="BE183" s="228">
        <f>IF(N183="základní",J183,0)</f>
        <v>0</v>
      </c>
      <c r="BF183" s="228">
        <f>IF(N183="snížená",J183,0)</f>
        <v>0</v>
      </c>
      <c r="BG183" s="228">
        <f>IF(N183="zákl. přenesená",J183,0)</f>
        <v>0</v>
      </c>
      <c r="BH183" s="228">
        <f>IF(N183="sníž. přenesená",J183,0)</f>
        <v>0</v>
      </c>
      <c r="BI183" s="228">
        <f>IF(N183="nulová",J183,0)</f>
        <v>0</v>
      </c>
      <c r="BJ183" s="20" t="s">
        <v>83</v>
      </c>
      <c r="BK183" s="228">
        <f>ROUND(I183*H183,2)</f>
        <v>0</v>
      </c>
      <c r="BL183" s="20" t="s">
        <v>315</v>
      </c>
      <c r="BM183" s="227" t="s">
        <v>8047</v>
      </c>
    </row>
    <row r="184" s="2" customFormat="1">
      <c r="A184" s="41"/>
      <c r="B184" s="42"/>
      <c r="C184" s="43"/>
      <c r="D184" s="229" t="s">
        <v>317</v>
      </c>
      <c r="E184" s="43"/>
      <c r="F184" s="230" t="s">
        <v>8048</v>
      </c>
      <c r="G184" s="43"/>
      <c r="H184" s="43"/>
      <c r="I184" s="231"/>
      <c r="J184" s="43"/>
      <c r="K184" s="43"/>
      <c r="L184" s="47"/>
      <c r="M184" s="232"/>
      <c r="N184" s="233"/>
      <c r="O184" s="87"/>
      <c r="P184" s="87"/>
      <c r="Q184" s="87"/>
      <c r="R184" s="87"/>
      <c r="S184" s="87"/>
      <c r="T184" s="88"/>
      <c r="U184" s="41"/>
      <c r="V184" s="41"/>
      <c r="W184" s="41"/>
      <c r="X184" s="41"/>
      <c r="Y184" s="41"/>
      <c r="Z184" s="41"/>
      <c r="AA184" s="41"/>
      <c r="AB184" s="41"/>
      <c r="AC184" s="41"/>
      <c r="AD184" s="41"/>
      <c r="AE184" s="41"/>
      <c r="AT184" s="20" t="s">
        <v>317</v>
      </c>
      <c r="AU184" s="20" t="s">
        <v>85</v>
      </c>
    </row>
    <row r="185" s="13" customFormat="1">
      <c r="A185" s="13"/>
      <c r="B185" s="234"/>
      <c r="C185" s="235"/>
      <c r="D185" s="236" t="s">
        <v>319</v>
      </c>
      <c r="E185" s="237" t="s">
        <v>19</v>
      </c>
      <c r="F185" s="238" t="s">
        <v>10619</v>
      </c>
      <c r="G185" s="235"/>
      <c r="H185" s="239">
        <v>19.152000000000001</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83</v>
      </c>
      <c r="AY185" s="245" t="s">
        <v>308</v>
      </c>
    </row>
    <row r="186" s="2" customFormat="1" ht="21.75" customHeight="1">
      <c r="A186" s="41"/>
      <c r="B186" s="42"/>
      <c r="C186" s="216" t="s">
        <v>596</v>
      </c>
      <c r="D186" s="216" t="s">
        <v>310</v>
      </c>
      <c r="E186" s="217" t="s">
        <v>8051</v>
      </c>
      <c r="F186" s="218" t="s">
        <v>8052</v>
      </c>
      <c r="G186" s="219" t="s">
        <v>474</v>
      </c>
      <c r="H186" s="220">
        <v>33.200000000000003</v>
      </c>
      <c r="I186" s="221"/>
      <c r="J186" s="222">
        <f>ROUND(I186*H186,2)</f>
        <v>0</v>
      </c>
      <c r="K186" s="218" t="s">
        <v>902</v>
      </c>
      <c r="L186" s="47"/>
      <c r="M186" s="223" t="s">
        <v>19</v>
      </c>
      <c r="N186" s="224" t="s">
        <v>47</v>
      </c>
      <c r="O186" s="87"/>
      <c r="P186" s="225">
        <f>O186*H186</f>
        <v>0</v>
      </c>
      <c r="Q186" s="225">
        <v>0.00024000000000000001</v>
      </c>
      <c r="R186" s="225">
        <f>Q186*H186</f>
        <v>0.0079680000000000011</v>
      </c>
      <c r="S186" s="225">
        <v>0</v>
      </c>
      <c r="T186" s="226">
        <f>S186*H186</f>
        <v>0</v>
      </c>
      <c r="U186" s="41"/>
      <c r="V186" s="41"/>
      <c r="W186" s="41"/>
      <c r="X186" s="41"/>
      <c r="Y186" s="41"/>
      <c r="Z186" s="41"/>
      <c r="AA186" s="41"/>
      <c r="AB186" s="41"/>
      <c r="AC186" s="41"/>
      <c r="AD186" s="41"/>
      <c r="AE186" s="41"/>
      <c r="AR186" s="227" t="s">
        <v>315</v>
      </c>
      <c r="AT186" s="227" t="s">
        <v>310</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10620</v>
      </c>
    </row>
    <row r="187" s="2" customFormat="1">
      <c r="A187" s="41"/>
      <c r="B187" s="42"/>
      <c r="C187" s="43"/>
      <c r="D187" s="229" t="s">
        <v>317</v>
      </c>
      <c r="E187" s="43"/>
      <c r="F187" s="230" t="s">
        <v>8054</v>
      </c>
      <c r="G187" s="43"/>
      <c r="H187" s="43"/>
      <c r="I187" s="231"/>
      <c r="J187" s="43"/>
      <c r="K187" s="43"/>
      <c r="L187" s="47"/>
      <c r="M187" s="232"/>
      <c r="N187" s="233"/>
      <c r="O187" s="87"/>
      <c r="P187" s="87"/>
      <c r="Q187" s="87"/>
      <c r="R187" s="87"/>
      <c r="S187" s="87"/>
      <c r="T187" s="88"/>
      <c r="U187" s="41"/>
      <c r="V187" s="41"/>
      <c r="W187" s="41"/>
      <c r="X187" s="41"/>
      <c r="Y187" s="41"/>
      <c r="Z187" s="41"/>
      <c r="AA187" s="41"/>
      <c r="AB187" s="41"/>
      <c r="AC187" s="41"/>
      <c r="AD187" s="41"/>
      <c r="AE187" s="41"/>
      <c r="AT187" s="20" t="s">
        <v>317</v>
      </c>
      <c r="AU187" s="20" t="s">
        <v>85</v>
      </c>
    </row>
    <row r="188" s="13" customFormat="1">
      <c r="A188" s="13"/>
      <c r="B188" s="234"/>
      <c r="C188" s="235"/>
      <c r="D188" s="236" t="s">
        <v>319</v>
      </c>
      <c r="E188" s="237" t="s">
        <v>19</v>
      </c>
      <c r="F188" s="238" t="s">
        <v>10621</v>
      </c>
      <c r="G188" s="235"/>
      <c r="H188" s="239">
        <v>33.200000000000003</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83</v>
      </c>
      <c r="AY188" s="245" t="s">
        <v>308</v>
      </c>
    </row>
    <row r="189" s="2" customFormat="1" ht="16.5" customHeight="1">
      <c r="A189" s="41"/>
      <c r="B189" s="42"/>
      <c r="C189" s="216" t="s">
        <v>759</v>
      </c>
      <c r="D189" s="216" t="s">
        <v>310</v>
      </c>
      <c r="E189" s="217" t="s">
        <v>8056</v>
      </c>
      <c r="F189" s="218" t="s">
        <v>8057</v>
      </c>
      <c r="G189" s="219" t="s">
        <v>474</v>
      </c>
      <c r="H189" s="220">
        <v>33.200000000000003</v>
      </c>
      <c r="I189" s="221"/>
      <c r="J189" s="222">
        <f>ROUND(I189*H189,2)</f>
        <v>0</v>
      </c>
      <c r="K189" s="218" t="s">
        <v>19</v>
      </c>
      <c r="L189" s="47"/>
      <c r="M189" s="223" t="s">
        <v>19</v>
      </c>
      <c r="N189" s="224" t="s">
        <v>47</v>
      </c>
      <c r="O189" s="87"/>
      <c r="P189" s="225">
        <f>O189*H189</f>
        <v>0</v>
      </c>
      <c r="Q189" s="225">
        <v>0.00022000000000000001</v>
      </c>
      <c r="R189" s="225">
        <f>Q189*H189</f>
        <v>0.0073040000000000006</v>
      </c>
      <c r="S189" s="225">
        <v>0</v>
      </c>
      <c r="T189" s="226">
        <f>S189*H189</f>
        <v>0</v>
      </c>
      <c r="U189" s="41"/>
      <c r="V189" s="41"/>
      <c r="W189" s="41"/>
      <c r="X189" s="41"/>
      <c r="Y189" s="41"/>
      <c r="Z189" s="41"/>
      <c r="AA189" s="41"/>
      <c r="AB189" s="41"/>
      <c r="AC189" s="41"/>
      <c r="AD189" s="41"/>
      <c r="AE189" s="41"/>
      <c r="AR189" s="227" t="s">
        <v>315</v>
      </c>
      <c r="AT189" s="227" t="s">
        <v>310</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8058</v>
      </c>
    </row>
    <row r="190" s="13" customFormat="1">
      <c r="A190" s="13"/>
      <c r="B190" s="234"/>
      <c r="C190" s="235"/>
      <c r="D190" s="236" t="s">
        <v>319</v>
      </c>
      <c r="E190" s="237" t="s">
        <v>19</v>
      </c>
      <c r="F190" s="238" t="s">
        <v>10622</v>
      </c>
      <c r="G190" s="235"/>
      <c r="H190" s="239">
        <v>33.200000000000003</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2" customFormat="1" ht="16.5" customHeight="1">
      <c r="A191" s="41"/>
      <c r="B191" s="42"/>
      <c r="C191" s="216" t="s">
        <v>606</v>
      </c>
      <c r="D191" s="216" t="s">
        <v>310</v>
      </c>
      <c r="E191" s="217" t="s">
        <v>8062</v>
      </c>
      <c r="F191" s="218" t="s">
        <v>8063</v>
      </c>
      <c r="G191" s="219" t="s">
        <v>474</v>
      </c>
      <c r="H191" s="220">
        <v>20</v>
      </c>
      <c r="I191" s="221"/>
      <c r="J191" s="222">
        <f>ROUND(I191*H191,2)</f>
        <v>0</v>
      </c>
      <c r="K191" s="218" t="s">
        <v>19</v>
      </c>
      <c r="L191" s="47"/>
      <c r="M191" s="223" t="s">
        <v>19</v>
      </c>
      <c r="N191" s="224" t="s">
        <v>47</v>
      </c>
      <c r="O191" s="87"/>
      <c r="P191" s="225">
        <f>O191*H191</f>
        <v>0</v>
      </c>
      <c r="Q191" s="225">
        <v>0.00042000000000000002</v>
      </c>
      <c r="R191" s="225">
        <f>Q191*H191</f>
        <v>0.0084000000000000012</v>
      </c>
      <c r="S191" s="225">
        <v>0</v>
      </c>
      <c r="T191" s="226">
        <f>S191*H191</f>
        <v>0</v>
      </c>
      <c r="U191" s="41"/>
      <c r="V191" s="41"/>
      <c r="W191" s="41"/>
      <c r="X191" s="41"/>
      <c r="Y191" s="41"/>
      <c r="Z191" s="41"/>
      <c r="AA191" s="41"/>
      <c r="AB191" s="41"/>
      <c r="AC191" s="41"/>
      <c r="AD191" s="41"/>
      <c r="AE191" s="41"/>
      <c r="AR191" s="227" t="s">
        <v>315</v>
      </c>
      <c r="AT191" s="227" t="s">
        <v>310</v>
      </c>
      <c r="AU191" s="227" t="s">
        <v>85</v>
      </c>
      <c r="AY191" s="20" t="s">
        <v>308</v>
      </c>
      <c r="BE191" s="228">
        <f>IF(N191="základní",J191,0)</f>
        <v>0</v>
      </c>
      <c r="BF191" s="228">
        <f>IF(N191="snížená",J191,0)</f>
        <v>0</v>
      </c>
      <c r="BG191" s="228">
        <f>IF(N191="zákl. přenesená",J191,0)</f>
        <v>0</v>
      </c>
      <c r="BH191" s="228">
        <f>IF(N191="sníž. přenesená",J191,0)</f>
        <v>0</v>
      </c>
      <c r="BI191" s="228">
        <f>IF(N191="nulová",J191,0)</f>
        <v>0</v>
      </c>
      <c r="BJ191" s="20" t="s">
        <v>83</v>
      </c>
      <c r="BK191" s="228">
        <f>ROUND(I191*H191,2)</f>
        <v>0</v>
      </c>
      <c r="BL191" s="20" t="s">
        <v>315</v>
      </c>
      <c r="BM191" s="227" t="s">
        <v>8064</v>
      </c>
    </row>
    <row r="192" s="13" customFormat="1">
      <c r="A192" s="13"/>
      <c r="B192" s="234"/>
      <c r="C192" s="235"/>
      <c r="D192" s="236" t="s">
        <v>319</v>
      </c>
      <c r="E192" s="237" t="s">
        <v>19</v>
      </c>
      <c r="F192" s="238" t="s">
        <v>10623</v>
      </c>
      <c r="G192" s="235"/>
      <c r="H192" s="239">
        <v>20</v>
      </c>
      <c r="I192" s="240"/>
      <c r="J192" s="235"/>
      <c r="K192" s="235"/>
      <c r="L192" s="241"/>
      <c r="M192" s="242"/>
      <c r="N192" s="243"/>
      <c r="O192" s="243"/>
      <c r="P192" s="243"/>
      <c r="Q192" s="243"/>
      <c r="R192" s="243"/>
      <c r="S192" s="243"/>
      <c r="T192" s="244"/>
      <c r="U192" s="13"/>
      <c r="V192" s="13"/>
      <c r="W192" s="13"/>
      <c r="X192" s="13"/>
      <c r="Y192" s="13"/>
      <c r="Z192" s="13"/>
      <c r="AA192" s="13"/>
      <c r="AB192" s="13"/>
      <c r="AC192" s="13"/>
      <c r="AD192" s="13"/>
      <c r="AE192" s="13"/>
      <c r="AT192" s="245" t="s">
        <v>319</v>
      </c>
      <c r="AU192" s="245" t="s">
        <v>85</v>
      </c>
      <c r="AV192" s="13" t="s">
        <v>85</v>
      </c>
      <c r="AW192" s="13" t="s">
        <v>37</v>
      </c>
      <c r="AX192" s="13" t="s">
        <v>83</v>
      </c>
      <c r="AY192" s="245" t="s">
        <v>308</v>
      </c>
    </row>
    <row r="193" s="2" customFormat="1" ht="21.75" customHeight="1">
      <c r="A193" s="41"/>
      <c r="B193" s="42"/>
      <c r="C193" s="216" t="s">
        <v>765</v>
      </c>
      <c r="D193" s="216" t="s">
        <v>310</v>
      </c>
      <c r="E193" s="217" t="s">
        <v>10624</v>
      </c>
      <c r="F193" s="218" t="s">
        <v>10625</v>
      </c>
      <c r="G193" s="219" t="s">
        <v>474</v>
      </c>
      <c r="H193" s="220">
        <v>421.5</v>
      </c>
      <c r="I193" s="221"/>
      <c r="J193" s="222">
        <f>ROUND(I193*H193,2)</f>
        <v>0</v>
      </c>
      <c r="K193" s="218" t="s">
        <v>314</v>
      </c>
      <c r="L193" s="47"/>
      <c r="M193" s="223" t="s">
        <v>19</v>
      </c>
      <c r="N193" s="224" t="s">
        <v>47</v>
      </c>
      <c r="O193" s="87"/>
      <c r="P193" s="225">
        <f>O193*H193</f>
        <v>0</v>
      </c>
      <c r="Q193" s="225">
        <v>0.00017000000000000001</v>
      </c>
      <c r="R193" s="225">
        <f>Q193*H193</f>
        <v>0.07165500000000001</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10626</v>
      </c>
    </row>
    <row r="194" s="2" customFormat="1">
      <c r="A194" s="41"/>
      <c r="B194" s="42"/>
      <c r="C194" s="43"/>
      <c r="D194" s="229" t="s">
        <v>317</v>
      </c>
      <c r="E194" s="43"/>
      <c r="F194" s="230" t="s">
        <v>10627</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317</v>
      </c>
      <c r="AU194" s="20" t="s">
        <v>85</v>
      </c>
    </row>
    <row r="195" s="13" customFormat="1">
      <c r="A195" s="13"/>
      <c r="B195" s="234"/>
      <c r="C195" s="235"/>
      <c r="D195" s="236" t="s">
        <v>319</v>
      </c>
      <c r="E195" s="237" t="s">
        <v>19</v>
      </c>
      <c r="F195" s="238" t="s">
        <v>10628</v>
      </c>
      <c r="G195" s="235"/>
      <c r="H195" s="239">
        <v>415</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4" customFormat="1">
      <c r="A196" s="14"/>
      <c r="B196" s="249"/>
      <c r="C196" s="250"/>
      <c r="D196" s="236" t="s">
        <v>319</v>
      </c>
      <c r="E196" s="251" t="s">
        <v>19</v>
      </c>
      <c r="F196" s="252" t="s">
        <v>10578</v>
      </c>
      <c r="G196" s="250"/>
      <c r="H196" s="251" t="s">
        <v>19</v>
      </c>
      <c r="I196" s="253"/>
      <c r="J196" s="250"/>
      <c r="K196" s="250"/>
      <c r="L196" s="254"/>
      <c r="M196" s="255"/>
      <c r="N196" s="256"/>
      <c r="O196" s="256"/>
      <c r="P196" s="256"/>
      <c r="Q196" s="256"/>
      <c r="R196" s="256"/>
      <c r="S196" s="256"/>
      <c r="T196" s="257"/>
      <c r="U196" s="14"/>
      <c r="V196" s="14"/>
      <c r="W196" s="14"/>
      <c r="X196" s="14"/>
      <c r="Y196" s="14"/>
      <c r="Z196" s="14"/>
      <c r="AA196" s="14"/>
      <c r="AB196" s="14"/>
      <c r="AC196" s="14"/>
      <c r="AD196" s="14"/>
      <c r="AE196" s="14"/>
      <c r="AT196" s="258" t="s">
        <v>319</v>
      </c>
      <c r="AU196" s="258" t="s">
        <v>85</v>
      </c>
      <c r="AV196" s="14" t="s">
        <v>83</v>
      </c>
      <c r="AW196" s="14" t="s">
        <v>37</v>
      </c>
      <c r="AX196" s="14" t="s">
        <v>76</v>
      </c>
      <c r="AY196" s="258" t="s">
        <v>308</v>
      </c>
    </row>
    <row r="197" s="13" customFormat="1">
      <c r="A197" s="13"/>
      <c r="B197" s="234"/>
      <c r="C197" s="235"/>
      <c r="D197" s="236" t="s">
        <v>319</v>
      </c>
      <c r="E197" s="237" t="s">
        <v>19</v>
      </c>
      <c r="F197" s="238" t="s">
        <v>10629</v>
      </c>
      <c r="G197" s="235"/>
      <c r="H197" s="239">
        <v>6.5</v>
      </c>
      <c r="I197" s="240"/>
      <c r="J197" s="235"/>
      <c r="K197" s="235"/>
      <c r="L197" s="241"/>
      <c r="M197" s="242"/>
      <c r="N197" s="243"/>
      <c r="O197" s="243"/>
      <c r="P197" s="243"/>
      <c r="Q197" s="243"/>
      <c r="R197" s="243"/>
      <c r="S197" s="243"/>
      <c r="T197" s="244"/>
      <c r="U197" s="13"/>
      <c r="V197" s="13"/>
      <c r="W197" s="13"/>
      <c r="X197" s="13"/>
      <c r="Y197" s="13"/>
      <c r="Z197" s="13"/>
      <c r="AA197" s="13"/>
      <c r="AB197" s="13"/>
      <c r="AC197" s="13"/>
      <c r="AD197" s="13"/>
      <c r="AE197" s="13"/>
      <c r="AT197" s="245" t="s">
        <v>319</v>
      </c>
      <c r="AU197" s="245" t="s">
        <v>85</v>
      </c>
      <c r="AV197" s="13" t="s">
        <v>85</v>
      </c>
      <c r="AW197" s="13" t="s">
        <v>37</v>
      </c>
      <c r="AX197" s="13" t="s">
        <v>76</v>
      </c>
      <c r="AY197" s="245" t="s">
        <v>308</v>
      </c>
    </row>
    <row r="198" s="15" customFormat="1">
      <c r="A198" s="15"/>
      <c r="B198" s="259"/>
      <c r="C198" s="260"/>
      <c r="D198" s="236" t="s">
        <v>319</v>
      </c>
      <c r="E198" s="261" t="s">
        <v>19</v>
      </c>
      <c r="F198" s="262" t="s">
        <v>448</v>
      </c>
      <c r="G198" s="260"/>
      <c r="H198" s="263">
        <v>421.5</v>
      </c>
      <c r="I198" s="264"/>
      <c r="J198" s="260"/>
      <c r="K198" s="260"/>
      <c r="L198" s="265"/>
      <c r="M198" s="266"/>
      <c r="N198" s="267"/>
      <c r="O198" s="267"/>
      <c r="P198" s="267"/>
      <c r="Q198" s="267"/>
      <c r="R198" s="267"/>
      <c r="S198" s="267"/>
      <c r="T198" s="268"/>
      <c r="U198" s="15"/>
      <c r="V198" s="15"/>
      <c r="W198" s="15"/>
      <c r="X198" s="15"/>
      <c r="Y198" s="15"/>
      <c r="Z198" s="15"/>
      <c r="AA198" s="15"/>
      <c r="AB198" s="15"/>
      <c r="AC198" s="15"/>
      <c r="AD198" s="15"/>
      <c r="AE198" s="15"/>
      <c r="AT198" s="269" t="s">
        <v>319</v>
      </c>
      <c r="AU198" s="269" t="s">
        <v>85</v>
      </c>
      <c r="AV198" s="15" t="s">
        <v>315</v>
      </c>
      <c r="AW198" s="15" t="s">
        <v>37</v>
      </c>
      <c r="AX198" s="15" t="s">
        <v>83</v>
      </c>
      <c r="AY198" s="269" t="s">
        <v>308</v>
      </c>
    </row>
    <row r="199" s="2" customFormat="1" ht="24.15" customHeight="1">
      <c r="A199" s="41"/>
      <c r="B199" s="42"/>
      <c r="C199" s="216" t="s">
        <v>611</v>
      </c>
      <c r="D199" s="216" t="s">
        <v>310</v>
      </c>
      <c r="E199" s="217" t="s">
        <v>8075</v>
      </c>
      <c r="F199" s="218" t="s">
        <v>8076</v>
      </c>
      <c r="G199" s="219" t="s">
        <v>474</v>
      </c>
      <c r="H199" s="220">
        <v>20</v>
      </c>
      <c r="I199" s="221"/>
      <c r="J199" s="222">
        <f>ROUND(I199*H199,2)</f>
        <v>0</v>
      </c>
      <c r="K199" s="218" t="s">
        <v>314</v>
      </c>
      <c r="L199" s="47"/>
      <c r="M199" s="223" t="s">
        <v>19</v>
      </c>
      <c r="N199" s="224" t="s">
        <v>47</v>
      </c>
      <c r="O199" s="87"/>
      <c r="P199" s="225">
        <f>O199*H199</f>
        <v>0</v>
      </c>
      <c r="Q199" s="225">
        <v>0.0051999999999999998</v>
      </c>
      <c r="R199" s="225">
        <f>Q199*H199</f>
        <v>0.104</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10630</v>
      </c>
    </row>
    <row r="200" s="2" customFormat="1">
      <c r="A200" s="41"/>
      <c r="B200" s="42"/>
      <c r="C200" s="43"/>
      <c r="D200" s="229" t="s">
        <v>317</v>
      </c>
      <c r="E200" s="43"/>
      <c r="F200" s="230" t="s">
        <v>8078</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3" customFormat="1">
      <c r="A201" s="13"/>
      <c r="B201" s="234"/>
      <c r="C201" s="235"/>
      <c r="D201" s="236" t="s">
        <v>319</v>
      </c>
      <c r="E201" s="237" t="s">
        <v>19</v>
      </c>
      <c r="F201" s="238" t="s">
        <v>10631</v>
      </c>
      <c r="G201" s="235"/>
      <c r="H201" s="239">
        <v>20</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2" customFormat="1" ht="16.5" customHeight="1">
      <c r="A202" s="41"/>
      <c r="B202" s="42"/>
      <c r="C202" s="216" t="s">
        <v>775</v>
      </c>
      <c r="D202" s="216" t="s">
        <v>310</v>
      </c>
      <c r="E202" s="217" t="s">
        <v>8080</v>
      </c>
      <c r="F202" s="218" t="s">
        <v>8081</v>
      </c>
      <c r="G202" s="219" t="s">
        <v>323</v>
      </c>
      <c r="H202" s="220">
        <v>16</v>
      </c>
      <c r="I202" s="221"/>
      <c r="J202" s="222">
        <f>ROUND(I202*H202,2)</f>
        <v>0</v>
      </c>
      <c r="K202" s="218" t="s">
        <v>19</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10632</v>
      </c>
    </row>
    <row r="203" s="13" customFormat="1">
      <c r="A203" s="13"/>
      <c r="B203" s="234"/>
      <c r="C203" s="235"/>
      <c r="D203" s="236" t="s">
        <v>319</v>
      </c>
      <c r="E203" s="237" t="s">
        <v>19</v>
      </c>
      <c r="F203" s="238" t="s">
        <v>8083</v>
      </c>
      <c r="G203" s="235"/>
      <c r="H203" s="239">
        <v>16</v>
      </c>
      <c r="I203" s="240"/>
      <c r="J203" s="235"/>
      <c r="K203" s="235"/>
      <c r="L203" s="241"/>
      <c r="M203" s="242"/>
      <c r="N203" s="243"/>
      <c r="O203" s="243"/>
      <c r="P203" s="243"/>
      <c r="Q203" s="243"/>
      <c r="R203" s="243"/>
      <c r="S203" s="243"/>
      <c r="T203" s="244"/>
      <c r="U203" s="13"/>
      <c r="V203" s="13"/>
      <c r="W203" s="13"/>
      <c r="X203" s="13"/>
      <c r="Y203" s="13"/>
      <c r="Z203" s="13"/>
      <c r="AA203" s="13"/>
      <c r="AB203" s="13"/>
      <c r="AC203" s="13"/>
      <c r="AD203" s="13"/>
      <c r="AE203" s="13"/>
      <c r="AT203" s="245" t="s">
        <v>319</v>
      </c>
      <c r="AU203" s="245" t="s">
        <v>85</v>
      </c>
      <c r="AV203" s="13" t="s">
        <v>85</v>
      </c>
      <c r="AW203" s="13" t="s">
        <v>37</v>
      </c>
      <c r="AX203" s="13" t="s">
        <v>83</v>
      </c>
      <c r="AY203" s="245" t="s">
        <v>308</v>
      </c>
    </row>
    <row r="204" s="2" customFormat="1" ht="16.5" customHeight="1">
      <c r="A204" s="41"/>
      <c r="B204" s="42"/>
      <c r="C204" s="216" t="s">
        <v>616</v>
      </c>
      <c r="D204" s="216" t="s">
        <v>310</v>
      </c>
      <c r="E204" s="217" t="s">
        <v>10633</v>
      </c>
      <c r="F204" s="218" t="s">
        <v>10634</v>
      </c>
      <c r="G204" s="219" t="s">
        <v>323</v>
      </c>
      <c r="H204" s="220">
        <v>7</v>
      </c>
      <c r="I204" s="221"/>
      <c r="J204" s="222">
        <f>ROUND(I204*H204,2)</f>
        <v>0</v>
      </c>
      <c r="K204" s="218" t="s">
        <v>19</v>
      </c>
      <c r="L204" s="47"/>
      <c r="M204" s="223" t="s">
        <v>19</v>
      </c>
      <c r="N204" s="224" t="s">
        <v>47</v>
      </c>
      <c r="O204" s="87"/>
      <c r="P204" s="225">
        <f>O204*H204</f>
        <v>0</v>
      </c>
      <c r="Q204" s="225">
        <v>0.0094699999999999993</v>
      </c>
      <c r="R204" s="225">
        <f>Q204*H204</f>
        <v>0.066289999999999988</v>
      </c>
      <c r="S204" s="225">
        <v>0</v>
      </c>
      <c r="T204" s="226">
        <f>S204*H204</f>
        <v>0</v>
      </c>
      <c r="U204" s="41"/>
      <c r="V204" s="41"/>
      <c r="W204" s="41"/>
      <c r="X204" s="41"/>
      <c r="Y204" s="41"/>
      <c r="Z204" s="41"/>
      <c r="AA204" s="41"/>
      <c r="AB204" s="41"/>
      <c r="AC204" s="41"/>
      <c r="AD204" s="41"/>
      <c r="AE204" s="41"/>
      <c r="AR204" s="227" t="s">
        <v>315</v>
      </c>
      <c r="AT204" s="227" t="s">
        <v>310</v>
      </c>
      <c r="AU204" s="227" t="s">
        <v>85</v>
      </c>
      <c r="AY204" s="20" t="s">
        <v>308</v>
      </c>
      <c r="BE204" s="228">
        <f>IF(N204="základní",J204,0)</f>
        <v>0</v>
      </c>
      <c r="BF204" s="228">
        <f>IF(N204="snížená",J204,0)</f>
        <v>0</v>
      </c>
      <c r="BG204" s="228">
        <f>IF(N204="zákl. přenesená",J204,0)</f>
        <v>0</v>
      </c>
      <c r="BH204" s="228">
        <f>IF(N204="sníž. přenesená",J204,0)</f>
        <v>0</v>
      </c>
      <c r="BI204" s="228">
        <f>IF(N204="nulová",J204,0)</f>
        <v>0</v>
      </c>
      <c r="BJ204" s="20" t="s">
        <v>83</v>
      </c>
      <c r="BK204" s="228">
        <f>ROUND(I204*H204,2)</f>
        <v>0</v>
      </c>
      <c r="BL204" s="20" t="s">
        <v>315</v>
      </c>
      <c r="BM204" s="227" t="s">
        <v>10635</v>
      </c>
    </row>
    <row r="205" s="13" customFormat="1">
      <c r="A205" s="13"/>
      <c r="B205" s="234"/>
      <c r="C205" s="235"/>
      <c r="D205" s="236" t="s">
        <v>319</v>
      </c>
      <c r="E205" s="237" t="s">
        <v>19</v>
      </c>
      <c r="F205" s="238" t="s">
        <v>1400</v>
      </c>
      <c r="G205" s="235"/>
      <c r="H205" s="239">
        <v>7</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83</v>
      </c>
      <c r="AY205" s="245" t="s">
        <v>308</v>
      </c>
    </row>
    <row r="206" s="2" customFormat="1" ht="24.15" customHeight="1">
      <c r="A206" s="41"/>
      <c r="B206" s="42"/>
      <c r="C206" s="216" t="s">
        <v>784</v>
      </c>
      <c r="D206" s="216" t="s">
        <v>310</v>
      </c>
      <c r="E206" s="217" t="s">
        <v>10636</v>
      </c>
      <c r="F206" s="218" t="s">
        <v>10637</v>
      </c>
      <c r="G206" s="219" t="s">
        <v>442</v>
      </c>
      <c r="H206" s="220">
        <v>168</v>
      </c>
      <c r="I206" s="221"/>
      <c r="J206" s="222">
        <f>ROUND(I206*H206,2)</f>
        <v>0</v>
      </c>
      <c r="K206" s="218" t="s">
        <v>314</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315</v>
      </c>
      <c r="AT206" s="227" t="s">
        <v>310</v>
      </c>
      <c r="AU206" s="227" t="s">
        <v>85</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315</v>
      </c>
      <c r="BM206" s="227" t="s">
        <v>10638</v>
      </c>
    </row>
    <row r="207" s="2" customFormat="1">
      <c r="A207" s="41"/>
      <c r="B207" s="42"/>
      <c r="C207" s="43"/>
      <c r="D207" s="229" t="s">
        <v>317</v>
      </c>
      <c r="E207" s="43"/>
      <c r="F207" s="230" t="s">
        <v>10639</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85</v>
      </c>
    </row>
    <row r="208" s="13" customFormat="1">
      <c r="A208" s="13"/>
      <c r="B208" s="234"/>
      <c r="C208" s="235"/>
      <c r="D208" s="236" t="s">
        <v>319</v>
      </c>
      <c r="E208" s="237" t="s">
        <v>19</v>
      </c>
      <c r="F208" s="238" t="s">
        <v>10640</v>
      </c>
      <c r="G208" s="235"/>
      <c r="H208" s="239">
        <v>168</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83</v>
      </c>
      <c r="AY208" s="245" t="s">
        <v>308</v>
      </c>
    </row>
    <row r="209" s="2" customFormat="1" ht="24.15" customHeight="1">
      <c r="A209" s="41"/>
      <c r="B209" s="42"/>
      <c r="C209" s="216" t="s">
        <v>620</v>
      </c>
      <c r="D209" s="216" t="s">
        <v>310</v>
      </c>
      <c r="E209" s="217" t="s">
        <v>10641</v>
      </c>
      <c r="F209" s="218" t="s">
        <v>10642</v>
      </c>
      <c r="G209" s="219" t="s">
        <v>442</v>
      </c>
      <c r="H209" s="220">
        <v>2352</v>
      </c>
      <c r="I209" s="221"/>
      <c r="J209" s="222">
        <f>ROUND(I209*H209,2)</f>
        <v>0</v>
      </c>
      <c r="K209" s="218" t="s">
        <v>314</v>
      </c>
      <c r="L209" s="47"/>
      <c r="M209" s="223" t="s">
        <v>19</v>
      </c>
      <c r="N209" s="224" t="s">
        <v>47</v>
      </c>
      <c r="O209" s="87"/>
      <c r="P209" s="225">
        <f>O209*H209</f>
        <v>0</v>
      </c>
      <c r="Q209" s="225">
        <v>0</v>
      </c>
      <c r="R209" s="225">
        <f>Q209*H209</f>
        <v>0</v>
      </c>
      <c r="S209" s="225">
        <v>0</v>
      </c>
      <c r="T209" s="226">
        <f>S209*H209</f>
        <v>0</v>
      </c>
      <c r="U209" s="41"/>
      <c r="V209" s="41"/>
      <c r="W209" s="41"/>
      <c r="X209" s="41"/>
      <c r="Y209" s="41"/>
      <c r="Z209" s="41"/>
      <c r="AA209" s="41"/>
      <c r="AB209" s="41"/>
      <c r="AC209" s="41"/>
      <c r="AD209" s="41"/>
      <c r="AE209" s="41"/>
      <c r="AR209" s="227" t="s">
        <v>315</v>
      </c>
      <c r="AT209" s="227" t="s">
        <v>310</v>
      </c>
      <c r="AU209" s="227" t="s">
        <v>85</v>
      </c>
      <c r="AY209" s="20" t="s">
        <v>308</v>
      </c>
      <c r="BE209" s="228">
        <f>IF(N209="základní",J209,0)</f>
        <v>0</v>
      </c>
      <c r="BF209" s="228">
        <f>IF(N209="snížená",J209,0)</f>
        <v>0</v>
      </c>
      <c r="BG209" s="228">
        <f>IF(N209="zákl. přenesená",J209,0)</f>
        <v>0</v>
      </c>
      <c r="BH209" s="228">
        <f>IF(N209="sníž. přenesená",J209,0)</f>
        <v>0</v>
      </c>
      <c r="BI209" s="228">
        <f>IF(N209="nulová",J209,0)</f>
        <v>0</v>
      </c>
      <c r="BJ209" s="20" t="s">
        <v>83</v>
      </c>
      <c r="BK209" s="228">
        <f>ROUND(I209*H209,2)</f>
        <v>0</v>
      </c>
      <c r="BL209" s="20" t="s">
        <v>315</v>
      </c>
      <c r="BM209" s="227" t="s">
        <v>10643</v>
      </c>
    </row>
    <row r="210" s="2" customFormat="1">
      <c r="A210" s="41"/>
      <c r="B210" s="42"/>
      <c r="C210" s="43"/>
      <c r="D210" s="229" t="s">
        <v>317</v>
      </c>
      <c r="E210" s="43"/>
      <c r="F210" s="230" t="s">
        <v>10644</v>
      </c>
      <c r="G210" s="43"/>
      <c r="H210" s="43"/>
      <c r="I210" s="231"/>
      <c r="J210" s="43"/>
      <c r="K210" s="43"/>
      <c r="L210" s="47"/>
      <c r="M210" s="232"/>
      <c r="N210" s="233"/>
      <c r="O210" s="87"/>
      <c r="P210" s="87"/>
      <c r="Q210" s="87"/>
      <c r="R210" s="87"/>
      <c r="S210" s="87"/>
      <c r="T210" s="88"/>
      <c r="U210" s="41"/>
      <c r="V210" s="41"/>
      <c r="W210" s="41"/>
      <c r="X210" s="41"/>
      <c r="Y210" s="41"/>
      <c r="Z210" s="41"/>
      <c r="AA210" s="41"/>
      <c r="AB210" s="41"/>
      <c r="AC210" s="41"/>
      <c r="AD210" s="41"/>
      <c r="AE210" s="41"/>
      <c r="AT210" s="20" t="s">
        <v>317</v>
      </c>
      <c r="AU210" s="20" t="s">
        <v>85</v>
      </c>
    </row>
    <row r="211" s="13" customFormat="1">
      <c r="A211" s="13"/>
      <c r="B211" s="234"/>
      <c r="C211" s="235"/>
      <c r="D211" s="236" t="s">
        <v>319</v>
      </c>
      <c r="E211" s="237" t="s">
        <v>19</v>
      </c>
      <c r="F211" s="238" t="s">
        <v>10645</v>
      </c>
      <c r="G211" s="235"/>
      <c r="H211" s="239">
        <v>2352</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83</v>
      </c>
      <c r="AY211" s="245" t="s">
        <v>308</v>
      </c>
    </row>
    <row r="212" s="2" customFormat="1" ht="24.15" customHeight="1">
      <c r="A212" s="41"/>
      <c r="B212" s="42"/>
      <c r="C212" s="216" t="s">
        <v>794</v>
      </c>
      <c r="D212" s="216" t="s">
        <v>310</v>
      </c>
      <c r="E212" s="217" t="s">
        <v>10646</v>
      </c>
      <c r="F212" s="218" t="s">
        <v>10647</v>
      </c>
      <c r="G212" s="219" t="s">
        <v>442</v>
      </c>
      <c r="H212" s="220">
        <v>168</v>
      </c>
      <c r="I212" s="221"/>
      <c r="J212" s="222">
        <f>ROUND(I212*H212,2)</f>
        <v>0</v>
      </c>
      <c r="K212" s="218" t="s">
        <v>314</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315</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10648</v>
      </c>
    </row>
    <row r="213" s="2" customFormat="1">
      <c r="A213" s="41"/>
      <c r="B213" s="42"/>
      <c r="C213" s="43"/>
      <c r="D213" s="229" t="s">
        <v>317</v>
      </c>
      <c r="E213" s="43"/>
      <c r="F213" s="230" t="s">
        <v>10649</v>
      </c>
      <c r="G213" s="43"/>
      <c r="H213" s="43"/>
      <c r="I213" s="231"/>
      <c r="J213" s="43"/>
      <c r="K213" s="43"/>
      <c r="L213" s="47"/>
      <c r="M213" s="232"/>
      <c r="N213" s="233"/>
      <c r="O213" s="87"/>
      <c r="P213" s="87"/>
      <c r="Q213" s="87"/>
      <c r="R213" s="87"/>
      <c r="S213" s="87"/>
      <c r="T213" s="88"/>
      <c r="U213" s="41"/>
      <c r="V213" s="41"/>
      <c r="W213" s="41"/>
      <c r="X213" s="41"/>
      <c r="Y213" s="41"/>
      <c r="Z213" s="41"/>
      <c r="AA213" s="41"/>
      <c r="AB213" s="41"/>
      <c r="AC213" s="41"/>
      <c r="AD213" s="41"/>
      <c r="AE213" s="41"/>
      <c r="AT213" s="20" t="s">
        <v>317</v>
      </c>
      <c r="AU213" s="20" t="s">
        <v>85</v>
      </c>
    </row>
    <row r="214" s="13" customFormat="1">
      <c r="A214" s="13"/>
      <c r="B214" s="234"/>
      <c r="C214" s="235"/>
      <c r="D214" s="236" t="s">
        <v>319</v>
      </c>
      <c r="E214" s="237" t="s">
        <v>19</v>
      </c>
      <c r="F214" s="238" t="s">
        <v>10640</v>
      </c>
      <c r="G214" s="235"/>
      <c r="H214" s="239">
        <v>168</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83</v>
      </c>
      <c r="AY214" s="245" t="s">
        <v>308</v>
      </c>
    </row>
    <row r="215" s="2" customFormat="1" ht="16.5" customHeight="1">
      <c r="A215" s="41"/>
      <c r="B215" s="42"/>
      <c r="C215" s="216" t="s">
        <v>627</v>
      </c>
      <c r="D215" s="216" t="s">
        <v>310</v>
      </c>
      <c r="E215" s="217" t="s">
        <v>10650</v>
      </c>
      <c r="F215" s="218" t="s">
        <v>10651</v>
      </c>
      <c r="G215" s="219" t="s">
        <v>881</v>
      </c>
      <c r="H215" s="220">
        <v>16</v>
      </c>
      <c r="I215" s="221"/>
      <c r="J215" s="222">
        <f>ROUND(I215*H215,2)</f>
        <v>0</v>
      </c>
      <c r="K215" s="218" t="s">
        <v>19</v>
      </c>
      <c r="L215" s="47"/>
      <c r="M215" s="223" t="s">
        <v>19</v>
      </c>
      <c r="N215" s="224" t="s">
        <v>47</v>
      </c>
      <c r="O215" s="87"/>
      <c r="P215" s="225">
        <f>O215*H215</f>
        <v>0</v>
      </c>
      <c r="Q215" s="225">
        <v>0</v>
      </c>
      <c r="R215" s="225">
        <f>Q215*H215</f>
        <v>0</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10652</v>
      </c>
    </row>
    <row r="216" s="13" customFormat="1">
      <c r="A216" s="13"/>
      <c r="B216" s="234"/>
      <c r="C216" s="235"/>
      <c r="D216" s="236" t="s">
        <v>319</v>
      </c>
      <c r="E216" s="237" t="s">
        <v>19</v>
      </c>
      <c r="F216" s="238" t="s">
        <v>10653</v>
      </c>
      <c r="G216" s="235"/>
      <c r="H216" s="239">
        <v>16</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83</v>
      </c>
      <c r="AY216" s="245" t="s">
        <v>308</v>
      </c>
    </row>
    <row r="217" s="2" customFormat="1" ht="16.5" customHeight="1">
      <c r="A217" s="41"/>
      <c r="B217" s="42"/>
      <c r="C217" s="216" t="s">
        <v>808</v>
      </c>
      <c r="D217" s="216" t="s">
        <v>310</v>
      </c>
      <c r="E217" s="217" t="s">
        <v>10654</v>
      </c>
      <c r="F217" s="218" t="s">
        <v>10655</v>
      </c>
      <c r="G217" s="219" t="s">
        <v>442</v>
      </c>
      <c r="H217" s="220">
        <v>22.050000000000001</v>
      </c>
      <c r="I217" s="221"/>
      <c r="J217" s="222">
        <f>ROUND(I217*H217,2)</f>
        <v>0</v>
      </c>
      <c r="K217" s="218" t="s">
        <v>314</v>
      </c>
      <c r="L217" s="47"/>
      <c r="M217" s="223" t="s">
        <v>19</v>
      </c>
      <c r="N217" s="224" t="s">
        <v>47</v>
      </c>
      <c r="O217" s="87"/>
      <c r="P217" s="225">
        <f>O217*H217</f>
        <v>0</v>
      </c>
      <c r="Q217" s="225">
        <v>0</v>
      </c>
      <c r="R217" s="225">
        <f>Q217*H217</f>
        <v>0</v>
      </c>
      <c r="S217" s="225">
        <v>2.3999999999999999</v>
      </c>
      <c r="T217" s="226">
        <f>S217*H217</f>
        <v>52.920000000000002</v>
      </c>
      <c r="U217" s="41"/>
      <c r="V217" s="41"/>
      <c r="W217" s="41"/>
      <c r="X217" s="41"/>
      <c r="Y217" s="41"/>
      <c r="Z217" s="41"/>
      <c r="AA217" s="41"/>
      <c r="AB217" s="41"/>
      <c r="AC217" s="41"/>
      <c r="AD217" s="41"/>
      <c r="AE217" s="41"/>
      <c r="AR217" s="227" t="s">
        <v>315</v>
      </c>
      <c r="AT217" s="227" t="s">
        <v>310</v>
      </c>
      <c r="AU217" s="227" t="s">
        <v>85</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10656</v>
      </c>
    </row>
    <row r="218" s="2" customFormat="1">
      <c r="A218" s="41"/>
      <c r="B218" s="42"/>
      <c r="C218" s="43"/>
      <c r="D218" s="229" t="s">
        <v>317</v>
      </c>
      <c r="E218" s="43"/>
      <c r="F218" s="230" t="s">
        <v>10657</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85</v>
      </c>
    </row>
    <row r="219" s="13" customFormat="1">
      <c r="A219" s="13"/>
      <c r="B219" s="234"/>
      <c r="C219" s="235"/>
      <c r="D219" s="236" t="s">
        <v>319</v>
      </c>
      <c r="E219" s="237" t="s">
        <v>19</v>
      </c>
      <c r="F219" s="238" t="s">
        <v>10658</v>
      </c>
      <c r="G219" s="235"/>
      <c r="H219" s="239">
        <v>22.050000000000001</v>
      </c>
      <c r="I219" s="240"/>
      <c r="J219" s="235"/>
      <c r="K219" s="235"/>
      <c r="L219" s="241"/>
      <c r="M219" s="242"/>
      <c r="N219" s="243"/>
      <c r="O219" s="243"/>
      <c r="P219" s="243"/>
      <c r="Q219" s="243"/>
      <c r="R219" s="243"/>
      <c r="S219" s="243"/>
      <c r="T219" s="244"/>
      <c r="U219" s="13"/>
      <c r="V219" s="13"/>
      <c r="W219" s="13"/>
      <c r="X219" s="13"/>
      <c r="Y219" s="13"/>
      <c r="Z219" s="13"/>
      <c r="AA219" s="13"/>
      <c r="AB219" s="13"/>
      <c r="AC219" s="13"/>
      <c r="AD219" s="13"/>
      <c r="AE219" s="13"/>
      <c r="AT219" s="245" t="s">
        <v>319</v>
      </c>
      <c r="AU219" s="245" t="s">
        <v>85</v>
      </c>
      <c r="AV219" s="13" t="s">
        <v>85</v>
      </c>
      <c r="AW219" s="13" t="s">
        <v>37</v>
      </c>
      <c r="AX219" s="13" t="s">
        <v>83</v>
      </c>
      <c r="AY219" s="245" t="s">
        <v>308</v>
      </c>
    </row>
    <row r="220" s="14" customFormat="1">
      <c r="A220" s="14"/>
      <c r="B220" s="249"/>
      <c r="C220" s="250"/>
      <c r="D220" s="236" t="s">
        <v>319</v>
      </c>
      <c r="E220" s="251" t="s">
        <v>19</v>
      </c>
      <c r="F220" s="252" t="s">
        <v>10578</v>
      </c>
      <c r="G220" s="250"/>
      <c r="H220" s="251" t="s">
        <v>19</v>
      </c>
      <c r="I220" s="253"/>
      <c r="J220" s="250"/>
      <c r="K220" s="250"/>
      <c r="L220" s="254"/>
      <c r="M220" s="255"/>
      <c r="N220" s="256"/>
      <c r="O220" s="256"/>
      <c r="P220" s="256"/>
      <c r="Q220" s="256"/>
      <c r="R220" s="256"/>
      <c r="S220" s="256"/>
      <c r="T220" s="257"/>
      <c r="U220" s="14"/>
      <c r="V220" s="14"/>
      <c r="W220" s="14"/>
      <c r="X220" s="14"/>
      <c r="Y220" s="14"/>
      <c r="Z220" s="14"/>
      <c r="AA220" s="14"/>
      <c r="AB220" s="14"/>
      <c r="AC220" s="14"/>
      <c r="AD220" s="14"/>
      <c r="AE220" s="14"/>
      <c r="AT220" s="258" t="s">
        <v>319</v>
      </c>
      <c r="AU220" s="258" t="s">
        <v>85</v>
      </c>
      <c r="AV220" s="14" t="s">
        <v>83</v>
      </c>
      <c r="AW220" s="14" t="s">
        <v>37</v>
      </c>
      <c r="AX220" s="14" t="s">
        <v>76</v>
      </c>
      <c r="AY220" s="258" t="s">
        <v>308</v>
      </c>
    </row>
    <row r="221" s="2" customFormat="1" ht="24.15" customHeight="1">
      <c r="A221" s="41"/>
      <c r="B221" s="42"/>
      <c r="C221" s="216" t="s">
        <v>735</v>
      </c>
      <c r="D221" s="216" t="s">
        <v>310</v>
      </c>
      <c r="E221" s="217" t="s">
        <v>10659</v>
      </c>
      <c r="F221" s="218" t="s">
        <v>10660</v>
      </c>
      <c r="G221" s="219" t="s">
        <v>474</v>
      </c>
      <c r="H221" s="220">
        <v>40.799999999999997</v>
      </c>
      <c r="I221" s="221"/>
      <c r="J221" s="222">
        <f>ROUND(I221*H221,2)</f>
        <v>0</v>
      </c>
      <c r="K221" s="218" t="s">
        <v>314</v>
      </c>
      <c r="L221" s="47"/>
      <c r="M221" s="223" t="s">
        <v>19</v>
      </c>
      <c r="N221" s="224" t="s">
        <v>47</v>
      </c>
      <c r="O221" s="87"/>
      <c r="P221" s="225">
        <f>O221*H221</f>
        <v>0</v>
      </c>
      <c r="Q221" s="225">
        <v>0.00089999999999999998</v>
      </c>
      <c r="R221" s="225">
        <f>Q221*H221</f>
        <v>0.036719999999999996</v>
      </c>
      <c r="S221" s="225">
        <v>0.0020999999999999999</v>
      </c>
      <c r="T221" s="226">
        <f>S221*H221</f>
        <v>0.085679999999999992</v>
      </c>
      <c r="U221" s="41"/>
      <c r="V221" s="41"/>
      <c r="W221" s="41"/>
      <c r="X221" s="41"/>
      <c r="Y221" s="41"/>
      <c r="Z221" s="41"/>
      <c r="AA221" s="41"/>
      <c r="AB221" s="41"/>
      <c r="AC221" s="41"/>
      <c r="AD221" s="41"/>
      <c r="AE221" s="41"/>
      <c r="AR221" s="227" t="s">
        <v>315</v>
      </c>
      <c r="AT221" s="227" t="s">
        <v>310</v>
      </c>
      <c r="AU221" s="227" t="s">
        <v>85</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315</v>
      </c>
      <c r="BM221" s="227" t="s">
        <v>10661</v>
      </c>
    </row>
    <row r="222" s="2" customFormat="1">
      <c r="A222" s="41"/>
      <c r="B222" s="42"/>
      <c r="C222" s="43"/>
      <c r="D222" s="229" t="s">
        <v>317</v>
      </c>
      <c r="E222" s="43"/>
      <c r="F222" s="230" t="s">
        <v>10662</v>
      </c>
      <c r="G222" s="43"/>
      <c r="H222" s="43"/>
      <c r="I222" s="231"/>
      <c r="J222" s="43"/>
      <c r="K222" s="43"/>
      <c r="L222" s="47"/>
      <c r="M222" s="232"/>
      <c r="N222" s="233"/>
      <c r="O222" s="87"/>
      <c r="P222" s="87"/>
      <c r="Q222" s="87"/>
      <c r="R222" s="87"/>
      <c r="S222" s="87"/>
      <c r="T222" s="88"/>
      <c r="U222" s="41"/>
      <c r="V222" s="41"/>
      <c r="W222" s="41"/>
      <c r="X222" s="41"/>
      <c r="Y222" s="41"/>
      <c r="Z222" s="41"/>
      <c r="AA222" s="41"/>
      <c r="AB222" s="41"/>
      <c r="AC222" s="41"/>
      <c r="AD222" s="41"/>
      <c r="AE222" s="41"/>
      <c r="AT222" s="20" t="s">
        <v>317</v>
      </c>
      <c r="AU222" s="20" t="s">
        <v>85</v>
      </c>
    </row>
    <row r="223" s="13" customFormat="1">
      <c r="A223" s="13"/>
      <c r="B223" s="234"/>
      <c r="C223" s="235"/>
      <c r="D223" s="236" t="s">
        <v>319</v>
      </c>
      <c r="E223" s="237" t="s">
        <v>19</v>
      </c>
      <c r="F223" s="238" t="s">
        <v>10663</v>
      </c>
      <c r="G223" s="235"/>
      <c r="H223" s="239">
        <v>40.799999999999997</v>
      </c>
      <c r="I223" s="240"/>
      <c r="J223" s="235"/>
      <c r="K223" s="235"/>
      <c r="L223" s="241"/>
      <c r="M223" s="242"/>
      <c r="N223" s="243"/>
      <c r="O223" s="243"/>
      <c r="P223" s="243"/>
      <c r="Q223" s="243"/>
      <c r="R223" s="243"/>
      <c r="S223" s="243"/>
      <c r="T223" s="244"/>
      <c r="U223" s="13"/>
      <c r="V223" s="13"/>
      <c r="W223" s="13"/>
      <c r="X223" s="13"/>
      <c r="Y223" s="13"/>
      <c r="Z223" s="13"/>
      <c r="AA223" s="13"/>
      <c r="AB223" s="13"/>
      <c r="AC223" s="13"/>
      <c r="AD223" s="13"/>
      <c r="AE223" s="13"/>
      <c r="AT223" s="245" t="s">
        <v>319</v>
      </c>
      <c r="AU223" s="245" t="s">
        <v>85</v>
      </c>
      <c r="AV223" s="13" t="s">
        <v>85</v>
      </c>
      <c r="AW223" s="13" t="s">
        <v>37</v>
      </c>
      <c r="AX223" s="13" t="s">
        <v>83</v>
      </c>
      <c r="AY223" s="245" t="s">
        <v>308</v>
      </c>
    </row>
    <row r="224" s="2" customFormat="1" ht="16.5" customHeight="1">
      <c r="A224" s="41"/>
      <c r="B224" s="42"/>
      <c r="C224" s="280" t="s">
        <v>813</v>
      </c>
      <c r="D224" s="280" t="s">
        <v>1137</v>
      </c>
      <c r="E224" s="281" t="s">
        <v>10664</v>
      </c>
      <c r="F224" s="282" t="s">
        <v>10665</v>
      </c>
      <c r="G224" s="283" t="s">
        <v>474</v>
      </c>
      <c r="H224" s="284">
        <v>41.207999999999998</v>
      </c>
      <c r="I224" s="285"/>
      <c r="J224" s="286">
        <f>ROUND(I224*H224,2)</f>
        <v>0</v>
      </c>
      <c r="K224" s="282" t="s">
        <v>19</v>
      </c>
      <c r="L224" s="287"/>
      <c r="M224" s="288" t="s">
        <v>19</v>
      </c>
      <c r="N224" s="289" t="s">
        <v>47</v>
      </c>
      <c r="O224" s="87"/>
      <c r="P224" s="225">
        <f>O224*H224</f>
        <v>0</v>
      </c>
      <c r="Q224" s="225">
        <v>0.00012</v>
      </c>
      <c r="R224" s="225">
        <f>Q224*H224</f>
        <v>0.00494496</v>
      </c>
      <c r="S224" s="225">
        <v>0</v>
      </c>
      <c r="T224" s="226">
        <f>S224*H224</f>
        <v>0</v>
      </c>
      <c r="U224" s="41"/>
      <c r="V224" s="41"/>
      <c r="W224" s="41"/>
      <c r="X224" s="41"/>
      <c r="Y224" s="41"/>
      <c r="Z224" s="41"/>
      <c r="AA224" s="41"/>
      <c r="AB224" s="41"/>
      <c r="AC224" s="41"/>
      <c r="AD224" s="41"/>
      <c r="AE224" s="41"/>
      <c r="AR224" s="227" t="s">
        <v>352</v>
      </c>
      <c r="AT224" s="227" t="s">
        <v>1137</v>
      </c>
      <c r="AU224" s="227" t="s">
        <v>85</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10666</v>
      </c>
    </row>
    <row r="225" s="13" customFormat="1">
      <c r="A225" s="13"/>
      <c r="B225" s="234"/>
      <c r="C225" s="235"/>
      <c r="D225" s="236" t="s">
        <v>319</v>
      </c>
      <c r="E225" s="237" t="s">
        <v>19</v>
      </c>
      <c r="F225" s="238" t="s">
        <v>10667</v>
      </c>
      <c r="G225" s="235"/>
      <c r="H225" s="239">
        <v>41.207999999999998</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83</v>
      </c>
      <c r="AY225" s="245" t="s">
        <v>308</v>
      </c>
    </row>
    <row r="226" s="2" customFormat="1" ht="16.5" customHeight="1">
      <c r="A226" s="41"/>
      <c r="B226" s="42"/>
      <c r="C226" s="216" t="s">
        <v>740</v>
      </c>
      <c r="D226" s="216" t="s">
        <v>310</v>
      </c>
      <c r="E226" s="217" t="s">
        <v>5230</v>
      </c>
      <c r="F226" s="218" t="s">
        <v>5231</v>
      </c>
      <c r="G226" s="219" t="s">
        <v>313</v>
      </c>
      <c r="H226" s="220">
        <v>622.79999999999995</v>
      </c>
      <c r="I226" s="221"/>
      <c r="J226" s="222">
        <f>ROUND(I226*H226,2)</f>
        <v>0</v>
      </c>
      <c r="K226" s="218" t="s">
        <v>314</v>
      </c>
      <c r="L226" s="47"/>
      <c r="M226" s="223" t="s">
        <v>19</v>
      </c>
      <c r="N226" s="224" t="s">
        <v>47</v>
      </c>
      <c r="O226" s="87"/>
      <c r="P226" s="225">
        <f>O226*H226</f>
        <v>0</v>
      </c>
      <c r="Q226" s="225">
        <v>0</v>
      </c>
      <c r="R226" s="225">
        <f>Q226*H226</f>
        <v>0</v>
      </c>
      <c r="S226" s="225">
        <v>0</v>
      </c>
      <c r="T226" s="226">
        <f>S226*H226</f>
        <v>0</v>
      </c>
      <c r="U226" s="41"/>
      <c r="V226" s="41"/>
      <c r="W226" s="41"/>
      <c r="X226" s="41"/>
      <c r="Y226" s="41"/>
      <c r="Z226" s="41"/>
      <c r="AA226" s="41"/>
      <c r="AB226" s="41"/>
      <c r="AC226" s="41"/>
      <c r="AD226" s="41"/>
      <c r="AE226" s="41"/>
      <c r="AR226" s="227" t="s">
        <v>315</v>
      </c>
      <c r="AT226" s="227" t="s">
        <v>310</v>
      </c>
      <c r="AU226" s="227" t="s">
        <v>85</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10668</v>
      </c>
    </row>
    <row r="227" s="2" customFormat="1">
      <c r="A227" s="41"/>
      <c r="B227" s="42"/>
      <c r="C227" s="43"/>
      <c r="D227" s="229" t="s">
        <v>317</v>
      </c>
      <c r="E227" s="43"/>
      <c r="F227" s="230" t="s">
        <v>5232</v>
      </c>
      <c r="G227" s="43"/>
      <c r="H227" s="43"/>
      <c r="I227" s="231"/>
      <c r="J227" s="43"/>
      <c r="K227" s="43"/>
      <c r="L227" s="47"/>
      <c r="M227" s="232"/>
      <c r="N227" s="233"/>
      <c r="O227" s="87"/>
      <c r="P227" s="87"/>
      <c r="Q227" s="87"/>
      <c r="R227" s="87"/>
      <c r="S227" s="87"/>
      <c r="T227" s="88"/>
      <c r="U227" s="41"/>
      <c r="V227" s="41"/>
      <c r="W227" s="41"/>
      <c r="X227" s="41"/>
      <c r="Y227" s="41"/>
      <c r="Z227" s="41"/>
      <c r="AA227" s="41"/>
      <c r="AB227" s="41"/>
      <c r="AC227" s="41"/>
      <c r="AD227" s="41"/>
      <c r="AE227" s="41"/>
      <c r="AT227" s="20" t="s">
        <v>317</v>
      </c>
      <c r="AU227" s="20" t="s">
        <v>85</v>
      </c>
    </row>
    <row r="228" s="13" customFormat="1">
      <c r="A228" s="13"/>
      <c r="B228" s="234"/>
      <c r="C228" s="235"/>
      <c r="D228" s="236" t="s">
        <v>319</v>
      </c>
      <c r="E228" s="237" t="s">
        <v>19</v>
      </c>
      <c r="F228" s="238" t="s">
        <v>10669</v>
      </c>
      <c r="G228" s="235"/>
      <c r="H228" s="239">
        <v>622.79999999999995</v>
      </c>
      <c r="I228" s="240"/>
      <c r="J228" s="235"/>
      <c r="K228" s="235"/>
      <c r="L228" s="241"/>
      <c r="M228" s="242"/>
      <c r="N228" s="243"/>
      <c r="O228" s="243"/>
      <c r="P228" s="243"/>
      <c r="Q228" s="243"/>
      <c r="R228" s="243"/>
      <c r="S228" s="243"/>
      <c r="T228" s="244"/>
      <c r="U228" s="13"/>
      <c r="V228" s="13"/>
      <c r="W228" s="13"/>
      <c r="X228" s="13"/>
      <c r="Y228" s="13"/>
      <c r="Z228" s="13"/>
      <c r="AA228" s="13"/>
      <c r="AB228" s="13"/>
      <c r="AC228" s="13"/>
      <c r="AD228" s="13"/>
      <c r="AE228" s="13"/>
      <c r="AT228" s="245" t="s">
        <v>319</v>
      </c>
      <c r="AU228" s="245" t="s">
        <v>85</v>
      </c>
      <c r="AV228" s="13" t="s">
        <v>85</v>
      </c>
      <c r="AW228" s="13" t="s">
        <v>37</v>
      </c>
      <c r="AX228" s="13" t="s">
        <v>83</v>
      </c>
      <c r="AY228" s="245" t="s">
        <v>308</v>
      </c>
    </row>
    <row r="229" s="2" customFormat="1" ht="16.5" customHeight="1">
      <c r="A229" s="41"/>
      <c r="B229" s="42"/>
      <c r="C229" s="216" t="s">
        <v>826</v>
      </c>
      <c r="D229" s="216" t="s">
        <v>310</v>
      </c>
      <c r="E229" s="217" t="s">
        <v>10670</v>
      </c>
      <c r="F229" s="218" t="s">
        <v>10671</v>
      </c>
      <c r="G229" s="219" t="s">
        <v>313</v>
      </c>
      <c r="H229" s="220">
        <v>64.799999999999997</v>
      </c>
      <c r="I229" s="221"/>
      <c r="J229" s="222">
        <f>ROUND(I229*H229,2)</f>
        <v>0</v>
      </c>
      <c r="K229" s="218" t="s">
        <v>314</v>
      </c>
      <c r="L229" s="47"/>
      <c r="M229" s="223" t="s">
        <v>19</v>
      </c>
      <c r="N229" s="224" t="s">
        <v>47</v>
      </c>
      <c r="O229" s="87"/>
      <c r="P229" s="225">
        <f>O229*H229</f>
        <v>0</v>
      </c>
      <c r="Q229" s="225">
        <v>0</v>
      </c>
      <c r="R229" s="225">
        <f>Q229*H229</f>
        <v>0</v>
      </c>
      <c r="S229" s="225">
        <v>0</v>
      </c>
      <c r="T229" s="226">
        <f>S229*H229</f>
        <v>0</v>
      </c>
      <c r="U229" s="41"/>
      <c r="V229" s="41"/>
      <c r="W229" s="41"/>
      <c r="X229" s="41"/>
      <c r="Y229" s="41"/>
      <c r="Z229" s="41"/>
      <c r="AA229" s="41"/>
      <c r="AB229" s="41"/>
      <c r="AC229" s="41"/>
      <c r="AD229" s="41"/>
      <c r="AE229" s="41"/>
      <c r="AR229" s="227" t="s">
        <v>315</v>
      </c>
      <c r="AT229" s="227" t="s">
        <v>310</v>
      </c>
      <c r="AU229" s="227" t="s">
        <v>85</v>
      </c>
      <c r="AY229" s="20" t="s">
        <v>308</v>
      </c>
      <c r="BE229" s="228">
        <f>IF(N229="základní",J229,0)</f>
        <v>0</v>
      </c>
      <c r="BF229" s="228">
        <f>IF(N229="snížená",J229,0)</f>
        <v>0</v>
      </c>
      <c r="BG229" s="228">
        <f>IF(N229="zákl. přenesená",J229,0)</f>
        <v>0</v>
      </c>
      <c r="BH229" s="228">
        <f>IF(N229="sníž. přenesená",J229,0)</f>
        <v>0</v>
      </c>
      <c r="BI229" s="228">
        <f>IF(N229="nulová",J229,0)</f>
        <v>0</v>
      </c>
      <c r="BJ229" s="20" t="s">
        <v>83</v>
      </c>
      <c r="BK229" s="228">
        <f>ROUND(I229*H229,2)</f>
        <v>0</v>
      </c>
      <c r="BL229" s="20" t="s">
        <v>315</v>
      </c>
      <c r="BM229" s="227" t="s">
        <v>8090</v>
      </c>
    </row>
    <row r="230" s="2" customFormat="1">
      <c r="A230" s="41"/>
      <c r="B230" s="42"/>
      <c r="C230" s="43"/>
      <c r="D230" s="229" t="s">
        <v>317</v>
      </c>
      <c r="E230" s="43"/>
      <c r="F230" s="230" t="s">
        <v>10672</v>
      </c>
      <c r="G230" s="43"/>
      <c r="H230" s="43"/>
      <c r="I230" s="231"/>
      <c r="J230" s="43"/>
      <c r="K230" s="43"/>
      <c r="L230" s="47"/>
      <c r="M230" s="232"/>
      <c r="N230" s="233"/>
      <c r="O230" s="87"/>
      <c r="P230" s="87"/>
      <c r="Q230" s="87"/>
      <c r="R230" s="87"/>
      <c r="S230" s="87"/>
      <c r="T230" s="88"/>
      <c r="U230" s="41"/>
      <c r="V230" s="41"/>
      <c r="W230" s="41"/>
      <c r="X230" s="41"/>
      <c r="Y230" s="41"/>
      <c r="Z230" s="41"/>
      <c r="AA230" s="41"/>
      <c r="AB230" s="41"/>
      <c r="AC230" s="41"/>
      <c r="AD230" s="41"/>
      <c r="AE230" s="41"/>
      <c r="AT230" s="20" t="s">
        <v>317</v>
      </c>
      <c r="AU230" s="20" t="s">
        <v>85</v>
      </c>
    </row>
    <row r="231" s="13" customFormat="1">
      <c r="A231" s="13"/>
      <c r="B231" s="234"/>
      <c r="C231" s="235"/>
      <c r="D231" s="236" t="s">
        <v>319</v>
      </c>
      <c r="E231" s="237" t="s">
        <v>19</v>
      </c>
      <c r="F231" s="238" t="s">
        <v>10673</v>
      </c>
      <c r="G231" s="235"/>
      <c r="H231" s="239">
        <v>64.799999999999997</v>
      </c>
      <c r="I231" s="240"/>
      <c r="J231" s="235"/>
      <c r="K231" s="235"/>
      <c r="L231" s="241"/>
      <c r="M231" s="242"/>
      <c r="N231" s="243"/>
      <c r="O231" s="243"/>
      <c r="P231" s="243"/>
      <c r="Q231" s="243"/>
      <c r="R231" s="243"/>
      <c r="S231" s="243"/>
      <c r="T231" s="244"/>
      <c r="U231" s="13"/>
      <c r="V231" s="13"/>
      <c r="W231" s="13"/>
      <c r="X231" s="13"/>
      <c r="Y231" s="13"/>
      <c r="Z231" s="13"/>
      <c r="AA231" s="13"/>
      <c r="AB231" s="13"/>
      <c r="AC231" s="13"/>
      <c r="AD231" s="13"/>
      <c r="AE231" s="13"/>
      <c r="AT231" s="245" t="s">
        <v>319</v>
      </c>
      <c r="AU231" s="245" t="s">
        <v>85</v>
      </c>
      <c r="AV231" s="13" t="s">
        <v>85</v>
      </c>
      <c r="AW231" s="13" t="s">
        <v>37</v>
      </c>
      <c r="AX231" s="13" t="s">
        <v>83</v>
      </c>
      <c r="AY231" s="245" t="s">
        <v>308</v>
      </c>
    </row>
    <row r="232" s="2" customFormat="1" ht="21.75" customHeight="1">
      <c r="A232" s="41"/>
      <c r="B232" s="42"/>
      <c r="C232" s="216" t="s">
        <v>746</v>
      </c>
      <c r="D232" s="216" t="s">
        <v>310</v>
      </c>
      <c r="E232" s="217" t="s">
        <v>5272</v>
      </c>
      <c r="F232" s="218" t="s">
        <v>10674</v>
      </c>
      <c r="G232" s="219" t="s">
        <v>313</v>
      </c>
      <c r="H232" s="220">
        <v>45.359999999999999</v>
      </c>
      <c r="I232" s="221"/>
      <c r="J232" s="222">
        <f>ROUND(I232*H232,2)</f>
        <v>0</v>
      </c>
      <c r="K232" s="218" t="s">
        <v>314</v>
      </c>
      <c r="L232" s="47"/>
      <c r="M232" s="223" t="s">
        <v>19</v>
      </c>
      <c r="N232" s="224" t="s">
        <v>47</v>
      </c>
      <c r="O232" s="87"/>
      <c r="P232" s="225">
        <f>O232*H232</f>
        <v>0</v>
      </c>
      <c r="Q232" s="225">
        <v>0.021100000000000001</v>
      </c>
      <c r="R232" s="225">
        <f>Q232*H232</f>
        <v>0.95709600000000006</v>
      </c>
      <c r="S232" s="225">
        <v>0</v>
      </c>
      <c r="T232" s="226">
        <f>S232*H232</f>
        <v>0</v>
      </c>
      <c r="U232" s="41"/>
      <c r="V232" s="41"/>
      <c r="W232" s="41"/>
      <c r="X232" s="41"/>
      <c r="Y232" s="41"/>
      <c r="Z232" s="41"/>
      <c r="AA232" s="41"/>
      <c r="AB232" s="41"/>
      <c r="AC232" s="41"/>
      <c r="AD232" s="41"/>
      <c r="AE232" s="41"/>
      <c r="AR232" s="227" t="s">
        <v>315</v>
      </c>
      <c r="AT232" s="227" t="s">
        <v>310</v>
      </c>
      <c r="AU232" s="227" t="s">
        <v>85</v>
      </c>
      <c r="AY232" s="20" t="s">
        <v>308</v>
      </c>
      <c r="BE232" s="228">
        <f>IF(N232="základní",J232,0)</f>
        <v>0</v>
      </c>
      <c r="BF232" s="228">
        <f>IF(N232="snížená",J232,0)</f>
        <v>0</v>
      </c>
      <c r="BG232" s="228">
        <f>IF(N232="zákl. přenesená",J232,0)</f>
        <v>0</v>
      </c>
      <c r="BH232" s="228">
        <f>IF(N232="sníž. přenesená",J232,0)</f>
        <v>0</v>
      </c>
      <c r="BI232" s="228">
        <f>IF(N232="nulová",J232,0)</f>
        <v>0</v>
      </c>
      <c r="BJ232" s="20" t="s">
        <v>83</v>
      </c>
      <c r="BK232" s="228">
        <f>ROUND(I232*H232,2)</f>
        <v>0</v>
      </c>
      <c r="BL232" s="20" t="s">
        <v>315</v>
      </c>
      <c r="BM232" s="227" t="s">
        <v>8096</v>
      </c>
    </row>
    <row r="233" s="2" customFormat="1">
      <c r="A233" s="41"/>
      <c r="B233" s="42"/>
      <c r="C233" s="43"/>
      <c r="D233" s="229" t="s">
        <v>317</v>
      </c>
      <c r="E233" s="43"/>
      <c r="F233" s="230" t="s">
        <v>5274</v>
      </c>
      <c r="G233" s="43"/>
      <c r="H233" s="43"/>
      <c r="I233" s="231"/>
      <c r="J233" s="43"/>
      <c r="K233" s="43"/>
      <c r="L233" s="47"/>
      <c r="M233" s="232"/>
      <c r="N233" s="233"/>
      <c r="O233" s="87"/>
      <c r="P233" s="87"/>
      <c r="Q233" s="87"/>
      <c r="R233" s="87"/>
      <c r="S233" s="87"/>
      <c r="T233" s="88"/>
      <c r="U233" s="41"/>
      <c r="V233" s="41"/>
      <c r="W233" s="41"/>
      <c r="X233" s="41"/>
      <c r="Y233" s="41"/>
      <c r="Z233" s="41"/>
      <c r="AA233" s="41"/>
      <c r="AB233" s="41"/>
      <c r="AC233" s="41"/>
      <c r="AD233" s="41"/>
      <c r="AE233" s="41"/>
      <c r="AT233" s="20" t="s">
        <v>317</v>
      </c>
      <c r="AU233" s="20" t="s">
        <v>85</v>
      </c>
    </row>
    <row r="234" s="14" customFormat="1">
      <c r="A234" s="14"/>
      <c r="B234" s="249"/>
      <c r="C234" s="250"/>
      <c r="D234" s="236" t="s">
        <v>319</v>
      </c>
      <c r="E234" s="251" t="s">
        <v>19</v>
      </c>
      <c r="F234" s="252" t="s">
        <v>10675</v>
      </c>
      <c r="G234" s="250"/>
      <c r="H234" s="251" t="s">
        <v>19</v>
      </c>
      <c r="I234" s="253"/>
      <c r="J234" s="250"/>
      <c r="K234" s="250"/>
      <c r="L234" s="254"/>
      <c r="M234" s="255"/>
      <c r="N234" s="256"/>
      <c r="O234" s="256"/>
      <c r="P234" s="256"/>
      <c r="Q234" s="256"/>
      <c r="R234" s="256"/>
      <c r="S234" s="256"/>
      <c r="T234" s="257"/>
      <c r="U234" s="14"/>
      <c r="V234" s="14"/>
      <c r="W234" s="14"/>
      <c r="X234" s="14"/>
      <c r="Y234" s="14"/>
      <c r="Z234" s="14"/>
      <c r="AA234" s="14"/>
      <c r="AB234" s="14"/>
      <c r="AC234" s="14"/>
      <c r="AD234" s="14"/>
      <c r="AE234" s="14"/>
      <c r="AT234" s="258" t="s">
        <v>319</v>
      </c>
      <c r="AU234" s="258" t="s">
        <v>85</v>
      </c>
      <c r="AV234" s="14" t="s">
        <v>83</v>
      </c>
      <c r="AW234" s="14" t="s">
        <v>37</v>
      </c>
      <c r="AX234" s="14" t="s">
        <v>76</v>
      </c>
      <c r="AY234" s="258" t="s">
        <v>308</v>
      </c>
    </row>
    <row r="235" s="13" customFormat="1">
      <c r="A235" s="13"/>
      <c r="B235" s="234"/>
      <c r="C235" s="235"/>
      <c r="D235" s="236" t="s">
        <v>319</v>
      </c>
      <c r="E235" s="237" t="s">
        <v>19</v>
      </c>
      <c r="F235" s="238" t="s">
        <v>10676</v>
      </c>
      <c r="G235" s="235"/>
      <c r="H235" s="239">
        <v>45.359999999999999</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83</v>
      </c>
      <c r="AY235" s="245" t="s">
        <v>308</v>
      </c>
    </row>
    <row r="236" s="2" customFormat="1" ht="24.15" customHeight="1">
      <c r="A236" s="41"/>
      <c r="B236" s="42"/>
      <c r="C236" s="216" t="s">
        <v>836</v>
      </c>
      <c r="D236" s="216" t="s">
        <v>310</v>
      </c>
      <c r="E236" s="217" t="s">
        <v>10677</v>
      </c>
      <c r="F236" s="218" t="s">
        <v>10678</v>
      </c>
      <c r="G236" s="219" t="s">
        <v>313</v>
      </c>
      <c r="H236" s="220">
        <v>19.440000000000001</v>
      </c>
      <c r="I236" s="221"/>
      <c r="J236" s="222">
        <f>ROUND(I236*H236,2)</f>
        <v>0</v>
      </c>
      <c r="K236" s="218" t="s">
        <v>314</v>
      </c>
      <c r="L236" s="47"/>
      <c r="M236" s="223" t="s">
        <v>19</v>
      </c>
      <c r="N236" s="224" t="s">
        <v>47</v>
      </c>
      <c r="O236" s="87"/>
      <c r="P236" s="225">
        <f>O236*H236</f>
        <v>0</v>
      </c>
      <c r="Q236" s="225">
        <v>0.10551000000000001</v>
      </c>
      <c r="R236" s="225">
        <f>Q236*H236</f>
        <v>2.0511144000000003</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8102</v>
      </c>
    </row>
    <row r="237" s="2" customFormat="1">
      <c r="A237" s="41"/>
      <c r="B237" s="42"/>
      <c r="C237" s="43"/>
      <c r="D237" s="229" t="s">
        <v>317</v>
      </c>
      <c r="E237" s="43"/>
      <c r="F237" s="230" t="s">
        <v>10679</v>
      </c>
      <c r="G237" s="43"/>
      <c r="H237" s="43"/>
      <c r="I237" s="231"/>
      <c r="J237" s="43"/>
      <c r="K237" s="43"/>
      <c r="L237" s="47"/>
      <c r="M237" s="232"/>
      <c r="N237" s="233"/>
      <c r="O237" s="87"/>
      <c r="P237" s="87"/>
      <c r="Q237" s="87"/>
      <c r="R237" s="87"/>
      <c r="S237" s="87"/>
      <c r="T237" s="88"/>
      <c r="U237" s="41"/>
      <c r="V237" s="41"/>
      <c r="W237" s="41"/>
      <c r="X237" s="41"/>
      <c r="Y237" s="41"/>
      <c r="Z237" s="41"/>
      <c r="AA237" s="41"/>
      <c r="AB237" s="41"/>
      <c r="AC237" s="41"/>
      <c r="AD237" s="41"/>
      <c r="AE237" s="41"/>
      <c r="AT237" s="20" t="s">
        <v>317</v>
      </c>
      <c r="AU237" s="20" t="s">
        <v>85</v>
      </c>
    </row>
    <row r="238" s="14" customFormat="1">
      <c r="A238" s="14"/>
      <c r="B238" s="249"/>
      <c r="C238" s="250"/>
      <c r="D238" s="236" t="s">
        <v>319</v>
      </c>
      <c r="E238" s="251" t="s">
        <v>19</v>
      </c>
      <c r="F238" s="252" t="s">
        <v>10680</v>
      </c>
      <c r="G238" s="250"/>
      <c r="H238" s="251" t="s">
        <v>19</v>
      </c>
      <c r="I238" s="253"/>
      <c r="J238" s="250"/>
      <c r="K238" s="250"/>
      <c r="L238" s="254"/>
      <c r="M238" s="255"/>
      <c r="N238" s="256"/>
      <c r="O238" s="256"/>
      <c r="P238" s="256"/>
      <c r="Q238" s="256"/>
      <c r="R238" s="256"/>
      <c r="S238" s="256"/>
      <c r="T238" s="257"/>
      <c r="U238" s="14"/>
      <c r="V238" s="14"/>
      <c r="W238" s="14"/>
      <c r="X238" s="14"/>
      <c r="Y238" s="14"/>
      <c r="Z238" s="14"/>
      <c r="AA238" s="14"/>
      <c r="AB238" s="14"/>
      <c r="AC238" s="14"/>
      <c r="AD238" s="14"/>
      <c r="AE238" s="14"/>
      <c r="AT238" s="258" t="s">
        <v>319</v>
      </c>
      <c r="AU238" s="258" t="s">
        <v>85</v>
      </c>
      <c r="AV238" s="14" t="s">
        <v>83</v>
      </c>
      <c r="AW238" s="14" t="s">
        <v>37</v>
      </c>
      <c r="AX238" s="14" t="s">
        <v>76</v>
      </c>
      <c r="AY238" s="258" t="s">
        <v>308</v>
      </c>
    </row>
    <row r="239" s="13" customFormat="1">
      <c r="A239" s="13"/>
      <c r="B239" s="234"/>
      <c r="C239" s="235"/>
      <c r="D239" s="236" t="s">
        <v>319</v>
      </c>
      <c r="E239" s="237" t="s">
        <v>19</v>
      </c>
      <c r="F239" s="238" t="s">
        <v>10681</v>
      </c>
      <c r="G239" s="235"/>
      <c r="H239" s="239">
        <v>19.440000000000001</v>
      </c>
      <c r="I239" s="240"/>
      <c r="J239" s="235"/>
      <c r="K239" s="235"/>
      <c r="L239" s="241"/>
      <c r="M239" s="242"/>
      <c r="N239" s="243"/>
      <c r="O239" s="243"/>
      <c r="P239" s="243"/>
      <c r="Q239" s="243"/>
      <c r="R239" s="243"/>
      <c r="S239" s="243"/>
      <c r="T239" s="244"/>
      <c r="U239" s="13"/>
      <c r="V239" s="13"/>
      <c r="W239" s="13"/>
      <c r="X239" s="13"/>
      <c r="Y239" s="13"/>
      <c r="Z239" s="13"/>
      <c r="AA239" s="13"/>
      <c r="AB239" s="13"/>
      <c r="AC239" s="13"/>
      <c r="AD239" s="13"/>
      <c r="AE239" s="13"/>
      <c r="AT239" s="245" t="s">
        <v>319</v>
      </c>
      <c r="AU239" s="245" t="s">
        <v>85</v>
      </c>
      <c r="AV239" s="13" t="s">
        <v>85</v>
      </c>
      <c r="AW239" s="13" t="s">
        <v>37</v>
      </c>
      <c r="AX239" s="13" t="s">
        <v>83</v>
      </c>
      <c r="AY239" s="245" t="s">
        <v>308</v>
      </c>
    </row>
    <row r="240" s="2" customFormat="1" ht="16.5" customHeight="1">
      <c r="A240" s="41"/>
      <c r="B240" s="42"/>
      <c r="C240" s="216" t="s">
        <v>749</v>
      </c>
      <c r="D240" s="216" t="s">
        <v>310</v>
      </c>
      <c r="E240" s="217" t="s">
        <v>10682</v>
      </c>
      <c r="F240" s="218" t="s">
        <v>10683</v>
      </c>
      <c r="G240" s="219" t="s">
        <v>313</v>
      </c>
      <c r="H240" s="220">
        <v>64.799999999999997</v>
      </c>
      <c r="I240" s="221"/>
      <c r="J240" s="222">
        <f>ROUND(I240*H240,2)</f>
        <v>0</v>
      </c>
      <c r="K240" s="218" t="s">
        <v>314</v>
      </c>
      <c r="L240" s="47"/>
      <c r="M240" s="223" t="s">
        <v>19</v>
      </c>
      <c r="N240" s="224" t="s">
        <v>47</v>
      </c>
      <c r="O240" s="87"/>
      <c r="P240" s="225">
        <f>O240*H240</f>
        <v>0</v>
      </c>
      <c r="Q240" s="225">
        <v>0.0042700000000000004</v>
      </c>
      <c r="R240" s="225">
        <f>Q240*H240</f>
        <v>0.276696</v>
      </c>
      <c r="S240" s="225">
        <v>0</v>
      </c>
      <c r="T240" s="226">
        <f>S240*H240</f>
        <v>0</v>
      </c>
      <c r="U240" s="41"/>
      <c r="V240" s="41"/>
      <c r="W240" s="41"/>
      <c r="X240" s="41"/>
      <c r="Y240" s="41"/>
      <c r="Z240" s="41"/>
      <c r="AA240" s="41"/>
      <c r="AB240" s="41"/>
      <c r="AC240" s="41"/>
      <c r="AD240" s="41"/>
      <c r="AE240" s="41"/>
      <c r="AR240" s="227" t="s">
        <v>315</v>
      </c>
      <c r="AT240" s="227" t="s">
        <v>310</v>
      </c>
      <c r="AU240" s="227" t="s">
        <v>85</v>
      </c>
      <c r="AY240" s="20" t="s">
        <v>308</v>
      </c>
      <c r="BE240" s="228">
        <f>IF(N240="základní",J240,0)</f>
        <v>0</v>
      </c>
      <c r="BF240" s="228">
        <f>IF(N240="snížená",J240,0)</f>
        <v>0</v>
      </c>
      <c r="BG240" s="228">
        <f>IF(N240="zákl. přenesená",J240,0)</f>
        <v>0</v>
      </c>
      <c r="BH240" s="228">
        <f>IF(N240="sníž. přenesená",J240,0)</f>
        <v>0</v>
      </c>
      <c r="BI240" s="228">
        <f>IF(N240="nulová",J240,0)</f>
        <v>0</v>
      </c>
      <c r="BJ240" s="20" t="s">
        <v>83</v>
      </c>
      <c r="BK240" s="228">
        <f>ROUND(I240*H240,2)</f>
        <v>0</v>
      </c>
      <c r="BL240" s="20" t="s">
        <v>315</v>
      </c>
      <c r="BM240" s="227" t="s">
        <v>10684</v>
      </c>
    </row>
    <row r="241" s="2" customFormat="1">
      <c r="A241" s="41"/>
      <c r="B241" s="42"/>
      <c r="C241" s="43"/>
      <c r="D241" s="229" t="s">
        <v>317</v>
      </c>
      <c r="E241" s="43"/>
      <c r="F241" s="230" t="s">
        <v>10685</v>
      </c>
      <c r="G241" s="43"/>
      <c r="H241" s="43"/>
      <c r="I241" s="231"/>
      <c r="J241" s="43"/>
      <c r="K241" s="43"/>
      <c r="L241" s="47"/>
      <c r="M241" s="232"/>
      <c r="N241" s="233"/>
      <c r="O241" s="87"/>
      <c r="P241" s="87"/>
      <c r="Q241" s="87"/>
      <c r="R241" s="87"/>
      <c r="S241" s="87"/>
      <c r="T241" s="88"/>
      <c r="U241" s="41"/>
      <c r="V241" s="41"/>
      <c r="W241" s="41"/>
      <c r="X241" s="41"/>
      <c r="Y241" s="41"/>
      <c r="Z241" s="41"/>
      <c r="AA241" s="41"/>
      <c r="AB241" s="41"/>
      <c r="AC241" s="41"/>
      <c r="AD241" s="41"/>
      <c r="AE241" s="41"/>
      <c r="AT241" s="20" t="s">
        <v>317</v>
      </c>
      <c r="AU241" s="20" t="s">
        <v>85</v>
      </c>
    </row>
    <row r="242" s="13" customFormat="1">
      <c r="A242" s="13"/>
      <c r="B242" s="234"/>
      <c r="C242" s="235"/>
      <c r="D242" s="236" t="s">
        <v>319</v>
      </c>
      <c r="E242" s="237" t="s">
        <v>19</v>
      </c>
      <c r="F242" s="238" t="s">
        <v>10686</v>
      </c>
      <c r="G242" s="235"/>
      <c r="H242" s="239">
        <v>64.799999999999997</v>
      </c>
      <c r="I242" s="240"/>
      <c r="J242" s="235"/>
      <c r="K242" s="235"/>
      <c r="L242" s="241"/>
      <c r="M242" s="242"/>
      <c r="N242" s="243"/>
      <c r="O242" s="243"/>
      <c r="P242" s="243"/>
      <c r="Q242" s="243"/>
      <c r="R242" s="243"/>
      <c r="S242" s="243"/>
      <c r="T242" s="244"/>
      <c r="U242" s="13"/>
      <c r="V242" s="13"/>
      <c r="W242" s="13"/>
      <c r="X242" s="13"/>
      <c r="Y242" s="13"/>
      <c r="Z242" s="13"/>
      <c r="AA242" s="13"/>
      <c r="AB242" s="13"/>
      <c r="AC242" s="13"/>
      <c r="AD242" s="13"/>
      <c r="AE242" s="13"/>
      <c r="AT242" s="245" t="s">
        <v>319</v>
      </c>
      <c r="AU242" s="245" t="s">
        <v>85</v>
      </c>
      <c r="AV242" s="13" t="s">
        <v>85</v>
      </c>
      <c r="AW242" s="13" t="s">
        <v>37</v>
      </c>
      <c r="AX242" s="13" t="s">
        <v>83</v>
      </c>
      <c r="AY242" s="245" t="s">
        <v>308</v>
      </c>
    </row>
    <row r="243" s="2" customFormat="1" ht="16.5" customHeight="1">
      <c r="A243" s="41"/>
      <c r="B243" s="42"/>
      <c r="C243" s="216" t="s">
        <v>850</v>
      </c>
      <c r="D243" s="216" t="s">
        <v>310</v>
      </c>
      <c r="E243" s="217" t="s">
        <v>8115</v>
      </c>
      <c r="F243" s="218" t="s">
        <v>8116</v>
      </c>
      <c r="G243" s="219" t="s">
        <v>313</v>
      </c>
      <c r="H243" s="220">
        <v>64.799999999999997</v>
      </c>
      <c r="I243" s="221"/>
      <c r="J243" s="222">
        <f>ROUND(I243*H243,2)</f>
        <v>0</v>
      </c>
      <c r="K243" s="218" t="s">
        <v>314</v>
      </c>
      <c r="L243" s="47"/>
      <c r="M243" s="223" t="s">
        <v>19</v>
      </c>
      <c r="N243" s="224" t="s">
        <v>47</v>
      </c>
      <c r="O243" s="87"/>
      <c r="P243" s="225">
        <f>O243*H243</f>
        <v>0</v>
      </c>
      <c r="Q243" s="225">
        <v>0.00046999999999999999</v>
      </c>
      <c r="R243" s="225">
        <f>Q243*H243</f>
        <v>0.030455999999999997</v>
      </c>
      <c r="S243" s="225">
        <v>0</v>
      </c>
      <c r="T243" s="226">
        <f>S243*H243</f>
        <v>0</v>
      </c>
      <c r="U243" s="41"/>
      <c r="V243" s="41"/>
      <c r="W243" s="41"/>
      <c r="X243" s="41"/>
      <c r="Y243" s="41"/>
      <c r="Z243" s="41"/>
      <c r="AA243" s="41"/>
      <c r="AB243" s="41"/>
      <c r="AC243" s="41"/>
      <c r="AD243" s="41"/>
      <c r="AE243" s="41"/>
      <c r="AR243" s="227" t="s">
        <v>315</v>
      </c>
      <c r="AT243" s="227" t="s">
        <v>310</v>
      </c>
      <c r="AU243" s="227" t="s">
        <v>85</v>
      </c>
      <c r="AY243" s="20" t="s">
        <v>308</v>
      </c>
      <c r="BE243" s="228">
        <f>IF(N243="základní",J243,0)</f>
        <v>0</v>
      </c>
      <c r="BF243" s="228">
        <f>IF(N243="snížená",J243,0)</f>
        <v>0</v>
      </c>
      <c r="BG243" s="228">
        <f>IF(N243="zákl. přenesená",J243,0)</f>
        <v>0</v>
      </c>
      <c r="BH243" s="228">
        <f>IF(N243="sníž. přenesená",J243,0)</f>
        <v>0</v>
      </c>
      <c r="BI243" s="228">
        <f>IF(N243="nulová",J243,0)</f>
        <v>0</v>
      </c>
      <c r="BJ243" s="20" t="s">
        <v>83</v>
      </c>
      <c r="BK243" s="228">
        <f>ROUND(I243*H243,2)</f>
        <v>0</v>
      </c>
      <c r="BL243" s="20" t="s">
        <v>315</v>
      </c>
      <c r="BM243" s="227" t="s">
        <v>8117</v>
      </c>
    </row>
    <row r="244" s="2" customFormat="1">
      <c r="A244" s="41"/>
      <c r="B244" s="42"/>
      <c r="C244" s="43"/>
      <c r="D244" s="229" t="s">
        <v>317</v>
      </c>
      <c r="E244" s="43"/>
      <c r="F244" s="230" t="s">
        <v>8118</v>
      </c>
      <c r="G244" s="43"/>
      <c r="H244" s="43"/>
      <c r="I244" s="231"/>
      <c r="J244" s="43"/>
      <c r="K244" s="43"/>
      <c r="L244" s="47"/>
      <c r="M244" s="232"/>
      <c r="N244" s="233"/>
      <c r="O244" s="87"/>
      <c r="P244" s="87"/>
      <c r="Q244" s="87"/>
      <c r="R244" s="87"/>
      <c r="S244" s="87"/>
      <c r="T244" s="88"/>
      <c r="U244" s="41"/>
      <c r="V244" s="41"/>
      <c r="W244" s="41"/>
      <c r="X244" s="41"/>
      <c r="Y244" s="41"/>
      <c r="Z244" s="41"/>
      <c r="AA244" s="41"/>
      <c r="AB244" s="41"/>
      <c r="AC244" s="41"/>
      <c r="AD244" s="41"/>
      <c r="AE244" s="41"/>
      <c r="AT244" s="20" t="s">
        <v>317</v>
      </c>
      <c r="AU244" s="20" t="s">
        <v>85</v>
      </c>
    </row>
    <row r="245" s="14" customFormat="1">
      <c r="A245" s="14"/>
      <c r="B245" s="249"/>
      <c r="C245" s="250"/>
      <c r="D245" s="236" t="s">
        <v>319</v>
      </c>
      <c r="E245" s="251" t="s">
        <v>19</v>
      </c>
      <c r="F245" s="252" t="s">
        <v>10687</v>
      </c>
      <c r="G245" s="250"/>
      <c r="H245" s="251" t="s">
        <v>19</v>
      </c>
      <c r="I245" s="253"/>
      <c r="J245" s="250"/>
      <c r="K245" s="250"/>
      <c r="L245" s="254"/>
      <c r="M245" s="255"/>
      <c r="N245" s="256"/>
      <c r="O245" s="256"/>
      <c r="P245" s="256"/>
      <c r="Q245" s="256"/>
      <c r="R245" s="256"/>
      <c r="S245" s="256"/>
      <c r="T245" s="257"/>
      <c r="U245" s="14"/>
      <c r="V245" s="14"/>
      <c r="W245" s="14"/>
      <c r="X245" s="14"/>
      <c r="Y245" s="14"/>
      <c r="Z245" s="14"/>
      <c r="AA245" s="14"/>
      <c r="AB245" s="14"/>
      <c r="AC245" s="14"/>
      <c r="AD245" s="14"/>
      <c r="AE245" s="14"/>
      <c r="AT245" s="258" t="s">
        <v>319</v>
      </c>
      <c r="AU245" s="258" t="s">
        <v>85</v>
      </c>
      <c r="AV245" s="14" t="s">
        <v>83</v>
      </c>
      <c r="AW245" s="14" t="s">
        <v>37</v>
      </c>
      <c r="AX245" s="14" t="s">
        <v>76</v>
      </c>
      <c r="AY245" s="258" t="s">
        <v>308</v>
      </c>
    </row>
    <row r="246" s="13" customFormat="1">
      <c r="A246" s="13"/>
      <c r="B246" s="234"/>
      <c r="C246" s="235"/>
      <c r="D246" s="236" t="s">
        <v>319</v>
      </c>
      <c r="E246" s="237" t="s">
        <v>19</v>
      </c>
      <c r="F246" s="238" t="s">
        <v>10688</v>
      </c>
      <c r="G246" s="235"/>
      <c r="H246" s="239">
        <v>64.799999999999997</v>
      </c>
      <c r="I246" s="240"/>
      <c r="J246" s="235"/>
      <c r="K246" s="235"/>
      <c r="L246" s="241"/>
      <c r="M246" s="242"/>
      <c r="N246" s="243"/>
      <c r="O246" s="243"/>
      <c r="P246" s="243"/>
      <c r="Q246" s="243"/>
      <c r="R246" s="243"/>
      <c r="S246" s="243"/>
      <c r="T246" s="244"/>
      <c r="U246" s="13"/>
      <c r="V246" s="13"/>
      <c r="W246" s="13"/>
      <c r="X246" s="13"/>
      <c r="Y246" s="13"/>
      <c r="Z246" s="13"/>
      <c r="AA246" s="13"/>
      <c r="AB246" s="13"/>
      <c r="AC246" s="13"/>
      <c r="AD246" s="13"/>
      <c r="AE246" s="13"/>
      <c r="AT246" s="245" t="s">
        <v>319</v>
      </c>
      <c r="AU246" s="245" t="s">
        <v>85</v>
      </c>
      <c r="AV246" s="13" t="s">
        <v>85</v>
      </c>
      <c r="AW246" s="13" t="s">
        <v>37</v>
      </c>
      <c r="AX246" s="13" t="s">
        <v>83</v>
      </c>
      <c r="AY246" s="245" t="s">
        <v>308</v>
      </c>
    </row>
    <row r="247" s="2" customFormat="1" ht="24.15" customHeight="1">
      <c r="A247" s="41"/>
      <c r="B247" s="42"/>
      <c r="C247" s="216" t="s">
        <v>750</v>
      </c>
      <c r="D247" s="216" t="s">
        <v>310</v>
      </c>
      <c r="E247" s="217" t="s">
        <v>8120</v>
      </c>
      <c r="F247" s="218" t="s">
        <v>8121</v>
      </c>
      <c r="G247" s="219" t="s">
        <v>474</v>
      </c>
      <c r="H247" s="220">
        <v>814.79999999999995</v>
      </c>
      <c r="I247" s="221"/>
      <c r="J247" s="222">
        <f>ROUND(I247*H247,2)</f>
        <v>0</v>
      </c>
      <c r="K247" s="218" t="s">
        <v>314</v>
      </c>
      <c r="L247" s="47"/>
      <c r="M247" s="223" t="s">
        <v>19</v>
      </c>
      <c r="N247" s="224" t="s">
        <v>47</v>
      </c>
      <c r="O247" s="87"/>
      <c r="P247" s="225">
        <f>O247*H247</f>
        <v>0</v>
      </c>
      <c r="Q247" s="225">
        <v>0.00042999999999999999</v>
      </c>
      <c r="R247" s="225">
        <f>Q247*H247</f>
        <v>0.35036399999999995</v>
      </c>
      <c r="S247" s="225">
        <v>0</v>
      </c>
      <c r="T247" s="226">
        <f>S247*H247</f>
        <v>0</v>
      </c>
      <c r="U247" s="41"/>
      <c r="V247" s="41"/>
      <c r="W247" s="41"/>
      <c r="X247" s="41"/>
      <c r="Y247" s="41"/>
      <c r="Z247" s="41"/>
      <c r="AA247" s="41"/>
      <c r="AB247" s="41"/>
      <c r="AC247" s="41"/>
      <c r="AD247" s="41"/>
      <c r="AE247" s="41"/>
      <c r="AR247" s="227" t="s">
        <v>315</v>
      </c>
      <c r="AT247" s="227" t="s">
        <v>310</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315</v>
      </c>
      <c r="BM247" s="227" t="s">
        <v>10689</v>
      </c>
    </row>
    <row r="248" s="2" customFormat="1">
      <c r="A248" s="41"/>
      <c r="B248" s="42"/>
      <c r="C248" s="43"/>
      <c r="D248" s="229" t="s">
        <v>317</v>
      </c>
      <c r="E248" s="43"/>
      <c r="F248" s="230" t="s">
        <v>8123</v>
      </c>
      <c r="G248" s="43"/>
      <c r="H248" s="43"/>
      <c r="I248" s="231"/>
      <c r="J248" s="43"/>
      <c r="K248" s="43"/>
      <c r="L248" s="47"/>
      <c r="M248" s="232"/>
      <c r="N248" s="233"/>
      <c r="O248" s="87"/>
      <c r="P248" s="87"/>
      <c r="Q248" s="87"/>
      <c r="R248" s="87"/>
      <c r="S248" s="87"/>
      <c r="T248" s="88"/>
      <c r="U248" s="41"/>
      <c r="V248" s="41"/>
      <c r="W248" s="41"/>
      <c r="X248" s="41"/>
      <c r="Y248" s="41"/>
      <c r="Z248" s="41"/>
      <c r="AA248" s="41"/>
      <c r="AB248" s="41"/>
      <c r="AC248" s="41"/>
      <c r="AD248" s="41"/>
      <c r="AE248" s="41"/>
      <c r="AT248" s="20" t="s">
        <v>317</v>
      </c>
      <c r="AU248" s="20" t="s">
        <v>85</v>
      </c>
    </row>
    <row r="249" s="14" customFormat="1">
      <c r="A249" s="14"/>
      <c r="B249" s="249"/>
      <c r="C249" s="250"/>
      <c r="D249" s="236" t="s">
        <v>319</v>
      </c>
      <c r="E249" s="251" t="s">
        <v>19</v>
      </c>
      <c r="F249" s="252" t="s">
        <v>10690</v>
      </c>
      <c r="G249" s="250"/>
      <c r="H249" s="251" t="s">
        <v>19</v>
      </c>
      <c r="I249" s="253"/>
      <c r="J249" s="250"/>
      <c r="K249" s="250"/>
      <c r="L249" s="254"/>
      <c r="M249" s="255"/>
      <c r="N249" s="256"/>
      <c r="O249" s="256"/>
      <c r="P249" s="256"/>
      <c r="Q249" s="256"/>
      <c r="R249" s="256"/>
      <c r="S249" s="256"/>
      <c r="T249" s="257"/>
      <c r="U249" s="14"/>
      <c r="V249" s="14"/>
      <c r="W249" s="14"/>
      <c r="X249" s="14"/>
      <c r="Y249" s="14"/>
      <c r="Z249" s="14"/>
      <c r="AA249" s="14"/>
      <c r="AB249" s="14"/>
      <c r="AC249" s="14"/>
      <c r="AD249" s="14"/>
      <c r="AE249" s="14"/>
      <c r="AT249" s="258" t="s">
        <v>319</v>
      </c>
      <c r="AU249" s="258" t="s">
        <v>85</v>
      </c>
      <c r="AV249" s="14" t="s">
        <v>83</v>
      </c>
      <c r="AW249" s="14" t="s">
        <v>37</v>
      </c>
      <c r="AX249" s="14" t="s">
        <v>76</v>
      </c>
      <c r="AY249" s="258" t="s">
        <v>308</v>
      </c>
    </row>
    <row r="250" s="14" customFormat="1">
      <c r="A250" s="14"/>
      <c r="B250" s="249"/>
      <c r="C250" s="250"/>
      <c r="D250" s="236" t="s">
        <v>319</v>
      </c>
      <c r="E250" s="251" t="s">
        <v>19</v>
      </c>
      <c r="F250" s="252" t="s">
        <v>10691</v>
      </c>
      <c r="G250" s="250"/>
      <c r="H250" s="251" t="s">
        <v>19</v>
      </c>
      <c r="I250" s="253"/>
      <c r="J250" s="250"/>
      <c r="K250" s="250"/>
      <c r="L250" s="254"/>
      <c r="M250" s="255"/>
      <c r="N250" s="256"/>
      <c r="O250" s="256"/>
      <c r="P250" s="256"/>
      <c r="Q250" s="256"/>
      <c r="R250" s="256"/>
      <c r="S250" s="256"/>
      <c r="T250" s="257"/>
      <c r="U250" s="14"/>
      <c r="V250" s="14"/>
      <c r="W250" s="14"/>
      <c r="X250" s="14"/>
      <c r="Y250" s="14"/>
      <c r="Z250" s="14"/>
      <c r="AA250" s="14"/>
      <c r="AB250" s="14"/>
      <c r="AC250" s="14"/>
      <c r="AD250" s="14"/>
      <c r="AE250" s="14"/>
      <c r="AT250" s="258" t="s">
        <v>319</v>
      </c>
      <c r="AU250" s="258" t="s">
        <v>85</v>
      </c>
      <c r="AV250" s="14" t="s">
        <v>83</v>
      </c>
      <c r="AW250" s="14" t="s">
        <v>37</v>
      </c>
      <c r="AX250" s="14" t="s">
        <v>76</v>
      </c>
      <c r="AY250" s="258" t="s">
        <v>308</v>
      </c>
    </row>
    <row r="251" s="13" customFormat="1">
      <c r="A251" s="13"/>
      <c r="B251" s="234"/>
      <c r="C251" s="235"/>
      <c r="D251" s="236" t="s">
        <v>319</v>
      </c>
      <c r="E251" s="237" t="s">
        <v>19</v>
      </c>
      <c r="F251" s="238" t="s">
        <v>10692</v>
      </c>
      <c r="G251" s="235"/>
      <c r="H251" s="239">
        <v>760.5</v>
      </c>
      <c r="I251" s="240"/>
      <c r="J251" s="235"/>
      <c r="K251" s="235"/>
      <c r="L251" s="241"/>
      <c r="M251" s="242"/>
      <c r="N251" s="243"/>
      <c r="O251" s="243"/>
      <c r="P251" s="243"/>
      <c r="Q251" s="243"/>
      <c r="R251" s="243"/>
      <c r="S251" s="243"/>
      <c r="T251" s="244"/>
      <c r="U251" s="13"/>
      <c r="V251" s="13"/>
      <c r="W251" s="13"/>
      <c r="X251" s="13"/>
      <c r="Y251" s="13"/>
      <c r="Z251" s="13"/>
      <c r="AA251" s="13"/>
      <c r="AB251" s="13"/>
      <c r="AC251" s="13"/>
      <c r="AD251" s="13"/>
      <c r="AE251" s="13"/>
      <c r="AT251" s="245" t="s">
        <v>319</v>
      </c>
      <c r="AU251" s="245" t="s">
        <v>85</v>
      </c>
      <c r="AV251" s="13" t="s">
        <v>85</v>
      </c>
      <c r="AW251" s="13" t="s">
        <v>37</v>
      </c>
      <c r="AX251" s="13" t="s">
        <v>76</v>
      </c>
      <c r="AY251" s="245" t="s">
        <v>308</v>
      </c>
    </row>
    <row r="252" s="14" customFormat="1">
      <c r="A252" s="14"/>
      <c r="B252" s="249"/>
      <c r="C252" s="250"/>
      <c r="D252" s="236" t="s">
        <v>319</v>
      </c>
      <c r="E252" s="251" t="s">
        <v>19</v>
      </c>
      <c r="F252" s="252" t="s">
        <v>10693</v>
      </c>
      <c r="G252" s="250"/>
      <c r="H252" s="251" t="s">
        <v>19</v>
      </c>
      <c r="I252" s="253"/>
      <c r="J252" s="250"/>
      <c r="K252" s="250"/>
      <c r="L252" s="254"/>
      <c r="M252" s="255"/>
      <c r="N252" s="256"/>
      <c r="O252" s="256"/>
      <c r="P252" s="256"/>
      <c r="Q252" s="256"/>
      <c r="R252" s="256"/>
      <c r="S252" s="256"/>
      <c r="T252" s="257"/>
      <c r="U252" s="14"/>
      <c r="V252" s="14"/>
      <c r="W252" s="14"/>
      <c r="X252" s="14"/>
      <c r="Y252" s="14"/>
      <c r="Z252" s="14"/>
      <c r="AA252" s="14"/>
      <c r="AB252" s="14"/>
      <c r="AC252" s="14"/>
      <c r="AD252" s="14"/>
      <c r="AE252" s="14"/>
      <c r="AT252" s="258" t="s">
        <v>319</v>
      </c>
      <c r="AU252" s="258" t="s">
        <v>85</v>
      </c>
      <c r="AV252" s="14" t="s">
        <v>83</v>
      </c>
      <c r="AW252" s="14" t="s">
        <v>37</v>
      </c>
      <c r="AX252" s="14" t="s">
        <v>76</v>
      </c>
      <c r="AY252" s="258" t="s">
        <v>308</v>
      </c>
    </row>
    <row r="253" s="13" customFormat="1">
      <c r="A253" s="13"/>
      <c r="B253" s="234"/>
      <c r="C253" s="235"/>
      <c r="D253" s="236" t="s">
        <v>319</v>
      </c>
      <c r="E253" s="237" t="s">
        <v>19</v>
      </c>
      <c r="F253" s="238" t="s">
        <v>10694</v>
      </c>
      <c r="G253" s="235"/>
      <c r="H253" s="239">
        <v>54.299999999999997</v>
      </c>
      <c r="I253" s="240"/>
      <c r="J253" s="235"/>
      <c r="K253" s="235"/>
      <c r="L253" s="241"/>
      <c r="M253" s="242"/>
      <c r="N253" s="243"/>
      <c r="O253" s="243"/>
      <c r="P253" s="243"/>
      <c r="Q253" s="243"/>
      <c r="R253" s="243"/>
      <c r="S253" s="243"/>
      <c r="T253" s="244"/>
      <c r="U253" s="13"/>
      <c r="V253" s="13"/>
      <c r="W253" s="13"/>
      <c r="X253" s="13"/>
      <c r="Y253" s="13"/>
      <c r="Z253" s="13"/>
      <c r="AA253" s="13"/>
      <c r="AB253" s="13"/>
      <c r="AC253" s="13"/>
      <c r="AD253" s="13"/>
      <c r="AE253" s="13"/>
      <c r="AT253" s="245" t="s">
        <v>319</v>
      </c>
      <c r="AU253" s="245" t="s">
        <v>85</v>
      </c>
      <c r="AV253" s="13" t="s">
        <v>85</v>
      </c>
      <c r="AW253" s="13" t="s">
        <v>37</v>
      </c>
      <c r="AX253" s="13" t="s">
        <v>76</v>
      </c>
      <c r="AY253" s="245" t="s">
        <v>308</v>
      </c>
    </row>
    <row r="254" s="15" customFormat="1">
      <c r="A254" s="15"/>
      <c r="B254" s="259"/>
      <c r="C254" s="260"/>
      <c r="D254" s="236" t="s">
        <v>319</v>
      </c>
      <c r="E254" s="261" t="s">
        <v>19</v>
      </c>
      <c r="F254" s="262" t="s">
        <v>448</v>
      </c>
      <c r="G254" s="260"/>
      <c r="H254" s="263">
        <v>814.79999999999995</v>
      </c>
      <c r="I254" s="264"/>
      <c r="J254" s="260"/>
      <c r="K254" s="260"/>
      <c r="L254" s="265"/>
      <c r="M254" s="266"/>
      <c r="N254" s="267"/>
      <c r="O254" s="267"/>
      <c r="P254" s="267"/>
      <c r="Q254" s="267"/>
      <c r="R254" s="267"/>
      <c r="S254" s="267"/>
      <c r="T254" s="268"/>
      <c r="U254" s="15"/>
      <c r="V254" s="15"/>
      <c r="W254" s="15"/>
      <c r="X254" s="15"/>
      <c r="Y254" s="15"/>
      <c r="Z254" s="15"/>
      <c r="AA254" s="15"/>
      <c r="AB254" s="15"/>
      <c r="AC254" s="15"/>
      <c r="AD254" s="15"/>
      <c r="AE254" s="15"/>
      <c r="AT254" s="269" t="s">
        <v>319</v>
      </c>
      <c r="AU254" s="269" t="s">
        <v>85</v>
      </c>
      <c r="AV254" s="15" t="s">
        <v>315</v>
      </c>
      <c r="AW254" s="15" t="s">
        <v>37</v>
      </c>
      <c r="AX254" s="15" t="s">
        <v>83</v>
      </c>
      <c r="AY254" s="269" t="s">
        <v>308</v>
      </c>
    </row>
    <row r="255" s="2" customFormat="1" ht="16.5" customHeight="1">
      <c r="A255" s="41"/>
      <c r="B255" s="42"/>
      <c r="C255" s="280" t="s">
        <v>867</v>
      </c>
      <c r="D255" s="280" t="s">
        <v>1137</v>
      </c>
      <c r="E255" s="281" t="s">
        <v>8126</v>
      </c>
      <c r="F255" s="282" t="s">
        <v>8127</v>
      </c>
      <c r="G255" s="283" t="s">
        <v>493</v>
      </c>
      <c r="H255" s="284">
        <v>0.74099999999999999</v>
      </c>
      <c r="I255" s="285"/>
      <c r="J255" s="286">
        <f>ROUND(I255*H255,2)</f>
        <v>0</v>
      </c>
      <c r="K255" s="282" t="s">
        <v>314</v>
      </c>
      <c r="L255" s="287"/>
      <c r="M255" s="288" t="s">
        <v>19</v>
      </c>
      <c r="N255" s="289" t="s">
        <v>47</v>
      </c>
      <c r="O255" s="87"/>
      <c r="P255" s="225">
        <f>O255*H255</f>
        <v>0</v>
      </c>
      <c r="Q255" s="225">
        <v>1</v>
      </c>
      <c r="R255" s="225">
        <f>Q255*H255</f>
        <v>0.74099999999999999</v>
      </c>
      <c r="S255" s="225">
        <v>0</v>
      </c>
      <c r="T255" s="226">
        <f>S255*H255</f>
        <v>0</v>
      </c>
      <c r="U255" s="41"/>
      <c r="V255" s="41"/>
      <c r="W255" s="41"/>
      <c r="X255" s="41"/>
      <c r="Y255" s="41"/>
      <c r="Z255" s="41"/>
      <c r="AA255" s="41"/>
      <c r="AB255" s="41"/>
      <c r="AC255" s="41"/>
      <c r="AD255" s="41"/>
      <c r="AE255" s="41"/>
      <c r="AR255" s="227" t="s">
        <v>352</v>
      </c>
      <c r="AT255" s="227" t="s">
        <v>1137</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315</v>
      </c>
      <c r="BM255" s="227" t="s">
        <v>10695</v>
      </c>
    </row>
    <row r="256" s="13" customFormat="1">
      <c r="A256" s="13"/>
      <c r="B256" s="234"/>
      <c r="C256" s="235"/>
      <c r="D256" s="236" t="s">
        <v>319</v>
      </c>
      <c r="E256" s="237" t="s">
        <v>19</v>
      </c>
      <c r="F256" s="238" t="s">
        <v>10696</v>
      </c>
      <c r="G256" s="235"/>
      <c r="H256" s="239">
        <v>814.79999999999995</v>
      </c>
      <c r="I256" s="240"/>
      <c r="J256" s="235"/>
      <c r="K256" s="235"/>
      <c r="L256" s="241"/>
      <c r="M256" s="242"/>
      <c r="N256" s="243"/>
      <c r="O256" s="243"/>
      <c r="P256" s="243"/>
      <c r="Q256" s="243"/>
      <c r="R256" s="243"/>
      <c r="S256" s="243"/>
      <c r="T256" s="244"/>
      <c r="U256" s="13"/>
      <c r="V256" s="13"/>
      <c r="W256" s="13"/>
      <c r="X256" s="13"/>
      <c r="Y256" s="13"/>
      <c r="Z256" s="13"/>
      <c r="AA256" s="13"/>
      <c r="AB256" s="13"/>
      <c r="AC256" s="13"/>
      <c r="AD256" s="13"/>
      <c r="AE256" s="13"/>
      <c r="AT256" s="245" t="s">
        <v>319</v>
      </c>
      <c r="AU256" s="245" t="s">
        <v>85</v>
      </c>
      <c r="AV256" s="13" t="s">
        <v>85</v>
      </c>
      <c r="AW256" s="13" t="s">
        <v>37</v>
      </c>
      <c r="AX256" s="13" t="s">
        <v>83</v>
      </c>
      <c r="AY256" s="245" t="s">
        <v>308</v>
      </c>
    </row>
    <row r="257" s="13" customFormat="1">
      <c r="A257" s="13"/>
      <c r="B257" s="234"/>
      <c r="C257" s="235"/>
      <c r="D257" s="236" t="s">
        <v>319</v>
      </c>
      <c r="E257" s="235"/>
      <c r="F257" s="238" t="s">
        <v>10697</v>
      </c>
      <c r="G257" s="235"/>
      <c r="H257" s="239">
        <v>0.74099999999999999</v>
      </c>
      <c r="I257" s="240"/>
      <c r="J257" s="235"/>
      <c r="K257" s="235"/>
      <c r="L257" s="241"/>
      <c r="M257" s="242"/>
      <c r="N257" s="243"/>
      <c r="O257" s="243"/>
      <c r="P257" s="243"/>
      <c r="Q257" s="243"/>
      <c r="R257" s="243"/>
      <c r="S257" s="243"/>
      <c r="T257" s="244"/>
      <c r="U257" s="13"/>
      <c r="V257" s="13"/>
      <c r="W257" s="13"/>
      <c r="X257" s="13"/>
      <c r="Y257" s="13"/>
      <c r="Z257" s="13"/>
      <c r="AA257" s="13"/>
      <c r="AB257" s="13"/>
      <c r="AC257" s="13"/>
      <c r="AD257" s="13"/>
      <c r="AE257" s="13"/>
      <c r="AT257" s="245" t="s">
        <v>319</v>
      </c>
      <c r="AU257" s="245" t="s">
        <v>85</v>
      </c>
      <c r="AV257" s="13" t="s">
        <v>85</v>
      </c>
      <c r="AW257" s="13" t="s">
        <v>4</v>
      </c>
      <c r="AX257" s="13" t="s">
        <v>83</v>
      </c>
      <c r="AY257" s="245" t="s">
        <v>308</v>
      </c>
    </row>
    <row r="258" s="2" customFormat="1" ht="16.5" customHeight="1">
      <c r="A258" s="41"/>
      <c r="B258" s="42"/>
      <c r="C258" s="216" t="s">
        <v>751</v>
      </c>
      <c r="D258" s="216" t="s">
        <v>310</v>
      </c>
      <c r="E258" s="217" t="s">
        <v>8131</v>
      </c>
      <c r="F258" s="218" t="s">
        <v>8132</v>
      </c>
      <c r="G258" s="219" t="s">
        <v>474</v>
      </c>
      <c r="H258" s="220">
        <v>814.79999999999995</v>
      </c>
      <c r="I258" s="221"/>
      <c r="J258" s="222">
        <f>ROUND(I258*H258,2)</f>
        <v>0</v>
      </c>
      <c r="K258" s="218" t="s">
        <v>902</v>
      </c>
      <c r="L258" s="47"/>
      <c r="M258" s="223" t="s">
        <v>19</v>
      </c>
      <c r="N258" s="224" t="s">
        <v>47</v>
      </c>
      <c r="O258" s="87"/>
      <c r="P258" s="225">
        <f>O258*H258</f>
        <v>0</v>
      </c>
      <c r="Q258" s="225">
        <v>0</v>
      </c>
      <c r="R258" s="225">
        <f>Q258*H258</f>
        <v>0</v>
      </c>
      <c r="S258" s="225">
        <v>0</v>
      </c>
      <c r="T258" s="226">
        <f>S258*H258</f>
        <v>0</v>
      </c>
      <c r="U258" s="41"/>
      <c r="V258" s="41"/>
      <c r="W258" s="41"/>
      <c r="X258" s="41"/>
      <c r="Y258" s="41"/>
      <c r="Z258" s="41"/>
      <c r="AA258" s="41"/>
      <c r="AB258" s="41"/>
      <c r="AC258" s="41"/>
      <c r="AD258" s="41"/>
      <c r="AE258" s="41"/>
      <c r="AR258" s="227" t="s">
        <v>315</v>
      </c>
      <c r="AT258" s="227" t="s">
        <v>310</v>
      </c>
      <c r="AU258" s="227" t="s">
        <v>85</v>
      </c>
      <c r="AY258" s="20" t="s">
        <v>308</v>
      </c>
      <c r="BE258" s="228">
        <f>IF(N258="základní",J258,0)</f>
        <v>0</v>
      </c>
      <c r="BF258" s="228">
        <f>IF(N258="snížená",J258,0)</f>
        <v>0</v>
      </c>
      <c r="BG258" s="228">
        <f>IF(N258="zákl. přenesená",J258,0)</f>
        <v>0</v>
      </c>
      <c r="BH258" s="228">
        <f>IF(N258="sníž. přenesená",J258,0)</f>
        <v>0</v>
      </c>
      <c r="BI258" s="228">
        <f>IF(N258="nulová",J258,0)</f>
        <v>0</v>
      </c>
      <c r="BJ258" s="20" t="s">
        <v>83</v>
      </c>
      <c r="BK258" s="228">
        <f>ROUND(I258*H258,2)</f>
        <v>0</v>
      </c>
      <c r="BL258" s="20" t="s">
        <v>315</v>
      </c>
      <c r="BM258" s="227" t="s">
        <v>10698</v>
      </c>
    </row>
    <row r="259" s="2" customFormat="1">
      <c r="A259" s="41"/>
      <c r="B259" s="42"/>
      <c r="C259" s="43"/>
      <c r="D259" s="229" t="s">
        <v>317</v>
      </c>
      <c r="E259" s="43"/>
      <c r="F259" s="230" t="s">
        <v>10699</v>
      </c>
      <c r="G259" s="43"/>
      <c r="H259" s="43"/>
      <c r="I259" s="231"/>
      <c r="J259" s="43"/>
      <c r="K259" s="43"/>
      <c r="L259" s="47"/>
      <c r="M259" s="232"/>
      <c r="N259" s="233"/>
      <c r="O259" s="87"/>
      <c r="P259" s="87"/>
      <c r="Q259" s="87"/>
      <c r="R259" s="87"/>
      <c r="S259" s="87"/>
      <c r="T259" s="88"/>
      <c r="U259" s="41"/>
      <c r="V259" s="41"/>
      <c r="W259" s="41"/>
      <c r="X259" s="41"/>
      <c r="Y259" s="41"/>
      <c r="Z259" s="41"/>
      <c r="AA259" s="41"/>
      <c r="AB259" s="41"/>
      <c r="AC259" s="41"/>
      <c r="AD259" s="41"/>
      <c r="AE259" s="41"/>
      <c r="AT259" s="20" t="s">
        <v>317</v>
      </c>
      <c r="AU259" s="20" t="s">
        <v>85</v>
      </c>
    </row>
    <row r="260" s="14" customFormat="1">
      <c r="A260" s="14"/>
      <c r="B260" s="249"/>
      <c r="C260" s="250"/>
      <c r="D260" s="236" t="s">
        <v>319</v>
      </c>
      <c r="E260" s="251" t="s">
        <v>19</v>
      </c>
      <c r="F260" s="252" t="s">
        <v>10690</v>
      </c>
      <c r="G260" s="250"/>
      <c r="H260" s="251" t="s">
        <v>19</v>
      </c>
      <c r="I260" s="253"/>
      <c r="J260" s="250"/>
      <c r="K260" s="250"/>
      <c r="L260" s="254"/>
      <c r="M260" s="255"/>
      <c r="N260" s="256"/>
      <c r="O260" s="256"/>
      <c r="P260" s="256"/>
      <c r="Q260" s="256"/>
      <c r="R260" s="256"/>
      <c r="S260" s="256"/>
      <c r="T260" s="257"/>
      <c r="U260" s="14"/>
      <c r="V260" s="14"/>
      <c r="W260" s="14"/>
      <c r="X260" s="14"/>
      <c r="Y260" s="14"/>
      <c r="Z260" s="14"/>
      <c r="AA260" s="14"/>
      <c r="AB260" s="14"/>
      <c r="AC260" s="14"/>
      <c r="AD260" s="14"/>
      <c r="AE260" s="14"/>
      <c r="AT260" s="258" t="s">
        <v>319</v>
      </c>
      <c r="AU260" s="258" t="s">
        <v>85</v>
      </c>
      <c r="AV260" s="14" t="s">
        <v>83</v>
      </c>
      <c r="AW260" s="14" t="s">
        <v>37</v>
      </c>
      <c r="AX260" s="14" t="s">
        <v>76</v>
      </c>
      <c r="AY260" s="258" t="s">
        <v>308</v>
      </c>
    </row>
    <row r="261" s="13" customFormat="1">
      <c r="A261" s="13"/>
      <c r="B261" s="234"/>
      <c r="C261" s="235"/>
      <c r="D261" s="236" t="s">
        <v>319</v>
      </c>
      <c r="E261" s="237" t="s">
        <v>19</v>
      </c>
      <c r="F261" s="238" t="s">
        <v>10700</v>
      </c>
      <c r="G261" s="235"/>
      <c r="H261" s="239">
        <v>760.5</v>
      </c>
      <c r="I261" s="240"/>
      <c r="J261" s="235"/>
      <c r="K261" s="235"/>
      <c r="L261" s="241"/>
      <c r="M261" s="242"/>
      <c r="N261" s="243"/>
      <c r="O261" s="243"/>
      <c r="P261" s="243"/>
      <c r="Q261" s="243"/>
      <c r="R261" s="243"/>
      <c r="S261" s="243"/>
      <c r="T261" s="244"/>
      <c r="U261" s="13"/>
      <c r="V261" s="13"/>
      <c r="W261" s="13"/>
      <c r="X261" s="13"/>
      <c r="Y261" s="13"/>
      <c r="Z261" s="13"/>
      <c r="AA261" s="13"/>
      <c r="AB261" s="13"/>
      <c r="AC261" s="13"/>
      <c r="AD261" s="13"/>
      <c r="AE261" s="13"/>
      <c r="AT261" s="245" t="s">
        <v>319</v>
      </c>
      <c r="AU261" s="245" t="s">
        <v>85</v>
      </c>
      <c r="AV261" s="13" t="s">
        <v>85</v>
      </c>
      <c r="AW261" s="13" t="s">
        <v>37</v>
      </c>
      <c r="AX261" s="13" t="s">
        <v>76</v>
      </c>
      <c r="AY261" s="245" t="s">
        <v>308</v>
      </c>
    </row>
    <row r="262" s="13" customFormat="1">
      <c r="A262" s="13"/>
      <c r="B262" s="234"/>
      <c r="C262" s="235"/>
      <c r="D262" s="236" t="s">
        <v>319</v>
      </c>
      <c r="E262" s="237" t="s">
        <v>19</v>
      </c>
      <c r="F262" s="238" t="s">
        <v>10701</v>
      </c>
      <c r="G262" s="235"/>
      <c r="H262" s="239">
        <v>54.299999999999997</v>
      </c>
      <c r="I262" s="240"/>
      <c r="J262" s="235"/>
      <c r="K262" s="235"/>
      <c r="L262" s="241"/>
      <c r="M262" s="242"/>
      <c r="N262" s="243"/>
      <c r="O262" s="243"/>
      <c r="P262" s="243"/>
      <c r="Q262" s="243"/>
      <c r="R262" s="243"/>
      <c r="S262" s="243"/>
      <c r="T262" s="244"/>
      <c r="U262" s="13"/>
      <c r="V262" s="13"/>
      <c r="W262" s="13"/>
      <c r="X262" s="13"/>
      <c r="Y262" s="13"/>
      <c r="Z262" s="13"/>
      <c r="AA262" s="13"/>
      <c r="AB262" s="13"/>
      <c r="AC262" s="13"/>
      <c r="AD262" s="13"/>
      <c r="AE262" s="13"/>
      <c r="AT262" s="245" t="s">
        <v>319</v>
      </c>
      <c r="AU262" s="245" t="s">
        <v>85</v>
      </c>
      <c r="AV262" s="13" t="s">
        <v>85</v>
      </c>
      <c r="AW262" s="13" t="s">
        <v>37</v>
      </c>
      <c r="AX262" s="13" t="s">
        <v>76</v>
      </c>
      <c r="AY262" s="245" t="s">
        <v>308</v>
      </c>
    </row>
    <row r="263" s="15" customFormat="1">
      <c r="A263" s="15"/>
      <c r="B263" s="259"/>
      <c r="C263" s="260"/>
      <c r="D263" s="236" t="s">
        <v>319</v>
      </c>
      <c r="E263" s="261" t="s">
        <v>19</v>
      </c>
      <c r="F263" s="262" t="s">
        <v>448</v>
      </c>
      <c r="G263" s="260"/>
      <c r="H263" s="263">
        <v>814.79999999999995</v>
      </c>
      <c r="I263" s="264"/>
      <c r="J263" s="260"/>
      <c r="K263" s="260"/>
      <c r="L263" s="265"/>
      <c r="M263" s="266"/>
      <c r="N263" s="267"/>
      <c r="O263" s="267"/>
      <c r="P263" s="267"/>
      <c r="Q263" s="267"/>
      <c r="R263" s="267"/>
      <c r="S263" s="267"/>
      <c r="T263" s="268"/>
      <c r="U263" s="15"/>
      <c r="V263" s="15"/>
      <c r="W263" s="15"/>
      <c r="X263" s="15"/>
      <c r="Y263" s="15"/>
      <c r="Z263" s="15"/>
      <c r="AA263" s="15"/>
      <c r="AB263" s="15"/>
      <c r="AC263" s="15"/>
      <c r="AD263" s="15"/>
      <c r="AE263" s="15"/>
      <c r="AT263" s="269" t="s">
        <v>319</v>
      </c>
      <c r="AU263" s="269" t="s">
        <v>85</v>
      </c>
      <c r="AV263" s="15" t="s">
        <v>315</v>
      </c>
      <c r="AW263" s="15" t="s">
        <v>37</v>
      </c>
      <c r="AX263" s="15" t="s">
        <v>83</v>
      </c>
      <c r="AY263" s="269" t="s">
        <v>308</v>
      </c>
    </row>
    <row r="264" s="12" customFormat="1" ht="22.8" customHeight="1">
      <c r="A264" s="12"/>
      <c r="B264" s="200"/>
      <c r="C264" s="201"/>
      <c r="D264" s="202" t="s">
        <v>75</v>
      </c>
      <c r="E264" s="214" t="s">
        <v>489</v>
      </c>
      <c r="F264" s="214" t="s">
        <v>490</v>
      </c>
      <c r="G264" s="201"/>
      <c r="H264" s="201"/>
      <c r="I264" s="204"/>
      <c r="J264" s="215">
        <f>BK264</f>
        <v>0</v>
      </c>
      <c r="K264" s="201"/>
      <c r="L264" s="206"/>
      <c r="M264" s="207"/>
      <c r="N264" s="208"/>
      <c r="O264" s="208"/>
      <c r="P264" s="209">
        <f>SUM(P265:P276)</f>
        <v>0</v>
      </c>
      <c r="Q264" s="208"/>
      <c r="R264" s="209">
        <f>SUM(R265:R276)</f>
        <v>0</v>
      </c>
      <c r="S264" s="208"/>
      <c r="T264" s="210">
        <f>SUM(T265:T276)</f>
        <v>0</v>
      </c>
      <c r="U264" s="12"/>
      <c r="V264" s="12"/>
      <c r="W264" s="12"/>
      <c r="X264" s="12"/>
      <c r="Y264" s="12"/>
      <c r="Z264" s="12"/>
      <c r="AA264" s="12"/>
      <c r="AB264" s="12"/>
      <c r="AC264" s="12"/>
      <c r="AD264" s="12"/>
      <c r="AE264" s="12"/>
      <c r="AR264" s="211" t="s">
        <v>83</v>
      </c>
      <c r="AT264" s="212" t="s">
        <v>75</v>
      </c>
      <c r="AU264" s="212" t="s">
        <v>83</v>
      </c>
      <c r="AY264" s="211" t="s">
        <v>308</v>
      </c>
      <c r="BK264" s="213">
        <f>SUM(BK265:BK276)</f>
        <v>0</v>
      </c>
    </row>
    <row r="265" s="2" customFormat="1" ht="21.75" customHeight="1">
      <c r="A265" s="41"/>
      <c r="B265" s="42"/>
      <c r="C265" s="216" t="s">
        <v>1402</v>
      </c>
      <c r="D265" s="216" t="s">
        <v>310</v>
      </c>
      <c r="E265" s="217" t="s">
        <v>917</v>
      </c>
      <c r="F265" s="218" t="s">
        <v>918</v>
      </c>
      <c r="G265" s="219" t="s">
        <v>493</v>
      </c>
      <c r="H265" s="220">
        <v>53.140999999999998</v>
      </c>
      <c r="I265" s="221"/>
      <c r="J265" s="222">
        <f>ROUND(I265*H265,2)</f>
        <v>0</v>
      </c>
      <c r="K265" s="218" t="s">
        <v>314</v>
      </c>
      <c r="L265" s="47"/>
      <c r="M265" s="223" t="s">
        <v>19</v>
      </c>
      <c r="N265" s="224" t="s">
        <v>47</v>
      </c>
      <c r="O265" s="87"/>
      <c r="P265" s="225">
        <f>O265*H265</f>
        <v>0</v>
      </c>
      <c r="Q265" s="225">
        <v>0</v>
      </c>
      <c r="R265" s="225">
        <f>Q265*H265</f>
        <v>0</v>
      </c>
      <c r="S265" s="225">
        <v>0</v>
      </c>
      <c r="T265" s="226">
        <f>S265*H265</f>
        <v>0</v>
      </c>
      <c r="U265" s="41"/>
      <c r="V265" s="41"/>
      <c r="W265" s="41"/>
      <c r="X265" s="41"/>
      <c r="Y265" s="41"/>
      <c r="Z265" s="41"/>
      <c r="AA265" s="41"/>
      <c r="AB265" s="41"/>
      <c r="AC265" s="41"/>
      <c r="AD265" s="41"/>
      <c r="AE265" s="41"/>
      <c r="AR265" s="227" t="s">
        <v>315</v>
      </c>
      <c r="AT265" s="227" t="s">
        <v>310</v>
      </c>
      <c r="AU265" s="227" t="s">
        <v>85</v>
      </c>
      <c r="AY265" s="20" t="s">
        <v>308</v>
      </c>
      <c r="BE265" s="228">
        <f>IF(N265="základní",J265,0)</f>
        <v>0</v>
      </c>
      <c r="BF265" s="228">
        <f>IF(N265="snížená",J265,0)</f>
        <v>0</v>
      </c>
      <c r="BG265" s="228">
        <f>IF(N265="zákl. přenesená",J265,0)</f>
        <v>0</v>
      </c>
      <c r="BH265" s="228">
        <f>IF(N265="sníž. přenesená",J265,0)</f>
        <v>0</v>
      </c>
      <c r="BI265" s="228">
        <f>IF(N265="nulová",J265,0)</f>
        <v>0</v>
      </c>
      <c r="BJ265" s="20" t="s">
        <v>83</v>
      </c>
      <c r="BK265" s="228">
        <f>ROUND(I265*H265,2)</f>
        <v>0</v>
      </c>
      <c r="BL265" s="20" t="s">
        <v>315</v>
      </c>
      <c r="BM265" s="227" t="s">
        <v>10702</v>
      </c>
    </row>
    <row r="266" s="2" customFormat="1">
      <c r="A266" s="41"/>
      <c r="B266" s="42"/>
      <c r="C266" s="43"/>
      <c r="D266" s="229" t="s">
        <v>317</v>
      </c>
      <c r="E266" s="43"/>
      <c r="F266" s="230" t="s">
        <v>920</v>
      </c>
      <c r="G266" s="43"/>
      <c r="H266" s="43"/>
      <c r="I266" s="231"/>
      <c r="J266" s="43"/>
      <c r="K266" s="43"/>
      <c r="L266" s="47"/>
      <c r="M266" s="232"/>
      <c r="N266" s="233"/>
      <c r="O266" s="87"/>
      <c r="P266" s="87"/>
      <c r="Q266" s="87"/>
      <c r="R266" s="87"/>
      <c r="S266" s="87"/>
      <c r="T266" s="88"/>
      <c r="U266" s="41"/>
      <c r="V266" s="41"/>
      <c r="W266" s="41"/>
      <c r="X266" s="41"/>
      <c r="Y266" s="41"/>
      <c r="Z266" s="41"/>
      <c r="AA266" s="41"/>
      <c r="AB266" s="41"/>
      <c r="AC266" s="41"/>
      <c r="AD266" s="41"/>
      <c r="AE266" s="41"/>
      <c r="AT266" s="20" t="s">
        <v>317</v>
      </c>
      <c r="AU266" s="20" t="s">
        <v>85</v>
      </c>
    </row>
    <row r="267" s="14" customFormat="1">
      <c r="A267" s="14"/>
      <c r="B267" s="249"/>
      <c r="C267" s="250"/>
      <c r="D267" s="236" t="s">
        <v>319</v>
      </c>
      <c r="E267" s="251" t="s">
        <v>19</v>
      </c>
      <c r="F267" s="252" t="s">
        <v>10578</v>
      </c>
      <c r="G267" s="250"/>
      <c r="H267" s="251" t="s">
        <v>19</v>
      </c>
      <c r="I267" s="253"/>
      <c r="J267" s="250"/>
      <c r="K267" s="250"/>
      <c r="L267" s="254"/>
      <c r="M267" s="255"/>
      <c r="N267" s="256"/>
      <c r="O267" s="256"/>
      <c r="P267" s="256"/>
      <c r="Q267" s="256"/>
      <c r="R267" s="256"/>
      <c r="S267" s="256"/>
      <c r="T267" s="257"/>
      <c r="U267" s="14"/>
      <c r="V267" s="14"/>
      <c r="W267" s="14"/>
      <c r="X267" s="14"/>
      <c r="Y267" s="14"/>
      <c r="Z267" s="14"/>
      <c r="AA267" s="14"/>
      <c r="AB267" s="14"/>
      <c r="AC267" s="14"/>
      <c r="AD267" s="14"/>
      <c r="AE267" s="14"/>
      <c r="AT267" s="258" t="s">
        <v>319</v>
      </c>
      <c r="AU267" s="258" t="s">
        <v>85</v>
      </c>
      <c r="AV267" s="14" t="s">
        <v>83</v>
      </c>
      <c r="AW267" s="14" t="s">
        <v>37</v>
      </c>
      <c r="AX267" s="14" t="s">
        <v>76</v>
      </c>
      <c r="AY267" s="258" t="s">
        <v>308</v>
      </c>
    </row>
    <row r="268" s="13" customFormat="1">
      <c r="A268" s="13"/>
      <c r="B268" s="234"/>
      <c r="C268" s="235"/>
      <c r="D268" s="236" t="s">
        <v>319</v>
      </c>
      <c r="E268" s="237" t="s">
        <v>19</v>
      </c>
      <c r="F268" s="238" t="s">
        <v>10703</v>
      </c>
      <c r="G268" s="235"/>
      <c r="H268" s="239">
        <v>53.140999999999998</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83</v>
      </c>
      <c r="AY268" s="245" t="s">
        <v>308</v>
      </c>
    </row>
    <row r="269" s="2" customFormat="1" ht="16.5" customHeight="1">
      <c r="A269" s="41"/>
      <c r="B269" s="42"/>
      <c r="C269" s="216" t="s">
        <v>754</v>
      </c>
      <c r="D269" s="216" t="s">
        <v>310</v>
      </c>
      <c r="E269" s="217" t="s">
        <v>922</v>
      </c>
      <c r="F269" s="218" t="s">
        <v>923</v>
      </c>
      <c r="G269" s="219" t="s">
        <v>493</v>
      </c>
      <c r="H269" s="220">
        <v>1009.67</v>
      </c>
      <c r="I269" s="221"/>
      <c r="J269" s="222">
        <f>ROUND(I269*H269,2)</f>
        <v>0</v>
      </c>
      <c r="K269" s="218" t="s">
        <v>314</v>
      </c>
      <c r="L269" s="47"/>
      <c r="M269" s="223" t="s">
        <v>19</v>
      </c>
      <c r="N269" s="224" t="s">
        <v>47</v>
      </c>
      <c r="O269" s="87"/>
      <c r="P269" s="225">
        <f>O269*H269</f>
        <v>0</v>
      </c>
      <c r="Q269" s="225">
        <v>0</v>
      </c>
      <c r="R269" s="225">
        <f>Q269*H269</f>
        <v>0</v>
      </c>
      <c r="S269" s="225">
        <v>0</v>
      </c>
      <c r="T269" s="226">
        <f>S269*H269</f>
        <v>0</v>
      </c>
      <c r="U269" s="41"/>
      <c r="V269" s="41"/>
      <c r="W269" s="41"/>
      <c r="X269" s="41"/>
      <c r="Y269" s="41"/>
      <c r="Z269" s="41"/>
      <c r="AA269" s="41"/>
      <c r="AB269" s="41"/>
      <c r="AC269" s="41"/>
      <c r="AD269" s="41"/>
      <c r="AE269" s="41"/>
      <c r="AR269" s="227" t="s">
        <v>315</v>
      </c>
      <c r="AT269" s="227" t="s">
        <v>310</v>
      </c>
      <c r="AU269" s="227" t="s">
        <v>85</v>
      </c>
      <c r="AY269" s="20" t="s">
        <v>308</v>
      </c>
      <c r="BE269" s="228">
        <f>IF(N269="základní",J269,0)</f>
        <v>0</v>
      </c>
      <c r="BF269" s="228">
        <f>IF(N269="snížená",J269,0)</f>
        <v>0</v>
      </c>
      <c r="BG269" s="228">
        <f>IF(N269="zákl. přenesená",J269,0)</f>
        <v>0</v>
      </c>
      <c r="BH269" s="228">
        <f>IF(N269="sníž. přenesená",J269,0)</f>
        <v>0</v>
      </c>
      <c r="BI269" s="228">
        <f>IF(N269="nulová",J269,0)</f>
        <v>0</v>
      </c>
      <c r="BJ269" s="20" t="s">
        <v>83</v>
      </c>
      <c r="BK269" s="228">
        <f>ROUND(I269*H269,2)</f>
        <v>0</v>
      </c>
      <c r="BL269" s="20" t="s">
        <v>315</v>
      </c>
      <c r="BM269" s="227" t="s">
        <v>10704</v>
      </c>
    </row>
    <row r="270" s="2" customFormat="1">
      <c r="A270" s="41"/>
      <c r="B270" s="42"/>
      <c r="C270" s="43"/>
      <c r="D270" s="229" t="s">
        <v>317</v>
      </c>
      <c r="E270" s="43"/>
      <c r="F270" s="230" t="s">
        <v>925</v>
      </c>
      <c r="G270" s="43"/>
      <c r="H270" s="43"/>
      <c r="I270" s="231"/>
      <c r="J270" s="43"/>
      <c r="K270" s="43"/>
      <c r="L270" s="47"/>
      <c r="M270" s="232"/>
      <c r="N270" s="233"/>
      <c r="O270" s="87"/>
      <c r="P270" s="87"/>
      <c r="Q270" s="87"/>
      <c r="R270" s="87"/>
      <c r="S270" s="87"/>
      <c r="T270" s="88"/>
      <c r="U270" s="41"/>
      <c r="V270" s="41"/>
      <c r="W270" s="41"/>
      <c r="X270" s="41"/>
      <c r="Y270" s="41"/>
      <c r="Z270" s="41"/>
      <c r="AA270" s="41"/>
      <c r="AB270" s="41"/>
      <c r="AC270" s="41"/>
      <c r="AD270" s="41"/>
      <c r="AE270" s="41"/>
      <c r="AT270" s="20" t="s">
        <v>317</v>
      </c>
      <c r="AU270" s="20" t="s">
        <v>85</v>
      </c>
    </row>
    <row r="271" s="14" customFormat="1">
      <c r="A271" s="14"/>
      <c r="B271" s="249"/>
      <c r="C271" s="250"/>
      <c r="D271" s="236" t="s">
        <v>319</v>
      </c>
      <c r="E271" s="251" t="s">
        <v>19</v>
      </c>
      <c r="F271" s="252" t="s">
        <v>10578</v>
      </c>
      <c r="G271" s="250"/>
      <c r="H271" s="251" t="s">
        <v>19</v>
      </c>
      <c r="I271" s="253"/>
      <c r="J271" s="250"/>
      <c r="K271" s="250"/>
      <c r="L271" s="254"/>
      <c r="M271" s="255"/>
      <c r="N271" s="256"/>
      <c r="O271" s="256"/>
      <c r="P271" s="256"/>
      <c r="Q271" s="256"/>
      <c r="R271" s="256"/>
      <c r="S271" s="256"/>
      <c r="T271" s="257"/>
      <c r="U271" s="14"/>
      <c r="V271" s="14"/>
      <c r="W271" s="14"/>
      <c r="X271" s="14"/>
      <c r="Y271" s="14"/>
      <c r="Z271" s="14"/>
      <c r="AA271" s="14"/>
      <c r="AB271" s="14"/>
      <c r="AC271" s="14"/>
      <c r="AD271" s="14"/>
      <c r="AE271" s="14"/>
      <c r="AT271" s="258" t="s">
        <v>319</v>
      </c>
      <c r="AU271" s="258" t="s">
        <v>85</v>
      </c>
      <c r="AV271" s="14" t="s">
        <v>83</v>
      </c>
      <c r="AW271" s="14" t="s">
        <v>37</v>
      </c>
      <c r="AX271" s="14" t="s">
        <v>76</v>
      </c>
      <c r="AY271" s="258" t="s">
        <v>308</v>
      </c>
    </row>
    <row r="272" s="13" customFormat="1">
      <c r="A272" s="13"/>
      <c r="B272" s="234"/>
      <c r="C272" s="235"/>
      <c r="D272" s="236" t="s">
        <v>319</v>
      </c>
      <c r="E272" s="237" t="s">
        <v>19</v>
      </c>
      <c r="F272" s="238" t="s">
        <v>10705</v>
      </c>
      <c r="G272" s="235"/>
      <c r="H272" s="239">
        <v>1009.67</v>
      </c>
      <c r="I272" s="240"/>
      <c r="J272" s="235"/>
      <c r="K272" s="235"/>
      <c r="L272" s="241"/>
      <c r="M272" s="242"/>
      <c r="N272" s="243"/>
      <c r="O272" s="243"/>
      <c r="P272" s="243"/>
      <c r="Q272" s="243"/>
      <c r="R272" s="243"/>
      <c r="S272" s="243"/>
      <c r="T272" s="244"/>
      <c r="U272" s="13"/>
      <c r="V272" s="13"/>
      <c r="W272" s="13"/>
      <c r="X272" s="13"/>
      <c r="Y272" s="13"/>
      <c r="Z272" s="13"/>
      <c r="AA272" s="13"/>
      <c r="AB272" s="13"/>
      <c r="AC272" s="13"/>
      <c r="AD272" s="13"/>
      <c r="AE272" s="13"/>
      <c r="AT272" s="245" t="s">
        <v>319</v>
      </c>
      <c r="AU272" s="245" t="s">
        <v>85</v>
      </c>
      <c r="AV272" s="13" t="s">
        <v>85</v>
      </c>
      <c r="AW272" s="13" t="s">
        <v>37</v>
      </c>
      <c r="AX272" s="13" t="s">
        <v>83</v>
      </c>
      <c r="AY272" s="245" t="s">
        <v>308</v>
      </c>
    </row>
    <row r="273" s="2" customFormat="1" ht="24.15" customHeight="1">
      <c r="A273" s="41"/>
      <c r="B273" s="42"/>
      <c r="C273" s="216" t="s">
        <v>1414</v>
      </c>
      <c r="D273" s="216" t="s">
        <v>310</v>
      </c>
      <c r="E273" s="217" t="s">
        <v>936</v>
      </c>
      <c r="F273" s="218" t="s">
        <v>937</v>
      </c>
      <c r="G273" s="219" t="s">
        <v>493</v>
      </c>
      <c r="H273" s="220">
        <v>53.140999999999998</v>
      </c>
      <c r="I273" s="221"/>
      <c r="J273" s="222">
        <f>ROUND(I273*H273,2)</f>
        <v>0</v>
      </c>
      <c r="K273" s="218" t="s">
        <v>314</v>
      </c>
      <c r="L273" s="47"/>
      <c r="M273" s="223" t="s">
        <v>19</v>
      </c>
      <c r="N273" s="224" t="s">
        <v>47</v>
      </c>
      <c r="O273" s="87"/>
      <c r="P273" s="225">
        <f>O273*H273</f>
        <v>0</v>
      </c>
      <c r="Q273" s="225">
        <v>0</v>
      </c>
      <c r="R273" s="225">
        <f>Q273*H273</f>
        <v>0</v>
      </c>
      <c r="S273" s="225">
        <v>0</v>
      </c>
      <c r="T273" s="226">
        <f>S273*H273</f>
        <v>0</v>
      </c>
      <c r="U273" s="41"/>
      <c r="V273" s="41"/>
      <c r="W273" s="41"/>
      <c r="X273" s="41"/>
      <c r="Y273" s="41"/>
      <c r="Z273" s="41"/>
      <c r="AA273" s="41"/>
      <c r="AB273" s="41"/>
      <c r="AC273" s="41"/>
      <c r="AD273" s="41"/>
      <c r="AE273" s="41"/>
      <c r="AR273" s="227" t="s">
        <v>315</v>
      </c>
      <c r="AT273" s="227" t="s">
        <v>310</v>
      </c>
      <c r="AU273" s="227" t="s">
        <v>85</v>
      </c>
      <c r="AY273" s="20" t="s">
        <v>308</v>
      </c>
      <c r="BE273" s="228">
        <f>IF(N273="základní",J273,0)</f>
        <v>0</v>
      </c>
      <c r="BF273" s="228">
        <f>IF(N273="snížená",J273,0)</f>
        <v>0</v>
      </c>
      <c r="BG273" s="228">
        <f>IF(N273="zákl. přenesená",J273,0)</f>
        <v>0</v>
      </c>
      <c r="BH273" s="228">
        <f>IF(N273="sníž. přenesená",J273,0)</f>
        <v>0</v>
      </c>
      <c r="BI273" s="228">
        <f>IF(N273="nulová",J273,0)</f>
        <v>0</v>
      </c>
      <c r="BJ273" s="20" t="s">
        <v>83</v>
      </c>
      <c r="BK273" s="228">
        <f>ROUND(I273*H273,2)</f>
        <v>0</v>
      </c>
      <c r="BL273" s="20" t="s">
        <v>315</v>
      </c>
      <c r="BM273" s="227" t="s">
        <v>10706</v>
      </c>
    </row>
    <row r="274" s="2" customFormat="1">
      <c r="A274" s="41"/>
      <c r="B274" s="42"/>
      <c r="C274" s="43"/>
      <c r="D274" s="229" t="s">
        <v>317</v>
      </c>
      <c r="E274" s="43"/>
      <c r="F274" s="230" t="s">
        <v>939</v>
      </c>
      <c r="G274" s="43"/>
      <c r="H274" s="43"/>
      <c r="I274" s="231"/>
      <c r="J274" s="43"/>
      <c r="K274" s="43"/>
      <c r="L274" s="47"/>
      <c r="M274" s="232"/>
      <c r="N274" s="233"/>
      <c r="O274" s="87"/>
      <c r="P274" s="87"/>
      <c r="Q274" s="87"/>
      <c r="R274" s="87"/>
      <c r="S274" s="87"/>
      <c r="T274" s="88"/>
      <c r="U274" s="41"/>
      <c r="V274" s="41"/>
      <c r="W274" s="41"/>
      <c r="X274" s="41"/>
      <c r="Y274" s="41"/>
      <c r="Z274" s="41"/>
      <c r="AA274" s="41"/>
      <c r="AB274" s="41"/>
      <c r="AC274" s="41"/>
      <c r="AD274" s="41"/>
      <c r="AE274" s="41"/>
      <c r="AT274" s="20" t="s">
        <v>317</v>
      </c>
      <c r="AU274" s="20" t="s">
        <v>85</v>
      </c>
    </row>
    <row r="275" s="14" customFormat="1">
      <c r="A275" s="14"/>
      <c r="B275" s="249"/>
      <c r="C275" s="250"/>
      <c r="D275" s="236" t="s">
        <v>319</v>
      </c>
      <c r="E275" s="251" t="s">
        <v>19</v>
      </c>
      <c r="F275" s="252" t="s">
        <v>10578</v>
      </c>
      <c r="G275" s="250"/>
      <c r="H275" s="251" t="s">
        <v>19</v>
      </c>
      <c r="I275" s="253"/>
      <c r="J275" s="250"/>
      <c r="K275" s="250"/>
      <c r="L275" s="254"/>
      <c r="M275" s="255"/>
      <c r="N275" s="256"/>
      <c r="O275" s="256"/>
      <c r="P275" s="256"/>
      <c r="Q275" s="256"/>
      <c r="R275" s="256"/>
      <c r="S275" s="256"/>
      <c r="T275" s="257"/>
      <c r="U275" s="14"/>
      <c r="V275" s="14"/>
      <c r="W275" s="14"/>
      <c r="X275" s="14"/>
      <c r="Y275" s="14"/>
      <c r="Z275" s="14"/>
      <c r="AA275" s="14"/>
      <c r="AB275" s="14"/>
      <c r="AC275" s="14"/>
      <c r="AD275" s="14"/>
      <c r="AE275" s="14"/>
      <c r="AT275" s="258" t="s">
        <v>319</v>
      </c>
      <c r="AU275" s="258" t="s">
        <v>85</v>
      </c>
      <c r="AV275" s="14" t="s">
        <v>83</v>
      </c>
      <c r="AW275" s="14" t="s">
        <v>37</v>
      </c>
      <c r="AX275" s="14" t="s">
        <v>76</v>
      </c>
      <c r="AY275" s="258" t="s">
        <v>308</v>
      </c>
    </row>
    <row r="276" s="13" customFormat="1">
      <c r="A276" s="13"/>
      <c r="B276" s="234"/>
      <c r="C276" s="235"/>
      <c r="D276" s="236" t="s">
        <v>319</v>
      </c>
      <c r="E276" s="237" t="s">
        <v>19</v>
      </c>
      <c r="F276" s="238" t="s">
        <v>10703</v>
      </c>
      <c r="G276" s="235"/>
      <c r="H276" s="239">
        <v>53.140999999999998</v>
      </c>
      <c r="I276" s="240"/>
      <c r="J276" s="235"/>
      <c r="K276" s="235"/>
      <c r="L276" s="241"/>
      <c r="M276" s="242"/>
      <c r="N276" s="243"/>
      <c r="O276" s="243"/>
      <c r="P276" s="243"/>
      <c r="Q276" s="243"/>
      <c r="R276" s="243"/>
      <c r="S276" s="243"/>
      <c r="T276" s="244"/>
      <c r="U276" s="13"/>
      <c r="V276" s="13"/>
      <c r="W276" s="13"/>
      <c r="X276" s="13"/>
      <c r="Y276" s="13"/>
      <c r="Z276" s="13"/>
      <c r="AA276" s="13"/>
      <c r="AB276" s="13"/>
      <c r="AC276" s="13"/>
      <c r="AD276" s="13"/>
      <c r="AE276" s="13"/>
      <c r="AT276" s="245" t="s">
        <v>319</v>
      </c>
      <c r="AU276" s="245" t="s">
        <v>85</v>
      </c>
      <c r="AV276" s="13" t="s">
        <v>85</v>
      </c>
      <c r="AW276" s="13" t="s">
        <v>37</v>
      </c>
      <c r="AX276" s="13" t="s">
        <v>83</v>
      </c>
      <c r="AY276" s="245" t="s">
        <v>308</v>
      </c>
    </row>
    <row r="277" s="12" customFormat="1" ht="22.8" customHeight="1">
      <c r="A277" s="12"/>
      <c r="B277" s="200"/>
      <c r="C277" s="201"/>
      <c r="D277" s="202" t="s">
        <v>75</v>
      </c>
      <c r="E277" s="214" t="s">
        <v>518</v>
      </c>
      <c r="F277" s="214" t="s">
        <v>519</v>
      </c>
      <c r="G277" s="201"/>
      <c r="H277" s="201"/>
      <c r="I277" s="204"/>
      <c r="J277" s="215">
        <f>BK277</f>
        <v>0</v>
      </c>
      <c r="K277" s="201"/>
      <c r="L277" s="206"/>
      <c r="M277" s="207"/>
      <c r="N277" s="208"/>
      <c r="O277" s="208"/>
      <c r="P277" s="209">
        <f>SUM(P278:P279)</f>
        <v>0</v>
      </c>
      <c r="Q277" s="208"/>
      <c r="R277" s="209">
        <f>SUM(R278:R279)</f>
        <v>0</v>
      </c>
      <c r="S277" s="208"/>
      <c r="T277" s="210">
        <f>SUM(T278:T279)</f>
        <v>0</v>
      </c>
      <c r="U277" s="12"/>
      <c r="V277" s="12"/>
      <c r="W277" s="12"/>
      <c r="X277" s="12"/>
      <c r="Y277" s="12"/>
      <c r="Z277" s="12"/>
      <c r="AA277" s="12"/>
      <c r="AB277" s="12"/>
      <c r="AC277" s="12"/>
      <c r="AD277" s="12"/>
      <c r="AE277" s="12"/>
      <c r="AR277" s="211" t="s">
        <v>83</v>
      </c>
      <c r="AT277" s="212" t="s">
        <v>75</v>
      </c>
      <c r="AU277" s="212" t="s">
        <v>83</v>
      </c>
      <c r="AY277" s="211" t="s">
        <v>308</v>
      </c>
      <c r="BK277" s="213">
        <f>SUM(BK278:BK279)</f>
        <v>0</v>
      </c>
    </row>
    <row r="278" s="2" customFormat="1" ht="24.15" customHeight="1">
      <c r="A278" s="41"/>
      <c r="B278" s="42"/>
      <c r="C278" s="216" t="s">
        <v>757</v>
      </c>
      <c r="D278" s="216" t="s">
        <v>310</v>
      </c>
      <c r="E278" s="217" t="s">
        <v>10707</v>
      </c>
      <c r="F278" s="218" t="s">
        <v>10708</v>
      </c>
      <c r="G278" s="219" t="s">
        <v>493</v>
      </c>
      <c r="H278" s="220">
        <v>74.030000000000001</v>
      </c>
      <c r="I278" s="221"/>
      <c r="J278" s="222">
        <f>ROUND(I278*H278,2)</f>
        <v>0</v>
      </c>
      <c r="K278" s="218" t="s">
        <v>314</v>
      </c>
      <c r="L278" s="47"/>
      <c r="M278" s="223" t="s">
        <v>19</v>
      </c>
      <c r="N278" s="224" t="s">
        <v>47</v>
      </c>
      <c r="O278" s="87"/>
      <c r="P278" s="225">
        <f>O278*H278</f>
        <v>0</v>
      </c>
      <c r="Q278" s="225">
        <v>0</v>
      </c>
      <c r="R278" s="225">
        <f>Q278*H278</f>
        <v>0</v>
      </c>
      <c r="S278" s="225">
        <v>0</v>
      </c>
      <c r="T278" s="226">
        <f>S278*H278</f>
        <v>0</v>
      </c>
      <c r="U278" s="41"/>
      <c r="V278" s="41"/>
      <c r="W278" s="41"/>
      <c r="X278" s="41"/>
      <c r="Y278" s="41"/>
      <c r="Z278" s="41"/>
      <c r="AA278" s="41"/>
      <c r="AB278" s="41"/>
      <c r="AC278" s="41"/>
      <c r="AD278" s="41"/>
      <c r="AE278" s="41"/>
      <c r="AR278" s="227" t="s">
        <v>315</v>
      </c>
      <c r="AT278" s="227" t="s">
        <v>310</v>
      </c>
      <c r="AU278" s="227" t="s">
        <v>85</v>
      </c>
      <c r="AY278" s="20" t="s">
        <v>308</v>
      </c>
      <c r="BE278" s="228">
        <f>IF(N278="základní",J278,0)</f>
        <v>0</v>
      </c>
      <c r="BF278" s="228">
        <f>IF(N278="snížená",J278,0)</f>
        <v>0</v>
      </c>
      <c r="BG278" s="228">
        <f>IF(N278="zákl. přenesená",J278,0)</f>
        <v>0</v>
      </c>
      <c r="BH278" s="228">
        <f>IF(N278="sníž. přenesená",J278,0)</f>
        <v>0</v>
      </c>
      <c r="BI278" s="228">
        <f>IF(N278="nulová",J278,0)</f>
        <v>0</v>
      </c>
      <c r="BJ278" s="20" t="s">
        <v>83</v>
      </c>
      <c r="BK278" s="228">
        <f>ROUND(I278*H278,2)</f>
        <v>0</v>
      </c>
      <c r="BL278" s="20" t="s">
        <v>315</v>
      </c>
      <c r="BM278" s="227" t="s">
        <v>10709</v>
      </c>
    </row>
    <row r="279" s="2" customFormat="1">
      <c r="A279" s="41"/>
      <c r="B279" s="42"/>
      <c r="C279" s="43"/>
      <c r="D279" s="229" t="s">
        <v>317</v>
      </c>
      <c r="E279" s="43"/>
      <c r="F279" s="230" t="s">
        <v>10710</v>
      </c>
      <c r="G279" s="43"/>
      <c r="H279" s="43"/>
      <c r="I279" s="231"/>
      <c r="J279" s="43"/>
      <c r="K279" s="43"/>
      <c r="L279" s="47"/>
      <c r="M279" s="232"/>
      <c r="N279" s="233"/>
      <c r="O279" s="87"/>
      <c r="P279" s="87"/>
      <c r="Q279" s="87"/>
      <c r="R279" s="87"/>
      <c r="S279" s="87"/>
      <c r="T279" s="88"/>
      <c r="U279" s="41"/>
      <c r="V279" s="41"/>
      <c r="W279" s="41"/>
      <c r="X279" s="41"/>
      <c r="Y279" s="41"/>
      <c r="Z279" s="41"/>
      <c r="AA279" s="41"/>
      <c r="AB279" s="41"/>
      <c r="AC279" s="41"/>
      <c r="AD279" s="41"/>
      <c r="AE279" s="41"/>
      <c r="AT279" s="20" t="s">
        <v>317</v>
      </c>
      <c r="AU279" s="20" t="s">
        <v>85</v>
      </c>
    </row>
    <row r="280" s="12" customFormat="1" ht="25.92" customHeight="1">
      <c r="A280" s="12"/>
      <c r="B280" s="200"/>
      <c r="C280" s="201"/>
      <c r="D280" s="202" t="s">
        <v>75</v>
      </c>
      <c r="E280" s="203" t="s">
        <v>590</v>
      </c>
      <c r="F280" s="203" t="s">
        <v>591</v>
      </c>
      <c r="G280" s="201"/>
      <c r="H280" s="201"/>
      <c r="I280" s="204"/>
      <c r="J280" s="205">
        <f>BK280</f>
        <v>0</v>
      </c>
      <c r="K280" s="201"/>
      <c r="L280" s="206"/>
      <c r="M280" s="207"/>
      <c r="N280" s="208"/>
      <c r="O280" s="208"/>
      <c r="P280" s="209">
        <f>P281+P344</f>
        <v>0</v>
      </c>
      <c r="Q280" s="208"/>
      <c r="R280" s="209">
        <f>R281+R344</f>
        <v>9.6509631999999996</v>
      </c>
      <c r="S280" s="208"/>
      <c r="T280" s="210">
        <f>T281+T344</f>
        <v>0</v>
      </c>
      <c r="U280" s="12"/>
      <c r="V280" s="12"/>
      <c r="W280" s="12"/>
      <c r="X280" s="12"/>
      <c r="Y280" s="12"/>
      <c r="Z280" s="12"/>
      <c r="AA280" s="12"/>
      <c r="AB280" s="12"/>
      <c r="AC280" s="12"/>
      <c r="AD280" s="12"/>
      <c r="AE280" s="12"/>
      <c r="AR280" s="211" t="s">
        <v>85</v>
      </c>
      <c r="AT280" s="212" t="s">
        <v>75</v>
      </c>
      <c r="AU280" s="212" t="s">
        <v>76</v>
      </c>
      <c r="AY280" s="211" t="s">
        <v>308</v>
      </c>
      <c r="BK280" s="213">
        <f>BK281+BK344</f>
        <v>0</v>
      </c>
    </row>
    <row r="281" s="12" customFormat="1" ht="22.8" customHeight="1">
      <c r="A281" s="12"/>
      <c r="B281" s="200"/>
      <c r="C281" s="201"/>
      <c r="D281" s="202" t="s">
        <v>75</v>
      </c>
      <c r="E281" s="214" t="s">
        <v>964</v>
      </c>
      <c r="F281" s="214" t="s">
        <v>965</v>
      </c>
      <c r="G281" s="201"/>
      <c r="H281" s="201"/>
      <c r="I281" s="204"/>
      <c r="J281" s="215">
        <f>BK281</f>
        <v>0</v>
      </c>
      <c r="K281" s="201"/>
      <c r="L281" s="206"/>
      <c r="M281" s="207"/>
      <c r="N281" s="208"/>
      <c r="O281" s="208"/>
      <c r="P281" s="209">
        <f>SUM(P282:P343)</f>
        <v>0</v>
      </c>
      <c r="Q281" s="208"/>
      <c r="R281" s="209">
        <f>SUM(R282:R343)</f>
        <v>1.8239232000000001</v>
      </c>
      <c r="S281" s="208"/>
      <c r="T281" s="210">
        <f>SUM(T282:T343)</f>
        <v>0</v>
      </c>
      <c r="U281" s="12"/>
      <c r="V281" s="12"/>
      <c r="W281" s="12"/>
      <c r="X281" s="12"/>
      <c r="Y281" s="12"/>
      <c r="Z281" s="12"/>
      <c r="AA281" s="12"/>
      <c r="AB281" s="12"/>
      <c r="AC281" s="12"/>
      <c r="AD281" s="12"/>
      <c r="AE281" s="12"/>
      <c r="AR281" s="211" t="s">
        <v>85</v>
      </c>
      <c r="AT281" s="212" t="s">
        <v>75</v>
      </c>
      <c r="AU281" s="212" t="s">
        <v>83</v>
      </c>
      <c r="AY281" s="211" t="s">
        <v>308</v>
      </c>
      <c r="BK281" s="213">
        <f>SUM(BK282:BK343)</f>
        <v>0</v>
      </c>
    </row>
    <row r="282" s="2" customFormat="1" ht="16.5" customHeight="1">
      <c r="A282" s="41"/>
      <c r="B282" s="42"/>
      <c r="C282" s="216" t="s">
        <v>1425</v>
      </c>
      <c r="D282" s="216" t="s">
        <v>310</v>
      </c>
      <c r="E282" s="217" t="s">
        <v>5309</v>
      </c>
      <c r="F282" s="218" t="s">
        <v>8167</v>
      </c>
      <c r="G282" s="219" t="s">
        <v>313</v>
      </c>
      <c r="H282" s="220">
        <v>108</v>
      </c>
      <c r="I282" s="221"/>
      <c r="J282" s="222">
        <f>ROUND(I282*H282,2)</f>
        <v>0</v>
      </c>
      <c r="K282" s="218" t="s">
        <v>314</v>
      </c>
      <c r="L282" s="47"/>
      <c r="M282" s="223" t="s">
        <v>19</v>
      </c>
      <c r="N282" s="224" t="s">
        <v>47</v>
      </c>
      <c r="O282" s="87"/>
      <c r="P282" s="225">
        <f>O282*H282</f>
        <v>0</v>
      </c>
      <c r="Q282" s="225">
        <v>0.00040000000000000002</v>
      </c>
      <c r="R282" s="225">
        <f>Q282*H282</f>
        <v>0.043200000000000002</v>
      </c>
      <c r="S282" s="225">
        <v>0</v>
      </c>
      <c r="T282" s="226">
        <f>S282*H282</f>
        <v>0</v>
      </c>
      <c r="U282" s="41"/>
      <c r="V282" s="41"/>
      <c r="W282" s="41"/>
      <c r="X282" s="41"/>
      <c r="Y282" s="41"/>
      <c r="Z282" s="41"/>
      <c r="AA282" s="41"/>
      <c r="AB282" s="41"/>
      <c r="AC282" s="41"/>
      <c r="AD282" s="41"/>
      <c r="AE282" s="41"/>
      <c r="AR282" s="227" t="s">
        <v>391</v>
      </c>
      <c r="AT282" s="227" t="s">
        <v>310</v>
      </c>
      <c r="AU282" s="227" t="s">
        <v>85</v>
      </c>
      <c r="AY282" s="20" t="s">
        <v>308</v>
      </c>
      <c r="BE282" s="228">
        <f>IF(N282="základní",J282,0)</f>
        <v>0</v>
      </c>
      <c r="BF282" s="228">
        <f>IF(N282="snížená",J282,0)</f>
        <v>0</v>
      </c>
      <c r="BG282" s="228">
        <f>IF(N282="zákl. přenesená",J282,0)</f>
        <v>0</v>
      </c>
      <c r="BH282" s="228">
        <f>IF(N282="sníž. přenesená",J282,0)</f>
        <v>0</v>
      </c>
      <c r="BI282" s="228">
        <f>IF(N282="nulová",J282,0)</f>
        <v>0</v>
      </c>
      <c r="BJ282" s="20" t="s">
        <v>83</v>
      </c>
      <c r="BK282" s="228">
        <f>ROUND(I282*H282,2)</f>
        <v>0</v>
      </c>
      <c r="BL282" s="20" t="s">
        <v>391</v>
      </c>
      <c r="BM282" s="227" t="s">
        <v>8168</v>
      </c>
    </row>
    <row r="283" s="2" customFormat="1">
      <c r="A283" s="41"/>
      <c r="B283" s="42"/>
      <c r="C283" s="43"/>
      <c r="D283" s="229" t="s">
        <v>317</v>
      </c>
      <c r="E283" s="43"/>
      <c r="F283" s="230" t="s">
        <v>5311</v>
      </c>
      <c r="G283" s="43"/>
      <c r="H283" s="43"/>
      <c r="I283" s="231"/>
      <c r="J283" s="43"/>
      <c r="K283" s="43"/>
      <c r="L283" s="47"/>
      <c r="M283" s="232"/>
      <c r="N283" s="233"/>
      <c r="O283" s="87"/>
      <c r="P283" s="87"/>
      <c r="Q283" s="87"/>
      <c r="R283" s="87"/>
      <c r="S283" s="87"/>
      <c r="T283" s="88"/>
      <c r="U283" s="41"/>
      <c r="V283" s="41"/>
      <c r="W283" s="41"/>
      <c r="X283" s="41"/>
      <c r="Y283" s="41"/>
      <c r="Z283" s="41"/>
      <c r="AA283" s="41"/>
      <c r="AB283" s="41"/>
      <c r="AC283" s="41"/>
      <c r="AD283" s="41"/>
      <c r="AE283" s="41"/>
      <c r="AT283" s="20" t="s">
        <v>317</v>
      </c>
      <c r="AU283" s="20" t="s">
        <v>85</v>
      </c>
    </row>
    <row r="284" s="14" customFormat="1">
      <c r="A284" s="14"/>
      <c r="B284" s="249"/>
      <c r="C284" s="250"/>
      <c r="D284" s="236" t="s">
        <v>319</v>
      </c>
      <c r="E284" s="251" t="s">
        <v>19</v>
      </c>
      <c r="F284" s="252" t="s">
        <v>8165</v>
      </c>
      <c r="G284" s="250"/>
      <c r="H284" s="251" t="s">
        <v>19</v>
      </c>
      <c r="I284" s="253"/>
      <c r="J284" s="250"/>
      <c r="K284" s="250"/>
      <c r="L284" s="254"/>
      <c r="M284" s="255"/>
      <c r="N284" s="256"/>
      <c r="O284" s="256"/>
      <c r="P284" s="256"/>
      <c r="Q284" s="256"/>
      <c r="R284" s="256"/>
      <c r="S284" s="256"/>
      <c r="T284" s="257"/>
      <c r="U284" s="14"/>
      <c r="V284" s="14"/>
      <c r="W284" s="14"/>
      <c r="X284" s="14"/>
      <c r="Y284" s="14"/>
      <c r="Z284" s="14"/>
      <c r="AA284" s="14"/>
      <c r="AB284" s="14"/>
      <c r="AC284" s="14"/>
      <c r="AD284" s="14"/>
      <c r="AE284" s="14"/>
      <c r="AT284" s="258" t="s">
        <v>319</v>
      </c>
      <c r="AU284" s="258" t="s">
        <v>85</v>
      </c>
      <c r="AV284" s="14" t="s">
        <v>83</v>
      </c>
      <c r="AW284" s="14" t="s">
        <v>37</v>
      </c>
      <c r="AX284" s="14" t="s">
        <v>76</v>
      </c>
      <c r="AY284" s="258" t="s">
        <v>308</v>
      </c>
    </row>
    <row r="285" s="13" customFormat="1">
      <c r="A285" s="13"/>
      <c r="B285" s="234"/>
      <c r="C285" s="235"/>
      <c r="D285" s="236" t="s">
        <v>319</v>
      </c>
      <c r="E285" s="237" t="s">
        <v>19</v>
      </c>
      <c r="F285" s="238" t="s">
        <v>10711</v>
      </c>
      <c r="G285" s="235"/>
      <c r="H285" s="239">
        <v>108</v>
      </c>
      <c r="I285" s="240"/>
      <c r="J285" s="235"/>
      <c r="K285" s="235"/>
      <c r="L285" s="241"/>
      <c r="M285" s="242"/>
      <c r="N285" s="243"/>
      <c r="O285" s="243"/>
      <c r="P285" s="243"/>
      <c r="Q285" s="243"/>
      <c r="R285" s="243"/>
      <c r="S285" s="243"/>
      <c r="T285" s="244"/>
      <c r="U285" s="13"/>
      <c r="V285" s="13"/>
      <c r="W285" s="13"/>
      <c r="X285" s="13"/>
      <c r="Y285" s="13"/>
      <c r="Z285" s="13"/>
      <c r="AA285" s="13"/>
      <c r="AB285" s="13"/>
      <c r="AC285" s="13"/>
      <c r="AD285" s="13"/>
      <c r="AE285" s="13"/>
      <c r="AT285" s="245" t="s">
        <v>319</v>
      </c>
      <c r="AU285" s="245" t="s">
        <v>85</v>
      </c>
      <c r="AV285" s="13" t="s">
        <v>85</v>
      </c>
      <c r="AW285" s="13" t="s">
        <v>37</v>
      </c>
      <c r="AX285" s="13" t="s">
        <v>83</v>
      </c>
      <c r="AY285" s="245" t="s">
        <v>308</v>
      </c>
    </row>
    <row r="286" s="2" customFormat="1" ht="16.5" customHeight="1">
      <c r="A286" s="41"/>
      <c r="B286" s="42"/>
      <c r="C286" s="280" t="s">
        <v>760</v>
      </c>
      <c r="D286" s="280" t="s">
        <v>1137</v>
      </c>
      <c r="E286" s="281" t="s">
        <v>8170</v>
      </c>
      <c r="F286" s="282" t="s">
        <v>8171</v>
      </c>
      <c r="G286" s="283" t="s">
        <v>313</v>
      </c>
      <c r="H286" s="284">
        <v>131.868</v>
      </c>
      <c r="I286" s="285"/>
      <c r="J286" s="286">
        <f>ROUND(I286*H286,2)</f>
        <v>0</v>
      </c>
      <c r="K286" s="282" t="s">
        <v>19</v>
      </c>
      <c r="L286" s="287"/>
      <c r="M286" s="288" t="s">
        <v>19</v>
      </c>
      <c r="N286" s="289" t="s">
        <v>47</v>
      </c>
      <c r="O286" s="87"/>
      <c r="P286" s="225">
        <f>O286*H286</f>
        <v>0</v>
      </c>
      <c r="Q286" s="225">
        <v>0.0064000000000000003</v>
      </c>
      <c r="R286" s="225">
        <f>Q286*H286</f>
        <v>0.84395520000000002</v>
      </c>
      <c r="S286" s="225">
        <v>0</v>
      </c>
      <c r="T286" s="226">
        <f>S286*H286</f>
        <v>0</v>
      </c>
      <c r="U286" s="41"/>
      <c r="V286" s="41"/>
      <c r="W286" s="41"/>
      <c r="X286" s="41"/>
      <c r="Y286" s="41"/>
      <c r="Z286" s="41"/>
      <c r="AA286" s="41"/>
      <c r="AB286" s="41"/>
      <c r="AC286" s="41"/>
      <c r="AD286" s="41"/>
      <c r="AE286" s="41"/>
      <c r="AR286" s="227" t="s">
        <v>616</v>
      </c>
      <c r="AT286" s="227" t="s">
        <v>1137</v>
      </c>
      <c r="AU286" s="227" t="s">
        <v>85</v>
      </c>
      <c r="AY286" s="20" t="s">
        <v>308</v>
      </c>
      <c r="BE286" s="228">
        <f>IF(N286="základní",J286,0)</f>
        <v>0</v>
      </c>
      <c r="BF286" s="228">
        <f>IF(N286="snížená",J286,0)</f>
        <v>0</v>
      </c>
      <c r="BG286" s="228">
        <f>IF(N286="zákl. přenesená",J286,0)</f>
        <v>0</v>
      </c>
      <c r="BH286" s="228">
        <f>IF(N286="sníž. přenesená",J286,0)</f>
        <v>0</v>
      </c>
      <c r="BI286" s="228">
        <f>IF(N286="nulová",J286,0)</f>
        <v>0</v>
      </c>
      <c r="BJ286" s="20" t="s">
        <v>83</v>
      </c>
      <c r="BK286" s="228">
        <f>ROUND(I286*H286,2)</f>
        <v>0</v>
      </c>
      <c r="BL286" s="20" t="s">
        <v>391</v>
      </c>
      <c r="BM286" s="227" t="s">
        <v>8172</v>
      </c>
    </row>
    <row r="287" s="13" customFormat="1">
      <c r="A287" s="13"/>
      <c r="B287" s="234"/>
      <c r="C287" s="235"/>
      <c r="D287" s="236" t="s">
        <v>319</v>
      </c>
      <c r="E287" s="237" t="s">
        <v>19</v>
      </c>
      <c r="F287" s="238" t="s">
        <v>10712</v>
      </c>
      <c r="G287" s="235"/>
      <c r="H287" s="239">
        <v>131.868</v>
      </c>
      <c r="I287" s="240"/>
      <c r="J287" s="235"/>
      <c r="K287" s="235"/>
      <c r="L287" s="241"/>
      <c r="M287" s="242"/>
      <c r="N287" s="243"/>
      <c r="O287" s="243"/>
      <c r="P287" s="243"/>
      <c r="Q287" s="243"/>
      <c r="R287" s="243"/>
      <c r="S287" s="243"/>
      <c r="T287" s="244"/>
      <c r="U287" s="13"/>
      <c r="V287" s="13"/>
      <c r="W287" s="13"/>
      <c r="X287" s="13"/>
      <c r="Y287" s="13"/>
      <c r="Z287" s="13"/>
      <c r="AA287" s="13"/>
      <c r="AB287" s="13"/>
      <c r="AC287" s="13"/>
      <c r="AD287" s="13"/>
      <c r="AE287" s="13"/>
      <c r="AT287" s="245" t="s">
        <v>319</v>
      </c>
      <c r="AU287" s="245" t="s">
        <v>85</v>
      </c>
      <c r="AV287" s="13" t="s">
        <v>85</v>
      </c>
      <c r="AW287" s="13" t="s">
        <v>37</v>
      </c>
      <c r="AX287" s="13" t="s">
        <v>76</v>
      </c>
      <c r="AY287" s="245" t="s">
        <v>308</v>
      </c>
    </row>
    <row r="288" s="15" customFormat="1">
      <c r="A288" s="15"/>
      <c r="B288" s="259"/>
      <c r="C288" s="260"/>
      <c r="D288" s="236" t="s">
        <v>319</v>
      </c>
      <c r="E288" s="261" t="s">
        <v>19</v>
      </c>
      <c r="F288" s="262" t="s">
        <v>448</v>
      </c>
      <c r="G288" s="260"/>
      <c r="H288" s="263">
        <v>131.868</v>
      </c>
      <c r="I288" s="264"/>
      <c r="J288" s="260"/>
      <c r="K288" s="260"/>
      <c r="L288" s="265"/>
      <c r="M288" s="266"/>
      <c r="N288" s="267"/>
      <c r="O288" s="267"/>
      <c r="P288" s="267"/>
      <c r="Q288" s="267"/>
      <c r="R288" s="267"/>
      <c r="S288" s="267"/>
      <c r="T288" s="268"/>
      <c r="U288" s="15"/>
      <c r="V288" s="15"/>
      <c r="W288" s="15"/>
      <c r="X288" s="15"/>
      <c r="Y288" s="15"/>
      <c r="Z288" s="15"/>
      <c r="AA288" s="15"/>
      <c r="AB288" s="15"/>
      <c r="AC288" s="15"/>
      <c r="AD288" s="15"/>
      <c r="AE288" s="15"/>
      <c r="AT288" s="269" t="s">
        <v>319</v>
      </c>
      <c r="AU288" s="269" t="s">
        <v>85</v>
      </c>
      <c r="AV288" s="15" t="s">
        <v>315</v>
      </c>
      <c r="AW288" s="15" t="s">
        <v>37</v>
      </c>
      <c r="AX288" s="15" t="s">
        <v>83</v>
      </c>
      <c r="AY288" s="269" t="s">
        <v>308</v>
      </c>
    </row>
    <row r="289" s="2" customFormat="1" ht="16.5" customHeight="1">
      <c r="A289" s="41"/>
      <c r="B289" s="42"/>
      <c r="C289" s="216" t="s">
        <v>1434</v>
      </c>
      <c r="D289" s="216" t="s">
        <v>310</v>
      </c>
      <c r="E289" s="217" t="s">
        <v>8175</v>
      </c>
      <c r="F289" s="218" t="s">
        <v>8176</v>
      </c>
      <c r="G289" s="219" t="s">
        <v>313</v>
      </c>
      <c r="H289" s="220">
        <v>1489.4000000000001</v>
      </c>
      <c r="I289" s="221"/>
      <c r="J289" s="222">
        <f>ROUND(I289*H289,2)</f>
        <v>0</v>
      </c>
      <c r="K289" s="218" t="s">
        <v>314</v>
      </c>
      <c r="L289" s="47"/>
      <c r="M289" s="223" t="s">
        <v>19</v>
      </c>
      <c r="N289" s="224" t="s">
        <v>47</v>
      </c>
      <c r="O289" s="87"/>
      <c r="P289" s="225">
        <f>O289*H289</f>
        <v>0</v>
      </c>
      <c r="Q289" s="225">
        <v>0</v>
      </c>
      <c r="R289" s="225">
        <f>Q289*H289</f>
        <v>0</v>
      </c>
      <c r="S289" s="225">
        <v>0</v>
      </c>
      <c r="T289" s="226">
        <f>S289*H289</f>
        <v>0</v>
      </c>
      <c r="U289" s="41"/>
      <c r="V289" s="41"/>
      <c r="W289" s="41"/>
      <c r="X289" s="41"/>
      <c r="Y289" s="41"/>
      <c r="Z289" s="41"/>
      <c r="AA289" s="41"/>
      <c r="AB289" s="41"/>
      <c r="AC289" s="41"/>
      <c r="AD289" s="41"/>
      <c r="AE289" s="41"/>
      <c r="AR289" s="227" t="s">
        <v>391</v>
      </c>
      <c r="AT289" s="227" t="s">
        <v>310</v>
      </c>
      <c r="AU289" s="227" t="s">
        <v>85</v>
      </c>
      <c r="AY289" s="20" t="s">
        <v>308</v>
      </c>
      <c r="BE289" s="228">
        <f>IF(N289="základní",J289,0)</f>
        <v>0</v>
      </c>
      <c r="BF289" s="228">
        <f>IF(N289="snížená",J289,0)</f>
        <v>0</v>
      </c>
      <c r="BG289" s="228">
        <f>IF(N289="zákl. přenesená",J289,0)</f>
        <v>0</v>
      </c>
      <c r="BH289" s="228">
        <f>IF(N289="sníž. přenesená",J289,0)</f>
        <v>0</v>
      </c>
      <c r="BI289" s="228">
        <f>IF(N289="nulová",J289,0)</f>
        <v>0</v>
      </c>
      <c r="BJ289" s="20" t="s">
        <v>83</v>
      </c>
      <c r="BK289" s="228">
        <f>ROUND(I289*H289,2)</f>
        <v>0</v>
      </c>
      <c r="BL289" s="20" t="s">
        <v>391</v>
      </c>
      <c r="BM289" s="227" t="s">
        <v>8438</v>
      </c>
    </row>
    <row r="290" s="2" customFormat="1">
      <c r="A290" s="41"/>
      <c r="B290" s="42"/>
      <c r="C290" s="43"/>
      <c r="D290" s="229" t="s">
        <v>317</v>
      </c>
      <c r="E290" s="43"/>
      <c r="F290" s="230" t="s">
        <v>8178</v>
      </c>
      <c r="G290" s="43"/>
      <c r="H290" s="43"/>
      <c r="I290" s="231"/>
      <c r="J290" s="43"/>
      <c r="K290" s="43"/>
      <c r="L290" s="47"/>
      <c r="M290" s="232"/>
      <c r="N290" s="233"/>
      <c r="O290" s="87"/>
      <c r="P290" s="87"/>
      <c r="Q290" s="87"/>
      <c r="R290" s="87"/>
      <c r="S290" s="87"/>
      <c r="T290" s="88"/>
      <c r="U290" s="41"/>
      <c r="V290" s="41"/>
      <c r="W290" s="41"/>
      <c r="X290" s="41"/>
      <c r="Y290" s="41"/>
      <c r="Z290" s="41"/>
      <c r="AA290" s="41"/>
      <c r="AB290" s="41"/>
      <c r="AC290" s="41"/>
      <c r="AD290" s="41"/>
      <c r="AE290" s="41"/>
      <c r="AT290" s="20" t="s">
        <v>317</v>
      </c>
      <c r="AU290" s="20" t="s">
        <v>85</v>
      </c>
    </row>
    <row r="291" s="14" customFormat="1">
      <c r="A291" s="14"/>
      <c r="B291" s="249"/>
      <c r="C291" s="250"/>
      <c r="D291" s="236" t="s">
        <v>319</v>
      </c>
      <c r="E291" s="251" t="s">
        <v>19</v>
      </c>
      <c r="F291" s="252" t="s">
        <v>8179</v>
      </c>
      <c r="G291" s="250"/>
      <c r="H291" s="251" t="s">
        <v>19</v>
      </c>
      <c r="I291" s="253"/>
      <c r="J291" s="250"/>
      <c r="K291" s="250"/>
      <c r="L291" s="254"/>
      <c r="M291" s="255"/>
      <c r="N291" s="256"/>
      <c r="O291" s="256"/>
      <c r="P291" s="256"/>
      <c r="Q291" s="256"/>
      <c r="R291" s="256"/>
      <c r="S291" s="256"/>
      <c r="T291" s="257"/>
      <c r="U291" s="14"/>
      <c r="V291" s="14"/>
      <c r="W291" s="14"/>
      <c r="X291" s="14"/>
      <c r="Y291" s="14"/>
      <c r="Z291" s="14"/>
      <c r="AA291" s="14"/>
      <c r="AB291" s="14"/>
      <c r="AC291" s="14"/>
      <c r="AD291" s="14"/>
      <c r="AE291" s="14"/>
      <c r="AT291" s="258" t="s">
        <v>319</v>
      </c>
      <c r="AU291" s="258" t="s">
        <v>85</v>
      </c>
      <c r="AV291" s="14" t="s">
        <v>83</v>
      </c>
      <c r="AW291" s="14" t="s">
        <v>37</v>
      </c>
      <c r="AX291" s="14" t="s">
        <v>76</v>
      </c>
      <c r="AY291" s="258" t="s">
        <v>308</v>
      </c>
    </row>
    <row r="292" s="13" customFormat="1">
      <c r="A292" s="13"/>
      <c r="B292" s="234"/>
      <c r="C292" s="235"/>
      <c r="D292" s="236" t="s">
        <v>319</v>
      </c>
      <c r="E292" s="237" t="s">
        <v>19</v>
      </c>
      <c r="F292" s="238" t="s">
        <v>10713</v>
      </c>
      <c r="G292" s="235"/>
      <c r="H292" s="239">
        <v>622.79999999999995</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85</v>
      </c>
      <c r="AV292" s="13" t="s">
        <v>85</v>
      </c>
      <c r="AW292" s="13" t="s">
        <v>37</v>
      </c>
      <c r="AX292" s="13" t="s">
        <v>76</v>
      </c>
      <c r="AY292" s="245" t="s">
        <v>308</v>
      </c>
    </row>
    <row r="293" s="13" customFormat="1">
      <c r="A293" s="13"/>
      <c r="B293" s="234"/>
      <c r="C293" s="235"/>
      <c r="D293" s="236" t="s">
        <v>319</v>
      </c>
      <c r="E293" s="237" t="s">
        <v>19</v>
      </c>
      <c r="F293" s="238" t="s">
        <v>10714</v>
      </c>
      <c r="G293" s="235"/>
      <c r="H293" s="239">
        <v>54</v>
      </c>
      <c r="I293" s="240"/>
      <c r="J293" s="235"/>
      <c r="K293" s="235"/>
      <c r="L293" s="241"/>
      <c r="M293" s="242"/>
      <c r="N293" s="243"/>
      <c r="O293" s="243"/>
      <c r="P293" s="243"/>
      <c r="Q293" s="243"/>
      <c r="R293" s="243"/>
      <c r="S293" s="243"/>
      <c r="T293" s="244"/>
      <c r="U293" s="13"/>
      <c r="V293" s="13"/>
      <c r="W293" s="13"/>
      <c r="X293" s="13"/>
      <c r="Y293" s="13"/>
      <c r="Z293" s="13"/>
      <c r="AA293" s="13"/>
      <c r="AB293" s="13"/>
      <c r="AC293" s="13"/>
      <c r="AD293" s="13"/>
      <c r="AE293" s="13"/>
      <c r="AT293" s="245" t="s">
        <v>319</v>
      </c>
      <c r="AU293" s="245" t="s">
        <v>85</v>
      </c>
      <c r="AV293" s="13" t="s">
        <v>85</v>
      </c>
      <c r="AW293" s="13" t="s">
        <v>37</v>
      </c>
      <c r="AX293" s="13" t="s">
        <v>76</v>
      </c>
      <c r="AY293" s="245" t="s">
        <v>308</v>
      </c>
    </row>
    <row r="294" s="14" customFormat="1">
      <c r="A294" s="14"/>
      <c r="B294" s="249"/>
      <c r="C294" s="250"/>
      <c r="D294" s="236" t="s">
        <v>319</v>
      </c>
      <c r="E294" s="251" t="s">
        <v>19</v>
      </c>
      <c r="F294" s="252" t="s">
        <v>8197</v>
      </c>
      <c r="G294" s="250"/>
      <c r="H294" s="251" t="s">
        <v>19</v>
      </c>
      <c r="I294" s="253"/>
      <c r="J294" s="250"/>
      <c r="K294" s="250"/>
      <c r="L294" s="254"/>
      <c r="M294" s="255"/>
      <c r="N294" s="256"/>
      <c r="O294" s="256"/>
      <c r="P294" s="256"/>
      <c r="Q294" s="256"/>
      <c r="R294" s="256"/>
      <c r="S294" s="256"/>
      <c r="T294" s="257"/>
      <c r="U294" s="14"/>
      <c r="V294" s="14"/>
      <c r="W294" s="14"/>
      <c r="X294" s="14"/>
      <c r="Y294" s="14"/>
      <c r="Z294" s="14"/>
      <c r="AA294" s="14"/>
      <c r="AB294" s="14"/>
      <c r="AC294" s="14"/>
      <c r="AD294" s="14"/>
      <c r="AE294" s="14"/>
      <c r="AT294" s="258" t="s">
        <v>319</v>
      </c>
      <c r="AU294" s="258" t="s">
        <v>85</v>
      </c>
      <c r="AV294" s="14" t="s">
        <v>83</v>
      </c>
      <c r="AW294" s="14" t="s">
        <v>37</v>
      </c>
      <c r="AX294" s="14" t="s">
        <v>76</v>
      </c>
      <c r="AY294" s="258" t="s">
        <v>308</v>
      </c>
    </row>
    <row r="295" s="13" customFormat="1">
      <c r="A295" s="13"/>
      <c r="B295" s="234"/>
      <c r="C295" s="235"/>
      <c r="D295" s="236" t="s">
        <v>319</v>
      </c>
      <c r="E295" s="237" t="s">
        <v>19</v>
      </c>
      <c r="F295" s="238" t="s">
        <v>10715</v>
      </c>
      <c r="G295" s="235"/>
      <c r="H295" s="239">
        <v>622.79999999999995</v>
      </c>
      <c r="I295" s="240"/>
      <c r="J295" s="235"/>
      <c r="K295" s="235"/>
      <c r="L295" s="241"/>
      <c r="M295" s="242"/>
      <c r="N295" s="243"/>
      <c r="O295" s="243"/>
      <c r="P295" s="243"/>
      <c r="Q295" s="243"/>
      <c r="R295" s="243"/>
      <c r="S295" s="243"/>
      <c r="T295" s="244"/>
      <c r="U295" s="13"/>
      <c r="V295" s="13"/>
      <c r="W295" s="13"/>
      <c r="X295" s="13"/>
      <c r="Y295" s="13"/>
      <c r="Z295" s="13"/>
      <c r="AA295" s="13"/>
      <c r="AB295" s="13"/>
      <c r="AC295" s="13"/>
      <c r="AD295" s="13"/>
      <c r="AE295" s="13"/>
      <c r="AT295" s="245" t="s">
        <v>319</v>
      </c>
      <c r="AU295" s="245" t="s">
        <v>85</v>
      </c>
      <c r="AV295" s="13" t="s">
        <v>85</v>
      </c>
      <c r="AW295" s="13" t="s">
        <v>37</v>
      </c>
      <c r="AX295" s="13" t="s">
        <v>76</v>
      </c>
      <c r="AY295" s="245" t="s">
        <v>308</v>
      </c>
    </row>
    <row r="296" s="13" customFormat="1">
      <c r="A296" s="13"/>
      <c r="B296" s="234"/>
      <c r="C296" s="235"/>
      <c r="D296" s="236" t="s">
        <v>319</v>
      </c>
      <c r="E296" s="237" t="s">
        <v>19</v>
      </c>
      <c r="F296" s="238" t="s">
        <v>10716</v>
      </c>
      <c r="G296" s="235"/>
      <c r="H296" s="239">
        <v>64.799999999999997</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76</v>
      </c>
      <c r="AY296" s="245" t="s">
        <v>308</v>
      </c>
    </row>
    <row r="297" s="14" customFormat="1">
      <c r="A297" s="14"/>
      <c r="B297" s="249"/>
      <c r="C297" s="250"/>
      <c r="D297" s="236" t="s">
        <v>319</v>
      </c>
      <c r="E297" s="251" t="s">
        <v>19</v>
      </c>
      <c r="F297" s="252" t="s">
        <v>10717</v>
      </c>
      <c r="G297" s="250"/>
      <c r="H297" s="251" t="s">
        <v>19</v>
      </c>
      <c r="I297" s="253"/>
      <c r="J297" s="250"/>
      <c r="K297" s="250"/>
      <c r="L297" s="254"/>
      <c r="M297" s="255"/>
      <c r="N297" s="256"/>
      <c r="O297" s="256"/>
      <c r="P297" s="256"/>
      <c r="Q297" s="256"/>
      <c r="R297" s="256"/>
      <c r="S297" s="256"/>
      <c r="T297" s="257"/>
      <c r="U297" s="14"/>
      <c r="V297" s="14"/>
      <c r="W297" s="14"/>
      <c r="X297" s="14"/>
      <c r="Y297" s="14"/>
      <c r="Z297" s="14"/>
      <c r="AA297" s="14"/>
      <c r="AB297" s="14"/>
      <c r="AC297" s="14"/>
      <c r="AD297" s="14"/>
      <c r="AE297" s="14"/>
      <c r="AT297" s="258" t="s">
        <v>319</v>
      </c>
      <c r="AU297" s="258" t="s">
        <v>85</v>
      </c>
      <c r="AV297" s="14" t="s">
        <v>83</v>
      </c>
      <c r="AW297" s="14" t="s">
        <v>37</v>
      </c>
      <c r="AX297" s="14" t="s">
        <v>76</v>
      </c>
      <c r="AY297" s="258" t="s">
        <v>308</v>
      </c>
    </row>
    <row r="298" s="14" customFormat="1">
      <c r="A298" s="14"/>
      <c r="B298" s="249"/>
      <c r="C298" s="250"/>
      <c r="D298" s="236" t="s">
        <v>319</v>
      </c>
      <c r="E298" s="251" t="s">
        <v>19</v>
      </c>
      <c r="F298" s="252" t="s">
        <v>10718</v>
      </c>
      <c r="G298" s="250"/>
      <c r="H298" s="251" t="s">
        <v>19</v>
      </c>
      <c r="I298" s="253"/>
      <c r="J298" s="250"/>
      <c r="K298" s="250"/>
      <c r="L298" s="254"/>
      <c r="M298" s="255"/>
      <c r="N298" s="256"/>
      <c r="O298" s="256"/>
      <c r="P298" s="256"/>
      <c r="Q298" s="256"/>
      <c r="R298" s="256"/>
      <c r="S298" s="256"/>
      <c r="T298" s="257"/>
      <c r="U298" s="14"/>
      <c r="V298" s="14"/>
      <c r="W298" s="14"/>
      <c r="X298" s="14"/>
      <c r="Y298" s="14"/>
      <c r="Z298" s="14"/>
      <c r="AA298" s="14"/>
      <c r="AB298" s="14"/>
      <c r="AC298" s="14"/>
      <c r="AD298" s="14"/>
      <c r="AE298" s="14"/>
      <c r="AT298" s="258" t="s">
        <v>319</v>
      </c>
      <c r="AU298" s="258" t="s">
        <v>85</v>
      </c>
      <c r="AV298" s="14" t="s">
        <v>83</v>
      </c>
      <c r="AW298" s="14" t="s">
        <v>37</v>
      </c>
      <c r="AX298" s="14" t="s">
        <v>76</v>
      </c>
      <c r="AY298" s="258" t="s">
        <v>308</v>
      </c>
    </row>
    <row r="299" s="13" customFormat="1">
      <c r="A299" s="13"/>
      <c r="B299" s="234"/>
      <c r="C299" s="235"/>
      <c r="D299" s="236" t="s">
        <v>319</v>
      </c>
      <c r="E299" s="237" t="s">
        <v>19</v>
      </c>
      <c r="F299" s="238" t="s">
        <v>10719</v>
      </c>
      <c r="G299" s="235"/>
      <c r="H299" s="239">
        <v>125</v>
      </c>
      <c r="I299" s="240"/>
      <c r="J299" s="235"/>
      <c r="K299" s="235"/>
      <c r="L299" s="241"/>
      <c r="M299" s="242"/>
      <c r="N299" s="243"/>
      <c r="O299" s="243"/>
      <c r="P299" s="243"/>
      <c r="Q299" s="243"/>
      <c r="R299" s="243"/>
      <c r="S299" s="243"/>
      <c r="T299" s="244"/>
      <c r="U299" s="13"/>
      <c r="V299" s="13"/>
      <c r="W299" s="13"/>
      <c r="X299" s="13"/>
      <c r="Y299" s="13"/>
      <c r="Z299" s="13"/>
      <c r="AA299" s="13"/>
      <c r="AB299" s="13"/>
      <c r="AC299" s="13"/>
      <c r="AD299" s="13"/>
      <c r="AE299" s="13"/>
      <c r="AT299" s="245" t="s">
        <v>319</v>
      </c>
      <c r="AU299" s="245" t="s">
        <v>85</v>
      </c>
      <c r="AV299" s="13" t="s">
        <v>85</v>
      </c>
      <c r="AW299" s="13" t="s">
        <v>37</v>
      </c>
      <c r="AX299" s="13" t="s">
        <v>76</v>
      </c>
      <c r="AY299" s="245" t="s">
        <v>308</v>
      </c>
    </row>
    <row r="300" s="15" customFormat="1">
      <c r="A300" s="15"/>
      <c r="B300" s="259"/>
      <c r="C300" s="260"/>
      <c r="D300" s="236" t="s">
        <v>319</v>
      </c>
      <c r="E300" s="261" t="s">
        <v>19</v>
      </c>
      <c r="F300" s="262" t="s">
        <v>448</v>
      </c>
      <c r="G300" s="260"/>
      <c r="H300" s="263">
        <v>1489.3999999999999</v>
      </c>
      <c r="I300" s="264"/>
      <c r="J300" s="260"/>
      <c r="K300" s="260"/>
      <c r="L300" s="265"/>
      <c r="M300" s="266"/>
      <c r="N300" s="267"/>
      <c r="O300" s="267"/>
      <c r="P300" s="267"/>
      <c r="Q300" s="267"/>
      <c r="R300" s="267"/>
      <c r="S300" s="267"/>
      <c r="T300" s="268"/>
      <c r="U300" s="15"/>
      <c r="V300" s="15"/>
      <c r="W300" s="15"/>
      <c r="X300" s="15"/>
      <c r="Y300" s="15"/>
      <c r="Z300" s="15"/>
      <c r="AA300" s="15"/>
      <c r="AB300" s="15"/>
      <c r="AC300" s="15"/>
      <c r="AD300" s="15"/>
      <c r="AE300" s="15"/>
      <c r="AT300" s="269" t="s">
        <v>319</v>
      </c>
      <c r="AU300" s="269" t="s">
        <v>85</v>
      </c>
      <c r="AV300" s="15" t="s">
        <v>315</v>
      </c>
      <c r="AW300" s="15" t="s">
        <v>37</v>
      </c>
      <c r="AX300" s="15" t="s">
        <v>83</v>
      </c>
      <c r="AY300" s="269" t="s">
        <v>308</v>
      </c>
    </row>
    <row r="301" s="2" customFormat="1" ht="16.5" customHeight="1">
      <c r="A301" s="41"/>
      <c r="B301" s="42"/>
      <c r="C301" s="280" t="s">
        <v>761</v>
      </c>
      <c r="D301" s="280" t="s">
        <v>1137</v>
      </c>
      <c r="E301" s="281" t="s">
        <v>8440</v>
      </c>
      <c r="F301" s="282" t="s">
        <v>8184</v>
      </c>
      <c r="G301" s="283" t="s">
        <v>626</v>
      </c>
      <c r="H301" s="284">
        <v>129.203</v>
      </c>
      <c r="I301" s="285"/>
      <c r="J301" s="286">
        <f>ROUND(I301*H301,2)</f>
        <v>0</v>
      </c>
      <c r="K301" s="282" t="s">
        <v>314</v>
      </c>
      <c r="L301" s="287"/>
      <c r="M301" s="288" t="s">
        <v>19</v>
      </c>
      <c r="N301" s="289" t="s">
        <v>47</v>
      </c>
      <c r="O301" s="87"/>
      <c r="P301" s="225">
        <f>O301*H301</f>
        <v>0</v>
      </c>
      <c r="Q301" s="225">
        <v>0.001</v>
      </c>
      <c r="R301" s="225">
        <f>Q301*H301</f>
        <v>0.12920300000000001</v>
      </c>
      <c r="S301" s="225">
        <v>0</v>
      </c>
      <c r="T301" s="226">
        <f>S301*H301</f>
        <v>0</v>
      </c>
      <c r="U301" s="41"/>
      <c r="V301" s="41"/>
      <c r="W301" s="41"/>
      <c r="X301" s="41"/>
      <c r="Y301" s="41"/>
      <c r="Z301" s="41"/>
      <c r="AA301" s="41"/>
      <c r="AB301" s="41"/>
      <c r="AC301" s="41"/>
      <c r="AD301" s="41"/>
      <c r="AE301" s="41"/>
      <c r="AR301" s="227" t="s">
        <v>616</v>
      </c>
      <c r="AT301" s="227" t="s">
        <v>1137</v>
      </c>
      <c r="AU301" s="227" t="s">
        <v>85</v>
      </c>
      <c r="AY301" s="20" t="s">
        <v>308</v>
      </c>
      <c r="BE301" s="228">
        <f>IF(N301="základní",J301,0)</f>
        <v>0</v>
      </c>
      <c r="BF301" s="228">
        <f>IF(N301="snížená",J301,0)</f>
        <v>0</v>
      </c>
      <c r="BG301" s="228">
        <f>IF(N301="zákl. přenesená",J301,0)</f>
        <v>0</v>
      </c>
      <c r="BH301" s="228">
        <f>IF(N301="sníž. přenesená",J301,0)</f>
        <v>0</v>
      </c>
      <c r="BI301" s="228">
        <f>IF(N301="nulová",J301,0)</f>
        <v>0</v>
      </c>
      <c r="BJ301" s="20" t="s">
        <v>83</v>
      </c>
      <c r="BK301" s="228">
        <f>ROUND(I301*H301,2)</f>
        <v>0</v>
      </c>
      <c r="BL301" s="20" t="s">
        <v>391</v>
      </c>
      <c r="BM301" s="227" t="s">
        <v>8444</v>
      </c>
    </row>
    <row r="302" s="14" customFormat="1">
      <c r="A302" s="14"/>
      <c r="B302" s="249"/>
      <c r="C302" s="250"/>
      <c r="D302" s="236" t="s">
        <v>319</v>
      </c>
      <c r="E302" s="251" t="s">
        <v>19</v>
      </c>
      <c r="F302" s="252" t="s">
        <v>8179</v>
      </c>
      <c r="G302" s="250"/>
      <c r="H302" s="251" t="s">
        <v>19</v>
      </c>
      <c r="I302" s="253"/>
      <c r="J302" s="250"/>
      <c r="K302" s="250"/>
      <c r="L302" s="254"/>
      <c r="M302" s="255"/>
      <c r="N302" s="256"/>
      <c r="O302" s="256"/>
      <c r="P302" s="256"/>
      <c r="Q302" s="256"/>
      <c r="R302" s="256"/>
      <c r="S302" s="256"/>
      <c r="T302" s="257"/>
      <c r="U302" s="14"/>
      <c r="V302" s="14"/>
      <c r="W302" s="14"/>
      <c r="X302" s="14"/>
      <c r="Y302" s="14"/>
      <c r="Z302" s="14"/>
      <c r="AA302" s="14"/>
      <c r="AB302" s="14"/>
      <c r="AC302" s="14"/>
      <c r="AD302" s="14"/>
      <c r="AE302" s="14"/>
      <c r="AT302" s="258" t="s">
        <v>319</v>
      </c>
      <c r="AU302" s="258" t="s">
        <v>85</v>
      </c>
      <c r="AV302" s="14" t="s">
        <v>83</v>
      </c>
      <c r="AW302" s="14" t="s">
        <v>37</v>
      </c>
      <c r="AX302" s="14" t="s">
        <v>76</v>
      </c>
      <c r="AY302" s="258" t="s">
        <v>308</v>
      </c>
    </row>
    <row r="303" s="13" customFormat="1">
      <c r="A303" s="13"/>
      <c r="B303" s="234"/>
      <c r="C303" s="235"/>
      <c r="D303" s="236" t="s">
        <v>319</v>
      </c>
      <c r="E303" s="237" t="s">
        <v>19</v>
      </c>
      <c r="F303" s="238" t="s">
        <v>10720</v>
      </c>
      <c r="G303" s="235"/>
      <c r="H303" s="239">
        <v>75.203000000000003</v>
      </c>
      <c r="I303" s="240"/>
      <c r="J303" s="235"/>
      <c r="K303" s="235"/>
      <c r="L303" s="241"/>
      <c r="M303" s="242"/>
      <c r="N303" s="243"/>
      <c r="O303" s="243"/>
      <c r="P303" s="243"/>
      <c r="Q303" s="243"/>
      <c r="R303" s="243"/>
      <c r="S303" s="243"/>
      <c r="T303" s="244"/>
      <c r="U303" s="13"/>
      <c r="V303" s="13"/>
      <c r="W303" s="13"/>
      <c r="X303" s="13"/>
      <c r="Y303" s="13"/>
      <c r="Z303" s="13"/>
      <c r="AA303" s="13"/>
      <c r="AB303" s="13"/>
      <c r="AC303" s="13"/>
      <c r="AD303" s="13"/>
      <c r="AE303" s="13"/>
      <c r="AT303" s="245" t="s">
        <v>319</v>
      </c>
      <c r="AU303" s="245" t="s">
        <v>85</v>
      </c>
      <c r="AV303" s="13" t="s">
        <v>85</v>
      </c>
      <c r="AW303" s="13" t="s">
        <v>37</v>
      </c>
      <c r="AX303" s="13" t="s">
        <v>76</v>
      </c>
      <c r="AY303" s="245" t="s">
        <v>308</v>
      </c>
    </row>
    <row r="304" s="13" customFormat="1">
      <c r="A304" s="13"/>
      <c r="B304" s="234"/>
      <c r="C304" s="235"/>
      <c r="D304" s="236" t="s">
        <v>319</v>
      </c>
      <c r="E304" s="237" t="s">
        <v>19</v>
      </c>
      <c r="F304" s="238" t="s">
        <v>10714</v>
      </c>
      <c r="G304" s="235"/>
      <c r="H304" s="239">
        <v>54</v>
      </c>
      <c r="I304" s="240"/>
      <c r="J304" s="235"/>
      <c r="K304" s="235"/>
      <c r="L304" s="241"/>
      <c r="M304" s="242"/>
      <c r="N304" s="243"/>
      <c r="O304" s="243"/>
      <c r="P304" s="243"/>
      <c r="Q304" s="243"/>
      <c r="R304" s="243"/>
      <c r="S304" s="243"/>
      <c r="T304" s="244"/>
      <c r="U304" s="13"/>
      <c r="V304" s="13"/>
      <c r="W304" s="13"/>
      <c r="X304" s="13"/>
      <c r="Y304" s="13"/>
      <c r="Z304" s="13"/>
      <c r="AA304" s="13"/>
      <c r="AB304" s="13"/>
      <c r="AC304" s="13"/>
      <c r="AD304" s="13"/>
      <c r="AE304" s="13"/>
      <c r="AT304" s="245" t="s">
        <v>319</v>
      </c>
      <c r="AU304" s="245" t="s">
        <v>85</v>
      </c>
      <c r="AV304" s="13" t="s">
        <v>85</v>
      </c>
      <c r="AW304" s="13" t="s">
        <v>37</v>
      </c>
      <c r="AX304" s="13" t="s">
        <v>76</v>
      </c>
      <c r="AY304" s="245" t="s">
        <v>308</v>
      </c>
    </row>
    <row r="305" s="15" customFormat="1">
      <c r="A305" s="15"/>
      <c r="B305" s="259"/>
      <c r="C305" s="260"/>
      <c r="D305" s="236" t="s">
        <v>319</v>
      </c>
      <c r="E305" s="261" t="s">
        <v>19</v>
      </c>
      <c r="F305" s="262" t="s">
        <v>448</v>
      </c>
      <c r="G305" s="260"/>
      <c r="H305" s="263">
        <v>129.203</v>
      </c>
      <c r="I305" s="264"/>
      <c r="J305" s="260"/>
      <c r="K305" s="260"/>
      <c r="L305" s="265"/>
      <c r="M305" s="266"/>
      <c r="N305" s="267"/>
      <c r="O305" s="267"/>
      <c r="P305" s="267"/>
      <c r="Q305" s="267"/>
      <c r="R305" s="267"/>
      <c r="S305" s="267"/>
      <c r="T305" s="268"/>
      <c r="U305" s="15"/>
      <c r="V305" s="15"/>
      <c r="W305" s="15"/>
      <c r="X305" s="15"/>
      <c r="Y305" s="15"/>
      <c r="Z305" s="15"/>
      <c r="AA305" s="15"/>
      <c r="AB305" s="15"/>
      <c r="AC305" s="15"/>
      <c r="AD305" s="15"/>
      <c r="AE305" s="15"/>
      <c r="AT305" s="269" t="s">
        <v>319</v>
      </c>
      <c r="AU305" s="269" t="s">
        <v>85</v>
      </c>
      <c r="AV305" s="15" t="s">
        <v>315</v>
      </c>
      <c r="AW305" s="15" t="s">
        <v>37</v>
      </c>
      <c r="AX305" s="15" t="s">
        <v>83</v>
      </c>
      <c r="AY305" s="269" t="s">
        <v>308</v>
      </c>
    </row>
    <row r="306" s="2" customFormat="1" ht="16.5" customHeight="1">
      <c r="A306" s="41"/>
      <c r="B306" s="42"/>
      <c r="C306" s="280" t="s">
        <v>1448</v>
      </c>
      <c r="D306" s="280" t="s">
        <v>1137</v>
      </c>
      <c r="E306" s="281" t="s">
        <v>10721</v>
      </c>
      <c r="F306" s="282" t="s">
        <v>8201</v>
      </c>
      <c r="G306" s="283" t="s">
        <v>626</v>
      </c>
      <c r="H306" s="284">
        <v>98.122</v>
      </c>
      <c r="I306" s="285"/>
      <c r="J306" s="286">
        <f>ROUND(I306*H306,2)</f>
        <v>0</v>
      </c>
      <c r="K306" s="282" t="s">
        <v>314</v>
      </c>
      <c r="L306" s="287"/>
      <c r="M306" s="288" t="s">
        <v>19</v>
      </c>
      <c r="N306" s="289" t="s">
        <v>47</v>
      </c>
      <c r="O306" s="87"/>
      <c r="P306" s="225">
        <f>O306*H306</f>
        <v>0</v>
      </c>
      <c r="Q306" s="225">
        <v>0.001</v>
      </c>
      <c r="R306" s="225">
        <f>Q306*H306</f>
        <v>0.098122000000000001</v>
      </c>
      <c r="S306" s="225">
        <v>0</v>
      </c>
      <c r="T306" s="226">
        <f>S306*H306</f>
        <v>0</v>
      </c>
      <c r="U306" s="41"/>
      <c r="V306" s="41"/>
      <c r="W306" s="41"/>
      <c r="X306" s="41"/>
      <c r="Y306" s="41"/>
      <c r="Z306" s="41"/>
      <c r="AA306" s="41"/>
      <c r="AB306" s="41"/>
      <c r="AC306" s="41"/>
      <c r="AD306" s="41"/>
      <c r="AE306" s="41"/>
      <c r="AR306" s="227" t="s">
        <v>616</v>
      </c>
      <c r="AT306" s="227" t="s">
        <v>1137</v>
      </c>
      <c r="AU306" s="227" t="s">
        <v>85</v>
      </c>
      <c r="AY306" s="20" t="s">
        <v>308</v>
      </c>
      <c r="BE306" s="228">
        <f>IF(N306="základní",J306,0)</f>
        <v>0</v>
      </c>
      <c r="BF306" s="228">
        <f>IF(N306="snížená",J306,0)</f>
        <v>0</v>
      </c>
      <c r="BG306" s="228">
        <f>IF(N306="zákl. přenesená",J306,0)</f>
        <v>0</v>
      </c>
      <c r="BH306" s="228">
        <f>IF(N306="sníž. přenesená",J306,0)</f>
        <v>0</v>
      </c>
      <c r="BI306" s="228">
        <f>IF(N306="nulová",J306,0)</f>
        <v>0</v>
      </c>
      <c r="BJ306" s="20" t="s">
        <v>83</v>
      </c>
      <c r="BK306" s="228">
        <f>ROUND(I306*H306,2)</f>
        <v>0</v>
      </c>
      <c r="BL306" s="20" t="s">
        <v>391</v>
      </c>
      <c r="BM306" s="227" t="s">
        <v>10722</v>
      </c>
    </row>
    <row r="307" s="14" customFormat="1">
      <c r="A307" s="14"/>
      <c r="B307" s="249"/>
      <c r="C307" s="250"/>
      <c r="D307" s="236" t="s">
        <v>319</v>
      </c>
      <c r="E307" s="251" t="s">
        <v>19</v>
      </c>
      <c r="F307" s="252" t="s">
        <v>8197</v>
      </c>
      <c r="G307" s="250"/>
      <c r="H307" s="251" t="s">
        <v>19</v>
      </c>
      <c r="I307" s="253"/>
      <c r="J307" s="250"/>
      <c r="K307" s="250"/>
      <c r="L307" s="254"/>
      <c r="M307" s="255"/>
      <c r="N307" s="256"/>
      <c r="O307" s="256"/>
      <c r="P307" s="256"/>
      <c r="Q307" s="256"/>
      <c r="R307" s="256"/>
      <c r="S307" s="256"/>
      <c r="T307" s="257"/>
      <c r="U307" s="14"/>
      <c r="V307" s="14"/>
      <c r="W307" s="14"/>
      <c r="X307" s="14"/>
      <c r="Y307" s="14"/>
      <c r="Z307" s="14"/>
      <c r="AA307" s="14"/>
      <c r="AB307" s="14"/>
      <c r="AC307" s="14"/>
      <c r="AD307" s="14"/>
      <c r="AE307" s="14"/>
      <c r="AT307" s="258" t="s">
        <v>319</v>
      </c>
      <c r="AU307" s="258" t="s">
        <v>85</v>
      </c>
      <c r="AV307" s="14" t="s">
        <v>83</v>
      </c>
      <c r="AW307" s="14" t="s">
        <v>37</v>
      </c>
      <c r="AX307" s="14" t="s">
        <v>76</v>
      </c>
      <c r="AY307" s="258" t="s">
        <v>308</v>
      </c>
    </row>
    <row r="308" s="13" customFormat="1">
      <c r="A308" s="13"/>
      <c r="B308" s="234"/>
      <c r="C308" s="235"/>
      <c r="D308" s="236" t="s">
        <v>319</v>
      </c>
      <c r="E308" s="237" t="s">
        <v>19</v>
      </c>
      <c r="F308" s="238" t="s">
        <v>10723</v>
      </c>
      <c r="G308" s="235"/>
      <c r="H308" s="239">
        <v>75.203000000000003</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10724</v>
      </c>
      <c r="G309" s="235"/>
      <c r="H309" s="239">
        <v>7.8250000000000002</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4" customFormat="1">
      <c r="A310" s="14"/>
      <c r="B310" s="249"/>
      <c r="C310" s="250"/>
      <c r="D310" s="236" t="s">
        <v>319</v>
      </c>
      <c r="E310" s="251" t="s">
        <v>19</v>
      </c>
      <c r="F310" s="252" t="s">
        <v>10717</v>
      </c>
      <c r="G310" s="250"/>
      <c r="H310" s="251" t="s">
        <v>19</v>
      </c>
      <c r="I310" s="253"/>
      <c r="J310" s="250"/>
      <c r="K310" s="250"/>
      <c r="L310" s="254"/>
      <c r="M310" s="255"/>
      <c r="N310" s="256"/>
      <c r="O310" s="256"/>
      <c r="P310" s="256"/>
      <c r="Q310" s="256"/>
      <c r="R310" s="256"/>
      <c r="S310" s="256"/>
      <c r="T310" s="257"/>
      <c r="U310" s="14"/>
      <c r="V310" s="14"/>
      <c r="W310" s="14"/>
      <c r="X310" s="14"/>
      <c r="Y310" s="14"/>
      <c r="Z310" s="14"/>
      <c r="AA310" s="14"/>
      <c r="AB310" s="14"/>
      <c r="AC310" s="14"/>
      <c r="AD310" s="14"/>
      <c r="AE310" s="14"/>
      <c r="AT310" s="258" t="s">
        <v>319</v>
      </c>
      <c r="AU310" s="258" t="s">
        <v>85</v>
      </c>
      <c r="AV310" s="14" t="s">
        <v>83</v>
      </c>
      <c r="AW310" s="14" t="s">
        <v>37</v>
      </c>
      <c r="AX310" s="14" t="s">
        <v>76</v>
      </c>
      <c r="AY310" s="258" t="s">
        <v>308</v>
      </c>
    </row>
    <row r="311" s="14" customFormat="1">
      <c r="A311" s="14"/>
      <c r="B311" s="249"/>
      <c r="C311" s="250"/>
      <c r="D311" s="236" t="s">
        <v>319</v>
      </c>
      <c r="E311" s="251" t="s">
        <v>19</v>
      </c>
      <c r="F311" s="252" t="s">
        <v>10718</v>
      </c>
      <c r="G311" s="250"/>
      <c r="H311" s="251" t="s">
        <v>19</v>
      </c>
      <c r="I311" s="253"/>
      <c r="J311" s="250"/>
      <c r="K311" s="250"/>
      <c r="L311" s="254"/>
      <c r="M311" s="255"/>
      <c r="N311" s="256"/>
      <c r="O311" s="256"/>
      <c r="P311" s="256"/>
      <c r="Q311" s="256"/>
      <c r="R311" s="256"/>
      <c r="S311" s="256"/>
      <c r="T311" s="257"/>
      <c r="U311" s="14"/>
      <c r="V311" s="14"/>
      <c r="W311" s="14"/>
      <c r="X311" s="14"/>
      <c r="Y311" s="14"/>
      <c r="Z311" s="14"/>
      <c r="AA311" s="14"/>
      <c r="AB311" s="14"/>
      <c r="AC311" s="14"/>
      <c r="AD311" s="14"/>
      <c r="AE311" s="14"/>
      <c r="AT311" s="258" t="s">
        <v>319</v>
      </c>
      <c r="AU311" s="258" t="s">
        <v>85</v>
      </c>
      <c r="AV311" s="14" t="s">
        <v>83</v>
      </c>
      <c r="AW311" s="14" t="s">
        <v>37</v>
      </c>
      <c r="AX311" s="14" t="s">
        <v>76</v>
      </c>
      <c r="AY311" s="258" t="s">
        <v>308</v>
      </c>
    </row>
    <row r="312" s="13" customFormat="1">
      <c r="A312" s="13"/>
      <c r="B312" s="234"/>
      <c r="C312" s="235"/>
      <c r="D312" s="236" t="s">
        <v>319</v>
      </c>
      <c r="E312" s="237" t="s">
        <v>19</v>
      </c>
      <c r="F312" s="238" t="s">
        <v>10725</v>
      </c>
      <c r="G312" s="235"/>
      <c r="H312" s="239">
        <v>15.093999999999999</v>
      </c>
      <c r="I312" s="240"/>
      <c r="J312" s="235"/>
      <c r="K312" s="235"/>
      <c r="L312" s="241"/>
      <c r="M312" s="242"/>
      <c r="N312" s="243"/>
      <c r="O312" s="243"/>
      <c r="P312" s="243"/>
      <c r="Q312" s="243"/>
      <c r="R312" s="243"/>
      <c r="S312" s="243"/>
      <c r="T312" s="244"/>
      <c r="U312" s="13"/>
      <c r="V312" s="13"/>
      <c r="W312" s="13"/>
      <c r="X312" s="13"/>
      <c r="Y312" s="13"/>
      <c r="Z312" s="13"/>
      <c r="AA312" s="13"/>
      <c r="AB312" s="13"/>
      <c r="AC312" s="13"/>
      <c r="AD312" s="13"/>
      <c r="AE312" s="13"/>
      <c r="AT312" s="245" t="s">
        <v>319</v>
      </c>
      <c r="AU312" s="245" t="s">
        <v>85</v>
      </c>
      <c r="AV312" s="13" t="s">
        <v>85</v>
      </c>
      <c r="AW312" s="13" t="s">
        <v>37</v>
      </c>
      <c r="AX312" s="13" t="s">
        <v>76</v>
      </c>
      <c r="AY312" s="245" t="s">
        <v>308</v>
      </c>
    </row>
    <row r="313" s="15" customFormat="1">
      <c r="A313" s="15"/>
      <c r="B313" s="259"/>
      <c r="C313" s="260"/>
      <c r="D313" s="236" t="s">
        <v>319</v>
      </c>
      <c r="E313" s="261" t="s">
        <v>19</v>
      </c>
      <c r="F313" s="262" t="s">
        <v>448</v>
      </c>
      <c r="G313" s="260"/>
      <c r="H313" s="263">
        <v>98.122</v>
      </c>
      <c r="I313" s="264"/>
      <c r="J313" s="260"/>
      <c r="K313" s="260"/>
      <c r="L313" s="265"/>
      <c r="M313" s="266"/>
      <c r="N313" s="267"/>
      <c r="O313" s="267"/>
      <c r="P313" s="267"/>
      <c r="Q313" s="267"/>
      <c r="R313" s="267"/>
      <c r="S313" s="267"/>
      <c r="T313" s="268"/>
      <c r="U313" s="15"/>
      <c r="V313" s="15"/>
      <c r="W313" s="15"/>
      <c r="X313" s="15"/>
      <c r="Y313" s="15"/>
      <c r="Z313" s="15"/>
      <c r="AA313" s="15"/>
      <c r="AB313" s="15"/>
      <c r="AC313" s="15"/>
      <c r="AD313" s="15"/>
      <c r="AE313" s="15"/>
      <c r="AT313" s="269" t="s">
        <v>319</v>
      </c>
      <c r="AU313" s="269" t="s">
        <v>85</v>
      </c>
      <c r="AV313" s="15" t="s">
        <v>315</v>
      </c>
      <c r="AW313" s="15" t="s">
        <v>37</v>
      </c>
      <c r="AX313" s="15" t="s">
        <v>83</v>
      </c>
      <c r="AY313" s="269" t="s">
        <v>308</v>
      </c>
    </row>
    <row r="314" s="2" customFormat="1" ht="16.5" customHeight="1">
      <c r="A314" s="41"/>
      <c r="B314" s="42"/>
      <c r="C314" s="216" t="s">
        <v>769</v>
      </c>
      <c r="D314" s="216" t="s">
        <v>310</v>
      </c>
      <c r="E314" s="217" t="s">
        <v>8192</v>
      </c>
      <c r="F314" s="218" t="s">
        <v>8193</v>
      </c>
      <c r="G314" s="219" t="s">
        <v>313</v>
      </c>
      <c r="H314" s="220">
        <v>125</v>
      </c>
      <c r="I314" s="221"/>
      <c r="J314" s="222">
        <f>ROUND(I314*H314,2)</f>
        <v>0</v>
      </c>
      <c r="K314" s="218" t="s">
        <v>314</v>
      </c>
      <c r="L314" s="47"/>
      <c r="M314" s="223" t="s">
        <v>19</v>
      </c>
      <c r="N314" s="224" t="s">
        <v>47</v>
      </c>
      <c r="O314" s="87"/>
      <c r="P314" s="225">
        <f>O314*H314</f>
        <v>0</v>
      </c>
      <c r="Q314" s="225">
        <v>0</v>
      </c>
      <c r="R314" s="225">
        <f>Q314*H314</f>
        <v>0</v>
      </c>
      <c r="S314" s="225">
        <v>0</v>
      </c>
      <c r="T314" s="226">
        <f>S314*H314</f>
        <v>0</v>
      </c>
      <c r="U314" s="41"/>
      <c r="V314" s="41"/>
      <c r="W314" s="41"/>
      <c r="X314" s="41"/>
      <c r="Y314" s="41"/>
      <c r="Z314" s="41"/>
      <c r="AA314" s="41"/>
      <c r="AB314" s="41"/>
      <c r="AC314" s="41"/>
      <c r="AD314" s="41"/>
      <c r="AE314" s="41"/>
      <c r="AR314" s="227" t="s">
        <v>391</v>
      </c>
      <c r="AT314" s="227" t="s">
        <v>310</v>
      </c>
      <c r="AU314" s="227" t="s">
        <v>85</v>
      </c>
      <c r="AY314" s="20" t="s">
        <v>308</v>
      </c>
      <c r="BE314" s="228">
        <f>IF(N314="základní",J314,0)</f>
        <v>0</v>
      </c>
      <c r="BF314" s="228">
        <f>IF(N314="snížená",J314,0)</f>
        <v>0</v>
      </c>
      <c r="BG314" s="228">
        <f>IF(N314="zákl. přenesená",J314,0)</f>
        <v>0</v>
      </c>
      <c r="BH314" s="228">
        <f>IF(N314="sníž. přenesená",J314,0)</f>
        <v>0</v>
      </c>
      <c r="BI314" s="228">
        <f>IF(N314="nulová",J314,0)</f>
        <v>0</v>
      </c>
      <c r="BJ314" s="20" t="s">
        <v>83</v>
      </c>
      <c r="BK314" s="228">
        <f>ROUND(I314*H314,2)</f>
        <v>0</v>
      </c>
      <c r="BL314" s="20" t="s">
        <v>391</v>
      </c>
      <c r="BM314" s="227" t="s">
        <v>10726</v>
      </c>
    </row>
    <row r="315" s="2" customFormat="1">
      <c r="A315" s="41"/>
      <c r="B315" s="42"/>
      <c r="C315" s="43"/>
      <c r="D315" s="229" t="s">
        <v>317</v>
      </c>
      <c r="E315" s="43"/>
      <c r="F315" s="230" t="s">
        <v>8195</v>
      </c>
      <c r="G315" s="43"/>
      <c r="H315" s="43"/>
      <c r="I315" s="231"/>
      <c r="J315" s="43"/>
      <c r="K315" s="43"/>
      <c r="L315" s="47"/>
      <c r="M315" s="232"/>
      <c r="N315" s="233"/>
      <c r="O315" s="87"/>
      <c r="P315" s="87"/>
      <c r="Q315" s="87"/>
      <c r="R315" s="87"/>
      <c r="S315" s="87"/>
      <c r="T315" s="88"/>
      <c r="U315" s="41"/>
      <c r="V315" s="41"/>
      <c r="W315" s="41"/>
      <c r="X315" s="41"/>
      <c r="Y315" s="41"/>
      <c r="Z315" s="41"/>
      <c r="AA315" s="41"/>
      <c r="AB315" s="41"/>
      <c r="AC315" s="41"/>
      <c r="AD315" s="41"/>
      <c r="AE315" s="41"/>
      <c r="AT315" s="20" t="s">
        <v>317</v>
      </c>
      <c r="AU315" s="20" t="s">
        <v>85</v>
      </c>
    </row>
    <row r="316" s="14" customFormat="1">
      <c r="A316" s="14"/>
      <c r="B316" s="249"/>
      <c r="C316" s="250"/>
      <c r="D316" s="236" t="s">
        <v>319</v>
      </c>
      <c r="E316" s="251" t="s">
        <v>19</v>
      </c>
      <c r="F316" s="252" t="s">
        <v>8197</v>
      </c>
      <c r="G316" s="250"/>
      <c r="H316" s="251" t="s">
        <v>19</v>
      </c>
      <c r="I316" s="253"/>
      <c r="J316" s="250"/>
      <c r="K316" s="250"/>
      <c r="L316" s="254"/>
      <c r="M316" s="255"/>
      <c r="N316" s="256"/>
      <c r="O316" s="256"/>
      <c r="P316" s="256"/>
      <c r="Q316" s="256"/>
      <c r="R316" s="256"/>
      <c r="S316" s="256"/>
      <c r="T316" s="257"/>
      <c r="U316" s="14"/>
      <c r="V316" s="14"/>
      <c r="W316" s="14"/>
      <c r="X316" s="14"/>
      <c r="Y316" s="14"/>
      <c r="Z316" s="14"/>
      <c r="AA316" s="14"/>
      <c r="AB316" s="14"/>
      <c r="AC316" s="14"/>
      <c r="AD316" s="14"/>
      <c r="AE316" s="14"/>
      <c r="AT316" s="258" t="s">
        <v>319</v>
      </c>
      <c r="AU316" s="258" t="s">
        <v>85</v>
      </c>
      <c r="AV316" s="14" t="s">
        <v>83</v>
      </c>
      <c r="AW316" s="14" t="s">
        <v>37</v>
      </c>
      <c r="AX316" s="14" t="s">
        <v>76</v>
      </c>
      <c r="AY316" s="258" t="s">
        <v>308</v>
      </c>
    </row>
    <row r="317" s="14" customFormat="1">
      <c r="A317" s="14"/>
      <c r="B317" s="249"/>
      <c r="C317" s="250"/>
      <c r="D317" s="236" t="s">
        <v>319</v>
      </c>
      <c r="E317" s="251" t="s">
        <v>19</v>
      </c>
      <c r="F317" s="252" t="s">
        <v>10717</v>
      </c>
      <c r="G317" s="250"/>
      <c r="H317" s="251" t="s">
        <v>19</v>
      </c>
      <c r="I317" s="253"/>
      <c r="J317" s="250"/>
      <c r="K317" s="250"/>
      <c r="L317" s="254"/>
      <c r="M317" s="255"/>
      <c r="N317" s="256"/>
      <c r="O317" s="256"/>
      <c r="P317" s="256"/>
      <c r="Q317" s="256"/>
      <c r="R317" s="256"/>
      <c r="S317" s="256"/>
      <c r="T317" s="257"/>
      <c r="U317" s="14"/>
      <c r="V317" s="14"/>
      <c r="W317" s="14"/>
      <c r="X317" s="14"/>
      <c r="Y317" s="14"/>
      <c r="Z317" s="14"/>
      <c r="AA317" s="14"/>
      <c r="AB317" s="14"/>
      <c r="AC317" s="14"/>
      <c r="AD317" s="14"/>
      <c r="AE317" s="14"/>
      <c r="AT317" s="258" t="s">
        <v>319</v>
      </c>
      <c r="AU317" s="258" t="s">
        <v>85</v>
      </c>
      <c r="AV317" s="14" t="s">
        <v>83</v>
      </c>
      <c r="AW317" s="14" t="s">
        <v>37</v>
      </c>
      <c r="AX317" s="14" t="s">
        <v>76</v>
      </c>
      <c r="AY317" s="258" t="s">
        <v>308</v>
      </c>
    </row>
    <row r="318" s="14" customFormat="1">
      <c r="A318" s="14"/>
      <c r="B318" s="249"/>
      <c r="C318" s="250"/>
      <c r="D318" s="236" t="s">
        <v>319</v>
      </c>
      <c r="E318" s="251" t="s">
        <v>19</v>
      </c>
      <c r="F318" s="252" t="s">
        <v>10718</v>
      </c>
      <c r="G318" s="250"/>
      <c r="H318" s="251" t="s">
        <v>19</v>
      </c>
      <c r="I318" s="253"/>
      <c r="J318" s="250"/>
      <c r="K318" s="250"/>
      <c r="L318" s="254"/>
      <c r="M318" s="255"/>
      <c r="N318" s="256"/>
      <c r="O318" s="256"/>
      <c r="P318" s="256"/>
      <c r="Q318" s="256"/>
      <c r="R318" s="256"/>
      <c r="S318" s="256"/>
      <c r="T318" s="257"/>
      <c r="U318" s="14"/>
      <c r="V318" s="14"/>
      <c r="W318" s="14"/>
      <c r="X318" s="14"/>
      <c r="Y318" s="14"/>
      <c r="Z318" s="14"/>
      <c r="AA318" s="14"/>
      <c r="AB318" s="14"/>
      <c r="AC318" s="14"/>
      <c r="AD318" s="14"/>
      <c r="AE318" s="14"/>
      <c r="AT318" s="258" t="s">
        <v>319</v>
      </c>
      <c r="AU318" s="258" t="s">
        <v>85</v>
      </c>
      <c r="AV318" s="14" t="s">
        <v>83</v>
      </c>
      <c r="AW318" s="14" t="s">
        <v>37</v>
      </c>
      <c r="AX318" s="14" t="s">
        <v>76</v>
      </c>
      <c r="AY318" s="258" t="s">
        <v>308</v>
      </c>
    </row>
    <row r="319" s="13" customFormat="1">
      <c r="A319" s="13"/>
      <c r="B319" s="234"/>
      <c r="C319" s="235"/>
      <c r="D319" s="236" t="s">
        <v>319</v>
      </c>
      <c r="E319" s="237" t="s">
        <v>19</v>
      </c>
      <c r="F319" s="238" t="s">
        <v>10719</v>
      </c>
      <c r="G319" s="235"/>
      <c r="H319" s="239">
        <v>125</v>
      </c>
      <c r="I319" s="240"/>
      <c r="J319" s="235"/>
      <c r="K319" s="235"/>
      <c r="L319" s="241"/>
      <c r="M319" s="242"/>
      <c r="N319" s="243"/>
      <c r="O319" s="243"/>
      <c r="P319" s="243"/>
      <c r="Q319" s="243"/>
      <c r="R319" s="243"/>
      <c r="S319" s="243"/>
      <c r="T319" s="244"/>
      <c r="U319" s="13"/>
      <c r="V319" s="13"/>
      <c r="W319" s="13"/>
      <c r="X319" s="13"/>
      <c r="Y319" s="13"/>
      <c r="Z319" s="13"/>
      <c r="AA319" s="13"/>
      <c r="AB319" s="13"/>
      <c r="AC319" s="13"/>
      <c r="AD319" s="13"/>
      <c r="AE319" s="13"/>
      <c r="AT319" s="245" t="s">
        <v>319</v>
      </c>
      <c r="AU319" s="245" t="s">
        <v>85</v>
      </c>
      <c r="AV319" s="13" t="s">
        <v>85</v>
      </c>
      <c r="AW319" s="13" t="s">
        <v>37</v>
      </c>
      <c r="AX319" s="13" t="s">
        <v>83</v>
      </c>
      <c r="AY319" s="245" t="s">
        <v>308</v>
      </c>
    </row>
    <row r="320" s="2" customFormat="1" ht="16.5" customHeight="1">
      <c r="A320" s="41"/>
      <c r="B320" s="42"/>
      <c r="C320" s="280" t="s">
        <v>1459</v>
      </c>
      <c r="D320" s="280" t="s">
        <v>1137</v>
      </c>
      <c r="E320" s="281" t="s">
        <v>8200</v>
      </c>
      <c r="F320" s="282" t="s">
        <v>8201</v>
      </c>
      <c r="G320" s="283" t="s">
        <v>626</v>
      </c>
      <c r="H320" s="284">
        <v>15.813000000000001</v>
      </c>
      <c r="I320" s="285"/>
      <c r="J320" s="286">
        <f>ROUND(I320*H320,2)</f>
        <v>0</v>
      </c>
      <c r="K320" s="282" t="s">
        <v>314</v>
      </c>
      <c r="L320" s="287"/>
      <c r="M320" s="288" t="s">
        <v>19</v>
      </c>
      <c r="N320" s="289" t="s">
        <v>47</v>
      </c>
      <c r="O320" s="87"/>
      <c r="P320" s="225">
        <f>O320*H320</f>
        <v>0</v>
      </c>
      <c r="Q320" s="225">
        <v>0.001</v>
      </c>
      <c r="R320" s="225">
        <f>Q320*H320</f>
        <v>0.015813000000000001</v>
      </c>
      <c r="S320" s="225">
        <v>0</v>
      </c>
      <c r="T320" s="226">
        <f>S320*H320</f>
        <v>0</v>
      </c>
      <c r="U320" s="41"/>
      <c r="V320" s="41"/>
      <c r="W320" s="41"/>
      <c r="X320" s="41"/>
      <c r="Y320" s="41"/>
      <c r="Z320" s="41"/>
      <c r="AA320" s="41"/>
      <c r="AB320" s="41"/>
      <c r="AC320" s="41"/>
      <c r="AD320" s="41"/>
      <c r="AE320" s="41"/>
      <c r="AR320" s="227" t="s">
        <v>616</v>
      </c>
      <c r="AT320" s="227" t="s">
        <v>1137</v>
      </c>
      <c r="AU320" s="227" t="s">
        <v>85</v>
      </c>
      <c r="AY320" s="20" t="s">
        <v>308</v>
      </c>
      <c r="BE320" s="228">
        <f>IF(N320="základní",J320,0)</f>
        <v>0</v>
      </c>
      <c r="BF320" s="228">
        <f>IF(N320="snížená",J320,0)</f>
        <v>0</v>
      </c>
      <c r="BG320" s="228">
        <f>IF(N320="zákl. přenesená",J320,0)</f>
        <v>0</v>
      </c>
      <c r="BH320" s="228">
        <f>IF(N320="sníž. přenesená",J320,0)</f>
        <v>0</v>
      </c>
      <c r="BI320" s="228">
        <f>IF(N320="nulová",J320,0)</f>
        <v>0</v>
      </c>
      <c r="BJ320" s="20" t="s">
        <v>83</v>
      </c>
      <c r="BK320" s="228">
        <f>ROUND(I320*H320,2)</f>
        <v>0</v>
      </c>
      <c r="BL320" s="20" t="s">
        <v>391</v>
      </c>
      <c r="BM320" s="227" t="s">
        <v>10727</v>
      </c>
    </row>
    <row r="321" s="14" customFormat="1">
      <c r="A321" s="14"/>
      <c r="B321" s="249"/>
      <c r="C321" s="250"/>
      <c r="D321" s="236" t="s">
        <v>319</v>
      </c>
      <c r="E321" s="251" t="s">
        <v>19</v>
      </c>
      <c r="F321" s="252" t="s">
        <v>8197</v>
      </c>
      <c r="G321" s="250"/>
      <c r="H321" s="251" t="s">
        <v>19</v>
      </c>
      <c r="I321" s="253"/>
      <c r="J321" s="250"/>
      <c r="K321" s="250"/>
      <c r="L321" s="254"/>
      <c r="M321" s="255"/>
      <c r="N321" s="256"/>
      <c r="O321" s="256"/>
      <c r="P321" s="256"/>
      <c r="Q321" s="256"/>
      <c r="R321" s="256"/>
      <c r="S321" s="256"/>
      <c r="T321" s="257"/>
      <c r="U321" s="14"/>
      <c r="V321" s="14"/>
      <c r="W321" s="14"/>
      <c r="X321" s="14"/>
      <c r="Y321" s="14"/>
      <c r="Z321" s="14"/>
      <c r="AA321" s="14"/>
      <c r="AB321" s="14"/>
      <c r="AC321" s="14"/>
      <c r="AD321" s="14"/>
      <c r="AE321" s="14"/>
      <c r="AT321" s="258" t="s">
        <v>319</v>
      </c>
      <c r="AU321" s="258" t="s">
        <v>85</v>
      </c>
      <c r="AV321" s="14" t="s">
        <v>83</v>
      </c>
      <c r="AW321" s="14" t="s">
        <v>37</v>
      </c>
      <c r="AX321" s="14" t="s">
        <v>76</v>
      </c>
      <c r="AY321" s="258" t="s">
        <v>308</v>
      </c>
    </row>
    <row r="322" s="14" customFormat="1">
      <c r="A322" s="14"/>
      <c r="B322" s="249"/>
      <c r="C322" s="250"/>
      <c r="D322" s="236" t="s">
        <v>319</v>
      </c>
      <c r="E322" s="251" t="s">
        <v>19</v>
      </c>
      <c r="F322" s="252" t="s">
        <v>10717</v>
      </c>
      <c r="G322" s="250"/>
      <c r="H322" s="251" t="s">
        <v>19</v>
      </c>
      <c r="I322" s="253"/>
      <c r="J322" s="250"/>
      <c r="K322" s="250"/>
      <c r="L322" s="254"/>
      <c r="M322" s="255"/>
      <c r="N322" s="256"/>
      <c r="O322" s="256"/>
      <c r="P322" s="256"/>
      <c r="Q322" s="256"/>
      <c r="R322" s="256"/>
      <c r="S322" s="256"/>
      <c r="T322" s="257"/>
      <c r="U322" s="14"/>
      <c r="V322" s="14"/>
      <c r="W322" s="14"/>
      <c r="X322" s="14"/>
      <c r="Y322" s="14"/>
      <c r="Z322" s="14"/>
      <c r="AA322" s="14"/>
      <c r="AB322" s="14"/>
      <c r="AC322" s="14"/>
      <c r="AD322" s="14"/>
      <c r="AE322" s="14"/>
      <c r="AT322" s="258" t="s">
        <v>319</v>
      </c>
      <c r="AU322" s="258" t="s">
        <v>85</v>
      </c>
      <c r="AV322" s="14" t="s">
        <v>83</v>
      </c>
      <c r="AW322" s="14" t="s">
        <v>37</v>
      </c>
      <c r="AX322" s="14" t="s">
        <v>76</v>
      </c>
      <c r="AY322" s="258" t="s">
        <v>308</v>
      </c>
    </row>
    <row r="323" s="14" customFormat="1">
      <c r="A323" s="14"/>
      <c r="B323" s="249"/>
      <c r="C323" s="250"/>
      <c r="D323" s="236" t="s">
        <v>319</v>
      </c>
      <c r="E323" s="251" t="s">
        <v>19</v>
      </c>
      <c r="F323" s="252" t="s">
        <v>10718</v>
      </c>
      <c r="G323" s="250"/>
      <c r="H323" s="251" t="s">
        <v>19</v>
      </c>
      <c r="I323" s="253"/>
      <c r="J323" s="250"/>
      <c r="K323" s="250"/>
      <c r="L323" s="254"/>
      <c r="M323" s="255"/>
      <c r="N323" s="256"/>
      <c r="O323" s="256"/>
      <c r="P323" s="256"/>
      <c r="Q323" s="256"/>
      <c r="R323" s="256"/>
      <c r="S323" s="256"/>
      <c r="T323" s="257"/>
      <c r="U323" s="14"/>
      <c r="V323" s="14"/>
      <c r="W323" s="14"/>
      <c r="X323" s="14"/>
      <c r="Y323" s="14"/>
      <c r="Z323" s="14"/>
      <c r="AA323" s="14"/>
      <c r="AB323" s="14"/>
      <c r="AC323" s="14"/>
      <c r="AD323" s="14"/>
      <c r="AE323" s="14"/>
      <c r="AT323" s="258" t="s">
        <v>319</v>
      </c>
      <c r="AU323" s="258" t="s">
        <v>85</v>
      </c>
      <c r="AV323" s="14" t="s">
        <v>83</v>
      </c>
      <c r="AW323" s="14" t="s">
        <v>37</v>
      </c>
      <c r="AX323" s="14" t="s">
        <v>76</v>
      </c>
      <c r="AY323" s="258" t="s">
        <v>308</v>
      </c>
    </row>
    <row r="324" s="13" customFormat="1">
      <c r="A324" s="13"/>
      <c r="B324" s="234"/>
      <c r="C324" s="235"/>
      <c r="D324" s="236" t="s">
        <v>319</v>
      </c>
      <c r="E324" s="237" t="s">
        <v>19</v>
      </c>
      <c r="F324" s="238" t="s">
        <v>10728</v>
      </c>
      <c r="G324" s="235"/>
      <c r="H324" s="239">
        <v>15.813000000000001</v>
      </c>
      <c r="I324" s="240"/>
      <c r="J324" s="235"/>
      <c r="K324" s="235"/>
      <c r="L324" s="241"/>
      <c r="M324" s="242"/>
      <c r="N324" s="243"/>
      <c r="O324" s="243"/>
      <c r="P324" s="243"/>
      <c r="Q324" s="243"/>
      <c r="R324" s="243"/>
      <c r="S324" s="243"/>
      <c r="T324" s="244"/>
      <c r="U324" s="13"/>
      <c r="V324" s="13"/>
      <c r="W324" s="13"/>
      <c r="X324" s="13"/>
      <c r="Y324" s="13"/>
      <c r="Z324" s="13"/>
      <c r="AA324" s="13"/>
      <c r="AB324" s="13"/>
      <c r="AC324" s="13"/>
      <c r="AD324" s="13"/>
      <c r="AE324" s="13"/>
      <c r="AT324" s="245" t="s">
        <v>319</v>
      </c>
      <c r="AU324" s="245" t="s">
        <v>85</v>
      </c>
      <c r="AV324" s="13" t="s">
        <v>85</v>
      </c>
      <c r="AW324" s="13" t="s">
        <v>37</v>
      </c>
      <c r="AX324" s="13" t="s">
        <v>76</v>
      </c>
      <c r="AY324" s="245" t="s">
        <v>308</v>
      </c>
    </row>
    <row r="325" s="15" customFormat="1">
      <c r="A325" s="15"/>
      <c r="B325" s="259"/>
      <c r="C325" s="260"/>
      <c r="D325" s="236" t="s">
        <v>319</v>
      </c>
      <c r="E325" s="261" t="s">
        <v>19</v>
      </c>
      <c r="F325" s="262" t="s">
        <v>448</v>
      </c>
      <c r="G325" s="260"/>
      <c r="H325" s="263">
        <v>15.813000000000001</v>
      </c>
      <c r="I325" s="264"/>
      <c r="J325" s="260"/>
      <c r="K325" s="260"/>
      <c r="L325" s="265"/>
      <c r="M325" s="266"/>
      <c r="N325" s="267"/>
      <c r="O325" s="267"/>
      <c r="P325" s="267"/>
      <c r="Q325" s="267"/>
      <c r="R325" s="267"/>
      <c r="S325" s="267"/>
      <c r="T325" s="268"/>
      <c r="U325" s="15"/>
      <c r="V325" s="15"/>
      <c r="W325" s="15"/>
      <c r="X325" s="15"/>
      <c r="Y325" s="15"/>
      <c r="Z325" s="15"/>
      <c r="AA325" s="15"/>
      <c r="AB325" s="15"/>
      <c r="AC325" s="15"/>
      <c r="AD325" s="15"/>
      <c r="AE325" s="15"/>
      <c r="AT325" s="269" t="s">
        <v>319</v>
      </c>
      <c r="AU325" s="269" t="s">
        <v>85</v>
      </c>
      <c r="AV325" s="15" t="s">
        <v>315</v>
      </c>
      <c r="AW325" s="15" t="s">
        <v>37</v>
      </c>
      <c r="AX325" s="15" t="s">
        <v>83</v>
      </c>
      <c r="AY325" s="269" t="s">
        <v>308</v>
      </c>
    </row>
    <row r="326" s="2" customFormat="1" ht="16.5" customHeight="1">
      <c r="A326" s="41"/>
      <c r="B326" s="42"/>
      <c r="C326" s="216" t="s">
        <v>773</v>
      </c>
      <c r="D326" s="216" t="s">
        <v>310</v>
      </c>
      <c r="E326" s="217" t="s">
        <v>10729</v>
      </c>
      <c r="F326" s="218" t="s">
        <v>10730</v>
      </c>
      <c r="G326" s="219" t="s">
        <v>313</v>
      </c>
      <c r="H326" s="220">
        <v>622.79999999999995</v>
      </c>
      <c r="I326" s="221"/>
      <c r="J326" s="222">
        <f>ROUND(I326*H326,2)</f>
        <v>0</v>
      </c>
      <c r="K326" s="218" t="s">
        <v>314</v>
      </c>
      <c r="L326" s="47"/>
      <c r="M326" s="223" t="s">
        <v>19</v>
      </c>
      <c r="N326" s="224" t="s">
        <v>47</v>
      </c>
      <c r="O326" s="87"/>
      <c r="P326" s="225">
        <f>O326*H326</f>
        <v>0</v>
      </c>
      <c r="Q326" s="225">
        <v>0</v>
      </c>
      <c r="R326" s="225">
        <f>Q326*H326</f>
        <v>0</v>
      </c>
      <c r="S326" s="225">
        <v>0</v>
      </c>
      <c r="T326" s="226">
        <f>S326*H326</f>
        <v>0</v>
      </c>
      <c r="U326" s="41"/>
      <c r="V326" s="41"/>
      <c r="W326" s="41"/>
      <c r="X326" s="41"/>
      <c r="Y326" s="41"/>
      <c r="Z326" s="41"/>
      <c r="AA326" s="41"/>
      <c r="AB326" s="41"/>
      <c r="AC326" s="41"/>
      <c r="AD326" s="41"/>
      <c r="AE326" s="41"/>
      <c r="AR326" s="227" t="s">
        <v>391</v>
      </c>
      <c r="AT326" s="227" t="s">
        <v>310</v>
      </c>
      <c r="AU326" s="227" t="s">
        <v>85</v>
      </c>
      <c r="AY326" s="20" t="s">
        <v>308</v>
      </c>
      <c r="BE326" s="228">
        <f>IF(N326="základní",J326,0)</f>
        <v>0</v>
      </c>
      <c r="BF326" s="228">
        <f>IF(N326="snížená",J326,0)</f>
        <v>0</v>
      </c>
      <c r="BG326" s="228">
        <f>IF(N326="zákl. přenesená",J326,0)</f>
        <v>0</v>
      </c>
      <c r="BH326" s="228">
        <f>IF(N326="sníž. přenesená",J326,0)</f>
        <v>0</v>
      </c>
      <c r="BI326" s="228">
        <f>IF(N326="nulová",J326,0)</f>
        <v>0</v>
      </c>
      <c r="BJ326" s="20" t="s">
        <v>83</v>
      </c>
      <c r="BK326" s="228">
        <f>ROUND(I326*H326,2)</f>
        <v>0</v>
      </c>
      <c r="BL326" s="20" t="s">
        <v>391</v>
      </c>
      <c r="BM326" s="227" t="s">
        <v>10731</v>
      </c>
    </row>
    <row r="327" s="2" customFormat="1">
      <c r="A327" s="41"/>
      <c r="B327" s="42"/>
      <c r="C327" s="43"/>
      <c r="D327" s="229" t="s">
        <v>317</v>
      </c>
      <c r="E327" s="43"/>
      <c r="F327" s="230" t="s">
        <v>10732</v>
      </c>
      <c r="G327" s="43"/>
      <c r="H327" s="43"/>
      <c r="I327" s="231"/>
      <c r="J327" s="43"/>
      <c r="K327" s="43"/>
      <c r="L327" s="47"/>
      <c r="M327" s="232"/>
      <c r="N327" s="233"/>
      <c r="O327" s="87"/>
      <c r="P327" s="87"/>
      <c r="Q327" s="87"/>
      <c r="R327" s="87"/>
      <c r="S327" s="87"/>
      <c r="T327" s="88"/>
      <c r="U327" s="41"/>
      <c r="V327" s="41"/>
      <c r="W327" s="41"/>
      <c r="X327" s="41"/>
      <c r="Y327" s="41"/>
      <c r="Z327" s="41"/>
      <c r="AA327" s="41"/>
      <c r="AB327" s="41"/>
      <c r="AC327" s="41"/>
      <c r="AD327" s="41"/>
      <c r="AE327" s="41"/>
      <c r="AT327" s="20" t="s">
        <v>317</v>
      </c>
      <c r="AU327" s="20" t="s">
        <v>85</v>
      </c>
    </row>
    <row r="328" s="14" customFormat="1">
      <c r="A328" s="14"/>
      <c r="B328" s="249"/>
      <c r="C328" s="250"/>
      <c r="D328" s="236" t="s">
        <v>319</v>
      </c>
      <c r="E328" s="251" t="s">
        <v>19</v>
      </c>
      <c r="F328" s="252" t="s">
        <v>10733</v>
      </c>
      <c r="G328" s="250"/>
      <c r="H328" s="251" t="s">
        <v>19</v>
      </c>
      <c r="I328" s="253"/>
      <c r="J328" s="250"/>
      <c r="K328" s="250"/>
      <c r="L328" s="254"/>
      <c r="M328" s="255"/>
      <c r="N328" s="256"/>
      <c r="O328" s="256"/>
      <c r="P328" s="256"/>
      <c r="Q328" s="256"/>
      <c r="R328" s="256"/>
      <c r="S328" s="256"/>
      <c r="T328" s="257"/>
      <c r="U328" s="14"/>
      <c r="V328" s="14"/>
      <c r="W328" s="14"/>
      <c r="X328" s="14"/>
      <c r="Y328" s="14"/>
      <c r="Z328" s="14"/>
      <c r="AA328" s="14"/>
      <c r="AB328" s="14"/>
      <c r="AC328" s="14"/>
      <c r="AD328" s="14"/>
      <c r="AE328" s="14"/>
      <c r="AT328" s="258" t="s">
        <v>319</v>
      </c>
      <c r="AU328" s="258" t="s">
        <v>85</v>
      </c>
      <c r="AV328" s="14" t="s">
        <v>83</v>
      </c>
      <c r="AW328" s="14" t="s">
        <v>37</v>
      </c>
      <c r="AX328" s="14" t="s">
        <v>76</v>
      </c>
      <c r="AY328" s="258" t="s">
        <v>308</v>
      </c>
    </row>
    <row r="329" s="13" customFormat="1">
      <c r="A329" s="13"/>
      <c r="B329" s="234"/>
      <c r="C329" s="235"/>
      <c r="D329" s="236" t="s">
        <v>319</v>
      </c>
      <c r="E329" s="237" t="s">
        <v>19</v>
      </c>
      <c r="F329" s="238" t="s">
        <v>10734</v>
      </c>
      <c r="G329" s="235"/>
      <c r="H329" s="239">
        <v>622.79999999999995</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83</v>
      </c>
      <c r="AY329" s="245" t="s">
        <v>308</v>
      </c>
    </row>
    <row r="330" s="2" customFormat="1" ht="16.5" customHeight="1">
      <c r="A330" s="41"/>
      <c r="B330" s="42"/>
      <c r="C330" s="280" t="s">
        <v>1473</v>
      </c>
      <c r="D330" s="280" t="s">
        <v>1137</v>
      </c>
      <c r="E330" s="281" t="s">
        <v>8243</v>
      </c>
      <c r="F330" s="282" t="s">
        <v>8244</v>
      </c>
      <c r="G330" s="283" t="s">
        <v>313</v>
      </c>
      <c r="H330" s="284">
        <v>653.94000000000005</v>
      </c>
      <c r="I330" s="285"/>
      <c r="J330" s="286">
        <f>ROUND(I330*H330,2)</f>
        <v>0</v>
      </c>
      <c r="K330" s="282" t="s">
        <v>19</v>
      </c>
      <c r="L330" s="287"/>
      <c r="M330" s="288" t="s">
        <v>19</v>
      </c>
      <c r="N330" s="289" t="s">
        <v>47</v>
      </c>
      <c r="O330" s="87"/>
      <c r="P330" s="225">
        <f>O330*H330</f>
        <v>0</v>
      </c>
      <c r="Q330" s="225">
        <v>0.001</v>
      </c>
      <c r="R330" s="225">
        <f>Q330*H330</f>
        <v>0.65394000000000008</v>
      </c>
      <c r="S330" s="225">
        <v>0</v>
      </c>
      <c r="T330" s="226">
        <f>S330*H330</f>
        <v>0</v>
      </c>
      <c r="U330" s="41"/>
      <c r="V330" s="41"/>
      <c r="W330" s="41"/>
      <c r="X330" s="41"/>
      <c r="Y330" s="41"/>
      <c r="Z330" s="41"/>
      <c r="AA330" s="41"/>
      <c r="AB330" s="41"/>
      <c r="AC330" s="41"/>
      <c r="AD330" s="41"/>
      <c r="AE330" s="41"/>
      <c r="AR330" s="227" t="s">
        <v>616</v>
      </c>
      <c r="AT330" s="227" t="s">
        <v>1137</v>
      </c>
      <c r="AU330" s="227" t="s">
        <v>85</v>
      </c>
      <c r="AY330" s="20" t="s">
        <v>308</v>
      </c>
      <c r="BE330" s="228">
        <f>IF(N330="základní",J330,0)</f>
        <v>0</v>
      </c>
      <c r="BF330" s="228">
        <f>IF(N330="snížená",J330,0)</f>
        <v>0</v>
      </c>
      <c r="BG330" s="228">
        <f>IF(N330="zákl. přenesená",J330,0)</f>
        <v>0</v>
      </c>
      <c r="BH330" s="228">
        <f>IF(N330="sníž. přenesená",J330,0)</f>
        <v>0</v>
      </c>
      <c r="BI330" s="228">
        <f>IF(N330="nulová",J330,0)</f>
        <v>0</v>
      </c>
      <c r="BJ330" s="20" t="s">
        <v>83</v>
      </c>
      <c r="BK330" s="228">
        <f>ROUND(I330*H330,2)</f>
        <v>0</v>
      </c>
      <c r="BL330" s="20" t="s">
        <v>391</v>
      </c>
      <c r="BM330" s="227" t="s">
        <v>8245</v>
      </c>
    </row>
    <row r="331" s="13" customFormat="1">
      <c r="A331" s="13"/>
      <c r="B331" s="234"/>
      <c r="C331" s="235"/>
      <c r="D331" s="236" t="s">
        <v>319</v>
      </c>
      <c r="E331" s="237" t="s">
        <v>19</v>
      </c>
      <c r="F331" s="238" t="s">
        <v>10735</v>
      </c>
      <c r="G331" s="235"/>
      <c r="H331" s="239">
        <v>622.79999999999995</v>
      </c>
      <c r="I331" s="240"/>
      <c r="J331" s="235"/>
      <c r="K331" s="235"/>
      <c r="L331" s="241"/>
      <c r="M331" s="242"/>
      <c r="N331" s="243"/>
      <c r="O331" s="243"/>
      <c r="P331" s="243"/>
      <c r="Q331" s="243"/>
      <c r="R331" s="243"/>
      <c r="S331" s="243"/>
      <c r="T331" s="244"/>
      <c r="U331" s="13"/>
      <c r="V331" s="13"/>
      <c r="W331" s="13"/>
      <c r="X331" s="13"/>
      <c r="Y331" s="13"/>
      <c r="Z331" s="13"/>
      <c r="AA331" s="13"/>
      <c r="AB331" s="13"/>
      <c r="AC331" s="13"/>
      <c r="AD331" s="13"/>
      <c r="AE331" s="13"/>
      <c r="AT331" s="245" t="s">
        <v>319</v>
      </c>
      <c r="AU331" s="245" t="s">
        <v>85</v>
      </c>
      <c r="AV331" s="13" t="s">
        <v>85</v>
      </c>
      <c r="AW331" s="13" t="s">
        <v>37</v>
      </c>
      <c r="AX331" s="13" t="s">
        <v>83</v>
      </c>
      <c r="AY331" s="245" t="s">
        <v>308</v>
      </c>
    </row>
    <row r="332" s="13" customFormat="1">
      <c r="A332" s="13"/>
      <c r="B332" s="234"/>
      <c r="C332" s="235"/>
      <c r="D332" s="236" t="s">
        <v>319</v>
      </c>
      <c r="E332" s="235"/>
      <c r="F332" s="238" t="s">
        <v>10736</v>
      </c>
      <c r="G332" s="235"/>
      <c r="H332" s="239">
        <v>653.94000000000005</v>
      </c>
      <c r="I332" s="240"/>
      <c r="J332" s="235"/>
      <c r="K332" s="235"/>
      <c r="L332" s="241"/>
      <c r="M332" s="242"/>
      <c r="N332" s="243"/>
      <c r="O332" s="243"/>
      <c r="P332" s="243"/>
      <c r="Q332" s="243"/>
      <c r="R332" s="243"/>
      <c r="S332" s="243"/>
      <c r="T332" s="244"/>
      <c r="U332" s="13"/>
      <c r="V332" s="13"/>
      <c r="W332" s="13"/>
      <c r="X332" s="13"/>
      <c r="Y332" s="13"/>
      <c r="Z332" s="13"/>
      <c r="AA332" s="13"/>
      <c r="AB332" s="13"/>
      <c r="AC332" s="13"/>
      <c r="AD332" s="13"/>
      <c r="AE332" s="13"/>
      <c r="AT332" s="245" t="s">
        <v>319</v>
      </c>
      <c r="AU332" s="245" t="s">
        <v>85</v>
      </c>
      <c r="AV332" s="13" t="s">
        <v>85</v>
      </c>
      <c r="AW332" s="13" t="s">
        <v>4</v>
      </c>
      <c r="AX332" s="13" t="s">
        <v>83</v>
      </c>
      <c r="AY332" s="245" t="s">
        <v>308</v>
      </c>
    </row>
    <row r="333" s="2" customFormat="1" ht="16.5" customHeight="1">
      <c r="A333" s="41"/>
      <c r="B333" s="42"/>
      <c r="C333" s="216" t="s">
        <v>778</v>
      </c>
      <c r="D333" s="216" t="s">
        <v>310</v>
      </c>
      <c r="E333" s="217" t="s">
        <v>8227</v>
      </c>
      <c r="F333" s="218" t="s">
        <v>8228</v>
      </c>
      <c r="G333" s="219" t="s">
        <v>313</v>
      </c>
      <c r="H333" s="220">
        <v>54</v>
      </c>
      <c r="I333" s="221"/>
      <c r="J333" s="222">
        <f>ROUND(I333*H333,2)</f>
        <v>0</v>
      </c>
      <c r="K333" s="218" t="s">
        <v>314</v>
      </c>
      <c r="L333" s="47"/>
      <c r="M333" s="223" t="s">
        <v>19</v>
      </c>
      <c r="N333" s="224" t="s">
        <v>47</v>
      </c>
      <c r="O333" s="87"/>
      <c r="P333" s="225">
        <f>O333*H333</f>
        <v>0</v>
      </c>
      <c r="Q333" s="225">
        <v>0</v>
      </c>
      <c r="R333" s="225">
        <f>Q333*H333</f>
        <v>0</v>
      </c>
      <c r="S333" s="225">
        <v>0</v>
      </c>
      <c r="T333" s="226">
        <f>S333*H333</f>
        <v>0</v>
      </c>
      <c r="U333" s="41"/>
      <c r="V333" s="41"/>
      <c r="W333" s="41"/>
      <c r="X333" s="41"/>
      <c r="Y333" s="41"/>
      <c r="Z333" s="41"/>
      <c r="AA333" s="41"/>
      <c r="AB333" s="41"/>
      <c r="AC333" s="41"/>
      <c r="AD333" s="41"/>
      <c r="AE333" s="41"/>
      <c r="AR333" s="227" t="s">
        <v>391</v>
      </c>
      <c r="AT333" s="227" t="s">
        <v>310</v>
      </c>
      <c r="AU333" s="227" t="s">
        <v>85</v>
      </c>
      <c r="AY333" s="20" t="s">
        <v>308</v>
      </c>
      <c r="BE333" s="228">
        <f>IF(N333="základní",J333,0)</f>
        <v>0</v>
      </c>
      <c r="BF333" s="228">
        <f>IF(N333="snížená",J333,0)</f>
        <v>0</v>
      </c>
      <c r="BG333" s="228">
        <f>IF(N333="zákl. přenesená",J333,0)</f>
        <v>0</v>
      </c>
      <c r="BH333" s="228">
        <f>IF(N333="sníž. přenesená",J333,0)</f>
        <v>0</v>
      </c>
      <c r="BI333" s="228">
        <f>IF(N333="nulová",J333,0)</f>
        <v>0</v>
      </c>
      <c r="BJ333" s="20" t="s">
        <v>83</v>
      </c>
      <c r="BK333" s="228">
        <f>ROUND(I333*H333,2)</f>
        <v>0</v>
      </c>
      <c r="BL333" s="20" t="s">
        <v>391</v>
      </c>
      <c r="BM333" s="227" t="s">
        <v>8229</v>
      </c>
    </row>
    <row r="334" s="2" customFormat="1">
      <c r="A334" s="41"/>
      <c r="B334" s="42"/>
      <c r="C334" s="43"/>
      <c r="D334" s="229" t="s">
        <v>317</v>
      </c>
      <c r="E334" s="43"/>
      <c r="F334" s="230" t="s">
        <v>8230</v>
      </c>
      <c r="G334" s="43"/>
      <c r="H334" s="43"/>
      <c r="I334" s="231"/>
      <c r="J334" s="43"/>
      <c r="K334" s="43"/>
      <c r="L334" s="47"/>
      <c r="M334" s="232"/>
      <c r="N334" s="233"/>
      <c r="O334" s="87"/>
      <c r="P334" s="87"/>
      <c r="Q334" s="87"/>
      <c r="R334" s="87"/>
      <c r="S334" s="87"/>
      <c r="T334" s="88"/>
      <c r="U334" s="41"/>
      <c r="V334" s="41"/>
      <c r="W334" s="41"/>
      <c r="X334" s="41"/>
      <c r="Y334" s="41"/>
      <c r="Z334" s="41"/>
      <c r="AA334" s="41"/>
      <c r="AB334" s="41"/>
      <c r="AC334" s="41"/>
      <c r="AD334" s="41"/>
      <c r="AE334" s="41"/>
      <c r="AT334" s="20" t="s">
        <v>317</v>
      </c>
      <c r="AU334" s="20" t="s">
        <v>85</v>
      </c>
    </row>
    <row r="335" s="13" customFormat="1">
      <c r="A335" s="13"/>
      <c r="B335" s="234"/>
      <c r="C335" s="235"/>
      <c r="D335" s="236" t="s">
        <v>319</v>
      </c>
      <c r="E335" s="237" t="s">
        <v>19</v>
      </c>
      <c r="F335" s="238" t="s">
        <v>10737</v>
      </c>
      <c r="G335" s="235"/>
      <c r="H335" s="239">
        <v>54</v>
      </c>
      <c r="I335" s="240"/>
      <c r="J335" s="235"/>
      <c r="K335" s="235"/>
      <c r="L335" s="241"/>
      <c r="M335" s="242"/>
      <c r="N335" s="243"/>
      <c r="O335" s="243"/>
      <c r="P335" s="243"/>
      <c r="Q335" s="243"/>
      <c r="R335" s="243"/>
      <c r="S335" s="243"/>
      <c r="T335" s="244"/>
      <c r="U335" s="13"/>
      <c r="V335" s="13"/>
      <c r="W335" s="13"/>
      <c r="X335" s="13"/>
      <c r="Y335" s="13"/>
      <c r="Z335" s="13"/>
      <c r="AA335" s="13"/>
      <c r="AB335" s="13"/>
      <c r="AC335" s="13"/>
      <c r="AD335" s="13"/>
      <c r="AE335" s="13"/>
      <c r="AT335" s="245" t="s">
        <v>319</v>
      </c>
      <c r="AU335" s="245" t="s">
        <v>85</v>
      </c>
      <c r="AV335" s="13" t="s">
        <v>85</v>
      </c>
      <c r="AW335" s="13" t="s">
        <v>37</v>
      </c>
      <c r="AX335" s="13" t="s">
        <v>83</v>
      </c>
      <c r="AY335" s="245" t="s">
        <v>308</v>
      </c>
    </row>
    <row r="336" s="2" customFormat="1" ht="16.5" customHeight="1">
      <c r="A336" s="41"/>
      <c r="B336" s="42"/>
      <c r="C336" s="280" t="s">
        <v>1486</v>
      </c>
      <c r="D336" s="280" t="s">
        <v>1137</v>
      </c>
      <c r="E336" s="281" t="s">
        <v>8238</v>
      </c>
      <c r="F336" s="282" t="s">
        <v>8239</v>
      </c>
      <c r="G336" s="283" t="s">
        <v>313</v>
      </c>
      <c r="H336" s="284">
        <v>56.700000000000003</v>
      </c>
      <c r="I336" s="285"/>
      <c r="J336" s="286">
        <f>ROUND(I336*H336,2)</f>
        <v>0</v>
      </c>
      <c r="K336" s="282" t="s">
        <v>19</v>
      </c>
      <c r="L336" s="287"/>
      <c r="M336" s="288" t="s">
        <v>19</v>
      </c>
      <c r="N336" s="289" t="s">
        <v>47</v>
      </c>
      <c r="O336" s="87"/>
      <c r="P336" s="225">
        <f>O336*H336</f>
        <v>0</v>
      </c>
      <c r="Q336" s="225">
        <v>0.00069999999999999999</v>
      </c>
      <c r="R336" s="225">
        <f>Q336*H336</f>
        <v>0.039690000000000003</v>
      </c>
      <c r="S336" s="225">
        <v>0</v>
      </c>
      <c r="T336" s="226">
        <f>S336*H336</f>
        <v>0</v>
      </c>
      <c r="U336" s="41"/>
      <c r="V336" s="41"/>
      <c r="W336" s="41"/>
      <c r="X336" s="41"/>
      <c r="Y336" s="41"/>
      <c r="Z336" s="41"/>
      <c r="AA336" s="41"/>
      <c r="AB336" s="41"/>
      <c r="AC336" s="41"/>
      <c r="AD336" s="41"/>
      <c r="AE336" s="41"/>
      <c r="AR336" s="227" t="s">
        <v>616</v>
      </c>
      <c r="AT336" s="227" t="s">
        <v>1137</v>
      </c>
      <c r="AU336" s="227" t="s">
        <v>85</v>
      </c>
      <c r="AY336" s="20" t="s">
        <v>308</v>
      </c>
      <c r="BE336" s="228">
        <f>IF(N336="základní",J336,0)</f>
        <v>0</v>
      </c>
      <c r="BF336" s="228">
        <f>IF(N336="snížená",J336,0)</f>
        <v>0</v>
      </c>
      <c r="BG336" s="228">
        <f>IF(N336="zákl. přenesená",J336,0)</f>
        <v>0</v>
      </c>
      <c r="BH336" s="228">
        <f>IF(N336="sníž. přenesená",J336,0)</f>
        <v>0</v>
      </c>
      <c r="BI336" s="228">
        <f>IF(N336="nulová",J336,0)</f>
        <v>0</v>
      </c>
      <c r="BJ336" s="20" t="s">
        <v>83</v>
      </c>
      <c r="BK336" s="228">
        <f>ROUND(I336*H336,2)</f>
        <v>0</v>
      </c>
      <c r="BL336" s="20" t="s">
        <v>391</v>
      </c>
      <c r="BM336" s="227" t="s">
        <v>8240</v>
      </c>
    </row>
    <row r="337" s="13" customFormat="1">
      <c r="A337" s="13"/>
      <c r="B337" s="234"/>
      <c r="C337" s="235"/>
      <c r="D337" s="236" t="s">
        <v>319</v>
      </c>
      <c r="E337" s="237" t="s">
        <v>19</v>
      </c>
      <c r="F337" s="238" t="s">
        <v>10738</v>
      </c>
      <c r="G337" s="235"/>
      <c r="H337" s="239">
        <v>54</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83</v>
      </c>
      <c r="AY337" s="245" t="s">
        <v>308</v>
      </c>
    </row>
    <row r="338" s="13" customFormat="1">
      <c r="A338" s="13"/>
      <c r="B338" s="234"/>
      <c r="C338" s="235"/>
      <c r="D338" s="236" t="s">
        <v>319</v>
      </c>
      <c r="E338" s="235"/>
      <c r="F338" s="238" t="s">
        <v>10739</v>
      </c>
      <c r="G338" s="235"/>
      <c r="H338" s="239">
        <v>56.700000000000003</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4</v>
      </c>
      <c r="AX338" s="13" t="s">
        <v>83</v>
      </c>
      <c r="AY338" s="245" t="s">
        <v>308</v>
      </c>
    </row>
    <row r="339" s="2" customFormat="1" ht="16.5" customHeight="1">
      <c r="A339" s="41"/>
      <c r="B339" s="42"/>
      <c r="C339" s="216" t="s">
        <v>782</v>
      </c>
      <c r="D339" s="216" t="s">
        <v>310</v>
      </c>
      <c r="E339" s="217" t="s">
        <v>8258</v>
      </c>
      <c r="F339" s="218" t="s">
        <v>10740</v>
      </c>
      <c r="G339" s="219" t="s">
        <v>8260</v>
      </c>
      <c r="H339" s="220">
        <v>622.79999999999995</v>
      </c>
      <c r="I339" s="221"/>
      <c r="J339" s="222">
        <f>ROUND(I339*H339,2)</f>
        <v>0</v>
      </c>
      <c r="K339" s="218" t="s">
        <v>19</v>
      </c>
      <c r="L339" s="47"/>
      <c r="M339" s="223" t="s">
        <v>19</v>
      </c>
      <c r="N339" s="224" t="s">
        <v>47</v>
      </c>
      <c r="O339" s="87"/>
      <c r="P339" s="225">
        <f>O339*H339</f>
        <v>0</v>
      </c>
      <c r="Q339" s="225">
        <v>0</v>
      </c>
      <c r="R339" s="225">
        <f>Q339*H339</f>
        <v>0</v>
      </c>
      <c r="S339" s="225">
        <v>0</v>
      </c>
      <c r="T339" s="226">
        <f>S339*H339</f>
        <v>0</v>
      </c>
      <c r="U339" s="41"/>
      <c r="V339" s="41"/>
      <c r="W339" s="41"/>
      <c r="X339" s="41"/>
      <c r="Y339" s="41"/>
      <c r="Z339" s="41"/>
      <c r="AA339" s="41"/>
      <c r="AB339" s="41"/>
      <c r="AC339" s="41"/>
      <c r="AD339" s="41"/>
      <c r="AE339" s="41"/>
      <c r="AR339" s="227" t="s">
        <v>391</v>
      </c>
      <c r="AT339" s="227" t="s">
        <v>310</v>
      </c>
      <c r="AU339" s="227" t="s">
        <v>85</v>
      </c>
      <c r="AY339" s="20" t="s">
        <v>308</v>
      </c>
      <c r="BE339" s="228">
        <f>IF(N339="základní",J339,0)</f>
        <v>0</v>
      </c>
      <c r="BF339" s="228">
        <f>IF(N339="snížená",J339,0)</f>
        <v>0</v>
      </c>
      <c r="BG339" s="228">
        <f>IF(N339="zákl. přenesená",J339,0)</f>
        <v>0</v>
      </c>
      <c r="BH339" s="228">
        <f>IF(N339="sníž. přenesená",J339,0)</f>
        <v>0</v>
      </c>
      <c r="BI339" s="228">
        <f>IF(N339="nulová",J339,0)</f>
        <v>0</v>
      </c>
      <c r="BJ339" s="20" t="s">
        <v>83</v>
      </c>
      <c r="BK339" s="228">
        <f>ROUND(I339*H339,2)</f>
        <v>0</v>
      </c>
      <c r="BL339" s="20" t="s">
        <v>391</v>
      </c>
      <c r="BM339" s="227" t="s">
        <v>8261</v>
      </c>
    </row>
    <row r="340" s="13" customFormat="1">
      <c r="A340" s="13"/>
      <c r="B340" s="234"/>
      <c r="C340" s="235"/>
      <c r="D340" s="236" t="s">
        <v>319</v>
      </c>
      <c r="E340" s="237" t="s">
        <v>19</v>
      </c>
      <c r="F340" s="238" t="s">
        <v>10741</v>
      </c>
      <c r="G340" s="235"/>
      <c r="H340" s="239">
        <v>622.79999999999995</v>
      </c>
      <c r="I340" s="240"/>
      <c r="J340" s="235"/>
      <c r="K340" s="235"/>
      <c r="L340" s="241"/>
      <c r="M340" s="242"/>
      <c r="N340" s="243"/>
      <c r="O340" s="243"/>
      <c r="P340" s="243"/>
      <c r="Q340" s="243"/>
      <c r="R340" s="243"/>
      <c r="S340" s="243"/>
      <c r="T340" s="244"/>
      <c r="U340" s="13"/>
      <c r="V340" s="13"/>
      <c r="W340" s="13"/>
      <c r="X340" s="13"/>
      <c r="Y340" s="13"/>
      <c r="Z340" s="13"/>
      <c r="AA340" s="13"/>
      <c r="AB340" s="13"/>
      <c r="AC340" s="13"/>
      <c r="AD340" s="13"/>
      <c r="AE340" s="13"/>
      <c r="AT340" s="245" t="s">
        <v>319</v>
      </c>
      <c r="AU340" s="245" t="s">
        <v>85</v>
      </c>
      <c r="AV340" s="13" t="s">
        <v>85</v>
      </c>
      <c r="AW340" s="13" t="s">
        <v>37</v>
      </c>
      <c r="AX340" s="13" t="s">
        <v>76</v>
      </c>
      <c r="AY340" s="245" t="s">
        <v>308</v>
      </c>
    </row>
    <row r="341" s="15" customFormat="1">
      <c r="A341" s="15"/>
      <c r="B341" s="259"/>
      <c r="C341" s="260"/>
      <c r="D341" s="236" t="s">
        <v>319</v>
      </c>
      <c r="E341" s="261" t="s">
        <v>19</v>
      </c>
      <c r="F341" s="262" t="s">
        <v>448</v>
      </c>
      <c r="G341" s="260"/>
      <c r="H341" s="263">
        <v>622.79999999999995</v>
      </c>
      <c r="I341" s="264"/>
      <c r="J341" s="260"/>
      <c r="K341" s="260"/>
      <c r="L341" s="265"/>
      <c r="M341" s="266"/>
      <c r="N341" s="267"/>
      <c r="O341" s="267"/>
      <c r="P341" s="267"/>
      <c r="Q341" s="267"/>
      <c r="R341" s="267"/>
      <c r="S341" s="267"/>
      <c r="T341" s="268"/>
      <c r="U341" s="15"/>
      <c r="V341" s="15"/>
      <c r="W341" s="15"/>
      <c r="X341" s="15"/>
      <c r="Y341" s="15"/>
      <c r="Z341" s="15"/>
      <c r="AA341" s="15"/>
      <c r="AB341" s="15"/>
      <c r="AC341" s="15"/>
      <c r="AD341" s="15"/>
      <c r="AE341" s="15"/>
      <c r="AT341" s="269" t="s">
        <v>319</v>
      </c>
      <c r="AU341" s="269" t="s">
        <v>85</v>
      </c>
      <c r="AV341" s="15" t="s">
        <v>315</v>
      </c>
      <c r="AW341" s="15" t="s">
        <v>37</v>
      </c>
      <c r="AX341" s="15" t="s">
        <v>83</v>
      </c>
      <c r="AY341" s="269" t="s">
        <v>308</v>
      </c>
    </row>
    <row r="342" s="2" customFormat="1" ht="24.15" customHeight="1">
      <c r="A342" s="41"/>
      <c r="B342" s="42"/>
      <c r="C342" s="216" t="s">
        <v>1491</v>
      </c>
      <c r="D342" s="216" t="s">
        <v>310</v>
      </c>
      <c r="E342" s="217" t="s">
        <v>1889</v>
      </c>
      <c r="F342" s="218" t="s">
        <v>1890</v>
      </c>
      <c r="G342" s="219" t="s">
        <v>1891</v>
      </c>
      <c r="H342" s="290"/>
      <c r="I342" s="221"/>
      <c r="J342" s="222">
        <f>ROUND(I342*H342,2)</f>
        <v>0</v>
      </c>
      <c r="K342" s="218" t="s">
        <v>314</v>
      </c>
      <c r="L342" s="47"/>
      <c r="M342" s="223" t="s">
        <v>19</v>
      </c>
      <c r="N342" s="224" t="s">
        <v>47</v>
      </c>
      <c r="O342" s="87"/>
      <c r="P342" s="225">
        <f>O342*H342</f>
        <v>0</v>
      </c>
      <c r="Q342" s="225">
        <v>0</v>
      </c>
      <c r="R342" s="225">
        <f>Q342*H342</f>
        <v>0</v>
      </c>
      <c r="S342" s="225">
        <v>0</v>
      </c>
      <c r="T342" s="226">
        <f>S342*H342</f>
        <v>0</v>
      </c>
      <c r="U342" s="41"/>
      <c r="V342" s="41"/>
      <c r="W342" s="41"/>
      <c r="X342" s="41"/>
      <c r="Y342" s="41"/>
      <c r="Z342" s="41"/>
      <c r="AA342" s="41"/>
      <c r="AB342" s="41"/>
      <c r="AC342" s="41"/>
      <c r="AD342" s="41"/>
      <c r="AE342" s="41"/>
      <c r="AR342" s="227" t="s">
        <v>391</v>
      </c>
      <c r="AT342" s="227" t="s">
        <v>310</v>
      </c>
      <c r="AU342" s="227" t="s">
        <v>85</v>
      </c>
      <c r="AY342" s="20" t="s">
        <v>308</v>
      </c>
      <c r="BE342" s="228">
        <f>IF(N342="základní",J342,0)</f>
        <v>0</v>
      </c>
      <c r="BF342" s="228">
        <f>IF(N342="snížená",J342,0)</f>
        <v>0</v>
      </c>
      <c r="BG342" s="228">
        <f>IF(N342="zákl. přenesená",J342,0)</f>
        <v>0</v>
      </c>
      <c r="BH342" s="228">
        <f>IF(N342="sníž. přenesená",J342,0)</f>
        <v>0</v>
      </c>
      <c r="BI342" s="228">
        <f>IF(N342="nulová",J342,0)</f>
        <v>0</v>
      </c>
      <c r="BJ342" s="20" t="s">
        <v>83</v>
      </c>
      <c r="BK342" s="228">
        <f>ROUND(I342*H342,2)</f>
        <v>0</v>
      </c>
      <c r="BL342" s="20" t="s">
        <v>391</v>
      </c>
      <c r="BM342" s="227" t="s">
        <v>8264</v>
      </c>
    </row>
    <row r="343" s="2" customFormat="1">
      <c r="A343" s="41"/>
      <c r="B343" s="42"/>
      <c r="C343" s="43"/>
      <c r="D343" s="229" t="s">
        <v>317</v>
      </c>
      <c r="E343" s="43"/>
      <c r="F343" s="230" t="s">
        <v>1893</v>
      </c>
      <c r="G343" s="43"/>
      <c r="H343" s="43"/>
      <c r="I343" s="231"/>
      <c r="J343" s="43"/>
      <c r="K343" s="43"/>
      <c r="L343" s="47"/>
      <c r="M343" s="232"/>
      <c r="N343" s="233"/>
      <c r="O343" s="87"/>
      <c r="P343" s="87"/>
      <c r="Q343" s="87"/>
      <c r="R343" s="87"/>
      <c r="S343" s="87"/>
      <c r="T343" s="88"/>
      <c r="U343" s="41"/>
      <c r="V343" s="41"/>
      <c r="W343" s="41"/>
      <c r="X343" s="41"/>
      <c r="Y343" s="41"/>
      <c r="Z343" s="41"/>
      <c r="AA343" s="41"/>
      <c r="AB343" s="41"/>
      <c r="AC343" s="41"/>
      <c r="AD343" s="41"/>
      <c r="AE343" s="41"/>
      <c r="AT343" s="20" t="s">
        <v>317</v>
      </c>
      <c r="AU343" s="20" t="s">
        <v>85</v>
      </c>
    </row>
    <row r="344" s="12" customFormat="1" ht="22.8" customHeight="1">
      <c r="A344" s="12"/>
      <c r="B344" s="200"/>
      <c r="C344" s="201"/>
      <c r="D344" s="202" t="s">
        <v>75</v>
      </c>
      <c r="E344" s="214" t="s">
        <v>10742</v>
      </c>
      <c r="F344" s="214" t="s">
        <v>10743</v>
      </c>
      <c r="G344" s="201"/>
      <c r="H344" s="201"/>
      <c r="I344" s="204"/>
      <c r="J344" s="215">
        <f>BK344</f>
        <v>0</v>
      </c>
      <c r="K344" s="201"/>
      <c r="L344" s="206"/>
      <c r="M344" s="207"/>
      <c r="N344" s="208"/>
      <c r="O344" s="208"/>
      <c r="P344" s="209">
        <f>SUM(P345:P377)</f>
        <v>0</v>
      </c>
      <c r="Q344" s="208"/>
      <c r="R344" s="209">
        <f>SUM(R345:R377)</f>
        <v>7.8270399999999993</v>
      </c>
      <c r="S344" s="208"/>
      <c r="T344" s="210">
        <f>SUM(T345:T377)</f>
        <v>0</v>
      </c>
      <c r="U344" s="12"/>
      <c r="V344" s="12"/>
      <c r="W344" s="12"/>
      <c r="X344" s="12"/>
      <c r="Y344" s="12"/>
      <c r="Z344" s="12"/>
      <c r="AA344" s="12"/>
      <c r="AB344" s="12"/>
      <c r="AC344" s="12"/>
      <c r="AD344" s="12"/>
      <c r="AE344" s="12"/>
      <c r="AR344" s="211" t="s">
        <v>85</v>
      </c>
      <c r="AT344" s="212" t="s">
        <v>75</v>
      </c>
      <c r="AU344" s="212" t="s">
        <v>83</v>
      </c>
      <c r="AY344" s="211" t="s">
        <v>308</v>
      </c>
      <c r="BK344" s="213">
        <f>SUM(BK345:BK377)</f>
        <v>0</v>
      </c>
    </row>
    <row r="345" s="2" customFormat="1" ht="24.15" customHeight="1">
      <c r="A345" s="41"/>
      <c r="B345" s="42"/>
      <c r="C345" s="216" t="s">
        <v>787</v>
      </c>
      <c r="D345" s="216" t="s">
        <v>310</v>
      </c>
      <c r="E345" s="217" t="s">
        <v>10744</v>
      </c>
      <c r="F345" s="218" t="s">
        <v>10745</v>
      </c>
      <c r="G345" s="219" t="s">
        <v>313</v>
      </c>
      <c r="H345" s="220">
        <v>212</v>
      </c>
      <c r="I345" s="221"/>
      <c r="J345" s="222">
        <f>ROUND(I345*H345,2)</f>
        <v>0</v>
      </c>
      <c r="K345" s="218" t="s">
        <v>314</v>
      </c>
      <c r="L345" s="47"/>
      <c r="M345" s="223" t="s">
        <v>19</v>
      </c>
      <c r="N345" s="224" t="s">
        <v>47</v>
      </c>
      <c r="O345" s="87"/>
      <c r="P345" s="225">
        <f>O345*H345</f>
        <v>0</v>
      </c>
      <c r="Q345" s="225">
        <v>0</v>
      </c>
      <c r="R345" s="225">
        <f>Q345*H345</f>
        <v>0</v>
      </c>
      <c r="S345" s="225">
        <v>0</v>
      </c>
      <c r="T345" s="226">
        <f>S345*H345</f>
        <v>0</v>
      </c>
      <c r="U345" s="41"/>
      <c r="V345" s="41"/>
      <c r="W345" s="41"/>
      <c r="X345" s="41"/>
      <c r="Y345" s="41"/>
      <c r="Z345" s="41"/>
      <c r="AA345" s="41"/>
      <c r="AB345" s="41"/>
      <c r="AC345" s="41"/>
      <c r="AD345" s="41"/>
      <c r="AE345" s="41"/>
      <c r="AR345" s="227" t="s">
        <v>391</v>
      </c>
      <c r="AT345" s="227" t="s">
        <v>310</v>
      </c>
      <c r="AU345" s="227" t="s">
        <v>85</v>
      </c>
      <c r="AY345" s="20" t="s">
        <v>308</v>
      </c>
      <c r="BE345" s="228">
        <f>IF(N345="základní",J345,0)</f>
        <v>0</v>
      </c>
      <c r="BF345" s="228">
        <f>IF(N345="snížená",J345,0)</f>
        <v>0</v>
      </c>
      <c r="BG345" s="228">
        <f>IF(N345="zákl. přenesená",J345,0)</f>
        <v>0</v>
      </c>
      <c r="BH345" s="228">
        <f>IF(N345="sníž. přenesená",J345,0)</f>
        <v>0</v>
      </c>
      <c r="BI345" s="228">
        <f>IF(N345="nulová",J345,0)</f>
        <v>0</v>
      </c>
      <c r="BJ345" s="20" t="s">
        <v>83</v>
      </c>
      <c r="BK345" s="228">
        <f>ROUND(I345*H345,2)</f>
        <v>0</v>
      </c>
      <c r="BL345" s="20" t="s">
        <v>391</v>
      </c>
      <c r="BM345" s="227" t="s">
        <v>10746</v>
      </c>
    </row>
    <row r="346" s="2" customFormat="1">
      <c r="A346" s="41"/>
      <c r="B346" s="42"/>
      <c r="C346" s="43"/>
      <c r="D346" s="229" t="s">
        <v>317</v>
      </c>
      <c r="E346" s="43"/>
      <c r="F346" s="230" t="s">
        <v>10747</v>
      </c>
      <c r="G346" s="43"/>
      <c r="H346" s="43"/>
      <c r="I346" s="231"/>
      <c r="J346" s="43"/>
      <c r="K346" s="43"/>
      <c r="L346" s="47"/>
      <c r="M346" s="232"/>
      <c r="N346" s="233"/>
      <c r="O346" s="87"/>
      <c r="P346" s="87"/>
      <c r="Q346" s="87"/>
      <c r="R346" s="87"/>
      <c r="S346" s="87"/>
      <c r="T346" s="88"/>
      <c r="U346" s="41"/>
      <c r="V346" s="41"/>
      <c r="W346" s="41"/>
      <c r="X346" s="41"/>
      <c r="Y346" s="41"/>
      <c r="Z346" s="41"/>
      <c r="AA346" s="41"/>
      <c r="AB346" s="41"/>
      <c r="AC346" s="41"/>
      <c r="AD346" s="41"/>
      <c r="AE346" s="41"/>
      <c r="AT346" s="20" t="s">
        <v>317</v>
      </c>
      <c r="AU346" s="20" t="s">
        <v>85</v>
      </c>
    </row>
    <row r="347" s="13" customFormat="1">
      <c r="A347" s="13"/>
      <c r="B347" s="234"/>
      <c r="C347" s="235"/>
      <c r="D347" s="236" t="s">
        <v>319</v>
      </c>
      <c r="E347" s="237" t="s">
        <v>19</v>
      </c>
      <c r="F347" s="238" t="s">
        <v>10748</v>
      </c>
      <c r="G347" s="235"/>
      <c r="H347" s="239">
        <v>147</v>
      </c>
      <c r="I347" s="240"/>
      <c r="J347" s="235"/>
      <c r="K347" s="235"/>
      <c r="L347" s="241"/>
      <c r="M347" s="242"/>
      <c r="N347" s="243"/>
      <c r="O347" s="243"/>
      <c r="P347" s="243"/>
      <c r="Q347" s="243"/>
      <c r="R347" s="243"/>
      <c r="S347" s="243"/>
      <c r="T347" s="244"/>
      <c r="U347" s="13"/>
      <c r="V347" s="13"/>
      <c r="W347" s="13"/>
      <c r="X347" s="13"/>
      <c r="Y347" s="13"/>
      <c r="Z347" s="13"/>
      <c r="AA347" s="13"/>
      <c r="AB347" s="13"/>
      <c r="AC347" s="13"/>
      <c r="AD347" s="13"/>
      <c r="AE347" s="13"/>
      <c r="AT347" s="245" t="s">
        <v>319</v>
      </c>
      <c r="AU347" s="245" t="s">
        <v>85</v>
      </c>
      <c r="AV347" s="13" t="s">
        <v>85</v>
      </c>
      <c r="AW347" s="13" t="s">
        <v>37</v>
      </c>
      <c r="AX347" s="13" t="s">
        <v>76</v>
      </c>
      <c r="AY347" s="245" t="s">
        <v>308</v>
      </c>
    </row>
    <row r="348" s="14" customFormat="1">
      <c r="A348" s="14"/>
      <c r="B348" s="249"/>
      <c r="C348" s="250"/>
      <c r="D348" s="236" t="s">
        <v>319</v>
      </c>
      <c r="E348" s="251" t="s">
        <v>19</v>
      </c>
      <c r="F348" s="252" t="s">
        <v>10578</v>
      </c>
      <c r="G348" s="250"/>
      <c r="H348" s="251" t="s">
        <v>19</v>
      </c>
      <c r="I348" s="253"/>
      <c r="J348" s="250"/>
      <c r="K348" s="250"/>
      <c r="L348" s="254"/>
      <c r="M348" s="255"/>
      <c r="N348" s="256"/>
      <c r="O348" s="256"/>
      <c r="P348" s="256"/>
      <c r="Q348" s="256"/>
      <c r="R348" s="256"/>
      <c r="S348" s="256"/>
      <c r="T348" s="257"/>
      <c r="U348" s="14"/>
      <c r="V348" s="14"/>
      <c r="W348" s="14"/>
      <c r="X348" s="14"/>
      <c r="Y348" s="14"/>
      <c r="Z348" s="14"/>
      <c r="AA348" s="14"/>
      <c r="AB348" s="14"/>
      <c r="AC348" s="14"/>
      <c r="AD348" s="14"/>
      <c r="AE348" s="14"/>
      <c r="AT348" s="258" t="s">
        <v>319</v>
      </c>
      <c r="AU348" s="258" t="s">
        <v>85</v>
      </c>
      <c r="AV348" s="14" t="s">
        <v>83</v>
      </c>
      <c r="AW348" s="14" t="s">
        <v>37</v>
      </c>
      <c r="AX348" s="14" t="s">
        <v>76</v>
      </c>
      <c r="AY348" s="258" t="s">
        <v>308</v>
      </c>
    </row>
    <row r="349" s="13" customFormat="1">
      <c r="A349" s="13"/>
      <c r="B349" s="234"/>
      <c r="C349" s="235"/>
      <c r="D349" s="236" t="s">
        <v>319</v>
      </c>
      <c r="E349" s="237" t="s">
        <v>19</v>
      </c>
      <c r="F349" s="238" t="s">
        <v>10749</v>
      </c>
      <c r="G349" s="235"/>
      <c r="H349" s="239">
        <v>65</v>
      </c>
      <c r="I349" s="240"/>
      <c r="J349" s="235"/>
      <c r="K349" s="235"/>
      <c r="L349" s="241"/>
      <c r="M349" s="242"/>
      <c r="N349" s="243"/>
      <c r="O349" s="243"/>
      <c r="P349" s="243"/>
      <c r="Q349" s="243"/>
      <c r="R349" s="243"/>
      <c r="S349" s="243"/>
      <c r="T349" s="244"/>
      <c r="U349" s="13"/>
      <c r="V349" s="13"/>
      <c r="W349" s="13"/>
      <c r="X349" s="13"/>
      <c r="Y349" s="13"/>
      <c r="Z349" s="13"/>
      <c r="AA349" s="13"/>
      <c r="AB349" s="13"/>
      <c r="AC349" s="13"/>
      <c r="AD349" s="13"/>
      <c r="AE349" s="13"/>
      <c r="AT349" s="245" t="s">
        <v>319</v>
      </c>
      <c r="AU349" s="245" t="s">
        <v>85</v>
      </c>
      <c r="AV349" s="13" t="s">
        <v>85</v>
      </c>
      <c r="AW349" s="13" t="s">
        <v>37</v>
      </c>
      <c r="AX349" s="13" t="s">
        <v>76</v>
      </c>
      <c r="AY349" s="245" t="s">
        <v>308</v>
      </c>
    </row>
    <row r="350" s="15" customFormat="1">
      <c r="A350" s="15"/>
      <c r="B350" s="259"/>
      <c r="C350" s="260"/>
      <c r="D350" s="236" t="s">
        <v>319</v>
      </c>
      <c r="E350" s="261" t="s">
        <v>19</v>
      </c>
      <c r="F350" s="262" t="s">
        <v>448</v>
      </c>
      <c r="G350" s="260"/>
      <c r="H350" s="263">
        <v>212</v>
      </c>
      <c r="I350" s="264"/>
      <c r="J350" s="260"/>
      <c r="K350" s="260"/>
      <c r="L350" s="265"/>
      <c r="M350" s="266"/>
      <c r="N350" s="267"/>
      <c r="O350" s="267"/>
      <c r="P350" s="267"/>
      <c r="Q350" s="267"/>
      <c r="R350" s="267"/>
      <c r="S350" s="267"/>
      <c r="T350" s="268"/>
      <c r="U350" s="15"/>
      <c r="V350" s="15"/>
      <c r="W350" s="15"/>
      <c r="X350" s="15"/>
      <c r="Y350" s="15"/>
      <c r="Z350" s="15"/>
      <c r="AA350" s="15"/>
      <c r="AB350" s="15"/>
      <c r="AC350" s="15"/>
      <c r="AD350" s="15"/>
      <c r="AE350" s="15"/>
      <c r="AT350" s="269" t="s">
        <v>319</v>
      </c>
      <c r="AU350" s="269" t="s">
        <v>85</v>
      </c>
      <c r="AV350" s="15" t="s">
        <v>315</v>
      </c>
      <c r="AW350" s="15" t="s">
        <v>37</v>
      </c>
      <c r="AX350" s="15" t="s">
        <v>83</v>
      </c>
      <c r="AY350" s="269" t="s">
        <v>308</v>
      </c>
    </row>
    <row r="351" s="2" customFormat="1" ht="16.5" customHeight="1">
      <c r="A351" s="41"/>
      <c r="B351" s="42"/>
      <c r="C351" s="280" t="s">
        <v>1500</v>
      </c>
      <c r="D351" s="280" t="s">
        <v>1137</v>
      </c>
      <c r="E351" s="281" t="s">
        <v>10750</v>
      </c>
      <c r="F351" s="282" t="s">
        <v>10751</v>
      </c>
      <c r="G351" s="283" t="s">
        <v>493</v>
      </c>
      <c r="H351" s="284">
        <v>7.2080000000000002</v>
      </c>
      <c r="I351" s="285"/>
      <c r="J351" s="286">
        <f>ROUND(I351*H351,2)</f>
        <v>0</v>
      </c>
      <c r="K351" s="282" t="s">
        <v>314</v>
      </c>
      <c r="L351" s="287"/>
      <c r="M351" s="288" t="s">
        <v>19</v>
      </c>
      <c r="N351" s="289" t="s">
        <v>47</v>
      </c>
      <c r="O351" s="87"/>
      <c r="P351" s="225">
        <f>O351*H351</f>
        <v>0</v>
      </c>
      <c r="Q351" s="225">
        <v>1</v>
      </c>
      <c r="R351" s="225">
        <f>Q351*H351</f>
        <v>7.2080000000000002</v>
      </c>
      <c r="S351" s="225">
        <v>0</v>
      </c>
      <c r="T351" s="226">
        <f>S351*H351</f>
        <v>0</v>
      </c>
      <c r="U351" s="41"/>
      <c r="V351" s="41"/>
      <c r="W351" s="41"/>
      <c r="X351" s="41"/>
      <c r="Y351" s="41"/>
      <c r="Z351" s="41"/>
      <c r="AA351" s="41"/>
      <c r="AB351" s="41"/>
      <c r="AC351" s="41"/>
      <c r="AD351" s="41"/>
      <c r="AE351" s="41"/>
      <c r="AR351" s="227" t="s">
        <v>616</v>
      </c>
      <c r="AT351" s="227" t="s">
        <v>1137</v>
      </c>
      <c r="AU351" s="227" t="s">
        <v>85</v>
      </c>
      <c r="AY351" s="20" t="s">
        <v>308</v>
      </c>
      <c r="BE351" s="228">
        <f>IF(N351="základní",J351,0)</f>
        <v>0</v>
      </c>
      <c r="BF351" s="228">
        <f>IF(N351="snížená",J351,0)</f>
        <v>0</v>
      </c>
      <c r="BG351" s="228">
        <f>IF(N351="zákl. přenesená",J351,0)</f>
        <v>0</v>
      </c>
      <c r="BH351" s="228">
        <f>IF(N351="sníž. přenesená",J351,0)</f>
        <v>0</v>
      </c>
      <c r="BI351" s="228">
        <f>IF(N351="nulová",J351,0)</f>
        <v>0</v>
      </c>
      <c r="BJ351" s="20" t="s">
        <v>83</v>
      </c>
      <c r="BK351" s="228">
        <f>ROUND(I351*H351,2)</f>
        <v>0</v>
      </c>
      <c r="BL351" s="20" t="s">
        <v>391</v>
      </c>
      <c r="BM351" s="227" t="s">
        <v>10752</v>
      </c>
    </row>
    <row r="352" s="13" customFormat="1">
      <c r="A352" s="13"/>
      <c r="B352" s="234"/>
      <c r="C352" s="235"/>
      <c r="D352" s="236" t="s">
        <v>319</v>
      </c>
      <c r="E352" s="237" t="s">
        <v>19</v>
      </c>
      <c r="F352" s="238" t="s">
        <v>10753</v>
      </c>
      <c r="G352" s="235"/>
      <c r="H352" s="239">
        <v>212</v>
      </c>
      <c r="I352" s="240"/>
      <c r="J352" s="235"/>
      <c r="K352" s="235"/>
      <c r="L352" s="241"/>
      <c r="M352" s="242"/>
      <c r="N352" s="243"/>
      <c r="O352" s="243"/>
      <c r="P352" s="243"/>
      <c r="Q352" s="243"/>
      <c r="R352" s="243"/>
      <c r="S352" s="243"/>
      <c r="T352" s="244"/>
      <c r="U352" s="13"/>
      <c r="V352" s="13"/>
      <c r="W352" s="13"/>
      <c r="X352" s="13"/>
      <c r="Y352" s="13"/>
      <c r="Z352" s="13"/>
      <c r="AA352" s="13"/>
      <c r="AB352" s="13"/>
      <c r="AC352" s="13"/>
      <c r="AD352" s="13"/>
      <c r="AE352" s="13"/>
      <c r="AT352" s="245" t="s">
        <v>319</v>
      </c>
      <c r="AU352" s="245" t="s">
        <v>85</v>
      </c>
      <c r="AV352" s="13" t="s">
        <v>85</v>
      </c>
      <c r="AW352" s="13" t="s">
        <v>37</v>
      </c>
      <c r="AX352" s="13" t="s">
        <v>83</v>
      </c>
      <c r="AY352" s="245" t="s">
        <v>308</v>
      </c>
    </row>
    <row r="353" s="13" customFormat="1">
      <c r="A353" s="13"/>
      <c r="B353" s="234"/>
      <c r="C353" s="235"/>
      <c r="D353" s="236" t="s">
        <v>319</v>
      </c>
      <c r="E353" s="235"/>
      <c r="F353" s="238" t="s">
        <v>10754</v>
      </c>
      <c r="G353" s="235"/>
      <c r="H353" s="239">
        <v>7.2080000000000002</v>
      </c>
      <c r="I353" s="240"/>
      <c r="J353" s="235"/>
      <c r="K353" s="235"/>
      <c r="L353" s="241"/>
      <c r="M353" s="242"/>
      <c r="N353" s="243"/>
      <c r="O353" s="243"/>
      <c r="P353" s="243"/>
      <c r="Q353" s="243"/>
      <c r="R353" s="243"/>
      <c r="S353" s="243"/>
      <c r="T353" s="244"/>
      <c r="U353" s="13"/>
      <c r="V353" s="13"/>
      <c r="W353" s="13"/>
      <c r="X353" s="13"/>
      <c r="Y353" s="13"/>
      <c r="Z353" s="13"/>
      <c r="AA353" s="13"/>
      <c r="AB353" s="13"/>
      <c r="AC353" s="13"/>
      <c r="AD353" s="13"/>
      <c r="AE353" s="13"/>
      <c r="AT353" s="245" t="s">
        <v>319</v>
      </c>
      <c r="AU353" s="245" t="s">
        <v>85</v>
      </c>
      <c r="AV353" s="13" t="s">
        <v>85</v>
      </c>
      <c r="AW353" s="13" t="s">
        <v>4</v>
      </c>
      <c r="AX353" s="13" t="s">
        <v>83</v>
      </c>
      <c r="AY353" s="245" t="s">
        <v>308</v>
      </c>
    </row>
    <row r="354" s="2" customFormat="1" ht="16.5" customHeight="1">
      <c r="A354" s="41"/>
      <c r="B354" s="42"/>
      <c r="C354" s="216" t="s">
        <v>791</v>
      </c>
      <c r="D354" s="216" t="s">
        <v>310</v>
      </c>
      <c r="E354" s="217" t="s">
        <v>10755</v>
      </c>
      <c r="F354" s="218" t="s">
        <v>10756</v>
      </c>
      <c r="G354" s="219" t="s">
        <v>313</v>
      </c>
      <c r="H354" s="220">
        <v>212</v>
      </c>
      <c r="I354" s="221"/>
      <c r="J354" s="222">
        <f>ROUND(I354*H354,2)</f>
        <v>0</v>
      </c>
      <c r="K354" s="218" t="s">
        <v>314</v>
      </c>
      <c r="L354" s="47"/>
      <c r="M354" s="223" t="s">
        <v>19</v>
      </c>
      <c r="N354" s="224" t="s">
        <v>47</v>
      </c>
      <c r="O354" s="87"/>
      <c r="P354" s="225">
        <f>O354*H354</f>
        <v>0</v>
      </c>
      <c r="Q354" s="225">
        <v>0.00022000000000000001</v>
      </c>
      <c r="R354" s="225">
        <f>Q354*H354</f>
        <v>0.046640000000000001</v>
      </c>
      <c r="S354" s="225">
        <v>0</v>
      </c>
      <c r="T354" s="226">
        <f>S354*H354</f>
        <v>0</v>
      </c>
      <c r="U354" s="41"/>
      <c r="V354" s="41"/>
      <c r="W354" s="41"/>
      <c r="X354" s="41"/>
      <c r="Y354" s="41"/>
      <c r="Z354" s="41"/>
      <c r="AA354" s="41"/>
      <c r="AB354" s="41"/>
      <c r="AC354" s="41"/>
      <c r="AD354" s="41"/>
      <c r="AE354" s="41"/>
      <c r="AR354" s="227" t="s">
        <v>391</v>
      </c>
      <c r="AT354" s="227" t="s">
        <v>310</v>
      </c>
      <c r="AU354" s="227" t="s">
        <v>85</v>
      </c>
      <c r="AY354" s="20" t="s">
        <v>308</v>
      </c>
      <c r="BE354" s="228">
        <f>IF(N354="základní",J354,0)</f>
        <v>0</v>
      </c>
      <c r="BF354" s="228">
        <f>IF(N354="snížená",J354,0)</f>
        <v>0</v>
      </c>
      <c r="BG354" s="228">
        <f>IF(N354="zákl. přenesená",J354,0)</f>
        <v>0</v>
      </c>
      <c r="BH354" s="228">
        <f>IF(N354="sníž. přenesená",J354,0)</f>
        <v>0</v>
      </c>
      <c r="BI354" s="228">
        <f>IF(N354="nulová",J354,0)</f>
        <v>0</v>
      </c>
      <c r="BJ354" s="20" t="s">
        <v>83</v>
      </c>
      <c r="BK354" s="228">
        <f>ROUND(I354*H354,2)</f>
        <v>0</v>
      </c>
      <c r="BL354" s="20" t="s">
        <v>391</v>
      </c>
      <c r="BM354" s="227" t="s">
        <v>10757</v>
      </c>
    </row>
    <row r="355" s="2" customFormat="1">
      <c r="A355" s="41"/>
      <c r="B355" s="42"/>
      <c r="C355" s="43"/>
      <c r="D355" s="229" t="s">
        <v>317</v>
      </c>
      <c r="E355" s="43"/>
      <c r="F355" s="230" t="s">
        <v>10758</v>
      </c>
      <c r="G355" s="43"/>
      <c r="H355" s="43"/>
      <c r="I355" s="231"/>
      <c r="J355" s="43"/>
      <c r="K355" s="43"/>
      <c r="L355" s="47"/>
      <c r="M355" s="232"/>
      <c r="N355" s="233"/>
      <c r="O355" s="87"/>
      <c r="P355" s="87"/>
      <c r="Q355" s="87"/>
      <c r="R355" s="87"/>
      <c r="S355" s="87"/>
      <c r="T355" s="88"/>
      <c r="U355" s="41"/>
      <c r="V355" s="41"/>
      <c r="W355" s="41"/>
      <c r="X355" s="41"/>
      <c r="Y355" s="41"/>
      <c r="Z355" s="41"/>
      <c r="AA355" s="41"/>
      <c r="AB355" s="41"/>
      <c r="AC355" s="41"/>
      <c r="AD355" s="41"/>
      <c r="AE355" s="41"/>
      <c r="AT355" s="20" t="s">
        <v>317</v>
      </c>
      <c r="AU355" s="20" t="s">
        <v>85</v>
      </c>
    </row>
    <row r="356" s="13" customFormat="1">
      <c r="A356" s="13"/>
      <c r="B356" s="234"/>
      <c r="C356" s="235"/>
      <c r="D356" s="236" t="s">
        <v>319</v>
      </c>
      <c r="E356" s="237" t="s">
        <v>19</v>
      </c>
      <c r="F356" s="238" t="s">
        <v>10748</v>
      </c>
      <c r="G356" s="235"/>
      <c r="H356" s="239">
        <v>147</v>
      </c>
      <c r="I356" s="240"/>
      <c r="J356" s="235"/>
      <c r="K356" s="235"/>
      <c r="L356" s="241"/>
      <c r="M356" s="242"/>
      <c r="N356" s="243"/>
      <c r="O356" s="243"/>
      <c r="P356" s="243"/>
      <c r="Q356" s="243"/>
      <c r="R356" s="243"/>
      <c r="S356" s="243"/>
      <c r="T356" s="244"/>
      <c r="U356" s="13"/>
      <c r="V356" s="13"/>
      <c r="W356" s="13"/>
      <c r="X356" s="13"/>
      <c r="Y356" s="13"/>
      <c r="Z356" s="13"/>
      <c r="AA356" s="13"/>
      <c r="AB356" s="13"/>
      <c r="AC356" s="13"/>
      <c r="AD356" s="13"/>
      <c r="AE356" s="13"/>
      <c r="AT356" s="245" t="s">
        <v>319</v>
      </c>
      <c r="AU356" s="245" t="s">
        <v>85</v>
      </c>
      <c r="AV356" s="13" t="s">
        <v>85</v>
      </c>
      <c r="AW356" s="13" t="s">
        <v>37</v>
      </c>
      <c r="AX356" s="13" t="s">
        <v>76</v>
      </c>
      <c r="AY356" s="245" t="s">
        <v>308</v>
      </c>
    </row>
    <row r="357" s="14" customFormat="1">
      <c r="A357" s="14"/>
      <c r="B357" s="249"/>
      <c r="C357" s="250"/>
      <c r="D357" s="236" t="s">
        <v>319</v>
      </c>
      <c r="E357" s="251" t="s">
        <v>19</v>
      </c>
      <c r="F357" s="252" t="s">
        <v>10578</v>
      </c>
      <c r="G357" s="250"/>
      <c r="H357" s="251" t="s">
        <v>19</v>
      </c>
      <c r="I357" s="253"/>
      <c r="J357" s="250"/>
      <c r="K357" s="250"/>
      <c r="L357" s="254"/>
      <c r="M357" s="255"/>
      <c r="N357" s="256"/>
      <c r="O357" s="256"/>
      <c r="P357" s="256"/>
      <c r="Q357" s="256"/>
      <c r="R357" s="256"/>
      <c r="S357" s="256"/>
      <c r="T357" s="257"/>
      <c r="U357" s="14"/>
      <c r="V357" s="14"/>
      <c r="W357" s="14"/>
      <c r="X357" s="14"/>
      <c r="Y357" s="14"/>
      <c r="Z357" s="14"/>
      <c r="AA357" s="14"/>
      <c r="AB357" s="14"/>
      <c r="AC357" s="14"/>
      <c r="AD357" s="14"/>
      <c r="AE357" s="14"/>
      <c r="AT357" s="258" t="s">
        <v>319</v>
      </c>
      <c r="AU357" s="258" t="s">
        <v>85</v>
      </c>
      <c r="AV357" s="14" t="s">
        <v>83</v>
      </c>
      <c r="AW357" s="14" t="s">
        <v>37</v>
      </c>
      <c r="AX357" s="14" t="s">
        <v>76</v>
      </c>
      <c r="AY357" s="258" t="s">
        <v>308</v>
      </c>
    </row>
    <row r="358" s="13" customFormat="1">
      <c r="A358" s="13"/>
      <c r="B358" s="234"/>
      <c r="C358" s="235"/>
      <c r="D358" s="236" t="s">
        <v>319</v>
      </c>
      <c r="E358" s="237" t="s">
        <v>19</v>
      </c>
      <c r="F358" s="238" t="s">
        <v>10749</v>
      </c>
      <c r="G358" s="235"/>
      <c r="H358" s="239">
        <v>65</v>
      </c>
      <c r="I358" s="240"/>
      <c r="J358" s="235"/>
      <c r="K358" s="235"/>
      <c r="L358" s="241"/>
      <c r="M358" s="242"/>
      <c r="N358" s="243"/>
      <c r="O358" s="243"/>
      <c r="P358" s="243"/>
      <c r="Q358" s="243"/>
      <c r="R358" s="243"/>
      <c r="S358" s="243"/>
      <c r="T358" s="244"/>
      <c r="U358" s="13"/>
      <c r="V358" s="13"/>
      <c r="W358" s="13"/>
      <c r="X358" s="13"/>
      <c r="Y358" s="13"/>
      <c r="Z358" s="13"/>
      <c r="AA358" s="13"/>
      <c r="AB358" s="13"/>
      <c r="AC358" s="13"/>
      <c r="AD358" s="13"/>
      <c r="AE358" s="13"/>
      <c r="AT358" s="245" t="s">
        <v>319</v>
      </c>
      <c r="AU358" s="245" t="s">
        <v>85</v>
      </c>
      <c r="AV358" s="13" t="s">
        <v>85</v>
      </c>
      <c r="AW358" s="13" t="s">
        <v>37</v>
      </c>
      <c r="AX358" s="13" t="s">
        <v>76</v>
      </c>
      <c r="AY358" s="245" t="s">
        <v>308</v>
      </c>
    </row>
    <row r="359" s="15" customFormat="1">
      <c r="A359" s="15"/>
      <c r="B359" s="259"/>
      <c r="C359" s="260"/>
      <c r="D359" s="236" t="s">
        <v>319</v>
      </c>
      <c r="E359" s="261" t="s">
        <v>19</v>
      </c>
      <c r="F359" s="262" t="s">
        <v>448</v>
      </c>
      <c r="G359" s="260"/>
      <c r="H359" s="263">
        <v>212</v>
      </c>
      <c r="I359" s="264"/>
      <c r="J359" s="260"/>
      <c r="K359" s="260"/>
      <c r="L359" s="265"/>
      <c r="M359" s="266"/>
      <c r="N359" s="267"/>
      <c r="O359" s="267"/>
      <c r="P359" s="267"/>
      <c r="Q359" s="267"/>
      <c r="R359" s="267"/>
      <c r="S359" s="267"/>
      <c r="T359" s="268"/>
      <c r="U359" s="15"/>
      <c r="V359" s="15"/>
      <c r="W359" s="15"/>
      <c r="X359" s="15"/>
      <c r="Y359" s="15"/>
      <c r="Z359" s="15"/>
      <c r="AA359" s="15"/>
      <c r="AB359" s="15"/>
      <c r="AC359" s="15"/>
      <c r="AD359" s="15"/>
      <c r="AE359" s="15"/>
      <c r="AT359" s="269" t="s">
        <v>319</v>
      </c>
      <c r="AU359" s="269" t="s">
        <v>85</v>
      </c>
      <c r="AV359" s="15" t="s">
        <v>315</v>
      </c>
      <c r="AW359" s="15" t="s">
        <v>37</v>
      </c>
      <c r="AX359" s="15" t="s">
        <v>83</v>
      </c>
      <c r="AY359" s="269" t="s">
        <v>308</v>
      </c>
    </row>
    <row r="360" s="2" customFormat="1" ht="16.5" customHeight="1">
      <c r="A360" s="41"/>
      <c r="B360" s="42"/>
      <c r="C360" s="216" t="s">
        <v>1507</v>
      </c>
      <c r="D360" s="216" t="s">
        <v>310</v>
      </c>
      <c r="E360" s="217" t="s">
        <v>10759</v>
      </c>
      <c r="F360" s="218" t="s">
        <v>10760</v>
      </c>
      <c r="G360" s="219" t="s">
        <v>313</v>
      </c>
      <c r="H360" s="220">
        <v>212</v>
      </c>
      <c r="I360" s="221"/>
      <c r="J360" s="222">
        <f>ROUND(I360*H360,2)</f>
        <v>0</v>
      </c>
      <c r="K360" s="218" t="s">
        <v>314</v>
      </c>
      <c r="L360" s="47"/>
      <c r="M360" s="223" t="s">
        <v>19</v>
      </c>
      <c r="N360" s="224" t="s">
        <v>47</v>
      </c>
      <c r="O360" s="87"/>
      <c r="P360" s="225">
        <f>O360*H360</f>
        <v>0</v>
      </c>
      <c r="Q360" s="225">
        <v>0.00017000000000000001</v>
      </c>
      <c r="R360" s="225">
        <f>Q360*H360</f>
        <v>0.036040000000000003</v>
      </c>
      <c r="S360" s="225">
        <v>0</v>
      </c>
      <c r="T360" s="226">
        <f>S360*H360</f>
        <v>0</v>
      </c>
      <c r="U360" s="41"/>
      <c r="V360" s="41"/>
      <c r="W360" s="41"/>
      <c r="X360" s="41"/>
      <c r="Y360" s="41"/>
      <c r="Z360" s="41"/>
      <c r="AA360" s="41"/>
      <c r="AB360" s="41"/>
      <c r="AC360" s="41"/>
      <c r="AD360" s="41"/>
      <c r="AE360" s="41"/>
      <c r="AR360" s="227" t="s">
        <v>391</v>
      </c>
      <c r="AT360" s="227" t="s">
        <v>310</v>
      </c>
      <c r="AU360" s="227" t="s">
        <v>85</v>
      </c>
      <c r="AY360" s="20" t="s">
        <v>308</v>
      </c>
      <c r="BE360" s="228">
        <f>IF(N360="základní",J360,0)</f>
        <v>0</v>
      </c>
      <c r="BF360" s="228">
        <f>IF(N360="snížená",J360,0)</f>
        <v>0</v>
      </c>
      <c r="BG360" s="228">
        <f>IF(N360="zákl. přenesená",J360,0)</f>
        <v>0</v>
      </c>
      <c r="BH360" s="228">
        <f>IF(N360="sníž. přenesená",J360,0)</f>
        <v>0</v>
      </c>
      <c r="BI360" s="228">
        <f>IF(N360="nulová",J360,0)</f>
        <v>0</v>
      </c>
      <c r="BJ360" s="20" t="s">
        <v>83</v>
      </c>
      <c r="BK360" s="228">
        <f>ROUND(I360*H360,2)</f>
        <v>0</v>
      </c>
      <c r="BL360" s="20" t="s">
        <v>391</v>
      </c>
      <c r="BM360" s="227" t="s">
        <v>10761</v>
      </c>
    </row>
    <row r="361" s="2" customFormat="1">
      <c r="A361" s="41"/>
      <c r="B361" s="42"/>
      <c r="C361" s="43"/>
      <c r="D361" s="229" t="s">
        <v>317</v>
      </c>
      <c r="E361" s="43"/>
      <c r="F361" s="230" t="s">
        <v>10762</v>
      </c>
      <c r="G361" s="43"/>
      <c r="H361" s="43"/>
      <c r="I361" s="231"/>
      <c r="J361" s="43"/>
      <c r="K361" s="43"/>
      <c r="L361" s="47"/>
      <c r="M361" s="232"/>
      <c r="N361" s="233"/>
      <c r="O361" s="87"/>
      <c r="P361" s="87"/>
      <c r="Q361" s="87"/>
      <c r="R361" s="87"/>
      <c r="S361" s="87"/>
      <c r="T361" s="88"/>
      <c r="U361" s="41"/>
      <c r="V361" s="41"/>
      <c r="W361" s="41"/>
      <c r="X361" s="41"/>
      <c r="Y361" s="41"/>
      <c r="Z361" s="41"/>
      <c r="AA361" s="41"/>
      <c r="AB361" s="41"/>
      <c r="AC361" s="41"/>
      <c r="AD361" s="41"/>
      <c r="AE361" s="41"/>
      <c r="AT361" s="20" t="s">
        <v>317</v>
      </c>
      <c r="AU361" s="20" t="s">
        <v>85</v>
      </c>
    </row>
    <row r="362" s="13" customFormat="1">
      <c r="A362" s="13"/>
      <c r="B362" s="234"/>
      <c r="C362" s="235"/>
      <c r="D362" s="236" t="s">
        <v>319</v>
      </c>
      <c r="E362" s="237" t="s">
        <v>19</v>
      </c>
      <c r="F362" s="238" t="s">
        <v>10748</v>
      </c>
      <c r="G362" s="235"/>
      <c r="H362" s="239">
        <v>147</v>
      </c>
      <c r="I362" s="240"/>
      <c r="J362" s="235"/>
      <c r="K362" s="235"/>
      <c r="L362" s="241"/>
      <c r="M362" s="242"/>
      <c r="N362" s="243"/>
      <c r="O362" s="243"/>
      <c r="P362" s="243"/>
      <c r="Q362" s="243"/>
      <c r="R362" s="243"/>
      <c r="S362" s="243"/>
      <c r="T362" s="244"/>
      <c r="U362" s="13"/>
      <c r="V362" s="13"/>
      <c r="W362" s="13"/>
      <c r="X362" s="13"/>
      <c r="Y362" s="13"/>
      <c r="Z362" s="13"/>
      <c r="AA362" s="13"/>
      <c r="AB362" s="13"/>
      <c r="AC362" s="13"/>
      <c r="AD362" s="13"/>
      <c r="AE362" s="13"/>
      <c r="AT362" s="245" t="s">
        <v>319</v>
      </c>
      <c r="AU362" s="245" t="s">
        <v>85</v>
      </c>
      <c r="AV362" s="13" t="s">
        <v>85</v>
      </c>
      <c r="AW362" s="13" t="s">
        <v>37</v>
      </c>
      <c r="AX362" s="13" t="s">
        <v>76</v>
      </c>
      <c r="AY362" s="245" t="s">
        <v>308</v>
      </c>
    </row>
    <row r="363" s="14" customFormat="1">
      <c r="A363" s="14"/>
      <c r="B363" s="249"/>
      <c r="C363" s="250"/>
      <c r="D363" s="236" t="s">
        <v>319</v>
      </c>
      <c r="E363" s="251" t="s">
        <v>19</v>
      </c>
      <c r="F363" s="252" t="s">
        <v>10578</v>
      </c>
      <c r="G363" s="250"/>
      <c r="H363" s="251" t="s">
        <v>19</v>
      </c>
      <c r="I363" s="253"/>
      <c r="J363" s="250"/>
      <c r="K363" s="250"/>
      <c r="L363" s="254"/>
      <c r="M363" s="255"/>
      <c r="N363" s="256"/>
      <c r="O363" s="256"/>
      <c r="P363" s="256"/>
      <c r="Q363" s="256"/>
      <c r="R363" s="256"/>
      <c r="S363" s="256"/>
      <c r="T363" s="257"/>
      <c r="U363" s="14"/>
      <c r="V363" s="14"/>
      <c r="W363" s="14"/>
      <c r="X363" s="14"/>
      <c r="Y363" s="14"/>
      <c r="Z363" s="14"/>
      <c r="AA363" s="14"/>
      <c r="AB363" s="14"/>
      <c r="AC363" s="14"/>
      <c r="AD363" s="14"/>
      <c r="AE363" s="14"/>
      <c r="AT363" s="258" t="s">
        <v>319</v>
      </c>
      <c r="AU363" s="258" t="s">
        <v>85</v>
      </c>
      <c r="AV363" s="14" t="s">
        <v>83</v>
      </c>
      <c r="AW363" s="14" t="s">
        <v>37</v>
      </c>
      <c r="AX363" s="14" t="s">
        <v>76</v>
      </c>
      <c r="AY363" s="258" t="s">
        <v>308</v>
      </c>
    </row>
    <row r="364" s="13" customFormat="1">
      <c r="A364" s="13"/>
      <c r="B364" s="234"/>
      <c r="C364" s="235"/>
      <c r="D364" s="236" t="s">
        <v>319</v>
      </c>
      <c r="E364" s="237" t="s">
        <v>19</v>
      </c>
      <c r="F364" s="238" t="s">
        <v>10749</v>
      </c>
      <c r="G364" s="235"/>
      <c r="H364" s="239">
        <v>65</v>
      </c>
      <c r="I364" s="240"/>
      <c r="J364" s="235"/>
      <c r="K364" s="235"/>
      <c r="L364" s="241"/>
      <c r="M364" s="242"/>
      <c r="N364" s="243"/>
      <c r="O364" s="243"/>
      <c r="P364" s="243"/>
      <c r="Q364" s="243"/>
      <c r="R364" s="243"/>
      <c r="S364" s="243"/>
      <c r="T364" s="244"/>
      <c r="U364" s="13"/>
      <c r="V364" s="13"/>
      <c r="W364" s="13"/>
      <c r="X364" s="13"/>
      <c r="Y364" s="13"/>
      <c r="Z364" s="13"/>
      <c r="AA364" s="13"/>
      <c r="AB364" s="13"/>
      <c r="AC364" s="13"/>
      <c r="AD364" s="13"/>
      <c r="AE364" s="13"/>
      <c r="AT364" s="245" t="s">
        <v>319</v>
      </c>
      <c r="AU364" s="245" t="s">
        <v>85</v>
      </c>
      <c r="AV364" s="13" t="s">
        <v>85</v>
      </c>
      <c r="AW364" s="13" t="s">
        <v>37</v>
      </c>
      <c r="AX364" s="13" t="s">
        <v>76</v>
      </c>
      <c r="AY364" s="245" t="s">
        <v>308</v>
      </c>
    </row>
    <row r="365" s="15" customFormat="1">
      <c r="A365" s="15"/>
      <c r="B365" s="259"/>
      <c r="C365" s="260"/>
      <c r="D365" s="236" t="s">
        <v>319</v>
      </c>
      <c r="E365" s="261" t="s">
        <v>19</v>
      </c>
      <c r="F365" s="262" t="s">
        <v>448</v>
      </c>
      <c r="G365" s="260"/>
      <c r="H365" s="263">
        <v>212</v>
      </c>
      <c r="I365" s="264"/>
      <c r="J365" s="260"/>
      <c r="K365" s="260"/>
      <c r="L365" s="265"/>
      <c r="M365" s="266"/>
      <c r="N365" s="267"/>
      <c r="O365" s="267"/>
      <c r="P365" s="267"/>
      <c r="Q365" s="267"/>
      <c r="R365" s="267"/>
      <c r="S365" s="267"/>
      <c r="T365" s="268"/>
      <c r="U365" s="15"/>
      <c r="V365" s="15"/>
      <c r="W365" s="15"/>
      <c r="X365" s="15"/>
      <c r="Y365" s="15"/>
      <c r="Z365" s="15"/>
      <c r="AA365" s="15"/>
      <c r="AB365" s="15"/>
      <c r="AC365" s="15"/>
      <c r="AD365" s="15"/>
      <c r="AE365" s="15"/>
      <c r="AT365" s="269" t="s">
        <v>319</v>
      </c>
      <c r="AU365" s="269" t="s">
        <v>85</v>
      </c>
      <c r="AV365" s="15" t="s">
        <v>315</v>
      </c>
      <c r="AW365" s="15" t="s">
        <v>37</v>
      </c>
      <c r="AX365" s="15" t="s">
        <v>83</v>
      </c>
      <c r="AY365" s="269" t="s">
        <v>308</v>
      </c>
    </row>
    <row r="366" s="2" customFormat="1" ht="16.5" customHeight="1">
      <c r="A366" s="41"/>
      <c r="B366" s="42"/>
      <c r="C366" s="216" t="s">
        <v>797</v>
      </c>
      <c r="D366" s="216" t="s">
        <v>310</v>
      </c>
      <c r="E366" s="217" t="s">
        <v>10763</v>
      </c>
      <c r="F366" s="218" t="s">
        <v>10764</v>
      </c>
      <c r="G366" s="219" t="s">
        <v>313</v>
      </c>
      <c r="H366" s="220">
        <v>212</v>
      </c>
      <c r="I366" s="221"/>
      <c r="J366" s="222">
        <f>ROUND(I366*H366,2)</f>
        <v>0</v>
      </c>
      <c r="K366" s="218" t="s">
        <v>314</v>
      </c>
      <c r="L366" s="47"/>
      <c r="M366" s="223" t="s">
        <v>19</v>
      </c>
      <c r="N366" s="224" t="s">
        <v>47</v>
      </c>
      <c r="O366" s="87"/>
      <c r="P366" s="225">
        <f>O366*H366</f>
        <v>0</v>
      </c>
      <c r="Q366" s="225">
        <v>0.00014999999999999999</v>
      </c>
      <c r="R366" s="225">
        <f>Q366*H366</f>
        <v>0.031799999999999995</v>
      </c>
      <c r="S366" s="225">
        <v>0</v>
      </c>
      <c r="T366" s="226">
        <f>S366*H366</f>
        <v>0</v>
      </c>
      <c r="U366" s="41"/>
      <c r="V366" s="41"/>
      <c r="W366" s="41"/>
      <c r="X366" s="41"/>
      <c r="Y366" s="41"/>
      <c r="Z366" s="41"/>
      <c r="AA366" s="41"/>
      <c r="AB366" s="41"/>
      <c r="AC366" s="41"/>
      <c r="AD366" s="41"/>
      <c r="AE366" s="41"/>
      <c r="AR366" s="227" t="s">
        <v>391</v>
      </c>
      <c r="AT366" s="227" t="s">
        <v>310</v>
      </c>
      <c r="AU366" s="227" t="s">
        <v>85</v>
      </c>
      <c r="AY366" s="20" t="s">
        <v>308</v>
      </c>
      <c r="BE366" s="228">
        <f>IF(N366="základní",J366,0)</f>
        <v>0</v>
      </c>
      <c r="BF366" s="228">
        <f>IF(N366="snížená",J366,0)</f>
        <v>0</v>
      </c>
      <c r="BG366" s="228">
        <f>IF(N366="zákl. přenesená",J366,0)</f>
        <v>0</v>
      </c>
      <c r="BH366" s="228">
        <f>IF(N366="sníž. přenesená",J366,0)</f>
        <v>0</v>
      </c>
      <c r="BI366" s="228">
        <f>IF(N366="nulová",J366,0)</f>
        <v>0</v>
      </c>
      <c r="BJ366" s="20" t="s">
        <v>83</v>
      </c>
      <c r="BK366" s="228">
        <f>ROUND(I366*H366,2)</f>
        <v>0</v>
      </c>
      <c r="BL366" s="20" t="s">
        <v>391</v>
      </c>
      <c r="BM366" s="227" t="s">
        <v>10765</v>
      </c>
    </row>
    <row r="367" s="2" customFormat="1">
      <c r="A367" s="41"/>
      <c r="B367" s="42"/>
      <c r="C367" s="43"/>
      <c r="D367" s="229" t="s">
        <v>317</v>
      </c>
      <c r="E367" s="43"/>
      <c r="F367" s="230" t="s">
        <v>10766</v>
      </c>
      <c r="G367" s="43"/>
      <c r="H367" s="43"/>
      <c r="I367" s="231"/>
      <c r="J367" s="43"/>
      <c r="K367" s="43"/>
      <c r="L367" s="47"/>
      <c r="M367" s="232"/>
      <c r="N367" s="233"/>
      <c r="O367" s="87"/>
      <c r="P367" s="87"/>
      <c r="Q367" s="87"/>
      <c r="R367" s="87"/>
      <c r="S367" s="87"/>
      <c r="T367" s="88"/>
      <c r="U367" s="41"/>
      <c r="V367" s="41"/>
      <c r="W367" s="41"/>
      <c r="X367" s="41"/>
      <c r="Y367" s="41"/>
      <c r="Z367" s="41"/>
      <c r="AA367" s="41"/>
      <c r="AB367" s="41"/>
      <c r="AC367" s="41"/>
      <c r="AD367" s="41"/>
      <c r="AE367" s="41"/>
      <c r="AT367" s="20" t="s">
        <v>317</v>
      </c>
      <c r="AU367" s="20" t="s">
        <v>85</v>
      </c>
    </row>
    <row r="368" s="13" customFormat="1">
      <c r="A368" s="13"/>
      <c r="B368" s="234"/>
      <c r="C368" s="235"/>
      <c r="D368" s="236" t="s">
        <v>319</v>
      </c>
      <c r="E368" s="237" t="s">
        <v>19</v>
      </c>
      <c r="F368" s="238" t="s">
        <v>10748</v>
      </c>
      <c r="G368" s="235"/>
      <c r="H368" s="239">
        <v>147</v>
      </c>
      <c r="I368" s="240"/>
      <c r="J368" s="235"/>
      <c r="K368" s="235"/>
      <c r="L368" s="241"/>
      <c r="M368" s="242"/>
      <c r="N368" s="243"/>
      <c r="O368" s="243"/>
      <c r="P368" s="243"/>
      <c r="Q368" s="243"/>
      <c r="R368" s="243"/>
      <c r="S368" s="243"/>
      <c r="T368" s="244"/>
      <c r="U368" s="13"/>
      <c r="V368" s="13"/>
      <c r="W368" s="13"/>
      <c r="X368" s="13"/>
      <c r="Y368" s="13"/>
      <c r="Z368" s="13"/>
      <c r="AA368" s="13"/>
      <c r="AB368" s="13"/>
      <c r="AC368" s="13"/>
      <c r="AD368" s="13"/>
      <c r="AE368" s="13"/>
      <c r="AT368" s="245" t="s">
        <v>319</v>
      </c>
      <c r="AU368" s="245" t="s">
        <v>85</v>
      </c>
      <c r="AV368" s="13" t="s">
        <v>85</v>
      </c>
      <c r="AW368" s="13" t="s">
        <v>37</v>
      </c>
      <c r="AX368" s="13" t="s">
        <v>76</v>
      </c>
      <c r="AY368" s="245" t="s">
        <v>308</v>
      </c>
    </row>
    <row r="369" s="14" customFormat="1">
      <c r="A369" s="14"/>
      <c r="B369" s="249"/>
      <c r="C369" s="250"/>
      <c r="D369" s="236" t="s">
        <v>319</v>
      </c>
      <c r="E369" s="251" t="s">
        <v>19</v>
      </c>
      <c r="F369" s="252" t="s">
        <v>10578</v>
      </c>
      <c r="G369" s="250"/>
      <c r="H369" s="251" t="s">
        <v>19</v>
      </c>
      <c r="I369" s="253"/>
      <c r="J369" s="250"/>
      <c r="K369" s="250"/>
      <c r="L369" s="254"/>
      <c r="M369" s="255"/>
      <c r="N369" s="256"/>
      <c r="O369" s="256"/>
      <c r="P369" s="256"/>
      <c r="Q369" s="256"/>
      <c r="R369" s="256"/>
      <c r="S369" s="256"/>
      <c r="T369" s="257"/>
      <c r="U369" s="14"/>
      <c r="V369" s="14"/>
      <c r="W369" s="14"/>
      <c r="X369" s="14"/>
      <c r="Y369" s="14"/>
      <c r="Z369" s="14"/>
      <c r="AA369" s="14"/>
      <c r="AB369" s="14"/>
      <c r="AC369" s="14"/>
      <c r="AD369" s="14"/>
      <c r="AE369" s="14"/>
      <c r="AT369" s="258" t="s">
        <v>319</v>
      </c>
      <c r="AU369" s="258" t="s">
        <v>85</v>
      </c>
      <c r="AV369" s="14" t="s">
        <v>83</v>
      </c>
      <c r="AW369" s="14" t="s">
        <v>37</v>
      </c>
      <c r="AX369" s="14" t="s">
        <v>76</v>
      </c>
      <c r="AY369" s="258" t="s">
        <v>308</v>
      </c>
    </row>
    <row r="370" s="13" customFormat="1">
      <c r="A370" s="13"/>
      <c r="B370" s="234"/>
      <c r="C370" s="235"/>
      <c r="D370" s="236" t="s">
        <v>319</v>
      </c>
      <c r="E370" s="237" t="s">
        <v>19</v>
      </c>
      <c r="F370" s="238" t="s">
        <v>10749</v>
      </c>
      <c r="G370" s="235"/>
      <c r="H370" s="239">
        <v>65</v>
      </c>
      <c r="I370" s="240"/>
      <c r="J370" s="235"/>
      <c r="K370" s="235"/>
      <c r="L370" s="241"/>
      <c r="M370" s="242"/>
      <c r="N370" s="243"/>
      <c r="O370" s="243"/>
      <c r="P370" s="243"/>
      <c r="Q370" s="243"/>
      <c r="R370" s="243"/>
      <c r="S370" s="243"/>
      <c r="T370" s="244"/>
      <c r="U370" s="13"/>
      <c r="V370" s="13"/>
      <c r="W370" s="13"/>
      <c r="X370" s="13"/>
      <c r="Y370" s="13"/>
      <c r="Z370" s="13"/>
      <c r="AA370" s="13"/>
      <c r="AB370" s="13"/>
      <c r="AC370" s="13"/>
      <c r="AD370" s="13"/>
      <c r="AE370" s="13"/>
      <c r="AT370" s="245" t="s">
        <v>319</v>
      </c>
      <c r="AU370" s="245" t="s">
        <v>85</v>
      </c>
      <c r="AV370" s="13" t="s">
        <v>85</v>
      </c>
      <c r="AW370" s="13" t="s">
        <v>37</v>
      </c>
      <c r="AX370" s="13" t="s">
        <v>76</v>
      </c>
      <c r="AY370" s="245" t="s">
        <v>308</v>
      </c>
    </row>
    <row r="371" s="15" customFormat="1">
      <c r="A371" s="15"/>
      <c r="B371" s="259"/>
      <c r="C371" s="260"/>
      <c r="D371" s="236" t="s">
        <v>319</v>
      </c>
      <c r="E371" s="261" t="s">
        <v>19</v>
      </c>
      <c r="F371" s="262" t="s">
        <v>448</v>
      </c>
      <c r="G371" s="260"/>
      <c r="H371" s="263">
        <v>212</v>
      </c>
      <c r="I371" s="264"/>
      <c r="J371" s="260"/>
      <c r="K371" s="260"/>
      <c r="L371" s="265"/>
      <c r="M371" s="266"/>
      <c r="N371" s="267"/>
      <c r="O371" s="267"/>
      <c r="P371" s="267"/>
      <c r="Q371" s="267"/>
      <c r="R371" s="267"/>
      <c r="S371" s="267"/>
      <c r="T371" s="268"/>
      <c r="U371" s="15"/>
      <c r="V371" s="15"/>
      <c r="W371" s="15"/>
      <c r="X371" s="15"/>
      <c r="Y371" s="15"/>
      <c r="Z371" s="15"/>
      <c r="AA371" s="15"/>
      <c r="AB371" s="15"/>
      <c r="AC371" s="15"/>
      <c r="AD371" s="15"/>
      <c r="AE371" s="15"/>
      <c r="AT371" s="269" t="s">
        <v>319</v>
      </c>
      <c r="AU371" s="269" t="s">
        <v>85</v>
      </c>
      <c r="AV371" s="15" t="s">
        <v>315</v>
      </c>
      <c r="AW371" s="15" t="s">
        <v>37</v>
      </c>
      <c r="AX371" s="15" t="s">
        <v>83</v>
      </c>
      <c r="AY371" s="269" t="s">
        <v>308</v>
      </c>
    </row>
    <row r="372" s="2" customFormat="1" ht="16.5" customHeight="1">
      <c r="A372" s="41"/>
      <c r="B372" s="42"/>
      <c r="C372" s="216" t="s">
        <v>1510</v>
      </c>
      <c r="D372" s="216" t="s">
        <v>310</v>
      </c>
      <c r="E372" s="217" t="s">
        <v>10767</v>
      </c>
      <c r="F372" s="218" t="s">
        <v>10768</v>
      </c>
      <c r="G372" s="219" t="s">
        <v>313</v>
      </c>
      <c r="H372" s="220">
        <v>212</v>
      </c>
      <c r="I372" s="221"/>
      <c r="J372" s="222">
        <f>ROUND(I372*H372,2)</f>
        <v>0</v>
      </c>
      <c r="K372" s="218" t="s">
        <v>314</v>
      </c>
      <c r="L372" s="47"/>
      <c r="M372" s="223" t="s">
        <v>19</v>
      </c>
      <c r="N372" s="224" t="s">
        <v>47</v>
      </c>
      <c r="O372" s="87"/>
      <c r="P372" s="225">
        <f>O372*H372</f>
        <v>0</v>
      </c>
      <c r="Q372" s="225">
        <v>0.0023800000000000002</v>
      </c>
      <c r="R372" s="225">
        <f>Q372*H372</f>
        <v>0.50456000000000001</v>
      </c>
      <c r="S372" s="225">
        <v>0</v>
      </c>
      <c r="T372" s="226">
        <f>S372*H372</f>
        <v>0</v>
      </c>
      <c r="U372" s="41"/>
      <c r="V372" s="41"/>
      <c r="W372" s="41"/>
      <c r="X372" s="41"/>
      <c r="Y372" s="41"/>
      <c r="Z372" s="41"/>
      <c r="AA372" s="41"/>
      <c r="AB372" s="41"/>
      <c r="AC372" s="41"/>
      <c r="AD372" s="41"/>
      <c r="AE372" s="41"/>
      <c r="AR372" s="227" t="s">
        <v>391</v>
      </c>
      <c r="AT372" s="227" t="s">
        <v>310</v>
      </c>
      <c r="AU372" s="227" t="s">
        <v>85</v>
      </c>
      <c r="AY372" s="20" t="s">
        <v>308</v>
      </c>
      <c r="BE372" s="228">
        <f>IF(N372="základní",J372,0)</f>
        <v>0</v>
      </c>
      <c r="BF372" s="228">
        <f>IF(N372="snížená",J372,0)</f>
        <v>0</v>
      </c>
      <c r="BG372" s="228">
        <f>IF(N372="zákl. přenesená",J372,0)</f>
        <v>0</v>
      </c>
      <c r="BH372" s="228">
        <f>IF(N372="sníž. přenesená",J372,0)</f>
        <v>0</v>
      </c>
      <c r="BI372" s="228">
        <f>IF(N372="nulová",J372,0)</f>
        <v>0</v>
      </c>
      <c r="BJ372" s="20" t="s">
        <v>83</v>
      </c>
      <c r="BK372" s="228">
        <f>ROUND(I372*H372,2)</f>
        <v>0</v>
      </c>
      <c r="BL372" s="20" t="s">
        <v>391</v>
      </c>
      <c r="BM372" s="227" t="s">
        <v>10769</v>
      </c>
    </row>
    <row r="373" s="2" customFormat="1">
      <c r="A373" s="41"/>
      <c r="B373" s="42"/>
      <c r="C373" s="43"/>
      <c r="D373" s="229" t="s">
        <v>317</v>
      </c>
      <c r="E373" s="43"/>
      <c r="F373" s="230" t="s">
        <v>10770</v>
      </c>
      <c r="G373" s="43"/>
      <c r="H373" s="43"/>
      <c r="I373" s="231"/>
      <c r="J373" s="43"/>
      <c r="K373" s="43"/>
      <c r="L373" s="47"/>
      <c r="M373" s="232"/>
      <c r="N373" s="233"/>
      <c r="O373" s="87"/>
      <c r="P373" s="87"/>
      <c r="Q373" s="87"/>
      <c r="R373" s="87"/>
      <c r="S373" s="87"/>
      <c r="T373" s="88"/>
      <c r="U373" s="41"/>
      <c r="V373" s="41"/>
      <c r="W373" s="41"/>
      <c r="X373" s="41"/>
      <c r="Y373" s="41"/>
      <c r="Z373" s="41"/>
      <c r="AA373" s="41"/>
      <c r="AB373" s="41"/>
      <c r="AC373" s="41"/>
      <c r="AD373" s="41"/>
      <c r="AE373" s="41"/>
      <c r="AT373" s="20" t="s">
        <v>317</v>
      </c>
      <c r="AU373" s="20" t="s">
        <v>85</v>
      </c>
    </row>
    <row r="374" s="13" customFormat="1">
      <c r="A374" s="13"/>
      <c r="B374" s="234"/>
      <c r="C374" s="235"/>
      <c r="D374" s="236" t="s">
        <v>319</v>
      </c>
      <c r="E374" s="237" t="s">
        <v>19</v>
      </c>
      <c r="F374" s="238" t="s">
        <v>10748</v>
      </c>
      <c r="G374" s="235"/>
      <c r="H374" s="239">
        <v>147</v>
      </c>
      <c r="I374" s="240"/>
      <c r="J374" s="235"/>
      <c r="K374" s="235"/>
      <c r="L374" s="241"/>
      <c r="M374" s="242"/>
      <c r="N374" s="243"/>
      <c r="O374" s="243"/>
      <c r="P374" s="243"/>
      <c r="Q374" s="243"/>
      <c r="R374" s="243"/>
      <c r="S374" s="243"/>
      <c r="T374" s="244"/>
      <c r="U374" s="13"/>
      <c r="V374" s="13"/>
      <c r="W374" s="13"/>
      <c r="X374" s="13"/>
      <c r="Y374" s="13"/>
      <c r="Z374" s="13"/>
      <c r="AA374" s="13"/>
      <c r="AB374" s="13"/>
      <c r="AC374" s="13"/>
      <c r="AD374" s="13"/>
      <c r="AE374" s="13"/>
      <c r="AT374" s="245" t="s">
        <v>319</v>
      </c>
      <c r="AU374" s="245" t="s">
        <v>85</v>
      </c>
      <c r="AV374" s="13" t="s">
        <v>85</v>
      </c>
      <c r="AW374" s="13" t="s">
        <v>37</v>
      </c>
      <c r="AX374" s="13" t="s">
        <v>76</v>
      </c>
      <c r="AY374" s="245" t="s">
        <v>308</v>
      </c>
    </row>
    <row r="375" s="14" customFormat="1">
      <c r="A375" s="14"/>
      <c r="B375" s="249"/>
      <c r="C375" s="250"/>
      <c r="D375" s="236" t="s">
        <v>319</v>
      </c>
      <c r="E375" s="251" t="s">
        <v>19</v>
      </c>
      <c r="F375" s="252" t="s">
        <v>10578</v>
      </c>
      <c r="G375" s="250"/>
      <c r="H375" s="251" t="s">
        <v>19</v>
      </c>
      <c r="I375" s="253"/>
      <c r="J375" s="250"/>
      <c r="K375" s="250"/>
      <c r="L375" s="254"/>
      <c r="M375" s="255"/>
      <c r="N375" s="256"/>
      <c r="O375" s="256"/>
      <c r="P375" s="256"/>
      <c r="Q375" s="256"/>
      <c r="R375" s="256"/>
      <c r="S375" s="256"/>
      <c r="T375" s="257"/>
      <c r="U375" s="14"/>
      <c r="V375" s="14"/>
      <c r="W375" s="14"/>
      <c r="X375" s="14"/>
      <c r="Y375" s="14"/>
      <c r="Z375" s="14"/>
      <c r="AA375" s="14"/>
      <c r="AB375" s="14"/>
      <c r="AC375" s="14"/>
      <c r="AD375" s="14"/>
      <c r="AE375" s="14"/>
      <c r="AT375" s="258" t="s">
        <v>319</v>
      </c>
      <c r="AU375" s="258" t="s">
        <v>85</v>
      </c>
      <c r="AV375" s="14" t="s">
        <v>83</v>
      </c>
      <c r="AW375" s="14" t="s">
        <v>37</v>
      </c>
      <c r="AX375" s="14" t="s">
        <v>76</v>
      </c>
      <c r="AY375" s="258" t="s">
        <v>308</v>
      </c>
    </row>
    <row r="376" s="13" customFormat="1">
      <c r="A376" s="13"/>
      <c r="B376" s="234"/>
      <c r="C376" s="235"/>
      <c r="D376" s="236" t="s">
        <v>319</v>
      </c>
      <c r="E376" s="237" t="s">
        <v>19</v>
      </c>
      <c r="F376" s="238" t="s">
        <v>10749</v>
      </c>
      <c r="G376" s="235"/>
      <c r="H376" s="239">
        <v>65</v>
      </c>
      <c r="I376" s="240"/>
      <c r="J376" s="235"/>
      <c r="K376" s="235"/>
      <c r="L376" s="241"/>
      <c r="M376" s="242"/>
      <c r="N376" s="243"/>
      <c r="O376" s="243"/>
      <c r="P376" s="243"/>
      <c r="Q376" s="243"/>
      <c r="R376" s="243"/>
      <c r="S376" s="243"/>
      <c r="T376" s="244"/>
      <c r="U376" s="13"/>
      <c r="V376" s="13"/>
      <c r="W376" s="13"/>
      <c r="X376" s="13"/>
      <c r="Y376" s="13"/>
      <c r="Z376" s="13"/>
      <c r="AA376" s="13"/>
      <c r="AB376" s="13"/>
      <c r="AC376" s="13"/>
      <c r="AD376" s="13"/>
      <c r="AE376" s="13"/>
      <c r="AT376" s="245" t="s">
        <v>319</v>
      </c>
      <c r="AU376" s="245" t="s">
        <v>85</v>
      </c>
      <c r="AV376" s="13" t="s">
        <v>85</v>
      </c>
      <c r="AW376" s="13" t="s">
        <v>37</v>
      </c>
      <c r="AX376" s="13" t="s">
        <v>76</v>
      </c>
      <c r="AY376" s="245" t="s">
        <v>308</v>
      </c>
    </row>
    <row r="377" s="15" customFormat="1">
      <c r="A377" s="15"/>
      <c r="B377" s="259"/>
      <c r="C377" s="260"/>
      <c r="D377" s="236" t="s">
        <v>319</v>
      </c>
      <c r="E377" s="261" t="s">
        <v>19</v>
      </c>
      <c r="F377" s="262" t="s">
        <v>448</v>
      </c>
      <c r="G377" s="260"/>
      <c r="H377" s="263">
        <v>212</v>
      </c>
      <c r="I377" s="264"/>
      <c r="J377" s="260"/>
      <c r="K377" s="260"/>
      <c r="L377" s="265"/>
      <c r="M377" s="274"/>
      <c r="N377" s="275"/>
      <c r="O377" s="275"/>
      <c r="P377" s="275"/>
      <c r="Q377" s="275"/>
      <c r="R377" s="275"/>
      <c r="S377" s="275"/>
      <c r="T377" s="276"/>
      <c r="U377" s="15"/>
      <c r="V377" s="15"/>
      <c r="W377" s="15"/>
      <c r="X377" s="15"/>
      <c r="Y377" s="15"/>
      <c r="Z377" s="15"/>
      <c r="AA377" s="15"/>
      <c r="AB377" s="15"/>
      <c r="AC377" s="15"/>
      <c r="AD377" s="15"/>
      <c r="AE377" s="15"/>
      <c r="AT377" s="269" t="s">
        <v>319</v>
      </c>
      <c r="AU377" s="269" t="s">
        <v>85</v>
      </c>
      <c r="AV377" s="15" t="s">
        <v>315</v>
      </c>
      <c r="AW377" s="15" t="s">
        <v>37</v>
      </c>
      <c r="AX377" s="15" t="s">
        <v>83</v>
      </c>
      <c r="AY377" s="269" t="s">
        <v>308</v>
      </c>
    </row>
    <row r="378" s="2" customFormat="1" ht="6.96" customHeight="1">
      <c r="A378" s="41"/>
      <c r="B378" s="62"/>
      <c r="C378" s="63"/>
      <c r="D378" s="63"/>
      <c r="E378" s="63"/>
      <c r="F378" s="63"/>
      <c r="G378" s="63"/>
      <c r="H378" s="63"/>
      <c r="I378" s="63"/>
      <c r="J378" s="63"/>
      <c r="K378" s="63"/>
      <c r="L378" s="47"/>
      <c r="M378" s="41"/>
      <c r="O378" s="41"/>
      <c r="P378" s="41"/>
      <c r="Q378" s="41"/>
      <c r="R378" s="41"/>
      <c r="S378" s="41"/>
      <c r="T378" s="41"/>
      <c r="U378" s="41"/>
      <c r="V378" s="41"/>
      <c r="W378" s="41"/>
      <c r="X378" s="41"/>
      <c r="Y378" s="41"/>
      <c r="Z378" s="41"/>
      <c r="AA378" s="41"/>
      <c r="AB378" s="41"/>
      <c r="AC378" s="41"/>
      <c r="AD378" s="41"/>
      <c r="AE378" s="41"/>
    </row>
  </sheetData>
  <sheetProtection sheet="1" autoFilter="0" formatColumns="0" formatRows="0" objects="1" scenarios="1" spinCount="100000" saltValue="wNQtQ6R1ocJ+aUOBRMpymTTaotGQdkpRxnlPGUlgycDZW0SsXqVLFdW0FhWcwZDfBSsrleiFeLkr9rE+77gSBg==" hashValue="gY2Dnt1R136IsFxE4exwQWG7LmvC81Vt9SmmVuV1f8PvVzQZpYGFIolXily9WJ2ax94ao0N9MvQyPlSr3z37Xw==" algorithmName="SHA-512" password="CC35"/>
  <autoFilter ref="C94:K377"/>
  <mergeCells count="12">
    <mergeCell ref="E7:H7"/>
    <mergeCell ref="E9:H9"/>
    <mergeCell ref="E11:H11"/>
    <mergeCell ref="E20:H20"/>
    <mergeCell ref="E29:H29"/>
    <mergeCell ref="E50:H50"/>
    <mergeCell ref="E52:H52"/>
    <mergeCell ref="E54:H54"/>
    <mergeCell ref="E83:H83"/>
    <mergeCell ref="E85:H85"/>
    <mergeCell ref="E87:H87"/>
    <mergeCell ref="L2:V2"/>
  </mergeCells>
  <hyperlinks>
    <hyperlink ref="F99" r:id="rId1" display="https://podminky.urs.cz/item/CS_URS_2024_02/115101201"/>
    <hyperlink ref="F102" r:id="rId2" display="https://podminky.urs.cz/item/CS_URS_2024_02/131251103"/>
    <hyperlink ref="F105" r:id="rId3" display="https://podminky.urs.cz/item/CS_URS_2024_02/162751117"/>
    <hyperlink ref="F108" r:id="rId4" display="https://podminky.urs.cz/item/CS_URS_2024_02/162751119"/>
    <hyperlink ref="F111" r:id="rId5" display="https://podminky.urs.cz/item/CS_URS_2024_02/171201231"/>
    <hyperlink ref="F114" r:id="rId6" display="https://podminky.urs.cz/item/CS_URS_2024_02/171251201"/>
    <hyperlink ref="F119" r:id="rId7" display="https://podminky.urs.cz/item/CS_URS_2024_02/174151101"/>
    <hyperlink ref="F126" r:id="rId8" display="https://podminky.urs.cz/item/CS_URS_2024_01/311101211"/>
    <hyperlink ref="F131" r:id="rId9" display="https://podminky.urs.cz/item/CS_URS_2024_02/334323218"/>
    <hyperlink ref="F135" r:id="rId10" display="https://podminky.urs.cz/item/CS_URS_2024_02/334352111"/>
    <hyperlink ref="F138" r:id="rId11" display="https://podminky.urs.cz/item/CS_URS_2024_02/334352211"/>
    <hyperlink ref="F141" r:id="rId12" display="https://podminky.urs.cz/item/CS_URS_2024_02/334361226"/>
    <hyperlink ref="F147" r:id="rId13" display="https://podminky.urs.cz/item/CS_URS_2024_02/389381001"/>
    <hyperlink ref="F153" r:id="rId14" display="https://podminky.urs.cz/item/CS_URS_2024_02/421321138"/>
    <hyperlink ref="F163" r:id="rId15" display="https://podminky.urs.cz/item/CS_URS_2024_02/421361236"/>
    <hyperlink ref="F168" r:id="rId16" display="https://podminky.urs.cz/item/CS_URS_2024_02/421361412"/>
    <hyperlink ref="F174" r:id="rId17" display="https://podminky.urs.cz/item/CS_URS_2024_02/423905211"/>
    <hyperlink ref="F184" r:id="rId18" display="https://podminky.urs.cz/item/CS_URS_2024_02/931992111"/>
    <hyperlink ref="F187" r:id="rId19" display="https://podminky.urs.cz/item/CS_URS_2024_01/931994102"/>
    <hyperlink ref="F194" r:id="rId20" display="https://podminky.urs.cz/item/CS_URS_2024_02/931994142"/>
    <hyperlink ref="F200" r:id="rId21" display="https://podminky.urs.cz/item/CS_URS_2024_02/931994172"/>
    <hyperlink ref="F207" r:id="rId22" display="https://podminky.urs.cz/item/CS_URS_2024_02/943221111"/>
    <hyperlink ref="F210" r:id="rId23" display="https://podminky.urs.cz/item/CS_URS_2024_02/943221211"/>
    <hyperlink ref="F213" r:id="rId24" display="https://podminky.urs.cz/item/CS_URS_2024_02/943221811"/>
    <hyperlink ref="F218" r:id="rId25" display="https://podminky.urs.cz/item/CS_URS_2024_02/961055111"/>
    <hyperlink ref="F222" r:id="rId26" display="https://podminky.urs.cz/item/CS_URS_2024_02/977151211"/>
    <hyperlink ref="F227" r:id="rId27" display="https://podminky.urs.cz/item/CS_URS_2024_02/985131111"/>
    <hyperlink ref="F230" r:id="rId28" display="https://podminky.urs.cz/item/CS_URS_2024_02/985132111"/>
    <hyperlink ref="F233" r:id="rId29" display="https://podminky.urs.cz/item/CS_URS_2024_02/985311211"/>
    <hyperlink ref="F237" r:id="rId30" display="https://podminky.urs.cz/item/CS_URS_2024_02/985311215"/>
    <hyperlink ref="F241" r:id="rId31" display="https://podminky.urs.cz/item/CS_URS_2024_02/985312121"/>
    <hyperlink ref="F244" r:id="rId32" display="https://podminky.urs.cz/item/CS_URS_2024_02/985324111"/>
    <hyperlink ref="F248" r:id="rId33" display="https://podminky.urs.cz/item/CS_URS_2024_02/985331213"/>
    <hyperlink ref="F259" r:id="rId34" display="https://podminky.urs.cz/item/CS_URS_2024_01/985331912"/>
    <hyperlink ref="F266" r:id="rId35" display="https://podminky.urs.cz/item/CS_URS_2024_02/997006512"/>
    <hyperlink ref="F270" r:id="rId36" display="https://podminky.urs.cz/item/CS_URS_2024_02/997006519"/>
    <hyperlink ref="F274" r:id="rId37" display="https://podminky.urs.cz/item/CS_URS_2024_02/997013862"/>
    <hyperlink ref="F279" r:id="rId38" display="https://podminky.urs.cz/item/CS_URS_2024_02/998214111"/>
    <hyperlink ref="F283" r:id="rId39" display="https://podminky.urs.cz/item/CS_URS_2024_02/711142559"/>
    <hyperlink ref="F290" r:id="rId40" display="https://podminky.urs.cz/item/CS_URS_2024_02/711191001"/>
    <hyperlink ref="F315" r:id="rId41" display="https://podminky.urs.cz/item/CS_URS_2024_02/711191011"/>
    <hyperlink ref="F327" r:id="rId42" display="https://podminky.urs.cz/item/CS_URS_2024_02/711331382"/>
    <hyperlink ref="F334" r:id="rId43" display="https://podminky.urs.cz/item/CS_URS_2024_02/711491272"/>
    <hyperlink ref="F343" r:id="rId44" display="https://podminky.urs.cz/item/CS_URS_2024_02/998711202"/>
    <hyperlink ref="F346" r:id="rId45" display="https://podminky.urs.cz/item/CS_URS_2024_02/789222111"/>
    <hyperlink ref="F355" r:id="rId46" display="https://podminky.urs.cz/item/CS_URS_2024_02/789328310"/>
    <hyperlink ref="F361" r:id="rId47" display="https://podminky.urs.cz/item/CS_URS_2024_02/789328315"/>
    <hyperlink ref="F367" r:id="rId48" display="https://podminky.urs.cz/item/CS_URS_2024_02/789328320"/>
    <hyperlink ref="F373" r:id="rId49" display="https://podminky.urs.cz/item/CS_URS_2024_02/789421532"/>
  </hyperlinks>
  <pageMargins left="0.39375" right="0.39375" top="0.39375" bottom="0.39375" header="0" footer="0"/>
  <pageSetup paperSize="9" orientation="landscape" blackAndWhite="1" fitToHeight="100"/>
  <headerFooter>
    <oddFooter>&amp;CStrana &amp;P z &amp;N</oddFooter>
  </headerFooter>
  <drawing r:id="rId50"/>
</worksheet>
</file>

<file path=xl/worksheets/sheet4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233</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10771</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ROUND(J87,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ROUND((SUM(BE87:BE112)),  2)</f>
        <v>0</v>
      </c>
      <c r="G35" s="41"/>
      <c r="H35" s="41"/>
      <c r="I35" s="161">
        <v>0.20999999999999999</v>
      </c>
      <c r="J35" s="160">
        <f>ROUND(((SUM(BE87:BE112))*I35),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ROUND((SUM(BF87:BF112)),  2)</f>
        <v>0</v>
      </c>
      <c r="G36" s="41"/>
      <c r="H36" s="41"/>
      <c r="I36" s="161">
        <v>0.12</v>
      </c>
      <c r="J36" s="160">
        <f>ROUND(((SUM(BF87:BF112))*I36),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ROUND((SUM(BG87:BG112)),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ROUND((SUM(BH87:BH112)),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ROUND((SUM(BI87:BI112)),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665.2 - Rekonstrukce tramvajových mostů- most ev.č.4793-3</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J87</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539</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8"/>
      <c r="D65" s="185" t="s">
        <v>888</v>
      </c>
      <c r="E65" s="186"/>
      <c r="F65" s="186"/>
      <c r="G65" s="186"/>
      <c r="H65" s="186"/>
      <c r="I65" s="186"/>
      <c r="J65" s="187">
        <f>J89</f>
        <v>0</v>
      </c>
      <c r="K65" s="128"/>
      <c r="L65" s="188"/>
      <c r="S65" s="10"/>
      <c r="T65" s="10"/>
      <c r="U65" s="10"/>
      <c r="V65" s="10"/>
      <c r="W65" s="10"/>
      <c r="X65" s="10"/>
      <c r="Y65" s="10"/>
      <c r="Z65" s="10"/>
      <c r="AA65" s="10"/>
      <c r="AB65" s="10"/>
      <c r="AC65" s="10"/>
      <c r="AD65" s="10"/>
      <c r="AE65" s="10"/>
    </row>
    <row r="66" s="2" customFormat="1" ht="21.84"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6.96" customHeight="1">
      <c r="A67" s="41"/>
      <c r="B67" s="62"/>
      <c r="C67" s="63"/>
      <c r="D67" s="63"/>
      <c r="E67" s="63"/>
      <c r="F67" s="63"/>
      <c r="G67" s="63"/>
      <c r="H67" s="63"/>
      <c r="I67" s="63"/>
      <c r="J67" s="63"/>
      <c r="K67" s="63"/>
      <c r="L67" s="148"/>
      <c r="S67" s="41"/>
      <c r="T67" s="41"/>
      <c r="U67" s="41"/>
      <c r="V67" s="41"/>
      <c r="W67" s="41"/>
      <c r="X67" s="41"/>
      <c r="Y67" s="41"/>
      <c r="Z67" s="41"/>
      <c r="AA67" s="41"/>
      <c r="AB67" s="41"/>
      <c r="AC67" s="41"/>
      <c r="AD67" s="41"/>
      <c r="AE67" s="41"/>
    </row>
    <row r="71" s="2" customFormat="1" ht="6.96" customHeight="1">
      <c r="A71" s="41"/>
      <c r="B71" s="64"/>
      <c r="C71" s="65"/>
      <c r="D71" s="65"/>
      <c r="E71" s="65"/>
      <c r="F71" s="65"/>
      <c r="G71" s="65"/>
      <c r="H71" s="65"/>
      <c r="I71" s="65"/>
      <c r="J71" s="65"/>
      <c r="K71" s="65"/>
      <c r="L71" s="148"/>
      <c r="S71" s="41"/>
      <c r="T71" s="41"/>
      <c r="U71" s="41"/>
      <c r="V71" s="41"/>
      <c r="W71" s="41"/>
      <c r="X71" s="41"/>
      <c r="Y71" s="41"/>
      <c r="Z71" s="41"/>
      <c r="AA71" s="41"/>
      <c r="AB71" s="41"/>
      <c r="AC71" s="41"/>
      <c r="AD71" s="41"/>
      <c r="AE71" s="41"/>
    </row>
    <row r="72" s="2" customFormat="1" ht="24.96" customHeight="1">
      <c r="A72" s="41"/>
      <c r="B72" s="42"/>
      <c r="C72" s="26" t="s">
        <v>293</v>
      </c>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12" customHeight="1">
      <c r="A74" s="41"/>
      <c r="B74" s="42"/>
      <c r="C74" s="35" t="s">
        <v>16</v>
      </c>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16.5" customHeight="1">
      <c r="A75" s="41"/>
      <c r="B75" s="42"/>
      <c r="C75" s="43"/>
      <c r="D75" s="43"/>
      <c r="E75" s="173" t="str">
        <f>E7</f>
        <v>DI_c10_Revitalizace Náměstí Republiky-PDPS</v>
      </c>
      <c r="F75" s="35"/>
      <c r="G75" s="35"/>
      <c r="H75" s="35"/>
      <c r="I75" s="43"/>
      <c r="J75" s="43"/>
      <c r="K75" s="43"/>
      <c r="L75" s="148"/>
      <c r="S75" s="41"/>
      <c r="T75" s="41"/>
      <c r="U75" s="41"/>
      <c r="V75" s="41"/>
      <c r="W75" s="41"/>
      <c r="X75" s="41"/>
      <c r="Y75" s="41"/>
      <c r="Z75" s="41"/>
      <c r="AA75" s="41"/>
      <c r="AB75" s="41"/>
      <c r="AC75" s="41"/>
      <c r="AD75" s="41"/>
      <c r="AE75" s="41"/>
    </row>
    <row r="76" s="1" customFormat="1" ht="12" customHeight="1">
      <c r="B76" s="24"/>
      <c r="C76" s="35" t="s">
        <v>283</v>
      </c>
      <c r="D76" s="25"/>
      <c r="E76" s="25"/>
      <c r="F76" s="25"/>
      <c r="G76" s="25"/>
      <c r="H76" s="25"/>
      <c r="I76" s="25"/>
      <c r="J76" s="25"/>
      <c r="K76" s="25"/>
      <c r="L76" s="23"/>
    </row>
    <row r="77" s="2" customFormat="1" ht="16.5" customHeight="1">
      <c r="A77" s="41"/>
      <c r="B77" s="42"/>
      <c r="C77" s="43"/>
      <c r="D77" s="43"/>
      <c r="E77" s="173" t="s">
        <v>284</v>
      </c>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285</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72" t="str">
        <f>E11</f>
        <v>SO 665.2 - Rekonstrukce tramvajových mostů- most ev.č.4793-3</v>
      </c>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21</v>
      </c>
      <c r="D81" s="43"/>
      <c r="E81" s="43"/>
      <c r="F81" s="30" t="str">
        <f>F14</f>
        <v xml:space="preserve"> </v>
      </c>
      <c r="G81" s="43"/>
      <c r="H81" s="43"/>
      <c r="I81" s="35" t="s">
        <v>23</v>
      </c>
      <c r="J81" s="75" t="str">
        <f>IF(J14="","",J14)</f>
        <v>31. 1. 2025</v>
      </c>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5.15" customHeight="1">
      <c r="A83" s="41"/>
      <c r="B83" s="42"/>
      <c r="C83" s="35" t="s">
        <v>25</v>
      </c>
      <c r="D83" s="43"/>
      <c r="E83" s="43"/>
      <c r="F83" s="30" t="str">
        <f>E17</f>
        <v>Statutární město Ostrava</v>
      </c>
      <c r="G83" s="43"/>
      <c r="H83" s="43"/>
      <c r="I83" s="35" t="s">
        <v>33</v>
      </c>
      <c r="J83" s="39" t="str">
        <f>E23</f>
        <v>AFRY CZ s.r.o.</v>
      </c>
      <c r="K83" s="43"/>
      <c r="L83" s="148"/>
      <c r="S83" s="41"/>
      <c r="T83" s="41"/>
      <c r="U83" s="41"/>
      <c r="V83" s="41"/>
      <c r="W83" s="41"/>
      <c r="X83" s="41"/>
      <c r="Y83" s="41"/>
      <c r="Z83" s="41"/>
      <c r="AA83" s="41"/>
      <c r="AB83" s="41"/>
      <c r="AC83" s="41"/>
      <c r="AD83" s="41"/>
      <c r="AE83" s="41"/>
    </row>
    <row r="84" s="2" customFormat="1" ht="15.15" customHeight="1">
      <c r="A84" s="41"/>
      <c r="B84" s="42"/>
      <c r="C84" s="35" t="s">
        <v>31</v>
      </c>
      <c r="D84" s="43"/>
      <c r="E84" s="43"/>
      <c r="F84" s="30" t="str">
        <f>IF(E20="","",E20)</f>
        <v>Vyplň údaj</v>
      </c>
      <c r="G84" s="43"/>
      <c r="H84" s="43"/>
      <c r="I84" s="35" t="s">
        <v>38</v>
      </c>
      <c r="J84" s="39" t="str">
        <f>E26</f>
        <v xml:space="preserve"> </v>
      </c>
      <c r="K84" s="43"/>
      <c r="L84" s="148"/>
      <c r="S84" s="41"/>
      <c r="T84" s="41"/>
      <c r="U84" s="41"/>
      <c r="V84" s="41"/>
      <c r="W84" s="41"/>
      <c r="X84" s="41"/>
      <c r="Y84" s="41"/>
      <c r="Z84" s="41"/>
      <c r="AA84" s="41"/>
      <c r="AB84" s="41"/>
      <c r="AC84" s="41"/>
      <c r="AD84" s="41"/>
      <c r="AE84" s="41"/>
    </row>
    <row r="85" s="2" customFormat="1" ht="10.32"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11" customFormat="1" ht="29.28" customHeight="1">
      <c r="A86" s="189"/>
      <c r="B86" s="190"/>
      <c r="C86" s="191" t="s">
        <v>294</v>
      </c>
      <c r="D86" s="192" t="s">
        <v>61</v>
      </c>
      <c r="E86" s="192" t="s">
        <v>57</v>
      </c>
      <c r="F86" s="192" t="s">
        <v>58</v>
      </c>
      <c r="G86" s="192" t="s">
        <v>295</v>
      </c>
      <c r="H86" s="192" t="s">
        <v>296</v>
      </c>
      <c r="I86" s="192" t="s">
        <v>297</v>
      </c>
      <c r="J86" s="192" t="s">
        <v>289</v>
      </c>
      <c r="K86" s="193" t="s">
        <v>298</v>
      </c>
      <c r="L86" s="194"/>
      <c r="M86" s="95" t="s">
        <v>19</v>
      </c>
      <c r="N86" s="96" t="s">
        <v>46</v>
      </c>
      <c r="O86" s="96" t="s">
        <v>299</v>
      </c>
      <c r="P86" s="96" t="s">
        <v>300</v>
      </c>
      <c r="Q86" s="96" t="s">
        <v>301</v>
      </c>
      <c r="R86" s="96" t="s">
        <v>302</v>
      </c>
      <c r="S86" s="96" t="s">
        <v>303</v>
      </c>
      <c r="T86" s="97" t="s">
        <v>304</v>
      </c>
      <c r="U86" s="189"/>
      <c r="V86" s="189"/>
      <c r="W86" s="189"/>
      <c r="X86" s="189"/>
      <c r="Y86" s="189"/>
      <c r="Z86" s="189"/>
      <c r="AA86" s="189"/>
      <c r="AB86" s="189"/>
      <c r="AC86" s="189"/>
      <c r="AD86" s="189"/>
      <c r="AE86" s="189"/>
    </row>
    <row r="87" s="2" customFormat="1" ht="22.8" customHeight="1">
      <c r="A87" s="41"/>
      <c r="B87" s="42"/>
      <c r="C87" s="102" t="s">
        <v>305</v>
      </c>
      <c r="D87" s="43"/>
      <c r="E87" s="43"/>
      <c r="F87" s="43"/>
      <c r="G87" s="43"/>
      <c r="H87" s="43"/>
      <c r="I87" s="43"/>
      <c r="J87" s="195">
        <f>BK87</f>
        <v>0</v>
      </c>
      <c r="K87" s="43"/>
      <c r="L87" s="47"/>
      <c r="M87" s="98"/>
      <c r="N87" s="196"/>
      <c r="O87" s="99"/>
      <c r="P87" s="197">
        <f>P88</f>
        <v>0</v>
      </c>
      <c r="Q87" s="99"/>
      <c r="R87" s="197">
        <f>R88</f>
        <v>0.43076300000000001</v>
      </c>
      <c r="S87" s="99"/>
      <c r="T87" s="198">
        <f>T88</f>
        <v>0</v>
      </c>
      <c r="U87" s="41"/>
      <c r="V87" s="41"/>
      <c r="W87" s="41"/>
      <c r="X87" s="41"/>
      <c r="Y87" s="41"/>
      <c r="Z87" s="41"/>
      <c r="AA87" s="41"/>
      <c r="AB87" s="41"/>
      <c r="AC87" s="41"/>
      <c r="AD87" s="41"/>
      <c r="AE87" s="41"/>
      <c r="AT87" s="20" t="s">
        <v>75</v>
      </c>
      <c r="AU87" s="20" t="s">
        <v>290</v>
      </c>
      <c r="BK87" s="199">
        <f>BK88</f>
        <v>0</v>
      </c>
    </row>
    <row r="88" s="12" customFormat="1" ht="25.92" customHeight="1">
      <c r="A88" s="12"/>
      <c r="B88" s="200"/>
      <c r="C88" s="201"/>
      <c r="D88" s="202" t="s">
        <v>75</v>
      </c>
      <c r="E88" s="203" t="s">
        <v>590</v>
      </c>
      <c r="F88" s="203" t="s">
        <v>591</v>
      </c>
      <c r="G88" s="201"/>
      <c r="H88" s="201"/>
      <c r="I88" s="204"/>
      <c r="J88" s="205">
        <f>BK88</f>
        <v>0</v>
      </c>
      <c r="K88" s="201"/>
      <c r="L88" s="206"/>
      <c r="M88" s="207"/>
      <c r="N88" s="208"/>
      <c r="O88" s="208"/>
      <c r="P88" s="209">
        <f>P89</f>
        <v>0</v>
      </c>
      <c r="Q88" s="208"/>
      <c r="R88" s="209">
        <f>R89</f>
        <v>0.43076300000000001</v>
      </c>
      <c r="S88" s="208"/>
      <c r="T88" s="210">
        <f>T89</f>
        <v>0</v>
      </c>
      <c r="U88" s="12"/>
      <c r="V88" s="12"/>
      <c r="W88" s="12"/>
      <c r="X88" s="12"/>
      <c r="Y88" s="12"/>
      <c r="Z88" s="12"/>
      <c r="AA88" s="12"/>
      <c r="AB88" s="12"/>
      <c r="AC88" s="12"/>
      <c r="AD88" s="12"/>
      <c r="AE88" s="12"/>
      <c r="AR88" s="211" t="s">
        <v>85</v>
      </c>
      <c r="AT88" s="212" t="s">
        <v>75</v>
      </c>
      <c r="AU88" s="212" t="s">
        <v>76</v>
      </c>
      <c r="AY88" s="211" t="s">
        <v>308</v>
      </c>
      <c r="BK88" s="213">
        <f>BK89</f>
        <v>0</v>
      </c>
    </row>
    <row r="89" s="12" customFormat="1" ht="22.8" customHeight="1">
      <c r="A89" s="12"/>
      <c r="B89" s="200"/>
      <c r="C89" s="201"/>
      <c r="D89" s="202" t="s">
        <v>75</v>
      </c>
      <c r="E89" s="214" t="s">
        <v>964</v>
      </c>
      <c r="F89" s="214" t="s">
        <v>965</v>
      </c>
      <c r="G89" s="201"/>
      <c r="H89" s="201"/>
      <c r="I89" s="204"/>
      <c r="J89" s="215">
        <f>BK89</f>
        <v>0</v>
      </c>
      <c r="K89" s="201"/>
      <c r="L89" s="206"/>
      <c r="M89" s="207"/>
      <c r="N89" s="208"/>
      <c r="O89" s="208"/>
      <c r="P89" s="209">
        <f>SUM(P90:P112)</f>
        <v>0</v>
      </c>
      <c r="Q89" s="208"/>
      <c r="R89" s="209">
        <f>SUM(R90:R112)</f>
        <v>0.43076300000000001</v>
      </c>
      <c r="S89" s="208"/>
      <c r="T89" s="210">
        <f>SUM(T90:T112)</f>
        <v>0</v>
      </c>
      <c r="U89" s="12"/>
      <c r="V89" s="12"/>
      <c r="W89" s="12"/>
      <c r="X89" s="12"/>
      <c r="Y89" s="12"/>
      <c r="Z89" s="12"/>
      <c r="AA89" s="12"/>
      <c r="AB89" s="12"/>
      <c r="AC89" s="12"/>
      <c r="AD89" s="12"/>
      <c r="AE89" s="12"/>
      <c r="AR89" s="211" t="s">
        <v>85</v>
      </c>
      <c r="AT89" s="212" t="s">
        <v>75</v>
      </c>
      <c r="AU89" s="212" t="s">
        <v>83</v>
      </c>
      <c r="AY89" s="211" t="s">
        <v>308</v>
      </c>
      <c r="BK89" s="213">
        <f>SUM(BK90:BK112)</f>
        <v>0</v>
      </c>
    </row>
    <row r="90" s="2" customFormat="1" ht="16.5" customHeight="1">
      <c r="A90" s="41"/>
      <c r="B90" s="42"/>
      <c r="C90" s="216" t="s">
        <v>83</v>
      </c>
      <c r="D90" s="216" t="s">
        <v>310</v>
      </c>
      <c r="E90" s="217" t="s">
        <v>8175</v>
      </c>
      <c r="F90" s="218" t="s">
        <v>8176</v>
      </c>
      <c r="G90" s="219" t="s">
        <v>313</v>
      </c>
      <c r="H90" s="220">
        <v>1350</v>
      </c>
      <c r="I90" s="221"/>
      <c r="J90" s="222">
        <f>ROUND(I90*H90,2)</f>
        <v>0</v>
      </c>
      <c r="K90" s="218" t="s">
        <v>314</v>
      </c>
      <c r="L90" s="47"/>
      <c r="M90" s="223" t="s">
        <v>19</v>
      </c>
      <c r="N90" s="224" t="s">
        <v>47</v>
      </c>
      <c r="O90" s="87"/>
      <c r="P90" s="225">
        <f>O90*H90</f>
        <v>0</v>
      </c>
      <c r="Q90" s="225">
        <v>0</v>
      </c>
      <c r="R90" s="225">
        <f>Q90*H90</f>
        <v>0</v>
      </c>
      <c r="S90" s="225">
        <v>0</v>
      </c>
      <c r="T90" s="226">
        <f>S90*H90</f>
        <v>0</v>
      </c>
      <c r="U90" s="41"/>
      <c r="V90" s="41"/>
      <c r="W90" s="41"/>
      <c r="X90" s="41"/>
      <c r="Y90" s="41"/>
      <c r="Z90" s="41"/>
      <c r="AA90" s="41"/>
      <c r="AB90" s="41"/>
      <c r="AC90" s="41"/>
      <c r="AD90" s="41"/>
      <c r="AE90" s="41"/>
      <c r="AR90" s="227" t="s">
        <v>391</v>
      </c>
      <c r="AT90" s="227" t="s">
        <v>310</v>
      </c>
      <c r="AU90" s="227" t="s">
        <v>85</v>
      </c>
      <c r="AY90" s="20" t="s">
        <v>308</v>
      </c>
      <c r="BE90" s="228">
        <f>IF(N90="základní",J90,0)</f>
        <v>0</v>
      </c>
      <c r="BF90" s="228">
        <f>IF(N90="snížená",J90,0)</f>
        <v>0</v>
      </c>
      <c r="BG90" s="228">
        <f>IF(N90="zákl. přenesená",J90,0)</f>
        <v>0</v>
      </c>
      <c r="BH90" s="228">
        <f>IF(N90="sníž. přenesená",J90,0)</f>
        <v>0</v>
      </c>
      <c r="BI90" s="228">
        <f>IF(N90="nulová",J90,0)</f>
        <v>0</v>
      </c>
      <c r="BJ90" s="20" t="s">
        <v>83</v>
      </c>
      <c r="BK90" s="228">
        <f>ROUND(I90*H90,2)</f>
        <v>0</v>
      </c>
      <c r="BL90" s="20" t="s">
        <v>391</v>
      </c>
      <c r="BM90" s="227" t="s">
        <v>10772</v>
      </c>
    </row>
    <row r="91" s="2" customFormat="1">
      <c r="A91" s="41"/>
      <c r="B91" s="42"/>
      <c r="C91" s="43"/>
      <c r="D91" s="229" t="s">
        <v>317</v>
      </c>
      <c r="E91" s="43"/>
      <c r="F91" s="230" t="s">
        <v>8178</v>
      </c>
      <c r="G91" s="43"/>
      <c r="H91" s="43"/>
      <c r="I91" s="231"/>
      <c r="J91" s="43"/>
      <c r="K91" s="43"/>
      <c r="L91" s="47"/>
      <c r="M91" s="232"/>
      <c r="N91" s="233"/>
      <c r="O91" s="87"/>
      <c r="P91" s="87"/>
      <c r="Q91" s="87"/>
      <c r="R91" s="87"/>
      <c r="S91" s="87"/>
      <c r="T91" s="88"/>
      <c r="U91" s="41"/>
      <c r="V91" s="41"/>
      <c r="W91" s="41"/>
      <c r="X91" s="41"/>
      <c r="Y91" s="41"/>
      <c r="Z91" s="41"/>
      <c r="AA91" s="41"/>
      <c r="AB91" s="41"/>
      <c r="AC91" s="41"/>
      <c r="AD91" s="41"/>
      <c r="AE91" s="41"/>
      <c r="AT91" s="20" t="s">
        <v>317</v>
      </c>
      <c r="AU91" s="20" t="s">
        <v>85</v>
      </c>
    </row>
    <row r="92" s="14" customFormat="1">
      <c r="A92" s="14"/>
      <c r="B92" s="249"/>
      <c r="C92" s="250"/>
      <c r="D92" s="236" t="s">
        <v>319</v>
      </c>
      <c r="E92" s="251" t="s">
        <v>19</v>
      </c>
      <c r="F92" s="252" t="s">
        <v>8179</v>
      </c>
      <c r="G92" s="250"/>
      <c r="H92" s="251" t="s">
        <v>19</v>
      </c>
      <c r="I92" s="253"/>
      <c r="J92" s="250"/>
      <c r="K92" s="250"/>
      <c r="L92" s="254"/>
      <c r="M92" s="255"/>
      <c r="N92" s="256"/>
      <c r="O92" s="256"/>
      <c r="P92" s="256"/>
      <c r="Q92" s="256"/>
      <c r="R92" s="256"/>
      <c r="S92" s="256"/>
      <c r="T92" s="257"/>
      <c r="U92" s="14"/>
      <c r="V92" s="14"/>
      <c r="W92" s="14"/>
      <c r="X92" s="14"/>
      <c r="Y92" s="14"/>
      <c r="Z92" s="14"/>
      <c r="AA92" s="14"/>
      <c r="AB92" s="14"/>
      <c r="AC92" s="14"/>
      <c r="AD92" s="14"/>
      <c r="AE92" s="14"/>
      <c r="AT92" s="258" t="s">
        <v>319</v>
      </c>
      <c r="AU92" s="258" t="s">
        <v>85</v>
      </c>
      <c r="AV92" s="14" t="s">
        <v>83</v>
      </c>
      <c r="AW92" s="14" t="s">
        <v>37</v>
      </c>
      <c r="AX92" s="14" t="s">
        <v>76</v>
      </c>
      <c r="AY92" s="258" t="s">
        <v>308</v>
      </c>
    </row>
    <row r="93" s="13" customFormat="1">
      <c r="A93" s="13"/>
      <c r="B93" s="234"/>
      <c r="C93" s="235"/>
      <c r="D93" s="236" t="s">
        <v>319</v>
      </c>
      <c r="E93" s="237" t="s">
        <v>19</v>
      </c>
      <c r="F93" s="238" t="s">
        <v>10773</v>
      </c>
      <c r="G93" s="235"/>
      <c r="H93" s="239">
        <v>1350</v>
      </c>
      <c r="I93" s="240"/>
      <c r="J93" s="235"/>
      <c r="K93" s="235"/>
      <c r="L93" s="241"/>
      <c r="M93" s="242"/>
      <c r="N93" s="243"/>
      <c r="O93" s="243"/>
      <c r="P93" s="243"/>
      <c r="Q93" s="243"/>
      <c r="R93" s="243"/>
      <c r="S93" s="243"/>
      <c r="T93" s="244"/>
      <c r="U93" s="13"/>
      <c r="V93" s="13"/>
      <c r="W93" s="13"/>
      <c r="X93" s="13"/>
      <c r="Y93" s="13"/>
      <c r="Z93" s="13"/>
      <c r="AA93" s="13"/>
      <c r="AB93" s="13"/>
      <c r="AC93" s="13"/>
      <c r="AD93" s="13"/>
      <c r="AE93" s="13"/>
      <c r="AT93" s="245" t="s">
        <v>319</v>
      </c>
      <c r="AU93" s="245" t="s">
        <v>85</v>
      </c>
      <c r="AV93" s="13" t="s">
        <v>85</v>
      </c>
      <c r="AW93" s="13" t="s">
        <v>37</v>
      </c>
      <c r="AX93" s="13" t="s">
        <v>76</v>
      </c>
      <c r="AY93" s="245" t="s">
        <v>308</v>
      </c>
    </row>
    <row r="94" s="15" customFormat="1">
      <c r="A94" s="15"/>
      <c r="B94" s="259"/>
      <c r="C94" s="260"/>
      <c r="D94" s="236" t="s">
        <v>319</v>
      </c>
      <c r="E94" s="261" t="s">
        <v>19</v>
      </c>
      <c r="F94" s="262" t="s">
        <v>448</v>
      </c>
      <c r="G94" s="260"/>
      <c r="H94" s="263">
        <v>1350</v>
      </c>
      <c r="I94" s="264"/>
      <c r="J94" s="260"/>
      <c r="K94" s="260"/>
      <c r="L94" s="265"/>
      <c r="M94" s="266"/>
      <c r="N94" s="267"/>
      <c r="O94" s="267"/>
      <c r="P94" s="267"/>
      <c r="Q94" s="267"/>
      <c r="R94" s="267"/>
      <c r="S94" s="267"/>
      <c r="T94" s="268"/>
      <c r="U94" s="15"/>
      <c r="V94" s="15"/>
      <c r="W94" s="15"/>
      <c r="X94" s="15"/>
      <c r="Y94" s="15"/>
      <c r="Z94" s="15"/>
      <c r="AA94" s="15"/>
      <c r="AB94" s="15"/>
      <c r="AC94" s="15"/>
      <c r="AD94" s="15"/>
      <c r="AE94" s="15"/>
      <c r="AT94" s="269" t="s">
        <v>319</v>
      </c>
      <c r="AU94" s="269" t="s">
        <v>85</v>
      </c>
      <c r="AV94" s="15" t="s">
        <v>315</v>
      </c>
      <c r="AW94" s="15" t="s">
        <v>37</v>
      </c>
      <c r="AX94" s="15" t="s">
        <v>83</v>
      </c>
      <c r="AY94" s="269" t="s">
        <v>308</v>
      </c>
    </row>
    <row r="95" s="2" customFormat="1" ht="16.5" customHeight="1">
      <c r="A95" s="41"/>
      <c r="B95" s="42"/>
      <c r="C95" s="280" t="s">
        <v>85</v>
      </c>
      <c r="D95" s="280" t="s">
        <v>1137</v>
      </c>
      <c r="E95" s="281" t="s">
        <v>8183</v>
      </c>
      <c r="F95" s="282" t="s">
        <v>8184</v>
      </c>
      <c r="G95" s="283" t="s">
        <v>626</v>
      </c>
      <c r="H95" s="284">
        <v>163.01300000000001</v>
      </c>
      <c r="I95" s="285"/>
      <c r="J95" s="286">
        <f>ROUND(I95*H95,2)</f>
        <v>0</v>
      </c>
      <c r="K95" s="282" t="s">
        <v>314</v>
      </c>
      <c r="L95" s="287"/>
      <c r="M95" s="288" t="s">
        <v>19</v>
      </c>
      <c r="N95" s="289" t="s">
        <v>47</v>
      </c>
      <c r="O95" s="87"/>
      <c r="P95" s="225">
        <f>O95*H95</f>
        <v>0</v>
      </c>
      <c r="Q95" s="225">
        <v>0.001</v>
      </c>
      <c r="R95" s="225">
        <f>Q95*H95</f>
        <v>0.16301300000000002</v>
      </c>
      <c r="S95" s="225">
        <v>0</v>
      </c>
      <c r="T95" s="226">
        <f>S95*H95</f>
        <v>0</v>
      </c>
      <c r="U95" s="41"/>
      <c r="V95" s="41"/>
      <c r="W95" s="41"/>
      <c r="X95" s="41"/>
      <c r="Y95" s="41"/>
      <c r="Z95" s="41"/>
      <c r="AA95" s="41"/>
      <c r="AB95" s="41"/>
      <c r="AC95" s="41"/>
      <c r="AD95" s="41"/>
      <c r="AE95" s="41"/>
      <c r="AR95" s="227" t="s">
        <v>616</v>
      </c>
      <c r="AT95" s="227" t="s">
        <v>1137</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391</v>
      </c>
      <c r="BM95" s="227" t="s">
        <v>10774</v>
      </c>
    </row>
    <row r="96" s="14" customFormat="1">
      <c r="A96" s="14"/>
      <c r="B96" s="249"/>
      <c r="C96" s="250"/>
      <c r="D96" s="236" t="s">
        <v>319</v>
      </c>
      <c r="E96" s="251" t="s">
        <v>19</v>
      </c>
      <c r="F96" s="252" t="s">
        <v>8179</v>
      </c>
      <c r="G96" s="250"/>
      <c r="H96" s="251" t="s">
        <v>19</v>
      </c>
      <c r="I96" s="253"/>
      <c r="J96" s="250"/>
      <c r="K96" s="250"/>
      <c r="L96" s="254"/>
      <c r="M96" s="255"/>
      <c r="N96" s="256"/>
      <c r="O96" s="256"/>
      <c r="P96" s="256"/>
      <c r="Q96" s="256"/>
      <c r="R96" s="256"/>
      <c r="S96" s="256"/>
      <c r="T96" s="257"/>
      <c r="U96" s="14"/>
      <c r="V96" s="14"/>
      <c r="W96" s="14"/>
      <c r="X96" s="14"/>
      <c r="Y96" s="14"/>
      <c r="Z96" s="14"/>
      <c r="AA96" s="14"/>
      <c r="AB96" s="14"/>
      <c r="AC96" s="14"/>
      <c r="AD96" s="14"/>
      <c r="AE96" s="14"/>
      <c r="AT96" s="258" t="s">
        <v>319</v>
      </c>
      <c r="AU96" s="258" t="s">
        <v>85</v>
      </c>
      <c r="AV96" s="14" t="s">
        <v>83</v>
      </c>
      <c r="AW96" s="14" t="s">
        <v>37</v>
      </c>
      <c r="AX96" s="14" t="s">
        <v>76</v>
      </c>
      <c r="AY96" s="258" t="s">
        <v>308</v>
      </c>
    </row>
    <row r="97" s="13" customFormat="1">
      <c r="A97" s="13"/>
      <c r="B97" s="234"/>
      <c r="C97" s="235"/>
      <c r="D97" s="236" t="s">
        <v>319</v>
      </c>
      <c r="E97" s="237" t="s">
        <v>19</v>
      </c>
      <c r="F97" s="238" t="s">
        <v>10775</v>
      </c>
      <c r="G97" s="235"/>
      <c r="H97" s="239">
        <v>1350</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76</v>
      </c>
      <c r="AY97" s="245" t="s">
        <v>308</v>
      </c>
    </row>
    <row r="98" s="15" customFormat="1">
      <c r="A98" s="15"/>
      <c r="B98" s="259"/>
      <c r="C98" s="260"/>
      <c r="D98" s="236" t="s">
        <v>319</v>
      </c>
      <c r="E98" s="261" t="s">
        <v>19</v>
      </c>
      <c r="F98" s="262" t="s">
        <v>448</v>
      </c>
      <c r="G98" s="260"/>
      <c r="H98" s="263">
        <v>1350</v>
      </c>
      <c r="I98" s="264"/>
      <c r="J98" s="260"/>
      <c r="K98" s="260"/>
      <c r="L98" s="265"/>
      <c r="M98" s="266"/>
      <c r="N98" s="267"/>
      <c r="O98" s="267"/>
      <c r="P98" s="267"/>
      <c r="Q98" s="267"/>
      <c r="R98" s="267"/>
      <c r="S98" s="267"/>
      <c r="T98" s="268"/>
      <c r="U98" s="15"/>
      <c r="V98" s="15"/>
      <c r="W98" s="15"/>
      <c r="X98" s="15"/>
      <c r="Y98" s="15"/>
      <c r="Z98" s="15"/>
      <c r="AA98" s="15"/>
      <c r="AB98" s="15"/>
      <c r="AC98" s="15"/>
      <c r="AD98" s="15"/>
      <c r="AE98" s="15"/>
      <c r="AT98" s="269" t="s">
        <v>319</v>
      </c>
      <c r="AU98" s="269" t="s">
        <v>85</v>
      </c>
      <c r="AV98" s="15" t="s">
        <v>315</v>
      </c>
      <c r="AW98" s="15" t="s">
        <v>37</v>
      </c>
      <c r="AX98" s="15" t="s">
        <v>83</v>
      </c>
      <c r="AY98" s="269" t="s">
        <v>308</v>
      </c>
    </row>
    <row r="99" s="13" customFormat="1">
      <c r="A99" s="13"/>
      <c r="B99" s="234"/>
      <c r="C99" s="235"/>
      <c r="D99" s="236" t="s">
        <v>319</v>
      </c>
      <c r="E99" s="235"/>
      <c r="F99" s="238" t="s">
        <v>10776</v>
      </c>
      <c r="G99" s="235"/>
      <c r="H99" s="239">
        <v>163.01300000000001</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4</v>
      </c>
      <c r="AX99" s="13" t="s">
        <v>83</v>
      </c>
      <c r="AY99" s="245" t="s">
        <v>308</v>
      </c>
    </row>
    <row r="100" s="2" customFormat="1" ht="16.5" customHeight="1">
      <c r="A100" s="41"/>
      <c r="B100" s="42"/>
      <c r="C100" s="216" t="s">
        <v>150</v>
      </c>
      <c r="D100" s="216" t="s">
        <v>310</v>
      </c>
      <c r="E100" s="217" t="s">
        <v>8209</v>
      </c>
      <c r="F100" s="218" t="s">
        <v>8210</v>
      </c>
      <c r="G100" s="219" t="s">
        <v>313</v>
      </c>
      <c r="H100" s="220">
        <v>300</v>
      </c>
      <c r="I100" s="221"/>
      <c r="J100" s="222">
        <f>ROUND(I100*H100,2)</f>
        <v>0</v>
      </c>
      <c r="K100" s="218" t="s">
        <v>314</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391</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391</v>
      </c>
      <c r="BM100" s="227" t="s">
        <v>10777</v>
      </c>
    </row>
    <row r="101" s="2" customFormat="1">
      <c r="A101" s="41"/>
      <c r="B101" s="42"/>
      <c r="C101" s="43"/>
      <c r="D101" s="229" t="s">
        <v>317</v>
      </c>
      <c r="E101" s="43"/>
      <c r="F101" s="230" t="s">
        <v>8212</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10778</v>
      </c>
      <c r="G102" s="235"/>
      <c r="H102" s="239">
        <v>45</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3" customFormat="1">
      <c r="A103" s="13"/>
      <c r="B103" s="234"/>
      <c r="C103" s="235"/>
      <c r="D103" s="236" t="s">
        <v>319</v>
      </c>
      <c r="E103" s="237" t="s">
        <v>19</v>
      </c>
      <c r="F103" s="238" t="s">
        <v>10779</v>
      </c>
      <c r="G103" s="235"/>
      <c r="H103" s="239">
        <v>255</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76</v>
      </c>
      <c r="AY103" s="245" t="s">
        <v>308</v>
      </c>
    </row>
    <row r="104" s="15" customFormat="1">
      <c r="A104" s="15"/>
      <c r="B104" s="259"/>
      <c r="C104" s="260"/>
      <c r="D104" s="236" t="s">
        <v>319</v>
      </c>
      <c r="E104" s="261" t="s">
        <v>19</v>
      </c>
      <c r="F104" s="262" t="s">
        <v>448</v>
      </c>
      <c r="G104" s="260"/>
      <c r="H104" s="263">
        <v>300</v>
      </c>
      <c r="I104" s="264"/>
      <c r="J104" s="260"/>
      <c r="K104" s="260"/>
      <c r="L104" s="265"/>
      <c r="M104" s="266"/>
      <c r="N104" s="267"/>
      <c r="O104" s="267"/>
      <c r="P104" s="267"/>
      <c r="Q104" s="267"/>
      <c r="R104" s="267"/>
      <c r="S104" s="267"/>
      <c r="T104" s="268"/>
      <c r="U104" s="15"/>
      <c r="V104" s="15"/>
      <c r="W104" s="15"/>
      <c r="X104" s="15"/>
      <c r="Y104" s="15"/>
      <c r="Z104" s="15"/>
      <c r="AA104" s="15"/>
      <c r="AB104" s="15"/>
      <c r="AC104" s="15"/>
      <c r="AD104" s="15"/>
      <c r="AE104" s="15"/>
      <c r="AT104" s="269" t="s">
        <v>319</v>
      </c>
      <c r="AU104" s="269" t="s">
        <v>85</v>
      </c>
      <c r="AV104" s="15" t="s">
        <v>315</v>
      </c>
      <c r="AW104" s="15" t="s">
        <v>37</v>
      </c>
      <c r="AX104" s="15" t="s">
        <v>83</v>
      </c>
      <c r="AY104" s="269" t="s">
        <v>308</v>
      </c>
    </row>
    <row r="105" s="2" customFormat="1" ht="16.5" customHeight="1">
      <c r="A105" s="41"/>
      <c r="B105" s="42"/>
      <c r="C105" s="280" t="s">
        <v>315</v>
      </c>
      <c r="D105" s="280" t="s">
        <v>1137</v>
      </c>
      <c r="E105" s="281" t="s">
        <v>8243</v>
      </c>
      <c r="F105" s="282" t="s">
        <v>8244</v>
      </c>
      <c r="G105" s="283" t="s">
        <v>313</v>
      </c>
      <c r="H105" s="284">
        <v>267.75</v>
      </c>
      <c r="I105" s="285"/>
      <c r="J105" s="286">
        <f>ROUND(I105*H105,2)</f>
        <v>0</v>
      </c>
      <c r="K105" s="282" t="s">
        <v>19</v>
      </c>
      <c r="L105" s="287"/>
      <c r="M105" s="288" t="s">
        <v>19</v>
      </c>
      <c r="N105" s="289" t="s">
        <v>47</v>
      </c>
      <c r="O105" s="87"/>
      <c r="P105" s="225">
        <f>O105*H105</f>
        <v>0</v>
      </c>
      <c r="Q105" s="225">
        <v>0.001</v>
      </c>
      <c r="R105" s="225">
        <f>Q105*H105</f>
        <v>0.26774999999999999</v>
      </c>
      <c r="S105" s="225">
        <v>0</v>
      </c>
      <c r="T105" s="226">
        <f>S105*H105</f>
        <v>0</v>
      </c>
      <c r="U105" s="41"/>
      <c r="V105" s="41"/>
      <c r="W105" s="41"/>
      <c r="X105" s="41"/>
      <c r="Y105" s="41"/>
      <c r="Z105" s="41"/>
      <c r="AA105" s="41"/>
      <c r="AB105" s="41"/>
      <c r="AC105" s="41"/>
      <c r="AD105" s="41"/>
      <c r="AE105" s="41"/>
      <c r="AR105" s="227" t="s">
        <v>616</v>
      </c>
      <c r="AT105" s="227" t="s">
        <v>1137</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391</v>
      </c>
      <c r="BM105" s="227" t="s">
        <v>10780</v>
      </c>
    </row>
    <row r="106" s="13" customFormat="1">
      <c r="A106" s="13"/>
      <c r="B106" s="234"/>
      <c r="C106" s="235"/>
      <c r="D106" s="236" t="s">
        <v>319</v>
      </c>
      <c r="E106" s="237" t="s">
        <v>19</v>
      </c>
      <c r="F106" s="238" t="s">
        <v>10781</v>
      </c>
      <c r="G106" s="235"/>
      <c r="H106" s="239">
        <v>255</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13" customFormat="1">
      <c r="A107" s="13"/>
      <c r="B107" s="234"/>
      <c r="C107" s="235"/>
      <c r="D107" s="236" t="s">
        <v>319</v>
      </c>
      <c r="E107" s="235"/>
      <c r="F107" s="238" t="s">
        <v>10782</v>
      </c>
      <c r="G107" s="235"/>
      <c r="H107" s="239">
        <v>267.75</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4</v>
      </c>
      <c r="AX107" s="13" t="s">
        <v>83</v>
      </c>
      <c r="AY107" s="245" t="s">
        <v>308</v>
      </c>
    </row>
    <row r="108" s="2" customFormat="1" ht="16.5" customHeight="1">
      <c r="A108" s="41"/>
      <c r="B108" s="42"/>
      <c r="C108" s="216" t="s">
        <v>336</v>
      </c>
      <c r="D108" s="216" t="s">
        <v>310</v>
      </c>
      <c r="E108" s="217" t="s">
        <v>8258</v>
      </c>
      <c r="F108" s="218" t="s">
        <v>10740</v>
      </c>
      <c r="G108" s="219" t="s">
        <v>8260</v>
      </c>
      <c r="H108" s="220">
        <v>1350</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391</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391</v>
      </c>
      <c r="BM108" s="227" t="s">
        <v>10783</v>
      </c>
    </row>
    <row r="109" s="13" customFormat="1">
      <c r="A109" s="13"/>
      <c r="B109" s="234"/>
      <c r="C109" s="235"/>
      <c r="D109" s="236" t="s">
        <v>319</v>
      </c>
      <c r="E109" s="237" t="s">
        <v>19</v>
      </c>
      <c r="F109" s="238" t="s">
        <v>10784</v>
      </c>
      <c r="G109" s="235"/>
      <c r="H109" s="239">
        <v>1350</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5" customFormat="1">
      <c r="A110" s="15"/>
      <c r="B110" s="259"/>
      <c r="C110" s="260"/>
      <c r="D110" s="236" t="s">
        <v>319</v>
      </c>
      <c r="E110" s="261" t="s">
        <v>19</v>
      </c>
      <c r="F110" s="262" t="s">
        <v>448</v>
      </c>
      <c r="G110" s="260"/>
      <c r="H110" s="263">
        <v>1350</v>
      </c>
      <c r="I110" s="264"/>
      <c r="J110" s="260"/>
      <c r="K110" s="260"/>
      <c r="L110" s="265"/>
      <c r="M110" s="266"/>
      <c r="N110" s="267"/>
      <c r="O110" s="267"/>
      <c r="P110" s="267"/>
      <c r="Q110" s="267"/>
      <c r="R110" s="267"/>
      <c r="S110" s="267"/>
      <c r="T110" s="268"/>
      <c r="U110" s="15"/>
      <c r="V110" s="15"/>
      <c r="W110" s="15"/>
      <c r="X110" s="15"/>
      <c r="Y110" s="15"/>
      <c r="Z110" s="15"/>
      <c r="AA110" s="15"/>
      <c r="AB110" s="15"/>
      <c r="AC110" s="15"/>
      <c r="AD110" s="15"/>
      <c r="AE110" s="15"/>
      <c r="AT110" s="269" t="s">
        <v>319</v>
      </c>
      <c r="AU110" s="269" t="s">
        <v>85</v>
      </c>
      <c r="AV110" s="15" t="s">
        <v>315</v>
      </c>
      <c r="AW110" s="15" t="s">
        <v>37</v>
      </c>
      <c r="AX110" s="15" t="s">
        <v>83</v>
      </c>
      <c r="AY110" s="269" t="s">
        <v>308</v>
      </c>
    </row>
    <row r="111" s="2" customFormat="1" ht="24.15" customHeight="1">
      <c r="A111" s="41"/>
      <c r="B111" s="42"/>
      <c r="C111" s="216" t="s">
        <v>342</v>
      </c>
      <c r="D111" s="216" t="s">
        <v>310</v>
      </c>
      <c r="E111" s="217" t="s">
        <v>1889</v>
      </c>
      <c r="F111" s="218" t="s">
        <v>1890</v>
      </c>
      <c r="G111" s="219" t="s">
        <v>1891</v>
      </c>
      <c r="H111" s="290"/>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391</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391</v>
      </c>
      <c r="BM111" s="227" t="s">
        <v>10785</v>
      </c>
    </row>
    <row r="112" s="2" customFormat="1">
      <c r="A112" s="41"/>
      <c r="B112" s="42"/>
      <c r="C112" s="43"/>
      <c r="D112" s="229" t="s">
        <v>317</v>
      </c>
      <c r="E112" s="43"/>
      <c r="F112" s="230" t="s">
        <v>1893</v>
      </c>
      <c r="G112" s="43"/>
      <c r="H112" s="43"/>
      <c r="I112" s="231"/>
      <c r="J112" s="43"/>
      <c r="K112" s="43"/>
      <c r="L112" s="47"/>
      <c r="M112" s="270"/>
      <c r="N112" s="271"/>
      <c r="O112" s="272"/>
      <c r="P112" s="272"/>
      <c r="Q112" s="272"/>
      <c r="R112" s="272"/>
      <c r="S112" s="272"/>
      <c r="T112" s="273"/>
      <c r="U112" s="41"/>
      <c r="V112" s="41"/>
      <c r="W112" s="41"/>
      <c r="X112" s="41"/>
      <c r="Y112" s="41"/>
      <c r="Z112" s="41"/>
      <c r="AA112" s="41"/>
      <c r="AB112" s="41"/>
      <c r="AC112" s="41"/>
      <c r="AD112" s="41"/>
      <c r="AE112" s="41"/>
      <c r="AT112" s="20" t="s">
        <v>317</v>
      </c>
      <c r="AU112" s="20" t="s">
        <v>85</v>
      </c>
    </row>
    <row r="113" s="2" customFormat="1" ht="6.96" customHeight="1">
      <c r="A113" s="41"/>
      <c r="B113" s="62"/>
      <c r="C113" s="63"/>
      <c r="D113" s="63"/>
      <c r="E113" s="63"/>
      <c r="F113" s="63"/>
      <c r="G113" s="63"/>
      <c r="H113" s="63"/>
      <c r="I113" s="63"/>
      <c r="J113" s="63"/>
      <c r="K113" s="63"/>
      <c r="L113" s="47"/>
      <c r="M113" s="41"/>
      <c r="O113" s="41"/>
      <c r="P113" s="41"/>
      <c r="Q113" s="41"/>
      <c r="R113" s="41"/>
      <c r="S113" s="41"/>
      <c r="T113" s="41"/>
      <c r="U113" s="41"/>
      <c r="V113" s="41"/>
      <c r="W113" s="41"/>
      <c r="X113" s="41"/>
      <c r="Y113" s="41"/>
      <c r="Z113" s="41"/>
      <c r="AA113" s="41"/>
      <c r="AB113" s="41"/>
      <c r="AC113" s="41"/>
      <c r="AD113" s="41"/>
      <c r="AE113" s="41"/>
    </row>
  </sheetData>
  <sheetProtection sheet="1" autoFilter="0" formatColumns="0" formatRows="0" objects="1" scenarios="1" spinCount="100000" saltValue="V0xnCZJzt/0IzvujoWRTazh3CIe1oHf742tvsoYUYUYB+/HnBNBouIir1A5P1heSpL7RWMedLUtgYwuLHSbsJA==" hashValue="xcFsUdFEKRr76XFN46BC4selZJTvqIolIeV6BYzAU9QWA+zn56cNl9y1886LPgswl7XKRGnxIq7Trk1E1IgilQ==" algorithmName="SHA-512" password="CC35"/>
  <autoFilter ref="C86:K11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1" r:id="rId1" display="https://podminky.urs.cz/item/CS_URS_2024_02/711191001"/>
    <hyperlink ref="F101" r:id="rId2" display="https://podminky.urs.cz/item/CS_URS_2024_02/711491172"/>
    <hyperlink ref="F112" r:id="rId3" display="https://podminky.urs.cz/item/CS_URS_2024_02/998711202"/>
  </hyperlinks>
  <pageMargins left="0.39375" right="0.39375" top="0.39375" bottom="0.39375" header="0" footer="0"/>
  <pageSetup paperSize="9" orientation="landscape" blackAndWhite="1" fitToHeight="100"/>
  <headerFooter>
    <oddFooter>&amp;CStrana &amp;P z &amp;N</oddFooter>
  </headerFooter>
  <drawing r:id="rId4"/>
</worksheet>
</file>

<file path=xl/worksheets/sheet4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236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10786</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ROUND(J96,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ROUND((SUM(BE96:BE256)),  2)</f>
        <v>0</v>
      </c>
      <c r="G35" s="41"/>
      <c r="H35" s="41"/>
      <c r="I35" s="161">
        <v>0.20999999999999999</v>
      </c>
      <c r="J35" s="160">
        <f>ROUND(((SUM(BE96:BE256))*I35),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ROUND((SUM(BF96:BF256)),  2)</f>
        <v>0</v>
      </c>
      <c r="G36" s="41"/>
      <c r="H36" s="41"/>
      <c r="I36" s="161">
        <v>0.12</v>
      </c>
      <c r="J36" s="160">
        <f>ROUND(((SUM(BF96:BF256))*I36),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ROUND((SUM(BG96:BG256)),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ROUND((SUM(BH96:BH256)),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ROUND((SUM(BI96:BI256)),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666 - Spojovací chodník k výtahu pod Frýdlantskými mosty</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J96</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J97</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J98</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J118</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2298</v>
      </c>
      <c r="E67" s="186"/>
      <c r="F67" s="186"/>
      <c r="G67" s="186"/>
      <c r="H67" s="186"/>
      <c r="I67" s="186"/>
      <c r="J67" s="187">
        <f>J126</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1519</v>
      </c>
      <c r="E68" s="186"/>
      <c r="F68" s="186"/>
      <c r="G68" s="186"/>
      <c r="H68" s="186"/>
      <c r="I68" s="186"/>
      <c r="J68" s="187">
        <f>J131</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1149</v>
      </c>
      <c r="E69" s="186"/>
      <c r="F69" s="186"/>
      <c r="G69" s="186"/>
      <c r="H69" s="186"/>
      <c r="I69" s="186"/>
      <c r="J69" s="187">
        <f>J136</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437</v>
      </c>
      <c r="E70" s="186"/>
      <c r="F70" s="186"/>
      <c r="G70" s="186"/>
      <c r="H70" s="186"/>
      <c r="I70" s="186"/>
      <c r="J70" s="187">
        <f>J185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538</v>
      </c>
      <c r="E71" s="186"/>
      <c r="F71" s="186"/>
      <c r="G71" s="186"/>
      <c r="H71" s="186"/>
      <c r="I71" s="186"/>
      <c r="J71" s="187">
        <f>J192</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J250</f>
        <v>0</v>
      </c>
      <c r="K72" s="128"/>
      <c r="L72" s="188"/>
      <c r="S72" s="10"/>
      <c r="T72" s="10"/>
      <c r="U72" s="10"/>
      <c r="V72" s="10"/>
      <c r="W72" s="10"/>
      <c r="X72" s="10"/>
      <c r="Y72" s="10"/>
      <c r="Z72" s="10"/>
      <c r="AA72" s="10"/>
      <c r="AB72" s="10"/>
      <c r="AC72" s="10"/>
      <c r="AD72" s="10"/>
      <c r="AE72" s="10"/>
    </row>
    <row r="73" s="9" customFormat="1" ht="24.96" customHeight="1">
      <c r="A73" s="9"/>
      <c r="B73" s="178"/>
      <c r="C73" s="179"/>
      <c r="D73" s="180" t="s">
        <v>539</v>
      </c>
      <c r="E73" s="181"/>
      <c r="F73" s="181"/>
      <c r="G73" s="181"/>
      <c r="H73" s="181"/>
      <c r="I73" s="181"/>
      <c r="J73" s="182">
        <f>J253</f>
        <v>0</v>
      </c>
      <c r="K73" s="179"/>
      <c r="L73" s="183"/>
      <c r="S73" s="9"/>
      <c r="T73" s="9"/>
      <c r="U73" s="9"/>
      <c r="V73" s="9"/>
      <c r="W73" s="9"/>
      <c r="X73" s="9"/>
      <c r="Y73" s="9"/>
      <c r="Z73" s="9"/>
      <c r="AA73" s="9"/>
      <c r="AB73" s="9"/>
      <c r="AC73" s="9"/>
      <c r="AD73" s="9"/>
      <c r="AE73" s="9"/>
    </row>
    <row r="74" s="10" customFormat="1" ht="19.92" customHeight="1">
      <c r="A74" s="10"/>
      <c r="B74" s="184"/>
      <c r="C74" s="128"/>
      <c r="D74" s="185" t="s">
        <v>4897</v>
      </c>
      <c r="E74" s="186"/>
      <c r="F74" s="186"/>
      <c r="G74" s="186"/>
      <c r="H74" s="186"/>
      <c r="I74" s="186"/>
      <c r="J74" s="187">
        <f>J254</f>
        <v>0</v>
      </c>
      <c r="K74" s="128"/>
      <c r="L74" s="188"/>
      <c r="S74" s="10"/>
      <c r="T74" s="10"/>
      <c r="U74" s="10"/>
      <c r="V74" s="10"/>
      <c r="W74" s="10"/>
      <c r="X74" s="10"/>
      <c r="Y74" s="10"/>
      <c r="Z74" s="10"/>
      <c r="AA74" s="10"/>
      <c r="AB74" s="10"/>
      <c r="AC74" s="10"/>
      <c r="AD74" s="10"/>
      <c r="AE74" s="10"/>
    </row>
    <row r="75" s="2" customFormat="1" ht="21.84" customHeight="1">
      <c r="A75" s="41"/>
      <c r="B75" s="42"/>
      <c r="C75" s="43"/>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62"/>
      <c r="C76" s="63"/>
      <c r="D76" s="63"/>
      <c r="E76" s="63"/>
      <c r="F76" s="63"/>
      <c r="G76" s="63"/>
      <c r="H76" s="63"/>
      <c r="I76" s="63"/>
      <c r="J76" s="63"/>
      <c r="K76" s="63"/>
      <c r="L76" s="148"/>
      <c r="S76" s="41"/>
      <c r="T76" s="41"/>
      <c r="U76" s="41"/>
      <c r="V76" s="41"/>
      <c r="W76" s="41"/>
      <c r="X76" s="41"/>
      <c r="Y76" s="41"/>
      <c r="Z76" s="41"/>
      <c r="AA76" s="41"/>
      <c r="AB76" s="41"/>
      <c r="AC76" s="41"/>
      <c r="AD76" s="41"/>
      <c r="AE76" s="41"/>
    </row>
    <row r="80" s="2" customFormat="1" ht="6.96" customHeight="1">
      <c r="A80" s="41"/>
      <c r="B80" s="64"/>
      <c r="C80" s="65"/>
      <c r="D80" s="65"/>
      <c r="E80" s="65"/>
      <c r="F80" s="65"/>
      <c r="G80" s="65"/>
      <c r="H80" s="65"/>
      <c r="I80" s="65"/>
      <c r="J80" s="65"/>
      <c r="K80" s="65"/>
      <c r="L80" s="148"/>
      <c r="S80" s="41"/>
      <c r="T80" s="41"/>
      <c r="U80" s="41"/>
      <c r="V80" s="41"/>
      <c r="W80" s="41"/>
      <c r="X80" s="41"/>
      <c r="Y80" s="41"/>
      <c r="Z80" s="41"/>
      <c r="AA80" s="41"/>
      <c r="AB80" s="41"/>
      <c r="AC80" s="41"/>
      <c r="AD80" s="41"/>
      <c r="AE80" s="41"/>
    </row>
    <row r="81" s="2" customFormat="1" ht="24.96" customHeight="1">
      <c r="A81" s="41"/>
      <c r="B81" s="42"/>
      <c r="C81" s="26" t="s">
        <v>293</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6.96" customHeight="1">
      <c r="A82" s="41"/>
      <c r="B82" s="42"/>
      <c r="C82" s="43"/>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16</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173" t="str">
        <f>E7</f>
        <v>DI_c10_Revitalizace Náměstí Republiky-PDPS</v>
      </c>
      <c r="F84" s="35"/>
      <c r="G84" s="35"/>
      <c r="H84" s="35"/>
      <c r="I84" s="43"/>
      <c r="J84" s="43"/>
      <c r="K84" s="43"/>
      <c r="L84" s="148"/>
      <c r="S84" s="41"/>
      <c r="T84" s="41"/>
      <c r="U84" s="41"/>
      <c r="V84" s="41"/>
      <c r="W84" s="41"/>
      <c r="X84" s="41"/>
      <c r="Y84" s="41"/>
      <c r="Z84" s="41"/>
      <c r="AA84" s="41"/>
      <c r="AB84" s="41"/>
      <c r="AC84" s="41"/>
      <c r="AD84" s="41"/>
      <c r="AE84" s="41"/>
    </row>
    <row r="85" s="1" customFormat="1" ht="12" customHeight="1">
      <c r="B85" s="24"/>
      <c r="C85" s="35" t="s">
        <v>283</v>
      </c>
      <c r="D85" s="25"/>
      <c r="E85" s="25"/>
      <c r="F85" s="25"/>
      <c r="G85" s="25"/>
      <c r="H85" s="25"/>
      <c r="I85" s="25"/>
      <c r="J85" s="25"/>
      <c r="K85" s="25"/>
      <c r="L85" s="23"/>
    </row>
    <row r="86" s="2" customFormat="1" ht="16.5" customHeight="1">
      <c r="A86" s="41"/>
      <c r="B86" s="42"/>
      <c r="C86" s="43"/>
      <c r="D86" s="43"/>
      <c r="E86" s="173" t="s">
        <v>284</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285</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E11</f>
        <v>SO 666 - Spojovací chodník k výtahu pod Frýdlantskými mosty</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F14</f>
        <v xml:space="preserve"> </v>
      </c>
      <c r="G90" s="43"/>
      <c r="H90" s="43"/>
      <c r="I90" s="35" t="s">
        <v>23</v>
      </c>
      <c r="J90" s="75" t="str">
        <f>IF(J14="","",J14)</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E17</f>
        <v>Statutární město Ostrava</v>
      </c>
      <c r="G92" s="43"/>
      <c r="H92" s="43"/>
      <c r="I92" s="35" t="s">
        <v>33</v>
      </c>
      <c r="J92" s="39" t="str">
        <f>E23</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IF(E20="","",E20)</f>
        <v>Vyplň údaj</v>
      </c>
      <c r="G93" s="43"/>
      <c r="H93" s="43"/>
      <c r="I93" s="35" t="s">
        <v>38</v>
      </c>
      <c r="J93" s="39" t="str">
        <f>E26</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P97+P253</f>
        <v>0</v>
      </c>
      <c r="Q96" s="99"/>
      <c r="R96" s="197">
        <f>R97+R253</f>
        <v>198.68622851999999</v>
      </c>
      <c r="S96" s="99"/>
      <c r="T96" s="198">
        <f>T97+T253</f>
        <v>11.012599999999999</v>
      </c>
      <c r="U96" s="41"/>
      <c r="V96" s="41"/>
      <c r="W96" s="41"/>
      <c r="X96" s="41"/>
      <c r="Y96" s="41"/>
      <c r="Z96" s="41"/>
      <c r="AA96" s="41"/>
      <c r="AB96" s="41"/>
      <c r="AC96" s="41"/>
      <c r="AD96" s="41"/>
      <c r="AE96" s="41"/>
      <c r="AT96" s="20" t="s">
        <v>75</v>
      </c>
      <c r="AU96" s="20" t="s">
        <v>290</v>
      </c>
      <c r="BK96" s="199">
        <f>BK97+BK253</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P98+P118+P126+P131+P136+P185+P192+P250</f>
        <v>0</v>
      </c>
      <c r="Q97" s="208"/>
      <c r="R97" s="209">
        <f>R98+R118+R126+R131+R136+R185+R192+R250</f>
        <v>198.68622851999999</v>
      </c>
      <c r="S97" s="208"/>
      <c r="T97" s="210">
        <f>T98+T118+T126+T131+T136+T185+T192+T250</f>
        <v>11.012599999999999</v>
      </c>
      <c r="U97" s="12"/>
      <c r="V97" s="12"/>
      <c r="W97" s="12"/>
      <c r="X97" s="12"/>
      <c r="Y97" s="12"/>
      <c r="Z97" s="12"/>
      <c r="AA97" s="12"/>
      <c r="AB97" s="12"/>
      <c r="AC97" s="12"/>
      <c r="AD97" s="12"/>
      <c r="AE97" s="12"/>
      <c r="AR97" s="211" t="s">
        <v>83</v>
      </c>
      <c r="AT97" s="212" t="s">
        <v>75</v>
      </c>
      <c r="AU97" s="212" t="s">
        <v>76</v>
      </c>
      <c r="AY97" s="211" t="s">
        <v>308</v>
      </c>
      <c r="BK97" s="213">
        <f>BK98+BK118+BK126+BK131+BK136+BK185+BK192+BK250</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SUM(P99:P117)</f>
        <v>0</v>
      </c>
      <c r="Q98" s="208"/>
      <c r="R98" s="209">
        <f>SUM(R99:R117)</f>
        <v>0</v>
      </c>
      <c r="S98" s="208"/>
      <c r="T98" s="210">
        <f>SUM(T99:T117)</f>
        <v>0</v>
      </c>
      <c r="U98" s="12"/>
      <c r="V98" s="12"/>
      <c r="W98" s="12"/>
      <c r="X98" s="12"/>
      <c r="Y98" s="12"/>
      <c r="Z98" s="12"/>
      <c r="AA98" s="12"/>
      <c r="AB98" s="12"/>
      <c r="AC98" s="12"/>
      <c r="AD98" s="12"/>
      <c r="AE98" s="12"/>
      <c r="AR98" s="211" t="s">
        <v>83</v>
      </c>
      <c r="AT98" s="212" t="s">
        <v>75</v>
      </c>
      <c r="AU98" s="212" t="s">
        <v>83</v>
      </c>
      <c r="AY98" s="211" t="s">
        <v>308</v>
      </c>
      <c r="BK98" s="213">
        <f>SUM(BK99:BK117)</f>
        <v>0</v>
      </c>
    </row>
    <row r="99" s="2" customFormat="1" ht="33" customHeight="1">
      <c r="A99" s="41"/>
      <c r="B99" s="42"/>
      <c r="C99" s="216" t="s">
        <v>83</v>
      </c>
      <c r="D99" s="216" t="s">
        <v>310</v>
      </c>
      <c r="E99" s="217" t="s">
        <v>1219</v>
      </c>
      <c r="F99" s="218" t="s">
        <v>1220</v>
      </c>
      <c r="G99" s="219" t="s">
        <v>442</v>
      </c>
      <c r="H99" s="220">
        <v>109.28</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10787</v>
      </c>
    </row>
    <row r="100" s="2" customFormat="1">
      <c r="A100" s="41"/>
      <c r="B100" s="42"/>
      <c r="C100" s="43"/>
      <c r="D100" s="229" t="s">
        <v>317</v>
      </c>
      <c r="E100" s="43"/>
      <c r="F100" s="230" t="s">
        <v>1222</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4" customFormat="1">
      <c r="A101" s="14"/>
      <c r="B101" s="249"/>
      <c r="C101" s="250"/>
      <c r="D101" s="236" t="s">
        <v>319</v>
      </c>
      <c r="E101" s="251" t="s">
        <v>19</v>
      </c>
      <c r="F101" s="252" t="s">
        <v>1223</v>
      </c>
      <c r="G101" s="250"/>
      <c r="H101" s="251" t="s">
        <v>19</v>
      </c>
      <c r="I101" s="253"/>
      <c r="J101" s="250"/>
      <c r="K101" s="250"/>
      <c r="L101" s="254"/>
      <c r="M101" s="255"/>
      <c r="N101" s="256"/>
      <c r="O101" s="256"/>
      <c r="P101" s="256"/>
      <c r="Q101" s="256"/>
      <c r="R101" s="256"/>
      <c r="S101" s="256"/>
      <c r="T101" s="257"/>
      <c r="U101" s="14"/>
      <c r="V101" s="14"/>
      <c r="W101" s="14"/>
      <c r="X101" s="14"/>
      <c r="Y101" s="14"/>
      <c r="Z101" s="14"/>
      <c r="AA101" s="14"/>
      <c r="AB101" s="14"/>
      <c r="AC101" s="14"/>
      <c r="AD101" s="14"/>
      <c r="AE101" s="14"/>
      <c r="AT101" s="258" t="s">
        <v>319</v>
      </c>
      <c r="AU101" s="258" t="s">
        <v>85</v>
      </c>
      <c r="AV101" s="14" t="s">
        <v>83</v>
      </c>
      <c r="AW101" s="14" t="s">
        <v>37</v>
      </c>
      <c r="AX101" s="14" t="s">
        <v>76</v>
      </c>
      <c r="AY101" s="258" t="s">
        <v>308</v>
      </c>
    </row>
    <row r="102" s="13" customFormat="1">
      <c r="A102" s="13"/>
      <c r="B102" s="234"/>
      <c r="C102" s="235"/>
      <c r="D102" s="236" t="s">
        <v>319</v>
      </c>
      <c r="E102" s="237" t="s">
        <v>19</v>
      </c>
      <c r="F102" s="238" t="s">
        <v>10788</v>
      </c>
      <c r="G102" s="235"/>
      <c r="H102" s="239">
        <v>41.799999999999997</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3" customFormat="1">
      <c r="A103" s="13"/>
      <c r="B103" s="234"/>
      <c r="C103" s="235"/>
      <c r="D103" s="236" t="s">
        <v>319</v>
      </c>
      <c r="E103" s="237" t="s">
        <v>19</v>
      </c>
      <c r="F103" s="238" t="s">
        <v>10789</v>
      </c>
      <c r="G103" s="235"/>
      <c r="H103" s="239">
        <v>50</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76</v>
      </c>
      <c r="AY103" s="245" t="s">
        <v>308</v>
      </c>
    </row>
    <row r="104" s="13" customFormat="1">
      <c r="A104" s="13"/>
      <c r="B104" s="234"/>
      <c r="C104" s="235"/>
      <c r="D104" s="236" t="s">
        <v>319</v>
      </c>
      <c r="E104" s="237" t="s">
        <v>19</v>
      </c>
      <c r="F104" s="238" t="s">
        <v>10790</v>
      </c>
      <c r="G104" s="235"/>
      <c r="H104" s="239">
        <v>6.2000000000000002</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76</v>
      </c>
      <c r="AY104" s="245" t="s">
        <v>308</v>
      </c>
    </row>
    <row r="105" s="13" customFormat="1">
      <c r="A105" s="13"/>
      <c r="B105" s="234"/>
      <c r="C105" s="235"/>
      <c r="D105" s="236" t="s">
        <v>319</v>
      </c>
      <c r="E105" s="237" t="s">
        <v>19</v>
      </c>
      <c r="F105" s="238" t="s">
        <v>10791</v>
      </c>
      <c r="G105" s="235"/>
      <c r="H105" s="239">
        <v>11.279999999999999</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76</v>
      </c>
      <c r="AY105" s="245" t="s">
        <v>308</v>
      </c>
    </row>
    <row r="106" s="15" customFormat="1">
      <c r="A106" s="15"/>
      <c r="B106" s="259"/>
      <c r="C106" s="260"/>
      <c r="D106" s="236" t="s">
        <v>319</v>
      </c>
      <c r="E106" s="261" t="s">
        <v>19</v>
      </c>
      <c r="F106" s="262" t="s">
        <v>448</v>
      </c>
      <c r="G106" s="260"/>
      <c r="H106" s="263">
        <v>109.28</v>
      </c>
      <c r="I106" s="264"/>
      <c r="J106" s="260"/>
      <c r="K106" s="260"/>
      <c r="L106" s="265"/>
      <c r="M106" s="266"/>
      <c r="N106" s="267"/>
      <c r="O106" s="267"/>
      <c r="P106" s="267"/>
      <c r="Q106" s="267"/>
      <c r="R106" s="267"/>
      <c r="S106" s="267"/>
      <c r="T106" s="268"/>
      <c r="U106" s="15"/>
      <c r="V106" s="15"/>
      <c r="W106" s="15"/>
      <c r="X106" s="15"/>
      <c r="Y106" s="15"/>
      <c r="Z106" s="15"/>
      <c r="AA106" s="15"/>
      <c r="AB106" s="15"/>
      <c r="AC106" s="15"/>
      <c r="AD106" s="15"/>
      <c r="AE106" s="15"/>
      <c r="AT106" s="269" t="s">
        <v>319</v>
      </c>
      <c r="AU106" s="269" t="s">
        <v>85</v>
      </c>
      <c r="AV106" s="15" t="s">
        <v>315</v>
      </c>
      <c r="AW106" s="15" t="s">
        <v>37</v>
      </c>
      <c r="AX106" s="15" t="s">
        <v>83</v>
      </c>
      <c r="AY106" s="269" t="s">
        <v>308</v>
      </c>
    </row>
    <row r="107" s="2" customFormat="1" ht="16.5" customHeight="1">
      <c r="A107" s="41"/>
      <c r="B107" s="42"/>
      <c r="C107" s="280" t="s">
        <v>85</v>
      </c>
      <c r="D107" s="280" t="s">
        <v>1137</v>
      </c>
      <c r="E107" s="281" t="s">
        <v>1227</v>
      </c>
      <c r="F107" s="282" t="s">
        <v>1228</v>
      </c>
      <c r="G107" s="283" t="s">
        <v>493</v>
      </c>
      <c r="H107" s="284">
        <v>218.56</v>
      </c>
      <c r="I107" s="285"/>
      <c r="J107" s="286">
        <f>ROUND(I107*H107,2)</f>
        <v>0</v>
      </c>
      <c r="K107" s="282" t="s">
        <v>19</v>
      </c>
      <c r="L107" s="287"/>
      <c r="M107" s="288" t="s">
        <v>19</v>
      </c>
      <c r="N107" s="289"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352</v>
      </c>
      <c r="AT107" s="227" t="s">
        <v>1137</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10792</v>
      </c>
    </row>
    <row r="108" s="13" customFormat="1">
      <c r="A108" s="13"/>
      <c r="B108" s="234"/>
      <c r="C108" s="235"/>
      <c r="D108" s="236" t="s">
        <v>319</v>
      </c>
      <c r="E108" s="237" t="s">
        <v>19</v>
      </c>
      <c r="F108" s="238" t="s">
        <v>10793</v>
      </c>
      <c r="G108" s="235"/>
      <c r="H108" s="239">
        <v>109.28</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13" customFormat="1">
      <c r="A109" s="13"/>
      <c r="B109" s="234"/>
      <c r="C109" s="235"/>
      <c r="D109" s="236" t="s">
        <v>319</v>
      </c>
      <c r="E109" s="235"/>
      <c r="F109" s="238" t="s">
        <v>10794</v>
      </c>
      <c r="G109" s="235"/>
      <c r="H109" s="239">
        <v>218.56</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4</v>
      </c>
      <c r="AX109" s="13" t="s">
        <v>83</v>
      </c>
      <c r="AY109" s="245" t="s">
        <v>308</v>
      </c>
    </row>
    <row r="110" s="2" customFormat="1" ht="21.75" customHeight="1">
      <c r="A110" s="41"/>
      <c r="B110" s="42"/>
      <c r="C110" s="216" t="s">
        <v>150</v>
      </c>
      <c r="D110" s="216" t="s">
        <v>310</v>
      </c>
      <c r="E110" s="217" t="s">
        <v>1258</v>
      </c>
      <c r="F110" s="218" t="s">
        <v>1259</v>
      </c>
      <c r="G110" s="219" t="s">
        <v>313</v>
      </c>
      <c r="H110" s="220">
        <v>585.39999999999998</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10795</v>
      </c>
    </row>
    <row r="111" s="2" customFormat="1">
      <c r="A111" s="41"/>
      <c r="B111" s="42"/>
      <c r="C111" s="43"/>
      <c r="D111" s="229" t="s">
        <v>317</v>
      </c>
      <c r="E111" s="43"/>
      <c r="F111" s="230" t="s">
        <v>1261</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10796</v>
      </c>
      <c r="G112" s="235"/>
      <c r="H112" s="239">
        <v>209</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3" customFormat="1">
      <c r="A113" s="13"/>
      <c r="B113" s="234"/>
      <c r="C113" s="235"/>
      <c r="D113" s="236" t="s">
        <v>319</v>
      </c>
      <c r="E113" s="237" t="s">
        <v>19</v>
      </c>
      <c r="F113" s="238" t="s">
        <v>10797</v>
      </c>
      <c r="G113" s="235"/>
      <c r="H113" s="239">
        <v>250</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3" customFormat="1">
      <c r="A114" s="13"/>
      <c r="B114" s="234"/>
      <c r="C114" s="235"/>
      <c r="D114" s="236" t="s">
        <v>319</v>
      </c>
      <c r="E114" s="237" t="s">
        <v>19</v>
      </c>
      <c r="F114" s="238" t="s">
        <v>10798</v>
      </c>
      <c r="G114" s="235"/>
      <c r="H114" s="239">
        <v>31</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76</v>
      </c>
      <c r="AY114" s="245" t="s">
        <v>308</v>
      </c>
    </row>
    <row r="115" s="13" customFormat="1">
      <c r="A115" s="13"/>
      <c r="B115" s="234"/>
      <c r="C115" s="235"/>
      <c r="D115" s="236" t="s">
        <v>319</v>
      </c>
      <c r="E115" s="237" t="s">
        <v>19</v>
      </c>
      <c r="F115" s="238" t="s">
        <v>10799</v>
      </c>
      <c r="G115" s="235"/>
      <c r="H115" s="239">
        <v>56.399999999999999</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3" customFormat="1">
      <c r="A116" s="13"/>
      <c r="B116" s="234"/>
      <c r="C116" s="235"/>
      <c r="D116" s="236" t="s">
        <v>319</v>
      </c>
      <c r="E116" s="237" t="s">
        <v>19</v>
      </c>
      <c r="F116" s="238" t="s">
        <v>10800</v>
      </c>
      <c r="G116" s="235"/>
      <c r="H116" s="239">
        <v>39</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5" customFormat="1">
      <c r="A117" s="15"/>
      <c r="B117" s="259"/>
      <c r="C117" s="260"/>
      <c r="D117" s="236" t="s">
        <v>319</v>
      </c>
      <c r="E117" s="261" t="s">
        <v>19</v>
      </c>
      <c r="F117" s="262" t="s">
        <v>448</v>
      </c>
      <c r="G117" s="260"/>
      <c r="H117" s="263">
        <v>585.39999999999998</v>
      </c>
      <c r="I117" s="264"/>
      <c r="J117" s="260"/>
      <c r="K117" s="260"/>
      <c r="L117" s="265"/>
      <c r="M117" s="266"/>
      <c r="N117" s="267"/>
      <c r="O117" s="267"/>
      <c r="P117" s="267"/>
      <c r="Q117" s="267"/>
      <c r="R117" s="267"/>
      <c r="S117" s="267"/>
      <c r="T117" s="268"/>
      <c r="U117" s="15"/>
      <c r="V117" s="15"/>
      <c r="W117" s="15"/>
      <c r="X117" s="15"/>
      <c r="Y117" s="15"/>
      <c r="Z117" s="15"/>
      <c r="AA117" s="15"/>
      <c r="AB117" s="15"/>
      <c r="AC117" s="15"/>
      <c r="AD117" s="15"/>
      <c r="AE117" s="15"/>
      <c r="AT117" s="269" t="s">
        <v>319</v>
      </c>
      <c r="AU117" s="269" t="s">
        <v>85</v>
      </c>
      <c r="AV117" s="15" t="s">
        <v>315</v>
      </c>
      <c r="AW117" s="15" t="s">
        <v>37</v>
      </c>
      <c r="AX117" s="15" t="s">
        <v>83</v>
      </c>
      <c r="AY117" s="269" t="s">
        <v>308</v>
      </c>
    </row>
    <row r="118" s="12" customFormat="1" ht="22.8" customHeight="1">
      <c r="A118" s="12"/>
      <c r="B118" s="200"/>
      <c r="C118" s="201"/>
      <c r="D118" s="202" t="s">
        <v>75</v>
      </c>
      <c r="E118" s="214" t="s">
        <v>85</v>
      </c>
      <c r="F118" s="214" t="s">
        <v>1269</v>
      </c>
      <c r="G118" s="201"/>
      <c r="H118" s="201"/>
      <c r="I118" s="204"/>
      <c r="J118" s="215">
        <f>BK118</f>
        <v>0</v>
      </c>
      <c r="K118" s="201"/>
      <c r="L118" s="206"/>
      <c r="M118" s="207"/>
      <c r="N118" s="208"/>
      <c r="O118" s="208"/>
      <c r="P118" s="209">
        <f>SUM(P119:P125)</f>
        <v>0</v>
      </c>
      <c r="Q118" s="208"/>
      <c r="R118" s="209">
        <f>SUM(R119:R125)</f>
        <v>16.102035319999999</v>
      </c>
      <c r="S118" s="208"/>
      <c r="T118" s="210">
        <f>SUM(T119:T125)</f>
        <v>0</v>
      </c>
      <c r="U118" s="12"/>
      <c r="V118" s="12"/>
      <c r="W118" s="12"/>
      <c r="X118" s="12"/>
      <c r="Y118" s="12"/>
      <c r="Z118" s="12"/>
      <c r="AA118" s="12"/>
      <c r="AB118" s="12"/>
      <c r="AC118" s="12"/>
      <c r="AD118" s="12"/>
      <c r="AE118" s="12"/>
      <c r="AR118" s="211" t="s">
        <v>83</v>
      </c>
      <c r="AT118" s="212" t="s">
        <v>75</v>
      </c>
      <c r="AU118" s="212" t="s">
        <v>83</v>
      </c>
      <c r="AY118" s="211" t="s">
        <v>308</v>
      </c>
      <c r="BK118" s="213">
        <f>SUM(BK119:BK125)</f>
        <v>0</v>
      </c>
    </row>
    <row r="119" s="2" customFormat="1" ht="16.5" customHeight="1">
      <c r="A119" s="41"/>
      <c r="B119" s="42"/>
      <c r="C119" s="216" t="s">
        <v>315</v>
      </c>
      <c r="D119" s="216" t="s">
        <v>310</v>
      </c>
      <c r="E119" s="217" t="s">
        <v>2150</v>
      </c>
      <c r="F119" s="218" t="s">
        <v>2151</v>
      </c>
      <c r="G119" s="219" t="s">
        <v>442</v>
      </c>
      <c r="H119" s="220">
        <v>6.4359999999999999</v>
      </c>
      <c r="I119" s="221"/>
      <c r="J119" s="222">
        <f>ROUND(I119*H119,2)</f>
        <v>0</v>
      </c>
      <c r="K119" s="218" t="s">
        <v>314</v>
      </c>
      <c r="L119" s="47"/>
      <c r="M119" s="223" t="s">
        <v>19</v>
      </c>
      <c r="N119" s="224" t="s">
        <v>47</v>
      </c>
      <c r="O119" s="87"/>
      <c r="P119" s="225">
        <f>O119*H119</f>
        <v>0</v>
      </c>
      <c r="Q119" s="225">
        <v>2.5018699999999998</v>
      </c>
      <c r="R119" s="225">
        <f>Q119*H119</f>
        <v>16.102035319999999</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10801</v>
      </c>
    </row>
    <row r="120" s="2" customFormat="1">
      <c r="A120" s="41"/>
      <c r="B120" s="42"/>
      <c r="C120" s="43"/>
      <c r="D120" s="229" t="s">
        <v>317</v>
      </c>
      <c r="E120" s="43"/>
      <c r="F120" s="230" t="s">
        <v>2153</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14" customFormat="1">
      <c r="A121" s="14"/>
      <c r="B121" s="249"/>
      <c r="C121" s="250"/>
      <c r="D121" s="236" t="s">
        <v>319</v>
      </c>
      <c r="E121" s="251" t="s">
        <v>19</v>
      </c>
      <c r="F121" s="252" t="s">
        <v>10802</v>
      </c>
      <c r="G121" s="250"/>
      <c r="H121" s="251" t="s">
        <v>19</v>
      </c>
      <c r="I121" s="253"/>
      <c r="J121" s="250"/>
      <c r="K121" s="250"/>
      <c r="L121" s="254"/>
      <c r="M121" s="255"/>
      <c r="N121" s="256"/>
      <c r="O121" s="256"/>
      <c r="P121" s="256"/>
      <c r="Q121" s="256"/>
      <c r="R121" s="256"/>
      <c r="S121" s="256"/>
      <c r="T121" s="257"/>
      <c r="U121" s="14"/>
      <c r="V121" s="14"/>
      <c r="W121" s="14"/>
      <c r="X121" s="14"/>
      <c r="Y121" s="14"/>
      <c r="Z121" s="14"/>
      <c r="AA121" s="14"/>
      <c r="AB121" s="14"/>
      <c r="AC121" s="14"/>
      <c r="AD121" s="14"/>
      <c r="AE121" s="14"/>
      <c r="AT121" s="258" t="s">
        <v>319</v>
      </c>
      <c r="AU121" s="258" t="s">
        <v>85</v>
      </c>
      <c r="AV121" s="14" t="s">
        <v>83</v>
      </c>
      <c r="AW121" s="14" t="s">
        <v>37</v>
      </c>
      <c r="AX121" s="14" t="s">
        <v>76</v>
      </c>
      <c r="AY121" s="258" t="s">
        <v>308</v>
      </c>
    </row>
    <row r="122" s="14" customFormat="1">
      <c r="A122" s="14"/>
      <c r="B122" s="249"/>
      <c r="C122" s="250"/>
      <c r="D122" s="236" t="s">
        <v>319</v>
      </c>
      <c r="E122" s="251" t="s">
        <v>19</v>
      </c>
      <c r="F122" s="252" t="s">
        <v>10803</v>
      </c>
      <c r="G122" s="250"/>
      <c r="H122" s="251" t="s">
        <v>19</v>
      </c>
      <c r="I122" s="253"/>
      <c r="J122" s="250"/>
      <c r="K122" s="250"/>
      <c r="L122" s="254"/>
      <c r="M122" s="255"/>
      <c r="N122" s="256"/>
      <c r="O122" s="256"/>
      <c r="P122" s="256"/>
      <c r="Q122" s="256"/>
      <c r="R122" s="256"/>
      <c r="S122" s="256"/>
      <c r="T122" s="257"/>
      <c r="U122" s="14"/>
      <c r="V122" s="14"/>
      <c r="W122" s="14"/>
      <c r="X122" s="14"/>
      <c r="Y122" s="14"/>
      <c r="Z122" s="14"/>
      <c r="AA122" s="14"/>
      <c r="AB122" s="14"/>
      <c r="AC122" s="14"/>
      <c r="AD122" s="14"/>
      <c r="AE122" s="14"/>
      <c r="AT122" s="258" t="s">
        <v>319</v>
      </c>
      <c r="AU122" s="258" t="s">
        <v>85</v>
      </c>
      <c r="AV122" s="14" t="s">
        <v>83</v>
      </c>
      <c r="AW122" s="14" t="s">
        <v>37</v>
      </c>
      <c r="AX122" s="14" t="s">
        <v>76</v>
      </c>
      <c r="AY122" s="258" t="s">
        <v>308</v>
      </c>
    </row>
    <row r="123" s="13" customFormat="1">
      <c r="A123" s="13"/>
      <c r="B123" s="234"/>
      <c r="C123" s="235"/>
      <c r="D123" s="236" t="s">
        <v>319</v>
      </c>
      <c r="E123" s="237" t="s">
        <v>19</v>
      </c>
      <c r="F123" s="238" t="s">
        <v>10804</v>
      </c>
      <c r="G123" s="235"/>
      <c r="H123" s="239">
        <v>5.4359999999999999</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3" customFormat="1">
      <c r="A124" s="13"/>
      <c r="B124" s="234"/>
      <c r="C124" s="235"/>
      <c r="D124" s="236" t="s">
        <v>319</v>
      </c>
      <c r="E124" s="237" t="s">
        <v>19</v>
      </c>
      <c r="F124" s="238" t="s">
        <v>10805</v>
      </c>
      <c r="G124" s="235"/>
      <c r="H124" s="239">
        <v>1</v>
      </c>
      <c r="I124" s="240"/>
      <c r="J124" s="235"/>
      <c r="K124" s="235"/>
      <c r="L124" s="241"/>
      <c r="M124" s="242"/>
      <c r="N124" s="243"/>
      <c r="O124" s="243"/>
      <c r="P124" s="243"/>
      <c r="Q124" s="243"/>
      <c r="R124" s="243"/>
      <c r="S124" s="243"/>
      <c r="T124" s="244"/>
      <c r="U124" s="13"/>
      <c r="V124" s="13"/>
      <c r="W124" s="13"/>
      <c r="X124" s="13"/>
      <c r="Y124" s="13"/>
      <c r="Z124" s="13"/>
      <c r="AA124" s="13"/>
      <c r="AB124" s="13"/>
      <c r="AC124" s="13"/>
      <c r="AD124" s="13"/>
      <c r="AE124" s="13"/>
      <c r="AT124" s="245" t="s">
        <v>319</v>
      </c>
      <c r="AU124" s="245" t="s">
        <v>85</v>
      </c>
      <c r="AV124" s="13" t="s">
        <v>85</v>
      </c>
      <c r="AW124" s="13" t="s">
        <v>37</v>
      </c>
      <c r="AX124" s="13" t="s">
        <v>76</v>
      </c>
      <c r="AY124" s="245" t="s">
        <v>308</v>
      </c>
    </row>
    <row r="125" s="15" customFormat="1">
      <c r="A125" s="15"/>
      <c r="B125" s="259"/>
      <c r="C125" s="260"/>
      <c r="D125" s="236" t="s">
        <v>319</v>
      </c>
      <c r="E125" s="261" t="s">
        <v>19</v>
      </c>
      <c r="F125" s="262" t="s">
        <v>448</v>
      </c>
      <c r="G125" s="260"/>
      <c r="H125" s="263">
        <v>6.4359999999999999</v>
      </c>
      <c r="I125" s="264"/>
      <c r="J125" s="260"/>
      <c r="K125" s="260"/>
      <c r="L125" s="265"/>
      <c r="M125" s="266"/>
      <c r="N125" s="267"/>
      <c r="O125" s="267"/>
      <c r="P125" s="267"/>
      <c r="Q125" s="267"/>
      <c r="R125" s="267"/>
      <c r="S125" s="267"/>
      <c r="T125" s="268"/>
      <c r="U125" s="15"/>
      <c r="V125" s="15"/>
      <c r="W125" s="15"/>
      <c r="X125" s="15"/>
      <c r="Y125" s="15"/>
      <c r="Z125" s="15"/>
      <c r="AA125" s="15"/>
      <c r="AB125" s="15"/>
      <c r="AC125" s="15"/>
      <c r="AD125" s="15"/>
      <c r="AE125" s="15"/>
      <c r="AT125" s="269" t="s">
        <v>319</v>
      </c>
      <c r="AU125" s="269" t="s">
        <v>85</v>
      </c>
      <c r="AV125" s="15" t="s">
        <v>315</v>
      </c>
      <c r="AW125" s="15" t="s">
        <v>37</v>
      </c>
      <c r="AX125" s="15" t="s">
        <v>83</v>
      </c>
      <c r="AY125" s="269" t="s">
        <v>308</v>
      </c>
    </row>
    <row r="126" s="12" customFormat="1" ht="22.8" customHeight="1">
      <c r="A126" s="12"/>
      <c r="B126" s="200"/>
      <c r="C126" s="201"/>
      <c r="D126" s="202" t="s">
        <v>75</v>
      </c>
      <c r="E126" s="214" t="s">
        <v>150</v>
      </c>
      <c r="F126" s="214" t="s">
        <v>2342</v>
      </c>
      <c r="G126" s="201"/>
      <c r="H126" s="201"/>
      <c r="I126" s="204"/>
      <c r="J126" s="215">
        <f>BK126</f>
        <v>0</v>
      </c>
      <c r="K126" s="201"/>
      <c r="L126" s="206"/>
      <c r="M126" s="207"/>
      <c r="N126" s="208"/>
      <c r="O126" s="208"/>
      <c r="P126" s="209">
        <f>SUM(P127:P130)</f>
        <v>0</v>
      </c>
      <c r="Q126" s="208"/>
      <c r="R126" s="209">
        <f>SUM(R127:R130)</f>
        <v>0.000495</v>
      </c>
      <c r="S126" s="208"/>
      <c r="T126" s="210">
        <f>SUM(T127:T130)</f>
        <v>0</v>
      </c>
      <c r="U126" s="12"/>
      <c r="V126" s="12"/>
      <c r="W126" s="12"/>
      <c r="X126" s="12"/>
      <c r="Y126" s="12"/>
      <c r="Z126" s="12"/>
      <c r="AA126" s="12"/>
      <c r="AB126" s="12"/>
      <c r="AC126" s="12"/>
      <c r="AD126" s="12"/>
      <c r="AE126" s="12"/>
      <c r="AR126" s="211" t="s">
        <v>83</v>
      </c>
      <c r="AT126" s="212" t="s">
        <v>75</v>
      </c>
      <c r="AU126" s="212" t="s">
        <v>83</v>
      </c>
      <c r="AY126" s="211" t="s">
        <v>308</v>
      </c>
      <c r="BK126" s="213">
        <f>SUM(BK127:BK130)</f>
        <v>0</v>
      </c>
    </row>
    <row r="127" s="2" customFormat="1" ht="16.5" customHeight="1">
      <c r="A127" s="41"/>
      <c r="B127" s="42"/>
      <c r="C127" s="216" t="s">
        <v>336</v>
      </c>
      <c r="D127" s="216" t="s">
        <v>310</v>
      </c>
      <c r="E127" s="217" t="s">
        <v>10806</v>
      </c>
      <c r="F127" s="218" t="s">
        <v>10807</v>
      </c>
      <c r="G127" s="219" t="s">
        <v>474</v>
      </c>
      <c r="H127" s="220">
        <v>1.5</v>
      </c>
      <c r="I127" s="221"/>
      <c r="J127" s="222">
        <f>ROUND(I127*H127,2)</f>
        <v>0</v>
      </c>
      <c r="K127" s="218" t="s">
        <v>314</v>
      </c>
      <c r="L127" s="47"/>
      <c r="M127" s="223" t="s">
        <v>19</v>
      </c>
      <c r="N127" s="224" t="s">
        <v>47</v>
      </c>
      <c r="O127" s="87"/>
      <c r="P127" s="225">
        <f>O127*H127</f>
        <v>0</v>
      </c>
      <c r="Q127" s="225">
        <v>0.00033</v>
      </c>
      <c r="R127" s="225">
        <f>Q127*H127</f>
        <v>0.000495</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10808</v>
      </c>
    </row>
    <row r="128" s="2" customFormat="1">
      <c r="A128" s="41"/>
      <c r="B128" s="42"/>
      <c r="C128" s="43"/>
      <c r="D128" s="229" t="s">
        <v>317</v>
      </c>
      <c r="E128" s="43"/>
      <c r="F128" s="230" t="s">
        <v>10809</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3" customFormat="1">
      <c r="A129" s="13"/>
      <c r="B129" s="234"/>
      <c r="C129" s="235"/>
      <c r="D129" s="236" t="s">
        <v>319</v>
      </c>
      <c r="E129" s="237" t="s">
        <v>19</v>
      </c>
      <c r="F129" s="238" t="s">
        <v>10810</v>
      </c>
      <c r="G129" s="235"/>
      <c r="H129" s="239">
        <v>1.5</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83</v>
      </c>
      <c r="AY129" s="245" t="s">
        <v>308</v>
      </c>
    </row>
    <row r="130" s="2" customFormat="1" ht="16.5" customHeight="1">
      <c r="A130" s="41"/>
      <c r="B130" s="42"/>
      <c r="C130" s="280" t="s">
        <v>342</v>
      </c>
      <c r="D130" s="280" t="s">
        <v>1137</v>
      </c>
      <c r="E130" s="281" t="s">
        <v>10811</v>
      </c>
      <c r="F130" s="282" t="s">
        <v>10812</v>
      </c>
      <c r="G130" s="283" t="s">
        <v>474</v>
      </c>
      <c r="H130" s="284">
        <v>1.5</v>
      </c>
      <c r="I130" s="285"/>
      <c r="J130" s="286">
        <f>ROUND(I130*H130,2)</f>
        <v>0</v>
      </c>
      <c r="K130" s="282" t="s">
        <v>19</v>
      </c>
      <c r="L130" s="287"/>
      <c r="M130" s="288" t="s">
        <v>19</v>
      </c>
      <c r="N130" s="289"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352</v>
      </c>
      <c r="AT130" s="227" t="s">
        <v>1137</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10813</v>
      </c>
    </row>
    <row r="131" s="12" customFormat="1" ht="22.8" customHeight="1">
      <c r="A131" s="12"/>
      <c r="B131" s="200"/>
      <c r="C131" s="201"/>
      <c r="D131" s="202" t="s">
        <v>75</v>
      </c>
      <c r="E131" s="214" t="s">
        <v>315</v>
      </c>
      <c r="F131" s="214" t="s">
        <v>1613</v>
      </c>
      <c r="G131" s="201"/>
      <c r="H131" s="201"/>
      <c r="I131" s="204"/>
      <c r="J131" s="215">
        <f>BK131</f>
        <v>0</v>
      </c>
      <c r="K131" s="201"/>
      <c r="L131" s="206"/>
      <c r="M131" s="207"/>
      <c r="N131" s="208"/>
      <c r="O131" s="208"/>
      <c r="P131" s="209">
        <f>SUM(P132:P135)</f>
        <v>0</v>
      </c>
      <c r="Q131" s="208"/>
      <c r="R131" s="209">
        <f>SUM(R132:R135)</f>
        <v>0</v>
      </c>
      <c r="S131" s="208"/>
      <c r="T131" s="210">
        <f>SUM(T132:T135)</f>
        <v>0</v>
      </c>
      <c r="U131" s="12"/>
      <c r="V131" s="12"/>
      <c r="W131" s="12"/>
      <c r="X131" s="12"/>
      <c r="Y131" s="12"/>
      <c r="Z131" s="12"/>
      <c r="AA131" s="12"/>
      <c r="AB131" s="12"/>
      <c r="AC131" s="12"/>
      <c r="AD131" s="12"/>
      <c r="AE131" s="12"/>
      <c r="AR131" s="211" t="s">
        <v>83</v>
      </c>
      <c r="AT131" s="212" t="s">
        <v>75</v>
      </c>
      <c r="AU131" s="212" t="s">
        <v>83</v>
      </c>
      <c r="AY131" s="211" t="s">
        <v>308</v>
      </c>
      <c r="BK131" s="213">
        <f>SUM(BK132:BK135)</f>
        <v>0</v>
      </c>
    </row>
    <row r="132" s="2" customFormat="1" ht="24.15" customHeight="1">
      <c r="A132" s="41"/>
      <c r="B132" s="42"/>
      <c r="C132" s="216" t="s">
        <v>347</v>
      </c>
      <c r="D132" s="216" t="s">
        <v>310</v>
      </c>
      <c r="E132" s="217" t="s">
        <v>10814</v>
      </c>
      <c r="F132" s="218" t="s">
        <v>10815</v>
      </c>
      <c r="G132" s="219" t="s">
        <v>313</v>
      </c>
      <c r="H132" s="220">
        <v>500</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10816</v>
      </c>
    </row>
    <row r="133" s="2" customFormat="1">
      <c r="A133" s="41"/>
      <c r="B133" s="42"/>
      <c r="C133" s="43"/>
      <c r="D133" s="229" t="s">
        <v>317</v>
      </c>
      <c r="E133" s="43"/>
      <c r="F133" s="230" t="s">
        <v>10817</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4" customFormat="1">
      <c r="A134" s="14"/>
      <c r="B134" s="249"/>
      <c r="C134" s="250"/>
      <c r="D134" s="236" t="s">
        <v>319</v>
      </c>
      <c r="E134" s="251" t="s">
        <v>19</v>
      </c>
      <c r="F134" s="252" t="s">
        <v>10818</v>
      </c>
      <c r="G134" s="250"/>
      <c r="H134" s="251" t="s">
        <v>19</v>
      </c>
      <c r="I134" s="253"/>
      <c r="J134" s="250"/>
      <c r="K134" s="250"/>
      <c r="L134" s="254"/>
      <c r="M134" s="255"/>
      <c r="N134" s="256"/>
      <c r="O134" s="256"/>
      <c r="P134" s="256"/>
      <c r="Q134" s="256"/>
      <c r="R134" s="256"/>
      <c r="S134" s="256"/>
      <c r="T134" s="257"/>
      <c r="U134" s="14"/>
      <c r="V134" s="14"/>
      <c r="W134" s="14"/>
      <c r="X134" s="14"/>
      <c r="Y134" s="14"/>
      <c r="Z134" s="14"/>
      <c r="AA134" s="14"/>
      <c r="AB134" s="14"/>
      <c r="AC134" s="14"/>
      <c r="AD134" s="14"/>
      <c r="AE134" s="14"/>
      <c r="AT134" s="258" t="s">
        <v>319</v>
      </c>
      <c r="AU134" s="258" t="s">
        <v>85</v>
      </c>
      <c r="AV134" s="14" t="s">
        <v>83</v>
      </c>
      <c r="AW134" s="14" t="s">
        <v>37</v>
      </c>
      <c r="AX134" s="14" t="s">
        <v>76</v>
      </c>
      <c r="AY134" s="258" t="s">
        <v>308</v>
      </c>
    </row>
    <row r="135" s="13" customFormat="1">
      <c r="A135" s="13"/>
      <c r="B135" s="234"/>
      <c r="C135" s="235"/>
      <c r="D135" s="236" t="s">
        <v>319</v>
      </c>
      <c r="E135" s="237" t="s">
        <v>19</v>
      </c>
      <c r="F135" s="238" t="s">
        <v>10819</v>
      </c>
      <c r="G135" s="235"/>
      <c r="H135" s="239">
        <v>500</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83</v>
      </c>
      <c r="AY135" s="245" t="s">
        <v>308</v>
      </c>
    </row>
    <row r="136" s="12" customFormat="1" ht="22.8" customHeight="1">
      <c r="A136" s="12"/>
      <c r="B136" s="200"/>
      <c r="C136" s="201"/>
      <c r="D136" s="202" t="s">
        <v>75</v>
      </c>
      <c r="E136" s="214" t="s">
        <v>336</v>
      </c>
      <c r="F136" s="214" t="s">
        <v>1286</v>
      </c>
      <c r="G136" s="201"/>
      <c r="H136" s="201"/>
      <c r="I136" s="204"/>
      <c r="J136" s="215">
        <f>BK136</f>
        <v>0</v>
      </c>
      <c r="K136" s="201"/>
      <c r="L136" s="206"/>
      <c r="M136" s="207"/>
      <c r="N136" s="208"/>
      <c r="O136" s="208"/>
      <c r="P136" s="209">
        <f>SUM(P137:P184)</f>
        <v>0</v>
      </c>
      <c r="Q136" s="208"/>
      <c r="R136" s="209">
        <f>SUM(R137:R184)</f>
        <v>109.71013000000001</v>
      </c>
      <c r="S136" s="208"/>
      <c r="T136" s="210">
        <f>SUM(T137:T184)</f>
        <v>0</v>
      </c>
      <c r="U136" s="12"/>
      <c r="V136" s="12"/>
      <c r="W136" s="12"/>
      <c r="X136" s="12"/>
      <c r="Y136" s="12"/>
      <c r="Z136" s="12"/>
      <c r="AA136" s="12"/>
      <c r="AB136" s="12"/>
      <c r="AC136" s="12"/>
      <c r="AD136" s="12"/>
      <c r="AE136" s="12"/>
      <c r="AR136" s="211" t="s">
        <v>83</v>
      </c>
      <c r="AT136" s="212" t="s">
        <v>75</v>
      </c>
      <c r="AU136" s="212" t="s">
        <v>83</v>
      </c>
      <c r="AY136" s="211" t="s">
        <v>308</v>
      </c>
      <c r="BK136" s="213">
        <f>SUM(BK137:BK184)</f>
        <v>0</v>
      </c>
    </row>
    <row r="137" s="2" customFormat="1" ht="21.75" customHeight="1">
      <c r="A137" s="41"/>
      <c r="B137" s="42"/>
      <c r="C137" s="216" t="s">
        <v>352</v>
      </c>
      <c r="D137" s="216" t="s">
        <v>310</v>
      </c>
      <c r="E137" s="217" t="s">
        <v>10820</v>
      </c>
      <c r="F137" s="218" t="s">
        <v>10821</v>
      </c>
      <c r="G137" s="219" t="s">
        <v>313</v>
      </c>
      <c r="H137" s="220">
        <v>546.39999999999998</v>
      </c>
      <c r="I137" s="221"/>
      <c r="J137" s="222">
        <f>ROUND(I137*H137,2)</f>
        <v>0</v>
      </c>
      <c r="K137" s="218" t="s">
        <v>314</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10822</v>
      </c>
    </row>
    <row r="138" s="2" customFormat="1">
      <c r="A138" s="41"/>
      <c r="B138" s="42"/>
      <c r="C138" s="43"/>
      <c r="D138" s="229" t="s">
        <v>317</v>
      </c>
      <c r="E138" s="43"/>
      <c r="F138" s="230" t="s">
        <v>10823</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4" customFormat="1">
      <c r="A139" s="14"/>
      <c r="B139" s="249"/>
      <c r="C139" s="250"/>
      <c r="D139" s="236" t="s">
        <v>319</v>
      </c>
      <c r="E139" s="251" t="s">
        <v>19</v>
      </c>
      <c r="F139" s="252" t="s">
        <v>10824</v>
      </c>
      <c r="G139" s="250"/>
      <c r="H139" s="251" t="s">
        <v>19</v>
      </c>
      <c r="I139" s="253"/>
      <c r="J139" s="250"/>
      <c r="K139" s="250"/>
      <c r="L139" s="254"/>
      <c r="M139" s="255"/>
      <c r="N139" s="256"/>
      <c r="O139" s="256"/>
      <c r="P139" s="256"/>
      <c r="Q139" s="256"/>
      <c r="R139" s="256"/>
      <c r="S139" s="256"/>
      <c r="T139" s="257"/>
      <c r="U139" s="14"/>
      <c r="V139" s="14"/>
      <c r="W139" s="14"/>
      <c r="X139" s="14"/>
      <c r="Y139" s="14"/>
      <c r="Z139" s="14"/>
      <c r="AA139" s="14"/>
      <c r="AB139" s="14"/>
      <c r="AC139" s="14"/>
      <c r="AD139" s="14"/>
      <c r="AE139" s="14"/>
      <c r="AT139" s="258" t="s">
        <v>319</v>
      </c>
      <c r="AU139" s="258" t="s">
        <v>85</v>
      </c>
      <c r="AV139" s="14" t="s">
        <v>83</v>
      </c>
      <c r="AW139" s="14" t="s">
        <v>37</v>
      </c>
      <c r="AX139" s="14" t="s">
        <v>76</v>
      </c>
      <c r="AY139" s="258" t="s">
        <v>308</v>
      </c>
    </row>
    <row r="140" s="13" customFormat="1">
      <c r="A140" s="13"/>
      <c r="B140" s="234"/>
      <c r="C140" s="235"/>
      <c r="D140" s="236" t="s">
        <v>319</v>
      </c>
      <c r="E140" s="237" t="s">
        <v>19</v>
      </c>
      <c r="F140" s="238" t="s">
        <v>10796</v>
      </c>
      <c r="G140" s="235"/>
      <c r="H140" s="239">
        <v>209</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3" customFormat="1">
      <c r="A141" s="13"/>
      <c r="B141" s="234"/>
      <c r="C141" s="235"/>
      <c r="D141" s="236" t="s">
        <v>319</v>
      </c>
      <c r="E141" s="237" t="s">
        <v>19</v>
      </c>
      <c r="F141" s="238" t="s">
        <v>10797</v>
      </c>
      <c r="G141" s="235"/>
      <c r="H141" s="239">
        <v>250</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10798</v>
      </c>
      <c r="G142" s="235"/>
      <c r="H142" s="239">
        <v>31</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3" customFormat="1">
      <c r="A143" s="13"/>
      <c r="B143" s="234"/>
      <c r="C143" s="235"/>
      <c r="D143" s="236" t="s">
        <v>319</v>
      </c>
      <c r="E143" s="237" t="s">
        <v>19</v>
      </c>
      <c r="F143" s="238" t="s">
        <v>10799</v>
      </c>
      <c r="G143" s="235"/>
      <c r="H143" s="239">
        <v>56.399999999999999</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5" customFormat="1">
      <c r="A144" s="15"/>
      <c r="B144" s="259"/>
      <c r="C144" s="260"/>
      <c r="D144" s="236" t="s">
        <v>319</v>
      </c>
      <c r="E144" s="261" t="s">
        <v>19</v>
      </c>
      <c r="F144" s="262" t="s">
        <v>448</v>
      </c>
      <c r="G144" s="260"/>
      <c r="H144" s="263">
        <v>546.39999999999998</v>
      </c>
      <c r="I144" s="264"/>
      <c r="J144" s="260"/>
      <c r="K144" s="260"/>
      <c r="L144" s="265"/>
      <c r="M144" s="266"/>
      <c r="N144" s="267"/>
      <c r="O144" s="267"/>
      <c r="P144" s="267"/>
      <c r="Q144" s="267"/>
      <c r="R144" s="267"/>
      <c r="S144" s="267"/>
      <c r="T144" s="268"/>
      <c r="U144" s="15"/>
      <c r="V144" s="15"/>
      <c r="W144" s="15"/>
      <c r="X144" s="15"/>
      <c r="Y144" s="15"/>
      <c r="Z144" s="15"/>
      <c r="AA144" s="15"/>
      <c r="AB144" s="15"/>
      <c r="AC144" s="15"/>
      <c r="AD144" s="15"/>
      <c r="AE144" s="15"/>
      <c r="AT144" s="269" t="s">
        <v>319</v>
      </c>
      <c r="AU144" s="269" t="s">
        <v>85</v>
      </c>
      <c r="AV144" s="15" t="s">
        <v>315</v>
      </c>
      <c r="AW144" s="15" t="s">
        <v>37</v>
      </c>
      <c r="AX144" s="15" t="s">
        <v>83</v>
      </c>
      <c r="AY144" s="269" t="s">
        <v>308</v>
      </c>
    </row>
    <row r="145" s="2" customFormat="1" ht="21.75" customHeight="1">
      <c r="A145" s="41"/>
      <c r="B145" s="42"/>
      <c r="C145" s="216" t="s">
        <v>357</v>
      </c>
      <c r="D145" s="216" t="s">
        <v>310</v>
      </c>
      <c r="E145" s="217" t="s">
        <v>1294</v>
      </c>
      <c r="F145" s="218" t="s">
        <v>1295</v>
      </c>
      <c r="G145" s="219" t="s">
        <v>313</v>
      </c>
      <c r="H145" s="220">
        <v>39</v>
      </c>
      <c r="I145" s="221"/>
      <c r="J145" s="222">
        <f>ROUND(I145*H145,2)</f>
        <v>0</v>
      </c>
      <c r="K145" s="218" t="s">
        <v>314</v>
      </c>
      <c r="L145" s="47"/>
      <c r="M145" s="223" t="s">
        <v>19</v>
      </c>
      <c r="N145" s="224" t="s">
        <v>47</v>
      </c>
      <c r="O145" s="87"/>
      <c r="P145" s="225">
        <f>O145*H145</f>
        <v>0</v>
      </c>
      <c r="Q145" s="225">
        <v>0</v>
      </c>
      <c r="R145" s="225">
        <f>Q145*H145</f>
        <v>0</v>
      </c>
      <c r="S145" s="225">
        <v>0</v>
      </c>
      <c r="T145" s="226">
        <f>S145*H145</f>
        <v>0</v>
      </c>
      <c r="U145" s="41"/>
      <c r="V145" s="41"/>
      <c r="W145" s="41"/>
      <c r="X145" s="41"/>
      <c r="Y145" s="41"/>
      <c r="Z145" s="41"/>
      <c r="AA145" s="41"/>
      <c r="AB145" s="41"/>
      <c r="AC145" s="41"/>
      <c r="AD145" s="41"/>
      <c r="AE145" s="41"/>
      <c r="AR145" s="227" t="s">
        <v>315</v>
      </c>
      <c r="AT145" s="227" t="s">
        <v>310</v>
      </c>
      <c r="AU145" s="227" t="s">
        <v>85</v>
      </c>
      <c r="AY145" s="20" t="s">
        <v>308</v>
      </c>
      <c r="BE145" s="228">
        <f>IF(N145="základní",J145,0)</f>
        <v>0</v>
      </c>
      <c r="BF145" s="228">
        <f>IF(N145="snížená",J145,0)</f>
        <v>0</v>
      </c>
      <c r="BG145" s="228">
        <f>IF(N145="zákl. přenesená",J145,0)</f>
        <v>0</v>
      </c>
      <c r="BH145" s="228">
        <f>IF(N145="sníž. přenesená",J145,0)</f>
        <v>0</v>
      </c>
      <c r="BI145" s="228">
        <f>IF(N145="nulová",J145,0)</f>
        <v>0</v>
      </c>
      <c r="BJ145" s="20" t="s">
        <v>83</v>
      </c>
      <c r="BK145" s="228">
        <f>ROUND(I145*H145,2)</f>
        <v>0</v>
      </c>
      <c r="BL145" s="20" t="s">
        <v>315</v>
      </c>
      <c r="BM145" s="227" t="s">
        <v>10825</v>
      </c>
    </row>
    <row r="146" s="2" customFormat="1">
      <c r="A146" s="41"/>
      <c r="B146" s="42"/>
      <c r="C146" s="43"/>
      <c r="D146" s="229" t="s">
        <v>317</v>
      </c>
      <c r="E146" s="43"/>
      <c r="F146" s="230" t="s">
        <v>1297</v>
      </c>
      <c r="G146" s="43"/>
      <c r="H146" s="43"/>
      <c r="I146" s="231"/>
      <c r="J146" s="43"/>
      <c r="K146" s="43"/>
      <c r="L146" s="47"/>
      <c r="M146" s="232"/>
      <c r="N146" s="233"/>
      <c r="O146" s="87"/>
      <c r="P146" s="87"/>
      <c r="Q146" s="87"/>
      <c r="R146" s="87"/>
      <c r="S146" s="87"/>
      <c r="T146" s="88"/>
      <c r="U146" s="41"/>
      <c r="V146" s="41"/>
      <c r="W146" s="41"/>
      <c r="X146" s="41"/>
      <c r="Y146" s="41"/>
      <c r="Z146" s="41"/>
      <c r="AA146" s="41"/>
      <c r="AB146" s="41"/>
      <c r="AC146" s="41"/>
      <c r="AD146" s="41"/>
      <c r="AE146" s="41"/>
      <c r="AT146" s="20" t="s">
        <v>317</v>
      </c>
      <c r="AU146" s="20" t="s">
        <v>85</v>
      </c>
    </row>
    <row r="147" s="14" customFormat="1">
      <c r="A147" s="14"/>
      <c r="B147" s="249"/>
      <c r="C147" s="250"/>
      <c r="D147" s="236" t="s">
        <v>319</v>
      </c>
      <c r="E147" s="251" t="s">
        <v>19</v>
      </c>
      <c r="F147" s="252" t="s">
        <v>10826</v>
      </c>
      <c r="G147" s="250"/>
      <c r="H147" s="251" t="s">
        <v>19</v>
      </c>
      <c r="I147" s="253"/>
      <c r="J147" s="250"/>
      <c r="K147" s="250"/>
      <c r="L147" s="254"/>
      <c r="M147" s="255"/>
      <c r="N147" s="256"/>
      <c r="O147" s="256"/>
      <c r="P147" s="256"/>
      <c r="Q147" s="256"/>
      <c r="R147" s="256"/>
      <c r="S147" s="256"/>
      <c r="T147" s="257"/>
      <c r="U147" s="14"/>
      <c r="V147" s="14"/>
      <c r="W147" s="14"/>
      <c r="X147" s="14"/>
      <c r="Y147" s="14"/>
      <c r="Z147" s="14"/>
      <c r="AA147" s="14"/>
      <c r="AB147" s="14"/>
      <c r="AC147" s="14"/>
      <c r="AD147" s="14"/>
      <c r="AE147" s="14"/>
      <c r="AT147" s="258" t="s">
        <v>319</v>
      </c>
      <c r="AU147" s="258" t="s">
        <v>85</v>
      </c>
      <c r="AV147" s="14" t="s">
        <v>83</v>
      </c>
      <c r="AW147" s="14" t="s">
        <v>37</v>
      </c>
      <c r="AX147" s="14" t="s">
        <v>76</v>
      </c>
      <c r="AY147" s="258" t="s">
        <v>308</v>
      </c>
    </row>
    <row r="148" s="13" customFormat="1">
      <c r="A148" s="13"/>
      <c r="B148" s="234"/>
      <c r="C148" s="235"/>
      <c r="D148" s="236" t="s">
        <v>319</v>
      </c>
      <c r="E148" s="237" t="s">
        <v>19</v>
      </c>
      <c r="F148" s="238" t="s">
        <v>10827</v>
      </c>
      <c r="G148" s="235"/>
      <c r="H148" s="239">
        <v>39</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83</v>
      </c>
      <c r="AY148" s="245" t="s">
        <v>308</v>
      </c>
    </row>
    <row r="149" s="2" customFormat="1" ht="24.15" customHeight="1">
      <c r="A149" s="41"/>
      <c r="B149" s="42"/>
      <c r="C149" s="216" t="s">
        <v>362</v>
      </c>
      <c r="D149" s="216" t="s">
        <v>310</v>
      </c>
      <c r="E149" s="217" t="s">
        <v>10828</v>
      </c>
      <c r="F149" s="218" t="s">
        <v>10829</v>
      </c>
      <c r="G149" s="219" t="s">
        <v>313</v>
      </c>
      <c r="H149" s="220">
        <v>39</v>
      </c>
      <c r="I149" s="221"/>
      <c r="J149" s="222">
        <f>ROUND(I149*H149,2)</f>
        <v>0</v>
      </c>
      <c r="K149" s="218" t="s">
        <v>314</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10830</v>
      </c>
    </row>
    <row r="150" s="2" customFormat="1">
      <c r="A150" s="41"/>
      <c r="B150" s="42"/>
      <c r="C150" s="43"/>
      <c r="D150" s="229" t="s">
        <v>317</v>
      </c>
      <c r="E150" s="43"/>
      <c r="F150" s="230" t="s">
        <v>10831</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4" customFormat="1">
      <c r="A151" s="14"/>
      <c r="B151" s="249"/>
      <c r="C151" s="250"/>
      <c r="D151" s="236" t="s">
        <v>319</v>
      </c>
      <c r="E151" s="251" t="s">
        <v>19</v>
      </c>
      <c r="F151" s="252" t="s">
        <v>10826</v>
      </c>
      <c r="G151" s="250"/>
      <c r="H151" s="251" t="s">
        <v>19</v>
      </c>
      <c r="I151" s="253"/>
      <c r="J151" s="250"/>
      <c r="K151" s="250"/>
      <c r="L151" s="254"/>
      <c r="M151" s="255"/>
      <c r="N151" s="256"/>
      <c r="O151" s="256"/>
      <c r="P151" s="256"/>
      <c r="Q151" s="256"/>
      <c r="R151" s="256"/>
      <c r="S151" s="256"/>
      <c r="T151" s="257"/>
      <c r="U151" s="14"/>
      <c r="V151" s="14"/>
      <c r="W151" s="14"/>
      <c r="X151" s="14"/>
      <c r="Y151" s="14"/>
      <c r="Z151" s="14"/>
      <c r="AA151" s="14"/>
      <c r="AB151" s="14"/>
      <c r="AC151" s="14"/>
      <c r="AD151" s="14"/>
      <c r="AE151" s="14"/>
      <c r="AT151" s="258" t="s">
        <v>319</v>
      </c>
      <c r="AU151" s="258" t="s">
        <v>85</v>
      </c>
      <c r="AV151" s="14" t="s">
        <v>83</v>
      </c>
      <c r="AW151" s="14" t="s">
        <v>37</v>
      </c>
      <c r="AX151" s="14" t="s">
        <v>76</v>
      </c>
      <c r="AY151" s="258" t="s">
        <v>308</v>
      </c>
    </row>
    <row r="152" s="13" customFormat="1">
      <c r="A152" s="13"/>
      <c r="B152" s="234"/>
      <c r="C152" s="235"/>
      <c r="D152" s="236" t="s">
        <v>319</v>
      </c>
      <c r="E152" s="237" t="s">
        <v>19</v>
      </c>
      <c r="F152" s="238" t="s">
        <v>10832</v>
      </c>
      <c r="G152" s="235"/>
      <c r="H152" s="239">
        <v>39</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2" customFormat="1" ht="16.5" customHeight="1">
      <c r="A153" s="41"/>
      <c r="B153" s="42"/>
      <c r="C153" s="216" t="s">
        <v>367</v>
      </c>
      <c r="D153" s="216" t="s">
        <v>310</v>
      </c>
      <c r="E153" s="217" t="s">
        <v>1322</v>
      </c>
      <c r="F153" s="218" t="s">
        <v>1323</v>
      </c>
      <c r="G153" s="219" t="s">
        <v>313</v>
      </c>
      <c r="H153" s="220">
        <v>39</v>
      </c>
      <c r="I153" s="221"/>
      <c r="J153" s="222">
        <f>ROUND(I153*H153,2)</f>
        <v>0</v>
      </c>
      <c r="K153" s="218" t="s">
        <v>314</v>
      </c>
      <c r="L153" s="47"/>
      <c r="M153" s="223" t="s">
        <v>19</v>
      </c>
      <c r="N153" s="224" t="s">
        <v>47</v>
      </c>
      <c r="O153" s="87"/>
      <c r="P153" s="225">
        <f>O153*H153</f>
        <v>0</v>
      </c>
      <c r="Q153" s="225">
        <v>0</v>
      </c>
      <c r="R153" s="225">
        <f>Q153*H153</f>
        <v>0</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10833</v>
      </c>
    </row>
    <row r="154" s="2" customFormat="1">
      <c r="A154" s="41"/>
      <c r="B154" s="42"/>
      <c r="C154" s="43"/>
      <c r="D154" s="229" t="s">
        <v>317</v>
      </c>
      <c r="E154" s="43"/>
      <c r="F154" s="230" t="s">
        <v>1325</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4" customFormat="1">
      <c r="A155" s="14"/>
      <c r="B155" s="249"/>
      <c r="C155" s="250"/>
      <c r="D155" s="236" t="s">
        <v>319</v>
      </c>
      <c r="E155" s="251" t="s">
        <v>19</v>
      </c>
      <c r="F155" s="252" t="s">
        <v>10826</v>
      </c>
      <c r="G155" s="250"/>
      <c r="H155" s="251" t="s">
        <v>19</v>
      </c>
      <c r="I155" s="253"/>
      <c r="J155" s="250"/>
      <c r="K155" s="250"/>
      <c r="L155" s="254"/>
      <c r="M155" s="255"/>
      <c r="N155" s="256"/>
      <c r="O155" s="256"/>
      <c r="P155" s="256"/>
      <c r="Q155" s="256"/>
      <c r="R155" s="256"/>
      <c r="S155" s="256"/>
      <c r="T155" s="257"/>
      <c r="U155" s="14"/>
      <c r="V155" s="14"/>
      <c r="W155" s="14"/>
      <c r="X155" s="14"/>
      <c r="Y155" s="14"/>
      <c r="Z155" s="14"/>
      <c r="AA155" s="14"/>
      <c r="AB155" s="14"/>
      <c r="AC155" s="14"/>
      <c r="AD155" s="14"/>
      <c r="AE155" s="14"/>
      <c r="AT155" s="258" t="s">
        <v>319</v>
      </c>
      <c r="AU155" s="258" t="s">
        <v>85</v>
      </c>
      <c r="AV155" s="14" t="s">
        <v>83</v>
      </c>
      <c r="AW155" s="14" t="s">
        <v>37</v>
      </c>
      <c r="AX155" s="14" t="s">
        <v>76</v>
      </c>
      <c r="AY155" s="258" t="s">
        <v>308</v>
      </c>
    </row>
    <row r="156" s="13" customFormat="1">
      <c r="A156" s="13"/>
      <c r="B156" s="234"/>
      <c r="C156" s="235"/>
      <c r="D156" s="236" t="s">
        <v>319</v>
      </c>
      <c r="E156" s="237" t="s">
        <v>19</v>
      </c>
      <c r="F156" s="238" t="s">
        <v>10834</v>
      </c>
      <c r="G156" s="235"/>
      <c r="H156" s="239">
        <v>39</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83</v>
      </c>
      <c r="AY156" s="245" t="s">
        <v>308</v>
      </c>
    </row>
    <row r="157" s="2" customFormat="1" ht="21.75" customHeight="1">
      <c r="A157" s="41"/>
      <c r="B157" s="42"/>
      <c r="C157" s="216" t="s">
        <v>8</v>
      </c>
      <c r="D157" s="216" t="s">
        <v>310</v>
      </c>
      <c r="E157" s="217" t="s">
        <v>1328</v>
      </c>
      <c r="F157" s="218" t="s">
        <v>1329</v>
      </c>
      <c r="G157" s="219" t="s">
        <v>313</v>
      </c>
      <c r="H157" s="220">
        <v>78</v>
      </c>
      <c r="I157" s="221"/>
      <c r="J157" s="222">
        <f>ROUND(I157*H157,2)</f>
        <v>0</v>
      </c>
      <c r="K157" s="218" t="s">
        <v>19</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315</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315</v>
      </c>
      <c r="BM157" s="227" t="s">
        <v>10835</v>
      </c>
    </row>
    <row r="158" s="14" customFormat="1">
      <c r="A158" s="14"/>
      <c r="B158" s="249"/>
      <c r="C158" s="250"/>
      <c r="D158" s="236" t="s">
        <v>319</v>
      </c>
      <c r="E158" s="251" t="s">
        <v>19</v>
      </c>
      <c r="F158" s="252" t="s">
        <v>10826</v>
      </c>
      <c r="G158" s="250"/>
      <c r="H158" s="251" t="s">
        <v>19</v>
      </c>
      <c r="I158" s="253"/>
      <c r="J158" s="250"/>
      <c r="K158" s="250"/>
      <c r="L158" s="254"/>
      <c r="M158" s="255"/>
      <c r="N158" s="256"/>
      <c r="O158" s="256"/>
      <c r="P158" s="256"/>
      <c r="Q158" s="256"/>
      <c r="R158" s="256"/>
      <c r="S158" s="256"/>
      <c r="T158" s="257"/>
      <c r="U158" s="14"/>
      <c r="V158" s="14"/>
      <c r="W158" s="14"/>
      <c r="X158" s="14"/>
      <c r="Y158" s="14"/>
      <c r="Z158" s="14"/>
      <c r="AA158" s="14"/>
      <c r="AB158" s="14"/>
      <c r="AC158" s="14"/>
      <c r="AD158" s="14"/>
      <c r="AE158" s="14"/>
      <c r="AT158" s="258" t="s">
        <v>319</v>
      </c>
      <c r="AU158" s="258" t="s">
        <v>85</v>
      </c>
      <c r="AV158" s="14" t="s">
        <v>83</v>
      </c>
      <c r="AW158" s="14" t="s">
        <v>37</v>
      </c>
      <c r="AX158" s="14" t="s">
        <v>76</v>
      </c>
      <c r="AY158" s="258" t="s">
        <v>308</v>
      </c>
    </row>
    <row r="159" s="13" customFormat="1">
      <c r="A159" s="13"/>
      <c r="B159" s="234"/>
      <c r="C159" s="235"/>
      <c r="D159" s="236" t="s">
        <v>319</v>
      </c>
      <c r="E159" s="237" t="s">
        <v>19</v>
      </c>
      <c r="F159" s="238" t="s">
        <v>10836</v>
      </c>
      <c r="G159" s="235"/>
      <c r="H159" s="239">
        <v>78</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83</v>
      </c>
      <c r="AY159" s="245" t="s">
        <v>308</v>
      </c>
    </row>
    <row r="160" s="2" customFormat="1" ht="24.15" customHeight="1">
      <c r="A160" s="41"/>
      <c r="B160" s="42"/>
      <c r="C160" s="216" t="s">
        <v>376</v>
      </c>
      <c r="D160" s="216" t="s">
        <v>310</v>
      </c>
      <c r="E160" s="217" t="s">
        <v>10837</v>
      </c>
      <c r="F160" s="218" t="s">
        <v>10838</v>
      </c>
      <c r="G160" s="219" t="s">
        <v>313</v>
      </c>
      <c r="H160" s="220">
        <v>39</v>
      </c>
      <c r="I160" s="221"/>
      <c r="J160" s="222">
        <f>ROUND(I160*H160,2)</f>
        <v>0</v>
      </c>
      <c r="K160" s="218" t="s">
        <v>314</v>
      </c>
      <c r="L160" s="47"/>
      <c r="M160" s="223" t="s">
        <v>19</v>
      </c>
      <c r="N160" s="224" t="s">
        <v>47</v>
      </c>
      <c r="O160" s="87"/>
      <c r="P160" s="225">
        <f>O160*H160</f>
        <v>0</v>
      </c>
      <c r="Q160" s="225">
        <v>0</v>
      </c>
      <c r="R160" s="225">
        <f>Q160*H160</f>
        <v>0</v>
      </c>
      <c r="S160" s="225">
        <v>0</v>
      </c>
      <c r="T160" s="226">
        <f>S160*H160</f>
        <v>0</v>
      </c>
      <c r="U160" s="41"/>
      <c r="V160" s="41"/>
      <c r="W160" s="41"/>
      <c r="X160" s="41"/>
      <c r="Y160" s="41"/>
      <c r="Z160" s="41"/>
      <c r="AA160" s="41"/>
      <c r="AB160" s="41"/>
      <c r="AC160" s="41"/>
      <c r="AD160" s="41"/>
      <c r="AE160" s="41"/>
      <c r="AR160" s="227" t="s">
        <v>315</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315</v>
      </c>
      <c r="BM160" s="227" t="s">
        <v>10839</v>
      </c>
    </row>
    <row r="161" s="2" customFormat="1">
      <c r="A161" s="41"/>
      <c r="B161" s="42"/>
      <c r="C161" s="43"/>
      <c r="D161" s="229" t="s">
        <v>317</v>
      </c>
      <c r="E161" s="43"/>
      <c r="F161" s="230" t="s">
        <v>10840</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14" customFormat="1">
      <c r="A162" s="14"/>
      <c r="B162" s="249"/>
      <c r="C162" s="250"/>
      <c r="D162" s="236" t="s">
        <v>319</v>
      </c>
      <c r="E162" s="251" t="s">
        <v>19</v>
      </c>
      <c r="F162" s="252" t="s">
        <v>10826</v>
      </c>
      <c r="G162" s="250"/>
      <c r="H162" s="251" t="s">
        <v>19</v>
      </c>
      <c r="I162" s="253"/>
      <c r="J162" s="250"/>
      <c r="K162" s="250"/>
      <c r="L162" s="254"/>
      <c r="M162" s="255"/>
      <c r="N162" s="256"/>
      <c r="O162" s="256"/>
      <c r="P162" s="256"/>
      <c r="Q162" s="256"/>
      <c r="R162" s="256"/>
      <c r="S162" s="256"/>
      <c r="T162" s="257"/>
      <c r="U162" s="14"/>
      <c r="V162" s="14"/>
      <c r="W162" s="14"/>
      <c r="X162" s="14"/>
      <c r="Y162" s="14"/>
      <c r="Z162" s="14"/>
      <c r="AA162" s="14"/>
      <c r="AB162" s="14"/>
      <c r="AC162" s="14"/>
      <c r="AD162" s="14"/>
      <c r="AE162" s="14"/>
      <c r="AT162" s="258" t="s">
        <v>319</v>
      </c>
      <c r="AU162" s="258" t="s">
        <v>85</v>
      </c>
      <c r="AV162" s="14" t="s">
        <v>83</v>
      </c>
      <c r="AW162" s="14" t="s">
        <v>37</v>
      </c>
      <c r="AX162" s="14" t="s">
        <v>76</v>
      </c>
      <c r="AY162" s="258" t="s">
        <v>308</v>
      </c>
    </row>
    <row r="163" s="13" customFormat="1">
      <c r="A163" s="13"/>
      <c r="B163" s="234"/>
      <c r="C163" s="235"/>
      <c r="D163" s="236" t="s">
        <v>319</v>
      </c>
      <c r="E163" s="237" t="s">
        <v>19</v>
      </c>
      <c r="F163" s="238" t="s">
        <v>10841</v>
      </c>
      <c r="G163" s="235"/>
      <c r="H163" s="239">
        <v>39</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24.15" customHeight="1">
      <c r="A164" s="41"/>
      <c r="B164" s="42"/>
      <c r="C164" s="216" t="s">
        <v>381</v>
      </c>
      <c r="D164" s="216" t="s">
        <v>310</v>
      </c>
      <c r="E164" s="217" t="s">
        <v>10842</v>
      </c>
      <c r="F164" s="218" t="s">
        <v>10843</v>
      </c>
      <c r="G164" s="219" t="s">
        <v>313</v>
      </c>
      <c r="H164" s="220">
        <v>39</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315</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315</v>
      </c>
      <c r="BM164" s="227" t="s">
        <v>10844</v>
      </c>
    </row>
    <row r="165" s="2" customFormat="1">
      <c r="A165" s="41"/>
      <c r="B165" s="42"/>
      <c r="C165" s="43"/>
      <c r="D165" s="229" t="s">
        <v>317</v>
      </c>
      <c r="E165" s="43"/>
      <c r="F165" s="230" t="s">
        <v>10845</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14" customFormat="1">
      <c r="A166" s="14"/>
      <c r="B166" s="249"/>
      <c r="C166" s="250"/>
      <c r="D166" s="236" t="s">
        <v>319</v>
      </c>
      <c r="E166" s="251" t="s">
        <v>19</v>
      </c>
      <c r="F166" s="252" t="s">
        <v>10826</v>
      </c>
      <c r="G166" s="250"/>
      <c r="H166" s="251" t="s">
        <v>19</v>
      </c>
      <c r="I166" s="253"/>
      <c r="J166" s="250"/>
      <c r="K166" s="250"/>
      <c r="L166" s="254"/>
      <c r="M166" s="255"/>
      <c r="N166" s="256"/>
      <c r="O166" s="256"/>
      <c r="P166" s="256"/>
      <c r="Q166" s="256"/>
      <c r="R166" s="256"/>
      <c r="S166" s="256"/>
      <c r="T166" s="257"/>
      <c r="U166" s="14"/>
      <c r="V166" s="14"/>
      <c r="W166" s="14"/>
      <c r="X166" s="14"/>
      <c r="Y166" s="14"/>
      <c r="Z166" s="14"/>
      <c r="AA166" s="14"/>
      <c r="AB166" s="14"/>
      <c r="AC166" s="14"/>
      <c r="AD166" s="14"/>
      <c r="AE166" s="14"/>
      <c r="AT166" s="258" t="s">
        <v>319</v>
      </c>
      <c r="AU166" s="258" t="s">
        <v>85</v>
      </c>
      <c r="AV166" s="14" t="s">
        <v>83</v>
      </c>
      <c r="AW166" s="14" t="s">
        <v>37</v>
      </c>
      <c r="AX166" s="14" t="s">
        <v>76</v>
      </c>
      <c r="AY166" s="258" t="s">
        <v>308</v>
      </c>
    </row>
    <row r="167" s="13" customFormat="1">
      <c r="A167" s="13"/>
      <c r="B167" s="234"/>
      <c r="C167" s="235"/>
      <c r="D167" s="236" t="s">
        <v>319</v>
      </c>
      <c r="E167" s="237" t="s">
        <v>19</v>
      </c>
      <c r="F167" s="238" t="s">
        <v>10846</v>
      </c>
      <c r="G167" s="235"/>
      <c r="H167" s="239">
        <v>39</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83</v>
      </c>
      <c r="AY167" s="245" t="s">
        <v>308</v>
      </c>
    </row>
    <row r="168" s="2" customFormat="1" ht="33" customHeight="1">
      <c r="A168" s="41"/>
      <c r="B168" s="42"/>
      <c r="C168" s="216" t="s">
        <v>386</v>
      </c>
      <c r="D168" s="216" t="s">
        <v>310</v>
      </c>
      <c r="E168" s="217" t="s">
        <v>10847</v>
      </c>
      <c r="F168" s="218" t="s">
        <v>10848</v>
      </c>
      <c r="G168" s="219" t="s">
        <v>313</v>
      </c>
      <c r="H168" s="220">
        <v>250</v>
      </c>
      <c r="I168" s="221"/>
      <c r="J168" s="222">
        <f>ROUND(I168*H168,2)</f>
        <v>0</v>
      </c>
      <c r="K168" s="218" t="s">
        <v>314</v>
      </c>
      <c r="L168" s="47"/>
      <c r="M168" s="223" t="s">
        <v>19</v>
      </c>
      <c r="N168" s="224" t="s">
        <v>47</v>
      </c>
      <c r="O168" s="87"/>
      <c r="P168" s="225">
        <f>O168*H168</f>
        <v>0</v>
      </c>
      <c r="Q168" s="225">
        <v>0.040000000000000001</v>
      </c>
      <c r="R168" s="225">
        <f>Q168*H168</f>
        <v>10</v>
      </c>
      <c r="S168" s="225">
        <v>0</v>
      </c>
      <c r="T168" s="226">
        <f>S168*H168</f>
        <v>0</v>
      </c>
      <c r="U168" s="41"/>
      <c r="V168" s="41"/>
      <c r="W168" s="41"/>
      <c r="X168" s="41"/>
      <c r="Y168" s="41"/>
      <c r="Z168" s="41"/>
      <c r="AA168" s="41"/>
      <c r="AB168" s="41"/>
      <c r="AC168" s="41"/>
      <c r="AD168" s="41"/>
      <c r="AE168" s="41"/>
      <c r="AR168" s="227" t="s">
        <v>315</v>
      </c>
      <c r="AT168" s="227" t="s">
        <v>310</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10849</v>
      </c>
    </row>
    <row r="169" s="2" customFormat="1">
      <c r="A169" s="41"/>
      <c r="B169" s="42"/>
      <c r="C169" s="43"/>
      <c r="D169" s="229" t="s">
        <v>317</v>
      </c>
      <c r="E169" s="43"/>
      <c r="F169" s="230" t="s">
        <v>10850</v>
      </c>
      <c r="G169" s="43"/>
      <c r="H169" s="43"/>
      <c r="I169" s="231"/>
      <c r="J169" s="43"/>
      <c r="K169" s="43"/>
      <c r="L169" s="47"/>
      <c r="M169" s="232"/>
      <c r="N169" s="233"/>
      <c r="O169" s="87"/>
      <c r="P169" s="87"/>
      <c r="Q169" s="87"/>
      <c r="R169" s="87"/>
      <c r="S169" s="87"/>
      <c r="T169" s="88"/>
      <c r="U169" s="41"/>
      <c r="V169" s="41"/>
      <c r="W169" s="41"/>
      <c r="X169" s="41"/>
      <c r="Y169" s="41"/>
      <c r="Z169" s="41"/>
      <c r="AA169" s="41"/>
      <c r="AB169" s="41"/>
      <c r="AC169" s="41"/>
      <c r="AD169" s="41"/>
      <c r="AE169" s="41"/>
      <c r="AT169" s="20" t="s">
        <v>317</v>
      </c>
      <c r="AU169" s="20" t="s">
        <v>85</v>
      </c>
    </row>
    <row r="170" s="13" customFormat="1">
      <c r="A170" s="13"/>
      <c r="B170" s="234"/>
      <c r="C170" s="235"/>
      <c r="D170" s="236" t="s">
        <v>319</v>
      </c>
      <c r="E170" s="237" t="s">
        <v>19</v>
      </c>
      <c r="F170" s="238" t="s">
        <v>10851</v>
      </c>
      <c r="G170" s="235"/>
      <c r="H170" s="239">
        <v>250</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2" customFormat="1" ht="16.5" customHeight="1">
      <c r="A171" s="41"/>
      <c r="B171" s="42"/>
      <c r="C171" s="280" t="s">
        <v>391</v>
      </c>
      <c r="D171" s="280" t="s">
        <v>1137</v>
      </c>
      <c r="E171" s="281" t="s">
        <v>10852</v>
      </c>
      <c r="F171" s="282" t="s">
        <v>10853</v>
      </c>
      <c r="G171" s="283" t="s">
        <v>313</v>
      </c>
      <c r="H171" s="284">
        <v>252.5</v>
      </c>
      <c r="I171" s="285"/>
      <c r="J171" s="286">
        <f>ROUND(I171*H171,2)</f>
        <v>0</v>
      </c>
      <c r="K171" s="282" t="s">
        <v>314</v>
      </c>
      <c r="L171" s="287"/>
      <c r="M171" s="288" t="s">
        <v>19</v>
      </c>
      <c r="N171" s="289" t="s">
        <v>47</v>
      </c>
      <c r="O171" s="87"/>
      <c r="P171" s="225">
        <f>O171*H171</f>
        <v>0</v>
      </c>
      <c r="Q171" s="225">
        <v>0.010800000000000001</v>
      </c>
      <c r="R171" s="225">
        <f>Q171*H171</f>
        <v>2.7270000000000003</v>
      </c>
      <c r="S171" s="225">
        <v>0</v>
      </c>
      <c r="T171" s="226">
        <f>S171*H171</f>
        <v>0</v>
      </c>
      <c r="U171" s="41"/>
      <c r="V171" s="41"/>
      <c r="W171" s="41"/>
      <c r="X171" s="41"/>
      <c r="Y171" s="41"/>
      <c r="Z171" s="41"/>
      <c r="AA171" s="41"/>
      <c r="AB171" s="41"/>
      <c r="AC171" s="41"/>
      <c r="AD171" s="41"/>
      <c r="AE171" s="41"/>
      <c r="AR171" s="227" t="s">
        <v>352</v>
      </c>
      <c r="AT171" s="227" t="s">
        <v>1137</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10854</v>
      </c>
    </row>
    <row r="172" s="13" customFormat="1">
      <c r="A172" s="13"/>
      <c r="B172" s="234"/>
      <c r="C172" s="235"/>
      <c r="D172" s="236" t="s">
        <v>319</v>
      </c>
      <c r="E172" s="235"/>
      <c r="F172" s="238" t="s">
        <v>10855</v>
      </c>
      <c r="G172" s="235"/>
      <c r="H172" s="239">
        <v>252.5</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4</v>
      </c>
      <c r="AX172" s="13" t="s">
        <v>83</v>
      </c>
      <c r="AY172" s="245" t="s">
        <v>308</v>
      </c>
    </row>
    <row r="173" s="2" customFormat="1" ht="16.5" customHeight="1">
      <c r="A173" s="41"/>
      <c r="B173" s="42"/>
      <c r="C173" s="280" t="s">
        <v>396</v>
      </c>
      <c r="D173" s="280" t="s">
        <v>1137</v>
      </c>
      <c r="E173" s="281" t="s">
        <v>10856</v>
      </c>
      <c r="F173" s="282" t="s">
        <v>10857</v>
      </c>
      <c r="G173" s="283" t="s">
        <v>493</v>
      </c>
      <c r="H173" s="284">
        <v>25</v>
      </c>
      <c r="I173" s="285"/>
      <c r="J173" s="286">
        <f>ROUND(I173*H173,2)</f>
        <v>0</v>
      </c>
      <c r="K173" s="282" t="s">
        <v>902</v>
      </c>
      <c r="L173" s="287"/>
      <c r="M173" s="288" t="s">
        <v>19</v>
      </c>
      <c r="N173" s="289" t="s">
        <v>47</v>
      </c>
      <c r="O173" s="87"/>
      <c r="P173" s="225">
        <f>O173*H173</f>
        <v>0</v>
      </c>
      <c r="Q173" s="225">
        <v>1</v>
      </c>
      <c r="R173" s="225">
        <f>Q173*H173</f>
        <v>25</v>
      </c>
      <c r="S173" s="225">
        <v>0</v>
      </c>
      <c r="T173" s="226">
        <f>S173*H173</f>
        <v>0</v>
      </c>
      <c r="U173" s="41"/>
      <c r="V173" s="41"/>
      <c r="W173" s="41"/>
      <c r="X173" s="41"/>
      <c r="Y173" s="41"/>
      <c r="Z173" s="41"/>
      <c r="AA173" s="41"/>
      <c r="AB173" s="41"/>
      <c r="AC173" s="41"/>
      <c r="AD173" s="41"/>
      <c r="AE173" s="41"/>
      <c r="AR173" s="227" t="s">
        <v>352</v>
      </c>
      <c r="AT173" s="227" t="s">
        <v>1137</v>
      </c>
      <c r="AU173" s="227" t="s">
        <v>85</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10858</v>
      </c>
    </row>
    <row r="174" s="13" customFormat="1">
      <c r="A174" s="13"/>
      <c r="B174" s="234"/>
      <c r="C174" s="235"/>
      <c r="D174" s="236" t="s">
        <v>319</v>
      </c>
      <c r="E174" s="237" t="s">
        <v>19</v>
      </c>
      <c r="F174" s="238" t="s">
        <v>10859</v>
      </c>
      <c r="G174" s="235"/>
      <c r="H174" s="239">
        <v>25</v>
      </c>
      <c r="I174" s="240"/>
      <c r="J174" s="235"/>
      <c r="K174" s="235"/>
      <c r="L174" s="241"/>
      <c r="M174" s="242"/>
      <c r="N174" s="243"/>
      <c r="O174" s="243"/>
      <c r="P174" s="243"/>
      <c r="Q174" s="243"/>
      <c r="R174" s="243"/>
      <c r="S174" s="243"/>
      <c r="T174" s="244"/>
      <c r="U174" s="13"/>
      <c r="V174" s="13"/>
      <c r="W174" s="13"/>
      <c r="X174" s="13"/>
      <c r="Y174" s="13"/>
      <c r="Z174" s="13"/>
      <c r="AA174" s="13"/>
      <c r="AB174" s="13"/>
      <c r="AC174" s="13"/>
      <c r="AD174" s="13"/>
      <c r="AE174" s="13"/>
      <c r="AT174" s="245" t="s">
        <v>319</v>
      </c>
      <c r="AU174" s="245" t="s">
        <v>85</v>
      </c>
      <c r="AV174" s="13" t="s">
        <v>85</v>
      </c>
      <c r="AW174" s="13" t="s">
        <v>37</v>
      </c>
      <c r="AX174" s="13" t="s">
        <v>83</v>
      </c>
      <c r="AY174" s="245" t="s">
        <v>308</v>
      </c>
    </row>
    <row r="175" s="2" customFormat="1" ht="37.8" customHeight="1">
      <c r="A175" s="41"/>
      <c r="B175" s="42"/>
      <c r="C175" s="216" t="s">
        <v>401</v>
      </c>
      <c r="D175" s="216" t="s">
        <v>310</v>
      </c>
      <c r="E175" s="217" t="s">
        <v>1351</v>
      </c>
      <c r="F175" s="218" t="s">
        <v>1352</v>
      </c>
      <c r="G175" s="219" t="s">
        <v>313</v>
      </c>
      <c r="H175" s="220">
        <v>209</v>
      </c>
      <c r="I175" s="221"/>
      <c r="J175" s="222">
        <f>ROUND(I175*H175,2)</f>
        <v>0</v>
      </c>
      <c r="K175" s="218" t="s">
        <v>314</v>
      </c>
      <c r="L175" s="47"/>
      <c r="M175" s="223" t="s">
        <v>19</v>
      </c>
      <c r="N175" s="224" t="s">
        <v>47</v>
      </c>
      <c r="O175" s="87"/>
      <c r="P175" s="225">
        <f>O175*H175</f>
        <v>0</v>
      </c>
      <c r="Q175" s="225">
        <v>0.090620000000000006</v>
      </c>
      <c r="R175" s="225">
        <f>Q175*H175</f>
        <v>18.939580000000003</v>
      </c>
      <c r="S175" s="225">
        <v>0</v>
      </c>
      <c r="T175" s="226">
        <f>S175*H175</f>
        <v>0</v>
      </c>
      <c r="U175" s="41"/>
      <c r="V175" s="41"/>
      <c r="W175" s="41"/>
      <c r="X175" s="41"/>
      <c r="Y175" s="41"/>
      <c r="Z175" s="41"/>
      <c r="AA175" s="41"/>
      <c r="AB175" s="41"/>
      <c r="AC175" s="41"/>
      <c r="AD175" s="41"/>
      <c r="AE175" s="41"/>
      <c r="AR175" s="227" t="s">
        <v>315</v>
      </c>
      <c r="AT175" s="227" t="s">
        <v>310</v>
      </c>
      <c r="AU175" s="227" t="s">
        <v>85</v>
      </c>
      <c r="AY175" s="20" t="s">
        <v>308</v>
      </c>
      <c r="BE175" s="228">
        <f>IF(N175="základní",J175,0)</f>
        <v>0</v>
      </c>
      <c r="BF175" s="228">
        <f>IF(N175="snížená",J175,0)</f>
        <v>0</v>
      </c>
      <c r="BG175" s="228">
        <f>IF(N175="zákl. přenesená",J175,0)</f>
        <v>0</v>
      </c>
      <c r="BH175" s="228">
        <f>IF(N175="sníž. přenesená",J175,0)</f>
        <v>0</v>
      </c>
      <c r="BI175" s="228">
        <f>IF(N175="nulová",J175,0)</f>
        <v>0</v>
      </c>
      <c r="BJ175" s="20" t="s">
        <v>83</v>
      </c>
      <c r="BK175" s="228">
        <f>ROUND(I175*H175,2)</f>
        <v>0</v>
      </c>
      <c r="BL175" s="20" t="s">
        <v>315</v>
      </c>
      <c r="BM175" s="227" t="s">
        <v>10860</v>
      </c>
    </row>
    <row r="176" s="2" customFormat="1">
      <c r="A176" s="41"/>
      <c r="B176" s="42"/>
      <c r="C176" s="43"/>
      <c r="D176" s="229" t="s">
        <v>317</v>
      </c>
      <c r="E176" s="43"/>
      <c r="F176" s="230" t="s">
        <v>1354</v>
      </c>
      <c r="G176" s="43"/>
      <c r="H176" s="43"/>
      <c r="I176" s="231"/>
      <c r="J176" s="43"/>
      <c r="K176" s="43"/>
      <c r="L176" s="47"/>
      <c r="M176" s="232"/>
      <c r="N176" s="233"/>
      <c r="O176" s="87"/>
      <c r="P176" s="87"/>
      <c r="Q176" s="87"/>
      <c r="R176" s="87"/>
      <c r="S176" s="87"/>
      <c r="T176" s="88"/>
      <c r="U176" s="41"/>
      <c r="V176" s="41"/>
      <c r="W176" s="41"/>
      <c r="X176" s="41"/>
      <c r="Y176" s="41"/>
      <c r="Z176" s="41"/>
      <c r="AA176" s="41"/>
      <c r="AB176" s="41"/>
      <c r="AC176" s="41"/>
      <c r="AD176" s="41"/>
      <c r="AE176" s="41"/>
      <c r="AT176" s="20" t="s">
        <v>317</v>
      </c>
      <c r="AU176" s="20" t="s">
        <v>85</v>
      </c>
    </row>
    <row r="177" s="13" customFormat="1">
      <c r="A177" s="13"/>
      <c r="B177" s="234"/>
      <c r="C177" s="235"/>
      <c r="D177" s="236" t="s">
        <v>319</v>
      </c>
      <c r="E177" s="237" t="s">
        <v>19</v>
      </c>
      <c r="F177" s="238" t="s">
        <v>10861</v>
      </c>
      <c r="G177" s="235"/>
      <c r="H177" s="239">
        <v>209</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83</v>
      </c>
      <c r="AY177" s="245" t="s">
        <v>308</v>
      </c>
    </row>
    <row r="178" s="2" customFormat="1" ht="16.5" customHeight="1">
      <c r="A178" s="41"/>
      <c r="B178" s="42"/>
      <c r="C178" s="280" t="s">
        <v>406</v>
      </c>
      <c r="D178" s="280" t="s">
        <v>1137</v>
      </c>
      <c r="E178" s="281" t="s">
        <v>1356</v>
      </c>
      <c r="F178" s="282" t="s">
        <v>1357</v>
      </c>
      <c r="G178" s="283" t="s">
        <v>313</v>
      </c>
      <c r="H178" s="284">
        <v>213.18000000000001</v>
      </c>
      <c r="I178" s="285"/>
      <c r="J178" s="286">
        <f>ROUND(I178*H178,2)</f>
        <v>0</v>
      </c>
      <c r="K178" s="282" t="s">
        <v>314</v>
      </c>
      <c r="L178" s="287"/>
      <c r="M178" s="288" t="s">
        <v>19</v>
      </c>
      <c r="N178" s="289" t="s">
        <v>47</v>
      </c>
      <c r="O178" s="87"/>
      <c r="P178" s="225">
        <f>O178*H178</f>
        <v>0</v>
      </c>
      <c r="Q178" s="225">
        <v>0.17599999999999999</v>
      </c>
      <c r="R178" s="225">
        <f>Q178*H178</f>
        <v>37.519680000000001</v>
      </c>
      <c r="S178" s="225">
        <v>0</v>
      </c>
      <c r="T178" s="226">
        <f>S178*H178</f>
        <v>0</v>
      </c>
      <c r="U178" s="41"/>
      <c r="V178" s="41"/>
      <c r="W178" s="41"/>
      <c r="X178" s="41"/>
      <c r="Y178" s="41"/>
      <c r="Z178" s="41"/>
      <c r="AA178" s="41"/>
      <c r="AB178" s="41"/>
      <c r="AC178" s="41"/>
      <c r="AD178" s="41"/>
      <c r="AE178" s="41"/>
      <c r="AR178" s="227" t="s">
        <v>352</v>
      </c>
      <c r="AT178" s="227" t="s">
        <v>1137</v>
      </c>
      <c r="AU178" s="227" t="s">
        <v>85</v>
      </c>
      <c r="AY178" s="20" t="s">
        <v>308</v>
      </c>
      <c r="BE178" s="228">
        <f>IF(N178="základní",J178,0)</f>
        <v>0</v>
      </c>
      <c r="BF178" s="228">
        <f>IF(N178="snížená",J178,0)</f>
        <v>0</v>
      </c>
      <c r="BG178" s="228">
        <f>IF(N178="zákl. přenesená",J178,0)</f>
        <v>0</v>
      </c>
      <c r="BH178" s="228">
        <f>IF(N178="sníž. přenesená",J178,0)</f>
        <v>0</v>
      </c>
      <c r="BI178" s="228">
        <f>IF(N178="nulová",J178,0)</f>
        <v>0</v>
      </c>
      <c r="BJ178" s="20" t="s">
        <v>83</v>
      </c>
      <c r="BK178" s="228">
        <f>ROUND(I178*H178,2)</f>
        <v>0</v>
      </c>
      <c r="BL178" s="20" t="s">
        <v>315</v>
      </c>
      <c r="BM178" s="227" t="s">
        <v>10862</v>
      </c>
    </row>
    <row r="179" s="13" customFormat="1">
      <c r="A179" s="13"/>
      <c r="B179" s="234"/>
      <c r="C179" s="235"/>
      <c r="D179" s="236" t="s">
        <v>319</v>
      </c>
      <c r="E179" s="237" t="s">
        <v>19</v>
      </c>
      <c r="F179" s="238" t="s">
        <v>10863</v>
      </c>
      <c r="G179" s="235"/>
      <c r="H179" s="239">
        <v>209</v>
      </c>
      <c r="I179" s="240"/>
      <c r="J179" s="235"/>
      <c r="K179" s="235"/>
      <c r="L179" s="241"/>
      <c r="M179" s="242"/>
      <c r="N179" s="243"/>
      <c r="O179" s="243"/>
      <c r="P179" s="243"/>
      <c r="Q179" s="243"/>
      <c r="R179" s="243"/>
      <c r="S179" s="243"/>
      <c r="T179" s="244"/>
      <c r="U179" s="13"/>
      <c r="V179" s="13"/>
      <c r="W179" s="13"/>
      <c r="X179" s="13"/>
      <c r="Y179" s="13"/>
      <c r="Z179" s="13"/>
      <c r="AA179" s="13"/>
      <c r="AB179" s="13"/>
      <c r="AC179" s="13"/>
      <c r="AD179" s="13"/>
      <c r="AE179" s="13"/>
      <c r="AT179" s="245" t="s">
        <v>319</v>
      </c>
      <c r="AU179" s="245" t="s">
        <v>85</v>
      </c>
      <c r="AV179" s="13" t="s">
        <v>85</v>
      </c>
      <c r="AW179" s="13" t="s">
        <v>37</v>
      </c>
      <c r="AX179" s="13" t="s">
        <v>83</v>
      </c>
      <c r="AY179" s="245" t="s">
        <v>308</v>
      </c>
    </row>
    <row r="180" s="13" customFormat="1">
      <c r="A180" s="13"/>
      <c r="B180" s="234"/>
      <c r="C180" s="235"/>
      <c r="D180" s="236" t="s">
        <v>319</v>
      </c>
      <c r="E180" s="235"/>
      <c r="F180" s="238" t="s">
        <v>10864</v>
      </c>
      <c r="G180" s="235"/>
      <c r="H180" s="239">
        <v>213.18000000000001</v>
      </c>
      <c r="I180" s="240"/>
      <c r="J180" s="235"/>
      <c r="K180" s="235"/>
      <c r="L180" s="241"/>
      <c r="M180" s="242"/>
      <c r="N180" s="243"/>
      <c r="O180" s="243"/>
      <c r="P180" s="243"/>
      <c r="Q180" s="243"/>
      <c r="R180" s="243"/>
      <c r="S180" s="243"/>
      <c r="T180" s="244"/>
      <c r="U180" s="13"/>
      <c r="V180" s="13"/>
      <c r="W180" s="13"/>
      <c r="X180" s="13"/>
      <c r="Y180" s="13"/>
      <c r="Z180" s="13"/>
      <c r="AA180" s="13"/>
      <c r="AB180" s="13"/>
      <c r="AC180" s="13"/>
      <c r="AD180" s="13"/>
      <c r="AE180" s="13"/>
      <c r="AT180" s="245" t="s">
        <v>319</v>
      </c>
      <c r="AU180" s="245" t="s">
        <v>85</v>
      </c>
      <c r="AV180" s="13" t="s">
        <v>85</v>
      </c>
      <c r="AW180" s="13" t="s">
        <v>4</v>
      </c>
      <c r="AX180" s="13" t="s">
        <v>83</v>
      </c>
      <c r="AY180" s="245" t="s">
        <v>308</v>
      </c>
    </row>
    <row r="181" s="2" customFormat="1" ht="24.15" customHeight="1">
      <c r="A181" s="41"/>
      <c r="B181" s="42"/>
      <c r="C181" s="216" t="s">
        <v>411</v>
      </c>
      <c r="D181" s="216" t="s">
        <v>310</v>
      </c>
      <c r="E181" s="217" t="s">
        <v>10865</v>
      </c>
      <c r="F181" s="218" t="s">
        <v>10866</v>
      </c>
      <c r="G181" s="219" t="s">
        <v>313</v>
      </c>
      <c r="H181" s="220">
        <v>31</v>
      </c>
      <c r="I181" s="221"/>
      <c r="J181" s="222">
        <f>ROUND(I181*H181,2)</f>
        <v>0</v>
      </c>
      <c r="K181" s="218" t="s">
        <v>314</v>
      </c>
      <c r="L181" s="47"/>
      <c r="M181" s="223" t="s">
        <v>19</v>
      </c>
      <c r="N181" s="224" t="s">
        <v>47</v>
      </c>
      <c r="O181" s="87"/>
      <c r="P181" s="225">
        <f>O181*H181</f>
        <v>0</v>
      </c>
      <c r="Q181" s="225">
        <v>0.50077000000000005</v>
      </c>
      <c r="R181" s="225">
        <f>Q181*H181</f>
        <v>15.523870000000002</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10867</v>
      </c>
    </row>
    <row r="182" s="2" customFormat="1">
      <c r="A182" s="41"/>
      <c r="B182" s="42"/>
      <c r="C182" s="43"/>
      <c r="D182" s="229" t="s">
        <v>317</v>
      </c>
      <c r="E182" s="43"/>
      <c r="F182" s="230" t="s">
        <v>10868</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3" customFormat="1">
      <c r="A183" s="13"/>
      <c r="B183" s="234"/>
      <c r="C183" s="235"/>
      <c r="D183" s="236" t="s">
        <v>319</v>
      </c>
      <c r="E183" s="237" t="s">
        <v>19</v>
      </c>
      <c r="F183" s="238" t="s">
        <v>10869</v>
      </c>
      <c r="G183" s="235"/>
      <c r="H183" s="239">
        <v>31</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14" customFormat="1">
      <c r="A184" s="14"/>
      <c r="B184" s="249"/>
      <c r="C184" s="250"/>
      <c r="D184" s="236" t="s">
        <v>319</v>
      </c>
      <c r="E184" s="251" t="s">
        <v>19</v>
      </c>
      <c r="F184" s="252" t="s">
        <v>10870</v>
      </c>
      <c r="G184" s="250"/>
      <c r="H184" s="251" t="s">
        <v>19</v>
      </c>
      <c r="I184" s="253"/>
      <c r="J184" s="250"/>
      <c r="K184" s="250"/>
      <c r="L184" s="254"/>
      <c r="M184" s="255"/>
      <c r="N184" s="256"/>
      <c r="O184" s="256"/>
      <c r="P184" s="256"/>
      <c r="Q184" s="256"/>
      <c r="R184" s="256"/>
      <c r="S184" s="256"/>
      <c r="T184" s="257"/>
      <c r="U184" s="14"/>
      <c r="V184" s="14"/>
      <c r="W184" s="14"/>
      <c r="X184" s="14"/>
      <c r="Y184" s="14"/>
      <c r="Z184" s="14"/>
      <c r="AA184" s="14"/>
      <c r="AB184" s="14"/>
      <c r="AC184" s="14"/>
      <c r="AD184" s="14"/>
      <c r="AE184" s="14"/>
      <c r="AT184" s="258" t="s">
        <v>319</v>
      </c>
      <c r="AU184" s="258" t="s">
        <v>85</v>
      </c>
      <c r="AV184" s="14" t="s">
        <v>83</v>
      </c>
      <c r="AW184" s="14" t="s">
        <v>37</v>
      </c>
      <c r="AX184" s="14" t="s">
        <v>76</v>
      </c>
      <c r="AY184" s="258" t="s">
        <v>308</v>
      </c>
    </row>
    <row r="185" s="12" customFormat="1" ht="22.8" customHeight="1">
      <c r="A185" s="12"/>
      <c r="B185" s="200"/>
      <c r="C185" s="201"/>
      <c r="D185" s="202" t="s">
        <v>75</v>
      </c>
      <c r="E185" s="214" t="s">
        <v>352</v>
      </c>
      <c r="F185" s="214" t="s">
        <v>471</v>
      </c>
      <c r="G185" s="201"/>
      <c r="H185" s="201"/>
      <c r="I185" s="204"/>
      <c r="J185" s="215">
        <f>BK185</f>
        <v>0</v>
      </c>
      <c r="K185" s="201"/>
      <c r="L185" s="206"/>
      <c r="M185" s="207"/>
      <c r="N185" s="208"/>
      <c r="O185" s="208"/>
      <c r="P185" s="209">
        <f>SUM(P186:P191)</f>
        <v>0</v>
      </c>
      <c r="Q185" s="208"/>
      <c r="R185" s="209">
        <f>SUM(R186:R191)</f>
        <v>0.022369999999999994</v>
      </c>
      <c r="S185" s="208"/>
      <c r="T185" s="210">
        <f>SUM(T186:T191)</f>
        <v>0</v>
      </c>
      <c r="U185" s="12"/>
      <c r="V185" s="12"/>
      <c r="W185" s="12"/>
      <c r="X185" s="12"/>
      <c r="Y185" s="12"/>
      <c r="Z185" s="12"/>
      <c r="AA185" s="12"/>
      <c r="AB185" s="12"/>
      <c r="AC185" s="12"/>
      <c r="AD185" s="12"/>
      <c r="AE185" s="12"/>
      <c r="AR185" s="211" t="s">
        <v>83</v>
      </c>
      <c r="AT185" s="212" t="s">
        <v>75</v>
      </c>
      <c r="AU185" s="212" t="s">
        <v>83</v>
      </c>
      <c r="AY185" s="211" t="s">
        <v>308</v>
      </c>
      <c r="BK185" s="213">
        <f>SUM(BK186:BK191)</f>
        <v>0</v>
      </c>
    </row>
    <row r="186" s="2" customFormat="1" ht="16.5" customHeight="1">
      <c r="A186" s="41"/>
      <c r="B186" s="42"/>
      <c r="C186" s="216" t="s">
        <v>7</v>
      </c>
      <c r="D186" s="216" t="s">
        <v>310</v>
      </c>
      <c r="E186" s="217" t="s">
        <v>1651</v>
      </c>
      <c r="F186" s="218" t="s">
        <v>1652</v>
      </c>
      <c r="G186" s="219" t="s">
        <v>474</v>
      </c>
      <c r="H186" s="220">
        <v>4</v>
      </c>
      <c r="I186" s="221"/>
      <c r="J186" s="222">
        <f>ROUND(I186*H186,2)</f>
        <v>0</v>
      </c>
      <c r="K186" s="218" t="s">
        <v>314</v>
      </c>
      <c r="L186" s="47"/>
      <c r="M186" s="223" t="s">
        <v>19</v>
      </c>
      <c r="N186" s="224" t="s">
        <v>47</v>
      </c>
      <c r="O186" s="87"/>
      <c r="P186" s="225">
        <f>O186*H186</f>
        <v>0</v>
      </c>
      <c r="Q186" s="225">
        <v>1.0000000000000001E-05</v>
      </c>
      <c r="R186" s="225">
        <f>Q186*H186</f>
        <v>4.0000000000000003E-05</v>
      </c>
      <c r="S186" s="225">
        <v>0</v>
      </c>
      <c r="T186" s="226">
        <f>S186*H186</f>
        <v>0</v>
      </c>
      <c r="U186" s="41"/>
      <c r="V186" s="41"/>
      <c r="W186" s="41"/>
      <c r="X186" s="41"/>
      <c r="Y186" s="41"/>
      <c r="Z186" s="41"/>
      <c r="AA186" s="41"/>
      <c r="AB186" s="41"/>
      <c r="AC186" s="41"/>
      <c r="AD186" s="41"/>
      <c r="AE186" s="41"/>
      <c r="AR186" s="227" t="s">
        <v>315</v>
      </c>
      <c r="AT186" s="227" t="s">
        <v>310</v>
      </c>
      <c r="AU186" s="227" t="s">
        <v>85</v>
      </c>
      <c r="AY186" s="20" t="s">
        <v>308</v>
      </c>
      <c r="BE186" s="228">
        <f>IF(N186="základní",J186,0)</f>
        <v>0</v>
      </c>
      <c r="BF186" s="228">
        <f>IF(N186="snížená",J186,0)</f>
        <v>0</v>
      </c>
      <c r="BG186" s="228">
        <f>IF(N186="zákl. přenesená",J186,0)</f>
        <v>0</v>
      </c>
      <c r="BH186" s="228">
        <f>IF(N186="sníž. přenesená",J186,0)</f>
        <v>0</v>
      </c>
      <c r="BI186" s="228">
        <f>IF(N186="nulová",J186,0)</f>
        <v>0</v>
      </c>
      <c r="BJ186" s="20" t="s">
        <v>83</v>
      </c>
      <c r="BK186" s="228">
        <f>ROUND(I186*H186,2)</f>
        <v>0</v>
      </c>
      <c r="BL186" s="20" t="s">
        <v>315</v>
      </c>
      <c r="BM186" s="227" t="s">
        <v>10871</v>
      </c>
    </row>
    <row r="187" s="2" customFormat="1">
      <c r="A187" s="41"/>
      <c r="B187" s="42"/>
      <c r="C187" s="43"/>
      <c r="D187" s="229" t="s">
        <v>317</v>
      </c>
      <c r="E187" s="43"/>
      <c r="F187" s="230" t="s">
        <v>1654</v>
      </c>
      <c r="G187" s="43"/>
      <c r="H187" s="43"/>
      <c r="I187" s="231"/>
      <c r="J187" s="43"/>
      <c r="K187" s="43"/>
      <c r="L187" s="47"/>
      <c r="M187" s="232"/>
      <c r="N187" s="233"/>
      <c r="O187" s="87"/>
      <c r="P187" s="87"/>
      <c r="Q187" s="87"/>
      <c r="R187" s="87"/>
      <c r="S187" s="87"/>
      <c r="T187" s="88"/>
      <c r="U187" s="41"/>
      <c r="V187" s="41"/>
      <c r="W187" s="41"/>
      <c r="X187" s="41"/>
      <c r="Y187" s="41"/>
      <c r="Z187" s="41"/>
      <c r="AA187" s="41"/>
      <c r="AB187" s="41"/>
      <c r="AC187" s="41"/>
      <c r="AD187" s="41"/>
      <c r="AE187" s="41"/>
      <c r="AT187" s="20" t="s">
        <v>317</v>
      </c>
      <c r="AU187" s="20" t="s">
        <v>85</v>
      </c>
    </row>
    <row r="188" s="13" customFormat="1">
      <c r="A188" s="13"/>
      <c r="B188" s="234"/>
      <c r="C188" s="235"/>
      <c r="D188" s="236" t="s">
        <v>319</v>
      </c>
      <c r="E188" s="237" t="s">
        <v>19</v>
      </c>
      <c r="F188" s="238" t="s">
        <v>10872</v>
      </c>
      <c r="G188" s="235"/>
      <c r="H188" s="239">
        <v>4</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83</v>
      </c>
      <c r="AY188" s="245" t="s">
        <v>308</v>
      </c>
    </row>
    <row r="189" s="2" customFormat="1" ht="16.5" customHeight="1">
      <c r="A189" s="41"/>
      <c r="B189" s="42"/>
      <c r="C189" s="280" t="s">
        <v>420</v>
      </c>
      <c r="D189" s="280" t="s">
        <v>1137</v>
      </c>
      <c r="E189" s="281" t="s">
        <v>1658</v>
      </c>
      <c r="F189" s="282" t="s">
        <v>1659</v>
      </c>
      <c r="G189" s="283" t="s">
        <v>474</v>
      </c>
      <c r="H189" s="284">
        <v>4.0599999999999996</v>
      </c>
      <c r="I189" s="285"/>
      <c r="J189" s="286">
        <f>ROUND(I189*H189,2)</f>
        <v>0</v>
      </c>
      <c r="K189" s="282" t="s">
        <v>314</v>
      </c>
      <c r="L189" s="287"/>
      <c r="M189" s="288" t="s">
        <v>19</v>
      </c>
      <c r="N189" s="289" t="s">
        <v>47</v>
      </c>
      <c r="O189" s="87"/>
      <c r="P189" s="225">
        <f>O189*H189</f>
        <v>0</v>
      </c>
      <c r="Q189" s="225">
        <v>0.0054999999999999997</v>
      </c>
      <c r="R189" s="225">
        <f>Q189*H189</f>
        <v>0.022329999999999996</v>
      </c>
      <c r="S189" s="225">
        <v>0</v>
      </c>
      <c r="T189" s="226">
        <f>S189*H189</f>
        <v>0</v>
      </c>
      <c r="U189" s="41"/>
      <c r="V189" s="41"/>
      <c r="W189" s="41"/>
      <c r="X189" s="41"/>
      <c r="Y189" s="41"/>
      <c r="Z189" s="41"/>
      <c r="AA189" s="41"/>
      <c r="AB189" s="41"/>
      <c r="AC189" s="41"/>
      <c r="AD189" s="41"/>
      <c r="AE189" s="41"/>
      <c r="AR189" s="227" t="s">
        <v>352</v>
      </c>
      <c r="AT189" s="227" t="s">
        <v>1137</v>
      </c>
      <c r="AU189" s="227" t="s">
        <v>85</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10873</v>
      </c>
    </row>
    <row r="190" s="13" customFormat="1">
      <c r="A190" s="13"/>
      <c r="B190" s="234"/>
      <c r="C190" s="235"/>
      <c r="D190" s="236" t="s">
        <v>319</v>
      </c>
      <c r="E190" s="237" t="s">
        <v>19</v>
      </c>
      <c r="F190" s="238" t="s">
        <v>2207</v>
      </c>
      <c r="G190" s="235"/>
      <c r="H190" s="239">
        <v>4</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13" customFormat="1">
      <c r="A191" s="13"/>
      <c r="B191" s="234"/>
      <c r="C191" s="235"/>
      <c r="D191" s="236" t="s">
        <v>319</v>
      </c>
      <c r="E191" s="235"/>
      <c r="F191" s="238" t="s">
        <v>10874</v>
      </c>
      <c r="G191" s="235"/>
      <c r="H191" s="239">
        <v>4.0599999999999996</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85</v>
      </c>
      <c r="AV191" s="13" t="s">
        <v>85</v>
      </c>
      <c r="AW191" s="13" t="s">
        <v>4</v>
      </c>
      <c r="AX191" s="13" t="s">
        <v>83</v>
      </c>
      <c r="AY191" s="245" t="s">
        <v>308</v>
      </c>
    </row>
    <row r="192" s="12" customFormat="1" ht="22.8" customHeight="1">
      <c r="A192" s="12"/>
      <c r="B192" s="200"/>
      <c r="C192" s="201"/>
      <c r="D192" s="202" t="s">
        <v>75</v>
      </c>
      <c r="E192" s="214" t="s">
        <v>357</v>
      </c>
      <c r="F192" s="214" t="s">
        <v>542</v>
      </c>
      <c r="G192" s="201"/>
      <c r="H192" s="201"/>
      <c r="I192" s="204"/>
      <c r="J192" s="215">
        <f>BK192</f>
        <v>0</v>
      </c>
      <c r="K192" s="201"/>
      <c r="L192" s="206"/>
      <c r="M192" s="207"/>
      <c r="N192" s="208"/>
      <c r="O192" s="208"/>
      <c r="P192" s="209">
        <f>SUM(P193:P249)</f>
        <v>0</v>
      </c>
      <c r="Q192" s="208"/>
      <c r="R192" s="209">
        <f>SUM(R193:R249)</f>
        <v>72.851198199999999</v>
      </c>
      <c r="S192" s="208"/>
      <c r="T192" s="210">
        <f>SUM(T193:T249)</f>
        <v>11.012599999999999</v>
      </c>
      <c r="U192" s="12"/>
      <c r="V192" s="12"/>
      <c r="W192" s="12"/>
      <c r="X192" s="12"/>
      <c r="Y192" s="12"/>
      <c r="Z192" s="12"/>
      <c r="AA192" s="12"/>
      <c r="AB192" s="12"/>
      <c r="AC192" s="12"/>
      <c r="AD192" s="12"/>
      <c r="AE192" s="12"/>
      <c r="AR192" s="211" t="s">
        <v>83</v>
      </c>
      <c r="AT192" s="212" t="s">
        <v>75</v>
      </c>
      <c r="AU192" s="212" t="s">
        <v>83</v>
      </c>
      <c r="AY192" s="211" t="s">
        <v>308</v>
      </c>
      <c r="BK192" s="213">
        <f>SUM(BK193:BK249)</f>
        <v>0</v>
      </c>
    </row>
    <row r="193" s="2" customFormat="1" ht="16.5" customHeight="1">
      <c r="A193" s="41"/>
      <c r="B193" s="42"/>
      <c r="C193" s="216" t="s">
        <v>425</v>
      </c>
      <c r="D193" s="216" t="s">
        <v>310</v>
      </c>
      <c r="E193" s="217" t="s">
        <v>10875</v>
      </c>
      <c r="F193" s="218" t="s">
        <v>10876</v>
      </c>
      <c r="G193" s="219" t="s">
        <v>474</v>
      </c>
      <c r="H193" s="220">
        <v>77.900000000000006</v>
      </c>
      <c r="I193" s="221"/>
      <c r="J193" s="222">
        <f>ROUND(I193*H193,2)</f>
        <v>0</v>
      </c>
      <c r="K193" s="218" t="s">
        <v>314</v>
      </c>
      <c r="L193" s="47"/>
      <c r="M193" s="223" t="s">
        <v>19</v>
      </c>
      <c r="N193" s="224" t="s">
        <v>47</v>
      </c>
      <c r="O193" s="87"/>
      <c r="P193" s="225">
        <f>O193*H193</f>
        <v>0</v>
      </c>
      <c r="Q193" s="225">
        <v>0.040079999999999998</v>
      </c>
      <c r="R193" s="225">
        <f>Q193*H193</f>
        <v>3.1222319999999999</v>
      </c>
      <c r="S193" s="225">
        <v>0</v>
      </c>
      <c r="T193" s="226">
        <f>S193*H193</f>
        <v>0</v>
      </c>
      <c r="U193" s="41"/>
      <c r="V193" s="41"/>
      <c r="W193" s="41"/>
      <c r="X193" s="41"/>
      <c r="Y193" s="41"/>
      <c r="Z193" s="41"/>
      <c r="AA193" s="41"/>
      <c r="AB193" s="41"/>
      <c r="AC193" s="41"/>
      <c r="AD193" s="41"/>
      <c r="AE193" s="41"/>
      <c r="AR193" s="227" t="s">
        <v>315</v>
      </c>
      <c r="AT193" s="227" t="s">
        <v>310</v>
      </c>
      <c r="AU193" s="227" t="s">
        <v>85</v>
      </c>
      <c r="AY193" s="20" t="s">
        <v>308</v>
      </c>
      <c r="BE193" s="228">
        <f>IF(N193="základní",J193,0)</f>
        <v>0</v>
      </c>
      <c r="BF193" s="228">
        <f>IF(N193="snížená",J193,0)</f>
        <v>0</v>
      </c>
      <c r="BG193" s="228">
        <f>IF(N193="zákl. přenesená",J193,0)</f>
        <v>0</v>
      </c>
      <c r="BH193" s="228">
        <f>IF(N193="sníž. přenesená",J193,0)</f>
        <v>0</v>
      </c>
      <c r="BI193" s="228">
        <f>IF(N193="nulová",J193,0)</f>
        <v>0</v>
      </c>
      <c r="BJ193" s="20" t="s">
        <v>83</v>
      </c>
      <c r="BK193" s="228">
        <f>ROUND(I193*H193,2)</f>
        <v>0</v>
      </c>
      <c r="BL193" s="20" t="s">
        <v>315</v>
      </c>
      <c r="BM193" s="227" t="s">
        <v>10877</v>
      </c>
    </row>
    <row r="194" s="2" customFormat="1">
      <c r="A194" s="41"/>
      <c r="B194" s="42"/>
      <c r="C194" s="43"/>
      <c r="D194" s="229" t="s">
        <v>317</v>
      </c>
      <c r="E194" s="43"/>
      <c r="F194" s="230" t="s">
        <v>10878</v>
      </c>
      <c r="G194" s="43"/>
      <c r="H194" s="43"/>
      <c r="I194" s="231"/>
      <c r="J194" s="43"/>
      <c r="K194" s="43"/>
      <c r="L194" s="47"/>
      <c r="M194" s="232"/>
      <c r="N194" s="233"/>
      <c r="O194" s="87"/>
      <c r="P194" s="87"/>
      <c r="Q194" s="87"/>
      <c r="R194" s="87"/>
      <c r="S194" s="87"/>
      <c r="T194" s="88"/>
      <c r="U194" s="41"/>
      <c r="V194" s="41"/>
      <c r="W194" s="41"/>
      <c r="X194" s="41"/>
      <c r="Y194" s="41"/>
      <c r="Z194" s="41"/>
      <c r="AA194" s="41"/>
      <c r="AB194" s="41"/>
      <c r="AC194" s="41"/>
      <c r="AD194" s="41"/>
      <c r="AE194" s="41"/>
      <c r="AT194" s="20" t="s">
        <v>317</v>
      </c>
      <c r="AU194" s="20" t="s">
        <v>85</v>
      </c>
    </row>
    <row r="195" s="13" customFormat="1">
      <c r="A195" s="13"/>
      <c r="B195" s="234"/>
      <c r="C195" s="235"/>
      <c r="D195" s="236" t="s">
        <v>319</v>
      </c>
      <c r="E195" s="237" t="s">
        <v>19</v>
      </c>
      <c r="F195" s="238" t="s">
        <v>10879</v>
      </c>
      <c r="G195" s="235"/>
      <c r="H195" s="239">
        <v>77.900000000000006</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83</v>
      </c>
      <c r="AY195" s="245" t="s">
        <v>308</v>
      </c>
    </row>
    <row r="196" s="14" customFormat="1">
      <c r="A196" s="14"/>
      <c r="B196" s="249"/>
      <c r="C196" s="250"/>
      <c r="D196" s="236" t="s">
        <v>319</v>
      </c>
      <c r="E196" s="251" t="s">
        <v>19</v>
      </c>
      <c r="F196" s="252" t="s">
        <v>10880</v>
      </c>
      <c r="G196" s="250"/>
      <c r="H196" s="251" t="s">
        <v>19</v>
      </c>
      <c r="I196" s="253"/>
      <c r="J196" s="250"/>
      <c r="K196" s="250"/>
      <c r="L196" s="254"/>
      <c r="M196" s="255"/>
      <c r="N196" s="256"/>
      <c r="O196" s="256"/>
      <c r="P196" s="256"/>
      <c r="Q196" s="256"/>
      <c r="R196" s="256"/>
      <c r="S196" s="256"/>
      <c r="T196" s="257"/>
      <c r="U196" s="14"/>
      <c r="V196" s="14"/>
      <c r="W196" s="14"/>
      <c r="X196" s="14"/>
      <c r="Y196" s="14"/>
      <c r="Z196" s="14"/>
      <c r="AA196" s="14"/>
      <c r="AB196" s="14"/>
      <c r="AC196" s="14"/>
      <c r="AD196" s="14"/>
      <c r="AE196" s="14"/>
      <c r="AT196" s="258" t="s">
        <v>319</v>
      </c>
      <c r="AU196" s="258" t="s">
        <v>85</v>
      </c>
      <c r="AV196" s="14" t="s">
        <v>83</v>
      </c>
      <c r="AW196" s="14" t="s">
        <v>37</v>
      </c>
      <c r="AX196" s="14" t="s">
        <v>76</v>
      </c>
      <c r="AY196" s="258" t="s">
        <v>308</v>
      </c>
    </row>
    <row r="197" s="2" customFormat="1" ht="16.5" customHeight="1">
      <c r="A197" s="41"/>
      <c r="B197" s="42"/>
      <c r="C197" s="280" t="s">
        <v>430</v>
      </c>
      <c r="D197" s="280" t="s">
        <v>1137</v>
      </c>
      <c r="E197" s="281" t="s">
        <v>10881</v>
      </c>
      <c r="F197" s="282" t="s">
        <v>10882</v>
      </c>
      <c r="G197" s="283" t="s">
        <v>474</v>
      </c>
      <c r="H197" s="284">
        <v>77.900000000000006</v>
      </c>
      <c r="I197" s="285"/>
      <c r="J197" s="286">
        <f>ROUND(I197*H197,2)</f>
        <v>0</v>
      </c>
      <c r="K197" s="282" t="s">
        <v>19</v>
      </c>
      <c r="L197" s="287"/>
      <c r="M197" s="288" t="s">
        <v>19</v>
      </c>
      <c r="N197" s="289"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352</v>
      </c>
      <c r="AT197" s="227" t="s">
        <v>1137</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10883</v>
      </c>
    </row>
    <row r="198" s="13" customFormat="1">
      <c r="A198" s="13"/>
      <c r="B198" s="234"/>
      <c r="C198" s="235"/>
      <c r="D198" s="236" t="s">
        <v>319</v>
      </c>
      <c r="E198" s="237" t="s">
        <v>19</v>
      </c>
      <c r="F198" s="238" t="s">
        <v>10879</v>
      </c>
      <c r="G198" s="235"/>
      <c r="H198" s="239">
        <v>77.900000000000006</v>
      </c>
      <c r="I198" s="240"/>
      <c r="J198" s="235"/>
      <c r="K198" s="235"/>
      <c r="L198" s="241"/>
      <c r="M198" s="242"/>
      <c r="N198" s="243"/>
      <c r="O198" s="243"/>
      <c r="P198" s="243"/>
      <c r="Q198" s="243"/>
      <c r="R198" s="243"/>
      <c r="S198" s="243"/>
      <c r="T198" s="244"/>
      <c r="U198" s="13"/>
      <c r="V198" s="13"/>
      <c r="W198" s="13"/>
      <c r="X198" s="13"/>
      <c r="Y198" s="13"/>
      <c r="Z198" s="13"/>
      <c r="AA198" s="13"/>
      <c r="AB198" s="13"/>
      <c r="AC198" s="13"/>
      <c r="AD198" s="13"/>
      <c r="AE198" s="13"/>
      <c r="AT198" s="245" t="s">
        <v>319</v>
      </c>
      <c r="AU198" s="245" t="s">
        <v>85</v>
      </c>
      <c r="AV198" s="13" t="s">
        <v>85</v>
      </c>
      <c r="AW198" s="13" t="s">
        <v>37</v>
      </c>
      <c r="AX198" s="13" t="s">
        <v>83</v>
      </c>
      <c r="AY198" s="245" t="s">
        <v>308</v>
      </c>
    </row>
    <row r="199" s="2" customFormat="1" ht="24.15" customHeight="1">
      <c r="A199" s="41"/>
      <c r="B199" s="42"/>
      <c r="C199" s="216" t="s">
        <v>753</v>
      </c>
      <c r="D199" s="216" t="s">
        <v>310</v>
      </c>
      <c r="E199" s="217" t="s">
        <v>1408</v>
      </c>
      <c r="F199" s="218" t="s">
        <v>1409</v>
      </c>
      <c r="G199" s="219" t="s">
        <v>474</v>
      </c>
      <c r="H199" s="220">
        <v>150</v>
      </c>
      <c r="I199" s="221"/>
      <c r="J199" s="222">
        <f>ROUND(I199*H199,2)</f>
        <v>0</v>
      </c>
      <c r="K199" s="218" t="s">
        <v>314</v>
      </c>
      <c r="L199" s="47"/>
      <c r="M199" s="223" t="s">
        <v>19</v>
      </c>
      <c r="N199" s="224" t="s">
        <v>47</v>
      </c>
      <c r="O199" s="87"/>
      <c r="P199" s="225">
        <f>O199*H199</f>
        <v>0</v>
      </c>
      <c r="Q199" s="225">
        <v>0.1295</v>
      </c>
      <c r="R199" s="225">
        <f>Q199*H199</f>
        <v>19.425000000000001</v>
      </c>
      <c r="S199" s="225">
        <v>0</v>
      </c>
      <c r="T199" s="226">
        <f>S199*H199</f>
        <v>0</v>
      </c>
      <c r="U199" s="41"/>
      <c r="V199" s="41"/>
      <c r="W199" s="41"/>
      <c r="X199" s="41"/>
      <c r="Y199" s="41"/>
      <c r="Z199" s="41"/>
      <c r="AA199" s="41"/>
      <c r="AB199" s="41"/>
      <c r="AC199" s="41"/>
      <c r="AD199" s="41"/>
      <c r="AE199" s="41"/>
      <c r="AR199" s="227" t="s">
        <v>315</v>
      </c>
      <c r="AT199" s="227" t="s">
        <v>310</v>
      </c>
      <c r="AU199" s="227" t="s">
        <v>85</v>
      </c>
      <c r="AY199" s="20" t="s">
        <v>308</v>
      </c>
      <c r="BE199" s="228">
        <f>IF(N199="základní",J199,0)</f>
        <v>0</v>
      </c>
      <c r="BF199" s="228">
        <f>IF(N199="snížená",J199,0)</f>
        <v>0</v>
      </c>
      <c r="BG199" s="228">
        <f>IF(N199="zákl. přenesená",J199,0)</f>
        <v>0</v>
      </c>
      <c r="BH199" s="228">
        <f>IF(N199="sníž. přenesená",J199,0)</f>
        <v>0</v>
      </c>
      <c r="BI199" s="228">
        <f>IF(N199="nulová",J199,0)</f>
        <v>0</v>
      </c>
      <c r="BJ199" s="20" t="s">
        <v>83</v>
      </c>
      <c r="BK199" s="228">
        <f>ROUND(I199*H199,2)</f>
        <v>0</v>
      </c>
      <c r="BL199" s="20" t="s">
        <v>315</v>
      </c>
      <c r="BM199" s="227" t="s">
        <v>10884</v>
      </c>
    </row>
    <row r="200" s="2" customFormat="1">
      <c r="A200" s="41"/>
      <c r="B200" s="42"/>
      <c r="C200" s="43"/>
      <c r="D200" s="229" t="s">
        <v>317</v>
      </c>
      <c r="E200" s="43"/>
      <c r="F200" s="230" t="s">
        <v>1411</v>
      </c>
      <c r="G200" s="43"/>
      <c r="H200" s="43"/>
      <c r="I200" s="231"/>
      <c r="J200" s="43"/>
      <c r="K200" s="43"/>
      <c r="L200" s="47"/>
      <c r="M200" s="232"/>
      <c r="N200" s="233"/>
      <c r="O200" s="87"/>
      <c r="P200" s="87"/>
      <c r="Q200" s="87"/>
      <c r="R200" s="87"/>
      <c r="S200" s="87"/>
      <c r="T200" s="88"/>
      <c r="U200" s="41"/>
      <c r="V200" s="41"/>
      <c r="W200" s="41"/>
      <c r="X200" s="41"/>
      <c r="Y200" s="41"/>
      <c r="Z200" s="41"/>
      <c r="AA200" s="41"/>
      <c r="AB200" s="41"/>
      <c r="AC200" s="41"/>
      <c r="AD200" s="41"/>
      <c r="AE200" s="41"/>
      <c r="AT200" s="20" t="s">
        <v>317</v>
      </c>
      <c r="AU200" s="20" t="s">
        <v>85</v>
      </c>
    </row>
    <row r="201" s="13" customFormat="1">
      <c r="A201" s="13"/>
      <c r="B201" s="234"/>
      <c r="C201" s="235"/>
      <c r="D201" s="236" t="s">
        <v>319</v>
      </c>
      <c r="E201" s="237" t="s">
        <v>19</v>
      </c>
      <c r="F201" s="238" t="s">
        <v>10885</v>
      </c>
      <c r="G201" s="235"/>
      <c r="H201" s="239">
        <v>150</v>
      </c>
      <c r="I201" s="240"/>
      <c r="J201" s="235"/>
      <c r="K201" s="235"/>
      <c r="L201" s="241"/>
      <c r="M201" s="242"/>
      <c r="N201" s="243"/>
      <c r="O201" s="243"/>
      <c r="P201" s="243"/>
      <c r="Q201" s="243"/>
      <c r="R201" s="243"/>
      <c r="S201" s="243"/>
      <c r="T201" s="244"/>
      <c r="U201" s="13"/>
      <c r="V201" s="13"/>
      <c r="W201" s="13"/>
      <c r="X201" s="13"/>
      <c r="Y201" s="13"/>
      <c r="Z201" s="13"/>
      <c r="AA201" s="13"/>
      <c r="AB201" s="13"/>
      <c r="AC201" s="13"/>
      <c r="AD201" s="13"/>
      <c r="AE201" s="13"/>
      <c r="AT201" s="245" t="s">
        <v>319</v>
      </c>
      <c r="AU201" s="245" t="s">
        <v>85</v>
      </c>
      <c r="AV201" s="13" t="s">
        <v>85</v>
      </c>
      <c r="AW201" s="13" t="s">
        <v>37</v>
      </c>
      <c r="AX201" s="13" t="s">
        <v>83</v>
      </c>
      <c r="AY201" s="245" t="s">
        <v>308</v>
      </c>
    </row>
    <row r="202" s="14" customFormat="1">
      <c r="A202" s="14"/>
      <c r="B202" s="249"/>
      <c r="C202" s="250"/>
      <c r="D202" s="236" t="s">
        <v>319</v>
      </c>
      <c r="E202" s="251" t="s">
        <v>19</v>
      </c>
      <c r="F202" s="252" t="s">
        <v>1413</v>
      </c>
      <c r="G202" s="250"/>
      <c r="H202" s="251" t="s">
        <v>19</v>
      </c>
      <c r="I202" s="253"/>
      <c r="J202" s="250"/>
      <c r="K202" s="250"/>
      <c r="L202" s="254"/>
      <c r="M202" s="255"/>
      <c r="N202" s="256"/>
      <c r="O202" s="256"/>
      <c r="P202" s="256"/>
      <c r="Q202" s="256"/>
      <c r="R202" s="256"/>
      <c r="S202" s="256"/>
      <c r="T202" s="257"/>
      <c r="U202" s="14"/>
      <c r="V202" s="14"/>
      <c r="W202" s="14"/>
      <c r="X202" s="14"/>
      <c r="Y202" s="14"/>
      <c r="Z202" s="14"/>
      <c r="AA202" s="14"/>
      <c r="AB202" s="14"/>
      <c r="AC202" s="14"/>
      <c r="AD202" s="14"/>
      <c r="AE202" s="14"/>
      <c r="AT202" s="258" t="s">
        <v>319</v>
      </c>
      <c r="AU202" s="258" t="s">
        <v>85</v>
      </c>
      <c r="AV202" s="14" t="s">
        <v>83</v>
      </c>
      <c r="AW202" s="14" t="s">
        <v>37</v>
      </c>
      <c r="AX202" s="14" t="s">
        <v>76</v>
      </c>
      <c r="AY202" s="258" t="s">
        <v>308</v>
      </c>
    </row>
    <row r="203" s="2" customFormat="1" ht="16.5" customHeight="1">
      <c r="A203" s="41"/>
      <c r="B203" s="42"/>
      <c r="C203" s="280" t="s">
        <v>596</v>
      </c>
      <c r="D203" s="280" t="s">
        <v>1137</v>
      </c>
      <c r="E203" s="281" t="s">
        <v>1415</v>
      </c>
      <c r="F203" s="282" t="s">
        <v>1416</v>
      </c>
      <c r="G203" s="283" t="s">
        <v>474</v>
      </c>
      <c r="H203" s="284">
        <v>153</v>
      </c>
      <c r="I203" s="285"/>
      <c r="J203" s="286">
        <f>ROUND(I203*H203,2)</f>
        <v>0</v>
      </c>
      <c r="K203" s="282" t="s">
        <v>314</v>
      </c>
      <c r="L203" s="287"/>
      <c r="M203" s="288" t="s">
        <v>19</v>
      </c>
      <c r="N203" s="289" t="s">
        <v>47</v>
      </c>
      <c r="O203" s="87"/>
      <c r="P203" s="225">
        <f>O203*H203</f>
        <v>0</v>
      </c>
      <c r="Q203" s="225">
        <v>0.044999999999999998</v>
      </c>
      <c r="R203" s="225">
        <f>Q203*H203</f>
        <v>6.8849999999999998</v>
      </c>
      <c r="S203" s="225">
        <v>0</v>
      </c>
      <c r="T203" s="226">
        <f>S203*H203</f>
        <v>0</v>
      </c>
      <c r="U203" s="41"/>
      <c r="V203" s="41"/>
      <c r="W203" s="41"/>
      <c r="X203" s="41"/>
      <c r="Y203" s="41"/>
      <c r="Z203" s="41"/>
      <c r="AA203" s="41"/>
      <c r="AB203" s="41"/>
      <c r="AC203" s="41"/>
      <c r="AD203" s="41"/>
      <c r="AE203" s="41"/>
      <c r="AR203" s="227" t="s">
        <v>352</v>
      </c>
      <c r="AT203" s="227" t="s">
        <v>1137</v>
      </c>
      <c r="AU203" s="227" t="s">
        <v>85</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315</v>
      </c>
      <c r="BM203" s="227" t="s">
        <v>10886</v>
      </c>
    </row>
    <row r="204" s="13" customFormat="1">
      <c r="A204" s="13"/>
      <c r="B204" s="234"/>
      <c r="C204" s="235"/>
      <c r="D204" s="236" t="s">
        <v>319</v>
      </c>
      <c r="E204" s="235"/>
      <c r="F204" s="238" t="s">
        <v>10887</v>
      </c>
      <c r="G204" s="235"/>
      <c r="H204" s="239">
        <v>153</v>
      </c>
      <c r="I204" s="240"/>
      <c r="J204" s="235"/>
      <c r="K204" s="235"/>
      <c r="L204" s="241"/>
      <c r="M204" s="242"/>
      <c r="N204" s="243"/>
      <c r="O204" s="243"/>
      <c r="P204" s="243"/>
      <c r="Q204" s="243"/>
      <c r="R204" s="243"/>
      <c r="S204" s="243"/>
      <c r="T204" s="244"/>
      <c r="U204" s="13"/>
      <c r="V204" s="13"/>
      <c r="W204" s="13"/>
      <c r="X204" s="13"/>
      <c r="Y204" s="13"/>
      <c r="Z204" s="13"/>
      <c r="AA204" s="13"/>
      <c r="AB204" s="13"/>
      <c r="AC204" s="13"/>
      <c r="AD204" s="13"/>
      <c r="AE204" s="13"/>
      <c r="AT204" s="245" t="s">
        <v>319</v>
      </c>
      <c r="AU204" s="245" t="s">
        <v>85</v>
      </c>
      <c r="AV204" s="13" t="s">
        <v>85</v>
      </c>
      <c r="AW204" s="13" t="s">
        <v>4</v>
      </c>
      <c r="AX204" s="13" t="s">
        <v>83</v>
      </c>
      <c r="AY204" s="245" t="s">
        <v>308</v>
      </c>
    </row>
    <row r="205" s="2" customFormat="1" ht="16.5" customHeight="1">
      <c r="A205" s="41"/>
      <c r="B205" s="42"/>
      <c r="C205" s="216" t="s">
        <v>759</v>
      </c>
      <c r="D205" s="216" t="s">
        <v>310</v>
      </c>
      <c r="E205" s="217" t="s">
        <v>9282</v>
      </c>
      <c r="F205" s="218" t="s">
        <v>9283</v>
      </c>
      <c r="G205" s="219" t="s">
        <v>313</v>
      </c>
      <c r="H205" s="220">
        <v>702.48000000000002</v>
      </c>
      <c r="I205" s="221"/>
      <c r="J205" s="222">
        <f>ROUND(I205*H205,2)</f>
        <v>0</v>
      </c>
      <c r="K205" s="218" t="s">
        <v>314</v>
      </c>
      <c r="L205" s="47"/>
      <c r="M205" s="223" t="s">
        <v>19</v>
      </c>
      <c r="N205" s="224" t="s">
        <v>47</v>
      </c>
      <c r="O205" s="87"/>
      <c r="P205" s="225">
        <f>O205*H205</f>
        <v>0</v>
      </c>
      <c r="Q205" s="225">
        <v>0.00068999999999999997</v>
      </c>
      <c r="R205" s="225">
        <f>Q205*H205</f>
        <v>0.48471120000000001</v>
      </c>
      <c r="S205" s="225">
        <v>0</v>
      </c>
      <c r="T205" s="226">
        <f>S205*H205</f>
        <v>0</v>
      </c>
      <c r="U205" s="41"/>
      <c r="V205" s="41"/>
      <c r="W205" s="41"/>
      <c r="X205" s="41"/>
      <c r="Y205" s="41"/>
      <c r="Z205" s="41"/>
      <c r="AA205" s="41"/>
      <c r="AB205" s="41"/>
      <c r="AC205" s="41"/>
      <c r="AD205" s="41"/>
      <c r="AE205" s="41"/>
      <c r="AR205" s="227" t="s">
        <v>315</v>
      </c>
      <c r="AT205" s="227" t="s">
        <v>310</v>
      </c>
      <c r="AU205" s="227" t="s">
        <v>85</v>
      </c>
      <c r="AY205" s="20" t="s">
        <v>308</v>
      </c>
      <c r="BE205" s="228">
        <f>IF(N205="základní",J205,0)</f>
        <v>0</v>
      </c>
      <c r="BF205" s="228">
        <f>IF(N205="snížená",J205,0)</f>
        <v>0</v>
      </c>
      <c r="BG205" s="228">
        <f>IF(N205="zákl. přenesená",J205,0)</f>
        <v>0</v>
      </c>
      <c r="BH205" s="228">
        <f>IF(N205="sníž. přenesená",J205,0)</f>
        <v>0</v>
      </c>
      <c r="BI205" s="228">
        <f>IF(N205="nulová",J205,0)</f>
        <v>0</v>
      </c>
      <c r="BJ205" s="20" t="s">
        <v>83</v>
      </c>
      <c r="BK205" s="228">
        <f>ROUND(I205*H205,2)</f>
        <v>0</v>
      </c>
      <c r="BL205" s="20" t="s">
        <v>315</v>
      </c>
      <c r="BM205" s="227" t="s">
        <v>10888</v>
      </c>
    </row>
    <row r="206" s="2" customFormat="1">
      <c r="A206" s="41"/>
      <c r="B206" s="42"/>
      <c r="C206" s="43"/>
      <c r="D206" s="229" t="s">
        <v>317</v>
      </c>
      <c r="E206" s="43"/>
      <c r="F206" s="230" t="s">
        <v>9285</v>
      </c>
      <c r="G206" s="43"/>
      <c r="H206" s="43"/>
      <c r="I206" s="231"/>
      <c r="J206" s="43"/>
      <c r="K206" s="43"/>
      <c r="L206" s="47"/>
      <c r="M206" s="232"/>
      <c r="N206" s="233"/>
      <c r="O206" s="87"/>
      <c r="P206" s="87"/>
      <c r="Q206" s="87"/>
      <c r="R206" s="87"/>
      <c r="S206" s="87"/>
      <c r="T206" s="88"/>
      <c r="U206" s="41"/>
      <c r="V206" s="41"/>
      <c r="W206" s="41"/>
      <c r="X206" s="41"/>
      <c r="Y206" s="41"/>
      <c r="Z206" s="41"/>
      <c r="AA206" s="41"/>
      <c r="AB206" s="41"/>
      <c r="AC206" s="41"/>
      <c r="AD206" s="41"/>
      <c r="AE206" s="41"/>
      <c r="AT206" s="20" t="s">
        <v>317</v>
      </c>
      <c r="AU206" s="20" t="s">
        <v>85</v>
      </c>
    </row>
    <row r="207" s="14" customFormat="1">
      <c r="A207" s="14"/>
      <c r="B207" s="249"/>
      <c r="C207" s="250"/>
      <c r="D207" s="236" t="s">
        <v>319</v>
      </c>
      <c r="E207" s="251" t="s">
        <v>19</v>
      </c>
      <c r="F207" s="252" t="s">
        <v>10889</v>
      </c>
      <c r="G207" s="250"/>
      <c r="H207" s="251" t="s">
        <v>19</v>
      </c>
      <c r="I207" s="253"/>
      <c r="J207" s="250"/>
      <c r="K207" s="250"/>
      <c r="L207" s="254"/>
      <c r="M207" s="255"/>
      <c r="N207" s="256"/>
      <c r="O207" s="256"/>
      <c r="P207" s="256"/>
      <c r="Q207" s="256"/>
      <c r="R207" s="256"/>
      <c r="S207" s="256"/>
      <c r="T207" s="257"/>
      <c r="U207" s="14"/>
      <c r="V207" s="14"/>
      <c r="W207" s="14"/>
      <c r="X207" s="14"/>
      <c r="Y207" s="14"/>
      <c r="Z207" s="14"/>
      <c r="AA207" s="14"/>
      <c r="AB207" s="14"/>
      <c r="AC207" s="14"/>
      <c r="AD207" s="14"/>
      <c r="AE207" s="14"/>
      <c r="AT207" s="258" t="s">
        <v>319</v>
      </c>
      <c r="AU207" s="258" t="s">
        <v>85</v>
      </c>
      <c r="AV207" s="14" t="s">
        <v>83</v>
      </c>
      <c r="AW207" s="14" t="s">
        <v>37</v>
      </c>
      <c r="AX207" s="14" t="s">
        <v>76</v>
      </c>
      <c r="AY207" s="258" t="s">
        <v>308</v>
      </c>
    </row>
    <row r="208" s="13" customFormat="1">
      <c r="A208" s="13"/>
      <c r="B208" s="234"/>
      <c r="C208" s="235"/>
      <c r="D208" s="236" t="s">
        <v>319</v>
      </c>
      <c r="E208" s="237" t="s">
        <v>19</v>
      </c>
      <c r="F208" s="238" t="s">
        <v>10796</v>
      </c>
      <c r="G208" s="235"/>
      <c r="H208" s="239">
        <v>209</v>
      </c>
      <c r="I208" s="240"/>
      <c r="J208" s="235"/>
      <c r="K208" s="235"/>
      <c r="L208" s="241"/>
      <c r="M208" s="242"/>
      <c r="N208" s="243"/>
      <c r="O208" s="243"/>
      <c r="P208" s="243"/>
      <c r="Q208" s="243"/>
      <c r="R208" s="243"/>
      <c r="S208" s="243"/>
      <c r="T208" s="244"/>
      <c r="U208" s="13"/>
      <c r="V208" s="13"/>
      <c r="W208" s="13"/>
      <c r="X208" s="13"/>
      <c r="Y208" s="13"/>
      <c r="Z208" s="13"/>
      <c r="AA208" s="13"/>
      <c r="AB208" s="13"/>
      <c r="AC208" s="13"/>
      <c r="AD208" s="13"/>
      <c r="AE208" s="13"/>
      <c r="AT208" s="245" t="s">
        <v>319</v>
      </c>
      <c r="AU208" s="245" t="s">
        <v>85</v>
      </c>
      <c r="AV208" s="13" t="s">
        <v>85</v>
      </c>
      <c r="AW208" s="13" t="s">
        <v>37</v>
      </c>
      <c r="AX208" s="13" t="s">
        <v>76</v>
      </c>
      <c r="AY208" s="245" t="s">
        <v>308</v>
      </c>
    </row>
    <row r="209" s="13" customFormat="1">
      <c r="A209" s="13"/>
      <c r="B209" s="234"/>
      <c r="C209" s="235"/>
      <c r="D209" s="236" t="s">
        <v>319</v>
      </c>
      <c r="E209" s="237" t="s">
        <v>19</v>
      </c>
      <c r="F209" s="238" t="s">
        <v>10797</v>
      </c>
      <c r="G209" s="235"/>
      <c r="H209" s="239">
        <v>250</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85</v>
      </c>
      <c r="AV209" s="13" t="s">
        <v>85</v>
      </c>
      <c r="AW209" s="13" t="s">
        <v>37</v>
      </c>
      <c r="AX209" s="13" t="s">
        <v>76</v>
      </c>
      <c r="AY209" s="245" t="s">
        <v>308</v>
      </c>
    </row>
    <row r="210" s="13" customFormat="1">
      <c r="A210" s="13"/>
      <c r="B210" s="234"/>
      <c r="C210" s="235"/>
      <c r="D210" s="236" t="s">
        <v>319</v>
      </c>
      <c r="E210" s="237" t="s">
        <v>19</v>
      </c>
      <c r="F210" s="238" t="s">
        <v>10798</v>
      </c>
      <c r="G210" s="235"/>
      <c r="H210" s="239">
        <v>31</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3" customFormat="1">
      <c r="A211" s="13"/>
      <c r="B211" s="234"/>
      <c r="C211" s="235"/>
      <c r="D211" s="236" t="s">
        <v>319</v>
      </c>
      <c r="E211" s="237" t="s">
        <v>19</v>
      </c>
      <c r="F211" s="238" t="s">
        <v>10799</v>
      </c>
      <c r="G211" s="235"/>
      <c r="H211" s="239">
        <v>56.399999999999999</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85</v>
      </c>
      <c r="AV211" s="13" t="s">
        <v>85</v>
      </c>
      <c r="AW211" s="13" t="s">
        <v>37</v>
      </c>
      <c r="AX211" s="13" t="s">
        <v>76</v>
      </c>
      <c r="AY211" s="245" t="s">
        <v>308</v>
      </c>
    </row>
    <row r="212" s="13" customFormat="1">
      <c r="A212" s="13"/>
      <c r="B212" s="234"/>
      <c r="C212" s="235"/>
      <c r="D212" s="236" t="s">
        <v>319</v>
      </c>
      <c r="E212" s="237" t="s">
        <v>19</v>
      </c>
      <c r="F212" s="238" t="s">
        <v>10890</v>
      </c>
      <c r="G212" s="235"/>
      <c r="H212" s="239">
        <v>39</v>
      </c>
      <c r="I212" s="240"/>
      <c r="J212" s="235"/>
      <c r="K212" s="235"/>
      <c r="L212" s="241"/>
      <c r="M212" s="242"/>
      <c r="N212" s="243"/>
      <c r="O212" s="243"/>
      <c r="P212" s="243"/>
      <c r="Q212" s="243"/>
      <c r="R212" s="243"/>
      <c r="S212" s="243"/>
      <c r="T212" s="244"/>
      <c r="U212" s="13"/>
      <c r="V212" s="13"/>
      <c r="W212" s="13"/>
      <c r="X212" s="13"/>
      <c r="Y212" s="13"/>
      <c r="Z212" s="13"/>
      <c r="AA212" s="13"/>
      <c r="AB212" s="13"/>
      <c r="AC212" s="13"/>
      <c r="AD212" s="13"/>
      <c r="AE212" s="13"/>
      <c r="AT212" s="245" t="s">
        <v>319</v>
      </c>
      <c r="AU212" s="245" t="s">
        <v>85</v>
      </c>
      <c r="AV212" s="13" t="s">
        <v>85</v>
      </c>
      <c r="AW212" s="13" t="s">
        <v>37</v>
      </c>
      <c r="AX212" s="13" t="s">
        <v>76</v>
      </c>
      <c r="AY212" s="245" t="s">
        <v>308</v>
      </c>
    </row>
    <row r="213" s="16" customFormat="1">
      <c r="A213" s="16"/>
      <c r="B213" s="299"/>
      <c r="C213" s="300"/>
      <c r="D213" s="236" t="s">
        <v>319</v>
      </c>
      <c r="E213" s="301" t="s">
        <v>19</v>
      </c>
      <c r="F213" s="302" t="s">
        <v>5301</v>
      </c>
      <c r="G213" s="300"/>
      <c r="H213" s="303">
        <v>585.39999999999998</v>
      </c>
      <c r="I213" s="304"/>
      <c r="J213" s="300"/>
      <c r="K213" s="300"/>
      <c r="L213" s="305"/>
      <c r="M213" s="306"/>
      <c r="N213" s="307"/>
      <c r="O213" s="307"/>
      <c r="P213" s="307"/>
      <c r="Q213" s="307"/>
      <c r="R213" s="307"/>
      <c r="S213" s="307"/>
      <c r="T213" s="308"/>
      <c r="U213" s="16"/>
      <c r="V213" s="16"/>
      <c r="W213" s="16"/>
      <c r="X213" s="16"/>
      <c r="Y213" s="16"/>
      <c r="Z213" s="16"/>
      <c r="AA213" s="16"/>
      <c r="AB213" s="16"/>
      <c r="AC213" s="16"/>
      <c r="AD213" s="16"/>
      <c r="AE213" s="16"/>
      <c r="AT213" s="309" t="s">
        <v>319</v>
      </c>
      <c r="AU213" s="309" t="s">
        <v>85</v>
      </c>
      <c r="AV213" s="16" t="s">
        <v>150</v>
      </c>
      <c r="AW213" s="16" t="s">
        <v>37</v>
      </c>
      <c r="AX213" s="16" t="s">
        <v>76</v>
      </c>
      <c r="AY213" s="309" t="s">
        <v>308</v>
      </c>
    </row>
    <row r="214" s="13" customFormat="1">
      <c r="A214" s="13"/>
      <c r="B214" s="234"/>
      <c r="C214" s="235"/>
      <c r="D214" s="236" t="s">
        <v>319</v>
      </c>
      <c r="E214" s="237" t="s">
        <v>19</v>
      </c>
      <c r="F214" s="238" t="s">
        <v>10891</v>
      </c>
      <c r="G214" s="235"/>
      <c r="H214" s="239">
        <v>702.48000000000002</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85</v>
      </c>
      <c r="AV214" s="13" t="s">
        <v>85</v>
      </c>
      <c r="AW214" s="13" t="s">
        <v>37</v>
      </c>
      <c r="AX214" s="13" t="s">
        <v>83</v>
      </c>
      <c r="AY214" s="245" t="s">
        <v>308</v>
      </c>
    </row>
    <row r="215" s="2" customFormat="1" ht="33" customHeight="1">
      <c r="A215" s="41"/>
      <c r="B215" s="42"/>
      <c r="C215" s="216" t="s">
        <v>606</v>
      </c>
      <c r="D215" s="216" t="s">
        <v>310</v>
      </c>
      <c r="E215" s="217" t="s">
        <v>1474</v>
      </c>
      <c r="F215" s="218" t="s">
        <v>1475</v>
      </c>
      <c r="G215" s="219" t="s">
        <v>474</v>
      </c>
      <c r="H215" s="220">
        <v>59</v>
      </c>
      <c r="I215" s="221"/>
      <c r="J215" s="222">
        <f>ROUND(I215*H215,2)</f>
        <v>0</v>
      </c>
      <c r="K215" s="218" t="s">
        <v>314</v>
      </c>
      <c r="L215" s="47"/>
      <c r="M215" s="223" t="s">
        <v>19</v>
      </c>
      <c r="N215" s="224" t="s">
        <v>47</v>
      </c>
      <c r="O215" s="87"/>
      <c r="P215" s="225">
        <f>O215*H215</f>
        <v>0</v>
      </c>
      <c r="Q215" s="225">
        <v>0.00060999999999999997</v>
      </c>
      <c r="R215" s="225">
        <f>Q215*H215</f>
        <v>0.035990000000000001</v>
      </c>
      <c r="S215" s="225">
        <v>0</v>
      </c>
      <c r="T215" s="226">
        <f>S215*H215</f>
        <v>0</v>
      </c>
      <c r="U215" s="41"/>
      <c r="V215" s="41"/>
      <c r="W215" s="41"/>
      <c r="X215" s="41"/>
      <c r="Y215" s="41"/>
      <c r="Z215" s="41"/>
      <c r="AA215" s="41"/>
      <c r="AB215" s="41"/>
      <c r="AC215" s="41"/>
      <c r="AD215" s="41"/>
      <c r="AE215" s="41"/>
      <c r="AR215" s="227" t="s">
        <v>315</v>
      </c>
      <c r="AT215" s="227" t="s">
        <v>310</v>
      </c>
      <c r="AU215" s="227" t="s">
        <v>85</v>
      </c>
      <c r="AY215" s="20" t="s">
        <v>308</v>
      </c>
      <c r="BE215" s="228">
        <f>IF(N215="základní",J215,0)</f>
        <v>0</v>
      </c>
      <c r="BF215" s="228">
        <f>IF(N215="snížená",J215,0)</f>
        <v>0</v>
      </c>
      <c r="BG215" s="228">
        <f>IF(N215="zákl. přenesená",J215,0)</f>
        <v>0</v>
      </c>
      <c r="BH215" s="228">
        <f>IF(N215="sníž. přenesená",J215,0)</f>
        <v>0</v>
      </c>
      <c r="BI215" s="228">
        <f>IF(N215="nulová",J215,0)</f>
        <v>0</v>
      </c>
      <c r="BJ215" s="20" t="s">
        <v>83</v>
      </c>
      <c r="BK215" s="228">
        <f>ROUND(I215*H215,2)</f>
        <v>0</v>
      </c>
      <c r="BL215" s="20" t="s">
        <v>315</v>
      </c>
      <c r="BM215" s="227" t="s">
        <v>10892</v>
      </c>
    </row>
    <row r="216" s="2" customFormat="1">
      <c r="A216" s="41"/>
      <c r="B216" s="42"/>
      <c r="C216" s="43"/>
      <c r="D216" s="229" t="s">
        <v>317</v>
      </c>
      <c r="E216" s="43"/>
      <c r="F216" s="230" t="s">
        <v>1477</v>
      </c>
      <c r="G216" s="43"/>
      <c r="H216" s="43"/>
      <c r="I216" s="231"/>
      <c r="J216" s="43"/>
      <c r="K216" s="43"/>
      <c r="L216" s="47"/>
      <c r="M216" s="232"/>
      <c r="N216" s="233"/>
      <c r="O216" s="87"/>
      <c r="P216" s="87"/>
      <c r="Q216" s="87"/>
      <c r="R216" s="87"/>
      <c r="S216" s="87"/>
      <c r="T216" s="88"/>
      <c r="U216" s="41"/>
      <c r="V216" s="41"/>
      <c r="W216" s="41"/>
      <c r="X216" s="41"/>
      <c r="Y216" s="41"/>
      <c r="Z216" s="41"/>
      <c r="AA216" s="41"/>
      <c r="AB216" s="41"/>
      <c r="AC216" s="41"/>
      <c r="AD216" s="41"/>
      <c r="AE216" s="41"/>
      <c r="AT216" s="20" t="s">
        <v>317</v>
      </c>
      <c r="AU216" s="20" t="s">
        <v>85</v>
      </c>
    </row>
    <row r="217" s="13" customFormat="1">
      <c r="A217" s="13"/>
      <c r="B217" s="234"/>
      <c r="C217" s="235"/>
      <c r="D217" s="236" t="s">
        <v>319</v>
      </c>
      <c r="E217" s="237" t="s">
        <v>19</v>
      </c>
      <c r="F217" s="238" t="s">
        <v>10893</v>
      </c>
      <c r="G217" s="235"/>
      <c r="H217" s="239">
        <v>59</v>
      </c>
      <c r="I217" s="240"/>
      <c r="J217" s="235"/>
      <c r="K217" s="235"/>
      <c r="L217" s="241"/>
      <c r="M217" s="242"/>
      <c r="N217" s="243"/>
      <c r="O217" s="243"/>
      <c r="P217" s="243"/>
      <c r="Q217" s="243"/>
      <c r="R217" s="243"/>
      <c r="S217" s="243"/>
      <c r="T217" s="244"/>
      <c r="U217" s="13"/>
      <c r="V217" s="13"/>
      <c r="W217" s="13"/>
      <c r="X217" s="13"/>
      <c r="Y217" s="13"/>
      <c r="Z217" s="13"/>
      <c r="AA217" s="13"/>
      <c r="AB217" s="13"/>
      <c r="AC217" s="13"/>
      <c r="AD217" s="13"/>
      <c r="AE217" s="13"/>
      <c r="AT217" s="245" t="s">
        <v>319</v>
      </c>
      <c r="AU217" s="245" t="s">
        <v>85</v>
      </c>
      <c r="AV217" s="13" t="s">
        <v>85</v>
      </c>
      <c r="AW217" s="13" t="s">
        <v>37</v>
      </c>
      <c r="AX217" s="13" t="s">
        <v>83</v>
      </c>
      <c r="AY217" s="245" t="s">
        <v>308</v>
      </c>
    </row>
    <row r="218" s="2" customFormat="1" ht="24.15" customHeight="1">
      <c r="A218" s="41"/>
      <c r="B218" s="42"/>
      <c r="C218" s="216" t="s">
        <v>765</v>
      </c>
      <c r="D218" s="216" t="s">
        <v>310</v>
      </c>
      <c r="E218" s="217" t="s">
        <v>10894</v>
      </c>
      <c r="F218" s="218" t="s">
        <v>10895</v>
      </c>
      <c r="G218" s="219" t="s">
        <v>474</v>
      </c>
      <c r="H218" s="220">
        <v>64.5</v>
      </c>
      <c r="I218" s="221"/>
      <c r="J218" s="222">
        <f>ROUND(I218*H218,2)</f>
        <v>0</v>
      </c>
      <c r="K218" s="218" t="s">
        <v>314</v>
      </c>
      <c r="L218" s="47"/>
      <c r="M218" s="223" t="s">
        <v>19</v>
      </c>
      <c r="N218" s="224" t="s">
        <v>47</v>
      </c>
      <c r="O218" s="87"/>
      <c r="P218" s="225">
        <f>O218*H218</f>
        <v>0</v>
      </c>
      <c r="Q218" s="225">
        <v>0.13095999999999999</v>
      </c>
      <c r="R218" s="225">
        <f>Q218*H218</f>
        <v>8.4469200000000004</v>
      </c>
      <c r="S218" s="225">
        <v>0</v>
      </c>
      <c r="T218" s="226">
        <f>S218*H218</f>
        <v>0</v>
      </c>
      <c r="U218" s="41"/>
      <c r="V218" s="41"/>
      <c r="W218" s="41"/>
      <c r="X218" s="41"/>
      <c r="Y218" s="41"/>
      <c r="Z218" s="41"/>
      <c r="AA218" s="41"/>
      <c r="AB218" s="41"/>
      <c r="AC218" s="41"/>
      <c r="AD218" s="41"/>
      <c r="AE218" s="41"/>
      <c r="AR218" s="227" t="s">
        <v>315</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10896</v>
      </c>
    </row>
    <row r="219" s="2" customFormat="1">
      <c r="A219" s="41"/>
      <c r="B219" s="42"/>
      <c r="C219" s="43"/>
      <c r="D219" s="229" t="s">
        <v>317</v>
      </c>
      <c r="E219" s="43"/>
      <c r="F219" s="230" t="s">
        <v>10897</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13" customFormat="1">
      <c r="A220" s="13"/>
      <c r="B220" s="234"/>
      <c r="C220" s="235"/>
      <c r="D220" s="236" t="s">
        <v>319</v>
      </c>
      <c r="E220" s="237" t="s">
        <v>19</v>
      </c>
      <c r="F220" s="238" t="s">
        <v>10898</v>
      </c>
      <c r="G220" s="235"/>
      <c r="H220" s="239">
        <v>64.5</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83</v>
      </c>
      <c r="AY220" s="245" t="s">
        <v>308</v>
      </c>
    </row>
    <row r="221" s="14" customFormat="1">
      <c r="A221" s="14"/>
      <c r="B221" s="249"/>
      <c r="C221" s="250"/>
      <c r="D221" s="236" t="s">
        <v>319</v>
      </c>
      <c r="E221" s="251" t="s">
        <v>19</v>
      </c>
      <c r="F221" s="252" t="s">
        <v>10899</v>
      </c>
      <c r="G221" s="250"/>
      <c r="H221" s="251" t="s">
        <v>19</v>
      </c>
      <c r="I221" s="253"/>
      <c r="J221" s="250"/>
      <c r="K221" s="250"/>
      <c r="L221" s="254"/>
      <c r="M221" s="255"/>
      <c r="N221" s="256"/>
      <c r="O221" s="256"/>
      <c r="P221" s="256"/>
      <c r="Q221" s="256"/>
      <c r="R221" s="256"/>
      <c r="S221" s="256"/>
      <c r="T221" s="257"/>
      <c r="U221" s="14"/>
      <c r="V221" s="14"/>
      <c r="W221" s="14"/>
      <c r="X221" s="14"/>
      <c r="Y221" s="14"/>
      <c r="Z221" s="14"/>
      <c r="AA221" s="14"/>
      <c r="AB221" s="14"/>
      <c r="AC221" s="14"/>
      <c r="AD221" s="14"/>
      <c r="AE221" s="14"/>
      <c r="AT221" s="258" t="s">
        <v>319</v>
      </c>
      <c r="AU221" s="258" t="s">
        <v>85</v>
      </c>
      <c r="AV221" s="14" t="s">
        <v>83</v>
      </c>
      <c r="AW221" s="14" t="s">
        <v>37</v>
      </c>
      <c r="AX221" s="14" t="s">
        <v>76</v>
      </c>
      <c r="AY221" s="258" t="s">
        <v>308</v>
      </c>
    </row>
    <row r="222" s="2" customFormat="1" ht="16.5" customHeight="1">
      <c r="A222" s="41"/>
      <c r="B222" s="42"/>
      <c r="C222" s="280" t="s">
        <v>611</v>
      </c>
      <c r="D222" s="280" t="s">
        <v>1137</v>
      </c>
      <c r="E222" s="281" t="s">
        <v>10900</v>
      </c>
      <c r="F222" s="282" t="s">
        <v>10901</v>
      </c>
      <c r="G222" s="283" t="s">
        <v>474</v>
      </c>
      <c r="H222" s="284">
        <v>64.5</v>
      </c>
      <c r="I222" s="285"/>
      <c r="J222" s="286">
        <f>ROUND(I222*H222,2)</f>
        <v>0</v>
      </c>
      <c r="K222" s="282" t="s">
        <v>314</v>
      </c>
      <c r="L222" s="287"/>
      <c r="M222" s="288" t="s">
        <v>19</v>
      </c>
      <c r="N222" s="289" t="s">
        <v>47</v>
      </c>
      <c r="O222" s="87"/>
      <c r="P222" s="225">
        <f>O222*H222</f>
        <v>0</v>
      </c>
      <c r="Q222" s="225">
        <v>0.064000000000000001</v>
      </c>
      <c r="R222" s="225">
        <f>Q222*H222</f>
        <v>4.1280000000000001</v>
      </c>
      <c r="S222" s="225">
        <v>0</v>
      </c>
      <c r="T222" s="226">
        <f>S222*H222</f>
        <v>0</v>
      </c>
      <c r="U222" s="41"/>
      <c r="V222" s="41"/>
      <c r="W222" s="41"/>
      <c r="X222" s="41"/>
      <c r="Y222" s="41"/>
      <c r="Z222" s="41"/>
      <c r="AA222" s="41"/>
      <c r="AB222" s="41"/>
      <c r="AC222" s="41"/>
      <c r="AD222" s="41"/>
      <c r="AE222" s="41"/>
      <c r="AR222" s="227" t="s">
        <v>352</v>
      </c>
      <c r="AT222" s="227" t="s">
        <v>1137</v>
      </c>
      <c r="AU222" s="227" t="s">
        <v>85</v>
      </c>
      <c r="AY222" s="20" t="s">
        <v>308</v>
      </c>
      <c r="BE222" s="228">
        <f>IF(N222="základní",J222,0)</f>
        <v>0</v>
      </c>
      <c r="BF222" s="228">
        <f>IF(N222="snížená",J222,0)</f>
        <v>0</v>
      </c>
      <c r="BG222" s="228">
        <f>IF(N222="zákl. přenesená",J222,0)</f>
        <v>0</v>
      </c>
      <c r="BH222" s="228">
        <f>IF(N222="sníž. přenesená",J222,0)</f>
        <v>0</v>
      </c>
      <c r="BI222" s="228">
        <f>IF(N222="nulová",J222,0)</f>
        <v>0</v>
      </c>
      <c r="BJ222" s="20" t="s">
        <v>83</v>
      </c>
      <c r="BK222" s="228">
        <f>ROUND(I222*H222,2)</f>
        <v>0</v>
      </c>
      <c r="BL222" s="20" t="s">
        <v>315</v>
      </c>
      <c r="BM222" s="227" t="s">
        <v>10902</v>
      </c>
    </row>
    <row r="223" s="2" customFormat="1" ht="24.15" customHeight="1">
      <c r="A223" s="41"/>
      <c r="B223" s="42"/>
      <c r="C223" s="216" t="s">
        <v>775</v>
      </c>
      <c r="D223" s="216" t="s">
        <v>310</v>
      </c>
      <c r="E223" s="217" t="s">
        <v>10903</v>
      </c>
      <c r="F223" s="218" t="s">
        <v>10904</v>
      </c>
      <c r="G223" s="219" t="s">
        <v>474</v>
      </c>
      <c r="H223" s="220">
        <v>60.5</v>
      </c>
      <c r="I223" s="221"/>
      <c r="J223" s="222">
        <f>ROUND(I223*H223,2)</f>
        <v>0</v>
      </c>
      <c r="K223" s="218" t="s">
        <v>314</v>
      </c>
      <c r="L223" s="47"/>
      <c r="M223" s="223" t="s">
        <v>19</v>
      </c>
      <c r="N223" s="224" t="s">
        <v>47</v>
      </c>
      <c r="O223" s="87"/>
      <c r="P223" s="225">
        <f>O223*H223</f>
        <v>0</v>
      </c>
      <c r="Q223" s="225">
        <v>0.16370999999999999</v>
      </c>
      <c r="R223" s="225">
        <f>Q223*H223</f>
        <v>9.9044550000000005</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10905</v>
      </c>
    </row>
    <row r="224" s="2" customFormat="1">
      <c r="A224" s="41"/>
      <c r="B224" s="42"/>
      <c r="C224" s="43"/>
      <c r="D224" s="229" t="s">
        <v>317</v>
      </c>
      <c r="E224" s="43"/>
      <c r="F224" s="230" t="s">
        <v>10906</v>
      </c>
      <c r="G224" s="43"/>
      <c r="H224" s="43"/>
      <c r="I224" s="231"/>
      <c r="J224" s="43"/>
      <c r="K224" s="43"/>
      <c r="L224" s="47"/>
      <c r="M224" s="232"/>
      <c r="N224" s="233"/>
      <c r="O224" s="87"/>
      <c r="P224" s="87"/>
      <c r="Q224" s="87"/>
      <c r="R224" s="87"/>
      <c r="S224" s="87"/>
      <c r="T224" s="88"/>
      <c r="U224" s="41"/>
      <c r="V224" s="41"/>
      <c r="W224" s="41"/>
      <c r="X224" s="41"/>
      <c r="Y224" s="41"/>
      <c r="Z224" s="41"/>
      <c r="AA224" s="41"/>
      <c r="AB224" s="41"/>
      <c r="AC224" s="41"/>
      <c r="AD224" s="41"/>
      <c r="AE224" s="41"/>
      <c r="AT224" s="20" t="s">
        <v>317</v>
      </c>
      <c r="AU224" s="20" t="s">
        <v>85</v>
      </c>
    </row>
    <row r="225" s="13" customFormat="1">
      <c r="A225" s="13"/>
      <c r="B225" s="234"/>
      <c r="C225" s="235"/>
      <c r="D225" s="236" t="s">
        <v>319</v>
      </c>
      <c r="E225" s="237" t="s">
        <v>19</v>
      </c>
      <c r="F225" s="238" t="s">
        <v>10907</v>
      </c>
      <c r="G225" s="235"/>
      <c r="H225" s="239">
        <v>60.5</v>
      </c>
      <c r="I225" s="240"/>
      <c r="J225" s="235"/>
      <c r="K225" s="235"/>
      <c r="L225" s="241"/>
      <c r="M225" s="242"/>
      <c r="N225" s="243"/>
      <c r="O225" s="243"/>
      <c r="P225" s="243"/>
      <c r="Q225" s="243"/>
      <c r="R225" s="243"/>
      <c r="S225" s="243"/>
      <c r="T225" s="244"/>
      <c r="U225" s="13"/>
      <c r="V225" s="13"/>
      <c r="W225" s="13"/>
      <c r="X225" s="13"/>
      <c r="Y225" s="13"/>
      <c r="Z225" s="13"/>
      <c r="AA225" s="13"/>
      <c r="AB225" s="13"/>
      <c r="AC225" s="13"/>
      <c r="AD225" s="13"/>
      <c r="AE225" s="13"/>
      <c r="AT225" s="245" t="s">
        <v>319</v>
      </c>
      <c r="AU225" s="245" t="s">
        <v>85</v>
      </c>
      <c r="AV225" s="13" t="s">
        <v>85</v>
      </c>
      <c r="AW225" s="13" t="s">
        <v>37</v>
      </c>
      <c r="AX225" s="13" t="s">
        <v>83</v>
      </c>
      <c r="AY225" s="245" t="s">
        <v>308</v>
      </c>
    </row>
    <row r="226" s="14" customFormat="1">
      <c r="A226" s="14"/>
      <c r="B226" s="249"/>
      <c r="C226" s="250"/>
      <c r="D226" s="236" t="s">
        <v>319</v>
      </c>
      <c r="E226" s="251" t="s">
        <v>19</v>
      </c>
      <c r="F226" s="252" t="s">
        <v>10899</v>
      </c>
      <c r="G226" s="250"/>
      <c r="H226" s="251" t="s">
        <v>19</v>
      </c>
      <c r="I226" s="253"/>
      <c r="J226" s="250"/>
      <c r="K226" s="250"/>
      <c r="L226" s="254"/>
      <c r="M226" s="255"/>
      <c r="N226" s="256"/>
      <c r="O226" s="256"/>
      <c r="P226" s="256"/>
      <c r="Q226" s="256"/>
      <c r="R226" s="256"/>
      <c r="S226" s="256"/>
      <c r="T226" s="257"/>
      <c r="U226" s="14"/>
      <c r="V226" s="14"/>
      <c r="W226" s="14"/>
      <c r="X226" s="14"/>
      <c r="Y226" s="14"/>
      <c r="Z226" s="14"/>
      <c r="AA226" s="14"/>
      <c r="AB226" s="14"/>
      <c r="AC226" s="14"/>
      <c r="AD226" s="14"/>
      <c r="AE226" s="14"/>
      <c r="AT226" s="258" t="s">
        <v>319</v>
      </c>
      <c r="AU226" s="258" t="s">
        <v>85</v>
      </c>
      <c r="AV226" s="14" t="s">
        <v>83</v>
      </c>
      <c r="AW226" s="14" t="s">
        <v>37</v>
      </c>
      <c r="AX226" s="14" t="s">
        <v>76</v>
      </c>
      <c r="AY226" s="258" t="s">
        <v>308</v>
      </c>
    </row>
    <row r="227" s="2" customFormat="1" ht="16.5" customHeight="1">
      <c r="A227" s="41"/>
      <c r="B227" s="42"/>
      <c r="C227" s="280" t="s">
        <v>616</v>
      </c>
      <c r="D227" s="280" t="s">
        <v>1137</v>
      </c>
      <c r="E227" s="281" t="s">
        <v>10908</v>
      </c>
      <c r="F227" s="282" t="s">
        <v>10909</v>
      </c>
      <c r="G227" s="283" t="s">
        <v>474</v>
      </c>
      <c r="H227" s="284">
        <v>60.5</v>
      </c>
      <c r="I227" s="285"/>
      <c r="J227" s="286">
        <f>ROUND(I227*H227,2)</f>
        <v>0</v>
      </c>
      <c r="K227" s="282" t="s">
        <v>314</v>
      </c>
      <c r="L227" s="287"/>
      <c r="M227" s="288" t="s">
        <v>19</v>
      </c>
      <c r="N227" s="289" t="s">
        <v>47</v>
      </c>
      <c r="O227" s="87"/>
      <c r="P227" s="225">
        <f>O227*H227</f>
        <v>0</v>
      </c>
      <c r="Q227" s="225">
        <v>0.14044000000000001</v>
      </c>
      <c r="R227" s="225">
        <f>Q227*H227</f>
        <v>8.4966200000000001</v>
      </c>
      <c r="S227" s="225">
        <v>0</v>
      </c>
      <c r="T227" s="226">
        <f>S227*H227</f>
        <v>0</v>
      </c>
      <c r="U227" s="41"/>
      <c r="V227" s="41"/>
      <c r="W227" s="41"/>
      <c r="X227" s="41"/>
      <c r="Y227" s="41"/>
      <c r="Z227" s="41"/>
      <c r="AA227" s="41"/>
      <c r="AB227" s="41"/>
      <c r="AC227" s="41"/>
      <c r="AD227" s="41"/>
      <c r="AE227" s="41"/>
      <c r="AR227" s="227" t="s">
        <v>352</v>
      </c>
      <c r="AT227" s="227" t="s">
        <v>1137</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10910</v>
      </c>
    </row>
    <row r="228" s="2" customFormat="1" ht="16.5" customHeight="1">
      <c r="A228" s="41"/>
      <c r="B228" s="42"/>
      <c r="C228" s="216" t="s">
        <v>784</v>
      </c>
      <c r="D228" s="216" t="s">
        <v>310</v>
      </c>
      <c r="E228" s="217" t="s">
        <v>6175</v>
      </c>
      <c r="F228" s="218" t="s">
        <v>6176</v>
      </c>
      <c r="G228" s="219" t="s">
        <v>474</v>
      </c>
      <c r="H228" s="220">
        <v>3</v>
      </c>
      <c r="I228" s="221"/>
      <c r="J228" s="222">
        <f>ROUND(I228*H228,2)</f>
        <v>0</v>
      </c>
      <c r="K228" s="218" t="s">
        <v>314</v>
      </c>
      <c r="L228" s="47"/>
      <c r="M228" s="223" t="s">
        <v>19</v>
      </c>
      <c r="N228" s="224" t="s">
        <v>47</v>
      </c>
      <c r="O228" s="87"/>
      <c r="P228" s="225">
        <f>O228*H228</f>
        <v>0</v>
      </c>
      <c r="Q228" s="225">
        <v>0.29221000000000003</v>
      </c>
      <c r="R228" s="225">
        <f>Q228*H228</f>
        <v>0.87663000000000002</v>
      </c>
      <c r="S228" s="225">
        <v>0</v>
      </c>
      <c r="T228" s="226">
        <f>S228*H228</f>
        <v>0</v>
      </c>
      <c r="U228" s="41"/>
      <c r="V228" s="41"/>
      <c r="W228" s="41"/>
      <c r="X228" s="41"/>
      <c r="Y228" s="41"/>
      <c r="Z228" s="41"/>
      <c r="AA228" s="41"/>
      <c r="AB228" s="41"/>
      <c r="AC228" s="41"/>
      <c r="AD228" s="41"/>
      <c r="AE228" s="41"/>
      <c r="AR228" s="227" t="s">
        <v>315</v>
      </c>
      <c r="AT228" s="227" t="s">
        <v>310</v>
      </c>
      <c r="AU228" s="227" t="s">
        <v>85</v>
      </c>
      <c r="AY228" s="20" t="s">
        <v>308</v>
      </c>
      <c r="BE228" s="228">
        <f>IF(N228="základní",J228,0)</f>
        <v>0</v>
      </c>
      <c r="BF228" s="228">
        <f>IF(N228="snížená",J228,0)</f>
        <v>0</v>
      </c>
      <c r="BG228" s="228">
        <f>IF(N228="zákl. přenesená",J228,0)</f>
        <v>0</v>
      </c>
      <c r="BH228" s="228">
        <f>IF(N228="sníž. přenesená",J228,0)</f>
        <v>0</v>
      </c>
      <c r="BI228" s="228">
        <f>IF(N228="nulová",J228,0)</f>
        <v>0</v>
      </c>
      <c r="BJ228" s="20" t="s">
        <v>83</v>
      </c>
      <c r="BK228" s="228">
        <f>ROUND(I228*H228,2)</f>
        <v>0</v>
      </c>
      <c r="BL228" s="20" t="s">
        <v>315</v>
      </c>
      <c r="BM228" s="227" t="s">
        <v>10911</v>
      </c>
    </row>
    <row r="229" s="2" customFormat="1">
      <c r="A229" s="41"/>
      <c r="B229" s="42"/>
      <c r="C229" s="43"/>
      <c r="D229" s="229" t="s">
        <v>317</v>
      </c>
      <c r="E229" s="43"/>
      <c r="F229" s="230" t="s">
        <v>6177</v>
      </c>
      <c r="G229" s="43"/>
      <c r="H229" s="43"/>
      <c r="I229" s="231"/>
      <c r="J229" s="43"/>
      <c r="K229" s="43"/>
      <c r="L229" s="47"/>
      <c r="M229" s="232"/>
      <c r="N229" s="233"/>
      <c r="O229" s="87"/>
      <c r="P229" s="87"/>
      <c r="Q229" s="87"/>
      <c r="R229" s="87"/>
      <c r="S229" s="87"/>
      <c r="T229" s="88"/>
      <c r="U229" s="41"/>
      <c r="V229" s="41"/>
      <c r="W229" s="41"/>
      <c r="X229" s="41"/>
      <c r="Y229" s="41"/>
      <c r="Z229" s="41"/>
      <c r="AA229" s="41"/>
      <c r="AB229" s="41"/>
      <c r="AC229" s="41"/>
      <c r="AD229" s="41"/>
      <c r="AE229" s="41"/>
      <c r="AT229" s="20" t="s">
        <v>317</v>
      </c>
      <c r="AU229" s="20" t="s">
        <v>85</v>
      </c>
    </row>
    <row r="230" s="13" customFormat="1">
      <c r="A230" s="13"/>
      <c r="B230" s="234"/>
      <c r="C230" s="235"/>
      <c r="D230" s="236" t="s">
        <v>319</v>
      </c>
      <c r="E230" s="237" t="s">
        <v>19</v>
      </c>
      <c r="F230" s="238" t="s">
        <v>326</v>
      </c>
      <c r="G230" s="235"/>
      <c r="H230" s="239">
        <v>3</v>
      </c>
      <c r="I230" s="240"/>
      <c r="J230" s="235"/>
      <c r="K230" s="235"/>
      <c r="L230" s="241"/>
      <c r="M230" s="242"/>
      <c r="N230" s="243"/>
      <c r="O230" s="243"/>
      <c r="P230" s="243"/>
      <c r="Q230" s="243"/>
      <c r="R230" s="243"/>
      <c r="S230" s="243"/>
      <c r="T230" s="244"/>
      <c r="U230" s="13"/>
      <c r="V230" s="13"/>
      <c r="W230" s="13"/>
      <c r="X230" s="13"/>
      <c r="Y230" s="13"/>
      <c r="Z230" s="13"/>
      <c r="AA230" s="13"/>
      <c r="AB230" s="13"/>
      <c r="AC230" s="13"/>
      <c r="AD230" s="13"/>
      <c r="AE230" s="13"/>
      <c r="AT230" s="245" t="s">
        <v>319</v>
      </c>
      <c r="AU230" s="245" t="s">
        <v>85</v>
      </c>
      <c r="AV230" s="13" t="s">
        <v>85</v>
      </c>
      <c r="AW230" s="13" t="s">
        <v>37</v>
      </c>
      <c r="AX230" s="13" t="s">
        <v>83</v>
      </c>
      <c r="AY230" s="245" t="s">
        <v>308</v>
      </c>
    </row>
    <row r="231" s="14" customFormat="1">
      <c r="A231" s="14"/>
      <c r="B231" s="249"/>
      <c r="C231" s="250"/>
      <c r="D231" s="236" t="s">
        <v>319</v>
      </c>
      <c r="E231" s="251" t="s">
        <v>19</v>
      </c>
      <c r="F231" s="252" t="s">
        <v>10912</v>
      </c>
      <c r="G231" s="250"/>
      <c r="H231" s="251" t="s">
        <v>19</v>
      </c>
      <c r="I231" s="253"/>
      <c r="J231" s="250"/>
      <c r="K231" s="250"/>
      <c r="L231" s="254"/>
      <c r="M231" s="255"/>
      <c r="N231" s="256"/>
      <c r="O231" s="256"/>
      <c r="P231" s="256"/>
      <c r="Q231" s="256"/>
      <c r="R231" s="256"/>
      <c r="S231" s="256"/>
      <c r="T231" s="257"/>
      <c r="U231" s="14"/>
      <c r="V231" s="14"/>
      <c r="W231" s="14"/>
      <c r="X231" s="14"/>
      <c r="Y231" s="14"/>
      <c r="Z231" s="14"/>
      <c r="AA231" s="14"/>
      <c r="AB231" s="14"/>
      <c r="AC231" s="14"/>
      <c r="AD231" s="14"/>
      <c r="AE231" s="14"/>
      <c r="AT231" s="258" t="s">
        <v>319</v>
      </c>
      <c r="AU231" s="258" t="s">
        <v>85</v>
      </c>
      <c r="AV231" s="14" t="s">
        <v>83</v>
      </c>
      <c r="AW231" s="14" t="s">
        <v>37</v>
      </c>
      <c r="AX231" s="14" t="s">
        <v>76</v>
      </c>
      <c r="AY231" s="258" t="s">
        <v>308</v>
      </c>
    </row>
    <row r="232" s="14" customFormat="1">
      <c r="A232" s="14"/>
      <c r="B232" s="249"/>
      <c r="C232" s="250"/>
      <c r="D232" s="236" t="s">
        <v>319</v>
      </c>
      <c r="E232" s="251" t="s">
        <v>19</v>
      </c>
      <c r="F232" s="252" t="s">
        <v>10913</v>
      </c>
      <c r="G232" s="250"/>
      <c r="H232" s="251" t="s">
        <v>19</v>
      </c>
      <c r="I232" s="253"/>
      <c r="J232" s="250"/>
      <c r="K232" s="250"/>
      <c r="L232" s="254"/>
      <c r="M232" s="255"/>
      <c r="N232" s="256"/>
      <c r="O232" s="256"/>
      <c r="P232" s="256"/>
      <c r="Q232" s="256"/>
      <c r="R232" s="256"/>
      <c r="S232" s="256"/>
      <c r="T232" s="257"/>
      <c r="U232" s="14"/>
      <c r="V232" s="14"/>
      <c r="W232" s="14"/>
      <c r="X232" s="14"/>
      <c r="Y232" s="14"/>
      <c r="Z232" s="14"/>
      <c r="AA232" s="14"/>
      <c r="AB232" s="14"/>
      <c r="AC232" s="14"/>
      <c r="AD232" s="14"/>
      <c r="AE232" s="14"/>
      <c r="AT232" s="258" t="s">
        <v>319</v>
      </c>
      <c r="AU232" s="258" t="s">
        <v>85</v>
      </c>
      <c r="AV232" s="14" t="s">
        <v>83</v>
      </c>
      <c r="AW232" s="14" t="s">
        <v>37</v>
      </c>
      <c r="AX232" s="14" t="s">
        <v>76</v>
      </c>
      <c r="AY232" s="258" t="s">
        <v>308</v>
      </c>
    </row>
    <row r="233" s="2" customFormat="1" ht="24.15" customHeight="1">
      <c r="A233" s="41"/>
      <c r="B233" s="42"/>
      <c r="C233" s="280" t="s">
        <v>620</v>
      </c>
      <c r="D233" s="280" t="s">
        <v>1137</v>
      </c>
      <c r="E233" s="281" t="s">
        <v>4812</v>
      </c>
      <c r="F233" s="282" t="s">
        <v>10914</v>
      </c>
      <c r="G233" s="283" t="s">
        <v>474</v>
      </c>
      <c r="H233" s="284">
        <v>3</v>
      </c>
      <c r="I233" s="285"/>
      <c r="J233" s="286">
        <f>ROUND(I233*H233,2)</f>
        <v>0</v>
      </c>
      <c r="K233" s="282" t="s">
        <v>19</v>
      </c>
      <c r="L233" s="287"/>
      <c r="M233" s="288" t="s">
        <v>19</v>
      </c>
      <c r="N233" s="289" t="s">
        <v>47</v>
      </c>
      <c r="O233" s="87"/>
      <c r="P233" s="225">
        <f>O233*H233</f>
        <v>0</v>
      </c>
      <c r="Q233" s="225">
        <v>0.02</v>
      </c>
      <c r="R233" s="225">
        <f>Q233*H233</f>
        <v>0.059999999999999998</v>
      </c>
      <c r="S233" s="225">
        <v>0</v>
      </c>
      <c r="T233" s="226">
        <f>S233*H233</f>
        <v>0</v>
      </c>
      <c r="U233" s="41"/>
      <c r="V233" s="41"/>
      <c r="W233" s="41"/>
      <c r="X233" s="41"/>
      <c r="Y233" s="41"/>
      <c r="Z233" s="41"/>
      <c r="AA233" s="41"/>
      <c r="AB233" s="41"/>
      <c r="AC233" s="41"/>
      <c r="AD233" s="41"/>
      <c r="AE233" s="41"/>
      <c r="AR233" s="227" t="s">
        <v>352</v>
      </c>
      <c r="AT233" s="227" t="s">
        <v>1137</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10915</v>
      </c>
    </row>
    <row r="234" s="2" customFormat="1" ht="16.5" customHeight="1">
      <c r="A234" s="41"/>
      <c r="B234" s="42"/>
      <c r="C234" s="216" t="s">
        <v>794</v>
      </c>
      <c r="D234" s="216" t="s">
        <v>310</v>
      </c>
      <c r="E234" s="217" t="s">
        <v>10633</v>
      </c>
      <c r="F234" s="218" t="s">
        <v>10916</v>
      </c>
      <c r="G234" s="219" t="s">
        <v>323</v>
      </c>
      <c r="H234" s="220">
        <v>4</v>
      </c>
      <c r="I234" s="221"/>
      <c r="J234" s="222">
        <f>ROUND(I234*H234,2)</f>
        <v>0</v>
      </c>
      <c r="K234" s="218" t="s">
        <v>19</v>
      </c>
      <c r="L234" s="47"/>
      <c r="M234" s="223" t="s">
        <v>19</v>
      </c>
      <c r="N234" s="224" t="s">
        <v>47</v>
      </c>
      <c r="O234" s="87"/>
      <c r="P234" s="225">
        <f>O234*H234</f>
        <v>0</v>
      </c>
      <c r="Q234" s="225">
        <v>0.0018699999999999999</v>
      </c>
      <c r="R234" s="225">
        <f>Q234*H234</f>
        <v>0.0074799999999999997</v>
      </c>
      <c r="S234" s="225">
        <v>0</v>
      </c>
      <c r="T234" s="226">
        <f>S234*H234</f>
        <v>0</v>
      </c>
      <c r="U234" s="41"/>
      <c r="V234" s="41"/>
      <c r="W234" s="41"/>
      <c r="X234" s="41"/>
      <c r="Y234" s="41"/>
      <c r="Z234" s="41"/>
      <c r="AA234" s="41"/>
      <c r="AB234" s="41"/>
      <c r="AC234" s="41"/>
      <c r="AD234" s="41"/>
      <c r="AE234" s="41"/>
      <c r="AR234" s="227" t="s">
        <v>315</v>
      </c>
      <c r="AT234" s="227" t="s">
        <v>310</v>
      </c>
      <c r="AU234" s="227" t="s">
        <v>85</v>
      </c>
      <c r="AY234" s="20" t="s">
        <v>308</v>
      </c>
      <c r="BE234" s="228">
        <f>IF(N234="základní",J234,0)</f>
        <v>0</v>
      </c>
      <c r="BF234" s="228">
        <f>IF(N234="snížená",J234,0)</f>
        <v>0</v>
      </c>
      <c r="BG234" s="228">
        <f>IF(N234="zákl. přenesená",J234,0)</f>
        <v>0</v>
      </c>
      <c r="BH234" s="228">
        <f>IF(N234="sníž. přenesená",J234,0)</f>
        <v>0</v>
      </c>
      <c r="BI234" s="228">
        <f>IF(N234="nulová",J234,0)</f>
        <v>0</v>
      </c>
      <c r="BJ234" s="20" t="s">
        <v>83</v>
      </c>
      <c r="BK234" s="228">
        <f>ROUND(I234*H234,2)</f>
        <v>0</v>
      </c>
      <c r="BL234" s="20" t="s">
        <v>315</v>
      </c>
      <c r="BM234" s="227" t="s">
        <v>10917</v>
      </c>
    </row>
    <row r="235" s="13" customFormat="1">
      <c r="A235" s="13"/>
      <c r="B235" s="234"/>
      <c r="C235" s="235"/>
      <c r="D235" s="236" t="s">
        <v>319</v>
      </c>
      <c r="E235" s="237" t="s">
        <v>19</v>
      </c>
      <c r="F235" s="238" t="s">
        <v>10918</v>
      </c>
      <c r="G235" s="235"/>
      <c r="H235" s="239">
        <v>4</v>
      </c>
      <c r="I235" s="240"/>
      <c r="J235" s="235"/>
      <c r="K235" s="235"/>
      <c r="L235" s="241"/>
      <c r="M235" s="242"/>
      <c r="N235" s="243"/>
      <c r="O235" s="243"/>
      <c r="P235" s="243"/>
      <c r="Q235" s="243"/>
      <c r="R235" s="243"/>
      <c r="S235" s="243"/>
      <c r="T235" s="244"/>
      <c r="U235" s="13"/>
      <c r="V235" s="13"/>
      <c r="W235" s="13"/>
      <c r="X235" s="13"/>
      <c r="Y235" s="13"/>
      <c r="Z235" s="13"/>
      <c r="AA235" s="13"/>
      <c r="AB235" s="13"/>
      <c r="AC235" s="13"/>
      <c r="AD235" s="13"/>
      <c r="AE235" s="13"/>
      <c r="AT235" s="245" t="s">
        <v>319</v>
      </c>
      <c r="AU235" s="245" t="s">
        <v>85</v>
      </c>
      <c r="AV235" s="13" t="s">
        <v>85</v>
      </c>
      <c r="AW235" s="13" t="s">
        <v>37</v>
      </c>
      <c r="AX235" s="13" t="s">
        <v>83</v>
      </c>
      <c r="AY235" s="245" t="s">
        <v>308</v>
      </c>
    </row>
    <row r="236" s="2" customFormat="1" ht="16.5" customHeight="1">
      <c r="A236" s="41"/>
      <c r="B236" s="42"/>
      <c r="C236" s="216" t="s">
        <v>627</v>
      </c>
      <c r="D236" s="216" t="s">
        <v>310</v>
      </c>
      <c r="E236" s="217" t="s">
        <v>10919</v>
      </c>
      <c r="F236" s="218" t="s">
        <v>10920</v>
      </c>
      <c r="G236" s="219" t="s">
        <v>313</v>
      </c>
      <c r="H236" s="220">
        <v>200</v>
      </c>
      <c r="I236" s="221"/>
      <c r="J236" s="222">
        <f>ROUND(I236*H236,2)</f>
        <v>0</v>
      </c>
      <c r="K236" s="218" t="s">
        <v>19</v>
      </c>
      <c r="L236" s="47"/>
      <c r="M236" s="223" t="s">
        <v>19</v>
      </c>
      <c r="N236" s="224" t="s">
        <v>47</v>
      </c>
      <c r="O236" s="87"/>
      <c r="P236" s="225">
        <f>O236*H236</f>
        <v>0</v>
      </c>
      <c r="Q236" s="225">
        <v>0</v>
      </c>
      <c r="R236" s="225">
        <f>Q236*H236</f>
        <v>0</v>
      </c>
      <c r="S236" s="225">
        <v>0</v>
      </c>
      <c r="T236" s="226">
        <f>S236*H236</f>
        <v>0</v>
      </c>
      <c r="U236" s="41"/>
      <c r="V236" s="41"/>
      <c r="W236" s="41"/>
      <c r="X236" s="41"/>
      <c r="Y236" s="41"/>
      <c r="Z236" s="41"/>
      <c r="AA236" s="41"/>
      <c r="AB236" s="41"/>
      <c r="AC236" s="41"/>
      <c r="AD236" s="41"/>
      <c r="AE236" s="41"/>
      <c r="AR236" s="227" t="s">
        <v>315</v>
      </c>
      <c r="AT236" s="227" t="s">
        <v>310</v>
      </c>
      <c r="AU236" s="227" t="s">
        <v>85</v>
      </c>
      <c r="AY236" s="20" t="s">
        <v>308</v>
      </c>
      <c r="BE236" s="228">
        <f>IF(N236="základní",J236,0)</f>
        <v>0</v>
      </c>
      <c r="BF236" s="228">
        <f>IF(N236="snížená",J236,0)</f>
        <v>0</v>
      </c>
      <c r="BG236" s="228">
        <f>IF(N236="zákl. přenesená",J236,0)</f>
        <v>0</v>
      </c>
      <c r="BH236" s="228">
        <f>IF(N236="sníž. přenesená",J236,0)</f>
        <v>0</v>
      </c>
      <c r="BI236" s="228">
        <f>IF(N236="nulová",J236,0)</f>
        <v>0</v>
      </c>
      <c r="BJ236" s="20" t="s">
        <v>83</v>
      </c>
      <c r="BK236" s="228">
        <f>ROUND(I236*H236,2)</f>
        <v>0</v>
      </c>
      <c r="BL236" s="20" t="s">
        <v>315</v>
      </c>
      <c r="BM236" s="227" t="s">
        <v>10921</v>
      </c>
    </row>
    <row r="237" s="13" customFormat="1">
      <c r="A237" s="13"/>
      <c r="B237" s="234"/>
      <c r="C237" s="235"/>
      <c r="D237" s="236" t="s">
        <v>319</v>
      </c>
      <c r="E237" s="237" t="s">
        <v>19</v>
      </c>
      <c r="F237" s="238" t="s">
        <v>10922</v>
      </c>
      <c r="G237" s="235"/>
      <c r="H237" s="239">
        <v>200</v>
      </c>
      <c r="I237" s="240"/>
      <c r="J237" s="235"/>
      <c r="K237" s="235"/>
      <c r="L237" s="241"/>
      <c r="M237" s="242"/>
      <c r="N237" s="243"/>
      <c r="O237" s="243"/>
      <c r="P237" s="243"/>
      <c r="Q237" s="243"/>
      <c r="R237" s="243"/>
      <c r="S237" s="243"/>
      <c r="T237" s="244"/>
      <c r="U237" s="13"/>
      <c r="V237" s="13"/>
      <c r="W237" s="13"/>
      <c r="X237" s="13"/>
      <c r="Y237" s="13"/>
      <c r="Z237" s="13"/>
      <c r="AA237" s="13"/>
      <c r="AB237" s="13"/>
      <c r="AC237" s="13"/>
      <c r="AD237" s="13"/>
      <c r="AE237" s="13"/>
      <c r="AT237" s="245" t="s">
        <v>319</v>
      </c>
      <c r="AU237" s="245" t="s">
        <v>85</v>
      </c>
      <c r="AV237" s="13" t="s">
        <v>85</v>
      </c>
      <c r="AW237" s="13" t="s">
        <v>37</v>
      </c>
      <c r="AX237" s="13" t="s">
        <v>83</v>
      </c>
      <c r="AY237" s="245" t="s">
        <v>308</v>
      </c>
    </row>
    <row r="238" s="2" customFormat="1" ht="16.5" customHeight="1">
      <c r="A238" s="41"/>
      <c r="B238" s="42"/>
      <c r="C238" s="216" t="s">
        <v>808</v>
      </c>
      <c r="D238" s="216" t="s">
        <v>310</v>
      </c>
      <c r="E238" s="217" t="s">
        <v>5237</v>
      </c>
      <c r="F238" s="218" t="s">
        <v>10923</v>
      </c>
      <c r="G238" s="219" t="s">
        <v>313</v>
      </c>
      <c r="H238" s="220">
        <v>161.94999999999999</v>
      </c>
      <c r="I238" s="221"/>
      <c r="J238" s="222">
        <f>ROUND(I238*H238,2)</f>
        <v>0</v>
      </c>
      <c r="K238" s="218" t="s">
        <v>314</v>
      </c>
      <c r="L238" s="47"/>
      <c r="M238" s="223" t="s">
        <v>19</v>
      </c>
      <c r="N238" s="224" t="s">
        <v>47</v>
      </c>
      <c r="O238" s="87"/>
      <c r="P238" s="225">
        <f>O238*H238</f>
        <v>0</v>
      </c>
      <c r="Q238" s="225">
        <v>0.048000000000000001</v>
      </c>
      <c r="R238" s="225">
        <f>Q238*H238</f>
        <v>7.7735999999999992</v>
      </c>
      <c r="S238" s="225">
        <v>0.048000000000000001</v>
      </c>
      <c r="T238" s="226">
        <f>S238*H238</f>
        <v>7.7735999999999992</v>
      </c>
      <c r="U238" s="41"/>
      <c r="V238" s="41"/>
      <c r="W238" s="41"/>
      <c r="X238" s="41"/>
      <c r="Y238" s="41"/>
      <c r="Z238" s="41"/>
      <c r="AA238" s="41"/>
      <c r="AB238" s="41"/>
      <c r="AC238" s="41"/>
      <c r="AD238" s="41"/>
      <c r="AE238" s="41"/>
      <c r="AR238" s="227" t="s">
        <v>315</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315</v>
      </c>
      <c r="BM238" s="227" t="s">
        <v>10924</v>
      </c>
    </row>
    <row r="239" s="2" customFormat="1">
      <c r="A239" s="41"/>
      <c r="B239" s="42"/>
      <c r="C239" s="43"/>
      <c r="D239" s="229" t="s">
        <v>317</v>
      </c>
      <c r="E239" s="43"/>
      <c r="F239" s="230" t="s">
        <v>5239</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4" customFormat="1">
      <c r="A240" s="14"/>
      <c r="B240" s="249"/>
      <c r="C240" s="250"/>
      <c r="D240" s="236" t="s">
        <v>319</v>
      </c>
      <c r="E240" s="251" t="s">
        <v>19</v>
      </c>
      <c r="F240" s="252" t="s">
        <v>10925</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10926</v>
      </c>
      <c r="G241" s="235"/>
      <c r="H241" s="239">
        <v>161.94999999999999</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83</v>
      </c>
      <c r="AY241" s="245" t="s">
        <v>308</v>
      </c>
    </row>
    <row r="242" s="2" customFormat="1" ht="24.15" customHeight="1">
      <c r="A242" s="41"/>
      <c r="B242" s="42"/>
      <c r="C242" s="216" t="s">
        <v>735</v>
      </c>
      <c r="D242" s="216" t="s">
        <v>310</v>
      </c>
      <c r="E242" s="217" t="s">
        <v>10927</v>
      </c>
      <c r="F242" s="218" t="s">
        <v>10928</v>
      </c>
      <c r="G242" s="219" t="s">
        <v>313</v>
      </c>
      <c r="H242" s="220">
        <v>82</v>
      </c>
      <c r="I242" s="221"/>
      <c r="J242" s="222">
        <f>ROUND(I242*H242,2)</f>
        <v>0</v>
      </c>
      <c r="K242" s="218" t="s">
        <v>314</v>
      </c>
      <c r="L242" s="47"/>
      <c r="M242" s="223" t="s">
        <v>19</v>
      </c>
      <c r="N242" s="224" t="s">
        <v>47</v>
      </c>
      <c r="O242" s="87"/>
      <c r="P242" s="225">
        <f>O242*H242</f>
        <v>0</v>
      </c>
      <c r="Q242" s="225">
        <v>0</v>
      </c>
      <c r="R242" s="225">
        <f>Q242*H242</f>
        <v>0</v>
      </c>
      <c r="S242" s="225">
        <v>0.0395</v>
      </c>
      <c r="T242" s="226">
        <f>S242*H242</f>
        <v>3.2389999999999999</v>
      </c>
      <c r="U242" s="41"/>
      <c r="V242" s="41"/>
      <c r="W242" s="41"/>
      <c r="X242" s="41"/>
      <c r="Y242" s="41"/>
      <c r="Z242" s="41"/>
      <c r="AA242" s="41"/>
      <c r="AB242" s="41"/>
      <c r="AC242" s="41"/>
      <c r="AD242" s="41"/>
      <c r="AE242" s="41"/>
      <c r="AR242" s="227" t="s">
        <v>315</v>
      </c>
      <c r="AT242" s="227" t="s">
        <v>310</v>
      </c>
      <c r="AU242" s="227" t="s">
        <v>85</v>
      </c>
      <c r="AY242" s="20" t="s">
        <v>308</v>
      </c>
      <c r="BE242" s="228">
        <f>IF(N242="základní",J242,0)</f>
        <v>0</v>
      </c>
      <c r="BF242" s="228">
        <f>IF(N242="snížená",J242,0)</f>
        <v>0</v>
      </c>
      <c r="BG242" s="228">
        <f>IF(N242="zákl. přenesená",J242,0)</f>
        <v>0</v>
      </c>
      <c r="BH242" s="228">
        <f>IF(N242="sníž. přenesená",J242,0)</f>
        <v>0</v>
      </c>
      <c r="BI242" s="228">
        <f>IF(N242="nulová",J242,0)</f>
        <v>0</v>
      </c>
      <c r="BJ242" s="20" t="s">
        <v>83</v>
      </c>
      <c r="BK242" s="228">
        <f>ROUND(I242*H242,2)</f>
        <v>0</v>
      </c>
      <c r="BL242" s="20" t="s">
        <v>315</v>
      </c>
      <c r="BM242" s="227" t="s">
        <v>10929</v>
      </c>
    </row>
    <row r="243" s="2" customFormat="1">
      <c r="A243" s="41"/>
      <c r="B243" s="42"/>
      <c r="C243" s="43"/>
      <c r="D243" s="229" t="s">
        <v>317</v>
      </c>
      <c r="E243" s="43"/>
      <c r="F243" s="230" t="s">
        <v>10930</v>
      </c>
      <c r="G243" s="43"/>
      <c r="H243" s="43"/>
      <c r="I243" s="231"/>
      <c r="J243" s="43"/>
      <c r="K243" s="43"/>
      <c r="L243" s="47"/>
      <c r="M243" s="232"/>
      <c r="N243" s="233"/>
      <c r="O243" s="87"/>
      <c r="P243" s="87"/>
      <c r="Q243" s="87"/>
      <c r="R243" s="87"/>
      <c r="S243" s="87"/>
      <c r="T243" s="88"/>
      <c r="U243" s="41"/>
      <c r="V243" s="41"/>
      <c r="W243" s="41"/>
      <c r="X243" s="41"/>
      <c r="Y243" s="41"/>
      <c r="Z243" s="41"/>
      <c r="AA243" s="41"/>
      <c r="AB243" s="41"/>
      <c r="AC243" s="41"/>
      <c r="AD243" s="41"/>
      <c r="AE243" s="41"/>
      <c r="AT243" s="20" t="s">
        <v>317</v>
      </c>
      <c r="AU243" s="20" t="s">
        <v>85</v>
      </c>
    </row>
    <row r="244" s="14" customFormat="1">
      <c r="A244" s="14"/>
      <c r="B244" s="249"/>
      <c r="C244" s="250"/>
      <c r="D244" s="236" t="s">
        <v>319</v>
      </c>
      <c r="E244" s="251" t="s">
        <v>19</v>
      </c>
      <c r="F244" s="252" t="s">
        <v>10931</v>
      </c>
      <c r="G244" s="250"/>
      <c r="H244" s="251" t="s">
        <v>19</v>
      </c>
      <c r="I244" s="253"/>
      <c r="J244" s="250"/>
      <c r="K244" s="250"/>
      <c r="L244" s="254"/>
      <c r="M244" s="255"/>
      <c r="N244" s="256"/>
      <c r="O244" s="256"/>
      <c r="P244" s="256"/>
      <c r="Q244" s="256"/>
      <c r="R244" s="256"/>
      <c r="S244" s="256"/>
      <c r="T244" s="257"/>
      <c r="U244" s="14"/>
      <c r="V244" s="14"/>
      <c r="W244" s="14"/>
      <c r="X244" s="14"/>
      <c r="Y244" s="14"/>
      <c r="Z244" s="14"/>
      <c r="AA244" s="14"/>
      <c r="AB244" s="14"/>
      <c r="AC244" s="14"/>
      <c r="AD244" s="14"/>
      <c r="AE244" s="14"/>
      <c r="AT244" s="258" t="s">
        <v>319</v>
      </c>
      <c r="AU244" s="258" t="s">
        <v>85</v>
      </c>
      <c r="AV244" s="14" t="s">
        <v>83</v>
      </c>
      <c r="AW244" s="14" t="s">
        <v>37</v>
      </c>
      <c r="AX244" s="14" t="s">
        <v>76</v>
      </c>
      <c r="AY244" s="258" t="s">
        <v>308</v>
      </c>
    </row>
    <row r="245" s="13" customFormat="1">
      <c r="A245" s="13"/>
      <c r="B245" s="234"/>
      <c r="C245" s="235"/>
      <c r="D245" s="236" t="s">
        <v>319</v>
      </c>
      <c r="E245" s="237" t="s">
        <v>19</v>
      </c>
      <c r="F245" s="238" t="s">
        <v>10932</v>
      </c>
      <c r="G245" s="235"/>
      <c r="H245" s="239">
        <v>82</v>
      </c>
      <c r="I245" s="240"/>
      <c r="J245" s="235"/>
      <c r="K245" s="235"/>
      <c r="L245" s="241"/>
      <c r="M245" s="242"/>
      <c r="N245" s="243"/>
      <c r="O245" s="243"/>
      <c r="P245" s="243"/>
      <c r="Q245" s="243"/>
      <c r="R245" s="243"/>
      <c r="S245" s="243"/>
      <c r="T245" s="244"/>
      <c r="U245" s="13"/>
      <c r="V245" s="13"/>
      <c r="W245" s="13"/>
      <c r="X245" s="13"/>
      <c r="Y245" s="13"/>
      <c r="Z245" s="13"/>
      <c r="AA245" s="13"/>
      <c r="AB245" s="13"/>
      <c r="AC245" s="13"/>
      <c r="AD245" s="13"/>
      <c r="AE245" s="13"/>
      <c r="AT245" s="245" t="s">
        <v>319</v>
      </c>
      <c r="AU245" s="245" t="s">
        <v>85</v>
      </c>
      <c r="AV245" s="13" t="s">
        <v>85</v>
      </c>
      <c r="AW245" s="13" t="s">
        <v>37</v>
      </c>
      <c r="AX245" s="13" t="s">
        <v>83</v>
      </c>
      <c r="AY245" s="245" t="s">
        <v>308</v>
      </c>
    </row>
    <row r="246" s="2" customFormat="1" ht="24.15" customHeight="1">
      <c r="A246" s="41"/>
      <c r="B246" s="42"/>
      <c r="C246" s="216" t="s">
        <v>813</v>
      </c>
      <c r="D246" s="216" t="s">
        <v>310</v>
      </c>
      <c r="E246" s="217" t="s">
        <v>10933</v>
      </c>
      <c r="F246" s="218" t="s">
        <v>10934</v>
      </c>
      <c r="G246" s="219" t="s">
        <v>313</v>
      </c>
      <c r="H246" s="220">
        <v>82</v>
      </c>
      <c r="I246" s="221"/>
      <c r="J246" s="222">
        <f>ROUND(I246*H246,2)</f>
        <v>0</v>
      </c>
      <c r="K246" s="218" t="s">
        <v>314</v>
      </c>
      <c r="L246" s="47"/>
      <c r="M246" s="223" t="s">
        <v>19</v>
      </c>
      <c r="N246" s="224" t="s">
        <v>47</v>
      </c>
      <c r="O246" s="87"/>
      <c r="P246" s="225">
        <f>O246*H246</f>
        <v>0</v>
      </c>
      <c r="Q246" s="225">
        <v>0.039079999999999997</v>
      </c>
      <c r="R246" s="225">
        <f>Q246*H246</f>
        <v>3.2045599999999999</v>
      </c>
      <c r="S246" s="225">
        <v>0</v>
      </c>
      <c r="T246" s="226">
        <f>S246*H246</f>
        <v>0</v>
      </c>
      <c r="U246" s="41"/>
      <c r="V246" s="41"/>
      <c r="W246" s="41"/>
      <c r="X246" s="41"/>
      <c r="Y246" s="41"/>
      <c r="Z246" s="41"/>
      <c r="AA246" s="41"/>
      <c r="AB246" s="41"/>
      <c r="AC246" s="41"/>
      <c r="AD246" s="41"/>
      <c r="AE246" s="41"/>
      <c r="AR246" s="227" t="s">
        <v>315</v>
      </c>
      <c r="AT246" s="227" t="s">
        <v>310</v>
      </c>
      <c r="AU246" s="227" t="s">
        <v>85</v>
      </c>
      <c r="AY246" s="20" t="s">
        <v>308</v>
      </c>
      <c r="BE246" s="228">
        <f>IF(N246="základní",J246,0)</f>
        <v>0</v>
      </c>
      <c r="BF246" s="228">
        <f>IF(N246="snížená",J246,0)</f>
        <v>0</v>
      </c>
      <c r="BG246" s="228">
        <f>IF(N246="zákl. přenesená",J246,0)</f>
        <v>0</v>
      </c>
      <c r="BH246" s="228">
        <f>IF(N246="sníž. přenesená",J246,0)</f>
        <v>0</v>
      </c>
      <c r="BI246" s="228">
        <f>IF(N246="nulová",J246,0)</f>
        <v>0</v>
      </c>
      <c r="BJ246" s="20" t="s">
        <v>83</v>
      </c>
      <c r="BK246" s="228">
        <f>ROUND(I246*H246,2)</f>
        <v>0</v>
      </c>
      <c r="BL246" s="20" t="s">
        <v>315</v>
      </c>
      <c r="BM246" s="227" t="s">
        <v>10935</v>
      </c>
    </row>
    <row r="247" s="2" customFormat="1">
      <c r="A247" s="41"/>
      <c r="B247" s="42"/>
      <c r="C247" s="43"/>
      <c r="D247" s="229" t="s">
        <v>317</v>
      </c>
      <c r="E247" s="43"/>
      <c r="F247" s="230" t="s">
        <v>10936</v>
      </c>
      <c r="G247" s="43"/>
      <c r="H247" s="43"/>
      <c r="I247" s="231"/>
      <c r="J247" s="43"/>
      <c r="K247" s="43"/>
      <c r="L247" s="47"/>
      <c r="M247" s="232"/>
      <c r="N247" s="233"/>
      <c r="O247" s="87"/>
      <c r="P247" s="87"/>
      <c r="Q247" s="87"/>
      <c r="R247" s="87"/>
      <c r="S247" s="87"/>
      <c r="T247" s="88"/>
      <c r="U247" s="41"/>
      <c r="V247" s="41"/>
      <c r="W247" s="41"/>
      <c r="X247" s="41"/>
      <c r="Y247" s="41"/>
      <c r="Z247" s="41"/>
      <c r="AA247" s="41"/>
      <c r="AB247" s="41"/>
      <c r="AC247" s="41"/>
      <c r="AD247" s="41"/>
      <c r="AE247" s="41"/>
      <c r="AT247" s="20" t="s">
        <v>317</v>
      </c>
      <c r="AU247" s="20" t="s">
        <v>85</v>
      </c>
    </row>
    <row r="248" s="14" customFormat="1">
      <c r="A248" s="14"/>
      <c r="B248" s="249"/>
      <c r="C248" s="250"/>
      <c r="D248" s="236" t="s">
        <v>319</v>
      </c>
      <c r="E248" s="251" t="s">
        <v>19</v>
      </c>
      <c r="F248" s="252" t="s">
        <v>10931</v>
      </c>
      <c r="G248" s="250"/>
      <c r="H248" s="251" t="s">
        <v>19</v>
      </c>
      <c r="I248" s="253"/>
      <c r="J248" s="250"/>
      <c r="K248" s="250"/>
      <c r="L248" s="254"/>
      <c r="M248" s="255"/>
      <c r="N248" s="256"/>
      <c r="O248" s="256"/>
      <c r="P248" s="256"/>
      <c r="Q248" s="256"/>
      <c r="R248" s="256"/>
      <c r="S248" s="256"/>
      <c r="T248" s="257"/>
      <c r="U248" s="14"/>
      <c r="V248" s="14"/>
      <c r="W248" s="14"/>
      <c r="X248" s="14"/>
      <c r="Y248" s="14"/>
      <c r="Z248" s="14"/>
      <c r="AA248" s="14"/>
      <c r="AB248" s="14"/>
      <c r="AC248" s="14"/>
      <c r="AD248" s="14"/>
      <c r="AE248" s="14"/>
      <c r="AT248" s="258" t="s">
        <v>319</v>
      </c>
      <c r="AU248" s="258" t="s">
        <v>85</v>
      </c>
      <c r="AV248" s="14" t="s">
        <v>83</v>
      </c>
      <c r="AW248" s="14" t="s">
        <v>37</v>
      </c>
      <c r="AX248" s="14" t="s">
        <v>76</v>
      </c>
      <c r="AY248" s="258" t="s">
        <v>308</v>
      </c>
    </row>
    <row r="249" s="13" customFormat="1">
      <c r="A249" s="13"/>
      <c r="B249" s="234"/>
      <c r="C249" s="235"/>
      <c r="D249" s="236" t="s">
        <v>319</v>
      </c>
      <c r="E249" s="237" t="s">
        <v>19</v>
      </c>
      <c r="F249" s="238" t="s">
        <v>10932</v>
      </c>
      <c r="G249" s="235"/>
      <c r="H249" s="239">
        <v>82</v>
      </c>
      <c r="I249" s="240"/>
      <c r="J249" s="235"/>
      <c r="K249" s="235"/>
      <c r="L249" s="241"/>
      <c r="M249" s="242"/>
      <c r="N249" s="243"/>
      <c r="O249" s="243"/>
      <c r="P249" s="243"/>
      <c r="Q249" s="243"/>
      <c r="R249" s="243"/>
      <c r="S249" s="243"/>
      <c r="T249" s="244"/>
      <c r="U249" s="13"/>
      <c r="V249" s="13"/>
      <c r="W249" s="13"/>
      <c r="X249" s="13"/>
      <c r="Y249" s="13"/>
      <c r="Z249" s="13"/>
      <c r="AA249" s="13"/>
      <c r="AB249" s="13"/>
      <c r="AC249" s="13"/>
      <c r="AD249" s="13"/>
      <c r="AE249" s="13"/>
      <c r="AT249" s="245" t="s">
        <v>319</v>
      </c>
      <c r="AU249" s="245" t="s">
        <v>85</v>
      </c>
      <c r="AV249" s="13" t="s">
        <v>85</v>
      </c>
      <c r="AW249" s="13" t="s">
        <v>37</v>
      </c>
      <c r="AX249" s="13" t="s">
        <v>83</v>
      </c>
      <c r="AY249" s="245" t="s">
        <v>308</v>
      </c>
    </row>
    <row r="250" s="12" customFormat="1" ht="22.8" customHeight="1">
      <c r="A250" s="12"/>
      <c r="B250" s="200"/>
      <c r="C250" s="201"/>
      <c r="D250" s="202" t="s">
        <v>75</v>
      </c>
      <c r="E250" s="214" t="s">
        <v>518</v>
      </c>
      <c r="F250" s="214" t="s">
        <v>519</v>
      </c>
      <c r="G250" s="201"/>
      <c r="H250" s="201"/>
      <c r="I250" s="204"/>
      <c r="J250" s="215">
        <f>BK250</f>
        <v>0</v>
      </c>
      <c r="K250" s="201"/>
      <c r="L250" s="206"/>
      <c r="M250" s="207"/>
      <c r="N250" s="208"/>
      <c r="O250" s="208"/>
      <c r="P250" s="209">
        <f>SUM(P251:P252)</f>
        <v>0</v>
      </c>
      <c r="Q250" s="208"/>
      <c r="R250" s="209">
        <f>SUM(R251:R252)</f>
        <v>0</v>
      </c>
      <c r="S250" s="208"/>
      <c r="T250" s="210">
        <f>SUM(T251:T252)</f>
        <v>0</v>
      </c>
      <c r="U250" s="12"/>
      <c r="V250" s="12"/>
      <c r="W250" s="12"/>
      <c r="X250" s="12"/>
      <c r="Y250" s="12"/>
      <c r="Z250" s="12"/>
      <c r="AA250" s="12"/>
      <c r="AB250" s="12"/>
      <c r="AC250" s="12"/>
      <c r="AD250" s="12"/>
      <c r="AE250" s="12"/>
      <c r="AR250" s="211" t="s">
        <v>83</v>
      </c>
      <c r="AT250" s="212" t="s">
        <v>75</v>
      </c>
      <c r="AU250" s="212" t="s">
        <v>83</v>
      </c>
      <c r="AY250" s="211" t="s">
        <v>308</v>
      </c>
      <c r="BK250" s="213">
        <f>SUM(BK251:BK252)</f>
        <v>0</v>
      </c>
    </row>
    <row r="251" s="2" customFormat="1" ht="24.15" customHeight="1">
      <c r="A251" s="41"/>
      <c r="B251" s="42"/>
      <c r="C251" s="216" t="s">
        <v>740</v>
      </c>
      <c r="D251" s="216" t="s">
        <v>310</v>
      </c>
      <c r="E251" s="217" t="s">
        <v>1880</v>
      </c>
      <c r="F251" s="218" t="s">
        <v>1881</v>
      </c>
      <c r="G251" s="219" t="s">
        <v>493</v>
      </c>
      <c r="H251" s="220">
        <v>198.68600000000001</v>
      </c>
      <c r="I251" s="221"/>
      <c r="J251" s="222">
        <f>ROUND(I251*H251,2)</f>
        <v>0</v>
      </c>
      <c r="K251" s="218" t="s">
        <v>314</v>
      </c>
      <c r="L251" s="47"/>
      <c r="M251" s="223" t="s">
        <v>19</v>
      </c>
      <c r="N251" s="224" t="s">
        <v>47</v>
      </c>
      <c r="O251" s="87"/>
      <c r="P251" s="225">
        <f>O251*H251</f>
        <v>0</v>
      </c>
      <c r="Q251" s="225">
        <v>0</v>
      </c>
      <c r="R251" s="225">
        <f>Q251*H251</f>
        <v>0</v>
      </c>
      <c r="S251" s="225">
        <v>0</v>
      </c>
      <c r="T251" s="226">
        <f>S251*H251</f>
        <v>0</v>
      </c>
      <c r="U251" s="41"/>
      <c r="V251" s="41"/>
      <c r="W251" s="41"/>
      <c r="X251" s="41"/>
      <c r="Y251" s="41"/>
      <c r="Z251" s="41"/>
      <c r="AA251" s="41"/>
      <c r="AB251" s="41"/>
      <c r="AC251" s="41"/>
      <c r="AD251" s="41"/>
      <c r="AE251" s="41"/>
      <c r="AR251" s="227" t="s">
        <v>315</v>
      </c>
      <c r="AT251" s="227" t="s">
        <v>310</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315</v>
      </c>
      <c r="BM251" s="227" t="s">
        <v>10937</v>
      </c>
    </row>
    <row r="252" s="2" customFormat="1">
      <c r="A252" s="41"/>
      <c r="B252" s="42"/>
      <c r="C252" s="43"/>
      <c r="D252" s="229" t="s">
        <v>317</v>
      </c>
      <c r="E252" s="43"/>
      <c r="F252" s="230" t="s">
        <v>1883</v>
      </c>
      <c r="G252" s="43"/>
      <c r="H252" s="43"/>
      <c r="I252" s="231"/>
      <c r="J252" s="43"/>
      <c r="K252" s="43"/>
      <c r="L252" s="47"/>
      <c r="M252" s="232"/>
      <c r="N252" s="233"/>
      <c r="O252" s="87"/>
      <c r="P252" s="87"/>
      <c r="Q252" s="87"/>
      <c r="R252" s="87"/>
      <c r="S252" s="87"/>
      <c r="T252" s="88"/>
      <c r="U252" s="41"/>
      <c r="V252" s="41"/>
      <c r="W252" s="41"/>
      <c r="X252" s="41"/>
      <c r="Y252" s="41"/>
      <c r="Z252" s="41"/>
      <c r="AA252" s="41"/>
      <c r="AB252" s="41"/>
      <c r="AC252" s="41"/>
      <c r="AD252" s="41"/>
      <c r="AE252" s="41"/>
      <c r="AT252" s="20" t="s">
        <v>317</v>
      </c>
      <c r="AU252" s="20" t="s">
        <v>85</v>
      </c>
    </row>
    <row r="253" s="12" customFormat="1" ht="25.92" customHeight="1">
      <c r="A253" s="12"/>
      <c r="B253" s="200"/>
      <c r="C253" s="201"/>
      <c r="D253" s="202" t="s">
        <v>75</v>
      </c>
      <c r="E253" s="203" t="s">
        <v>590</v>
      </c>
      <c r="F253" s="203" t="s">
        <v>591</v>
      </c>
      <c r="G253" s="201"/>
      <c r="H253" s="201"/>
      <c r="I253" s="204"/>
      <c r="J253" s="205">
        <f>BK253</f>
        <v>0</v>
      </c>
      <c r="K253" s="201"/>
      <c r="L253" s="206"/>
      <c r="M253" s="207"/>
      <c r="N253" s="208"/>
      <c r="O253" s="208"/>
      <c r="P253" s="209">
        <f>P254</f>
        <v>0</v>
      </c>
      <c r="Q253" s="208"/>
      <c r="R253" s="209">
        <f>R254</f>
        <v>0</v>
      </c>
      <c r="S253" s="208"/>
      <c r="T253" s="210">
        <f>T254</f>
        <v>0</v>
      </c>
      <c r="U253" s="12"/>
      <c r="V253" s="12"/>
      <c r="W253" s="12"/>
      <c r="X253" s="12"/>
      <c r="Y253" s="12"/>
      <c r="Z253" s="12"/>
      <c r="AA253" s="12"/>
      <c r="AB253" s="12"/>
      <c r="AC253" s="12"/>
      <c r="AD253" s="12"/>
      <c r="AE253" s="12"/>
      <c r="AR253" s="211" t="s">
        <v>85</v>
      </c>
      <c r="AT253" s="212" t="s">
        <v>75</v>
      </c>
      <c r="AU253" s="212" t="s">
        <v>76</v>
      </c>
      <c r="AY253" s="211" t="s">
        <v>308</v>
      </c>
      <c r="BK253" s="213">
        <f>BK254</f>
        <v>0</v>
      </c>
    </row>
    <row r="254" s="12" customFormat="1" ht="22.8" customHeight="1">
      <c r="A254" s="12"/>
      <c r="B254" s="200"/>
      <c r="C254" s="201"/>
      <c r="D254" s="202" t="s">
        <v>75</v>
      </c>
      <c r="E254" s="214" t="s">
        <v>5738</v>
      </c>
      <c r="F254" s="214" t="s">
        <v>5739</v>
      </c>
      <c r="G254" s="201"/>
      <c r="H254" s="201"/>
      <c r="I254" s="204"/>
      <c r="J254" s="215">
        <f>BK254</f>
        <v>0</v>
      </c>
      <c r="K254" s="201"/>
      <c r="L254" s="206"/>
      <c r="M254" s="207"/>
      <c r="N254" s="208"/>
      <c r="O254" s="208"/>
      <c r="P254" s="209">
        <f>SUM(P255:P256)</f>
        <v>0</v>
      </c>
      <c r="Q254" s="208"/>
      <c r="R254" s="209">
        <f>SUM(R255:R256)</f>
        <v>0</v>
      </c>
      <c r="S254" s="208"/>
      <c r="T254" s="210">
        <f>SUM(T255:T256)</f>
        <v>0</v>
      </c>
      <c r="U254" s="12"/>
      <c r="V254" s="12"/>
      <c r="W254" s="12"/>
      <c r="X254" s="12"/>
      <c r="Y254" s="12"/>
      <c r="Z254" s="12"/>
      <c r="AA254" s="12"/>
      <c r="AB254" s="12"/>
      <c r="AC254" s="12"/>
      <c r="AD254" s="12"/>
      <c r="AE254" s="12"/>
      <c r="AR254" s="211" t="s">
        <v>85</v>
      </c>
      <c r="AT254" s="212" t="s">
        <v>75</v>
      </c>
      <c r="AU254" s="212" t="s">
        <v>83</v>
      </c>
      <c r="AY254" s="211" t="s">
        <v>308</v>
      </c>
      <c r="BK254" s="213">
        <f>SUM(BK255:BK256)</f>
        <v>0</v>
      </c>
    </row>
    <row r="255" s="2" customFormat="1" ht="16.5" customHeight="1">
      <c r="A255" s="41"/>
      <c r="B255" s="42"/>
      <c r="C255" s="216" t="s">
        <v>826</v>
      </c>
      <c r="D255" s="216" t="s">
        <v>310</v>
      </c>
      <c r="E255" s="217" t="s">
        <v>10938</v>
      </c>
      <c r="F255" s="218" t="s">
        <v>10939</v>
      </c>
      <c r="G255" s="219" t="s">
        <v>474</v>
      </c>
      <c r="H255" s="220">
        <v>80</v>
      </c>
      <c r="I255" s="221"/>
      <c r="J255" s="222">
        <f>ROUND(I255*H255,2)</f>
        <v>0</v>
      </c>
      <c r="K255" s="218" t="s">
        <v>19</v>
      </c>
      <c r="L255" s="47"/>
      <c r="M255" s="223" t="s">
        <v>19</v>
      </c>
      <c r="N255" s="224" t="s">
        <v>47</v>
      </c>
      <c r="O255" s="87"/>
      <c r="P255" s="225">
        <f>O255*H255</f>
        <v>0</v>
      </c>
      <c r="Q255" s="225">
        <v>0</v>
      </c>
      <c r="R255" s="225">
        <f>Q255*H255</f>
        <v>0</v>
      </c>
      <c r="S255" s="225">
        <v>0</v>
      </c>
      <c r="T255" s="226">
        <f>S255*H255</f>
        <v>0</v>
      </c>
      <c r="U255" s="41"/>
      <c r="V255" s="41"/>
      <c r="W255" s="41"/>
      <c r="X255" s="41"/>
      <c r="Y255" s="41"/>
      <c r="Z255" s="41"/>
      <c r="AA255" s="41"/>
      <c r="AB255" s="41"/>
      <c r="AC255" s="41"/>
      <c r="AD255" s="41"/>
      <c r="AE255" s="41"/>
      <c r="AR255" s="227" t="s">
        <v>391</v>
      </c>
      <c r="AT255" s="227" t="s">
        <v>310</v>
      </c>
      <c r="AU255" s="227" t="s">
        <v>85</v>
      </c>
      <c r="AY255" s="20" t="s">
        <v>308</v>
      </c>
      <c r="BE255" s="228">
        <f>IF(N255="základní",J255,0)</f>
        <v>0</v>
      </c>
      <c r="BF255" s="228">
        <f>IF(N255="snížená",J255,0)</f>
        <v>0</v>
      </c>
      <c r="BG255" s="228">
        <f>IF(N255="zákl. přenesená",J255,0)</f>
        <v>0</v>
      </c>
      <c r="BH255" s="228">
        <f>IF(N255="sníž. přenesená",J255,0)</f>
        <v>0</v>
      </c>
      <c r="BI255" s="228">
        <f>IF(N255="nulová",J255,0)</f>
        <v>0</v>
      </c>
      <c r="BJ255" s="20" t="s">
        <v>83</v>
      </c>
      <c r="BK255" s="228">
        <f>ROUND(I255*H255,2)</f>
        <v>0</v>
      </c>
      <c r="BL255" s="20" t="s">
        <v>391</v>
      </c>
      <c r="BM255" s="227" t="s">
        <v>10940</v>
      </c>
    </row>
    <row r="256" s="13" customFormat="1">
      <c r="A256" s="13"/>
      <c r="B256" s="234"/>
      <c r="C256" s="235"/>
      <c r="D256" s="236" t="s">
        <v>319</v>
      </c>
      <c r="E256" s="237" t="s">
        <v>19</v>
      </c>
      <c r="F256" s="238" t="s">
        <v>10941</v>
      </c>
      <c r="G256" s="235"/>
      <c r="H256" s="239">
        <v>80</v>
      </c>
      <c r="I256" s="240"/>
      <c r="J256" s="235"/>
      <c r="K256" s="235"/>
      <c r="L256" s="241"/>
      <c r="M256" s="246"/>
      <c r="N256" s="247"/>
      <c r="O256" s="247"/>
      <c r="P256" s="247"/>
      <c r="Q256" s="247"/>
      <c r="R256" s="247"/>
      <c r="S256" s="247"/>
      <c r="T256" s="248"/>
      <c r="U256" s="13"/>
      <c r="V256" s="13"/>
      <c r="W256" s="13"/>
      <c r="X256" s="13"/>
      <c r="Y256" s="13"/>
      <c r="Z256" s="13"/>
      <c r="AA256" s="13"/>
      <c r="AB256" s="13"/>
      <c r="AC256" s="13"/>
      <c r="AD256" s="13"/>
      <c r="AE256" s="13"/>
      <c r="AT256" s="245" t="s">
        <v>319</v>
      </c>
      <c r="AU256" s="245" t="s">
        <v>85</v>
      </c>
      <c r="AV256" s="13" t="s">
        <v>85</v>
      </c>
      <c r="AW256" s="13" t="s">
        <v>37</v>
      </c>
      <c r="AX256" s="13" t="s">
        <v>83</v>
      </c>
      <c r="AY256" s="245" t="s">
        <v>308</v>
      </c>
    </row>
    <row r="257" s="2" customFormat="1" ht="6.96" customHeight="1">
      <c r="A257" s="41"/>
      <c r="B257" s="62"/>
      <c r="C257" s="63"/>
      <c r="D257" s="63"/>
      <c r="E257" s="63"/>
      <c r="F257" s="63"/>
      <c r="G257" s="63"/>
      <c r="H257" s="63"/>
      <c r="I257" s="63"/>
      <c r="J257" s="63"/>
      <c r="K257" s="63"/>
      <c r="L257" s="47"/>
      <c r="M257" s="41"/>
      <c r="O257" s="41"/>
      <c r="P257" s="41"/>
      <c r="Q257" s="41"/>
      <c r="R257" s="41"/>
      <c r="S257" s="41"/>
      <c r="T257" s="41"/>
      <c r="U257" s="41"/>
      <c r="V257" s="41"/>
      <c r="W257" s="41"/>
      <c r="X257" s="41"/>
      <c r="Y257" s="41"/>
      <c r="Z257" s="41"/>
      <c r="AA257" s="41"/>
      <c r="AB257" s="41"/>
      <c r="AC257" s="41"/>
      <c r="AD257" s="41"/>
      <c r="AE257" s="41"/>
    </row>
  </sheetData>
  <sheetProtection sheet="1" autoFilter="0" formatColumns="0" formatRows="0" objects="1" scenarios="1" spinCount="100000" saltValue="WOgZcBSdPP+nJmM13nTUt4t4NQRW+eSmmY24w+OQ8hWETG5WpsjKFZKhYaqaW/1noTj4nGvHtY+2BMeO4TVIiA==" hashValue="8y8h8pp3GvCVAlV0KvUCQasVsdmglBH2s47jR9sK0JICLGimhLs1prXxp3gnwJwOCibP9iVQuV50pDgYXPj43g==" algorithmName="SHA-512" password="CC35"/>
  <autoFilter ref="C95:K256"/>
  <mergeCells count="12">
    <mergeCell ref="E7:H7"/>
    <mergeCell ref="E9:H9"/>
    <mergeCell ref="E11:H11"/>
    <mergeCell ref="E20:H20"/>
    <mergeCell ref="E29:H29"/>
    <mergeCell ref="E50:H50"/>
    <mergeCell ref="E52:H52"/>
    <mergeCell ref="E54:H54"/>
    <mergeCell ref="E84:H84"/>
    <mergeCell ref="E86:H86"/>
    <mergeCell ref="E88:H88"/>
    <mergeCell ref="L2:V2"/>
  </mergeCells>
  <hyperlinks>
    <hyperlink ref="F100" r:id="rId1" display="https://podminky.urs.cz/item/CS_URS_2024_02/171152111"/>
    <hyperlink ref="F111" r:id="rId2" display="https://podminky.urs.cz/item/CS_URS_2024_02/181951112"/>
    <hyperlink ref="F120" r:id="rId3" display="https://podminky.urs.cz/item/CS_URS_2024_02/275313911"/>
    <hyperlink ref="F128" r:id="rId4" display="https://podminky.urs.cz/item/CS_URS_2024_02/348171111"/>
    <hyperlink ref="F133" r:id="rId5" display="https://podminky.urs.cz/item/CS_URS_2024_02/451579777"/>
    <hyperlink ref="F138" r:id="rId6" display="https://podminky.urs.cz/item/CS_URS_2024_02/564861111"/>
    <hyperlink ref="F146" r:id="rId7" display="https://podminky.urs.cz/item/CS_URS_2024_02/564871016"/>
    <hyperlink ref="F150" r:id="rId8" display="https://podminky.urs.cz/item/CS_URS_2024_02/565155111"/>
    <hyperlink ref="F154" r:id="rId9" display="https://podminky.urs.cz/item/CS_URS_2024_02/573191111"/>
    <hyperlink ref="F161" r:id="rId10" display="https://podminky.urs.cz/item/CS_URS_2024_02/577144131"/>
    <hyperlink ref="F165" r:id="rId11" display="https://podminky.urs.cz/item/CS_URS_2024_02/577155132"/>
    <hyperlink ref="F169" r:id="rId12" display="https://podminky.urs.cz/item/CS_URS_2024_02/593532113"/>
    <hyperlink ref="F176" r:id="rId13" display="https://podminky.urs.cz/item/CS_URS_2024_02/596211263"/>
    <hyperlink ref="F182" r:id="rId14" display="https://podminky.urs.cz/item/CS_URS_2024_02/597661111"/>
    <hyperlink ref="F187" r:id="rId15" display="https://podminky.urs.cz/item/CS_URS_2024_02/871310330"/>
    <hyperlink ref="F194" r:id="rId16" display="https://podminky.urs.cz/item/CS_URS_2024_02/911111111"/>
    <hyperlink ref="F200" r:id="rId17" display="https://podminky.urs.cz/item/CS_URS_2024_02/916231213"/>
    <hyperlink ref="F206" r:id="rId18" display="https://podminky.urs.cz/item/CS_URS_2024_02/919726123"/>
    <hyperlink ref="F216" r:id="rId19" display="https://podminky.urs.cz/item/CS_URS_2024_02/919732211"/>
    <hyperlink ref="F219" r:id="rId20" display="https://podminky.urs.cz/item/CS_URS_2024_02/935112111"/>
    <hyperlink ref="F224" r:id="rId21" display="https://podminky.urs.cz/item/CS_URS_2024_02/935112211"/>
    <hyperlink ref="F229" r:id="rId22" display="https://podminky.urs.cz/item/CS_URS_2024_02/935113111"/>
    <hyperlink ref="F239" r:id="rId23" display="https://podminky.urs.cz/item/CS_URS_2024_02/985131211"/>
    <hyperlink ref="F243" r:id="rId24" display="https://podminky.urs.cz/item/CS_URS_2024_02/985142211"/>
    <hyperlink ref="F247" r:id="rId25" display="https://podminky.urs.cz/item/CS_URS_2024_02/985232111"/>
    <hyperlink ref="F252" r:id="rId26" display="https://podminky.urs.cz/item/CS_URS_2024_02/998223011"/>
  </hyperlinks>
  <pageMargins left="0.39375" right="0.39375" top="0.39375" bottom="0.39375" header="0" footer="0"/>
  <pageSetup paperSize="9" orientation="landscape" blackAndWhite="1" fitToHeight="100"/>
  <headerFooter>
    <oddFooter>&amp;CStrana &amp;P z &amp;N</oddFooter>
  </headerFooter>
  <drawing r:id="rId27"/>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537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ROUND(J91,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ROUND((SUM(BE91:BE178)),  2)</f>
        <v>0</v>
      </c>
      <c r="G35" s="41"/>
      <c r="H35" s="41"/>
      <c r="I35" s="161">
        <v>0.20999999999999999</v>
      </c>
      <c r="J35" s="160">
        <f>ROUND(((SUM(BE91:BE178))*I35),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ROUND((SUM(BF91:BF178)),  2)</f>
        <v>0</v>
      </c>
      <c r="G36" s="41"/>
      <c r="H36" s="41"/>
      <c r="I36" s="161">
        <v>0.12</v>
      </c>
      <c r="J36" s="160">
        <f>ROUND(((SUM(BF91:BF178))*I36),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ROUND((SUM(BG91:BG178)),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ROUND((SUM(BH91:BH178)),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ROUND((SUM(BI91:BI178)),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002.3 - Demolice - objekty zastřešení nástupiště TRAM</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J91</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8"/>
      <c r="D65" s="185" t="s">
        <v>538</v>
      </c>
      <c r="E65" s="186"/>
      <c r="F65" s="186"/>
      <c r="G65" s="186"/>
      <c r="H65" s="186"/>
      <c r="I65" s="186"/>
      <c r="J65" s="187">
        <f>J93</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438</v>
      </c>
      <c r="E66" s="186"/>
      <c r="F66" s="186"/>
      <c r="G66" s="186"/>
      <c r="H66" s="186"/>
      <c r="I66" s="186"/>
      <c r="J66" s="187">
        <f>J126</f>
        <v>0</v>
      </c>
      <c r="K66" s="128"/>
      <c r="L66" s="188"/>
      <c r="S66" s="10"/>
      <c r="T66" s="10"/>
      <c r="U66" s="10"/>
      <c r="V66" s="10"/>
      <c r="W66" s="10"/>
      <c r="X66" s="10"/>
      <c r="Y66" s="10"/>
      <c r="Z66" s="10"/>
      <c r="AA66" s="10"/>
      <c r="AB66" s="10"/>
      <c r="AC66" s="10"/>
      <c r="AD66" s="10"/>
      <c r="AE66" s="10"/>
    </row>
    <row r="67" s="9" customFormat="1" ht="24.96" customHeight="1">
      <c r="A67" s="9"/>
      <c r="B67" s="178"/>
      <c r="C67" s="179"/>
      <c r="D67" s="180" t="s">
        <v>539</v>
      </c>
      <c r="E67" s="181"/>
      <c r="F67" s="181"/>
      <c r="G67" s="181"/>
      <c r="H67" s="181"/>
      <c r="I67" s="181"/>
      <c r="J67" s="182">
        <f>J140</f>
        <v>0</v>
      </c>
      <c r="K67" s="179"/>
      <c r="L67" s="183"/>
      <c r="S67" s="9"/>
      <c r="T67" s="9"/>
      <c r="U67" s="9"/>
      <c r="V67" s="9"/>
      <c r="W67" s="9"/>
      <c r="X67" s="9"/>
      <c r="Y67" s="9"/>
      <c r="Z67" s="9"/>
      <c r="AA67" s="9"/>
      <c r="AB67" s="9"/>
      <c r="AC67" s="9"/>
      <c r="AD67" s="9"/>
      <c r="AE67" s="9"/>
    </row>
    <row r="68" s="10" customFormat="1" ht="19.92" customHeight="1">
      <c r="A68" s="10"/>
      <c r="B68" s="184"/>
      <c r="C68" s="128"/>
      <c r="D68" s="185" t="s">
        <v>540</v>
      </c>
      <c r="E68" s="186"/>
      <c r="F68" s="186"/>
      <c r="G68" s="186"/>
      <c r="H68" s="186"/>
      <c r="I68" s="186"/>
      <c r="J68" s="187">
        <f>J141</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541</v>
      </c>
      <c r="E69" s="186"/>
      <c r="F69" s="186"/>
      <c r="G69" s="186"/>
      <c r="H69" s="186"/>
      <c r="I69" s="186"/>
      <c r="J69" s="187">
        <f>J149</f>
        <v>0</v>
      </c>
      <c r="K69" s="128"/>
      <c r="L69" s="188"/>
      <c r="S69" s="10"/>
      <c r="T69" s="10"/>
      <c r="U69" s="10"/>
      <c r="V69" s="10"/>
      <c r="W69" s="10"/>
      <c r="X69" s="10"/>
      <c r="Y69" s="10"/>
      <c r="Z69" s="10"/>
      <c r="AA69" s="10"/>
      <c r="AB69" s="10"/>
      <c r="AC69" s="10"/>
      <c r="AD69" s="10"/>
      <c r="AE69" s="10"/>
    </row>
    <row r="70" s="2" customFormat="1" ht="21.84" customHeight="1">
      <c r="A70" s="41"/>
      <c r="B70" s="42"/>
      <c r="C70" s="43"/>
      <c r="D70" s="43"/>
      <c r="E70" s="43"/>
      <c r="F70" s="43"/>
      <c r="G70" s="43"/>
      <c r="H70" s="43"/>
      <c r="I70" s="43"/>
      <c r="J70" s="43"/>
      <c r="K70" s="43"/>
      <c r="L70" s="148"/>
      <c r="S70" s="41"/>
      <c r="T70" s="41"/>
      <c r="U70" s="41"/>
      <c r="V70" s="41"/>
      <c r="W70" s="41"/>
      <c r="X70" s="41"/>
      <c r="Y70" s="41"/>
      <c r="Z70" s="41"/>
      <c r="AA70" s="41"/>
      <c r="AB70" s="41"/>
      <c r="AC70" s="41"/>
      <c r="AD70" s="41"/>
      <c r="AE70" s="41"/>
    </row>
    <row r="71" s="2" customFormat="1" ht="6.96" customHeight="1">
      <c r="A71" s="41"/>
      <c r="B71" s="62"/>
      <c r="C71" s="63"/>
      <c r="D71" s="63"/>
      <c r="E71" s="63"/>
      <c r="F71" s="63"/>
      <c r="G71" s="63"/>
      <c r="H71" s="63"/>
      <c r="I71" s="63"/>
      <c r="J71" s="63"/>
      <c r="K71" s="63"/>
      <c r="L71" s="148"/>
      <c r="S71" s="41"/>
      <c r="T71" s="41"/>
      <c r="U71" s="41"/>
      <c r="V71" s="41"/>
      <c r="W71" s="41"/>
      <c r="X71" s="41"/>
      <c r="Y71" s="41"/>
      <c r="Z71" s="41"/>
      <c r="AA71" s="41"/>
      <c r="AB71" s="41"/>
      <c r="AC71" s="41"/>
      <c r="AD71" s="41"/>
      <c r="AE71" s="41"/>
    </row>
    <row r="75" s="2" customFormat="1" ht="6.96" customHeight="1">
      <c r="A75" s="41"/>
      <c r="B75" s="64"/>
      <c r="C75" s="65"/>
      <c r="D75" s="65"/>
      <c r="E75" s="65"/>
      <c r="F75" s="65"/>
      <c r="G75" s="65"/>
      <c r="H75" s="65"/>
      <c r="I75" s="65"/>
      <c r="J75" s="65"/>
      <c r="K75" s="65"/>
      <c r="L75" s="148"/>
      <c r="S75" s="41"/>
      <c r="T75" s="41"/>
      <c r="U75" s="41"/>
      <c r="V75" s="41"/>
      <c r="W75" s="41"/>
      <c r="X75" s="41"/>
      <c r="Y75" s="41"/>
      <c r="Z75" s="41"/>
      <c r="AA75" s="41"/>
      <c r="AB75" s="41"/>
      <c r="AC75" s="41"/>
      <c r="AD75" s="41"/>
      <c r="AE75" s="41"/>
    </row>
    <row r="76" s="2" customFormat="1" ht="24.96" customHeight="1">
      <c r="A76" s="41"/>
      <c r="B76" s="42"/>
      <c r="C76" s="26" t="s">
        <v>293</v>
      </c>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6.96"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2" customHeight="1">
      <c r="A78" s="41"/>
      <c r="B78" s="42"/>
      <c r="C78" s="35" t="s">
        <v>16</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6.5" customHeight="1">
      <c r="A79" s="41"/>
      <c r="B79" s="42"/>
      <c r="C79" s="43"/>
      <c r="D79" s="43"/>
      <c r="E79" s="173" t="str">
        <f>E7</f>
        <v>DI_c10_Revitalizace Náměstí Republiky-PDPS</v>
      </c>
      <c r="F79" s="35"/>
      <c r="G79" s="35"/>
      <c r="H79" s="35"/>
      <c r="I79" s="43"/>
      <c r="J79" s="43"/>
      <c r="K79" s="43"/>
      <c r="L79" s="148"/>
      <c r="S79" s="41"/>
      <c r="T79" s="41"/>
      <c r="U79" s="41"/>
      <c r="V79" s="41"/>
      <c r="W79" s="41"/>
      <c r="X79" s="41"/>
      <c r="Y79" s="41"/>
      <c r="Z79" s="41"/>
      <c r="AA79" s="41"/>
      <c r="AB79" s="41"/>
      <c r="AC79" s="41"/>
      <c r="AD79" s="41"/>
      <c r="AE79" s="41"/>
    </row>
    <row r="80" s="1" customFormat="1" ht="12" customHeight="1">
      <c r="B80" s="24"/>
      <c r="C80" s="35" t="s">
        <v>283</v>
      </c>
      <c r="D80" s="25"/>
      <c r="E80" s="25"/>
      <c r="F80" s="25"/>
      <c r="G80" s="25"/>
      <c r="H80" s="25"/>
      <c r="I80" s="25"/>
      <c r="J80" s="25"/>
      <c r="K80" s="25"/>
      <c r="L80" s="23"/>
    </row>
    <row r="81" s="2" customFormat="1" ht="16.5" customHeight="1">
      <c r="A81" s="41"/>
      <c r="B81" s="42"/>
      <c r="C81" s="43"/>
      <c r="D81" s="43"/>
      <c r="E81" s="173" t="s">
        <v>284</v>
      </c>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285</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72" t="str">
        <f>E11</f>
        <v>SO 002.3 - Demolice - objekty zastřešení nástupiště TRAM</v>
      </c>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21</v>
      </c>
      <c r="D85" s="43"/>
      <c r="E85" s="43"/>
      <c r="F85" s="30" t="str">
        <f>F14</f>
        <v xml:space="preserve"> </v>
      </c>
      <c r="G85" s="43"/>
      <c r="H85" s="43"/>
      <c r="I85" s="35" t="s">
        <v>23</v>
      </c>
      <c r="J85" s="75" t="str">
        <f>IF(J14="","",J14)</f>
        <v>31. 1. 2025</v>
      </c>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5.15" customHeight="1">
      <c r="A87" s="41"/>
      <c r="B87" s="42"/>
      <c r="C87" s="35" t="s">
        <v>25</v>
      </c>
      <c r="D87" s="43"/>
      <c r="E87" s="43"/>
      <c r="F87" s="30" t="str">
        <f>E17</f>
        <v>Statutární město Ostrava</v>
      </c>
      <c r="G87" s="43"/>
      <c r="H87" s="43"/>
      <c r="I87" s="35" t="s">
        <v>33</v>
      </c>
      <c r="J87" s="39" t="str">
        <f>E23</f>
        <v>AFRY CZ s.r.o.</v>
      </c>
      <c r="K87" s="43"/>
      <c r="L87" s="148"/>
      <c r="S87" s="41"/>
      <c r="T87" s="41"/>
      <c r="U87" s="41"/>
      <c r="V87" s="41"/>
      <c r="W87" s="41"/>
      <c r="X87" s="41"/>
      <c r="Y87" s="41"/>
      <c r="Z87" s="41"/>
      <c r="AA87" s="41"/>
      <c r="AB87" s="41"/>
      <c r="AC87" s="41"/>
      <c r="AD87" s="41"/>
      <c r="AE87" s="41"/>
    </row>
    <row r="88" s="2" customFormat="1" ht="15.15" customHeight="1">
      <c r="A88" s="41"/>
      <c r="B88" s="42"/>
      <c r="C88" s="35" t="s">
        <v>31</v>
      </c>
      <c r="D88" s="43"/>
      <c r="E88" s="43"/>
      <c r="F88" s="30" t="str">
        <f>IF(E20="","",E20)</f>
        <v>Vyplň údaj</v>
      </c>
      <c r="G88" s="43"/>
      <c r="H88" s="43"/>
      <c r="I88" s="35" t="s">
        <v>38</v>
      </c>
      <c r="J88" s="39" t="str">
        <f>E26</f>
        <v xml:space="preserve"> </v>
      </c>
      <c r="K88" s="43"/>
      <c r="L88" s="148"/>
      <c r="S88" s="41"/>
      <c r="T88" s="41"/>
      <c r="U88" s="41"/>
      <c r="V88" s="41"/>
      <c r="W88" s="41"/>
      <c r="X88" s="41"/>
      <c r="Y88" s="41"/>
      <c r="Z88" s="41"/>
      <c r="AA88" s="41"/>
      <c r="AB88" s="41"/>
      <c r="AC88" s="41"/>
      <c r="AD88" s="41"/>
      <c r="AE88" s="41"/>
    </row>
    <row r="89" s="2" customFormat="1" ht="10.32"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11" customFormat="1" ht="29.28" customHeight="1">
      <c r="A90" s="189"/>
      <c r="B90" s="190"/>
      <c r="C90" s="191" t="s">
        <v>294</v>
      </c>
      <c r="D90" s="192" t="s">
        <v>61</v>
      </c>
      <c r="E90" s="192" t="s">
        <v>57</v>
      </c>
      <c r="F90" s="192" t="s">
        <v>58</v>
      </c>
      <c r="G90" s="192" t="s">
        <v>295</v>
      </c>
      <c r="H90" s="192" t="s">
        <v>296</v>
      </c>
      <c r="I90" s="192" t="s">
        <v>297</v>
      </c>
      <c r="J90" s="192" t="s">
        <v>289</v>
      </c>
      <c r="K90" s="193" t="s">
        <v>298</v>
      </c>
      <c r="L90" s="194"/>
      <c r="M90" s="95" t="s">
        <v>19</v>
      </c>
      <c r="N90" s="96" t="s">
        <v>46</v>
      </c>
      <c r="O90" s="96" t="s">
        <v>299</v>
      </c>
      <c r="P90" s="96" t="s">
        <v>300</v>
      </c>
      <c r="Q90" s="96" t="s">
        <v>301</v>
      </c>
      <c r="R90" s="96" t="s">
        <v>302</v>
      </c>
      <c r="S90" s="96" t="s">
        <v>303</v>
      </c>
      <c r="T90" s="97" t="s">
        <v>304</v>
      </c>
      <c r="U90" s="189"/>
      <c r="V90" s="189"/>
      <c r="W90" s="189"/>
      <c r="X90" s="189"/>
      <c r="Y90" s="189"/>
      <c r="Z90" s="189"/>
      <c r="AA90" s="189"/>
      <c r="AB90" s="189"/>
      <c r="AC90" s="189"/>
      <c r="AD90" s="189"/>
      <c r="AE90" s="189"/>
    </row>
    <row r="91" s="2" customFormat="1" ht="22.8" customHeight="1">
      <c r="A91" s="41"/>
      <c r="B91" s="42"/>
      <c r="C91" s="102" t="s">
        <v>305</v>
      </c>
      <c r="D91" s="43"/>
      <c r="E91" s="43"/>
      <c r="F91" s="43"/>
      <c r="G91" s="43"/>
      <c r="H91" s="43"/>
      <c r="I91" s="43"/>
      <c r="J91" s="195">
        <f>BK91</f>
        <v>0</v>
      </c>
      <c r="K91" s="43"/>
      <c r="L91" s="47"/>
      <c r="M91" s="98"/>
      <c r="N91" s="196"/>
      <c r="O91" s="99"/>
      <c r="P91" s="197">
        <f>P92+P140</f>
        <v>0</v>
      </c>
      <c r="Q91" s="99"/>
      <c r="R91" s="197">
        <f>R92+R140</f>
        <v>0</v>
      </c>
      <c r="S91" s="99"/>
      <c r="T91" s="198">
        <f>T92+T140</f>
        <v>0</v>
      </c>
      <c r="U91" s="41"/>
      <c r="V91" s="41"/>
      <c r="W91" s="41"/>
      <c r="X91" s="41"/>
      <c r="Y91" s="41"/>
      <c r="Z91" s="41"/>
      <c r="AA91" s="41"/>
      <c r="AB91" s="41"/>
      <c r="AC91" s="41"/>
      <c r="AD91" s="41"/>
      <c r="AE91" s="41"/>
      <c r="AT91" s="20" t="s">
        <v>75</v>
      </c>
      <c r="AU91" s="20" t="s">
        <v>290</v>
      </c>
      <c r="BK91" s="199">
        <f>BK92+BK140</f>
        <v>0</v>
      </c>
    </row>
    <row r="92" s="12" customFormat="1" ht="25.92" customHeight="1">
      <c r="A92" s="12"/>
      <c r="B92" s="200"/>
      <c r="C92" s="201"/>
      <c r="D92" s="202" t="s">
        <v>75</v>
      </c>
      <c r="E92" s="203" t="s">
        <v>306</v>
      </c>
      <c r="F92" s="203" t="s">
        <v>307</v>
      </c>
      <c r="G92" s="201"/>
      <c r="H92" s="201"/>
      <c r="I92" s="204"/>
      <c r="J92" s="205">
        <f>BK92</f>
        <v>0</v>
      </c>
      <c r="K92" s="201"/>
      <c r="L92" s="206"/>
      <c r="M92" s="207"/>
      <c r="N92" s="208"/>
      <c r="O92" s="208"/>
      <c r="P92" s="209">
        <f>P93+P126</f>
        <v>0</v>
      </c>
      <c r="Q92" s="208"/>
      <c r="R92" s="209">
        <f>R93+R126</f>
        <v>0</v>
      </c>
      <c r="S92" s="208"/>
      <c r="T92" s="210">
        <f>T93+T126</f>
        <v>0</v>
      </c>
      <c r="U92" s="12"/>
      <c r="V92" s="12"/>
      <c r="W92" s="12"/>
      <c r="X92" s="12"/>
      <c r="Y92" s="12"/>
      <c r="Z92" s="12"/>
      <c r="AA92" s="12"/>
      <c r="AB92" s="12"/>
      <c r="AC92" s="12"/>
      <c r="AD92" s="12"/>
      <c r="AE92" s="12"/>
      <c r="AR92" s="211" t="s">
        <v>83</v>
      </c>
      <c r="AT92" s="212" t="s">
        <v>75</v>
      </c>
      <c r="AU92" s="212" t="s">
        <v>76</v>
      </c>
      <c r="AY92" s="211" t="s">
        <v>308</v>
      </c>
      <c r="BK92" s="213">
        <f>BK93+BK126</f>
        <v>0</v>
      </c>
    </row>
    <row r="93" s="12" customFormat="1" ht="22.8" customHeight="1">
      <c r="A93" s="12"/>
      <c r="B93" s="200"/>
      <c r="C93" s="201"/>
      <c r="D93" s="202" t="s">
        <v>75</v>
      </c>
      <c r="E93" s="214" t="s">
        <v>357</v>
      </c>
      <c r="F93" s="214" t="s">
        <v>542</v>
      </c>
      <c r="G93" s="201"/>
      <c r="H93" s="201"/>
      <c r="I93" s="204"/>
      <c r="J93" s="215">
        <f>BK93</f>
        <v>0</v>
      </c>
      <c r="K93" s="201"/>
      <c r="L93" s="206"/>
      <c r="M93" s="207"/>
      <c r="N93" s="208"/>
      <c r="O93" s="208"/>
      <c r="P93" s="209">
        <f>SUM(P94:P125)</f>
        <v>0</v>
      </c>
      <c r="Q93" s="208"/>
      <c r="R93" s="209">
        <f>SUM(R94:R125)</f>
        <v>0</v>
      </c>
      <c r="S93" s="208"/>
      <c r="T93" s="210">
        <f>SUM(T94:T125)</f>
        <v>0</v>
      </c>
      <c r="U93" s="12"/>
      <c r="V93" s="12"/>
      <c r="W93" s="12"/>
      <c r="X93" s="12"/>
      <c r="Y93" s="12"/>
      <c r="Z93" s="12"/>
      <c r="AA93" s="12"/>
      <c r="AB93" s="12"/>
      <c r="AC93" s="12"/>
      <c r="AD93" s="12"/>
      <c r="AE93" s="12"/>
      <c r="AR93" s="211" t="s">
        <v>83</v>
      </c>
      <c r="AT93" s="212" t="s">
        <v>75</v>
      </c>
      <c r="AU93" s="212" t="s">
        <v>83</v>
      </c>
      <c r="AY93" s="211" t="s">
        <v>308</v>
      </c>
      <c r="BK93" s="213">
        <f>SUM(BK94:BK125)</f>
        <v>0</v>
      </c>
    </row>
    <row r="94" s="2" customFormat="1" ht="16.5" customHeight="1">
      <c r="A94" s="41"/>
      <c r="B94" s="42"/>
      <c r="C94" s="216" t="s">
        <v>83</v>
      </c>
      <c r="D94" s="216" t="s">
        <v>310</v>
      </c>
      <c r="E94" s="217" t="s">
        <v>543</v>
      </c>
      <c r="F94" s="218" t="s">
        <v>544</v>
      </c>
      <c r="G94" s="219" t="s">
        <v>442</v>
      </c>
      <c r="H94" s="220">
        <v>219.84100000000001</v>
      </c>
      <c r="I94" s="221"/>
      <c r="J94" s="222">
        <f>ROUND(I94*H94,2)</f>
        <v>0</v>
      </c>
      <c r="K94" s="218" t="s">
        <v>314</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85</v>
      </c>
    </row>
    <row r="95" s="2" customFormat="1">
      <c r="A95" s="41"/>
      <c r="B95" s="42"/>
      <c r="C95" s="43"/>
      <c r="D95" s="229" t="s">
        <v>317</v>
      </c>
      <c r="E95" s="43"/>
      <c r="F95" s="230" t="s">
        <v>545</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317</v>
      </c>
      <c r="AU95" s="20" t="s">
        <v>85</v>
      </c>
    </row>
    <row r="96" s="14" customFormat="1">
      <c r="A96" s="14"/>
      <c r="B96" s="249"/>
      <c r="C96" s="250"/>
      <c r="D96" s="236" t="s">
        <v>319</v>
      </c>
      <c r="E96" s="251" t="s">
        <v>19</v>
      </c>
      <c r="F96" s="252" t="s">
        <v>546</v>
      </c>
      <c r="G96" s="250"/>
      <c r="H96" s="251" t="s">
        <v>19</v>
      </c>
      <c r="I96" s="253"/>
      <c r="J96" s="250"/>
      <c r="K96" s="250"/>
      <c r="L96" s="254"/>
      <c r="M96" s="255"/>
      <c r="N96" s="256"/>
      <c r="O96" s="256"/>
      <c r="P96" s="256"/>
      <c r="Q96" s="256"/>
      <c r="R96" s="256"/>
      <c r="S96" s="256"/>
      <c r="T96" s="257"/>
      <c r="U96" s="14"/>
      <c r="V96" s="14"/>
      <c r="W96" s="14"/>
      <c r="X96" s="14"/>
      <c r="Y96" s="14"/>
      <c r="Z96" s="14"/>
      <c r="AA96" s="14"/>
      <c r="AB96" s="14"/>
      <c r="AC96" s="14"/>
      <c r="AD96" s="14"/>
      <c r="AE96" s="14"/>
      <c r="AT96" s="258" t="s">
        <v>319</v>
      </c>
      <c r="AU96" s="258" t="s">
        <v>85</v>
      </c>
      <c r="AV96" s="14" t="s">
        <v>83</v>
      </c>
      <c r="AW96" s="14" t="s">
        <v>37</v>
      </c>
      <c r="AX96" s="14" t="s">
        <v>76</v>
      </c>
      <c r="AY96" s="258" t="s">
        <v>308</v>
      </c>
    </row>
    <row r="97" s="14" customFormat="1">
      <c r="A97" s="14"/>
      <c r="B97" s="249"/>
      <c r="C97" s="250"/>
      <c r="D97" s="236" t="s">
        <v>319</v>
      </c>
      <c r="E97" s="251" t="s">
        <v>19</v>
      </c>
      <c r="F97" s="252" t="s">
        <v>547</v>
      </c>
      <c r="G97" s="250"/>
      <c r="H97" s="251" t="s">
        <v>19</v>
      </c>
      <c r="I97" s="253"/>
      <c r="J97" s="250"/>
      <c r="K97" s="250"/>
      <c r="L97" s="254"/>
      <c r="M97" s="255"/>
      <c r="N97" s="256"/>
      <c r="O97" s="256"/>
      <c r="P97" s="256"/>
      <c r="Q97" s="256"/>
      <c r="R97" s="256"/>
      <c r="S97" s="256"/>
      <c r="T97" s="257"/>
      <c r="U97" s="14"/>
      <c r="V97" s="14"/>
      <c r="W97" s="14"/>
      <c r="X97" s="14"/>
      <c r="Y97" s="14"/>
      <c r="Z97" s="14"/>
      <c r="AA97" s="14"/>
      <c r="AB97" s="14"/>
      <c r="AC97" s="14"/>
      <c r="AD97" s="14"/>
      <c r="AE97" s="14"/>
      <c r="AT97" s="258" t="s">
        <v>319</v>
      </c>
      <c r="AU97" s="258" t="s">
        <v>85</v>
      </c>
      <c r="AV97" s="14" t="s">
        <v>83</v>
      </c>
      <c r="AW97" s="14" t="s">
        <v>37</v>
      </c>
      <c r="AX97" s="14" t="s">
        <v>76</v>
      </c>
      <c r="AY97" s="258" t="s">
        <v>308</v>
      </c>
    </row>
    <row r="98" s="13" customFormat="1">
      <c r="A98" s="13"/>
      <c r="B98" s="234"/>
      <c r="C98" s="235"/>
      <c r="D98" s="236" t="s">
        <v>319</v>
      </c>
      <c r="E98" s="237" t="s">
        <v>19</v>
      </c>
      <c r="F98" s="238" t="s">
        <v>548</v>
      </c>
      <c r="G98" s="235"/>
      <c r="H98" s="239">
        <v>49.040999999999997</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76</v>
      </c>
      <c r="AY98" s="245" t="s">
        <v>308</v>
      </c>
    </row>
    <row r="99" s="13" customFormat="1">
      <c r="A99" s="13"/>
      <c r="B99" s="234"/>
      <c r="C99" s="235"/>
      <c r="D99" s="236" t="s">
        <v>319</v>
      </c>
      <c r="E99" s="237" t="s">
        <v>19</v>
      </c>
      <c r="F99" s="238" t="s">
        <v>549</v>
      </c>
      <c r="G99" s="235"/>
      <c r="H99" s="239">
        <v>55.252000000000002</v>
      </c>
      <c r="I99" s="240"/>
      <c r="J99" s="235"/>
      <c r="K99" s="235"/>
      <c r="L99" s="241"/>
      <c r="M99" s="242"/>
      <c r="N99" s="243"/>
      <c r="O99" s="243"/>
      <c r="P99" s="243"/>
      <c r="Q99" s="243"/>
      <c r="R99" s="243"/>
      <c r="S99" s="243"/>
      <c r="T99" s="244"/>
      <c r="U99" s="13"/>
      <c r="V99" s="13"/>
      <c r="W99" s="13"/>
      <c r="X99" s="13"/>
      <c r="Y99" s="13"/>
      <c r="Z99" s="13"/>
      <c r="AA99" s="13"/>
      <c r="AB99" s="13"/>
      <c r="AC99" s="13"/>
      <c r="AD99" s="13"/>
      <c r="AE99" s="13"/>
      <c r="AT99" s="245" t="s">
        <v>319</v>
      </c>
      <c r="AU99" s="245" t="s">
        <v>85</v>
      </c>
      <c r="AV99" s="13" t="s">
        <v>85</v>
      </c>
      <c r="AW99" s="13" t="s">
        <v>37</v>
      </c>
      <c r="AX99" s="13" t="s">
        <v>76</v>
      </c>
      <c r="AY99" s="245" t="s">
        <v>308</v>
      </c>
    </row>
    <row r="100" s="13" customFormat="1">
      <c r="A100" s="13"/>
      <c r="B100" s="234"/>
      <c r="C100" s="235"/>
      <c r="D100" s="236" t="s">
        <v>319</v>
      </c>
      <c r="E100" s="237" t="s">
        <v>19</v>
      </c>
      <c r="F100" s="238" t="s">
        <v>550</v>
      </c>
      <c r="G100" s="235"/>
      <c r="H100" s="239">
        <v>60.722999999999999</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3" customFormat="1">
      <c r="A101" s="13"/>
      <c r="B101" s="234"/>
      <c r="C101" s="235"/>
      <c r="D101" s="236" t="s">
        <v>319</v>
      </c>
      <c r="E101" s="237" t="s">
        <v>19</v>
      </c>
      <c r="F101" s="238" t="s">
        <v>551</v>
      </c>
      <c r="G101" s="235"/>
      <c r="H101" s="239">
        <v>54.825000000000003</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76</v>
      </c>
      <c r="AY101" s="245" t="s">
        <v>308</v>
      </c>
    </row>
    <row r="102" s="15" customFormat="1">
      <c r="A102" s="15"/>
      <c r="B102" s="259"/>
      <c r="C102" s="260"/>
      <c r="D102" s="236" t="s">
        <v>319</v>
      </c>
      <c r="E102" s="261" t="s">
        <v>19</v>
      </c>
      <c r="F102" s="262" t="s">
        <v>448</v>
      </c>
      <c r="G102" s="260"/>
      <c r="H102" s="263">
        <v>219.84100000000001</v>
      </c>
      <c r="I102" s="264"/>
      <c r="J102" s="260"/>
      <c r="K102" s="260"/>
      <c r="L102" s="265"/>
      <c r="M102" s="266"/>
      <c r="N102" s="267"/>
      <c r="O102" s="267"/>
      <c r="P102" s="267"/>
      <c r="Q102" s="267"/>
      <c r="R102" s="267"/>
      <c r="S102" s="267"/>
      <c r="T102" s="268"/>
      <c r="U102" s="15"/>
      <c r="V102" s="15"/>
      <c r="W102" s="15"/>
      <c r="X102" s="15"/>
      <c r="Y102" s="15"/>
      <c r="Z102" s="15"/>
      <c r="AA102" s="15"/>
      <c r="AB102" s="15"/>
      <c r="AC102" s="15"/>
      <c r="AD102" s="15"/>
      <c r="AE102" s="15"/>
      <c r="AT102" s="269" t="s">
        <v>319</v>
      </c>
      <c r="AU102" s="269" t="s">
        <v>85</v>
      </c>
      <c r="AV102" s="15" t="s">
        <v>315</v>
      </c>
      <c r="AW102" s="15" t="s">
        <v>37</v>
      </c>
      <c r="AX102" s="15" t="s">
        <v>83</v>
      </c>
      <c r="AY102" s="269" t="s">
        <v>308</v>
      </c>
    </row>
    <row r="103" s="2" customFormat="1" ht="16.5" customHeight="1">
      <c r="A103" s="41"/>
      <c r="B103" s="42"/>
      <c r="C103" s="216" t="s">
        <v>85</v>
      </c>
      <c r="D103" s="216" t="s">
        <v>310</v>
      </c>
      <c r="E103" s="217" t="s">
        <v>552</v>
      </c>
      <c r="F103" s="218" t="s">
        <v>553</v>
      </c>
      <c r="G103" s="219" t="s">
        <v>313</v>
      </c>
      <c r="H103" s="220">
        <v>308.89999999999998</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315</v>
      </c>
    </row>
    <row r="104" s="2" customFormat="1">
      <c r="A104" s="41"/>
      <c r="B104" s="42"/>
      <c r="C104" s="43"/>
      <c r="D104" s="229" t="s">
        <v>317</v>
      </c>
      <c r="E104" s="43"/>
      <c r="F104" s="230" t="s">
        <v>554</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2" customFormat="1" ht="16.5" customHeight="1">
      <c r="A105" s="41"/>
      <c r="B105" s="42"/>
      <c r="C105" s="216" t="s">
        <v>150</v>
      </c>
      <c r="D105" s="216" t="s">
        <v>310</v>
      </c>
      <c r="E105" s="217" t="s">
        <v>555</v>
      </c>
      <c r="F105" s="218" t="s">
        <v>556</v>
      </c>
      <c r="G105" s="219" t="s">
        <v>313</v>
      </c>
      <c r="H105" s="220">
        <v>308.89999999999998</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342</v>
      </c>
    </row>
    <row r="106" s="2" customFormat="1">
      <c r="A106" s="41"/>
      <c r="B106" s="42"/>
      <c r="C106" s="43"/>
      <c r="D106" s="229" t="s">
        <v>317</v>
      </c>
      <c r="E106" s="43"/>
      <c r="F106" s="230" t="s">
        <v>557</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14" customFormat="1">
      <c r="A107" s="14"/>
      <c r="B107" s="249"/>
      <c r="C107" s="250"/>
      <c r="D107" s="236" t="s">
        <v>319</v>
      </c>
      <c r="E107" s="251" t="s">
        <v>19</v>
      </c>
      <c r="F107" s="252" t="s">
        <v>546</v>
      </c>
      <c r="G107" s="250"/>
      <c r="H107" s="251" t="s">
        <v>19</v>
      </c>
      <c r="I107" s="253"/>
      <c r="J107" s="250"/>
      <c r="K107" s="250"/>
      <c r="L107" s="254"/>
      <c r="M107" s="255"/>
      <c r="N107" s="256"/>
      <c r="O107" s="256"/>
      <c r="P107" s="256"/>
      <c r="Q107" s="256"/>
      <c r="R107" s="256"/>
      <c r="S107" s="256"/>
      <c r="T107" s="257"/>
      <c r="U107" s="14"/>
      <c r="V107" s="14"/>
      <c r="W107" s="14"/>
      <c r="X107" s="14"/>
      <c r="Y107" s="14"/>
      <c r="Z107" s="14"/>
      <c r="AA107" s="14"/>
      <c r="AB107" s="14"/>
      <c r="AC107" s="14"/>
      <c r="AD107" s="14"/>
      <c r="AE107" s="14"/>
      <c r="AT107" s="258" t="s">
        <v>319</v>
      </c>
      <c r="AU107" s="258" t="s">
        <v>85</v>
      </c>
      <c r="AV107" s="14" t="s">
        <v>83</v>
      </c>
      <c r="AW107" s="14" t="s">
        <v>37</v>
      </c>
      <c r="AX107" s="14" t="s">
        <v>76</v>
      </c>
      <c r="AY107" s="258" t="s">
        <v>308</v>
      </c>
    </row>
    <row r="108" s="14" customFormat="1">
      <c r="A108" s="14"/>
      <c r="B108" s="249"/>
      <c r="C108" s="250"/>
      <c r="D108" s="236" t="s">
        <v>319</v>
      </c>
      <c r="E108" s="251" t="s">
        <v>19</v>
      </c>
      <c r="F108" s="252" t="s">
        <v>558</v>
      </c>
      <c r="G108" s="250"/>
      <c r="H108" s="251" t="s">
        <v>19</v>
      </c>
      <c r="I108" s="253"/>
      <c r="J108" s="250"/>
      <c r="K108" s="250"/>
      <c r="L108" s="254"/>
      <c r="M108" s="255"/>
      <c r="N108" s="256"/>
      <c r="O108" s="256"/>
      <c r="P108" s="256"/>
      <c r="Q108" s="256"/>
      <c r="R108" s="256"/>
      <c r="S108" s="256"/>
      <c r="T108" s="257"/>
      <c r="U108" s="14"/>
      <c r="V108" s="14"/>
      <c r="W108" s="14"/>
      <c r="X108" s="14"/>
      <c r="Y108" s="14"/>
      <c r="Z108" s="14"/>
      <c r="AA108" s="14"/>
      <c r="AB108" s="14"/>
      <c r="AC108" s="14"/>
      <c r="AD108" s="14"/>
      <c r="AE108" s="14"/>
      <c r="AT108" s="258" t="s">
        <v>319</v>
      </c>
      <c r="AU108" s="258" t="s">
        <v>85</v>
      </c>
      <c r="AV108" s="14" t="s">
        <v>83</v>
      </c>
      <c r="AW108" s="14" t="s">
        <v>37</v>
      </c>
      <c r="AX108" s="14" t="s">
        <v>76</v>
      </c>
      <c r="AY108" s="258" t="s">
        <v>308</v>
      </c>
    </row>
    <row r="109" s="13" customFormat="1">
      <c r="A109" s="13"/>
      <c r="B109" s="234"/>
      <c r="C109" s="235"/>
      <c r="D109" s="236" t="s">
        <v>319</v>
      </c>
      <c r="E109" s="237" t="s">
        <v>19</v>
      </c>
      <c r="F109" s="238" t="s">
        <v>559</v>
      </c>
      <c r="G109" s="235"/>
      <c r="H109" s="239">
        <v>308.89999999999998</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5" customFormat="1">
      <c r="A110" s="15"/>
      <c r="B110" s="259"/>
      <c r="C110" s="260"/>
      <c r="D110" s="236" t="s">
        <v>319</v>
      </c>
      <c r="E110" s="261" t="s">
        <v>19</v>
      </c>
      <c r="F110" s="262" t="s">
        <v>448</v>
      </c>
      <c r="G110" s="260"/>
      <c r="H110" s="263">
        <v>308.89999999999998</v>
      </c>
      <c r="I110" s="264"/>
      <c r="J110" s="260"/>
      <c r="K110" s="260"/>
      <c r="L110" s="265"/>
      <c r="M110" s="266"/>
      <c r="N110" s="267"/>
      <c r="O110" s="267"/>
      <c r="P110" s="267"/>
      <c r="Q110" s="267"/>
      <c r="R110" s="267"/>
      <c r="S110" s="267"/>
      <c r="T110" s="268"/>
      <c r="U110" s="15"/>
      <c r="V110" s="15"/>
      <c r="W110" s="15"/>
      <c r="X110" s="15"/>
      <c r="Y110" s="15"/>
      <c r="Z110" s="15"/>
      <c r="AA110" s="15"/>
      <c r="AB110" s="15"/>
      <c r="AC110" s="15"/>
      <c r="AD110" s="15"/>
      <c r="AE110" s="15"/>
      <c r="AT110" s="269" t="s">
        <v>319</v>
      </c>
      <c r="AU110" s="269" t="s">
        <v>85</v>
      </c>
      <c r="AV110" s="15" t="s">
        <v>315</v>
      </c>
      <c r="AW110" s="15" t="s">
        <v>37</v>
      </c>
      <c r="AX110" s="15" t="s">
        <v>83</v>
      </c>
      <c r="AY110" s="269" t="s">
        <v>308</v>
      </c>
    </row>
    <row r="111" s="2" customFormat="1" ht="16.5" customHeight="1">
      <c r="A111" s="41"/>
      <c r="B111" s="42"/>
      <c r="C111" s="216" t="s">
        <v>315</v>
      </c>
      <c r="D111" s="216" t="s">
        <v>310</v>
      </c>
      <c r="E111" s="217" t="s">
        <v>560</v>
      </c>
      <c r="F111" s="218" t="s">
        <v>561</v>
      </c>
      <c r="G111" s="219" t="s">
        <v>442</v>
      </c>
      <c r="H111" s="220">
        <v>61.780000000000001</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352</v>
      </c>
    </row>
    <row r="112" s="2" customFormat="1">
      <c r="A112" s="41"/>
      <c r="B112" s="42"/>
      <c r="C112" s="43"/>
      <c r="D112" s="229" t="s">
        <v>317</v>
      </c>
      <c r="E112" s="43"/>
      <c r="F112" s="230" t="s">
        <v>562</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4" customFormat="1">
      <c r="A113" s="14"/>
      <c r="B113" s="249"/>
      <c r="C113" s="250"/>
      <c r="D113" s="236" t="s">
        <v>319</v>
      </c>
      <c r="E113" s="251" t="s">
        <v>19</v>
      </c>
      <c r="F113" s="252" t="s">
        <v>546</v>
      </c>
      <c r="G113" s="250"/>
      <c r="H113" s="251" t="s">
        <v>19</v>
      </c>
      <c r="I113" s="253"/>
      <c r="J113" s="250"/>
      <c r="K113" s="250"/>
      <c r="L113" s="254"/>
      <c r="M113" s="255"/>
      <c r="N113" s="256"/>
      <c r="O113" s="256"/>
      <c r="P113" s="256"/>
      <c r="Q113" s="256"/>
      <c r="R113" s="256"/>
      <c r="S113" s="256"/>
      <c r="T113" s="257"/>
      <c r="U113" s="14"/>
      <c r="V113" s="14"/>
      <c r="W113" s="14"/>
      <c r="X113" s="14"/>
      <c r="Y113" s="14"/>
      <c r="Z113" s="14"/>
      <c r="AA113" s="14"/>
      <c r="AB113" s="14"/>
      <c r="AC113" s="14"/>
      <c r="AD113" s="14"/>
      <c r="AE113" s="14"/>
      <c r="AT113" s="258" t="s">
        <v>319</v>
      </c>
      <c r="AU113" s="258" t="s">
        <v>85</v>
      </c>
      <c r="AV113" s="14" t="s">
        <v>83</v>
      </c>
      <c r="AW113" s="14" t="s">
        <v>37</v>
      </c>
      <c r="AX113" s="14" t="s">
        <v>76</v>
      </c>
      <c r="AY113" s="258" t="s">
        <v>308</v>
      </c>
    </row>
    <row r="114" s="14" customFormat="1">
      <c r="A114" s="14"/>
      <c r="B114" s="249"/>
      <c r="C114" s="250"/>
      <c r="D114" s="236" t="s">
        <v>319</v>
      </c>
      <c r="E114" s="251" t="s">
        <v>19</v>
      </c>
      <c r="F114" s="252" t="s">
        <v>558</v>
      </c>
      <c r="G114" s="250"/>
      <c r="H114" s="251" t="s">
        <v>19</v>
      </c>
      <c r="I114" s="253"/>
      <c r="J114" s="250"/>
      <c r="K114" s="250"/>
      <c r="L114" s="254"/>
      <c r="M114" s="255"/>
      <c r="N114" s="256"/>
      <c r="O114" s="256"/>
      <c r="P114" s="256"/>
      <c r="Q114" s="256"/>
      <c r="R114" s="256"/>
      <c r="S114" s="256"/>
      <c r="T114" s="257"/>
      <c r="U114" s="14"/>
      <c r="V114" s="14"/>
      <c r="W114" s="14"/>
      <c r="X114" s="14"/>
      <c r="Y114" s="14"/>
      <c r="Z114" s="14"/>
      <c r="AA114" s="14"/>
      <c r="AB114" s="14"/>
      <c r="AC114" s="14"/>
      <c r="AD114" s="14"/>
      <c r="AE114" s="14"/>
      <c r="AT114" s="258" t="s">
        <v>319</v>
      </c>
      <c r="AU114" s="258" t="s">
        <v>85</v>
      </c>
      <c r="AV114" s="14" t="s">
        <v>83</v>
      </c>
      <c r="AW114" s="14" t="s">
        <v>37</v>
      </c>
      <c r="AX114" s="14" t="s">
        <v>76</v>
      </c>
      <c r="AY114" s="258" t="s">
        <v>308</v>
      </c>
    </row>
    <row r="115" s="13" customFormat="1">
      <c r="A115" s="13"/>
      <c r="B115" s="234"/>
      <c r="C115" s="235"/>
      <c r="D115" s="236" t="s">
        <v>319</v>
      </c>
      <c r="E115" s="237" t="s">
        <v>19</v>
      </c>
      <c r="F115" s="238" t="s">
        <v>563</v>
      </c>
      <c r="G115" s="235"/>
      <c r="H115" s="239">
        <v>61.780000000000001</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5" customFormat="1">
      <c r="A116" s="15"/>
      <c r="B116" s="259"/>
      <c r="C116" s="260"/>
      <c r="D116" s="236" t="s">
        <v>319</v>
      </c>
      <c r="E116" s="261" t="s">
        <v>19</v>
      </c>
      <c r="F116" s="262" t="s">
        <v>448</v>
      </c>
      <c r="G116" s="260"/>
      <c r="H116" s="263">
        <v>61.780000000000001</v>
      </c>
      <c r="I116" s="264"/>
      <c r="J116" s="260"/>
      <c r="K116" s="260"/>
      <c r="L116" s="265"/>
      <c r="M116" s="266"/>
      <c r="N116" s="267"/>
      <c r="O116" s="267"/>
      <c r="P116" s="267"/>
      <c r="Q116" s="267"/>
      <c r="R116" s="267"/>
      <c r="S116" s="267"/>
      <c r="T116" s="268"/>
      <c r="U116" s="15"/>
      <c r="V116" s="15"/>
      <c r="W116" s="15"/>
      <c r="X116" s="15"/>
      <c r="Y116" s="15"/>
      <c r="Z116" s="15"/>
      <c r="AA116" s="15"/>
      <c r="AB116" s="15"/>
      <c r="AC116" s="15"/>
      <c r="AD116" s="15"/>
      <c r="AE116" s="15"/>
      <c r="AT116" s="269" t="s">
        <v>319</v>
      </c>
      <c r="AU116" s="269" t="s">
        <v>85</v>
      </c>
      <c r="AV116" s="15" t="s">
        <v>315</v>
      </c>
      <c r="AW116" s="15" t="s">
        <v>37</v>
      </c>
      <c r="AX116" s="15" t="s">
        <v>83</v>
      </c>
      <c r="AY116" s="269" t="s">
        <v>308</v>
      </c>
    </row>
    <row r="117" s="2" customFormat="1" ht="16.5" customHeight="1">
      <c r="A117" s="41"/>
      <c r="B117" s="42"/>
      <c r="C117" s="216" t="s">
        <v>336</v>
      </c>
      <c r="D117" s="216" t="s">
        <v>310</v>
      </c>
      <c r="E117" s="217" t="s">
        <v>564</v>
      </c>
      <c r="F117" s="218" t="s">
        <v>565</v>
      </c>
      <c r="G117" s="219" t="s">
        <v>313</v>
      </c>
      <c r="H117" s="220">
        <v>690</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362</v>
      </c>
    </row>
    <row r="118" s="2" customFormat="1">
      <c r="A118" s="41"/>
      <c r="B118" s="42"/>
      <c r="C118" s="43"/>
      <c r="D118" s="229" t="s">
        <v>317</v>
      </c>
      <c r="E118" s="43"/>
      <c r="F118" s="230" t="s">
        <v>566</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14" customFormat="1">
      <c r="A119" s="14"/>
      <c r="B119" s="249"/>
      <c r="C119" s="250"/>
      <c r="D119" s="236" t="s">
        <v>319</v>
      </c>
      <c r="E119" s="251" t="s">
        <v>19</v>
      </c>
      <c r="F119" s="252" t="s">
        <v>546</v>
      </c>
      <c r="G119" s="250"/>
      <c r="H119" s="251" t="s">
        <v>19</v>
      </c>
      <c r="I119" s="253"/>
      <c r="J119" s="250"/>
      <c r="K119" s="250"/>
      <c r="L119" s="254"/>
      <c r="M119" s="255"/>
      <c r="N119" s="256"/>
      <c r="O119" s="256"/>
      <c r="P119" s="256"/>
      <c r="Q119" s="256"/>
      <c r="R119" s="256"/>
      <c r="S119" s="256"/>
      <c r="T119" s="257"/>
      <c r="U119" s="14"/>
      <c r="V119" s="14"/>
      <c r="W119" s="14"/>
      <c r="X119" s="14"/>
      <c r="Y119" s="14"/>
      <c r="Z119" s="14"/>
      <c r="AA119" s="14"/>
      <c r="AB119" s="14"/>
      <c r="AC119" s="14"/>
      <c r="AD119" s="14"/>
      <c r="AE119" s="14"/>
      <c r="AT119" s="258" t="s">
        <v>319</v>
      </c>
      <c r="AU119" s="258" t="s">
        <v>85</v>
      </c>
      <c r="AV119" s="14" t="s">
        <v>83</v>
      </c>
      <c r="AW119" s="14" t="s">
        <v>37</v>
      </c>
      <c r="AX119" s="14" t="s">
        <v>76</v>
      </c>
      <c r="AY119" s="258" t="s">
        <v>308</v>
      </c>
    </row>
    <row r="120" s="13" customFormat="1">
      <c r="A120" s="13"/>
      <c r="B120" s="234"/>
      <c r="C120" s="235"/>
      <c r="D120" s="236" t="s">
        <v>319</v>
      </c>
      <c r="E120" s="237" t="s">
        <v>19</v>
      </c>
      <c r="F120" s="238" t="s">
        <v>567</v>
      </c>
      <c r="G120" s="235"/>
      <c r="H120" s="239">
        <v>481.94999999999999</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3" customFormat="1">
      <c r="A121" s="13"/>
      <c r="B121" s="234"/>
      <c r="C121" s="235"/>
      <c r="D121" s="236" t="s">
        <v>319</v>
      </c>
      <c r="E121" s="237" t="s">
        <v>19</v>
      </c>
      <c r="F121" s="238" t="s">
        <v>568</v>
      </c>
      <c r="G121" s="235"/>
      <c r="H121" s="239">
        <v>97.799999999999997</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3" customFormat="1">
      <c r="A122" s="13"/>
      <c r="B122" s="234"/>
      <c r="C122" s="235"/>
      <c r="D122" s="236" t="s">
        <v>319</v>
      </c>
      <c r="E122" s="237" t="s">
        <v>19</v>
      </c>
      <c r="F122" s="238" t="s">
        <v>569</v>
      </c>
      <c r="G122" s="235"/>
      <c r="H122" s="239">
        <v>110.25</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5" customFormat="1">
      <c r="A123" s="15"/>
      <c r="B123" s="259"/>
      <c r="C123" s="260"/>
      <c r="D123" s="236" t="s">
        <v>319</v>
      </c>
      <c r="E123" s="261" t="s">
        <v>19</v>
      </c>
      <c r="F123" s="262" t="s">
        <v>448</v>
      </c>
      <c r="G123" s="260"/>
      <c r="H123" s="263">
        <v>690</v>
      </c>
      <c r="I123" s="264"/>
      <c r="J123" s="260"/>
      <c r="K123" s="260"/>
      <c r="L123" s="265"/>
      <c r="M123" s="266"/>
      <c r="N123" s="267"/>
      <c r="O123" s="267"/>
      <c r="P123" s="267"/>
      <c r="Q123" s="267"/>
      <c r="R123" s="267"/>
      <c r="S123" s="267"/>
      <c r="T123" s="268"/>
      <c r="U123" s="15"/>
      <c r="V123" s="15"/>
      <c r="W123" s="15"/>
      <c r="X123" s="15"/>
      <c r="Y123" s="15"/>
      <c r="Z123" s="15"/>
      <c r="AA123" s="15"/>
      <c r="AB123" s="15"/>
      <c r="AC123" s="15"/>
      <c r="AD123" s="15"/>
      <c r="AE123" s="15"/>
      <c r="AT123" s="269" t="s">
        <v>319</v>
      </c>
      <c r="AU123" s="269" t="s">
        <v>85</v>
      </c>
      <c r="AV123" s="15" t="s">
        <v>315</v>
      </c>
      <c r="AW123" s="15" t="s">
        <v>37</v>
      </c>
      <c r="AX123" s="15" t="s">
        <v>83</v>
      </c>
      <c r="AY123" s="269" t="s">
        <v>308</v>
      </c>
    </row>
    <row r="124" s="2" customFormat="1" ht="16.5" customHeight="1">
      <c r="A124" s="41"/>
      <c r="B124" s="42"/>
      <c r="C124" s="216" t="s">
        <v>342</v>
      </c>
      <c r="D124" s="216" t="s">
        <v>310</v>
      </c>
      <c r="E124" s="217" t="s">
        <v>570</v>
      </c>
      <c r="F124" s="218" t="s">
        <v>571</v>
      </c>
      <c r="G124" s="219" t="s">
        <v>323</v>
      </c>
      <c r="H124" s="220">
        <v>9</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8</v>
      </c>
    </row>
    <row r="125" s="2" customFormat="1" ht="16.5" customHeight="1">
      <c r="A125" s="41"/>
      <c r="B125" s="42"/>
      <c r="C125" s="216" t="s">
        <v>347</v>
      </c>
      <c r="D125" s="216" t="s">
        <v>310</v>
      </c>
      <c r="E125" s="217" t="s">
        <v>572</v>
      </c>
      <c r="F125" s="218" t="s">
        <v>573</v>
      </c>
      <c r="G125" s="219" t="s">
        <v>323</v>
      </c>
      <c r="H125" s="220">
        <v>11</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381</v>
      </c>
    </row>
    <row r="126" s="12" customFormat="1" ht="22.8" customHeight="1">
      <c r="A126" s="12"/>
      <c r="B126" s="200"/>
      <c r="C126" s="201"/>
      <c r="D126" s="202" t="s">
        <v>75</v>
      </c>
      <c r="E126" s="214" t="s">
        <v>489</v>
      </c>
      <c r="F126" s="214" t="s">
        <v>490</v>
      </c>
      <c r="G126" s="201"/>
      <c r="H126" s="201"/>
      <c r="I126" s="204"/>
      <c r="J126" s="215">
        <f>BK126</f>
        <v>0</v>
      </c>
      <c r="K126" s="201"/>
      <c r="L126" s="206"/>
      <c r="M126" s="207"/>
      <c r="N126" s="208"/>
      <c r="O126" s="208"/>
      <c r="P126" s="209">
        <f>SUM(P127:P139)</f>
        <v>0</v>
      </c>
      <c r="Q126" s="208"/>
      <c r="R126" s="209">
        <f>SUM(R127:R139)</f>
        <v>0</v>
      </c>
      <c r="S126" s="208"/>
      <c r="T126" s="210">
        <f>SUM(T127:T139)</f>
        <v>0</v>
      </c>
      <c r="U126" s="12"/>
      <c r="V126" s="12"/>
      <c r="W126" s="12"/>
      <c r="X126" s="12"/>
      <c r="Y126" s="12"/>
      <c r="Z126" s="12"/>
      <c r="AA126" s="12"/>
      <c r="AB126" s="12"/>
      <c r="AC126" s="12"/>
      <c r="AD126" s="12"/>
      <c r="AE126" s="12"/>
      <c r="AR126" s="211" t="s">
        <v>83</v>
      </c>
      <c r="AT126" s="212" t="s">
        <v>75</v>
      </c>
      <c r="AU126" s="212" t="s">
        <v>83</v>
      </c>
      <c r="AY126" s="211" t="s">
        <v>308</v>
      </c>
      <c r="BK126" s="213">
        <f>SUM(BK127:BK139)</f>
        <v>0</v>
      </c>
    </row>
    <row r="127" s="2" customFormat="1" ht="16.5" customHeight="1">
      <c r="A127" s="41"/>
      <c r="B127" s="42"/>
      <c r="C127" s="216" t="s">
        <v>352</v>
      </c>
      <c r="D127" s="216" t="s">
        <v>310</v>
      </c>
      <c r="E127" s="217" t="s">
        <v>574</v>
      </c>
      <c r="F127" s="218" t="s">
        <v>575</v>
      </c>
      <c r="G127" s="219" t="s">
        <v>493</v>
      </c>
      <c r="H127" s="220">
        <v>1053.5519999999999</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391</v>
      </c>
    </row>
    <row r="128" s="2" customFormat="1">
      <c r="A128" s="41"/>
      <c r="B128" s="42"/>
      <c r="C128" s="43"/>
      <c r="D128" s="229" t="s">
        <v>317</v>
      </c>
      <c r="E128" s="43"/>
      <c r="F128" s="230" t="s">
        <v>576</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2" customFormat="1" ht="16.5" customHeight="1">
      <c r="A129" s="41"/>
      <c r="B129" s="42"/>
      <c r="C129" s="216" t="s">
        <v>357</v>
      </c>
      <c r="D129" s="216" t="s">
        <v>310</v>
      </c>
      <c r="E129" s="217" t="s">
        <v>577</v>
      </c>
      <c r="F129" s="218" t="s">
        <v>578</v>
      </c>
      <c r="G129" s="219" t="s">
        <v>493</v>
      </c>
      <c r="H129" s="220">
        <v>1053.5519999999999</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401</v>
      </c>
    </row>
    <row r="130" s="2" customFormat="1">
      <c r="A130" s="41"/>
      <c r="B130" s="42"/>
      <c r="C130" s="43"/>
      <c r="D130" s="229" t="s">
        <v>317</v>
      </c>
      <c r="E130" s="43"/>
      <c r="F130" s="230" t="s">
        <v>579</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2" customFormat="1" ht="16.5" customHeight="1">
      <c r="A131" s="41"/>
      <c r="B131" s="42"/>
      <c r="C131" s="216" t="s">
        <v>362</v>
      </c>
      <c r="D131" s="216" t="s">
        <v>310</v>
      </c>
      <c r="E131" s="217" t="s">
        <v>580</v>
      </c>
      <c r="F131" s="218" t="s">
        <v>581</v>
      </c>
      <c r="G131" s="219" t="s">
        <v>493</v>
      </c>
      <c r="H131" s="220">
        <v>20017.488000000001</v>
      </c>
      <c r="I131" s="221"/>
      <c r="J131" s="222">
        <f>ROUND(I131*H131,2)</f>
        <v>0</v>
      </c>
      <c r="K131" s="218" t="s">
        <v>314</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411</v>
      </c>
    </row>
    <row r="132" s="2" customFormat="1">
      <c r="A132" s="41"/>
      <c r="B132" s="42"/>
      <c r="C132" s="43"/>
      <c r="D132" s="229" t="s">
        <v>317</v>
      </c>
      <c r="E132" s="43"/>
      <c r="F132" s="230" t="s">
        <v>582</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317</v>
      </c>
      <c r="AU132" s="20" t="s">
        <v>85</v>
      </c>
    </row>
    <row r="133" s="13" customFormat="1">
      <c r="A133" s="13"/>
      <c r="B133" s="234"/>
      <c r="C133" s="235"/>
      <c r="D133" s="236" t="s">
        <v>319</v>
      </c>
      <c r="E133" s="237" t="s">
        <v>19</v>
      </c>
      <c r="F133" s="238" t="s">
        <v>583</v>
      </c>
      <c r="G133" s="235"/>
      <c r="H133" s="239">
        <v>20017.488000000001</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76</v>
      </c>
      <c r="AY133" s="245" t="s">
        <v>308</v>
      </c>
    </row>
    <row r="134" s="15" customFormat="1">
      <c r="A134" s="15"/>
      <c r="B134" s="259"/>
      <c r="C134" s="260"/>
      <c r="D134" s="236" t="s">
        <v>319</v>
      </c>
      <c r="E134" s="261" t="s">
        <v>19</v>
      </c>
      <c r="F134" s="262" t="s">
        <v>448</v>
      </c>
      <c r="G134" s="260"/>
      <c r="H134" s="263">
        <v>20017.488000000001</v>
      </c>
      <c r="I134" s="264"/>
      <c r="J134" s="260"/>
      <c r="K134" s="260"/>
      <c r="L134" s="265"/>
      <c r="M134" s="266"/>
      <c r="N134" s="267"/>
      <c r="O134" s="267"/>
      <c r="P134" s="267"/>
      <c r="Q134" s="267"/>
      <c r="R134" s="267"/>
      <c r="S134" s="267"/>
      <c r="T134" s="268"/>
      <c r="U134" s="15"/>
      <c r="V134" s="15"/>
      <c r="W134" s="15"/>
      <c r="X134" s="15"/>
      <c r="Y134" s="15"/>
      <c r="Z134" s="15"/>
      <c r="AA134" s="15"/>
      <c r="AB134" s="15"/>
      <c r="AC134" s="15"/>
      <c r="AD134" s="15"/>
      <c r="AE134" s="15"/>
      <c r="AT134" s="269" t="s">
        <v>319</v>
      </c>
      <c r="AU134" s="269" t="s">
        <v>85</v>
      </c>
      <c r="AV134" s="15" t="s">
        <v>315</v>
      </c>
      <c r="AW134" s="15" t="s">
        <v>37</v>
      </c>
      <c r="AX134" s="15" t="s">
        <v>83</v>
      </c>
      <c r="AY134" s="269" t="s">
        <v>308</v>
      </c>
    </row>
    <row r="135" s="2" customFormat="1" ht="21.75" customHeight="1">
      <c r="A135" s="41"/>
      <c r="B135" s="42"/>
      <c r="C135" s="216" t="s">
        <v>367</v>
      </c>
      <c r="D135" s="216" t="s">
        <v>310</v>
      </c>
      <c r="E135" s="217" t="s">
        <v>584</v>
      </c>
      <c r="F135" s="218" t="s">
        <v>585</v>
      </c>
      <c r="G135" s="219" t="s">
        <v>493</v>
      </c>
      <c r="H135" s="220">
        <v>903.55200000000002</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420</v>
      </c>
    </row>
    <row r="136" s="2" customFormat="1">
      <c r="A136" s="41"/>
      <c r="B136" s="42"/>
      <c r="C136" s="43"/>
      <c r="D136" s="229" t="s">
        <v>317</v>
      </c>
      <c r="E136" s="43"/>
      <c r="F136" s="230" t="s">
        <v>586</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13" customFormat="1">
      <c r="A137" s="13"/>
      <c r="B137" s="234"/>
      <c r="C137" s="235"/>
      <c r="D137" s="236" t="s">
        <v>319</v>
      </c>
      <c r="E137" s="237" t="s">
        <v>19</v>
      </c>
      <c r="F137" s="238" t="s">
        <v>587</v>
      </c>
      <c r="G137" s="235"/>
      <c r="H137" s="239">
        <v>903.55200000000002</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5" customFormat="1">
      <c r="A138" s="15"/>
      <c r="B138" s="259"/>
      <c r="C138" s="260"/>
      <c r="D138" s="236" t="s">
        <v>319</v>
      </c>
      <c r="E138" s="261" t="s">
        <v>19</v>
      </c>
      <c r="F138" s="262" t="s">
        <v>448</v>
      </c>
      <c r="G138" s="260"/>
      <c r="H138" s="263">
        <v>903.55200000000002</v>
      </c>
      <c r="I138" s="264"/>
      <c r="J138" s="260"/>
      <c r="K138" s="260"/>
      <c r="L138" s="265"/>
      <c r="M138" s="266"/>
      <c r="N138" s="267"/>
      <c r="O138" s="267"/>
      <c r="P138" s="267"/>
      <c r="Q138" s="267"/>
      <c r="R138" s="267"/>
      <c r="S138" s="267"/>
      <c r="T138" s="268"/>
      <c r="U138" s="15"/>
      <c r="V138" s="15"/>
      <c r="W138" s="15"/>
      <c r="X138" s="15"/>
      <c r="Y138" s="15"/>
      <c r="Z138" s="15"/>
      <c r="AA138" s="15"/>
      <c r="AB138" s="15"/>
      <c r="AC138" s="15"/>
      <c r="AD138" s="15"/>
      <c r="AE138" s="15"/>
      <c r="AT138" s="269" t="s">
        <v>319</v>
      </c>
      <c r="AU138" s="269" t="s">
        <v>85</v>
      </c>
      <c r="AV138" s="15" t="s">
        <v>315</v>
      </c>
      <c r="AW138" s="15" t="s">
        <v>37</v>
      </c>
      <c r="AX138" s="15" t="s">
        <v>83</v>
      </c>
      <c r="AY138" s="269" t="s">
        <v>308</v>
      </c>
    </row>
    <row r="139" s="2" customFormat="1" ht="16.5" customHeight="1">
      <c r="A139" s="41"/>
      <c r="B139" s="42"/>
      <c r="C139" s="216" t="s">
        <v>8</v>
      </c>
      <c r="D139" s="216" t="s">
        <v>310</v>
      </c>
      <c r="E139" s="217" t="s">
        <v>588</v>
      </c>
      <c r="F139" s="218" t="s">
        <v>589</v>
      </c>
      <c r="G139" s="219" t="s">
        <v>493</v>
      </c>
      <c r="H139" s="220">
        <v>-150</v>
      </c>
      <c r="I139" s="221"/>
      <c r="J139" s="222">
        <f>ROUND(I139*H139,2)</f>
        <v>0</v>
      </c>
      <c r="K139" s="218" t="s">
        <v>19</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430</v>
      </c>
    </row>
    <row r="140" s="12" customFormat="1" ht="25.92" customHeight="1">
      <c r="A140" s="12"/>
      <c r="B140" s="200"/>
      <c r="C140" s="201"/>
      <c r="D140" s="202" t="s">
        <v>75</v>
      </c>
      <c r="E140" s="203" t="s">
        <v>590</v>
      </c>
      <c r="F140" s="203" t="s">
        <v>591</v>
      </c>
      <c r="G140" s="201"/>
      <c r="H140" s="201"/>
      <c r="I140" s="204"/>
      <c r="J140" s="205">
        <f>BK140</f>
        <v>0</v>
      </c>
      <c r="K140" s="201"/>
      <c r="L140" s="206"/>
      <c r="M140" s="207"/>
      <c r="N140" s="208"/>
      <c r="O140" s="208"/>
      <c r="P140" s="209">
        <f>P141+P149</f>
        <v>0</v>
      </c>
      <c r="Q140" s="208"/>
      <c r="R140" s="209">
        <f>R141+R149</f>
        <v>0</v>
      </c>
      <c r="S140" s="208"/>
      <c r="T140" s="210">
        <f>T141+T149</f>
        <v>0</v>
      </c>
      <c r="U140" s="12"/>
      <c r="V140" s="12"/>
      <c r="W140" s="12"/>
      <c r="X140" s="12"/>
      <c r="Y140" s="12"/>
      <c r="Z140" s="12"/>
      <c r="AA140" s="12"/>
      <c r="AB140" s="12"/>
      <c r="AC140" s="12"/>
      <c r="AD140" s="12"/>
      <c r="AE140" s="12"/>
      <c r="AR140" s="211" t="s">
        <v>85</v>
      </c>
      <c r="AT140" s="212" t="s">
        <v>75</v>
      </c>
      <c r="AU140" s="212" t="s">
        <v>76</v>
      </c>
      <c r="AY140" s="211" t="s">
        <v>308</v>
      </c>
      <c r="BK140" s="213">
        <f>BK141+BK149</f>
        <v>0</v>
      </c>
    </row>
    <row r="141" s="12" customFormat="1" ht="22.8" customHeight="1">
      <c r="A141" s="12"/>
      <c r="B141" s="200"/>
      <c r="C141" s="201"/>
      <c r="D141" s="202" t="s">
        <v>75</v>
      </c>
      <c r="E141" s="214" t="s">
        <v>592</v>
      </c>
      <c r="F141" s="214" t="s">
        <v>593</v>
      </c>
      <c r="G141" s="201"/>
      <c r="H141" s="201"/>
      <c r="I141" s="204"/>
      <c r="J141" s="215">
        <f>BK141</f>
        <v>0</v>
      </c>
      <c r="K141" s="201"/>
      <c r="L141" s="206"/>
      <c r="M141" s="207"/>
      <c r="N141" s="208"/>
      <c r="O141" s="208"/>
      <c r="P141" s="209">
        <f>SUM(P142:P148)</f>
        <v>0</v>
      </c>
      <c r="Q141" s="208"/>
      <c r="R141" s="209">
        <f>SUM(R142:R148)</f>
        <v>0</v>
      </c>
      <c r="S141" s="208"/>
      <c r="T141" s="210">
        <f>SUM(T142:T148)</f>
        <v>0</v>
      </c>
      <c r="U141" s="12"/>
      <c r="V141" s="12"/>
      <c r="W141" s="12"/>
      <c r="X141" s="12"/>
      <c r="Y141" s="12"/>
      <c r="Z141" s="12"/>
      <c r="AA141" s="12"/>
      <c r="AB141" s="12"/>
      <c r="AC141" s="12"/>
      <c r="AD141" s="12"/>
      <c r="AE141" s="12"/>
      <c r="AR141" s="211" t="s">
        <v>85</v>
      </c>
      <c r="AT141" s="212" t="s">
        <v>75</v>
      </c>
      <c r="AU141" s="212" t="s">
        <v>83</v>
      </c>
      <c r="AY141" s="211" t="s">
        <v>308</v>
      </c>
      <c r="BK141" s="213">
        <f>SUM(BK142:BK148)</f>
        <v>0</v>
      </c>
    </row>
    <row r="142" s="2" customFormat="1" ht="16.5" customHeight="1">
      <c r="A142" s="41"/>
      <c r="B142" s="42"/>
      <c r="C142" s="216" t="s">
        <v>376</v>
      </c>
      <c r="D142" s="216" t="s">
        <v>310</v>
      </c>
      <c r="E142" s="217" t="s">
        <v>594</v>
      </c>
      <c r="F142" s="218" t="s">
        <v>595</v>
      </c>
      <c r="G142" s="219" t="s">
        <v>313</v>
      </c>
      <c r="H142" s="220">
        <v>1433.3699999999999</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391</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391</v>
      </c>
      <c r="BM142" s="227" t="s">
        <v>596</v>
      </c>
    </row>
    <row r="143" s="2" customFormat="1">
      <c r="A143" s="41"/>
      <c r="B143" s="42"/>
      <c r="C143" s="43"/>
      <c r="D143" s="229" t="s">
        <v>317</v>
      </c>
      <c r="E143" s="43"/>
      <c r="F143" s="230" t="s">
        <v>597</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4" customFormat="1">
      <c r="A144" s="14"/>
      <c r="B144" s="249"/>
      <c r="C144" s="250"/>
      <c r="D144" s="236" t="s">
        <v>319</v>
      </c>
      <c r="E144" s="251" t="s">
        <v>19</v>
      </c>
      <c r="F144" s="252" t="s">
        <v>598</v>
      </c>
      <c r="G144" s="250"/>
      <c r="H144" s="251" t="s">
        <v>19</v>
      </c>
      <c r="I144" s="253"/>
      <c r="J144" s="250"/>
      <c r="K144" s="250"/>
      <c r="L144" s="254"/>
      <c r="M144" s="255"/>
      <c r="N144" s="256"/>
      <c r="O144" s="256"/>
      <c r="P144" s="256"/>
      <c r="Q144" s="256"/>
      <c r="R144" s="256"/>
      <c r="S144" s="256"/>
      <c r="T144" s="257"/>
      <c r="U144" s="14"/>
      <c r="V144" s="14"/>
      <c r="W144" s="14"/>
      <c r="X144" s="14"/>
      <c r="Y144" s="14"/>
      <c r="Z144" s="14"/>
      <c r="AA144" s="14"/>
      <c r="AB144" s="14"/>
      <c r="AC144" s="14"/>
      <c r="AD144" s="14"/>
      <c r="AE144" s="14"/>
      <c r="AT144" s="258" t="s">
        <v>319</v>
      </c>
      <c r="AU144" s="258" t="s">
        <v>85</v>
      </c>
      <c r="AV144" s="14" t="s">
        <v>83</v>
      </c>
      <c r="AW144" s="14" t="s">
        <v>37</v>
      </c>
      <c r="AX144" s="14" t="s">
        <v>76</v>
      </c>
      <c r="AY144" s="258" t="s">
        <v>308</v>
      </c>
    </row>
    <row r="145" s="13" customFormat="1">
      <c r="A145" s="13"/>
      <c r="B145" s="234"/>
      <c r="C145" s="235"/>
      <c r="D145" s="236" t="s">
        <v>319</v>
      </c>
      <c r="E145" s="237" t="s">
        <v>19</v>
      </c>
      <c r="F145" s="238" t="s">
        <v>599</v>
      </c>
      <c r="G145" s="235"/>
      <c r="H145" s="239">
        <v>449.21899999999999</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600</v>
      </c>
      <c r="G146" s="235"/>
      <c r="H146" s="239">
        <v>835.12099999999998</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601</v>
      </c>
      <c r="G147" s="235"/>
      <c r="H147" s="239">
        <v>149.03</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5" customFormat="1">
      <c r="A148" s="15"/>
      <c r="B148" s="259"/>
      <c r="C148" s="260"/>
      <c r="D148" s="236" t="s">
        <v>319</v>
      </c>
      <c r="E148" s="261" t="s">
        <v>19</v>
      </c>
      <c r="F148" s="262" t="s">
        <v>448</v>
      </c>
      <c r="G148" s="260"/>
      <c r="H148" s="263">
        <v>1433.3699999999999</v>
      </c>
      <c r="I148" s="264"/>
      <c r="J148" s="260"/>
      <c r="K148" s="260"/>
      <c r="L148" s="265"/>
      <c r="M148" s="266"/>
      <c r="N148" s="267"/>
      <c r="O148" s="267"/>
      <c r="P148" s="267"/>
      <c r="Q148" s="267"/>
      <c r="R148" s="267"/>
      <c r="S148" s="267"/>
      <c r="T148" s="268"/>
      <c r="U148" s="15"/>
      <c r="V148" s="15"/>
      <c r="W148" s="15"/>
      <c r="X148" s="15"/>
      <c r="Y148" s="15"/>
      <c r="Z148" s="15"/>
      <c r="AA148" s="15"/>
      <c r="AB148" s="15"/>
      <c r="AC148" s="15"/>
      <c r="AD148" s="15"/>
      <c r="AE148" s="15"/>
      <c r="AT148" s="269" t="s">
        <v>319</v>
      </c>
      <c r="AU148" s="269" t="s">
        <v>85</v>
      </c>
      <c r="AV148" s="15" t="s">
        <v>315</v>
      </c>
      <c r="AW148" s="15" t="s">
        <v>37</v>
      </c>
      <c r="AX148" s="15" t="s">
        <v>83</v>
      </c>
      <c r="AY148" s="269" t="s">
        <v>308</v>
      </c>
    </row>
    <row r="149" s="12" customFormat="1" ht="22.8" customHeight="1">
      <c r="A149" s="12"/>
      <c r="B149" s="200"/>
      <c r="C149" s="201"/>
      <c r="D149" s="202" t="s">
        <v>75</v>
      </c>
      <c r="E149" s="214" t="s">
        <v>602</v>
      </c>
      <c r="F149" s="214" t="s">
        <v>603</v>
      </c>
      <c r="G149" s="201"/>
      <c r="H149" s="201"/>
      <c r="I149" s="204"/>
      <c r="J149" s="215">
        <f>BK149</f>
        <v>0</v>
      </c>
      <c r="K149" s="201"/>
      <c r="L149" s="206"/>
      <c r="M149" s="207"/>
      <c r="N149" s="208"/>
      <c r="O149" s="208"/>
      <c r="P149" s="209">
        <f>SUM(P150:P178)</f>
        <v>0</v>
      </c>
      <c r="Q149" s="208"/>
      <c r="R149" s="209">
        <f>SUM(R150:R178)</f>
        <v>0</v>
      </c>
      <c r="S149" s="208"/>
      <c r="T149" s="210">
        <f>SUM(T150:T178)</f>
        <v>0</v>
      </c>
      <c r="U149" s="12"/>
      <c r="V149" s="12"/>
      <c r="W149" s="12"/>
      <c r="X149" s="12"/>
      <c r="Y149" s="12"/>
      <c r="Z149" s="12"/>
      <c r="AA149" s="12"/>
      <c r="AB149" s="12"/>
      <c r="AC149" s="12"/>
      <c r="AD149" s="12"/>
      <c r="AE149" s="12"/>
      <c r="AR149" s="211" t="s">
        <v>85</v>
      </c>
      <c r="AT149" s="212" t="s">
        <v>75</v>
      </c>
      <c r="AU149" s="212" t="s">
        <v>83</v>
      </c>
      <c r="AY149" s="211" t="s">
        <v>308</v>
      </c>
      <c r="BK149" s="213">
        <f>SUM(BK150:BK178)</f>
        <v>0</v>
      </c>
    </row>
    <row r="150" s="2" customFormat="1" ht="16.5" customHeight="1">
      <c r="A150" s="41"/>
      <c r="B150" s="42"/>
      <c r="C150" s="216" t="s">
        <v>381</v>
      </c>
      <c r="D150" s="216" t="s">
        <v>310</v>
      </c>
      <c r="E150" s="217" t="s">
        <v>604</v>
      </c>
      <c r="F150" s="218" t="s">
        <v>605</v>
      </c>
      <c r="G150" s="219" t="s">
        <v>474</v>
      </c>
      <c r="H150" s="220">
        <v>424.80000000000001</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391</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391</v>
      </c>
      <c r="BM150" s="227" t="s">
        <v>606</v>
      </c>
    </row>
    <row r="151" s="2" customFormat="1">
      <c r="A151" s="41"/>
      <c r="B151" s="42"/>
      <c r="C151" s="43"/>
      <c r="D151" s="229" t="s">
        <v>317</v>
      </c>
      <c r="E151" s="43"/>
      <c r="F151" s="230" t="s">
        <v>607</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4" customFormat="1">
      <c r="A152" s="14"/>
      <c r="B152" s="249"/>
      <c r="C152" s="250"/>
      <c r="D152" s="236" t="s">
        <v>319</v>
      </c>
      <c r="E152" s="251" t="s">
        <v>19</v>
      </c>
      <c r="F152" s="252" t="s">
        <v>546</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608</v>
      </c>
      <c r="G153" s="235"/>
      <c r="H153" s="239">
        <v>424.80000000000001</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5" customFormat="1">
      <c r="A154" s="15"/>
      <c r="B154" s="259"/>
      <c r="C154" s="260"/>
      <c r="D154" s="236" t="s">
        <v>319</v>
      </c>
      <c r="E154" s="261" t="s">
        <v>19</v>
      </c>
      <c r="F154" s="262" t="s">
        <v>448</v>
      </c>
      <c r="G154" s="260"/>
      <c r="H154" s="263">
        <v>424.80000000000001</v>
      </c>
      <c r="I154" s="264"/>
      <c r="J154" s="260"/>
      <c r="K154" s="260"/>
      <c r="L154" s="265"/>
      <c r="M154" s="266"/>
      <c r="N154" s="267"/>
      <c r="O154" s="267"/>
      <c r="P154" s="267"/>
      <c r="Q154" s="267"/>
      <c r="R154" s="267"/>
      <c r="S154" s="267"/>
      <c r="T154" s="268"/>
      <c r="U154" s="15"/>
      <c r="V154" s="15"/>
      <c r="W154" s="15"/>
      <c r="X154" s="15"/>
      <c r="Y154" s="15"/>
      <c r="Z154" s="15"/>
      <c r="AA154" s="15"/>
      <c r="AB154" s="15"/>
      <c r="AC154" s="15"/>
      <c r="AD154" s="15"/>
      <c r="AE154" s="15"/>
      <c r="AT154" s="269" t="s">
        <v>319</v>
      </c>
      <c r="AU154" s="269" t="s">
        <v>85</v>
      </c>
      <c r="AV154" s="15" t="s">
        <v>315</v>
      </c>
      <c r="AW154" s="15" t="s">
        <v>37</v>
      </c>
      <c r="AX154" s="15" t="s">
        <v>83</v>
      </c>
      <c r="AY154" s="269" t="s">
        <v>308</v>
      </c>
    </row>
    <row r="155" s="2" customFormat="1" ht="16.5" customHeight="1">
      <c r="A155" s="41"/>
      <c r="B155" s="42"/>
      <c r="C155" s="216" t="s">
        <v>386</v>
      </c>
      <c r="D155" s="216" t="s">
        <v>310</v>
      </c>
      <c r="E155" s="217" t="s">
        <v>609</v>
      </c>
      <c r="F155" s="218" t="s">
        <v>610</v>
      </c>
      <c r="G155" s="219" t="s">
        <v>474</v>
      </c>
      <c r="H155" s="220">
        <v>97.5</v>
      </c>
      <c r="I155" s="221"/>
      <c r="J155" s="222">
        <f>ROUND(I155*H155,2)</f>
        <v>0</v>
      </c>
      <c r="K155" s="218" t="s">
        <v>314</v>
      </c>
      <c r="L155" s="47"/>
      <c r="M155" s="223" t="s">
        <v>19</v>
      </c>
      <c r="N155" s="224"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391</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391</v>
      </c>
      <c r="BM155" s="227" t="s">
        <v>611</v>
      </c>
    </row>
    <row r="156" s="2" customFormat="1">
      <c r="A156" s="41"/>
      <c r="B156" s="42"/>
      <c r="C156" s="43"/>
      <c r="D156" s="229" t="s">
        <v>317</v>
      </c>
      <c r="E156" s="43"/>
      <c r="F156" s="230" t="s">
        <v>612</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4" customFormat="1">
      <c r="A157" s="14"/>
      <c r="B157" s="249"/>
      <c r="C157" s="250"/>
      <c r="D157" s="236" t="s">
        <v>319</v>
      </c>
      <c r="E157" s="251" t="s">
        <v>19</v>
      </c>
      <c r="F157" s="252" t="s">
        <v>546</v>
      </c>
      <c r="G157" s="250"/>
      <c r="H157" s="251" t="s">
        <v>19</v>
      </c>
      <c r="I157" s="253"/>
      <c r="J157" s="250"/>
      <c r="K157" s="250"/>
      <c r="L157" s="254"/>
      <c r="M157" s="255"/>
      <c r="N157" s="256"/>
      <c r="O157" s="256"/>
      <c r="P157" s="256"/>
      <c r="Q157" s="256"/>
      <c r="R157" s="256"/>
      <c r="S157" s="256"/>
      <c r="T157" s="257"/>
      <c r="U157" s="14"/>
      <c r="V157" s="14"/>
      <c r="W157" s="14"/>
      <c r="X157" s="14"/>
      <c r="Y157" s="14"/>
      <c r="Z157" s="14"/>
      <c r="AA157" s="14"/>
      <c r="AB157" s="14"/>
      <c r="AC157" s="14"/>
      <c r="AD157" s="14"/>
      <c r="AE157" s="14"/>
      <c r="AT157" s="258" t="s">
        <v>319</v>
      </c>
      <c r="AU157" s="258" t="s">
        <v>85</v>
      </c>
      <c r="AV157" s="14" t="s">
        <v>83</v>
      </c>
      <c r="AW157" s="14" t="s">
        <v>37</v>
      </c>
      <c r="AX157" s="14" t="s">
        <v>76</v>
      </c>
      <c r="AY157" s="258" t="s">
        <v>308</v>
      </c>
    </row>
    <row r="158" s="13" customFormat="1">
      <c r="A158" s="13"/>
      <c r="B158" s="234"/>
      <c r="C158" s="235"/>
      <c r="D158" s="236" t="s">
        <v>319</v>
      </c>
      <c r="E158" s="237" t="s">
        <v>19</v>
      </c>
      <c r="F158" s="238" t="s">
        <v>613</v>
      </c>
      <c r="G158" s="235"/>
      <c r="H158" s="239">
        <v>97.5</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5" customFormat="1">
      <c r="A159" s="15"/>
      <c r="B159" s="259"/>
      <c r="C159" s="260"/>
      <c r="D159" s="236" t="s">
        <v>319</v>
      </c>
      <c r="E159" s="261" t="s">
        <v>19</v>
      </c>
      <c r="F159" s="262" t="s">
        <v>448</v>
      </c>
      <c r="G159" s="260"/>
      <c r="H159" s="263">
        <v>97.5</v>
      </c>
      <c r="I159" s="264"/>
      <c r="J159" s="260"/>
      <c r="K159" s="260"/>
      <c r="L159" s="265"/>
      <c r="M159" s="266"/>
      <c r="N159" s="267"/>
      <c r="O159" s="267"/>
      <c r="P159" s="267"/>
      <c r="Q159" s="267"/>
      <c r="R159" s="267"/>
      <c r="S159" s="267"/>
      <c r="T159" s="268"/>
      <c r="U159" s="15"/>
      <c r="V159" s="15"/>
      <c r="W159" s="15"/>
      <c r="X159" s="15"/>
      <c r="Y159" s="15"/>
      <c r="Z159" s="15"/>
      <c r="AA159" s="15"/>
      <c r="AB159" s="15"/>
      <c r="AC159" s="15"/>
      <c r="AD159" s="15"/>
      <c r="AE159" s="15"/>
      <c r="AT159" s="269" t="s">
        <v>319</v>
      </c>
      <c r="AU159" s="269" t="s">
        <v>85</v>
      </c>
      <c r="AV159" s="15" t="s">
        <v>315</v>
      </c>
      <c r="AW159" s="15" t="s">
        <v>37</v>
      </c>
      <c r="AX159" s="15" t="s">
        <v>83</v>
      </c>
      <c r="AY159" s="269" t="s">
        <v>308</v>
      </c>
    </row>
    <row r="160" s="2" customFormat="1" ht="16.5" customHeight="1">
      <c r="A160" s="41"/>
      <c r="B160" s="42"/>
      <c r="C160" s="216" t="s">
        <v>391</v>
      </c>
      <c r="D160" s="216" t="s">
        <v>310</v>
      </c>
      <c r="E160" s="217" t="s">
        <v>614</v>
      </c>
      <c r="F160" s="218" t="s">
        <v>615</v>
      </c>
      <c r="G160" s="219" t="s">
        <v>313</v>
      </c>
      <c r="H160" s="220">
        <v>1433.3699999999999</v>
      </c>
      <c r="I160" s="221"/>
      <c r="J160" s="222">
        <f>ROUND(I160*H160,2)</f>
        <v>0</v>
      </c>
      <c r="K160" s="218" t="s">
        <v>314</v>
      </c>
      <c r="L160" s="47"/>
      <c r="M160" s="223" t="s">
        <v>19</v>
      </c>
      <c r="N160" s="224" t="s">
        <v>47</v>
      </c>
      <c r="O160" s="87"/>
      <c r="P160" s="225">
        <f>O160*H160</f>
        <v>0</v>
      </c>
      <c r="Q160" s="225">
        <v>0</v>
      </c>
      <c r="R160" s="225">
        <f>Q160*H160</f>
        <v>0</v>
      </c>
      <c r="S160" s="225">
        <v>0</v>
      </c>
      <c r="T160" s="226">
        <f>S160*H160</f>
        <v>0</v>
      </c>
      <c r="U160" s="41"/>
      <c r="V160" s="41"/>
      <c r="W160" s="41"/>
      <c r="X160" s="41"/>
      <c r="Y160" s="41"/>
      <c r="Z160" s="41"/>
      <c r="AA160" s="41"/>
      <c r="AB160" s="41"/>
      <c r="AC160" s="41"/>
      <c r="AD160" s="41"/>
      <c r="AE160" s="41"/>
      <c r="AR160" s="227" t="s">
        <v>391</v>
      </c>
      <c r="AT160" s="227" t="s">
        <v>310</v>
      </c>
      <c r="AU160" s="227" t="s">
        <v>85</v>
      </c>
      <c r="AY160" s="20" t="s">
        <v>308</v>
      </c>
      <c r="BE160" s="228">
        <f>IF(N160="základní",J160,0)</f>
        <v>0</v>
      </c>
      <c r="BF160" s="228">
        <f>IF(N160="snížená",J160,0)</f>
        <v>0</v>
      </c>
      <c r="BG160" s="228">
        <f>IF(N160="zákl. přenesená",J160,0)</f>
        <v>0</v>
      </c>
      <c r="BH160" s="228">
        <f>IF(N160="sníž. přenesená",J160,0)</f>
        <v>0</v>
      </c>
      <c r="BI160" s="228">
        <f>IF(N160="nulová",J160,0)</f>
        <v>0</v>
      </c>
      <c r="BJ160" s="20" t="s">
        <v>83</v>
      </c>
      <c r="BK160" s="228">
        <f>ROUND(I160*H160,2)</f>
        <v>0</v>
      </c>
      <c r="BL160" s="20" t="s">
        <v>391</v>
      </c>
      <c r="BM160" s="227" t="s">
        <v>616</v>
      </c>
    </row>
    <row r="161" s="2" customFormat="1">
      <c r="A161" s="41"/>
      <c r="B161" s="42"/>
      <c r="C161" s="43"/>
      <c r="D161" s="229" t="s">
        <v>317</v>
      </c>
      <c r="E161" s="43"/>
      <c r="F161" s="230" t="s">
        <v>617</v>
      </c>
      <c r="G161" s="43"/>
      <c r="H161" s="43"/>
      <c r="I161" s="231"/>
      <c r="J161" s="43"/>
      <c r="K161" s="43"/>
      <c r="L161" s="47"/>
      <c r="M161" s="232"/>
      <c r="N161" s="233"/>
      <c r="O161" s="87"/>
      <c r="P161" s="87"/>
      <c r="Q161" s="87"/>
      <c r="R161" s="87"/>
      <c r="S161" s="87"/>
      <c r="T161" s="88"/>
      <c r="U161" s="41"/>
      <c r="V161" s="41"/>
      <c r="W161" s="41"/>
      <c r="X161" s="41"/>
      <c r="Y161" s="41"/>
      <c r="Z161" s="41"/>
      <c r="AA161" s="41"/>
      <c r="AB161" s="41"/>
      <c r="AC161" s="41"/>
      <c r="AD161" s="41"/>
      <c r="AE161" s="41"/>
      <c r="AT161" s="20" t="s">
        <v>317</v>
      </c>
      <c r="AU161" s="20" t="s">
        <v>85</v>
      </c>
    </row>
    <row r="162" s="14" customFormat="1">
      <c r="A162" s="14"/>
      <c r="B162" s="249"/>
      <c r="C162" s="250"/>
      <c r="D162" s="236" t="s">
        <v>319</v>
      </c>
      <c r="E162" s="251" t="s">
        <v>19</v>
      </c>
      <c r="F162" s="252" t="s">
        <v>598</v>
      </c>
      <c r="G162" s="250"/>
      <c r="H162" s="251" t="s">
        <v>19</v>
      </c>
      <c r="I162" s="253"/>
      <c r="J162" s="250"/>
      <c r="K162" s="250"/>
      <c r="L162" s="254"/>
      <c r="M162" s="255"/>
      <c r="N162" s="256"/>
      <c r="O162" s="256"/>
      <c r="P162" s="256"/>
      <c r="Q162" s="256"/>
      <c r="R162" s="256"/>
      <c r="S162" s="256"/>
      <c r="T162" s="257"/>
      <c r="U162" s="14"/>
      <c r="V162" s="14"/>
      <c r="W162" s="14"/>
      <c r="X162" s="14"/>
      <c r="Y162" s="14"/>
      <c r="Z162" s="14"/>
      <c r="AA162" s="14"/>
      <c r="AB162" s="14"/>
      <c r="AC162" s="14"/>
      <c r="AD162" s="14"/>
      <c r="AE162" s="14"/>
      <c r="AT162" s="258" t="s">
        <v>319</v>
      </c>
      <c r="AU162" s="258" t="s">
        <v>85</v>
      </c>
      <c r="AV162" s="14" t="s">
        <v>83</v>
      </c>
      <c r="AW162" s="14" t="s">
        <v>37</v>
      </c>
      <c r="AX162" s="14" t="s">
        <v>76</v>
      </c>
      <c r="AY162" s="258" t="s">
        <v>308</v>
      </c>
    </row>
    <row r="163" s="13" customFormat="1">
      <c r="A163" s="13"/>
      <c r="B163" s="234"/>
      <c r="C163" s="235"/>
      <c r="D163" s="236" t="s">
        <v>319</v>
      </c>
      <c r="E163" s="237" t="s">
        <v>19</v>
      </c>
      <c r="F163" s="238" t="s">
        <v>599</v>
      </c>
      <c r="G163" s="235"/>
      <c r="H163" s="239">
        <v>449.21899999999999</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3" customFormat="1">
      <c r="A164" s="13"/>
      <c r="B164" s="234"/>
      <c r="C164" s="235"/>
      <c r="D164" s="236" t="s">
        <v>319</v>
      </c>
      <c r="E164" s="237" t="s">
        <v>19</v>
      </c>
      <c r="F164" s="238" t="s">
        <v>600</v>
      </c>
      <c r="G164" s="235"/>
      <c r="H164" s="239">
        <v>835.12099999999998</v>
      </c>
      <c r="I164" s="240"/>
      <c r="J164" s="235"/>
      <c r="K164" s="235"/>
      <c r="L164" s="241"/>
      <c r="M164" s="242"/>
      <c r="N164" s="243"/>
      <c r="O164" s="243"/>
      <c r="P164" s="243"/>
      <c r="Q164" s="243"/>
      <c r="R164" s="243"/>
      <c r="S164" s="243"/>
      <c r="T164" s="244"/>
      <c r="U164" s="13"/>
      <c r="V164" s="13"/>
      <c r="W164" s="13"/>
      <c r="X164" s="13"/>
      <c r="Y164" s="13"/>
      <c r="Z164" s="13"/>
      <c r="AA164" s="13"/>
      <c r="AB164" s="13"/>
      <c r="AC164" s="13"/>
      <c r="AD164" s="13"/>
      <c r="AE164" s="13"/>
      <c r="AT164" s="245" t="s">
        <v>319</v>
      </c>
      <c r="AU164" s="245" t="s">
        <v>85</v>
      </c>
      <c r="AV164" s="13" t="s">
        <v>85</v>
      </c>
      <c r="AW164" s="13" t="s">
        <v>37</v>
      </c>
      <c r="AX164" s="13" t="s">
        <v>76</v>
      </c>
      <c r="AY164" s="245" t="s">
        <v>308</v>
      </c>
    </row>
    <row r="165" s="13" customFormat="1">
      <c r="A165" s="13"/>
      <c r="B165" s="234"/>
      <c r="C165" s="235"/>
      <c r="D165" s="236" t="s">
        <v>319</v>
      </c>
      <c r="E165" s="237" t="s">
        <v>19</v>
      </c>
      <c r="F165" s="238" t="s">
        <v>601</v>
      </c>
      <c r="G165" s="235"/>
      <c r="H165" s="239">
        <v>149.03</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1433.3699999999999</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16" t="s">
        <v>396</v>
      </c>
      <c r="D167" s="216" t="s">
        <v>310</v>
      </c>
      <c r="E167" s="217" t="s">
        <v>618</v>
      </c>
      <c r="F167" s="218" t="s">
        <v>619</v>
      </c>
      <c r="G167" s="219" t="s">
        <v>313</v>
      </c>
      <c r="H167" s="220">
        <v>441.74000000000001</v>
      </c>
      <c r="I167" s="221"/>
      <c r="J167" s="222">
        <f>ROUND(I167*H167,2)</f>
        <v>0</v>
      </c>
      <c r="K167" s="218" t="s">
        <v>314</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391</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391</v>
      </c>
      <c r="BM167" s="227" t="s">
        <v>620</v>
      </c>
    </row>
    <row r="168" s="2" customFormat="1">
      <c r="A168" s="41"/>
      <c r="B168" s="42"/>
      <c r="C168" s="43"/>
      <c r="D168" s="229" t="s">
        <v>317</v>
      </c>
      <c r="E168" s="43"/>
      <c r="F168" s="230" t="s">
        <v>621</v>
      </c>
      <c r="G168" s="43"/>
      <c r="H168" s="43"/>
      <c r="I168" s="231"/>
      <c r="J168" s="43"/>
      <c r="K168" s="43"/>
      <c r="L168" s="47"/>
      <c r="M168" s="232"/>
      <c r="N168" s="233"/>
      <c r="O168" s="87"/>
      <c r="P168" s="87"/>
      <c r="Q168" s="87"/>
      <c r="R168" s="87"/>
      <c r="S168" s="87"/>
      <c r="T168" s="88"/>
      <c r="U168" s="41"/>
      <c r="V168" s="41"/>
      <c r="W168" s="41"/>
      <c r="X168" s="41"/>
      <c r="Y168" s="41"/>
      <c r="Z168" s="41"/>
      <c r="AA168" s="41"/>
      <c r="AB168" s="41"/>
      <c r="AC168" s="41"/>
      <c r="AD168" s="41"/>
      <c r="AE168" s="41"/>
      <c r="AT168" s="20" t="s">
        <v>317</v>
      </c>
      <c r="AU168" s="20" t="s">
        <v>85</v>
      </c>
    </row>
    <row r="169" s="14" customFormat="1">
      <c r="A169" s="14"/>
      <c r="B169" s="249"/>
      <c r="C169" s="250"/>
      <c r="D169" s="236" t="s">
        <v>319</v>
      </c>
      <c r="E169" s="251" t="s">
        <v>19</v>
      </c>
      <c r="F169" s="252" t="s">
        <v>546</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4" customFormat="1">
      <c r="A170" s="14"/>
      <c r="B170" s="249"/>
      <c r="C170" s="250"/>
      <c r="D170" s="236" t="s">
        <v>319</v>
      </c>
      <c r="E170" s="251" t="s">
        <v>19</v>
      </c>
      <c r="F170" s="252" t="s">
        <v>622</v>
      </c>
      <c r="G170" s="250"/>
      <c r="H170" s="251" t="s">
        <v>19</v>
      </c>
      <c r="I170" s="253"/>
      <c r="J170" s="250"/>
      <c r="K170" s="250"/>
      <c r="L170" s="254"/>
      <c r="M170" s="255"/>
      <c r="N170" s="256"/>
      <c r="O170" s="256"/>
      <c r="P170" s="256"/>
      <c r="Q170" s="256"/>
      <c r="R170" s="256"/>
      <c r="S170" s="256"/>
      <c r="T170" s="257"/>
      <c r="U170" s="14"/>
      <c r="V170" s="14"/>
      <c r="W170" s="14"/>
      <c r="X170" s="14"/>
      <c r="Y170" s="14"/>
      <c r="Z170" s="14"/>
      <c r="AA170" s="14"/>
      <c r="AB170" s="14"/>
      <c r="AC170" s="14"/>
      <c r="AD170" s="14"/>
      <c r="AE170" s="14"/>
      <c r="AT170" s="258" t="s">
        <v>319</v>
      </c>
      <c r="AU170" s="258" t="s">
        <v>85</v>
      </c>
      <c r="AV170" s="14" t="s">
        <v>83</v>
      </c>
      <c r="AW170" s="14" t="s">
        <v>37</v>
      </c>
      <c r="AX170" s="14" t="s">
        <v>76</v>
      </c>
      <c r="AY170" s="258" t="s">
        <v>308</v>
      </c>
    </row>
    <row r="171" s="13" customFormat="1">
      <c r="A171" s="13"/>
      <c r="B171" s="234"/>
      <c r="C171" s="235"/>
      <c r="D171" s="236" t="s">
        <v>319</v>
      </c>
      <c r="E171" s="237" t="s">
        <v>19</v>
      </c>
      <c r="F171" s="238" t="s">
        <v>559</v>
      </c>
      <c r="G171" s="235"/>
      <c r="H171" s="239">
        <v>308.89999999999998</v>
      </c>
      <c r="I171" s="240"/>
      <c r="J171" s="235"/>
      <c r="K171" s="235"/>
      <c r="L171" s="241"/>
      <c r="M171" s="242"/>
      <c r="N171" s="243"/>
      <c r="O171" s="243"/>
      <c r="P171" s="243"/>
      <c r="Q171" s="243"/>
      <c r="R171" s="243"/>
      <c r="S171" s="243"/>
      <c r="T171" s="244"/>
      <c r="U171" s="13"/>
      <c r="V171" s="13"/>
      <c r="W171" s="13"/>
      <c r="X171" s="13"/>
      <c r="Y171" s="13"/>
      <c r="Z171" s="13"/>
      <c r="AA171" s="13"/>
      <c r="AB171" s="13"/>
      <c r="AC171" s="13"/>
      <c r="AD171" s="13"/>
      <c r="AE171" s="13"/>
      <c r="AT171" s="245" t="s">
        <v>319</v>
      </c>
      <c r="AU171" s="245" t="s">
        <v>85</v>
      </c>
      <c r="AV171" s="13" t="s">
        <v>85</v>
      </c>
      <c r="AW171" s="13" t="s">
        <v>37</v>
      </c>
      <c r="AX171" s="13" t="s">
        <v>76</v>
      </c>
      <c r="AY171" s="245" t="s">
        <v>308</v>
      </c>
    </row>
    <row r="172" s="13" customFormat="1">
      <c r="A172" s="13"/>
      <c r="B172" s="234"/>
      <c r="C172" s="235"/>
      <c r="D172" s="236" t="s">
        <v>319</v>
      </c>
      <c r="E172" s="237" t="s">
        <v>19</v>
      </c>
      <c r="F172" s="238" t="s">
        <v>623</v>
      </c>
      <c r="G172" s="235"/>
      <c r="H172" s="239">
        <v>132.84</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5" customFormat="1">
      <c r="A173" s="15"/>
      <c r="B173" s="259"/>
      <c r="C173" s="260"/>
      <c r="D173" s="236" t="s">
        <v>319</v>
      </c>
      <c r="E173" s="261" t="s">
        <v>19</v>
      </c>
      <c r="F173" s="262" t="s">
        <v>448</v>
      </c>
      <c r="G173" s="260"/>
      <c r="H173" s="263">
        <v>441.74000000000001</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319</v>
      </c>
      <c r="AU173" s="269" t="s">
        <v>85</v>
      </c>
      <c r="AV173" s="15" t="s">
        <v>315</v>
      </c>
      <c r="AW173" s="15" t="s">
        <v>37</v>
      </c>
      <c r="AX173" s="15" t="s">
        <v>83</v>
      </c>
      <c r="AY173" s="269" t="s">
        <v>308</v>
      </c>
    </row>
    <row r="174" s="2" customFormat="1" ht="16.5" customHeight="1">
      <c r="A174" s="41"/>
      <c r="B174" s="42"/>
      <c r="C174" s="216" t="s">
        <v>401</v>
      </c>
      <c r="D174" s="216" t="s">
        <v>310</v>
      </c>
      <c r="E174" s="217" t="s">
        <v>624</v>
      </c>
      <c r="F174" s="218" t="s">
        <v>625</v>
      </c>
      <c r="G174" s="219" t="s">
        <v>626</v>
      </c>
      <c r="H174" s="220">
        <v>160000</v>
      </c>
      <c r="I174" s="221"/>
      <c r="J174" s="222">
        <f>ROUND(I174*H174,2)</f>
        <v>0</v>
      </c>
      <c r="K174" s="218" t="s">
        <v>314</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391</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391</v>
      </c>
      <c r="BM174" s="227" t="s">
        <v>627</v>
      </c>
    </row>
    <row r="175" s="2" customFormat="1">
      <c r="A175" s="41"/>
      <c r="B175" s="42"/>
      <c r="C175" s="43"/>
      <c r="D175" s="229" t="s">
        <v>317</v>
      </c>
      <c r="E175" s="43"/>
      <c r="F175" s="230" t="s">
        <v>628</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4" customFormat="1">
      <c r="A176" s="14"/>
      <c r="B176" s="249"/>
      <c r="C176" s="250"/>
      <c r="D176" s="236" t="s">
        <v>319</v>
      </c>
      <c r="E176" s="251" t="s">
        <v>19</v>
      </c>
      <c r="F176" s="252" t="s">
        <v>546</v>
      </c>
      <c r="G176" s="250"/>
      <c r="H176" s="251" t="s">
        <v>19</v>
      </c>
      <c r="I176" s="253"/>
      <c r="J176" s="250"/>
      <c r="K176" s="250"/>
      <c r="L176" s="254"/>
      <c r="M176" s="255"/>
      <c r="N176" s="256"/>
      <c r="O176" s="256"/>
      <c r="P176" s="256"/>
      <c r="Q176" s="256"/>
      <c r="R176" s="256"/>
      <c r="S176" s="256"/>
      <c r="T176" s="257"/>
      <c r="U176" s="14"/>
      <c r="V176" s="14"/>
      <c r="W176" s="14"/>
      <c r="X176" s="14"/>
      <c r="Y176" s="14"/>
      <c r="Z176" s="14"/>
      <c r="AA176" s="14"/>
      <c r="AB176" s="14"/>
      <c r="AC176" s="14"/>
      <c r="AD176" s="14"/>
      <c r="AE176" s="14"/>
      <c r="AT176" s="258" t="s">
        <v>319</v>
      </c>
      <c r="AU176" s="258" t="s">
        <v>85</v>
      </c>
      <c r="AV176" s="14" t="s">
        <v>83</v>
      </c>
      <c r="AW176" s="14" t="s">
        <v>37</v>
      </c>
      <c r="AX176" s="14" t="s">
        <v>76</v>
      </c>
      <c r="AY176" s="258" t="s">
        <v>308</v>
      </c>
    </row>
    <row r="177" s="13" customFormat="1">
      <c r="A177" s="13"/>
      <c r="B177" s="234"/>
      <c r="C177" s="235"/>
      <c r="D177" s="236" t="s">
        <v>319</v>
      </c>
      <c r="E177" s="237" t="s">
        <v>19</v>
      </c>
      <c r="F177" s="238" t="s">
        <v>629</v>
      </c>
      <c r="G177" s="235"/>
      <c r="H177" s="239">
        <v>160000</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5" customFormat="1">
      <c r="A178" s="15"/>
      <c r="B178" s="259"/>
      <c r="C178" s="260"/>
      <c r="D178" s="236" t="s">
        <v>319</v>
      </c>
      <c r="E178" s="261" t="s">
        <v>19</v>
      </c>
      <c r="F178" s="262" t="s">
        <v>448</v>
      </c>
      <c r="G178" s="260"/>
      <c r="H178" s="263">
        <v>160000</v>
      </c>
      <c r="I178" s="264"/>
      <c r="J178" s="260"/>
      <c r="K178" s="260"/>
      <c r="L178" s="265"/>
      <c r="M178" s="274"/>
      <c r="N178" s="275"/>
      <c r="O178" s="275"/>
      <c r="P178" s="275"/>
      <c r="Q178" s="275"/>
      <c r="R178" s="275"/>
      <c r="S178" s="275"/>
      <c r="T178" s="276"/>
      <c r="U178" s="15"/>
      <c r="V178" s="15"/>
      <c r="W178" s="15"/>
      <c r="X178" s="15"/>
      <c r="Y178" s="15"/>
      <c r="Z178" s="15"/>
      <c r="AA178" s="15"/>
      <c r="AB178" s="15"/>
      <c r="AC178" s="15"/>
      <c r="AD178" s="15"/>
      <c r="AE178" s="15"/>
      <c r="AT178" s="269" t="s">
        <v>319</v>
      </c>
      <c r="AU178" s="269" t="s">
        <v>85</v>
      </c>
      <c r="AV178" s="15" t="s">
        <v>315</v>
      </c>
      <c r="AW178" s="15" t="s">
        <v>37</v>
      </c>
      <c r="AX178" s="15" t="s">
        <v>83</v>
      </c>
      <c r="AY178" s="269" t="s">
        <v>308</v>
      </c>
    </row>
    <row r="179" s="2" customFormat="1" ht="6.96" customHeight="1">
      <c r="A179" s="41"/>
      <c r="B179" s="62"/>
      <c r="C179" s="63"/>
      <c r="D179" s="63"/>
      <c r="E179" s="63"/>
      <c r="F179" s="63"/>
      <c r="G179" s="63"/>
      <c r="H179" s="63"/>
      <c r="I179" s="63"/>
      <c r="J179" s="63"/>
      <c r="K179" s="63"/>
      <c r="L179" s="47"/>
      <c r="M179" s="41"/>
      <c r="O179" s="41"/>
      <c r="P179" s="41"/>
      <c r="Q179" s="41"/>
      <c r="R179" s="41"/>
      <c r="S179" s="41"/>
      <c r="T179" s="41"/>
      <c r="U179" s="41"/>
      <c r="V179" s="41"/>
      <c r="W179" s="41"/>
      <c r="X179" s="41"/>
      <c r="Y179" s="41"/>
      <c r="Z179" s="41"/>
      <c r="AA179" s="41"/>
      <c r="AB179" s="41"/>
      <c r="AC179" s="41"/>
      <c r="AD179" s="41"/>
      <c r="AE179" s="41"/>
    </row>
  </sheetData>
  <sheetProtection sheet="1" autoFilter="0" formatColumns="0" formatRows="0" objects="1" scenarios="1" spinCount="100000" saltValue="OOeOIpTBdm6+T1xskxyWxIcXz1G79QcNUNE3ceYIGsiC6wiSaLGT4UAqZ6mwESNv4cep5W/ouzPokRe3h3gaJg==" hashValue="jKZmVesOBJ1HFXSr6eq4OnJUXtZHUOCDOKGap+ea+g75Sd6hJ3WtkUHuagmF8NJHftMxPFBsgGbj7vk6RW0VPg==" algorithmName="SHA-512" password="CC35"/>
  <autoFilter ref="C90:K178"/>
  <mergeCells count="12">
    <mergeCell ref="E7:H7"/>
    <mergeCell ref="E9:H9"/>
    <mergeCell ref="E11:H11"/>
    <mergeCell ref="E20:H20"/>
    <mergeCell ref="E29:H29"/>
    <mergeCell ref="E50:H50"/>
    <mergeCell ref="E52:H52"/>
    <mergeCell ref="E54:H54"/>
    <mergeCell ref="E79:H79"/>
    <mergeCell ref="E81:H81"/>
    <mergeCell ref="E83:H83"/>
    <mergeCell ref="L2:V2"/>
  </mergeCells>
  <hyperlinks>
    <hyperlink ref="F95" r:id="rId1" display="https://podminky.urs.cz/item/CS_URS_2024_02/962052211"/>
    <hyperlink ref="F104" r:id="rId2" display="https://podminky.urs.cz/item/CS_URS_2024_02/113107136"/>
    <hyperlink ref="F106" r:id="rId3" display="https://podminky.urs.cz/item/CS_URS_2024_02/113107142"/>
    <hyperlink ref="F112" r:id="rId4" display="https://podminky.urs.cz/item/CS_URS_2024_02/963051113"/>
    <hyperlink ref="F118" r:id="rId5" display="https://podminky.urs.cz/item/CS_URS_2024_02/968072747"/>
    <hyperlink ref="F128" r:id="rId6" display="https://podminky.urs.cz/item/CS_URS_2024_02/997013111"/>
    <hyperlink ref="F130" r:id="rId7" display="https://podminky.urs.cz/item/CS_URS_2024_02/997013501"/>
    <hyperlink ref="F132" r:id="rId8" display="https://podminky.urs.cz/item/CS_URS_2024_02/997013509"/>
    <hyperlink ref="F136" r:id="rId9" display="https://podminky.urs.cz/item/CS_URS_2024_02/997013631"/>
    <hyperlink ref="F143" r:id="rId10" display="https://podminky.urs.cz/item/CS_URS_2024_02/712340832"/>
    <hyperlink ref="F151" r:id="rId11" display="https://podminky.urs.cz/item/CS_URS_2024_02/767161850"/>
    <hyperlink ref="F156" r:id="rId12" display="https://podminky.urs.cz/item/CS_URS_2024_02/767161851"/>
    <hyperlink ref="F161" r:id="rId13" display="https://podminky.urs.cz/item/CS_URS_2024_02/767392802"/>
    <hyperlink ref="F168" r:id="rId14" display="https://podminky.urs.cz/item/CS_URS_2024_02/767581802"/>
    <hyperlink ref="F175" r:id="rId15" display="https://podminky.urs.cz/item/CS_URS_2024_02/767996704"/>
  </hyperlinks>
  <pageMargins left="0.39375" right="0.39375" top="0.39375" bottom="0.39375" header="0" footer="0"/>
  <pageSetup paperSize="9" orientation="landscape" blackAndWhite="1" fitToHeight="100"/>
  <headerFooter>
    <oddFooter>&amp;CStrana &amp;P z &amp;N</oddFooter>
  </headerFooter>
  <drawing r:id="rId16"/>
</worksheet>
</file>

<file path=xl/worksheets/sheet5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239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10942</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9600</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9601</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9602</v>
      </c>
      <c r="F26" s="41"/>
      <c r="G26" s="41"/>
      <c r="H26" s="41"/>
      <c r="I26" s="146" t="s">
        <v>29</v>
      </c>
      <c r="J26" s="136" t="s">
        <v>9603</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47.25" customHeight="1">
      <c r="A29" s="151"/>
      <c r="B29" s="152"/>
      <c r="C29" s="151"/>
      <c r="D29" s="151"/>
      <c r="E29" s="153" t="s">
        <v>41</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ROUND((SUM(BE90:BE226)),  2)</f>
        <v>0</v>
      </c>
      <c r="G35" s="41"/>
      <c r="H35" s="41"/>
      <c r="I35" s="161">
        <v>0.20999999999999999</v>
      </c>
      <c r="J35" s="160">
        <f>ROUND(((SUM(BE90:BE226))*I35),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ROUND((SUM(BF90:BF226)),  2)</f>
        <v>0</v>
      </c>
      <c r="G36" s="41"/>
      <c r="H36" s="41"/>
      <c r="I36" s="161">
        <v>0.12</v>
      </c>
      <c r="J36" s="160">
        <f>ROUND(((SUM(BF90:BF226))*I36),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ROUND((SUM(BG90:BG226)),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ROUND((SUM(BH90:BH226)),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ROUND((SUM(BI90:BI226)),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667 - Osvětlení nástupní hrany a VS</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 xml:space="preserve">Ing. Švehlová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Elektroline, a.s.</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1074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10943</v>
      </c>
      <c r="E65" s="186"/>
      <c r="F65" s="186"/>
      <c r="G65" s="186"/>
      <c r="H65" s="186"/>
      <c r="I65" s="186"/>
      <c r="J65" s="187">
        <f>J92</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1075</v>
      </c>
      <c r="E66" s="186"/>
      <c r="F66" s="186"/>
      <c r="G66" s="186"/>
      <c r="H66" s="186"/>
      <c r="I66" s="186"/>
      <c r="J66" s="187">
        <f>J106</f>
        <v>0</v>
      </c>
      <c r="K66" s="128"/>
      <c r="L66" s="188"/>
      <c r="S66" s="10"/>
      <c r="T66" s="10"/>
      <c r="U66" s="10"/>
      <c r="V66" s="10"/>
      <c r="W66" s="10"/>
      <c r="X66" s="10"/>
      <c r="Y66" s="10"/>
      <c r="Z66" s="10"/>
      <c r="AA66" s="10"/>
      <c r="AB66" s="10"/>
      <c r="AC66" s="10"/>
      <c r="AD66" s="10"/>
      <c r="AE66" s="10"/>
    </row>
    <row r="67" s="9" customFormat="1" ht="24.96" customHeight="1">
      <c r="A67" s="9"/>
      <c r="B67" s="178"/>
      <c r="C67" s="179"/>
      <c r="D67" s="180" t="s">
        <v>10139</v>
      </c>
      <c r="E67" s="181"/>
      <c r="F67" s="181"/>
      <c r="G67" s="181"/>
      <c r="H67" s="181"/>
      <c r="I67" s="181"/>
      <c r="J67" s="182">
        <f>J168</f>
        <v>0</v>
      </c>
      <c r="K67" s="179"/>
      <c r="L67" s="183"/>
      <c r="S67" s="9"/>
      <c r="T67" s="9"/>
      <c r="U67" s="9"/>
      <c r="V67" s="9"/>
      <c r="W67" s="9"/>
      <c r="X67" s="9"/>
      <c r="Y67" s="9"/>
      <c r="Z67" s="9"/>
      <c r="AA67" s="9"/>
      <c r="AB67" s="9"/>
      <c r="AC67" s="9"/>
      <c r="AD67" s="9"/>
      <c r="AE67" s="9"/>
    </row>
    <row r="68" s="9" customFormat="1" ht="24.96" customHeight="1">
      <c r="A68" s="9"/>
      <c r="B68" s="178"/>
      <c r="C68" s="179"/>
      <c r="D68" s="180" t="s">
        <v>9610</v>
      </c>
      <c r="E68" s="181"/>
      <c r="F68" s="181"/>
      <c r="G68" s="181"/>
      <c r="H68" s="181"/>
      <c r="I68" s="181"/>
      <c r="J68" s="182">
        <f>J215</f>
        <v>0</v>
      </c>
      <c r="K68" s="179"/>
      <c r="L68" s="183"/>
      <c r="S68" s="9"/>
      <c r="T68" s="9"/>
      <c r="U68" s="9"/>
      <c r="V68" s="9"/>
      <c r="W68" s="9"/>
      <c r="X68" s="9"/>
      <c r="Y68" s="9"/>
      <c r="Z68" s="9"/>
      <c r="AA68" s="9"/>
      <c r="AB68" s="9"/>
      <c r="AC68" s="9"/>
      <c r="AD68" s="9"/>
      <c r="AE68" s="9"/>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667 - Osvětlení nástupní hrany a VS</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Ostrava</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 xml:space="preserve">Ing. Švehlová </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Elektroline, a.s.</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P91+P168+P215</f>
        <v>0</v>
      </c>
      <c r="Q90" s="99"/>
      <c r="R90" s="197">
        <f>R91+R168+R215</f>
        <v>28.226320000000001</v>
      </c>
      <c r="S90" s="99"/>
      <c r="T90" s="198">
        <f>T91+T168+T215</f>
        <v>0.84799999999999998</v>
      </c>
      <c r="U90" s="41"/>
      <c r="V90" s="41"/>
      <c r="W90" s="41"/>
      <c r="X90" s="41"/>
      <c r="Y90" s="41"/>
      <c r="Z90" s="41"/>
      <c r="AA90" s="41"/>
      <c r="AB90" s="41"/>
      <c r="AC90" s="41"/>
      <c r="AD90" s="41"/>
      <c r="AE90" s="41"/>
      <c r="AT90" s="20" t="s">
        <v>75</v>
      </c>
      <c r="AU90" s="20" t="s">
        <v>290</v>
      </c>
      <c r="BK90" s="199">
        <f>BK91+BK168+BK215</f>
        <v>0</v>
      </c>
    </row>
    <row r="91" s="12" customFormat="1" ht="25.92" customHeight="1">
      <c r="A91" s="12"/>
      <c r="B91" s="200"/>
      <c r="C91" s="201"/>
      <c r="D91" s="202" t="s">
        <v>75</v>
      </c>
      <c r="E91" s="203" t="s">
        <v>1137</v>
      </c>
      <c r="F91" s="203" t="s">
        <v>1138</v>
      </c>
      <c r="G91" s="201"/>
      <c r="H91" s="201"/>
      <c r="I91" s="204"/>
      <c r="J91" s="205">
        <f>BK91</f>
        <v>0</v>
      </c>
      <c r="K91" s="201"/>
      <c r="L91" s="206"/>
      <c r="M91" s="207"/>
      <c r="N91" s="208"/>
      <c r="O91" s="208"/>
      <c r="P91" s="209">
        <f>P92+P106</f>
        <v>0</v>
      </c>
      <c r="Q91" s="208"/>
      <c r="R91" s="209">
        <f>R92+R106</f>
        <v>0.27445000000000003</v>
      </c>
      <c r="S91" s="208"/>
      <c r="T91" s="210">
        <f>T92+T106</f>
        <v>0</v>
      </c>
      <c r="U91" s="12"/>
      <c r="V91" s="12"/>
      <c r="W91" s="12"/>
      <c r="X91" s="12"/>
      <c r="Y91" s="12"/>
      <c r="Z91" s="12"/>
      <c r="AA91" s="12"/>
      <c r="AB91" s="12"/>
      <c r="AC91" s="12"/>
      <c r="AD91" s="12"/>
      <c r="AE91" s="12"/>
      <c r="AR91" s="211" t="s">
        <v>83</v>
      </c>
      <c r="AT91" s="212" t="s">
        <v>75</v>
      </c>
      <c r="AU91" s="212" t="s">
        <v>76</v>
      </c>
      <c r="AY91" s="211" t="s">
        <v>308</v>
      </c>
      <c r="BK91" s="213">
        <f>BK92+BK106</f>
        <v>0</v>
      </c>
    </row>
    <row r="92" s="12" customFormat="1" ht="22.8" customHeight="1">
      <c r="A92" s="12"/>
      <c r="B92" s="200"/>
      <c r="C92" s="201"/>
      <c r="D92" s="202" t="s">
        <v>75</v>
      </c>
      <c r="E92" s="214" t="s">
        <v>9611</v>
      </c>
      <c r="F92" s="214" t="s">
        <v>10944</v>
      </c>
      <c r="G92" s="201"/>
      <c r="H92" s="201"/>
      <c r="I92" s="204"/>
      <c r="J92" s="215">
        <f>BK92</f>
        <v>0</v>
      </c>
      <c r="K92" s="201"/>
      <c r="L92" s="206"/>
      <c r="M92" s="207"/>
      <c r="N92" s="208"/>
      <c r="O92" s="208"/>
      <c r="P92" s="209">
        <f>SUM(P93:P105)</f>
        <v>0</v>
      </c>
      <c r="Q92" s="208"/>
      <c r="R92" s="209">
        <f>SUM(R93:R105)</f>
        <v>0.0025999999999999999</v>
      </c>
      <c r="S92" s="208"/>
      <c r="T92" s="210">
        <f>SUM(T93:T105)</f>
        <v>0</v>
      </c>
      <c r="U92" s="12"/>
      <c r="V92" s="12"/>
      <c r="W92" s="12"/>
      <c r="X92" s="12"/>
      <c r="Y92" s="12"/>
      <c r="Z92" s="12"/>
      <c r="AA92" s="12"/>
      <c r="AB92" s="12"/>
      <c r="AC92" s="12"/>
      <c r="AD92" s="12"/>
      <c r="AE92" s="12"/>
      <c r="AR92" s="211" t="s">
        <v>83</v>
      </c>
      <c r="AT92" s="212" t="s">
        <v>75</v>
      </c>
      <c r="AU92" s="212" t="s">
        <v>83</v>
      </c>
      <c r="AY92" s="211" t="s">
        <v>308</v>
      </c>
      <c r="BK92" s="213">
        <f>SUM(BK93:BK105)</f>
        <v>0</v>
      </c>
    </row>
    <row r="93" s="2" customFormat="1" ht="16.5" customHeight="1">
      <c r="A93" s="41"/>
      <c r="B93" s="42"/>
      <c r="C93" s="216" t="s">
        <v>83</v>
      </c>
      <c r="D93" s="216" t="s">
        <v>310</v>
      </c>
      <c r="E93" s="217" t="s">
        <v>10945</v>
      </c>
      <c r="F93" s="218" t="s">
        <v>10946</v>
      </c>
      <c r="G93" s="219" t="s">
        <v>474</v>
      </c>
      <c r="H93" s="220">
        <v>70</v>
      </c>
      <c r="I93" s="221"/>
      <c r="J93" s="222">
        <f>ROUND(I93*H93,2)</f>
        <v>0</v>
      </c>
      <c r="K93" s="218" t="s">
        <v>19</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10947</v>
      </c>
    </row>
    <row r="94" s="2" customFormat="1" ht="16.5" customHeight="1">
      <c r="A94" s="41"/>
      <c r="B94" s="42"/>
      <c r="C94" s="280" t="s">
        <v>85</v>
      </c>
      <c r="D94" s="280" t="s">
        <v>1137</v>
      </c>
      <c r="E94" s="281" t="s">
        <v>10948</v>
      </c>
      <c r="F94" s="282" t="s">
        <v>10949</v>
      </c>
      <c r="G94" s="283" t="s">
        <v>474</v>
      </c>
      <c r="H94" s="284">
        <v>70</v>
      </c>
      <c r="I94" s="285"/>
      <c r="J94" s="286">
        <f>ROUND(I94*H94,2)</f>
        <v>0</v>
      </c>
      <c r="K94" s="282" t="s">
        <v>19</v>
      </c>
      <c r="L94" s="287"/>
      <c r="M94" s="288" t="s">
        <v>19</v>
      </c>
      <c r="N94" s="289"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352</v>
      </c>
      <c r="AT94" s="227" t="s">
        <v>1137</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10950</v>
      </c>
    </row>
    <row r="95" s="2" customFormat="1" ht="16.5" customHeight="1">
      <c r="A95" s="41"/>
      <c r="B95" s="42"/>
      <c r="C95" s="216" t="s">
        <v>150</v>
      </c>
      <c r="D95" s="216" t="s">
        <v>310</v>
      </c>
      <c r="E95" s="217" t="s">
        <v>9666</v>
      </c>
      <c r="F95" s="218" t="s">
        <v>9667</v>
      </c>
      <c r="G95" s="219" t="s">
        <v>4835</v>
      </c>
      <c r="H95" s="220">
        <v>2</v>
      </c>
      <c r="I95" s="221"/>
      <c r="J95" s="222">
        <f>ROUND(I95*H95,2)</f>
        <v>0</v>
      </c>
      <c r="K95" s="218" t="s">
        <v>19</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10951</v>
      </c>
    </row>
    <row r="96" s="2" customFormat="1" ht="16.5" customHeight="1">
      <c r="A96" s="41"/>
      <c r="B96" s="42"/>
      <c r="C96" s="280" t="s">
        <v>315</v>
      </c>
      <c r="D96" s="280" t="s">
        <v>1137</v>
      </c>
      <c r="E96" s="281" t="s">
        <v>9669</v>
      </c>
      <c r="F96" s="282" t="s">
        <v>9670</v>
      </c>
      <c r="G96" s="283" t="s">
        <v>4835</v>
      </c>
      <c r="H96" s="284">
        <v>2</v>
      </c>
      <c r="I96" s="285"/>
      <c r="J96" s="286">
        <f>ROUND(I96*H96,2)</f>
        <v>0</v>
      </c>
      <c r="K96" s="282" t="s">
        <v>19</v>
      </c>
      <c r="L96" s="287"/>
      <c r="M96" s="288" t="s">
        <v>19</v>
      </c>
      <c r="N96" s="289"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352</v>
      </c>
      <c r="AT96" s="227" t="s">
        <v>1137</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10952</v>
      </c>
    </row>
    <row r="97" s="2" customFormat="1" ht="16.5" customHeight="1">
      <c r="A97" s="41"/>
      <c r="B97" s="42"/>
      <c r="C97" s="216" t="s">
        <v>336</v>
      </c>
      <c r="D97" s="216" t="s">
        <v>310</v>
      </c>
      <c r="E97" s="217" t="s">
        <v>10953</v>
      </c>
      <c r="F97" s="218" t="s">
        <v>10954</v>
      </c>
      <c r="G97" s="219" t="s">
        <v>4835</v>
      </c>
      <c r="H97" s="220">
        <v>2</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10955</v>
      </c>
    </row>
    <row r="98" s="2" customFormat="1" ht="16.5" customHeight="1">
      <c r="A98" s="41"/>
      <c r="B98" s="42"/>
      <c r="C98" s="280" t="s">
        <v>342</v>
      </c>
      <c r="D98" s="280" t="s">
        <v>1137</v>
      </c>
      <c r="E98" s="281" t="s">
        <v>10956</v>
      </c>
      <c r="F98" s="282" t="s">
        <v>9673</v>
      </c>
      <c r="G98" s="283" t="s">
        <v>4835</v>
      </c>
      <c r="H98" s="284">
        <v>2</v>
      </c>
      <c r="I98" s="285"/>
      <c r="J98" s="286">
        <f>ROUND(I98*H98,2)</f>
        <v>0</v>
      </c>
      <c r="K98" s="282" t="s">
        <v>19</v>
      </c>
      <c r="L98" s="287"/>
      <c r="M98" s="288" t="s">
        <v>19</v>
      </c>
      <c r="N98" s="289"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352</v>
      </c>
      <c r="AT98" s="227" t="s">
        <v>1137</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10957</v>
      </c>
    </row>
    <row r="99" s="2" customFormat="1" ht="16.5" customHeight="1">
      <c r="A99" s="41"/>
      <c r="B99" s="42"/>
      <c r="C99" s="216" t="s">
        <v>347</v>
      </c>
      <c r="D99" s="216" t="s">
        <v>310</v>
      </c>
      <c r="E99" s="217" t="s">
        <v>9624</v>
      </c>
      <c r="F99" s="218" t="s">
        <v>9625</v>
      </c>
      <c r="G99" s="219" t="s">
        <v>4835</v>
      </c>
      <c r="H99" s="220">
        <v>4</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10958</v>
      </c>
    </row>
    <row r="100" s="2" customFormat="1" ht="16.5" customHeight="1">
      <c r="A100" s="41"/>
      <c r="B100" s="42"/>
      <c r="C100" s="280" t="s">
        <v>352</v>
      </c>
      <c r="D100" s="280" t="s">
        <v>1137</v>
      </c>
      <c r="E100" s="281" t="s">
        <v>9627</v>
      </c>
      <c r="F100" s="282" t="s">
        <v>9628</v>
      </c>
      <c r="G100" s="283" t="s">
        <v>4835</v>
      </c>
      <c r="H100" s="284">
        <v>4</v>
      </c>
      <c r="I100" s="285"/>
      <c r="J100" s="286">
        <f>ROUND(I100*H100,2)</f>
        <v>0</v>
      </c>
      <c r="K100" s="282" t="s">
        <v>19</v>
      </c>
      <c r="L100" s="287"/>
      <c r="M100" s="288" t="s">
        <v>19</v>
      </c>
      <c r="N100" s="289"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352</v>
      </c>
      <c r="AT100" s="227" t="s">
        <v>1137</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10959</v>
      </c>
    </row>
    <row r="101" s="2" customFormat="1" ht="33" customHeight="1">
      <c r="A101" s="41"/>
      <c r="B101" s="42"/>
      <c r="C101" s="216" t="s">
        <v>357</v>
      </c>
      <c r="D101" s="216" t="s">
        <v>310</v>
      </c>
      <c r="E101" s="217" t="s">
        <v>4296</v>
      </c>
      <c r="F101" s="218" t="s">
        <v>4297</v>
      </c>
      <c r="G101" s="219" t="s">
        <v>474</v>
      </c>
      <c r="H101" s="220">
        <v>20</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782</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782</v>
      </c>
      <c r="BM101" s="227" t="s">
        <v>10960</v>
      </c>
    </row>
    <row r="102" s="2" customFormat="1">
      <c r="A102" s="41"/>
      <c r="B102" s="42"/>
      <c r="C102" s="43"/>
      <c r="D102" s="229" t="s">
        <v>317</v>
      </c>
      <c r="E102" s="43"/>
      <c r="F102" s="230" t="s">
        <v>4299</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2" customFormat="1" ht="16.5" customHeight="1">
      <c r="A103" s="41"/>
      <c r="B103" s="42"/>
      <c r="C103" s="280" t="s">
        <v>362</v>
      </c>
      <c r="D103" s="280" t="s">
        <v>1137</v>
      </c>
      <c r="E103" s="281" t="s">
        <v>10961</v>
      </c>
      <c r="F103" s="282" t="s">
        <v>10962</v>
      </c>
      <c r="G103" s="283" t="s">
        <v>474</v>
      </c>
      <c r="H103" s="284">
        <v>20</v>
      </c>
      <c r="I103" s="285"/>
      <c r="J103" s="286">
        <f>ROUND(I103*H103,2)</f>
        <v>0</v>
      </c>
      <c r="K103" s="282" t="s">
        <v>314</v>
      </c>
      <c r="L103" s="287"/>
      <c r="M103" s="288" t="s">
        <v>19</v>
      </c>
      <c r="N103" s="289" t="s">
        <v>47</v>
      </c>
      <c r="O103" s="87"/>
      <c r="P103" s="225">
        <f>O103*H103</f>
        <v>0</v>
      </c>
      <c r="Q103" s="225">
        <v>0.00012999999999999999</v>
      </c>
      <c r="R103" s="225">
        <f>Q103*H103</f>
        <v>0.0025999999999999999</v>
      </c>
      <c r="S103" s="225">
        <v>0</v>
      </c>
      <c r="T103" s="226">
        <f>S103*H103</f>
        <v>0</v>
      </c>
      <c r="U103" s="41"/>
      <c r="V103" s="41"/>
      <c r="W103" s="41"/>
      <c r="X103" s="41"/>
      <c r="Y103" s="41"/>
      <c r="Z103" s="41"/>
      <c r="AA103" s="41"/>
      <c r="AB103" s="41"/>
      <c r="AC103" s="41"/>
      <c r="AD103" s="41"/>
      <c r="AE103" s="41"/>
      <c r="AR103" s="227" t="s">
        <v>3700</v>
      </c>
      <c r="AT103" s="227" t="s">
        <v>1137</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3700</v>
      </c>
      <c r="BM103" s="227" t="s">
        <v>10963</v>
      </c>
    </row>
    <row r="104" s="2" customFormat="1">
      <c r="A104" s="41"/>
      <c r="B104" s="42"/>
      <c r="C104" s="43"/>
      <c r="D104" s="236" t="s">
        <v>4125</v>
      </c>
      <c r="E104" s="43"/>
      <c r="F104" s="292" t="s">
        <v>10964</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4125</v>
      </c>
      <c r="AU104" s="20" t="s">
        <v>85</v>
      </c>
    </row>
    <row r="105" s="2" customFormat="1" ht="16.5" customHeight="1">
      <c r="A105" s="41"/>
      <c r="B105" s="42"/>
      <c r="C105" s="216" t="s">
        <v>367</v>
      </c>
      <c r="D105" s="216" t="s">
        <v>310</v>
      </c>
      <c r="E105" s="217" t="s">
        <v>9737</v>
      </c>
      <c r="F105" s="218" t="s">
        <v>9738</v>
      </c>
      <c r="G105" s="219" t="s">
        <v>1891</v>
      </c>
      <c r="H105" s="290"/>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10965</v>
      </c>
    </row>
    <row r="106" s="12" customFormat="1" ht="22.8" customHeight="1">
      <c r="A106" s="12"/>
      <c r="B106" s="200"/>
      <c r="C106" s="201"/>
      <c r="D106" s="202" t="s">
        <v>75</v>
      </c>
      <c r="E106" s="214" t="s">
        <v>1139</v>
      </c>
      <c r="F106" s="214" t="s">
        <v>1140</v>
      </c>
      <c r="G106" s="201"/>
      <c r="H106" s="201"/>
      <c r="I106" s="204"/>
      <c r="J106" s="215">
        <f>BK106</f>
        <v>0</v>
      </c>
      <c r="K106" s="201"/>
      <c r="L106" s="206"/>
      <c r="M106" s="207"/>
      <c r="N106" s="208"/>
      <c r="O106" s="208"/>
      <c r="P106" s="209">
        <f>SUM(P107:P167)</f>
        <v>0</v>
      </c>
      <c r="Q106" s="208"/>
      <c r="R106" s="209">
        <f>SUM(R107:R167)</f>
        <v>0.27185000000000004</v>
      </c>
      <c r="S106" s="208"/>
      <c r="T106" s="210">
        <f>SUM(T107:T167)</f>
        <v>0</v>
      </c>
      <c r="U106" s="12"/>
      <c r="V106" s="12"/>
      <c r="W106" s="12"/>
      <c r="X106" s="12"/>
      <c r="Y106" s="12"/>
      <c r="Z106" s="12"/>
      <c r="AA106" s="12"/>
      <c r="AB106" s="12"/>
      <c r="AC106" s="12"/>
      <c r="AD106" s="12"/>
      <c r="AE106" s="12"/>
      <c r="AR106" s="211" t="s">
        <v>83</v>
      </c>
      <c r="AT106" s="212" t="s">
        <v>75</v>
      </c>
      <c r="AU106" s="212" t="s">
        <v>83</v>
      </c>
      <c r="AY106" s="211" t="s">
        <v>308</v>
      </c>
      <c r="BK106" s="213">
        <f>SUM(BK107:BK167)</f>
        <v>0</v>
      </c>
    </row>
    <row r="107" s="2" customFormat="1" ht="21.75" customHeight="1">
      <c r="A107" s="41"/>
      <c r="B107" s="42"/>
      <c r="C107" s="216" t="s">
        <v>8</v>
      </c>
      <c r="D107" s="216" t="s">
        <v>310</v>
      </c>
      <c r="E107" s="217" t="s">
        <v>4474</v>
      </c>
      <c r="F107" s="218" t="s">
        <v>4475</v>
      </c>
      <c r="G107" s="219" t="s">
        <v>323</v>
      </c>
      <c r="H107" s="220">
        <v>3</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10966</v>
      </c>
    </row>
    <row r="108" s="2" customFormat="1">
      <c r="A108" s="41"/>
      <c r="B108" s="42"/>
      <c r="C108" s="43"/>
      <c r="D108" s="229" t="s">
        <v>317</v>
      </c>
      <c r="E108" s="43"/>
      <c r="F108" s="230" t="s">
        <v>4477</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2" customFormat="1" ht="16.5" customHeight="1">
      <c r="A109" s="41"/>
      <c r="B109" s="42"/>
      <c r="C109" s="280" t="s">
        <v>376</v>
      </c>
      <c r="D109" s="280" t="s">
        <v>1137</v>
      </c>
      <c r="E109" s="281" t="s">
        <v>10967</v>
      </c>
      <c r="F109" s="282" t="s">
        <v>10968</v>
      </c>
      <c r="G109" s="283" t="s">
        <v>768</v>
      </c>
      <c r="H109" s="284">
        <v>2</v>
      </c>
      <c r="I109" s="285"/>
      <c r="J109" s="286">
        <f>ROUND(I109*H109,2)</f>
        <v>0</v>
      </c>
      <c r="K109" s="282" t="s">
        <v>19</v>
      </c>
      <c r="L109" s="287"/>
      <c r="M109" s="288" t="s">
        <v>19</v>
      </c>
      <c r="N109" s="289"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3255</v>
      </c>
      <c r="AT109" s="227" t="s">
        <v>1137</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782</v>
      </c>
      <c r="BM109" s="227" t="s">
        <v>10969</v>
      </c>
    </row>
    <row r="110" s="2" customFormat="1">
      <c r="A110" s="41"/>
      <c r="B110" s="42"/>
      <c r="C110" s="43"/>
      <c r="D110" s="236" t="s">
        <v>4125</v>
      </c>
      <c r="E110" s="43"/>
      <c r="F110" s="292" t="s">
        <v>10970</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4125</v>
      </c>
      <c r="AU110" s="20" t="s">
        <v>85</v>
      </c>
    </row>
    <row r="111" s="13" customFormat="1">
      <c r="A111" s="13"/>
      <c r="B111" s="234"/>
      <c r="C111" s="235"/>
      <c r="D111" s="236" t="s">
        <v>319</v>
      </c>
      <c r="E111" s="237" t="s">
        <v>19</v>
      </c>
      <c r="F111" s="238" t="s">
        <v>10971</v>
      </c>
      <c r="G111" s="235"/>
      <c r="H111" s="239">
        <v>1</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3" customFormat="1">
      <c r="A112" s="13"/>
      <c r="B112" s="234"/>
      <c r="C112" s="235"/>
      <c r="D112" s="236" t="s">
        <v>319</v>
      </c>
      <c r="E112" s="237" t="s">
        <v>19</v>
      </c>
      <c r="F112" s="238" t="s">
        <v>10972</v>
      </c>
      <c r="G112" s="235"/>
      <c r="H112" s="239">
        <v>1</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2</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2" customFormat="1" ht="16.5" customHeight="1">
      <c r="A114" s="41"/>
      <c r="B114" s="42"/>
      <c r="C114" s="280" t="s">
        <v>381</v>
      </c>
      <c r="D114" s="280" t="s">
        <v>1137</v>
      </c>
      <c r="E114" s="281" t="s">
        <v>10973</v>
      </c>
      <c r="F114" s="282" t="s">
        <v>10974</v>
      </c>
      <c r="G114" s="283" t="s">
        <v>768</v>
      </c>
      <c r="H114" s="284">
        <v>1</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3255</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782</v>
      </c>
      <c r="BM114" s="227" t="s">
        <v>10975</v>
      </c>
    </row>
    <row r="115" s="2" customFormat="1">
      <c r="A115" s="41"/>
      <c r="B115" s="42"/>
      <c r="C115" s="43"/>
      <c r="D115" s="236" t="s">
        <v>4125</v>
      </c>
      <c r="E115" s="43"/>
      <c r="F115" s="292" t="s">
        <v>10976</v>
      </c>
      <c r="G115" s="43"/>
      <c r="H115" s="43"/>
      <c r="I115" s="231"/>
      <c r="J115" s="43"/>
      <c r="K115" s="43"/>
      <c r="L115" s="47"/>
      <c r="M115" s="232"/>
      <c r="N115" s="233"/>
      <c r="O115" s="87"/>
      <c r="P115" s="87"/>
      <c r="Q115" s="87"/>
      <c r="R115" s="87"/>
      <c r="S115" s="87"/>
      <c r="T115" s="88"/>
      <c r="U115" s="41"/>
      <c r="V115" s="41"/>
      <c r="W115" s="41"/>
      <c r="X115" s="41"/>
      <c r="Y115" s="41"/>
      <c r="Z115" s="41"/>
      <c r="AA115" s="41"/>
      <c r="AB115" s="41"/>
      <c r="AC115" s="41"/>
      <c r="AD115" s="41"/>
      <c r="AE115" s="41"/>
      <c r="AT115" s="20" t="s">
        <v>4125</v>
      </c>
      <c r="AU115" s="20" t="s">
        <v>85</v>
      </c>
    </row>
    <row r="116" s="2" customFormat="1" ht="16.5" customHeight="1">
      <c r="A116" s="41"/>
      <c r="B116" s="42"/>
      <c r="C116" s="216" t="s">
        <v>386</v>
      </c>
      <c r="D116" s="216" t="s">
        <v>310</v>
      </c>
      <c r="E116" s="217" t="s">
        <v>10977</v>
      </c>
      <c r="F116" s="218" t="s">
        <v>10978</v>
      </c>
      <c r="G116" s="219" t="s">
        <v>323</v>
      </c>
      <c r="H116" s="220">
        <v>2</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10979</v>
      </c>
    </row>
    <row r="117" s="2" customFormat="1" ht="16.5" customHeight="1">
      <c r="A117" s="41"/>
      <c r="B117" s="42"/>
      <c r="C117" s="216" t="s">
        <v>391</v>
      </c>
      <c r="D117" s="216" t="s">
        <v>310</v>
      </c>
      <c r="E117" s="217" t="s">
        <v>10980</v>
      </c>
      <c r="F117" s="218" t="s">
        <v>10981</v>
      </c>
      <c r="G117" s="219" t="s">
        <v>323</v>
      </c>
      <c r="H117" s="220">
        <v>1</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10982</v>
      </c>
    </row>
    <row r="118" s="2" customFormat="1">
      <c r="A118" s="41"/>
      <c r="B118" s="42"/>
      <c r="C118" s="43"/>
      <c r="D118" s="229" t="s">
        <v>317</v>
      </c>
      <c r="E118" s="43"/>
      <c r="F118" s="230" t="s">
        <v>10983</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2" customFormat="1" ht="16.5" customHeight="1">
      <c r="A119" s="41"/>
      <c r="B119" s="42"/>
      <c r="C119" s="216" t="s">
        <v>396</v>
      </c>
      <c r="D119" s="216" t="s">
        <v>310</v>
      </c>
      <c r="E119" s="217" t="s">
        <v>10984</v>
      </c>
      <c r="F119" s="218" t="s">
        <v>10985</v>
      </c>
      <c r="G119" s="219" t="s">
        <v>323</v>
      </c>
      <c r="H119" s="220">
        <v>2</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10986</v>
      </c>
    </row>
    <row r="120" s="2" customFormat="1">
      <c r="A120" s="41"/>
      <c r="B120" s="42"/>
      <c r="C120" s="43"/>
      <c r="D120" s="229" t="s">
        <v>317</v>
      </c>
      <c r="E120" s="43"/>
      <c r="F120" s="230" t="s">
        <v>10987</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c r="A121" s="41"/>
      <c r="B121" s="42"/>
      <c r="C121" s="43"/>
      <c r="D121" s="236" t="s">
        <v>4125</v>
      </c>
      <c r="E121" s="43"/>
      <c r="F121" s="292" t="s">
        <v>10988</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4125</v>
      </c>
      <c r="AU121" s="20" t="s">
        <v>85</v>
      </c>
    </row>
    <row r="122" s="2" customFormat="1" ht="16.5" customHeight="1">
      <c r="A122" s="41"/>
      <c r="B122" s="42"/>
      <c r="C122" s="280" t="s">
        <v>401</v>
      </c>
      <c r="D122" s="280" t="s">
        <v>1137</v>
      </c>
      <c r="E122" s="281" t="s">
        <v>10989</v>
      </c>
      <c r="F122" s="282" t="s">
        <v>10990</v>
      </c>
      <c r="G122" s="283" t="s">
        <v>323</v>
      </c>
      <c r="H122" s="284">
        <v>2</v>
      </c>
      <c r="I122" s="285"/>
      <c r="J122" s="286">
        <f>ROUND(I122*H122,2)</f>
        <v>0</v>
      </c>
      <c r="K122" s="282" t="s">
        <v>19</v>
      </c>
      <c r="L122" s="287"/>
      <c r="M122" s="288" t="s">
        <v>19</v>
      </c>
      <c r="N122" s="289" t="s">
        <v>47</v>
      </c>
      <c r="O122" s="87"/>
      <c r="P122" s="225">
        <f>O122*H122</f>
        <v>0</v>
      </c>
      <c r="Q122" s="225">
        <v>0.00040000000000000002</v>
      </c>
      <c r="R122" s="225">
        <f>Q122*H122</f>
        <v>0.00080000000000000004</v>
      </c>
      <c r="S122" s="225">
        <v>0</v>
      </c>
      <c r="T122" s="226">
        <f>S122*H122</f>
        <v>0</v>
      </c>
      <c r="U122" s="41"/>
      <c r="V122" s="41"/>
      <c r="W122" s="41"/>
      <c r="X122" s="41"/>
      <c r="Y122" s="41"/>
      <c r="Z122" s="41"/>
      <c r="AA122" s="41"/>
      <c r="AB122" s="41"/>
      <c r="AC122" s="41"/>
      <c r="AD122" s="41"/>
      <c r="AE122" s="41"/>
      <c r="AR122" s="227" t="s">
        <v>3700</v>
      </c>
      <c r="AT122" s="227" t="s">
        <v>1137</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3700</v>
      </c>
      <c r="BM122" s="227" t="s">
        <v>10991</v>
      </c>
    </row>
    <row r="123" s="2" customFormat="1">
      <c r="A123" s="41"/>
      <c r="B123" s="42"/>
      <c r="C123" s="43"/>
      <c r="D123" s="236" t="s">
        <v>4125</v>
      </c>
      <c r="E123" s="43"/>
      <c r="F123" s="292" t="s">
        <v>10988</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4125</v>
      </c>
      <c r="AU123" s="20" t="s">
        <v>85</v>
      </c>
    </row>
    <row r="124" s="2" customFormat="1" ht="16.5" customHeight="1">
      <c r="A124" s="41"/>
      <c r="B124" s="42"/>
      <c r="C124" s="216" t="s">
        <v>406</v>
      </c>
      <c r="D124" s="216" t="s">
        <v>310</v>
      </c>
      <c r="E124" s="217" t="s">
        <v>10992</v>
      </c>
      <c r="F124" s="218" t="s">
        <v>10993</v>
      </c>
      <c r="G124" s="219" t="s">
        <v>323</v>
      </c>
      <c r="H124" s="220">
        <v>4</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10994</v>
      </c>
    </row>
    <row r="125" s="2" customFormat="1">
      <c r="A125" s="41"/>
      <c r="B125" s="42"/>
      <c r="C125" s="43"/>
      <c r="D125" s="236" t="s">
        <v>4125</v>
      </c>
      <c r="E125" s="43"/>
      <c r="F125" s="292" t="s">
        <v>10995</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4125</v>
      </c>
      <c r="AU125" s="20" t="s">
        <v>85</v>
      </c>
    </row>
    <row r="126" s="2" customFormat="1" ht="16.5" customHeight="1">
      <c r="A126" s="41"/>
      <c r="B126" s="42"/>
      <c r="C126" s="280" t="s">
        <v>411</v>
      </c>
      <c r="D126" s="280" t="s">
        <v>1137</v>
      </c>
      <c r="E126" s="281" t="s">
        <v>10996</v>
      </c>
      <c r="F126" s="282" t="s">
        <v>10997</v>
      </c>
      <c r="G126" s="283" t="s">
        <v>768</v>
      </c>
      <c r="H126" s="284">
        <v>4</v>
      </c>
      <c r="I126" s="285"/>
      <c r="J126" s="286">
        <f>ROUND(I126*H126,2)</f>
        <v>0</v>
      </c>
      <c r="K126" s="282" t="s">
        <v>19</v>
      </c>
      <c r="L126" s="287"/>
      <c r="M126" s="288" t="s">
        <v>19</v>
      </c>
      <c r="N126" s="289" t="s">
        <v>47</v>
      </c>
      <c r="O126" s="87"/>
      <c r="P126" s="225">
        <f>O126*H126</f>
        <v>0</v>
      </c>
      <c r="Q126" s="225">
        <v>0.0040800000000000003</v>
      </c>
      <c r="R126" s="225">
        <f>Q126*H126</f>
        <v>0.016320000000000001</v>
      </c>
      <c r="S126" s="225">
        <v>0</v>
      </c>
      <c r="T126" s="226">
        <f>S126*H126</f>
        <v>0</v>
      </c>
      <c r="U126" s="41"/>
      <c r="V126" s="41"/>
      <c r="W126" s="41"/>
      <c r="X126" s="41"/>
      <c r="Y126" s="41"/>
      <c r="Z126" s="41"/>
      <c r="AA126" s="41"/>
      <c r="AB126" s="41"/>
      <c r="AC126" s="41"/>
      <c r="AD126" s="41"/>
      <c r="AE126" s="41"/>
      <c r="AR126" s="227" t="s">
        <v>3255</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782</v>
      </c>
      <c r="BM126" s="227" t="s">
        <v>10998</v>
      </c>
    </row>
    <row r="127" s="2" customFormat="1">
      <c r="A127" s="41"/>
      <c r="B127" s="42"/>
      <c r="C127" s="43"/>
      <c r="D127" s="236" t="s">
        <v>4125</v>
      </c>
      <c r="E127" s="43"/>
      <c r="F127" s="292" t="s">
        <v>10999</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4125</v>
      </c>
      <c r="AU127" s="20" t="s">
        <v>85</v>
      </c>
    </row>
    <row r="128" s="2" customFormat="1" ht="16.5" customHeight="1">
      <c r="A128" s="41"/>
      <c r="B128" s="42"/>
      <c r="C128" s="216" t="s">
        <v>7</v>
      </c>
      <c r="D128" s="216" t="s">
        <v>310</v>
      </c>
      <c r="E128" s="217" t="s">
        <v>11000</v>
      </c>
      <c r="F128" s="218" t="s">
        <v>11001</v>
      </c>
      <c r="G128" s="219" t="s">
        <v>323</v>
      </c>
      <c r="H128" s="220">
        <v>132</v>
      </c>
      <c r="I128" s="221"/>
      <c r="J128" s="222">
        <f>ROUND(I128*H128,2)</f>
        <v>0</v>
      </c>
      <c r="K128" s="218" t="s">
        <v>19</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11002</v>
      </c>
    </row>
    <row r="129" s="2" customFormat="1">
      <c r="A129" s="41"/>
      <c r="B129" s="42"/>
      <c r="C129" s="43"/>
      <c r="D129" s="236" t="s">
        <v>4125</v>
      </c>
      <c r="E129" s="43"/>
      <c r="F129" s="292" t="s">
        <v>11003</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4125</v>
      </c>
      <c r="AU129" s="20" t="s">
        <v>85</v>
      </c>
    </row>
    <row r="130" s="13" customFormat="1">
      <c r="A130" s="13"/>
      <c r="B130" s="234"/>
      <c r="C130" s="235"/>
      <c r="D130" s="236" t="s">
        <v>319</v>
      </c>
      <c r="E130" s="237" t="s">
        <v>19</v>
      </c>
      <c r="F130" s="238" t="s">
        <v>11004</v>
      </c>
      <c r="G130" s="235"/>
      <c r="H130" s="239">
        <v>132</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83</v>
      </c>
      <c r="AY130" s="245" t="s">
        <v>308</v>
      </c>
    </row>
    <row r="131" s="2" customFormat="1" ht="16.5" customHeight="1">
      <c r="A131" s="41"/>
      <c r="B131" s="42"/>
      <c r="C131" s="280" t="s">
        <v>420</v>
      </c>
      <c r="D131" s="280" t="s">
        <v>1137</v>
      </c>
      <c r="E131" s="281" t="s">
        <v>11005</v>
      </c>
      <c r="F131" s="282" t="s">
        <v>11006</v>
      </c>
      <c r="G131" s="283" t="s">
        <v>768</v>
      </c>
      <c r="H131" s="284">
        <v>132</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3255</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782</v>
      </c>
      <c r="BM131" s="227" t="s">
        <v>11007</v>
      </c>
    </row>
    <row r="132" s="2" customFormat="1">
      <c r="A132" s="41"/>
      <c r="B132" s="42"/>
      <c r="C132" s="43"/>
      <c r="D132" s="236" t="s">
        <v>4125</v>
      </c>
      <c r="E132" s="43"/>
      <c r="F132" s="292" t="s">
        <v>11008</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4125</v>
      </c>
      <c r="AU132" s="20" t="s">
        <v>85</v>
      </c>
    </row>
    <row r="133" s="13" customFormat="1">
      <c r="A133" s="13"/>
      <c r="B133" s="234"/>
      <c r="C133" s="235"/>
      <c r="D133" s="236" t="s">
        <v>319</v>
      </c>
      <c r="E133" s="237" t="s">
        <v>19</v>
      </c>
      <c r="F133" s="238" t="s">
        <v>11004</v>
      </c>
      <c r="G133" s="235"/>
      <c r="H133" s="239">
        <v>132</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16.5" customHeight="1">
      <c r="A134" s="41"/>
      <c r="B134" s="42"/>
      <c r="C134" s="280" t="s">
        <v>425</v>
      </c>
      <c r="D134" s="280" t="s">
        <v>1137</v>
      </c>
      <c r="E134" s="281" t="s">
        <v>11009</v>
      </c>
      <c r="F134" s="282" t="s">
        <v>11010</v>
      </c>
      <c r="G134" s="283" t="s">
        <v>323</v>
      </c>
      <c r="H134" s="284">
        <v>70</v>
      </c>
      <c r="I134" s="285"/>
      <c r="J134" s="286">
        <f>ROUND(I134*H134,2)</f>
        <v>0</v>
      </c>
      <c r="K134" s="282" t="s">
        <v>19</v>
      </c>
      <c r="L134" s="287"/>
      <c r="M134" s="288" t="s">
        <v>19</v>
      </c>
      <c r="N134" s="289" t="s">
        <v>47</v>
      </c>
      <c r="O134" s="87"/>
      <c r="P134" s="225">
        <f>O134*H134</f>
        <v>0</v>
      </c>
      <c r="Q134" s="225">
        <v>4.0000000000000003E-05</v>
      </c>
      <c r="R134" s="225">
        <f>Q134*H134</f>
        <v>0.0028000000000000004</v>
      </c>
      <c r="S134" s="225">
        <v>0</v>
      </c>
      <c r="T134" s="226">
        <f>S134*H134</f>
        <v>0</v>
      </c>
      <c r="U134" s="41"/>
      <c r="V134" s="41"/>
      <c r="W134" s="41"/>
      <c r="X134" s="41"/>
      <c r="Y134" s="41"/>
      <c r="Z134" s="41"/>
      <c r="AA134" s="41"/>
      <c r="AB134" s="41"/>
      <c r="AC134" s="41"/>
      <c r="AD134" s="41"/>
      <c r="AE134" s="41"/>
      <c r="AR134" s="227" t="s">
        <v>3255</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782</v>
      </c>
      <c r="BM134" s="227" t="s">
        <v>11011</v>
      </c>
    </row>
    <row r="135" s="2" customFormat="1">
      <c r="A135" s="41"/>
      <c r="B135" s="42"/>
      <c r="C135" s="43"/>
      <c r="D135" s="236" t="s">
        <v>4125</v>
      </c>
      <c r="E135" s="43"/>
      <c r="F135" s="292" t="s">
        <v>11012</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4125</v>
      </c>
      <c r="AU135" s="20" t="s">
        <v>85</v>
      </c>
    </row>
    <row r="136" s="13" customFormat="1">
      <c r="A136" s="13"/>
      <c r="B136" s="234"/>
      <c r="C136" s="235"/>
      <c r="D136" s="236" t="s">
        <v>319</v>
      </c>
      <c r="E136" s="237" t="s">
        <v>19</v>
      </c>
      <c r="F136" s="238" t="s">
        <v>11013</v>
      </c>
      <c r="G136" s="235"/>
      <c r="H136" s="239">
        <v>70</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83</v>
      </c>
      <c r="AY136" s="245" t="s">
        <v>308</v>
      </c>
    </row>
    <row r="137" s="2" customFormat="1" ht="24.15" customHeight="1">
      <c r="A137" s="41"/>
      <c r="B137" s="42"/>
      <c r="C137" s="216" t="s">
        <v>430</v>
      </c>
      <c r="D137" s="216" t="s">
        <v>310</v>
      </c>
      <c r="E137" s="217" t="s">
        <v>10185</v>
      </c>
      <c r="F137" s="218" t="s">
        <v>10186</v>
      </c>
      <c r="G137" s="219" t="s">
        <v>474</v>
      </c>
      <c r="H137" s="220">
        <v>419.75</v>
      </c>
      <c r="I137" s="221"/>
      <c r="J137" s="222">
        <f>ROUND(I137*H137,2)</f>
        <v>0</v>
      </c>
      <c r="K137" s="218" t="s">
        <v>314</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11014</v>
      </c>
    </row>
    <row r="138" s="2" customFormat="1">
      <c r="A138" s="41"/>
      <c r="B138" s="42"/>
      <c r="C138" s="43"/>
      <c r="D138" s="229" t="s">
        <v>317</v>
      </c>
      <c r="E138" s="43"/>
      <c r="F138" s="230" t="s">
        <v>10187</v>
      </c>
      <c r="G138" s="43"/>
      <c r="H138" s="43"/>
      <c r="I138" s="231"/>
      <c r="J138" s="43"/>
      <c r="K138" s="43"/>
      <c r="L138" s="47"/>
      <c r="M138" s="232"/>
      <c r="N138" s="233"/>
      <c r="O138" s="87"/>
      <c r="P138" s="87"/>
      <c r="Q138" s="87"/>
      <c r="R138" s="87"/>
      <c r="S138" s="87"/>
      <c r="T138" s="88"/>
      <c r="U138" s="41"/>
      <c r="V138" s="41"/>
      <c r="W138" s="41"/>
      <c r="X138" s="41"/>
      <c r="Y138" s="41"/>
      <c r="Z138" s="41"/>
      <c r="AA138" s="41"/>
      <c r="AB138" s="41"/>
      <c r="AC138" s="41"/>
      <c r="AD138" s="41"/>
      <c r="AE138" s="41"/>
      <c r="AT138" s="20" t="s">
        <v>317</v>
      </c>
      <c r="AU138" s="20" t="s">
        <v>85</v>
      </c>
    </row>
    <row r="139" s="13" customFormat="1">
      <c r="A139" s="13"/>
      <c r="B139" s="234"/>
      <c r="C139" s="235"/>
      <c r="D139" s="236" t="s">
        <v>319</v>
      </c>
      <c r="E139" s="237" t="s">
        <v>19</v>
      </c>
      <c r="F139" s="238" t="s">
        <v>11015</v>
      </c>
      <c r="G139" s="235"/>
      <c r="H139" s="239">
        <v>419.75</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83</v>
      </c>
      <c r="AY139" s="245" t="s">
        <v>308</v>
      </c>
    </row>
    <row r="140" s="2" customFormat="1" ht="16.5" customHeight="1">
      <c r="A140" s="41"/>
      <c r="B140" s="42"/>
      <c r="C140" s="280" t="s">
        <v>753</v>
      </c>
      <c r="D140" s="280" t="s">
        <v>1137</v>
      </c>
      <c r="E140" s="281" t="s">
        <v>11016</v>
      </c>
      <c r="F140" s="282" t="s">
        <v>11017</v>
      </c>
      <c r="G140" s="283" t="s">
        <v>474</v>
      </c>
      <c r="H140" s="284">
        <v>419.75</v>
      </c>
      <c r="I140" s="285"/>
      <c r="J140" s="286">
        <f>ROUND(I140*H140,2)</f>
        <v>0</v>
      </c>
      <c r="K140" s="282" t="s">
        <v>314</v>
      </c>
      <c r="L140" s="287"/>
      <c r="M140" s="288" t="s">
        <v>19</v>
      </c>
      <c r="N140" s="289" t="s">
        <v>47</v>
      </c>
      <c r="O140" s="87"/>
      <c r="P140" s="225">
        <f>O140*H140</f>
        <v>0</v>
      </c>
      <c r="Q140" s="225">
        <v>0.00013999999999999999</v>
      </c>
      <c r="R140" s="225">
        <f>Q140*H140</f>
        <v>0.058764999999999998</v>
      </c>
      <c r="S140" s="225">
        <v>0</v>
      </c>
      <c r="T140" s="226">
        <f>S140*H140</f>
        <v>0</v>
      </c>
      <c r="U140" s="41"/>
      <c r="V140" s="41"/>
      <c r="W140" s="41"/>
      <c r="X140" s="41"/>
      <c r="Y140" s="41"/>
      <c r="Z140" s="41"/>
      <c r="AA140" s="41"/>
      <c r="AB140" s="41"/>
      <c r="AC140" s="41"/>
      <c r="AD140" s="41"/>
      <c r="AE140" s="41"/>
      <c r="AR140" s="227" t="s">
        <v>3700</v>
      </c>
      <c r="AT140" s="227" t="s">
        <v>1137</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3700</v>
      </c>
      <c r="BM140" s="227" t="s">
        <v>11018</v>
      </c>
    </row>
    <row r="141" s="2" customFormat="1">
      <c r="A141" s="41"/>
      <c r="B141" s="42"/>
      <c r="C141" s="43"/>
      <c r="D141" s="236" t="s">
        <v>4125</v>
      </c>
      <c r="E141" s="43"/>
      <c r="F141" s="292" t="s">
        <v>11019</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4125</v>
      </c>
      <c r="AU141" s="20" t="s">
        <v>85</v>
      </c>
    </row>
    <row r="142" s="13" customFormat="1">
      <c r="A142" s="13"/>
      <c r="B142" s="234"/>
      <c r="C142" s="235"/>
      <c r="D142" s="236" t="s">
        <v>319</v>
      </c>
      <c r="E142" s="237" t="s">
        <v>19</v>
      </c>
      <c r="F142" s="238" t="s">
        <v>11015</v>
      </c>
      <c r="G142" s="235"/>
      <c r="H142" s="239">
        <v>419.75</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83</v>
      </c>
      <c r="AY142" s="245" t="s">
        <v>308</v>
      </c>
    </row>
    <row r="143" s="2" customFormat="1" ht="24.15" customHeight="1">
      <c r="A143" s="41"/>
      <c r="B143" s="42"/>
      <c r="C143" s="216" t="s">
        <v>596</v>
      </c>
      <c r="D143" s="216" t="s">
        <v>310</v>
      </c>
      <c r="E143" s="217" t="s">
        <v>11020</v>
      </c>
      <c r="F143" s="218" t="s">
        <v>11021</v>
      </c>
      <c r="G143" s="219" t="s">
        <v>474</v>
      </c>
      <c r="H143" s="220">
        <v>195.5</v>
      </c>
      <c r="I143" s="221"/>
      <c r="J143" s="222">
        <f>ROUND(I143*H143,2)</f>
        <v>0</v>
      </c>
      <c r="K143" s="218" t="s">
        <v>314</v>
      </c>
      <c r="L143" s="47"/>
      <c r="M143" s="223" t="s">
        <v>19</v>
      </c>
      <c r="N143" s="224" t="s">
        <v>47</v>
      </c>
      <c r="O143" s="87"/>
      <c r="P143" s="225">
        <f>O143*H143</f>
        <v>0</v>
      </c>
      <c r="Q143" s="225">
        <v>0</v>
      </c>
      <c r="R143" s="225">
        <f>Q143*H143</f>
        <v>0</v>
      </c>
      <c r="S143" s="225">
        <v>0</v>
      </c>
      <c r="T143" s="22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11022</v>
      </c>
    </row>
    <row r="144" s="2" customFormat="1">
      <c r="A144" s="41"/>
      <c r="B144" s="42"/>
      <c r="C144" s="43"/>
      <c r="D144" s="229" t="s">
        <v>317</v>
      </c>
      <c r="E144" s="43"/>
      <c r="F144" s="230" t="s">
        <v>11023</v>
      </c>
      <c r="G144" s="43"/>
      <c r="H144" s="43"/>
      <c r="I144" s="231"/>
      <c r="J144" s="43"/>
      <c r="K144" s="43"/>
      <c r="L144" s="47"/>
      <c r="M144" s="232"/>
      <c r="N144" s="233"/>
      <c r="O144" s="87"/>
      <c r="P144" s="87"/>
      <c r="Q144" s="87"/>
      <c r="R144" s="87"/>
      <c r="S144" s="87"/>
      <c r="T144" s="88"/>
      <c r="U144" s="41"/>
      <c r="V144" s="41"/>
      <c r="W144" s="41"/>
      <c r="X144" s="41"/>
      <c r="Y144" s="41"/>
      <c r="Z144" s="41"/>
      <c r="AA144" s="41"/>
      <c r="AB144" s="41"/>
      <c r="AC144" s="41"/>
      <c r="AD144" s="41"/>
      <c r="AE144" s="41"/>
      <c r="AT144" s="20" t="s">
        <v>317</v>
      </c>
      <c r="AU144" s="20" t="s">
        <v>85</v>
      </c>
    </row>
    <row r="145" s="2" customFormat="1">
      <c r="A145" s="41"/>
      <c r="B145" s="42"/>
      <c r="C145" s="43"/>
      <c r="D145" s="236" t="s">
        <v>4125</v>
      </c>
      <c r="E145" s="43"/>
      <c r="F145" s="292" t="s">
        <v>11024</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4125</v>
      </c>
      <c r="AU145" s="20" t="s">
        <v>85</v>
      </c>
    </row>
    <row r="146" s="13" customFormat="1">
      <c r="A146" s="13"/>
      <c r="B146" s="234"/>
      <c r="C146" s="235"/>
      <c r="D146" s="236" t="s">
        <v>319</v>
      </c>
      <c r="E146" s="237" t="s">
        <v>19</v>
      </c>
      <c r="F146" s="238" t="s">
        <v>11025</v>
      </c>
      <c r="G146" s="235"/>
      <c r="H146" s="239">
        <v>195.5</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83</v>
      </c>
      <c r="AY146" s="245" t="s">
        <v>308</v>
      </c>
    </row>
    <row r="147" s="2" customFormat="1" ht="16.5" customHeight="1">
      <c r="A147" s="41"/>
      <c r="B147" s="42"/>
      <c r="C147" s="280" t="s">
        <v>759</v>
      </c>
      <c r="D147" s="280" t="s">
        <v>1137</v>
      </c>
      <c r="E147" s="281" t="s">
        <v>11026</v>
      </c>
      <c r="F147" s="282" t="s">
        <v>11027</v>
      </c>
      <c r="G147" s="283" t="s">
        <v>474</v>
      </c>
      <c r="H147" s="284">
        <v>195.5</v>
      </c>
      <c r="I147" s="285"/>
      <c r="J147" s="286">
        <f>ROUND(I147*H147,2)</f>
        <v>0</v>
      </c>
      <c r="K147" s="282" t="s">
        <v>314</v>
      </c>
      <c r="L147" s="287"/>
      <c r="M147" s="288" t="s">
        <v>19</v>
      </c>
      <c r="N147" s="289" t="s">
        <v>47</v>
      </c>
      <c r="O147" s="87"/>
      <c r="P147" s="225">
        <f>O147*H147</f>
        <v>0</v>
      </c>
      <c r="Q147" s="225">
        <v>0.00052999999999999998</v>
      </c>
      <c r="R147" s="225">
        <f>Q147*H147</f>
        <v>0.103615</v>
      </c>
      <c r="S147" s="225">
        <v>0</v>
      </c>
      <c r="T147" s="226">
        <f>S147*H147</f>
        <v>0</v>
      </c>
      <c r="U147" s="41"/>
      <c r="V147" s="41"/>
      <c r="W147" s="41"/>
      <c r="X147" s="41"/>
      <c r="Y147" s="41"/>
      <c r="Z147" s="41"/>
      <c r="AA147" s="41"/>
      <c r="AB147" s="41"/>
      <c r="AC147" s="41"/>
      <c r="AD147" s="41"/>
      <c r="AE147" s="41"/>
      <c r="AR147" s="227" t="s">
        <v>3700</v>
      </c>
      <c r="AT147" s="227" t="s">
        <v>1137</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3700</v>
      </c>
      <c r="BM147" s="227" t="s">
        <v>11028</v>
      </c>
    </row>
    <row r="148" s="2" customFormat="1">
      <c r="A148" s="41"/>
      <c r="B148" s="42"/>
      <c r="C148" s="43"/>
      <c r="D148" s="236" t="s">
        <v>4125</v>
      </c>
      <c r="E148" s="43"/>
      <c r="F148" s="292" t="s">
        <v>11029</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4125</v>
      </c>
      <c r="AU148" s="20" t="s">
        <v>85</v>
      </c>
    </row>
    <row r="149" s="13" customFormat="1">
      <c r="A149" s="13"/>
      <c r="B149" s="234"/>
      <c r="C149" s="235"/>
      <c r="D149" s="236" t="s">
        <v>319</v>
      </c>
      <c r="E149" s="237" t="s">
        <v>19</v>
      </c>
      <c r="F149" s="238" t="s">
        <v>11025</v>
      </c>
      <c r="G149" s="235"/>
      <c r="H149" s="239">
        <v>195.5</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83</v>
      </c>
      <c r="AY149" s="245" t="s">
        <v>308</v>
      </c>
    </row>
    <row r="150" s="2" customFormat="1" ht="21.75" customHeight="1">
      <c r="A150" s="41"/>
      <c r="B150" s="42"/>
      <c r="C150" s="216" t="s">
        <v>606</v>
      </c>
      <c r="D150" s="216" t="s">
        <v>310</v>
      </c>
      <c r="E150" s="217" t="s">
        <v>11030</v>
      </c>
      <c r="F150" s="218" t="s">
        <v>11031</v>
      </c>
      <c r="G150" s="219" t="s">
        <v>474</v>
      </c>
      <c r="H150" s="220">
        <v>140</v>
      </c>
      <c r="I150" s="221"/>
      <c r="J150" s="222">
        <f>ROUND(I150*H150,2)</f>
        <v>0</v>
      </c>
      <c r="K150" s="218" t="s">
        <v>314</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782</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782</v>
      </c>
      <c r="BM150" s="227" t="s">
        <v>11032</v>
      </c>
    </row>
    <row r="151" s="2" customFormat="1">
      <c r="A151" s="41"/>
      <c r="B151" s="42"/>
      <c r="C151" s="43"/>
      <c r="D151" s="229" t="s">
        <v>317</v>
      </c>
      <c r="E151" s="43"/>
      <c r="F151" s="230" t="s">
        <v>11033</v>
      </c>
      <c r="G151" s="43"/>
      <c r="H151" s="43"/>
      <c r="I151" s="231"/>
      <c r="J151" s="43"/>
      <c r="K151" s="43"/>
      <c r="L151" s="47"/>
      <c r="M151" s="232"/>
      <c r="N151" s="233"/>
      <c r="O151" s="87"/>
      <c r="P151" s="87"/>
      <c r="Q151" s="87"/>
      <c r="R151" s="87"/>
      <c r="S151" s="87"/>
      <c r="T151" s="88"/>
      <c r="U151" s="41"/>
      <c r="V151" s="41"/>
      <c r="W151" s="41"/>
      <c r="X151" s="41"/>
      <c r="Y151" s="41"/>
      <c r="Z151" s="41"/>
      <c r="AA151" s="41"/>
      <c r="AB151" s="41"/>
      <c r="AC151" s="41"/>
      <c r="AD151" s="41"/>
      <c r="AE151" s="41"/>
      <c r="AT151" s="20" t="s">
        <v>317</v>
      </c>
      <c r="AU151" s="20" t="s">
        <v>85</v>
      </c>
    </row>
    <row r="152" s="13" customFormat="1">
      <c r="A152" s="13"/>
      <c r="B152" s="234"/>
      <c r="C152" s="235"/>
      <c r="D152" s="236" t="s">
        <v>319</v>
      </c>
      <c r="E152" s="237" t="s">
        <v>19</v>
      </c>
      <c r="F152" s="238" t="s">
        <v>11034</v>
      </c>
      <c r="G152" s="235"/>
      <c r="H152" s="239">
        <v>140</v>
      </c>
      <c r="I152" s="240"/>
      <c r="J152" s="235"/>
      <c r="K152" s="235"/>
      <c r="L152" s="241"/>
      <c r="M152" s="242"/>
      <c r="N152" s="243"/>
      <c r="O152" s="243"/>
      <c r="P152" s="243"/>
      <c r="Q152" s="243"/>
      <c r="R152" s="243"/>
      <c r="S152" s="243"/>
      <c r="T152" s="244"/>
      <c r="U152" s="13"/>
      <c r="V152" s="13"/>
      <c r="W152" s="13"/>
      <c r="X152" s="13"/>
      <c r="Y152" s="13"/>
      <c r="Z152" s="13"/>
      <c r="AA152" s="13"/>
      <c r="AB152" s="13"/>
      <c r="AC152" s="13"/>
      <c r="AD152" s="13"/>
      <c r="AE152" s="13"/>
      <c r="AT152" s="245" t="s">
        <v>319</v>
      </c>
      <c r="AU152" s="245" t="s">
        <v>85</v>
      </c>
      <c r="AV152" s="13" t="s">
        <v>85</v>
      </c>
      <c r="AW152" s="13" t="s">
        <v>37</v>
      </c>
      <c r="AX152" s="13" t="s">
        <v>83</v>
      </c>
      <c r="AY152" s="245" t="s">
        <v>308</v>
      </c>
    </row>
    <row r="153" s="2" customFormat="1" ht="16.5" customHeight="1">
      <c r="A153" s="41"/>
      <c r="B153" s="42"/>
      <c r="C153" s="280" t="s">
        <v>765</v>
      </c>
      <c r="D153" s="280" t="s">
        <v>1137</v>
      </c>
      <c r="E153" s="281" t="s">
        <v>9210</v>
      </c>
      <c r="F153" s="282" t="s">
        <v>9211</v>
      </c>
      <c r="G153" s="283" t="s">
        <v>474</v>
      </c>
      <c r="H153" s="284">
        <v>140</v>
      </c>
      <c r="I153" s="285"/>
      <c r="J153" s="286">
        <f>ROUND(I153*H153,2)</f>
        <v>0</v>
      </c>
      <c r="K153" s="282" t="s">
        <v>314</v>
      </c>
      <c r="L153" s="287"/>
      <c r="M153" s="288" t="s">
        <v>19</v>
      </c>
      <c r="N153" s="289" t="s">
        <v>47</v>
      </c>
      <c r="O153" s="87"/>
      <c r="P153" s="225">
        <f>O153*H153</f>
        <v>0</v>
      </c>
      <c r="Q153" s="225">
        <v>0.00027</v>
      </c>
      <c r="R153" s="225">
        <f>Q153*H153</f>
        <v>0.0378</v>
      </c>
      <c r="S153" s="225">
        <v>0</v>
      </c>
      <c r="T153" s="226">
        <f>S153*H153</f>
        <v>0</v>
      </c>
      <c r="U153" s="41"/>
      <c r="V153" s="41"/>
      <c r="W153" s="41"/>
      <c r="X153" s="41"/>
      <c r="Y153" s="41"/>
      <c r="Z153" s="41"/>
      <c r="AA153" s="41"/>
      <c r="AB153" s="41"/>
      <c r="AC153" s="41"/>
      <c r="AD153" s="41"/>
      <c r="AE153" s="41"/>
      <c r="AR153" s="227" t="s">
        <v>352</v>
      </c>
      <c r="AT153" s="227" t="s">
        <v>1137</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11035</v>
      </c>
    </row>
    <row r="154" s="13" customFormat="1">
      <c r="A154" s="13"/>
      <c r="B154" s="234"/>
      <c r="C154" s="235"/>
      <c r="D154" s="236" t="s">
        <v>319</v>
      </c>
      <c r="E154" s="237" t="s">
        <v>19</v>
      </c>
      <c r="F154" s="238" t="s">
        <v>11034</v>
      </c>
      <c r="G154" s="235"/>
      <c r="H154" s="239">
        <v>140</v>
      </c>
      <c r="I154" s="240"/>
      <c r="J154" s="235"/>
      <c r="K154" s="235"/>
      <c r="L154" s="241"/>
      <c r="M154" s="242"/>
      <c r="N154" s="243"/>
      <c r="O154" s="243"/>
      <c r="P154" s="243"/>
      <c r="Q154" s="243"/>
      <c r="R154" s="243"/>
      <c r="S154" s="243"/>
      <c r="T154" s="244"/>
      <c r="U154" s="13"/>
      <c r="V154" s="13"/>
      <c r="W154" s="13"/>
      <c r="X154" s="13"/>
      <c r="Y154" s="13"/>
      <c r="Z154" s="13"/>
      <c r="AA154" s="13"/>
      <c r="AB154" s="13"/>
      <c r="AC154" s="13"/>
      <c r="AD154" s="13"/>
      <c r="AE154" s="13"/>
      <c r="AT154" s="245" t="s">
        <v>319</v>
      </c>
      <c r="AU154" s="245" t="s">
        <v>85</v>
      </c>
      <c r="AV154" s="13" t="s">
        <v>85</v>
      </c>
      <c r="AW154" s="13" t="s">
        <v>37</v>
      </c>
      <c r="AX154" s="13" t="s">
        <v>83</v>
      </c>
      <c r="AY154" s="245" t="s">
        <v>308</v>
      </c>
    </row>
    <row r="155" s="2" customFormat="1" ht="24.15" customHeight="1">
      <c r="A155" s="41"/>
      <c r="B155" s="42"/>
      <c r="C155" s="216" t="s">
        <v>611</v>
      </c>
      <c r="D155" s="216" t="s">
        <v>310</v>
      </c>
      <c r="E155" s="217" t="s">
        <v>4462</v>
      </c>
      <c r="F155" s="218" t="s">
        <v>4463</v>
      </c>
      <c r="G155" s="219" t="s">
        <v>474</v>
      </c>
      <c r="H155" s="220">
        <v>345</v>
      </c>
      <c r="I155" s="221"/>
      <c r="J155" s="222">
        <f>ROUND(I155*H155,2)</f>
        <v>0</v>
      </c>
      <c r="K155" s="218" t="s">
        <v>314</v>
      </c>
      <c r="L155" s="47"/>
      <c r="M155" s="223" t="s">
        <v>19</v>
      </c>
      <c r="N155" s="224" t="s">
        <v>47</v>
      </c>
      <c r="O155" s="87"/>
      <c r="P155" s="225">
        <f>O155*H155</f>
        <v>0</v>
      </c>
      <c r="Q155" s="225">
        <v>0</v>
      </c>
      <c r="R155" s="225">
        <f>Q155*H155</f>
        <v>0</v>
      </c>
      <c r="S155" s="225">
        <v>0</v>
      </c>
      <c r="T155" s="226">
        <f>S155*H155</f>
        <v>0</v>
      </c>
      <c r="U155" s="41"/>
      <c r="V155" s="41"/>
      <c r="W155" s="41"/>
      <c r="X155" s="41"/>
      <c r="Y155" s="41"/>
      <c r="Z155" s="41"/>
      <c r="AA155" s="41"/>
      <c r="AB155" s="41"/>
      <c r="AC155" s="41"/>
      <c r="AD155" s="41"/>
      <c r="AE155" s="41"/>
      <c r="AR155" s="227" t="s">
        <v>315</v>
      </c>
      <c r="AT155" s="227" t="s">
        <v>310</v>
      </c>
      <c r="AU155" s="227" t="s">
        <v>85</v>
      </c>
      <c r="AY155" s="20" t="s">
        <v>308</v>
      </c>
      <c r="BE155" s="228">
        <f>IF(N155="základní",J155,0)</f>
        <v>0</v>
      </c>
      <c r="BF155" s="228">
        <f>IF(N155="snížená",J155,0)</f>
        <v>0</v>
      </c>
      <c r="BG155" s="228">
        <f>IF(N155="zákl. přenesená",J155,0)</f>
        <v>0</v>
      </c>
      <c r="BH155" s="228">
        <f>IF(N155="sníž. přenesená",J155,0)</f>
        <v>0</v>
      </c>
      <c r="BI155" s="228">
        <f>IF(N155="nulová",J155,0)</f>
        <v>0</v>
      </c>
      <c r="BJ155" s="20" t="s">
        <v>83</v>
      </c>
      <c r="BK155" s="228">
        <f>ROUND(I155*H155,2)</f>
        <v>0</v>
      </c>
      <c r="BL155" s="20" t="s">
        <v>315</v>
      </c>
      <c r="BM155" s="227" t="s">
        <v>11036</v>
      </c>
    </row>
    <row r="156" s="2" customFormat="1">
      <c r="A156" s="41"/>
      <c r="B156" s="42"/>
      <c r="C156" s="43"/>
      <c r="D156" s="229" t="s">
        <v>317</v>
      </c>
      <c r="E156" s="43"/>
      <c r="F156" s="230" t="s">
        <v>4465</v>
      </c>
      <c r="G156" s="43"/>
      <c r="H156" s="43"/>
      <c r="I156" s="231"/>
      <c r="J156" s="43"/>
      <c r="K156" s="43"/>
      <c r="L156" s="47"/>
      <c r="M156" s="232"/>
      <c r="N156" s="233"/>
      <c r="O156" s="87"/>
      <c r="P156" s="87"/>
      <c r="Q156" s="87"/>
      <c r="R156" s="87"/>
      <c r="S156" s="87"/>
      <c r="T156" s="88"/>
      <c r="U156" s="41"/>
      <c r="V156" s="41"/>
      <c r="W156" s="41"/>
      <c r="X156" s="41"/>
      <c r="Y156" s="41"/>
      <c r="Z156" s="41"/>
      <c r="AA156" s="41"/>
      <c r="AB156" s="41"/>
      <c r="AC156" s="41"/>
      <c r="AD156" s="41"/>
      <c r="AE156" s="41"/>
      <c r="AT156" s="20" t="s">
        <v>317</v>
      </c>
      <c r="AU156" s="20" t="s">
        <v>85</v>
      </c>
    </row>
    <row r="157" s="13" customFormat="1">
      <c r="A157" s="13"/>
      <c r="B157" s="234"/>
      <c r="C157" s="235"/>
      <c r="D157" s="236" t="s">
        <v>319</v>
      </c>
      <c r="E157" s="237" t="s">
        <v>19</v>
      </c>
      <c r="F157" s="238" t="s">
        <v>11037</v>
      </c>
      <c r="G157" s="235"/>
      <c r="H157" s="239">
        <v>345</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83</v>
      </c>
      <c r="AY157" s="245" t="s">
        <v>308</v>
      </c>
    </row>
    <row r="158" s="2" customFormat="1" ht="21.75" customHeight="1">
      <c r="A158" s="41"/>
      <c r="B158" s="42"/>
      <c r="C158" s="280" t="s">
        <v>775</v>
      </c>
      <c r="D158" s="280" t="s">
        <v>1137</v>
      </c>
      <c r="E158" s="281" t="s">
        <v>11038</v>
      </c>
      <c r="F158" s="282" t="s">
        <v>11039</v>
      </c>
      <c r="G158" s="283" t="s">
        <v>474</v>
      </c>
      <c r="H158" s="284">
        <v>230</v>
      </c>
      <c r="I158" s="285"/>
      <c r="J158" s="286">
        <f>ROUND(I158*H158,2)</f>
        <v>0</v>
      </c>
      <c r="K158" s="282" t="s">
        <v>314</v>
      </c>
      <c r="L158" s="287"/>
      <c r="M158" s="288" t="s">
        <v>19</v>
      </c>
      <c r="N158" s="289" t="s">
        <v>47</v>
      </c>
      <c r="O158" s="87"/>
      <c r="P158" s="225">
        <f>O158*H158</f>
        <v>0</v>
      </c>
      <c r="Q158" s="225">
        <v>0.00019000000000000001</v>
      </c>
      <c r="R158" s="225">
        <f>Q158*H158</f>
        <v>0.043700000000000003</v>
      </c>
      <c r="S158" s="225">
        <v>0</v>
      </c>
      <c r="T158" s="226">
        <f>S158*H158</f>
        <v>0</v>
      </c>
      <c r="U158" s="41"/>
      <c r="V158" s="41"/>
      <c r="W158" s="41"/>
      <c r="X158" s="41"/>
      <c r="Y158" s="41"/>
      <c r="Z158" s="41"/>
      <c r="AA158" s="41"/>
      <c r="AB158" s="41"/>
      <c r="AC158" s="41"/>
      <c r="AD158" s="41"/>
      <c r="AE158" s="41"/>
      <c r="AR158" s="227" t="s">
        <v>3700</v>
      </c>
      <c r="AT158" s="227" t="s">
        <v>1137</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3700</v>
      </c>
      <c r="BM158" s="227" t="s">
        <v>11040</v>
      </c>
    </row>
    <row r="159" s="2" customFormat="1">
      <c r="A159" s="41"/>
      <c r="B159" s="42"/>
      <c r="C159" s="43"/>
      <c r="D159" s="236" t="s">
        <v>4125</v>
      </c>
      <c r="E159" s="43"/>
      <c r="F159" s="292" t="s">
        <v>11041</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4125</v>
      </c>
      <c r="AU159" s="20" t="s">
        <v>85</v>
      </c>
    </row>
    <row r="160" s="13" customFormat="1">
      <c r="A160" s="13"/>
      <c r="B160" s="234"/>
      <c r="C160" s="235"/>
      <c r="D160" s="236" t="s">
        <v>319</v>
      </c>
      <c r="E160" s="237" t="s">
        <v>19</v>
      </c>
      <c r="F160" s="238" t="s">
        <v>11042</v>
      </c>
      <c r="G160" s="235"/>
      <c r="H160" s="239">
        <v>230</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83</v>
      </c>
      <c r="AY160" s="245" t="s">
        <v>308</v>
      </c>
    </row>
    <row r="161" s="2" customFormat="1" ht="21.75" customHeight="1">
      <c r="A161" s="41"/>
      <c r="B161" s="42"/>
      <c r="C161" s="280" t="s">
        <v>616</v>
      </c>
      <c r="D161" s="280" t="s">
        <v>1137</v>
      </c>
      <c r="E161" s="281" t="s">
        <v>11043</v>
      </c>
      <c r="F161" s="282" t="s">
        <v>11044</v>
      </c>
      <c r="G161" s="283" t="s">
        <v>474</v>
      </c>
      <c r="H161" s="284">
        <v>115</v>
      </c>
      <c r="I161" s="285"/>
      <c r="J161" s="286">
        <f>ROUND(I161*H161,2)</f>
        <v>0</v>
      </c>
      <c r="K161" s="282" t="s">
        <v>314</v>
      </c>
      <c r="L161" s="287"/>
      <c r="M161" s="288" t="s">
        <v>19</v>
      </c>
      <c r="N161" s="289" t="s">
        <v>47</v>
      </c>
      <c r="O161" s="87"/>
      <c r="P161" s="225">
        <f>O161*H161</f>
        <v>0</v>
      </c>
      <c r="Q161" s="225">
        <v>6.9999999999999994E-05</v>
      </c>
      <c r="R161" s="225">
        <f>Q161*H161</f>
        <v>0.0080499999999999999</v>
      </c>
      <c r="S161" s="225">
        <v>0</v>
      </c>
      <c r="T161" s="226">
        <f>S161*H161</f>
        <v>0</v>
      </c>
      <c r="U161" s="41"/>
      <c r="V161" s="41"/>
      <c r="W161" s="41"/>
      <c r="X161" s="41"/>
      <c r="Y161" s="41"/>
      <c r="Z161" s="41"/>
      <c r="AA161" s="41"/>
      <c r="AB161" s="41"/>
      <c r="AC161" s="41"/>
      <c r="AD161" s="41"/>
      <c r="AE161" s="41"/>
      <c r="AR161" s="227" t="s">
        <v>3700</v>
      </c>
      <c r="AT161" s="227" t="s">
        <v>1137</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3700</v>
      </c>
      <c r="BM161" s="227" t="s">
        <v>11045</v>
      </c>
    </row>
    <row r="162" s="2" customFormat="1">
      <c r="A162" s="41"/>
      <c r="B162" s="42"/>
      <c r="C162" s="43"/>
      <c r="D162" s="236" t="s">
        <v>4125</v>
      </c>
      <c r="E162" s="43"/>
      <c r="F162" s="292" t="s">
        <v>11046</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4125</v>
      </c>
      <c r="AU162" s="20" t="s">
        <v>85</v>
      </c>
    </row>
    <row r="163" s="13" customFormat="1">
      <c r="A163" s="13"/>
      <c r="B163" s="234"/>
      <c r="C163" s="235"/>
      <c r="D163" s="236" t="s">
        <v>319</v>
      </c>
      <c r="E163" s="237" t="s">
        <v>19</v>
      </c>
      <c r="F163" s="238" t="s">
        <v>11047</v>
      </c>
      <c r="G163" s="235"/>
      <c r="H163" s="239">
        <v>115</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24.15" customHeight="1">
      <c r="A164" s="41"/>
      <c r="B164" s="42"/>
      <c r="C164" s="216" t="s">
        <v>784</v>
      </c>
      <c r="D164" s="216" t="s">
        <v>310</v>
      </c>
      <c r="E164" s="217" t="s">
        <v>9777</v>
      </c>
      <c r="F164" s="218" t="s">
        <v>9778</v>
      </c>
      <c r="G164" s="219" t="s">
        <v>323</v>
      </c>
      <c r="H164" s="220">
        <v>2</v>
      </c>
      <c r="I164" s="221"/>
      <c r="J164" s="222">
        <f>ROUND(I164*H164,2)</f>
        <v>0</v>
      </c>
      <c r="K164" s="218" t="s">
        <v>314</v>
      </c>
      <c r="L164" s="47"/>
      <c r="M164" s="223" t="s">
        <v>19</v>
      </c>
      <c r="N164" s="224" t="s">
        <v>47</v>
      </c>
      <c r="O164" s="87"/>
      <c r="P164" s="225">
        <f>O164*H164</f>
        <v>0</v>
      </c>
      <c r="Q164" s="225">
        <v>0</v>
      </c>
      <c r="R164" s="225">
        <f>Q164*H164</f>
        <v>0</v>
      </c>
      <c r="S164" s="225">
        <v>0</v>
      </c>
      <c r="T164" s="226">
        <f>S164*H164</f>
        <v>0</v>
      </c>
      <c r="U164" s="41"/>
      <c r="V164" s="41"/>
      <c r="W164" s="41"/>
      <c r="X164" s="41"/>
      <c r="Y164" s="41"/>
      <c r="Z164" s="41"/>
      <c r="AA164" s="41"/>
      <c r="AB164" s="41"/>
      <c r="AC164" s="41"/>
      <c r="AD164" s="41"/>
      <c r="AE164" s="41"/>
      <c r="AR164" s="227" t="s">
        <v>782</v>
      </c>
      <c r="AT164" s="227" t="s">
        <v>310</v>
      </c>
      <c r="AU164" s="227" t="s">
        <v>85</v>
      </c>
      <c r="AY164" s="20" t="s">
        <v>308</v>
      </c>
      <c r="BE164" s="228">
        <f>IF(N164="základní",J164,0)</f>
        <v>0</v>
      </c>
      <c r="BF164" s="228">
        <f>IF(N164="snížená",J164,0)</f>
        <v>0</v>
      </c>
      <c r="BG164" s="228">
        <f>IF(N164="zákl. přenesená",J164,0)</f>
        <v>0</v>
      </c>
      <c r="BH164" s="228">
        <f>IF(N164="sníž. přenesená",J164,0)</f>
        <v>0</v>
      </c>
      <c r="BI164" s="228">
        <f>IF(N164="nulová",J164,0)</f>
        <v>0</v>
      </c>
      <c r="BJ164" s="20" t="s">
        <v>83</v>
      </c>
      <c r="BK164" s="228">
        <f>ROUND(I164*H164,2)</f>
        <v>0</v>
      </c>
      <c r="BL164" s="20" t="s">
        <v>782</v>
      </c>
      <c r="BM164" s="227" t="s">
        <v>11048</v>
      </c>
    </row>
    <row r="165" s="2" customFormat="1">
      <c r="A165" s="41"/>
      <c r="B165" s="42"/>
      <c r="C165" s="43"/>
      <c r="D165" s="229" t="s">
        <v>317</v>
      </c>
      <c r="E165" s="43"/>
      <c r="F165" s="230" t="s">
        <v>9780</v>
      </c>
      <c r="G165" s="43"/>
      <c r="H165" s="43"/>
      <c r="I165" s="231"/>
      <c r="J165" s="43"/>
      <c r="K165" s="43"/>
      <c r="L165" s="47"/>
      <c r="M165" s="232"/>
      <c r="N165" s="233"/>
      <c r="O165" s="87"/>
      <c r="P165" s="87"/>
      <c r="Q165" s="87"/>
      <c r="R165" s="87"/>
      <c r="S165" s="87"/>
      <c r="T165" s="88"/>
      <c r="U165" s="41"/>
      <c r="V165" s="41"/>
      <c r="W165" s="41"/>
      <c r="X165" s="41"/>
      <c r="Y165" s="41"/>
      <c r="Z165" s="41"/>
      <c r="AA165" s="41"/>
      <c r="AB165" s="41"/>
      <c r="AC165" s="41"/>
      <c r="AD165" s="41"/>
      <c r="AE165" s="41"/>
      <c r="AT165" s="20" t="s">
        <v>317</v>
      </c>
      <c r="AU165" s="20" t="s">
        <v>85</v>
      </c>
    </row>
    <row r="166" s="2" customFormat="1" ht="37.8" customHeight="1">
      <c r="A166" s="41"/>
      <c r="B166" s="42"/>
      <c r="C166" s="216" t="s">
        <v>620</v>
      </c>
      <c r="D166" s="216" t="s">
        <v>310</v>
      </c>
      <c r="E166" s="217" t="s">
        <v>9782</v>
      </c>
      <c r="F166" s="218" t="s">
        <v>9783</v>
      </c>
      <c r="G166" s="219" t="s">
        <v>323</v>
      </c>
      <c r="H166" s="220">
        <v>4</v>
      </c>
      <c r="I166" s="221"/>
      <c r="J166" s="222">
        <f>ROUND(I166*H166,2)</f>
        <v>0</v>
      </c>
      <c r="K166" s="218" t="s">
        <v>314</v>
      </c>
      <c r="L166" s="47"/>
      <c r="M166" s="223" t="s">
        <v>19</v>
      </c>
      <c r="N166" s="224" t="s">
        <v>47</v>
      </c>
      <c r="O166" s="87"/>
      <c r="P166" s="225">
        <f>O166*H166</f>
        <v>0</v>
      </c>
      <c r="Q166" s="225">
        <v>0</v>
      </c>
      <c r="R166" s="225">
        <f>Q166*H166</f>
        <v>0</v>
      </c>
      <c r="S166" s="225">
        <v>0</v>
      </c>
      <c r="T166" s="226">
        <f>S166*H166</f>
        <v>0</v>
      </c>
      <c r="U166" s="41"/>
      <c r="V166" s="41"/>
      <c r="W166" s="41"/>
      <c r="X166" s="41"/>
      <c r="Y166" s="41"/>
      <c r="Z166" s="41"/>
      <c r="AA166" s="41"/>
      <c r="AB166" s="41"/>
      <c r="AC166" s="41"/>
      <c r="AD166" s="41"/>
      <c r="AE166" s="41"/>
      <c r="AR166" s="227" t="s">
        <v>315</v>
      </c>
      <c r="AT166" s="227" t="s">
        <v>310</v>
      </c>
      <c r="AU166" s="227" t="s">
        <v>85</v>
      </c>
      <c r="AY166" s="20" t="s">
        <v>308</v>
      </c>
      <c r="BE166" s="228">
        <f>IF(N166="základní",J166,0)</f>
        <v>0</v>
      </c>
      <c r="BF166" s="228">
        <f>IF(N166="snížená",J166,0)</f>
        <v>0</v>
      </c>
      <c r="BG166" s="228">
        <f>IF(N166="zákl. přenesená",J166,0)</f>
        <v>0</v>
      </c>
      <c r="BH166" s="228">
        <f>IF(N166="sníž. přenesená",J166,0)</f>
        <v>0</v>
      </c>
      <c r="BI166" s="228">
        <f>IF(N166="nulová",J166,0)</f>
        <v>0</v>
      </c>
      <c r="BJ166" s="20" t="s">
        <v>83</v>
      </c>
      <c r="BK166" s="228">
        <f>ROUND(I166*H166,2)</f>
        <v>0</v>
      </c>
      <c r="BL166" s="20" t="s">
        <v>315</v>
      </c>
      <c r="BM166" s="227" t="s">
        <v>11049</v>
      </c>
    </row>
    <row r="167" s="2" customFormat="1">
      <c r="A167" s="41"/>
      <c r="B167" s="42"/>
      <c r="C167" s="43"/>
      <c r="D167" s="229" t="s">
        <v>317</v>
      </c>
      <c r="E167" s="43"/>
      <c r="F167" s="230" t="s">
        <v>9785</v>
      </c>
      <c r="G167" s="43"/>
      <c r="H167" s="43"/>
      <c r="I167" s="231"/>
      <c r="J167" s="43"/>
      <c r="K167" s="43"/>
      <c r="L167" s="47"/>
      <c r="M167" s="232"/>
      <c r="N167" s="233"/>
      <c r="O167" s="87"/>
      <c r="P167" s="87"/>
      <c r="Q167" s="87"/>
      <c r="R167" s="87"/>
      <c r="S167" s="87"/>
      <c r="T167" s="88"/>
      <c r="U167" s="41"/>
      <c r="V167" s="41"/>
      <c r="W167" s="41"/>
      <c r="X167" s="41"/>
      <c r="Y167" s="41"/>
      <c r="Z167" s="41"/>
      <c r="AA167" s="41"/>
      <c r="AB167" s="41"/>
      <c r="AC167" s="41"/>
      <c r="AD167" s="41"/>
      <c r="AE167" s="41"/>
      <c r="AT167" s="20" t="s">
        <v>317</v>
      </c>
      <c r="AU167" s="20" t="s">
        <v>85</v>
      </c>
    </row>
    <row r="168" s="12" customFormat="1" ht="25.92" customHeight="1">
      <c r="A168" s="12"/>
      <c r="B168" s="200"/>
      <c r="C168" s="201"/>
      <c r="D168" s="202" t="s">
        <v>75</v>
      </c>
      <c r="E168" s="203" t="s">
        <v>4059</v>
      </c>
      <c r="F168" s="203" t="s">
        <v>4060</v>
      </c>
      <c r="G168" s="201"/>
      <c r="H168" s="201"/>
      <c r="I168" s="204"/>
      <c r="J168" s="205">
        <f>BK168</f>
        <v>0</v>
      </c>
      <c r="K168" s="201"/>
      <c r="L168" s="206"/>
      <c r="M168" s="207"/>
      <c r="N168" s="208"/>
      <c r="O168" s="208"/>
      <c r="P168" s="209">
        <f>SUM(P169:P214)</f>
        <v>0</v>
      </c>
      <c r="Q168" s="208"/>
      <c r="R168" s="209">
        <f>SUM(R169:R214)</f>
        <v>27.95187</v>
      </c>
      <c r="S168" s="208"/>
      <c r="T168" s="210">
        <f>SUM(T169:T214)</f>
        <v>0.84799999999999998</v>
      </c>
      <c r="U168" s="12"/>
      <c r="V168" s="12"/>
      <c r="W168" s="12"/>
      <c r="X168" s="12"/>
      <c r="Y168" s="12"/>
      <c r="Z168" s="12"/>
      <c r="AA168" s="12"/>
      <c r="AB168" s="12"/>
      <c r="AC168" s="12"/>
      <c r="AD168" s="12"/>
      <c r="AE168" s="12"/>
      <c r="AR168" s="211" t="s">
        <v>83</v>
      </c>
      <c r="AT168" s="212" t="s">
        <v>75</v>
      </c>
      <c r="AU168" s="212" t="s">
        <v>76</v>
      </c>
      <c r="AY168" s="211" t="s">
        <v>308</v>
      </c>
      <c r="BK168" s="213">
        <f>SUM(BK169:BK214)</f>
        <v>0</v>
      </c>
    </row>
    <row r="169" s="2" customFormat="1" ht="16.5" customHeight="1">
      <c r="A169" s="41"/>
      <c r="B169" s="42"/>
      <c r="C169" s="216" t="s">
        <v>794</v>
      </c>
      <c r="D169" s="216" t="s">
        <v>310</v>
      </c>
      <c r="E169" s="217" t="s">
        <v>4073</v>
      </c>
      <c r="F169" s="218" t="s">
        <v>4074</v>
      </c>
      <c r="G169" s="219" t="s">
        <v>4064</v>
      </c>
      <c r="H169" s="220">
        <v>0.5</v>
      </c>
      <c r="I169" s="221"/>
      <c r="J169" s="222">
        <f>ROUND(I169*H169,2)</f>
        <v>0</v>
      </c>
      <c r="K169" s="218" t="s">
        <v>314</v>
      </c>
      <c r="L169" s="47"/>
      <c r="M169" s="223" t="s">
        <v>19</v>
      </c>
      <c r="N169" s="224" t="s">
        <v>47</v>
      </c>
      <c r="O169" s="87"/>
      <c r="P169" s="225">
        <f>O169*H169</f>
        <v>0</v>
      </c>
      <c r="Q169" s="225">
        <v>0.0099000000000000008</v>
      </c>
      <c r="R169" s="225">
        <f>Q169*H169</f>
        <v>0.0049500000000000004</v>
      </c>
      <c r="S169" s="225">
        <v>0</v>
      </c>
      <c r="T169" s="226">
        <f>S169*H169</f>
        <v>0</v>
      </c>
      <c r="U169" s="41"/>
      <c r="V169" s="41"/>
      <c r="W169" s="41"/>
      <c r="X169" s="41"/>
      <c r="Y169" s="41"/>
      <c r="Z169" s="41"/>
      <c r="AA169" s="41"/>
      <c r="AB169" s="41"/>
      <c r="AC169" s="41"/>
      <c r="AD169" s="41"/>
      <c r="AE169" s="41"/>
      <c r="AR169" s="227" t="s">
        <v>315</v>
      </c>
      <c r="AT169" s="227" t="s">
        <v>310</v>
      </c>
      <c r="AU169" s="227" t="s">
        <v>83</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11050</v>
      </c>
    </row>
    <row r="170" s="2" customFormat="1">
      <c r="A170" s="41"/>
      <c r="B170" s="42"/>
      <c r="C170" s="43"/>
      <c r="D170" s="229" t="s">
        <v>317</v>
      </c>
      <c r="E170" s="43"/>
      <c r="F170" s="230" t="s">
        <v>4076</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83</v>
      </c>
    </row>
    <row r="171" s="2" customFormat="1" ht="33" customHeight="1">
      <c r="A171" s="41"/>
      <c r="B171" s="42"/>
      <c r="C171" s="216" t="s">
        <v>627</v>
      </c>
      <c r="D171" s="216" t="s">
        <v>310</v>
      </c>
      <c r="E171" s="217" t="s">
        <v>11051</v>
      </c>
      <c r="F171" s="218" t="s">
        <v>11052</v>
      </c>
      <c r="G171" s="219" t="s">
        <v>474</v>
      </c>
      <c r="H171" s="220">
        <v>65</v>
      </c>
      <c r="I171" s="221"/>
      <c r="J171" s="222">
        <f>ROUND(I171*H171,2)</f>
        <v>0</v>
      </c>
      <c r="K171" s="218" t="s">
        <v>314</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315</v>
      </c>
      <c r="AT171" s="227" t="s">
        <v>310</v>
      </c>
      <c r="AU171" s="227" t="s">
        <v>83</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11053</v>
      </c>
    </row>
    <row r="172" s="2" customFormat="1">
      <c r="A172" s="41"/>
      <c r="B172" s="42"/>
      <c r="C172" s="43"/>
      <c r="D172" s="229" t="s">
        <v>317</v>
      </c>
      <c r="E172" s="43"/>
      <c r="F172" s="230" t="s">
        <v>11054</v>
      </c>
      <c r="G172" s="43"/>
      <c r="H172" s="43"/>
      <c r="I172" s="231"/>
      <c r="J172" s="43"/>
      <c r="K172" s="43"/>
      <c r="L172" s="47"/>
      <c r="M172" s="232"/>
      <c r="N172" s="233"/>
      <c r="O172" s="87"/>
      <c r="P172" s="87"/>
      <c r="Q172" s="87"/>
      <c r="R172" s="87"/>
      <c r="S172" s="87"/>
      <c r="T172" s="88"/>
      <c r="U172" s="41"/>
      <c r="V172" s="41"/>
      <c r="W172" s="41"/>
      <c r="X172" s="41"/>
      <c r="Y172" s="41"/>
      <c r="Z172" s="41"/>
      <c r="AA172" s="41"/>
      <c r="AB172" s="41"/>
      <c r="AC172" s="41"/>
      <c r="AD172" s="41"/>
      <c r="AE172" s="41"/>
      <c r="AT172" s="20" t="s">
        <v>317</v>
      </c>
      <c r="AU172" s="20" t="s">
        <v>83</v>
      </c>
    </row>
    <row r="173" s="2" customFormat="1" ht="24.15" customHeight="1">
      <c r="A173" s="41"/>
      <c r="B173" s="42"/>
      <c r="C173" s="216" t="s">
        <v>808</v>
      </c>
      <c r="D173" s="216" t="s">
        <v>310</v>
      </c>
      <c r="E173" s="217" t="s">
        <v>10254</v>
      </c>
      <c r="F173" s="218" t="s">
        <v>10255</v>
      </c>
      <c r="G173" s="219" t="s">
        <v>442</v>
      </c>
      <c r="H173" s="220">
        <v>9.0999999999999996</v>
      </c>
      <c r="I173" s="221"/>
      <c r="J173" s="222">
        <f>ROUND(I173*H173,2)</f>
        <v>0</v>
      </c>
      <c r="K173" s="218" t="s">
        <v>314</v>
      </c>
      <c r="L173" s="47"/>
      <c r="M173" s="223" t="s">
        <v>19</v>
      </c>
      <c r="N173" s="224" t="s">
        <v>47</v>
      </c>
      <c r="O173" s="87"/>
      <c r="P173" s="225">
        <f>O173*H173</f>
        <v>0</v>
      </c>
      <c r="Q173" s="225">
        <v>0</v>
      </c>
      <c r="R173" s="225">
        <f>Q173*H173</f>
        <v>0</v>
      </c>
      <c r="S173" s="225">
        <v>0</v>
      </c>
      <c r="T173" s="226">
        <f>S173*H173</f>
        <v>0</v>
      </c>
      <c r="U173" s="41"/>
      <c r="V173" s="41"/>
      <c r="W173" s="41"/>
      <c r="X173" s="41"/>
      <c r="Y173" s="41"/>
      <c r="Z173" s="41"/>
      <c r="AA173" s="41"/>
      <c r="AB173" s="41"/>
      <c r="AC173" s="41"/>
      <c r="AD173" s="41"/>
      <c r="AE173" s="41"/>
      <c r="AR173" s="227" t="s">
        <v>315</v>
      </c>
      <c r="AT173" s="227" t="s">
        <v>310</v>
      </c>
      <c r="AU173" s="227" t="s">
        <v>83</v>
      </c>
      <c r="AY173" s="20" t="s">
        <v>308</v>
      </c>
      <c r="BE173" s="228">
        <f>IF(N173="základní",J173,0)</f>
        <v>0</v>
      </c>
      <c r="BF173" s="228">
        <f>IF(N173="snížená",J173,0)</f>
        <v>0</v>
      </c>
      <c r="BG173" s="228">
        <f>IF(N173="zákl. přenesená",J173,0)</f>
        <v>0</v>
      </c>
      <c r="BH173" s="228">
        <f>IF(N173="sníž. přenesená",J173,0)</f>
        <v>0</v>
      </c>
      <c r="BI173" s="228">
        <f>IF(N173="nulová",J173,0)</f>
        <v>0</v>
      </c>
      <c r="BJ173" s="20" t="s">
        <v>83</v>
      </c>
      <c r="BK173" s="228">
        <f>ROUND(I173*H173,2)</f>
        <v>0</v>
      </c>
      <c r="BL173" s="20" t="s">
        <v>315</v>
      </c>
      <c r="BM173" s="227" t="s">
        <v>11055</v>
      </c>
    </row>
    <row r="174" s="2" customFormat="1">
      <c r="A174" s="41"/>
      <c r="B174" s="42"/>
      <c r="C174" s="43"/>
      <c r="D174" s="229" t="s">
        <v>317</v>
      </c>
      <c r="E174" s="43"/>
      <c r="F174" s="230" t="s">
        <v>10257</v>
      </c>
      <c r="G174" s="43"/>
      <c r="H174" s="43"/>
      <c r="I174" s="231"/>
      <c r="J174" s="43"/>
      <c r="K174" s="43"/>
      <c r="L174" s="47"/>
      <c r="M174" s="232"/>
      <c r="N174" s="233"/>
      <c r="O174" s="87"/>
      <c r="P174" s="87"/>
      <c r="Q174" s="87"/>
      <c r="R174" s="87"/>
      <c r="S174" s="87"/>
      <c r="T174" s="88"/>
      <c r="U174" s="41"/>
      <c r="V174" s="41"/>
      <c r="W174" s="41"/>
      <c r="X174" s="41"/>
      <c r="Y174" s="41"/>
      <c r="Z174" s="41"/>
      <c r="AA174" s="41"/>
      <c r="AB174" s="41"/>
      <c r="AC174" s="41"/>
      <c r="AD174" s="41"/>
      <c r="AE174" s="41"/>
      <c r="AT174" s="20" t="s">
        <v>317</v>
      </c>
      <c r="AU174" s="20" t="s">
        <v>83</v>
      </c>
    </row>
    <row r="175" s="13" customFormat="1">
      <c r="A175" s="13"/>
      <c r="B175" s="234"/>
      <c r="C175" s="235"/>
      <c r="D175" s="236" t="s">
        <v>319</v>
      </c>
      <c r="E175" s="237" t="s">
        <v>19</v>
      </c>
      <c r="F175" s="238" t="s">
        <v>11056</v>
      </c>
      <c r="G175" s="235"/>
      <c r="H175" s="239">
        <v>9.0999999999999996</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83</v>
      </c>
      <c r="AV175" s="13" t="s">
        <v>85</v>
      </c>
      <c r="AW175" s="13" t="s">
        <v>37</v>
      </c>
      <c r="AX175" s="13" t="s">
        <v>83</v>
      </c>
      <c r="AY175" s="245" t="s">
        <v>308</v>
      </c>
    </row>
    <row r="176" s="2" customFormat="1" ht="24.15" customHeight="1">
      <c r="A176" s="41"/>
      <c r="B176" s="42"/>
      <c r="C176" s="216" t="s">
        <v>735</v>
      </c>
      <c r="D176" s="216" t="s">
        <v>310</v>
      </c>
      <c r="E176" s="217" t="s">
        <v>11057</v>
      </c>
      <c r="F176" s="218" t="s">
        <v>11058</v>
      </c>
      <c r="G176" s="219" t="s">
        <v>442</v>
      </c>
      <c r="H176" s="220">
        <v>9.0999999999999996</v>
      </c>
      <c r="I176" s="221"/>
      <c r="J176" s="222">
        <f>ROUND(I176*H176,2)</f>
        <v>0</v>
      </c>
      <c r="K176" s="218" t="s">
        <v>314</v>
      </c>
      <c r="L176" s="47"/>
      <c r="M176" s="223" t="s">
        <v>19</v>
      </c>
      <c r="N176" s="224" t="s">
        <v>47</v>
      </c>
      <c r="O176" s="87"/>
      <c r="P176" s="225">
        <f>O176*H176</f>
        <v>0</v>
      </c>
      <c r="Q176" s="225">
        <v>0</v>
      </c>
      <c r="R176" s="225">
        <f>Q176*H176</f>
        <v>0</v>
      </c>
      <c r="S176" s="225">
        <v>0</v>
      </c>
      <c r="T176" s="226">
        <f>S176*H176</f>
        <v>0</v>
      </c>
      <c r="U176" s="41"/>
      <c r="V176" s="41"/>
      <c r="W176" s="41"/>
      <c r="X176" s="41"/>
      <c r="Y176" s="41"/>
      <c r="Z176" s="41"/>
      <c r="AA176" s="41"/>
      <c r="AB176" s="41"/>
      <c r="AC176" s="41"/>
      <c r="AD176" s="41"/>
      <c r="AE176" s="41"/>
      <c r="AR176" s="227" t="s">
        <v>315</v>
      </c>
      <c r="AT176" s="227" t="s">
        <v>310</v>
      </c>
      <c r="AU176" s="227" t="s">
        <v>83</v>
      </c>
      <c r="AY176" s="20" t="s">
        <v>308</v>
      </c>
      <c r="BE176" s="228">
        <f>IF(N176="základní",J176,0)</f>
        <v>0</v>
      </c>
      <c r="BF176" s="228">
        <f>IF(N176="snížená",J176,0)</f>
        <v>0</v>
      </c>
      <c r="BG176" s="228">
        <f>IF(N176="zákl. přenesená",J176,0)</f>
        <v>0</v>
      </c>
      <c r="BH176" s="228">
        <f>IF(N176="sníž. přenesená",J176,0)</f>
        <v>0</v>
      </c>
      <c r="BI176" s="228">
        <f>IF(N176="nulová",J176,0)</f>
        <v>0</v>
      </c>
      <c r="BJ176" s="20" t="s">
        <v>83</v>
      </c>
      <c r="BK176" s="228">
        <f>ROUND(I176*H176,2)</f>
        <v>0</v>
      </c>
      <c r="BL176" s="20" t="s">
        <v>315</v>
      </c>
      <c r="BM176" s="227" t="s">
        <v>11059</v>
      </c>
    </row>
    <row r="177" s="2" customFormat="1">
      <c r="A177" s="41"/>
      <c r="B177" s="42"/>
      <c r="C177" s="43"/>
      <c r="D177" s="229" t="s">
        <v>317</v>
      </c>
      <c r="E177" s="43"/>
      <c r="F177" s="230" t="s">
        <v>11060</v>
      </c>
      <c r="G177" s="43"/>
      <c r="H177" s="43"/>
      <c r="I177" s="231"/>
      <c r="J177" s="43"/>
      <c r="K177" s="43"/>
      <c r="L177" s="47"/>
      <c r="M177" s="232"/>
      <c r="N177" s="233"/>
      <c r="O177" s="87"/>
      <c r="P177" s="87"/>
      <c r="Q177" s="87"/>
      <c r="R177" s="87"/>
      <c r="S177" s="87"/>
      <c r="T177" s="88"/>
      <c r="U177" s="41"/>
      <c r="V177" s="41"/>
      <c r="W177" s="41"/>
      <c r="X177" s="41"/>
      <c r="Y177" s="41"/>
      <c r="Z177" s="41"/>
      <c r="AA177" s="41"/>
      <c r="AB177" s="41"/>
      <c r="AC177" s="41"/>
      <c r="AD177" s="41"/>
      <c r="AE177" s="41"/>
      <c r="AT177" s="20" t="s">
        <v>317</v>
      </c>
      <c r="AU177" s="20" t="s">
        <v>83</v>
      </c>
    </row>
    <row r="178" s="13" customFormat="1">
      <c r="A178" s="13"/>
      <c r="B178" s="234"/>
      <c r="C178" s="235"/>
      <c r="D178" s="236" t="s">
        <v>319</v>
      </c>
      <c r="E178" s="237" t="s">
        <v>19</v>
      </c>
      <c r="F178" s="238" t="s">
        <v>11056</v>
      </c>
      <c r="G178" s="235"/>
      <c r="H178" s="239">
        <v>9.0999999999999996</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83</v>
      </c>
      <c r="AV178" s="13" t="s">
        <v>85</v>
      </c>
      <c r="AW178" s="13" t="s">
        <v>37</v>
      </c>
      <c r="AX178" s="13" t="s">
        <v>83</v>
      </c>
      <c r="AY178" s="245" t="s">
        <v>308</v>
      </c>
    </row>
    <row r="179" s="2" customFormat="1" ht="33" customHeight="1">
      <c r="A179" s="41"/>
      <c r="B179" s="42"/>
      <c r="C179" s="216" t="s">
        <v>813</v>
      </c>
      <c r="D179" s="216" t="s">
        <v>310</v>
      </c>
      <c r="E179" s="217" t="s">
        <v>11061</v>
      </c>
      <c r="F179" s="218" t="s">
        <v>11062</v>
      </c>
      <c r="G179" s="219" t="s">
        <v>474</v>
      </c>
      <c r="H179" s="220">
        <v>65</v>
      </c>
      <c r="I179" s="221"/>
      <c r="J179" s="222">
        <f>ROUND(I179*H179,2)</f>
        <v>0</v>
      </c>
      <c r="K179" s="218" t="s">
        <v>314</v>
      </c>
      <c r="L179" s="47"/>
      <c r="M179" s="223" t="s">
        <v>19</v>
      </c>
      <c r="N179" s="224" t="s">
        <v>47</v>
      </c>
      <c r="O179" s="87"/>
      <c r="P179" s="225">
        <f>O179*H179</f>
        <v>0</v>
      </c>
      <c r="Q179" s="225">
        <v>0</v>
      </c>
      <c r="R179" s="225">
        <f>Q179*H179</f>
        <v>0</v>
      </c>
      <c r="S179" s="225">
        <v>0</v>
      </c>
      <c r="T179" s="226">
        <f>S179*H179</f>
        <v>0</v>
      </c>
      <c r="U179" s="41"/>
      <c r="V179" s="41"/>
      <c r="W179" s="41"/>
      <c r="X179" s="41"/>
      <c r="Y179" s="41"/>
      <c r="Z179" s="41"/>
      <c r="AA179" s="41"/>
      <c r="AB179" s="41"/>
      <c r="AC179" s="41"/>
      <c r="AD179" s="41"/>
      <c r="AE179" s="41"/>
      <c r="AR179" s="227" t="s">
        <v>315</v>
      </c>
      <c r="AT179" s="227" t="s">
        <v>310</v>
      </c>
      <c r="AU179" s="227" t="s">
        <v>83</v>
      </c>
      <c r="AY179" s="20" t="s">
        <v>308</v>
      </c>
      <c r="BE179" s="228">
        <f>IF(N179="základní",J179,0)</f>
        <v>0</v>
      </c>
      <c r="BF179" s="228">
        <f>IF(N179="snížená",J179,0)</f>
        <v>0</v>
      </c>
      <c r="BG179" s="228">
        <f>IF(N179="zákl. přenesená",J179,0)</f>
        <v>0</v>
      </c>
      <c r="BH179" s="228">
        <f>IF(N179="sníž. přenesená",J179,0)</f>
        <v>0</v>
      </c>
      <c r="BI179" s="228">
        <f>IF(N179="nulová",J179,0)</f>
        <v>0</v>
      </c>
      <c r="BJ179" s="20" t="s">
        <v>83</v>
      </c>
      <c r="BK179" s="228">
        <f>ROUND(I179*H179,2)</f>
        <v>0</v>
      </c>
      <c r="BL179" s="20" t="s">
        <v>315</v>
      </c>
      <c r="BM179" s="227" t="s">
        <v>11063</v>
      </c>
    </row>
    <row r="180" s="2" customFormat="1">
      <c r="A180" s="41"/>
      <c r="B180" s="42"/>
      <c r="C180" s="43"/>
      <c r="D180" s="229" t="s">
        <v>317</v>
      </c>
      <c r="E180" s="43"/>
      <c r="F180" s="230" t="s">
        <v>11064</v>
      </c>
      <c r="G180" s="43"/>
      <c r="H180" s="43"/>
      <c r="I180" s="231"/>
      <c r="J180" s="43"/>
      <c r="K180" s="43"/>
      <c r="L180" s="47"/>
      <c r="M180" s="232"/>
      <c r="N180" s="233"/>
      <c r="O180" s="87"/>
      <c r="P180" s="87"/>
      <c r="Q180" s="87"/>
      <c r="R180" s="87"/>
      <c r="S180" s="87"/>
      <c r="T180" s="88"/>
      <c r="U180" s="41"/>
      <c r="V180" s="41"/>
      <c r="W180" s="41"/>
      <c r="X180" s="41"/>
      <c r="Y180" s="41"/>
      <c r="Z180" s="41"/>
      <c r="AA180" s="41"/>
      <c r="AB180" s="41"/>
      <c r="AC180" s="41"/>
      <c r="AD180" s="41"/>
      <c r="AE180" s="41"/>
      <c r="AT180" s="20" t="s">
        <v>317</v>
      </c>
      <c r="AU180" s="20" t="s">
        <v>83</v>
      </c>
    </row>
    <row r="181" s="2" customFormat="1" ht="16.5" customHeight="1">
      <c r="A181" s="41"/>
      <c r="B181" s="42"/>
      <c r="C181" s="216" t="s">
        <v>740</v>
      </c>
      <c r="D181" s="216" t="s">
        <v>310</v>
      </c>
      <c r="E181" s="217" t="s">
        <v>11065</v>
      </c>
      <c r="F181" s="218" t="s">
        <v>11066</v>
      </c>
      <c r="G181" s="219" t="s">
        <v>442</v>
      </c>
      <c r="H181" s="220">
        <v>9.0999999999999996</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83</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11067</v>
      </c>
    </row>
    <row r="182" s="2" customFormat="1">
      <c r="A182" s="41"/>
      <c r="B182" s="42"/>
      <c r="C182" s="43"/>
      <c r="D182" s="229" t="s">
        <v>317</v>
      </c>
      <c r="E182" s="43"/>
      <c r="F182" s="230" t="s">
        <v>11068</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83</v>
      </c>
    </row>
    <row r="183" s="13" customFormat="1">
      <c r="A183" s="13"/>
      <c r="B183" s="234"/>
      <c r="C183" s="235"/>
      <c r="D183" s="236" t="s">
        <v>319</v>
      </c>
      <c r="E183" s="237" t="s">
        <v>19</v>
      </c>
      <c r="F183" s="238" t="s">
        <v>11056</v>
      </c>
      <c r="G183" s="235"/>
      <c r="H183" s="239">
        <v>9.0999999999999996</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83</v>
      </c>
      <c r="AV183" s="13" t="s">
        <v>85</v>
      </c>
      <c r="AW183" s="13" t="s">
        <v>37</v>
      </c>
      <c r="AX183" s="13" t="s">
        <v>83</v>
      </c>
      <c r="AY183" s="245" t="s">
        <v>308</v>
      </c>
    </row>
    <row r="184" s="2" customFormat="1" ht="24.15" customHeight="1">
      <c r="A184" s="41"/>
      <c r="B184" s="42"/>
      <c r="C184" s="216" t="s">
        <v>826</v>
      </c>
      <c r="D184" s="216" t="s">
        <v>310</v>
      </c>
      <c r="E184" s="217" t="s">
        <v>10260</v>
      </c>
      <c r="F184" s="218" t="s">
        <v>10261</v>
      </c>
      <c r="G184" s="219" t="s">
        <v>442</v>
      </c>
      <c r="H184" s="220">
        <v>9.0999999999999996</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782</v>
      </c>
      <c r="AT184" s="227" t="s">
        <v>310</v>
      </c>
      <c r="AU184" s="227" t="s">
        <v>83</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782</v>
      </c>
      <c r="BM184" s="227" t="s">
        <v>11069</v>
      </c>
    </row>
    <row r="185" s="2" customFormat="1">
      <c r="A185" s="41"/>
      <c r="B185" s="42"/>
      <c r="C185" s="43"/>
      <c r="D185" s="229" t="s">
        <v>317</v>
      </c>
      <c r="E185" s="43"/>
      <c r="F185" s="230" t="s">
        <v>10263</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83</v>
      </c>
    </row>
    <row r="186" s="13" customFormat="1">
      <c r="A186" s="13"/>
      <c r="B186" s="234"/>
      <c r="C186" s="235"/>
      <c r="D186" s="236" t="s">
        <v>319</v>
      </c>
      <c r="E186" s="237" t="s">
        <v>19</v>
      </c>
      <c r="F186" s="238" t="s">
        <v>11056</v>
      </c>
      <c r="G186" s="235"/>
      <c r="H186" s="239">
        <v>9.0999999999999996</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83</v>
      </c>
      <c r="AV186" s="13" t="s">
        <v>85</v>
      </c>
      <c r="AW186" s="13" t="s">
        <v>37</v>
      </c>
      <c r="AX186" s="13" t="s">
        <v>83</v>
      </c>
      <c r="AY186" s="245" t="s">
        <v>308</v>
      </c>
    </row>
    <row r="187" s="2" customFormat="1" ht="16.5" customHeight="1">
      <c r="A187" s="41"/>
      <c r="B187" s="42"/>
      <c r="C187" s="216" t="s">
        <v>746</v>
      </c>
      <c r="D187" s="216" t="s">
        <v>310</v>
      </c>
      <c r="E187" s="217" t="s">
        <v>11070</v>
      </c>
      <c r="F187" s="218" t="s">
        <v>11071</v>
      </c>
      <c r="G187" s="219" t="s">
        <v>313</v>
      </c>
      <c r="H187" s="220">
        <v>200</v>
      </c>
      <c r="I187" s="221"/>
      <c r="J187" s="222">
        <f>ROUND(I187*H187,2)</f>
        <v>0</v>
      </c>
      <c r="K187" s="218" t="s">
        <v>314</v>
      </c>
      <c r="L187" s="47"/>
      <c r="M187" s="223" t="s">
        <v>19</v>
      </c>
      <c r="N187" s="224" t="s">
        <v>47</v>
      </c>
      <c r="O187" s="87"/>
      <c r="P187" s="225">
        <f>O187*H187</f>
        <v>0</v>
      </c>
      <c r="Q187" s="225">
        <v>0</v>
      </c>
      <c r="R187" s="225">
        <f>Q187*H187</f>
        <v>0</v>
      </c>
      <c r="S187" s="225">
        <v>0</v>
      </c>
      <c r="T187" s="226">
        <f>S187*H187</f>
        <v>0</v>
      </c>
      <c r="U187" s="41"/>
      <c r="V187" s="41"/>
      <c r="W187" s="41"/>
      <c r="X187" s="41"/>
      <c r="Y187" s="41"/>
      <c r="Z187" s="41"/>
      <c r="AA187" s="41"/>
      <c r="AB187" s="41"/>
      <c r="AC187" s="41"/>
      <c r="AD187" s="41"/>
      <c r="AE187" s="41"/>
      <c r="AR187" s="227" t="s">
        <v>315</v>
      </c>
      <c r="AT187" s="227" t="s">
        <v>310</v>
      </c>
      <c r="AU187" s="227" t="s">
        <v>83</v>
      </c>
      <c r="AY187" s="20" t="s">
        <v>308</v>
      </c>
      <c r="BE187" s="228">
        <f>IF(N187="základní",J187,0)</f>
        <v>0</v>
      </c>
      <c r="BF187" s="228">
        <f>IF(N187="snížená",J187,0)</f>
        <v>0</v>
      </c>
      <c r="BG187" s="228">
        <f>IF(N187="zákl. přenesená",J187,0)</f>
        <v>0</v>
      </c>
      <c r="BH187" s="228">
        <f>IF(N187="sníž. přenesená",J187,0)</f>
        <v>0</v>
      </c>
      <c r="BI187" s="228">
        <f>IF(N187="nulová",J187,0)</f>
        <v>0</v>
      </c>
      <c r="BJ187" s="20" t="s">
        <v>83</v>
      </c>
      <c r="BK187" s="228">
        <f>ROUND(I187*H187,2)</f>
        <v>0</v>
      </c>
      <c r="BL187" s="20" t="s">
        <v>315</v>
      </c>
      <c r="BM187" s="227" t="s">
        <v>11072</v>
      </c>
    </row>
    <row r="188" s="2" customFormat="1">
      <c r="A188" s="41"/>
      <c r="B188" s="42"/>
      <c r="C188" s="43"/>
      <c r="D188" s="229" t="s">
        <v>317</v>
      </c>
      <c r="E188" s="43"/>
      <c r="F188" s="230" t="s">
        <v>11073</v>
      </c>
      <c r="G188" s="43"/>
      <c r="H188" s="43"/>
      <c r="I188" s="231"/>
      <c r="J188" s="43"/>
      <c r="K188" s="43"/>
      <c r="L188" s="47"/>
      <c r="M188" s="232"/>
      <c r="N188" s="233"/>
      <c r="O188" s="87"/>
      <c r="P188" s="87"/>
      <c r="Q188" s="87"/>
      <c r="R188" s="87"/>
      <c r="S188" s="87"/>
      <c r="T188" s="88"/>
      <c r="U188" s="41"/>
      <c r="V188" s="41"/>
      <c r="W188" s="41"/>
      <c r="X188" s="41"/>
      <c r="Y188" s="41"/>
      <c r="Z188" s="41"/>
      <c r="AA188" s="41"/>
      <c r="AB188" s="41"/>
      <c r="AC188" s="41"/>
      <c r="AD188" s="41"/>
      <c r="AE188" s="41"/>
      <c r="AT188" s="20" t="s">
        <v>317</v>
      </c>
      <c r="AU188" s="20" t="s">
        <v>83</v>
      </c>
    </row>
    <row r="189" s="2" customFormat="1" ht="21.75" customHeight="1">
      <c r="A189" s="41"/>
      <c r="B189" s="42"/>
      <c r="C189" s="216" t="s">
        <v>836</v>
      </c>
      <c r="D189" s="216" t="s">
        <v>310</v>
      </c>
      <c r="E189" s="217" t="s">
        <v>4596</v>
      </c>
      <c r="F189" s="218" t="s">
        <v>4597</v>
      </c>
      <c r="G189" s="219" t="s">
        <v>474</v>
      </c>
      <c r="H189" s="220">
        <v>180</v>
      </c>
      <c r="I189" s="221"/>
      <c r="J189" s="222">
        <f>ROUND(I189*H189,2)</f>
        <v>0</v>
      </c>
      <c r="K189" s="218" t="s">
        <v>314</v>
      </c>
      <c r="L189" s="47"/>
      <c r="M189" s="223" t="s">
        <v>19</v>
      </c>
      <c r="N189" s="224" t="s">
        <v>47</v>
      </c>
      <c r="O189" s="87"/>
      <c r="P189" s="225">
        <f>O189*H189</f>
        <v>0</v>
      </c>
      <c r="Q189" s="225">
        <v>0</v>
      </c>
      <c r="R189" s="225">
        <f>Q189*H189</f>
        <v>0</v>
      </c>
      <c r="S189" s="225">
        <v>0</v>
      </c>
      <c r="T189" s="226">
        <f>S189*H189</f>
        <v>0</v>
      </c>
      <c r="U189" s="41"/>
      <c r="V189" s="41"/>
      <c r="W189" s="41"/>
      <c r="X189" s="41"/>
      <c r="Y189" s="41"/>
      <c r="Z189" s="41"/>
      <c r="AA189" s="41"/>
      <c r="AB189" s="41"/>
      <c r="AC189" s="41"/>
      <c r="AD189" s="41"/>
      <c r="AE189" s="41"/>
      <c r="AR189" s="227" t="s">
        <v>315</v>
      </c>
      <c r="AT189" s="227" t="s">
        <v>310</v>
      </c>
      <c r="AU189" s="227" t="s">
        <v>83</v>
      </c>
      <c r="AY189" s="20" t="s">
        <v>308</v>
      </c>
      <c r="BE189" s="228">
        <f>IF(N189="základní",J189,0)</f>
        <v>0</v>
      </c>
      <c r="BF189" s="228">
        <f>IF(N189="snížená",J189,0)</f>
        <v>0</v>
      </c>
      <c r="BG189" s="228">
        <f>IF(N189="zákl. přenesená",J189,0)</f>
        <v>0</v>
      </c>
      <c r="BH189" s="228">
        <f>IF(N189="sníž. přenesená",J189,0)</f>
        <v>0</v>
      </c>
      <c r="BI189" s="228">
        <f>IF(N189="nulová",J189,0)</f>
        <v>0</v>
      </c>
      <c r="BJ189" s="20" t="s">
        <v>83</v>
      </c>
      <c r="BK189" s="228">
        <f>ROUND(I189*H189,2)</f>
        <v>0</v>
      </c>
      <c r="BL189" s="20" t="s">
        <v>315</v>
      </c>
      <c r="BM189" s="227" t="s">
        <v>11074</v>
      </c>
    </row>
    <row r="190" s="2" customFormat="1">
      <c r="A190" s="41"/>
      <c r="B190" s="42"/>
      <c r="C190" s="43"/>
      <c r="D190" s="229" t="s">
        <v>317</v>
      </c>
      <c r="E190" s="43"/>
      <c r="F190" s="230" t="s">
        <v>4599</v>
      </c>
      <c r="G190" s="43"/>
      <c r="H190" s="43"/>
      <c r="I190" s="231"/>
      <c r="J190" s="43"/>
      <c r="K190" s="43"/>
      <c r="L190" s="47"/>
      <c r="M190" s="232"/>
      <c r="N190" s="233"/>
      <c r="O190" s="87"/>
      <c r="P190" s="87"/>
      <c r="Q190" s="87"/>
      <c r="R190" s="87"/>
      <c r="S190" s="87"/>
      <c r="T190" s="88"/>
      <c r="U190" s="41"/>
      <c r="V190" s="41"/>
      <c r="W190" s="41"/>
      <c r="X190" s="41"/>
      <c r="Y190" s="41"/>
      <c r="Z190" s="41"/>
      <c r="AA190" s="41"/>
      <c r="AB190" s="41"/>
      <c r="AC190" s="41"/>
      <c r="AD190" s="41"/>
      <c r="AE190" s="41"/>
      <c r="AT190" s="20" t="s">
        <v>317</v>
      </c>
      <c r="AU190" s="20" t="s">
        <v>83</v>
      </c>
    </row>
    <row r="191" s="13" customFormat="1">
      <c r="A191" s="13"/>
      <c r="B191" s="234"/>
      <c r="C191" s="235"/>
      <c r="D191" s="236" t="s">
        <v>319</v>
      </c>
      <c r="E191" s="237" t="s">
        <v>19</v>
      </c>
      <c r="F191" s="238" t="s">
        <v>11075</v>
      </c>
      <c r="G191" s="235"/>
      <c r="H191" s="239">
        <v>180</v>
      </c>
      <c r="I191" s="240"/>
      <c r="J191" s="235"/>
      <c r="K191" s="235"/>
      <c r="L191" s="241"/>
      <c r="M191" s="242"/>
      <c r="N191" s="243"/>
      <c r="O191" s="243"/>
      <c r="P191" s="243"/>
      <c r="Q191" s="243"/>
      <c r="R191" s="243"/>
      <c r="S191" s="243"/>
      <c r="T191" s="244"/>
      <c r="U191" s="13"/>
      <c r="V191" s="13"/>
      <c r="W191" s="13"/>
      <c r="X191" s="13"/>
      <c r="Y191" s="13"/>
      <c r="Z191" s="13"/>
      <c r="AA191" s="13"/>
      <c r="AB191" s="13"/>
      <c r="AC191" s="13"/>
      <c r="AD191" s="13"/>
      <c r="AE191" s="13"/>
      <c r="AT191" s="245" t="s">
        <v>319</v>
      </c>
      <c r="AU191" s="245" t="s">
        <v>83</v>
      </c>
      <c r="AV191" s="13" t="s">
        <v>85</v>
      </c>
      <c r="AW191" s="13" t="s">
        <v>37</v>
      </c>
      <c r="AX191" s="13" t="s">
        <v>83</v>
      </c>
      <c r="AY191" s="245" t="s">
        <v>308</v>
      </c>
    </row>
    <row r="192" s="2" customFormat="1" ht="16.5" customHeight="1">
      <c r="A192" s="41"/>
      <c r="B192" s="42"/>
      <c r="C192" s="280" t="s">
        <v>749</v>
      </c>
      <c r="D192" s="280" t="s">
        <v>1137</v>
      </c>
      <c r="E192" s="281" t="s">
        <v>4229</v>
      </c>
      <c r="F192" s="282" t="s">
        <v>4230</v>
      </c>
      <c r="G192" s="283" t="s">
        <v>474</v>
      </c>
      <c r="H192" s="284">
        <v>180</v>
      </c>
      <c r="I192" s="285"/>
      <c r="J192" s="286">
        <f>ROUND(I192*H192,2)</f>
        <v>0</v>
      </c>
      <c r="K192" s="282" t="s">
        <v>314</v>
      </c>
      <c r="L192" s="287"/>
      <c r="M192" s="288" t="s">
        <v>19</v>
      </c>
      <c r="N192" s="289" t="s">
        <v>47</v>
      </c>
      <c r="O192" s="87"/>
      <c r="P192" s="225">
        <f>O192*H192</f>
        <v>0</v>
      </c>
      <c r="Q192" s="225">
        <v>0.00068999999999999997</v>
      </c>
      <c r="R192" s="225">
        <f>Q192*H192</f>
        <v>0.12419999999999999</v>
      </c>
      <c r="S192" s="225">
        <v>0</v>
      </c>
      <c r="T192" s="226">
        <f>S192*H192</f>
        <v>0</v>
      </c>
      <c r="U192" s="41"/>
      <c r="V192" s="41"/>
      <c r="W192" s="41"/>
      <c r="X192" s="41"/>
      <c r="Y192" s="41"/>
      <c r="Z192" s="41"/>
      <c r="AA192" s="41"/>
      <c r="AB192" s="41"/>
      <c r="AC192" s="41"/>
      <c r="AD192" s="41"/>
      <c r="AE192" s="41"/>
      <c r="AR192" s="227" t="s">
        <v>352</v>
      </c>
      <c r="AT192" s="227" t="s">
        <v>1137</v>
      </c>
      <c r="AU192" s="227" t="s">
        <v>83</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315</v>
      </c>
      <c r="BM192" s="227" t="s">
        <v>11076</v>
      </c>
    </row>
    <row r="193" s="13" customFormat="1">
      <c r="A193" s="13"/>
      <c r="B193" s="234"/>
      <c r="C193" s="235"/>
      <c r="D193" s="236" t="s">
        <v>319</v>
      </c>
      <c r="E193" s="237" t="s">
        <v>19</v>
      </c>
      <c r="F193" s="238" t="s">
        <v>11075</v>
      </c>
      <c r="G193" s="235"/>
      <c r="H193" s="239">
        <v>180</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83</v>
      </c>
      <c r="AV193" s="13" t="s">
        <v>85</v>
      </c>
      <c r="AW193" s="13" t="s">
        <v>37</v>
      </c>
      <c r="AX193" s="13" t="s">
        <v>83</v>
      </c>
      <c r="AY193" s="245" t="s">
        <v>308</v>
      </c>
    </row>
    <row r="194" s="2" customFormat="1" ht="24.15" customHeight="1">
      <c r="A194" s="41"/>
      <c r="B194" s="42"/>
      <c r="C194" s="216" t="s">
        <v>850</v>
      </c>
      <c r="D194" s="216" t="s">
        <v>310</v>
      </c>
      <c r="E194" s="217" t="s">
        <v>11077</v>
      </c>
      <c r="F194" s="218" t="s">
        <v>11078</v>
      </c>
      <c r="G194" s="219" t="s">
        <v>474</v>
      </c>
      <c r="H194" s="220">
        <v>20</v>
      </c>
      <c r="I194" s="221"/>
      <c r="J194" s="222">
        <f>ROUND(I194*H194,2)</f>
        <v>0</v>
      </c>
      <c r="K194" s="218" t="s">
        <v>314</v>
      </c>
      <c r="L194" s="47"/>
      <c r="M194" s="223" t="s">
        <v>19</v>
      </c>
      <c r="N194" s="224" t="s">
        <v>47</v>
      </c>
      <c r="O194" s="87"/>
      <c r="P194" s="225">
        <f>O194*H194</f>
        <v>0</v>
      </c>
      <c r="Q194" s="225">
        <v>0</v>
      </c>
      <c r="R194" s="225">
        <f>Q194*H194</f>
        <v>0</v>
      </c>
      <c r="S194" s="225">
        <v>0.0050000000000000001</v>
      </c>
      <c r="T194" s="226">
        <f>S194*H194</f>
        <v>0.10000000000000001</v>
      </c>
      <c r="U194" s="41"/>
      <c r="V194" s="41"/>
      <c r="W194" s="41"/>
      <c r="X194" s="41"/>
      <c r="Y194" s="41"/>
      <c r="Z194" s="41"/>
      <c r="AA194" s="41"/>
      <c r="AB194" s="41"/>
      <c r="AC194" s="41"/>
      <c r="AD194" s="41"/>
      <c r="AE194" s="41"/>
      <c r="AR194" s="227" t="s">
        <v>315</v>
      </c>
      <c r="AT194" s="227" t="s">
        <v>310</v>
      </c>
      <c r="AU194" s="227" t="s">
        <v>83</v>
      </c>
      <c r="AY194" s="20" t="s">
        <v>308</v>
      </c>
      <c r="BE194" s="228">
        <f>IF(N194="základní",J194,0)</f>
        <v>0</v>
      </c>
      <c r="BF194" s="228">
        <f>IF(N194="snížená",J194,0)</f>
        <v>0</v>
      </c>
      <c r="BG194" s="228">
        <f>IF(N194="zákl. přenesená",J194,0)</f>
        <v>0</v>
      </c>
      <c r="BH194" s="228">
        <f>IF(N194="sníž. přenesená",J194,0)</f>
        <v>0</v>
      </c>
      <c r="BI194" s="228">
        <f>IF(N194="nulová",J194,0)</f>
        <v>0</v>
      </c>
      <c r="BJ194" s="20" t="s">
        <v>83</v>
      </c>
      <c r="BK194" s="228">
        <f>ROUND(I194*H194,2)</f>
        <v>0</v>
      </c>
      <c r="BL194" s="20" t="s">
        <v>315</v>
      </c>
      <c r="BM194" s="227" t="s">
        <v>11079</v>
      </c>
    </row>
    <row r="195" s="2" customFormat="1">
      <c r="A195" s="41"/>
      <c r="B195" s="42"/>
      <c r="C195" s="43"/>
      <c r="D195" s="229" t="s">
        <v>317</v>
      </c>
      <c r="E195" s="43"/>
      <c r="F195" s="230" t="s">
        <v>11080</v>
      </c>
      <c r="G195" s="43"/>
      <c r="H195" s="43"/>
      <c r="I195" s="231"/>
      <c r="J195" s="43"/>
      <c r="K195" s="43"/>
      <c r="L195" s="47"/>
      <c r="M195" s="232"/>
      <c r="N195" s="233"/>
      <c r="O195" s="87"/>
      <c r="P195" s="87"/>
      <c r="Q195" s="87"/>
      <c r="R195" s="87"/>
      <c r="S195" s="87"/>
      <c r="T195" s="88"/>
      <c r="U195" s="41"/>
      <c r="V195" s="41"/>
      <c r="W195" s="41"/>
      <c r="X195" s="41"/>
      <c r="Y195" s="41"/>
      <c r="Z195" s="41"/>
      <c r="AA195" s="41"/>
      <c r="AB195" s="41"/>
      <c r="AC195" s="41"/>
      <c r="AD195" s="41"/>
      <c r="AE195" s="41"/>
      <c r="AT195" s="20" t="s">
        <v>317</v>
      </c>
      <c r="AU195" s="20" t="s">
        <v>83</v>
      </c>
    </row>
    <row r="196" s="2" customFormat="1" ht="24.15" customHeight="1">
      <c r="A196" s="41"/>
      <c r="B196" s="42"/>
      <c r="C196" s="216" t="s">
        <v>750</v>
      </c>
      <c r="D196" s="216" t="s">
        <v>310</v>
      </c>
      <c r="E196" s="217" t="s">
        <v>11081</v>
      </c>
      <c r="F196" s="218" t="s">
        <v>11082</v>
      </c>
      <c r="G196" s="219" t="s">
        <v>323</v>
      </c>
      <c r="H196" s="220">
        <v>2</v>
      </c>
      <c r="I196" s="221"/>
      <c r="J196" s="222">
        <f>ROUND(I196*H196,2)</f>
        <v>0</v>
      </c>
      <c r="K196" s="218" t="s">
        <v>314</v>
      </c>
      <c r="L196" s="47"/>
      <c r="M196" s="223" t="s">
        <v>19</v>
      </c>
      <c r="N196" s="224" t="s">
        <v>47</v>
      </c>
      <c r="O196" s="87"/>
      <c r="P196" s="225">
        <f>O196*H196</f>
        <v>0</v>
      </c>
      <c r="Q196" s="225">
        <v>0</v>
      </c>
      <c r="R196" s="225">
        <f>Q196*H196</f>
        <v>0</v>
      </c>
      <c r="S196" s="225">
        <v>0.374</v>
      </c>
      <c r="T196" s="226">
        <f>S196*H196</f>
        <v>0.748</v>
      </c>
      <c r="U196" s="41"/>
      <c r="V196" s="41"/>
      <c r="W196" s="41"/>
      <c r="X196" s="41"/>
      <c r="Y196" s="41"/>
      <c r="Z196" s="41"/>
      <c r="AA196" s="41"/>
      <c r="AB196" s="41"/>
      <c r="AC196" s="41"/>
      <c r="AD196" s="41"/>
      <c r="AE196" s="41"/>
      <c r="AR196" s="227" t="s">
        <v>315</v>
      </c>
      <c r="AT196" s="227" t="s">
        <v>310</v>
      </c>
      <c r="AU196" s="227" t="s">
        <v>83</v>
      </c>
      <c r="AY196" s="20" t="s">
        <v>308</v>
      </c>
      <c r="BE196" s="228">
        <f>IF(N196="základní",J196,0)</f>
        <v>0</v>
      </c>
      <c r="BF196" s="228">
        <f>IF(N196="snížená",J196,0)</f>
        <v>0</v>
      </c>
      <c r="BG196" s="228">
        <f>IF(N196="zákl. přenesená",J196,0)</f>
        <v>0</v>
      </c>
      <c r="BH196" s="228">
        <f>IF(N196="sníž. přenesená",J196,0)</f>
        <v>0</v>
      </c>
      <c r="BI196" s="228">
        <f>IF(N196="nulová",J196,0)</f>
        <v>0</v>
      </c>
      <c r="BJ196" s="20" t="s">
        <v>83</v>
      </c>
      <c r="BK196" s="228">
        <f>ROUND(I196*H196,2)</f>
        <v>0</v>
      </c>
      <c r="BL196" s="20" t="s">
        <v>315</v>
      </c>
      <c r="BM196" s="227" t="s">
        <v>11083</v>
      </c>
    </row>
    <row r="197" s="2" customFormat="1">
      <c r="A197" s="41"/>
      <c r="B197" s="42"/>
      <c r="C197" s="43"/>
      <c r="D197" s="229" t="s">
        <v>317</v>
      </c>
      <c r="E197" s="43"/>
      <c r="F197" s="230" t="s">
        <v>11084</v>
      </c>
      <c r="G197" s="43"/>
      <c r="H197" s="43"/>
      <c r="I197" s="231"/>
      <c r="J197" s="43"/>
      <c r="K197" s="43"/>
      <c r="L197" s="47"/>
      <c r="M197" s="232"/>
      <c r="N197" s="233"/>
      <c r="O197" s="87"/>
      <c r="P197" s="87"/>
      <c r="Q197" s="87"/>
      <c r="R197" s="87"/>
      <c r="S197" s="87"/>
      <c r="T197" s="88"/>
      <c r="U197" s="41"/>
      <c r="V197" s="41"/>
      <c r="W197" s="41"/>
      <c r="X197" s="41"/>
      <c r="Y197" s="41"/>
      <c r="Z197" s="41"/>
      <c r="AA197" s="41"/>
      <c r="AB197" s="41"/>
      <c r="AC197" s="41"/>
      <c r="AD197" s="41"/>
      <c r="AE197" s="41"/>
      <c r="AT197" s="20" t="s">
        <v>317</v>
      </c>
      <c r="AU197" s="20" t="s">
        <v>83</v>
      </c>
    </row>
    <row r="198" s="2" customFormat="1" ht="24.15" customHeight="1">
      <c r="A198" s="41"/>
      <c r="B198" s="42"/>
      <c r="C198" s="216" t="s">
        <v>867</v>
      </c>
      <c r="D198" s="216" t="s">
        <v>310</v>
      </c>
      <c r="E198" s="217" t="s">
        <v>4224</v>
      </c>
      <c r="F198" s="218" t="s">
        <v>4225</v>
      </c>
      <c r="G198" s="219" t="s">
        <v>474</v>
      </c>
      <c r="H198" s="220">
        <v>180</v>
      </c>
      <c r="I198" s="221"/>
      <c r="J198" s="222">
        <f>ROUND(I198*H198,2)</f>
        <v>0</v>
      </c>
      <c r="K198" s="218" t="s">
        <v>314</v>
      </c>
      <c r="L198" s="47"/>
      <c r="M198" s="223" t="s">
        <v>19</v>
      </c>
      <c r="N198" s="224" t="s">
        <v>47</v>
      </c>
      <c r="O198" s="87"/>
      <c r="P198" s="225">
        <f>O198*H198</f>
        <v>0</v>
      </c>
      <c r="Q198" s="225">
        <v>0.13538</v>
      </c>
      <c r="R198" s="225">
        <f>Q198*H198</f>
        <v>24.368400000000001</v>
      </c>
      <c r="S198" s="225">
        <v>0</v>
      </c>
      <c r="T198" s="226">
        <f>S198*H198</f>
        <v>0</v>
      </c>
      <c r="U198" s="41"/>
      <c r="V198" s="41"/>
      <c r="W198" s="41"/>
      <c r="X198" s="41"/>
      <c r="Y198" s="41"/>
      <c r="Z198" s="41"/>
      <c r="AA198" s="41"/>
      <c r="AB198" s="41"/>
      <c r="AC198" s="41"/>
      <c r="AD198" s="41"/>
      <c r="AE198" s="41"/>
      <c r="AR198" s="227" t="s">
        <v>315</v>
      </c>
      <c r="AT198" s="227" t="s">
        <v>310</v>
      </c>
      <c r="AU198" s="227" t="s">
        <v>83</v>
      </c>
      <c r="AY198" s="20" t="s">
        <v>308</v>
      </c>
      <c r="BE198" s="228">
        <f>IF(N198="základní",J198,0)</f>
        <v>0</v>
      </c>
      <c r="BF198" s="228">
        <f>IF(N198="snížená",J198,0)</f>
        <v>0</v>
      </c>
      <c r="BG198" s="228">
        <f>IF(N198="zákl. přenesená",J198,0)</f>
        <v>0</v>
      </c>
      <c r="BH198" s="228">
        <f>IF(N198="sníž. přenesená",J198,0)</f>
        <v>0</v>
      </c>
      <c r="BI198" s="228">
        <f>IF(N198="nulová",J198,0)</f>
        <v>0</v>
      </c>
      <c r="BJ198" s="20" t="s">
        <v>83</v>
      </c>
      <c r="BK198" s="228">
        <f>ROUND(I198*H198,2)</f>
        <v>0</v>
      </c>
      <c r="BL198" s="20" t="s">
        <v>315</v>
      </c>
      <c r="BM198" s="227" t="s">
        <v>11085</v>
      </c>
    </row>
    <row r="199" s="2" customFormat="1">
      <c r="A199" s="41"/>
      <c r="B199" s="42"/>
      <c r="C199" s="43"/>
      <c r="D199" s="229" t="s">
        <v>317</v>
      </c>
      <c r="E199" s="43"/>
      <c r="F199" s="230" t="s">
        <v>4227</v>
      </c>
      <c r="G199" s="43"/>
      <c r="H199" s="43"/>
      <c r="I199" s="231"/>
      <c r="J199" s="43"/>
      <c r="K199" s="43"/>
      <c r="L199" s="47"/>
      <c r="M199" s="232"/>
      <c r="N199" s="233"/>
      <c r="O199" s="87"/>
      <c r="P199" s="87"/>
      <c r="Q199" s="87"/>
      <c r="R199" s="87"/>
      <c r="S199" s="87"/>
      <c r="T199" s="88"/>
      <c r="U199" s="41"/>
      <c r="V199" s="41"/>
      <c r="W199" s="41"/>
      <c r="X199" s="41"/>
      <c r="Y199" s="41"/>
      <c r="Z199" s="41"/>
      <c r="AA199" s="41"/>
      <c r="AB199" s="41"/>
      <c r="AC199" s="41"/>
      <c r="AD199" s="41"/>
      <c r="AE199" s="41"/>
      <c r="AT199" s="20" t="s">
        <v>317</v>
      </c>
      <c r="AU199" s="20" t="s">
        <v>83</v>
      </c>
    </row>
    <row r="200" s="13" customFormat="1">
      <c r="A200" s="13"/>
      <c r="B200" s="234"/>
      <c r="C200" s="235"/>
      <c r="D200" s="236" t="s">
        <v>319</v>
      </c>
      <c r="E200" s="237" t="s">
        <v>19</v>
      </c>
      <c r="F200" s="238" t="s">
        <v>11075</v>
      </c>
      <c r="G200" s="235"/>
      <c r="H200" s="239">
        <v>180</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83</v>
      </c>
      <c r="AV200" s="13" t="s">
        <v>85</v>
      </c>
      <c r="AW200" s="13" t="s">
        <v>37</v>
      </c>
      <c r="AX200" s="13" t="s">
        <v>83</v>
      </c>
      <c r="AY200" s="245" t="s">
        <v>308</v>
      </c>
    </row>
    <row r="201" s="2" customFormat="1" ht="37.8" customHeight="1">
      <c r="A201" s="41"/>
      <c r="B201" s="42"/>
      <c r="C201" s="216" t="s">
        <v>751</v>
      </c>
      <c r="D201" s="216" t="s">
        <v>310</v>
      </c>
      <c r="E201" s="217" t="s">
        <v>11086</v>
      </c>
      <c r="F201" s="218" t="s">
        <v>11087</v>
      </c>
      <c r="G201" s="219" t="s">
        <v>323</v>
      </c>
      <c r="H201" s="220">
        <v>2</v>
      </c>
      <c r="I201" s="221"/>
      <c r="J201" s="222">
        <f>ROUND(I201*H201,2)</f>
        <v>0</v>
      </c>
      <c r="K201" s="218" t="s">
        <v>314</v>
      </c>
      <c r="L201" s="47"/>
      <c r="M201" s="223" t="s">
        <v>19</v>
      </c>
      <c r="N201" s="224" t="s">
        <v>47</v>
      </c>
      <c r="O201" s="87"/>
      <c r="P201" s="225">
        <f>O201*H201</f>
        <v>0</v>
      </c>
      <c r="Q201" s="225">
        <v>1.72716</v>
      </c>
      <c r="R201" s="225">
        <f>Q201*H201</f>
        <v>3.4543200000000001</v>
      </c>
      <c r="S201" s="225">
        <v>0</v>
      </c>
      <c r="T201" s="226">
        <f>S201*H201</f>
        <v>0</v>
      </c>
      <c r="U201" s="41"/>
      <c r="V201" s="41"/>
      <c r="W201" s="41"/>
      <c r="X201" s="41"/>
      <c r="Y201" s="41"/>
      <c r="Z201" s="41"/>
      <c r="AA201" s="41"/>
      <c r="AB201" s="41"/>
      <c r="AC201" s="41"/>
      <c r="AD201" s="41"/>
      <c r="AE201" s="41"/>
      <c r="AR201" s="227" t="s">
        <v>315</v>
      </c>
      <c r="AT201" s="227" t="s">
        <v>310</v>
      </c>
      <c r="AU201" s="227" t="s">
        <v>83</v>
      </c>
      <c r="AY201" s="20" t="s">
        <v>308</v>
      </c>
      <c r="BE201" s="228">
        <f>IF(N201="základní",J201,0)</f>
        <v>0</v>
      </c>
      <c r="BF201" s="228">
        <f>IF(N201="snížená",J201,0)</f>
        <v>0</v>
      </c>
      <c r="BG201" s="228">
        <f>IF(N201="zákl. přenesená",J201,0)</f>
        <v>0</v>
      </c>
      <c r="BH201" s="228">
        <f>IF(N201="sníž. přenesená",J201,0)</f>
        <v>0</v>
      </c>
      <c r="BI201" s="228">
        <f>IF(N201="nulová",J201,0)</f>
        <v>0</v>
      </c>
      <c r="BJ201" s="20" t="s">
        <v>83</v>
      </c>
      <c r="BK201" s="228">
        <f>ROUND(I201*H201,2)</f>
        <v>0</v>
      </c>
      <c r="BL201" s="20" t="s">
        <v>315</v>
      </c>
      <c r="BM201" s="227" t="s">
        <v>11088</v>
      </c>
    </row>
    <row r="202" s="2" customFormat="1">
      <c r="A202" s="41"/>
      <c r="B202" s="42"/>
      <c r="C202" s="43"/>
      <c r="D202" s="229" t="s">
        <v>317</v>
      </c>
      <c r="E202" s="43"/>
      <c r="F202" s="230" t="s">
        <v>11089</v>
      </c>
      <c r="G202" s="43"/>
      <c r="H202" s="43"/>
      <c r="I202" s="231"/>
      <c r="J202" s="43"/>
      <c r="K202" s="43"/>
      <c r="L202" s="47"/>
      <c r="M202" s="232"/>
      <c r="N202" s="233"/>
      <c r="O202" s="87"/>
      <c r="P202" s="87"/>
      <c r="Q202" s="87"/>
      <c r="R202" s="87"/>
      <c r="S202" s="87"/>
      <c r="T202" s="88"/>
      <c r="U202" s="41"/>
      <c r="V202" s="41"/>
      <c r="W202" s="41"/>
      <c r="X202" s="41"/>
      <c r="Y202" s="41"/>
      <c r="Z202" s="41"/>
      <c r="AA202" s="41"/>
      <c r="AB202" s="41"/>
      <c r="AC202" s="41"/>
      <c r="AD202" s="41"/>
      <c r="AE202" s="41"/>
      <c r="AT202" s="20" t="s">
        <v>317</v>
      </c>
      <c r="AU202" s="20" t="s">
        <v>83</v>
      </c>
    </row>
    <row r="203" s="2" customFormat="1" ht="16.5" customHeight="1">
      <c r="A203" s="41"/>
      <c r="B203" s="42"/>
      <c r="C203" s="216" t="s">
        <v>1402</v>
      </c>
      <c r="D203" s="216" t="s">
        <v>310</v>
      </c>
      <c r="E203" s="217" t="s">
        <v>10264</v>
      </c>
      <c r="F203" s="218" t="s">
        <v>10265</v>
      </c>
      <c r="G203" s="219" t="s">
        <v>493</v>
      </c>
      <c r="H203" s="220">
        <v>16.379999999999999</v>
      </c>
      <c r="I203" s="221"/>
      <c r="J203" s="222">
        <f>ROUND(I203*H203,2)</f>
        <v>0</v>
      </c>
      <c r="K203" s="218" t="s">
        <v>314</v>
      </c>
      <c r="L203" s="47"/>
      <c r="M203" s="223" t="s">
        <v>19</v>
      </c>
      <c r="N203" s="224" t="s">
        <v>47</v>
      </c>
      <c r="O203" s="87"/>
      <c r="P203" s="225">
        <f>O203*H203</f>
        <v>0</v>
      </c>
      <c r="Q203" s="225">
        <v>0</v>
      </c>
      <c r="R203" s="225">
        <f>Q203*H203</f>
        <v>0</v>
      </c>
      <c r="S203" s="225">
        <v>0</v>
      </c>
      <c r="T203" s="226">
        <f>S203*H203</f>
        <v>0</v>
      </c>
      <c r="U203" s="41"/>
      <c r="V203" s="41"/>
      <c r="W203" s="41"/>
      <c r="X203" s="41"/>
      <c r="Y203" s="41"/>
      <c r="Z203" s="41"/>
      <c r="AA203" s="41"/>
      <c r="AB203" s="41"/>
      <c r="AC203" s="41"/>
      <c r="AD203" s="41"/>
      <c r="AE203" s="41"/>
      <c r="AR203" s="227" t="s">
        <v>782</v>
      </c>
      <c r="AT203" s="227" t="s">
        <v>310</v>
      </c>
      <c r="AU203" s="227" t="s">
        <v>83</v>
      </c>
      <c r="AY203" s="20" t="s">
        <v>308</v>
      </c>
      <c r="BE203" s="228">
        <f>IF(N203="základní",J203,0)</f>
        <v>0</v>
      </c>
      <c r="BF203" s="228">
        <f>IF(N203="snížená",J203,0)</f>
        <v>0</v>
      </c>
      <c r="BG203" s="228">
        <f>IF(N203="zákl. přenesená",J203,0)</f>
        <v>0</v>
      </c>
      <c r="BH203" s="228">
        <f>IF(N203="sníž. přenesená",J203,0)</f>
        <v>0</v>
      </c>
      <c r="BI203" s="228">
        <f>IF(N203="nulová",J203,0)</f>
        <v>0</v>
      </c>
      <c r="BJ203" s="20" t="s">
        <v>83</v>
      </c>
      <c r="BK203" s="228">
        <f>ROUND(I203*H203,2)</f>
        <v>0</v>
      </c>
      <c r="BL203" s="20" t="s">
        <v>782</v>
      </c>
      <c r="BM203" s="227" t="s">
        <v>11090</v>
      </c>
    </row>
    <row r="204" s="2" customFormat="1">
      <c r="A204" s="41"/>
      <c r="B204" s="42"/>
      <c r="C204" s="43"/>
      <c r="D204" s="229" t="s">
        <v>317</v>
      </c>
      <c r="E204" s="43"/>
      <c r="F204" s="230" t="s">
        <v>10266</v>
      </c>
      <c r="G204" s="43"/>
      <c r="H204" s="43"/>
      <c r="I204" s="231"/>
      <c r="J204" s="43"/>
      <c r="K204" s="43"/>
      <c r="L204" s="47"/>
      <c r="M204" s="232"/>
      <c r="N204" s="233"/>
      <c r="O204" s="87"/>
      <c r="P204" s="87"/>
      <c r="Q204" s="87"/>
      <c r="R204" s="87"/>
      <c r="S204" s="87"/>
      <c r="T204" s="88"/>
      <c r="U204" s="41"/>
      <c r="V204" s="41"/>
      <c r="W204" s="41"/>
      <c r="X204" s="41"/>
      <c r="Y204" s="41"/>
      <c r="Z204" s="41"/>
      <c r="AA204" s="41"/>
      <c r="AB204" s="41"/>
      <c r="AC204" s="41"/>
      <c r="AD204" s="41"/>
      <c r="AE204" s="41"/>
      <c r="AT204" s="20" t="s">
        <v>317</v>
      </c>
      <c r="AU204" s="20" t="s">
        <v>83</v>
      </c>
    </row>
    <row r="205" s="13" customFormat="1">
      <c r="A205" s="13"/>
      <c r="B205" s="234"/>
      <c r="C205" s="235"/>
      <c r="D205" s="236" t="s">
        <v>319</v>
      </c>
      <c r="E205" s="237" t="s">
        <v>19</v>
      </c>
      <c r="F205" s="238" t="s">
        <v>11091</v>
      </c>
      <c r="G205" s="235"/>
      <c r="H205" s="239">
        <v>16.379999999999999</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83</v>
      </c>
      <c r="AV205" s="13" t="s">
        <v>85</v>
      </c>
      <c r="AW205" s="13" t="s">
        <v>37</v>
      </c>
      <c r="AX205" s="13" t="s">
        <v>83</v>
      </c>
      <c r="AY205" s="245" t="s">
        <v>308</v>
      </c>
    </row>
    <row r="206" s="2" customFormat="1" ht="21.75" customHeight="1">
      <c r="A206" s="41"/>
      <c r="B206" s="42"/>
      <c r="C206" s="216" t="s">
        <v>754</v>
      </c>
      <c r="D206" s="216" t="s">
        <v>310</v>
      </c>
      <c r="E206" s="217" t="s">
        <v>10268</v>
      </c>
      <c r="F206" s="218" t="s">
        <v>10269</v>
      </c>
      <c r="G206" s="219" t="s">
        <v>493</v>
      </c>
      <c r="H206" s="220">
        <v>1638</v>
      </c>
      <c r="I206" s="221"/>
      <c r="J206" s="222">
        <f>ROUND(I206*H206,2)</f>
        <v>0</v>
      </c>
      <c r="K206" s="218" t="s">
        <v>314</v>
      </c>
      <c r="L206" s="47"/>
      <c r="M206" s="223" t="s">
        <v>19</v>
      </c>
      <c r="N206" s="224" t="s">
        <v>47</v>
      </c>
      <c r="O206" s="87"/>
      <c r="P206" s="225">
        <f>O206*H206</f>
        <v>0</v>
      </c>
      <c r="Q206" s="225">
        <v>0</v>
      </c>
      <c r="R206" s="225">
        <f>Q206*H206</f>
        <v>0</v>
      </c>
      <c r="S206" s="225">
        <v>0</v>
      </c>
      <c r="T206" s="226">
        <f>S206*H206</f>
        <v>0</v>
      </c>
      <c r="U206" s="41"/>
      <c r="V206" s="41"/>
      <c r="W206" s="41"/>
      <c r="X206" s="41"/>
      <c r="Y206" s="41"/>
      <c r="Z206" s="41"/>
      <c r="AA206" s="41"/>
      <c r="AB206" s="41"/>
      <c r="AC206" s="41"/>
      <c r="AD206" s="41"/>
      <c r="AE206" s="41"/>
      <c r="AR206" s="227" t="s">
        <v>782</v>
      </c>
      <c r="AT206" s="227" t="s">
        <v>310</v>
      </c>
      <c r="AU206" s="227" t="s">
        <v>83</v>
      </c>
      <c r="AY206" s="20" t="s">
        <v>308</v>
      </c>
      <c r="BE206" s="228">
        <f>IF(N206="základní",J206,0)</f>
        <v>0</v>
      </c>
      <c r="BF206" s="228">
        <f>IF(N206="snížená",J206,0)</f>
        <v>0</v>
      </c>
      <c r="BG206" s="228">
        <f>IF(N206="zákl. přenesená",J206,0)</f>
        <v>0</v>
      </c>
      <c r="BH206" s="228">
        <f>IF(N206="sníž. přenesená",J206,0)</f>
        <v>0</v>
      </c>
      <c r="BI206" s="228">
        <f>IF(N206="nulová",J206,0)</f>
        <v>0</v>
      </c>
      <c r="BJ206" s="20" t="s">
        <v>83</v>
      </c>
      <c r="BK206" s="228">
        <f>ROUND(I206*H206,2)</f>
        <v>0</v>
      </c>
      <c r="BL206" s="20" t="s">
        <v>782</v>
      </c>
      <c r="BM206" s="227" t="s">
        <v>11092</v>
      </c>
    </row>
    <row r="207" s="2" customFormat="1">
      <c r="A207" s="41"/>
      <c r="B207" s="42"/>
      <c r="C207" s="43"/>
      <c r="D207" s="229" t="s">
        <v>317</v>
      </c>
      <c r="E207" s="43"/>
      <c r="F207" s="230" t="s">
        <v>10271</v>
      </c>
      <c r="G207" s="43"/>
      <c r="H207" s="43"/>
      <c r="I207" s="231"/>
      <c r="J207" s="43"/>
      <c r="K207" s="43"/>
      <c r="L207" s="47"/>
      <c r="M207" s="232"/>
      <c r="N207" s="233"/>
      <c r="O207" s="87"/>
      <c r="P207" s="87"/>
      <c r="Q207" s="87"/>
      <c r="R207" s="87"/>
      <c r="S207" s="87"/>
      <c r="T207" s="88"/>
      <c r="U207" s="41"/>
      <c r="V207" s="41"/>
      <c r="W207" s="41"/>
      <c r="X207" s="41"/>
      <c r="Y207" s="41"/>
      <c r="Z207" s="41"/>
      <c r="AA207" s="41"/>
      <c r="AB207" s="41"/>
      <c r="AC207" s="41"/>
      <c r="AD207" s="41"/>
      <c r="AE207" s="41"/>
      <c r="AT207" s="20" t="s">
        <v>317</v>
      </c>
      <c r="AU207" s="20" t="s">
        <v>83</v>
      </c>
    </row>
    <row r="208" s="2" customFormat="1">
      <c r="A208" s="41"/>
      <c r="B208" s="42"/>
      <c r="C208" s="43"/>
      <c r="D208" s="236" t="s">
        <v>4125</v>
      </c>
      <c r="E208" s="43"/>
      <c r="F208" s="292" t="s">
        <v>11093</v>
      </c>
      <c r="G208" s="43"/>
      <c r="H208" s="43"/>
      <c r="I208" s="231"/>
      <c r="J208" s="43"/>
      <c r="K208" s="43"/>
      <c r="L208" s="47"/>
      <c r="M208" s="232"/>
      <c r="N208" s="233"/>
      <c r="O208" s="87"/>
      <c r="P208" s="87"/>
      <c r="Q208" s="87"/>
      <c r="R208" s="87"/>
      <c r="S208" s="87"/>
      <c r="T208" s="88"/>
      <c r="U208" s="41"/>
      <c r="V208" s="41"/>
      <c r="W208" s="41"/>
      <c r="X208" s="41"/>
      <c r="Y208" s="41"/>
      <c r="Z208" s="41"/>
      <c r="AA208" s="41"/>
      <c r="AB208" s="41"/>
      <c r="AC208" s="41"/>
      <c r="AD208" s="41"/>
      <c r="AE208" s="41"/>
      <c r="AT208" s="20" t="s">
        <v>4125</v>
      </c>
      <c r="AU208" s="20" t="s">
        <v>83</v>
      </c>
    </row>
    <row r="209" s="13" customFormat="1">
      <c r="A209" s="13"/>
      <c r="B209" s="234"/>
      <c r="C209" s="235"/>
      <c r="D209" s="236" t="s">
        <v>319</v>
      </c>
      <c r="E209" s="237" t="s">
        <v>19</v>
      </c>
      <c r="F209" s="238" t="s">
        <v>11094</v>
      </c>
      <c r="G209" s="235"/>
      <c r="H209" s="239">
        <v>163.80000000000001</v>
      </c>
      <c r="I209" s="240"/>
      <c r="J209" s="235"/>
      <c r="K209" s="235"/>
      <c r="L209" s="241"/>
      <c r="M209" s="242"/>
      <c r="N209" s="243"/>
      <c r="O209" s="243"/>
      <c r="P209" s="243"/>
      <c r="Q209" s="243"/>
      <c r="R209" s="243"/>
      <c r="S209" s="243"/>
      <c r="T209" s="244"/>
      <c r="U209" s="13"/>
      <c r="V209" s="13"/>
      <c r="W209" s="13"/>
      <c r="X209" s="13"/>
      <c r="Y209" s="13"/>
      <c r="Z209" s="13"/>
      <c r="AA209" s="13"/>
      <c r="AB209" s="13"/>
      <c r="AC209" s="13"/>
      <c r="AD209" s="13"/>
      <c r="AE209" s="13"/>
      <c r="AT209" s="245" t="s">
        <v>319</v>
      </c>
      <c r="AU209" s="245" t="s">
        <v>83</v>
      </c>
      <c r="AV209" s="13" t="s">
        <v>85</v>
      </c>
      <c r="AW209" s="13" t="s">
        <v>37</v>
      </c>
      <c r="AX209" s="13" t="s">
        <v>76</v>
      </c>
      <c r="AY209" s="245" t="s">
        <v>308</v>
      </c>
    </row>
    <row r="210" s="15" customFormat="1">
      <c r="A210" s="15"/>
      <c r="B210" s="259"/>
      <c r="C210" s="260"/>
      <c r="D210" s="236" t="s">
        <v>319</v>
      </c>
      <c r="E210" s="261" t="s">
        <v>19</v>
      </c>
      <c r="F210" s="262" t="s">
        <v>448</v>
      </c>
      <c r="G210" s="260"/>
      <c r="H210" s="263">
        <v>163.80000000000001</v>
      </c>
      <c r="I210" s="264"/>
      <c r="J210" s="260"/>
      <c r="K210" s="260"/>
      <c r="L210" s="265"/>
      <c r="M210" s="266"/>
      <c r="N210" s="267"/>
      <c r="O210" s="267"/>
      <c r="P210" s="267"/>
      <c r="Q210" s="267"/>
      <c r="R210" s="267"/>
      <c r="S210" s="267"/>
      <c r="T210" s="268"/>
      <c r="U210" s="15"/>
      <c r="V210" s="15"/>
      <c r="W210" s="15"/>
      <c r="X210" s="15"/>
      <c r="Y210" s="15"/>
      <c r="Z210" s="15"/>
      <c r="AA210" s="15"/>
      <c r="AB210" s="15"/>
      <c r="AC210" s="15"/>
      <c r="AD210" s="15"/>
      <c r="AE210" s="15"/>
      <c r="AT210" s="269" t="s">
        <v>319</v>
      </c>
      <c r="AU210" s="269" t="s">
        <v>83</v>
      </c>
      <c r="AV210" s="15" t="s">
        <v>315</v>
      </c>
      <c r="AW210" s="15" t="s">
        <v>37</v>
      </c>
      <c r="AX210" s="15" t="s">
        <v>83</v>
      </c>
      <c r="AY210" s="269" t="s">
        <v>308</v>
      </c>
    </row>
    <row r="211" s="13" customFormat="1">
      <c r="A211" s="13"/>
      <c r="B211" s="234"/>
      <c r="C211" s="235"/>
      <c r="D211" s="236" t="s">
        <v>319</v>
      </c>
      <c r="E211" s="235"/>
      <c r="F211" s="238" t="s">
        <v>11095</v>
      </c>
      <c r="G211" s="235"/>
      <c r="H211" s="239">
        <v>1638</v>
      </c>
      <c r="I211" s="240"/>
      <c r="J211" s="235"/>
      <c r="K211" s="235"/>
      <c r="L211" s="241"/>
      <c r="M211" s="242"/>
      <c r="N211" s="243"/>
      <c r="O211" s="243"/>
      <c r="P211" s="243"/>
      <c r="Q211" s="243"/>
      <c r="R211" s="243"/>
      <c r="S211" s="243"/>
      <c r="T211" s="244"/>
      <c r="U211" s="13"/>
      <c r="V211" s="13"/>
      <c r="W211" s="13"/>
      <c r="X211" s="13"/>
      <c r="Y211" s="13"/>
      <c r="Z211" s="13"/>
      <c r="AA211" s="13"/>
      <c r="AB211" s="13"/>
      <c r="AC211" s="13"/>
      <c r="AD211" s="13"/>
      <c r="AE211" s="13"/>
      <c r="AT211" s="245" t="s">
        <v>319</v>
      </c>
      <c r="AU211" s="245" t="s">
        <v>83</v>
      </c>
      <c r="AV211" s="13" t="s">
        <v>85</v>
      </c>
      <c r="AW211" s="13" t="s">
        <v>4</v>
      </c>
      <c r="AX211" s="13" t="s">
        <v>83</v>
      </c>
      <c r="AY211" s="245" t="s">
        <v>308</v>
      </c>
    </row>
    <row r="212" s="2" customFormat="1" ht="24.15" customHeight="1">
      <c r="A212" s="41"/>
      <c r="B212" s="42"/>
      <c r="C212" s="216" t="s">
        <v>1414</v>
      </c>
      <c r="D212" s="216" t="s">
        <v>310</v>
      </c>
      <c r="E212" s="217" t="s">
        <v>10273</v>
      </c>
      <c r="F212" s="218" t="s">
        <v>10274</v>
      </c>
      <c r="G212" s="219" t="s">
        <v>493</v>
      </c>
      <c r="H212" s="220">
        <v>16.379999999999999</v>
      </c>
      <c r="I212" s="221"/>
      <c r="J212" s="222">
        <f>ROUND(I212*H212,2)</f>
        <v>0</v>
      </c>
      <c r="K212" s="218" t="s">
        <v>314</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315</v>
      </c>
      <c r="AT212" s="227" t="s">
        <v>310</v>
      </c>
      <c r="AU212" s="227" t="s">
        <v>83</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11096</v>
      </c>
    </row>
    <row r="213" s="2" customFormat="1">
      <c r="A213" s="41"/>
      <c r="B213" s="42"/>
      <c r="C213" s="43"/>
      <c r="D213" s="229" t="s">
        <v>317</v>
      </c>
      <c r="E213" s="43"/>
      <c r="F213" s="230" t="s">
        <v>10276</v>
      </c>
      <c r="G213" s="43"/>
      <c r="H213" s="43"/>
      <c r="I213" s="231"/>
      <c r="J213" s="43"/>
      <c r="K213" s="43"/>
      <c r="L213" s="47"/>
      <c r="M213" s="232"/>
      <c r="N213" s="233"/>
      <c r="O213" s="87"/>
      <c r="P213" s="87"/>
      <c r="Q213" s="87"/>
      <c r="R213" s="87"/>
      <c r="S213" s="87"/>
      <c r="T213" s="88"/>
      <c r="U213" s="41"/>
      <c r="V213" s="41"/>
      <c r="W213" s="41"/>
      <c r="X213" s="41"/>
      <c r="Y213" s="41"/>
      <c r="Z213" s="41"/>
      <c r="AA213" s="41"/>
      <c r="AB213" s="41"/>
      <c r="AC213" s="41"/>
      <c r="AD213" s="41"/>
      <c r="AE213" s="41"/>
      <c r="AT213" s="20" t="s">
        <v>317</v>
      </c>
      <c r="AU213" s="20" t="s">
        <v>83</v>
      </c>
    </row>
    <row r="214" s="13" customFormat="1">
      <c r="A214" s="13"/>
      <c r="B214" s="234"/>
      <c r="C214" s="235"/>
      <c r="D214" s="236" t="s">
        <v>319</v>
      </c>
      <c r="E214" s="237" t="s">
        <v>19</v>
      </c>
      <c r="F214" s="238" t="s">
        <v>11091</v>
      </c>
      <c r="G214" s="235"/>
      <c r="H214" s="239">
        <v>16.379999999999999</v>
      </c>
      <c r="I214" s="240"/>
      <c r="J214" s="235"/>
      <c r="K214" s="235"/>
      <c r="L214" s="241"/>
      <c r="M214" s="242"/>
      <c r="N214" s="243"/>
      <c r="O214" s="243"/>
      <c r="P214" s="243"/>
      <c r="Q214" s="243"/>
      <c r="R214" s="243"/>
      <c r="S214" s="243"/>
      <c r="T214" s="244"/>
      <c r="U214" s="13"/>
      <c r="V214" s="13"/>
      <c r="W214" s="13"/>
      <c r="X214" s="13"/>
      <c r="Y214" s="13"/>
      <c r="Z214" s="13"/>
      <c r="AA214" s="13"/>
      <c r="AB214" s="13"/>
      <c r="AC214" s="13"/>
      <c r="AD214" s="13"/>
      <c r="AE214" s="13"/>
      <c r="AT214" s="245" t="s">
        <v>319</v>
      </c>
      <c r="AU214" s="245" t="s">
        <v>83</v>
      </c>
      <c r="AV214" s="13" t="s">
        <v>85</v>
      </c>
      <c r="AW214" s="13" t="s">
        <v>37</v>
      </c>
      <c r="AX214" s="13" t="s">
        <v>83</v>
      </c>
      <c r="AY214" s="245" t="s">
        <v>308</v>
      </c>
    </row>
    <row r="215" s="12" customFormat="1" ht="25.92" customHeight="1">
      <c r="A215" s="12"/>
      <c r="B215" s="200"/>
      <c r="C215" s="201"/>
      <c r="D215" s="202" t="s">
        <v>75</v>
      </c>
      <c r="E215" s="203" t="s">
        <v>10005</v>
      </c>
      <c r="F215" s="203" t="s">
        <v>10006</v>
      </c>
      <c r="G215" s="201"/>
      <c r="H215" s="201"/>
      <c r="I215" s="204"/>
      <c r="J215" s="205">
        <f>BK215</f>
        <v>0</v>
      </c>
      <c r="K215" s="201"/>
      <c r="L215" s="206"/>
      <c r="M215" s="207"/>
      <c r="N215" s="208"/>
      <c r="O215" s="208"/>
      <c r="P215" s="209">
        <f>SUM(P216:P226)</f>
        <v>0</v>
      </c>
      <c r="Q215" s="208"/>
      <c r="R215" s="209">
        <f>SUM(R216:R226)</f>
        <v>0</v>
      </c>
      <c r="S215" s="208"/>
      <c r="T215" s="210">
        <f>SUM(T216:T226)</f>
        <v>0</v>
      </c>
      <c r="U215" s="12"/>
      <c r="V215" s="12"/>
      <c r="W215" s="12"/>
      <c r="X215" s="12"/>
      <c r="Y215" s="12"/>
      <c r="Z215" s="12"/>
      <c r="AA215" s="12"/>
      <c r="AB215" s="12"/>
      <c r="AC215" s="12"/>
      <c r="AD215" s="12"/>
      <c r="AE215" s="12"/>
      <c r="AR215" s="211" t="s">
        <v>83</v>
      </c>
      <c r="AT215" s="212" t="s">
        <v>75</v>
      </c>
      <c r="AU215" s="212" t="s">
        <v>76</v>
      </c>
      <c r="AY215" s="211" t="s">
        <v>308</v>
      </c>
      <c r="BK215" s="213">
        <f>SUM(BK216:BK226)</f>
        <v>0</v>
      </c>
    </row>
    <row r="216" s="2" customFormat="1" ht="24.15" customHeight="1">
      <c r="A216" s="41"/>
      <c r="B216" s="42"/>
      <c r="C216" s="216" t="s">
        <v>757</v>
      </c>
      <c r="D216" s="216" t="s">
        <v>310</v>
      </c>
      <c r="E216" s="217" t="s">
        <v>11097</v>
      </c>
      <c r="F216" s="218" t="s">
        <v>11098</v>
      </c>
      <c r="G216" s="219" t="s">
        <v>768</v>
      </c>
      <c r="H216" s="220">
        <v>1</v>
      </c>
      <c r="I216" s="221"/>
      <c r="J216" s="222">
        <f>ROUND(I216*H216,2)</f>
        <v>0</v>
      </c>
      <c r="K216" s="218" t="s">
        <v>19</v>
      </c>
      <c r="L216" s="47"/>
      <c r="M216" s="223" t="s">
        <v>19</v>
      </c>
      <c r="N216" s="224" t="s">
        <v>47</v>
      </c>
      <c r="O216" s="87"/>
      <c r="P216" s="225">
        <f>O216*H216</f>
        <v>0</v>
      </c>
      <c r="Q216" s="225">
        <v>0</v>
      </c>
      <c r="R216" s="225">
        <f>Q216*H216</f>
        <v>0</v>
      </c>
      <c r="S216" s="225">
        <v>0</v>
      </c>
      <c r="T216" s="226">
        <f>S216*H216</f>
        <v>0</v>
      </c>
      <c r="U216" s="41"/>
      <c r="V216" s="41"/>
      <c r="W216" s="41"/>
      <c r="X216" s="41"/>
      <c r="Y216" s="41"/>
      <c r="Z216" s="41"/>
      <c r="AA216" s="41"/>
      <c r="AB216" s="41"/>
      <c r="AC216" s="41"/>
      <c r="AD216" s="41"/>
      <c r="AE216" s="41"/>
      <c r="AR216" s="227" t="s">
        <v>4631</v>
      </c>
      <c r="AT216" s="227" t="s">
        <v>310</v>
      </c>
      <c r="AU216" s="227" t="s">
        <v>83</v>
      </c>
      <c r="AY216" s="20" t="s">
        <v>308</v>
      </c>
      <c r="BE216" s="228">
        <f>IF(N216="základní",J216,0)</f>
        <v>0</v>
      </c>
      <c r="BF216" s="228">
        <f>IF(N216="snížená",J216,0)</f>
        <v>0</v>
      </c>
      <c r="BG216" s="228">
        <f>IF(N216="zákl. přenesená",J216,0)</f>
        <v>0</v>
      </c>
      <c r="BH216" s="228">
        <f>IF(N216="sníž. přenesená",J216,0)</f>
        <v>0</v>
      </c>
      <c r="BI216" s="228">
        <f>IF(N216="nulová",J216,0)</f>
        <v>0</v>
      </c>
      <c r="BJ216" s="20" t="s">
        <v>83</v>
      </c>
      <c r="BK216" s="228">
        <f>ROUND(I216*H216,2)</f>
        <v>0</v>
      </c>
      <c r="BL216" s="20" t="s">
        <v>4631</v>
      </c>
      <c r="BM216" s="227" t="s">
        <v>11099</v>
      </c>
    </row>
    <row r="217" s="2" customFormat="1" ht="16.5" customHeight="1">
      <c r="A217" s="41"/>
      <c r="B217" s="42"/>
      <c r="C217" s="216" t="s">
        <v>1425</v>
      </c>
      <c r="D217" s="216" t="s">
        <v>310</v>
      </c>
      <c r="E217" s="217" t="s">
        <v>10007</v>
      </c>
      <c r="F217" s="218" t="s">
        <v>10008</v>
      </c>
      <c r="G217" s="219" t="s">
        <v>881</v>
      </c>
      <c r="H217" s="220">
        <v>10</v>
      </c>
      <c r="I217" s="221"/>
      <c r="J217" s="222">
        <f>ROUND(I217*H217,2)</f>
        <v>0</v>
      </c>
      <c r="K217" s="218" t="s">
        <v>314</v>
      </c>
      <c r="L217" s="47"/>
      <c r="M217" s="223" t="s">
        <v>19</v>
      </c>
      <c r="N217" s="224" t="s">
        <v>47</v>
      </c>
      <c r="O217" s="87"/>
      <c r="P217" s="225">
        <f>O217*H217</f>
        <v>0</v>
      </c>
      <c r="Q217" s="225">
        <v>0</v>
      </c>
      <c r="R217" s="225">
        <f>Q217*H217</f>
        <v>0</v>
      </c>
      <c r="S217" s="225">
        <v>0</v>
      </c>
      <c r="T217" s="226">
        <f>S217*H217</f>
        <v>0</v>
      </c>
      <c r="U217" s="41"/>
      <c r="V217" s="41"/>
      <c r="W217" s="41"/>
      <c r="X217" s="41"/>
      <c r="Y217" s="41"/>
      <c r="Z217" s="41"/>
      <c r="AA217" s="41"/>
      <c r="AB217" s="41"/>
      <c r="AC217" s="41"/>
      <c r="AD217" s="41"/>
      <c r="AE217" s="41"/>
      <c r="AR217" s="227" t="s">
        <v>315</v>
      </c>
      <c r="AT217" s="227" t="s">
        <v>310</v>
      </c>
      <c r="AU217" s="227" t="s">
        <v>83</v>
      </c>
      <c r="AY217" s="20" t="s">
        <v>308</v>
      </c>
      <c r="BE217" s="228">
        <f>IF(N217="základní",J217,0)</f>
        <v>0</v>
      </c>
      <c r="BF217" s="228">
        <f>IF(N217="snížená",J217,0)</f>
        <v>0</v>
      </c>
      <c r="BG217" s="228">
        <f>IF(N217="zákl. přenesená",J217,0)</f>
        <v>0</v>
      </c>
      <c r="BH217" s="228">
        <f>IF(N217="sníž. přenesená",J217,0)</f>
        <v>0</v>
      </c>
      <c r="BI217" s="228">
        <f>IF(N217="nulová",J217,0)</f>
        <v>0</v>
      </c>
      <c r="BJ217" s="20" t="s">
        <v>83</v>
      </c>
      <c r="BK217" s="228">
        <f>ROUND(I217*H217,2)</f>
        <v>0</v>
      </c>
      <c r="BL217" s="20" t="s">
        <v>315</v>
      </c>
      <c r="BM217" s="227" t="s">
        <v>11100</v>
      </c>
    </row>
    <row r="218" s="2" customFormat="1">
      <c r="A218" s="41"/>
      <c r="B218" s="42"/>
      <c r="C218" s="43"/>
      <c r="D218" s="229" t="s">
        <v>317</v>
      </c>
      <c r="E218" s="43"/>
      <c r="F218" s="230" t="s">
        <v>10010</v>
      </c>
      <c r="G218" s="43"/>
      <c r="H218" s="43"/>
      <c r="I218" s="231"/>
      <c r="J218" s="43"/>
      <c r="K218" s="43"/>
      <c r="L218" s="47"/>
      <c r="M218" s="232"/>
      <c r="N218" s="233"/>
      <c r="O218" s="87"/>
      <c r="P218" s="87"/>
      <c r="Q218" s="87"/>
      <c r="R218" s="87"/>
      <c r="S218" s="87"/>
      <c r="T218" s="88"/>
      <c r="U218" s="41"/>
      <c r="V218" s="41"/>
      <c r="W218" s="41"/>
      <c r="X218" s="41"/>
      <c r="Y218" s="41"/>
      <c r="Z218" s="41"/>
      <c r="AA218" s="41"/>
      <c r="AB218" s="41"/>
      <c r="AC218" s="41"/>
      <c r="AD218" s="41"/>
      <c r="AE218" s="41"/>
      <c r="AT218" s="20" t="s">
        <v>317</v>
      </c>
      <c r="AU218" s="20" t="s">
        <v>83</v>
      </c>
    </row>
    <row r="219" s="2" customFormat="1" ht="16.5" customHeight="1">
      <c r="A219" s="41"/>
      <c r="B219" s="42"/>
      <c r="C219" s="216" t="s">
        <v>760</v>
      </c>
      <c r="D219" s="216" t="s">
        <v>310</v>
      </c>
      <c r="E219" s="217" t="s">
        <v>10011</v>
      </c>
      <c r="F219" s="218" t="s">
        <v>10012</v>
      </c>
      <c r="G219" s="219" t="s">
        <v>881</v>
      </c>
      <c r="H219" s="220">
        <v>8</v>
      </c>
      <c r="I219" s="221"/>
      <c r="J219" s="222">
        <f>ROUND(I219*H219,2)</f>
        <v>0</v>
      </c>
      <c r="K219" s="218" t="s">
        <v>314</v>
      </c>
      <c r="L219" s="47"/>
      <c r="M219" s="223" t="s">
        <v>19</v>
      </c>
      <c r="N219" s="224" t="s">
        <v>47</v>
      </c>
      <c r="O219" s="87"/>
      <c r="P219" s="225">
        <f>O219*H219</f>
        <v>0</v>
      </c>
      <c r="Q219" s="225">
        <v>0</v>
      </c>
      <c r="R219" s="225">
        <f>Q219*H219</f>
        <v>0</v>
      </c>
      <c r="S219" s="225">
        <v>0</v>
      </c>
      <c r="T219" s="226">
        <f>S219*H219</f>
        <v>0</v>
      </c>
      <c r="U219" s="41"/>
      <c r="V219" s="41"/>
      <c r="W219" s="41"/>
      <c r="X219" s="41"/>
      <c r="Y219" s="41"/>
      <c r="Z219" s="41"/>
      <c r="AA219" s="41"/>
      <c r="AB219" s="41"/>
      <c r="AC219" s="41"/>
      <c r="AD219" s="41"/>
      <c r="AE219" s="41"/>
      <c r="AR219" s="227" t="s">
        <v>315</v>
      </c>
      <c r="AT219" s="227" t="s">
        <v>310</v>
      </c>
      <c r="AU219" s="227" t="s">
        <v>83</v>
      </c>
      <c r="AY219" s="20" t="s">
        <v>308</v>
      </c>
      <c r="BE219" s="228">
        <f>IF(N219="základní",J219,0)</f>
        <v>0</v>
      </c>
      <c r="BF219" s="228">
        <f>IF(N219="snížená",J219,0)</f>
        <v>0</v>
      </c>
      <c r="BG219" s="228">
        <f>IF(N219="zákl. přenesená",J219,0)</f>
        <v>0</v>
      </c>
      <c r="BH219" s="228">
        <f>IF(N219="sníž. přenesená",J219,0)</f>
        <v>0</v>
      </c>
      <c r="BI219" s="228">
        <f>IF(N219="nulová",J219,0)</f>
        <v>0</v>
      </c>
      <c r="BJ219" s="20" t="s">
        <v>83</v>
      </c>
      <c r="BK219" s="228">
        <f>ROUND(I219*H219,2)</f>
        <v>0</v>
      </c>
      <c r="BL219" s="20" t="s">
        <v>315</v>
      </c>
      <c r="BM219" s="227" t="s">
        <v>11101</v>
      </c>
    </row>
    <row r="220" s="2" customFormat="1">
      <c r="A220" s="41"/>
      <c r="B220" s="42"/>
      <c r="C220" s="43"/>
      <c r="D220" s="229" t="s">
        <v>317</v>
      </c>
      <c r="E220" s="43"/>
      <c r="F220" s="230" t="s">
        <v>10014</v>
      </c>
      <c r="G220" s="43"/>
      <c r="H220" s="43"/>
      <c r="I220" s="231"/>
      <c r="J220" s="43"/>
      <c r="K220" s="43"/>
      <c r="L220" s="47"/>
      <c r="M220" s="232"/>
      <c r="N220" s="233"/>
      <c r="O220" s="87"/>
      <c r="P220" s="87"/>
      <c r="Q220" s="87"/>
      <c r="R220" s="87"/>
      <c r="S220" s="87"/>
      <c r="T220" s="88"/>
      <c r="U220" s="41"/>
      <c r="V220" s="41"/>
      <c r="W220" s="41"/>
      <c r="X220" s="41"/>
      <c r="Y220" s="41"/>
      <c r="Z220" s="41"/>
      <c r="AA220" s="41"/>
      <c r="AB220" s="41"/>
      <c r="AC220" s="41"/>
      <c r="AD220" s="41"/>
      <c r="AE220" s="41"/>
      <c r="AT220" s="20" t="s">
        <v>317</v>
      </c>
      <c r="AU220" s="20" t="s">
        <v>83</v>
      </c>
    </row>
    <row r="221" s="2" customFormat="1" ht="16.5" customHeight="1">
      <c r="A221" s="41"/>
      <c r="B221" s="42"/>
      <c r="C221" s="216" t="s">
        <v>1434</v>
      </c>
      <c r="D221" s="216" t="s">
        <v>310</v>
      </c>
      <c r="E221" s="217" t="s">
        <v>10015</v>
      </c>
      <c r="F221" s="218" t="s">
        <v>10016</v>
      </c>
      <c r="G221" s="219" t="s">
        <v>881</v>
      </c>
      <c r="H221" s="220">
        <v>30</v>
      </c>
      <c r="I221" s="221"/>
      <c r="J221" s="222">
        <f>ROUND(I221*H221,2)</f>
        <v>0</v>
      </c>
      <c r="K221" s="218" t="s">
        <v>314</v>
      </c>
      <c r="L221" s="47"/>
      <c r="M221" s="223" t="s">
        <v>19</v>
      </c>
      <c r="N221" s="224" t="s">
        <v>47</v>
      </c>
      <c r="O221" s="87"/>
      <c r="P221" s="225">
        <f>O221*H221</f>
        <v>0</v>
      </c>
      <c r="Q221" s="225">
        <v>0</v>
      </c>
      <c r="R221" s="225">
        <f>Q221*H221</f>
        <v>0</v>
      </c>
      <c r="S221" s="225">
        <v>0</v>
      </c>
      <c r="T221" s="226">
        <f>S221*H221</f>
        <v>0</v>
      </c>
      <c r="U221" s="41"/>
      <c r="V221" s="41"/>
      <c r="W221" s="41"/>
      <c r="X221" s="41"/>
      <c r="Y221" s="41"/>
      <c r="Z221" s="41"/>
      <c r="AA221" s="41"/>
      <c r="AB221" s="41"/>
      <c r="AC221" s="41"/>
      <c r="AD221" s="41"/>
      <c r="AE221" s="41"/>
      <c r="AR221" s="227" t="s">
        <v>315</v>
      </c>
      <c r="AT221" s="227" t="s">
        <v>310</v>
      </c>
      <c r="AU221" s="227" t="s">
        <v>83</v>
      </c>
      <c r="AY221" s="20" t="s">
        <v>308</v>
      </c>
      <c r="BE221" s="228">
        <f>IF(N221="základní",J221,0)</f>
        <v>0</v>
      </c>
      <c r="BF221" s="228">
        <f>IF(N221="snížená",J221,0)</f>
        <v>0</v>
      </c>
      <c r="BG221" s="228">
        <f>IF(N221="zákl. přenesená",J221,0)</f>
        <v>0</v>
      </c>
      <c r="BH221" s="228">
        <f>IF(N221="sníž. přenesená",J221,0)</f>
        <v>0</v>
      </c>
      <c r="BI221" s="228">
        <f>IF(N221="nulová",J221,0)</f>
        <v>0</v>
      </c>
      <c r="BJ221" s="20" t="s">
        <v>83</v>
      </c>
      <c r="BK221" s="228">
        <f>ROUND(I221*H221,2)</f>
        <v>0</v>
      </c>
      <c r="BL221" s="20" t="s">
        <v>315</v>
      </c>
      <c r="BM221" s="227" t="s">
        <v>11102</v>
      </c>
    </row>
    <row r="222" s="2" customFormat="1">
      <c r="A222" s="41"/>
      <c r="B222" s="42"/>
      <c r="C222" s="43"/>
      <c r="D222" s="229" t="s">
        <v>317</v>
      </c>
      <c r="E222" s="43"/>
      <c r="F222" s="230" t="s">
        <v>10018</v>
      </c>
      <c r="G222" s="43"/>
      <c r="H222" s="43"/>
      <c r="I222" s="231"/>
      <c r="J222" s="43"/>
      <c r="K222" s="43"/>
      <c r="L222" s="47"/>
      <c r="M222" s="232"/>
      <c r="N222" s="233"/>
      <c r="O222" s="87"/>
      <c r="P222" s="87"/>
      <c r="Q222" s="87"/>
      <c r="R222" s="87"/>
      <c r="S222" s="87"/>
      <c r="T222" s="88"/>
      <c r="U222" s="41"/>
      <c r="V222" s="41"/>
      <c r="W222" s="41"/>
      <c r="X222" s="41"/>
      <c r="Y222" s="41"/>
      <c r="Z222" s="41"/>
      <c r="AA222" s="41"/>
      <c r="AB222" s="41"/>
      <c r="AC222" s="41"/>
      <c r="AD222" s="41"/>
      <c r="AE222" s="41"/>
      <c r="AT222" s="20" t="s">
        <v>317</v>
      </c>
      <c r="AU222" s="20" t="s">
        <v>83</v>
      </c>
    </row>
    <row r="223" s="2" customFormat="1">
      <c r="A223" s="41"/>
      <c r="B223" s="42"/>
      <c r="C223" s="43"/>
      <c r="D223" s="236" t="s">
        <v>4125</v>
      </c>
      <c r="E223" s="43"/>
      <c r="F223" s="292" t="s">
        <v>11103</v>
      </c>
      <c r="G223" s="43"/>
      <c r="H223" s="43"/>
      <c r="I223" s="231"/>
      <c r="J223" s="43"/>
      <c r="K223" s="43"/>
      <c r="L223" s="47"/>
      <c r="M223" s="232"/>
      <c r="N223" s="233"/>
      <c r="O223" s="87"/>
      <c r="P223" s="87"/>
      <c r="Q223" s="87"/>
      <c r="R223" s="87"/>
      <c r="S223" s="87"/>
      <c r="T223" s="88"/>
      <c r="U223" s="41"/>
      <c r="V223" s="41"/>
      <c r="W223" s="41"/>
      <c r="X223" s="41"/>
      <c r="Y223" s="41"/>
      <c r="Z223" s="41"/>
      <c r="AA223" s="41"/>
      <c r="AB223" s="41"/>
      <c r="AC223" s="41"/>
      <c r="AD223" s="41"/>
      <c r="AE223" s="41"/>
      <c r="AT223" s="20" t="s">
        <v>4125</v>
      </c>
      <c r="AU223" s="20" t="s">
        <v>83</v>
      </c>
    </row>
    <row r="224" s="2" customFormat="1" ht="16.5" customHeight="1">
      <c r="A224" s="41"/>
      <c r="B224" s="42"/>
      <c r="C224" s="216" t="s">
        <v>761</v>
      </c>
      <c r="D224" s="216" t="s">
        <v>310</v>
      </c>
      <c r="E224" s="217" t="s">
        <v>9998</v>
      </c>
      <c r="F224" s="218" t="s">
        <v>9999</v>
      </c>
      <c r="G224" s="219" t="s">
        <v>4835</v>
      </c>
      <c r="H224" s="220">
        <v>1</v>
      </c>
      <c r="I224" s="221"/>
      <c r="J224" s="222">
        <f>ROUND(I224*H224,2)</f>
        <v>0</v>
      </c>
      <c r="K224" s="218" t="s">
        <v>19</v>
      </c>
      <c r="L224" s="47"/>
      <c r="M224" s="223" t="s">
        <v>19</v>
      </c>
      <c r="N224" s="224" t="s">
        <v>47</v>
      </c>
      <c r="O224" s="87"/>
      <c r="P224" s="225">
        <f>O224*H224</f>
        <v>0</v>
      </c>
      <c r="Q224" s="225">
        <v>0</v>
      </c>
      <c r="R224" s="225">
        <f>Q224*H224</f>
        <v>0</v>
      </c>
      <c r="S224" s="225">
        <v>0</v>
      </c>
      <c r="T224" s="226">
        <f>S224*H224</f>
        <v>0</v>
      </c>
      <c r="U224" s="41"/>
      <c r="V224" s="41"/>
      <c r="W224" s="41"/>
      <c r="X224" s="41"/>
      <c r="Y224" s="41"/>
      <c r="Z224" s="41"/>
      <c r="AA224" s="41"/>
      <c r="AB224" s="41"/>
      <c r="AC224" s="41"/>
      <c r="AD224" s="41"/>
      <c r="AE224" s="41"/>
      <c r="AR224" s="227" t="s">
        <v>315</v>
      </c>
      <c r="AT224" s="227" t="s">
        <v>310</v>
      </c>
      <c r="AU224" s="227" t="s">
        <v>83</v>
      </c>
      <c r="AY224" s="20" t="s">
        <v>308</v>
      </c>
      <c r="BE224" s="228">
        <f>IF(N224="základní",J224,0)</f>
        <v>0</v>
      </c>
      <c r="BF224" s="228">
        <f>IF(N224="snížená",J224,0)</f>
        <v>0</v>
      </c>
      <c r="BG224" s="228">
        <f>IF(N224="zákl. přenesená",J224,0)</f>
        <v>0</v>
      </c>
      <c r="BH224" s="228">
        <f>IF(N224="sníž. přenesená",J224,0)</f>
        <v>0</v>
      </c>
      <c r="BI224" s="228">
        <f>IF(N224="nulová",J224,0)</f>
        <v>0</v>
      </c>
      <c r="BJ224" s="20" t="s">
        <v>83</v>
      </c>
      <c r="BK224" s="228">
        <f>ROUND(I224*H224,2)</f>
        <v>0</v>
      </c>
      <c r="BL224" s="20" t="s">
        <v>315</v>
      </c>
      <c r="BM224" s="227" t="s">
        <v>11104</v>
      </c>
    </row>
    <row r="225" s="2" customFormat="1">
      <c r="A225" s="41"/>
      <c r="B225" s="42"/>
      <c r="C225" s="43"/>
      <c r="D225" s="236" t="s">
        <v>4125</v>
      </c>
      <c r="E225" s="43"/>
      <c r="F225" s="292" t="s">
        <v>10001</v>
      </c>
      <c r="G225" s="43"/>
      <c r="H225" s="43"/>
      <c r="I225" s="231"/>
      <c r="J225" s="43"/>
      <c r="K225" s="43"/>
      <c r="L225" s="47"/>
      <c r="M225" s="232"/>
      <c r="N225" s="233"/>
      <c r="O225" s="87"/>
      <c r="P225" s="87"/>
      <c r="Q225" s="87"/>
      <c r="R225" s="87"/>
      <c r="S225" s="87"/>
      <c r="T225" s="88"/>
      <c r="U225" s="41"/>
      <c r="V225" s="41"/>
      <c r="W225" s="41"/>
      <c r="X225" s="41"/>
      <c r="Y225" s="41"/>
      <c r="Z225" s="41"/>
      <c r="AA225" s="41"/>
      <c r="AB225" s="41"/>
      <c r="AC225" s="41"/>
      <c r="AD225" s="41"/>
      <c r="AE225" s="41"/>
      <c r="AT225" s="20" t="s">
        <v>4125</v>
      </c>
      <c r="AU225" s="20" t="s">
        <v>83</v>
      </c>
    </row>
    <row r="226" s="2" customFormat="1" ht="16.5" customHeight="1">
      <c r="A226" s="41"/>
      <c r="B226" s="42"/>
      <c r="C226" s="216" t="s">
        <v>1448</v>
      </c>
      <c r="D226" s="216" t="s">
        <v>310</v>
      </c>
      <c r="E226" s="217" t="s">
        <v>10002</v>
      </c>
      <c r="F226" s="218" t="s">
        <v>10003</v>
      </c>
      <c r="G226" s="219" t="s">
        <v>4835</v>
      </c>
      <c r="H226" s="220">
        <v>1</v>
      </c>
      <c r="I226" s="221"/>
      <c r="J226" s="222">
        <f>ROUND(I226*H226,2)</f>
        <v>0</v>
      </c>
      <c r="K226" s="218" t="s">
        <v>19</v>
      </c>
      <c r="L226" s="47"/>
      <c r="M226" s="293" t="s">
        <v>19</v>
      </c>
      <c r="N226" s="294" t="s">
        <v>47</v>
      </c>
      <c r="O226" s="272"/>
      <c r="P226" s="295">
        <f>O226*H226</f>
        <v>0</v>
      </c>
      <c r="Q226" s="295">
        <v>0</v>
      </c>
      <c r="R226" s="295">
        <f>Q226*H226</f>
        <v>0</v>
      </c>
      <c r="S226" s="295">
        <v>0</v>
      </c>
      <c r="T226" s="296">
        <f>S226*H226</f>
        <v>0</v>
      </c>
      <c r="U226" s="41"/>
      <c r="V226" s="41"/>
      <c r="W226" s="41"/>
      <c r="X226" s="41"/>
      <c r="Y226" s="41"/>
      <c r="Z226" s="41"/>
      <c r="AA226" s="41"/>
      <c r="AB226" s="41"/>
      <c r="AC226" s="41"/>
      <c r="AD226" s="41"/>
      <c r="AE226" s="41"/>
      <c r="AR226" s="227" t="s">
        <v>315</v>
      </c>
      <c r="AT226" s="227" t="s">
        <v>310</v>
      </c>
      <c r="AU226" s="227" t="s">
        <v>83</v>
      </c>
      <c r="AY226" s="20" t="s">
        <v>308</v>
      </c>
      <c r="BE226" s="228">
        <f>IF(N226="základní",J226,0)</f>
        <v>0</v>
      </c>
      <c r="BF226" s="228">
        <f>IF(N226="snížená",J226,0)</f>
        <v>0</v>
      </c>
      <c r="BG226" s="228">
        <f>IF(N226="zákl. přenesená",J226,0)</f>
        <v>0</v>
      </c>
      <c r="BH226" s="228">
        <f>IF(N226="sníž. přenesená",J226,0)</f>
        <v>0</v>
      </c>
      <c r="BI226" s="228">
        <f>IF(N226="nulová",J226,0)</f>
        <v>0</v>
      </c>
      <c r="BJ226" s="20" t="s">
        <v>83</v>
      </c>
      <c r="BK226" s="228">
        <f>ROUND(I226*H226,2)</f>
        <v>0</v>
      </c>
      <c r="BL226" s="20" t="s">
        <v>315</v>
      </c>
      <c r="BM226" s="227" t="s">
        <v>11105</v>
      </c>
    </row>
    <row r="227" s="2" customFormat="1" ht="6.96" customHeight="1">
      <c r="A227" s="41"/>
      <c r="B227" s="62"/>
      <c r="C227" s="63"/>
      <c r="D227" s="63"/>
      <c r="E227" s="63"/>
      <c r="F227" s="63"/>
      <c r="G227" s="63"/>
      <c r="H227" s="63"/>
      <c r="I227" s="63"/>
      <c r="J227" s="63"/>
      <c r="K227" s="63"/>
      <c r="L227" s="47"/>
      <c r="M227" s="41"/>
      <c r="O227" s="41"/>
      <c r="P227" s="41"/>
      <c r="Q227" s="41"/>
      <c r="R227" s="41"/>
      <c r="S227" s="41"/>
      <c r="T227" s="41"/>
      <c r="U227" s="41"/>
      <c r="V227" s="41"/>
      <c r="W227" s="41"/>
      <c r="X227" s="41"/>
      <c r="Y227" s="41"/>
      <c r="Z227" s="41"/>
      <c r="AA227" s="41"/>
      <c r="AB227" s="41"/>
      <c r="AC227" s="41"/>
      <c r="AD227" s="41"/>
      <c r="AE227" s="41"/>
    </row>
  </sheetData>
  <sheetProtection sheet="1" autoFilter="0" formatColumns="0" formatRows="0" objects="1" scenarios="1" spinCount="100000" saltValue="JgmXgDuTNhhLaQWa4MeP26xLPf8/nSnfloD0gRqeqvEvcUAzCUgZ+0w65WXBVCgH2924cCwQBBhDuXi2fhltRA==" hashValue="CIC+X8/XTUCNffvRN9mRiGtNilUVjwXLlc/LmYPb4hGiAUwcgy+ZKnzyNdZiZTG8oD6gO2XvtnR2haHXRLt8/A==" algorithmName="SHA-512" password="CC35"/>
  <autoFilter ref="C89:K2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102" r:id="rId1" display="https://podminky.urs.cz/item/CS_URS_2024_02/210801311"/>
    <hyperlink ref="F108" r:id="rId2" display="https://podminky.urs.cz/item/CS_URS_2024_02/741210001"/>
    <hyperlink ref="F118" r:id="rId3" display="https://podminky.urs.cz/item/CS_URS_2024_02/210192601"/>
    <hyperlink ref="F120" r:id="rId4" display="https://podminky.urs.cz/item/CS_URS_2024_02/210120511"/>
    <hyperlink ref="F138" r:id="rId5" display="https://podminky.urs.cz/item/CS_URS_2024_02/210812001"/>
    <hyperlink ref="F144" r:id="rId6" display="https://podminky.urs.cz/item/CS_URS_2024_02/210812063"/>
    <hyperlink ref="F151" r:id="rId7" display="https://podminky.urs.cz/item/CS_URS_2024_02/460791112"/>
    <hyperlink ref="F156" r:id="rId8" display="https://podminky.urs.cz/item/CS_URS_2024_02/210812011"/>
    <hyperlink ref="F165" r:id="rId9" display="https://podminky.urs.cz/item/CS_URS_2024_02/210280003"/>
    <hyperlink ref="F167" r:id="rId10" display="https://podminky.urs.cz/item/CS_URS_2024_02/210280010"/>
    <hyperlink ref="F170" r:id="rId11" display="https://podminky.urs.cz/item/CS_URS_2024_02/460010025"/>
    <hyperlink ref="F172" r:id="rId12" display="https://podminky.urs.cz/item/CS_URS_2024_02/460161133"/>
    <hyperlink ref="F174" r:id="rId13" display="https://podminky.urs.cz/item/CS_URS_2024_02/171211101"/>
    <hyperlink ref="F177" r:id="rId14" display="https://podminky.urs.cz/item/CS_URS_2024_02/460391124"/>
    <hyperlink ref="F180" r:id="rId15" display="https://podminky.urs.cz/item/CS_URS_2024_02/460431143"/>
    <hyperlink ref="F182" r:id="rId16" display="https://podminky.urs.cz/item/CS_URS_2024_02/460371113"/>
    <hyperlink ref="F185" r:id="rId17" display="https://podminky.urs.cz/item/CS_URS_2024_02/460341113"/>
    <hyperlink ref="F188" r:id="rId18" display="https://podminky.urs.cz/item/CS_URS_2024_02/460581111"/>
    <hyperlink ref="F190" r:id="rId19" display="https://podminky.urs.cz/item/CS_URS_2024_02/460791114"/>
    <hyperlink ref="F195" r:id="rId20" display="https://podminky.urs.cz/item/CS_URS_2024_02/468101121"/>
    <hyperlink ref="F197" r:id="rId21" display="https://podminky.urs.cz/item/CS_URS_2024_02/971052461"/>
    <hyperlink ref="F199" r:id="rId22" display="https://podminky.urs.cz/item/CS_URS_2024_02/460742131"/>
    <hyperlink ref="F202" r:id="rId23" display="https://podminky.urs.cz/item/CS_URS_2024_02/460902213"/>
    <hyperlink ref="F204" r:id="rId24" display="https://podminky.urs.cz/item/CS_URS_2024_02/469972111"/>
    <hyperlink ref="F207" r:id="rId25" display="https://podminky.urs.cz/item/CS_URS_2024_02/469972121"/>
    <hyperlink ref="F213" r:id="rId26" display="https://podminky.urs.cz/item/CS_URS_2024_02/469973124"/>
    <hyperlink ref="F218" r:id="rId27" display="https://podminky.urs.cz/item/CS_URS_2024_02/HZS4212"/>
    <hyperlink ref="F220" r:id="rId28" display="https://podminky.urs.cz/item/CS_URS_2024_02/HZS4222"/>
    <hyperlink ref="F222" r:id="rId29"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30"/>
</worksheet>
</file>

<file path=xl/worksheets/sheet5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242</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11106</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22</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
        <v>19</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
        <v>9600</v>
      </c>
      <c r="F23" s="41"/>
      <c r="G23" s="41"/>
      <c r="H23" s="41"/>
      <c r="I23" s="146" t="s">
        <v>29</v>
      </c>
      <c r="J23" s="136" t="s">
        <v>19</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
        <v>9601</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
        <v>9602</v>
      </c>
      <c r="F26" s="41"/>
      <c r="G26" s="41"/>
      <c r="H26" s="41"/>
      <c r="I26" s="146" t="s">
        <v>29</v>
      </c>
      <c r="J26" s="136" t="s">
        <v>9603</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47.25" customHeight="1">
      <c r="A29" s="151"/>
      <c r="B29" s="152"/>
      <c r="C29" s="151"/>
      <c r="D29" s="151"/>
      <c r="E29" s="153" t="s">
        <v>41</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ROUND((SUM(BE90:BE126)),  2)</f>
        <v>0</v>
      </c>
      <c r="G35" s="41"/>
      <c r="H35" s="41"/>
      <c r="I35" s="161">
        <v>0.20999999999999999</v>
      </c>
      <c r="J35" s="160">
        <f>ROUND(((SUM(BE90:BE126))*I35),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ROUND((SUM(BF90:BF126)),  2)</f>
        <v>0</v>
      </c>
      <c r="G36" s="41"/>
      <c r="H36" s="41"/>
      <c r="I36" s="161">
        <v>0.12</v>
      </c>
      <c r="J36" s="160">
        <f>ROUND(((SUM(BF90:BF126))*I36),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ROUND((SUM(BG90:BG126)),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ROUND((SUM(BH90:BH126)),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ROUND((SUM(BI90:BI126)),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668 - OO POTV</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Ostrava</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 xml:space="preserve">Ing. Švehlová </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Elektroline, a.s.</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1074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1075</v>
      </c>
      <c r="E65" s="186"/>
      <c r="F65" s="186"/>
      <c r="G65" s="186"/>
      <c r="H65" s="186"/>
      <c r="I65" s="186"/>
      <c r="J65" s="187">
        <f>J92</f>
        <v>0</v>
      </c>
      <c r="K65" s="128"/>
      <c r="L65" s="188"/>
      <c r="S65" s="10"/>
      <c r="T65" s="10"/>
      <c r="U65" s="10"/>
      <c r="V65" s="10"/>
      <c r="W65" s="10"/>
      <c r="X65" s="10"/>
      <c r="Y65" s="10"/>
      <c r="Z65" s="10"/>
      <c r="AA65" s="10"/>
      <c r="AB65" s="10"/>
      <c r="AC65" s="10"/>
      <c r="AD65" s="10"/>
      <c r="AE65" s="10"/>
    </row>
    <row r="66" s="9" customFormat="1" ht="24.96" customHeight="1">
      <c r="A66" s="9"/>
      <c r="B66" s="178"/>
      <c r="C66" s="179"/>
      <c r="D66" s="180" t="s">
        <v>11107</v>
      </c>
      <c r="E66" s="181"/>
      <c r="F66" s="181"/>
      <c r="G66" s="181"/>
      <c r="H66" s="181"/>
      <c r="I66" s="181"/>
      <c r="J66" s="182">
        <f>J117</f>
        <v>0</v>
      </c>
      <c r="K66" s="179"/>
      <c r="L66" s="183"/>
      <c r="S66" s="9"/>
      <c r="T66" s="9"/>
      <c r="U66" s="9"/>
      <c r="V66" s="9"/>
      <c r="W66" s="9"/>
      <c r="X66" s="9"/>
      <c r="Y66" s="9"/>
      <c r="Z66" s="9"/>
      <c r="AA66" s="9"/>
      <c r="AB66" s="9"/>
      <c r="AC66" s="9"/>
      <c r="AD66" s="9"/>
      <c r="AE66" s="9"/>
    </row>
    <row r="67" s="10" customFormat="1" ht="19.92" customHeight="1">
      <c r="A67" s="10"/>
      <c r="B67" s="184"/>
      <c r="C67" s="128"/>
      <c r="D67" s="185" t="s">
        <v>11108</v>
      </c>
      <c r="E67" s="186"/>
      <c r="F67" s="186"/>
      <c r="G67" s="186"/>
      <c r="H67" s="186"/>
      <c r="I67" s="186"/>
      <c r="J67" s="187">
        <f>J118</f>
        <v>0</v>
      </c>
      <c r="K67" s="128"/>
      <c r="L67" s="188"/>
      <c r="S67" s="10"/>
      <c r="T67" s="10"/>
      <c r="U67" s="10"/>
      <c r="V67" s="10"/>
      <c r="W67" s="10"/>
      <c r="X67" s="10"/>
      <c r="Y67" s="10"/>
      <c r="Z67" s="10"/>
      <c r="AA67" s="10"/>
      <c r="AB67" s="10"/>
      <c r="AC67" s="10"/>
      <c r="AD67" s="10"/>
      <c r="AE67" s="10"/>
    </row>
    <row r="68" s="10" customFormat="1" ht="14.88" customHeight="1">
      <c r="A68" s="10"/>
      <c r="B68" s="184"/>
      <c r="C68" s="128"/>
      <c r="D68" s="185" t="s">
        <v>11109</v>
      </c>
      <c r="E68" s="186"/>
      <c r="F68" s="186"/>
      <c r="G68" s="186"/>
      <c r="H68" s="186"/>
      <c r="I68" s="186"/>
      <c r="J68" s="187">
        <f>J124</f>
        <v>0</v>
      </c>
      <c r="K68" s="128"/>
      <c r="L68" s="188"/>
      <c r="S68" s="10"/>
      <c r="T68" s="10"/>
      <c r="U68" s="10"/>
      <c r="V68" s="10"/>
      <c r="W68" s="10"/>
      <c r="X68" s="10"/>
      <c r="Y68" s="10"/>
      <c r="Z68" s="10"/>
      <c r="AA68" s="10"/>
      <c r="AB68" s="10"/>
      <c r="AC68" s="10"/>
      <c r="AD68" s="10"/>
      <c r="AE68" s="10"/>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SO 668 - OO POTV</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Ostrava</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 xml:space="preserve">Ing. Švehlová </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Elektroline, a.s.</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P91+P117</f>
        <v>0</v>
      </c>
      <c r="Q90" s="99"/>
      <c r="R90" s="197">
        <f>R91+R117</f>
        <v>0.24451342999999998</v>
      </c>
      <c r="S90" s="99"/>
      <c r="T90" s="198">
        <f>T91+T117</f>
        <v>0</v>
      </c>
      <c r="U90" s="41"/>
      <c r="V90" s="41"/>
      <c r="W90" s="41"/>
      <c r="X90" s="41"/>
      <c r="Y90" s="41"/>
      <c r="Z90" s="41"/>
      <c r="AA90" s="41"/>
      <c r="AB90" s="41"/>
      <c r="AC90" s="41"/>
      <c r="AD90" s="41"/>
      <c r="AE90" s="41"/>
      <c r="AT90" s="20" t="s">
        <v>75</v>
      </c>
      <c r="AU90" s="20" t="s">
        <v>290</v>
      </c>
      <c r="BK90" s="199">
        <f>BK91+BK117</f>
        <v>0</v>
      </c>
    </row>
    <row r="91" s="12" customFormat="1" ht="25.92" customHeight="1">
      <c r="A91" s="12"/>
      <c r="B91" s="200"/>
      <c r="C91" s="201"/>
      <c r="D91" s="202" t="s">
        <v>75</v>
      </c>
      <c r="E91" s="203" t="s">
        <v>1137</v>
      </c>
      <c r="F91" s="203" t="s">
        <v>1138</v>
      </c>
      <c r="G91" s="201"/>
      <c r="H91" s="201"/>
      <c r="I91" s="204"/>
      <c r="J91" s="205">
        <f>BK91</f>
        <v>0</v>
      </c>
      <c r="K91" s="201"/>
      <c r="L91" s="206"/>
      <c r="M91" s="207"/>
      <c r="N91" s="208"/>
      <c r="O91" s="208"/>
      <c r="P91" s="209">
        <f>P92</f>
        <v>0</v>
      </c>
      <c r="Q91" s="208"/>
      <c r="R91" s="209">
        <f>R92</f>
        <v>0.24451342999999998</v>
      </c>
      <c r="S91" s="208"/>
      <c r="T91" s="210">
        <f>T92</f>
        <v>0</v>
      </c>
      <c r="U91" s="12"/>
      <c r="V91" s="12"/>
      <c r="W91" s="12"/>
      <c r="X91" s="12"/>
      <c r="Y91" s="12"/>
      <c r="Z91" s="12"/>
      <c r="AA91" s="12"/>
      <c r="AB91" s="12"/>
      <c r="AC91" s="12"/>
      <c r="AD91" s="12"/>
      <c r="AE91" s="12"/>
      <c r="AR91" s="211" t="s">
        <v>150</v>
      </c>
      <c r="AT91" s="212" t="s">
        <v>75</v>
      </c>
      <c r="AU91" s="212" t="s">
        <v>76</v>
      </c>
      <c r="AY91" s="211" t="s">
        <v>308</v>
      </c>
      <c r="BK91" s="213">
        <f>BK92</f>
        <v>0</v>
      </c>
    </row>
    <row r="92" s="12" customFormat="1" ht="22.8" customHeight="1">
      <c r="A92" s="12"/>
      <c r="B92" s="200"/>
      <c r="C92" s="201"/>
      <c r="D92" s="202" t="s">
        <v>75</v>
      </c>
      <c r="E92" s="214" t="s">
        <v>1139</v>
      </c>
      <c r="F92" s="214" t="s">
        <v>1140</v>
      </c>
      <c r="G92" s="201"/>
      <c r="H92" s="201"/>
      <c r="I92" s="204"/>
      <c r="J92" s="215">
        <f>BK92</f>
        <v>0</v>
      </c>
      <c r="K92" s="201"/>
      <c r="L92" s="206"/>
      <c r="M92" s="207"/>
      <c r="N92" s="208"/>
      <c r="O92" s="208"/>
      <c r="P92" s="209">
        <f>SUM(P93:P116)</f>
        <v>0</v>
      </c>
      <c r="Q92" s="208"/>
      <c r="R92" s="209">
        <f>SUM(R93:R116)</f>
        <v>0.24451342999999998</v>
      </c>
      <c r="S92" s="208"/>
      <c r="T92" s="210">
        <f>SUM(T93:T116)</f>
        <v>0</v>
      </c>
      <c r="U92" s="12"/>
      <c r="V92" s="12"/>
      <c r="W92" s="12"/>
      <c r="X92" s="12"/>
      <c r="Y92" s="12"/>
      <c r="Z92" s="12"/>
      <c r="AA92" s="12"/>
      <c r="AB92" s="12"/>
      <c r="AC92" s="12"/>
      <c r="AD92" s="12"/>
      <c r="AE92" s="12"/>
      <c r="AR92" s="211" t="s">
        <v>150</v>
      </c>
      <c r="AT92" s="212" t="s">
        <v>75</v>
      </c>
      <c r="AU92" s="212" t="s">
        <v>83</v>
      </c>
      <c r="AY92" s="211" t="s">
        <v>308</v>
      </c>
      <c r="BK92" s="213">
        <f>SUM(BK93:BK116)</f>
        <v>0</v>
      </c>
    </row>
    <row r="93" s="2" customFormat="1" ht="21.75" customHeight="1">
      <c r="A93" s="41"/>
      <c r="B93" s="42"/>
      <c r="C93" s="216" t="s">
        <v>83</v>
      </c>
      <c r="D93" s="216" t="s">
        <v>310</v>
      </c>
      <c r="E93" s="217" t="s">
        <v>10233</v>
      </c>
      <c r="F93" s="218" t="s">
        <v>10234</v>
      </c>
      <c r="G93" s="219" t="s">
        <v>323</v>
      </c>
      <c r="H93" s="220">
        <v>5</v>
      </c>
      <c r="I93" s="221"/>
      <c r="J93" s="222">
        <f>ROUND(I93*H93,2)</f>
        <v>0</v>
      </c>
      <c r="K93" s="218" t="s">
        <v>314</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782</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782</v>
      </c>
      <c r="BM93" s="227" t="s">
        <v>11110</v>
      </c>
    </row>
    <row r="94" s="2" customFormat="1">
      <c r="A94" s="41"/>
      <c r="B94" s="42"/>
      <c r="C94" s="43"/>
      <c r="D94" s="229" t="s">
        <v>317</v>
      </c>
      <c r="E94" s="43"/>
      <c r="F94" s="230" t="s">
        <v>10236</v>
      </c>
      <c r="G94" s="43"/>
      <c r="H94" s="43"/>
      <c r="I94" s="231"/>
      <c r="J94" s="43"/>
      <c r="K94" s="43"/>
      <c r="L94" s="47"/>
      <c r="M94" s="232"/>
      <c r="N94" s="233"/>
      <c r="O94" s="87"/>
      <c r="P94" s="87"/>
      <c r="Q94" s="87"/>
      <c r="R94" s="87"/>
      <c r="S94" s="87"/>
      <c r="T94" s="88"/>
      <c r="U94" s="41"/>
      <c r="V94" s="41"/>
      <c r="W94" s="41"/>
      <c r="X94" s="41"/>
      <c r="Y94" s="41"/>
      <c r="Z94" s="41"/>
      <c r="AA94" s="41"/>
      <c r="AB94" s="41"/>
      <c r="AC94" s="41"/>
      <c r="AD94" s="41"/>
      <c r="AE94" s="41"/>
      <c r="AT94" s="20" t="s">
        <v>317</v>
      </c>
      <c r="AU94" s="20" t="s">
        <v>85</v>
      </c>
    </row>
    <row r="95" s="2" customFormat="1">
      <c r="A95" s="41"/>
      <c r="B95" s="42"/>
      <c r="C95" s="43"/>
      <c r="D95" s="236" t="s">
        <v>4125</v>
      </c>
      <c r="E95" s="43"/>
      <c r="F95" s="292" t="s">
        <v>11111</v>
      </c>
      <c r="G95" s="43"/>
      <c r="H95" s="43"/>
      <c r="I95" s="231"/>
      <c r="J95" s="43"/>
      <c r="K95" s="43"/>
      <c r="L95" s="47"/>
      <c r="M95" s="232"/>
      <c r="N95" s="233"/>
      <c r="O95" s="87"/>
      <c r="P95" s="87"/>
      <c r="Q95" s="87"/>
      <c r="R95" s="87"/>
      <c r="S95" s="87"/>
      <c r="T95" s="88"/>
      <c r="U95" s="41"/>
      <c r="V95" s="41"/>
      <c r="W95" s="41"/>
      <c r="X95" s="41"/>
      <c r="Y95" s="41"/>
      <c r="Z95" s="41"/>
      <c r="AA95" s="41"/>
      <c r="AB95" s="41"/>
      <c r="AC95" s="41"/>
      <c r="AD95" s="41"/>
      <c r="AE95" s="41"/>
      <c r="AT95" s="20" t="s">
        <v>4125</v>
      </c>
      <c r="AU95" s="20" t="s">
        <v>85</v>
      </c>
    </row>
    <row r="96" s="2" customFormat="1" ht="44.25" customHeight="1">
      <c r="A96" s="41"/>
      <c r="B96" s="42"/>
      <c r="C96" s="216" t="s">
        <v>85</v>
      </c>
      <c r="D96" s="216" t="s">
        <v>310</v>
      </c>
      <c r="E96" s="217" t="s">
        <v>3478</v>
      </c>
      <c r="F96" s="218" t="s">
        <v>3479</v>
      </c>
      <c r="G96" s="219" t="s">
        <v>323</v>
      </c>
      <c r="H96" s="220">
        <v>5</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782</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782</v>
      </c>
      <c r="BM96" s="227" t="s">
        <v>11112</v>
      </c>
    </row>
    <row r="97" s="2" customFormat="1">
      <c r="A97" s="41"/>
      <c r="B97" s="42"/>
      <c r="C97" s="43"/>
      <c r="D97" s="229" t="s">
        <v>317</v>
      </c>
      <c r="E97" s="43"/>
      <c r="F97" s="230" t="s">
        <v>3481</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2" customFormat="1" ht="16.5" customHeight="1">
      <c r="A98" s="41"/>
      <c r="B98" s="42"/>
      <c r="C98" s="280" t="s">
        <v>150</v>
      </c>
      <c r="D98" s="280" t="s">
        <v>1137</v>
      </c>
      <c r="E98" s="281" t="s">
        <v>11113</v>
      </c>
      <c r="F98" s="282" t="s">
        <v>10238</v>
      </c>
      <c r="G98" s="283" t="s">
        <v>4835</v>
      </c>
      <c r="H98" s="284">
        <v>5</v>
      </c>
      <c r="I98" s="285"/>
      <c r="J98" s="286">
        <f>ROUND(I98*H98,2)</f>
        <v>0</v>
      </c>
      <c r="K98" s="282" t="s">
        <v>19</v>
      </c>
      <c r="L98" s="287"/>
      <c r="M98" s="288" t="s">
        <v>19</v>
      </c>
      <c r="N98" s="289"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352</v>
      </c>
      <c r="AT98" s="227" t="s">
        <v>1137</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11114</v>
      </c>
    </row>
    <row r="99" s="2" customFormat="1" ht="16.5" customHeight="1">
      <c r="A99" s="41"/>
      <c r="B99" s="42"/>
      <c r="C99" s="216" t="s">
        <v>315</v>
      </c>
      <c r="D99" s="216" t="s">
        <v>310</v>
      </c>
      <c r="E99" s="217" t="s">
        <v>9190</v>
      </c>
      <c r="F99" s="218" t="s">
        <v>9191</v>
      </c>
      <c r="G99" s="219" t="s">
        <v>323</v>
      </c>
      <c r="H99" s="220">
        <v>5</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11115</v>
      </c>
    </row>
    <row r="100" s="2" customFormat="1">
      <c r="A100" s="41"/>
      <c r="B100" s="42"/>
      <c r="C100" s="43"/>
      <c r="D100" s="229" t="s">
        <v>317</v>
      </c>
      <c r="E100" s="43"/>
      <c r="F100" s="230" t="s">
        <v>9193</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2" customFormat="1" ht="24.15" customHeight="1">
      <c r="A101" s="41"/>
      <c r="B101" s="42"/>
      <c r="C101" s="216" t="s">
        <v>336</v>
      </c>
      <c r="D101" s="216" t="s">
        <v>310</v>
      </c>
      <c r="E101" s="217" t="s">
        <v>11116</v>
      </c>
      <c r="F101" s="218" t="s">
        <v>11117</v>
      </c>
      <c r="G101" s="219" t="s">
        <v>474</v>
      </c>
      <c r="H101" s="220">
        <v>200</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782</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782</v>
      </c>
      <c r="BM101" s="227" t="s">
        <v>11118</v>
      </c>
    </row>
    <row r="102" s="2" customFormat="1">
      <c r="A102" s="41"/>
      <c r="B102" s="42"/>
      <c r="C102" s="43"/>
      <c r="D102" s="229" t="s">
        <v>317</v>
      </c>
      <c r="E102" s="43"/>
      <c r="F102" s="230" t="s">
        <v>11119</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3" customFormat="1">
      <c r="A103" s="13"/>
      <c r="B103" s="234"/>
      <c r="C103" s="235"/>
      <c r="D103" s="236" t="s">
        <v>319</v>
      </c>
      <c r="E103" s="237" t="s">
        <v>19</v>
      </c>
      <c r="F103" s="238" t="s">
        <v>11120</v>
      </c>
      <c r="G103" s="235"/>
      <c r="H103" s="239">
        <v>200</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83</v>
      </c>
      <c r="AY103" s="245" t="s">
        <v>308</v>
      </c>
    </row>
    <row r="104" s="2" customFormat="1" ht="37.8" customHeight="1">
      <c r="A104" s="41"/>
      <c r="B104" s="42"/>
      <c r="C104" s="216" t="s">
        <v>342</v>
      </c>
      <c r="D104" s="216" t="s">
        <v>310</v>
      </c>
      <c r="E104" s="217" t="s">
        <v>11121</v>
      </c>
      <c r="F104" s="218" t="s">
        <v>11122</v>
      </c>
      <c r="G104" s="219" t="s">
        <v>474</v>
      </c>
      <c r="H104" s="220">
        <v>258.75</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11123</v>
      </c>
    </row>
    <row r="105" s="2" customFormat="1">
      <c r="A105" s="41"/>
      <c r="B105" s="42"/>
      <c r="C105" s="43"/>
      <c r="D105" s="229" t="s">
        <v>317</v>
      </c>
      <c r="E105" s="43"/>
      <c r="F105" s="230" t="s">
        <v>11124</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11125</v>
      </c>
      <c r="G106" s="235"/>
      <c r="H106" s="239">
        <v>258.75</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83</v>
      </c>
      <c r="AY106" s="245" t="s">
        <v>308</v>
      </c>
    </row>
    <row r="107" s="2" customFormat="1" ht="16.5" customHeight="1">
      <c r="A107" s="41"/>
      <c r="B107" s="42"/>
      <c r="C107" s="280" t="s">
        <v>347</v>
      </c>
      <c r="D107" s="280" t="s">
        <v>1137</v>
      </c>
      <c r="E107" s="281" t="s">
        <v>11126</v>
      </c>
      <c r="F107" s="282" t="s">
        <v>11127</v>
      </c>
      <c r="G107" s="283" t="s">
        <v>474</v>
      </c>
      <c r="H107" s="284">
        <v>297.56299999999999</v>
      </c>
      <c r="I107" s="285"/>
      <c r="J107" s="286">
        <f>ROUND(I107*H107,2)</f>
        <v>0</v>
      </c>
      <c r="K107" s="282" t="s">
        <v>314</v>
      </c>
      <c r="L107" s="287"/>
      <c r="M107" s="288" t="s">
        <v>19</v>
      </c>
      <c r="N107" s="289" t="s">
        <v>47</v>
      </c>
      <c r="O107" s="87"/>
      <c r="P107" s="225">
        <f>O107*H107</f>
        <v>0</v>
      </c>
      <c r="Q107" s="225">
        <v>0.00060999999999999997</v>
      </c>
      <c r="R107" s="225">
        <f>Q107*H107</f>
        <v>0.18151342999999998</v>
      </c>
      <c r="S107" s="225">
        <v>0</v>
      </c>
      <c r="T107" s="226">
        <f>S107*H107</f>
        <v>0</v>
      </c>
      <c r="U107" s="41"/>
      <c r="V107" s="41"/>
      <c r="W107" s="41"/>
      <c r="X107" s="41"/>
      <c r="Y107" s="41"/>
      <c r="Z107" s="41"/>
      <c r="AA107" s="41"/>
      <c r="AB107" s="41"/>
      <c r="AC107" s="41"/>
      <c r="AD107" s="41"/>
      <c r="AE107" s="41"/>
      <c r="AR107" s="227" t="s">
        <v>3700</v>
      </c>
      <c r="AT107" s="227" t="s">
        <v>1137</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3700</v>
      </c>
      <c r="BM107" s="227" t="s">
        <v>11128</v>
      </c>
    </row>
    <row r="108" s="2" customFormat="1">
      <c r="A108" s="41"/>
      <c r="B108" s="42"/>
      <c r="C108" s="43"/>
      <c r="D108" s="236" t="s">
        <v>4125</v>
      </c>
      <c r="E108" s="43"/>
      <c r="F108" s="292" t="s">
        <v>11129</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4125</v>
      </c>
      <c r="AU108" s="20" t="s">
        <v>85</v>
      </c>
    </row>
    <row r="109" s="13" customFormat="1">
      <c r="A109" s="13"/>
      <c r="B109" s="234"/>
      <c r="C109" s="235"/>
      <c r="D109" s="236" t="s">
        <v>319</v>
      </c>
      <c r="E109" s="237" t="s">
        <v>19</v>
      </c>
      <c r="F109" s="238" t="s">
        <v>11125</v>
      </c>
      <c r="G109" s="235"/>
      <c r="H109" s="239">
        <v>258.75</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83</v>
      </c>
      <c r="AY109" s="245" t="s">
        <v>308</v>
      </c>
    </row>
    <row r="110" s="13" customFormat="1">
      <c r="A110" s="13"/>
      <c r="B110" s="234"/>
      <c r="C110" s="235"/>
      <c r="D110" s="236" t="s">
        <v>319</v>
      </c>
      <c r="E110" s="235"/>
      <c r="F110" s="238" t="s">
        <v>11130</v>
      </c>
      <c r="G110" s="235"/>
      <c r="H110" s="239">
        <v>297.56299999999999</v>
      </c>
      <c r="I110" s="240"/>
      <c r="J110" s="235"/>
      <c r="K110" s="235"/>
      <c r="L110" s="241"/>
      <c r="M110" s="242"/>
      <c r="N110" s="243"/>
      <c r="O110" s="243"/>
      <c r="P110" s="243"/>
      <c r="Q110" s="243"/>
      <c r="R110" s="243"/>
      <c r="S110" s="243"/>
      <c r="T110" s="244"/>
      <c r="U110" s="13"/>
      <c r="V110" s="13"/>
      <c r="W110" s="13"/>
      <c r="X110" s="13"/>
      <c r="Y110" s="13"/>
      <c r="Z110" s="13"/>
      <c r="AA110" s="13"/>
      <c r="AB110" s="13"/>
      <c r="AC110" s="13"/>
      <c r="AD110" s="13"/>
      <c r="AE110" s="13"/>
      <c r="AT110" s="245" t="s">
        <v>319</v>
      </c>
      <c r="AU110" s="245" t="s">
        <v>85</v>
      </c>
      <c r="AV110" s="13" t="s">
        <v>85</v>
      </c>
      <c r="AW110" s="13" t="s">
        <v>4</v>
      </c>
      <c r="AX110" s="13" t="s">
        <v>83</v>
      </c>
      <c r="AY110" s="245" t="s">
        <v>308</v>
      </c>
    </row>
    <row r="111" s="2" customFormat="1" ht="21.75" customHeight="1">
      <c r="A111" s="41"/>
      <c r="B111" s="42"/>
      <c r="C111" s="216" t="s">
        <v>352</v>
      </c>
      <c r="D111" s="216" t="s">
        <v>310</v>
      </c>
      <c r="E111" s="217" t="s">
        <v>4596</v>
      </c>
      <c r="F111" s="218" t="s">
        <v>4597</v>
      </c>
      <c r="G111" s="219" t="s">
        <v>474</v>
      </c>
      <c r="H111" s="220">
        <v>180</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11131</v>
      </c>
    </row>
    <row r="112" s="2" customFormat="1">
      <c r="A112" s="41"/>
      <c r="B112" s="42"/>
      <c r="C112" s="43"/>
      <c r="D112" s="229" t="s">
        <v>317</v>
      </c>
      <c r="E112" s="43"/>
      <c r="F112" s="230" t="s">
        <v>4599</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13" customFormat="1">
      <c r="A113" s="13"/>
      <c r="B113" s="234"/>
      <c r="C113" s="235"/>
      <c r="D113" s="236" t="s">
        <v>319</v>
      </c>
      <c r="E113" s="237" t="s">
        <v>19</v>
      </c>
      <c r="F113" s="238" t="s">
        <v>11132</v>
      </c>
      <c r="G113" s="235"/>
      <c r="H113" s="239">
        <v>180</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83</v>
      </c>
      <c r="AY113" s="245" t="s">
        <v>308</v>
      </c>
    </row>
    <row r="114" s="2" customFormat="1" ht="16.5" customHeight="1">
      <c r="A114" s="41"/>
      <c r="B114" s="42"/>
      <c r="C114" s="280" t="s">
        <v>357</v>
      </c>
      <c r="D114" s="280" t="s">
        <v>1137</v>
      </c>
      <c r="E114" s="281" t="s">
        <v>4128</v>
      </c>
      <c r="F114" s="282" t="s">
        <v>4129</v>
      </c>
      <c r="G114" s="283" t="s">
        <v>474</v>
      </c>
      <c r="H114" s="284">
        <v>180</v>
      </c>
      <c r="I114" s="285"/>
      <c r="J114" s="286">
        <f>ROUND(I114*H114,2)</f>
        <v>0</v>
      </c>
      <c r="K114" s="282" t="s">
        <v>314</v>
      </c>
      <c r="L114" s="287"/>
      <c r="M114" s="288" t="s">
        <v>19</v>
      </c>
      <c r="N114" s="289" t="s">
        <v>47</v>
      </c>
      <c r="O114" s="87"/>
      <c r="P114" s="225">
        <f>O114*H114</f>
        <v>0</v>
      </c>
      <c r="Q114" s="225">
        <v>0.00035</v>
      </c>
      <c r="R114" s="225">
        <f>Q114*H114</f>
        <v>0.063</v>
      </c>
      <c r="S114" s="225">
        <v>0</v>
      </c>
      <c r="T114" s="226">
        <f>S114*H114</f>
        <v>0</v>
      </c>
      <c r="U114" s="41"/>
      <c r="V114" s="41"/>
      <c r="W114" s="41"/>
      <c r="X114" s="41"/>
      <c r="Y114" s="41"/>
      <c r="Z114" s="41"/>
      <c r="AA114" s="41"/>
      <c r="AB114" s="41"/>
      <c r="AC114" s="41"/>
      <c r="AD114" s="41"/>
      <c r="AE114" s="41"/>
      <c r="AR114" s="227" t="s">
        <v>352</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11133</v>
      </c>
    </row>
    <row r="115" s="13" customFormat="1">
      <c r="A115" s="13"/>
      <c r="B115" s="234"/>
      <c r="C115" s="235"/>
      <c r="D115" s="236" t="s">
        <v>319</v>
      </c>
      <c r="E115" s="237" t="s">
        <v>19</v>
      </c>
      <c r="F115" s="238" t="s">
        <v>11132</v>
      </c>
      <c r="G115" s="235"/>
      <c r="H115" s="239">
        <v>180</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16.5" customHeight="1">
      <c r="A116" s="41"/>
      <c r="B116" s="42"/>
      <c r="C116" s="216" t="s">
        <v>362</v>
      </c>
      <c r="D116" s="216" t="s">
        <v>310</v>
      </c>
      <c r="E116" s="217" t="s">
        <v>9737</v>
      </c>
      <c r="F116" s="218" t="s">
        <v>9738</v>
      </c>
      <c r="G116" s="219" t="s">
        <v>1891</v>
      </c>
      <c r="H116" s="290"/>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11134</v>
      </c>
    </row>
    <row r="117" s="12" customFormat="1" ht="25.92" customHeight="1">
      <c r="A117" s="12"/>
      <c r="B117" s="200"/>
      <c r="C117" s="201"/>
      <c r="D117" s="202" t="s">
        <v>75</v>
      </c>
      <c r="E117" s="203" t="s">
        <v>10005</v>
      </c>
      <c r="F117" s="203" t="s">
        <v>11135</v>
      </c>
      <c r="G117" s="201"/>
      <c r="H117" s="201"/>
      <c r="I117" s="204"/>
      <c r="J117" s="205">
        <f>BK117</f>
        <v>0</v>
      </c>
      <c r="K117" s="201"/>
      <c r="L117" s="206"/>
      <c r="M117" s="207"/>
      <c r="N117" s="208"/>
      <c r="O117" s="208"/>
      <c r="P117" s="209">
        <f>P118</f>
        <v>0</v>
      </c>
      <c r="Q117" s="208"/>
      <c r="R117" s="209">
        <f>R118</f>
        <v>0</v>
      </c>
      <c r="S117" s="208"/>
      <c r="T117" s="210">
        <f>T118</f>
        <v>0</v>
      </c>
      <c r="U117" s="12"/>
      <c r="V117" s="12"/>
      <c r="W117" s="12"/>
      <c r="X117" s="12"/>
      <c r="Y117" s="12"/>
      <c r="Z117" s="12"/>
      <c r="AA117" s="12"/>
      <c r="AB117" s="12"/>
      <c r="AC117" s="12"/>
      <c r="AD117" s="12"/>
      <c r="AE117" s="12"/>
      <c r="AR117" s="211" t="s">
        <v>336</v>
      </c>
      <c r="AT117" s="212" t="s">
        <v>75</v>
      </c>
      <c r="AU117" s="212" t="s">
        <v>76</v>
      </c>
      <c r="AY117" s="211" t="s">
        <v>308</v>
      </c>
      <c r="BK117" s="213">
        <f>BK118</f>
        <v>0</v>
      </c>
    </row>
    <row r="118" s="12" customFormat="1" ht="22.8" customHeight="1">
      <c r="A118" s="12"/>
      <c r="B118" s="200"/>
      <c r="C118" s="201"/>
      <c r="D118" s="202" t="s">
        <v>75</v>
      </c>
      <c r="E118" s="214" t="s">
        <v>10279</v>
      </c>
      <c r="F118" s="214" t="s">
        <v>11136</v>
      </c>
      <c r="G118" s="201"/>
      <c r="H118" s="201"/>
      <c r="I118" s="204"/>
      <c r="J118" s="215">
        <f>BK118</f>
        <v>0</v>
      </c>
      <c r="K118" s="201"/>
      <c r="L118" s="206"/>
      <c r="M118" s="207"/>
      <c r="N118" s="208"/>
      <c r="O118" s="208"/>
      <c r="P118" s="209">
        <f>P119+SUM(P120:P124)</f>
        <v>0</v>
      </c>
      <c r="Q118" s="208"/>
      <c r="R118" s="209">
        <f>R119+SUM(R120:R124)</f>
        <v>0</v>
      </c>
      <c r="S118" s="208"/>
      <c r="T118" s="210">
        <f>T119+SUM(T120:T124)</f>
        <v>0</v>
      </c>
      <c r="U118" s="12"/>
      <c r="V118" s="12"/>
      <c r="W118" s="12"/>
      <c r="X118" s="12"/>
      <c r="Y118" s="12"/>
      <c r="Z118" s="12"/>
      <c r="AA118" s="12"/>
      <c r="AB118" s="12"/>
      <c r="AC118" s="12"/>
      <c r="AD118" s="12"/>
      <c r="AE118" s="12"/>
      <c r="AR118" s="211" t="s">
        <v>83</v>
      </c>
      <c r="AT118" s="212" t="s">
        <v>75</v>
      </c>
      <c r="AU118" s="212" t="s">
        <v>83</v>
      </c>
      <c r="AY118" s="211" t="s">
        <v>308</v>
      </c>
      <c r="BK118" s="213">
        <f>BK119+SUM(BK120:BK124)</f>
        <v>0</v>
      </c>
    </row>
    <row r="119" s="2" customFormat="1" ht="16.5" customHeight="1">
      <c r="A119" s="41"/>
      <c r="B119" s="42"/>
      <c r="C119" s="216" t="s">
        <v>367</v>
      </c>
      <c r="D119" s="216" t="s">
        <v>310</v>
      </c>
      <c r="E119" s="217" t="s">
        <v>10007</v>
      </c>
      <c r="F119" s="218" t="s">
        <v>10008</v>
      </c>
      <c r="G119" s="219" t="s">
        <v>881</v>
      </c>
      <c r="H119" s="220">
        <v>16</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11137</v>
      </c>
    </row>
    <row r="120" s="2" customFormat="1">
      <c r="A120" s="41"/>
      <c r="B120" s="42"/>
      <c r="C120" s="43"/>
      <c r="D120" s="229" t="s">
        <v>317</v>
      </c>
      <c r="E120" s="43"/>
      <c r="F120" s="230" t="s">
        <v>10010</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ht="16.5" customHeight="1">
      <c r="A121" s="41"/>
      <c r="B121" s="42"/>
      <c r="C121" s="216" t="s">
        <v>8</v>
      </c>
      <c r="D121" s="216" t="s">
        <v>310</v>
      </c>
      <c r="E121" s="217" t="s">
        <v>10015</v>
      </c>
      <c r="F121" s="218" t="s">
        <v>10016</v>
      </c>
      <c r="G121" s="219" t="s">
        <v>881</v>
      </c>
      <c r="H121" s="220">
        <v>30</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11138</v>
      </c>
    </row>
    <row r="122" s="2" customFormat="1">
      <c r="A122" s="41"/>
      <c r="B122" s="42"/>
      <c r="C122" s="43"/>
      <c r="D122" s="229" t="s">
        <v>317</v>
      </c>
      <c r="E122" s="43"/>
      <c r="F122" s="230" t="s">
        <v>10018</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c r="A123" s="41"/>
      <c r="B123" s="42"/>
      <c r="C123" s="43"/>
      <c r="D123" s="236" t="s">
        <v>4125</v>
      </c>
      <c r="E123" s="43"/>
      <c r="F123" s="292" t="s">
        <v>10283</v>
      </c>
      <c r="G123" s="43"/>
      <c r="H123" s="43"/>
      <c r="I123" s="231"/>
      <c r="J123" s="43"/>
      <c r="K123" s="43"/>
      <c r="L123" s="47"/>
      <c r="M123" s="232"/>
      <c r="N123" s="233"/>
      <c r="O123" s="87"/>
      <c r="P123" s="87"/>
      <c r="Q123" s="87"/>
      <c r="R123" s="87"/>
      <c r="S123" s="87"/>
      <c r="T123" s="88"/>
      <c r="U123" s="41"/>
      <c r="V123" s="41"/>
      <c r="W123" s="41"/>
      <c r="X123" s="41"/>
      <c r="Y123" s="41"/>
      <c r="Z123" s="41"/>
      <c r="AA123" s="41"/>
      <c r="AB123" s="41"/>
      <c r="AC123" s="41"/>
      <c r="AD123" s="41"/>
      <c r="AE123" s="41"/>
      <c r="AT123" s="20" t="s">
        <v>4125</v>
      </c>
      <c r="AU123" s="20" t="s">
        <v>85</v>
      </c>
    </row>
    <row r="124" s="12" customFormat="1" ht="20.88" customHeight="1">
      <c r="A124" s="12"/>
      <c r="B124" s="200"/>
      <c r="C124" s="201"/>
      <c r="D124" s="202" t="s">
        <v>75</v>
      </c>
      <c r="E124" s="214" t="s">
        <v>4626</v>
      </c>
      <c r="F124" s="214" t="s">
        <v>4627</v>
      </c>
      <c r="G124" s="201"/>
      <c r="H124" s="201"/>
      <c r="I124" s="204"/>
      <c r="J124" s="215">
        <f>BK124</f>
        <v>0</v>
      </c>
      <c r="K124" s="201"/>
      <c r="L124" s="206"/>
      <c r="M124" s="207"/>
      <c r="N124" s="208"/>
      <c r="O124" s="208"/>
      <c r="P124" s="209">
        <f>SUM(P125:P126)</f>
        <v>0</v>
      </c>
      <c r="Q124" s="208"/>
      <c r="R124" s="209">
        <f>SUM(R125:R126)</f>
        <v>0</v>
      </c>
      <c r="S124" s="208"/>
      <c r="T124" s="210">
        <f>SUM(T125:T126)</f>
        <v>0</v>
      </c>
      <c r="U124" s="12"/>
      <c r="V124" s="12"/>
      <c r="W124" s="12"/>
      <c r="X124" s="12"/>
      <c r="Y124" s="12"/>
      <c r="Z124" s="12"/>
      <c r="AA124" s="12"/>
      <c r="AB124" s="12"/>
      <c r="AC124" s="12"/>
      <c r="AD124" s="12"/>
      <c r="AE124" s="12"/>
      <c r="AR124" s="211" t="s">
        <v>83</v>
      </c>
      <c r="AT124" s="212" t="s">
        <v>75</v>
      </c>
      <c r="AU124" s="212" t="s">
        <v>85</v>
      </c>
      <c r="AY124" s="211" t="s">
        <v>308</v>
      </c>
      <c r="BK124" s="213">
        <f>SUM(BK125:BK126)</f>
        <v>0</v>
      </c>
    </row>
    <row r="125" s="2" customFormat="1" ht="16.5" customHeight="1">
      <c r="A125" s="41"/>
      <c r="B125" s="42"/>
      <c r="C125" s="216" t="s">
        <v>376</v>
      </c>
      <c r="D125" s="216" t="s">
        <v>310</v>
      </c>
      <c r="E125" s="217" t="s">
        <v>11139</v>
      </c>
      <c r="F125" s="218" t="s">
        <v>11140</v>
      </c>
      <c r="G125" s="219" t="s">
        <v>768</v>
      </c>
      <c r="H125" s="220">
        <v>1</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4640</v>
      </c>
      <c r="AT125" s="227" t="s">
        <v>310</v>
      </c>
      <c r="AU125" s="227" t="s">
        <v>150</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4640</v>
      </c>
      <c r="BM125" s="227" t="s">
        <v>11141</v>
      </c>
    </row>
    <row r="126" s="2" customFormat="1" ht="16.5" customHeight="1">
      <c r="A126" s="41"/>
      <c r="B126" s="42"/>
      <c r="C126" s="216" t="s">
        <v>381</v>
      </c>
      <c r="D126" s="216" t="s">
        <v>310</v>
      </c>
      <c r="E126" s="217" t="s">
        <v>11142</v>
      </c>
      <c r="F126" s="218" t="s">
        <v>11143</v>
      </c>
      <c r="G126" s="219" t="s">
        <v>768</v>
      </c>
      <c r="H126" s="220">
        <v>1</v>
      </c>
      <c r="I126" s="221"/>
      <c r="J126" s="222">
        <f>ROUND(I126*H126,2)</f>
        <v>0</v>
      </c>
      <c r="K126" s="218" t="s">
        <v>19</v>
      </c>
      <c r="L126" s="47"/>
      <c r="M126" s="293" t="s">
        <v>19</v>
      </c>
      <c r="N126" s="294" t="s">
        <v>47</v>
      </c>
      <c r="O126" s="272"/>
      <c r="P126" s="295">
        <f>O126*H126</f>
        <v>0</v>
      </c>
      <c r="Q126" s="295">
        <v>0</v>
      </c>
      <c r="R126" s="295">
        <f>Q126*H126</f>
        <v>0</v>
      </c>
      <c r="S126" s="295">
        <v>0</v>
      </c>
      <c r="T126" s="296">
        <f>S126*H126</f>
        <v>0</v>
      </c>
      <c r="U126" s="41"/>
      <c r="V126" s="41"/>
      <c r="W126" s="41"/>
      <c r="X126" s="41"/>
      <c r="Y126" s="41"/>
      <c r="Z126" s="41"/>
      <c r="AA126" s="41"/>
      <c r="AB126" s="41"/>
      <c r="AC126" s="41"/>
      <c r="AD126" s="41"/>
      <c r="AE126" s="41"/>
      <c r="AR126" s="227" t="s">
        <v>4640</v>
      </c>
      <c r="AT126" s="227" t="s">
        <v>310</v>
      </c>
      <c r="AU126" s="227" t="s">
        <v>150</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4640</v>
      </c>
      <c r="BM126" s="227" t="s">
        <v>11144</v>
      </c>
    </row>
    <row r="127" s="2" customFormat="1" ht="6.96" customHeight="1">
      <c r="A127" s="41"/>
      <c r="B127" s="62"/>
      <c r="C127" s="63"/>
      <c r="D127" s="63"/>
      <c r="E127" s="63"/>
      <c r="F127" s="63"/>
      <c r="G127" s="63"/>
      <c r="H127" s="63"/>
      <c r="I127" s="63"/>
      <c r="J127" s="63"/>
      <c r="K127" s="63"/>
      <c r="L127" s="47"/>
      <c r="M127" s="41"/>
      <c r="O127" s="41"/>
      <c r="P127" s="41"/>
      <c r="Q127" s="41"/>
      <c r="R127" s="41"/>
      <c r="S127" s="41"/>
      <c r="T127" s="41"/>
      <c r="U127" s="41"/>
      <c r="V127" s="41"/>
      <c r="W127" s="41"/>
      <c r="X127" s="41"/>
      <c r="Y127" s="41"/>
      <c r="Z127" s="41"/>
      <c r="AA127" s="41"/>
      <c r="AB127" s="41"/>
      <c r="AC127" s="41"/>
      <c r="AD127" s="41"/>
      <c r="AE127" s="41"/>
    </row>
  </sheetData>
  <sheetProtection sheet="1" autoFilter="0" formatColumns="0" formatRows="0" objects="1" scenarios="1" spinCount="100000" saltValue="z+3ap95dCEuWeK1JDwVkfhPf01aYXCftSMMTfxGZkQ3ZjNay6vG5x/kQKI7iLaIs3VJ9qfp3Rm9Gy1+KHhPfXg==" hashValue="dqQIFwCw9KHd8eHz8k6RliyMxDOnwKtx+prnh0LBBUOXp0TnZ2k75PeRrtAYn1UGFgr5HOQsj6fkb75q0tHDVA==" algorithmName="SHA-512" password="CC35"/>
  <autoFilter ref="C89:K126"/>
  <mergeCells count="12">
    <mergeCell ref="E7:H7"/>
    <mergeCell ref="E9:H9"/>
    <mergeCell ref="E11:H11"/>
    <mergeCell ref="E20:H20"/>
    <mergeCell ref="E29:H29"/>
    <mergeCell ref="E50:H50"/>
    <mergeCell ref="E52:H52"/>
    <mergeCell ref="E54:H54"/>
    <mergeCell ref="E78:H78"/>
    <mergeCell ref="E80:H80"/>
    <mergeCell ref="E82:H82"/>
    <mergeCell ref="L2:V2"/>
  </mergeCells>
  <hyperlinks>
    <hyperlink ref="F94" r:id="rId1" display="https://podminky.urs.cz/item/CS_URS_2024_02/210030651"/>
    <hyperlink ref="F97" r:id="rId2" display="https://podminky.urs.cz/item/CS_URS_2024_02/220111891"/>
    <hyperlink ref="F100" r:id="rId3" display="https://podminky.urs.cz/item/CS_URS_2024_02/548132111"/>
    <hyperlink ref="F102" r:id="rId4" display="https://podminky.urs.cz/item/CS_URS_2024_02/210220003"/>
    <hyperlink ref="F105" r:id="rId5" display="https://podminky.urs.cz/item/CS_URS_2024_02/210800415"/>
    <hyperlink ref="F112" r:id="rId6" display="https://podminky.urs.cz/item/CS_URS_2024_02/460791114"/>
    <hyperlink ref="F120" r:id="rId7" display="https://podminky.urs.cz/item/CS_URS_2024_02/HZS4212"/>
    <hyperlink ref="F122" r:id="rId8" display="https://podminky.urs.cz/item/CS_URS_2024_02/HZS4232"/>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245</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11145</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ROUND(J90,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ROUND((SUM(BE90:BE130)),  2)</f>
        <v>0</v>
      </c>
      <c r="G35" s="41"/>
      <c r="H35" s="41"/>
      <c r="I35" s="161">
        <v>0.20999999999999999</v>
      </c>
      <c r="J35" s="160">
        <f>ROUND(((SUM(BE90:BE130))*I35),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ROUND((SUM(BF90:BF130)),  2)</f>
        <v>0</v>
      </c>
      <c r="G36" s="41"/>
      <c r="H36" s="41"/>
      <c r="I36" s="161">
        <v>0.12</v>
      </c>
      <c r="J36" s="160">
        <f>ROUND(((SUM(BF90:BF130))*I36),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ROUND((SUM(BG90:BG130)),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ROUND((SUM(BH90:BH130)),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ROUND((SUM(BI90:BI130)),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 xml:space="preserve">SO 801.1 -  Vegetační úpravy - pro DPO</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J90</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6699</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8"/>
      <c r="D65" s="185" t="s">
        <v>11146</v>
      </c>
      <c r="E65" s="186"/>
      <c r="F65" s="186"/>
      <c r="G65" s="186"/>
      <c r="H65" s="186"/>
      <c r="I65" s="186"/>
      <c r="J65" s="187">
        <f>J92</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11147</v>
      </c>
      <c r="E66" s="186"/>
      <c r="F66" s="186"/>
      <c r="G66" s="186"/>
      <c r="H66" s="186"/>
      <c r="I66" s="186"/>
      <c r="J66" s="187">
        <f>J98</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11148</v>
      </c>
      <c r="E67" s="186"/>
      <c r="F67" s="186"/>
      <c r="G67" s="186"/>
      <c r="H67" s="186"/>
      <c r="I67" s="186"/>
      <c r="J67" s="187">
        <f>J108</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11149</v>
      </c>
      <c r="E68" s="186"/>
      <c r="F68" s="186"/>
      <c r="G68" s="186"/>
      <c r="H68" s="186"/>
      <c r="I68" s="186"/>
      <c r="J68" s="187">
        <f>J122</f>
        <v>0</v>
      </c>
      <c r="K68" s="128"/>
      <c r="L68" s="188"/>
      <c r="S68" s="10"/>
      <c r="T68" s="10"/>
      <c r="U68" s="10"/>
      <c r="V68" s="10"/>
      <c r="W68" s="10"/>
      <c r="X68" s="10"/>
      <c r="Y68" s="10"/>
      <c r="Z68" s="10"/>
      <c r="AA68" s="10"/>
      <c r="AB68" s="10"/>
      <c r="AC68" s="10"/>
      <c r="AD68" s="10"/>
      <c r="AE68" s="10"/>
    </row>
    <row r="69" s="2" customFormat="1" ht="21.84" customHeight="1">
      <c r="A69" s="41"/>
      <c r="B69" s="42"/>
      <c r="C69" s="43"/>
      <c r="D69" s="43"/>
      <c r="E69" s="43"/>
      <c r="F69" s="43"/>
      <c r="G69" s="43"/>
      <c r="H69" s="43"/>
      <c r="I69" s="43"/>
      <c r="J69" s="43"/>
      <c r="K69" s="43"/>
      <c r="L69" s="148"/>
      <c r="S69" s="41"/>
      <c r="T69" s="41"/>
      <c r="U69" s="41"/>
      <c r="V69" s="41"/>
      <c r="W69" s="41"/>
      <c r="X69" s="41"/>
      <c r="Y69" s="41"/>
      <c r="Z69" s="41"/>
      <c r="AA69" s="41"/>
      <c r="AB69" s="41"/>
      <c r="AC69" s="41"/>
      <c r="AD69" s="41"/>
      <c r="AE69" s="41"/>
    </row>
    <row r="70" s="2" customFormat="1" ht="6.96" customHeight="1">
      <c r="A70" s="41"/>
      <c r="B70" s="62"/>
      <c r="C70" s="63"/>
      <c r="D70" s="63"/>
      <c r="E70" s="63"/>
      <c r="F70" s="63"/>
      <c r="G70" s="63"/>
      <c r="H70" s="63"/>
      <c r="I70" s="63"/>
      <c r="J70" s="63"/>
      <c r="K70" s="63"/>
      <c r="L70" s="148"/>
      <c r="S70" s="41"/>
      <c r="T70" s="41"/>
      <c r="U70" s="41"/>
      <c r="V70" s="41"/>
      <c r="W70" s="41"/>
      <c r="X70" s="41"/>
      <c r="Y70" s="41"/>
      <c r="Z70" s="41"/>
      <c r="AA70" s="41"/>
      <c r="AB70" s="41"/>
      <c r="AC70" s="41"/>
      <c r="AD70" s="41"/>
      <c r="AE70" s="41"/>
    </row>
    <row r="74" s="2" customFormat="1" ht="6.96" customHeight="1">
      <c r="A74" s="41"/>
      <c r="B74" s="64"/>
      <c r="C74" s="65"/>
      <c r="D74" s="65"/>
      <c r="E74" s="65"/>
      <c r="F74" s="65"/>
      <c r="G74" s="65"/>
      <c r="H74" s="65"/>
      <c r="I74" s="65"/>
      <c r="J74" s="65"/>
      <c r="K74" s="65"/>
      <c r="L74" s="148"/>
      <c r="S74" s="41"/>
      <c r="T74" s="41"/>
      <c r="U74" s="41"/>
      <c r="V74" s="41"/>
      <c r="W74" s="41"/>
      <c r="X74" s="41"/>
      <c r="Y74" s="41"/>
      <c r="Z74" s="41"/>
      <c r="AA74" s="41"/>
      <c r="AB74" s="41"/>
      <c r="AC74" s="41"/>
      <c r="AD74" s="41"/>
      <c r="AE74" s="41"/>
    </row>
    <row r="75" s="2" customFormat="1" ht="24.96" customHeight="1">
      <c r="A75" s="41"/>
      <c r="B75" s="42"/>
      <c r="C75" s="26" t="s">
        <v>293</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6.96" customHeight="1">
      <c r="A76" s="41"/>
      <c r="B76" s="42"/>
      <c r="C76" s="43"/>
      <c r="D76" s="43"/>
      <c r="E76" s="43"/>
      <c r="F76" s="43"/>
      <c r="G76" s="43"/>
      <c r="H76" s="43"/>
      <c r="I76" s="43"/>
      <c r="J76" s="43"/>
      <c r="K76" s="43"/>
      <c r="L76" s="148"/>
      <c r="S76" s="41"/>
      <c r="T76" s="41"/>
      <c r="U76" s="41"/>
      <c r="V76" s="41"/>
      <c r="W76" s="41"/>
      <c r="X76" s="41"/>
      <c r="Y76" s="41"/>
      <c r="Z76" s="41"/>
      <c r="AA76" s="41"/>
      <c r="AB76" s="41"/>
      <c r="AC76" s="41"/>
      <c r="AD76" s="41"/>
      <c r="AE76" s="41"/>
    </row>
    <row r="77" s="2" customFormat="1" ht="12" customHeight="1">
      <c r="A77" s="41"/>
      <c r="B77" s="42"/>
      <c r="C77" s="35" t="s">
        <v>16</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16.5" customHeight="1">
      <c r="A78" s="41"/>
      <c r="B78" s="42"/>
      <c r="C78" s="43"/>
      <c r="D78" s="43"/>
      <c r="E78" s="173" t="str">
        <f>E7</f>
        <v>DI_c10_Revitalizace Náměstí Republiky-PDPS</v>
      </c>
      <c r="F78" s="35"/>
      <c r="G78" s="35"/>
      <c r="H78" s="35"/>
      <c r="I78" s="43"/>
      <c r="J78" s="43"/>
      <c r="K78" s="43"/>
      <c r="L78" s="148"/>
      <c r="S78" s="41"/>
      <c r="T78" s="41"/>
      <c r="U78" s="41"/>
      <c r="V78" s="41"/>
      <c r="W78" s="41"/>
      <c r="X78" s="41"/>
      <c r="Y78" s="41"/>
      <c r="Z78" s="41"/>
      <c r="AA78" s="41"/>
      <c r="AB78" s="41"/>
      <c r="AC78" s="41"/>
      <c r="AD78" s="41"/>
      <c r="AE78" s="41"/>
    </row>
    <row r="79" s="1" customFormat="1" ht="12" customHeight="1">
      <c r="B79" s="24"/>
      <c r="C79" s="35" t="s">
        <v>283</v>
      </c>
      <c r="D79" s="25"/>
      <c r="E79" s="25"/>
      <c r="F79" s="25"/>
      <c r="G79" s="25"/>
      <c r="H79" s="25"/>
      <c r="I79" s="25"/>
      <c r="J79" s="25"/>
      <c r="K79" s="25"/>
      <c r="L79" s="23"/>
    </row>
    <row r="80" s="2" customFormat="1" ht="16.5" customHeight="1">
      <c r="A80" s="41"/>
      <c r="B80" s="42"/>
      <c r="C80" s="43"/>
      <c r="D80" s="43"/>
      <c r="E80" s="173" t="s">
        <v>284</v>
      </c>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285</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72" t="str">
        <f>E11</f>
        <v xml:space="preserve">SO 801.1 -  Vegetační úpravy - pro DPO</v>
      </c>
      <c r="F82" s="43"/>
      <c r="G82" s="43"/>
      <c r="H82" s="43"/>
      <c r="I82" s="43"/>
      <c r="J82" s="43"/>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21</v>
      </c>
      <c r="D84" s="43"/>
      <c r="E84" s="43"/>
      <c r="F84" s="30" t="str">
        <f>F14</f>
        <v xml:space="preserve"> </v>
      </c>
      <c r="G84" s="43"/>
      <c r="H84" s="43"/>
      <c r="I84" s="35" t="s">
        <v>23</v>
      </c>
      <c r="J84" s="75" t="str">
        <f>IF(J14="","",J14)</f>
        <v>31. 1. 2025</v>
      </c>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5.15" customHeight="1">
      <c r="A86" s="41"/>
      <c r="B86" s="42"/>
      <c r="C86" s="35" t="s">
        <v>25</v>
      </c>
      <c r="D86" s="43"/>
      <c r="E86" s="43"/>
      <c r="F86" s="30" t="str">
        <f>E17</f>
        <v>Statutární město Ostrava</v>
      </c>
      <c r="G86" s="43"/>
      <c r="H86" s="43"/>
      <c r="I86" s="35" t="s">
        <v>33</v>
      </c>
      <c r="J86" s="39" t="str">
        <f>E23</f>
        <v>AFRY CZ s.r.o.</v>
      </c>
      <c r="K86" s="43"/>
      <c r="L86" s="148"/>
      <c r="S86" s="41"/>
      <c r="T86" s="41"/>
      <c r="U86" s="41"/>
      <c r="V86" s="41"/>
      <c r="W86" s="41"/>
      <c r="X86" s="41"/>
      <c r="Y86" s="41"/>
      <c r="Z86" s="41"/>
      <c r="AA86" s="41"/>
      <c r="AB86" s="41"/>
      <c r="AC86" s="41"/>
      <c r="AD86" s="41"/>
      <c r="AE86" s="41"/>
    </row>
    <row r="87" s="2" customFormat="1" ht="15.15" customHeight="1">
      <c r="A87" s="41"/>
      <c r="B87" s="42"/>
      <c r="C87" s="35" t="s">
        <v>31</v>
      </c>
      <c r="D87" s="43"/>
      <c r="E87" s="43"/>
      <c r="F87" s="30" t="str">
        <f>IF(E20="","",E20)</f>
        <v>Vyplň údaj</v>
      </c>
      <c r="G87" s="43"/>
      <c r="H87" s="43"/>
      <c r="I87" s="35" t="s">
        <v>38</v>
      </c>
      <c r="J87" s="39" t="str">
        <f>E26</f>
        <v xml:space="preserve"> </v>
      </c>
      <c r="K87" s="43"/>
      <c r="L87" s="148"/>
      <c r="S87" s="41"/>
      <c r="T87" s="41"/>
      <c r="U87" s="41"/>
      <c r="V87" s="41"/>
      <c r="W87" s="41"/>
      <c r="X87" s="41"/>
      <c r="Y87" s="41"/>
      <c r="Z87" s="41"/>
      <c r="AA87" s="41"/>
      <c r="AB87" s="41"/>
      <c r="AC87" s="41"/>
      <c r="AD87" s="41"/>
      <c r="AE87" s="41"/>
    </row>
    <row r="88" s="2" customFormat="1" ht="10.32"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11" customFormat="1" ht="29.28" customHeight="1">
      <c r="A89" s="189"/>
      <c r="B89" s="190"/>
      <c r="C89" s="191" t="s">
        <v>294</v>
      </c>
      <c r="D89" s="192" t="s">
        <v>61</v>
      </c>
      <c r="E89" s="192" t="s">
        <v>57</v>
      </c>
      <c r="F89" s="192" t="s">
        <v>58</v>
      </c>
      <c r="G89" s="192" t="s">
        <v>295</v>
      </c>
      <c r="H89" s="192" t="s">
        <v>296</v>
      </c>
      <c r="I89" s="192" t="s">
        <v>297</v>
      </c>
      <c r="J89" s="192" t="s">
        <v>289</v>
      </c>
      <c r="K89" s="193" t="s">
        <v>298</v>
      </c>
      <c r="L89" s="194"/>
      <c r="M89" s="95" t="s">
        <v>19</v>
      </c>
      <c r="N89" s="96" t="s">
        <v>46</v>
      </c>
      <c r="O89" s="96" t="s">
        <v>299</v>
      </c>
      <c r="P89" s="96" t="s">
        <v>300</v>
      </c>
      <c r="Q89" s="96" t="s">
        <v>301</v>
      </c>
      <c r="R89" s="96" t="s">
        <v>302</v>
      </c>
      <c r="S89" s="96" t="s">
        <v>303</v>
      </c>
      <c r="T89" s="97" t="s">
        <v>304</v>
      </c>
      <c r="U89" s="189"/>
      <c r="V89" s="189"/>
      <c r="W89" s="189"/>
      <c r="X89" s="189"/>
      <c r="Y89" s="189"/>
      <c r="Z89" s="189"/>
      <c r="AA89" s="189"/>
      <c r="AB89" s="189"/>
      <c r="AC89" s="189"/>
      <c r="AD89" s="189"/>
      <c r="AE89" s="189"/>
    </row>
    <row r="90" s="2" customFormat="1" ht="22.8" customHeight="1">
      <c r="A90" s="41"/>
      <c r="B90" s="42"/>
      <c r="C90" s="102" t="s">
        <v>305</v>
      </c>
      <c r="D90" s="43"/>
      <c r="E90" s="43"/>
      <c r="F90" s="43"/>
      <c r="G90" s="43"/>
      <c r="H90" s="43"/>
      <c r="I90" s="43"/>
      <c r="J90" s="195">
        <f>BK90</f>
        <v>0</v>
      </c>
      <c r="K90" s="43"/>
      <c r="L90" s="47"/>
      <c r="M90" s="98"/>
      <c r="N90" s="196"/>
      <c r="O90" s="99"/>
      <c r="P90" s="197">
        <f>P91</f>
        <v>0</v>
      </c>
      <c r="Q90" s="99"/>
      <c r="R90" s="197">
        <f>R91</f>
        <v>0</v>
      </c>
      <c r="S90" s="99"/>
      <c r="T90" s="198">
        <f>T91</f>
        <v>0</v>
      </c>
      <c r="U90" s="41"/>
      <c r="V90" s="41"/>
      <c r="W90" s="41"/>
      <c r="X90" s="41"/>
      <c r="Y90" s="41"/>
      <c r="Z90" s="41"/>
      <c r="AA90" s="41"/>
      <c r="AB90" s="41"/>
      <c r="AC90" s="41"/>
      <c r="AD90" s="41"/>
      <c r="AE90" s="41"/>
      <c r="AT90" s="20" t="s">
        <v>75</v>
      </c>
      <c r="AU90" s="20" t="s">
        <v>290</v>
      </c>
      <c r="BK90" s="199">
        <f>BK91</f>
        <v>0</v>
      </c>
    </row>
    <row r="91" s="12" customFormat="1" ht="25.92" customHeight="1">
      <c r="A91" s="12"/>
      <c r="B91" s="200"/>
      <c r="C91" s="201"/>
      <c r="D91" s="202" t="s">
        <v>75</v>
      </c>
      <c r="E91" s="203" t="s">
        <v>306</v>
      </c>
      <c r="F91" s="203" t="s">
        <v>306</v>
      </c>
      <c r="G91" s="201"/>
      <c r="H91" s="201"/>
      <c r="I91" s="204"/>
      <c r="J91" s="205">
        <f>BK91</f>
        <v>0</v>
      </c>
      <c r="K91" s="201"/>
      <c r="L91" s="206"/>
      <c r="M91" s="207"/>
      <c r="N91" s="208"/>
      <c r="O91" s="208"/>
      <c r="P91" s="209">
        <f>P92+P98+P108+P122</f>
        <v>0</v>
      </c>
      <c r="Q91" s="208"/>
      <c r="R91" s="209">
        <f>R92+R98+R108+R122</f>
        <v>0</v>
      </c>
      <c r="S91" s="208"/>
      <c r="T91" s="210">
        <f>T92+T98+T108+T122</f>
        <v>0</v>
      </c>
      <c r="U91" s="12"/>
      <c r="V91" s="12"/>
      <c r="W91" s="12"/>
      <c r="X91" s="12"/>
      <c r="Y91" s="12"/>
      <c r="Z91" s="12"/>
      <c r="AA91" s="12"/>
      <c r="AB91" s="12"/>
      <c r="AC91" s="12"/>
      <c r="AD91" s="12"/>
      <c r="AE91" s="12"/>
      <c r="AR91" s="211" t="s">
        <v>83</v>
      </c>
      <c r="AT91" s="212" t="s">
        <v>75</v>
      </c>
      <c r="AU91" s="212" t="s">
        <v>76</v>
      </c>
      <c r="AY91" s="211" t="s">
        <v>308</v>
      </c>
      <c r="BK91" s="213">
        <f>BK92+BK98+BK108+BK122</f>
        <v>0</v>
      </c>
    </row>
    <row r="92" s="12" customFormat="1" ht="22.8" customHeight="1">
      <c r="A92" s="12"/>
      <c r="B92" s="200"/>
      <c r="C92" s="201"/>
      <c r="D92" s="202" t="s">
        <v>75</v>
      </c>
      <c r="E92" s="214" t="s">
        <v>11150</v>
      </c>
      <c r="F92" s="214" t="s">
        <v>11151</v>
      </c>
      <c r="G92" s="201"/>
      <c r="H92" s="201"/>
      <c r="I92" s="204"/>
      <c r="J92" s="215">
        <f>BK92</f>
        <v>0</v>
      </c>
      <c r="K92" s="201"/>
      <c r="L92" s="206"/>
      <c r="M92" s="207"/>
      <c r="N92" s="208"/>
      <c r="O92" s="208"/>
      <c r="P92" s="209">
        <f>SUM(P93:P97)</f>
        <v>0</v>
      </c>
      <c r="Q92" s="208"/>
      <c r="R92" s="209">
        <f>SUM(R93:R97)</f>
        <v>0</v>
      </c>
      <c r="S92" s="208"/>
      <c r="T92" s="210">
        <f>SUM(T93:T97)</f>
        <v>0</v>
      </c>
      <c r="U92" s="12"/>
      <c r="V92" s="12"/>
      <c r="W92" s="12"/>
      <c r="X92" s="12"/>
      <c r="Y92" s="12"/>
      <c r="Z92" s="12"/>
      <c r="AA92" s="12"/>
      <c r="AB92" s="12"/>
      <c r="AC92" s="12"/>
      <c r="AD92" s="12"/>
      <c r="AE92" s="12"/>
      <c r="AR92" s="211" t="s">
        <v>83</v>
      </c>
      <c r="AT92" s="212" t="s">
        <v>75</v>
      </c>
      <c r="AU92" s="212" t="s">
        <v>83</v>
      </c>
      <c r="AY92" s="211" t="s">
        <v>308</v>
      </c>
      <c r="BK92" s="213">
        <f>SUM(BK93:BK97)</f>
        <v>0</v>
      </c>
    </row>
    <row r="93" s="2" customFormat="1" ht="16.5" customHeight="1">
      <c r="A93" s="41"/>
      <c r="B93" s="42"/>
      <c r="C93" s="216" t="s">
        <v>83</v>
      </c>
      <c r="D93" s="216" t="s">
        <v>310</v>
      </c>
      <c r="E93" s="217" t="s">
        <v>11152</v>
      </c>
      <c r="F93" s="218" t="s">
        <v>11153</v>
      </c>
      <c r="G93" s="219" t="s">
        <v>442</v>
      </c>
      <c r="H93" s="220">
        <v>0.10000000000000001</v>
      </c>
      <c r="I93" s="221"/>
      <c r="J93" s="222">
        <f>ROUND(I93*H93,2)</f>
        <v>0</v>
      </c>
      <c r="K93" s="218" t="s">
        <v>19</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85</v>
      </c>
    </row>
    <row r="94" s="2" customFormat="1" ht="16.5" customHeight="1">
      <c r="A94" s="41"/>
      <c r="B94" s="42"/>
      <c r="C94" s="216" t="s">
        <v>85</v>
      </c>
      <c r="D94" s="216" t="s">
        <v>310</v>
      </c>
      <c r="E94" s="217" t="s">
        <v>11154</v>
      </c>
      <c r="F94" s="218" t="s">
        <v>11155</v>
      </c>
      <c r="G94" s="219" t="s">
        <v>493</v>
      </c>
      <c r="H94" s="220">
        <v>0.10000000000000001</v>
      </c>
      <c r="I94" s="221"/>
      <c r="J94" s="222">
        <f>ROUND(I94*H94,2)</f>
        <v>0</v>
      </c>
      <c r="K94" s="218" t="s">
        <v>19</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315</v>
      </c>
    </row>
    <row r="95" s="2" customFormat="1" ht="16.5" customHeight="1">
      <c r="A95" s="41"/>
      <c r="B95" s="42"/>
      <c r="C95" s="216" t="s">
        <v>150</v>
      </c>
      <c r="D95" s="216" t="s">
        <v>310</v>
      </c>
      <c r="E95" s="217" t="s">
        <v>11156</v>
      </c>
      <c r="F95" s="218" t="s">
        <v>11157</v>
      </c>
      <c r="G95" s="219" t="s">
        <v>493</v>
      </c>
      <c r="H95" s="220">
        <v>0.10000000000000001</v>
      </c>
      <c r="I95" s="221"/>
      <c r="J95" s="222">
        <f>ROUND(I95*H95,2)</f>
        <v>0</v>
      </c>
      <c r="K95" s="218" t="s">
        <v>19</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342</v>
      </c>
    </row>
    <row r="96" s="2" customFormat="1" ht="16.5" customHeight="1">
      <c r="A96" s="41"/>
      <c r="B96" s="42"/>
      <c r="C96" s="280" t="s">
        <v>315</v>
      </c>
      <c r="D96" s="280" t="s">
        <v>1137</v>
      </c>
      <c r="E96" s="281" t="s">
        <v>11158</v>
      </c>
      <c r="F96" s="282" t="s">
        <v>11159</v>
      </c>
      <c r="G96" s="283" t="s">
        <v>442</v>
      </c>
      <c r="H96" s="284">
        <v>15.199999999999999</v>
      </c>
      <c r="I96" s="285"/>
      <c r="J96" s="286">
        <f>ROUND(I96*H96,2)</f>
        <v>0</v>
      </c>
      <c r="K96" s="282" t="s">
        <v>19</v>
      </c>
      <c r="L96" s="287"/>
      <c r="M96" s="288" t="s">
        <v>19</v>
      </c>
      <c r="N96" s="289"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352</v>
      </c>
      <c r="AT96" s="227" t="s">
        <v>1137</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352</v>
      </c>
    </row>
    <row r="97" s="2" customFormat="1" ht="21.75" customHeight="1">
      <c r="A97" s="41"/>
      <c r="B97" s="42"/>
      <c r="C97" s="216" t="s">
        <v>336</v>
      </c>
      <c r="D97" s="216" t="s">
        <v>310</v>
      </c>
      <c r="E97" s="217" t="s">
        <v>11160</v>
      </c>
      <c r="F97" s="218" t="s">
        <v>11161</v>
      </c>
      <c r="G97" s="219" t="s">
        <v>313</v>
      </c>
      <c r="H97" s="220">
        <v>76</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362</v>
      </c>
    </row>
    <row r="98" s="12" customFormat="1" ht="22.8" customHeight="1">
      <c r="A98" s="12"/>
      <c r="B98" s="200"/>
      <c r="C98" s="201"/>
      <c r="D98" s="202" t="s">
        <v>75</v>
      </c>
      <c r="E98" s="214" t="s">
        <v>11162</v>
      </c>
      <c r="F98" s="214" t="s">
        <v>11163</v>
      </c>
      <c r="G98" s="201"/>
      <c r="H98" s="201"/>
      <c r="I98" s="204"/>
      <c r="J98" s="215">
        <f>BK98</f>
        <v>0</v>
      </c>
      <c r="K98" s="201"/>
      <c r="L98" s="206"/>
      <c r="M98" s="207"/>
      <c r="N98" s="208"/>
      <c r="O98" s="208"/>
      <c r="P98" s="209">
        <f>SUM(P99:P107)</f>
        <v>0</v>
      </c>
      <c r="Q98" s="208"/>
      <c r="R98" s="209">
        <f>SUM(R99:R107)</f>
        <v>0</v>
      </c>
      <c r="S98" s="208"/>
      <c r="T98" s="210">
        <f>SUM(T99:T107)</f>
        <v>0</v>
      </c>
      <c r="U98" s="12"/>
      <c r="V98" s="12"/>
      <c r="W98" s="12"/>
      <c r="X98" s="12"/>
      <c r="Y98" s="12"/>
      <c r="Z98" s="12"/>
      <c r="AA98" s="12"/>
      <c r="AB98" s="12"/>
      <c r="AC98" s="12"/>
      <c r="AD98" s="12"/>
      <c r="AE98" s="12"/>
      <c r="AR98" s="211" t="s">
        <v>83</v>
      </c>
      <c r="AT98" s="212" t="s">
        <v>75</v>
      </c>
      <c r="AU98" s="212" t="s">
        <v>83</v>
      </c>
      <c r="AY98" s="211" t="s">
        <v>308</v>
      </c>
      <c r="BK98" s="213">
        <f>SUM(BK99:BK107)</f>
        <v>0</v>
      </c>
    </row>
    <row r="99" s="2" customFormat="1" ht="24.15" customHeight="1">
      <c r="A99" s="41"/>
      <c r="B99" s="42"/>
      <c r="C99" s="216" t="s">
        <v>342</v>
      </c>
      <c r="D99" s="216" t="s">
        <v>310</v>
      </c>
      <c r="E99" s="217" t="s">
        <v>11164</v>
      </c>
      <c r="F99" s="218" t="s">
        <v>11165</v>
      </c>
      <c r="G99" s="219" t="s">
        <v>313</v>
      </c>
      <c r="H99" s="220">
        <v>76</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8</v>
      </c>
    </row>
    <row r="100" s="2" customFormat="1" ht="16.5" customHeight="1">
      <c r="A100" s="41"/>
      <c r="B100" s="42"/>
      <c r="C100" s="216" t="s">
        <v>347</v>
      </c>
      <c r="D100" s="216" t="s">
        <v>310</v>
      </c>
      <c r="E100" s="217" t="s">
        <v>11166</v>
      </c>
      <c r="F100" s="218" t="s">
        <v>11167</v>
      </c>
      <c r="G100" s="219" t="s">
        <v>313</v>
      </c>
      <c r="H100" s="220">
        <v>76</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381</v>
      </c>
    </row>
    <row r="101" s="2" customFormat="1" ht="16.5" customHeight="1">
      <c r="A101" s="41"/>
      <c r="B101" s="42"/>
      <c r="C101" s="216" t="s">
        <v>352</v>
      </c>
      <c r="D101" s="216" t="s">
        <v>310</v>
      </c>
      <c r="E101" s="217" t="s">
        <v>11168</v>
      </c>
      <c r="F101" s="218" t="s">
        <v>11169</v>
      </c>
      <c r="G101" s="219" t="s">
        <v>313</v>
      </c>
      <c r="H101" s="220">
        <v>76</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391</v>
      </c>
    </row>
    <row r="102" s="2" customFormat="1" ht="16.5" customHeight="1">
      <c r="A102" s="41"/>
      <c r="B102" s="42"/>
      <c r="C102" s="216" t="s">
        <v>357</v>
      </c>
      <c r="D102" s="216" t="s">
        <v>310</v>
      </c>
      <c r="E102" s="217" t="s">
        <v>11170</v>
      </c>
      <c r="F102" s="218" t="s">
        <v>11171</v>
      </c>
      <c r="G102" s="219" t="s">
        <v>313</v>
      </c>
      <c r="H102" s="220">
        <v>76</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401</v>
      </c>
    </row>
    <row r="103" s="2" customFormat="1" ht="16.5" customHeight="1">
      <c r="A103" s="41"/>
      <c r="B103" s="42"/>
      <c r="C103" s="216" t="s">
        <v>362</v>
      </c>
      <c r="D103" s="216" t="s">
        <v>310</v>
      </c>
      <c r="E103" s="217" t="s">
        <v>11172</v>
      </c>
      <c r="F103" s="218" t="s">
        <v>11173</v>
      </c>
      <c r="G103" s="219" t="s">
        <v>313</v>
      </c>
      <c r="H103" s="220">
        <v>76</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411</v>
      </c>
    </row>
    <row r="104" s="2" customFormat="1" ht="16.5" customHeight="1">
      <c r="A104" s="41"/>
      <c r="B104" s="42"/>
      <c r="C104" s="216" t="s">
        <v>367</v>
      </c>
      <c r="D104" s="216" t="s">
        <v>310</v>
      </c>
      <c r="E104" s="217" t="s">
        <v>11174</v>
      </c>
      <c r="F104" s="218" t="s">
        <v>11175</v>
      </c>
      <c r="G104" s="219" t="s">
        <v>313</v>
      </c>
      <c r="H104" s="220">
        <v>76</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420</v>
      </c>
    </row>
    <row r="105" s="2" customFormat="1" ht="16.5" customHeight="1">
      <c r="A105" s="41"/>
      <c r="B105" s="42"/>
      <c r="C105" s="280" t="s">
        <v>8</v>
      </c>
      <c r="D105" s="280" t="s">
        <v>1137</v>
      </c>
      <c r="E105" s="281" t="s">
        <v>11176</v>
      </c>
      <c r="F105" s="282" t="s">
        <v>11177</v>
      </c>
      <c r="G105" s="283" t="s">
        <v>493</v>
      </c>
      <c r="H105" s="284">
        <v>6.4000000000000004</v>
      </c>
      <c r="I105" s="285"/>
      <c r="J105" s="286">
        <f>ROUND(I105*H105,2)</f>
        <v>0</v>
      </c>
      <c r="K105" s="282" t="s">
        <v>19</v>
      </c>
      <c r="L105" s="287"/>
      <c r="M105" s="288" t="s">
        <v>19</v>
      </c>
      <c r="N105" s="289"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352</v>
      </c>
      <c r="AT105" s="227" t="s">
        <v>1137</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430</v>
      </c>
    </row>
    <row r="106" s="2" customFormat="1" ht="16.5" customHeight="1">
      <c r="A106" s="41"/>
      <c r="B106" s="42"/>
      <c r="C106" s="216" t="s">
        <v>376</v>
      </c>
      <c r="D106" s="216" t="s">
        <v>310</v>
      </c>
      <c r="E106" s="217" t="s">
        <v>11178</v>
      </c>
      <c r="F106" s="218" t="s">
        <v>11179</v>
      </c>
      <c r="G106" s="219" t="s">
        <v>493</v>
      </c>
      <c r="H106" s="220">
        <v>0.050000000000000003</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596</v>
      </c>
    </row>
    <row r="107" s="2" customFormat="1" ht="16.5" customHeight="1">
      <c r="A107" s="41"/>
      <c r="B107" s="42"/>
      <c r="C107" s="216" t="s">
        <v>381</v>
      </c>
      <c r="D107" s="216" t="s">
        <v>310</v>
      </c>
      <c r="E107" s="217" t="s">
        <v>11180</v>
      </c>
      <c r="F107" s="218" t="s">
        <v>11181</v>
      </c>
      <c r="G107" s="219" t="s">
        <v>493</v>
      </c>
      <c r="H107" s="220">
        <v>0.050000000000000003</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606</v>
      </c>
    </row>
    <row r="108" s="12" customFormat="1" ht="22.8" customHeight="1">
      <c r="A108" s="12"/>
      <c r="B108" s="200"/>
      <c r="C108" s="201"/>
      <c r="D108" s="202" t="s">
        <v>75</v>
      </c>
      <c r="E108" s="214" t="s">
        <v>11182</v>
      </c>
      <c r="F108" s="214" t="s">
        <v>11183</v>
      </c>
      <c r="G108" s="201"/>
      <c r="H108" s="201"/>
      <c r="I108" s="204"/>
      <c r="J108" s="215">
        <f>BK108</f>
        <v>0</v>
      </c>
      <c r="K108" s="201"/>
      <c r="L108" s="206"/>
      <c r="M108" s="207"/>
      <c r="N108" s="208"/>
      <c r="O108" s="208"/>
      <c r="P108" s="209">
        <f>SUM(P109:P121)</f>
        <v>0</v>
      </c>
      <c r="Q108" s="208"/>
      <c r="R108" s="209">
        <f>SUM(R109:R121)</f>
        <v>0</v>
      </c>
      <c r="S108" s="208"/>
      <c r="T108" s="210">
        <f>SUM(T109:T121)</f>
        <v>0</v>
      </c>
      <c r="U108" s="12"/>
      <c r="V108" s="12"/>
      <c r="W108" s="12"/>
      <c r="X108" s="12"/>
      <c r="Y108" s="12"/>
      <c r="Z108" s="12"/>
      <c r="AA108" s="12"/>
      <c r="AB108" s="12"/>
      <c r="AC108" s="12"/>
      <c r="AD108" s="12"/>
      <c r="AE108" s="12"/>
      <c r="AR108" s="211" t="s">
        <v>83</v>
      </c>
      <c r="AT108" s="212" t="s">
        <v>75</v>
      </c>
      <c r="AU108" s="212" t="s">
        <v>83</v>
      </c>
      <c r="AY108" s="211" t="s">
        <v>308</v>
      </c>
      <c r="BK108" s="213">
        <f>SUM(BK109:BK121)</f>
        <v>0</v>
      </c>
    </row>
    <row r="109" s="2" customFormat="1" ht="16.5" customHeight="1">
      <c r="A109" s="41"/>
      <c r="B109" s="42"/>
      <c r="C109" s="216" t="s">
        <v>386</v>
      </c>
      <c r="D109" s="216" t="s">
        <v>310</v>
      </c>
      <c r="E109" s="217" t="s">
        <v>11184</v>
      </c>
      <c r="F109" s="218" t="s">
        <v>11185</v>
      </c>
      <c r="G109" s="219" t="s">
        <v>323</v>
      </c>
      <c r="H109" s="220">
        <v>1900</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611</v>
      </c>
    </row>
    <row r="110" s="2" customFormat="1" ht="16.5" customHeight="1">
      <c r="A110" s="41"/>
      <c r="B110" s="42"/>
      <c r="C110" s="216" t="s">
        <v>391</v>
      </c>
      <c r="D110" s="216" t="s">
        <v>310</v>
      </c>
      <c r="E110" s="217" t="s">
        <v>11186</v>
      </c>
      <c r="F110" s="218" t="s">
        <v>11187</v>
      </c>
      <c r="G110" s="219" t="s">
        <v>323</v>
      </c>
      <c r="H110" s="220">
        <v>380</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616</v>
      </c>
    </row>
    <row r="111" s="2" customFormat="1" ht="16.5" customHeight="1">
      <c r="A111" s="41"/>
      <c r="B111" s="42"/>
      <c r="C111" s="216" t="s">
        <v>396</v>
      </c>
      <c r="D111" s="216" t="s">
        <v>310</v>
      </c>
      <c r="E111" s="217" t="s">
        <v>11188</v>
      </c>
      <c r="F111" s="218" t="s">
        <v>11189</v>
      </c>
      <c r="G111" s="219" t="s">
        <v>323</v>
      </c>
      <c r="H111" s="220">
        <v>1520</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620</v>
      </c>
    </row>
    <row r="112" s="2" customFormat="1" ht="16.5" customHeight="1">
      <c r="A112" s="41"/>
      <c r="B112" s="42"/>
      <c r="C112" s="216" t="s">
        <v>401</v>
      </c>
      <c r="D112" s="216" t="s">
        <v>310</v>
      </c>
      <c r="E112" s="217" t="s">
        <v>11190</v>
      </c>
      <c r="F112" s="218" t="s">
        <v>11191</v>
      </c>
      <c r="G112" s="219" t="s">
        <v>493</v>
      </c>
      <c r="H112" s="220">
        <v>0.0080000000000000002</v>
      </c>
      <c r="I112" s="221"/>
      <c r="J112" s="222">
        <f>ROUND(I112*H112,2)</f>
        <v>0</v>
      </c>
      <c r="K112" s="218" t="s">
        <v>19</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627</v>
      </c>
    </row>
    <row r="113" s="2" customFormat="1" ht="16.5" customHeight="1">
      <c r="A113" s="41"/>
      <c r="B113" s="42"/>
      <c r="C113" s="280" t="s">
        <v>406</v>
      </c>
      <c r="D113" s="280" t="s">
        <v>1137</v>
      </c>
      <c r="E113" s="281" t="s">
        <v>11192</v>
      </c>
      <c r="F113" s="282" t="s">
        <v>11193</v>
      </c>
      <c r="G113" s="283" t="s">
        <v>323</v>
      </c>
      <c r="H113" s="284">
        <v>380</v>
      </c>
      <c r="I113" s="285"/>
      <c r="J113" s="286">
        <f>ROUND(I113*H113,2)</f>
        <v>0</v>
      </c>
      <c r="K113" s="282" t="s">
        <v>19</v>
      </c>
      <c r="L113" s="287"/>
      <c r="M113" s="288" t="s">
        <v>19</v>
      </c>
      <c r="N113" s="289"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352</v>
      </c>
      <c r="AT113" s="227" t="s">
        <v>1137</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735</v>
      </c>
    </row>
    <row r="114" s="2" customFormat="1" ht="16.5" customHeight="1">
      <c r="A114" s="41"/>
      <c r="B114" s="42"/>
      <c r="C114" s="280" t="s">
        <v>411</v>
      </c>
      <c r="D114" s="280" t="s">
        <v>1137</v>
      </c>
      <c r="E114" s="281" t="s">
        <v>11194</v>
      </c>
      <c r="F114" s="282" t="s">
        <v>11195</v>
      </c>
      <c r="G114" s="283" t="s">
        <v>323</v>
      </c>
      <c r="H114" s="284">
        <v>380</v>
      </c>
      <c r="I114" s="285"/>
      <c r="J114" s="286">
        <f>ROUND(I114*H114,2)</f>
        <v>0</v>
      </c>
      <c r="K114" s="282" t="s">
        <v>19</v>
      </c>
      <c r="L114" s="287"/>
      <c r="M114" s="288" t="s">
        <v>19</v>
      </c>
      <c r="N114" s="289"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352</v>
      </c>
      <c r="AT114" s="227" t="s">
        <v>1137</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740</v>
      </c>
    </row>
    <row r="115" s="2" customFormat="1" ht="16.5" customHeight="1">
      <c r="A115" s="41"/>
      <c r="B115" s="42"/>
      <c r="C115" s="280" t="s">
        <v>7</v>
      </c>
      <c r="D115" s="280" t="s">
        <v>1137</v>
      </c>
      <c r="E115" s="281" t="s">
        <v>11196</v>
      </c>
      <c r="F115" s="282" t="s">
        <v>11197</v>
      </c>
      <c r="G115" s="283" t="s">
        <v>323</v>
      </c>
      <c r="H115" s="284">
        <v>1520</v>
      </c>
      <c r="I115" s="285"/>
      <c r="J115" s="286">
        <f>ROUND(I115*H115,2)</f>
        <v>0</v>
      </c>
      <c r="K115" s="282" t="s">
        <v>19</v>
      </c>
      <c r="L115" s="287"/>
      <c r="M115" s="288" t="s">
        <v>19</v>
      </c>
      <c r="N115" s="289"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352</v>
      </c>
      <c r="AT115" s="227" t="s">
        <v>1137</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746</v>
      </c>
    </row>
    <row r="116" s="2" customFormat="1" ht="16.5" customHeight="1">
      <c r="A116" s="41"/>
      <c r="B116" s="42"/>
      <c r="C116" s="216" t="s">
        <v>420</v>
      </c>
      <c r="D116" s="216" t="s">
        <v>310</v>
      </c>
      <c r="E116" s="217" t="s">
        <v>11198</v>
      </c>
      <c r="F116" s="218" t="s">
        <v>11199</v>
      </c>
      <c r="G116" s="219" t="s">
        <v>323</v>
      </c>
      <c r="H116" s="220">
        <v>380</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749</v>
      </c>
    </row>
    <row r="117" s="2" customFormat="1" ht="16.5" customHeight="1">
      <c r="A117" s="41"/>
      <c r="B117" s="42"/>
      <c r="C117" s="216" t="s">
        <v>425</v>
      </c>
      <c r="D117" s="216" t="s">
        <v>310</v>
      </c>
      <c r="E117" s="217" t="s">
        <v>11200</v>
      </c>
      <c r="F117" s="218" t="s">
        <v>11201</v>
      </c>
      <c r="G117" s="219" t="s">
        <v>442</v>
      </c>
      <c r="H117" s="220">
        <v>9.5</v>
      </c>
      <c r="I117" s="221"/>
      <c r="J117" s="222">
        <f>ROUND(I117*H117,2)</f>
        <v>0</v>
      </c>
      <c r="K117" s="218" t="s">
        <v>19</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750</v>
      </c>
    </row>
    <row r="118" s="2" customFormat="1" ht="16.5" customHeight="1">
      <c r="A118" s="41"/>
      <c r="B118" s="42"/>
      <c r="C118" s="216" t="s">
        <v>430</v>
      </c>
      <c r="D118" s="216" t="s">
        <v>310</v>
      </c>
      <c r="E118" s="217" t="s">
        <v>11202</v>
      </c>
      <c r="F118" s="218" t="s">
        <v>11203</v>
      </c>
      <c r="G118" s="219" t="s">
        <v>442</v>
      </c>
      <c r="H118" s="220">
        <v>9.5</v>
      </c>
      <c r="I118" s="221"/>
      <c r="J118" s="222">
        <f>ROUND(I118*H118,2)</f>
        <v>0</v>
      </c>
      <c r="K118" s="218" t="s">
        <v>19</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751</v>
      </c>
    </row>
    <row r="119" s="2" customFormat="1" ht="16.5" customHeight="1">
      <c r="A119" s="41"/>
      <c r="B119" s="42"/>
      <c r="C119" s="280" t="s">
        <v>753</v>
      </c>
      <c r="D119" s="280" t="s">
        <v>1137</v>
      </c>
      <c r="E119" s="281" t="s">
        <v>11204</v>
      </c>
      <c r="F119" s="282" t="s">
        <v>11205</v>
      </c>
      <c r="G119" s="283" t="s">
        <v>442</v>
      </c>
      <c r="H119" s="284">
        <v>9.5</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352</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754</v>
      </c>
    </row>
    <row r="120" s="2" customFormat="1" ht="21.75" customHeight="1">
      <c r="A120" s="41"/>
      <c r="B120" s="42"/>
      <c r="C120" s="216" t="s">
        <v>596</v>
      </c>
      <c r="D120" s="216" t="s">
        <v>310</v>
      </c>
      <c r="E120" s="217" t="s">
        <v>11206</v>
      </c>
      <c r="F120" s="218" t="s">
        <v>11207</v>
      </c>
      <c r="G120" s="219" t="s">
        <v>493</v>
      </c>
      <c r="H120" s="220">
        <v>0.050000000000000003</v>
      </c>
      <c r="I120" s="221"/>
      <c r="J120" s="222">
        <f>ROUND(I120*H120,2)</f>
        <v>0</v>
      </c>
      <c r="K120" s="218" t="s">
        <v>19</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757</v>
      </c>
    </row>
    <row r="121" s="2" customFormat="1" ht="16.5" customHeight="1">
      <c r="A121" s="41"/>
      <c r="B121" s="42"/>
      <c r="C121" s="216" t="s">
        <v>759</v>
      </c>
      <c r="D121" s="216" t="s">
        <v>310</v>
      </c>
      <c r="E121" s="217" t="s">
        <v>11180</v>
      </c>
      <c r="F121" s="218" t="s">
        <v>11181</v>
      </c>
      <c r="G121" s="219" t="s">
        <v>493</v>
      </c>
      <c r="H121" s="220">
        <v>0.050000000000000003</v>
      </c>
      <c r="I121" s="221"/>
      <c r="J121" s="222">
        <f>ROUND(I121*H121,2)</f>
        <v>0</v>
      </c>
      <c r="K121" s="218" t="s">
        <v>19</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760</v>
      </c>
    </row>
    <row r="122" s="12" customFormat="1" ht="22.8" customHeight="1">
      <c r="A122" s="12"/>
      <c r="B122" s="200"/>
      <c r="C122" s="201"/>
      <c r="D122" s="202" t="s">
        <v>75</v>
      </c>
      <c r="E122" s="214" t="s">
        <v>11208</v>
      </c>
      <c r="F122" s="214" t="s">
        <v>11209</v>
      </c>
      <c r="G122" s="201"/>
      <c r="H122" s="201"/>
      <c r="I122" s="204"/>
      <c r="J122" s="215">
        <f>BK122</f>
        <v>0</v>
      </c>
      <c r="K122" s="201"/>
      <c r="L122" s="206"/>
      <c r="M122" s="207"/>
      <c r="N122" s="208"/>
      <c r="O122" s="208"/>
      <c r="P122" s="209">
        <f>SUM(P123:P130)</f>
        <v>0</v>
      </c>
      <c r="Q122" s="208"/>
      <c r="R122" s="209">
        <f>SUM(R123:R130)</f>
        <v>0</v>
      </c>
      <c r="S122" s="208"/>
      <c r="T122" s="210">
        <f>SUM(T123:T130)</f>
        <v>0</v>
      </c>
      <c r="U122" s="12"/>
      <c r="V122" s="12"/>
      <c r="W122" s="12"/>
      <c r="X122" s="12"/>
      <c r="Y122" s="12"/>
      <c r="Z122" s="12"/>
      <c r="AA122" s="12"/>
      <c r="AB122" s="12"/>
      <c r="AC122" s="12"/>
      <c r="AD122" s="12"/>
      <c r="AE122" s="12"/>
      <c r="AR122" s="211" t="s">
        <v>83</v>
      </c>
      <c r="AT122" s="212" t="s">
        <v>75</v>
      </c>
      <c r="AU122" s="212" t="s">
        <v>83</v>
      </c>
      <c r="AY122" s="211" t="s">
        <v>308</v>
      </c>
      <c r="BK122" s="213">
        <f>SUM(BK123:BK130)</f>
        <v>0</v>
      </c>
    </row>
    <row r="123" s="2" customFormat="1" ht="16.5" customHeight="1">
      <c r="A123" s="41"/>
      <c r="B123" s="42"/>
      <c r="C123" s="216" t="s">
        <v>606</v>
      </c>
      <c r="D123" s="216" t="s">
        <v>310</v>
      </c>
      <c r="E123" s="217" t="s">
        <v>11210</v>
      </c>
      <c r="F123" s="218" t="s">
        <v>11211</v>
      </c>
      <c r="G123" s="219" t="s">
        <v>442</v>
      </c>
      <c r="H123" s="220">
        <v>19</v>
      </c>
      <c r="I123" s="221"/>
      <c r="J123" s="222">
        <f>ROUND(I123*H123,2)</f>
        <v>0</v>
      </c>
      <c r="K123" s="218" t="s">
        <v>19</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761</v>
      </c>
    </row>
    <row r="124" s="2" customFormat="1" ht="16.5" customHeight="1">
      <c r="A124" s="41"/>
      <c r="B124" s="42"/>
      <c r="C124" s="216" t="s">
        <v>765</v>
      </c>
      <c r="D124" s="216" t="s">
        <v>310</v>
      </c>
      <c r="E124" s="217" t="s">
        <v>11202</v>
      </c>
      <c r="F124" s="218" t="s">
        <v>11203</v>
      </c>
      <c r="G124" s="219" t="s">
        <v>442</v>
      </c>
      <c r="H124" s="220">
        <v>19</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769</v>
      </c>
    </row>
    <row r="125" s="2" customFormat="1" ht="16.5" customHeight="1">
      <c r="A125" s="41"/>
      <c r="B125" s="42"/>
      <c r="C125" s="280" t="s">
        <v>611</v>
      </c>
      <c r="D125" s="280" t="s">
        <v>1137</v>
      </c>
      <c r="E125" s="281" t="s">
        <v>11212</v>
      </c>
      <c r="F125" s="282" t="s">
        <v>11213</v>
      </c>
      <c r="G125" s="283" t="s">
        <v>442</v>
      </c>
      <c r="H125" s="284">
        <v>19</v>
      </c>
      <c r="I125" s="285"/>
      <c r="J125" s="286">
        <f>ROUND(I125*H125,2)</f>
        <v>0</v>
      </c>
      <c r="K125" s="282" t="s">
        <v>19</v>
      </c>
      <c r="L125" s="287"/>
      <c r="M125" s="288" t="s">
        <v>19</v>
      </c>
      <c r="N125" s="289"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352</v>
      </c>
      <c r="AT125" s="227" t="s">
        <v>1137</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773</v>
      </c>
    </row>
    <row r="126" s="2" customFormat="1" ht="21.75" customHeight="1">
      <c r="A126" s="41"/>
      <c r="B126" s="42"/>
      <c r="C126" s="216" t="s">
        <v>775</v>
      </c>
      <c r="D126" s="216" t="s">
        <v>310</v>
      </c>
      <c r="E126" s="217" t="s">
        <v>11214</v>
      </c>
      <c r="F126" s="218" t="s">
        <v>11215</v>
      </c>
      <c r="G126" s="219" t="s">
        <v>323</v>
      </c>
      <c r="H126" s="220">
        <v>380</v>
      </c>
      <c r="I126" s="221"/>
      <c r="J126" s="222">
        <f>ROUND(I126*H126,2)</f>
        <v>0</v>
      </c>
      <c r="K126" s="218" t="s">
        <v>19</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778</v>
      </c>
    </row>
    <row r="127" s="2" customFormat="1" ht="16.5" customHeight="1">
      <c r="A127" s="41"/>
      <c r="B127" s="42"/>
      <c r="C127" s="216" t="s">
        <v>616</v>
      </c>
      <c r="D127" s="216" t="s">
        <v>310</v>
      </c>
      <c r="E127" s="217" t="s">
        <v>11216</v>
      </c>
      <c r="F127" s="218" t="s">
        <v>11217</v>
      </c>
      <c r="G127" s="219" t="s">
        <v>313</v>
      </c>
      <c r="H127" s="220">
        <v>76</v>
      </c>
      <c r="I127" s="221"/>
      <c r="J127" s="222">
        <f>ROUND(I127*H127,2)</f>
        <v>0</v>
      </c>
      <c r="K127" s="218" t="s">
        <v>19</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782</v>
      </c>
    </row>
    <row r="128" s="2" customFormat="1" ht="16.5" customHeight="1">
      <c r="A128" s="41"/>
      <c r="B128" s="42"/>
      <c r="C128" s="216" t="s">
        <v>784</v>
      </c>
      <c r="D128" s="216" t="s">
        <v>310</v>
      </c>
      <c r="E128" s="217" t="s">
        <v>11218</v>
      </c>
      <c r="F128" s="218" t="s">
        <v>11219</v>
      </c>
      <c r="G128" s="219" t="s">
        <v>4835</v>
      </c>
      <c r="H128" s="220">
        <v>380</v>
      </c>
      <c r="I128" s="221"/>
      <c r="J128" s="222">
        <f>ROUND(I128*H128,2)</f>
        <v>0</v>
      </c>
      <c r="K128" s="218" t="s">
        <v>19</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787</v>
      </c>
    </row>
    <row r="129" s="2" customFormat="1" ht="21.75" customHeight="1">
      <c r="A129" s="41"/>
      <c r="B129" s="42"/>
      <c r="C129" s="216" t="s">
        <v>620</v>
      </c>
      <c r="D129" s="216" t="s">
        <v>310</v>
      </c>
      <c r="E129" s="217" t="s">
        <v>11206</v>
      </c>
      <c r="F129" s="218" t="s">
        <v>11207</v>
      </c>
      <c r="G129" s="219" t="s">
        <v>493</v>
      </c>
      <c r="H129" s="220">
        <v>0.050000000000000003</v>
      </c>
      <c r="I129" s="221"/>
      <c r="J129" s="222">
        <f>ROUND(I129*H129,2)</f>
        <v>0</v>
      </c>
      <c r="K129" s="218" t="s">
        <v>19</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791</v>
      </c>
    </row>
    <row r="130" s="2" customFormat="1" ht="16.5" customHeight="1">
      <c r="A130" s="41"/>
      <c r="B130" s="42"/>
      <c r="C130" s="216" t="s">
        <v>794</v>
      </c>
      <c r="D130" s="216" t="s">
        <v>310</v>
      </c>
      <c r="E130" s="217" t="s">
        <v>11180</v>
      </c>
      <c r="F130" s="218" t="s">
        <v>11181</v>
      </c>
      <c r="G130" s="219" t="s">
        <v>493</v>
      </c>
      <c r="H130" s="220">
        <v>0.050000000000000003</v>
      </c>
      <c r="I130" s="221"/>
      <c r="J130" s="222">
        <f>ROUND(I130*H130,2)</f>
        <v>0</v>
      </c>
      <c r="K130" s="218" t="s">
        <v>19</v>
      </c>
      <c r="L130" s="47"/>
      <c r="M130" s="293" t="s">
        <v>19</v>
      </c>
      <c r="N130" s="294" t="s">
        <v>47</v>
      </c>
      <c r="O130" s="272"/>
      <c r="P130" s="295">
        <f>O130*H130</f>
        <v>0</v>
      </c>
      <c r="Q130" s="295">
        <v>0</v>
      </c>
      <c r="R130" s="295">
        <f>Q130*H130</f>
        <v>0</v>
      </c>
      <c r="S130" s="295">
        <v>0</v>
      </c>
      <c r="T130" s="29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797</v>
      </c>
    </row>
    <row r="131" s="2" customFormat="1" ht="6.96" customHeight="1">
      <c r="A131" s="41"/>
      <c r="B131" s="62"/>
      <c r="C131" s="63"/>
      <c r="D131" s="63"/>
      <c r="E131" s="63"/>
      <c r="F131" s="63"/>
      <c r="G131" s="63"/>
      <c r="H131" s="63"/>
      <c r="I131" s="63"/>
      <c r="J131" s="63"/>
      <c r="K131" s="63"/>
      <c r="L131" s="47"/>
      <c r="M131" s="41"/>
      <c r="O131" s="41"/>
      <c r="P131" s="41"/>
      <c r="Q131" s="41"/>
      <c r="R131" s="41"/>
      <c r="S131" s="41"/>
      <c r="T131" s="41"/>
      <c r="U131" s="41"/>
      <c r="V131" s="41"/>
      <c r="W131" s="41"/>
      <c r="X131" s="41"/>
      <c r="Y131" s="41"/>
      <c r="Z131" s="41"/>
      <c r="AA131" s="41"/>
      <c r="AB131" s="41"/>
      <c r="AC131" s="41"/>
      <c r="AD131" s="41"/>
      <c r="AE131" s="41"/>
    </row>
  </sheetData>
  <sheetProtection sheet="1" autoFilter="0" formatColumns="0" formatRows="0" objects="1" scenarios="1" spinCount="100000" saltValue="4o7uRPCj1iVms85BgsZ2dJuoHR2DLks6CcHpxJK6J4ct2KwM243rmUr3niOwkWprS+DtTnHEl+GCDfzS7CqknA==" hashValue="vP7Kfgh/r7rcKeYH8OMoI8479gEU8JBfdw0tm/qc+lfjtItPLF15bzklv7X/mtcskBm3MLxehfPXEcXvdcdRhw==" algorithmName="SHA-512" password="CC35"/>
  <autoFilter ref="C89:K130"/>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251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11220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11221</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ROUND(J97,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ROUND((SUM(BE97:BE143)),  2)</f>
        <v>0</v>
      </c>
      <c r="G37" s="41"/>
      <c r="H37" s="41"/>
      <c r="I37" s="161">
        <v>0.20999999999999999</v>
      </c>
      <c r="J37" s="160">
        <f>ROUND(((SUM(BE97:BE143))*I37),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ROUND((SUM(BF97:BF143)),  2)</f>
        <v>0</v>
      </c>
      <c r="G38" s="41"/>
      <c r="H38" s="41"/>
      <c r="I38" s="161">
        <v>0.12</v>
      </c>
      <c r="J38" s="160">
        <f>ROUND(((SUM(BF97:BF143))*I38),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ROUND((SUM(BG97:BG143)),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ROUND((SUM(BH97:BH143)),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ROUND((SUM(BI97:BI143)),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11220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801.2A - Výsadba v podchodu</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J97</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6699</v>
      </c>
      <c r="E68" s="181"/>
      <c r="F68" s="181"/>
      <c r="G68" s="181"/>
      <c r="H68" s="181"/>
      <c r="I68" s="181"/>
      <c r="J68" s="182">
        <f>J98</f>
        <v>0</v>
      </c>
      <c r="K68" s="179"/>
      <c r="L68" s="183"/>
      <c r="S68" s="9"/>
      <c r="T68" s="9"/>
      <c r="U68" s="9"/>
      <c r="V68" s="9"/>
      <c r="W68" s="9"/>
      <c r="X68" s="9"/>
      <c r="Y68" s="9"/>
      <c r="Z68" s="9"/>
      <c r="AA68" s="9"/>
      <c r="AB68" s="9"/>
      <c r="AC68" s="9"/>
      <c r="AD68" s="9"/>
      <c r="AE68" s="9"/>
    </row>
    <row r="69" s="10" customFormat="1" ht="19.92" customHeight="1">
      <c r="A69" s="10"/>
      <c r="B69" s="184"/>
      <c r="C69" s="128"/>
      <c r="D69" s="185" t="s">
        <v>11222</v>
      </c>
      <c r="E69" s="186"/>
      <c r="F69" s="186"/>
      <c r="G69" s="186"/>
      <c r="H69" s="186"/>
      <c r="I69" s="186"/>
      <c r="J69" s="187">
        <f>J99</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11223</v>
      </c>
      <c r="E70" s="186"/>
      <c r="F70" s="186"/>
      <c r="G70" s="186"/>
      <c r="H70" s="186"/>
      <c r="I70" s="186"/>
      <c r="J70" s="187">
        <f>J108</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11224</v>
      </c>
      <c r="E71" s="186"/>
      <c r="F71" s="186"/>
      <c r="G71" s="186"/>
      <c r="H71" s="186"/>
      <c r="I71" s="186"/>
      <c r="J71" s="187">
        <f>J112</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11225</v>
      </c>
      <c r="E72" s="186"/>
      <c r="F72" s="186"/>
      <c r="G72" s="186"/>
      <c r="H72" s="186"/>
      <c r="I72" s="186"/>
      <c r="J72" s="187">
        <f>J121</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11226</v>
      </c>
      <c r="E73" s="186"/>
      <c r="F73" s="186"/>
      <c r="G73" s="186"/>
      <c r="H73" s="186"/>
      <c r="I73" s="186"/>
      <c r="J73" s="187">
        <f>J135</f>
        <v>0</v>
      </c>
      <c r="K73" s="128"/>
      <c r="L73" s="188"/>
      <c r="S73" s="10"/>
      <c r="T73" s="10"/>
      <c r="U73" s="10"/>
      <c r="V73" s="10"/>
      <c r="W73" s="10"/>
      <c r="X73" s="10"/>
      <c r="Y73" s="10"/>
      <c r="Z73" s="10"/>
      <c r="AA73" s="10"/>
      <c r="AB73" s="10"/>
      <c r="AC73" s="10"/>
      <c r="AD73" s="10"/>
      <c r="AE73" s="10"/>
    </row>
    <row r="74" s="2" customFormat="1" ht="21.84"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48"/>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48"/>
      <c r="S79" s="41"/>
      <c r="T79" s="41"/>
      <c r="U79" s="41"/>
      <c r="V79" s="41"/>
      <c r="W79" s="41"/>
      <c r="X79" s="41"/>
      <c r="Y79" s="41"/>
      <c r="Z79" s="41"/>
      <c r="AA79" s="41"/>
      <c r="AB79" s="41"/>
      <c r="AC79" s="41"/>
      <c r="AD79" s="41"/>
      <c r="AE79" s="41"/>
    </row>
    <row r="80" s="2" customFormat="1" ht="24.96" customHeight="1">
      <c r="A80" s="41"/>
      <c r="B80" s="42"/>
      <c r="C80" s="26" t="s">
        <v>293</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173" t="str">
        <f>E7</f>
        <v>DI_c10_Revitalizace Náměstí Republiky-PDPS</v>
      </c>
      <c r="F83" s="35"/>
      <c r="G83" s="35"/>
      <c r="H83" s="35"/>
      <c r="I83" s="43"/>
      <c r="J83" s="43"/>
      <c r="K83" s="43"/>
      <c r="L83" s="148"/>
      <c r="S83" s="41"/>
      <c r="T83" s="41"/>
      <c r="U83" s="41"/>
      <c r="V83" s="41"/>
      <c r="W83" s="41"/>
      <c r="X83" s="41"/>
      <c r="Y83" s="41"/>
      <c r="Z83" s="41"/>
      <c r="AA83" s="41"/>
      <c r="AB83" s="41"/>
      <c r="AC83" s="41"/>
      <c r="AD83" s="41"/>
      <c r="AE83" s="41"/>
    </row>
    <row r="84" s="1" customFormat="1" ht="12" customHeight="1">
      <c r="B84" s="24"/>
      <c r="C84" s="35" t="s">
        <v>283</v>
      </c>
      <c r="D84" s="25"/>
      <c r="E84" s="25"/>
      <c r="F84" s="25"/>
      <c r="G84" s="25"/>
      <c r="H84" s="25"/>
      <c r="I84" s="25"/>
      <c r="J84" s="25"/>
      <c r="K84" s="25"/>
      <c r="L84" s="23"/>
    </row>
    <row r="85" s="1" customFormat="1" ht="16.5" customHeight="1">
      <c r="B85" s="24"/>
      <c r="C85" s="25"/>
      <c r="D85" s="25"/>
      <c r="E85" s="173" t="s">
        <v>284</v>
      </c>
      <c r="F85" s="25"/>
      <c r="G85" s="25"/>
      <c r="H85" s="25"/>
      <c r="I85" s="25"/>
      <c r="J85" s="25"/>
      <c r="K85" s="25"/>
      <c r="L85" s="23"/>
    </row>
    <row r="86" s="1" customFormat="1" ht="12" customHeight="1">
      <c r="B86" s="24"/>
      <c r="C86" s="35" t="s">
        <v>285</v>
      </c>
      <c r="D86" s="25"/>
      <c r="E86" s="25"/>
      <c r="F86" s="25"/>
      <c r="G86" s="25"/>
      <c r="H86" s="25"/>
      <c r="I86" s="25"/>
      <c r="J86" s="25"/>
      <c r="K86" s="25"/>
      <c r="L86" s="23"/>
    </row>
    <row r="87" s="2" customFormat="1" ht="16.5" customHeight="1">
      <c r="A87" s="41"/>
      <c r="B87" s="42"/>
      <c r="C87" s="43"/>
      <c r="D87" s="43"/>
      <c r="E87" s="291" t="s">
        <v>11220</v>
      </c>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3013</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72" t="str">
        <f>E13</f>
        <v>SO 801.2A - Výsadba v podchodu</v>
      </c>
      <c r="F89" s="43"/>
      <c r="G89" s="43"/>
      <c r="H89" s="43"/>
      <c r="I89" s="43"/>
      <c r="J89" s="43"/>
      <c r="K89" s="43"/>
      <c r="L89" s="148"/>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2" customHeight="1">
      <c r="A91" s="41"/>
      <c r="B91" s="42"/>
      <c r="C91" s="35" t="s">
        <v>21</v>
      </c>
      <c r="D91" s="43"/>
      <c r="E91" s="43"/>
      <c r="F91" s="30" t="str">
        <f>F16</f>
        <v xml:space="preserve"> </v>
      </c>
      <c r="G91" s="43"/>
      <c r="H91" s="43"/>
      <c r="I91" s="35" t="s">
        <v>23</v>
      </c>
      <c r="J91" s="75" t="str">
        <f>IF(J16="","",J16)</f>
        <v>31. 1. 2025</v>
      </c>
      <c r="K91" s="43"/>
      <c r="L91" s="148"/>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5.15" customHeight="1">
      <c r="A93" s="41"/>
      <c r="B93" s="42"/>
      <c r="C93" s="35" t="s">
        <v>25</v>
      </c>
      <c r="D93" s="43"/>
      <c r="E93" s="43"/>
      <c r="F93" s="30" t="str">
        <f>E19</f>
        <v>Statutární město Ostrava</v>
      </c>
      <c r="G93" s="43"/>
      <c r="H93" s="43"/>
      <c r="I93" s="35" t="s">
        <v>33</v>
      </c>
      <c r="J93" s="39" t="str">
        <f>E25</f>
        <v>AFRY CZ s.r.o.</v>
      </c>
      <c r="K93" s="43"/>
      <c r="L93" s="148"/>
      <c r="S93" s="41"/>
      <c r="T93" s="41"/>
      <c r="U93" s="41"/>
      <c r="V93" s="41"/>
      <c r="W93" s="41"/>
      <c r="X93" s="41"/>
      <c r="Y93" s="41"/>
      <c r="Z93" s="41"/>
      <c r="AA93" s="41"/>
      <c r="AB93" s="41"/>
      <c r="AC93" s="41"/>
      <c r="AD93" s="41"/>
      <c r="AE93" s="41"/>
    </row>
    <row r="94" s="2" customFormat="1" ht="15.15" customHeight="1">
      <c r="A94" s="41"/>
      <c r="B94" s="42"/>
      <c r="C94" s="35" t="s">
        <v>31</v>
      </c>
      <c r="D94" s="43"/>
      <c r="E94" s="43"/>
      <c r="F94" s="30" t="str">
        <f>IF(E22="","",E22)</f>
        <v>Vyplň údaj</v>
      </c>
      <c r="G94" s="43"/>
      <c r="H94" s="43"/>
      <c r="I94" s="35" t="s">
        <v>38</v>
      </c>
      <c r="J94" s="39" t="str">
        <f>E28</f>
        <v xml:space="preserve"> </v>
      </c>
      <c r="K94" s="43"/>
      <c r="L94" s="148"/>
      <c r="S94" s="41"/>
      <c r="T94" s="41"/>
      <c r="U94" s="41"/>
      <c r="V94" s="41"/>
      <c r="W94" s="41"/>
      <c r="X94" s="41"/>
      <c r="Y94" s="41"/>
      <c r="Z94" s="41"/>
      <c r="AA94" s="41"/>
      <c r="AB94" s="41"/>
      <c r="AC94" s="41"/>
      <c r="AD94" s="41"/>
      <c r="AE94" s="41"/>
    </row>
    <row r="95" s="2" customFormat="1" ht="10.32" customHeight="1">
      <c r="A95" s="41"/>
      <c r="B95" s="42"/>
      <c r="C95" s="43"/>
      <c r="D95" s="43"/>
      <c r="E95" s="43"/>
      <c r="F95" s="43"/>
      <c r="G95" s="43"/>
      <c r="H95" s="43"/>
      <c r="I95" s="43"/>
      <c r="J95" s="43"/>
      <c r="K95" s="43"/>
      <c r="L95" s="148"/>
      <c r="S95" s="41"/>
      <c r="T95" s="41"/>
      <c r="U95" s="41"/>
      <c r="V95" s="41"/>
      <c r="W95" s="41"/>
      <c r="X95" s="41"/>
      <c r="Y95" s="41"/>
      <c r="Z95" s="41"/>
      <c r="AA95" s="41"/>
      <c r="AB95" s="41"/>
      <c r="AC95" s="41"/>
      <c r="AD95" s="41"/>
      <c r="AE95" s="41"/>
    </row>
    <row r="96" s="11" customFormat="1" ht="29.28" customHeight="1">
      <c r="A96" s="189"/>
      <c r="B96" s="190"/>
      <c r="C96" s="191" t="s">
        <v>294</v>
      </c>
      <c r="D96" s="192" t="s">
        <v>61</v>
      </c>
      <c r="E96" s="192" t="s">
        <v>57</v>
      </c>
      <c r="F96" s="192" t="s">
        <v>58</v>
      </c>
      <c r="G96" s="192" t="s">
        <v>295</v>
      </c>
      <c r="H96" s="192" t="s">
        <v>296</v>
      </c>
      <c r="I96" s="192" t="s">
        <v>297</v>
      </c>
      <c r="J96" s="192" t="s">
        <v>289</v>
      </c>
      <c r="K96" s="193" t="s">
        <v>298</v>
      </c>
      <c r="L96" s="194"/>
      <c r="M96" s="95" t="s">
        <v>19</v>
      </c>
      <c r="N96" s="96" t="s">
        <v>46</v>
      </c>
      <c r="O96" s="96" t="s">
        <v>299</v>
      </c>
      <c r="P96" s="96" t="s">
        <v>300</v>
      </c>
      <c r="Q96" s="96" t="s">
        <v>301</v>
      </c>
      <c r="R96" s="96" t="s">
        <v>302</v>
      </c>
      <c r="S96" s="96" t="s">
        <v>303</v>
      </c>
      <c r="T96" s="97" t="s">
        <v>304</v>
      </c>
      <c r="U96" s="189"/>
      <c r="V96" s="189"/>
      <c r="W96" s="189"/>
      <c r="X96" s="189"/>
      <c r="Y96" s="189"/>
      <c r="Z96" s="189"/>
      <c r="AA96" s="189"/>
      <c r="AB96" s="189"/>
      <c r="AC96" s="189"/>
      <c r="AD96" s="189"/>
      <c r="AE96" s="189"/>
    </row>
    <row r="97" s="2" customFormat="1" ht="22.8" customHeight="1">
      <c r="A97" s="41"/>
      <c r="B97" s="42"/>
      <c r="C97" s="102" t="s">
        <v>305</v>
      </c>
      <c r="D97" s="43"/>
      <c r="E97" s="43"/>
      <c r="F97" s="43"/>
      <c r="G97" s="43"/>
      <c r="H97" s="43"/>
      <c r="I97" s="43"/>
      <c r="J97" s="195">
        <f>BK97</f>
        <v>0</v>
      </c>
      <c r="K97" s="43"/>
      <c r="L97" s="47"/>
      <c r="M97" s="98"/>
      <c r="N97" s="196"/>
      <c r="O97" s="99"/>
      <c r="P97" s="197">
        <f>P98</f>
        <v>0</v>
      </c>
      <c r="Q97" s="99"/>
      <c r="R97" s="197">
        <f>R98</f>
        <v>0</v>
      </c>
      <c r="S97" s="99"/>
      <c r="T97" s="198">
        <f>T98</f>
        <v>0</v>
      </c>
      <c r="U97" s="41"/>
      <c r="V97" s="41"/>
      <c r="W97" s="41"/>
      <c r="X97" s="41"/>
      <c r="Y97" s="41"/>
      <c r="Z97" s="41"/>
      <c r="AA97" s="41"/>
      <c r="AB97" s="41"/>
      <c r="AC97" s="41"/>
      <c r="AD97" s="41"/>
      <c r="AE97" s="41"/>
      <c r="AT97" s="20" t="s">
        <v>75</v>
      </c>
      <c r="AU97" s="20" t="s">
        <v>290</v>
      </c>
      <c r="BK97" s="199">
        <f>BK98</f>
        <v>0</v>
      </c>
    </row>
    <row r="98" s="12" customFormat="1" ht="25.92" customHeight="1">
      <c r="A98" s="12"/>
      <c r="B98" s="200"/>
      <c r="C98" s="201"/>
      <c r="D98" s="202" t="s">
        <v>75</v>
      </c>
      <c r="E98" s="203" t="s">
        <v>306</v>
      </c>
      <c r="F98" s="203" t="s">
        <v>306</v>
      </c>
      <c r="G98" s="201"/>
      <c r="H98" s="201"/>
      <c r="I98" s="204"/>
      <c r="J98" s="205">
        <f>BK98</f>
        <v>0</v>
      </c>
      <c r="K98" s="201"/>
      <c r="L98" s="206"/>
      <c r="M98" s="207"/>
      <c r="N98" s="208"/>
      <c r="O98" s="208"/>
      <c r="P98" s="209">
        <f>P99+P108+P112+P121+P135</f>
        <v>0</v>
      </c>
      <c r="Q98" s="208"/>
      <c r="R98" s="209">
        <f>R99+R108+R112+R121+R135</f>
        <v>0</v>
      </c>
      <c r="S98" s="208"/>
      <c r="T98" s="210">
        <f>T99+T108+T112+T121+T135</f>
        <v>0</v>
      </c>
      <c r="U98" s="12"/>
      <c r="V98" s="12"/>
      <c r="W98" s="12"/>
      <c r="X98" s="12"/>
      <c r="Y98" s="12"/>
      <c r="Z98" s="12"/>
      <c r="AA98" s="12"/>
      <c r="AB98" s="12"/>
      <c r="AC98" s="12"/>
      <c r="AD98" s="12"/>
      <c r="AE98" s="12"/>
      <c r="AR98" s="211" t="s">
        <v>83</v>
      </c>
      <c r="AT98" s="212" t="s">
        <v>75</v>
      </c>
      <c r="AU98" s="212" t="s">
        <v>76</v>
      </c>
      <c r="AY98" s="211" t="s">
        <v>308</v>
      </c>
      <c r="BK98" s="213">
        <f>BK99+BK108+BK112+BK121+BK135</f>
        <v>0</v>
      </c>
    </row>
    <row r="99" s="12" customFormat="1" ht="22.8" customHeight="1">
      <c r="A99" s="12"/>
      <c r="B99" s="200"/>
      <c r="C99" s="201"/>
      <c r="D99" s="202" t="s">
        <v>75</v>
      </c>
      <c r="E99" s="214" t="s">
        <v>11150</v>
      </c>
      <c r="F99" s="214" t="s">
        <v>11227</v>
      </c>
      <c r="G99" s="201"/>
      <c r="H99" s="201"/>
      <c r="I99" s="204"/>
      <c r="J99" s="215">
        <f>BK99</f>
        <v>0</v>
      </c>
      <c r="K99" s="201"/>
      <c r="L99" s="206"/>
      <c r="M99" s="207"/>
      <c r="N99" s="208"/>
      <c r="O99" s="208"/>
      <c r="P99" s="209">
        <f>SUM(P100:P107)</f>
        <v>0</v>
      </c>
      <c r="Q99" s="208"/>
      <c r="R99" s="209">
        <f>SUM(R100:R107)</f>
        <v>0</v>
      </c>
      <c r="S99" s="208"/>
      <c r="T99" s="210">
        <f>SUM(T100:T107)</f>
        <v>0</v>
      </c>
      <c r="U99" s="12"/>
      <c r="V99" s="12"/>
      <c r="W99" s="12"/>
      <c r="X99" s="12"/>
      <c r="Y99" s="12"/>
      <c r="Z99" s="12"/>
      <c r="AA99" s="12"/>
      <c r="AB99" s="12"/>
      <c r="AC99" s="12"/>
      <c r="AD99" s="12"/>
      <c r="AE99" s="12"/>
      <c r="AR99" s="211" t="s">
        <v>83</v>
      </c>
      <c r="AT99" s="212" t="s">
        <v>75</v>
      </c>
      <c r="AU99" s="212" t="s">
        <v>83</v>
      </c>
      <c r="AY99" s="211" t="s">
        <v>308</v>
      </c>
      <c r="BK99" s="213">
        <f>SUM(BK100:BK107)</f>
        <v>0</v>
      </c>
    </row>
    <row r="100" s="2" customFormat="1" ht="16.5" customHeight="1">
      <c r="A100" s="41"/>
      <c r="B100" s="42"/>
      <c r="C100" s="216" t="s">
        <v>83</v>
      </c>
      <c r="D100" s="216" t="s">
        <v>310</v>
      </c>
      <c r="E100" s="217" t="s">
        <v>11152</v>
      </c>
      <c r="F100" s="218" t="s">
        <v>11153</v>
      </c>
      <c r="G100" s="219" t="s">
        <v>442</v>
      </c>
      <c r="H100" s="220">
        <v>5</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85</v>
      </c>
    </row>
    <row r="101" s="2" customFormat="1" ht="16.5" customHeight="1">
      <c r="A101" s="41"/>
      <c r="B101" s="42"/>
      <c r="C101" s="216" t="s">
        <v>85</v>
      </c>
      <c r="D101" s="216" t="s">
        <v>310</v>
      </c>
      <c r="E101" s="217" t="s">
        <v>11154</v>
      </c>
      <c r="F101" s="218" t="s">
        <v>11155</v>
      </c>
      <c r="G101" s="219" t="s">
        <v>493</v>
      </c>
      <c r="H101" s="220">
        <v>5</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315</v>
      </c>
    </row>
    <row r="102" s="2" customFormat="1" ht="16.5" customHeight="1">
      <c r="A102" s="41"/>
      <c r="B102" s="42"/>
      <c r="C102" s="216" t="s">
        <v>150</v>
      </c>
      <c r="D102" s="216" t="s">
        <v>310</v>
      </c>
      <c r="E102" s="217" t="s">
        <v>11156</v>
      </c>
      <c r="F102" s="218" t="s">
        <v>11157</v>
      </c>
      <c r="G102" s="219" t="s">
        <v>493</v>
      </c>
      <c r="H102" s="220">
        <v>5</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342</v>
      </c>
    </row>
    <row r="103" s="2" customFormat="1" ht="24.15" customHeight="1">
      <c r="A103" s="41"/>
      <c r="B103" s="42"/>
      <c r="C103" s="216" t="s">
        <v>315</v>
      </c>
      <c r="D103" s="216" t="s">
        <v>310</v>
      </c>
      <c r="E103" s="217" t="s">
        <v>11228</v>
      </c>
      <c r="F103" s="218" t="s">
        <v>11229</v>
      </c>
      <c r="G103" s="219" t="s">
        <v>313</v>
      </c>
      <c r="H103" s="220">
        <v>242</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352</v>
      </c>
    </row>
    <row r="104" s="2" customFormat="1" ht="16.5" customHeight="1">
      <c r="A104" s="41"/>
      <c r="B104" s="42"/>
      <c r="C104" s="216" t="s">
        <v>336</v>
      </c>
      <c r="D104" s="216" t="s">
        <v>310</v>
      </c>
      <c r="E104" s="217" t="s">
        <v>11178</v>
      </c>
      <c r="F104" s="218" t="s">
        <v>11179</v>
      </c>
      <c r="G104" s="219" t="s">
        <v>493</v>
      </c>
      <c r="H104" s="220">
        <v>1</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362</v>
      </c>
    </row>
    <row r="105" s="2" customFormat="1" ht="16.5" customHeight="1">
      <c r="A105" s="41"/>
      <c r="B105" s="42"/>
      <c r="C105" s="216" t="s">
        <v>342</v>
      </c>
      <c r="D105" s="216" t="s">
        <v>310</v>
      </c>
      <c r="E105" s="217" t="s">
        <v>11180</v>
      </c>
      <c r="F105" s="218" t="s">
        <v>11181</v>
      </c>
      <c r="G105" s="219" t="s">
        <v>493</v>
      </c>
      <c r="H105" s="220">
        <v>1</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8</v>
      </c>
    </row>
    <row r="106" s="2" customFormat="1" ht="16.5" customHeight="1">
      <c r="A106" s="41"/>
      <c r="B106" s="42"/>
      <c r="C106" s="280" t="s">
        <v>347</v>
      </c>
      <c r="D106" s="280" t="s">
        <v>1137</v>
      </c>
      <c r="E106" s="281" t="s">
        <v>11158</v>
      </c>
      <c r="F106" s="282" t="s">
        <v>11159</v>
      </c>
      <c r="G106" s="283" t="s">
        <v>442</v>
      </c>
      <c r="H106" s="284">
        <v>32.200000000000003</v>
      </c>
      <c r="I106" s="285"/>
      <c r="J106" s="286">
        <f>ROUND(I106*H106,2)</f>
        <v>0</v>
      </c>
      <c r="K106" s="282" t="s">
        <v>19</v>
      </c>
      <c r="L106" s="287"/>
      <c r="M106" s="288" t="s">
        <v>19</v>
      </c>
      <c r="N106" s="289"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352</v>
      </c>
      <c r="AT106" s="227" t="s">
        <v>1137</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381</v>
      </c>
    </row>
    <row r="107" s="2" customFormat="1" ht="21.75" customHeight="1">
      <c r="A107" s="41"/>
      <c r="B107" s="42"/>
      <c r="C107" s="216" t="s">
        <v>352</v>
      </c>
      <c r="D107" s="216" t="s">
        <v>310</v>
      </c>
      <c r="E107" s="217" t="s">
        <v>11160</v>
      </c>
      <c r="F107" s="218" t="s">
        <v>11161</v>
      </c>
      <c r="G107" s="219" t="s">
        <v>313</v>
      </c>
      <c r="H107" s="220">
        <v>161</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391</v>
      </c>
    </row>
    <row r="108" s="12" customFormat="1" ht="22.8" customHeight="1">
      <c r="A108" s="12"/>
      <c r="B108" s="200"/>
      <c r="C108" s="201"/>
      <c r="D108" s="202" t="s">
        <v>75</v>
      </c>
      <c r="E108" s="214" t="s">
        <v>11162</v>
      </c>
      <c r="F108" s="214" t="s">
        <v>11230</v>
      </c>
      <c r="G108" s="201"/>
      <c r="H108" s="201"/>
      <c r="I108" s="204"/>
      <c r="J108" s="215">
        <f>BK108</f>
        <v>0</v>
      </c>
      <c r="K108" s="201"/>
      <c r="L108" s="206"/>
      <c r="M108" s="207"/>
      <c r="N108" s="208"/>
      <c r="O108" s="208"/>
      <c r="P108" s="209">
        <f>SUM(P109:P111)</f>
        <v>0</v>
      </c>
      <c r="Q108" s="208"/>
      <c r="R108" s="209">
        <f>SUM(R109:R111)</f>
        <v>0</v>
      </c>
      <c r="S108" s="208"/>
      <c r="T108" s="210">
        <f>SUM(T109:T111)</f>
        <v>0</v>
      </c>
      <c r="U108" s="12"/>
      <c r="V108" s="12"/>
      <c r="W108" s="12"/>
      <c r="X108" s="12"/>
      <c r="Y108" s="12"/>
      <c r="Z108" s="12"/>
      <c r="AA108" s="12"/>
      <c r="AB108" s="12"/>
      <c r="AC108" s="12"/>
      <c r="AD108" s="12"/>
      <c r="AE108" s="12"/>
      <c r="AR108" s="211" t="s">
        <v>83</v>
      </c>
      <c r="AT108" s="212" t="s">
        <v>75</v>
      </c>
      <c r="AU108" s="212" t="s">
        <v>83</v>
      </c>
      <c r="AY108" s="211" t="s">
        <v>308</v>
      </c>
      <c r="BK108" s="213">
        <f>SUM(BK109:BK111)</f>
        <v>0</v>
      </c>
    </row>
    <row r="109" s="2" customFormat="1" ht="21.75" customHeight="1">
      <c r="A109" s="41"/>
      <c r="B109" s="42"/>
      <c r="C109" s="216" t="s">
        <v>357</v>
      </c>
      <c r="D109" s="216" t="s">
        <v>310</v>
      </c>
      <c r="E109" s="217" t="s">
        <v>11231</v>
      </c>
      <c r="F109" s="218" t="s">
        <v>11232</v>
      </c>
      <c r="G109" s="219" t="s">
        <v>442</v>
      </c>
      <c r="H109" s="220">
        <v>5</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401</v>
      </c>
    </row>
    <row r="110" s="2" customFormat="1" ht="16.5" customHeight="1">
      <c r="A110" s="41"/>
      <c r="B110" s="42"/>
      <c r="C110" s="216" t="s">
        <v>362</v>
      </c>
      <c r="D110" s="216" t="s">
        <v>310</v>
      </c>
      <c r="E110" s="217" t="s">
        <v>11154</v>
      </c>
      <c r="F110" s="218" t="s">
        <v>11155</v>
      </c>
      <c r="G110" s="219" t="s">
        <v>493</v>
      </c>
      <c r="H110" s="220">
        <v>5</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411</v>
      </c>
    </row>
    <row r="111" s="2" customFormat="1" ht="16.5" customHeight="1">
      <c r="A111" s="41"/>
      <c r="B111" s="42"/>
      <c r="C111" s="216" t="s">
        <v>367</v>
      </c>
      <c r="D111" s="216" t="s">
        <v>310</v>
      </c>
      <c r="E111" s="217" t="s">
        <v>11156</v>
      </c>
      <c r="F111" s="218" t="s">
        <v>11157</v>
      </c>
      <c r="G111" s="219" t="s">
        <v>493</v>
      </c>
      <c r="H111" s="220">
        <v>5</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420</v>
      </c>
    </row>
    <row r="112" s="12" customFormat="1" ht="22.8" customHeight="1">
      <c r="A112" s="12"/>
      <c r="B112" s="200"/>
      <c r="C112" s="201"/>
      <c r="D112" s="202" t="s">
        <v>75</v>
      </c>
      <c r="E112" s="214" t="s">
        <v>11182</v>
      </c>
      <c r="F112" s="214" t="s">
        <v>11233</v>
      </c>
      <c r="G112" s="201"/>
      <c r="H112" s="201"/>
      <c r="I112" s="204"/>
      <c r="J112" s="215">
        <f>BK112</f>
        <v>0</v>
      </c>
      <c r="K112" s="201"/>
      <c r="L112" s="206"/>
      <c r="M112" s="207"/>
      <c r="N112" s="208"/>
      <c r="O112" s="208"/>
      <c r="P112" s="209">
        <f>SUM(P113:P120)</f>
        <v>0</v>
      </c>
      <c r="Q112" s="208"/>
      <c r="R112" s="209">
        <f>SUM(R113:R120)</f>
        <v>0</v>
      </c>
      <c r="S112" s="208"/>
      <c r="T112" s="210">
        <f>SUM(T113:T120)</f>
        <v>0</v>
      </c>
      <c r="U112" s="12"/>
      <c r="V112" s="12"/>
      <c r="W112" s="12"/>
      <c r="X112" s="12"/>
      <c r="Y112" s="12"/>
      <c r="Z112" s="12"/>
      <c r="AA112" s="12"/>
      <c r="AB112" s="12"/>
      <c r="AC112" s="12"/>
      <c r="AD112" s="12"/>
      <c r="AE112" s="12"/>
      <c r="AR112" s="211" t="s">
        <v>83</v>
      </c>
      <c r="AT112" s="212" t="s">
        <v>75</v>
      </c>
      <c r="AU112" s="212" t="s">
        <v>83</v>
      </c>
      <c r="AY112" s="211" t="s">
        <v>308</v>
      </c>
      <c r="BK112" s="213">
        <f>SUM(BK113:BK120)</f>
        <v>0</v>
      </c>
    </row>
    <row r="113" s="2" customFormat="1" ht="24.15" customHeight="1">
      <c r="A113" s="41"/>
      <c r="B113" s="42"/>
      <c r="C113" s="216" t="s">
        <v>8</v>
      </c>
      <c r="D113" s="216" t="s">
        <v>310</v>
      </c>
      <c r="E113" s="217" t="s">
        <v>11164</v>
      </c>
      <c r="F113" s="218" t="s">
        <v>11165</v>
      </c>
      <c r="G113" s="219" t="s">
        <v>313</v>
      </c>
      <c r="H113" s="220">
        <v>161</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430</v>
      </c>
    </row>
    <row r="114" s="2" customFormat="1" ht="16.5" customHeight="1">
      <c r="A114" s="41"/>
      <c r="B114" s="42"/>
      <c r="C114" s="216" t="s">
        <v>376</v>
      </c>
      <c r="D114" s="216" t="s">
        <v>310</v>
      </c>
      <c r="E114" s="217" t="s">
        <v>11166</v>
      </c>
      <c r="F114" s="218" t="s">
        <v>11167</v>
      </c>
      <c r="G114" s="219" t="s">
        <v>313</v>
      </c>
      <c r="H114" s="220">
        <v>161</v>
      </c>
      <c r="I114" s="221"/>
      <c r="J114" s="222">
        <f>ROUND(I114*H114,2)</f>
        <v>0</v>
      </c>
      <c r="K114" s="218" t="s">
        <v>19</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596</v>
      </c>
    </row>
    <row r="115" s="2" customFormat="1" ht="16.5" customHeight="1">
      <c r="A115" s="41"/>
      <c r="B115" s="42"/>
      <c r="C115" s="216" t="s">
        <v>381</v>
      </c>
      <c r="D115" s="216" t="s">
        <v>310</v>
      </c>
      <c r="E115" s="217" t="s">
        <v>11168</v>
      </c>
      <c r="F115" s="218" t="s">
        <v>11169</v>
      </c>
      <c r="G115" s="219" t="s">
        <v>313</v>
      </c>
      <c r="H115" s="220">
        <v>161</v>
      </c>
      <c r="I115" s="221"/>
      <c r="J115" s="222">
        <f>ROUND(I115*H115,2)</f>
        <v>0</v>
      </c>
      <c r="K115" s="218" t="s">
        <v>19</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606</v>
      </c>
    </row>
    <row r="116" s="2" customFormat="1" ht="16.5" customHeight="1">
      <c r="A116" s="41"/>
      <c r="B116" s="42"/>
      <c r="C116" s="216" t="s">
        <v>386</v>
      </c>
      <c r="D116" s="216" t="s">
        <v>310</v>
      </c>
      <c r="E116" s="217" t="s">
        <v>11170</v>
      </c>
      <c r="F116" s="218" t="s">
        <v>11171</v>
      </c>
      <c r="G116" s="219" t="s">
        <v>313</v>
      </c>
      <c r="H116" s="220">
        <v>161</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611</v>
      </c>
    </row>
    <row r="117" s="2" customFormat="1" ht="16.5" customHeight="1">
      <c r="A117" s="41"/>
      <c r="B117" s="42"/>
      <c r="C117" s="216" t="s">
        <v>391</v>
      </c>
      <c r="D117" s="216" t="s">
        <v>310</v>
      </c>
      <c r="E117" s="217" t="s">
        <v>11172</v>
      </c>
      <c r="F117" s="218" t="s">
        <v>11173</v>
      </c>
      <c r="G117" s="219" t="s">
        <v>313</v>
      </c>
      <c r="H117" s="220">
        <v>161</v>
      </c>
      <c r="I117" s="221"/>
      <c r="J117" s="222">
        <f>ROUND(I117*H117,2)</f>
        <v>0</v>
      </c>
      <c r="K117" s="218" t="s">
        <v>19</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616</v>
      </c>
    </row>
    <row r="118" s="2" customFormat="1" ht="16.5" customHeight="1">
      <c r="A118" s="41"/>
      <c r="B118" s="42"/>
      <c r="C118" s="216" t="s">
        <v>396</v>
      </c>
      <c r="D118" s="216" t="s">
        <v>310</v>
      </c>
      <c r="E118" s="217" t="s">
        <v>11234</v>
      </c>
      <c r="F118" s="218" t="s">
        <v>11235</v>
      </c>
      <c r="G118" s="219" t="s">
        <v>313</v>
      </c>
      <c r="H118" s="220">
        <v>161</v>
      </c>
      <c r="I118" s="221"/>
      <c r="J118" s="222">
        <f>ROUND(I118*H118,2)</f>
        <v>0</v>
      </c>
      <c r="K118" s="218" t="s">
        <v>19</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620</v>
      </c>
    </row>
    <row r="119" s="2" customFormat="1" ht="16.5" customHeight="1">
      <c r="A119" s="41"/>
      <c r="B119" s="42"/>
      <c r="C119" s="280" t="s">
        <v>401</v>
      </c>
      <c r="D119" s="280" t="s">
        <v>1137</v>
      </c>
      <c r="E119" s="281" t="s">
        <v>11236</v>
      </c>
      <c r="F119" s="282" t="s">
        <v>11237</v>
      </c>
      <c r="G119" s="283" t="s">
        <v>442</v>
      </c>
      <c r="H119" s="284">
        <v>16.100000000000001</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352</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627</v>
      </c>
    </row>
    <row r="120" s="2" customFormat="1" ht="16.5" customHeight="1">
      <c r="A120" s="41"/>
      <c r="B120" s="42"/>
      <c r="C120" s="216" t="s">
        <v>406</v>
      </c>
      <c r="D120" s="216" t="s">
        <v>310</v>
      </c>
      <c r="E120" s="217" t="s">
        <v>11178</v>
      </c>
      <c r="F120" s="218" t="s">
        <v>11179</v>
      </c>
      <c r="G120" s="219" t="s">
        <v>493</v>
      </c>
      <c r="H120" s="220">
        <v>0.5</v>
      </c>
      <c r="I120" s="221"/>
      <c r="J120" s="222">
        <f>ROUND(I120*H120,2)</f>
        <v>0</v>
      </c>
      <c r="K120" s="218" t="s">
        <v>19</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735</v>
      </c>
    </row>
    <row r="121" s="12" customFormat="1" ht="22.8" customHeight="1">
      <c r="A121" s="12"/>
      <c r="B121" s="200"/>
      <c r="C121" s="201"/>
      <c r="D121" s="202" t="s">
        <v>75</v>
      </c>
      <c r="E121" s="214" t="s">
        <v>11208</v>
      </c>
      <c r="F121" s="214" t="s">
        <v>11183</v>
      </c>
      <c r="G121" s="201"/>
      <c r="H121" s="201"/>
      <c r="I121" s="204"/>
      <c r="J121" s="215">
        <f>BK121</f>
        <v>0</v>
      </c>
      <c r="K121" s="201"/>
      <c r="L121" s="206"/>
      <c r="M121" s="207"/>
      <c r="N121" s="208"/>
      <c r="O121" s="208"/>
      <c r="P121" s="209">
        <f>SUM(P122:P134)</f>
        <v>0</v>
      </c>
      <c r="Q121" s="208"/>
      <c r="R121" s="209">
        <f>SUM(R122:R134)</f>
        <v>0</v>
      </c>
      <c r="S121" s="208"/>
      <c r="T121" s="210">
        <f>SUM(T122:T134)</f>
        <v>0</v>
      </c>
      <c r="U121" s="12"/>
      <c r="V121" s="12"/>
      <c r="W121" s="12"/>
      <c r="X121" s="12"/>
      <c r="Y121" s="12"/>
      <c r="Z121" s="12"/>
      <c r="AA121" s="12"/>
      <c r="AB121" s="12"/>
      <c r="AC121" s="12"/>
      <c r="AD121" s="12"/>
      <c r="AE121" s="12"/>
      <c r="AR121" s="211" t="s">
        <v>83</v>
      </c>
      <c r="AT121" s="212" t="s">
        <v>75</v>
      </c>
      <c r="AU121" s="212" t="s">
        <v>83</v>
      </c>
      <c r="AY121" s="211" t="s">
        <v>308</v>
      </c>
      <c r="BK121" s="213">
        <f>SUM(BK122:BK134)</f>
        <v>0</v>
      </c>
    </row>
    <row r="122" s="2" customFormat="1" ht="16.5" customHeight="1">
      <c r="A122" s="41"/>
      <c r="B122" s="42"/>
      <c r="C122" s="216" t="s">
        <v>411</v>
      </c>
      <c r="D122" s="216" t="s">
        <v>310</v>
      </c>
      <c r="E122" s="217" t="s">
        <v>11184</v>
      </c>
      <c r="F122" s="218" t="s">
        <v>11185</v>
      </c>
      <c r="G122" s="219" t="s">
        <v>323</v>
      </c>
      <c r="H122" s="220">
        <v>6526</v>
      </c>
      <c r="I122" s="221"/>
      <c r="J122" s="222">
        <f>ROUND(I122*H122,2)</f>
        <v>0</v>
      </c>
      <c r="K122" s="218" t="s">
        <v>19</v>
      </c>
      <c r="L122" s="47"/>
      <c r="M122" s="223" t="s">
        <v>19</v>
      </c>
      <c r="N122" s="224"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315</v>
      </c>
      <c r="AT122" s="227" t="s">
        <v>310</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740</v>
      </c>
    </row>
    <row r="123" s="2" customFormat="1" ht="16.5" customHeight="1">
      <c r="A123" s="41"/>
      <c r="B123" s="42"/>
      <c r="C123" s="216" t="s">
        <v>7</v>
      </c>
      <c r="D123" s="216" t="s">
        <v>310</v>
      </c>
      <c r="E123" s="217" t="s">
        <v>11188</v>
      </c>
      <c r="F123" s="218" t="s">
        <v>11189</v>
      </c>
      <c r="G123" s="219" t="s">
        <v>323</v>
      </c>
      <c r="H123" s="220">
        <v>4830</v>
      </c>
      <c r="I123" s="221"/>
      <c r="J123" s="222">
        <f>ROUND(I123*H123,2)</f>
        <v>0</v>
      </c>
      <c r="K123" s="218" t="s">
        <v>19</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746</v>
      </c>
    </row>
    <row r="124" s="2" customFormat="1" ht="16.5" customHeight="1">
      <c r="A124" s="41"/>
      <c r="B124" s="42"/>
      <c r="C124" s="216" t="s">
        <v>420</v>
      </c>
      <c r="D124" s="216" t="s">
        <v>310</v>
      </c>
      <c r="E124" s="217" t="s">
        <v>11238</v>
      </c>
      <c r="F124" s="218" t="s">
        <v>11239</v>
      </c>
      <c r="G124" s="219" t="s">
        <v>323</v>
      </c>
      <c r="H124" s="220">
        <v>1696</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749</v>
      </c>
    </row>
    <row r="125" s="2" customFormat="1" ht="16.5" customHeight="1">
      <c r="A125" s="41"/>
      <c r="B125" s="42"/>
      <c r="C125" s="216" t="s">
        <v>425</v>
      </c>
      <c r="D125" s="216" t="s">
        <v>310</v>
      </c>
      <c r="E125" s="217" t="s">
        <v>11190</v>
      </c>
      <c r="F125" s="218" t="s">
        <v>11191</v>
      </c>
      <c r="G125" s="219" t="s">
        <v>493</v>
      </c>
      <c r="H125" s="220">
        <v>0.017000000000000001</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750</v>
      </c>
    </row>
    <row r="126" s="2" customFormat="1" ht="16.5" customHeight="1">
      <c r="A126" s="41"/>
      <c r="B126" s="42"/>
      <c r="C126" s="280" t="s">
        <v>430</v>
      </c>
      <c r="D126" s="280" t="s">
        <v>1137</v>
      </c>
      <c r="E126" s="281" t="s">
        <v>11192</v>
      </c>
      <c r="F126" s="282" t="s">
        <v>11193</v>
      </c>
      <c r="G126" s="283" t="s">
        <v>323</v>
      </c>
      <c r="H126" s="284">
        <v>1696</v>
      </c>
      <c r="I126" s="285"/>
      <c r="J126" s="286">
        <f>ROUND(I126*H126,2)</f>
        <v>0</v>
      </c>
      <c r="K126" s="282" t="s">
        <v>19</v>
      </c>
      <c r="L126" s="287"/>
      <c r="M126" s="288" t="s">
        <v>19</v>
      </c>
      <c r="N126" s="289"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352</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751</v>
      </c>
    </row>
    <row r="127" s="2" customFormat="1" ht="16.5" customHeight="1">
      <c r="A127" s="41"/>
      <c r="B127" s="42"/>
      <c r="C127" s="280" t="s">
        <v>753</v>
      </c>
      <c r="D127" s="280" t="s">
        <v>1137</v>
      </c>
      <c r="E127" s="281" t="s">
        <v>11240</v>
      </c>
      <c r="F127" s="282" t="s">
        <v>11241</v>
      </c>
      <c r="G127" s="283" t="s">
        <v>323</v>
      </c>
      <c r="H127" s="284">
        <v>1696</v>
      </c>
      <c r="I127" s="285"/>
      <c r="J127" s="286">
        <f>ROUND(I127*H127,2)</f>
        <v>0</v>
      </c>
      <c r="K127" s="282" t="s">
        <v>19</v>
      </c>
      <c r="L127" s="287"/>
      <c r="M127" s="288" t="s">
        <v>19</v>
      </c>
      <c r="N127" s="289"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352</v>
      </c>
      <c r="AT127" s="227" t="s">
        <v>1137</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754</v>
      </c>
    </row>
    <row r="128" s="2" customFormat="1" ht="16.5" customHeight="1">
      <c r="A128" s="41"/>
      <c r="B128" s="42"/>
      <c r="C128" s="280" t="s">
        <v>596</v>
      </c>
      <c r="D128" s="280" t="s">
        <v>1137</v>
      </c>
      <c r="E128" s="281" t="s">
        <v>11196</v>
      </c>
      <c r="F128" s="282" t="s">
        <v>11197</v>
      </c>
      <c r="G128" s="283" t="s">
        <v>323</v>
      </c>
      <c r="H128" s="284">
        <v>4830</v>
      </c>
      <c r="I128" s="285"/>
      <c r="J128" s="286">
        <f>ROUND(I128*H128,2)</f>
        <v>0</v>
      </c>
      <c r="K128" s="282" t="s">
        <v>19</v>
      </c>
      <c r="L128" s="287"/>
      <c r="M128" s="288" t="s">
        <v>19</v>
      </c>
      <c r="N128" s="289"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352</v>
      </c>
      <c r="AT128" s="227" t="s">
        <v>1137</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757</v>
      </c>
    </row>
    <row r="129" s="2" customFormat="1" ht="16.5" customHeight="1">
      <c r="A129" s="41"/>
      <c r="B129" s="42"/>
      <c r="C129" s="216" t="s">
        <v>759</v>
      </c>
      <c r="D129" s="216" t="s">
        <v>310</v>
      </c>
      <c r="E129" s="217" t="s">
        <v>11242</v>
      </c>
      <c r="F129" s="218" t="s">
        <v>11243</v>
      </c>
      <c r="G129" s="219" t="s">
        <v>323</v>
      </c>
      <c r="H129" s="220">
        <v>1696</v>
      </c>
      <c r="I129" s="221"/>
      <c r="J129" s="222">
        <f>ROUND(I129*H129,2)</f>
        <v>0</v>
      </c>
      <c r="K129" s="218" t="s">
        <v>19</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760</v>
      </c>
    </row>
    <row r="130" s="2" customFormat="1" ht="16.5" customHeight="1">
      <c r="A130" s="41"/>
      <c r="B130" s="42"/>
      <c r="C130" s="216" t="s">
        <v>606</v>
      </c>
      <c r="D130" s="216" t="s">
        <v>310</v>
      </c>
      <c r="E130" s="217" t="s">
        <v>11200</v>
      </c>
      <c r="F130" s="218" t="s">
        <v>11201</v>
      </c>
      <c r="G130" s="219" t="s">
        <v>442</v>
      </c>
      <c r="H130" s="220">
        <v>32.630000000000003</v>
      </c>
      <c r="I130" s="221"/>
      <c r="J130" s="222">
        <f>ROUND(I130*H130,2)</f>
        <v>0</v>
      </c>
      <c r="K130" s="218" t="s">
        <v>19</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761</v>
      </c>
    </row>
    <row r="131" s="2" customFormat="1" ht="16.5" customHeight="1">
      <c r="A131" s="41"/>
      <c r="B131" s="42"/>
      <c r="C131" s="216" t="s">
        <v>765</v>
      </c>
      <c r="D131" s="216" t="s">
        <v>310</v>
      </c>
      <c r="E131" s="217" t="s">
        <v>11202</v>
      </c>
      <c r="F131" s="218" t="s">
        <v>11203</v>
      </c>
      <c r="G131" s="219" t="s">
        <v>442</v>
      </c>
      <c r="H131" s="220">
        <v>32.630000000000003</v>
      </c>
      <c r="I131" s="221"/>
      <c r="J131" s="222">
        <f>ROUND(I131*H131,2)</f>
        <v>0</v>
      </c>
      <c r="K131" s="218" t="s">
        <v>19</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769</v>
      </c>
    </row>
    <row r="132" s="2" customFormat="1" ht="16.5" customHeight="1">
      <c r="A132" s="41"/>
      <c r="B132" s="42"/>
      <c r="C132" s="280" t="s">
        <v>611</v>
      </c>
      <c r="D132" s="280" t="s">
        <v>1137</v>
      </c>
      <c r="E132" s="281" t="s">
        <v>11204</v>
      </c>
      <c r="F132" s="282" t="s">
        <v>11205</v>
      </c>
      <c r="G132" s="283" t="s">
        <v>442</v>
      </c>
      <c r="H132" s="284">
        <v>32.630000000000003</v>
      </c>
      <c r="I132" s="285"/>
      <c r="J132" s="286">
        <f>ROUND(I132*H132,2)</f>
        <v>0</v>
      </c>
      <c r="K132" s="282" t="s">
        <v>19</v>
      </c>
      <c r="L132" s="287"/>
      <c r="M132" s="288" t="s">
        <v>19</v>
      </c>
      <c r="N132" s="289"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352</v>
      </c>
      <c r="AT132" s="227" t="s">
        <v>1137</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773</v>
      </c>
    </row>
    <row r="133" s="2" customFormat="1" ht="21.75" customHeight="1">
      <c r="A133" s="41"/>
      <c r="B133" s="42"/>
      <c r="C133" s="216" t="s">
        <v>775</v>
      </c>
      <c r="D133" s="216" t="s">
        <v>310</v>
      </c>
      <c r="E133" s="217" t="s">
        <v>11206</v>
      </c>
      <c r="F133" s="218" t="s">
        <v>11207</v>
      </c>
      <c r="G133" s="219" t="s">
        <v>493</v>
      </c>
      <c r="H133" s="220">
        <v>0.10000000000000001</v>
      </c>
      <c r="I133" s="221"/>
      <c r="J133" s="222">
        <f>ROUND(I133*H133,2)</f>
        <v>0</v>
      </c>
      <c r="K133" s="218" t="s">
        <v>19</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778</v>
      </c>
    </row>
    <row r="134" s="2" customFormat="1" ht="16.5" customHeight="1">
      <c r="A134" s="41"/>
      <c r="B134" s="42"/>
      <c r="C134" s="216" t="s">
        <v>616</v>
      </c>
      <c r="D134" s="216" t="s">
        <v>310</v>
      </c>
      <c r="E134" s="217" t="s">
        <v>11180</v>
      </c>
      <c r="F134" s="218" t="s">
        <v>11181</v>
      </c>
      <c r="G134" s="219" t="s">
        <v>493</v>
      </c>
      <c r="H134" s="220">
        <v>0.10000000000000001</v>
      </c>
      <c r="I134" s="221"/>
      <c r="J134" s="222">
        <f>ROUND(I134*H134,2)</f>
        <v>0</v>
      </c>
      <c r="K134" s="218" t="s">
        <v>19</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782</v>
      </c>
    </row>
    <row r="135" s="12" customFormat="1" ht="22.8" customHeight="1">
      <c r="A135" s="12"/>
      <c r="B135" s="200"/>
      <c r="C135" s="201"/>
      <c r="D135" s="202" t="s">
        <v>75</v>
      </c>
      <c r="E135" s="214" t="s">
        <v>11244</v>
      </c>
      <c r="F135" s="214" t="s">
        <v>11245</v>
      </c>
      <c r="G135" s="201"/>
      <c r="H135" s="201"/>
      <c r="I135" s="204"/>
      <c r="J135" s="215">
        <f>BK135</f>
        <v>0</v>
      </c>
      <c r="K135" s="201"/>
      <c r="L135" s="206"/>
      <c r="M135" s="207"/>
      <c r="N135" s="208"/>
      <c r="O135" s="208"/>
      <c r="P135" s="209">
        <f>SUM(P136:P143)</f>
        <v>0</v>
      </c>
      <c r="Q135" s="208"/>
      <c r="R135" s="209">
        <f>SUM(R136:R143)</f>
        <v>0</v>
      </c>
      <c r="S135" s="208"/>
      <c r="T135" s="210">
        <f>SUM(T136:T143)</f>
        <v>0</v>
      </c>
      <c r="U135" s="12"/>
      <c r="V135" s="12"/>
      <c r="W135" s="12"/>
      <c r="X135" s="12"/>
      <c r="Y135" s="12"/>
      <c r="Z135" s="12"/>
      <c r="AA135" s="12"/>
      <c r="AB135" s="12"/>
      <c r="AC135" s="12"/>
      <c r="AD135" s="12"/>
      <c r="AE135" s="12"/>
      <c r="AR135" s="211" t="s">
        <v>83</v>
      </c>
      <c r="AT135" s="212" t="s">
        <v>75</v>
      </c>
      <c r="AU135" s="212" t="s">
        <v>83</v>
      </c>
      <c r="AY135" s="211" t="s">
        <v>308</v>
      </c>
      <c r="BK135" s="213">
        <f>SUM(BK136:BK143)</f>
        <v>0</v>
      </c>
    </row>
    <row r="136" s="2" customFormat="1" ht="16.5" customHeight="1">
      <c r="A136" s="41"/>
      <c r="B136" s="42"/>
      <c r="C136" s="216" t="s">
        <v>784</v>
      </c>
      <c r="D136" s="216" t="s">
        <v>310</v>
      </c>
      <c r="E136" s="217" t="s">
        <v>11210</v>
      </c>
      <c r="F136" s="218" t="s">
        <v>11211</v>
      </c>
      <c r="G136" s="219" t="s">
        <v>442</v>
      </c>
      <c r="H136" s="220">
        <v>65.260000000000005</v>
      </c>
      <c r="I136" s="221"/>
      <c r="J136" s="222">
        <f>ROUND(I136*H136,2)</f>
        <v>0</v>
      </c>
      <c r="K136" s="218" t="s">
        <v>19</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787</v>
      </c>
    </row>
    <row r="137" s="2" customFormat="1" ht="16.5" customHeight="1">
      <c r="A137" s="41"/>
      <c r="B137" s="42"/>
      <c r="C137" s="216" t="s">
        <v>620</v>
      </c>
      <c r="D137" s="216" t="s">
        <v>310</v>
      </c>
      <c r="E137" s="217" t="s">
        <v>11202</v>
      </c>
      <c r="F137" s="218" t="s">
        <v>11203</v>
      </c>
      <c r="G137" s="219" t="s">
        <v>442</v>
      </c>
      <c r="H137" s="220">
        <v>65.260000000000005</v>
      </c>
      <c r="I137" s="221"/>
      <c r="J137" s="222">
        <f>ROUND(I137*H137,2)</f>
        <v>0</v>
      </c>
      <c r="K137" s="218" t="s">
        <v>19</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791</v>
      </c>
    </row>
    <row r="138" s="2" customFormat="1" ht="16.5" customHeight="1">
      <c r="A138" s="41"/>
      <c r="B138" s="42"/>
      <c r="C138" s="280" t="s">
        <v>794</v>
      </c>
      <c r="D138" s="280" t="s">
        <v>1137</v>
      </c>
      <c r="E138" s="281" t="s">
        <v>11212</v>
      </c>
      <c r="F138" s="282" t="s">
        <v>11213</v>
      </c>
      <c r="G138" s="283" t="s">
        <v>442</v>
      </c>
      <c r="H138" s="284">
        <v>65.260000000000005</v>
      </c>
      <c r="I138" s="285"/>
      <c r="J138" s="286">
        <f>ROUND(I138*H138,2)</f>
        <v>0</v>
      </c>
      <c r="K138" s="282" t="s">
        <v>19</v>
      </c>
      <c r="L138" s="287"/>
      <c r="M138" s="288" t="s">
        <v>19</v>
      </c>
      <c r="N138" s="289"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352</v>
      </c>
      <c r="AT138" s="227" t="s">
        <v>1137</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797</v>
      </c>
    </row>
    <row r="139" s="2" customFormat="1" ht="21.75" customHeight="1">
      <c r="A139" s="41"/>
      <c r="B139" s="42"/>
      <c r="C139" s="216" t="s">
        <v>627</v>
      </c>
      <c r="D139" s="216" t="s">
        <v>310</v>
      </c>
      <c r="E139" s="217" t="s">
        <v>11214</v>
      </c>
      <c r="F139" s="218" t="s">
        <v>11215</v>
      </c>
      <c r="G139" s="219" t="s">
        <v>323</v>
      </c>
      <c r="H139" s="220">
        <v>1696</v>
      </c>
      <c r="I139" s="221"/>
      <c r="J139" s="222">
        <f>ROUND(I139*H139,2)</f>
        <v>0</v>
      </c>
      <c r="K139" s="218" t="s">
        <v>19</v>
      </c>
      <c r="L139" s="47"/>
      <c r="M139" s="223" t="s">
        <v>19</v>
      </c>
      <c r="N139" s="224"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802</v>
      </c>
    </row>
    <row r="140" s="2" customFormat="1" ht="16.5" customHeight="1">
      <c r="A140" s="41"/>
      <c r="B140" s="42"/>
      <c r="C140" s="216" t="s">
        <v>808</v>
      </c>
      <c r="D140" s="216" t="s">
        <v>310</v>
      </c>
      <c r="E140" s="217" t="s">
        <v>11216</v>
      </c>
      <c r="F140" s="218" t="s">
        <v>11217</v>
      </c>
      <c r="G140" s="219" t="s">
        <v>313</v>
      </c>
      <c r="H140" s="220">
        <v>161</v>
      </c>
      <c r="I140" s="221"/>
      <c r="J140" s="222">
        <f>ROUND(I140*H140,2)</f>
        <v>0</v>
      </c>
      <c r="K140" s="218" t="s">
        <v>19</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809</v>
      </c>
    </row>
    <row r="141" s="2" customFormat="1" ht="16.5" customHeight="1">
      <c r="A141" s="41"/>
      <c r="B141" s="42"/>
      <c r="C141" s="216" t="s">
        <v>735</v>
      </c>
      <c r="D141" s="216" t="s">
        <v>310</v>
      </c>
      <c r="E141" s="217" t="s">
        <v>11218</v>
      </c>
      <c r="F141" s="218" t="s">
        <v>11219</v>
      </c>
      <c r="G141" s="219" t="s">
        <v>4835</v>
      </c>
      <c r="H141" s="220">
        <v>190</v>
      </c>
      <c r="I141" s="221"/>
      <c r="J141" s="222">
        <f>ROUND(I141*H141,2)</f>
        <v>0</v>
      </c>
      <c r="K141" s="218" t="s">
        <v>19</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812</v>
      </c>
    </row>
    <row r="142" s="2" customFormat="1" ht="21.75" customHeight="1">
      <c r="A142" s="41"/>
      <c r="B142" s="42"/>
      <c r="C142" s="216" t="s">
        <v>813</v>
      </c>
      <c r="D142" s="216" t="s">
        <v>310</v>
      </c>
      <c r="E142" s="217" t="s">
        <v>11206</v>
      </c>
      <c r="F142" s="218" t="s">
        <v>11207</v>
      </c>
      <c r="G142" s="219" t="s">
        <v>493</v>
      </c>
      <c r="H142" s="220">
        <v>0.29999999999999999</v>
      </c>
      <c r="I142" s="221"/>
      <c r="J142" s="222">
        <f>ROUND(I142*H142,2)</f>
        <v>0</v>
      </c>
      <c r="K142" s="218" t="s">
        <v>19</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816</v>
      </c>
    </row>
    <row r="143" s="2" customFormat="1" ht="16.5" customHeight="1">
      <c r="A143" s="41"/>
      <c r="B143" s="42"/>
      <c r="C143" s="216" t="s">
        <v>740</v>
      </c>
      <c r="D143" s="216" t="s">
        <v>310</v>
      </c>
      <c r="E143" s="217" t="s">
        <v>11180</v>
      </c>
      <c r="F143" s="218" t="s">
        <v>11181</v>
      </c>
      <c r="G143" s="219" t="s">
        <v>493</v>
      </c>
      <c r="H143" s="220">
        <v>0.29999999999999999</v>
      </c>
      <c r="I143" s="221"/>
      <c r="J143" s="222">
        <f>ROUND(I143*H143,2)</f>
        <v>0</v>
      </c>
      <c r="K143" s="218" t="s">
        <v>19</v>
      </c>
      <c r="L143" s="47"/>
      <c r="M143" s="293" t="s">
        <v>19</v>
      </c>
      <c r="N143" s="294" t="s">
        <v>47</v>
      </c>
      <c r="O143" s="272"/>
      <c r="P143" s="295">
        <f>O143*H143</f>
        <v>0</v>
      </c>
      <c r="Q143" s="295">
        <v>0</v>
      </c>
      <c r="R143" s="295">
        <f>Q143*H143</f>
        <v>0</v>
      </c>
      <c r="S143" s="295">
        <v>0</v>
      </c>
      <c r="T143" s="29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822</v>
      </c>
    </row>
    <row r="144" s="2" customFormat="1" ht="6.96" customHeight="1">
      <c r="A144" s="41"/>
      <c r="B144" s="62"/>
      <c r="C144" s="63"/>
      <c r="D144" s="63"/>
      <c r="E144" s="63"/>
      <c r="F144" s="63"/>
      <c r="G144" s="63"/>
      <c r="H144" s="63"/>
      <c r="I144" s="63"/>
      <c r="J144" s="63"/>
      <c r="K144" s="63"/>
      <c r="L144" s="47"/>
      <c r="M144" s="41"/>
      <c r="O144" s="41"/>
      <c r="P144" s="41"/>
      <c r="Q144" s="41"/>
      <c r="R144" s="41"/>
      <c r="S144" s="41"/>
      <c r="T144" s="41"/>
      <c r="U144" s="41"/>
      <c r="V144" s="41"/>
      <c r="W144" s="41"/>
      <c r="X144" s="41"/>
      <c r="Y144" s="41"/>
      <c r="Z144" s="41"/>
      <c r="AA144" s="41"/>
      <c r="AB144" s="41"/>
      <c r="AC144" s="41"/>
      <c r="AD144" s="41"/>
      <c r="AE144" s="41"/>
    </row>
  </sheetData>
  <sheetProtection sheet="1" autoFilter="0" formatColumns="0" formatRows="0" objects="1" scenarios="1" spinCount="100000" saltValue="Yvv2WDJ7QdGfUw8r68jBMrh0G7yG+ymHyk4XNeDBOJZFOXnYwbXhlw0w2wTWSIbMBIngR5HVdwW9q/b4dwQCiw==" hashValue="0iaFZQTy+IBprIGmkrcEimCIvNCeHzJVuV7GCBOsaSzua3Jbb6+pKQqydodKtqwQUDLsT9CJRlVWqwbG5q4UlQ==" algorithmName="SHA-512" password="CC35"/>
  <autoFilter ref="C96:K14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254</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11220</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11246</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ROUND(J97,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ROUND((SUM(BE97:BE153)),  2)</f>
        <v>0</v>
      </c>
      <c r="G37" s="41"/>
      <c r="H37" s="41"/>
      <c r="I37" s="161">
        <v>0.20999999999999999</v>
      </c>
      <c r="J37" s="160">
        <f>ROUND(((SUM(BE97:BE153))*I37),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ROUND((SUM(BF97:BF153)),  2)</f>
        <v>0</v>
      </c>
      <c r="G38" s="41"/>
      <c r="H38" s="41"/>
      <c r="I38" s="161">
        <v>0.12</v>
      </c>
      <c r="J38" s="160">
        <f>ROUND(((SUM(BF97:BF153))*I38),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ROUND((SUM(BG97:BG153)),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ROUND((SUM(BH97:BH153)),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ROUND((SUM(BI97:BI153)),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11220</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801.2B - Výsadba na povrchu</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J97</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6699</v>
      </c>
      <c r="E68" s="181"/>
      <c r="F68" s="181"/>
      <c r="G68" s="181"/>
      <c r="H68" s="181"/>
      <c r="I68" s="181"/>
      <c r="J68" s="182">
        <f>J98</f>
        <v>0</v>
      </c>
      <c r="K68" s="179"/>
      <c r="L68" s="183"/>
      <c r="S68" s="9"/>
      <c r="T68" s="9"/>
      <c r="U68" s="9"/>
      <c r="V68" s="9"/>
      <c r="W68" s="9"/>
      <c r="X68" s="9"/>
      <c r="Y68" s="9"/>
      <c r="Z68" s="9"/>
      <c r="AA68" s="9"/>
      <c r="AB68" s="9"/>
      <c r="AC68" s="9"/>
      <c r="AD68" s="9"/>
      <c r="AE68" s="9"/>
    </row>
    <row r="69" s="10" customFormat="1" ht="19.92" customHeight="1">
      <c r="A69" s="10"/>
      <c r="B69" s="184"/>
      <c r="C69" s="128"/>
      <c r="D69" s="185" t="s">
        <v>11146</v>
      </c>
      <c r="E69" s="186"/>
      <c r="F69" s="186"/>
      <c r="G69" s="186"/>
      <c r="H69" s="186"/>
      <c r="I69" s="186"/>
      <c r="J69" s="187">
        <f>J99</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11147</v>
      </c>
      <c r="E70" s="186"/>
      <c r="F70" s="186"/>
      <c r="G70" s="186"/>
      <c r="H70" s="186"/>
      <c r="I70" s="186"/>
      <c r="J70" s="187">
        <f>J105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11148</v>
      </c>
      <c r="E71" s="186"/>
      <c r="F71" s="186"/>
      <c r="G71" s="186"/>
      <c r="H71" s="186"/>
      <c r="I71" s="186"/>
      <c r="J71" s="187">
        <f>J115</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11247</v>
      </c>
      <c r="E72" s="186"/>
      <c r="F72" s="186"/>
      <c r="G72" s="186"/>
      <c r="H72" s="186"/>
      <c r="I72" s="186"/>
      <c r="J72" s="187">
        <f>J129</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11248</v>
      </c>
      <c r="E73" s="186"/>
      <c r="F73" s="186"/>
      <c r="G73" s="186"/>
      <c r="H73" s="186"/>
      <c r="I73" s="186"/>
      <c r="J73" s="187">
        <f>J145</f>
        <v>0</v>
      </c>
      <c r="K73" s="128"/>
      <c r="L73" s="188"/>
      <c r="S73" s="10"/>
      <c r="T73" s="10"/>
      <c r="U73" s="10"/>
      <c r="V73" s="10"/>
      <c r="W73" s="10"/>
      <c r="X73" s="10"/>
      <c r="Y73" s="10"/>
      <c r="Z73" s="10"/>
      <c r="AA73" s="10"/>
      <c r="AB73" s="10"/>
      <c r="AC73" s="10"/>
      <c r="AD73" s="10"/>
      <c r="AE73" s="10"/>
    </row>
    <row r="74" s="2" customFormat="1" ht="21.84"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6.96" customHeight="1">
      <c r="A75" s="41"/>
      <c r="B75" s="62"/>
      <c r="C75" s="63"/>
      <c r="D75" s="63"/>
      <c r="E75" s="63"/>
      <c r="F75" s="63"/>
      <c r="G75" s="63"/>
      <c r="H75" s="63"/>
      <c r="I75" s="63"/>
      <c r="J75" s="63"/>
      <c r="K75" s="63"/>
      <c r="L75" s="148"/>
      <c r="S75" s="41"/>
      <c r="T75" s="41"/>
      <c r="U75" s="41"/>
      <c r="V75" s="41"/>
      <c r="W75" s="41"/>
      <c r="X75" s="41"/>
      <c r="Y75" s="41"/>
      <c r="Z75" s="41"/>
      <c r="AA75" s="41"/>
      <c r="AB75" s="41"/>
      <c r="AC75" s="41"/>
      <c r="AD75" s="41"/>
      <c r="AE75" s="41"/>
    </row>
    <row r="79" s="2" customFormat="1" ht="6.96" customHeight="1">
      <c r="A79" s="41"/>
      <c r="B79" s="64"/>
      <c r="C79" s="65"/>
      <c r="D79" s="65"/>
      <c r="E79" s="65"/>
      <c r="F79" s="65"/>
      <c r="G79" s="65"/>
      <c r="H79" s="65"/>
      <c r="I79" s="65"/>
      <c r="J79" s="65"/>
      <c r="K79" s="65"/>
      <c r="L79" s="148"/>
      <c r="S79" s="41"/>
      <c r="T79" s="41"/>
      <c r="U79" s="41"/>
      <c r="V79" s="41"/>
      <c r="W79" s="41"/>
      <c r="X79" s="41"/>
      <c r="Y79" s="41"/>
      <c r="Z79" s="41"/>
      <c r="AA79" s="41"/>
      <c r="AB79" s="41"/>
      <c r="AC79" s="41"/>
      <c r="AD79" s="41"/>
      <c r="AE79" s="41"/>
    </row>
    <row r="80" s="2" customFormat="1" ht="24.96" customHeight="1">
      <c r="A80" s="41"/>
      <c r="B80" s="42"/>
      <c r="C80" s="26" t="s">
        <v>293</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16</v>
      </c>
      <c r="D82" s="43"/>
      <c r="E82" s="43"/>
      <c r="F82" s="43"/>
      <c r="G82" s="43"/>
      <c r="H82" s="43"/>
      <c r="I82" s="43"/>
      <c r="J82" s="43"/>
      <c r="K82" s="43"/>
      <c r="L82" s="148"/>
      <c r="S82" s="41"/>
      <c r="T82" s="41"/>
      <c r="U82" s="41"/>
      <c r="V82" s="41"/>
      <c r="W82" s="41"/>
      <c r="X82" s="41"/>
      <c r="Y82" s="41"/>
      <c r="Z82" s="41"/>
      <c r="AA82" s="41"/>
      <c r="AB82" s="41"/>
      <c r="AC82" s="41"/>
      <c r="AD82" s="41"/>
      <c r="AE82" s="41"/>
    </row>
    <row r="83" s="2" customFormat="1" ht="16.5" customHeight="1">
      <c r="A83" s="41"/>
      <c r="B83" s="42"/>
      <c r="C83" s="43"/>
      <c r="D83" s="43"/>
      <c r="E83" s="173" t="str">
        <f>E7</f>
        <v>DI_c10_Revitalizace Náměstí Republiky-PDPS</v>
      </c>
      <c r="F83" s="35"/>
      <c r="G83" s="35"/>
      <c r="H83" s="35"/>
      <c r="I83" s="43"/>
      <c r="J83" s="43"/>
      <c r="K83" s="43"/>
      <c r="L83" s="148"/>
      <c r="S83" s="41"/>
      <c r="T83" s="41"/>
      <c r="U83" s="41"/>
      <c r="V83" s="41"/>
      <c r="W83" s="41"/>
      <c r="X83" s="41"/>
      <c r="Y83" s="41"/>
      <c r="Z83" s="41"/>
      <c r="AA83" s="41"/>
      <c r="AB83" s="41"/>
      <c r="AC83" s="41"/>
      <c r="AD83" s="41"/>
      <c r="AE83" s="41"/>
    </row>
    <row r="84" s="1" customFormat="1" ht="12" customHeight="1">
      <c r="B84" s="24"/>
      <c r="C84" s="35" t="s">
        <v>283</v>
      </c>
      <c r="D84" s="25"/>
      <c r="E84" s="25"/>
      <c r="F84" s="25"/>
      <c r="G84" s="25"/>
      <c r="H84" s="25"/>
      <c r="I84" s="25"/>
      <c r="J84" s="25"/>
      <c r="K84" s="25"/>
      <c r="L84" s="23"/>
    </row>
    <row r="85" s="1" customFormat="1" ht="16.5" customHeight="1">
      <c r="B85" s="24"/>
      <c r="C85" s="25"/>
      <c r="D85" s="25"/>
      <c r="E85" s="173" t="s">
        <v>284</v>
      </c>
      <c r="F85" s="25"/>
      <c r="G85" s="25"/>
      <c r="H85" s="25"/>
      <c r="I85" s="25"/>
      <c r="J85" s="25"/>
      <c r="K85" s="25"/>
      <c r="L85" s="23"/>
    </row>
    <row r="86" s="1" customFormat="1" ht="12" customHeight="1">
      <c r="B86" s="24"/>
      <c r="C86" s="35" t="s">
        <v>285</v>
      </c>
      <c r="D86" s="25"/>
      <c r="E86" s="25"/>
      <c r="F86" s="25"/>
      <c r="G86" s="25"/>
      <c r="H86" s="25"/>
      <c r="I86" s="25"/>
      <c r="J86" s="25"/>
      <c r="K86" s="25"/>
      <c r="L86" s="23"/>
    </row>
    <row r="87" s="2" customFormat="1" ht="16.5" customHeight="1">
      <c r="A87" s="41"/>
      <c r="B87" s="42"/>
      <c r="C87" s="43"/>
      <c r="D87" s="43"/>
      <c r="E87" s="291" t="s">
        <v>11220</v>
      </c>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3013</v>
      </c>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6.5" customHeight="1">
      <c r="A89" s="41"/>
      <c r="B89" s="42"/>
      <c r="C89" s="43"/>
      <c r="D89" s="43"/>
      <c r="E89" s="72" t="str">
        <f>E13</f>
        <v>SO 801.2B - Výsadba na povrchu</v>
      </c>
      <c r="F89" s="43"/>
      <c r="G89" s="43"/>
      <c r="H89" s="43"/>
      <c r="I89" s="43"/>
      <c r="J89" s="43"/>
      <c r="K89" s="43"/>
      <c r="L89" s="148"/>
      <c r="S89" s="41"/>
      <c r="T89" s="41"/>
      <c r="U89" s="41"/>
      <c r="V89" s="41"/>
      <c r="W89" s="41"/>
      <c r="X89" s="41"/>
      <c r="Y89" s="41"/>
      <c r="Z89" s="41"/>
      <c r="AA89" s="41"/>
      <c r="AB89" s="41"/>
      <c r="AC89" s="41"/>
      <c r="AD89" s="41"/>
      <c r="AE89" s="41"/>
    </row>
    <row r="90" s="2" customFormat="1" ht="6.96"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2" customFormat="1" ht="12" customHeight="1">
      <c r="A91" s="41"/>
      <c r="B91" s="42"/>
      <c r="C91" s="35" t="s">
        <v>21</v>
      </c>
      <c r="D91" s="43"/>
      <c r="E91" s="43"/>
      <c r="F91" s="30" t="str">
        <f>F16</f>
        <v xml:space="preserve"> </v>
      </c>
      <c r="G91" s="43"/>
      <c r="H91" s="43"/>
      <c r="I91" s="35" t="s">
        <v>23</v>
      </c>
      <c r="J91" s="75" t="str">
        <f>IF(J16="","",J16)</f>
        <v>31. 1. 2025</v>
      </c>
      <c r="K91" s="43"/>
      <c r="L91" s="148"/>
      <c r="S91" s="41"/>
      <c r="T91" s="41"/>
      <c r="U91" s="41"/>
      <c r="V91" s="41"/>
      <c r="W91" s="41"/>
      <c r="X91" s="41"/>
      <c r="Y91" s="41"/>
      <c r="Z91" s="41"/>
      <c r="AA91" s="41"/>
      <c r="AB91" s="41"/>
      <c r="AC91" s="41"/>
      <c r="AD91" s="41"/>
      <c r="AE91" s="41"/>
    </row>
    <row r="92" s="2" customFormat="1" ht="6.96"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2" customFormat="1" ht="15.15" customHeight="1">
      <c r="A93" s="41"/>
      <c r="B93" s="42"/>
      <c r="C93" s="35" t="s">
        <v>25</v>
      </c>
      <c r="D93" s="43"/>
      <c r="E93" s="43"/>
      <c r="F93" s="30" t="str">
        <f>E19</f>
        <v>Statutární město Ostrava</v>
      </c>
      <c r="G93" s="43"/>
      <c r="H93" s="43"/>
      <c r="I93" s="35" t="s">
        <v>33</v>
      </c>
      <c r="J93" s="39" t="str">
        <f>E25</f>
        <v>AFRY CZ s.r.o.</v>
      </c>
      <c r="K93" s="43"/>
      <c r="L93" s="148"/>
      <c r="S93" s="41"/>
      <c r="T93" s="41"/>
      <c r="U93" s="41"/>
      <c r="V93" s="41"/>
      <c r="W93" s="41"/>
      <c r="X93" s="41"/>
      <c r="Y93" s="41"/>
      <c r="Z93" s="41"/>
      <c r="AA93" s="41"/>
      <c r="AB93" s="41"/>
      <c r="AC93" s="41"/>
      <c r="AD93" s="41"/>
      <c r="AE93" s="41"/>
    </row>
    <row r="94" s="2" customFormat="1" ht="15.15" customHeight="1">
      <c r="A94" s="41"/>
      <c r="B94" s="42"/>
      <c r="C94" s="35" t="s">
        <v>31</v>
      </c>
      <c r="D94" s="43"/>
      <c r="E94" s="43"/>
      <c r="F94" s="30" t="str">
        <f>IF(E22="","",E22)</f>
        <v>Vyplň údaj</v>
      </c>
      <c r="G94" s="43"/>
      <c r="H94" s="43"/>
      <c r="I94" s="35" t="s">
        <v>38</v>
      </c>
      <c r="J94" s="39" t="str">
        <f>E28</f>
        <v xml:space="preserve"> </v>
      </c>
      <c r="K94" s="43"/>
      <c r="L94" s="148"/>
      <c r="S94" s="41"/>
      <c r="T94" s="41"/>
      <c r="U94" s="41"/>
      <c r="V94" s="41"/>
      <c r="W94" s="41"/>
      <c r="X94" s="41"/>
      <c r="Y94" s="41"/>
      <c r="Z94" s="41"/>
      <c r="AA94" s="41"/>
      <c r="AB94" s="41"/>
      <c r="AC94" s="41"/>
      <c r="AD94" s="41"/>
      <c r="AE94" s="41"/>
    </row>
    <row r="95" s="2" customFormat="1" ht="10.32" customHeight="1">
      <c r="A95" s="41"/>
      <c r="B95" s="42"/>
      <c r="C95" s="43"/>
      <c r="D95" s="43"/>
      <c r="E95" s="43"/>
      <c r="F95" s="43"/>
      <c r="G95" s="43"/>
      <c r="H95" s="43"/>
      <c r="I95" s="43"/>
      <c r="J95" s="43"/>
      <c r="K95" s="43"/>
      <c r="L95" s="148"/>
      <c r="S95" s="41"/>
      <c r="T95" s="41"/>
      <c r="U95" s="41"/>
      <c r="V95" s="41"/>
      <c r="W95" s="41"/>
      <c r="X95" s="41"/>
      <c r="Y95" s="41"/>
      <c r="Z95" s="41"/>
      <c r="AA95" s="41"/>
      <c r="AB95" s="41"/>
      <c r="AC95" s="41"/>
      <c r="AD95" s="41"/>
      <c r="AE95" s="41"/>
    </row>
    <row r="96" s="11" customFormat="1" ht="29.28" customHeight="1">
      <c r="A96" s="189"/>
      <c r="B96" s="190"/>
      <c r="C96" s="191" t="s">
        <v>294</v>
      </c>
      <c r="D96" s="192" t="s">
        <v>61</v>
      </c>
      <c r="E96" s="192" t="s">
        <v>57</v>
      </c>
      <c r="F96" s="192" t="s">
        <v>58</v>
      </c>
      <c r="G96" s="192" t="s">
        <v>295</v>
      </c>
      <c r="H96" s="192" t="s">
        <v>296</v>
      </c>
      <c r="I96" s="192" t="s">
        <v>297</v>
      </c>
      <c r="J96" s="192" t="s">
        <v>289</v>
      </c>
      <c r="K96" s="193" t="s">
        <v>298</v>
      </c>
      <c r="L96" s="194"/>
      <c r="M96" s="95" t="s">
        <v>19</v>
      </c>
      <c r="N96" s="96" t="s">
        <v>46</v>
      </c>
      <c r="O96" s="96" t="s">
        <v>299</v>
      </c>
      <c r="P96" s="96" t="s">
        <v>300</v>
      </c>
      <c r="Q96" s="96" t="s">
        <v>301</v>
      </c>
      <c r="R96" s="96" t="s">
        <v>302</v>
      </c>
      <c r="S96" s="96" t="s">
        <v>303</v>
      </c>
      <c r="T96" s="97" t="s">
        <v>304</v>
      </c>
      <c r="U96" s="189"/>
      <c r="V96" s="189"/>
      <c r="W96" s="189"/>
      <c r="X96" s="189"/>
      <c r="Y96" s="189"/>
      <c r="Z96" s="189"/>
      <c r="AA96" s="189"/>
      <c r="AB96" s="189"/>
      <c r="AC96" s="189"/>
      <c r="AD96" s="189"/>
      <c r="AE96" s="189"/>
    </row>
    <row r="97" s="2" customFormat="1" ht="22.8" customHeight="1">
      <c r="A97" s="41"/>
      <c r="B97" s="42"/>
      <c r="C97" s="102" t="s">
        <v>305</v>
      </c>
      <c r="D97" s="43"/>
      <c r="E97" s="43"/>
      <c r="F97" s="43"/>
      <c r="G97" s="43"/>
      <c r="H97" s="43"/>
      <c r="I97" s="43"/>
      <c r="J97" s="195">
        <f>BK97</f>
        <v>0</v>
      </c>
      <c r="K97" s="43"/>
      <c r="L97" s="47"/>
      <c r="M97" s="98"/>
      <c r="N97" s="196"/>
      <c r="O97" s="99"/>
      <c r="P97" s="197">
        <f>P98</f>
        <v>0</v>
      </c>
      <c r="Q97" s="99"/>
      <c r="R97" s="197">
        <f>R98</f>
        <v>0</v>
      </c>
      <c r="S97" s="99"/>
      <c r="T97" s="198">
        <f>T98</f>
        <v>0</v>
      </c>
      <c r="U97" s="41"/>
      <c r="V97" s="41"/>
      <c r="W97" s="41"/>
      <c r="X97" s="41"/>
      <c r="Y97" s="41"/>
      <c r="Z97" s="41"/>
      <c r="AA97" s="41"/>
      <c r="AB97" s="41"/>
      <c r="AC97" s="41"/>
      <c r="AD97" s="41"/>
      <c r="AE97" s="41"/>
      <c r="AT97" s="20" t="s">
        <v>75</v>
      </c>
      <c r="AU97" s="20" t="s">
        <v>290</v>
      </c>
      <c r="BK97" s="199">
        <f>BK98</f>
        <v>0</v>
      </c>
    </row>
    <row r="98" s="12" customFormat="1" ht="25.92" customHeight="1">
      <c r="A98" s="12"/>
      <c r="B98" s="200"/>
      <c r="C98" s="201"/>
      <c r="D98" s="202" t="s">
        <v>75</v>
      </c>
      <c r="E98" s="203" t="s">
        <v>306</v>
      </c>
      <c r="F98" s="203" t="s">
        <v>306</v>
      </c>
      <c r="G98" s="201"/>
      <c r="H98" s="201"/>
      <c r="I98" s="204"/>
      <c r="J98" s="205">
        <f>BK98</f>
        <v>0</v>
      </c>
      <c r="K98" s="201"/>
      <c r="L98" s="206"/>
      <c r="M98" s="207"/>
      <c r="N98" s="208"/>
      <c r="O98" s="208"/>
      <c r="P98" s="209">
        <f>P99+P105+P115+P129+P145</f>
        <v>0</v>
      </c>
      <c r="Q98" s="208"/>
      <c r="R98" s="209">
        <f>R99+R105+R115+R129+R145</f>
        <v>0</v>
      </c>
      <c r="S98" s="208"/>
      <c r="T98" s="210">
        <f>T99+T105+T115+T129+T145</f>
        <v>0</v>
      </c>
      <c r="U98" s="12"/>
      <c r="V98" s="12"/>
      <c r="W98" s="12"/>
      <c r="X98" s="12"/>
      <c r="Y98" s="12"/>
      <c r="Z98" s="12"/>
      <c r="AA98" s="12"/>
      <c r="AB98" s="12"/>
      <c r="AC98" s="12"/>
      <c r="AD98" s="12"/>
      <c r="AE98" s="12"/>
      <c r="AR98" s="211" t="s">
        <v>83</v>
      </c>
      <c r="AT98" s="212" t="s">
        <v>75</v>
      </c>
      <c r="AU98" s="212" t="s">
        <v>76</v>
      </c>
      <c r="AY98" s="211" t="s">
        <v>308</v>
      </c>
      <c r="BK98" s="213">
        <f>BK99+BK105+BK115+BK129+BK145</f>
        <v>0</v>
      </c>
    </row>
    <row r="99" s="12" customFormat="1" ht="22.8" customHeight="1">
      <c r="A99" s="12"/>
      <c r="B99" s="200"/>
      <c r="C99" s="201"/>
      <c r="D99" s="202" t="s">
        <v>75</v>
      </c>
      <c r="E99" s="214" t="s">
        <v>11150</v>
      </c>
      <c r="F99" s="214" t="s">
        <v>11151</v>
      </c>
      <c r="G99" s="201"/>
      <c r="H99" s="201"/>
      <c r="I99" s="204"/>
      <c r="J99" s="215">
        <f>BK99</f>
        <v>0</v>
      </c>
      <c r="K99" s="201"/>
      <c r="L99" s="206"/>
      <c r="M99" s="207"/>
      <c r="N99" s="208"/>
      <c r="O99" s="208"/>
      <c r="P99" s="209">
        <f>SUM(P100:P104)</f>
        <v>0</v>
      </c>
      <c r="Q99" s="208"/>
      <c r="R99" s="209">
        <f>SUM(R100:R104)</f>
        <v>0</v>
      </c>
      <c r="S99" s="208"/>
      <c r="T99" s="210">
        <f>SUM(T100:T104)</f>
        <v>0</v>
      </c>
      <c r="U99" s="12"/>
      <c r="V99" s="12"/>
      <c r="W99" s="12"/>
      <c r="X99" s="12"/>
      <c r="Y99" s="12"/>
      <c r="Z99" s="12"/>
      <c r="AA99" s="12"/>
      <c r="AB99" s="12"/>
      <c r="AC99" s="12"/>
      <c r="AD99" s="12"/>
      <c r="AE99" s="12"/>
      <c r="AR99" s="211" t="s">
        <v>83</v>
      </c>
      <c r="AT99" s="212" t="s">
        <v>75</v>
      </c>
      <c r="AU99" s="212" t="s">
        <v>83</v>
      </c>
      <c r="AY99" s="211" t="s">
        <v>308</v>
      </c>
      <c r="BK99" s="213">
        <f>SUM(BK100:BK104)</f>
        <v>0</v>
      </c>
    </row>
    <row r="100" s="2" customFormat="1" ht="16.5" customHeight="1">
      <c r="A100" s="41"/>
      <c r="B100" s="42"/>
      <c r="C100" s="216" t="s">
        <v>83</v>
      </c>
      <c r="D100" s="216" t="s">
        <v>310</v>
      </c>
      <c r="E100" s="217" t="s">
        <v>11152</v>
      </c>
      <c r="F100" s="218" t="s">
        <v>11153</v>
      </c>
      <c r="G100" s="219" t="s">
        <v>442</v>
      </c>
      <c r="H100" s="220">
        <v>0.90000000000000002</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85</v>
      </c>
    </row>
    <row r="101" s="2" customFormat="1" ht="16.5" customHeight="1">
      <c r="A101" s="41"/>
      <c r="B101" s="42"/>
      <c r="C101" s="216" t="s">
        <v>85</v>
      </c>
      <c r="D101" s="216" t="s">
        <v>310</v>
      </c>
      <c r="E101" s="217" t="s">
        <v>11154</v>
      </c>
      <c r="F101" s="218" t="s">
        <v>11155</v>
      </c>
      <c r="G101" s="219" t="s">
        <v>493</v>
      </c>
      <c r="H101" s="220">
        <v>0.90000000000000002</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315</v>
      </c>
    </row>
    <row r="102" s="2" customFormat="1" ht="16.5" customHeight="1">
      <c r="A102" s="41"/>
      <c r="B102" s="42"/>
      <c r="C102" s="216" t="s">
        <v>150</v>
      </c>
      <c r="D102" s="216" t="s">
        <v>310</v>
      </c>
      <c r="E102" s="217" t="s">
        <v>11156</v>
      </c>
      <c r="F102" s="218" t="s">
        <v>11157</v>
      </c>
      <c r="G102" s="219" t="s">
        <v>493</v>
      </c>
      <c r="H102" s="220">
        <v>0.90000000000000002</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342</v>
      </c>
    </row>
    <row r="103" s="2" customFormat="1" ht="16.5" customHeight="1">
      <c r="A103" s="41"/>
      <c r="B103" s="42"/>
      <c r="C103" s="280" t="s">
        <v>315</v>
      </c>
      <c r="D103" s="280" t="s">
        <v>1137</v>
      </c>
      <c r="E103" s="281" t="s">
        <v>11249</v>
      </c>
      <c r="F103" s="282" t="s">
        <v>11250</v>
      </c>
      <c r="G103" s="283" t="s">
        <v>442</v>
      </c>
      <c r="H103" s="284">
        <v>466.39999999999998</v>
      </c>
      <c r="I103" s="285"/>
      <c r="J103" s="286">
        <f>ROUND(I103*H103,2)</f>
        <v>0</v>
      </c>
      <c r="K103" s="282" t="s">
        <v>19</v>
      </c>
      <c r="L103" s="287"/>
      <c r="M103" s="288" t="s">
        <v>19</v>
      </c>
      <c r="N103" s="289"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352</v>
      </c>
      <c r="AT103" s="227" t="s">
        <v>1137</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352</v>
      </c>
    </row>
    <row r="104" s="2" customFormat="1" ht="21.75" customHeight="1">
      <c r="A104" s="41"/>
      <c r="B104" s="42"/>
      <c r="C104" s="216" t="s">
        <v>336</v>
      </c>
      <c r="D104" s="216" t="s">
        <v>310</v>
      </c>
      <c r="E104" s="217" t="s">
        <v>11251</v>
      </c>
      <c r="F104" s="218" t="s">
        <v>11252</v>
      </c>
      <c r="G104" s="219" t="s">
        <v>313</v>
      </c>
      <c r="H104" s="220">
        <v>1138</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362</v>
      </c>
    </row>
    <row r="105" s="12" customFormat="1" ht="22.8" customHeight="1">
      <c r="A105" s="12"/>
      <c r="B105" s="200"/>
      <c r="C105" s="201"/>
      <c r="D105" s="202" t="s">
        <v>75</v>
      </c>
      <c r="E105" s="214" t="s">
        <v>11162</v>
      </c>
      <c r="F105" s="214" t="s">
        <v>11163</v>
      </c>
      <c r="G105" s="201"/>
      <c r="H105" s="201"/>
      <c r="I105" s="204"/>
      <c r="J105" s="215">
        <f>BK105</f>
        <v>0</v>
      </c>
      <c r="K105" s="201"/>
      <c r="L105" s="206"/>
      <c r="M105" s="207"/>
      <c r="N105" s="208"/>
      <c r="O105" s="208"/>
      <c r="P105" s="209">
        <f>SUM(P106:P114)</f>
        <v>0</v>
      </c>
      <c r="Q105" s="208"/>
      <c r="R105" s="209">
        <f>SUM(R106:R114)</f>
        <v>0</v>
      </c>
      <c r="S105" s="208"/>
      <c r="T105" s="210">
        <f>SUM(T106:T114)</f>
        <v>0</v>
      </c>
      <c r="U105" s="12"/>
      <c r="V105" s="12"/>
      <c r="W105" s="12"/>
      <c r="X105" s="12"/>
      <c r="Y105" s="12"/>
      <c r="Z105" s="12"/>
      <c r="AA105" s="12"/>
      <c r="AB105" s="12"/>
      <c r="AC105" s="12"/>
      <c r="AD105" s="12"/>
      <c r="AE105" s="12"/>
      <c r="AR105" s="211" t="s">
        <v>83</v>
      </c>
      <c r="AT105" s="212" t="s">
        <v>75</v>
      </c>
      <c r="AU105" s="212" t="s">
        <v>83</v>
      </c>
      <c r="AY105" s="211" t="s">
        <v>308</v>
      </c>
      <c r="BK105" s="213">
        <f>SUM(BK106:BK114)</f>
        <v>0</v>
      </c>
    </row>
    <row r="106" s="2" customFormat="1" ht="24.15" customHeight="1">
      <c r="A106" s="41"/>
      <c r="B106" s="42"/>
      <c r="C106" s="216" t="s">
        <v>342</v>
      </c>
      <c r="D106" s="216" t="s">
        <v>310</v>
      </c>
      <c r="E106" s="217" t="s">
        <v>11164</v>
      </c>
      <c r="F106" s="218" t="s">
        <v>11165</v>
      </c>
      <c r="G106" s="219" t="s">
        <v>313</v>
      </c>
      <c r="H106" s="220">
        <v>1138</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8</v>
      </c>
    </row>
    <row r="107" s="2" customFormat="1" ht="16.5" customHeight="1">
      <c r="A107" s="41"/>
      <c r="B107" s="42"/>
      <c r="C107" s="216" t="s">
        <v>347</v>
      </c>
      <c r="D107" s="216" t="s">
        <v>310</v>
      </c>
      <c r="E107" s="217" t="s">
        <v>11166</v>
      </c>
      <c r="F107" s="218" t="s">
        <v>11167</v>
      </c>
      <c r="G107" s="219" t="s">
        <v>313</v>
      </c>
      <c r="H107" s="220">
        <v>1138</v>
      </c>
      <c r="I107" s="221"/>
      <c r="J107" s="222">
        <f>ROUND(I107*H107,2)</f>
        <v>0</v>
      </c>
      <c r="K107" s="218" t="s">
        <v>19</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381</v>
      </c>
    </row>
    <row r="108" s="2" customFormat="1" ht="16.5" customHeight="1">
      <c r="A108" s="41"/>
      <c r="B108" s="42"/>
      <c r="C108" s="216" t="s">
        <v>352</v>
      </c>
      <c r="D108" s="216" t="s">
        <v>310</v>
      </c>
      <c r="E108" s="217" t="s">
        <v>11168</v>
      </c>
      <c r="F108" s="218" t="s">
        <v>11169</v>
      </c>
      <c r="G108" s="219" t="s">
        <v>313</v>
      </c>
      <c r="H108" s="220">
        <v>1138</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391</v>
      </c>
    </row>
    <row r="109" s="2" customFormat="1" ht="16.5" customHeight="1">
      <c r="A109" s="41"/>
      <c r="B109" s="42"/>
      <c r="C109" s="216" t="s">
        <v>357</v>
      </c>
      <c r="D109" s="216" t="s">
        <v>310</v>
      </c>
      <c r="E109" s="217" t="s">
        <v>11170</v>
      </c>
      <c r="F109" s="218" t="s">
        <v>11171</v>
      </c>
      <c r="G109" s="219" t="s">
        <v>313</v>
      </c>
      <c r="H109" s="220">
        <v>1138</v>
      </c>
      <c r="I109" s="221"/>
      <c r="J109" s="222">
        <f>ROUND(I109*H109,2)</f>
        <v>0</v>
      </c>
      <c r="K109" s="218" t="s">
        <v>19</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401</v>
      </c>
    </row>
    <row r="110" s="2" customFormat="1" ht="16.5" customHeight="1">
      <c r="A110" s="41"/>
      <c r="B110" s="42"/>
      <c r="C110" s="216" t="s">
        <v>362</v>
      </c>
      <c r="D110" s="216" t="s">
        <v>310</v>
      </c>
      <c r="E110" s="217" t="s">
        <v>11172</v>
      </c>
      <c r="F110" s="218" t="s">
        <v>11173</v>
      </c>
      <c r="G110" s="219" t="s">
        <v>313</v>
      </c>
      <c r="H110" s="220">
        <v>1138</v>
      </c>
      <c r="I110" s="221"/>
      <c r="J110" s="222">
        <f>ROUND(I110*H110,2)</f>
        <v>0</v>
      </c>
      <c r="K110" s="218" t="s">
        <v>19</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411</v>
      </c>
    </row>
    <row r="111" s="2" customFormat="1" ht="16.5" customHeight="1">
      <c r="A111" s="41"/>
      <c r="B111" s="42"/>
      <c r="C111" s="216" t="s">
        <v>367</v>
      </c>
      <c r="D111" s="216" t="s">
        <v>310</v>
      </c>
      <c r="E111" s="217" t="s">
        <v>11174</v>
      </c>
      <c r="F111" s="218" t="s">
        <v>11175</v>
      </c>
      <c r="G111" s="219" t="s">
        <v>313</v>
      </c>
      <c r="H111" s="220">
        <v>1138</v>
      </c>
      <c r="I111" s="221"/>
      <c r="J111" s="222">
        <f>ROUND(I111*H111,2)</f>
        <v>0</v>
      </c>
      <c r="K111" s="218" t="s">
        <v>19</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420</v>
      </c>
    </row>
    <row r="112" s="2" customFormat="1" ht="16.5" customHeight="1">
      <c r="A112" s="41"/>
      <c r="B112" s="42"/>
      <c r="C112" s="280" t="s">
        <v>8</v>
      </c>
      <c r="D112" s="280" t="s">
        <v>1137</v>
      </c>
      <c r="E112" s="281" t="s">
        <v>11176</v>
      </c>
      <c r="F112" s="282" t="s">
        <v>11177</v>
      </c>
      <c r="G112" s="283" t="s">
        <v>493</v>
      </c>
      <c r="H112" s="284">
        <v>95.599999999999994</v>
      </c>
      <c r="I112" s="285"/>
      <c r="J112" s="286">
        <f>ROUND(I112*H112,2)</f>
        <v>0</v>
      </c>
      <c r="K112" s="282" t="s">
        <v>19</v>
      </c>
      <c r="L112" s="287"/>
      <c r="M112" s="288" t="s">
        <v>19</v>
      </c>
      <c r="N112" s="289"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352</v>
      </c>
      <c r="AT112" s="227" t="s">
        <v>1137</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430</v>
      </c>
    </row>
    <row r="113" s="2" customFormat="1" ht="16.5" customHeight="1">
      <c r="A113" s="41"/>
      <c r="B113" s="42"/>
      <c r="C113" s="216" t="s">
        <v>376</v>
      </c>
      <c r="D113" s="216" t="s">
        <v>310</v>
      </c>
      <c r="E113" s="217" t="s">
        <v>11178</v>
      </c>
      <c r="F113" s="218" t="s">
        <v>11179</v>
      </c>
      <c r="G113" s="219" t="s">
        <v>493</v>
      </c>
      <c r="H113" s="220">
        <v>0.45000000000000001</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596</v>
      </c>
    </row>
    <row r="114" s="2" customFormat="1" ht="16.5" customHeight="1">
      <c r="A114" s="41"/>
      <c r="B114" s="42"/>
      <c r="C114" s="216" t="s">
        <v>381</v>
      </c>
      <c r="D114" s="216" t="s">
        <v>310</v>
      </c>
      <c r="E114" s="217" t="s">
        <v>11180</v>
      </c>
      <c r="F114" s="218" t="s">
        <v>11181</v>
      </c>
      <c r="G114" s="219" t="s">
        <v>493</v>
      </c>
      <c r="H114" s="220">
        <v>0.45000000000000001</v>
      </c>
      <c r="I114" s="221"/>
      <c r="J114" s="222">
        <f>ROUND(I114*H114,2)</f>
        <v>0</v>
      </c>
      <c r="K114" s="218" t="s">
        <v>19</v>
      </c>
      <c r="L114" s="47"/>
      <c r="M114" s="223" t="s">
        <v>19</v>
      </c>
      <c r="N114" s="224" t="s">
        <v>47</v>
      </c>
      <c r="O114" s="87"/>
      <c r="P114" s="225">
        <f>O114*H114</f>
        <v>0</v>
      </c>
      <c r="Q114" s="225">
        <v>0</v>
      </c>
      <c r="R114" s="225">
        <f>Q114*H114</f>
        <v>0</v>
      </c>
      <c r="S114" s="225">
        <v>0</v>
      </c>
      <c r="T114" s="226">
        <f>S114*H114</f>
        <v>0</v>
      </c>
      <c r="U114" s="41"/>
      <c r="V114" s="41"/>
      <c r="W114" s="41"/>
      <c r="X114" s="41"/>
      <c r="Y114" s="41"/>
      <c r="Z114" s="41"/>
      <c r="AA114" s="41"/>
      <c r="AB114" s="41"/>
      <c r="AC114" s="41"/>
      <c r="AD114" s="41"/>
      <c r="AE114" s="41"/>
      <c r="AR114" s="227" t="s">
        <v>315</v>
      </c>
      <c r="AT114" s="227" t="s">
        <v>310</v>
      </c>
      <c r="AU114" s="227" t="s">
        <v>85</v>
      </c>
      <c r="AY114" s="20" t="s">
        <v>308</v>
      </c>
      <c r="BE114" s="228">
        <f>IF(N114="základní",J114,0)</f>
        <v>0</v>
      </c>
      <c r="BF114" s="228">
        <f>IF(N114="snížená",J114,0)</f>
        <v>0</v>
      </c>
      <c r="BG114" s="228">
        <f>IF(N114="zákl. přenesená",J114,0)</f>
        <v>0</v>
      </c>
      <c r="BH114" s="228">
        <f>IF(N114="sníž. přenesená",J114,0)</f>
        <v>0</v>
      </c>
      <c r="BI114" s="228">
        <f>IF(N114="nulová",J114,0)</f>
        <v>0</v>
      </c>
      <c r="BJ114" s="20" t="s">
        <v>83</v>
      </c>
      <c r="BK114" s="228">
        <f>ROUND(I114*H114,2)</f>
        <v>0</v>
      </c>
      <c r="BL114" s="20" t="s">
        <v>315</v>
      </c>
      <c r="BM114" s="227" t="s">
        <v>606</v>
      </c>
    </row>
    <row r="115" s="12" customFormat="1" ht="22.8" customHeight="1">
      <c r="A115" s="12"/>
      <c r="B115" s="200"/>
      <c r="C115" s="201"/>
      <c r="D115" s="202" t="s">
        <v>75</v>
      </c>
      <c r="E115" s="214" t="s">
        <v>11182</v>
      </c>
      <c r="F115" s="214" t="s">
        <v>11183</v>
      </c>
      <c r="G115" s="201"/>
      <c r="H115" s="201"/>
      <c r="I115" s="204"/>
      <c r="J115" s="215">
        <f>BK115</f>
        <v>0</v>
      </c>
      <c r="K115" s="201"/>
      <c r="L115" s="206"/>
      <c r="M115" s="207"/>
      <c r="N115" s="208"/>
      <c r="O115" s="208"/>
      <c r="P115" s="209">
        <f>SUM(P116:P128)</f>
        <v>0</v>
      </c>
      <c r="Q115" s="208"/>
      <c r="R115" s="209">
        <f>SUM(R116:R128)</f>
        <v>0</v>
      </c>
      <c r="S115" s="208"/>
      <c r="T115" s="210">
        <f>SUM(T116:T128)</f>
        <v>0</v>
      </c>
      <c r="U115" s="12"/>
      <c r="V115" s="12"/>
      <c r="W115" s="12"/>
      <c r="X115" s="12"/>
      <c r="Y115" s="12"/>
      <c r="Z115" s="12"/>
      <c r="AA115" s="12"/>
      <c r="AB115" s="12"/>
      <c r="AC115" s="12"/>
      <c r="AD115" s="12"/>
      <c r="AE115" s="12"/>
      <c r="AR115" s="211" t="s">
        <v>83</v>
      </c>
      <c r="AT115" s="212" t="s">
        <v>75</v>
      </c>
      <c r="AU115" s="212" t="s">
        <v>83</v>
      </c>
      <c r="AY115" s="211" t="s">
        <v>308</v>
      </c>
      <c r="BK115" s="213">
        <f>SUM(BK116:BK128)</f>
        <v>0</v>
      </c>
    </row>
    <row r="116" s="2" customFormat="1" ht="16.5" customHeight="1">
      <c r="A116" s="41"/>
      <c r="B116" s="42"/>
      <c r="C116" s="216" t="s">
        <v>386</v>
      </c>
      <c r="D116" s="216" t="s">
        <v>310</v>
      </c>
      <c r="E116" s="217" t="s">
        <v>11184</v>
      </c>
      <c r="F116" s="218" t="s">
        <v>11185</v>
      </c>
      <c r="G116" s="219" t="s">
        <v>323</v>
      </c>
      <c r="H116" s="220">
        <v>30555</v>
      </c>
      <c r="I116" s="221"/>
      <c r="J116" s="222">
        <f>ROUND(I116*H116,2)</f>
        <v>0</v>
      </c>
      <c r="K116" s="218" t="s">
        <v>19</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611</v>
      </c>
    </row>
    <row r="117" s="2" customFormat="1" ht="16.5" customHeight="1">
      <c r="A117" s="41"/>
      <c r="B117" s="42"/>
      <c r="C117" s="216" t="s">
        <v>391</v>
      </c>
      <c r="D117" s="216" t="s">
        <v>310</v>
      </c>
      <c r="E117" s="217" t="s">
        <v>11186</v>
      </c>
      <c r="F117" s="218" t="s">
        <v>11187</v>
      </c>
      <c r="G117" s="219" t="s">
        <v>323</v>
      </c>
      <c r="H117" s="220">
        <v>7735</v>
      </c>
      <c r="I117" s="221"/>
      <c r="J117" s="222">
        <f>ROUND(I117*H117,2)</f>
        <v>0</v>
      </c>
      <c r="K117" s="218" t="s">
        <v>19</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616</v>
      </c>
    </row>
    <row r="118" s="2" customFormat="1" ht="16.5" customHeight="1">
      <c r="A118" s="41"/>
      <c r="B118" s="42"/>
      <c r="C118" s="216" t="s">
        <v>396</v>
      </c>
      <c r="D118" s="216" t="s">
        <v>310</v>
      </c>
      <c r="E118" s="217" t="s">
        <v>11188</v>
      </c>
      <c r="F118" s="218" t="s">
        <v>11189</v>
      </c>
      <c r="G118" s="219" t="s">
        <v>323</v>
      </c>
      <c r="H118" s="220">
        <v>22820</v>
      </c>
      <c r="I118" s="221"/>
      <c r="J118" s="222">
        <f>ROUND(I118*H118,2)</f>
        <v>0</v>
      </c>
      <c r="K118" s="218" t="s">
        <v>19</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620</v>
      </c>
    </row>
    <row r="119" s="2" customFormat="1" ht="16.5" customHeight="1">
      <c r="A119" s="41"/>
      <c r="B119" s="42"/>
      <c r="C119" s="216" t="s">
        <v>401</v>
      </c>
      <c r="D119" s="216" t="s">
        <v>310</v>
      </c>
      <c r="E119" s="217" t="s">
        <v>11190</v>
      </c>
      <c r="F119" s="218" t="s">
        <v>11191</v>
      </c>
      <c r="G119" s="219" t="s">
        <v>493</v>
      </c>
      <c r="H119" s="220">
        <v>0.076999999999999999</v>
      </c>
      <c r="I119" s="221"/>
      <c r="J119" s="222">
        <f>ROUND(I119*H119,2)</f>
        <v>0</v>
      </c>
      <c r="K119" s="218" t="s">
        <v>19</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627</v>
      </c>
    </row>
    <row r="120" s="2" customFormat="1" ht="16.5" customHeight="1">
      <c r="A120" s="41"/>
      <c r="B120" s="42"/>
      <c r="C120" s="280" t="s">
        <v>406</v>
      </c>
      <c r="D120" s="280" t="s">
        <v>1137</v>
      </c>
      <c r="E120" s="281" t="s">
        <v>11192</v>
      </c>
      <c r="F120" s="282" t="s">
        <v>11193</v>
      </c>
      <c r="G120" s="283" t="s">
        <v>323</v>
      </c>
      <c r="H120" s="284">
        <v>7735</v>
      </c>
      <c r="I120" s="285"/>
      <c r="J120" s="286">
        <f>ROUND(I120*H120,2)</f>
        <v>0</v>
      </c>
      <c r="K120" s="282" t="s">
        <v>19</v>
      </c>
      <c r="L120" s="287"/>
      <c r="M120" s="288" t="s">
        <v>19</v>
      </c>
      <c r="N120" s="289"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352</v>
      </c>
      <c r="AT120" s="227" t="s">
        <v>1137</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735</v>
      </c>
    </row>
    <row r="121" s="2" customFormat="1" ht="16.5" customHeight="1">
      <c r="A121" s="41"/>
      <c r="B121" s="42"/>
      <c r="C121" s="280" t="s">
        <v>411</v>
      </c>
      <c r="D121" s="280" t="s">
        <v>1137</v>
      </c>
      <c r="E121" s="281" t="s">
        <v>11194</v>
      </c>
      <c r="F121" s="282" t="s">
        <v>11195</v>
      </c>
      <c r="G121" s="283" t="s">
        <v>323</v>
      </c>
      <c r="H121" s="284">
        <v>7735</v>
      </c>
      <c r="I121" s="285"/>
      <c r="J121" s="286">
        <f>ROUND(I121*H121,2)</f>
        <v>0</v>
      </c>
      <c r="K121" s="282" t="s">
        <v>19</v>
      </c>
      <c r="L121" s="287"/>
      <c r="M121" s="288" t="s">
        <v>19</v>
      </c>
      <c r="N121" s="289"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352</v>
      </c>
      <c r="AT121" s="227" t="s">
        <v>1137</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740</v>
      </c>
    </row>
    <row r="122" s="2" customFormat="1" ht="16.5" customHeight="1">
      <c r="A122" s="41"/>
      <c r="B122" s="42"/>
      <c r="C122" s="280" t="s">
        <v>7</v>
      </c>
      <c r="D122" s="280" t="s">
        <v>1137</v>
      </c>
      <c r="E122" s="281" t="s">
        <v>11196</v>
      </c>
      <c r="F122" s="282" t="s">
        <v>11197</v>
      </c>
      <c r="G122" s="283" t="s">
        <v>323</v>
      </c>
      <c r="H122" s="284">
        <v>22820</v>
      </c>
      <c r="I122" s="285"/>
      <c r="J122" s="286">
        <f>ROUND(I122*H122,2)</f>
        <v>0</v>
      </c>
      <c r="K122" s="282" t="s">
        <v>19</v>
      </c>
      <c r="L122" s="287"/>
      <c r="M122" s="288" t="s">
        <v>19</v>
      </c>
      <c r="N122" s="289" t="s">
        <v>47</v>
      </c>
      <c r="O122" s="87"/>
      <c r="P122" s="225">
        <f>O122*H122</f>
        <v>0</v>
      </c>
      <c r="Q122" s="225">
        <v>0</v>
      </c>
      <c r="R122" s="225">
        <f>Q122*H122</f>
        <v>0</v>
      </c>
      <c r="S122" s="225">
        <v>0</v>
      </c>
      <c r="T122" s="226">
        <f>S122*H122</f>
        <v>0</v>
      </c>
      <c r="U122" s="41"/>
      <c r="V122" s="41"/>
      <c r="W122" s="41"/>
      <c r="X122" s="41"/>
      <c r="Y122" s="41"/>
      <c r="Z122" s="41"/>
      <c r="AA122" s="41"/>
      <c r="AB122" s="41"/>
      <c r="AC122" s="41"/>
      <c r="AD122" s="41"/>
      <c r="AE122" s="41"/>
      <c r="AR122" s="227" t="s">
        <v>352</v>
      </c>
      <c r="AT122" s="227" t="s">
        <v>1137</v>
      </c>
      <c r="AU122" s="227" t="s">
        <v>85</v>
      </c>
      <c r="AY122" s="20" t="s">
        <v>308</v>
      </c>
      <c r="BE122" s="228">
        <f>IF(N122="základní",J122,0)</f>
        <v>0</v>
      </c>
      <c r="BF122" s="228">
        <f>IF(N122="snížená",J122,0)</f>
        <v>0</v>
      </c>
      <c r="BG122" s="228">
        <f>IF(N122="zákl. přenesená",J122,0)</f>
        <v>0</v>
      </c>
      <c r="BH122" s="228">
        <f>IF(N122="sníž. přenesená",J122,0)</f>
        <v>0</v>
      </c>
      <c r="BI122" s="228">
        <f>IF(N122="nulová",J122,0)</f>
        <v>0</v>
      </c>
      <c r="BJ122" s="20" t="s">
        <v>83</v>
      </c>
      <c r="BK122" s="228">
        <f>ROUND(I122*H122,2)</f>
        <v>0</v>
      </c>
      <c r="BL122" s="20" t="s">
        <v>315</v>
      </c>
      <c r="BM122" s="227" t="s">
        <v>746</v>
      </c>
    </row>
    <row r="123" s="2" customFormat="1" ht="16.5" customHeight="1">
      <c r="A123" s="41"/>
      <c r="B123" s="42"/>
      <c r="C123" s="216" t="s">
        <v>420</v>
      </c>
      <c r="D123" s="216" t="s">
        <v>310</v>
      </c>
      <c r="E123" s="217" t="s">
        <v>11198</v>
      </c>
      <c r="F123" s="218" t="s">
        <v>11199</v>
      </c>
      <c r="G123" s="219" t="s">
        <v>323</v>
      </c>
      <c r="H123" s="220">
        <v>7735</v>
      </c>
      <c r="I123" s="221"/>
      <c r="J123" s="222">
        <f>ROUND(I123*H123,2)</f>
        <v>0</v>
      </c>
      <c r="K123" s="218" t="s">
        <v>19</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749</v>
      </c>
    </row>
    <row r="124" s="2" customFormat="1" ht="16.5" customHeight="1">
      <c r="A124" s="41"/>
      <c r="B124" s="42"/>
      <c r="C124" s="216" t="s">
        <v>425</v>
      </c>
      <c r="D124" s="216" t="s">
        <v>310</v>
      </c>
      <c r="E124" s="217" t="s">
        <v>11200</v>
      </c>
      <c r="F124" s="218" t="s">
        <v>11201</v>
      </c>
      <c r="G124" s="219" t="s">
        <v>442</v>
      </c>
      <c r="H124" s="220">
        <v>152.77000000000001</v>
      </c>
      <c r="I124" s="221"/>
      <c r="J124" s="222">
        <f>ROUND(I124*H124,2)</f>
        <v>0</v>
      </c>
      <c r="K124" s="218" t="s">
        <v>19</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750</v>
      </c>
    </row>
    <row r="125" s="2" customFormat="1" ht="16.5" customHeight="1">
      <c r="A125" s="41"/>
      <c r="B125" s="42"/>
      <c r="C125" s="216" t="s">
        <v>430</v>
      </c>
      <c r="D125" s="216" t="s">
        <v>310</v>
      </c>
      <c r="E125" s="217" t="s">
        <v>11202</v>
      </c>
      <c r="F125" s="218" t="s">
        <v>11203</v>
      </c>
      <c r="G125" s="219" t="s">
        <v>442</v>
      </c>
      <c r="H125" s="220">
        <v>152.77000000000001</v>
      </c>
      <c r="I125" s="221"/>
      <c r="J125" s="222">
        <f>ROUND(I125*H125,2)</f>
        <v>0</v>
      </c>
      <c r="K125" s="218" t="s">
        <v>19</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751</v>
      </c>
    </row>
    <row r="126" s="2" customFormat="1" ht="16.5" customHeight="1">
      <c r="A126" s="41"/>
      <c r="B126" s="42"/>
      <c r="C126" s="280" t="s">
        <v>753</v>
      </c>
      <c r="D126" s="280" t="s">
        <v>1137</v>
      </c>
      <c r="E126" s="281" t="s">
        <v>11204</v>
      </c>
      <c r="F126" s="282" t="s">
        <v>11205</v>
      </c>
      <c r="G126" s="283" t="s">
        <v>442</v>
      </c>
      <c r="H126" s="284">
        <v>152.27000000000001</v>
      </c>
      <c r="I126" s="285"/>
      <c r="J126" s="286">
        <f>ROUND(I126*H126,2)</f>
        <v>0</v>
      </c>
      <c r="K126" s="282" t="s">
        <v>19</v>
      </c>
      <c r="L126" s="287"/>
      <c r="M126" s="288" t="s">
        <v>19</v>
      </c>
      <c r="N126" s="289"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352</v>
      </c>
      <c r="AT126" s="227" t="s">
        <v>1137</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754</v>
      </c>
    </row>
    <row r="127" s="2" customFormat="1" ht="21.75" customHeight="1">
      <c r="A127" s="41"/>
      <c r="B127" s="42"/>
      <c r="C127" s="216" t="s">
        <v>596</v>
      </c>
      <c r="D127" s="216" t="s">
        <v>310</v>
      </c>
      <c r="E127" s="217" t="s">
        <v>11206</v>
      </c>
      <c r="F127" s="218" t="s">
        <v>11207</v>
      </c>
      <c r="G127" s="219" t="s">
        <v>493</v>
      </c>
      <c r="H127" s="220">
        <v>0.45000000000000001</v>
      </c>
      <c r="I127" s="221"/>
      <c r="J127" s="222">
        <f>ROUND(I127*H127,2)</f>
        <v>0</v>
      </c>
      <c r="K127" s="218" t="s">
        <v>19</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757</v>
      </c>
    </row>
    <row r="128" s="2" customFormat="1" ht="16.5" customHeight="1">
      <c r="A128" s="41"/>
      <c r="B128" s="42"/>
      <c r="C128" s="216" t="s">
        <v>759</v>
      </c>
      <c r="D128" s="216" t="s">
        <v>310</v>
      </c>
      <c r="E128" s="217" t="s">
        <v>11180</v>
      </c>
      <c r="F128" s="218" t="s">
        <v>11181</v>
      </c>
      <c r="G128" s="219" t="s">
        <v>493</v>
      </c>
      <c r="H128" s="220">
        <v>0.45000000000000001</v>
      </c>
      <c r="I128" s="221"/>
      <c r="J128" s="222">
        <f>ROUND(I128*H128,2)</f>
        <v>0</v>
      </c>
      <c r="K128" s="218" t="s">
        <v>19</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760</v>
      </c>
    </row>
    <row r="129" s="12" customFormat="1" ht="22.8" customHeight="1">
      <c r="A129" s="12"/>
      <c r="B129" s="200"/>
      <c r="C129" s="201"/>
      <c r="D129" s="202" t="s">
        <v>75</v>
      </c>
      <c r="E129" s="214" t="s">
        <v>11208</v>
      </c>
      <c r="F129" s="214" t="s">
        <v>11253</v>
      </c>
      <c r="G129" s="201"/>
      <c r="H129" s="201"/>
      <c r="I129" s="204"/>
      <c r="J129" s="215">
        <f>BK129</f>
        <v>0</v>
      </c>
      <c r="K129" s="201"/>
      <c r="L129" s="206"/>
      <c r="M129" s="207"/>
      <c r="N129" s="208"/>
      <c r="O129" s="208"/>
      <c r="P129" s="209">
        <f>SUM(P130:P144)</f>
        <v>0</v>
      </c>
      <c r="Q129" s="208"/>
      <c r="R129" s="209">
        <f>SUM(R130:R144)</f>
        <v>0</v>
      </c>
      <c r="S129" s="208"/>
      <c r="T129" s="210">
        <f>SUM(T130:T144)</f>
        <v>0</v>
      </c>
      <c r="U129" s="12"/>
      <c r="V129" s="12"/>
      <c r="W129" s="12"/>
      <c r="X129" s="12"/>
      <c r="Y129" s="12"/>
      <c r="Z129" s="12"/>
      <c r="AA129" s="12"/>
      <c r="AB129" s="12"/>
      <c r="AC129" s="12"/>
      <c r="AD129" s="12"/>
      <c r="AE129" s="12"/>
      <c r="AR129" s="211" t="s">
        <v>83</v>
      </c>
      <c r="AT129" s="212" t="s">
        <v>75</v>
      </c>
      <c r="AU129" s="212" t="s">
        <v>83</v>
      </c>
      <c r="AY129" s="211" t="s">
        <v>308</v>
      </c>
      <c r="BK129" s="213">
        <f>SUM(BK130:BK144)</f>
        <v>0</v>
      </c>
    </row>
    <row r="130" s="2" customFormat="1" ht="24.15" customHeight="1">
      <c r="A130" s="41"/>
      <c r="B130" s="42"/>
      <c r="C130" s="216" t="s">
        <v>606</v>
      </c>
      <c r="D130" s="216" t="s">
        <v>310</v>
      </c>
      <c r="E130" s="217" t="s">
        <v>11164</v>
      </c>
      <c r="F130" s="218" t="s">
        <v>11165</v>
      </c>
      <c r="G130" s="219" t="s">
        <v>313</v>
      </c>
      <c r="H130" s="220">
        <v>495</v>
      </c>
      <c r="I130" s="221"/>
      <c r="J130" s="222">
        <f>ROUND(I130*H130,2)</f>
        <v>0</v>
      </c>
      <c r="K130" s="218" t="s">
        <v>19</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761</v>
      </c>
    </row>
    <row r="131" s="2" customFormat="1" ht="16.5" customHeight="1">
      <c r="A131" s="41"/>
      <c r="B131" s="42"/>
      <c r="C131" s="216" t="s">
        <v>765</v>
      </c>
      <c r="D131" s="216" t="s">
        <v>310</v>
      </c>
      <c r="E131" s="217" t="s">
        <v>11168</v>
      </c>
      <c r="F131" s="218" t="s">
        <v>11169</v>
      </c>
      <c r="G131" s="219" t="s">
        <v>313</v>
      </c>
      <c r="H131" s="220">
        <v>495</v>
      </c>
      <c r="I131" s="221"/>
      <c r="J131" s="222">
        <f>ROUND(I131*H131,2)</f>
        <v>0</v>
      </c>
      <c r="K131" s="218" t="s">
        <v>19</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769</v>
      </c>
    </row>
    <row r="132" s="2" customFormat="1" ht="16.5" customHeight="1">
      <c r="A132" s="41"/>
      <c r="B132" s="42"/>
      <c r="C132" s="216" t="s">
        <v>611</v>
      </c>
      <c r="D132" s="216" t="s">
        <v>310</v>
      </c>
      <c r="E132" s="217" t="s">
        <v>11170</v>
      </c>
      <c r="F132" s="218" t="s">
        <v>11171</v>
      </c>
      <c r="G132" s="219" t="s">
        <v>313</v>
      </c>
      <c r="H132" s="220">
        <v>495</v>
      </c>
      <c r="I132" s="221"/>
      <c r="J132" s="222">
        <f>ROUND(I132*H132,2)</f>
        <v>0</v>
      </c>
      <c r="K132" s="218" t="s">
        <v>19</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773</v>
      </c>
    </row>
    <row r="133" s="2" customFormat="1" ht="16.5" customHeight="1">
      <c r="A133" s="41"/>
      <c r="B133" s="42"/>
      <c r="C133" s="216" t="s">
        <v>775</v>
      </c>
      <c r="D133" s="216" t="s">
        <v>310</v>
      </c>
      <c r="E133" s="217" t="s">
        <v>11254</v>
      </c>
      <c r="F133" s="218" t="s">
        <v>11255</v>
      </c>
      <c r="G133" s="219" t="s">
        <v>313</v>
      </c>
      <c r="H133" s="220">
        <v>495</v>
      </c>
      <c r="I133" s="221"/>
      <c r="J133" s="222">
        <f>ROUND(I133*H133,2)</f>
        <v>0</v>
      </c>
      <c r="K133" s="218" t="s">
        <v>19</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778</v>
      </c>
    </row>
    <row r="134" s="2" customFormat="1" ht="16.5" customHeight="1">
      <c r="A134" s="41"/>
      <c r="B134" s="42"/>
      <c r="C134" s="280" t="s">
        <v>616</v>
      </c>
      <c r="D134" s="280" t="s">
        <v>1137</v>
      </c>
      <c r="E134" s="281" t="s">
        <v>11256</v>
      </c>
      <c r="F134" s="282" t="s">
        <v>11257</v>
      </c>
      <c r="G134" s="283" t="s">
        <v>442</v>
      </c>
      <c r="H134" s="284">
        <v>74.299999999999997</v>
      </c>
      <c r="I134" s="285"/>
      <c r="J134" s="286">
        <f>ROUND(I134*H134,2)</f>
        <v>0</v>
      </c>
      <c r="K134" s="282" t="s">
        <v>19</v>
      </c>
      <c r="L134" s="287"/>
      <c r="M134" s="288" t="s">
        <v>19</v>
      </c>
      <c r="N134" s="289"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352</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782</v>
      </c>
    </row>
    <row r="135" s="2" customFormat="1" ht="16.5" customHeight="1">
      <c r="A135" s="41"/>
      <c r="B135" s="42"/>
      <c r="C135" s="280" t="s">
        <v>784</v>
      </c>
      <c r="D135" s="280" t="s">
        <v>1137</v>
      </c>
      <c r="E135" s="281" t="s">
        <v>11258</v>
      </c>
      <c r="F135" s="282" t="s">
        <v>11259</v>
      </c>
      <c r="G135" s="283" t="s">
        <v>626</v>
      </c>
      <c r="H135" s="284">
        <v>14.85</v>
      </c>
      <c r="I135" s="285"/>
      <c r="J135" s="286">
        <f>ROUND(I135*H135,2)</f>
        <v>0</v>
      </c>
      <c r="K135" s="282" t="s">
        <v>19</v>
      </c>
      <c r="L135" s="287"/>
      <c r="M135" s="288" t="s">
        <v>19</v>
      </c>
      <c r="N135" s="289"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352</v>
      </c>
      <c r="AT135" s="227" t="s">
        <v>1137</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787</v>
      </c>
    </row>
    <row r="136" s="2" customFormat="1" ht="16.5" customHeight="1">
      <c r="A136" s="41"/>
      <c r="B136" s="42"/>
      <c r="C136" s="216" t="s">
        <v>620</v>
      </c>
      <c r="D136" s="216" t="s">
        <v>310</v>
      </c>
      <c r="E136" s="217" t="s">
        <v>11260</v>
      </c>
      <c r="F136" s="218" t="s">
        <v>11261</v>
      </c>
      <c r="G136" s="219" t="s">
        <v>313</v>
      </c>
      <c r="H136" s="220">
        <v>495</v>
      </c>
      <c r="I136" s="221"/>
      <c r="J136" s="222">
        <f>ROUND(I136*H136,2)</f>
        <v>0</v>
      </c>
      <c r="K136" s="218" t="s">
        <v>19</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791</v>
      </c>
    </row>
    <row r="137" s="2" customFormat="1" ht="16.5" customHeight="1">
      <c r="A137" s="41"/>
      <c r="B137" s="42"/>
      <c r="C137" s="216" t="s">
        <v>794</v>
      </c>
      <c r="D137" s="216" t="s">
        <v>310</v>
      </c>
      <c r="E137" s="217" t="s">
        <v>11200</v>
      </c>
      <c r="F137" s="218" t="s">
        <v>11201</v>
      </c>
      <c r="G137" s="219" t="s">
        <v>442</v>
      </c>
      <c r="H137" s="220">
        <v>9.9000000000000004</v>
      </c>
      <c r="I137" s="221"/>
      <c r="J137" s="222">
        <f>ROUND(I137*H137,2)</f>
        <v>0</v>
      </c>
      <c r="K137" s="218" t="s">
        <v>19</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797</v>
      </c>
    </row>
    <row r="138" s="2" customFormat="1" ht="16.5" customHeight="1">
      <c r="A138" s="41"/>
      <c r="B138" s="42"/>
      <c r="C138" s="216" t="s">
        <v>627</v>
      </c>
      <c r="D138" s="216" t="s">
        <v>310</v>
      </c>
      <c r="E138" s="217" t="s">
        <v>11262</v>
      </c>
      <c r="F138" s="218" t="s">
        <v>11203</v>
      </c>
      <c r="G138" s="219" t="s">
        <v>442</v>
      </c>
      <c r="H138" s="220">
        <v>9.9000000000000004</v>
      </c>
      <c r="I138" s="221"/>
      <c r="J138" s="222">
        <f>ROUND(I138*H138,2)</f>
        <v>0</v>
      </c>
      <c r="K138" s="218" t="s">
        <v>19</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802</v>
      </c>
    </row>
    <row r="139" s="2" customFormat="1" ht="16.5" customHeight="1">
      <c r="A139" s="41"/>
      <c r="B139" s="42"/>
      <c r="C139" s="280" t="s">
        <v>808</v>
      </c>
      <c r="D139" s="280" t="s">
        <v>1137</v>
      </c>
      <c r="E139" s="281" t="s">
        <v>11263</v>
      </c>
      <c r="F139" s="282" t="s">
        <v>11264</v>
      </c>
      <c r="G139" s="283" t="s">
        <v>442</v>
      </c>
      <c r="H139" s="284">
        <v>9.9000000000000004</v>
      </c>
      <c r="I139" s="285"/>
      <c r="J139" s="286">
        <f>ROUND(I139*H139,2)</f>
        <v>0</v>
      </c>
      <c r="K139" s="282" t="s">
        <v>19</v>
      </c>
      <c r="L139" s="287"/>
      <c r="M139" s="288" t="s">
        <v>19</v>
      </c>
      <c r="N139" s="289" t="s">
        <v>47</v>
      </c>
      <c r="O139" s="87"/>
      <c r="P139" s="225">
        <f>O139*H139</f>
        <v>0</v>
      </c>
      <c r="Q139" s="225">
        <v>0</v>
      </c>
      <c r="R139" s="225">
        <f>Q139*H139</f>
        <v>0</v>
      </c>
      <c r="S139" s="225">
        <v>0</v>
      </c>
      <c r="T139" s="226">
        <f>S139*H139</f>
        <v>0</v>
      </c>
      <c r="U139" s="41"/>
      <c r="V139" s="41"/>
      <c r="W139" s="41"/>
      <c r="X139" s="41"/>
      <c r="Y139" s="41"/>
      <c r="Z139" s="41"/>
      <c r="AA139" s="41"/>
      <c r="AB139" s="41"/>
      <c r="AC139" s="41"/>
      <c r="AD139" s="41"/>
      <c r="AE139" s="41"/>
      <c r="AR139" s="227" t="s">
        <v>352</v>
      </c>
      <c r="AT139" s="227" t="s">
        <v>1137</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809</v>
      </c>
    </row>
    <row r="140" s="2" customFormat="1" ht="16.5" customHeight="1">
      <c r="A140" s="41"/>
      <c r="B140" s="42"/>
      <c r="C140" s="216" t="s">
        <v>735</v>
      </c>
      <c r="D140" s="216" t="s">
        <v>310</v>
      </c>
      <c r="E140" s="217" t="s">
        <v>11265</v>
      </c>
      <c r="F140" s="218" t="s">
        <v>11266</v>
      </c>
      <c r="G140" s="219" t="s">
        <v>493</v>
      </c>
      <c r="H140" s="220">
        <v>0.29999999999999999</v>
      </c>
      <c r="I140" s="221"/>
      <c r="J140" s="222">
        <f>ROUND(I140*H140,2)</f>
        <v>0</v>
      </c>
      <c r="K140" s="218" t="s">
        <v>19</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812</v>
      </c>
    </row>
    <row r="141" s="2" customFormat="1" ht="21.75" customHeight="1">
      <c r="A141" s="41"/>
      <c r="B141" s="42"/>
      <c r="C141" s="216" t="s">
        <v>813</v>
      </c>
      <c r="D141" s="216" t="s">
        <v>310</v>
      </c>
      <c r="E141" s="217" t="s">
        <v>11267</v>
      </c>
      <c r="F141" s="218" t="s">
        <v>11268</v>
      </c>
      <c r="G141" s="219" t="s">
        <v>313</v>
      </c>
      <c r="H141" s="220">
        <v>495</v>
      </c>
      <c r="I141" s="221"/>
      <c r="J141" s="222">
        <f>ROUND(I141*H141,2)</f>
        <v>0</v>
      </c>
      <c r="K141" s="218" t="s">
        <v>19</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816</v>
      </c>
    </row>
    <row r="142" s="2" customFormat="1" ht="16.5" customHeight="1">
      <c r="A142" s="41"/>
      <c r="B142" s="42"/>
      <c r="C142" s="216" t="s">
        <v>740</v>
      </c>
      <c r="D142" s="216" t="s">
        <v>310</v>
      </c>
      <c r="E142" s="217" t="s">
        <v>11269</v>
      </c>
      <c r="F142" s="218" t="s">
        <v>11270</v>
      </c>
      <c r="G142" s="219" t="s">
        <v>313</v>
      </c>
      <c r="H142" s="220">
        <v>495</v>
      </c>
      <c r="I142" s="221"/>
      <c r="J142" s="222">
        <f>ROUND(I142*H142,2)</f>
        <v>0</v>
      </c>
      <c r="K142" s="218" t="s">
        <v>19</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822</v>
      </c>
    </row>
    <row r="143" s="2" customFormat="1" ht="16.5" customHeight="1">
      <c r="A143" s="41"/>
      <c r="B143" s="42"/>
      <c r="C143" s="216" t="s">
        <v>826</v>
      </c>
      <c r="D143" s="216" t="s">
        <v>310</v>
      </c>
      <c r="E143" s="217" t="s">
        <v>11271</v>
      </c>
      <c r="F143" s="218" t="s">
        <v>11272</v>
      </c>
      <c r="G143" s="219" t="s">
        <v>493</v>
      </c>
      <c r="H143" s="220">
        <v>0.29999999999999999</v>
      </c>
      <c r="I143" s="221"/>
      <c r="J143" s="222">
        <f>ROUND(I143*H143,2)</f>
        <v>0</v>
      </c>
      <c r="K143" s="218" t="s">
        <v>19</v>
      </c>
      <c r="L143" s="47"/>
      <c r="M143" s="223" t="s">
        <v>19</v>
      </c>
      <c r="N143" s="224" t="s">
        <v>47</v>
      </c>
      <c r="O143" s="87"/>
      <c r="P143" s="225">
        <f>O143*H143</f>
        <v>0</v>
      </c>
      <c r="Q143" s="225">
        <v>0</v>
      </c>
      <c r="R143" s="225">
        <f>Q143*H143</f>
        <v>0</v>
      </c>
      <c r="S143" s="225">
        <v>0</v>
      </c>
      <c r="T143" s="226">
        <f>S143*H143</f>
        <v>0</v>
      </c>
      <c r="U143" s="41"/>
      <c r="V143" s="41"/>
      <c r="W143" s="41"/>
      <c r="X143" s="41"/>
      <c r="Y143" s="41"/>
      <c r="Z143" s="41"/>
      <c r="AA143" s="41"/>
      <c r="AB143" s="41"/>
      <c r="AC143" s="41"/>
      <c r="AD143" s="41"/>
      <c r="AE143" s="41"/>
      <c r="AR143" s="227" t="s">
        <v>315</v>
      </c>
      <c r="AT143" s="227" t="s">
        <v>310</v>
      </c>
      <c r="AU143" s="227" t="s">
        <v>85</v>
      </c>
      <c r="AY143" s="20" t="s">
        <v>308</v>
      </c>
      <c r="BE143" s="228">
        <f>IF(N143="základní",J143,0)</f>
        <v>0</v>
      </c>
      <c r="BF143" s="228">
        <f>IF(N143="snížená",J143,0)</f>
        <v>0</v>
      </c>
      <c r="BG143" s="228">
        <f>IF(N143="zákl. přenesená",J143,0)</f>
        <v>0</v>
      </c>
      <c r="BH143" s="228">
        <f>IF(N143="sníž. přenesená",J143,0)</f>
        <v>0</v>
      </c>
      <c r="BI143" s="228">
        <f>IF(N143="nulová",J143,0)</f>
        <v>0</v>
      </c>
      <c r="BJ143" s="20" t="s">
        <v>83</v>
      </c>
      <c r="BK143" s="228">
        <f>ROUND(I143*H143,2)</f>
        <v>0</v>
      </c>
      <c r="BL143" s="20" t="s">
        <v>315</v>
      </c>
      <c r="BM143" s="227" t="s">
        <v>829</v>
      </c>
    </row>
    <row r="144" s="2" customFormat="1" ht="16.5" customHeight="1">
      <c r="A144" s="41"/>
      <c r="B144" s="42"/>
      <c r="C144" s="216" t="s">
        <v>746</v>
      </c>
      <c r="D144" s="216" t="s">
        <v>310</v>
      </c>
      <c r="E144" s="217" t="s">
        <v>11265</v>
      </c>
      <c r="F144" s="218" t="s">
        <v>11266</v>
      </c>
      <c r="G144" s="219" t="s">
        <v>493</v>
      </c>
      <c r="H144" s="220">
        <v>0.29999999999999999</v>
      </c>
      <c r="I144" s="221"/>
      <c r="J144" s="222">
        <f>ROUND(I144*H144,2)</f>
        <v>0</v>
      </c>
      <c r="K144" s="218" t="s">
        <v>19</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832</v>
      </c>
    </row>
    <row r="145" s="12" customFormat="1" ht="22.8" customHeight="1">
      <c r="A145" s="12"/>
      <c r="B145" s="200"/>
      <c r="C145" s="201"/>
      <c r="D145" s="202" t="s">
        <v>75</v>
      </c>
      <c r="E145" s="214" t="s">
        <v>11244</v>
      </c>
      <c r="F145" s="214" t="s">
        <v>11209</v>
      </c>
      <c r="G145" s="201"/>
      <c r="H145" s="201"/>
      <c r="I145" s="204"/>
      <c r="J145" s="215">
        <f>BK145</f>
        <v>0</v>
      </c>
      <c r="K145" s="201"/>
      <c r="L145" s="206"/>
      <c r="M145" s="207"/>
      <c r="N145" s="208"/>
      <c r="O145" s="208"/>
      <c r="P145" s="209">
        <f>SUM(P146:P153)</f>
        <v>0</v>
      </c>
      <c r="Q145" s="208"/>
      <c r="R145" s="209">
        <f>SUM(R146:R153)</f>
        <v>0</v>
      </c>
      <c r="S145" s="208"/>
      <c r="T145" s="210">
        <f>SUM(T146:T153)</f>
        <v>0</v>
      </c>
      <c r="U145" s="12"/>
      <c r="V145" s="12"/>
      <c r="W145" s="12"/>
      <c r="X145" s="12"/>
      <c r="Y145" s="12"/>
      <c r="Z145" s="12"/>
      <c r="AA145" s="12"/>
      <c r="AB145" s="12"/>
      <c r="AC145" s="12"/>
      <c r="AD145" s="12"/>
      <c r="AE145" s="12"/>
      <c r="AR145" s="211" t="s">
        <v>83</v>
      </c>
      <c r="AT145" s="212" t="s">
        <v>75</v>
      </c>
      <c r="AU145" s="212" t="s">
        <v>83</v>
      </c>
      <c r="AY145" s="211" t="s">
        <v>308</v>
      </c>
      <c r="BK145" s="213">
        <f>SUM(BK146:BK153)</f>
        <v>0</v>
      </c>
    </row>
    <row r="146" s="2" customFormat="1" ht="16.5" customHeight="1">
      <c r="A146" s="41"/>
      <c r="B146" s="42"/>
      <c r="C146" s="216" t="s">
        <v>836</v>
      </c>
      <c r="D146" s="216" t="s">
        <v>310</v>
      </c>
      <c r="E146" s="217" t="s">
        <v>11210</v>
      </c>
      <c r="F146" s="218" t="s">
        <v>11211</v>
      </c>
      <c r="G146" s="219" t="s">
        <v>442</v>
      </c>
      <c r="H146" s="220">
        <v>305.54000000000002</v>
      </c>
      <c r="I146" s="221"/>
      <c r="J146" s="222">
        <f>ROUND(I146*H146,2)</f>
        <v>0</v>
      </c>
      <c r="K146" s="218" t="s">
        <v>19</v>
      </c>
      <c r="L146" s="47"/>
      <c r="M146" s="223" t="s">
        <v>19</v>
      </c>
      <c r="N146" s="224" t="s">
        <v>47</v>
      </c>
      <c r="O146" s="87"/>
      <c r="P146" s="225">
        <f>O146*H146</f>
        <v>0</v>
      </c>
      <c r="Q146" s="225">
        <v>0</v>
      </c>
      <c r="R146" s="225">
        <f>Q146*H146</f>
        <v>0</v>
      </c>
      <c r="S146" s="225">
        <v>0</v>
      </c>
      <c r="T146" s="226">
        <f>S146*H146</f>
        <v>0</v>
      </c>
      <c r="U146" s="41"/>
      <c r="V146" s="41"/>
      <c r="W146" s="41"/>
      <c r="X146" s="41"/>
      <c r="Y146" s="41"/>
      <c r="Z146" s="41"/>
      <c r="AA146" s="41"/>
      <c r="AB146" s="41"/>
      <c r="AC146" s="41"/>
      <c r="AD146" s="41"/>
      <c r="AE146" s="41"/>
      <c r="AR146" s="227" t="s">
        <v>315</v>
      </c>
      <c r="AT146" s="227" t="s">
        <v>310</v>
      </c>
      <c r="AU146" s="227" t="s">
        <v>85</v>
      </c>
      <c r="AY146" s="20" t="s">
        <v>308</v>
      </c>
      <c r="BE146" s="228">
        <f>IF(N146="základní",J146,0)</f>
        <v>0</v>
      </c>
      <c r="BF146" s="228">
        <f>IF(N146="snížená",J146,0)</f>
        <v>0</v>
      </c>
      <c r="BG146" s="228">
        <f>IF(N146="zákl. přenesená",J146,0)</f>
        <v>0</v>
      </c>
      <c r="BH146" s="228">
        <f>IF(N146="sníž. přenesená",J146,0)</f>
        <v>0</v>
      </c>
      <c r="BI146" s="228">
        <f>IF(N146="nulová",J146,0)</f>
        <v>0</v>
      </c>
      <c r="BJ146" s="20" t="s">
        <v>83</v>
      </c>
      <c r="BK146" s="228">
        <f>ROUND(I146*H146,2)</f>
        <v>0</v>
      </c>
      <c r="BL146" s="20" t="s">
        <v>315</v>
      </c>
      <c r="BM146" s="227" t="s">
        <v>839</v>
      </c>
    </row>
    <row r="147" s="2" customFormat="1" ht="16.5" customHeight="1">
      <c r="A147" s="41"/>
      <c r="B147" s="42"/>
      <c r="C147" s="216" t="s">
        <v>749</v>
      </c>
      <c r="D147" s="216" t="s">
        <v>310</v>
      </c>
      <c r="E147" s="217" t="s">
        <v>11202</v>
      </c>
      <c r="F147" s="218" t="s">
        <v>11203</v>
      </c>
      <c r="G147" s="219" t="s">
        <v>442</v>
      </c>
      <c r="H147" s="220">
        <v>305.54000000000002</v>
      </c>
      <c r="I147" s="221"/>
      <c r="J147" s="222">
        <f>ROUND(I147*H147,2)</f>
        <v>0</v>
      </c>
      <c r="K147" s="218" t="s">
        <v>19</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845</v>
      </c>
    </row>
    <row r="148" s="2" customFormat="1" ht="16.5" customHeight="1">
      <c r="A148" s="41"/>
      <c r="B148" s="42"/>
      <c r="C148" s="280" t="s">
        <v>850</v>
      </c>
      <c r="D148" s="280" t="s">
        <v>1137</v>
      </c>
      <c r="E148" s="281" t="s">
        <v>11212</v>
      </c>
      <c r="F148" s="282" t="s">
        <v>11213</v>
      </c>
      <c r="G148" s="283" t="s">
        <v>442</v>
      </c>
      <c r="H148" s="284">
        <v>305.54000000000002</v>
      </c>
      <c r="I148" s="285"/>
      <c r="J148" s="286">
        <f>ROUND(I148*H148,2)</f>
        <v>0</v>
      </c>
      <c r="K148" s="282" t="s">
        <v>19</v>
      </c>
      <c r="L148" s="287"/>
      <c r="M148" s="288" t="s">
        <v>19</v>
      </c>
      <c r="N148" s="289"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352</v>
      </c>
      <c r="AT148" s="227" t="s">
        <v>1137</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315</v>
      </c>
      <c r="BM148" s="227" t="s">
        <v>853</v>
      </c>
    </row>
    <row r="149" s="2" customFormat="1" ht="21.75" customHeight="1">
      <c r="A149" s="41"/>
      <c r="B149" s="42"/>
      <c r="C149" s="216" t="s">
        <v>750</v>
      </c>
      <c r="D149" s="216" t="s">
        <v>310</v>
      </c>
      <c r="E149" s="217" t="s">
        <v>11214</v>
      </c>
      <c r="F149" s="218" t="s">
        <v>11215</v>
      </c>
      <c r="G149" s="219" t="s">
        <v>323</v>
      </c>
      <c r="H149" s="220">
        <v>7735</v>
      </c>
      <c r="I149" s="221"/>
      <c r="J149" s="222">
        <f>ROUND(I149*H149,2)</f>
        <v>0</v>
      </c>
      <c r="K149" s="218" t="s">
        <v>19</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862</v>
      </c>
    </row>
    <row r="150" s="2" customFormat="1" ht="16.5" customHeight="1">
      <c r="A150" s="41"/>
      <c r="B150" s="42"/>
      <c r="C150" s="216" t="s">
        <v>867</v>
      </c>
      <c r="D150" s="216" t="s">
        <v>310</v>
      </c>
      <c r="E150" s="217" t="s">
        <v>11216</v>
      </c>
      <c r="F150" s="218" t="s">
        <v>11217</v>
      </c>
      <c r="G150" s="219" t="s">
        <v>313</v>
      </c>
      <c r="H150" s="220">
        <v>1138</v>
      </c>
      <c r="I150" s="221"/>
      <c r="J150" s="222">
        <f>ROUND(I150*H150,2)</f>
        <v>0</v>
      </c>
      <c r="K150" s="218" t="s">
        <v>19</v>
      </c>
      <c r="L150" s="47"/>
      <c r="M150" s="223" t="s">
        <v>19</v>
      </c>
      <c r="N150" s="224" t="s">
        <v>47</v>
      </c>
      <c r="O150" s="87"/>
      <c r="P150" s="225">
        <f>O150*H150</f>
        <v>0</v>
      </c>
      <c r="Q150" s="225">
        <v>0</v>
      </c>
      <c r="R150" s="225">
        <f>Q150*H150</f>
        <v>0</v>
      </c>
      <c r="S150" s="225">
        <v>0</v>
      </c>
      <c r="T150" s="226">
        <f>S150*H150</f>
        <v>0</v>
      </c>
      <c r="U150" s="41"/>
      <c r="V150" s="41"/>
      <c r="W150" s="41"/>
      <c r="X150" s="41"/>
      <c r="Y150" s="41"/>
      <c r="Z150" s="41"/>
      <c r="AA150" s="41"/>
      <c r="AB150" s="41"/>
      <c r="AC150" s="41"/>
      <c r="AD150" s="41"/>
      <c r="AE150" s="41"/>
      <c r="AR150" s="227" t="s">
        <v>315</v>
      </c>
      <c r="AT150" s="227" t="s">
        <v>310</v>
      </c>
      <c r="AU150" s="227" t="s">
        <v>85</v>
      </c>
      <c r="AY150" s="20" t="s">
        <v>308</v>
      </c>
      <c r="BE150" s="228">
        <f>IF(N150="základní",J150,0)</f>
        <v>0</v>
      </c>
      <c r="BF150" s="228">
        <f>IF(N150="snížená",J150,0)</f>
        <v>0</v>
      </c>
      <c r="BG150" s="228">
        <f>IF(N150="zákl. přenesená",J150,0)</f>
        <v>0</v>
      </c>
      <c r="BH150" s="228">
        <f>IF(N150="sníž. přenesená",J150,0)</f>
        <v>0</v>
      </c>
      <c r="BI150" s="228">
        <f>IF(N150="nulová",J150,0)</f>
        <v>0</v>
      </c>
      <c r="BJ150" s="20" t="s">
        <v>83</v>
      </c>
      <c r="BK150" s="228">
        <f>ROUND(I150*H150,2)</f>
        <v>0</v>
      </c>
      <c r="BL150" s="20" t="s">
        <v>315</v>
      </c>
      <c r="BM150" s="227" t="s">
        <v>870</v>
      </c>
    </row>
    <row r="151" s="2" customFormat="1" ht="16.5" customHeight="1">
      <c r="A151" s="41"/>
      <c r="B151" s="42"/>
      <c r="C151" s="216" t="s">
        <v>751</v>
      </c>
      <c r="D151" s="216" t="s">
        <v>310</v>
      </c>
      <c r="E151" s="217" t="s">
        <v>11218</v>
      </c>
      <c r="F151" s="218" t="s">
        <v>11219</v>
      </c>
      <c r="G151" s="219" t="s">
        <v>4835</v>
      </c>
      <c r="H151" s="220">
        <v>6711</v>
      </c>
      <c r="I151" s="221"/>
      <c r="J151" s="222">
        <f>ROUND(I151*H151,2)</f>
        <v>0</v>
      </c>
      <c r="K151" s="218" t="s">
        <v>19</v>
      </c>
      <c r="L151" s="47"/>
      <c r="M151" s="223" t="s">
        <v>19</v>
      </c>
      <c r="N151" s="224" t="s">
        <v>47</v>
      </c>
      <c r="O151" s="87"/>
      <c r="P151" s="225">
        <f>O151*H151</f>
        <v>0</v>
      </c>
      <c r="Q151" s="225">
        <v>0</v>
      </c>
      <c r="R151" s="225">
        <f>Q151*H151</f>
        <v>0</v>
      </c>
      <c r="S151" s="225">
        <v>0</v>
      </c>
      <c r="T151" s="226">
        <f>S151*H151</f>
        <v>0</v>
      </c>
      <c r="U151" s="41"/>
      <c r="V151" s="41"/>
      <c r="W151" s="41"/>
      <c r="X151" s="41"/>
      <c r="Y151" s="41"/>
      <c r="Z151" s="41"/>
      <c r="AA151" s="41"/>
      <c r="AB151" s="41"/>
      <c r="AC151" s="41"/>
      <c r="AD151" s="41"/>
      <c r="AE151" s="41"/>
      <c r="AR151" s="227" t="s">
        <v>315</v>
      </c>
      <c r="AT151" s="227" t="s">
        <v>310</v>
      </c>
      <c r="AU151" s="227" t="s">
        <v>85</v>
      </c>
      <c r="AY151" s="20" t="s">
        <v>308</v>
      </c>
      <c r="BE151" s="228">
        <f>IF(N151="základní",J151,0)</f>
        <v>0</v>
      </c>
      <c r="BF151" s="228">
        <f>IF(N151="snížená",J151,0)</f>
        <v>0</v>
      </c>
      <c r="BG151" s="228">
        <f>IF(N151="zákl. přenesená",J151,0)</f>
        <v>0</v>
      </c>
      <c r="BH151" s="228">
        <f>IF(N151="sníž. přenesená",J151,0)</f>
        <v>0</v>
      </c>
      <c r="BI151" s="228">
        <f>IF(N151="nulová",J151,0)</f>
        <v>0</v>
      </c>
      <c r="BJ151" s="20" t="s">
        <v>83</v>
      </c>
      <c r="BK151" s="228">
        <f>ROUND(I151*H151,2)</f>
        <v>0</v>
      </c>
      <c r="BL151" s="20" t="s">
        <v>315</v>
      </c>
      <c r="BM151" s="227" t="s">
        <v>883</v>
      </c>
    </row>
    <row r="152" s="2" customFormat="1" ht="21.75" customHeight="1">
      <c r="A152" s="41"/>
      <c r="B152" s="42"/>
      <c r="C152" s="216" t="s">
        <v>1402</v>
      </c>
      <c r="D152" s="216" t="s">
        <v>310</v>
      </c>
      <c r="E152" s="217" t="s">
        <v>11206</v>
      </c>
      <c r="F152" s="218" t="s">
        <v>11207</v>
      </c>
      <c r="G152" s="219" t="s">
        <v>493</v>
      </c>
      <c r="H152" s="220">
        <v>0.45000000000000001</v>
      </c>
      <c r="I152" s="221"/>
      <c r="J152" s="222">
        <f>ROUND(I152*H152,2)</f>
        <v>0</v>
      </c>
      <c r="K152" s="218" t="s">
        <v>19</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315</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315</v>
      </c>
      <c r="BM152" s="227" t="s">
        <v>3523</v>
      </c>
    </row>
    <row r="153" s="2" customFormat="1" ht="16.5" customHeight="1">
      <c r="A153" s="41"/>
      <c r="B153" s="42"/>
      <c r="C153" s="216" t="s">
        <v>754</v>
      </c>
      <c r="D153" s="216" t="s">
        <v>310</v>
      </c>
      <c r="E153" s="217" t="s">
        <v>11180</v>
      </c>
      <c r="F153" s="218" t="s">
        <v>11181</v>
      </c>
      <c r="G153" s="219" t="s">
        <v>493</v>
      </c>
      <c r="H153" s="220">
        <v>0.45000000000000001</v>
      </c>
      <c r="I153" s="221"/>
      <c r="J153" s="222">
        <f>ROUND(I153*H153,2)</f>
        <v>0</v>
      </c>
      <c r="K153" s="218" t="s">
        <v>19</v>
      </c>
      <c r="L153" s="47"/>
      <c r="M153" s="293" t="s">
        <v>19</v>
      </c>
      <c r="N153" s="294" t="s">
        <v>47</v>
      </c>
      <c r="O153" s="272"/>
      <c r="P153" s="295">
        <f>O153*H153</f>
        <v>0</v>
      </c>
      <c r="Q153" s="295">
        <v>0</v>
      </c>
      <c r="R153" s="295">
        <f>Q153*H153</f>
        <v>0</v>
      </c>
      <c r="S153" s="295">
        <v>0</v>
      </c>
      <c r="T153" s="29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3535</v>
      </c>
    </row>
    <row r="154" s="2" customFormat="1" ht="6.96" customHeight="1">
      <c r="A154" s="41"/>
      <c r="B154" s="62"/>
      <c r="C154" s="63"/>
      <c r="D154" s="63"/>
      <c r="E154" s="63"/>
      <c r="F154" s="63"/>
      <c r="G154" s="63"/>
      <c r="H154" s="63"/>
      <c r="I154" s="63"/>
      <c r="J154" s="63"/>
      <c r="K154" s="63"/>
      <c r="L154" s="47"/>
      <c r="M154" s="41"/>
      <c r="O154" s="41"/>
      <c r="P154" s="41"/>
      <c r="Q154" s="41"/>
      <c r="R154" s="41"/>
      <c r="S154" s="41"/>
      <c r="T154" s="41"/>
      <c r="U154" s="41"/>
      <c r="V154" s="41"/>
      <c r="W154" s="41"/>
      <c r="X154" s="41"/>
      <c r="Y154" s="41"/>
      <c r="Z154" s="41"/>
      <c r="AA154" s="41"/>
      <c r="AB154" s="41"/>
      <c r="AC154" s="41"/>
      <c r="AD154" s="41"/>
      <c r="AE154" s="41"/>
    </row>
  </sheetData>
  <sheetProtection sheet="1" autoFilter="0" formatColumns="0" formatRows="0" objects="1" scenarios="1" spinCount="100000" saltValue="Qb/j2mPruqofVqPHnzMGdKXXKjkLSM7fbqHRQk6zHbA8QvrgbOCAoIkpbtkzFU9sgcqTEDdlgT+oEMP1p1KpPQ==" hashValue="KmEX6UddT4fimJNrlCJarvG1lST/Mgy2MUCcf5yA3APgmY642DhhZdLjdvQGmVXoUr6NECMe1SNkn1bkNRRTVw==" algorithmName="SHA-512" password="CC35"/>
  <autoFilter ref="C96:K153"/>
  <mergeCells count="15">
    <mergeCell ref="E7:H7"/>
    <mergeCell ref="E11:H11"/>
    <mergeCell ref="E9:H9"/>
    <mergeCell ref="E13:H13"/>
    <mergeCell ref="E22:H22"/>
    <mergeCell ref="E31:H31"/>
    <mergeCell ref="E52:H52"/>
    <mergeCell ref="E56:H56"/>
    <mergeCell ref="E54:H54"/>
    <mergeCell ref="E58:H58"/>
    <mergeCell ref="E83:H83"/>
    <mergeCell ref="E87:H87"/>
    <mergeCell ref="E85:H85"/>
    <mergeCell ref="E89:H89"/>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257</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11273</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ROUND((SUM(BE93:BE178)),  2)</f>
        <v>0</v>
      </c>
      <c r="G35" s="41"/>
      <c r="H35" s="41"/>
      <c r="I35" s="161">
        <v>0.20999999999999999</v>
      </c>
      <c r="J35" s="160">
        <f>ROUND(((SUM(BE93:BE178))*I35),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ROUND((SUM(BF93:BF178)),  2)</f>
        <v>0</v>
      </c>
      <c r="G36" s="41"/>
      <c r="H36" s="41"/>
      <c r="I36" s="161">
        <v>0.12</v>
      </c>
      <c r="J36" s="160">
        <f>ROUND(((SUM(BF93:BF178))*I36),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ROUND((SUM(BG93:BG178)),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ROUND((SUM(BH93:BH178)),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ROUND((SUM(BI93:BI178)),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901.1 - Zastávkové přístřešky - Vítkovická</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J114</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439</v>
      </c>
      <c r="E67" s="186"/>
      <c r="F67" s="186"/>
      <c r="G67" s="186"/>
      <c r="H67" s="186"/>
      <c r="I67" s="186"/>
      <c r="J67" s="187">
        <f>J127</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J130</f>
        <v>0</v>
      </c>
      <c r="K68" s="179"/>
      <c r="L68" s="183"/>
      <c r="S68" s="9"/>
      <c r="T68" s="9"/>
      <c r="U68" s="9"/>
      <c r="V68" s="9"/>
      <c r="W68" s="9"/>
      <c r="X68" s="9"/>
      <c r="Y68" s="9"/>
      <c r="Z68" s="9"/>
      <c r="AA68" s="9"/>
      <c r="AB68" s="9"/>
      <c r="AC68" s="9"/>
      <c r="AD68" s="9"/>
      <c r="AE68" s="9"/>
    </row>
    <row r="69" s="10" customFormat="1" ht="19.92" customHeight="1">
      <c r="A69" s="10"/>
      <c r="B69" s="184"/>
      <c r="C69" s="128"/>
      <c r="D69" s="185" t="s">
        <v>5804</v>
      </c>
      <c r="E69" s="186"/>
      <c r="F69" s="186"/>
      <c r="G69" s="186"/>
      <c r="H69" s="186"/>
      <c r="I69" s="186"/>
      <c r="J69" s="187">
        <f>J131</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8462</v>
      </c>
      <c r="E70" s="186"/>
      <c r="F70" s="186"/>
      <c r="G70" s="186"/>
      <c r="H70" s="186"/>
      <c r="I70" s="186"/>
      <c r="J70" s="187">
        <f>J135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541</v>
      </c>
      <c r="E71" s="186"/>
      <c r="F71" s="186"/>
      <c r="G71" s="186"/>
      <c r="H71" s="186"/>
      <c r="I71" s="186"/>
      <c r="J71" s="187">
        <f>J146</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901.1 - Zastávkové přístřešky - Vítkovická</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P94+P130</f>
        <v>0</v>
      </c>
      <c r="Q93" s="99"/>
      <c r="R93" s="197">
        <f>R94+R130</f>
        <v>0</v>
      </c>
      <c r="S93" s="99"/>
      <c r="T93" s="198">
        <f>T94+T130</f>
        <v>0</v>
      </c>
      <c r="U93" s="41"/>
      <c r="V93" s="41"/>
      <c r="W93" s="41"/>
      <c r="X93" s="41"/>
      <c r="Y93" s="41"/>
      <c r="Z93" s="41"/>
      <c r="AA93" s="41"/>
      <c r="AB93" s="41"/>
      <c r="AC93" s="41"/>
      <c r="AD93" s="41"/>
      <c r="AE93" s="41"/>
      <c r="AT93" s="20" t="s">
        <v>75</v>
      </c>
      <c r="AU93" s="20" t="s">
        <v>290</v>
      </c>
      <c r="BK93" s="199">
        <f>BK94+BK130</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P95+P114+P127</f>
        <v>0</v>
      </c>
      <c r="Q94" s="208"/>
      <c r="R94" s="209">
        <f>R95+R114+R127</f>
        <v>0</v>
      </c>
      <c r="S94" s="208"/>
      <c r="T94" s="210">
        <f>T95+T114+T127</f>
        <v>0</v>
      </c>
      <c r="U94" s="12"/>
      <c r="V94" s="12"/>
      <c r="W94" s="12"/>
      <c r="X94" s="12"/>
      <c r="Y94" s="12"/>
      <c r="Z94" s="12"/>
      <c r="AA94" s="12"/>
      <c r="AB94" s="12"/>
      <c r="AC94" s="12"/>
      <c r="AD94" s="12"/>
      <c r="AE94" s="12"/>
      <c r="AR94" s="211" t="s">
        <v>83</v>
      </c>
      <c r="AT94" s="212" t="s">
        <v>75</v>
      </c>
      <c r="AU94" s="212" t="s">
        <v>76</v>
      </c>
      <c r="AY94" s="211" t="s">
        <v>308</v>
      </c>
      <c r="BK94" s="213">
        <f>BK95+BK114+BK127</f>
        <v>0</v>
      </c>
    </row>
    <row r="95" s="12" customFormat="1" ht="22.8" customHeight="1">
      <c r="A95" s="12"/>
      <c r="B95" s="200"/>
      <c r="C95" s="201"/>
      <c r="D95" s="202" t="s">
        <v>75</v>
      </c>
      <c r="E95" s="214" t="s">
        <v>83</v>
      </c>
      <c r="F95" s="214" t="s">
        <v>309</v>
      </c>
      <c r="G95" s="201"/>
      <c r="H95" s="201"/>
      <c r="I95" s="204"/>
      <c r="J95" s="215">
        <f>BK95</f>
        <v>0</v>
      </c>
      <c r="K95" s="201"/>
      <c r="L95" s="206"/>
      <c r="M95" s="207"/>
      <c r="N95" s="208"/>
      <c r="O95" s="208"/>
      <c r="P95" s="209">
        <f>SUM(P96:P113)</f>
        <v>0</v>
      </c>
      <c r="Q95" s="208"/>
      <c r="R95" s="209">
        <f>SUM(R96:R113)</f>
        <v>0</v>
      </c>
      <c r="S95" s="208"/>
      <c r="T95" s="210">
        <f>SUM(T96:T113)</f>
        <v>0</v>
      </c>
      <c r="U95" s="12"/>
      <c r="V95" s="12"/>
      <c r="W95" s="12"/>
      <c r="X95" s="12"/>
      <c r="Y95" s="12"/>
      <c r="Z95" s="12"/>
      <c r="AA95" s="12"/>
      <c r="AB95" s="12"/>
      <c r="AC95" s="12"/>
      <c r="AD95" s="12"/>
      <c r="AE95" s="12"/>
      <c r="AR95" s="211" t="s">
        <v>83</v>
      </c>
      <c r="AT95" s="212" t="s">
        <v>75</v>
      </c>
      <c r="AU95" s="212" t="s">
        <v>83</v>
      </c>
      <c r="AY95" s="211" t="s">
        <v>308</v>
      </c>
      <c r="BK95" s="213">
        <f>SUM(BK96:BK113)</f>
        <v>0</v>
      </c>
    </row>
    <row r="96" s="2" customFormat="1" ht="16.5" customHeight="1">
      <c r="A96" s="41"/>
      <c r="B96" s="42"/>
      <c r="C96" s="216" t="s">
        <v>83</v>
      </c>
      <c r="D96" s="216" t="s">
        <v>310</v>
      </c>
      <c r="E96" s="217" t="s">
        <v>642</v>
      </c>
      <c r="F96" s="218" t="s">
        <v>643</v>
      </c>
      <c r="G96" s="219" t="s">
        <v>442</v>
      </c>
      <c r="H96" s="220">
        <v>3.6829999999999998</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85</v>
      </c>
    </row>
    <row r="97" s="2" customFormat="1">
      <c r="A97" s="41"/>
      <c r="B97" s="42"/>
      <c r="C97" s="43"/>
      <c r="D97" s="229" t="s">
        <v>317</v>
      </c>
      <c r="E97" s="43"/>
      <c r="F97" s="230" t="s">
        <v>644</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4" customFormat="1">
      <c r="A98" s="14"/>
      <c r="B98" s="249"/>
      <c r="C98" s="250"/>
      <c r="D98" s="236" t="s">
        <v>319</v>
      </c>
      <c r="E98" s="251" t="s">
        <v>19</v>
      </c>
      <c r="F98" s="252" t="s">
        <v>11274</v>
      </c>
      <c r="G98" s="250"/>
      <c r="H98" s="251" t="s">
        <v>19</v>
      </c>
      <c r="I98" s="253"/>
      <c r="J98" s="250"/>
      <c r="K98" s="250"/>
      <c r="L98" s="254"/>
      <c r="M98" s="255"/>
      <c r="N98" s="256"/>
      <c r="O98" s="256"/>
      <c r="P98" s="256"/>
      <c r="Q98" s="256"/>
      <c r="R98" s="256"/>
      <c r="S98" s="256"/>
      <c r="T98" s="257"/>
      <c r="U98" s="14"/>
      <c r="V98" s="14"/>
      <c r="W98" s="14"/>
      <c r="X98" s="14"/>
      <c r="Y98" s="14"/>
      <c r="Z98" s="14"/>
      <c r="AA98" s="14"/>
      <c r="AB98" s="14"/>
      <c r="AC98" s="14"/>
      <c r="AD98" s="14"/>
      <c r="AE98" s="14"/>
      <c r="AT98" s="258" t="s">
        <v>319</v>
      </c>
      <c r="AU98" s="258" t="s">
        <v>85</v>
      </c>
      <c r="AV98" s="14" t="s">
        <v>83</v>
      </c>
      <c r="AW98" s="14" t="s">
        <v>37</v>
      </c>
      <c r="AX98" s="14" t="s">
        <v>76</v>
      </c>
      <c r="AY98" s="258" t="s">
        <v>308</v>
      </c>
    </row>
    <row r="99" s="14" customFormat="1">
      <c r="A99" s="14"/>
      <c r="B99" s="249"/>
      <c r="C99" s="250"/>
      <c r="D99" s="236" t="s">
        <v>319</v>
      </c>
      <c r="E99" s="251" t="s">
        <v>19</v>
      </c>
      <c r="F99" s="252" t="s">
        <v>11275</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13" customFormat="1">
      <c r="A100" s="13"/>
      <c r="B100" s="234"/>
      <c r="C100" s="235"/>
      <c r="D100" s="236" t="s">
        <v>319</v>
      </c>
      <c r="E100" s="237" t="s">
        <v>19</v>
      </c>
      <c r="F100" s="238" t="s">
        <v>11276</v>
      </c>
      <c r="G100" s="235"/>
      <c r="H100" s="239">
        <v>3.6829999999999998</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5" customFormat="1">
      <c r="A101" s="15"/>
      <c r="B101" s="259"/>
      <c r="C101" s="260"/>
      <c r="D101" s="236" t="s">
        <v>319</v>
      </c>
      <c r="E101" s="261" t="s">
        <v>19</v>
      </c>
      <c r="F101" s="262" t="s">
        <v>448</v>
      </c>
      <c r="G101" s="260"/>
      <c r="H101" s="263">
        <v>3.6829999999999998</v>
      </c>
      <c r="I101" s="264"/>
      <c r="J101" s="260"/>
      <c r="K101" s="260"/>
      <c r="L101" s="265"/>
      <c r="M101" s="266"/>
      <c r="N101" s="267"/>
      <c r="O101" s="267"/>
      <c r="P101" s="267"/>
      <c r="Q101" s="267"/>
      <c r="R101" s="267"/>
      <c r="S101" s="267"/>
      <c r="T101" s="268"/>
      <c r="U101" s="15"/>
      <c r="V101" s="15"/>
      <c r="W101" s="15"/>
      <c r="X101" s="15"/>
      <c r="Y101" s="15"/>
      <c r="Z101" s="15"/>
      <c r="AA101" s="15"/>
      <c r="AB101" s="15"/>
      <c r="AC101" s="15"/>
      <c r="AD101" s="15"/>
      <c r="AE101" s="15"/>
      <c r="AT101" s="269" t="s">
        <v>319</v>
      </c>
      <c r="AU101" s="269" t="s">
        <v>85</v>
      </c>
      <c r="AV101" s="15" t="s">
        <v>315</v>
      </c>
      <c r="AW101" s="15" t="s">
        <v>37</v>
      </c>
      <c r="AX101" s="15" t="s">
        <v>83</v>
      </c>
      <c r="AY101" s="269" t="s">
        <v>308</v>
      </c>
    </row>
    <row r="102" s="2" customFormat="1" ht="21.75" customHeight="1">
      <c r="A102" s="41"/>
      <c r="B102" s="42"/>
      <c r="C102" s="216" t="s">
        <v>85</v>
      </c>
      <c r="D102" s="216" t="s">
        <v>310</v>
      </c>
      <c r="E102" s="217" t="s">
        <v>653</v>
      </c>
      <c r="F102" s="218" t="s">
        <v>654</v>
      </c>
      <c r="G102" s="219" t="s">
        <v>442</v>
      </c>
      <c r="H102" s="220">
        <v>3.6829999999999998</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315</v>
      </c>
    </row>
    <row r="103" s="2" customFormat="1">
      <c r="A103" s="41"/>
      <c r="B103" s="42"/>
      <c r="C103" s="43"/>
      <c r="D103" s="229" t="s">
        <v>317</v>
      </c>
      <c r="E103" s="43"/>
      <c r="F103" s="230" t="s">
        <v>655</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2" customFormat="1" ht="24.15" customHeight="1">
      <c r="A104" s="41"/>
      <c r="B104" s="42"/>
      <c r="C104" s="216" t="s">
        <v>150</v>
      </c>
      <c r="D104" s="216" t="s">
        <v>310</v>
      </c>
      <c r="E104" s="217" t="s">
        <v>656</v>
      </c>
      <c r="F104" s="218" t="s">
        <v>657</v>
      </c>
      <c r="G104" s="219" t="s">
        <v>442</v>
      </c>
      <c r="H104" s="220">
        <v>7.3659999999999997</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342</v>
      </c>
    </row>
    <row r="105" s="2" customFormat="1">
      <c r="A105" s="41"/>
      <c r="B105" s="42"/>
      <c r="C105" s="43"/>
      <c r="D105" s="229" t="s">
        <v>317</v>
      </c>
      <c r="E105" s="43"/>
      <c r="F105" s="230" t="s">
        <v>658</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11277</v>
      </c>
      <c r="G106" s="235"/>
      <c r="H106" s="239">
        <v>7.3659999999999997</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5" customFormat="1">
      <c r="A107" s="15"/>
      <c r="B107" s="259"/>
      <c r="C107" s="260"/>
      <c r="D107" s="236" t="s">
        <v>319</v>
      </c>
      <c r="E107" s="261" t="s">
        <v>19</v>
      </c>
      <c r="F107" s="262" t="s">
        <v>448</v>
      </c>
      <c r="G107" s="260"/>
      <c r="H107" s="263">
        <v>7.3659999999999997</v>
      </c>
      <c r="I107" s="264"/>
      <c r="J107" s="260"/>
      <c r="K107" s="260"/>
      <c r="L107" s="265"/>
      <c r="M107" s="266"/>
      <c r="N107" s="267"/>
      <c r="O107" s="267"/>
      <c r="P107" s="267"/>
      <c r="Q107" s="267"/>
      <c r="R107" s="267"/>
      <c r="S107" s="267"/>
      <c r="T107" s="268"/>
      <c r="U107" s="15"/>
      <c r="V107" s="15"/>
      <c r="W107" s="15"/>
      <c r="X107" s="15"/>
      <c r="Y107" s="15"/>
      <c r="Z107" s="15"/>
      <c r="AA107" s="15"/>
      <c r="AB107" s="15"/>
      <c r="AC107" s="15"/>
      <c r="AD107" s="15"/>
      <c r="AE107" s="15"/>
      <c r="AT107" s="269" t="s">
        <v>319</v>
      </c>
      <c r="AU107" s="269" t="s">
        <v>85</v>
      </c>
      <c r="AV107" s="15" t="s">
        <v>315</v>
      </c>
      <c r="AW107" s="15" t="s">
        <v>37</v>
      </c>
      <c r="AX107" s="15" t="s">
        <v>83</v>
      </c>
      <c r="AY107" s="269" t="s">
        <v>308</v>
      </c>
    </row>
    <row r="108" s="2" customFormat="1" ht="16.5" customHeight="1">
      <c r="A108" s="41"/>
      <c r="B108" s="42"/>
      <c r="C108" s="216" t="s">
        <v>315</v>
      </c>
      <c r="D108" s="216" t="s">
        <v>310</v>
      </c>
      <c r="E108" s="217" t="s">
        <v>663</v>
      </c>
      <c r="F108" s="218" t="s">
        <v>664</v>
      </c>
      <c r="G108" s="219" t="s">
        <v>442</v>
      </c>
      <c r="H108" s="220">
        <v>3.6829999999999998</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352</v>
      </c>
    </row>
    <row r="109" s="2" customFormat="1">
      <c r="A109" s="41"/>
      <c r="B109" s="42"/>
      <c r="C109" s="43"/>
      <c r="D109" s="229" t="s">
        <v>317</v>
      </c>
      <c r="E109" s="43"/>
      <c r="F109" s="230" t="s">
        <v>665</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2" customFormat="1" ht="16.5" customHeight="1">
      <c r="A110" s="41"/>
      <c r="B110" s="42"/>
      <c r="C110" s="216" t="s">
        <v>336</v>
      </c>
      <c r="D110" s="216" t="s">
        <v>310</v>
      </c>
      <c r="E110" s="217" t="s">
        <v>666</v>
      </c>
      <c r="F110" s="218" t="s">
        <v>667</v>
      </c>
      <c r="G110" s="219" t="s">
        <v>493</v>
      </c>
      <c r="H110" s="220">
        <v>7.3659999999999997</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362</v>
      </c>
    </row>
    <row r="111" s="2" customFormat="1">
      <c r="A111" s="41"/>
      <c r="B111" s="42"/>
      <c r="C111" s="43"/>
      <c r="D111" s="229" t="s">
        <v>317</v>
      </c>
      <c r="E111" s="43"/>
      <c r="F111" s="230" t="s">
        <v>668</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11277</v>
      </c>
      <c r="G112" s="235"/>
      <c r="H112" s="239">
        <v>7.3659999999999997</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7.3659999999999997</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12" customFormat="1" ht="22.8" customHeight="1">
      <c r="A114" s="12"/>
      <c r="B114" s="200"/>
      <c r="C114" s="201"/>
      <c r="D114" s="202" t="s">
        <v>75</v>
      </c>
      <c r="E114" s="214" t="s">
        <v>85</v>
      </c>
      <c r="F114" s="214" t="s">
        <v>1269</v>
      </c>
      <c r="G114" s="201"/>
      <c r="H114" s="201"/>
      <c r="I114" s="204"/>
      <c r="J114" s="215">
        <f>BK114</f>
        <v>0</v>
      </c>
      <c r="K114" s="201"/>
      <c r="L114" s="206"/>
      <c r="M114" s="207"/>
      <c r="N114" s="208"/>
      <c r="O114" s="208"/>
      <c r="P114" s="209">
        <f>SUM(P115:P126)</f>
        <v>0</v>
      </c>
      <c r="Q114" s="208"/>
      <c r="R114" s="209">
        <f>SUM(R115:R126)</f>
        <v>0</v>
      </c>
      <c r="S114" s="208"/>
      <c r="T114" s="210">
        <f>SUM(T115:T126)</f>
        <v>0</v>
      </c>
      <c r="U114" s="12"/>
      <c r="V114" s="12"/>
      <c r="W114" s="12"/>
      <c r="X114" s="12"/>
      <c r="Y114" s="12"/>
      <c r="Z114" s="12"/>
      <c r="AA114" s="12"/>
      <c r="AB114" s="12"/>
      <c r="AC114" s="12"/>
      <c r="AD114" s="12"/>
      <c r="AE114" s="12"/>
      <c r="AR114" s="211" t="s">
        <v>83</v>
      </c>
      <c r="AT114" s="212" t="s">
        <v>75</v>
      </c>
      <c r="AU114" s="212" t="s">
        <v>83</v>
      </c>
      <c r="AY114" s="211" t="s">
        <v>308</v>
      </c>
      <c r="BK114" s="213">
        <f>SUM(BK115:BK126)</f>
        <v>0</v>
      </c>
    </row>
    <row r="115" s="2" customFormat="1" ht="16.5" customHeight="1">
      <c r="A115" s="41"/>
      <c r="B115" s="42"/>
      <c r="C115" s="216" t="s">
        <v>342</v>
      </c>
      <c r="D115" s="216" t="s">
        <v>310</v>
      </c>
      <c r="E115" s="217" t="s">
        <v>11278</v>
      </c>
      <c r="F115" s="218" t="s">
        <v>11279</v>
      </c>
      <c r="G115" s="219" t="s">
        <v>442</v>
      </c>
      <c r="H115" s="220">
        <v>0.41599999999999998</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8</v>
      </c>
    </row>
    <row r="116" s="2" customFormat="1">
      <c r="A116" s="41"/>
      <c r="B116" s="42"/>
      <c r="C116" s="43"/>
      <c r="D116" s="229" t="s">
        <v>317</v>
      </c>
      <c r="E116" s="43"/>
      <c r="F116" s="230" t="s">
        <v>11280</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11274</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4" customFormat="1">
      <c r="A118" s="14"/>
      <c r="B118" s="249"/>
      <c r="C118" s="250"/>
      <c r="D118" s="236" t="s">
        <v>319</v>
      </c>
      <c r="E118" s="251" t="s">
        <v>19</v>
      </c>
      <c r="F118" s="252" t="s">
        <v>11281</v>
      </c>
      <c r="G118" s="250"/>
      <c r="H118" s="251" t="s">
        <v>19</v>
      </c>
      <c r="I118" s="253"/>
      <c r="J118" s="250"/>
      <c r="K118" s="250"/>
      <c r="L118" s="254"/>
      <c r="M118" s="255"/>
      <c r="N118" s="256"/>
      <c r="O118" s="256"/>
      <c r="P118" s="256"/>
      <c r="Q118" s="256"/>
      <c r="R118" s="256"/>
      <c r="S118" s="256"/>
      <c r="T118" s="257"/>
      <c r="U118" s="14"/>
      <c r="V118" s="14"/>
      <c r="W118" s="14"/>
      <c r="X118" s="14"/>
      <c r="Y118" s="14"/>
      <c r="Z118" s="14"/>
      <c r="AA118" s="14"/>
      <c r="AB118" s="14"/>
      <c r="AC118" s="14"/>
      <c r="AD118" s="14"/>
      <c r="AE118" s="14"/>
      <c r="AT118" s="258" t="s">
        <v>319</v>
      </c>
      <c r="AU118" s="258" t="s">
        <v>85</v>
      </c>
      <c r="AV118" s="14" t="s">
        <v>83</v>
      </c>
      <c r="AW118" s="14" t="s">
        <v>37</v>
      </c>
      <c r="AX118" s="14" t="s">
        <v>76</v>
      </c>
      <c r="AY118" s="258" t="s">
        <v>308</v>
      </c>
    </row>
    <row r="119" s="13" customFormat="1">
      <c r="A119" s="13"/>
      <c r="B119" s="234"/>
      <c r="C119" s="235"/>
      <c r="D119" s="236" t="s">
        <v>319</v>
      </c>
      <c r="E119" s="237" t="s">
        <v>19</v>
      </c>
      <c r="F119" s="238" t="s">
        <v>11282</v>
      </c>
      <c r="G119" s="235"/>
      <c r="H119" s="239">
        <v>0.41599999999999998</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0.41599999999999998</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2" customFormat="1" ht="16.5" customHeight="1">
      <c r="A121" s="41"/>
      <c r="B121" s="42"/>
      <c r="C121" s="216" t="s">
        <v>347</v>
      </c>
      <c r="D121" s="216" t="s">
        <v>310</v>
      </c>
      <c r="E121" s="217" t="s">
        <v>11283</v>
      </c>
      <c r="F121" s="218" t="s">
        <v>11284</v>
      </c>
      <c r="G121" s="219" t="s">
        <v>442</v>
      </c>
      <c r="H121" s="220">
        <v>2.4950000000000001</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381</v>
      </c>
    </row>
    <row r="122" s="2" customFormat="1">
      <c r="A122" s="41"/>
      <c r="B122" s="42"/>
      <c r="C122" s="43"/>
      <c r="D122" s="229" t="s">
        <v>317</v>
      </c>
      <c r="E122" s="43"/>
      <c r="F122" s="230" t="s">
        <v>11285</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4" customFormat="1">
      <c r="A123" s="14"/>
      <c r="B123" s="249"/>
      <c r="C123" s="250"/>
      <c r="D123" s="236" t="s">
        <v>319</v>
      </c>
      <c r="E123" s="251" t="s">
        <v>19</v>
      </c>
      <c r="F123" s="252" t="s">
        <v>11274</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4" customFormat="1">
      <c r="A124" s="14"/>
      <c r="B124" s="249"/>
      <c r="C124" s="250"/>
      <c r="D124" s="236" t="s">
        <v>319</v>
      </c>
      <c r="E124" s="251" t="s">
        <v>19</v>
      </c>
      <c r="F124" s="252" t="s">
        <v>11286</v>
      </c>
      <c r="G124" s="250"/>
      <c r="H124" s="251" t="s">
        <v>19</v>
      </c>
      <c r="I124" s="253"/>
      <c r="J124" s="250"/>
      <c r="K124" s="250"/>
      <c r="L124" s="254"/>
      <c r="M124" s="255"/>
      <c r="N124" s="256"/>
      <c r="O124" s="256"/>
      <c r="P124" s="256"/>
      <c r="Q124" s="256"/>
      <c r="R124" s="256"/>
      <c r="S124" s="256"/>
      <c r="T124" s="257"/>
      <c r="U124" s="14"/>
      <c r="V124" s="14"/>
      <c r="W124" s="14"/>
      <c r="X124" s="14"/>
      <c r="Y124" s="14"/>
      <c r="Z124" s="14"/>
      <c r="AA124" s="14"/>
      <c r="AB124" s="14"/>
      <c r="AC124" s="14"/>
      <c r="AD124" s="14"/>
      <c r="AE124" s="14"/>
      <c r="AT124" s="258" t="s">
        <v>319</v>
      </c>
      <c r="AU124" s="258" t="s">
        <v>85</v>
      </c>
      <c r="AV124" s="14" t="s">
        <v>83</v>
      </c>
      <c r="AW124" s="14" t="s">
        <v>37</v>
      </c>
      <c r="AX124" s="14" t="s">
        <v>76</v>
      </c>
      <c r="AY124" s="258" t="s">
        <v>308</v>
      </c>
    </row>
    <row r="125" s="13" customFormat="1">
      <c r="A125" s="13"/>
      <c r="B125" s="234"/>
      <c r="C125" s="235"/>
      <c r="D125" s="236" t="s">
        <v>319</v>
      </c>
      <c r="E125" s="237" t="s">
        <v>19</v>
      </c>
      <c r="F125" s="238" t="s">
        <v>11287</v>
      </c>
      <c r="G125" s="235"/>
      <c r="H125" s="239">
        <v>2.4950000000000001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2.4950000000000001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12" customFormat="1" ht="22.8" customHeight="1">
      <c r="A127" s="12"/>
      <c r="B127" s="200"/>
      <c r="C127" s="201"/>
      <c r="D127" s="202" t="s">
        <v>75</v>
      </c>
      <c r="E127" s="214" t="s">
        <v>518</v>
      </c>
      <c r="F127" s="214" t="s">
        <v>519</v>
      </c>
      <c r="G127" s="201"/>
      <c r="H127" s="201"/>
      <c r="I127" s="204"/>
      <c r="J127" s="215">
        <f>BK127</f>
        <v>0</v>
      </c>
      <c r="K127" s="201"/>
      <c r="L127" s="206"/>
      <c r="M127" s="207"/>
      <c r="N127" s="208"/>
      <c r="O127" s="208"/>
      <c r="P127" s="209">
        <f>SUM(P128:P129)</f>
        <v>0</v>
      </c>
      <c r="Q127" s="208"/>
      <c r="R127" s="209">
        <f>SUM(R128:R129)</f>
        <v>0</v>
      </c>
      <c r="S127" s="208"/>
      <c r="T127" s="210">
        <f>SUM(T128:T129)</f>
        <v>0</v>
      </c>
      <c r="U127" s="12"/>
      <c r="V127" s="12"/>
      <c r="W127" s="12"/>
      <c r="X127" s="12"/>
      <c r="Y127" s="12"/>
      <c r="Z127" s="12"/>
      <c r="AA127" s="12"/>
      <c r="AB127" s="12"/>
      <c r="AC127" s="12"/>
      <c r="AD127" s="12"/>
      <c r="AE127" s="12"/>
      <c r="AR127" s="211" t="s">
        <v>83</v>
      </c>
      <c r="AT127" s="212" t="s">
        <v>75</v>
      </c>
      <c r="AU127" s="212" t="s">
        <v>83</v>
      </c>
      <c r="AY127" s="211" t="s">
        <v>308</v>
      </c>
      <c r="BK127" s="213">
        <f>SUM(BK128:BK129)</f>
        <v>0</v>
      </c>
    </row>
    <row r="128" s="2" customFormat="1" ht="16.5" customHeight="1">
      <c r="A128" s="41"/>
      <c r="B128" s="42"/>
      <c r="C128" s="216" t="s">
        <v>352</v>
      </c>
      <c r="D128" s="216" t="s">
        <v>310</v>
      </c>
      <c r="E128" s="217" t="s">
        <v>8506</v>
      </c>
      <c r="F128" s="218" t="s">
        <v>10484</v>
      </c>
      <c r="G128" s="219" t="s">
        <v>493</v>
      </c>
      <c r="H128" s="220">
        <v>7.1989999999999998</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391</v>
      </c>
    </row>
    <row r="129" s="2" customFormat="1">
      <c r="A129" s="41"/>
      <c r="B129" s="42"/>
      <c r="C129" s="43"/>
      <c r="D129" s="229" t="s">
        <v>317</v>
      </c>
      <c r="E129" s="43"/>
      <c r="F129" s="230" t="s">
        <v>8509</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12" customFormat="1" ht="25.92" customHeight="1">
      <c r="A130" s="12"/>
      <c r="B130" s="200"/>
      <c r="C130" s="201"/>
      <c r="D130" s="202" t="s">
        <v>75</v>
      </c>
      <c r="E130" s="203" t="s">
        <v>590</v>
      </c>
      <c r="F130" s="203" t="s">
        <v>591</v>
      </c>
      <c r="G130" s="201"/>
      <c r="H130" s="201"/>
      <c r="I130" s="204"/>
      <c r="J130" s="205">
        <f>BK130</f>
        <v>0</v>
      </c>
      <c r="K130" s="201"/>
      <c r="L130" s="206"/>
      <c r="M130" s="207"/>
      <c r="N130" s="208"/>
      <c r="O130" s="208"/>
      <c r="P130" s="209">
        <f>P131+P135+P146</f>
        <v>0</v>
      </c>
      <c r="Q130" s="208"/>
      <c r="R130" s="209">
        <f>R131+R135+R146</f>
        <v>0</v>
      </c>
      <c r="S130" s="208"/>
      <c r="T130" s="210">
        <f>T131+T135+T146</f>
        <v>0</v>
      </c>
      <c r="U130" s="12"/>
      <c r="V130" s="12"/>
      <c r="W130" s="12"/>
      <c r="X130" s="12"/>
      <c r="Y130" s="12"/>
      <c r="Z130" s="12"/>
      <c r="AA130" s="12"/>
      <c r="AB130" s="12"/>
      <c r="AC130" s="12"/>
      <c r="AD130" s="12"/>
      <c r="AE130" s="12"/>
      <c r="AR130" s="211" t="s">
        <v>85</v>
      </c>
      <c r="AT130" s="212" t="s">
        <v>75</v>
      </c>
      <c r="AU130" s="212" t="s">
        <v>76</v>
      </c>
      <c r="AY130" s="211" t="s">
        <v>308</v>
      </c>
      <c r="BK130" s="213">
        <f>BK131+BK135+BK146</f>
        <v>0</v>
      </c>
    </row>
    <row r="131" s="12" customFormat="1" ht="22.8" customHeight="1">
      <c r="A131" s="12"/>
      <c r="B131" s="200"/>
      <c r="C131" s="201"/>
      <c r="D131" s="202" t="s">
        <v>75</v>
      </c>
      <c r="E131" s="214" t="s">
        <v>6249</v>
      </c>
      <c r="F131" s="214" t="s">
        <v>6250</v>
      </c>
      <c r="G131" s="201"/>
      <c r="H131" s="201"/>
      <c r="I131" s="204"/>
      <c r="J131" s="215">
        <f>BK131</f>
        <v>0</v>
      </c>
      <c r="K131" s="201"/>
      <c r="L131" s="206"/>
      <c r="M131" s="207"/>
      <c r="N131" s="208"/>
      <c r="O131" s="208"/>
      <c r="P131" s="209">
        <f>SUM(P132:P134)</f>
        <v>0</v>
      </c>
      <c r="Q131" s="208"/>
      <c r="R131" s="209">
        <f>SUM(R132:R134)</f>
        <v>0</v>
      </c>
      <c r="S131" s="208"/>
      <c r="T131" s="210">
        <f>SUM(T132:T134)</f>
        <v>0</v>
      </c>
      <c r="U131" s="12"/>
      <c r="V131" s="12"/>
      <c r="W131" s="12"/>
      <c r="X131" s="12"/>
      <c r="Y131" s="12"/>
      <c r="Z131" s="12"/>
      <c r="AA131" s="12"/>
      <c r="AB131" s="12"/>
      <c r="AC131" s="12"/>
      <c r="AD131" s="12"/>
      <c r="AE131" s="12"/>
      <c r="AR131" s="211" t="s">
        <v>85</v>
      </c>
      <c r="AT131" s="212" t="s">
        <v>75</v>
      </c>
      <c r="AU131" s="212" t="s">
        <v>83</v>
      </c>
      <c r="AY131" s="211" t="s">
        <v>308</v>
      </c>
      <c r="BK131" s="213">
        <f>SUM(BK132:BK134)</f>
        <v>0</v>
      </c>
    </row>
    <row r="132" s="2" customFormat="1" ht="16.5" customHeight="1">
      <c r="A132" s="41"/>
      <c r="B132" s="42"/>
      <c r="C132" s="216" t="s">
        <v>357</v>
      </c>
      <c r="D132" s="216" t="s">
        <v>310</v>
      </c>
      <c r="E132" s="217" t="s">
        <v>8537</v>
      </c>
      <c r="F132" s="218" t="s">
        <v>11288</v>
      </c>
      <c r="G132" s="219" t="s">
        <v>323</v>
      </c>
      <c r="H132" s="220">
        <v>2</v>
      </c>
      <c r="I132" s="221"/>
      <c r="J132" s="222">
        <f>ROUND(I132*H132,2)</f>
        <v>0</v>
      </c>
      <c r="K132" s="218" t="s">
        <v>19</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391</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391</v>
      </c>
      <c r="BM132" s="227" t="s">
        <v>401</v>
      </c>
    </row>
    <row r="133" s="2" customFormat="1" ht="16.5" customHeight="1">
      <c r="A133" s="41"/>
      <c r="B133" s="42"/>
      <c r="C133" s="216" t="s">
        <v>362</v>
      </c>
      <c r="D133" s="216" t="s">
        <v>310</v>
      </c>
      <c r="E133" s="217" t="s">
        <v>8540</v>
      </c>
      <c r="F133" s="218" t="s">
        <v>11289</v>
      </c>
      <c r="G133" s="219" t="s">
        <v>323</v>
      </c>
      <c r="H133" s="220">
        <v>2</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391</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391</v>
      </c>
      <c r="BM133" s="227" t="s">
        <v>411</v>
      </c>
    </row>
    <row r="134" s="2" customFormat="1">
      <c r="A134" s="41"/>
      <c r="B134" s="42"/>
      <c r="C134" s="43"/>
      <c r="D134" s="229" t="s">
        <v>317</v>
      </c>
      <c r="E134" s="43"/>
      <c r="F134" s="230" t="s">
        <v>8543</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2" customFormat="1" ht="22.8" customHeight="1">
      <c r="A135" s="12"/>
      <c r="B135" s="200"/>
      <c r="C135" s="201"/>
      <c r="D135" s="202" t="s">
        <v>75</v>
      </c>
      <c r="E135" s="214" t="s">
        <v>8544</v>
      </c>
      <c r="F135" s="214" t="s">
        <v>8545</v>
      </c>
      <c r="G135" s="201"/>
      <c r="H135" s="201"/>
      <c r="I135" s="204"/>
      <c r="J135" s="215">
        <f>BK135</f>
        <v>0</v>
      </c>
      <c r="K135" s="201"/>
      <c r="L135" s="206"/>
      <c r="M135" s="207"/>
      <c r="N135" s="208"/>
      <c r="O135" s="208"/>
      <c r="P135" s="209">
        <f>SUM(P136:P145)</f>
        <v>0</v>
      </c>
      <c r="Q135" s="208"/>
      <c r="R135" s="209">
        <f>SUM(R136:R145)</f>
        <v>0</v>
      </c>
      <c r="S135" s="208"/>
      <c r="T135" s="210">
        <f>SUM(T136:T145)</f>
        <v>0</v>
      </c>
      <c r="U135" s="12"/>
      <c r="V135" s="12"/>
      <c r="W135" s="12"/>
      <c r="X135" s="12"/>
      <c r="Y135" s="12"/>
      <c r="Z135" s="12"/>
      <c r="AA135" s="12"/>
      <c r="AB135" s="12"/>
      <c r="AC135" s="12"/>
      <c r="AD135" s="12"/>
      <c r="AE135" s="12"/>
      <c r="AR135" s="211" t="s">
        <v>85</v>
      </c>
      <c r="AT135" s="212" t="s">
        <v>75</v>
      </c>
      <c r="AU135" s="212" t="s">
        <v>83</v>
      </c>
      <c r="AY135" s="211" t="s">
        <v>308</v>
      </c>
      <c r="BK135" s="213">
        <f>SUM(BK136:BK145)</f>
        <v>0</v>
      </c>
    </row>
    <row r="136" s="2" customFormat="1" ht="16.5" customHeight="1">
      <c r="A136" s="41"/>
      <c r="B136" s="42"/>
      <c r="C136" s="216" t="s">
        <v>367</v>
      </c>
      <c r="D136" s="216" t="s">
        <v>310</v>
      </c>
      <c r="E136" s="217" t="s">
        <v>11290</v>
      </c>
      <c r="F136" s="218" t="s">
        <v>11291</v>
      </c>
      <c r="G136" s="219" t="s">
        <v>474</v>
      </c>
      <c r="H136" s="220">
        <v>6.8700000000000001</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391</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391</v>
      </c>
      <c r="BM136" s="227" t="s">
        <v>420</v>
      </c>
    </row>
    <row r="137" s="2" customFormat="1">
      <c r="A137" s="41"/>
      <c r="B137" s="42"/>
      <c r="C137" s="43"/>
      <c r="D137" s="229" t="s">
        <v>317</v>
      </c>
      <c r="E137" s="43"/>
      <c r="F137" s="230" t="s">
        <v>11292</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2" customFormat="1" ht="16.5" customHeight="1">
      <c r="A138" s="41"/>
      <c r="B138" s="42"/>
      <c r="C138" s="216" t="s">
        <v>8</v>
      </c>
      <c r="D138" s="216" t="s">
        <v>310</v>
      </c>
      <c r="E138" s="217" t="s">
        <v>11293</v>
      </c>
      <c r="F138" s="218" t="s">
        <v>11294</v>
      </c>
      <c r="G138" s="219" t="s">
        <v>323</v>
      </c>
      <c r="H138" s="220">
        <v>2</v>
      </c>
      <c r="I138" s="221"/>
      <c r="J138" s="222">
        <f>ROUND(I138*H138,2)</f>
        <v>0</v>
      </c>
      <c r="K138" s="218" t="s">
        <v>314</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391</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391</v>
      </c>
      <c r="BM138" s="227" t="s">
        <v>430</v>
      </c>
    </row>
    <row r="139" s="2" customFormat="1">
      <c r="A139" s="41"/>
      <c r="B139" s="42"/>
      <c r="C139" s="43"/>
      <c r="D139" s="229" t="s">
        <v>317</v>
      </c>
      <c r="E139" s="43"/>
      <c r="F139" s="230" t="s">
        <v>11295</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85</v>
      </c>
    </row>
    <row r="140" s="2" customFormat="1" ht="16.5" customHeight="1">
      <c r="A140" s="41"/>
      <c r="B140" s="42"/>
      <c r="C140" s="216" t="s">
        <v>376</v>
      </c>
      <c r="D140" s="216" t="s">
        <v>310</v>
      </c>
      <c r="E140" s="217" t="s">
        <v>8552</v>
      </c>
      <c r="F140" s="218" t="s">
        <v>11296</v>
      </c>
      <c r="G140" s="219" t="s">
        <v>474</v>
      </c>
      <c r="H140" s="220">
        <v>4.5</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391</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391</v>
      </c>
      <c r="BM140" s="227" t="s">
        <v>596</v>
      </c>
    </row>
    <row r="141" s="2" customFormat="1">
      <c r="A141" s="41"/>
      <c r="B141" s="42"/>
      <c r="C141" s="43"/>
      <c r="D141" s="229" t="s">
        <v>317</v>
      </c>
      <c r="E141" s="43"/>
      <c r="F141" s="230" t="s">
        <v>8555</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3" customFormat="1">
      <c r="A142" s="13"/>
      <c r="B142" s="234"/>
      <c r="C142" s="235"/>
      <c r="D142" s="236" t="s">
        <v>319</v>
      </c>
      <c r="E142" s="237" t="s">
        <v>19</v>
      </c>
      <c r="F142" s="238" t="s">
        <v>11297</v>
      </c>
      <c r="G142" s="235"/>
      <c r="H142" s="239">
        <v>4.5</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4.5</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16.5" customHeight="1">
      <c r="A144" s="41"/>
      <c r="B144" s="42"/>
      <c r="C144" s="216" t="s">
        <v>381</v>
      </c>
      <c r="D144" s="216" t="s">
        <v>310</v>
      </c>
      <c r="E144" s="217" t="s">
        <v>8561</v>
      </c>
      <c r="F144" s="218" t="s">
        <v>10517</v>
      </c>
      <c r="G144" s="219" t="s">
        <v>1891</v>
      </c>
      <c r="H144" s="290"/>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391</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391</v>
      </c>
      <c r="BM144" s="227" t="s">
        <v>606</v>
      </c>
    </row>
    <row r="145" s="2" customFormat="1">
      <c r="A145" s="41"/>
      <c r="B145" s="42"/>
      <c r="C145" s="43"/>
      <c r="D145" s="229" t="s">
        <v>317</v>
      </c>
      <c r="E145" s="43"/>
      <c r="F145" s="230" t="s">
        <v>8564</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2" customFormat="1" ht="22.8" customHeight="1">
      <c r="A146" s="12"/>
      <c r="B146" s="200"/>
      <c r="C146" s="201"/>
      <c r="D146" s="202" t="s">
        <v>75</v>
      </c>
      <c r="E146" s="214" t="s">
        <v>602</v>
      </c>
      <c r="F146" s="214" t="s">
        <v>603</v>
      </c>
      <c r="G146" s="201"/>
      <c r="H146" s="201"/>
      <c r="I146" s="204"/>
      <c r="J146" s="215">
        <f>BK146</f>
        <v>0</v>
      </c>
      <c r="K146" s="201"/>
      <c r="L146" s="206"/>
      <c r="M146" s="207"/>
      <c r="N146" s="208"/>
      <c r="O146" s="208"/>
      <c r="P146" s="209">
        <f>SUM(P147:P178)</f>
        <v>0</v>
      </c>
      <c r="Q146" s="208"/>
      <c r="R146" s="209">
        <f>SUM(R147:R178)</f>
        <v>0</v>
      </c>
      <c r="S146" s="208"/>
      <c r="T146" s="210">
        <f>SUM(T147:T178)</f>
        <v>0</v>
      </c>
      <c r="U146" s="12"/>
      <c r="V146" s="12"/>
      <c r="W146" s="12"/>
      <c r="X146" s="12"/>
      <c r="Y146" s="12"/>
      <c r="Z146" s="12"/>
      <c r="AA146" s="12"/>
      <c r="AB146" s="12"/>
      <c r="AC146" s="12"/>
      <c r="AD146" s="12"/>
      <c r="AE146" s="12"/>
      <c r="AR146" s="211" t="s">
        <v>85</v>
      </c>
      <c r="AT146" s="212" t="s">
        <v>75</v>
      </c>
      <c r="AU146" s="212" t="s">
        <v>83</v>
      </c>
      <c r="AY146" s="211" t="s">
        <v>308</v>
      </c>
      <c r="BK146" s="213">
        <f>SUM(BK147:BK178)</f>
        <v>0</v>
      </c>
    </row>
    <row r="147" s="2" customFormat="1" ht="16.5" customHeight="1">
      <c r="A147" s="41"/>
      <c r="B147" s="42"/>
      <c r="C147" s="216" t="s">
        <v>386</v>
      </c>
      <c r="D147" s="216" t="s">
        <v>310</v>
      </c>
      <c r="E147" s="217" t="s">
        <v>5429</v>
      </c>
      <c r="F147" s="218" t="s">
        <v>11298</v>
      </c>
      <c r="G147" s="219" t="s">
        <v>768</v>
      </c>
      <c r="H147" s="220">
        <v>1</v>
      </c>
      <c r="I147" s="221"/>
      <c r="J147" s="222">
        <f>ROUND(I147*H147,2)</f>
        <v>0</v>
      </c>
      <c r="K147" s="218" t="s">
        <v>19</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391</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391</v>
      </c>
      <c r="BM147" s="227" t="s">
        <v>611</v>
      </c>
    </row>
    <row r="148" s="2" customFormat="1" ht="16.5" customHeight="1">
      <c r="A148" s="41"/>
      <c r="B148" s="42"/>
      <c r="C148" s="216" t="s">
        <v>391</v>
      </c>
      <c r="D148" s="216" t="s">
        <v>310</v>
      </c>
      <c r="E148" s="217" t="s">
        <v>8570</v>
      </c>
      <c r="F148" s="218" t="s">
        <v>11299</v>
      </c>
      <c r="G148" s="219" t="s">
        <v>313</v>
      </c>
      <c r="H148" s="220">
        <v>12.710000000000001</v>
      </c>
      <c r="I148" s="221"/>
      <c r="J148" s="222">
        <f>ROUND(I148*H148,2)</f>
        <v>0</v>
      </c>
      <c r="K148" s="218" t="s">
        <v>19</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391</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391</v>
      </c>
      <c r="BM148" s="227" t="s">
        <v>616</v>
      </c>
    </row>
    <row r="149" s="14" customFormat="1">
      <c r="A149" s="14"/>
      <c r="B149" s="249"/>
      <c r="C149" s="250"/>
      <c r="D149" s="236" t="s">
        <v>319</v>
      </c>
      <c r="E149" s="251" t="s">
        <v>19</v>
      </c>
      <c r="F149" s="252" t="s">
        <v>11274</v>
      </c>
      <c r="G149" s="250"/>
      <c r="H149" s="251" t="s">
        <v>19</v>
      </c>
      <c r="I149" s="253"/>
      <c r="J149" s="250"/>
      <c r="K149" s="250"/>
      <c r="L149" s="254"/>
      <c r="M149" s="255"/>
      <c r="N149" s="256"/>
      <c r="O149" s="256"/>
      <c r="P149" s="256"/>
      <c r="Q149" s="256"/>
      <c r="R149" s="256"/>
      <c r="S149" s="256"/>
      <c r="T149" s="257"/>
      <c r="U149" s="14"/>
      <c r="V149" s="14"/>
      <c r="W149" s="14"/>
      <c r="X149" s="14"/>
      <c r="Y149" s="14"/>
      <c r="Z149" s="14"/>
      <c r="AA149" s="14"/>
      <c r="AB149" s="14"/>
      <c r="AC149" s="14"/>
      <c r="AD149" s="14"/>
      <c r="AE149" s="14"/>
      <c r="AT149" s="258" t="s">
        <v>319</v>
      </c>
      <c r="AU149" s="258" t="s">
        <v>85</v>
      </c>
      <c r="AV149" s="14" t="s">
        <v>83</v>
      </c>
      <c r="AW149" s="14" t="s">
        <v>37</v>
      </c>
      <c r="AX149" s="14" t="s">
        <v>76</v>
      </c>
      <c r="AY149" s="258" t="s">
        <v>308</v>
      </c>
    </row>
    <row r="150" s="13" customFormat="1">
      <c r="A150" s="13"/>
      <c r="B150" s="234"/>
      <c r="C150" s="235"/>
      <c r="D150" s="236" t="s">
        <v>319</v>
      </c>
      <c r="E150" s="237" t="s">
        <v>19</v>
      </c>
      <c r="F150" s="238" t="s">
        <v>11300</v>
      </c>
      <c r="G150" s="235"/>
      <c r="H150" s="239">
        <v>12.710000000000001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5" customFormat="1">
      <c r="A151" s="15"/>
      <c r="B151" s="259"/>
      <c r="C151" s="260"/>
      <c r="D151" s="236" t="s">
        <v>319</v>
      </c>
      <c r="E151" s="261" t="s">
        <v>19</v>
      </c>
      <c r="F151" s="262" t="s">
        <v>448</v>
      </c>
      <c r="G151" s="260"/>
      <c r="H151" s="263">
        <v>12.710000000000001</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319</v>
      </c>
      <c r="AU151" s="269" t="s">
        <v>85</v>
      </c>
      <c r="AV151" s="15" t="s">
        <v>315</v>
      </c>
      <c r="AW151" s="15" t="s">
        <v>37</v>
      </c>
      <c r="AX151" s="15" t="s">
        <v>83</v>
      </c>
      <c r="AY151" s="269" t="s">
        <v>308</v>
      </c>
    </row>
    <row r="152" s="2" customFormat="1" ht="16.5" customHeight="1">
      <c r="A152" s="41"/>
      <c r="B152" s="42"/>
      <c r="C152" s="216" t="s">
        <v>396</v>
      </c>
      <c r="D152" s="216" t="s">
        <v>310</v>
      </c>
      <c r="E152" s="217" t="s">
        <v>11301</v>
      </c>
      <c r="F152" s="218" t="s">
        <v>11302</v>
      </c>
      <c r="G152" s="219" t="s">
        <v>313</v>
      </c>
      <c r="H152" s="220">
        <v>3.2909999999999999</v>
      </c>
      <c r="I152" s="221"/>
      <c r="J152" s="222">
        <f>ROUND(I152*H152,2)</f>
        <v>0</v>
      </c>
      <c r="K152" s="218" t="s">
        <v>19</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391</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391</v>
      </c>
      <c r="BM152" s="227" t="s">
        <v>620</v>
      </c>
    </row>
    <row r="153" s="14" customFormat="1">
      <c r="A153" s="14"/>
      <c r="B153" s="249"/>
      <c r="C153" s="250"/>
      <c r="D153" s="236" t="s">
        <v>319</v>
      </c>
      <c r="E153" s="251" t="s">
        <v>19</v>
      </c>
      <c r="F153" s="252" t="s">
        <v>11274</v>
      </c>
      <c r="G153" s="250"/>
      <c r="H153" s="251" t="s">
        <v>19</v>
      </c>
      <c r="I153" s="253"/>
      <c r="J153" s="250"/>
      <c r="K153" s="250"/>
      <c r="L153" s="254"/>
      <c r="M153" s="255"/>
      <c r="N153" s="256"/>
      <c r="O153" s="256"/>
      <c r="P153" s="256"/>
      <c r="Q153" s="256"/>
      <c r="R153" s="256"/>
      <c r="S153" s="256"/>
      <c r="T153" s="257"/>
      <c r="U153" s="14"/>
      <c r="V153" s="14"/>
      <c r="W153" s="14"/>
      <c r="X153" s="14"/>
      <c r="Y153" s="14"/>
      <c r="Z153" s="14"/>
      <c r="AA153" s="14"/>
      <c r="AB153" s="14"/>
      <c r="AC153" s="14"/>
      <c r="AD153" s="14"/>
      <c r="AE153" s="14"/>
      <c r="AT153" s="258" t="s">
        <v>319</v>
      </c>
      <c r="AU153" s="258" t="s">
        <v>85</v>
      </c>
      <c r="AV153" s="14" t="s">
        <v>83</v>
      </c>
      <c r="AW153" s="14" t="s">
        <v>37</v>
      </c>
      <c r="AX153" s="14" t="s">
        <v>76</v>
      </c>
      <c r="AY153" s="258" t="s">
        <v>308</v>
      </c>
    </row>
    <row r="154" s="14" customFormat="1">
      <c r="A154" s="14"/>
      <c r="B154" s="249"/>
      <c r="C154" s="250"/>
      <c r="D154" s="236" t="s">
        <v>319</v>
      </c>
      <c r="E154" s="251" t="s">
        <v>19</v>
      </c>
      <c r="F154" s="252" t="s">
        <v>11303</v>
      </c>
      <c r="G154" s="250"/>
      <c r="H154" s="251" t="s">
        <v>19</v>
      </c>
      <c r="I154" s="253"/>
      <c r="J154" s="250"/>
      <c r="K154" s="250"/>
      <c r="L154" s="254"/>
      <c r="M154" s="255"/>
      <c r="N154" s="256"/>
      <c r="O154" s="256"/>
      <c r="P154" s="256"/>
      <c r="Q154" s="256"/>
      <c r="R154" s="256"/>
      <c r="S154" s="256"/>
      <c r="T154" s="257"/>
      <c r="U154" s="14"/>
      <c r="V154" s="14"/>
      <c r="W154" s="14"/>
      <c r="X154" s="14"/>
      <c r="Y154" s="14"/>
      <c r="Z154" s="14"/>
      <c r="AA154" s="14"/>
      <c r="AB154" s="14"/>
      <c r="AC154" s="14"/>
      <c r="AD154" s="14"/>
      <c r="AE154" s="14"/>
      <c r="AT154" s="258" t="s">
        <v>319</v>
      </c>
      <c r="AU154" s="258" t="s">
        <v>85</v>
      </c>
      <c r="AV154" s="14" t="s">
        <v>83</v>
      </c>
      <c r="AW154" s="14" t="s">
        <v>37</v>
      </c>
      <c r="AX154" s="14" t="s">
        <v>76</v>
      </c>
      <c r="AY154" s="258" t="s">
        <v>308</v>
      </c>
    </row>
    <row r="155" s="13" customFormat="1">
      <c r="A155" s="13"/>
      <c r="B155" s="234"/>
      <c r="C155" s="235"/>
      <c r="D155" s="236" t="s">
        <v>319</v>
      </c>
      <c r="E155" s="237" t="s">
        <v>19</v>
      </c>
      <c r="F155" s="238" t="s">
        <v>11304</v>
      </c>
      <c r="G155" s="235"/>
      <c r="H155" s="239">
        <v>3.2909999999999999</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5" customFormat="1">
      <c r="A156" s="15"/>
      <c r="B156" s="259"/>
      <c r="C156" s="260"/>
      <c r="D156" s="236" t="s">
        <v>319</v>
      </c>
      <c r="E156" s="261" t="s">
        <v>19</v>
      </c>
      <c r="F156" s="262" t="s">
        <v>448</v>
      </c>
      <c r="G156" s="260"/>
      <c r="H156" s="263">
        <v>3.2909999999999999</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319</v>
      </c>
      <c r="AU156" s="269" t="s">
        <v>85</v>
      </c>
      <c r="AV156" s="15" t="s">
        <v>315</v>
      </c>
      <c r="AW156" s="15" t="s">
        <v>37</v>
      </c>
      <c r="AX156" s="15" t="s">
        <v>83</v>
      </c>
      <c r="AY156" s="269" t="s">
        <v>308</v>
      </c>
    </row>
    <row r="157" s="2" customFormat="1" ht="21.75" customHeight="1">
      <c r="A157" s="41"/>
      <c r="B157" s="42"/>
      <c r="C157" s="216" t="s">
        <v>401</v>
      </c>
      <c r="D157" s="216" t="s">
        <v>310</v>
      </c>
      <c r="E157" s="217" t="s">
        <v>11305</v>
      </c>
      <c r="F157" s="218" t="s">
        <v>11306</v>
      </c>
      <c r="G157" s="219" t="s">
        <v>474</v>
      </c>
      <c r="H157" s="220">
        <v>6.8700000000000001</v>
      </c>
      <c r="I157" s="221"/>
      <c r="J157" s="222">
        <f>ROUND(I157*H157,2)</f>
        <v>0</v>
      </c>
      <c r="K157" s="218" t="s">
        <v>19</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391</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391</v>
      </c>
      <c r="BM157" s="227" t="s">
        <v>627</v>
      </c>
    </row>
    <row r="158" s="14" customFormat="1">
      <c r="A158" s="14"/>
      <c r="B158" s="249"/>
      <c r="C158" s="250"/>
      <c r="D158" s="236" t="s">
        <v>319</v>
      </c>
      <c r="E158" s="251" t="s">
        <v>19</v>
      </c>
      <c r="F158" s="252" t="s">
        <v>11274</v>
      </c>
      <c r="G158" s="250"/>
      <c r="H158" s="251" t="s">
        <v>19</v>
      </c>
      <c r="I158" s="253"/>
      <c r="J158" s="250"/>
      <c r="K158" s="250"/>
      <c r="L158" s="254"/>
      <c r="M158" s="255"/>
      <c r="N158" s="256"/>
      <c r="O158" s="256"/>
      <c r="P158" s="256"/>
      <c r="Q158" s="256"/>
      <c r="R158" s="256"/>
      <c r="S158" s="256"/>
      <c r="T158" s="257"/>
      <c r="U158" s="14"/>
      <c r="V158" s="14"/>
      <c r="W158" s="14"/>
      <c r="X158" s="14"/>
      <c r="Y158" s="14"/>
      <c r="Z158" s="14"/>
      <c r="AA158" s="14"/>
      <c r="AB158" s="14"/>
      <c r="AC158" s="14"/>
      <c r="AD158" s="14"/>
      <c r="AE158" s="14"/>
      <c r="AT158" s="258" t="s">
        <v>319</v>
      </c>
      <c r="AU158" s="258" t="s">
        <v>85</v>
      </c>
      <c r="AV158" s="14" t="s">
        <v>83</v>
      </c>
      <c r="AW158" s="14" t="s">
        <v>37</v>
      </c>
      <c r="AX158" s="14" t="s">
        <v>76</v>
      </c>
      <c r="AY158" s="258" t="s">
        <v>308</v>
      </c>
    </row>
    <row r="159" s="14" customFormat="1">
      <c r="A159" s="14"/>
      <c r="B159" s="249"/>
      <c r="C159" s="250"/>
      <c r="D159" s="236" t="s">
        <v>319</v>
      </c>
      <c r="E159" s="251" t="s">
        <v>19</v>
      </c>
      <c r="F159" s="252" t="s">
        <v>11307</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11308</v>
      </c>
      <c r="G160" s="235"/>
      <c r="H160" s="239">
        <v>6.8700000000000001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5" customFormat="1">
      <c r="A161" s="15"/>
      <c r="B161" s="259"/>
      <c r="C161" s="260"/>
      <c r="D161" s="236" t="s">
        <v>319</v>
      </c>
      <c r="E161" s="261" t="s">
        <v>19</v>
      </c>
      <c r="F161" s="262" t="s">
        <v>448</v>
      </c>
      <c r="G161" s="260"/>
      <c r="H161" s="263">
        <v>6.8700000000000001</v>
      </c>
      <c r="I161" s="264"/>
      <c r="J161" s="260"/>
      <c r="K161" s="260"/>
      <c r="L161" s="265"/>
      <c r="M161" s="266"/>
      <c r="N161" s="267"/>
      <c r="O161" s="267"/>
      <c r="P161" s="267"/>
      <c r="Q161" s="267"/>
      <c r="R161" s="267"/>
      <c r="S161" s="267"/>
      <c r="T161" s="268"/>
      <c r="U161" s="15"/>
      <c r="V161" s="15"/>
      <c r="W161" s="15"/>
      <c r="X161" s="15"/>
      <c r="Y161" s="15"/>
      <c r="Z161" s="15"/>
      <c r="AA161" s="15"/>
      <c r="AB161" s="15"/>
      <c r="AC161" s="15"/>
      <c r="AD161" s="15"/>
      <c r="AE161" s="15"/>
      <c r="AT161" s="269" t="s">
        <v>319</v>
      </c>
      <c r="AU161" s="269" t="s">
        <v>85</v>
      </c>
      <c r="AV161" s="15" t="s">
        <v>315</v>
      </c>
      <c r="AW161" s="15" t="s">
        <v>37</v>
      </c>
      <c r="AX161" s="15" t="s">
        <v>83</v>
      </c>
      <c r="AY161" s="269" t="s">
        <v>308</v>
      </c>
    </row>
    <row r="162" s="2" customFormat="1" ht="16.5" customHeight="1">
      <c r="A162" s="41"/>
      <c r="B162" s="42"/>
      <c r="C162" s="216" t="s">
        <v>406</v>
      </c>
      <c r="D162" s="216" t="s">
        <v>310</v>
      </c>
      <c r="E162" s="217" t="s">
        <v>11309</v>
      </c>
      <c r="F162" s="218" t="s">
        <v>11310</v>
      </c>
      <c r="G162" s="219" t="s">
        <v>313</v>
      </c>
      <c r="H162" s="220">
        <v>12.307</v>
      </c>
      <c r="I162" s="221"/>
      <c r="J162" s="222">
        <f>ROUND(I162*H162,2)</f>
        <v>0</v>
      </c>
      <c r="K162" s="218" t="s">
        <v>19</v>
      </c>
      <c r="L162" s="47"/>
      <c r="M162" s="223" t="s">
        <v>19</v>
      </c>
      <c r="N162" s="224"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391</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391</v>
      </c>
      <c r="BM162" s="227" t="s">
        <v>735</v>
      </c>
    </row>
    <row r="163" s="14" customFormat="1">
      <c r="A163" s="14"/>
      <c r="B163" s="249"/>
      <c r="C163" s="250"/>
      <c r="D163" s="236" t="s">
        <v>319</v>
      </c>
      <c r="E163" s="251" t="s">
        <v>19</v>
      </c>
      <c r="F163" s="252" t="s">
        <v>11274</v>
      </c>
      <c r="G163" s="250"/>
      <c r="H163" s="251" t="s">
        <v>19</v>
      </c>
      <c r="I163" s="253"/>
      <c r="J163" s="250"/>
      <c r="K163" s="250"/>
      <c r="L163" s="254"/>
      <c r="M163" s="255"/>
      <c r="N163" s="256"/>
      <c r="O163" s="256"/>
      <c r="P163" s="256"/>
      <c r="Q163" s="256"/>
      <c r="R163" s="256"/>
      <c r="S163" s="256"/>
      <c r="T163" s="257"/>
      <c r="U163" s="14"/>
      <c r="V163" s="14"/>
      <c r="W163" s="14"/>
      <c r="X163" s="14"/>
      <c r="Y163" s="14"/>
      <c r="Z163" s="14"/>
      <c r="AA163" s="14"/>
      <c r="AB163" s="14"/>
      <c r="AC163" s="14"/>
      <c r="AD163" s="14"/>
      <c r="AE163" s="14"/>
      <c r="AT163" s="258" t="s">
        <v>319</v>
      </c>
      <c r="AU163" s="258" t="s">
        <v>85</v>
      </c>
      <c r="AV163" s="14" t="s">
        <v>83</v>
      </c>
      <c r="AW163" s="14" t="s">
        <v>37</v>
      </c>
      <c r="AX163" s="14" t="s">
        <v>76</v>
      </c>
      <c r="AY163" s="258" t="s">
        <v>308</v>
      </c>
    </row>
    <row r="164" s="14" customFormat="1">
      <c r="A164" s="14"/>
      <c r="B164" s="249"/>
      <c r="C164" s="250"/>
      <c r="D164" s="236" t="s">
        <v>319</v>
      </c>
      <c r="E164" s="251" t="s">
        <v>19</v>
      </c>
      <c r="F164" s="252" t="s">
        <v>11311</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11312</v>
      </c>
      <c r="G165" s="235"/>
      <c r="H165" s="239">
        <v>12.307</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12.307</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16" t="s">
        <v>411</v>
      </c>
      <c r="D167" s="216" t="s">
        <v>310</v>
      </c>
      <c r="E167" s="217" t="s">
        <v>11313</v>
      </c>
      <c r="F167" s="218" t="s">
        <v>11314</v>
      </c>
      <c r="G167" s="219" t="s">
        <v>323</v>
      </c>
      <c r="H167" s="220">
        <v>2</v>
      </c>
      <c r="I167" s="221"/>
      <c r="J167" s="222">
        <f>ROUND(I167*H167,2)</f>
        <v>0</v>
      </c>
      <c r="K167" s="218" t="s">
        <v>19</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391</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391</v>
      </c>
      <c r="BM167" s="227" t="s">
        <v>740</v>
      </c>
    </row>
    <row r="168" s="14" customFormat="1">
      <c r="A168" s="14"/>
      <c r="B168" s="249"/>
      <c r="C168" s="250"/>
      <c r="D168" s="236" t="s">
        <v>319</v>
      </c>
      <c r="E168" s="251" t="s">
        <v>19</v>
      </c>
      <c r="F168" s="252" t="s">
        <v>11274</v>
      </c>
      <c r="G168" s="250"/>
      <c r="H168" s="251" t="s">
        <v>19</v>
      </c>
      <c r="I168" s="253"/>
      <c r="J168" s="250"/>
      <c r="K168" s="250"/>
      <c r="L168" s="254"/>
      <c r="M168" s="255"/>
      <c r="N168" s="256"/>
      <c r="O168" s="256"/>
      <c r="P168" s="256"/>
      <c r="Q168" s="256"/>
      <c r="R168" s="256"/>
      <c r="S168" s="256"/>
      <c r="T168" s="257"/>
      <c r="U168" s="14"/>
      <c r="V168" s="14"/>
      <c r="W168" s="14"/>
      <c r="X168" s="14"/>
      <c r="Y168" s="14"/>
      <c r="Z168" s="14"/>
      <c r="AA168" s="14"/>
      <c r="AB168" s="14"/>
      <c r="AC168" s="14"/>
      <c r="AD168" s="14"/>
      <c r="AE168" s="14"/>
      <c r="AT168" s="258" t="s">
        <v>319</v>
      </c>
      <c r="AU168" s="258" t="s">
        <v>85</v>
      </c>
      <c r="AV168" s="14" t="s">
        <v>83</v>
      </c>
      <c r="AW168" s="14" t="s">
        <v>37</v>
      </c>
      <c r="AX168" s="14" t="s">
        <v>76</v>
      </c>
      <c r="AY168" s="258" t="s">
        <v>308</v>
      </c>
    </row>
    <row r="169" s="14" customFormat="1">
      <c r="A169" s="14"/>
      <c r="B169" s="249"/>
      <c r="C169" s="250"/>
      <c r="D169" s="236" t="s">
        <v>319</v>
      </c>
      <c r="E169" s="251" t="s">
        <v>19</v>
      </c>
      <c r="F169" s="252" t="s">
        <v>11315</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3" customFormat="1">
      <c r="A170" s="13"/>
      <c r="B170" s="234"/>
      <c r="C170" s="235"/>
      <c r="D170" s="236" t="s">
        <v>319</v>
      </c>
      <c r="E170" s="237" t="s">
        <v>19</v>
      </c>
      <c r="F170" s="238" t="s">
        <v>85</v>
      </c>
      <c r="G170" s="235"/>
      <c r="H170" s="239">
        <v>2</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5" customFormat="1">
      <c r="A171" s="15"/>
      <c r="B171" s="259"/>
      <c r="C171" s="260"/>
      <c r="D171" s="236" t="s">
        <v>319</v>
      </c>
      <c r="E171" s="261" t="s">
        <v>19</v>
      </c>
      <c r="F171" s="262" t="s">
        <v>448</v>
      </c>
      <c r="G171" s="260"/>
      <c r="H171" s="263">
        <v>2</v>
      </c>
      <c r="I171" s="264"/>
      <c r="J171" s="260"/>
      <c r="K171" s="260"/>
      <c r="L171" s="265"/>
      <c r="M171" s="266"/>
      <c r="N171" s="267"/>
      <c r="O171" s="267"/>
      <c r="P171" s="267"/>
      <c r="Q171" s="267"/>
      <c r="R171" s="267"/>
      <c r="S171" s="267"/>
      <c r="T171" s="268"/>
      <c r="U171" s="15"/>
      <c r="V171" s="15"/>
      <c r="W171" s="15"/>
      <c r="X171" s="15"/>
      <c r="Y171" s="15"/>
      <c r="Z171" s="15"/>
      <c r="AA171" s="15"/>
      <c r="AB171" s="15"/>
      <c r="AC171" s="15"/>
      <c r="AD171" s="15"/>
      <c r="AE171" s="15"/>
      <c r="AT171" s="269" t="s">
        <v>319</v>
      </c>
      <c r="AU171" s="269" t="s">
        <v>85</v>
      </c>
      <c r="AV171" s="15" t="s">
        <v>315</v>
      </c>
      <c r="AW171" s="15" t="s">
        <v>37</v>
      </c>
      <c r="AX171" s="15" t="s">
        <v>83</v>
      </c>
      <c r="AY171" s="269" t="s">
        <v>308</v>
      </c>
    </row>
    <row r="172" s="2" customFormat="1" ht="16.5" customHeight="1">
      <c r="A172" s="41"/>
      <c r="B172" s="42"/>
      <c r="C172" s="216" t="s">
        <v>7</v>
      </c>
      <c r="D172" s="216" t="s">
        <v>310</v>
      </c>
      <c r="E172" s="217" t="s">
        <v>11316</v>
      </c>
      <c r="F172" s="218" t="s">
        <v>11317</v>
      </c>
      <c r="G172" s="219" t="s">
        <v>323</v>
      </c>
      <c r="H172" s="220">
        <v>3</v>
      </c>
      <c r="I172" s="221"/>
      <c r="J172" s="222">
        <f>ROUND(I172*H172,2)</f>
        <v>0</v>
      </c>
      <c r="K172" s="218" t="s">
        <v>19</v>
      </c>
      <c r="L172" s="47"/>
      <c r="M172" s="223" t="s">
        <v>19</v>
      </c>
      <c r="N172" s="224" t="s">
        <v>47</v>
      </c>
      <c r="O172" s="87"/>
      <c r="P172" s="225">
        <f>O172*H172</f>
        <v>0</v>
      </c>
      <c r="Q172" s="225">
        <v>0</v>
      </c>
      <c r="R172" s="225">
        <f>Q172*H172</f>
        <v>0</v>
      </c>
      <c r="S172" s="225">
        <v>0</v>
      </c>
      <c r="T172" s="226">
        <f>S172*H172</f>
        <v>0</v>
      </c>
      <c r="U172" s="41"/>
      <c r="V172" s="41"/>
      <c r="W172" s="41"/>
      <c r="X172" s="41"/>
      <c r="Y172" s="41"/>
      <c r="Z172" s="41"/>
      <c r="AA172" s="41"/>
      <c r="AB172" s="41"/>
      <c r="AC172" s="41"/>
      <c r="AD172" s="41"/>
      <c r="AE172" s="41"/>
      <c r="AR172" s="227" t="s">
        <v>391</v>
      </c>
      <c r="AT172" s="227" t="s">
        <v>310</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391</v>
      </c>
      <c r="BM172" s="227" t="s">
        <v>746</v>
      </c>
    </row>
    <row r="173" s="14" customFormat="1">
      <c r="A173" s="14"/>
      <c r="B173" s="249"/>
      <c r="C173" s="250"/>
      <c r="D173" s="236" t="s">
        <v>319</v>
      </c>
      <c r="E173" s="251" t="s">
        <v>19</v>
      </c>
      <c r="F173" s="252" t="s">
        <v>11274</v>
      </c>
      <c r="G173" s="250"/>
      <c r="H173" s="251" t="s">
        <v>19</v>
      </c>
      <c r="I173" s="253"/>
      <c r="J173" s="250"/>
      <c r="K173" s="250"/>
      <c r="L173" s="254"/>
      <c r="M173" s="255"/>
      <c r="N173" s="256"/>
      <c r="O173" s="256"/>
      <c r="P173" s="256"/>
      <c r="Q173" s="256"/>
      <c r="R173" s="256"/>
      <c r="S173" s="256"/>
      <c r="T173" s="257"/>
      <c r="U173" s="14"/>
      <c r="V173" s="14"/>
      <c r="W173" s="14"/>
      <c r="X173" s="14"/>
      <c r="Y173" s="14"/>
      <c r="Z173" s="14"/>
      <c r="AA173" s="14"/>
      <c r="AB173" s="14"/>
      <c r="AC173" s="14"/>
      <c r="AD173" s="14"/>
      <c r="AE173" s="14"/>
      <c r="AT173" s="258" t="s">
        <v>319</v>
      </c>
      <c r="AU173" s="258" t="s">
        <v>85</v>
      </c>
      <c r="AV173" s="14" t="s">
        <v>83</v>
      </c>
      <c r="AW173" s="14" t="s">
        <v>37</v>
      </c>
      <c r="AX173" s="14" t="s">
        <v>76</v>
      </c>
      <c r="AY173" s="258" t="s">
        <v>308</v>
      </c>
    </row>
    <row r="174" s="14" customFormat="1">
      <c r="A174" s="14"/>
      <c r="B174" s="249"/>
      <c r="C174" s="250"/>
      <c r="D174" s="236" t="s">
        <v>319</v>
      </c>
      <c r="E174" s="251" t="s">
        <v>19</v>
      </c>
      <c r="F174" s="252" t="s">
        <v>11318</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150</v>
      </c>
      <c r="G175" s="235"/>
      <c r="H175" s="239">
        <v>3</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3</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16.5" customHeight="1">
      <c r="A177" s="41"/>
      <c r="B177" s="42"/>
      <c r="C177" s="216" t="s">
        <v>420</v>
      </c>
      <c r="D177" s="216" t="s">
        <v>310</v>
      </c>
      <c r="E177" s="217" t="s">
        <v>8575</v>
      </c>
      <c r="F177" s="218" t="s">
        <v>10526</v>
      </c>
      <c r="G177" s="219" t="s">
        <v>1891</v>
      </c>
      <c r="H177" s="290"/>
      <c r="I177" s="221"/>
      <c r="J177" s="222">
        <f>ROUND(I177*H177,2)</f>
        <v>0</v>
      </c>
      <c r="K177" s="218" t="s">
        <v>314</v>
      </c>
      <c r="L177" s="47"/>
      <c r="M177" s="223" t="s">
        <v>19</v>
      </c>
      <c r="N177" s="224"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391</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391</v>
      </c>
      <c r="BM177" s="227" t="s">
        <v>749</v>
      </c>
    </row>
    <row r="178" s="2" customFormat="1">
      <c r="A178" s="41"/>
      <c r="B178" s="42"/>
      <c r="C178" s="43"/>
      <c r="D178" s="229" t="s">
        <v>317</v>
      </c>
      <c r="E178" s="43"/>
      <c r="F178" s="230" t="s">
        <v>8578</v>
      </c>
      <c r="G178" s="43"/>
      <c r="H178" s="43"/>
      <c r="I178" s="231"/>
      <c r="J178" s="43"/>
      <c r="K178" s="43"/>
      <c r="L178" s="47"/>
      <c r="M178" s="270"/>
      <c r="N178" s="271"/>
      <c r="O178" s="272"/>
      <c r="P178" s="272"/>
      <c r="Q178" s="272"/>
      <c r="R178" s="272"/>
      <c r="S178" s="272"/>
      <c r="T178" s="273"/>
      <c r="U178" s="41"/>
      <c r="V178" s="41"/>
      <c r="W178" s="41"/>
      <c r="X178" s="41"/>
      <c r="Y178" s="41"/>
      <c r="Z178" s="41"/>
      <c r="AA178" s="41"/>
      <c r="AB178" s="41"/>
      <c r="AC178" s="41"/>
      <c r="AD178" s="41"/>
      <c r="AE178" s="41"/>
      <c r="AT178" s="20" t="s">
        <v>317</v>
      </c>
      <c r="AU178" s="20" t="s">
        <v>85</v>
      </c>
    </row>
    <row r="179" s="2" customFormat="1" ht="6.96" customHeight="1">
      <c r="A179" s="41"/>
      <c r="B179" s="62"/>
      <c r="C179" s="63"/>
      <c r="D179" s="63"/>
      <c r="E179" s="63"/>
      <c r="F179" s="63"/>
      <c r="G179" s="63"/>
      <c r="H179" s="63"/>
      <c r="I179" s="63"/>
      <c r="J179" s="63"/>
      <c r="K179" s="63"/>
      <c r="L179" s="47"/>
      <c r="M179" s="41"/>
      <c r="O179" s="41"/>
      <c r="P179" s="41"/>
      <c r="Q179" s="41"/>
      <c r="R179" s="41"/>
      <c r="S179" s="41"/>
      <c r="T179" s="41"/>
      <c r="U179" s="41"/>
      <c r="V179" s="41"/>
      <c r="W179" s="41"/>
      <c r="X179" s="41"/>
      <c r="Y179" s="41"/>
      <c r="Z179" s="41"/>
      <c r="AA179" s="41"/>
      <c r="AB179" s="41"/>
      <c r="AC179" s="41"/>
      <c r="AD179" s="41"/>
      <c r="AE179" s="41"/>
    </row>
  </sheetData>
  <sheetProtection sheet="1" autoFilter="0" formatColumns="0" formatRows="0" objects="1" scenarios="1" spinCount="100000" saltValue="UtMV9N+WmOh48IRtOuYC7zsvd3Hf24bDpb3VOwGICYhOFQy3YbVjxb0KOqEzKZRhX90Xfb/g/m9ieMMsg2IBKA==" hashValue="+DS+wNCYdSTui32sxJqJHE5Gg31JRTFGDB/MEpIqUq3BjZCJQ/L9wZc26YniKHQ/oV5QbKfQMVMtrJNLMRSa7g=="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260</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11319</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ROUND((SUM(BE93:BE178)),  2)</f>
        <v>0</v>
      </c>
      <c r="G35" s="41"/>
      <c r="H35" s="41"/>
      <c r="I35" s="161">
        <v>0.20999999999999999</v>
      </c>
      <c r="J35" s="160">
        <f>ROUND(((SUM(BE93:BE178))*I35),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ROUND((SUM(BF93:BF178)),  2)</f>
        <v>0</v>
      </c>
      <c r="G36" s="41"/>
      <c r="H36" s="41"/>
      <c r="I36" s="161">
        <v>0.12</v>
      </c>
      <c r="J36" s="160">
        <f>ROUND(((SUM(BF93:BF178))*I36),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ROUND((SUM(BG93:BG178)),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ROUND((SUM(BH93:BH178)),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ROUND((SUM(BI93:BI178)),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901.2 - Zastávkové přístřešky - ÚAN</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1148</v>
      </c>
      <c r="E66" s="186"/>
      <c r="F66" s="186"/>
      <c r="G66" s="186"/>
      <c r="H66" s="186"/>
      <c r="I66" s="186"/>
      <c r="J66" s="187">
        <f>J114</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439</v>
      </c>
      <c r="E67" s="186"/>
      <c r="F67" s="186"/>
      <c r="G67" s="186"/>
      <c r="H67" s="186"/>
      <c r="I67" s="186"/>
      <c r="J67" s="187">
        <f>J127</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J130</f>
        <v>0</v>
      </c>
      <c r="K68" s="179"/>
      <c r="L68" s="183"/>
      <c r="S68" s="9"/>
      <c r="T68" s="9"/>
      <c r="U68" s="9"/>
      <c r="V68" s="9"/>
      <c r="W68" s="9"/>
      <c r="X68" s="9"/>
      <c r="Y68" s="9"/>
      <c r="Z68" s="9"/>
      <c r="AA68" s="9"/>
      <c r="AB68" s="9"/>
      <c r="AC68" s="9"/>
      <c r="AD68" s="9"/>
      <c r="AE68" s="9"/>
    </row>
    <row r="69" s="10" customFormat="1" ht="19.92" customHeight="1">
      <c r="A69" s="10"/>
      <c r="B69" s="184"/>
      <c r="C69" s="128"/>
      <c r="D69" s="185" t="s">
        <v>5804</v>
      </c>
      <c r="E69" s="186"/>
      <c r="F69" s="186"/>
      <c r="G69" s="186"/>
      <c r="H69" s="186"/>
      <c r="I69" s="186"/>
      <c r="J69" s="187">
        <f>J131</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8462</v>
      </c>
      <c r="E70" s="186"/>
      <c r="F70" s="186"/>
      <c r="G70" s="186"/>
      <c r="H70" s="186"/>
      <c r="I70" s="186"/>
      <c r="J70" s="187">
        <f>J135</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541</v>
      </c>
      <c r="E71" s="186"/>
      <c r="F71" s="186"/>
      <c r="G71" s="186"/>
      <c r="H71" s="186"/>
      <c r="I71" s="186"/>
      <c r="J71" s="187">
        <f>J146</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901.2 - Zastávkové přístřešky - ÚAN</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P94+P130</f>
        <v>0</v>
      </c>
      <c r="Q93" s="99"/>
      <c r="R93" s="197">
        <f>R94+R130</f>
        <v>0</v>
      </c>
      <c r="S93" s="99"/>
      <c r="T93" s="198">
        <f>T94+T130</f>
        <v>0</v>
      </c>
      <c r="U93" s="41"/>
      <c r="V93" s="41"/>
      <c r="W93" s="41"/>
      <c r="X93" s="41"/>
      <c r="Y93" s="41"/>
      <c r="Z93" s="41"/>
      <c r="AA93" s="41"/>
      <c r="AB93" s="41"/>
      <c r="AC93" s="41"/>
      <c r="AD93" s="41"/>
      <c r="AE93" s="41"/>
      <c r="AT93" s="20" t="s">
        <v>75</v>
      </c>
      <c r="AU93" s="20" t="s">
        <v>290</v>
      </c>
      <c r="BK93" s="199">
        <f>BK94+BK130</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P95+P114+P127</f>
        <v>0</v>
      </c>
      <c r="Q94" s="208"/>
      <c r="R94" s="209">
        <f>R95+R114+R127</f>
        <v>0</v>
      </c>
      <c r="S94" s="208"/>
      <c r="T94" s="210">
        <f>T95+T114+T127</f>
        <v>0</v>
      </c>
      <c r="U94" s="12"/>
      <c r="V94" s="12"/>
      <c r="W94" s="12"/>
      <c r="X94" s="12"/>
      <c r="Y94" s="12"/>
      <c r="Z94" s="12"/>
      <c r="AA94" s="12"/>
      <c r="AB94" s="12"/>
      <c r="AC94" s="12"/>
      <c r="AD94" s="12"/>
      <c r="AE94" s="12"/>
      <c r="AR94" s="211" t="s">
        <v>83</v>
      </c>
      <c r="AT94" s="212" t="s">
        <v>75</v>
      </c>
      <c r="AU94" s="212" t="s">
        <v>76</v>
      </c>
      <c r="AY94" s="211" t="s">
        <v>308</v>
      </c>
      <c r="BK94" s="213">
        <f>BK95+BK114+BK127</f>
        <v>0</v>
      </c>
    </row>
    <row r="95" s="12" customFormat="1" ht="22.8" customHeight="1">
      <c r="A95" s="12"/>
      <c r="B95" s="200"/>
      <c r="C95" s="201"/>
      <c r="D95" s="202" t="s">
        <v>75</v>
      </c>
      <c r="E95" s="214" t="s">
        <v>83</v>
      </c>
      <c r="F95" s="214" t="s">
        <v>309</v>
      </c>
      <c r="G95" s="201"/>
      <c r="H95" s="201"/>
      <c r="I95" s="204"/>
      <c r="J95" s="215">
        <f>BK95</f>
        <v>0</v>
      </c>
      <c r="K95" s="201"/>
      <c r="L95" s="206"/>
      <c r="M95" s="207"/>
      <c r="N95" s="208"/>
      <c r="O95" s="208"/>
      <c r="P95" s="209">
        <f>SUM(P96:P113)</f>
        <v>0</v>
      </c>
      <c r="Q95" s="208"/>
      <c r="R95" s="209">
        <f>SUM(R96:R113)</f>
        <v>0</v>
      </c>
      <c r="S95" s="208"/>
      <c r="T95" s="210">
        <f>SUM(T96:T113)</f>
        <v>0</v>
      </c>
      <c r="U95" s="12"/>
      <c r="V95" s="12"/>
      <c r="W95" s="12"/>
      <c r="X95" s="12"/>
      <c r="Y95" s="12"/>
      <c r="Z95" s="12"/>
      <c r="AA95" s="12"/>
      <c r="AB95" s="12"/>
      <c r="AC95" s="12"/>
      <c r="AD95" s="12"/>
      <c r="AE95" s="12"/>
      <c r="AR95" s="211" t="s">
        <v>83</v>
      </c>
      <c r="AT95" s="212" t="s">
        <v>75</v>
      </c>
      <c r="AU95" s="212" t="s">
        <v>83</v>
      </c>
      <c r="AY95" s="211" t="s">
        <v>308</v>
      </c>
      <c r="BK95" s="213">
        <f>SUM(BK96:BK113)</f>
        <v>0</v>
      </c>
    </row>
    <row r="96" s="2" customFormat="1" ht="16.5" customHeight="1">
      <c r="A96" s="41"/>
      <c r="B96" s="42"/>
      <c r="C96" s="216" t="s">
        <v>83</v>
      </c>
      <c r="D96" s="216" t="s">
        <v>310</v>
      </c>
      <c r="E96" s="217" t="s">
        <v>642</v>
      </c>
      <c r="F96" s="218" t="s">
        <v>643</v>
      </c>
      <c r="G96" s="219" t="s">
        <v>442</v>
      </c>
      <c r="H96" s="220">
        <v>4.9100000000000001</v>
      </c>
      <c r="I96" s="221"/>
      <c r="J96" s="222">
        <f>ROUND(I96*H96,2)</f>
        <v>0</v>
      </c>
      <c r="K96" s="218" t="s">
        <v>314</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85</v>
      </c>
    </row>
    <row r="97" s="2" customFormat="1">
      <c r="A97" s="41"/>
      <c r="B97" s="42"/>
      <c r="C97" s="43"/>
      <c r="D97" s="229" t="s">
        <v>317</v>
      </c>
      <c r="E97" s="43"/>
      <c r="F97" s="230" t="s">
        <v>644</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4" customFormat="1">
      <c r="A98" s="14"/>
      <c r="B98" s="249"/>
      <c r="C98" s="250"/>
      <c r="D98" s="236" t="s">
        <v>319</v>
      </c>
      <c r="E98" s="251" t="s">
        <v>19</v>
      </c>
      <c r="F98" s="252" t="s">
        <v>11274</v>
      </c>
      <c r="G98" s="250"/>
      <c r="H98" s="251" t="s">
        <v>19</v>
      </c>
      <c r="I98" s="253"/>
      <c r="J98" s="250"/>
      <c r="K98" s="250"/>
      <c r="L98" s="254"/>
      <c r="M98" s="255"/>
      <c r="N98" s="256"/>
      <c r="O98" s="256"/>
      <c r="P98" s="256"/>
      <c r="Q98" s="256"/>
      <c r="R98" s="256"/>
      <c r="S98" s="256"/>
      <c r="T98" s="257"/>
      <c r="U98" s="14"/>
      <c r="V98" s="14"/>
      <c r="W98" s="14"/>
      <c r="X98" s="14"/>
      <c r="Y98" s="14"/>
      <c r="Z98" s="14"/>
      <c r="AA98" s="14"/>
      <c r="AB98" s="14"/>
      <c r="AC98" s="14"/>
      <c r="AD98" s="14"/>
      <c r="AE98" s="14"/>
      <c r="AT98" s="258" t="s">
        <v>319</v>
      </c>
      <c r="AU98" s="258" t="s">
        <v>85</v>
      </c>
      <c r="AV98" s="14" t="s">
        <v>83</v>
      </c>
      <c r="AW98" s="14" t="s">
        <v>37</v>
      </c>
      <c r="AX98" s="14" t="s">
        <v>76</v>
      </c>
      <c r="AY98" s="258" t="s">
        <v>308</v>
      </c>
    </row>
    <row r="99" s="14" customFormat="1">
      <c r="A99" s="14"/>
      <c r="B99" s="249"/>
      <c r="C99" s="250"/>
      <c r="D99" s="236" t="s">
        <v>319</v>
      </c>
      <c r="E99" s="251" t="s">
        <v>19</v>
      </c>
      <c r="F99" s="252" t="s">
        <v>11275</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13" customFormat="1">
      <c r="A100" s="13"/>
      <c r="B100" s="234"/>
      <c r="C100" s="235"/>
      <c r="D100" s="236" t="s">
        <v>319</v>
      </c>
      <c r="E100" s="237" t="s">
        <v>19</v>
      </c>
      <c r="F100" s="238" t="s">
        <v>11320</v>
      </c>
      <c r="G100" s="235"/>
      <c r="H100" s="239">
        <v>4.9100000000000001</v>
      </c>
      <c r="I100" s="240"/>
      <c r="J100" s="235"/>
      <c r="K100" s="235"/>
      <c r="L100" s="241"/>
      <c r="M100" s="242"/>
      <c r="N100" s="243"/>
      <c r="O100" s="243"/>
      <c r="P100" s="243"/>
      <c r="Q100" s="243"/>
      <c r="R100" s="243"/>
      <c r="S100" s="243"/>
      <c r="T100" s="244"/>
      <c r="U100" s="13"/>
      <c r="V100" s="13"/>
      <c r="W100" s="13"/>
      <c r="X100" s="13"/>
      <c r="Y100" s="13"/>
      <c r="Z100" s="13"/>
      <c r="AA100" s="13"/>
      <c r="AB100" s="13"/>
      <c r="AC100" s="13"/>
      <c r="AD100" s="13"/>
      <c r="AE100" s="13"/>
      <c r="AT100" s="245" t="s">
        <v>319</v>
      </c>
      <c r="AU100" s="245" t="s">
        <v>85</v>
      </c>
      <c r="AV100" s="13" t="s">
        <v>85</v>
      </c>
      <c r="AW100" s="13" t="s">
        <v>37</v>
      </c>
      <c r="AX100" s="13" t="s">
        <v>76</v>
      </c>
      <c r="AY100" s="245" t="s">
        <v>308</v>
      </c>
    </row>
    <row r="101" s="15" customFormat="1">
      <c r="A101" s="15"/>
      <c r="B101" s="259"/>
      <c r="C101" s="260"/>
      <c r="D101" s="236" t="s">
        <v>319</v>
      </c>
      <c r="E101" s="261" t="s">
        <v>19</v>
      </c>
      <c r="F101" s="262" t="s">
        <v>448</v>
      </c>
      <c r="G101" s="260"/>
      <c r="H101" s="263">
        <v>4.9100000000000001</v>
      </c>
      <c r="I101" s="264"/>
      <c r="J101" s="260"/>
      <c r="K101" s="260"/>
      <c r="L101" s="265"/>
      <c r="M101" s="266"/>
      <c r="N101" s="267"/>
      <c r="O101" s="267"/>
      <c r="P101" s="267"/>
      <c r="Q101" s="267"/>
      <c r="R101" s="267"/>
      <c r="S101" s="267"/>
      <c r="T101" s="268"/>
      <c r="U101" s="15"/>
      <c r="V101" s="15"/>
      <c r="W101" s="15"/>
      <c r="X101" s="15"/>
      <c r="Y101" s="15"/>
      <c r="Z101" s="15"/>
      <c r="AA101" s="15"/>
      <c r="AB101" s="15"/>
      <c r="AC101" s="15"/>
      <c r="AD101" s="15"/>
      <c r="AE101" s="15"/>
      <c r="AT101" s="269" t="s">
        <v>319</v>
      </c>
      <c r="AU101" s="269" t="s">
        <v>85</v>
      </c>
      <c r="AV101" s="15" t="s">
        <v>315</v>
      </c>
      <c r="AW101" s="15" t="s">
        <v>37</v>
      </c>
      <c r="AX101" s="15" t="s">
        <v>83</v>
      </c>
      <c r="AY101" s="269" t="s">
        <v>308</v>
      </c>
    </row>
    <row r="102" s="2" customFormat="1" ht="21.75" customHeight="1">
      <c r="A102" s="41"/>
      <c r="B102" s="42"/>
      <c r="C102" s="216" t="s">
        <v>85</v>
      </c>
      <c r="D102" s="216" t="s">
        <v>310</v>
      </c>
      <c r="E102" s="217" t="s">
        <v>653</v>
      </c>
      <c r="F102" s="218" t="s">
        <v>654</v>
      </c>
      <c r="G102" s="219" t="s">
        <v>442</v>
      </c>
      <c r="H102" s="220">
        <v>4.9100000000000001</v>
      </c>
      <c r="I102" s="221"/>
      <c r="J102" s="222">
        <f>ROUND(I102*H102,2)</f>
        <v>0</v>
      </c>
      <c r="K102" s="218" t="s">
        <v>314</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315</v>
      </c>
    </row>
    <row r="103" s="2" customFormat="1">
      <c r="A103" s="41"/>
      <c r="B103" s="42"/>
      <c r="C103" s="43"/>
      <c r="D103" s="229" t="s">
        <v>317</v>
      </c>
      <c r="E103" s="43"/>
      <c r="F103" s="230" t="s">
        <v>655</v>
      </c>
      <c r="G103" s="43"/>
      <c r="H103" s="43"/>
      <c r="I103" s="231"/>
      <c r="J103" s="43"/>
      <c r="K103" s="43"/>
      <c r="L103" s="47"/>
      <c r="M103" s="232"/>
      <c r="N103" s="233"/>
      <c r="O103" s="87"/>
      <c r="P103" s="87"/>
      <c r="Q103" s="87"/>
      <c r="R103" s="87"/>
      <c r="S103" s="87"/>
      <c r="T103" s="88"/>
      <c r="U103" s="41"/>
      <c r="V103" s="41"/>
      <c r="W103" s="41"/>
      <c r="X103" s="41"/>
      <c r="Y103" s="41"/>
      <c r="Z103" s="41"/>
      <c r="AA103" s="41"/>
      <c r="AB103" s="41"/>
      <c r="AC103" s="41"/>
      <c r="AD103" s="41"/>
      <c r="AE103" s="41"/>
      <c r="AT103" s="20" t="s">
        <v>317</v>
      </c>
      <c r="AU103" s="20" t="s">
        <v>85</v>
      </c>
    </row>
    <row r="104" s="2" customFormat="1" ht="24.15" customHeight="1">
      <c r="A104" s="41"/>
      <c r="B104" s="42"/>
      <c r="C104" s="216" t="s">
        <v>150</v>
      </c>
      <c r="D104" s="216" t="s">
        <v>310</v>
      </c>
      <c r="E104" s="217" t="s">
        <v>656</v>
      </c>
      <c r="F104" s="218" t="s">
        <v>657</v>
      </c>
      <c r="G104" s="219" t="s">
        <v>442</v>
      </c>
      <c r="H104" s="220">
        <v>9.8200000000000003</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342</v>
      </c>
    </row>
    <row r="105" s="2" customFormat="1">
      <c r="A105" s="41"/>
      <c r="B105" s="42"/>
      <c r="C105" s="43"/>
      <c r="D105" s="229" t="s">
        <v>317</v>
      </c>
      <c r="E105" s="43"/>
      <c r="F105" s="230" t="s">
        <v>658</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11321</v>
      </c>
      <c r="G106" s="235"/>
      <c r="H106" s="239">
        <v>9.8200000000000003</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5" customFormat="1">
      <c r="A107" s="15"/>
      <c r="B107" s="259"/>
      <c r="C107" s="260"/>
      <c r="D107" s="236" t="s">
        <v>319</v>
      </c>
      <c r="E107" s="261" t="s">
        <v>19</v>
      </c>
      <c r="F107" s="262" t="s">
        <v>448</v>
      </c>
      <c r="G107" s="260"/>
      <c r="H107" s="263">
        <v>9.8200000000000003</v>
      </c>
      <c r="I107" s="264"/>
      <c r="J107" s="260"/>
      <c r="K107" s="260"/>
      <c r="L107" s="265"/>
      <c r="M107" s="266"/>
      <c r="N107" s="267"/>
      <c r="O107" s="267"/>
      <c r="P107" s="267"/>
      <c r="Q107" s="267"/>
      <c r="R107" s="267"/>
      <c r="S107" s="267"/>
      <c r="T107" s="268"/>
      <c r="U107" s="15"/>
      <c r="V107" s="15"/>
      <c r="W107" s="15"/>
      <c r="X107" s="15"/>
      <c r="Y107" s="15"/>
      <c r="Z107" s="15"/>
      <c r="AA107" s="15"/>
      <c r="AB107" s="15"/>
      <c r="AC107" s="15"/>
      <c r="AD107" s="15"/>
      <c r="AE107" s="15"/>
      <c r="AT107" s="269" t="s">
        <v>319</v>
      </c>
      <c r="AU107" s="269" t="s">
        <v>85</v>
      </c>
      <c r="AV107" s="15" t="s">
        <v>315</v>
      </c>
      <c r="AW107" s="15" t="s">
        <v>37</v>
      </c>
      <c r="AX107" s="15" t="s">
        <v>83</v>
      </c>
      <c r="AY107" s="269" t="s">
        <v>308</v>
      </c>
    </row>
    <row r="108" s="2" customFormat="1" ht="16.5" customHeight="1">
      <c r="A108" s="41"/>
      <c r="B108" s="42"/>
      <c r="C108" s="216" t="s">
        <v>315</v>
      </c>
      <c r="D108" s="216" t="s">
        <v>310</v>
      </c>
      <c r="E108" s="217" t="s">
        <v>663</v>
      </c>
      <c r="F108" s="218" t="s">
        <v>664</v>
      </c>
      <c r="G108" s="219" t="s">
        <v>442</v>
      </c>
      <c r="H108" s="220">
        <v>4.9100000000000001</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352</v>
      </c>
    </row>
    <row r="109" s="2" customFormat="1">
      <c r="A109" s="41"/>
      <c r="B109" s="42"/>
      <c r="C109" s="43"/>
      <c r="D109" s="229" t="s">
        <v>317</v>
      </c>
      <c r="E109" s="43"/>
      <c r="F109" s="230" t="s">
        <v>665</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2" customFormat="1" ht="16.5" customHeight="1">
      <c r="A110" s="41"/>
      <c r="B110" s="42"/>
      <c r="C110" s="216" t="s">
        <v>336</v>
      </c>
      <c r="D110" s="216" t="s">
        <v>310</v>
      </c>
      <c r="E110" s="217" t="s">
        <v>666</v>
      </c>
      <c r="F110" s="218" t="s">
        <v>667</v>
      </c>
      <c r="G110" s="219" t="s">
        <v>493</v>
      </c>
      <c r="H110" s="220">
        <v>9.8200000000000003</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362</v>
      </c>
    </row>
    <row r="111" s="2" customFormat="1">
      <c r="A111" s="41"/>
      <c r="B111" s="42"/>
      <c r="C111" s="43"/>
      <c r="D111" s="229" t="s">
        <v>317</v>
      </c>
      <c r="E111" s="43"/>
      <c r="F111" s="230" t="s">
        <v>668</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11321</v>
      </c>
      <c r="G112" s="235"/>
      <c r="H112" s="239">
        <v>9.8200000000000003</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9.8200000000000003</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12" customFormat="1" ht="22.8" customHeight="1">
      <c r="A114" s="12"/>
      <c r="B114" s="200"/>
      <c r="C114" s="201"/>
      <c r="D114" s="202" t="s">
        <v>75</v>
      </c>
      <c r="E114" s="214" t="s">
        <v>85</v>
      </c>
      <c r="F114" s="214" t="s">
        <v>1269</v>
      </c>
      <c r="G114" s="201"/>
      <c r="H114" s="201"/>
      <c r="I114" s="204"/>
      <c r="J114" s="215">
        <f>BK114</f>
        <v>0</v>
      </c>
      <c r="K114" s="201"/>
      <c r="L114" s="206"/>
      <c r="M114" s="207"/>
      <c r="N114" s="208"/>
      <c r="O114" s="208"/>
      <c r="P114" s="209">
        <f>SUM(P115:P126)</f>
        <v>0</v>
      </c>
      <c r="Q114" s="208"/>
      <c r="R114" s="209">
        <f>SUM(R115:R126)</f>
        <v>0</v>
      </c>
      <c r="S114" s="208"/>
      <c r="T114" s="210">
        <f>SUM(T115:T126)</f>
        <v>0</v>
      </c>
      <c r="U114" s="12"/>
      <c r="V114" s="12"/>
      <c r="W114" s="12"/>
      <c r="X114" s="12"/>
      <c r="Y114" s="12"/>
      <c r="Z114" s="12"/>
      <c r="AA114" s="12"/>
      <c r="AB114" s="12"/>
      <c r="AC114" s="12"/>
      <c r="AD114" s="12"/>
      <c r="AE114" s="12"/>
      <c r="AR114" s="211" t="s">
        <v>83</v>
      </c>
      <c r="AT114" s="212" t="s">
        <v>75</v>
      </c>
      <c r="AU114" s="212" t="s">
        <v>83</v>
      </c>
      <c r="AY114" s="211" t="s">
        <v>308</v>
      </c>
      <c r="BK114" s="213">
        <f>SUM(BK115:BK126)</f>
        <v>0</v>
      </c>
    </row>
    <row r="115" s="2" customFormat="1" ht="16.5" customHeight="1">
      <c r="A115" s="41"/>
      <c r="B115" s="42"/>
      <c r="C115" s="216" t="s">
        <v>342</v>
      </c>
      <c r="D115" s="216" t="s">
        <v>310</v>
      </c>
      <c r="E115" s="217" t="s">
        <v>11278</v>
      </c>
      <c r="F115" s="218" t="s">
        <v>11279</v>
      </c>
      <c r="G115" s="219" t="s">
        <v>442</v>
      </c>
      <c r="H115" s="220">
        <v>0.55400000000000005</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8</v>
      </c>
    </row>
    <row r="116" s="2" customFormat="1">
      <c r="A116" s="41"/>
      <c r="B116" s="42"/>
      <c r="C116" s="43"/>
      <c r="D116" s="229" t="s">
        <v>317</v>
      </c>
      <c r="E116" s="43"/>
      <c r="F116" s="230" t="s">
        <v>11280</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11274</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4" customFormat="1">
      <c r="A118" s="14"/>
      <c r="B118" s="249"/>
      <c r="C118" s="250"/>
      <c r="D118" s="236" t="s">
        <v>319</v>
      </c>
      <c r="E118" s="251" t="s">
        <v>19</v>
      </c>
      <c r="F118" s="252" t="s">
        <v>11281</v>
      </c>
      <c r="G118" s="250"/>
      <c r="H118" s="251" t="s">
        <v>19</v>
      </c>
      <c r="I118" s="253"/>
      <c r="J118" s="250"/>
      <c r="K118" s="250"/>
      <c r="L118" s="254"/>
      <c r="M118" s="255"/>
      <c r="N118" s="256"/>
      <c r="O118" s="256"/>
      <c r="P118" s="256"/>
      <c r="Q118" s="256"/>
      <c r="R118" s="256"/>
      <c r="S118" s="256"/>
      <c r="T118" s="257"/>
      <c r="U118" s="14"/>
      <c r="V118" s="14"/>
      <c r="W118" s="14"/>
      <c r="X118" s="14"/>
      <c r="Y118" s="14"/>
      <c r="Z118" s="14"/>
      <c r="AA118" s="14"/>
      <c r="AB118" s="14"/>
      <c r="AC118" s="14"/>
      <c r="AD118" s="14"/>
      <c r="AE118" s="14"/>
      <c r="AT118" s="258" t="s">
        <v>319</v>
      </c>
      <c r="AU118" s="258" t="s">
        <v>85</v>
      </c>
      <c r="AV118" s="14" t="s">
        <v>83</v>
      </c>
      <c r="AW118" s="14" t="s">
        <v>37</v>
      </c>
      <c r="AX118" s="14" t="s">
        <v>76</v>
      </c>
      <c r="AY118" s="258" t="s">
        <v>308</v>
      </c>
    </row>
    <row r="119" s="13" customFormat="1">
      <c r="A119" s="13"/>
      <c r="B119" s="234"/>
      <c r="C119" s="235"/>
      <c r="D119" s="236" t="s">
        <v>319</v>
      </c>
      <c r="E119" s="237" t="s">
        <v>19</v>
      </c>
      <c r="F119" s="238" t="s">
        <v>11322</v>
      </c>
      <c r="G119" s="235"/>
      <c r="H119" s="239">
        <v>0.55400000000000005</v>
      </c>
      <c r="I119" s="240"/>
      <c r="J119" s="235"/>
      <c r="K119" s="235"/>
      <c r="L119" s="241"/>
      <c r="M119" s="242"/>
      <c r="N119" s="243"/>
      <c r="O119" s="243"/>
      <c r="P119" s="243"/>
      <c r="Q119" s="243"/>
      <c r="R119" s="243"/>
      <c r="S119" s="243"/>
      <c r="T119" s="244"/>
      <c r="U119" s="13"/>
      <c r="V119" s="13"/>
      <c r="W119" s="13"/>
      <c r="X119" s="13"/>
      <c r="Y119" s="13"/>
      <c r="Z119" s="13"/>
      <c r="AA119" s="13"/>
      <c r="AB119" s="13"/>
      <c r="AC119" s="13"/>
      <c r="AD119" s="13"/>
      <c r="AE119" s="13"/>
      <c r="AT119" s="245" t="s">
        <v>319</v>
      </c>
      <c r="AU119" s="245" t="s">
        <v>85</v>
      </c>
      <c r="AV119" s="13" t="s">
        <v>85</v>
      </c>
      <c r="AW119" s="13" t="s">
        <v>37</v>
      </c>
      <c r="AX119" s="13" t="s">
        <v>76</v>
      </c>
      <c r="AY119" s="245" t="s">
        <v>308</v>
      </c>
    </row>
    <row r="120" s="15" customFormat="1">
      <c r="A120" s="15"/>
      <c r="B120" s="259"/>
      <c r="C120" s="260"/>
      <c r="D120" s="236" t="s">
        <v>319</v>
      </c>
      <c r="E120" s="261" t="s">
        <v>19</v>
      </c>
      <c r="F120" s="262" t="s">
        <v>448</v>
      </c>
      <c r="G120" s="260"/>
      <c r="H120" s="263">
        <v>0.55400000000000005</v>
      </c>
      <c r="I120" s="264"/>
      <c r="J120" s="260"/>
      <c r="K120" s="260"/>
      <c r="L120" s="265"/>
      <c r="M120" s="266"/>
      <c r="N120" s="267"/>
      <c r="O120" s="267"/>
      <c r="P120" s="267"/>
      <c r="Q120" s="267"/>
      <c r="R120" s="267"/>
      <c r="S120" s="267"/>
      <c r="T120" s="268"/>
      <c r="U120" s="15"/>
      <c r="V120" s="15"/>
      <c r="W120" s="15"/>
      <c r="X120" s="15"/>
      <c r="Y120" s="15"/>
      <c r="Z120" s="15"/>
      <c r="AA120" s="15"/>
      <c r="AB120" s="15"/>
      <c r="AC120" s="15"/>
      <c r="AD120" s="15"/>
      <c r="AE120" s="15"/>
      <c r="AT120" s="269" t="s">
        <v>319</v>
      </c>
      <c r="AU120" s="269" t="s">
        <v>85</v>
      </c>
      <c r="AV120" s="15" t="s">
        <v>315</v>
      </c>
      <c r="AW120" s="15" t="s">
        <v>37</v>
      </c>
      <c r="AX120" s="15" t="s">
        <v>83</v>
      </c>
      <c r="AY120" s="269" t="s">
        <v>308</v>
      </c>
    </row>
    <row r="121" s="2" customFormat="1" ht="16.5" customHeight="1">
      <c r="A121" s="41"/>
      <c r="B121" s="42"/>
      <c r="C121" s="216" t="s">
        <v>347</v>
      </c>
      <c r="D121" s="216" t="s">
        <v>310</v>
      </c>
      <c r="E121" s="217" t="s">
        <v>11283</v>
      </c>
      <c r="F121" s="218" t="s">
        <v>11284</v>
      </c>
      <c r="G121" s="219" t="s">
        <v>442</v>
      </c>
      <c r="H121" s="220">
        <v>3.3260000000000001</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381</v>
      </c>
    </row>
    <row r="122" s="2" customFormat="1">
      <c r="A122" s="41"/>
      <c r="B122" s="42"/>
      <c r="C122" s="43"/>
      <c r="D122" s="229" t="s">
        <v>317</v>
      </c>
      <c r="E122" s="43"/>
      <c r="F122" s="230" t="s">
        <v>11285</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4" customFormat="1">
      <c r="A123" s="14"/>
      <c r="B123" s="249"/>
      <c r="C123" s="250"/>
      <c r="D123" s="236" t="s">
        <v>319</v>
      </c>
      <c r="E123" s="251" t="s">
        <v>19</v>
      </c>
      <c r="F123" s="252" t="s">
        <v>11274</v>
      </c>
      <c r="G123" s="250"/>
      <c r="H123" s="251" t="s">
        <v>19</v>
      </c>
      <c r="I123" s="253"/>
      <c r="J123" s="250"/>
      <c r="K123" s="250"/>
      <c r="L123" s="254"/>
      <c r="M123" s="255"/>
      <c r="N123" s="256"/>
      <c r="O123" s="256"/>
      <c r="P123" s="256"/>
      <c r="Q123" s="256"/>
      <c r="R123" s="256"/>
      <c r="S123" s="256"/>
      <c r="T123" s="257"/>
      <c r="U123" s="14"/>
      <c r="V123" s="14"/>
      <c r="W123" s="14"/>
      <c r="X123" s="14"/>
      <c r="Y123" s="14"/>
      <c r="Z123" s="14"/>
      <c r="AA123" s="14"/>
      <c r="AB123" s="14"/>
      <c r="AC123" s="14"/>
      <c r="AD123" s="14"/>
      <c r="AE123" s="14"/>
      <c r="AT123" s="258" t="s">
        <v>319</v>
      </c>
      <c r="AU123" s="258" t="s">
        <v>85</v>
      </c>
      <c r="AV123" s="14" t="s">
        <v>83</v>
      </c>
      <c r="AW123" s="14" t="s">
        <v>37</v>
      </c>
      <c r="AX123" s="14" t="s">
        <v>76</v>
      </c>
      <c r="AY123" s="258" t="s">
        <v>308</v>
      </c>
    </row>
    <row r="124" s="14" customFormat="1">
      <c r="A124" s="14"/>
      <c r="B124" s="249"/>
      <c r="C124" s="250"/>
      <c r="D124" s="236" t="s">
        <v>319</v>
      </c>
      <c r="E124" s="251" t="s">
        <v>19</v>
      </c>
      <c r="F124" s="252" t="s">
        <v>11286</v>
      </c>
      <c r="G124" s="250"/>
      <c r="H124" s="251" t="s">
        <v>19</v>
      </c>
      <c r="I124" s="253"/>
      <c r="J124" s="250"/>
      <c r="K124" s="250"/>
      <c r="L124" s="254"/>
      <c r="M124" s="255"/>
      <c r="N124" s="256"/>
      <c r="O124" s="256"/>
      <c r="P124" s="256"/>
      <c r="Q124" s="256"/>
      <c r="R124" s="256"/>
      <c r="S124" s="256"/>
      <c r="T124" s="257"/>
      <c r="U124" s="14"/>
      <c r="V124" s="14"/>
      <c r="W124" s="14"/>
      <c r="X124" s="14"/>
      <c r="Y124" s="14"/>
      <c r="Z124" s="14"/>
      <c r="AA124" s="14"/>
      <c r="AB124" s="14"/>
      <c r="AC124" s="14"/>
      <c r="AD124" s="14"/>
      <c r="AE124" s="14"/>
      <c r="AT124" s="258" t="s">
        <v>319</v>
      </c>
      <c r="AU124" s="258" t="s">
        <v>85</v>
      </c>
      <c r="AV124" s="14" t="s">
        <v>83</v>
      </c>
      <c r="AW124" s="14" t="s">
        <v>37</v>
      </c>
      <c r="AX124" s="14" t="s">
        <v>76</v>
      </c>
      <c r="AY124" s="258" t="s">
        <v>308</v>
      </c>
    </row>
    <row r="125" s="13" customFormat="1">
      <c r="A125" s="13"/>
      <c r="B125" s="234"/>
      <c r="C125" s="235"/>
      <c r="D125" s="236" t="s">
        <v>319</v>
      </c>
      <c r="E125" s="237" t="s">
        <v>19</v>
      </c>
      <c r="F125" s="238" t="s">
        <v>11323</v>
      </c>
      <c r="G125" s="235"/>
      <c r="H125" s="239">
        <v>3.3260000000000001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5" customFormat="1">
      <c r="A126" s="15"/>
      <c r="B126" s="259"/>
      <c r="C126" s="260"/>
      <c r="D126" s="236" t="s">
        <v>319</v>
      </c>
      <c r="E126" s="261" t="s">
        <v>19</v>
      </c>
      <c r="F126" s="262" t="s">
        <v>448</v>
      </c>
      <c r="G126" s="260"/>
      <c r="H126" s="263">
        <v>3.3260000000000001</v>
      </c>
      <c r="I126" s="264"/>
      <c r="J126" s="260"/>
      <c r="K126" s="260"/>
      <c r="L126" s="265"/>
      <c r="M126" s="266"/>
      <c r="N126" s="267"/>
      <c r="O126" s="267"/>
      <c r="P126" s="267"/>
      <c r="Q126" s="267"/>
      <c r="R126" s="267"/>
      <c r="S126" s="267"/>
      <c r="T126" s="268"/>
      <c r="U126" s="15"/>
      <c r="V126" s="15"/>
      <c r="W126" s="15"/>
      <c r="X126" s="15"/>
      <c r="Y126" s="15"/>
      <c r="Z126" s="15"/>
      <c r="AA126" s="15"/>
      <c r="AB126" s="15"/>
      <c r="AC126" s="15"/>
      <c r="AD126" s="15"/>
      <c r="AE126" s="15"/>
      <c r="AT126" s="269" t="s">
        <v>319</v>
      </c>
      <c r="AU126" s="269" t="s">
        <v>85</v>
      </c>
      <c r="AV126" s="15" t="s">
        <v>315</v>
      </c>
      <c r="AW126" s="15" t="s">
        <v>37</v>
      </c>
      <c r="AX126" s="15" t="s">
        <v>83</v>
      </c>
      <c r="AY126" s="269" t="s">
        <v>308</v>
      </c>
    </row>
    <row r="127" s="12" customFormat="1" ht="22.8" customHeight="1">
      <c r="A127" s="12"/>
      <c r="B127" s="200"/>
      <c r="C127" s="201"/>
      <c r="D127" s="202" t="s">
        <v>75</v>
      </c>
      <c r="E127" s="214" t="s">
        <v>518</v>
      </c>
      <c r="F127" s="214" t="s">
        <v>519</v>
      </c>
      <c r="G127" s="201"/>
      <c r="H127" s="201"/>
      <c r="I127" s="204"/>
      <c r="J127" s="215">
        <f>BK127</f>
        <v>0</v>
      </c>
      <c r="K127" s="201"/>
      <c r="L127" s="206"/>
      <c r="M127" s="207"/>
      <c r="N127" s="208"/>
      <c r="O127" s="208"/>
      <c r="P127" s="209">
        <f>SUM(P128:P129)</f>
        <v>0</v>
      </c>
      <c r="Q127" s="208"/>
      <c r="R127" s="209">
        <f>SUM(R128:R129)</f>
        <v>0</v>
      </c>
      <c r="S127" s="208"/>
      <c r="T127" s="210">
        <f>SUM(T128:T129)</f>
        <v>0</v>
      </c>
      <c r="U127" s="12"/>
      <c r="V127" s="12"/>
      <c r="W127" s="12"/>
      <c r="X127" s="12"/>
      <c r="Y127" s="12"/>
      <c r="Z127" s="12"/>
      <c r="AA127" s="12"/>
      <c r="AB127" s="12"/>
      <c r="AC127" s="12"/>
      <c r="AD127" s="12"/>
      <c r="AE127" s="12"/>
      <c r="AR127" s="211" t="s">
        <v>83</v>
      </c>
      <c r="AT127" s="212" t="s">
        <v>75</v>
      </c>
      <c r="AU127" s="212" t="s">
        <v>83</v>
      </c>
      <c r="AY127" s="211" t="s">
        <v>308</v>
      </c>
      <c r="BK127" s="213">
        <f>SUM(BK128:BK129)</f>
        <v>0</v>
      </c>
    </row>
    <row r="128" s="2" customFormat="1" ht="16.5" customHeight="1">
      <c r="A128" s="41"/>
      <c r="B128" s="42"/>
      <c r="C128" s="216" t="s">
        <v>352</v>
      </c>
      <c r="D128" s="216" t="s">
        <v>310</v>
      </c>
      <c r="E128" s="217" t="s">
        <v>8506</v>
      </c>
      <c r="F128" s="218" t="s">
        <v>10484</v>
      </c>
      <c r="G128" s="219" t="s">
        <v>493</v>
      </c>
      <c r="H128" s="220">
        <v>9.5960000000000001</v>
      </c>
      <c r="I128" s="221"/>
      <c r="J128" s="222">
        <f>ROUND(I128*H128,2)</f>
        <v>0</v>
      </c>
      <c r="K128" s="218" t="s">
        <v>314</v>
      </c>
      <c r="L128" s="47"/>
      <c r="M128" s="223" t="s">
        <v>19</v>
      </c>
      <c r="N128" s="224"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315</v>
      </c>
      <c r="AT128" s="227" t="s">
        <v>310</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391</v>
      </c>
    </row>
    <row r="129" s="2" customFormat="1">
      <c r="A129" s="41"/>
      <c r="B129" s="42"/>
      <c r="C129" s="43"/>
      <c r="D129" s="229" t="s">
        <v>317</v>
      </c>
      <c r="E129" s="43"/>
      <c r="F129" s="230" t="s">
        <v>8509</v>
      </c>
      <c r="G129" s="43"/>
      <c r="H129" s="43"/>
      <c r="I129" s="231"/>
      <c r="J129" s="43"/>
      <c r="K129" s="43"/>
      <c r="L129" s="47"/>
      <c r="M129" s="232"/>
      <c r="N129" s="233"/>
      <c r="O129" s="87"/>
      <c r="P129" s="87"/>
      <c r="Q129" s="87"/>
      <c r="R129" s="87"/>
      <c r="S129" s="87"/>
      <c r="T129" s="88"/>
      <c r="U129" s="41"/>
      <c r="V129" s="41"/>
      <c r="W129" s="41"/>
      <c r="X129" s="41"/>
      <c r="Y129" s="41"/>
      <c r="Z129" s="41"/>
      <c r="AA129" s="41"/>
      <c r="AB129" s="41"/>
      <c r="AC129" s="41"/>
      <c r="AD129" s="41"/>
      <c r="AE129" s="41"/>
      <c r="AT129" s="20" t="s">
        <v>317</v>
      </c>
      <c r="AU129" s="20" t="s">
        <v>85</v>
      </c>
    </row>
    <row r="130" s="12" customFormat="1" ht="25.92" customHeight="1">
      <c r="A130" s="12"/>
      <c r="B130" s="200"/>
      <c r="C130" s="201"/>
      <c r="D130" s="202" t="s">
        <v>75</v>
      </c>
      <c r="E130" s="203" t="s">
        <v>590</v>
      </c>
      <c r="F130" s="203" t="s">
        <v>591</v>
      </c>
      <c r="G130" s="201"/>
      <c r="H130" s="201"/>
      <c r="I130" s="204"/>
      <c r="J130" s="205">
        <f>BK130</f>
        <v>0</v>
      </c>
      <c r="K130" s="201"/>
      <c r="L130" s="206"/>
      <c r="M130" s="207"/>
      <c r="N130" s="208"/>
      <c r="O130" s="208"/>
      <c r="P130" s="209">
        <f>P131+P135+P146</f>
        <v>0</v>
      </c>
      <c r="Q130" s="208"/>
      <c r="R130" s="209">
        <f>R131+R135+R146</f>
        <v>0</v>
      </c>
      <c r="S130" s="208"/>
      <c r="T130" s="210">
        <f>T131+T135+T146</f>
        <v>0</v>
      </c>
      <c r="U130" s="12"/>
      <c r="V130" s="12"/>
      <c r="W130" s="12"/>
      <c r="X130" s="12"/>
      <c r="Y130" s="12"/>
      <c r="Z130" s="12"/>
      <c r="AA130" s="12"/>
      <c r="AB130" s="12"/>
      <c r="AC130" s="12"/>
      <c r="AD130" s="12"/>
      <c r="AE130" s="12"/>
      <c r="AR130" s="211" t="s">
        <v>85</v>
      </c>
      <c r="AT130" s="212" t="s">
        <v>75</v>
      </c>
      <c r="AU130" s="212" t="s">
        <v>76</v>
      </c>
      <c r="AY130" s="211" t="s">
        <v>308</v>
      </c>
      <c r="BK130" s="213">
        <f>BK131+BK135+BK146</f>
        <v>0</v>
      </c>
    </row>
    <row r="131" s="12" customFormat="1" ht="22.8" customHeight="1">
      <c r="A131" s="12"/>
      <c r="B131" s="200"/>
      <c r="C131" s="201"/>
      <c r="D131" s="202" t="s">
        <v>75</v>
      </c>
      <c r="E131" s="214" t="s">
        <v>6249</v>
      </c>
      <c r="F131" s="214" t="s">
        <v>6250</v>
      </c>
      <c r="G131" s="201"/>
      <c r="H131" s="201"/>
      <c r="I131" s="204"/>
      <c r="J131" s="215">
        <f>BK131</f>
        <v>0</v>
      </c>
      <c r="K131" s="201"/>
      <c r="L131" s="206"/>
      <c r="M131" s="207"/>
      <c r="N131" s="208"/>
      <c r="O131" s="208"/>
      <c r="P131" s="209">
        <f>SUM(P132:P134)</f>
        <v>0</v>
      </c>
      <c r="Q131" s="208"/>
      <c r="R131" s="209">
        <f>SUM(R132:R134)</f>
        <v>0</v>
      </c>
      <c r="S131" s="208"/>
      <c r="T131" s="210">
        <f>SUM(T132:T134)</f>
        <v>0</v>
      </c>
      <c r="U131" s="12"/>
      <c r="V131" s="12"/>
      <c r="W131" s="12"/>
      <c r="X131" s="12"/>
      <c r="Y131" s="12"/>
      <c r="Z131" s="12"/>
      <c r="AA131" s="12"/>
      <c r="AB131" s="12"/>
      <c r="AC131" s="12"/>
      <c r="AD131" s="12"/>
      <c r="AE131" s="12"/>
      <c r="AR131" s="211" t="s">
        <v>85</v>
      </c>
      <c r="AT131" s="212" t="s">
        <v>75</v>
      </c>
      <c r="AU131" s="212" t="s">
        <v>83</v>
      </c>
      <c r="AY131" s="211" t="s">
        <v>308</v>
      </c>
      <c r="BK131" s="213">
        <f>SUM(BK132:BK134)</f>
        <v>0</v>
      </c>
    </row>
    <row r="132" s="2" customFormat="1" ht="16.5" customHeight="1">
      <c r="A132" s="41"/>
      <c r="B132" s="42"/>
      <c r="C132" s="216" t="s">
        <v>357</v>
      </c>
      <c r="D132" s="216" t="s">
        <v>310</v>
      </c>
      <c r="E132" s="217" t="s">
        <v>8537</v>
      </c>
      <c r="F132" s="218" t="s">
        <v>11324</v>
      </c>
      <c r="G132" s="219" t="s">
        <v>768</v>
      </c>
      <c r="H132" s="220">
        <v>1</v>
      </c>
      <c r="I132" s="221"/>
      <c r="J132" s="222">
        <f>ROUND(I132*H132,2)</f>
        <v>0</v>
      </c>
      <c r="K132" s="218" t="s">
        <v>19</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391</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391</v>
      </c>
      <c r="BM132" s="227" t="s">
        <v>401</v>
      </c>
    </row>
    <row r="133" s="2" customFormat="1" ht="16.5" customHeight="1">
      <c r="A133" s="41"/>
      <c r="B133" s="42"/>
      <c r="C133" s="216" t="s">
        <v>362</v>
      </c>
      <c r="D133" s="216" t="s">
        <v>310</v>
      </c>
      <c r="E133" s="217" t="s">
        <v>8540</v>
      </c>
      <c r="F133" s="218" t="s">
        <v>11289</v>
      </c>
      <c r="G133" s="219" t="s">
        <v>323</v>
      </c>
      <c r="H133" s="220">
        <v>2</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391</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391</v>
      </c>
      <c r="BM133" s="227" t="s">
        <v>411</v>
      </c>
    </row>
    <row r="134" s="2" customFormat="1">
      <c r="A134" s="41"/>
      <c r="B134" s="42"/>
      <c r="C134" s="43"/>
      <c r="D134" s="229" t="s">
        <v>317</v>
      </c>
      <c r="E134" s="43"/>
      <c r="F134" s="230" t="s">
        <v>8543</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2" customFormat="1" ht="22.8" customHeight="1">
      <c r="A135" s="12"/>
      <c r="B135" s="200"/>
      <c r="C135" s="201"/>
      <c r="D135" s="202" t="s">
        <v>75</v>
      </c>
      <c r="E135" s="214" t="s">
        <v>8544</v>
      </c>
      <c r="F135" s="214" t="s">
        <v>8545</v>
      </c>
      <c r="G135" s="201"/>
      <c r="H135" s="201"/>
      <c r="I135" s="204"/>
      <c r="J135" s="215">
        <f>BK135</f>
        <v>0</v>
      </c>
      <c r="K135" s="201"/>
      <c r="L135" s="206"/>
      <c r="M135" s="207"/>
      <c r="N135" s="208"/>
      <c r="O135" s="208"/>
      <c r="P135" s="209">
        <f>SUM(P136:P145)</f>
        <v>0</v>
      </c>
      <c r="Q135" s="208"/>
      <c r="R135" s="209">
        <f>SUM(R136:R145)</f>
        <v>0</v>
      </c>
      <c r="S135" s="208"/>
      <c r="T135" s="210">
        <f>SUM(T136:T145)</f>
        <v>0</v>
      </c>
      <c r="U135" s="12"/>
      <c r="V135" s="12"/>
      <c r="W135" s="12"/>
      <c r="X135" s="12"/>
      <c r="Y135" s="12"/>
      <c r="Z135" s="12"/>
      <c r="AA135" s="12"/>
      <c r="AB135" s="12"/>
      <c r="AC135" s="12"/>
      <c r="AD135" s="12"/>
      <c r="AE135" s="12"/>
      <c r="AR135" s="211" t="s">
        <v>85</v>
      </c>
      <c r="AT135" s="212" t="s">
        <v>75</v>
      </c>
      <c r="AU135" s="212" t="s">
        <v>83</v>
      </c>
      <c r="AY135" s="211" t="s">
        <v>308</v>
      </c>
      <c r="BK135" s="213">
        <f>SUM(BK136:BK145)</f>
        <v>0</v>
      </c>
    </row>
    <row r="136" s="2" customFormat="1" ht="16.5" customHeight="1">
      <c r="A136" s="41"/>
      <c r="B136" s="42"/>
      <c r="C136" s="216" t="s">
        <v>367</v>
      </c>
      <c r="D136" s="216" t="s">
        <v>310</v>
      </c>
      <c r="E136" s="217" t="s">
        <v>11290</v>
      </c>
      <c r="F136" s="218" t="s">
        <v>11291</v>
      </c>
      <c r="G136" s="219" t="s">
        <v>474</v>
      </c>
      <c r="H136" s="220">
        <v>9.5899999999999999</v>
      </c>
      <c r="I136" s="221"/>
      <c r="J136" s="222">
        <f>ROUND(I136*H136,2)</f>
        <v>0</v>
      </c>
      <c r="K136" s="218" t="s">
        <v>314</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391</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391</v>
      </c>
      <c r="BM136" s="227" t="s">
        <v>420</v>
      </c>
    </row>
    <row r="137" s="2" customFormat="1">
      <c r="A137" s="41"/>
      <c r="B137" s="42"/>
      <c r="C137" s="43"/>
      <c r="D137" s="229" t="s">
        <v>317</v>
      </c>
      <c r="E137" s="43"/>
      <c r="F137" s="230" t="s">
        <v>11292</v>
      </c>
      <c r="G137" s="43"/>
      <c r="H137" s="43"/>
      <c r="I137" s="231"/>
      <c r="J137" s="43"/>
      <c r="K137" s="43"/>
      <c r="L137" s="47"/>
      <c r="M137" s="232"/>
      <c r="N137" s="233"/>
      <c r="O137" s="87"/>
      <c r="P137" s="87"/>
      <c r="Q137" s="87"/>
      <c r="R137" s="87"/>
      <c r="S137" s="87"/>
      <c r="T137" s="88"/>
      <c r="U137" s="41"/>
      <c r="V137" s="41"/>
      <c r="W137" s="41"/>
      <c r="X137" s="41"/>
      <c r="Y137" s="41"/>
      <c r="Z137" s="41"/>
      <c r="AA137" s="41"/>
      <c r="AB137" s="41"/>
      <c r="AC137" s="41"/>
      <c r="AD137" s="41"/>
      <c r="AE137" s="41"/>
      <c r="AT137" s="20" t="s">
        <v>317</v>
      </c>
      <c r="AU137" s="20" t="s">
        <v>85</v>
      </c>
    </row>
    <row r="138" s="2" customFormat="1" ht="16.5" customHeight="1">
      <c r="A138" s="41"/>
      <c r="B138" s="42"/>
      <c r="C138" s="216" t="s">
        <v>8</v>
      </c>
      <c r="D138" s="216" t="s">
        <v>310</v>
      </c>
      <c r="E138" s="217" t="s">
        <v>11293</v>
      </c>
      <c r="F138" s="218" t="s">
        <v>11294</v>
      </c>
      <c r="G138" s="219" t="s">
        <v>323</v>
      </c>
      <c r="H138" s="220">
        <v>2</v>
      </c>
      <c r="I138" s="221"/>
      <c r="J138" s="222">
        <f>ROUND(I138*H138,2)</f>
        <v>0</v>
      </c>
      <c r="K138" s="218" t="s">
        <v>314</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391</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391</v>
      </c>
      <c r="BM138" s="227" t="s">
        <v>430</v>
      </c>
    </row>
    <row r="139" s="2" customFormat="1">
      <c r="A139" s="41"/>
      <c r="B139" s="42"/>
      <c r="C139" s="43"/>
      <c r="D139" s="229" t="s">
        <v>317</v>
      </c>
      <c r="E139" s="43"/>
      <c r="F139" s="230" t="s">
        <v>11295</v>
      </c>
      <c r="G139" s="43"/>
      <c r="H139" s="43"/>
      <c r="I139" s="231"/>
      <c r="J139" s="43"/>
      <c r="K139" s="43"/>
      <c r="L139" s="47"/>
      <c r="M139" s="232"/>
      <c r="N139" s="233"/>
      <c r="O139" s="87"/>
      <c r="P139" s="87"/>
      <c r="Q139" s="87"/>
      <c r="R139" s="87"/>
      <c r="S139" s="87"/>
      <c r="T139" s="88"/>
      <c r="U139" s="41"/>
      <c r="V139" s="41"/>
      <c r="W139" s="41"/>
      <c r="X139" s="41"/>
      <c r="Y139" s="41"/>
      <c r="Z139" s="41"/>
      <c r="AA139" s="41"/>
      <c r="AB139" s="41"/>
      <c r="AC139" s="41"/>
      <c r="AD139" s="41"/>
      <c r="AE139" s="41"/>
      <c r="AT139" s="20" t="s">
        <v>317</v>
      </c>
      <c r="AU139" s="20" t="s">
        <v>85</v>
      </c>
    </row>
    <row r="140" s="2" customFormat="1" ht="16.5" customHeight="1">
      <c r="A140" s="41"/>
      <c r="B140" s="42"/>
      <c r="C140" s="216" t="s">
        <v>376</v>
      </c>
      <c r="D140" s="216" t="s">
        <v>310</v>
      </c>
      <c r="E140" s="217" t="s">
        <v>8552</v>
      </c>
      <c r="F140" s="218" t="s">
        <v>11296</v>
      </c>
      <c r="G140" s="219" t="s">
        <v>474</v>
      </c>
      <c r="H140" s="220">
        <v>4.5</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391</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391</v>
      </c>
      <c r="BM140" s="227" t="s">
        <v>596</v>
      </c>
    </row>
    <row r="141" s="2" customFormat="1">
      <c r="A141" s="41"/>
      <c r="B141" s="42"/>
      <c r="C141" s="43"/>
      <c r="D141" s="229" t="s">
        <v>317</v>
      </c>
      <c r="E141" s="43"/>
      <c r="F141" s="230" t="s">
        <v>8555</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3" customFormat="1">
      <c r="A142" s="13"/>
      <c r="B142" s="234"/>
      <c r="C142" s="235"/>
      <c r="D142" s="236" t="s">
        <v>319</v>
      </c>
      <c r="E142" s="237" t="s">
        <v>19</v>
      </c>
      <c r="F142" s="238" t="s">
        <v>11297</v>
      </c>
      <c r="G142" s="235"/>
      <c r="H142" s="239">
        <v>4.5</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4.5</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16.5" customHeight="1">
      <c r="A144" s="41"/>
      <c r="B144" s="42"/>
      <c r="C144" s="216" t="s">
        <v>381</v>
      </c>
      <c r="D144" s="216" t="s">
        <v>310</v>
      </c>
      <c r="E144" s="217" t="s">
        <v>8561</v>
      </c>
      <c r="F144" s="218" t="s">
        <v>10517</v>
      </c>
      <c r="G144" s="219" t="s">
        <v>1891</v>
      </c>
      <c r="H144" s="290"/>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391</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391</v>
      </c>
      <c r="BM144" s="227" t="s">
        <v>606</v>
      </c>
    </row>
    <row r="145" s="2" customFormat="1">
      <c r="A145" s="41"/>
      <c r="B145" s="42"/>
      <c r="C145" s="43"/>
      <c r="D145" s="229" t="s">
        <v>317</v>
      </c>
      <c r="E145" s="43"/>
      <c r="F145" s="230" t="s">
        <v>8564</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2" customFormat="1" ht="22.8" customHeight="1">
      <c r="A146" s="12"/>
      <c r="B146" s="200"/>
      <c r="C146" s="201"/>
      <c r="D146" s="202" t="s">
        <v>75</v>
      </c>
      <c r="E146" s="214" t="s">
        <v>602</v>
      </c>
      <c r="F146" s="214" t="s">
        <v>603</v>
      </c>
      <c r="G146" s="201"/>
      <c r="H146" s="201"/>
      <c r="I146" s="204"/>
      <c r="J146" s="215">
        <f>BK146</f>
        <v>0</v>
      </c>
      <c r="K146" s="201"/>
      <c r="L146" s="206"/>
      <c r="M146" s="207"/>
      <c r="N146" s="208"/>
      <c r="O146" s="208"/>
      <c r="P146" s="209">
        <f>SUM(P147:P178)</f>
        <v>0</v>
      </c>
      <c r="Q146" s="208"/>
      <c r="R146" s="209">
        <f>SUM(R147:R178)</f>
        <v>0</v>
      </c>
      <c r="S146" s="208"/>
      <c r="T146" s="210">
        <f>SUM(T147:T178)</f>
        <v>0</v>
      </c>
      <c r="U146" s="12"/>
      <c r="V146" s="12"/>
      <c r="W146" s="12"/>
      <c r="X146" s="12"/>
      <c r="Y146" s="12"/>
      <c r="Z146" s="12"/>
      <c r="AA146" s="12"/>
      <c r="AB146" s="12"/>
      <c r="AC146" s="12"/>
      <c r="AD146" s="12"/>
      <c r="AE146" s="12"/>
      <c r="AR146" s="211" t="s">
        <v>85</v>
      </c>
      <c r="AT146" s="212" t="s">
        <v>75</v>
      </c>
      <c r="AU146" s="212" t="s">
        <v>83</v>
      </c>
      <c r="AY146" s="211" t="s">
        <v>308</v>
      </c>
      <c r="BK146" s="213">
        <f>SUM(BK147:BK178)</f>
        <v>0</v>
      </c>
    </row>
    <row r="147" s="2" customFormat="1" ht="16.5" customHeight="1">
      <c r="A147" s="41"/>
      <c r="B147" s="42"/>
      <c r="C147" s="216" t="s">
        <v>386</v>
      </c>
      <c r="D147" s="216" t="s">
        <v>310</v>
      </c>
      <c r="E147" s="217" t="s">
        <v>5429</v>
      </c>
      <c r="F147" s="218" t="s">
        <v>11298</v>
      </c>
      <c r="G147" s="219" t="s">
        <v>768</v>
      </c>
      <c r="H147" s="220">
        <v>1</v>
      </c>
      <c r="I147" s="221"/>
      <c r="J147" s="222">
        <f>ROUND(I147*H147,2)</f>
        <v>0</v>
      </c>
      <c r="K147" s="218" t="s">
        <v>19</v>
      </c>
      <c r="L147" s="47"/>
      <c r="M147" s="223" t="s">
        <v>19</v>
      </c>
      <c r="N147" s="224" t="s">
        <v>47</v>
      </c>
      <c r="O147" s="87"/>
      <c r="P147" s="225">
        <f>O147*H147</f>
        <v>0</v>
      </c>
      <c r="Q147" s="225">
        <v>0</v>
      </c>
      <c r="R147" s="225">
        <f>Q147*H147</f>
        <v>0</v>
      </c>
      <c r="S147" s="225">
        <v>0</v>
      </c>
      <c r="T147" s="226">
        <f>S147*H147</f>
        <v>0</v>
      </c>
      <c r="U147" s="41"/>
      <c r="V147" s="41"/>
      <c r="W147" s="41"/>
      <c r="X147" s="41"/>
      <c r="Y147" s="41"/>
      <c r="Z147" s="41"/>
      <c r="AA147" s="41"/>
      <c r="AB147" s="41"/>
      <c r="AC147" s="41"/>
      <c r="AD147" s="41"/>
      <c r="AE147" s="41"/>
      <c r="AR147" s="227" t="s">
        <v>391</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391</v>
      </c>
      <c r="BM147" s="227" t="s">
        <v>611</v>
      </c>
    </row>
    <row r="148" s="2" customFormat="1" ht="16.5" customHeight="1">
      <c r="A148" s="41"/>
      <c r="B148" s="42"/>
      <c r="C148" s="216" t="s">
        <v>391</v>
      </c>
      <c r="D148" s="216" t="s">
        <v>310</v>
      </c>
      <c r="E148" s="217" t="s">
        <v>8570</v>
      </c>
      <c r="F148" s="218" t="s">
        <v>11299</v>
      </c>
      <c r="G148" s="219" t="s">
        <v>313</v>
      </c>
      <c r="H148" s="220">
        <v>17.742000000000001</v>
      </c>
      <c r="I148" s="221"/>
      <c r="J148" s="222">
        <f>ROUND(I148*H148,2)</f>
        <v>0</v>
      </c>
      <c r="K148" s="218" t="s">
        <v>19</v>
      </c>
      <c r="L148" s="47"/>
      <c r="M148" s="223" t="s">
        <v>19</v>
      </c>
      <c r="N148" s="224" t="s">
        <v>47</v>
      </c>
      <c r="O148" s="87"/>
      <c r="P148" s="225">
        <f>O148*H148</f>
        <v>0</v>
      </c>
      <c r="Q148" s="225">
        <v>0</v>
      </c>
      <c r="R148" s="225">
        <f>Q148*H148</f>
        <v>0</v>
      </c>
      <c r="S148" s="225">
        <v>0</v>
      </c>
      <c r="T148" s="226">
        <f>S148*H148</f>
        <v>0</v>
      </c>
      <c r="U148" s="41"/>
      <c r="V148" s="41"/>
      <c r="W148" s="41"/>
      <c r="X148" s="41"/>
      <c r="Y148" s="41"/>
      <c r="Z148" s="41"/>
      <c r="AA148" s="41"/>
      <c r="AB148" s="41"/>
      <c r="AC148" s="41"/>
      <c r="AD148" s="41"/>
      <c r="AE148" s="41"/>
      <c r="AR148" s="227" t="s">
        <v>391</v>
      </c>
      <c r="AT148" s="227" t="s">
        <v>310</v>
      </c>
      <c r="AU148" s="227" t="s">
        <v>85</v>
      </c>
      <c r="AY148" s="20" t="s">
        <v>308</v>
      </c>
      <c r="BE148" s="228">
        <f>IF(N148="základní",J148,0)</f>
        <v>0</v>
      </c>
      <c r="BF148" s="228">
        <f>IF(N148="snížená",J148,0)</f>
        <v>0</v>
      </c>
      <c r="BG148" s="228">
        <f>IF(N148="zákl. přenesená",J148,0)</f>
        <v>0</v>
      </c>
      <c r="BH148" s="228">
        <f>IF(N148="sníž. přenesená",J148,0)</f>
        <v>0</v>
      </c>
      <c r="BI148" s="228">
        <f>IF(N148="nulová",J148,0)</f>
        <v>0</v>
      </c>
      <c r="BJ148" s="20" t="s">
        <v>83</v>
      </c>
      <c r="BK148" s="228">
        <f>ROUND(I148*H148,2)</f>
        <v>0</v>
      </c>
      <c r="BL148" s="20" t="s">
        <v>391</v>
      </c>
      <c r="BM148" s="227" t="s">
        <v>616</v>
      </c>
    </row>
    <row r="149" s="14" customFormat="1">
      <c r="A149" s="14"/>
      <c r="B149" s="249"/>
      <c r="C149" s="250"/>
      <c r="D149" s="236" t="s">
        <v>319</v>
      </c>
      <c r="E149" s="251" t="s">
        <v>19</v>
      </c>
      <c r="F149" s="252" t="s">
        <v>11274</v>
      </c>
      <c r="G149" s="250"/>
      <c r="H149" s="251" t="s">
        <v>19</v>
      </c>
      <c r="I149" s="253"/>
      <c r="J149" s="250"/>
      <c r="K149" s="250"/>
      <c r="L149" s="254"/>
      <c r="M149" s="255"/>
      <c r="N149" s="256"/>
      <c r="O149" s="256"/>
      <c r="P149" s="256"/>
      <c r="Q149" s="256"/>
      <c r="R149" s="256"/>
      <c r="S149" s="256"/>
      <c r="T149" s="257"/>
      <c r="U149" s="14"/>
      <c r="V149" s="14"/>
      <c r="W149" s="14"/>
      <c r="X149" s="14"/>
      <c r="Y149" s="14"/>
      <c r="Z149" s="14"/>
      <c r="AA149" s="14"/>
      <c r="AB149" s="14"/>
      <c r="AC149" s="14"/>
      <c r="AD149" s="14"/>
      <c r="AE149" s="14"/>
      <c r="AT149" s="258" t="s">
        <v>319</v>
      </c>
      <c r="AU149" s="258" t="s">
        <v>85</v>
      </c>
      <c r="AV149" s="14" t="s">
        <v>83</v>
      </c>
      <c r="AW149" s="14" t="s">
        <v>37</v>
      </c>
      <c r="AX149" s="14" t="s">
        <v>76</v>
      </c>
      <c r="AY149" s="258" t="s">
        <v>308</v>
      </c>
    </row>
    <row r="150" s="13" customFormat="1">
      <c r="A150" s="13"/>
      <c r="B150" s="234"/>
      <c r="C150" s="235"/>
      <c r="D150" s="236" t="s">
        <v>319</v>
      </c>
      <c r="E150" s="237" t="s">
        <v>19</v>
      </c>
      <c r="F150" s="238" t="s">
        <v>11325</v>
      </c>
      <c r="G150" s="235"/>
      <c r="H150" s="239">
        <v>17.742000000000001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5" customFormat="1">
      <c r="A151" s="15"/>
      <c r="B151" s="259"/>
      <c r="C151" s="260"/>
      <c r="D151" s="236" t="s">
        <v>319</v>
      </c>
      <c r="E151" s="261" t="s">
        <v>19</v>
      </c>
      <c r="F151" s="262" t="s">
        <v>448</v>
      </c>
      <c r="G151" s="260"/>
      <c r="H151" s="263">
        <v>17.742000000000001</v>
      </c>
      <c r="I151" s="264"/>
      <c r="J151" s="260"/>
      <c r="K151" s="260"/>
      <c r="L151" s="265"/>
      <c r="M151" s="266"/>
      <c r="N151" s="267"/>
      <c r="O151" s="267"/>
      <c r="P151" s="267"/>
      <c r="Q151" s="267"/>
      <c r="R151" s="267"/>
      <c r="S151" s="267"/>
      <c r="T151" s="268"/>
      <c r="U151" s="15"/>
      <c r="V151" s="15"/>
      <c r="W151" s="15"/>
      <c r="X151" s="15"/>
      <c r="Y151" s="15"/>
      <c r="Z151" s="15"/>
      <c r="AA151" s="15"/>
      <c r="AB151" s="15"/>
      <c r="AC151" s="15"/>
      <c r="AD151" s="15"/>
      <c r="AE151" s="15"/>
      <c r="AT151" s="269" t="s">
        <v>319</v>
      </c>
      <c r="AU151" s="269" t="s">
        <v>85</v>
      </c>
      <c r="AV151" s="15" t="s">
        <v>315</v>
      </c>
      <c r="AW151" s="15" t="s">
        <v>37</v>
      </c>
      <c r="AX151" s="15" t="s">
        <v>83</v>
      </c>
      <c r="AY151" s="269" t="s">
        <v>308</v>
      </c>
    </row>
    <row r="152" s="2" customFormat="1" ht="16.5" customHeight="1">
      <c r="A152" s="41"/>
      <c r="B152" s="42"/>
      <c r="C152" s="216" t="s">
        <v>396</v>
      </c>
      <c r="D152" s="216" t="s">
        <v>310</v>
      </c>
      <c r="E152" s="217" t="s">
        <v>11301</v>
      </c>
      <c r="F152" s="218" t="s">
        <v>11302</v>
      </c>
      <c r="G152" s="219" t="s">
        <v>313</v>
      </c>
      <c r="H152" s="220">
        <v>4.1070000000000002</v>
      </c>
      <c r="I152" s="221"/>
      <c r="J152" s="222">
        <f>ROUND(I152*H152,2)</f>
        <v>0</v>
      </c>
      <c r="K152" s="218" t="s">
        <v>19</v>
      </c>
      <c r="L152" s="47"/>
      <c r="M152" s="223" t="s">
        <v>19</v>
      </c>
      <c r="N152" s="224" t="s">
        <v>47</v>
      </c>
      <c r="O152" s="87"/>
      <c r="P152" s="225">
        <f>O152*H152</f>
        <v>0</v>
      </c>
      <c r="Q152" s="225">
        <v>0</v>
      </c>
      <c r="R152" s="225">
        <f>Q152*H152</f>
        <v>0</v>
      </c>
      <c r="S152" s="225">
        <v>0</v>
      </c>
      <c r="T152" s="226">
        <f>S152*H152</f>
        <v>0</v>
      </c>
      <c r="U152" s="41"/>
      <c r="V152" s="41"/>
      <c r="W152" s="41"/>
      <c r="X152" s="41"/>
      <c r="Y152" s="41"/>
      <c r="Z152" s="41"/>
      <c r="AA152" s="41"/>
      <c r="AB152" s="41"/>
      <c r="AC152" s="41"/>
      <c r="AD152" s="41"/>
      <c r="AE152" s="41"/>
      <c r="AR152" s="227" t="s">
        <v>391</v>
      </c>
      <c r="AT152" s="227" t="s">
        <v>310</v>
      </c>
      <c r="AU152" s="227" t="s">
        <v>85</v>
      </c>
      <c r="AY152" s="20" t="s">
        <v>308</v>
      </c>
      <c r="BE152" s="228">
        <f>IF(N152="základní",J152,0)</f>
        <v>0</v>
      </c>
      <c r="BF152" s="228">
        <f>IF(N152="snížená",J152,0)</f>
        <v>0</v>
      </c>
      <c r="BG152" s="228">
        <f>IF(N152="zákl. přenesená",J152,0)</f>
        <v>0</v>
      </c>
      <c r="BH152" s="228">
        <f>IF(N152="sníž. přenesená",J152,0)</f>
        <v>0</v>
      </c>
      <c r="BI152" s="228">
        <f>IF(N152="nulová",J152,0)</f>
        <v>0</v>
      </c>
      <c r="BJ152" s="20" t="s">
        <v>83</v>
      </c>
      <c r="BK152" s="228">
        <f>ROUND(I152*H152,2)</f>
        <v>0</v>
      </c>
      <c r="BL152" s="20" t="s">
        <v>391</v>
      </c>
      <c r="BM152" s="227" t="s">
        <v>620</v>
      </c>
    </row>
    <row r="153" s="14" customFormat="1">
      <c r="A153" s="14"/>
      <c r="B153" s="249"/>
      <c r="C153" s="250"/>
      <c r="D153" s="236" t="s">
        <v>319</v>
      </c>
      <c r="E153" s="251" t="s">
        <v>19</v>
      </c>
      <c r="F153" s="252" t="s">
        <v>11274</v>
      </c>
      <c r="G153" s="250"/>
      <c r="H153" s="251" t="s">
        <v>19</v>
      </c>
      <c r="I153" s="253"/>
      <c r="J153" s="250"/>
      <c r="K153" s="250"/>
      <c r="L153" s="254"/>
      <c r="M153" s="255"/>
      <c r="N153" s="256"/>
      <c r="O153" s="256"/>
      <c r="P153" s="256"/>
      <c r="Q153" s="256"/>
      <c r="R153" s="256"/>
      <c r="S153" s="256"/>
      <c r="T153" s="257"/>
      <c r="U153" s="14"/>
      <c r="V153" s="14"/>
      <c r="W153" s="14"/>
      <c r="X153" s="14"/>
      <c r="Y153" s="14"/>
      <c r="Z153" s="14"/>
      <c r="AA153" s="14"/>
      <c r="AB153" s="14"/>
      <c r="AC153" s="14"/>
      <c r="AD153" s="14"/>
      <c r="AE153" s="14"/>
      <c r="AT153" s="258" t="s">
        <v>319</v>
      </c>
      <c r="AU153" s="258" t="s">
        <v>85</v>
      </c>
      <c r="AV153" s="14" t="s">
        <v>83</v>
      </c>
      <c r="AW153" s="14" t="s">
        <v>37</v>
      </c>
      <c r="AX153" s="14" t="s">
        <v>76</v>
      </c>
      <c r="AY153" s="258" t="s">
        <v>308</v>
      </c>
    </row>
    <row r="154" s="14" customFormat="1">
      <c r="A154" s="14"/>
      <c r="B154" s="249"/>
      <c r="C154" s="250"/>
      <c r="D154" s="236" t="s">
        <v>319</v>
      </c>
      <c r="E154" s="251" t="s">
        <v>19</v>
      </c>
      <c r="F154" s="252" t="s">
        <v>11303</v>
      </c>
      <c r="G154" s="250"/>
      <c r="H154" s="251" t="s">
        <v>19</v>
      </c>
      <c r="I154" s="253"/>
      <c r="J154" s="250"/>
      <c r="K154" s="250"/>
      <c r="L154" s="254"/>
      <c r="M154" s="255"/>
      <c r="N154" s="256"/>
      <c r="O154" s="256"/>
      <c r="P154" s="256"/>
      <c r="Q154" s="256"/>
      <c r="R154" s="256"/>
      <c r="S154" s="256"/>
      <c r="T154" s="257"/>
      <c r="U154" s="14"/>
      <c r="V154" s="14"/>
      <c r="W154" s="14"/>
      <c r="X154" s="14"/>
      <c r="Y154" s="14"/>
      <c r="Z154" s="14"/>
      <c r="AA154" s="14"/>
      <c r="AB154" s="14"/>
      <c r="AC154" s="14"/>
      <c r="AD154" s="14"/>
      <c r="AE154" s="14"/>
      <c r="AT154" s="258" t="s">
        <v>319</v>
      </c>
      <c r="AU154" s="258" t="s">
        <v>85</v>
      </c>
      <c r="AV154" s="14" t="s">
        <v>83</v>
      </c>
      <c r="AW154" s="14" t="s">
        <v>37</v>
      </c>
      <c r="AX154" s="14" t="s">
        <v>76</v>
      </c>
      <c r="AY154" s="258" t="s">
        <v>308</v>
      </c>
    </row>
    <row r="155" s="13" customFormat="1">
      <c r="A155" s="13"/>
      <c r="B155" s="234"/>
      <c r="C155" s="235"/>
      <c r="D155" s="236" t="s">
        <v>319</v>
      </c>
      <c r="E155" s="237" t="s">
        <v>19</v>
      </c>
      <c r="F155" s="238" t="s">
        <v>11326</v>
      </c>
      <c r="G155" s="235"/>
      <c r="H155" s="239">
        <v>4.1070000000000002</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5" customFormat="1">
      <c r="A156" s="15"/>
      <c r="B156" s="259"/>
      <c r="C156" s="260"/>
      <c r="D156" s="236" t="s">
        <v>319</v>
      </c>
      <c r="E156" s="261" t="s">
        <v>19</v>
      </c>
      <c r="F156" s="262" t="s">
        <v>448</v>
      </c>
      <c r="G156" s="260"/>
      <c r="H156" s="263">
        <v>4.1070000000000002</v>
      </c>
      <c r="I156" s="264"/>
      <c r="J156" s="260"/>
      <c r="K156" s="260"/>
      <c r="L156" s="265"/>
      <c r="M156" s="266"/>
      <c r="N156" s="267"/>
      <c r="O156" s="267"/>
      <c r="P156" s="267"/>
      <c r="Q156" s="267"/>
      <c r="R156" s="267"/>
      <c r="S156" s="267"/>
      <c r="T156" s="268"/>
      <c r="U156" s="15"/>
      <c r="V156" s="15"/>
      <c r="W156" s="15"/>
      <c r="X156" s="15"/>
      <c r="Y156" s="15"/>
      <c r="Z156" s="15"/>
      <c r="AA156" s="15"/>
      <c r="AB156" s="15"/>
      <c r="AC156" s="15"/>
      <c r="AD156" s="15"/>
      <c r="AE156" s="15"/>
      <c r="AT156" s="269" t="s">
        <v>319</v>
      </c>
      <c r="AU156" s="269" t="s">
        <v>85</v>
      </c>
      <c r="AV156" s="15" t="s">
        <v>315</v>
      </c>
      <c r="AW156" s="15" t="s">
        <v>37</v>
      </c>
      <c r="AX156" s="15" t="s">
        <v>83</v>
      </c>
      <c r="AY156" s="269" t="s">
        <v>308</v>
      </c>
    </row>
    <row r="157" s="2" customFormat="1" ht="21.75" customHeight="1">
      <c r="A157" s="41"/>
      <c r="B157" s="42"/>
      <c r="C157" s="216" t="s">
        <v>401</v>
      </c>
      <c r="D157" s="216" t="s">
        <v>310</v>
      </c>
      <c r="E157" s="217" t="s">
        <v>11305</v>
      </c>
      <c r="F157" s="218" t="s">
        <v>11306</v>
      </c>
      <c r="G157" s="219" t="s">
        <v>474</v>
      </c>
      <c r="H157" s="220">
        <v>9.5899999999999999</v>
      </c>
      <c r="I157" s="221"/>
      <c r="J157" s="222">
        <f>ROUND(I157*H157,2)</f>
        <v>0</v>
      </c>
      <c r="K157" s="218" t="s">
        <v>19</v>
      </c>
      <c r="L157" s="47"/>
      <c r="M157" s="223" t="s">
        <v>19</v>
      </c>
      <c r="N157" s="224" t="s">
        <v>47</v>
      </c>
      <c r="O157" s="87"/>
      <c r="P157" s="225">
        <f>O157*H157</f>
        <v>0</v>
      </c>
      <c r="Q157" s="225">
        <v>0</v>
      </c>
      <c r="R157" s="225">
        <f>Q157*H157</f>
        <v>0</v>
      </c>
      <c r="S157" s="225">
        <v>0</v>
      </c>
      <c r="T157" s="226">
        <f>S157*H157</f>
        <v>0</v>
      </c>
      <c r="U157" s="41"/>
      <c r="V157" s="41"/>
      <c r="W157" s="41"/>
      <c r="X157" s="41"/>
      <c r="Y157" s="41"/>
      <c r="Z157" s="41"/>
      <c r="AA157" s="41"/>
      <c r="AB157" s="41"/>
      <c r="AC157" s="41"/>
      <c r="AD157" s="41"/>
      <c r="AE157" s="41"/>
      <c r="AR157" s="227" t="s">
        <v>391</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391</v>
      </c>
      <c r="BM157" s="227" t="s">
        <v>627</v>
      </c>
    </row>
    <row r="158" s="14" customFormat="1">
      <c r="A158" s="14"/>
      <c r="B158" s="249"/>
      <c r="C158" s="250"/>
      <c r="D158" s="236" t="s">
        <v>319</v>
      </c>
      <c r="E158" s="251" t="s">
        <v>19</v>
      </c>
      <c r="F158" s="252" t="s">
        <v>11274</v>
      </c>
      <c r="G158" s="250"/>
      <c r="H158" s="251" t="s">
        <v>19</v>
      </c>
      <c r="I158" s="253"/>
      <c r="J158" s="250"/>
      <c r="K158" s="250"/>
      <c r="L158" s="254"/>
      <c r="M158" s="255"/>
      <c r="N158" s="256"/>
      <c r="O158" s="256"/>
      <c r="P158" s="256"/>
      <c r="Q158" s="256"/>
      <c r="R158" s="256"/>
      <c r="S158" s="256"/>
      <c r="T158" s="257"/>
      <c r="U158" s="14"/>
      <c r="V158" s="14"/>
      <c r="W158" s="14"/>
      <c r="X158" s="14"/>
      <c r="Y158" s="14"/>
      <c r="Z158" s="14"/>
      <c r="AA158" s="14"/>
      <c r="AB158" s="14"/>
      <c r="AC158" s="14"/>
      <c r="AD158" s="14"/>
      <c r="AE158" s="14"/>
      <c r="AT158" s="258" t="s">
        <v>319</v>
      </c>
      <c r="AU158" s="258" t="s">
        <v>85</v>
      </c>
      <c r="AV158" s="14" t="s">
        <v>83</v>
      </c>
      <c r="AW158" s="14" t="s">
        <v>37</v>
      </c>
      <c r="AX158" s="14" t="s">
        <v>76</v>
      </c>
      <c r="AY158" s="258" t="s">
        <v>308</v>
      </c>
    </row>
    <row r="159" s="14" customFormat="1">
      <c r="A159" s="14"/>
      <c r="B159" s="249"/>
      <c r="C159" s="250"/>
      <c r="D159" s="236" t="s">
        <v>319</v>
      </c>
      <c r="E159" s="251" t="s">
        <v>19</v>
      </c>
      <c r="F159" s="252" t="s">
        <v>11307</v>
      </c>
      <c r="G159" s="250"/>
      <c r="H159" s="251" t="s">
        <v>19</v>
      </c>
      <c r="I159" s="253"/>
      <c r="J159" s="250"/>
      <c r="K159" s="250"/>
      <c r="L159" s="254"/>
      <c r="M159" s="255"/>
      <c r="N159" s="256"/>
      <c r="O159" s="256"/>
      <c r="P159" s="256"/>
      <c r="Q159" s="256"/>
      <c r="R159" s="256"/>
      <c r="S159" s="256"/>
      <c r="T159" s="257"/>
      <c r="U159" s="14"/>
      <c r="V159" s="14"/>
      <c r="W159" s="14"/>
      <c r="X159" s="14"/>
      <c r="Y159" s="14"/>
      <c r="Z159" s="14"/>
      <c r="AA159" s="14"/>
      <c r="AB159" s="14"/>
      <c r="AC159" s="14"/>
      <c r="AD159" s="14"/>
      <c r="AE159" s="14"/>
      <c r="AT159" s="258" t="s">
        <v>319</v>
      </c>
      <c r="AU159" s="258" t="s">
        <v>85</v>
      </c>
      <c r="AV159" s="14" t="s">
        <v>83</v>
      </c>
      <c r="AW159" s="14" t="s">
        <v>37</v>
      </c>
      <c r="AX159" s="14" t="s">
        <v>76</v>
      </c>
      <c r="AY159" s="258" t="s">
        <v>308</v>
      </c>
    </row>
    <row r="160" s="13" customFormat="1">
      <c r="A160" s="13"/>
      <c r="B160" s="234"/>
      <c r="C160" s="235"/>
      <c r="D160" s="236" t="s">
        <v>319</v>
      </c>
      <c r="E160" s="237" t="s">
        <v>19</v>
      </c>
      <c r="F160" s="238" t="s">
        <v>11327</v>
      </c>
      <c r="G160" s="235"/>
      <c r="H160" s="239">
        <v>9.5899999999999999</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5" customFormat="1">
      <c r="A161" s="15"/>
      <c r="B161" s="259"/>
      <c r="C161" s="260"/>
      <c r="D161" s="236" t="s">
        <v>319</v>
      </c>
      <c r="E161" s="261" t="s">
        <v>19</v>
      </c>
      <c r="F161" s="262" t="s">
        <v>448</v>
      </c>
      <c r="G161" s="260"/>
      <c r="H161" s="263">
        <v>9.5899999999999999</v>
      </c>
      <c r="I161" s="264"/>
      <c r="J161" s="260"/>
      <c r="K161" s="260"/>
      <c r="L161" s="265"/>
      <c r="M161" s="266"/>
      <c r="N161" s="267"/>
      <c r="O161" s="267"/>
      <c r="P161" s="267"/>
      <c r="Q161" s="267"/>
      <c r="R161" s="267"/>
      <c r="S161" s="267"/>
      <c r="T161" s="268"/>
      <c r="U161" s="15"/>
      <c r="V161" s="15"/>
      <c r="W161" s="15"/>
      <c r="X161" s="15"/>
      <c r="Y161" s="15"/>
      <c r="Z161" s="15"/>
      <c r="AA161" s="15"/>
      <c r="AB161" s="15"/>
      <c r="AC161" s="15"/>
      <c r="AD161" s="15"/>
      <c r="AE161" s="15"/>
      <c r="AT161" s="269" t="s">
        <v>319</v>
      </c>
      <c r="AU161" s="269" t="s">
        <v>85</v>
      </c>
      <c r="AV161" s="15" t="s">
        <v>315</v>
      </c>
      <c r="AW161" s="15" t="s">
        <v>37</v>
      </c>
      <c r="AX161" s="15" t="s">
        <v>83</v>
      </c>
      <c r="AY161" s="269" t="s">
        <v>308</v>
      </c>
    </row>
    <row r="162" s="2" customFormat="1" ht="16.5" customHeight="1">
      <c r="A162" s="41"/>
      <c r="B162" s="42"/>
      <c r="C162" s="216" t="s">
        <v>406</v>
      </c>
      <c r="D162" s="216" t="s">
        <v>310</v>
      </c>
      <c r="E162" s="217" t="s">
        <v>11309</v>
      </c>
      <c r="F162" s="218" t="s">
        <v>11310</v>
      </c>
      <c r="G162" s="219" t="s">
        <v>313</v>
      </c>
      <c r="H162" s="220">
        <v>17.228999999999999</v>
      </c>
      <c r="I162" s="221"/>
      <c r="J162" s="222">
        <f>ROUND(I162*H162,2)</f>
        <v>0</v>
      </c>
      <c r="K162" s="218" t="s">
        <v>19</v>
      </c>
      <c r="L162" s="47"/>
      <c r="M162" s="223" t="s">
        <v>19</v>
      </c>
      <c r="N162" s="224" t="s">
        <v>47</v>
      </c>
      <c r="O162" s="87"/>
      <c r="P162" s="225">
        <f>O162*H162</f>
        <v>0</v>
      </c>
      <c r="Q162" s="225">
        <v>0</v>
      </c>
      <c r="R162" s="225">
        <f>Q162*H162</f>
        <v>0</v>
      </c>
      <c r="S162" s="225">
        <v>0</v>
      </c>
      <c r="T162" s="226">
        <f>S162*H162</f>
        <v>0</v>
      </c>
      <c r="U162" s="41"/>
      <c r="V162" s="41"/>
      <c r="W162" s="41"/>
      <c r="X162" s="41"/>
      <c r="Y162" s="41"/>
      <c r="Z162" s="41"/>
      <c r="AA162" s="41"/>
      <c r="AB162" s="41"/>
      <c r="AC162" s="41"/>
      <c r="AD162" s="41"/>
      <c r="AE162" s="41"/>
      <c r="AR162" s="227" t="s">
        <v>391</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391</v>
      </c>
      <c r="BM162" s="227" t="s">
        <v>735</v>
      </c>
    </row>
    <row r="163" s="14" customFormat="1">
      <c r="A163" s="14"/>
      <c r="B163" s="249"/>
      <c r="C163" s="250"/>
      <c r="D163" s="236" t="s">
        <v>319</v>
      </c>
      <c r="E163" s="251" t="s">
        <v>19</v>
      </c>
      <c r="F163" s="252" t="s">
        <v>11274</v>
      </c>
      <c r="G163" s="250"/>
      <c r="H163" s="251" t="s">
        <v>19</v>
      </c>
      <c r="I163" s="253"/>
      <c r="J163" s="250"/>
      <c r="K163" s="250"/>
      <c r="L163" s="254"/>
      <c r="M163" s="255"/>
      <c r="N163" s="256"/>
      <c r="O163" s="256"/>
      <c r="P163" s="256"/>
      <c r="Q163" s="256"/>
      <c r="R163" s="256"/>
      <c r="S163" s="256"/>
      <c r="T163" s="257"/>
      <c r="U163" s="14"/>
      <c r="V163" s="14"/>
      <c r="W163" s="14"/>
      <c r="X163" s="14"/>
      <c r="Y163" s="14"/>
      <c r="Z163" s="14"/>
      <c r="AA163" s="14"/>
      <c r="AB163" s="14"/>
      <c r="AC163" s="14"/>
      <c r="AD163" s="14"/>
      <c r="AE163" s="14"/>
      <c r="AT163" s="258" t="s">
        <v>319</v>
      </c>
      <c r="AU163" s="258" t="s">
        <v>85</v>
      </c>
      <c r="AV163" s="14" t="s">
        <v>83</v>
      </c>
      <c r="AW163" s="14" t="s">
        <v>37</v>
      </c>
      <c r="AX163" s="14" t="s">
        <v>76</v>
      </c>
      <c r="AY163" s="258" t="s">
        <v>308</v>
      </c>
    </row>
    <row r="164" s="14" customFormat="1">
      <c r="A164" s="14"/>
      <c r="B164" s="249"/>
      <c r="C164" s="250"/>
      <c r="D164" s="236" t="s">
        <v>319</v>
      </c>
      <c r="E164" s="251" t="s">
        <v>19</v>
      </c>
      <c r="F164" s="252" t="s">
        <v>11311</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11328</v>
      </c>
      <c r="G165" s="235"/>
      <c r="H165" s="239">
        <v>17.228999999999999</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5" customFormat="1">
      <c r="A166" s="15"/>
      <c r="B166" s="259"/>
      <c r="C166" s="260"/>
      <c r="D166" s="236" t="s">
        <v>319</v>
      </c>
      <c r="E166" s="261" t="s">
        <v>19</v>
      </c>
      <c r="F166" s="262" t="s">
        <v>448</v>
      </c>
      <c r="G166" s="260"/>
      <c r="H166" s="263">
        <v>17.228999999999999</v>
      </c>
      <c r="I166" s="264"/>
      <c r="J166" s="260"/>
      <c r="K166" s="260"/>
      <c r="L166" s="265"/>
      <c r="M166" s="266"/>
      <c r="N166" s="267"/>
      <c r="O166" s="267"/>
      <c r="P166" s="267"/>
      <c r="Q166" s="267"/>
      <c r="R166" s="267"/>
      <c r="S166" s="267"/>
      <c r="T166" s="268"/>
      <c r="U166" s="15"/>
      <c r="V166" s="15"/>
      <c r="W166" s="15"/>
      <c r="X166" s="15"/>
      <c r="Y166" s="15"/>
      <c r="Z166" s="15"/>
      <c r="AA166" s="15"/>
      <c r="AB166" s="15"/>
      <c r="AC166" s="15"/>
      <c r="AD166" s="15"/>
      <c r="AE166" s="15"/>
      <c r="AT166" s="269" t="s">
        <v>319</v>
      </c>
      <c r="AU166" s="269" t="s">
        <v>85</v>
      </c>
      <c r="AV166" s="15" t="s">
        <v>315</v>
      </c>
      <c r="AW166" s="15" t="s">
        <v>37</v>
      </c>
      <c r="AX166" s="15" t="s">
        <v>83</v>
      </c>
      <c r="AY166" s="269" t="s">
        <v>308</v>
      </c>
    </row>
    <row r="167" s="2" customFormat="1" ht="16.5" customHeight="1">
      <c r="A167" s="41"/>
      <c r="B167" s="42"/>
      <c r="C167" s="216" t="s">
        <v>411</v>
      </c>
      <c r="D167" s="216" t="s">
        <v>310</v>
      </c>
      <c r="E167" s="217" t="s">
        <v>11313</v>
      </c>
      <c r="F167" s="218" t="s">
        <v>11314</v>
      </c>
      <c r="G167" s="219" t="s">
        <v>323</v>
      </c>
      <c r="H167" s="220">
        <v>3</v>
      </c>
      <c r="I167" s="221"/>
      <c r="J167" s="222">
        <f>ROUND(I167*H167,2)</f>
        <v>0</v>
      </c>
      <c r="K167" s="218" t="s">
        <v>19</v>
      </c>
      <c r="L167" s="47"/>
      <c r="M167" s="223" t="s">
        <v>19</v>
      </c>
      <c r="N167" s="224" t="s">
        <v>47</v>
      </c>
      <c r="O167" s="87"/>
      <c r="P167" s="225">
        <f>O167*H167</f>
        <v>0</v>
      </c>
      <c r="Q167" s="225">
        <v>0</v>
      </c>
      <c r="R167" s="225">
        <f>Q167*H167</f>
        <v>0</v>
      </c>
      <c r="S167" s="225">
        <v>0</v>
      </c>
      <c r="T167" s="226">
        <f>S167*H167</f>
        <v>0</v>
      </c>
      <c r="U167" s="41"/>
      <c r="V167" s="41"/>
      <c r="W167" s="41"/>
      <c r="X167" s="41"/>
      <c r="Y167" s="41"/>
      <c r="Z167" s="41"/>
      <c r="AA167" s="41"/>
      <c r="AB167" s="41"/>
      <c r="AC167" s="41"/>
      <c r="AD167" s="41"/>
      <c r="AE167" s="41"/>
      <c r="AR167" s="227" t="s">
        <v>391</v>
      </c>
      <c r="AT167" s="227" t="s">
        <v>310</v>
      </c>
      <c r="AU167" s="227" t="s">
        <v>85</v>
      </c>
      <c r="AY167" s="20" t="s">
        <v>308</v>
      </c>
      <c r="BE167" s="228">
        <f>IF(N167="základní",J167,0)</f>
        <v>0</v>
      </c>
      <c r="BF167" s="228">
        <f>IF(N167="snížená",J167,0)</f>
        <v>0</v>
      </c>
      <c r="BG167" s="228">
        <f>IF(N167="zákl. přenesená",J167,0)</f>
        <v>0</v>
      </c>
      <c r="BH167" s="228">
        <f>IF(N167="sníž. přenesená",J167,0)</f>
        <v>0</v>
      </c>
      <c r="BI167" s="228">
        <f>IF(N167="nulová",J167,0)</f>
        <v>0</v>
      </c>
      <c r="BJ167" s="20" t="s">
        <v>83</v>
      </c>
      <c r="BK167" s="228">
        <f>ROUND(I167*H167,2)</f>
        <v>0</v>
      </c>
      <c r="BL167" s="20" t="s">
        <v>391</v>
      </c>
      <c r="BM167" s="227" t="s">
        <v>740</v>
      </c>
    </row>
    <row r="168" s="14" customFormat="1">
      <c r="A168" s="14"/>
      <c r="B168" s="249"/>
      <c r="C168" s="250"/>
      <c r="D168" s="236" t="s">
        <v>319</v>
      </c>
      <c r="E168" s="251" t="s">
        <v>19</v>
      </c>
      <c r="F168" s="252" t="s">
        <v>11274</v>
      </c>
      <c r="G168" s="250"/>
      <c r="H168" s="251" t="s">
        <v>19</v>
      </c>
      <c r="I168" s="253"/>
      <c r="J168" s="250"/>
      <c r="K168" s="250"/>
      <c r="L168" s="254"/>
      <c r="M168" s="255"/>
      <c r="N168" s="256"/>
      <c r="O168" s="256"/>
      <c r="P168" s="256"/>
      <c r="Q168" s="256"/>
      <c r="R168" s="256"/>
      <c r="S168" s="256"/>
      <c r="T168" s="257"/>
      <c r="U168" s="14"/>
      <c r="V168" s="14"/>
      <c r="W168" s="14"/>
      <c r="X168" s="14"/>
      <c r="Y168" s="14"/>
      <c r="Z168" s="14"/>
      <c r="AA168" s="14"/>
      <c r="AB168" s="14"/>
      <c r="AC168" s="14"/>
      <c r="AD168" s="14"/>
      <c r="AE168" s="14"/>
      <c r="AT168" s="258" t="s">
        <v>319</v>
      </c>
      <c r="AU168" s="258" t="s">
        <v>85</v>
      </c>
      <c r="AV168" s="14" t="s">
        <v>83</v>
      </c>
      <c r="AW168" s="14" t="s">
        <v>37</v>
      </c>
      <c r="AX168" s="14" t="s">
        <v>76</v>
      </c>
      <c r="AY168" s="258" t="s">
        <v>308</v>
      </c>
    </row>
    <row r="169" s="14" customFormat="1">
      <c r="A169" s="14"/>
      <c r="B169" s="249"/>
      <c r="C169" s="250"/>
      <c r="D169" s="236" t="s">
        <v>319</v>
      </c>
      <c r="E169" s="251" t="s">
        <v>19</v>
      </c>
      <c r="F169" s="252" t="s">
        <v>11315</v>
      </c>
      <c r="G169" s="250"/>
      <c r="H169" s="251" t="s">
        <v>19</v>
      </c>
      <c r="I169" s="253"/>
      <c r="J169" s="250"/>
      <c r="K169" s="250"/>
      <c r="L169" s="254"/>
      <c r="M169" s="255"/>
      <c r="N169" s="256"/>
      <c r="O169" s="256"/>
      <c r="P169" s="256"/>
      <c r="Q169" s="256"/>
      <c r="R169" s="256"/>
      <c r="S169" s="256"/>
      <c r="T169" s="257"/>
      <c r="U169" s="14"/>
      <c r="V169" s="14"/>
      <c r="W169" s="14"/>
      <c r="X169" s="14"/>
      <c r="Y169" s="14"/>
      <c r="Z169" s="14"/>
      <c r="AA169" s="14"/>
      <c r="AB169" s="14"/>
      <c r="AC169" s="14"/>
      <c r="AD169" s="14"/>
      <c r="AE169" s="14"/>
      <c r="AT169" s="258" t="s">
        <v>319</v>
      </c>
      <c r="AU169" s="258" t="s">
        <v>85</v>
      </c>
      <c r="AV169" s="14" t="s">
        <v>83</v>
      </c>
      <c r="AW169" s="14" t="s">
        <v>37</v>
      </c>
      <c r="AX169" s="14" t="s">
        <v>76</v>
      </c>
      <c r="AY169" s="258" t="s">
        <v>308</v>
      </c>
    </row>
    <row r="170" s="13" customFormat="1">
      <c r="A170" s="13"/>
      <c r="B170" s="234"/>
      <c r="C170" s="235"/>
      <c r="D170" s="236" t="s">
        <v>319</v>
      </c>
      <c r="E170" s="237" t="s">
        <v>19</v>
      </c>
      <c r="F170" s="238" t="s">
        <v>150</v>
      </c>
      <c r="G170" s="235"/>
      <c r="H170" s="239">
        <v>3</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76</v>
      </c>
      <c r="AY170" s="245" t="s">
        <v>308</v>
      </c>
    </row>
    <row r="171" s="15" customFormat="1">
      <c r="A171" s="15"/>
      <c r="B171" s="259"/>
      <c r="C171" s="260"/>
      <c r="D171" s="236" t="s">
        <v>319</v>
      </c>
      <c r="E171" s="261" t="s">
        <v>19</v>
      </c>
      <c r="F171" s="262" t="s">
        <v>448</v>
      </c>
      <c r="G171" s="260"/>
      <c r="H171" s="263">
        <v>3</v>
      </c>
      <c r="I171" s="264"/>
      <c r="J171" s="260"/>
      <c r="K171" s="260"/>
      <c r="L171" s="265"/>
      <c r="M171" s="266"/>
      <c r="N171" s="267"/>
      <c r="O171" s="267"/>
      <c r="P171" s="267"/>
      <c r="Q171" s="267"/>
      <c r="R171" s="267"/>
      <c r="S171" s="267"/>
      <c r="T171" s="268"/>
      <c r="U171" s="15"/>
      <c r="V171" s="15"/>
      <c r="W171" s="15"/>
      <c r="X171" s="15"/>
      <c r="Y171" s="15"/>
      <c r="Z171" s="15"/>
      <c r="AA171" s="15"/>
      <c r="AB171" s="15"/>
      <c r="AC171" s="15"/>
      <c r="AD171" s="15"/>
      <c r="AE171" s="15"/>
      <c r="AT171" s="269" t="s">
        <v>319</v>
      </c>
      <c r="AU171" s="269" t="s">
        <v>85</v>
      </c>
      <c r="AV171" s="15" t="s">
        <v>315</v>
      </c>
      <c r="AW171" s="15" t="s">
        <v>37</v>
      </c>
      <c r="AX171" s="15" t="s">
        <v>83</v>
      </c>
      <c r="AY171" s="269" t="s">
        <v>308</v>
      </c>
    </row>
    <row r="172" s="2" customFormat="1" ht="16.5" customHeight="1">
      <c r="A172" s="41"/>
      <c r="B172" s="42"/>
      <c r="C172" s="216" t="s">
        <v>7</v>
      </c>
      <c r="D172" s="216" t="s">
        <v>310</v>
      </c>
      <c r="E172" s="217" t="s">
        <v>11316</v>
      </c>
      <c r="F172" s="218" t="s">
        <v>11317</v>
      </c>
      <c r="G172" s="219" t="s">
        <v>323</v>
      </c>
      <c r="H172" s="220">
        <v>4</v>
      </c>
      <c r="I172" s="221"/>
      <c r="J172" s="222">
        <f>ROUND(I172*H172,2)</f>
        <v>0</v>
      </c>
      <c r="K172" s="218" t="s">
        <v>19</v>
      </c>
      <c r="L172" s="47"/>
      <c r="M172" s="223" t="s">
        <v>19</v>
      </c>
      <c r="N172" s="224" t="s">
        <v>47</v>
      </c>
      <c r="O172" s="87"/>
      <c r="P172" s="225">
        <f>O172*H172</f>
        <v>0</v>
      </c>
      <c r="Q172" s="225">
        <v>0</v>
      </c>
      <c r="R172" s="225">
        <f>Q172*H172</f>
        <v>0</v>
      </c>
      <c r="S172" s="225">
        <v>0</v>
      </c>
      <c r="T172" s="226">
        <f>S172*H172</f>
        <v>0</v>
      </c>
      <c r="U172" s="41"/>
      <c r="V172" s="41"/>
      <c r="W172" s="41"/>
      <c r="X172" s="41"/>
      <c r="Y172" s="41"/>
      <c r="Z172" s="41"/>
      <c r="AA172" s="41"/>
      <c r="AB172" s="41"/>
      <c r="AC172" s="41"/>
      <c r="AD172" s="41"/>
      <c r="AE172" s="41"/>
      <c r="AR172" s="227" t="s">
        <v>391</v>
      </c>
      <c r="AT172" s="227" t="s">
        <v>310</v>
      </c>
      <c r="AU172" s="227" t="s">
        <v>85</v>
      </c>
      <c r="AY172" s="20" t="s">
        <v>308</v>
      </c>
      <c r="BE172" s="228">
        <f>IF(N172="základní",J172,0)</f>
        <v>0</v>
      </c>
      <c r="BF172" s="228">
        <f>IF(N172="snížená",J172,0)</f>
        <v>0</v>
      </c>
      <c r="BG172" s="228">
        <f>IF(N172="zákl. přenesená",J172,0)</f>
        <v>0</v>
      </c>
      <c r="BH172" s="228">
        <f>IF(N172="sníž. přenesená",J172,0)</f>
        <v>0</v>
      </c>
      <c r="BI172" s="228">
        <f>IF(N172="nulová",J172,0)</f>
        <v>0</v>
      </c>
      <c r="BJ172" s="20" t="s">
        <v>83</v>
      </c>
      <c r="BK172" s="228">
        <f>ROUND(I172*H172,2)</f>
        <v>0</v>
      </c>
      <c r="BL172" s="20" t="s">
        <v>391</v>
      </c>
      <c r="BM172" s="227" t="s">
        <v>746</v>
      </c>
    </row>
    <row r="173" s="14" customFormat="1">
      <c r="A173" s="14"/>
      <c r="B173" s="249"/>
      <c r="C173" s="250"/>
      <c r="D173" s="236" t="s">
        <v>319</v>
      </c>
      <c r="E173" s="251" t="s">
        <v>19</v>
      </c>
      <c r="F173" s="252" t="s">
        <v>11274</v>
      </c>
      <c r="G173" s="250"/>
      <c r="H173" s="251" t="s">
        <v>19</v>
      </c>
      <c r="I173" s="253"/>
      <c r="J173" s="250"/>
      <c r="K173" s="250"/>
      <c r="L173" s="254"/>
      <c r="M173" s="255"/>
      <c r="N173" s="256"/>
      <c r="O173" s="256"/>
      <c r="P173" s="256"/>
      <c r="Q173" s="256"/>
      <c r="R173" s="256"/>
      <c r="S173" s="256"/>
      <c r="T173" s="257"/>
      <c r="U173" s="14"/>
      <c r="V173" s="14"/>
      <c r="W173" s="14"/>
      <c r="X173" s="14"/>
      <c r="Y173" s="14"/>
      <c r="Z173" s="14"/>
      <c r="AA173" s="14"/>
      <c r="AB173" s="14"/>
      <c r="AC173" s="14"/>
      <c r="AD173" s="14"/>
      <c r="AE173" s="14"/>
      <c r="AT173" s="258" t="s">
        <v>319</v>
      </c>
      <c r="AU173" s="258" t="s">
        <v>85</v>
      </c>
      <c r="AV173" s="14" t="s">
        <v>83</v>
      </c>
      <c r="AW173" s="14" t="s">
        <v>37</v>
      </c>
      <c r="AX173" s="14" t="s">
        <v>76</v>
      </c>
      <c r="AY173" s="258" t="s">
        <v>308</v>
      </c>
    </row>
    <row r="174" s="14" customFormat="1">
      <c r="A174" s="14"/>
      <c r="B174" s="249"/>
      <c r="C174" s="250"/>
      <c r="D174" s="236" t="s">
        <v>319</v>
      </c>
      <c r="E174" s="251" t="s">
        <v>19</v>
      </c>
      <c r="F174" s="252" t="s">
        <v>11318</v>
      </c>
      <c r="G174" s="250"/>
      <c r="H174" s="251" t="s">
        <v>19</v>
      </c>
      <c r="I174" s="253"/>
      <c r="J174" s="250"/>
      <c r="K174" s="250"/>
      <c r="L174" s="254"/>
      <c r="M174" s="255"/>
      <c r="N174" s="256"/>
      <c r="O174" s="256"/>
      <c r="P174" s="256"/>
      <c r="Q174" s="256"/>
      <c r="R174" s="256"/>
      <c r="S174" s="256"/>
      <c r="T174" s="257"/>
      <c r="U174" s="14"/>
      <c r="V174" s="14"/>
      <c r="W174" s="14"/>
      <c r="X174" s="14"/>
      <c r="Y174" s="14"/>
      <c r="Z174" s="14"/>
      <c r="AA174" s="14"/>
      <c r="AB174" s="14"/>
      <c r="AC174" s="14"/>
      <c r="AD174" s="14"/>
      <c r="AE174" s="14"/>
      <c r="AT174" s="258" t="s">
        <v>319</v>
      </c>
      <c r="AU174" s="258" t="s">
        <v>85</v>
      </c>
      <c r="AV174" s="14" t="s">
        <v>83</v>
      </c>
      <c r="AW174" s="14" t="s">
        <v>37</v>
      </c>
      <c r="AX174" s="14" t="s">
        <v>76</v>
      </c>
      <c r="AY174" s="258" t="s">
        <v>308</v>
      </c>
    </row>
    <row r="175" s="13" customFormat="1">
      <c r="A175" s="13"/>
      <c r="B175" s="234"/>
      <c r="C175" s="235"/>
      <c r="D175" s="236" t="s">
        <v>319</v>
      </c>
      <c r="E175" s="237" t="s">
        <v>19</v>
      </c>
      <c r="F175" s="238" t="s">
        <v>315</v>
      </c>
      <c r="G175" s="235"/>
      <c r="H175" s="239">
        <v>4</v>
      </c>
      <c r="I175" s="240"/>
      <c r="J175" s="235"/>
      <c r="K175" s="235"/>
      <c r="L175" s="241"/>
      <c r="M175" s="242"/>
      <c r="N175" s="243"/>
      <c r="O175" s="243"/>
      <c r="P175" s="243"/>
      <c r="Q175" s="243"/>
      <c r="R175" s="243"/>
      <c r="S175" s="243"/>
      <c r="T175" s="244"/>
      <c r="U175" s="13"/>
      <c r="V175" s="13"/>
      <c r="W175" s="13"/>
      <c r="X175" s="13"/>
      <c r="Y175" s="13"/>
      <c r="Z175" s="13"/>
      <c r="AA175" s="13"/>
      <c r="AB175" s="13"/>
      <c r="AC175" s="13"/>
      <c r="AD175" s="13"/>
      <c r="AE175" s="13"/>
      <c r="AT175" s="245" t="s">
        <v>319</v>
      </c>
      <c r="AU175" s="245" t="s">
        <v>85</v>
      </c>
      <c r="AV175" s="13" t="s">
        <v>85</v>
      </c>
      <c r="AW175" s="13" t="s">
        <v>37</v>
      </c>
      <c r="AX175" s="13" t="s">
        <v>76</v>
      </c>
      <c r="AY175" s="245" t="s">
        <v>308</v>
      </c>
    </row>
    <row r="176" s="15" customFormat="1">
      <c r="A176" s="15"/>
      <c r="B176" s="259"/>
      <c r="C176" s="260"/>
      <c r="D176" s="236" t="s">
        <v>319</v>
      </c>
      <c r="E176" s="261" t="s">
        <v>19</v>
      </c>
      <c r="F176" s="262" t="s">
        <v>448</v>
      </c>
      <c r="G176" s="260"/>
      <c r="H176" s="263">
        <v>4</v>
      </c>
      <c r="I176" s="264"/>
      <c r="J176" s="260"/>
      <c r="K176" s="260"/>
      <c r="L176" s="265"/>
      <c r="M176" s="266"/>
      <c r="N176" s="267"/>
      <c r="O176" s="267"/>
      <c r="P176" s="267"/>
      <c r="Q176" s="267"/>
      <c r="R176" s="267"/>
      <c r="S176" s="267"/>
      <c r="T176" s="268"/>
      <c r="U176" s="15"/>
      <c r="V176" s="15"/>
      <c r="W176" s="15"/>
      <c r="X176" s="15"/>
      <c r="Y176" s="15"/>
      <c r="Z176" s="15"/>
      <c r="AA176" s="15"/>
      <c r="AB176" s="15"/>
      <c r="AC176" s="15"/>
      <c r="AD176" s="15"/>
      <c r="AE176" s="15"/>
      <c r="AT176" s="269" t="s">
        <v>319</v>
      </c>
      <c r="AU176" s="269" t="s">
        <v>85</v>
      </c>
      <c r="AV176" s="15" t="s">
        <v>315</v>
      </c>
      <c r="AW176" s="15" t="s">
        <v>37</v>
      </c>
      <c r="AX176" s="15" t="s">
        <v>83</v>
      </c>
      <c r="AY176" s="269" t="s">
        <v>308</v>
      </c>
    </row>
    <row r="177" s="2" customFormat="1" ht="16.5" customHeight="1">
      <c r="A177" s="41"/>
      <c r="B177" s="42"/>
      <c r="C177" s="216" t="s">
        <v>420</v>
      </c>
      <c r="D177" s="216" t="s">
        <v>310</v>
      </c>
      <c r="E177" s="217" t="s">
        <v>8575</v>
      </c>
      <c r="F177" s="218" t="s">
        <v>10526</v>
      </c>
      <c r="G177" s="219" t="s">
        <v>1891</v>
      </c>
      <c r="H177" s="290"/>
      <c r="I177" s="221"/>
      <c r="J177" s="222">
        <f>ROUND(I177*H177,2)</f>
        <v>0</v>
      </c>
      <c r="K177" s="218" t="s">
        <v>314</v>
      </c>
      <c r="L177" s="47"/>
      <c r="M177" s="223" t="s">
        <v>19</v>
      </c>
      <c r="N177" s="224" t="s">
        <v>47</v>
      </c>
      <c r="O177" s="87"/>
      <c r="P177" s="225">
        <f>O177*H177</f>
        <v>0</v>
      </c>
      <c r="Q177" s="225">
        <v>0</v>
      </c>
      <c r="R177" s="225">
        <f>Q177*H177</f>
        <v>0</v>
      </c>
      <c r="S177" s="225">
        <v>0</v>
      </c>
      <c r="T177" s="226">
        <f>S177*H177</f>
        <v>0</v>
      </c>
      <c r="U177" s="41"/>
      <c r="V177" s="41"/>
      <c r="W177" s="41"/>
      <c r="X177" s="41"/>
      <c r="Y177" s="41"/>
      <c r="Z177" s="41"/>
      <c r="AA177" s="41"/>
      <c r="AB177" s="41"/>
      <c r="AC177" s="41"/>
      <c r="AD177" s="41"/>
      <c r="AE177" s="41"/>
      <c r="AR177" s="227" t="s">
        <v>391</v>
      </c>
      <c r="AT177" s="227" t="s">
        <v>310</v>
      </c>
      <c r="AU177" s="227" t="s">
        <v>85</v>
      </c>
      <c r="AY177" s="20" t="s">
        <v>308</v>
      </c>
      <c r="BE177" s="228">
        <f>IF(N177="základní",J177,0)</f>
        <v>0</v>
      </c>
      <c r="BF177" s="228">
        <f>IF(N177="snížená",J177,0)</f>
        <v>0</v>
      </c>
      <c r="BG177" s="228">
        <f>IF(N177="zákl. přenesená",J177,0)</f>
        <v>0</v>
      </c>
      <c r="BH177" s="228">
        <f>IF(N177="sníž. přenesená",J177,0)</f>
        <v>0</v>
      </c>
      <c r="BI177" s="228">
        <f>IF(N177="nulová",J177,0)</f>
        <v>0</v>
      </c>
      <c r="BJ177" s="20" t="s">
        <v>83</v>
      </c>
      <c r="BK177" s="228">
        <f>ROUND(I177*H177,2)</f>
        <v>0</v>
      </c>
      <c r="BL177" s="20" t="s">
        <v>391</v>
      </c>
      <c r="BM177" s="227" t="s">
        <v>749</v>
      </c>
    </row>
    <row r="178" s="2" customFormat="1">
      <c r="A178" s="41"/>
      <c r="B178" s="42"/>
      <c r="C178" s="43"/>
      <c r="D178" s="229" t="s">
        <v>317</v>
      </c>
      <c r="E178" s="43"/>
      <c r="F178" s="230" t="s">
        <v>8578</v>
      </c>
      <c r="G178" s="43"/>
      <c r="H178" s="43"/>
      <c r="I178" s="231"/>
      <c r="J178" s="43"/>
      <c r="K178" s="43"/>
      <c r="L178" s="47"/>
      <c r="M178" s="270"/>
      <c r="N178" s="271"/>
      <c r="O178" s="272"/>
      <c r="P178" s="272"/>
      <c r="Q178" s="272"/>
      <c r="R178" s="272"/>
      <c r="S178" s="272"/>
      <c r="T178" s="273"/>
      <c r="U178" s="41"/>
      <c r="V178" s="41"/>
      <c r="W178" s="41"/>
      <c r="X178" s="41"/>
      <c r="Y178" s="41"/>
      <c r="Z178" s="41"/>
      <c r="AA178" s="41"/>
      <c r="AB178" s="41"/>
      <c r="AC178" s="41"/>
      <c r="AD178" s="41"/>
      <c r="AE178" s="41"/>
      <c r="AT178" s="20" t="s">
        <v>317</v>
      </c>
      <c r="AU178" s="20" t="s">
        <v>85</v>
      </c>
    </row>
    <row r="179" s="2" customFormat="1" ht="6.96" customHeight="1">
      <c r="A179" s="41"/>
      <c r="B179" s="62"/>
      <c r="C179" s="63"/>
      <c r="D179" s="63"/>
      <c r="E179" s="63"/>
      <c r="F179" s="63"/>
      <c r="G179" s="63"/>
      <c r="H179" s="63"/>
      <c r="I179" s="63"/>
      <c r="J179" s="63"/>
      <c r="K179" s="63"/>
      <c r="L179" s="47"/>
      <c r="M179" s="41"/>
      <c r="O179" s="41"/>
      <c r="P179" s="41"/>
      <c r="Q179" s="41"/>
      <c r="R179" s="41"/>
      <c r="S179" s="41"/>
      <c r="T179" s="41"/>
      <c r="U179" s="41"/>
      <c r="V179" s="41"/>
      <c r="W179" s="41"/>
      <c r="X179" s="41"/>
      <c r="Y179" s="41"/>
      <c r="Z179" s="41"/>
      <c r="AA179" s="41"/>
      <c r="AB179" s="41"/>
      <c r="AC179" s="41"/>
      <c r="AD179" s="41"/>
      <c r="AE179" s="41"/>
    </row>
  </sheetData>
  <sheetProtection sheet="1" autoFilter="0" formatColumns="0" formatRows="0" objects="1" scenarios="1" spinCount="100000" saltValue="2kNUCFxeX2SBaHDIFKSF+4OuLYUu8Ck5eYeAhuMzITItSBlTLyMKUUvw5uBu2bEXdO4Lt6uuxRMn9XzjBpxzog==" hashValue="N1DdDKy9jyuR8rvcXZVekUq+CmAA0iGcCHbPnPiqvCmUZ9xYpZkU1i8UxaKOn0sA/jcyEv+SaVXzlKNeYmEKVg==" algorithmName="SHA-512" password="CC35"/>
  <autoFilter ref="C92:K178"/>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133251101"/>
    <hyperlink ref="F103" r:id="rId2" display="https://podminky.urs.cz/item/CS_URS_2024_02/162751117"/>
    <hyperlink ref="F105" r:id="rId3" display="https://podminky.urs.cz/item/CS_URS_2024_02/162751119"/>
    <hyperlink ref="F109" r:id="rId4" display="https://podminky.urs.cz/item/CS_URS_2024_02/171251201"/>
    <hyperlink ref="F111" r:id="rId5" display="https://podminky.urs.cz/item/CS_URS_2024_02/171201231"/>
    <hyperlink ref="F116" r:id="rId6" display="https://podminky.urs.cz/item/CS_URS_2024_02/275313611"/>
    <hyperlink ref="F122" r:id="rId7" display="https://podminky.urs.cz/item/CS_URS_2024_02/275313711"/>
    <hyperlink ref="F129" r:id="rId8" display="https://podminky.urs.cz/item/CS_URS_2024_02/998011001"/>
    <hyperlink ref="F134" r:id="rId9" display="https://podminky.urs.cz/item/CS_URS_2024_02/721242105"/>
    <hyperlink ref="F137" r:id="rId10" display="https://podminky.urs.cz/item/CS_URS_2024_02/764511612"/>
    <hyperlink ref="F139" r:id="rId11" display="https://podminky.urs.cz/item/CS_URS_2024_02/764511661"/>
    <hyperlink ref="F141" r:id="rId12" display="https://podminky.urs.cz/item/CS_URS_2024_02/764518621"/>
    <hyperlink ref="F145" r:id="rId13" display="https://podminky.urs.cz/item/CS_URS_2024_02/998764201"/>
    <hyperlink ref="F178" r:id="rId14" display="https://podminky.urs.cz/item/CS_URS_2024_02/99876720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5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266</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11329</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11330</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ROUND(J96,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ROUND((SUM(BE96:BE141)),  2)</f>
        <v>0</v>
      </c>
      <c r="G37" s="41"/>
      <c r="H37" s="41"/>
      <c r="I37" s="161">
        <v>0.20999999999999999</v>
      </c>
      <c r="J37" s="160">
        <f>ROUND(((SUM(BE96:BE141))*I37),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ROUND((SUM(BF96:BF141)),  2)</f>
        <v>0</v>
      </c>
      <c r="G38" s="41"/>
      <c r="H38" s="41"/>
      <c r="I38" s="161">
        <v>0.12</v>
      </c>
      <c r="J38" s="160">
        <f>ROUND(((SUM(BF96:BF141))*I38),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ROUND((SUM(BG96:BG141)),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ROUND((SUM(BH96:BH141)),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ROUND((SUM(BI96:BI141)),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11329</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902.1 - Mobiliář (vyjma tramvajových nástupišť)</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J96</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J97</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J98</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J117</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538</v>
      </c>
      <c r="E71" s="186"/>
      <c r="F71" s="186"/>
      <c r="G71" s="186"/>
      <c r="H71" s="186"/>
      <c r="I71" s="186"/>
      <c r="J71" s="187">
        <f>J128</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J139</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1" customFormat="1" ht="16.5" customHeight="1">
      <c r="B84" s="24"/>
      <c r="C84" s="25"/>
      <c r="D84" s="25"/>
      <c r="E84" s="173" t="s">
        <v>284</v>
      </c>
      <c r="F84" s="25"/>
      <c r="G84" s="25"/>
      <c r="H84" s="25"/>
      <c r="I84" s="25"/>
      <c r="J84" s="25"/>
      <c r="K84" s="25"/>
      <c r="L84" s="23"/>
    </row>
    <row r="85" s="1" customFormat="1" ht="12" customHeight="1">
      <c r="B85" s="24"/>
      <c r="C85" s="35" t="s">
        <v>285</v>
      </c>
      <c r="D85" s="25"/>
      <c r="E85" s="25"/>
      <c r="F85" s="25"/>
      <c r="G85" s="25"/>
      <c r="H85" s="25"/>
      <c r="I85" s="25"/>
      <c r="J85" s="25"/>
      <c r="K85" s="25"/>
      <c r="L85" s="23"/>
    </row>
    <row r="86" s="2" customFormat="1" ht="16.5" customHeight="1">
      <c r="A86" s="41"/>
      <c r="B86" s="42"/>
      <c r="C86" s="43"/>
      <c r="D86" s="43"/>
      <c r="E86" s="291" t="s">
        <v>11329</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3013</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E13</f>
        <v>SO 902.1 - Mobiliář (vyjma tramvajových nástupišť)</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F16</f>
        <v xml:space="preserve"> </v>
      </c>
      <c r="G90" s="43"/>
      <c r="H90" s="43"/>
      <c r="I90" s="35" t="s">
        <v>23</v>
      </c>
      <c r="J90" s="75" t="str">
        <f>IF(J16="","",J16)</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E19</f>
        <v>Statutární město Ostrava</v>
      </c>
      <c r="G92" s="43"/>
      <c r="H92" s="43"/>
      <c r="I92" s="35" t="s">
        <v>33</v>
      </c>
      <c r="J92" s="39" t="str">
        <f>E25</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IF(E22="","",E22)</f>
        <v>Vyplň údaj</v>
      </c>
      <c r="G93" s="43"/>
      <c r="H93" s="43"/>
      <c r="I93" s="35" t="s">
        <v>38</v>
      </c>
      <c r="J93" s="39" t="str">
        <f>E28</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f>
        <v>0</v>
      </c>
      <c r="Q96" s="99"/>
      <c r="R96" s="197">
        <f>R97</f>
        <v>0</v>
      </c>
      <c r="S96" s="99"/>
      <c r="T96" s="198">
        <f>T97</f>
        <v>0</v>
      </c>
      <c r="U96" s="41"/>
      <c r="V96" s="41"/>
      <c r="W96" s="41"/>
      <c r="X96" s="41"/>
      <c r="Y96" s="41"/>
      <c r="Z96" s="41"/>
      <c r="AA96" s="41"/>
      <c r="AB96" s="41"/>
      <c r="AC96" s="41"/>
      <c r="AD96" s="41"/>
      <c r="AE96" s="41"/>
      <c r="AT96" s="20" t="s">
        <v>75</v>
      </c>
      <c r="AU96" s="20" t="s">
        <v>290</v>
      </c>
      <c r="BK96" s="199">
        <f>BK97</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P98+P117+P128+P139</f>
        <v>0</v>
      </c>
      <c r="Q97" s="208"/>
      <c r="R97" s="209">
        <f>R98+R117+R128+R139</f>
        <v>0</v>
      </c>
      <c r="S97" s="208"/>
      <c r="T97" s="210">
        <f>T98+T117+T128+T139</f>
        <v>0</v>
      </c>
      <c r="U97" s="12"/>
      <c r="V97" s="12"/>
      <c r="W97" s="12"/>
      <c r="X97" s="12"/>
      <c r="Y97" s="12"/>
      <c r="Z97" s="12"/>
      <c r="AA97" s="12"/>
      <c r="AB97" s="12"/>
      <c r="AC97" s="12"/>
      <c r="AD97" s="12"/>
      <c r="AE97" s="12"/>
      <c r="AR97" s="211" t="s">
        <v>83</v>
      </c>
      <c r="AT97" s="212" t="s">
        <v>75</v>
      </c>
      <c r="AU97" s="212" t="s">
        <v>76</v>
      </c>
      <c r="AY97" s="211" t="s">
        <v>308</v>
      </c>
      <c r="BK97" s="213">
        <f>BK98+BK117+BK128+BK139</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SUM(P99:P116)</f>
        <v>0</v>
      </c>
      <c r="Q98" s="208"/>
      <c r="R98" s="209">
        <f>SUM(R99:R116)</f>
        <v>0</v>
      </c>
      <c r="S98" s="208"/>
      <c r="T98" s="210">
        <f>SUM(T99:T116)</f>
        <v>0</v>
      </c>
      <c r="U98" s="12"/>
      <c r="V98" s="12"/>
      <c r="W98" s="12"/>
      <c r="X98" s="12"/>
      <c r="Y98" s="12"/>
      <c r="Z98" s="12"/>
      <c r="AA98" s="12"/>
      <c r="AB98" s="12"/>
      <c r="AC98" s="12"/>
      <c r="AD98" s="12"/>
      <c r="AE98" s="12"/>
      <c r="AR98" s="211" t="s">
        <v>83</v>
      </c>
      <c r="AT98" s="212" t="s">
        <v>75</v>
      </c>
      <c r="AU98" s="212" t="s">
        <v>83</v>
      </c>
      <c r="AY98" s="211" t="s">
        <v>308</v>
      </c>
      <c r="BK98" s="213">
        <f>SUM(BK99:BK116)</f>
        <v>0</v>
      </c>
    </row>
    <row r="99" s="2" customFormat="1" ht="21.75" customHeight="1">
      <c r="A99" s="41"/>
      <c r="B99" s="42"/>
      <c r="C99" s="216" t="s">
        <v>83</v>
      </c>
      <c r="D99" s="216" t="s">
        <v>310</v>
      </c>
      <c r="E99" s="217" t="s">
        <v>11331</v>
      </c>
      <c r="F99" s="218" t="s">
        <v>11332</v>
      </c>
      <c r="G99" s="219" t="s">
        <v>442</v>
      </c>
      <c r="H99" s="220">
        <v>1.2410000000000001</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85</v>
      </c>
    </row>
    <row r="100" s="2" customFormat="1">
      <c r="A100" s="41"/>
      <c r="B100" s="42"/>
      <c r="C100" s="43"/>
      <c r="D100" s="229" t="s">
        <v>317</v>
      </c>
      <c r="E100" s="43"/>
      <c r="F100" s="230" t="s">
        <v>11333</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4" customFormat="1">
      <c r="A101" s="14"/>
      <c r="B101" s="249"/>
      <c r="C101" s="250"/>
      <c r="D101" s="236" t="s">
        <v>319</v>
      </c>
      <c r="E101" s="251" t="s">
        <v>19</v>
      </c>
      <c r="F101" s="252" t="s">
        <v>11334</v>
      </c>
      <c r="G101" s="250"/>
      <c r="H101" s="251" t="s">
        <v>19</v>
      </c>
      <c r="I101" s="253"/>
      <c r="J101" s="250"/>
      <c r="K101" s="250"/>
      <c r="L101" s="254"/>
      <c r="M101" s="255"/>
      <c r="N101" s="256"/>
      <c r="O101" s="256"/>
      <c r="P101" s="256"/>
      <c r="Q101" s="256"/>
      <c r="R101" s="256"/>
      <c r="S101" s="256"/>
      <c r="T101" s="257"/>
      <c r="U101" s="14"/>
      <c r="V101" s="14"/>
      <c r="W101" s="14"/>
      <c r="X101" s="14"/>
      <c r="Y101" s="14"/>
      <c r="Z101" s="14"/>
      <c r="AA101" s="14"/>
      <c r="AB101" s="14"/>
      <c r="AC101" s="14"/>
      <c r="AD101" s="14"/>
      <c r="AE101" s="14"/>
      <c r="AT101" s="258" t="s">
        <v>319</v>
      </c>
      <c r="AU101" s="258" t="s">
        <v>85</v>
      </c>
      <c r="AV101" s="14" t="s">
        <v>83</v>
      </c>
      <c r="AW101" s="14" t="s">
        <v>37</v>
      </c>
      <c r="AX101" s="14" t="s">
        <v>76</v>
      </c>
      <c r="AY101" s="258" t="s">
        <v>308</v>
      </c>
    </row>
    <row r="102" s="13" customFormat="1">
      <c r="A102" s="13"/>
      <c r="B102" s="234"/>
      <c r="C102" s="235"/>
      <c r="D102" s="236" t="s">
        <v>319</v>
      </c>
      <c r="E102" s="237" t="s">
        <v>19</v>
      </c>
      <c r="F102" s="238" t="s">
        <v>11335</v>
      </c>
      <c r="G102" s="235"/>
      <c r="H102" s="239">
        <v>0.34999999999999998</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4" customFormat="1">
      <c r="A103" s="14"/>
      <c r="B103" s="249"/>
      <c r="C103" s="250"/>
      <c r="D103" s="236" t="s">
        <v>319</v>
      </c>
      <c r="E103" s="251" t="s">
        <v>19</v>
      </c>
      <c r="F103" s="252" t="s">
        <v>11336</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13" customFormat="1">
      <c r="A104" s="13"/>
      <c r="B104" s="234"/>
      <c r="C104" s="235"/>
      <c r="D104" s="236" t="s">
        <v>319</v>
      </c>
      <c r="E104" s="237" t="s">
        <v>19</v>
      </c>
      <c r="F104" s="238" t="s">
        <v>11337</v>
      </c>
      <c r="G104" s="235"/>
      <c r="H104" s="239">
        <v>0.25700000000000001</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76</v>
      </c>
      <c r="AY104" s="245" t="s">
        <v>308</v>
      </c>
    </row>
    <row r="105" s="14" customFormat="1">
      <c r="A105" s="14"/>
      <c r="B105" s="249"/>
      <c r="C105" s="250"/>
      <c r="D105" s="236" t="s">
        <v>319</v>
      </c>
      <c r="E105" s="251" t="s">
        <v>19</v>
      </c>
      <c r="F105" s="252" t="s">
        <v>11338</v>
      </c>
      <c r="G105" s="250"/>
      <c r="H105" s="251" t="s">
        <v>19</v>
      </c>
      <c r="I105" s="253"/>
      <c r="J105" s="250"/>
      <c r="K105" s="250"/>
      <c r="L105" s="254"/>
      <c r="M105" s="255"/>
      <c r="N105" s="256"/>
      <c r="O105" s="256"/>
      <c r="P105" s="256"/>
      <c r="Q105" s="256"/>
      <c r="R105" s="256"/>
      <c r="S105" s="256"/>
      <c r="T105" s="257"/>
      <c r="U105" s="14"/>
      <c r="V105" s="14"/>
      <c r="W105" s="14"/>
      <c r="X105" s="14"/>
      <c r="Y105" s="14"/>
      <c r="Z105" s="14"/>
      <c r="AA105" s="14"/>
      <c r="AB105" s="14"/>
      <c r="AC105" s="14"/>
      <c r="AD105" s="14"/>
      <c r="AE105" s="14"/>
      <c r="AT105" s="258" t="s">
        <v>319</v>
      </c>
      <c r="AU105" s="258" t="s">
        <v>85</v>
      </c>
      <c r="AV105" s="14" t="s">
        <v>83</v>
      </c>
      <c r="AW105" s="14" t="s">
        <v>37</v>
      </c>
      <c r="AX105" s="14" t="s">
        <v>76</v>
      </c>
      <c r="AY105" s="258" t="s">
        <v>308</v>
      </c>
    </row>
    <row r="106" s="13" customFormat="1">
      <c r="A106" s="13"/>
      <c r="B106" s="234"/>
      <c r="C106" s="235"/>
      <c r="D106" s="236" t="s">
        <v>319</v>
      </c>
      <c r="E106" s="237" t="s">
        <v>19</v>
      </c>
      <c r="F106" s="238" t="s">
        <v>11339</v>
      </c>
      <c r="G106" s="235"/>
      <c r="H106" s="239">
        <v>0.32000000000000001</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3" customFormat="1">
      <c r="A107" s="13"/>
      <c r="B107" s="234"/>
      <c r="C107" s="235"/>
      <c r="D107" s="236" t="s">
        <v>319</v>
      </c>
      <c r="E107" s="237" t="s">
        <v>19</v>
      </c>
      <c r="F107" s="238" t="s">
        <v>11340</v>
      </c>
      <c r="G107" s="235"/>
      <c r="H107" s="239">
        <v>0.314</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76</v>
      </c>
      <c r="AY107" s="245" t="s">
        <v>308</v>
      </c>
    </row>
    <row r="108" s="15" customFormat="1">
      <c r="A108" s="15"/>
      <c r="B108" s="259"/>
      <c r="C108" s="260"/>
      <c r="D108" s="236" t="s">
        <v>319</v>
      </c>
      <c r="E108" s="261" t="s">
        <v>19</v>
      </c>
      <c r="F108" s="262" t="s">
        <v>448</v>
      </c>
      <c r="G108" s="260"/>
      <c r="H108" s="263">
        <v>1.2410000000000001</v>
      </c>
      <c r="I108" s="264"/>
      <c r="J108" s="260"/>
      <c r="K108" s="260"/>
      <c r="L108" s="265"/>
      <c r="M108" s="266"/>
      <c r="N108" s="267"/>
      <c r="O108" s="267"/>
      <c r="P108" s="267"/>
      <c r="Q108" s="267"/>
      <c r="R108" s="267"/>
      <c r="S108" s="267"/>
      <c r="T108" s="268"/>
      <c r="U108" s="15"/>
      <c r="V108" s="15"/>
      <c r="W108" s="15"/>
      <c r="X108" s="15"/>
      <c r="Y108" s="15"/>
      <c r="Z108" s="15"/>
      <c r="AA108" s="15"/>
      <c r="AB108" s="15"/>
      <c r="AC108" s="15"/>
      <c r="AD108" s="15"/>
      <c r="AE108" s="15"/>
      <c r="AT108" s="269" t="s">
        <v>319</v>
      </c>
      <c r="AU108" s="269" t="s">
        <v>85</v>
      </c>
      <c r="AV108" s="15" t="s">
        <v>315</v>
      </c>
      <c r="AW108" s="15" t="s">
        <v>37</v>
      </c>
      <c r="AX108" s="15" t="s">
        <v>83</v>
      </c>
      <c r="AY108" s="269" t="s">
        <v>308</v>
      </c>
    </row>
    <row r="109" s="2" customFormat="1" ht="21.75" customHeight="1">
      <c r="A109" s="41"/>
      <c r="B109" s="42"/>
      <c r="C109" s="216" t="s">
        <v>85</v>
      </c>
      <c r="D109" s="216" t="s">
        <v>310</v>
      </c>
      <c r="E109" s="217" t="s">
        <v>653</v>
      </c>
      <c r="F109" s="218" t="s">
        <v>654</v>
      </c>
      <c r="G109" s="219" t="s">
        <v>442</v>
      </c>
      <c r="H109" s="220">
        <v>1.2410000000000001</v>
      </c>
      <c r="I109" s="221"/>
      <c r="J109" s="222">
        <f>ROUND(I109*H109,2)</f>
        <v>0</v>
      </c>
      <c r="K109" s="218" t="s">
        <v>314</v>
      </c>
      <c r="L109" s="47"/>
      <c r="M109" s="223" t="s">
        <v>19</v>
      </c>
      <c r="N109" s="224" t="s">
        <v>47</v>
      </c>
      <c r="O109" s="87"/>
      <c r="P109" s="225">
        <f>O109*H109</f>
        <v>0</v>
      </c>
      <c r="Q109" s="225">
        <v>0</v>
      </c>
      <c r="R109" s="225">
        <f>Q109*H109</f>
        <v>0</v>
      </c>
      <c r="S109" s="225">
        <v>0</v>
      </c>
      <c r="T109" s="226">
        <f>S109*H109</f>
        <v>0</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315</v>
      </c>
    </row>
    <row r="110" s="2" customFormat="1">
      <c r="A110" s="41"/>
      <c r="B110" s="42"/>
      <c r="C110" s="43"/>
      <c r="D110" s="229" t="s">
        <v>317</v>
      </c>
      <c r="E110" s="43"/>
      <c r="F110" s="230" t="s">
        <v>655</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2" customFormat="1" ht="16.5" customHeight="1">
      <c r="A111" s="41"/>
      <c r="B111" s="42"/>
      <c r="C111" s="216" t="s">
        <v>150</v>
      </c>
      <c r="D111" s="216" t="s">
        <v>310</v>
      </c>
      <c r="E111" s="217" t="s">
        <v>663</v>
      </c>
      <c r="F111" s="218" t="s">
        <v>664</v>
      </c>
      <c r="G111" s="219" t="s">
        <v>442</v>
      </c>
      <c r="H111" s="220">
        <v>1.2410000000000001</v>
      </c>
      <c r="I111" s="221"/>
      <c r="J111" s="222">
        <f>ROUND(I111*H111,2)</f>
        <v>0</v>
      </c>
      <c r="K111" s="218" t="s">
        <v>314</v>
      </c>
      <c r="L111" s="47"/>
      <c r="M111" s="223" t="s">
        <v>19</v>
      </c>
      <c r="N111" s="224" t="s">
        <v>47</v>
      </c>
      <c r="O111" s="87"/>
      <c r="P111" s="225">
        <f>O111*H111</f>
        <v>0</v>
      </c>
      <c r="Q111" s="225">
        <v>0</v>
      </c>
      <c r="R111" s="225">
        <f>Q111*H111</f>
        <v>0</v>
      </c>
      <c r="S111" s="225">
        <v>0</v>
      </c>
      <c r="T111" s="226">
        <f>S111*H111</f>
        <v>0</v>
      </c>
      <c r="U111" s="41"/>
      <c r="V111" s="41"/>
      <c r="W111" s="41"/>
      <c r="X111" s="41"/>
      <c r="Y111" s="41"/>
      <c r="Z111" s="41"/>
      <c r="AA111" s="41"/>
      <c r="AB111" s="41"/>
      <c r="AC111" s="41"/>
      <c r="AD111" s="41"/>
      <c r="AE111" s="41"/>
      <c r="AR111" s="227" t="s">
        <v>315</v>
      </c>
      <c r="AT111" s="227" t="s">
        <v>310</v>
      </c>
      <c r="AU111" s="227" t="s">
        <v>85</v>
      </c>
      <c r="AY111" s="20" t="s">
        <v>308</v>
      </c>
      <c r="BE111" s="228">
        <f>IF(N111="základní",J111,0)</f>
        <v>0</v>
      </c>
      <c r="BF111" s="228">
        <f>IF(N111="snížená",J111,0)</f>
        <v>0</v>
      </c>
      <c r="BG111" s="228">
        <f>IF(N111="zákl. přenesená",J111,0)</f>
        <v>0</v>
      </c>
      <c r="BH111" s="228">
        <f>IF(N111="sníž. přenesená",J111,0)</f>
        <v>0</v>
      </c>
      <c r="BI111" s="228">
        <f>IF(N111="nulová",J111,0)</f>
        <v>0</v>
      </c>
      <c r="BJ111" s="20" t="s">
        <v>83</v>
      </c>
      <c r="BK111" s="228">
        <f>ROUND(I111*H111,2)</f>
        <v>0</v>
      </c>
      <c r="BL111" s="20" t="s">
        <v>315</v>
      </c>
      <c r="BM111" s="227" t="s">
        <v>342</v>
      </c>
    </row>
    <row r="112" s="2" customFormat="1">
      <c r="A112" s="41"/>
      <c r="B112" s="42"/>
      <c r="C112" s="43"/>
      <c r="D112" s="229" t="s">
        <v>317</v>
      </c>
      <c r="E112" s="43"/>
      <c r="F112" s="230" t="s">
        <v>665</v>
      </c>
      <c r="G112" s="43"/>
      <c r="H112" s="43"/>
      <c r="I112" s="231"/>
      <c r="J112" s="43"/>
      <c r="K112" s="43"/>
      <c r="L112" s="47"/>
      <c r="M112" s="232"/>
      <c r="N112" s="233"/>
      <c r="O112" s="87"/>
      <c r="P112" s="87"/>
      <c r="Q112" s="87"/>
      <c r="R112" s="87"/>
      <c r="S112" s="87"/>
      <c r="T112" s="88"/>
      <c r="U112" s="41"/>
      <c r="V112" s="41"/>
      <c r="W112" s="41"/>
      <c r="X112" s="41"/>
      <c r="Y112" s="41"/>
      <c r="Z112" s="41"/>
      <c r="AA112" s="41"/>
      <c r="AB112" s="41"/>
      <c r="AC112" s="41"/>
      <c r="AD112" s="41"/>
      <c r="AE112" s="41"/>
      <c r="AT112" s="20" t="s">
        <v>317</v>
      </c>
      <c r="AU112" s="20" t="s">
        <v>85</v>
      </c>
    </row>
    <row r="113" s="2" customFormat="1" ht="16.5" customHeight="1">
      <c r="A113" s="41"/>
      <c r="B113" s="42"/>
      <c r="C113" s="216" t="s">
        <v>315</v>
      </c>
      <c r="D113" s="216" t="s">
        <v>310</v>
      </c>
      <c r="E113" s="217" t="s">
        <v>666</v>
      </c>
      <c r="F113" s="218" t="s">
        <v>667</v>
      </c>
      <c r="G113" s="219" t="s">
        <v>493</v>
      </c>
      <c r="H113" s="220">
        <v>2.4820000000000002</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352</v>
      </c>
    </row>
    <row r="114" s="2" customFormat="1">
      <c r="A114" s="41"/>
      <c r="B114" s="42"/>
      <c r="C114" s="43"/>
      <c r="D114" s="229" t="s">
        <v>317</v>
      </c>
      <c r="E114" s="43"/>
      <c r="F114" s="230" t="s">
        <v>668</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3" customFormat="1">
      <c r="A115" s="13"/>
      <c r="B115" s="234"/>
      <c r="C115" s="235"/>
      <c r="D115" s="236" t="s">
        <v>319</v>
      </c>
      <c r="E115" s="237" t="s">
        <v>19</v>
      </c>
      <c r="F115" s="238" t="s">
        <v>11341</v>
      </c>
      <c r="G115" s="235"/>
      <c r="H115" s="239">
        <v>2.4820000000000002</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76</v>
      </c>
      <c r="AY115" s="245" t="s">
        <v>308</v>
      </c>
    </row>
    <row r="116" s="15" customFormat="1">
      <c r="A116" s="15"/>
      <c r="B116" s="259"/>
      <c r="C116" s="260"/>
      <c r="D116" s="236" t="s">
        <v>319</v>
      </c>
      <c r="E116" s="261" t="s">
        <v>19</v>
      </c>
      <c r="F116" s="262" t="s">
        <v>448</v>
      </c>
      <c r="G116" s="260"/>
      <c r="H116" s="263">
        <v>2.4820000000000002</v>
      </c>
      <c r="I116" s="264"/>
      <c r="J116" s="260"/>
      <c r="K116" s="260"/>
      <c r="L116" s="265"/>
      <c r="M116" s="266"/>
      <c r="N116" s="267"/>
      <c r="O116" s="267"/>
      <c r="P116" s="267"/>
      <c r="Q116" s="267"/>
      <c r="R116" s="267"/>
      <c r="S116" s="267"/>
      <c r="T116" s="268"/>
      <c r="U116" s="15"/>
      <c r="V116" s="15"/>
      <c r="W116" s="15"/>
      <c r="X116" s="15"/>
      <c r="Y116" s="15"/>
      <c r="Z116" s="15"/>
      <c r="AA116" s="15"/>
      <c r="AB116" s="15"/>
      <c r="AC116" s="15"/>
      <c r="AD116" s="15"/>
      <c r="AE116" s="15"/>
      <c r="AT116" s="269" t="s">
        <v>319</v>
      </c>
      <c r="AU116" s="269" t="s">
        <v>85</v>
      </c>
      <c r="AV116" s="15" t="s">
        <v>315</v>
      </c>
      <c r="AW116" s="15" t="s">
        <v>37</v>
      </c>
      <c r="AX116" s="15" t="s">
        <v>83</v>
      </c>
      <c r="AY116" s="269" t="s">
        <v>308</v>
      </c>
    </row>
    <row r="117" s="12" customFormat="1" ht="22.8" customHeight="1">
      <c r="A117" s="12"/>
      <c r="B117" s="200"/>
      <c r="C117" s="201"/>
      <c r="D117" s="202" t="s">
        <v>75</v>
      </c>
      <c r="E117" s="214" t="s">
        <v>85</v>
      </c>
      <c r="F117" s="214" t="s">
        <v>1269</v>
      </c>
      <c r="G117" s="201"/>
      <c r="H117" s="201"/>
      <c r="I117" s="204"/>
      <c r="J117" s="215">
        <f>BK117</f>
        <v>0</v>
      </c>
      <c r="K117" s="201"/>
      <c r="L117" s="206"/>
      <c r="M117" s="207"/>
      <c r="N117" s="208"/>
      <c r="O117" s="208"/>
      <c r="P117" s="209">
        <f>SUM(P118:P127)</f>
        <v>0</v>
      </c>
      <c r="Q117" s="208"/>
      <c r="R117" s="209">
        <f>SUM(R118:R127)</f>
        <v>0</v>
      </c>
      <c r="S117" s="208"/>
      <c r="T117" s="210">
        <f>SUM(T118:T127)</f>
        <v>0</v>
      </c>
      <c r="U117" s="12"/>
      <c r="V117" s="12"/>
      <c r="W117" s="12"/>
      <c r="X117" s="12"/>
      <c r="Y117" s="12"/>
      <c r="Z117" s="12"/>
      <c r="AA117" s="12"/>
      <c r="AB117" s="12"/>
      <c r="AC117" s="12"/>
      <c r="AD117" s="12"/>
      <c r="AE117" s="12"/>
      <c r="AR117" s="211" t="s">
        <v>83</v>
      </c>
      <c r="AT117" s="212" t="s">
        <v>75</v>
      </c>
      <c r="AU117" s="212" t="s">
        <v>83</v>
      </c>
      <c r="AY117" s="211" t="s">
        <v>308</v>
      </c>
      <c r="BK117" s="213">
        <f>SUM(BK118:BK127)</f>
        <v>0</v>
      </c>
    </row>
    <row r="118" s="2" customFormat="1" ht="16.5" customHeight="1">
      <c r="A118" s="41"/>
      <c r="B118" s="42"/>
      <c r="C118" s="216" t="s">
        <v>336</v>
      </c>
      <c r="D118" s="216" t="s">
        <v>310</v>
      </c>
      <c r="E118" s="217" t="s">
        <v>11342</v>
      </c>
      <c r="F118" s="218" t="s">
        <v>11343</v>
      </c>
      <c r="G118" s="219" t="s">
        <v>442</v>
      </c>
      <c r="H118" s="220">
        <v>1.3040000000000001</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362</v>
      </c>
    </row>
    <row r="119" s="2" customFormat="1">
      <c r="A119" s="41"/>
      <c r="B119" s="42"/>
      <c r="C119" s="43"/>
      <c r="D119" s="229" t="s">
        <v>317</v>
      </c>
      <c r="E119" s="43"/>
      <c r="F119" s="230" t="s">
        <v>11344</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4" customFormat="1">
      <c r="A120" s="14"/>
      <c r="B120" s="249"/>
      <c r="C120" s="250"/>
      <c r="D120" s="236" t="s">
        <v>319</v>
      </c>
      <c r="E120" s="251" t="s">
        <v>19</v>
      </c>
      <c r="F120" s="252" t="s">
        <v>11334</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3" customFormat="1">
      <c r="A121" s="13"/>
      <c r="B121" s="234"/>
      <c r="C121" s="235"/>
      <c r="D121" s="236" t="s">
        <v>319</v>
      </c>
      <c r="E121" s="237" t="s">
        <v>19</v>
      </c>
      <c r="F121" s="238" t="s">
        <v>11345</v>
      </c>
      <c r="G121" s="235"/>
      <c r="H121" s="239">
        <v>0.36799999999999999</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4" customFormat="1">
      <c r="A122" s="14"/>
      <c r="B122" s="249"/>
      <c r="C122" s="250"/>
      <c r="D122" s="236" t="s">
        <v>319</v>
      </c>
      <c r="E122" s="251" t="s">
        <v>19</v>
      </c>
      <c r="F122" s="252" t="s">
        <v>11336</v>
      </c>
      <c r="G122" s="250"/>
      <c r="H122" s="251" t="s">
        <v>19</v>
      </c>
      <c r="I122" s="253"/>
      <c r="J122" s="250"/>
      <c r="K122" s="250"/>
      <c r="L122" s="254"/>
      <c r="M122" s="255"/>
      <c r="N122" s="256"/>
      <c r="O122" s="256"/>
      <c r="P122" s="256"/>
      <c r="Q122" s="256"/>
      <c r="R122" s="256"/>
      <c r="S122" s="256"/>
      <c r="T122" s="257"/>
      <c r="U122" s="14"/>
      <c r="V122" s="14"/>
      <c r="W122" s="14"/>
      <c r="X122" s="14"/>
      <c r="Y122" s="14"/>
      <c r="Z122" s="14"/>
      <c r="AA122" s="14"/>
      <c r="AB122" s="14"/>
      <c r="AC122" s="14"/>
      <c r="AD122" s="14"/>
      <c r="AE122" s="14"/>
      <c r="AT122" s="258" t="s">
        <v>319</v>
      </c>
      <c r="AU122" s="258" t="s">
        <v>85</v>
      </c>
      <c r="AV122" s="14" t="s">
        <v>83</v>
      </c>
      <c r="AW122" s="14" t="s">
        <v>37</v>
      </c>
      <c r="AX122" s="14" t="s">
        <v>76</v>
      </c>
      <c r="AY122" s="258" t="s">
        <v>308</v>
      </c>
    </row>
    <row r="123" s="13" customFormat="1">
      <c r="A123" s="13"/>
      <c r="B123" s="234"/>
      <c r="C123" s="235"/>
      <c r="D123" s="236" t="s">
        <v>319</v>
      </c>
      <c r="E123" s="237" t="s">
        <v>19</v>
      </c>
      <c r="F123" s="238" t="s">
        <v>11346</v>
      </c>
      <c r="G123" s="235"/>
      <c r="H123" s="239">
        <v>0.27000000000000002</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4" customFormat="1">
      <c r="A124" s="14"/>
      <c r="B124" s="249"/>
      <c r="C124" s="250"/>
      <c r="D124" s="236" t="s">
        <v>319</v>
      </c>
      <c r="E124" s="251" t="s">
        <v>19</v>
      </c>
      <c r="F124" s="252" t="s">
        <v>11338</v>
      </c>
      <c r="G124" s="250"/>
      <c r="H124" s="251" t="s">
        <v>19</v>
      </c>
      <c r="I124" s="253"/>
      <c r="J124" s="250"/>
      <c r="K124" s="250"/>
      <c r="L124" s="254"/>
      <c r="M124" s="255"/>
      <c r="N124" s="256"/>
      <c r="O124" s="256"/>
      <c r="P124" s="256"/>
      <c r="Q124" s="256"/>
      <c r="R124" s="256"/>
      <c r="S124" s="256"/>
      <c r="T124" s="257"/>
      <c r="U124" s="14"/>
      <c r="V124" s="14"/>
      <c r="W124" s="14"/>
      <c r="X124" s="14"/>
      <c r="Y124" s="14"/>
      <c r="Z124" s="14"/>
      <c r="AA124" s="14"/>
      <c r="AB124" s="14"/>
      <c r="AC124" s="14"/>
      <c r="AD124" s="14"/>
      <c r="AE124" s="14"/>
      <c r="AT124" s="258" t="s">
        <v>319</v>
      </c>
      <c r="AU124" s="258" t="s">
        <v>85</v>
      </c>
      <c r="AV124" s="14" t="s">
        <v>83</v>
      </c>
      <c r="AW124" s="14" t="s">
        <v>37</v>
      </c>
      <c r="AX124" s="14" t="s">
        <v>76</v>
      </c>
      <c r="AY124" s="258" t="s">
        <v>308</v>
      </c>
    </row>
    <row r="125" s="13" customFormat="1">
      <c r="A125" s="13"/>
      <c r="B125" s="234"/>
      <c r="C125" s="235"/>
      <c r="D125" s="236" t="s">
        <v>319</v>
      </c>
      <c r="E125" s="237" t="s">
        <v>19</v>
      </c>
      <c r="F125" s="238" t="s">
        <v>11347</v>
      </c>
      <c r="G125" s="235"/>
      <c r="H125" s="239">
        <v>0.33600000000000002</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76</v>
      </c>
      <c r="AY125" s="245" t="s">
        <v>308</v>
      </c>
    </row>
    <row r="126" s="13" customFormat="1">
      <c r="A126" s="13"/>
      <c r="B126" s="234"/>
      <c r="C126" s="235"/>
      <c r="D126" s="236" t="s">
        <v>319</v>
      </c>
      <c r="E126" s="237" t="s">
        <v>19</v>
      </c>
      <c r="F126" s="238" t="s">
        <v>11348</v>
      </c>
      <c r="G126" s="235"/>
      <c r="H126" s="239">
        <v>0.33000000000000002</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76</v>
      </c>
      <c r="AY126" s="245" t="s">
        <v>308</v>
      </c>
    </row>
    <row r="127" s="15" customFormat="1">
      <c r="A127" s="15"/>
      <c r="B127" s="259"/>
      <c r="C127" s="260"/>
      <c r="D127" s="236" t="s">
        <v>319</v>
      </c>
      <c r="E127" s="261" t="s">
        <v>19</v>
      </c>
      <c r="F127" s="262" t="s">
        <v>448</v>
      </c>
      <c r="G127" s="260"/>
      <c r="H127" s="263">
        <v>1.3040000000000001</v>
      </c>
      <c r="I127" s="264"/>
      <c r="J127" s="260"/>
      <c r="K127" s="260"/>
      <c r="L127" s="265"/>
      <c r="M127" s="266"/>
      <c r="N127" s="267"/>
      <c r="O127" s="267"/>
      <c r="P127" s="267"/>
      <c r="Q127" s="267"/>
      <c r="R127" s="267"/>
      <c r="S127" s="267"/>
      <c r="T127" s="268"/>
      <c r="U127" s="15"/>
      <c r="V127" s="15"/>
      <c r="W127" s="15"/>
      <c r="X127" s="15"/>
      <c r="Y127" s="15"/>
      <c r="Z127" s="15"/>
      <c r="AA127" s="15"/>
      <c r="AB127" s="15"/>
      <c r="AC127" s="15"/>
      <c r="AD127" s="15"/>
      <c r="AE127" s="15"/>
      <c r="AT127" s="269" t="s">
        <v>319</v>
      </c>
      <c r="AU127" s="269" t="s">
        <v>85</v>
      </c>
      <c r="AV127" s="15" t="s">
        <v>315</v>
      </c>
      <c r="AW127" s="15" t="s">
        <v>37</v>
      </c>
      <c r="AX127" s="15" t="s">
        <v>83</v>
      </c>
      <c r="AY127" s="269" t="s">
        <v>308</v>
      </c>
    </row>
    <row r="128" s="12" customFormat="1" ht="22.8" customHeight="1">
      <c r="A128" s="12"/>
      <c r="B128" s="200"/>
      <c r="C128" s="201"/>
      <c r="D128" s="202" t="s">
        <v>75</v>
      </c>
      <c r="E128" s="214" t="s">
        <v>357</v>
      </c>
      <c r="F128" s="214" t="s">
        <v>542</v>
      </c>
      <c r="G128" s="201"/>
      <c r="H128" s="201"/>
      <c r="I128" s="204"/>
      <c r="J128" s="215">
        <f>BK128</f>
        <v>0</v>
      </c>
      <c r="K128" s="201"/>
      <c r="L128" s="206"/>
      <c r="M128" s="207"/>
      <c r="N128" s="208"/>
      <c r="O128" s="208"/>
      <c r="P128" s="209">
        <f>SUM(P129:P138)</f>
        <v>0</v>
      </c>
      <c r="Q128" s="208"/>
      <c r="R128" s="209">
        <f>SUM(R129:R138)</f>
        <v>0</v>
      </c>
      <c r="S128" s="208"/>
      <c r="T128" s="210">
        <f>SUM(T129:T138)</f>
        <v>0</v>
      </c>
      <c r="U128" s="12"/>
      <c r="V128" s="12"/>
      <c r="W128" s="12"/>
      <c r="X128" s="12"/>
      <c r="Y128" s="12"/>
      <c r="Z128" s="12"/>
      <c r="AA128" s="12"/>
      <c r="AB128" s="12"/>
      <c r="AC128" s="12"/>
      <c r="AD128" s="12"/>
      <c r="AE128" s="12"/>
      <c r="AR128" s="211" t="s">
        <v>83</v>
      </c>
      <c r="AT128" s="212" t="s">
        <v>75</v>
      </c>
      <c r="AU128" s="212" t="s">
        <v>83</v>
      </c>
      <c r="AY128" s="211" t="s">
        <v>308</v>
      </c>
      <c r="BK128" s="213">
        <f>SUM(BK129:BK138)</f>
        <v>0</v>
      </c>
    </row>
    <row r="129" s="2" customFormat="1" ht="16.5" customHeight="1">
      <c r="A129" s="41"/>
      <c r="B129" s="42"/>
      <c r="C129" s="216" t="s">
        <v>342</v>
      </c>
      <c r="D129" s="216" t="s">
        <v>310</v>
      </c>
      <c r="E129" s="217" t="s">
        <v>11349</v>
      </c>
      <c r="F129" s="218" t="s">
        <v>11350</v>
      </c>
      <c r="G129" s="219" t="s">
        <v>323</v>
      </c>
      <c r="H129" s="220">
        <v>4</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8</v>
      </c>
    </row>
    <row r="130" s="2" customFormat="1">
      <c r="A130" s="41"/>
      <c r="B130" s="42"/>
      <c r="C130" s="43"/>
      <c r="D130" s="229" t="s">
        <v>317</v>
      </c>
      <c r="E130" s="43"/>
      <c r="F130" s="230" t="s">
        <v>11351</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2" customFormat="1" ht="24.15" customHeight="1">
      <c r="A131" s="41"/>
      <c r="B131" s="42"/>
      <c r="C131" s="280" t="s">
        <v>347</v>
      </c>
      <c r="D131" s="280" t="s">
        <v>1137</v>
      </c>
      <c r="E131" s="281" t="s">
        <v>11352</v>
      </c>
      <c r="F131" s="282" t="s">
        <v>11353</v>
      </c>
      <c r="G131" s="283" t="s">
        <v>323</v>
      </c>
      <c r="H131" s="284">
        <v>4</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381</v>
      </c>
    </row>
    <row r="132" s="2" customFormat="1" ht="16.5" customHeight="1">
      <c r="A132" s="41"/>
      <c r="B132" s="42"/>
      <c r="C132" s="216" t="s">
        <v>352</v>
      </c>
      <c r="D132" s="216" t="s">
        <v>310</v>
      </c>
      <c r="E132" s="217" t="s">
        <v>11354</v>
      </c>
      <c r="F132" s="218" t="s">
        <v>11355</v>
      </c>
      <c r="G132" s="219" t="s">
        <v>323</v>
      </c>
      <c r="H132" s="220">
        <v>3</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391</v>
      </c>
    </row>
    <row r="133" s="2" customFormat="1">
      <c r="A133" s="41"/>
      <c r="B133" s="42"/>
      <c r="C133" s="43"/>
      <c r="D133" s="229" t="s">
        <v>317</v>
      </c>
      <c r="E133" s="43"/>
      <c r="F133" s="230" t="s">
        <v>11356</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2" customFormat="1" ht="16.5" customHeight="1">
      <c r="A134" s="41"/>
      <c r="B134" s="42"/>
      <c r="C134" s="280" t="s">
        <v>357</v>
      </c>
      <c r="D134" s="280" t="s">
        <v>1137</v>
      </c>
      <c r="E134" s="281" t="s">
        <v>11357</v>
      </c>
      <c r="F134" s="282" t="s">
        <v>11358</v>
      </c>
      <c r="G134" s="283" t="s">
        <v>323</v>
      </c>
      <c r="H134" s="284">
        <v>3</v>
      </c>
      <c r="I134" s="285"/>
      <c r="J134" s="286">
        <f>ROUND(I134*H134,2)</f>
        <v>0</v>
      </c>
      <c r="K134" s="282" t="s">
        <v>19</v>
      </c>
      <c r="L134" s="287"/>
      <c r="M134" s="288" t="s">
        <v>19</v>
      </c>
      <c r="N134" s="289"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352</v>
      </c>
      <c r="AT134" s="227" t="s">
        <v>1137</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401</v>
      </c>
    </row>
    <row r="135" s="2" customFormat="1" ht="24.15" customHeight="1">
      <c r="A135" s="41"/>
      <c r="B135" s="42"/>
      <c r="C135" s="216" t="s">
        <v>362</v>
      </c>
      <c r="D135" s="216" t="s">
        <v>310</v>
      </c>
      <c r="E135" s="217" t="s">
        <v>11359</v>
      </c>
      <c r="F135" s="218" t="s">
        <v>11360</v>
      </c>
      <c r="G135" s="219" t="s">
        <v>768</v>
      </c>
      <c r="H135" s="220">
        <v>1</v>
      </c>
      <c r="I135" s="221"/>
      <c r="J135" s="222">
        <f>ROUND(I135*H135,2)</f>
        <v>0</v>
      </c>
      <c r="K135" s="218" t="s">
        <v>19</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315</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315</v>
      </c>
      <c r="BM135" s="227" t="s">
        <v>411</v>
      </c>
    </row>
    <row r="136" s="2" customFormat="1" ht="24.15" customHeight="1">
      <c r="A136" s="41"/>
      <c r="B136" s="42"/>
      <c r="C136" s="216" t="s">
        <v>367</v>
      </c>
      <c r="D136" s="216" t="s">
        <v>310</v>
      </c>
      <c r="E136" s="217" t="s">
        <v>11361</v>
      </c>
      <c r="F136" s="218" t="s">
        <v>11362</v>
      </c>
      <c r="G136" s="219" t="s">
        <v>323</v>
      </c>
      <c r="H136" s="220">
        <v>1</v>
      </c>
      <c r="I136" s="221"/>
      <c r="J136" s="222">
        <f>ROUND(I136*H136,2)</f>
        <v>0</v>
      </c>
      <c r="K136" s="218" t="s">
        <v>19</v>
      </c>
      <c r="L136" s="47"/>
      <c r="M136" s="223" t="s">
        <v>19</v>
      </c>
      <c r="N136" s="224" t="s">
        <v>47</v>
      </c>
      <c r="O136" s="87"/>
      <c r="P136" s="225">
        <f>O136*H136</f>
        <v>0</v>
      </c>
      <c r="Q136" s="225">
        <v>0</v>
      </c>
      <c r="R136" s="225">
        <f>Q136*H136</f>
        <v>0</v>
      </c>
      <c r="S136" s="225">
        <v>0</v>
      </c>
      <c r="T136" s="226">
        <f>S136*H136</f>
        <v>0</v>
      </c>
      <c r="U136" s="41"/>
      <c r="V136" s="41"/>
      <c r="W136" s="41"/>
      <c r="X136" s="41"/>
      <c r="Y136" s="41"/>
      <c r="Z136" s="41"/>
      <c r="AA136" s="41"/>
      <c r="AB136" s="41"/>
      <c r="AC136" s="41"/>
      <c r="AD136" s="41"/>
      <c r="AE136" s="41"/>
      <c r="AR136" s="227" t="s">
        <v>315</v>
      </c>
      <c r="AT136" s="227" t="s">
        <v>310</v>
      </c>
      <c r="AU136" s="227" t="s">
        <v>85</v>
      </c>
      <c r="AY136" s="20" t="s">
        <v>308</v>
      </c>
      <c r="BE136" s="228">
        <f>IF(N136="základní",J136,0)</f>
        <v>0</v>
      </c>
      <c r="BF136" s="228">
        <f>IF(N136="snížená",J136,0)</f>
        <v>0</v>
      </c>
      <c r="BG136" s="228">
        <f>IF(N136="zákl. přenesená",J136,0)</f>
        <v>0</v>
      </c>
      <c r="BH136" s="228">
        <f>IF(N136="sníž. přenesená",J136,0)</f>
        <v>0</v>
      </c>
      <c r="BI136" s="228">
        <f>IF(N136="nulová",J136,0)</f>
        <v>0</v>
      </c>
      <c r="BJ136" s="20" t="s">
        <v>83</v>
      </c>
      <c r="BK136" s="228">
        <f>ROUND(I136*H136,2)</f>
        <v>0</v>
      </c>
      <c r="BL136" s="20" t="s">
        <v>315</v>
      </c>
      <c r="BM136" s="227" t="s">
        <v>420</v>
      </c>
    </row>
    <row r="137" s="2" customFormat="1" ht="24.15" customHeight="1">
      <c r="A137" s="41"/>
      <c r="B137" s="42"/>
      <c r="C137" s="216" t="s">
        <v>8</v>
      </c>
      <c r="D137" s="216" t="s">
        <v>310</v>
      </c>
      <c r="E137" s="217" t="s">
        <v>11363</v>
      </c>
      <c r="F137" s="218" t="s">
        <v>11364</v>
      </c>
      <c r="G137" s="219" t="s">
        <v>323</v>
      </c>
      <c r="H137" s="220">
        <v>1</v>
      </c>
      <c r="I137" s="221"/>
      <c r="J137" s="222">
        <f>ROUND(I137*H137,2)</f>
        <v>0</v>
      </c>
      <c r="K137" s="218" t="s">
        <v>19</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315</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315</v>
      </c>
      <c r="BM137" s="227" t="s">
        <v>430</v>
      </c>
    </row>
    <row r="138" s="2" customFormat="1" ht="24.15" customHeight="1">
      <c r="A138" s="41"/>
      <c r="B138" s="42"/>
      <c r="C138" s="216" t="s">
        <v>376</v>
      </c>
      <c r="D138" s="216" t="s">
        <v>310</v>
      </c>
      <c r="E138" s="217" t="s">
        <v>11365</v>
      </c>
      <c r="F138" s="218" t="s">
        <v>11366</v>
      </c>
      <c r="G138" s="219" t="s">
        <v>323</v>
      </c>
      <c r="H138" s="220">
        <v>1</v>
      </c>
      <c r="I138" s="221"/>
      <c r="J138" s="222">
        <f>ROUND(I138*H138,2)</f>
        <v>0</v>
      </c>
      <c r="K138" s="218" t="s">
        <v>19</v>
      </c>
      <c r="L138" s="47"/>
      <c r="M138" s="223" t="s">
        <v>19</v>
      </c>
      <c r="N138" s="224" t="s">
        <v>47</v>
      </c>
      <c r="O138" s="87"/>
      <c r="P138" s="225">
        <f>O138*H138</f>
        <v>0</v>
      </c>
      <c r="Q138" s="225">
        <v>0</v>
      </c>
      <c r="R138" s="225">
        <f>Q138*H138</f>
        <v>0</v>
      </c>
      <c r="S138" s="225">
        <v>0</v>
      </c>
      <c r="T138" s="226">
        <f>S138*H138</f>
        <v>0</v>
      </c>
      <c r="U138" s="41"/>
      <c r="V138" s="41"/>
      <c r="W138" s="41"/>
      <c r="X138" s="41"/>
      <c r="Y138" s="41"/>
      <c r="Z138" s="41"/>
      <c r="AA138" s="41"/>
      <c r="AB138" s="41"/>
      <c r="AC138" s="41"/>
      <c r="AD138" s="41"/>
      <c r="AE138" s="41"/>
      <c r="AR138" s="227" t="s">
        <v>315</v>
      </c>
      <c r="AT138" s="227" t="s">
        <v>310</v>
      </c>
      <c r="AU138" s="227" t="s">
        <v>85</v>
      </c>
      <c r="AY138" s="20" t="s">
        <v>308</v>
      </c>
      <c r="BE138" s="228">
        <f>IF(N138="základní",J138,0)</f>
        <v>0</v>
      </c>
      <c r="BF138" s="228">
        <f>IF(N138="snížená",J138,0)</f>
        <v>0</v>
      </c>
      <c r="BG138" s="228">
        <f>IF(N138="zákl. přenesená",J138,0)</f>
        <v>0</v>
      </c>
      <c r="BH138" s="228">
        <f>IF(N138="sníž. přenesená",J138,0)</f>
        <v>0</v>
      </c>
      <c r="BI138" s="228">
        <f>IF(N138="nulová",J138,0)</f>
        <v>0</v>
      </c>
      <c r="BJ138" s="20" t="s">
        <v>83</v>
      </c>
      <c r="BK138" s="228">
        <f>ROUND(I138*H138,2)</f>
        <v>0</v>
      </c>
      <c r="BL138" s="20" t="s">
        <v>315</v>
      </c>
      <c r="BM138" s="227" t="s">
        <v>596</v>
      </c>
    </row>
    <row r="139" s="12" customFormat="1" ht="22.8" customHeight="1">
      <c r="A139" s="12"/>
      <c r="B139" s="200"/>
      <c r="C139" s="201"/>
      <c r="D139" s="202" t="s">
        <v>75</v>
      </c>
      <c r="E139" s="214" t="s">
        <v>518</v>
      </c>
      <c r="F139" s="214" t="s">
        <v>519</v>
      </c>
      <c r="G139" s="201"/>
      <c r="H139" s="201"/>
      <c r="I139" s="204"/>
      <c r="J139" s="215">
        <f>BK139</f>
        <v>0</v>
      </c>
      <c r="K139" s="201"/>
      <c r="L139" s="206"/>
      <c r="M139" s="207"/>
      <c r="N139" s="208"/>
      <c r="O139" s="208"/>
      <c r="P139" s="209">
        <f>SUM(P140:P141)</f>
        <v>0</v>
      </c>
      <c r="Q139" s="208"/>
      <c r="R139" s="209">
        <f>SUM(R140:R141)</f>
        <v>0</v>
      </c>
      <c r="S139" s="208"/>
      <c r="T139" s="210">
        <f>SUM(T140:T141)</f>
        <v>0</v>
      </c>
      <c r="U139" s="12"/>
      <c r="V139" s="12"/>
      <c r="W139" s="12"/>
      <c r="X139" s="12"/>
      <c r="Y139" s="12"/>
      <c r="Z139" s="12"/>
      <c r="AA139" s="12"/>
      <c r="AB139" s="12"/>
      <c r="AC139" s="12"/>
      <c r="AD139" s="12"/>
      <c r="AE139" s="12"/>
      <c r="AR139" s="211" t="s">
        <v>83</v>
      </c>
      <c r="AT139" s="212" t="s">
        <v>75</v>
      </c>
      <c r="AU139" s="212" t="s">
        <v>83</v>
      </c>
      <c r="AY139" s="211" t="s">
        <v>308</v>
      </c>
      <c r="BK139" s="213">
        <f>SUM(BK140:BK141)</f>
        <v>0</v>
      </c>
    </row>
    <row r="140" s="2" customFormat="1" ht="16.5" customHeight="1">
      <c r="A140" s="41"/>
      <c r="B140" s="42"/>
      <c r="C140" s="216" t="s">
        <v>381</v>
      </c>
      <c r="D140" s="216" t="s">
        <v>310</v>
      </c>
      <c r="E140" s="217" t="s">
        <v>5286</v>
      </c>
      <c r="F140" s="218" t="s">
        <v>5287</v>
      </c>
      <c r="G140" s="219" t="s">
        <v>493</v>
      </c>
      <c r="H140" s="220">
        <v>3.4340000000000002</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606</v>
      </c>
    </row>
    <row r="141" s="2" customFormat="1">
      <c r="A141" s="41"/>
      <c r="B141" s="42"/>
      <c r="C141" s="43"/>
      <c r="D141" s="229" t="s">
        <v>317</v>
      </c>
      <c r="E141" s="43"/>
      <c r="F141" s="230" t="s">
        <v>5288</v>
      </c>
      <c r="G141" s="43"/>
      <c r="H141" s="43"/>
      <c r="I141" s="231"/>
      <c r="J141" s="43"/>
      <c r="K141" s="43"/>
      <c r="L141" s="47"/>
      <c r="M141" s="270"/>
      <c r="N141" s="271"/>
      <c r="O141" s="272"/>
      <c r="P141" s="272"/>
      <c r="Q141" s="272"/>
      <c r="R141" s="272"/>
      <c r="S141" s="272"/>
      <c r="T141" s="273"/>
      <c r="U141" s="41"/>
      <c r="V141" s="41"/>
      <c r="W141" s="41"/>
      <c r="X141" s="41"/>
      <c r="Y141" s="41"/>
      <c r="Z141" s="41"/>
      <c r="AA141" s="41"/>
      <c r="AB141" s="41"/>
      <c r="AC141" s="41"/>
      <c r="AD141" s="41"/>
      <c r="AE141" s="41"/>
      <c r="AT141" s="20" t="s">
        <v>317</v>
      </c>
      <c r="AU141" s="20" t="s">
        <v>85</v>
      </c>
    </row>
    <row r="142" s="2" customFormat="1" ht="6.96" customHeight="1">
      <c r="A142" s="41"/>
      <c r="B142" s="62"/>
      <c r="C142" s="63"/>
      <c r="D142" s="63"/>
      <c r="E142" s="63"/>
      <c r="F142" s="63"/>
      <c r="G142" s="63"/>
      <c r="H142" s="63"/>
      <c r="I142" s="63"/>
      <c r="J142" s="63"/>
      <c r="K142" s="63"/>
      <c r="L142" s="47"/>
      <c r="M142" s="41"/>
      <c r="O142" s="41"/>
      <c r="P142" s="41"/>
      <c r="Q142" s="41"/>
      <c r="R142" s="41"/>
      <c r="S142" s="41"/>
      <c r="T142" s="41"/>
      <c r="U142" s="41"/>
      <c r="V142" s="41"/>
      <c r="W142" s="41"/>
      <c r="X142" s="41"/>
      <c r="Y142" s="41"/>
      <c r="Z142" s="41"/>
      <c r="AA142" s="41"/>
      <c r="AB142" s="41"/>
      <c r="AC142" s="41"/>
      <c r="AD142" s="41"/>
      <c r="AE142" s="41"/>
    </row>
  </sheetData>
  <sheetProtection sheet="1" autoFilter="0" formatColumns="0" formatRows="0" objects="1" scenarios="1" spinCount="100000" saltValue="oOyB5oAYjcYCLPJ6TS1+MQG40lu7BrO41YNwjtEZ9WL1nWt8mcdRAUhnWtxNK3z4+MuS2Bdl+hVKSUMxI+7D6w==" hashValue="0AZckyf+8jSNAaTNeRRnNGgznBE0OOYkPEBeiHXos27YxM1Qpy/NWMslylR1Ivk7/iCh/ItpBfByJQm79vez6w==" algorithmName="SHA-512" password="CC35"/>
  <autoFilter ref="C95:K141"/>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10" r:id="rId2" display="https://podminky.urs.cz/item/CS_URS_2024_02/162751117"/>
    <hyperlink ref="F112" r:id="rId3" display="https://podminky.urs.cz/item/CS_URS_2024_02/171251201"/>
    <hyperlink ref="F114" r:id="rId4" display="https://podminky.urs.cz/item/CS_URS_2024_02/171201231"/>
    <hyperlink ref="F119" r:id="rId5" display="https://podminky.urs.cz/item/CS_URS_2024_02/275313511"/>
    <hyperlink ref="F130" r:id="rId6" display="https://podminky.urs.cz/item/CS_URS_2024_02/936104211"/>
    <hyperlink ref="F133" r:id="rId7" display="https://podminky.urs.cz/item/CS_URS_2024_02/936174311"/>
    <hyperlink ref="F141" r:id="rId8"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9"/>
</worksheet>
</file>

<file path=xl/worksheets/sheet5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269</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11329</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11367</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ROUND(J96,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ROUND((SUM(BE96:BE122)),  2)</f>
        <v>0</v>
      </c>
      <c r="G37" s="41"/>
      <c r="H37" s="41"/>
      <c r="I37" s="161">
        <v>0.20999999999999999</v>
      </c>
      <c r="J37" s="160">
        <f>ROUND(((SUM(BE96:BE122))*I37),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ROUND((SUM(BF96:BF122)),  2)</f>
        <v>0</v>
      </c>
      <c r="G38" s="41"/>
      <c r="H38" s="41"/>
      <c r="I38" s="161">
        <v>0.12</v>
      </c>
      <c r="J38" s="160">
        <f>ROUND(((SUM(BF96:BF122))*I38),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ROUND((SUM(BG96:BG122)),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ROUND((SUM(BH96:BH122)),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ROUND((SUM(BI96:BI122)),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11329</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902.2 - Mobiliář (tramvajové nástupiště)</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J96</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J97</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J98</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J111</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538</v>
      </c>
      <c r="E71" s="186"/>
      <c r="F71" s="186"/>
      <c r="G71" s="186"/>
      <c r="H71" s="186"/>
      <c r="I71" s="186"/>
      <c r="J71" s="187">
        <f>J116</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J120</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1" customFormat="1" ht="16.5" customHeight="1">
      <c r="B84" s="24"/>
      <c r="C84" s="25"/>
      <c r="D84" s="25"/>
      <c r="E84" s="173" t="s">
        <v>284</v>
      </c>
      <c r="F84" s="25"/>
      <c r="G84" s="25"/>
      <c r="H84" s="25"/>
      <c r="I84" s="25"/>
      <c r="J84" s="25"/>
      <c r="K84" s="25"/>
      <c r="L84" s="23"/>
    </row>
    <row r="85" s="1" customFormat="1" ht="12" customHeight="1">
      <c r="B85" s="24"/>
      <c r="C85" s="35" t="s">
        <v>285</v>
      </c>
      <c r="D85" s="25"/>
      <c r="E85" s="25"/>
      <c r="F85" s="25"/>
      <c r="G85" s="25"/>
      <c r="H85" s="25"/>
      <c r="I85" s="25"/>
      <c r="J85" s="25"/>
      <c r="K85" s="25"/>
      <c r="L85" s="23"/>
    </row>
    <row r="86" s="2" customFormat="1" ht="16.5" customHeight="1">
      <c r="A86" s="41"/>
      <c r="B86" s="42"/>
      <c r="C86" s="43"/>
      <c r="D86" s="43"/>
      <c r="E86" s="291" t="s">
        <v>11329</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3013</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E13</f>
        <v>SO 902.2 - Mobiliář (tramvajové nástupiště)</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F16</f>
        <v xml:space="preserve"> </v>
      </c>
      <c r="G90" s="43"/>
      <c r="H90" s="43"/>
      <c r="I90" s="35" t="s">
        <v>23</v>
      </c>
      <c r="J90" s="75" t="str">
        <f>IF(J16="","",J16)</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E19</f>
        <v>Statutární město Ostrava</v>
      </c>
      <c r="G92" s="43"/>
      <c r="H92" s="43"/>
      <c r="I92" s="35" t="s">
        <v>33</v>
      </c>
      <c r="J92" s="39" t="str">
        <f>E25</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IF(E22="","",E22)</f>
        <v>Vyplň údaj</v>
      </c>
      <c r="G93" s="43"/>
      <c r="H93" s="43"/>
      <c r="I93" s="35" t="s">
        <v>38</v>
      </c>
      <c r="J93" s="39" t="str">
        <f>E28</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f>
        <v>0</v>
      </c>
      <c r="Q96" s="99"/>
      <c r="R96" s="197">
        <f>R97</f>
        <v>0</v>
      </c>
      <c r="S96" s="99"/>
      <c r="T96" s="198">
        <f>T97</f>
        <v>0</v>
      </c>
      <c r="U96" s="41"/>
      <c r="V96" s="41"/>
      <c r="W96" s="41"/>
      <c r="X96" s="41"/>
      <c r="Y96" s="41"/>
      <c r="Z96" s="41"/>
      <c r="AA96" s="41"/>
      <c r="AB96" s="41"/>
      <c r="AC96" s="41"/>
      <c r="AD96" s="41"/>
      <c r="AE96" s="41"/>
      <c r="AT96" s="20" t="s">
        <v>75</v>
      </c>
      <c r="AU96" s="20" t="s">
        <v>290</v>
      </c>
      <c r="BK96" s="199">
        <f>BK97</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P98+P111+P116+P120</f>
        <v>0</v>
      </c>
      <c r="Q97" s="208"/>
      <c r="R97" s="209">
        <f>R98+R111+R116+R120</f>
        <v>0</v>
      </c>
      <c r="S97" s="208"/>
      <c r="T97" s="210">
        <f>T98+T111+T116+T120</f>
        <v>0</v>
      </c>
      <c r="U97" s="12"/>
      <c r="V97" s="12"/>
      <c r="W97" s="12"/>
      <c r="X97" s="12"/>
      <c r="Y97" s="12"/>
      <c r="Z97" s="12"/>
      <c r="AA97" s="12"/>
      <c r="AB97" s="12"/>
      <c r="AC97" s="12"/>
      <c r="AD97" s="12"/>
      <c r="AE97" s="12"/>
      <c r="AR97" s="211" t="s">
        <v>83</v>
      </c>
      <c r="AT97" s="212" t="s">
        <v>75</v>
      </c>
      <c r="AU97" s="212" t="s">
        <v>76</v>
      </c>
      <c r="AY97" s="211" t="s">
        <v>308</v>
      </c>
      <c r="BK97" s="213">
        <f>BK98+BK111+BK116+BK120</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SUM(P99:P110)</f>
        <v>0</v>
      </c>
      <c r="Q98" s="208"/>
      <c r="R98" s="209">
        <f>SUM(R99:R110)</f>
        <v>0</v>
      </c>
      <c r="S98" s="208"/>
      <c r="T98" s="210">
        <f>SUM(T99:T110)</f>
        <v>0</v>
      </c>
      <c r="U98" s="12"/>
      <c r="V98" s="12"/>
      <c r="W98" s="12"/>
      <c r="X98" s="12"/>
      <c r="Y98" s="12"/>
      <c r="Z98" s="12"/>
      <c r="AA98" s="12"/>
      <c r="AB98" s="12"/>
      <c r="AC98" s="12"/>
      <c r="AD98" s="12"/>
      <c r="AE98" s="12"/>
      <c r="AR98" s="211" t="s">
        <v>83</v>
      </c>
      <c r="AT98" s="212" t="s">
        <v>75</v>
      </c>
      <c r="AU98" s="212" t="s">
        <v>83</v>
      </c>
      <c r="AY98" s="211" t="s">
        <v>308</v>
      </c>
      <c r="BK98" s="213">
        <f>SUM(BK99:BK110)</f>
        <v>0</v>
      </c>
    </row>
    <row r="99" s="2" customFormat="1" ht="21.75" customHeight="1">
      <c r="A99" s="41"/>
      <c r="B99" s="42"/>
      <c r="C99" s="216" t="s">
        <v>83</v>
      </c>
      <c r="D99" s="216" t="s">
        <v>310</v>
      </c>
      <c r="E99" s="217" t="s">
        <v>11331</v>
      </c>
      <c r="F99" s="218" t="s">
        <v>11332</v>
      </c>
      <c r="G99" s="219" t="s">
        <v>442</v>
      </c>
      <c r="H99" s="220">
        <v>0.34999999999999998</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85</v>
      </c>
    </row>
    <row r="100" s="2" customFormat="1">
      <c r="A100" s="41"/>
      <c r="B100" s="42"/>
      <c r="C100" s="43"/>
      <c r="D100" s="229" t="s">
        <v>317</v>
      </c>
      <c r="E100" s="43"/>
      <c r="F100" s="230" t="s">
        <v>11333</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11335</v>
      </c>
      <c r="G101" s="235"/>
      <c r="H101" s="239">
        <v>0.34999999999999998</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76</v>
      </c>
      <c r="AY101" s="245" t="s">
        <v>308</v>
      </c>
    </row>
    <row r="102" s="15" customFormat="1">
      <c r="A102" s="15"/>
      <c r="B102" s="259"/>
      <c r="C102" s="260"/>
      <c r="D102" s="236" t="s">
        <v>319</v>
      </c>
      <c r="E102" s="261" t="s">
        <v>19</v>
      </c>
      <c r="F102" s="262" t="s">
        <v>448</v>
      </c>
      <c r="G102" s="260"/>
      <c r="H102" s="263">
        <v>0.34999999999999998</v>
      </c>
      <c r="I102" s="264"/>
      <c r="J102" s="260"/>
      <c r="K102" s="260"/>
      <c r="L102" s="265"/>
      <c r="M102" s="266"/>
      <c r="N102" s="267"/>
      <c r="O102" s="267"/>
      <c r="P102" s="267"/>
      <c r="Q102" s="267"/>
      <c r="R102" s="267"/>
      <c r="S102" s="267"/>
      <c r="T102" s="268"/>
      <c r="U102" s="15"/>
      <c r="V102" s="15"/>
      <c r="W102" s="15"/>
      <c r="X102" s="15"/>
      <c r="Y102" s="15"/>
      <c r="Z102" s="15"/>
      <c r="AA102" s="15"/>
      <c r="AB102" s="15"/>
      <c r="AC102" s="15"/>
      <c r="AD102" s="15"/>
      <c r="AE102" s="15"/>
      <c r="AT102" s="269" t="s">
        <v>319</v>
      </c>
      <c r="AU102" s="269" t="s">
        <v>85</v>
      </c>
      <c r="AV102" s="15" t="s">
        <v>315</v>
      </c>
      <c r="AW102" s="15" t="s">
        <v>37</v>
      </c>
      <c r="AX102" s="15" t="s">
        <v>83</v>
      </c>
      <c r="AY102" s="269" t="s">
        <v>308</v>
      </c>
    </row>
    <row r="103" s="2" customFormat="1" ht="21.75" customHeight="1">
      <c r="A103" s="41"/>
      <c r="B103" s="42"/>
      <c r="C103" s="216" t="s">
        <v>85</v>
      </c>
      <c r="D103" s="216" t="s">
        <v>310</v>
      </c>
      <c r="E103" s="217" t="s">
        <v>653</v>
      </c>
      <c r="F103" s="218" t="s">
        <v>654</v>
      </c>
      <c r="G103" s="219" t="s">
        <v>442</v>
      </c>
      <c r="H103" s="220">
        <v>0.34999999999999998</v>
      </c>
      <c r="I103" s="221"/>
      <c r="J103" s="222">
        <f>ROUND(I103*H103,2)</f>
        <v>0</v>
      </c>
      <c r="K103" s="218" t="s">
        <v>314</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315</v>
      </c>
    </row>
    <row r="104" s="2" customFormat="1">
      <c r="A104" s="41"/>
      <c r="B104" s="42"/>
      <c r="C104" s="43"/>
      <c r="D104" s="229" t="s">
        <v>317</v>
      </c>
      <c r="E104" s="43"/>
      <c r="F104" s="230" t="s">
        <v>655</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2" customFormat="1" ht="16.5" customHeight="1">
      <c r="A105" s="41"/>
      <c r="B105" s="42"/>
      <c r="C105" s="216" t="s">
        <v>150</v>
      </c>
      <c r="D105" s="216" t="s">
        <v>310</v>
      </c>
      <c r="E105" s="217" t="s">
        <v>663</v>
      </c>
      <c r="F105" s="218" t="s">
        <v>664</v>
      </c>
      <c r="G105" s="219" t="s">
        <v>442</v>
      </c>
      <c r="H105" s="220">
        <v>0.34999999999999998</v>
      </c>
      <c r="I105" s="221"/>
      <c r="J105" s="222">
        <f>ROUND(I105*H105,2)</f>
        <v>0</v>
      </c>
      <c r="K105" s="218" t="s">
        <v>314</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342</v>
      </c>
    </row>
    <row r="106" s="2" customFormat="1">
      <c r="A106" s="41"/>
      <c r="B106" s="42"/>
      <c r="C106" s="43"/>
      <c r="D106" s="229" t="s">
        <v>317</v>
      </c>
      <c r="E106" s="43"/>
      <c r="F106" s="230" t="s">
        <v>665</v>
      </c>
      <c r="G106" s="43"/>
      <c r="H106" s="43"/>
      <c r="I106" s="231"/>
      <c r="J106" s="43"/>
      <c r="K106" s="43"/>
      <c r="L106" s="47"/>
      <c r="M106" s="232"/>
      <c r="N106" s="233"/>
      <c r="O106" s="87"/>
      <c r="P106" s="87"/>
      <c r="Q106" s="87"/>
      <c r="R106" s="87"/>
      <c r="S106" s="87"/>
      <c r="T106" s="88"/>
      <c r="U106" s="41"/>
      <c r="V106" s="41"/>
      <c r="W106" s="41"/>
      <c r="X106" s="41"/>
      <c r="Y106" s="41"/>
      <c r="Z106" s="41"/>
      <c r="AA106" s="41"/>
      <c r="AB106" s="41"/>
      <c r="AC106" s="41"/>
      <c r="AD106" s="41"/>
      <c r="AE106" s="41"/>
      <c r="AT106" s="20" t="s">
        <v>317</v>
      </c>
      <c r="AU106" s="20" t="s">
        <v>85</v>
      </c>
    </row>
    <row r="107" s="2" customFormat="1" ht="16.5" customHeight="1">
      <c r="A107" s="41"/>
      <c r="B107" s="42"/>
      <c r="C107" s="216" t="s">
        <v>315</v>
      </c>
      <c r="D107" s="216" t="s">
        <v>310</v>
      </c>
      <c r="E107" s="217" t="s">
        <v>666</v>
      </c>
      <c r="F107" s="218" t="s">
        <v>667</v>
      </c>
      <c r="G107" s="219" t="s">
        <v>493</v>
      </c>
      <c r="H107" s="220">
        <v>0.69999999999999996</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352</v>
      </c>
    </row>
    <row r="108" s="2" customFormat="1">
      <c r="A108" s="41"/>
      <c r="B108" s="42"/>
      <c r="C108" s="43"/>
      <c r="D108" s="229" t="s">
        <v>317</v>
      </c>
      <c r="E108" s="43"/>
      <c r="F108" s="230" t="s">
        <v>668</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3" customFormat="1">
      <c r="A109" s="13"/>
      <c r="B109" s="234"/>
      <c r="C109" s="235"/>
      <c r="D109" s="236" t="s">
        <v>319</v>
      </c>
      <c r="E109" s="237" t="s">
        <v>19</v>
      </c>
      <c r="F109" s="238" t="s">
        <v>11368</v>
      </c>
      <c r="G109" s="235"/>
      <c r="H109" s="239">
        <v>0.69999999999999996</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5" customFormat="1">
      <c r="A110" s="15"/>
      <c r="B110" s="259"/>
      <c r="C110" s="260"/>
      <c r="D110" s="236" t="s">
        <v>319</v>
      </c>
      <c r="E110" s="261" t="s">
        <v>19</v>
      </c>
      <c r="F110" s="262" t="s">
        <v>448</v>
      </c>
      <c r="G110" s="260"/>
      <c r="H110" s="263">
        <v>0.69999999999999996</v>
      </c>
      <c r="I110" s="264"/>
      <c r="J110" s="260"/>
      <c r="K110" s="260"/>
      <c r="L110" s="265"/>
      <c r="M110" s="266"/>
      <c r="N110" s="267"/>
      <c r="O110" s="267"/>
      <c r="P110" s="267"/>
      <c r="Q110" s="267"/>
      <c r="R110" s="267"/>
      <c r="S110" s="267"/>
      <c r="T110" s="268"/>
      <c r="U110" s="15"/>
      <c r="V110" s="15"/>
      <c r="W110" s="15"/>
      <c r="X110" s="15"/>
      <c r="Y110" s="15"/>
      <c r="Z110" s="15"/>
      <c r="AA110" s="15"/>
      <c r="AB110" s="15"/>
      <c r="AC110" s="15"/>
      <c r="AD110" s="15"/>
      <c r="AE110" s="15"/>
      <c r="AT110" s="269" t="s">
        <v>319</v>
      </c>
      <c r="AU110" s="269" t="s">
        <v>85</v>
      </c>
      <c r="AV110" s="15" t="s">
        <v>315</v>
      </c>
      <c r="AW110" s="15" t="s">
        <v>37</v>
      </c>
      <c r="AX110" s="15" t="s">
        <v>83</v>
      </c>
      <c r="AY110" s="269" t="s">
        <v>308</v>
      </c>
    </row>
    <row r="111" s="12" customFormat="1" ht="22.8" customHeight="1">
      <c r="A111" s="12"/>
      <c r="B111" s="200"/>
      <c r="C111" s="201"/>
      <c r="D111" s="202" t="s">
        <v>75</v>
      </c>
      <c r="E111" s="214" t="s">
        <v>85</v>
      </c>
      <c r="F111" s="214" t="s">
        <v>1269</v>
      </c>
      <c r="G111" s="201"/>
      <c r="H111" s="201"/>
      <c r="I111" s="204"/>
      <c r="J111" s="215">
        <f>BK111</f>
        <v>0</v>
      </c>
      <c r="K111" s="201"/>
      <c r="L111" s="206"/>
      <c r="M111" s="207"/>
      <c r="N111" s="208"/>
      <c r="O111" s="208"/>
      <c r="P111" s="209">
        <f>SUM(P112:P115)</f>
        <v>0</v>
      </c>
      <c r="Q111" s="208"/>
      <c r="R111" s="209">
        <f>SUM(R112:R115)</f>
        <v>0</v>
      </c>
      <c r="S111" s="208"/>
      <c r="T111" s="210">
        <f>SUM(T112:T115)</f>
        <v>0</v>
      </c>
      <c r="U111" s="12"/>
      <c r="V111" s="12"/>
      <c r="W111" s="12"/>
      <c r="X111" s="12"/>
      <c r="Y111" s="12"/>
      <c r="Z111" s="12"/>
      <c r="AA111" s="12"/>
      <c r="AB111" s="12"/>
      <c r="AC111" s="12"/>
      <c r="AD111" s="12"/>
      <c r="AE111" s="12"/>
      <c r="AR111" s="211" t="s">
        <v>83</v>
      </c>
      <c r="AT111" s="212" t="s">
        <v>75</v>
      </c>
      <c r="AU111" s="212" t="s">
        <v>83</v>
      </c>
      <c r="AY111" s="211" t="s">
        <v>308</v>
      </c>
      <c r="BK111" s="213">
        <f>SUM(BK112:BK115)</f>
        <v>0</v>
      </c>
    </row>
    <row r="112" s="2" customFormat="1" ht="16.5" customHeight="1">
      <c r="A112" s="41"/>
      <c r="B112" s="42"/>
      <c r="C112" s="216" t="s">
        <v>336</v>
      </c>
      <c r="D112" s="216" t="s">
        <v>310</v>
      </c>
      <c r="E112" s="217" t="s">
        <v>11342</v>
      </c>
      <c r="F112" s="218" t="s">
        <v>11343</v>
      </c>
      <c r="G112" s="219" t="s">
        <v>442</v>
      </c>
      <c r="H112" s="220">
        <v>0.36799999999999999</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362</v>
      </c>
    </row>
    <row r="113" s="2" customFormat="1">
      <c r="A113" s="41"/>
      <c r="B113" s="42"/>
      <c r="C113" s="43"/>
      <c r="D113" s="229" t="s">
        <v>317</v>
      </c>
      <c r="E113" s="43"/>
      <c r="F113" s="230" t="s">
        <v>11344</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11345</v>
      </c>
      <c r="G114" s="235"/>
      <c r="H114" s="239">
        <v>0.36799999999999999</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76</v>
      </c>
      <c r="AY114" s="245" t="s">
        <v>308</v>
      </c>
    </row>
    <row r="115" s="15" customFormat="1">
      <c r="A115" s="15"/>
      <c r="B115" s="259"/>
      <c r="C115" s="260"/>
      <c r="D115" s="236" t="s">
        <v>319</v>
      </c>
      <c r="E115" s="261" t="s">
        <v>19</v>
      </c>
      <c r="F115" s="262" t="s">
        <v>448</v>
      </c>
      <c r="G115" s="260"/>
      <c r="H115" s="263">
        <v>0.36799999999999999</v>
      </c>
      <c r="I115" s="264"/>
      <c r="J115" s="260"/>
      <c r="K115" s="260"/>
      <c r="L115" s="265"/>
      <c r="M115" s="266"/>
      <c r="N115" s="267"/>
      <c r="O115" s="267"/>
      <c r="P115" s="267"/>
      <c r="Q115" s="267"/>
      <c r="R115" s="267"/>
      <c r="S115" s="267"/>
      <c r="T115" s="268"/>
      <c r="U115" s="15"/>
      <c r="V115" s="15"/>
      <c r="W115" s="15"/>
      <c r="X115" s="15"/>
      <c r="Y115" s="15"/>
      <c r="Z115" s="15"/>
      <c r="AA115" s="15"/>
      <c r="AB115" s="15"/>
      <c r="AC115" s="15"/>
      <c r="AD115" s="15"/>
      <c r="AE115" s="15"/>
      <c r="AT115" s="269" t="s">
        <v>319</v>
      </c>
      <c r="AU115" s="269" t="s">
        <v>85</v>
      </c>
      <c r="AV115" s="15" t="s">
        <v>315</v>
      </c>
      <c r="AW115" s="15" t="s">
        <v>37</v>
      </c>
      <c r="AX115" s="15" t="s">
        <v>83</v>
      </c>
      <c r="AY115" s="269" t="s">
        <v>308</v>
      </c>
    </row>
    <row r="116" s="12" customFormat="1" ht="22.8" customHeight="1">
      <c r="A116" s="12"/>
      <c r="B116" s="200"/>
      <c r="C116" s="201"/>
      <c r="D116" s="202" t="s">
        <v>75</v>
      </c>
      <c r="E116" s="214" t="s">
        <v>357</v>
      </c>
      <c r="F116" s="214" t="s">
        <v>542</v>
      </c>
      <c r="G116" s="201"/>
      <c r="H116" s="201"/>
      <c r="I116" s="204"/>
      <c r="J116" s="215">
        <f>BK116</f>
        <v>0</v>
      </c>
      <c r="K116" s="201"/>
      <c r="L116" s="206"/>
      <c r="M116" s="207"/>
      <c r="N116" s="208"/>
      <c r="O116" s="208"/>
      <c r="P116" s="209">
        <f>SUM(P117:P119)</f>
        <v>0</v>
      </c>
      <c r="Q116" s="208"/>
      <c r="R116" s="209">
        <f>SUM(R117:R119)</f>
        <v>0</v>
      </c>
      <c r="S116" s="208"/>
      <c r="T116" s="210">
        <f>SUM(T117:T119)</f>
        <v>0</v>
      </c>
      <c r="U116" s="12"/>
      <c r="V116" s="12"/>
      <c r="W116" s="12"/>
      <c r="X116" s="12"/>
      <c r="Y116" s="12"/>
      <c r="Z116" s="12"/>
      <c r="AA116" s="12"/>
      <c r="AB116" s="12"/>
      <c r="AC116" s="12"/>
      <c r="AD116" s="12"/>
      <c r="AE116" s="12"/>
      <c r="AR116" s="211" t="s">
        <v>83</v>
      </c>
      <c r="AT116" s="212" t="s">
        <v>75</v>
      </c>
      <c r="AU116" s="212" t="s">
        <v>83</v>
      </c>
      <c r="AY116" s="211" t="s">
        <v>308</v>
      </c>
      <c r="BK116" s="213">
        <f>SUM(BK117:BK119)</f>
        <v>0</v>
      </c>
    </row>
    <row r="117" s="2" customFormat="1" ht="16.5" customHeight="1">
      <c r="A117" s="41"/>
      <c r="B117" s="42"/>
      <c r="C117" s="216" t="s">
        <v>342</v>
      </c>
      <c r="D117" s="216" t="s">
        <v>310</v>
      </c>
      <c r="E117" s="217" t="s">
        <v>11349</v>
      </c>
      <c r="F117" s="218" t="s">
        <v>11350</v>
      </c>
      <c r="G117" s="219" t="s">
        <v>323</v>
      </c>
      <c r="H117" s="220">
        <v>4</v>
      </c>
      <c r="I117" s="221"/>
      <c r="J117" s="222">
        <f>ROUND(I117*H117,2)</f>
        <v>0</v>
      </c>
      <c r="K117" s="218" t="s">
        <v>314</v>
      </c>
      <c r="L117" s="47"/>
      <c r="M117" s="223" t="s">
        <v>19</v>
      </c>
      <c r="N117" s="224"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315</v>
      </c>
      <c r="AT117" s="227" t="s">
        <v>310</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315</v>
      </c>
      <c r="BM117" s="227" t="s">
        <v>8</v>
      </c>
    </row>
    <row r="118" s="2" customFormat="1">
      <c r="A118" s="41"/>
      <c r="B118" s="42"/>
      <c r="C118" s="43"/>
      <c r="D118" s="229" t="s">
        <v>317</v>
      </c>
      <c r="E118" s="43"/>
      <c r="F118" s="230" t="s">
        <v>11351</v>
      </c>
      <c r="G118" s="43"/>
      <c r="H118" s="43"/>
      <c r="I118" s="231"/>
      <c r="J118" s="43"/>
      <c r="K118" s="43"/>
      <c r="L118" s="47"/>
      <c r="M118" s="232"/>
      <c r="N118" s="233"/>
      <c r="O118" s="87"/>
      <c r="P118" s="87"/>
      <c r="Q118" s="87"/>
      <c r="R118" s="87"/>
      <c r="S118" s="87"/>
      <c r="T118" s="88"/>
      <c r="U118" s="41"/>
      <c r="V118" s="41"/>
      <c r="W118" s="41"/>
      <c r="X118" s="41"/>
      <c r="Y118" s="41"/>
      <c r="Z118" s="41"/>
      <c r="AA118" s="41"/>
      <c r="AB118" s="41"/>
      <c r="AC118" s="41"/>
      <c r="AD118" s="41"/>
      <c r="AE118" s="41"/>
      <c r="AT118" s="20" t="s">
        <v>317</v>
      </c>
      <c r="AU118" s="20" t="s">
        <v>85</v>
      </c>
    </row>
    <row r="119" s="2" customFormat="1" ht="24.15" customHeight="1">
      <c r="A119" s="41"/>
      <c r="B119" s="42"/>
      <c r="C119" s="280" t="s">
        <v>347</v>
      </c>
      <c r="D119" s="280" t="s">
        <v>1137</v>
      </c>
      <c r="E119" s="281" t="s">
        <v>11352</v>
      </c>
      <c r="F119" s="282" t="s">
        <v>11369</v>
      </c>
      <c r="G119" s="283" t="s">
        <v>323</v>
      </c>
      <c r="H119" s="284">
        <v>4</v>
      </c>
      <c r="I119" s="285"/>
      <c r="J119" s="286">
        <f>ROUND(I119*H119,2)</f>
        <v>0</v>
      </c>
      <c r="K119" s="282" t="s">
        <v>19</v>
      </c>
      <c r="L119" s="287"/>
      <c r="M119" s="288" t="s">
        <v>19</v>
      </c>
      <c r="N119" s="289"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352</v>
      </c>
      <c r="AT119" s="227" t="s">
        <v>1137</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381</v>
      </c>
    </row>
    <row r="120" s="12" customFormat="1" ht="22.8" customHeight="1">
      <c r="A120" s="12"/>
      <c r="B120" s="200"/>
      <c r="C120" s="201"/>
      <c r="D120" s="202" t="s">
        <v>75</v>
      </c>
      <c r="E120" s="214" t="s">
        <v>518</v>
      </c>
      <c r="F120" s="214" t="s">
        <v>519</v>
      </c>
      <c r="G120" s="201"/>
      <c r="H120" s="201"/>
      <c r="I120" s="204"/>
      <c r="J120" s="215">
        <f>BK120</f>
        <v>0</v>
      </c>
      <c r="K120" s="201"/>
      <c r="L120" s="206"/>
      <c r="M120" s="207"/>
      <c r="N120" s="208"/>
      <c r="O120" s="208"/>
      <c r="P120" s="209">
        <f>SUM(P121:P122)</f>
        <v>0</v>
      </c>
      <c r="Q120" s="208"/>
      <c r="R120" s="209">
        <f>SUM(R121:R122)</f>
        <v>0</v>
      </c>
      <c r="S120" s="208"/>
      <c r="T120" s="210">
        <f>SUM(T121:T122)</f>
        <v>0</v>
      </c>
      <c r="U120" s="12"/>
      <c r="V120" s="12"/>
      <c r="W120" s="12"/>
      <c r="X120" s="12"/>
      <c r="Y120" s="12"/>
      <c r="Z120" s="12"/>
      <c r="AA120" s="12"/>
      <c r="AB120" s="12"/>
      <c r="AC120" s="12"/>
      <c r="AD120" s="12"/>
      <c r="AE120" s="12"/>
      <c r="AR120" s="211" t="s">
        <v>83</v>
      </c>
      <c r="AT120" s="212" t="s">
        <v>75</v>
      </c>
      <c r="AU120" s="212" t="s">
        <v>83</v>
      </c>
      <c r="AY120" s="211" t="s">
        <v>308</v>
      </c>
      <c r="BK120" s="213">
        <f>SUM(BK121:BK122)</f>
        <v>0</v>
      </c>
    </row>
    <row r="121" s="2" customFormat="1" ht="16.5" customHeight="1">
      <c r="A121" s="41"/>
      <c r="B121" s="42"/>
      <c r="C121" s="216" t="s">
        <v>352</v>
      </c>
      <c r="D121" s="216" t="s">
        <v>310</v>
      </c>
      <c r="E121" s="217" t="s">
        <v>5286</v>
      </c>
      <c r="F121" s="218" t="s">
        <v>5287</v>
      </c>
      <c r="G121" s="219" t="s">
        <v>493</v>
      </c>
      <c r="H121" s="220">
        <v>1.218</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391</v>
      </c>
    </row>
    <row r="122" s="2" customFormat="1">
      <c r="A122" s="41"/>
      <c r="B122" s="42"/>
      <c r="C122" s="43"/>
      <c r="D122" s="229" t="s">
        <v>317</v>
      </c>
      <c r="E122" s="43"/>
      <c r="F122" s="230" t="s">
        <v>5288</v>
      </c>
      <c r="G122" s="43"/>
      <c r="H122" s="43"/>
      <c r="I122" s="231"/>
      <c r="J122" s="43"/>
      <c r="K122" s="43"/>
      <c r="L122" s="47"/>
      <c r="M122" s="270"/>
      <c r="N122" s="271"/>
      <c r="O122" s="272"/>
      <c r="P122" s="272"/>
      <c r="Q122" s="272"/>
      <c r="R122" s="272"/>
      <c r="S122" s="272"/>
      <c r="T122" s="273"/>
      <c r="U122" s="41"/>
      <c r="V122" s="41"/>
      <c r="W122" s="41"/>
      <c r="X122" s="41"/>
      <c r="Y122" s="41"/>
      <c r="Z122" s="41"/>
      <c r="AA122" s="41"/>
      <c r="AB122" s="41"/>
      <c r="AC122" s="41"/>
      <c r="AD122" s="41"/>
      <c r="AE122" s="41"/>
      <c r="AT122" s="20" t="s">
        <v>317</v>
      </c>
      <c r="AU122" s="20" t="s">
        <v>85</v>
      </c>
    </row>
    <row r="123" s="2" customFormat="1" ht="6.96" customHeight="1">
      <c r="A123" s="41"/>
      <c r="B123" s="62"/>
      <c r="C123" s="63"/>
      <c r="D123" s="63"/>
      <c r="E123" s="63"/>
      <c r="F123" s="63"/>
      <c r="G123" s="63"/>
      <c r="H123" s="63"/>
      <c r="I123" s="63"/>
      <c r="J123" s="63"/>
      <c r="K123" s="63"/>
      <c r="L123" s="47"/>
      <c r="M123" s="41"/>
      <c r="O123" s="41"/>
      <c r="P123" s="41"/>
      <c r="Q123" s="41"/>
      <c r="R123" s="41"/>
      <c r="S123" s="41"/>
      <c r="T123" s="41"/>
      <c r="U123" s="41"/>
      <c r="V123" s="41"/>
      <c r="W123" s="41"/>
      <c r="X123" s="41"/>
      <c r="Y123" s="41"/>
      <c r="Z123" s="41"/>
      <c r="AA123" s="41"/>
      <c r="AB123" s="41"/>
      <c r="AC123" s="41"/>
      <c r="AD123" s="41"/>
      <c r="AE123" s="41"/>
    </row>
  </sheetData>
  <sheetProtection sheet="1" autoFilter="0" formatColumns="0" formatRows="0" objects="1" scenarios="1" spinCount="100000" saltValue="6cG8buOuP2LvDFNp6+QJiOCqREHPK+RVbYIuWn/1aBq6NMKC271tlUOEiaaZmXfVB2/Q1fYvOtTrmzdog5agRA==" hashValue="hMEJ5OqkqE8oYJ9YShTGlh2BK0W2NSV/NVYOu5cWaMgZVDOvXAjjl1Hk3N+5FPVpsFYGGFLmZ4DN4PeRCwp8mQ==" algorithmName="SHA-512" password="CC35"/>
  <autoFilter ref="C95:K122"/>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4" r:id="rId2" display="https://podminky.urs.cz/item/CS_URS_2024_02/162751117"/>
    <hyperlink ref="F106" r:id="rId3" display="https://podminky.urs.cz/item/CS_URS_2024_02/171251201"/>
    <hyperlink ref="F108" r:id="rId4" display="https://podminky.urs.cz/item/CS_URS_2024_02/171201231"/>
    <hyperlink ref="F113" r:id="rId5" display="https://podminky.urs.cz/item/CS_URS_2024_02/275313511"/>
    <hyperlink ref="F118" r:id="rId6" display="https://podminky.urs.cz/item/CS_URS_2024_02/936104211"/>
    <hyperlink ref="F122" r:id="rId7"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8"/>
</worksheet>
</file>

<file path=xl/worksheets/sheet5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272</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c r="B8" s="23"/>
      <c r="D8" s="146" t="s">
        <v>283</v>
      </c>
      <c r="L8" s="23"/>
    </row>
    <row r="9" s="1" customFormat="1" ht="16.5" customHeight="1">
      <c r="B9" s="23"/>
      <c r="E9" s="147" t="s">
        <v>284</v>
      </c>
      <c r="F9" s="1"/>
      <c r="G9" s="1"/>
      <c r="H9" s="1"/>
      <c r="L9" s="23"/>
    </row>
    <row r="10" s="1" customFormat="1" ht="12" customHeight="1">
      <c r="B10" s="23"/>
      <c r="D10" s="146" t="s">
        <v>285</v>
      </c>
      <c r="L10" s="23"/>
    </row>
    <row r="11" s="2" customFormat="1" ht="16.5" customHeight="1">
      <c r="A11" s="41"/>
      <c r="B11" s="47"/>
      <c r="C11" s="41"/>
      <c r="D11" s="41"/>
      <c r="E11" s="159" t="s">
        <v>11329</v>
      </c>
      <c r="F11" s="41"/>
      <c r="G11" s="41"/>
      <c r="H11" s="41"/>
      <c r="I11" s="41"/>
      <c r="J11" s="41"/>
      <c r="K11" s="41"/>
      <c r="L11" s="148"/>
      <c r="S11" s="41"/>
      <c r="T11" s="41"/>
      <c r="U11" s="41"/>
      <c r="V11" s="41"/>
      <c r="W11" s="41"/>
      <c r="X11" s="41"/>
      <c r="Y11" s="41"/>
      <c r="Z11" s="41"/>
      <c r="AA11" s="41"/>
      <c r="AB11" s="41"/>
      <c r="AC11" s="41"/>
      <c r="AD11" s="41"/>
      <c r="AE11" s="41"/>
    </row>
    <row r="12" s="2" customFormat="1" ht="12" customHeight="1">
      <c r="A12" s="41"/>
      <c r="B12" s="47"/>
      <c r="C12" s="41"/>
      <c r="D12" s="146" t="s">
        <v>3013</v>
      </c>
      <c r="E12" s="41"/>
      <c r="F12" s="41"/>
      <c r="G12" s="41"/>
      <c r="H12" s="41"/>
      <c r="I12" s="41"/>
      <c r="J12" s="41"/>
      <c r="K12" s="41"/>
      <c r="L12" s="148"/>
      <c r="S12" s="41"/>
      <c r="T12" s="41"/>
      <c r="U12" s="41"/>
      <c r="V12" s="41"/>
      <c r="W12" s="41"/>
      <c r="X12" s="41"/>
      <c r="Y12" s="41"/>
      <c r="Z12" s="41"/>
      <c r="AA12" s="41"/>
      <c r="AB12" s="41"/>
      <c r="AC12" s="41"/>
      <c r="AD12" s="41"/>
      <c r="AE12" s="41"/>
    </row>
    <row r="13" s="2" customFormat="1" ht="16.5" customHeight="1">
      <c r="A13" s="41"/>
      <c r="B13" s="47"/>
      <c r="C13" s="41"/>
      <c r="D13" s="41"/>
      <c r="E13" s="149" t="s">
        <v>11370</v>
      </c>
      <c r="F13" s="41"/>
      <c r="G13" s="41"/>
      <c r="H13" s="41"/>
      <c r="I13" s="41"/>
      <c r="J13" s="41"/>
      <c r="K13" s="41"/>
      <c r="L13" s="148"/>
      <c r="S13" s="41"/>
      <c r="T13" s="41"/>
      <c r="U13" s="41"/>
      <c r="V13" s="41"/>
      <c r="W13" s="41"/>
      <c r="X13" s="41"/>
      <c r="Y13" s="41"/>
      <c r="Z13" s="41"/>
      <c r="AA13" s="41"/>
      <c r="AB13" s="41"/>
      <c r="AC13" s="41"/>
      <c r="AD13" s="41"/>
      <c r="AE13" s="41"/>
    </row>
    <row r="14" s="2" customFormat="1">
      <c r="A14" s="41"/>
      <c r="B14" s="47"/>
      <c r="C14" s="41"/>
      <c r="D14" s="41"/>
      <c r="E14" s="41"/>
      <c r="F14" s="41"/>
      <c r="G14" s="41"/>
      <c r="H14" s="41"/>
      <c r="I14" s="41"/>
      <c r="J14" s="41"/>
      <c r="K14" s="41"/>
      <c r="L14" s="148"/>
      <c r="S14" s="41"/>
      <c r="T14" s="41"/>
      <c r="U14" s="41"/>
      <c r="V14" s="41"/>
      <c r="W14" s="41"/>
      <c r="X14" s="41"/>
      <c r="Y14" s="41"/>
      <c r="Z14" s="41"/>
      <c r="AA14" s="41"/>
      <c r="AB14" s="41"/>
      <c r="AC14" s="41"/>
      <c r="AD14" s="41"/>
      <c r="AE14" s="41"/>
    </row>
    <row r="15" s="2" customFormat="1" ht="12" customHeight="1">
      <c r="A15" s="41"/>
      <c r="B15" s="47"/>
      <c r="C15" s="41"/>
      <c r="D15" s="146" t="s">
        <v>18</v>
      </c>
      <c r="E15" s="41"/>
      <c r="F15" s="136" t="s">
        <v>19</v>
      </c>
      <c r="G15" s="41"/>
      <c r="H15" s="41"/>
      <c r="I15" s="146" t="s">
        <v>20</v>
      </c>
      <c r="J15" s="136" t="s">
        <v>19</v>
      </c>
      <c r="K15" s="41"/>
      <c r="L15" s="148"/>
      <c r="S15" s="41"/>
      <c r="T15" s="41"/>
      <c r="U15" s="41"/>
      <c r="V15" s="41"/>
      <c r="W15" s="41"/>
      <c r="X15" s="41"/>
      <c r="Y15" s="41"/>
      <c r="Z15" s="41"/>
      <c r="AA15" s="41"/>
      <c r="AB15" s="41"/>
      <c r="AC15" s="41"/>
      <c r="AD15" s="41"/>
      <c r="AE15" s="41"/>
    </row>
    <row r="16" s="2" customFormat="1" ht="12" customHeight="1">
      <c r="A16" s="41"/>
      <c r="B16" s="47"/>
      <c r="C16" s="41"/>
      <c r="D16" s="146" t="s">
        <v>21</v>
      </c>
      <c r="E16" s="41"/>
      <c r="F16" s="136" t="s">
        <v>39</v>
      </c>
      <c r="G16" s="41"/>
      <c r="H16" s="41"/>
      <c r="I16" s="146" t="s">
        <v>23</v>
      </c>
      <c r="J16" s="150" t="str">
        <f>'Rekapitulace stavby'!AN8</f>
        <v>31. 1. 2025</v>
      </c>
      <c r="K16" s="41"/>
      <c r="L16" s="148"/>
      <c r="S16" s="41"/>
      <c r="T16" s="41"/>
      <c r="U16" s="41"/>
      <c r="V16" s="41"/>
      <c r="W16" s="41"/>
      <c r="X16" s="41"/>
      <c r="Y16" s="41"/>
      <c r="Z16" s="41"/>
      <c r="AA16" s="41"/>
      <c r="AB16" s="41"/>
      <c r="AC16" s="41"/>
      <c r="AD16" s="41"/>
      <c r="AE16" s="41"/>
    </row>
    <row r="17" s="2" customFormat="1" ht="10.8" customHeight="1">
      <c r="A17" s="41"/>
      <c r="B17" s="47"/>
      <c r="C17" s="41"/>
      <c r="D17" s="41"/>
      <c r="E17" s="41"/>
      <c r="F17" s="41"/>
      <c r="G17" s="41"/>
      <c r="H17" s="41"/>
      <c r="I17" s="41"/>
      <c r="J17" s="41"/>
      <c r="K17" s="41"/>
      <c r="L17" s="148"/>
      <c r="S17" s="41"/>
      <c r="T17" s="41"/>
      <c r="U17" s="41"/>
      <c r="V17" s="41"/>
      <c r="W17" s="41"/>
      <c r="X17" s="41"/>
      <c r="Y17" s="41"/>
      <c r="Z17" s="41"/>
      <c r="AA17" s="41"/>
      <c r="AB17" s="41"/>
      <c r="AC17" s="41"/>
      <c r="AD17" s="41"/>
      <c r="AE17" s="41"/>
    </row>
    <row r="18" s="2" customFormat="1" ht="12" customHeight="1">
      <c r="A18" s="41"/>
      <c r="B18" s="47"/>
      <c r="C18" s="41"/>
      <c r="D18" s="146" t="s">
        <v>25</v>
      </c>
      <c r="E18" s="41"/>
      <c r="F18" s="41"/>
      <c r="G18" s="41"/>
      <c r="H18" s="41"/>
      <c r="I18" s="146" t="s">
        <v>26</v>
      </c>
      <c r="J18" s="136" t="str">
        <f>IF('Rekapitulace stavby'!AN10="","",'Rekapitulace stavby'!AN10)</f>
        <v>00845451</v>
      </c>
      <c r="K18" s="41"/>
      <c r="L18" s="148"/>
      <c r="S18" s="41"/>
      <c r="T18" s="41"/>
      <c r="U18" s="41"/>
      <c r="V18" s="41"/>
      <c r="W18" s="41"/>
      <c r="X18" s="41"/>
      <c r="Y18" s="41"/>
      <c r="Z18" s="41"/>
      <c r="AA18" s="41"/>
      <c r="AB18" s="41"/>
      <c r="AC18" s="41"/>
      <c r="AD18" s="41"/>
      <c r="AE18" s="41"/>
    </row>
    <row r="19" s="2" customFormat="1" ht="18" customHeight="1">
      <c r="A19" s="41"/>
      <c r="B19" s="47"/>
      <c r="C19" s="41"/>
      <c r="D19" s="41"/>
      <c r="E19" s="136" t="str">
        <f>IF('Rekapitulace stavby'!E11="","",'Rekapitulace stavby'!E11)</f>
        <v>Statutární město Ostrava</v>
      </c>
      <c r="F19" s="41"/>
      <c r="G19" s="41"/>
      <c r="H19" s="41"/>
      <c r="I19" s="146" t="s">
        <v>29</v>
      </c>
      <c r="J19" s="136" t="str">
        <f>IF('Rekapitulace stavby'!AN11="","",'Rekapitulace stavby'!AN11)</f>
        <v>CZ00845451</v>
      </c>
      <c r="K19" s="41"/>
      <c r="L19" s="148"/>
      <c r="S19" s="41"/>
      <c r="T19" s="41"/>
      <c r="U19" s="41"/>
      <c r="V19" s="41"/>
      <c r="W19" s="41"/>
      <c r="X19" s="41"/>
      <c r="Y19" s="41"/>
      <c r="Z19" s="41"/>
      <c r="AA19" s="41"/>
      <c r="AB19" s="41"/>
      <c r="AC19" s="41"/>
      <c r="AD19" s="41"/>
      <c r="AE19" s="41"/>
    </row>
    <row r="20" s="2" customFormat="1" ht="6.96" customHeight="1">
      <c r="A20" s="41"/>
      <c r="B20" s="47"/>
      <c r="C20" s="41"/>
      <c r="D20" s="41"/>
      <c r="E20" s="41"/>
      <c r="F20" s="41"/>
      <c r="G20" s="41"/>
      <c r="H20" s="41"/>
      <c r="I20" s="41"/>
      <c r="J20" s="41"/>
      <c r="K20" s="41"/>
      <c r="L20" s="148"/>
      <c r="S20" s="41"/>
      <c r="T20" s="41"/>
      <c r="U20" s="41"/>
      <c r="V20" s="41"/>
      <c r="W20" s="41"/>
      <c r="X20" s="41"/>
      <c r="Y20" s="41"/>
      <c r="Z20" s="41"/>
      <c r="AA20" s="41"/>
      <c r="AB20" s="41"/>
      <c r="AC20" s="41"/>
      <c r="AD20" s="41"/>
      <c r="AE20" s="41"/>
    </row>
    <row r="21" s="2" customFormat="1" ht="12" customHeight="1">
      <c r="A21" s="41"/>
      <c r="B21" s="47"/>
      <c r="C21" s="41"/>
      <c r="D21" s="146" t="s">
        <v>31</v>
      </c>
      <c r="E21" s="41"/>
      <c r="F21" s="41"/>
      <c r="G21" s="41"/>
      <c r="H21" s="41"/>
      <c r="I21" s="146" t="s">
        <v>26</v>
      </c>
      <c r="J21" s="36" t="str">
        <f>'Rekapitulace stavby'!AN13</f>
        <v>Vyplň údaj</v>
      </c>
      <c r="K21" s="41"/>
      <c r="L21" s="148"/>
      <c r="S21" s="41"/>
      <c r="T21" s="41"/>
      <c r="U21" s="41"/>
      <c r="V21" s="41"/>
      <c r="W21" s="41"/>
      <c r="X21" s="41"/>
      <c r="Y21" s="41"/>
      <c r="Z21" s="41"/>
      <c r="AA21" s="41"/>
      <c r="AB21" s="41"/>
      <c r="AC21" s="41"/>
      <c r="AD21" s="41"/>
      <c r="AE21" s="41"/>
    </row>
    <row r="22" s="2" customFormat="1" ht="18" customHeight="1">
      <c r="A22" s="41"/>
      <c r="B22" s="47"/>
      <c r="C22" s="41"/>
      <c r="D22" s="41"/>
      <c r="E22" s="36" t="str">
        <f>'Rekapitulace stavby'!E14</f>
        <v>Vyplň údaj</v>
      </c>
      <c r="F22" s="136"/>
      <c r="G22" s="136"/>
      <c r="H22" s="136"/>
      <c r="I22" s="146" t="s">
        <v>29</v>
      </c>
      <c r="J22" s="36" t="str">
        <f>'Rekapitulace stavby'!AN14</f>
        <v>Vyplň údaj</v>
      </c>
      <c r="K22" s="41"/>
      <c r="L22" s="148"/>
      <c r="S22" s="41"/>
      <c r="T22" s="41"/>
      <c r="U22" s="41"/>
      <c r="V22" s="41"/>
      <c r="W22" s="41"/>
      <c r="X22" s="41"/>
      <c r="Y22" s="41"/>
      <c r="Z22" s="41"/>
      <c r="AA22" s="41"/>
      <c r="AB22" s="41"/>
      <c r="AC22" s="41"/>
      <c r="AD22" s="41"/>
      <c r="AE22" s="41"/>
    </row>
    <row r="23" s="2" customFormat="1" ht="6.96" customHeight="1">
      <c r="A23" s="41"/>
      <c r="B23" s="47"/>
      <c r="C23" s="41"/>
      <c r="D23" s="41"/>
      <c r="E23" s="41"/>
      <c r="F23" s="41"/>
      <c r="G23" s="41"/>
      <c r="H23" s="41"/>
      <c r="I23" s="41"/>
      <c r="J23" s="41"/>
      <c r="K23" s="41"/>
      <c r="L23" s="148"/>
      <c r="S23" s="41"/>
      <c r="T23" s="41"/>
      <c r="U23" s="41"/>
      <c r="V23" s="41"/>
      <c r="W23" s="41"/>
      <c r="X23" s="41"/>
      <c r="Y23" s="41"/>
      <c r="Z23" s="41"/>
      <c r="AA23" s="41"/>
      <c r="AB23" s="41"/>
      <c r="AC23" s="41"/>
      <c r="AD23" s="41"/>
      <c r="AE23" s="41"/>
    </row>
    <row r="24" s="2" customFormat="1" ht="12" customHeight="1">
      <c r="A24" s="41"/>
      <c r="B24" s="47"/>
      <c r="C24" s="41"/>
      <c r="D24" s="146" t="s">
        <v>33</v>
      </c>
      <c r="E24" s="41"/>
      <c r="F24" s="41"/>
      <c r="G24" s="41"/>
      <c r="H24" s="41"/>
      <c r="I24" s="146" t="s">
        <v>26</v>
      </c>
      <c r="J24" s="136" t="str">
        <f>IF('Rekapitulace stavby'!AN16="","",'Rekapitulace stavby'!AN16)</f>
        <v>45306605</v>
      </c>
      <c r="K24" s="41"/>
      <c r="L24" s="148"/>
      <c r="S24" s="41"/>
      <c r="T24" s="41"/>
      <c r="U24" s="41"/>
      <c r="V24" s="41"/>
      <c r="W24" s="41"/>
      <c r="X24" s="41"/>
      <c r="Y24" s="41"/>
      <c r="Z24" s="41"/>
      <c r="AA24" s="41"/>
      <c r="AB24" s="41"/>
      <c r="AC24" s="41"/>
      <c r="AD24" s="41"/>
      <c r="AE24" s="41"/>
    </row>
    <row r="25" s="2" customFormat="1" ht="18" customHeight="1">
      <c r="A25" s="41"/>
      <c r="B25" s="47"/>
      <c r="C25" s="41"/>
      <c r="D25" s="41"/>
      <c r="E25" s="136" t="str">
        <f>IF('Rekapitulace stavby'!E17="","",'Rekapitulace stavby'!E17)</f>
        <v>AFRY CZ s.r.o.</v>
      </c>
      <c r="F25" s="41"/>
      <c r="G25" s="41"/>
      <c r="H25" s="41"/>
      <c r="I25" s="146" t="s">
        <v>29</v>
      </c>
      <c r="J25" s="136" t="str">
        <f>IF('Rekapitulace stavby'!AN17="","",'Rekapitulace stavby'!AN17)</f>
        <v>CZ45306605</v>
      </c>
      <c r="K25" s="41"/>
      <c r="L25" s="148"/>
      <c r="S25" s="41"/>
      <c r="T25" s="41"/>
      <c r="U25" s="41"/>
      <c r="V25" s="41"/>
      <c r="W25" s="41"/>
      <c r="X25" s="41"/>
      <c r="Y25" s="41"/>
      <c r="Z25" s="41"/>
      <c r="AA25" s="41"/>
      <c r="AB25" s="41"/>
      <c r="AC25" s="41"/>
      <c r="AD25" s="41"/>
      <c r="AE25" s="41"/>
    </row>
    <row r="26" s="2" customFormat="1" ht="6.96" customHeight="1">
      <c r="A26" s="41"/>
      <c r="B26" s="47"/>
      <c r="C26" s="41"/>
      <c r="D26" s="41"/>
      <c r="E26" s="41"/>
      <c r="F26" s="41"/>
      <c r="G26" s="41"/>
      <c r="H26" s="41"/>
      <c r="I26" s="41"/>
      <c r="J26" s="41"/>
      <c r="K26" s="41"/>
      <c r="L26" s="148"/>
      <c r="S26" s="41"/>
      <c r="T26" s="41"/>
      <c r="U26" s="41"/>
      <c r="V26" s="41"/>
      <c r="W26" s="41"/>
      <c r="X26" s="41"/>
      <c r="Y26" s="41"/>
      <c r="Z26" s="41"/>
      <c r="AA26" s="41"/>
      <c r="AB26" s="41"/>
      <c r="AC26" s="41"/>
      <c r="AD26" s="41"/>
      <c r="AE26" s="41"/>
    </row>
    <row r="27" s="2" customFormat="1" ht="12" customHeight="1">
      <c r="A27" s="41"/>
      <c r="B27" s="47"/>
      <c r="C27" s="41"/>
      <c r="D27" s="146" t="s">
        <v>38</v>
      </c>
      <c r="E27" s="41"/>
      <c r="F27" s="41"/>
      <c r="G27" s="41"/>
      <c r="H27" s="41"/>
      <c r="I27" s="146" t="s">
        <v>26</v>
      </c>
      <c r="J27" s="136" t="str">
        <f>IF('Rekapitulace stavby'!AN19="","",'Rekapitulace stavby'!AN19)</f>
        <v/>
      </c>
      <c r="K27" s="41"/>
      <c r="L27" s="148"/>
      <c r="S27" s="41"/>
      <c r="T27" s="41"/>
      <c r="U27" s="41"/>
      <c r="V27" s="41"/>
      <c r="W27" s="41"/>
      <c r="X27" s="41"/>
      <c r="Y27" s="41"/>
      <c r="Z27" s="41"/>
      <c r="AA27" s="41"/>
      <c r="AB27" s="41"/>
      <c r="AC27" s="41"/>
      <c r="AD27" s="41"/>
      <c r="AE27" s="41"/>
    </row>
    <row r="28" s="2" customFormat="1" ht="18" customHeight="1">
      <c r="A28" s="41"/>
      <c r="B28" s="47"/>
      <c r="C28" s="41"/>
      <c r="D28" s="41"/>
      <c r="E28" s="136" t="str">
        <f>IF('Rekapitulace stavby'!E20="","",'Rekapitulace stavby'!E20)</f>
        <v xml:space="preserve"> </v>
      </c>
      <c r="F28" s="41"/>
      <c r="G28" s="41"/>
      <c r="H28" s="41"/>
      <c r="I28" s="146" t="s">
        <v>29</v>
      </c>
      <c r="J28" s="136" t="str">
        <f>IF('Rekapitulace stavby'!AN20="","",'Rekapitulace stavby'!AN20)</f>
        <v/>
      </c>
      <c r="K28" s="41"/>
      <c r="L28" s="148"/>
      <c r="S28" s="41"/>
      <c r="T28" s="41"/>
      <c r="U28" s="41"/>
      <c r="V28" s="41"/>
      <c r="W28" s="41"/>
      <c r="X28" s="41"/>
      <c r="Y28" s="41"/>
      <c r="Z28" s="41"/>
      <c r="AA28" s="41"/>
      <c r="AB28" s="41"/>
      <c r="AC28" s="41"/>
      <c r="AD28" s="41"/>
      <c r="AE28" s="41"/>
    </row>
    <row r="29" s="2" customFormat="1" ht="6.96" customHeight="1">
      <c r="A29" s="41"/>
      <c r="B29" s="47"/>
      <c r="C29" s="41"/>
      <c r="D29" s="41"/>
      <c r="E29" s="41"/>
      <c r="F29" s="41"/>
      <c r="G29" s="41"/>
      <c r="H29" s="41"/>
      <c r="I29" s="41"/>
      <c r="J29" s="41"/>
      <c r="K29" s="41"/>
      <c r="L29" s="148"/>
      <c r="S29" s="41"/>
      <c r="T29" s="41"/>
      <c r="U29" s="41"/>
      <c r="V29" s="41"/>
      <c r="W29" s="41"/>
      <c r="X29" s="41"/>
      <c r="Y29" s="41"/>
      <c r="Z29" s="41"/>
      <c r="AA29" s="41"/>
      <c r="AB29" s="41"/>
      <c r="AC29" s="41"/>
      <c r="AD29" s="41"/>
      <c r="AE29" s="41"/>
    </row>
    <row r="30" s="2" customFormat="1" ht="12" customHeight="1">
      <c r="A30" s="41"/>
      <c r="B30" s="47"/>
      <c r="C30" s="41"/>
      <c r="D30" s="146" t="s">
        <v>40</v>
      </c>
      <c r="E30" s="41"/>
      <c r="F30" s="41"/>
      <c r="G30" s="41"/>
      <c r="H30" s="41"/>
      <c r="I30" s="41"/>
      <c r="J30" s="41"/>
      <c r="K30" s="41"/>
      <c r="L30" s="148"/>
      <c r="S30" s="41"/>
      <c r="T30" s="41"/>
      <c r="U30" s="41"/>
      <c r="V30" s="41"/>
      <c r="W30" s="41"/>
      <c r="X30" s="41"/>
      <c r="Y30" s="41"/>
      <c r="Z30" s="41"/>
      <c r="AA30" s="41"/>
      <c r="AB30" s="41"/>
      <c r="AC30" s="41"/>
      <c r="AD30" s="41"/>
      <c r="AE30" s="41"/>
    </row>
    <row r="31" s="8" customFormat="1" ht="16.5" customHeight="1">
      <c r="A31" s="151"/>
      <c r="B31" s="152"/>
      <c r="C31" s="151"/>
      <c r="D31" s="151"/>
      <c r="E31" s="153" t="s">
        <v>19</v>
      </c>
      <c r="F31" s="153"/>
      <c r="G31" s="153"/>
      <c r="H31" s="153"/>
      <c r="I31" s="151"/>
      <c r="J31" s="151"/>
      <c r="K31" s="151"/>
      <c r="L31" s="154"/>
      <c r="S31" s="151"/>
      <c r="T31" s="151"/>
      <c r="U31" s="151"/>
      <c r="V31" s="151"/>
      <c r="W31" s="151"/>
      <c r="X31" s="151"/>
      <c r="Y31" s="151"/>
      <c r="Z31" s="151"/>
      <c r="AA31" s="151"/>
      <c r="AB31" s="151"/>
      <c r="AC31" s="151"/>
      <c r="AD31" s="151"/>
      <c r="AE31" s="151"/>
    </row>
    <row r="32" s="2" customFormat="1" ht="6.96" customHeight="1">
      <c r="A32" s="41"/>
      <c r="B32" s="47"/>
      <c r="C32" s="41"/>
      <c r="D32" s="41"/>
      <c r="E32" s="41"/>
      <c r="F32" s="41"/>
      <c r="G32" s="41"/>
      <c r="H32" s="41"/>
      <c r="I32" s="41"/>
      <c r="J32" s="41"/>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25.44" customHeight="1">
      <c r="A34" s="41"/>
      <c r="B34" s="47"/>
      <c r="C34" s="41"/>
      <c r="D34" s="156" t="s">
        <v>42</v>
      </c>
      <c r="E34" s="41"/>
      <c r="F34" s="41"/>
      <c r="G34" s="41"/>
      <c r="H34" s="41"/>
      <c r="I34" s="41"/>
      <c r="J34" s="157">
        <f>ROUND(J96, 2)</f>
        <v>0</v>
      </c>
      <c r="K34" s="41"/>
      <c r="L34" s="148"/>
      <c r="S34" s="41"/>
      <c r="T34" s="41"/>
      <c r="U34" s="41"/>
      <c r="V34" s="41"/>
      <c r="W34" s="41"/>
      <c r="X34" s="41"/>
      <c r="Y34" s="41"/>
      <c r="Z34" s="41"/>
      <c r="AA34" s="41"/>
      <c r="AB34" s="41"/>
      <c r="AC34" s="41"/>
      <c r="AD34" s="41"/>
      <c r="AE34" s="41"/>
    </row>
    <row r="35" s="2" customFormat="1" ht="6.96" customHeight="1">
      <c r="A35" s="41"/>
      <c r="B35" s="47"/>
      <c r="C35" s="41"/>
      <c r="D35" s="155"/>
      <c r="E35" s="155"/>
      <c r="F35" s="155"/>
      <c r="G35" s="155"/>
      <c r="H35" s="155"/>
      <c r="I35" s="155"/>
      <c r="J35" s="155"/>
      <c r="K35" s="155"/>
      <c r="L35" s="148"/>
      <c r="S35" s="41"/>
      <c r="T35" s="41"/>
      <c r="U35" s="41"/>
      <c r="V35" s="41"/>
      <c r="W35" s="41"/>
      <c r="X35" s="41"/>
      <c r="Y35" s="41"/>
      <c r="Z35" s="41"/>
      <c r="AA35" s="41"/>
      <c r="AB35" s="41"/>
      <c r="AC35" s="41"/>
      <c r="AD35" s="41"/>
      <c r="AE35" s="41"/>
    </row>
    <row r="36" s="2" customFormat="1" ht="14.4" customHeight="1">
      <c r="A36" s="41"/>
      <c r="B36" s="47"/>
      <c r="C36" s="41"/>
      <c r="D36" s="41"/>
      <c r="E36" s="41"/>
      <c r="F36" s="158" t="s">
        <v>44</v>
      </c>
      <c r="G36" s="41"/>
      <c r="H36" s="41"/>
      <c r="I36" s="158" t="s">
        <v>43</v>
      </c>
      <c r="J36" s="158" t="s">
        <v>45</v>
      </c>
      <c r="K36" s="41"/>
      <c r="L36" s="148"/>
      <c r="S36" s="41"/>
      <c r="T36" s="41"/>
      <c r="U36" s="41"/>
      <c r="V36" s="41"/>
      <c r="W36" s="41"/>
      <c r="X36" s="41"/>
      <c r="Y36" s="41"/>
      <c r="Z36" s="41"/>
      <c r="AA36" s="41"/>
      <c r="AB36" s="41"/>
      <c r="AC36" s="41"/>
      <c r="AD36" s="41"/>
      <c r="AE36" s="41"/>
    </row>
    <row r="37" s="2" customFormat="1" ht="14.4" customHeight="1">
      <c r="A37" s="41"/>
      <c r="B37" s="47"/>
      <c r="C37" s="41"/>
      <c r="D37" s="159" t="s">
        <v>46</v>
      </c>
      <c r="E37" s="146" t="s">
        <v>47</v>
      </c>
      <c r="F37" s="160">
        <f>ROUND((SUM(BE96:BE134)),  2)</f>
        <v>0</v>
      </c>
      <c r="G37" s="41"/>
      <c r="H37" s="41"/>
      <c r="I37" s="161">
        <v>0.20999999999999999</v>
      </c>
      <c r="J37" s="160">
        <f>ROUND(((SUM(BE96:BE134))*I37),  2)</f>
        <v>0</v>
      </c>
      <c r="K37" s="41"/>
      <c r="L37" s="148"/>
      <c r="S37" s="41"/>
      <c r="T37" s="41"/>
      <c r="U37" s="41"/>
      <c r="V37" s="41"/>
      <c r="W37" s="41"/>
      <c r="X37" s="41"/>
      <c r="Y37" s="41"/>
      <c r="Z37" s="41"/>
      <c r="AA37" s="41"/>
      <c r="AB37" s="41"/>
      <c r="AC37" s="41"/>
      <c r="AD37" s="41"/>
      <c r="AE37" s="41"/>
    </row>
    <row r="38" s="2" customFormat="1" ht="14.4" customHeight="1">
      <c r="A38" s="41"/>
      <c r="B38" s="47"/>
      <c r="C38" s="41"/>
      <c r="D38" s="41"/>
      <c r="E38" s="146" t="s">
        <v>48</v>
      </c>
      <c r="F38" s="160">
        <f>ROUND((SUM(BF96:BF134)),  2)</f>
        <v>0</v>
      </c>
      <c r="G38" s="41"/>
      <c r="H38" s="41"/>
      <c r="I38" s="161">
        <v>0.12</v>
      </c>
      <c r="J38" s="160">
        <f>ROUND(((SUM(BF96:BF134))*I38),  2)</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49</v>
      </c>
      <c r="F39" s="160">
        <f>ROUND((SUM(BG96:BG134)),  2)</f>
        <v>0</v>
      </c>
      <c r="G39" s="41"/>
      <c r="H39" s="41"/>
      <c r="I39" s="161">
        <v>0.20999999999999999</v>
      </c>
      <c r="J39" s="160">
        <f>0</f>
        <v>0</v>
      </c>
      <c r="K39" s="41"/>
      <c r="L39" s="148"/>
      <c r="S39" s="41"/>
      <c r="T39" s="41"/>
      <c r="U39" s="41"/>
      <c r="V39" s="41"/>
      <c r="W39" s="41"/>
      <c r="X39" s="41"/>
      <c r="Y39" s="41"/>
      <c r="Z39" s="41"/>
      <c r="AA39" s="41"/>
      <c r="AB39" s="41"/>
      <c r="AC39" s="41"/>
      <c r="AD39" s="41"/>
      <c r="AE39" s="41"/>
    </row>
    <row r="40" hidden="1" s="2" customFormat="1" ht="14.4" customHeight="1">
      <c r="A40" s="41"/>
      <c r="B40" s="47"/>
      <c r="C40" s="41"/>
      <c r="D40" s="41"/>
      <c r="E40" s="146" t="s">
        <v>50</v>
      </c>
      <c r="F40" s="160">
        <f>ROUND((SUM(BH96:BH134)),  2)</f>
        <v>0</v>
      </c>
      <c r="G40" s="41"/>
      <c r="H40" s="41"/>
      <c r="I40" s="161">
        <v>0.12</v>
      </c>
      <c r="J40" s="160">
        <f>0</f>
        <v>0</v>
      </c>
      <c r="K40" s="41"/>
      <c r="L40" s="148"/>
      <c r="S40" s="41"/>
      <c r="T40" s="41"/>
      <c r="U40" s="41"/>
      <c r="V40" s="41"/>
      <c r="W40" s="41"/>
      <c r="X40" s="41"/>
      <c r="Y40" s="41"/>
      <c r="Z40" s="41"/>
      <c r="AA40" s="41"/>
      <c r="AB40" s="41"/>
      <c r="AC40" s="41"/>
      <c r="AD40" s="41"/>
      <c r="AE40" s="41"/>
    </row>
    <row r="41" hidden="1" s="2" customFormat="1" ht="14.4" customHeight="1">
      <c r="A41" s="41"/>
      <c r="B41" s="47"/>
      <c r="C41" s="41"/>
      <c r="D41" s="41"/>
      <c r="E41" s="146" t="s">
        <v>51</v>
      </c>
      <c r="F41" s="160">
        <f>ROUND((SUM(BI96:BI134)),  2)</f>
        <v>0</v>
      </c>
      <c r="G41" s="41"/>
      <c r="H41" s="41"/>
      <c r="I41" s="161">
        <v>0</v>
      </c>
      <c r="J41" s="160">
        <f>0</f>
        <v>0</v>
      </c>
      <c r="K41" s="41"/>
      <c r="L41" s="148"/>
      <c r="S41" s="41"/>
      <c r="T41" s="41"/>
      <c r="U41" s="41"/>
      <c r="V41" s="41"/>
      <c r="W41" s="41"/>
      <c r="X41" s="41"/>
      <c r="Y41" s="41"/>
      <c r="Z41" s="41"/>
      <c r="AA41" s="41"/>
      <c r="AB41" s="41"/>
      <c r="AC41" s="41"/>
      <c r="AD41" s="41"/>
      <c r="AE41" s="41"/>
    </row>
    <row r="42" s="2" customFormat="1" ht="6.96" customHeight="1">
      <c r="A42" s="41"/>
      <c r="B42" s="47"/>
      <c r="C42" s="41"/>
      <c r="D42" s="41"/>
      <c r="E42" s="41"/>
      <c r="F42" s="41"/>
      <c r="G42" s="41"/>
      <c r="H42" s="41"/>
      <c r="I42" s="41"/>
      <c r="J42" s="41"/>
      <c r="K42" s="41"/>
      <c r="L42" s="148"/>
      <c r="S42" s="41"/>
      <c r="T42" s="41"/>
      <c r="U42" s="41"/>
      <c r="V42" s="41"/>
      <c r="W42" s="41"/>
      <c r="X42" s="41"/>
      <c r="Y42" s="41"/>
      <c r="Z42" s="41"/>
      <c r="AA42" s="41"/>
      <c r="AB42" s="41"/>
      <c r="AC42" s="41"/>
      <c r="AD42" s="41"/>
      <c r="AE42" s="41"/>
    </row>
    <row r="43" s="2" customFormat="1" ht="25.44" customHeight="1">
      <c r="A43" s="41"/>
      <c r="B43" s="47"/>
      <c r="C43" s="162"/>
      <c r="D43" s="163" t="s">
        <v>52</v>
      </c>
      <c r="E43" s="164"/>
      <c r="F43" s="164"/>
      <c r="G43" s="165" t="s">
        <v>53</v>
      </c>
      <c r="H43" s="166" t="s">
        <v>54</v>
      </c>
      <c r="I43" s="164"/>
      <c r="J43" s="167">
        <f>SUM(J34:J41)</f>
        <v>0</v>
      </c>
      <c r="K43" s="168"/>
      <c r="L43" s="148"/>
      <c r="S43" s="41"/>
      <c r="T43" s="41"/>
      <c r="U43" s="41"/>
      <c r="V43" s="41"/>
      <c r="W43" s="41"/>
      <c r="X43" s="41"/>
      <c r="Y43" s="41"/>
      <c r="Z43" s="41"/>
      <c r="AA43" s="41"/>
      <c r="AB43" s="41"/>
      <c r="AC43" s="41"/>
      <c r="AD43" s="41"/>
      <c r="AE43" s="41"/>
    </row>
    <row r="44" s="2" customFormat="1" ht="14.4" customHeight="1">
      <c r="A44" s="41"/>
      <c r="B44" s="169"/>
      <c r="C44" s="170"/>
      <c r="D44" s="170"/>
      <c r="E44" s="170"/>
      <c r="F44" s="170"/>
      <c r="G44" s="170"/>
      <c r="H44" s="170"/>
      <c r="I44" s="170"/>
      <c r="J44" s="170"/>
      <c r="K44" s="170"/>
      <c r="L44" s="148"/>
      <c r="S44" s="41"/>
      <c r="T44" s="41"/>
      <c r="U44" s="41"/>
      <c r="V44" s="41"/>
      <c r="W44" s="41"/>
      <c r="X44" s="41"/>
      <c r="Y44" s="41"/>
      <c r="Z44" s="41"/>
      <c r="AA44" s="41"/>
      <c r="AB44" s="41"/>
      <c r="AC44" s="41"/>
      <c r="AD44" s="41"/>
      <c r="AE44" s="41"/>
    </row>
    <row r="48" s="2" customFormat="1" ht="6.96" customHeight="1">
      <c r="A48" s="41"/>
      <c r="B48" s="171"/>
      <c r="C48" s="172"/>
      <c r="D48" s="172"/>
      <c r="E48" s="172"/>
      <c r="F48" s="172"/>
      <c r="G48" s="172"/>
      <c r="H48" s="172"/>
      <c r="I48" s="172"/>
      <c r="J48" s="172"/>
      <c r="K48" s="172"/>
      <c r="L48" s="148"/>
      <c r="S48" s="41"/>
      <c r="T48" s="41"/>
      <c r="U48" s="41"/>
      <c r="V48" s="41"/>
      <c r="W48" s="41"/>
      <c r="X48" s="41"/>
      <c r="Y48" s="41"/>
      <c r="Z48" s="41"/>
      <c r="AA48" s="41"/>
      <c r="AB48" s="41"/>
      <c r="AC48" s="41"/>
      <c r="AD48" s="41"/>
      <c r="AE48" s="41"/>
    </row>
    <row r="49" s="2" customFormat="1" ht="24.96" customHeight="1">
      <c r="A49" s="41"/>
      <c r="B49" s="42"/>
      <c r="C49" s="26" t="s">
        <v>287</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6.96" customHeight="1">
      <c r="A50" s="41"/>
      <c r="B50" s="42"/>
      <c r="C50" s="43"/>
      <c r="D50" s="43"/>
      <c r="E50" s="43"/>
      <c r="F50" s="43"/>
      <c r="G50" s="43"/>
      <c r="H50" s="43"/>
      <c r="I50" s="43"/>
      <c r="J50" s="43"/>
      <c r="K50" s="43"/>
      <c r="L50" s="148"/>
      <c r="S50" s="41"/>
      <c r="T50" s="41"/>
      <c r="U50" s="41"/>
      <c r="V50" s="41"/>
      <c r="W50" s="41"/>
      <c r="X50" s="41"/>
      <c r="Y50" s="41"/>
      <c r="Z50" s="41"/>
      <c r="AA50" s="41"/>
      <c r="AB50" s="41"/>
      <c r="AC50" s="41"/>
      <c r="AD50" s="41"/>
      <c r="AE50" s="41"/>
    </row>
    <row r="51" s="2" customFormat="1" ht="12" customHeight="1">
      <c r="A51" s="41"/>
      <c r="B51" s="42"/>
      <c r="C51" s="35" t="s">
        <v>16</v>
      </c>
      <c r="D51" s="43"/>
      <c r="E51" s="43"/>
      <c r="F51" s="43"/>
      <c r="G51" s="43"/>
      <c r="H51" s="43"/>
      <c r="I51" s="43"/>
      <c r="J51" s="43"/>
      <c r="K51" s="43"/>
      <c r="L51" s="148"/>
      <c r="S51" s="41"/>
      <c r="T51" s="41"/>
      <c r="U51" s="41"/>
      <c r="V51" s="41"/>
      <c r="W51" s="41"/>
      <c r="X51" s="41"/>
      <c r="Y51" s="41"/>
      <c r="Z51" s="41"/>
      <c r="AA51" s="41"/>
      <c r="AB51" s="41"/>
      <c r="AC51" s="41"/>
      <c r="AD51" s="41"/>
      <c r="AE51" s="41"/>
    </row>
    <row r="52" s="2" customFormat="1" ht="16.5" customHeight="1">
      <c r="A52" s="41"/>
      <c r="B52" s="42"/>
      <c r="C52" s="43"/>
      <c r="D52" s="43"/>
      <c r="E52" s="173" t="str">
        <f>E7</f>
        <v>DI_c10_Revitalizace Náměstí Republiky-PDPS</v>
      </c>
      <c r="F52" s="35"/>
      <c r="G52" s="35"/>
      <c r="H52" s="35"/>
      <c r="I52" s="43"/>
      <c r="J52" s="43"/>
      <c r="K52" s="43"/>
      <c r="L52" s="148"/>
      <c r="S52" s="41"/>
      <c r="T52" s="41"/>
      <c r="U52" s="41"/>
      <c r="V52" s="41"/>
      <c r="W52" s="41"/>
      <c r="X52" s="41"/>
      <c r="Y52" s="41"/>
      <c r="Z52" s="41"/>
      <c r="AA52" s="41"/>
      <c r="AB52" s="41"/>
      <c r="AC52" s="41"/>
      <c r="AD52" s="41"/>
      <c r="AE52" s="41"/>
    </row>
    <row r="53" s="1" customFormat="1" ht="12" customHeight="1">
      <c r="B53" s="24"/>
      <c r="C53" s="35" t="s">
        <v>283</v>
      </c>
      <c r="D53" s="25"/>
      <c r="E53" s="25"/>
      <c r="F53" s="25"/>
      <c r="G53" s="25"/>
      <c r="H53" s="25"/>
      <c r="I53" s="25"/>
      <c r="J53" s="25"/>
      <c r="K53" s="25"/>
      <c r="L53" s="23"/>
    </row>
    <row r="54" s="1" customFormat="1" ht="16.5" customHeight="1">
      <c r="B54" s="24"/>
      <c r="C54" s="25"/>
      <c r="D54" s="25"/>
      <c r="E54" s="173" t="s">
        <v>284</v>
      </c>
      <c r="F54" s="25"/>
      <c r="G54" s="25"/>
      <c r="H54" s="25"/>
      <c r="I54" s="25"/>
      <c r="J54" s="25"/>
      <c r="K54" s="25"/>
      <c r="L54" s="23"/>
    </row>
    <row r="55" s="1" customFormat="1" ht="12" customHeight="1">
      <c r="B55" s="24"/>
      <c r="C55" s="35" t="s">
        <v>285</v>
      </c>
      <c r="D55" s="25"/>
      <c r="E55" s="25"/>
      <c r="F55" s="25"/>
      <c r="G55" s="25"/>
      <c r="H55" s="25"/>
      <c r="I55" s="25"/>
      <c r="J55" s="25"/>
      <c r="K55" s="25"/>
      <c r="L55" s="23"/>
    </row>
    <row r="56" s="2" customFormat="1" ht="16.5" customHeight="1">
      <c r="A56" s="41"/>
      <c r="B56" s="42"/>
      <c r="C56" s="43"/>
      <c r="D56" s="43"/>
      <c r="E56" s="291" t="s">
        <v>11329</v>
      </c>
      <c r="F56" s="43"/>
      <c r="G56" s="43"/>
      <c r="H56" s="43"/>
      <c r="I56" s="43"/>
      <c r="J56" s="43"/>
      <c r="K56" s="43"/>
      <c r="L56" s="148"/>
      <c r="S56" s="41"/>
      <c r="T56" s="41"/>
      <c r="U56" s="41"/>
      <c r="V56" s="41"/>
      <c r="W56" s="41"/>
      <c r="X56" s="41"/>
      <c r="Y56" s="41"/>
      <c r="Z56" s="41"/>
      <c r="AA56" s="41"/>
      <c r="AB56" s="41"/>
      <c r="AC56" s="41"/>
      <c r="AD56" s="41"/>
      <c r="AE56" s="41"/>
    </row>
    <row r="57" s="2" customFormat="1" ht="12" customHeight="1">
      <c r="A57" s="41"/>
      <c r="B57" s="42"/>
      <c r="C57" s="35" t="s">
        <v>3013</v>
      </c>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6.5" customHeight="1">
      <c r="A58" s="41"/>
      <c r="B58" s="42"/>
      <c r="C58" s="43"/>
      <c r="D58" s="43"/>
      <c r="E58" s="72" t="str">
        <f>E13</f>
        <v>SO 902.3 - Mobiliář (ÚAN)</v>
      </c>
      <c r="F58" s="43"/>
      <c r="G58" s="43"/>
      <c r="H58" s="43"/>
      <c r="I58" s="43"/>
      <c r="J58" s="43"/>
      <c r="K58" s="43"/>
      <c r="L58" s="148"/>
      <c r="S58" s="41"/>
      <c r="T58" s="41"/>
      <c r="U58" s="41"/>
      <c r="V58" s="41"/>
      <c r="W58" s="41"/>
      <c r="X58" s="41"/>
      <c r="Y58" s="41"/>
      <c r="Z58" s="41"/>
      <c r="AA58" s="41"/>
      <c r="AB58" s="41"/>
      <c r="AC58" s="41"/>
      <c r="AD58" s="41"/>
      <c r="AE58" s="41"/>
    </row>
    <row r="59" s="2" customFormat="1" ht="6.96" customHeight="1">
      <c r="A59" s="41"/>
      <c r="B59" s="42"/>
      <c r="C59" s="43"/>
      <c r="D59" s="43"/>
      <c r="E59" s="43"/>
      <c r="F59" s="43"/>
      <c r="G59" s="43"/>
      <c r="H59" s="43"/>
      <c r="I59" s="43"/>
      <c r="J59" s="43"/>
      <c r="K59" s="43"/>
      <c r="L59" s="148"/>
      <c r="S59" s="41"/>
      <c r="T59" s="41"/>
      <c r="U59" s="41"/>
      <c r="V59" s="41"/>
      <c r="W59" s="41"/>
      <c r="X59" s="41"/>
      <c r="Y59" s="41"/>
      <c r="Z59" s="41"/>
      <c r="AA59" s="41"/>
      <c r="AB59" s="41"/>
      <c r="AC59" s="41"/>
      <c r="AD59" s="41"/>
      <c r="AE59" s="41"/>
    </row>
    <row r="60" s="2" customFormat="1" ht="12" customHeight="1">
      <c r="A60" s="41"/>
      <c r="B60" s="42"/>
      <c r="C60" s="35" t="s">
        <v>21</v>
      </c>
      <c r="D60" s="43"/>
      <c r="E60" s="43"/>
      <c r="F60" s="30" t="str">
        <f>F16</f>
        <v xml:space="preserve"> </v>
      </c>
      <c r="G60" s="43"/>
      <c r="H60" s="43"/>
      <c r="I60" s="35" t="s">
        <v>23</v>
      </c>
      <c r="J60" s="75" t="str">
        <f>IF(J16="","",J16)</f>
        <v>31. 1. 2025</v>
      </c>
      <c r="K60" s="43"/>
      <c r="L60" s="148"/>
      <c r="S60" s="41"/>
      <c r="T60" s="41"/>
      <c r="U60" s="41"/>
      <c r="V60" s="41"/>
      <c r="W60" s="41"/>
      <c r="X60" s="41"/>
      <c r="Y60" s="41"/>
      <c r="Z60" s="41"/>
      <c r="AA60" s="41"/>
      <c r="AB60" s="41"/>
      <c r="AC60" s="41"/>
      <c r="AD60" s="41"/>
      <c r="AE60" s="41"/>
    </row>
    <row r="61" s="2" customFormat="1" ht="6.96" customHeight="1">
      <c r="A61" s="41"/>
      <c r="B61" s="42"/>
      <c r="C61" s="43"/>
      <c r="D61" s="43"/>
      <c r="E61" s="43"/>
      <c r="F61" s="43"/>
      <c r="G61" s="43"/>
      <c r="H61" s="43"/>
      <c r="I61" s="43"/>
      <c r="J61" s="43"/>
      <c r="K61" s="43"/>
      <c r="L61" s="148"/>
      <c r="S61" s="41"/>
      <c r="T61" s="41"/>
      <c r="U61" s="41"/>
      <c r="V61" s="41"/>
      <c r="W61" s="41"/>
      <c r="X61" s="41"/>
      <c r="Y61" s="41"/>
      <c r="Z61" s="41"/>
      <c r="AA61" s="41"/>
      <c r="AB61" s="41"/>
      <c r="AC61" s="41"/>
      <c r="AD61" s="41"/>
      <c r="AE61" s="41"/>
    </row>
    <row r="62" s="2" customFormat="1" ht="15.15" customHeight="1">
      <c r="A62" s="41"/>
      <c r="B62" s="42"/>
      <c r="C62" s="35" t="s">
        <v>25</v>
      </c>
      <c r="D62" s="43"/>
      <c r="E62" s="43"/>
      <c r="F62" s="30" t="str">
        <f>E19</f>
        <v>Statutární město Ostrava</v>
      </c>
      <c r="G62" s="43"/>
      <c r="H62" s="43"/>
      <c r="I62" s="35" t="s">
        <v>33</v>
      </c>
      <c r="J62" s="39" t="str">
        <f>E25</f>
        <v>AFRY CZ s.r.o.</v>
      </c>
      <c r="K62" s="43"/>
      <c r="L62" s="148"/>
      <c r="S62" s="41"/>
      <c r="T62" s="41"/>
      <c r="U62" s="41"/>
      <c r="V62" s="41"/>
      <c r="W62" s="41"/>
      <c r="X62" s="41"/>
      <c r="Y62" s="41"/>
      <c r="Z62" s="41"/>
      <c r="AA62" s="41"/>
      <c r="AB62" s="41"/>
      <c r="AC62" s="41"/>
      <c r="AD62" s="41"/>
      <c r="AE62" s="41"/>
    </row>
    <row r="63" s="2" customFormat="1" ht="15.15" customHeight="1">
      <c r="A63" s="41"/>
      <c r="B63" s="42"/>
      <c r="C63" s="35" t="s">
        <v>31</v>
      </c>
      <c r="D63" s="43"/>
      <c r="E63" s="43"/>
      <c r="F63" s="30" t="str">
        <f>IF(E22="","",E22)</f>
        <v>Vyplň údaj</v>
      </c>
      <c r="G63" s="43"/>
      <c r="H63" s="43"/>
      <c r="I63" s="35" t="s">
        <v>38</v>
      </c>
      <c r="J63" s="39" t="str">
        <f>E28</f>
        <v xml:space="preserve"> </v>
      </c>
      <c r="K63" s="43"/>
      <c r="L63" s="148"/>
      <c r="S63" s="41"/>
      <c r="T63" s="41"/>
      <c r="U63" s="41"/>
      <c r="V63" s="41"/>
      <c r="W63" s="41"/>
      <c r="X63" s="41"/>
      <c r="Y63" s="41"/>
      <c r="Z63" s="41"/>
      <c r="AA63" s="41"/>
      <c r="AB63" s="41"/>
      <c r="AC63" s="41"/>
      <c r="AD63" s="41"/>
      <c r="AE63" s="41"/>
    </row>
    <row r="64" s="2" customFormat="1" ht="10.32" customHeight="1">
      <c r="A64" s="41"/>
      <c r="B64" s="42"/>
      <c r="C64" s="43"/>
      <c r="D64" s="43"/>
      <c r="E64" s="43"/>
      <c r="F64" s="43"/>
      <c r="G64" s="43"/>
      <c r="H64" s="43"/>
      <c r="I64" s="43"/>
      <c r="J64" s="43"/>
      <c r="K64" s="43"/>
      <c r="L64" s="148"/>
      <c r="S64" s="41"/>
      <c r="T64" s="41"/>
      <c r="U64" s="41"/>
      <c r="V64" s="41"/>
      <c r="W64" s="41"/>
      <c r="X64" s="41"/>
      <c r="Y64" s="41"/>
      <c r="Z64" s="41"/>
      <c r="AA64" s="41"/>
      <c r="AB64" s="41"/>
      <c r="AC64" s="41"/>
      <c r="AD64" s="41"/>
      <c r="AE64" s="41"/>
    </row>
    <row r="65" s="2" customFormat="1" ht="29.28" customHeight="1">
      <c r="A65" s="41"/>
      <c r="B65" s="42"/>
      <c r="C65" s="174" t="s">
        <v>288</v>
      </c>
      <c r="D65" s="175"/>
      <c r="E65" s="175"/>
      <c r="F65" s="175"/>
      <c r="G65" s="175"/>
      <c r="H65" s="175"/>
      <c r="I65" s="175"/>
      <c r="J65" s="176" t="s">
        <v>289</v>
      </c>
      <c r="K65" s="175"/>
      <c r="L65" s="148"/>
      <c r="S65" s="41"/>
      <c r="T65" s="41"/>
      <c r="U65" s="41"/>
      <c r="V65" s="41"/>
      <c r="W65" s="41"/>
      <c r="X65" s="41"/>
      <c r="Y65" s="41"/>
      <c r="Z65" s="41"/>
      <c r="AA65" s="41"/>
      <c r="AB65" s="41"/>
      <c r="AC65" s="41"/>
      <c r="AD65" s="41"/>
      <c r="AE65" s="41"/>
    </row>
    <row r="66" s="2" customFormat="1" ht="10.32" customHeight="1">
      <c r="A66" s="41"/>
      <c r="B66" s="42"/>
      <c r="C66" s="43"/>
      <c r="D66" s="43"/>
      <c r="E66" s="43"/>
      <c r="F66" s="43"/>
      <c r="G66" s="43"/>
      <c r="H66" s="43"/>
      <c r="I66" s="43"/>
      <c r="J66" s="43"/>
      <c r="K66" s="43"/>
      <c r="L66" s="148"/>
      <c r="S66" s="41"/>
      <c r="T66" s="41"/>
      <c r="U66" s="41"/>
      <c r="V66" s="41"/>
      <c r="W66" s="41"/>
      <c r="X66" s="41"/>
      <c r="Y66" s="41"/>
      <c r="Z66" s="41"/>
      <c r="AA66" s="41"/>
      <c r="AB66" s="41"/>
      <c r="AC66" s="41"/>
      <c r="AD66" s="41"/>
      <c r="AE66" s="41"/>
    </row>
    <row r="67" s="2" customFormat="1" ht="22.8" customHeight="1">
      <c r="A67" s="41"/>
      <c r="B67" s="42"/>
      <c r="C67" s="177" t="s">
        <v>74</v>
      </c>
      <c r="D67" s="43"/>
      <c r="E67" s="43"/>
      <c r="F67" s="43"/>
      <c r="G67" s="43"/>
      <c r="H67" s="43"/>
      <c r="I67" s="43"/>
      <c r="J67" s="105">
        <f>J96</f>
        <v>0</v>
      </c>
      <c r="K67" s="43"/>
      <c r="L67" s="148"/>
      <c r="S67" s="41"/>
      <c r="T67" s="41"/>
      <c r="U67" s="41"/>
      <c r="V67" s="41"/>
      <c r="W67" s="41"/>
      <c r="X67" s="41"/>
      <c r="Y67" s="41"/>
      <c r="Z67" s="41"/>
      <c r="AA67" s="41"/>
      <c r="AB67" s="41"/>
      <c r="AC67" s="41"/>
      <c r="AD67" s="41"/>
      <c r="AE67" s="41"/>
      <c r="AU67" s="20" t="s">
        <v>290</v>
      </c>
    </row>
    <row r="68" s="9" customFormat="1" ht="24.96" customHeight="1">
      <c r="A68" s="9"/>
      <c r="B68" s="178"/>
      <c r="C68" s="179"/>
      <c r="D68" s="180" t="s">
        <v>291</v>
      </c>
      <c r="E68" s="181"/>
      <c r="F68" s="181"/>
      <c r="G68" s="181"/>
      <c r="H68" s="181"/>
      <c r="I68" s="181"/>
      <c r="J68" s="182">
        <f>J97</f>
        <v>0</v>
      </c>
      <c r="K68" s="179"/>
      <c r="L68" s="183"/>
      <c r="S68" s="9"/>
      <c r="T68" s="9"/>
      <c r="U68" s="9"/>
      <c r="V68" s="9"/>
      <c r="W68" s="9"/>
      <c r="X68" s="9"/>
      <c r="Y68" s="9"/>
      <c r="Z68" s="9"/>
      <c r="AA68" s="9"/>
      <c r="AB68" s="9"/>
      <c r="AC68" s="9"/>
      <c r="AD68" s="9"/>
      <c r="AE68" s="9"/>
    </row>
    <row r="69" s="10" customFormat="1" ht="19.92" customHeight="1">
      <c r="A69" s="10"/>
      <c r="B69" s="184"/>
      <c r="C69" s="128"/>
      <c r="D69" s="185" t="s">
        <v>292</v>
      </c>
      <c r="E69" s="186"/>
      <c r="F69" s="186"/>
      <c r="G69" s="186"/>
      <c r="H69" s="186"/>
      <c r="I69" s="186"/>
      <c r="J69" s="187">
        <f>J98</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1148</v>
      </c>
      <c r="E70" s="186"/>
      <c r="F70" s="186"/>
      <c r="G70" s="186"/>
      <c r="H70" s="186"/>
      <c r="I70" s="186"/>
      <c r="J70" s="187">
        <f>J114</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538</v>
      </c>
      <c r="E71" s="186"/>
      <c r="F71" s="186"/>
      <c r="G71" s="186"/>
      <c r="H71" s="186"/>
      <c r="I71" s="186"/>
      <c r="J71" s="187">
        <f>J122</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439</v>
      </c>
      <c r="E72" s="186"/>
      <c r="F72" s="186"/>
      <c r="G72" s="186"/>
      <c r="H72" s="186"/>
      <c r="I72" s="186"/>
      <c r="J72" s="187">
        <f>J132</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1" customFormat="1" ht="16.5" customHeight="1">
      <c r="B84" s="24"/>
      <c r="C84" s="25"/>
      <c r="D84" s="25"/>
      <c r="E84" s="173" t="s">
        <v>284</v>
      </c>
      <c r="F84" s="25"/>
      <c r="G84" s="25"/>
      <c r="H84" s="25"/>
      <c r="I84" s="25"/>
      <c r="J84" s="25"/>
      <c r="K84" s="25"/>
      <c r="L84" s="23"/>
    </row>
    <row r="85" s="1" customFormat="1" ht="12" customHeight="1">
      <c r="B85" s="24"/>
      <c r="C85" s="35" t="s">
        <v>285</v>
      </c>
      <c r="D85" s="25"/>
      <c r="E85" s="25"/>
      <c r="F85" s="25"/>
      <c r="G85" s="25"/>
      <c r="H85" s="25"/>
      <c r="I85" s="25"/>
      <c r="J85" s="25"/>
      <c r="K85" s="25"/>
      <c r="L85" s="23"/>
    </row>
    <row r="86" s="2" customFormat="1" ht="16.5" customHeight="1">
      <c r="A86" s="41"/>
      <c r="B86" s="42"/>
      <c r="C86" s="43"/>
      <c r="D86" s="43"/>
      <c r="E86" s="291" t="s">
        <v>11329</v>
      </c>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3013</v>
      </c>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6.5" customHeight="1">
      <c r="A88" s="41"/>
      <c r="B88" s="42"/>
      <c r="C88" s="43"/>
      <c r="D88" s="43"/>
      <c r="E88" s="72" t="str">
        <f>E13</f>
        <v>SO 902.3 - Mobiliář (ÚAN)</v>
      </c>
      <c r="F88" s="43"/>
      <c r="G88" s="43"/>
      <c r="H88" s="43"/>
      <c r="I88" s="43"/>
      <c r="J88" s="43"/>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2" customHeight="1">
      <c r="A90" s="41"/>
      <c r="B90" s="42"/>
      <c r="C90" s="35" t="s">
        <v>21</v>
      </c>
      <c r="D90" s="43"/>
      <c r="E90" s="43"/>
      <c r="F90" s="30" t="str">
        <f>F16</f>
        <v xml:space="preserve"> </v>
      </c>
      <c r="G90" s="43"/>
      <c r="H90" s="43"/>
      <c r="I90" s="35" t="s">
        <v>23</v>
      </c>
      <c r="J90" s="75" t="str">
        <f>IF(J16="","",J16)</f>
        <v>31. 1. 2025</v>
      </c>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5.15" customHeight="1">
      <c r="A92" s="41"/>
      <c r="B92" s="42"/>
      <c r="C92" s="35" t="s">
        <v>25</v>
      </c>
      <c r="D92" s="43"/>
      <c r="E92" s="43"/>
      <c r="F92" s="30" t="str">
        <f>E19</f>
        <v>Statutární město Ostrava</v>
      </c>
      <c r="G92" s="43"/>
      <c r="H92" s="43"/>
      <c r="I92" s="35" t="s">
        <v>33</v>
      </c>
      <c r="J92" s="39" t="str">
        <f>E25</f>
        <v>AFRY CZ s.r.o.</v>
      </c>
      <c r="K92" s="43"/>
      <c r="L92" s="148"/>
      <c r="S92" s="41"/>
      <c r="T92" s="41"/>
      <c r="U92" s="41"/>
      <c r="V92" s="41"/>
      <c r="W92" s="41"/>
      <c r="X92" s="41"/>
      <c r="Y92" s="41"/>
      <c r="Z92" s="41"/>
      <c r="AA92" s="41"/>
      <c r="AB92" s="41"/>
      <c r="AC92" s="41"/>
      <c r="AD92" s="41"/>
      <c r="AE92" s="41"/>
    </row>
    <row r="93" s="2" customFormat="1" ht="15.15" customHeight="1">
      <c r="A93" s="41"/>
      <c r="B93" s="42"/>
      <c r="C93" s="35" t="s">
        <v>31</v>
      </c>
      <c r="D93" s="43"/>
      <c r="E93" s="43"/>
      <c r="F93" s="30" t="str">
        <f>IF(E22="","",E22)</f>
        <v>Vyplň údaj</v>
      </c>
      <c r="G93" s="43"/>
      <c r="H93" s="43"/>
      <c r="I93" s="35" t="s">
        <v>38</v>
      </c>
      <c r="J93" s="39" t="str">
        <f>E28</f>
        <v xml:space="preserve"> </v>
      </c>
      <c r="K93" s="43"/>
      <c r="L93" s="148"/>
      <c r="S93" s="41"/>
      <c r="T93" s="41"/>
      <c r="U93" s="41"/>
      <c r="V93" s="41"/>
      <c r="W93" s="41"/>
      <c r="X93" s="41"/>
      <c r="Y93" s="41"/>
      <c r="Z93" s="41"/>
      <c r="AA93" s="41"/>
      <c r="AB93" s="41"/>
      <c r="AC93" s="41"/>
      <c r="AD93" s="41"/>
      <c r="AE93" s="41"/>
    </row>
    <row r="94" s="2" customFormat="1" ht="10.32" customHeight="1">
      <c r="A94" s="41"/>
      <c r="B94" s="42"/>
      <c r="C94" s="43"/>
      <c r="D94" s="43"/>
      <c r="E94" s="43"/>
      <c r="F94" s="43"/>
      <c r="G94" s="43"/>
      <c r="H94" s="43"/>
      <c r="I94" s="43"/>
      <c r="J94" s="43"/>
      <c r="K94" s="43"/>
      <c r="L94" s="148"/>
      <c r="S94" s="41"/>
      <c r="T94" s="41"/>
      <c r="U94" s="41"/>
      <c r="V94" s="41"/>
      <c r="W94" s="41"/>
      <c r="X94" s="41"/>
      <c r="Y94" s="41"/>
      <c r="Z94" s="41"/>
      <c r="AA94" s="41"/>
      <c r="AB94" s="41"/>
      <c r="AC94" s="41"/>
      <c r="AD94" s="41"/>
      <c r="AE94" s="41"/>
    </row>
    <row r="95" s="11" customFormat="1" ht="29.28" customHeight="1">
      <c r="A95" s="189"/>
      <c r="B95" s="190"/>
      <c r="C95" s="191" t="s">
        <v>294</v>
      </c>
      <c r="D95" s="192" t="s">
        <v>61</v>
      </c>
      <c r="E95" s="192" t="s">
        <v>57</v>
      </c>
      <c r="F95" s="192" t="s">
        <v>58</v>
      </c>
      <c r="G95" s="192" t="s">
        <v>295</v>
      </c>
      <c r="H95" s="192" t="s">
        <v>296</v>
      </c>
      <c r="I95" s="192" t="s">
        <v>297</v>
      </c>
      <c r="J95" s="192" t="s">
        <v>289</v>
      </c>
      <c r="K95" s="193" t="s">
        <v>298</v>
      </c>
      <c r="L95" s="194"/>
      <c r="M95" s="95" t="s">
        <v>19</v>
      </c>
      <c r="N95" s="96" t="s">
        <v>46</v>
      </c>
      <c r="O95" s="96" t="s">
        <v>299</v>
      </c>
      <c r="P95" s="96" t="s">
        <v>300</v>
      </c>
      <c r="Q95" s="96" t="s">
        <v>301</v>
      </c>
      <c r="R95" s="96" t="s">
        <v>302</v>
      </c>
      <c r="S95" s="96" t="s">
        <v>303</v>
      </c>
      <c r="T95" s="97" t="s">
        <v>304</v>
      </c>
      <c r="U95" s="189"/>
      <c r="V95" s="189"/>
      <c r="W95" s="189"/>
      <c r="X95" s="189"/>
      <c r="Y95" s="189"/>
      <c r="Z95" s="189"/>
      <c r="AA95" s="189"/>
      <c r="AB95" s="189"/>
      <c r="AC95" s="189"/>
      <c r="AD95" s="189"/>
      <c r="AE95" s="189"/>
    </row>
    <row r="96" s="2" customFormat="1" ht="22.8" customHeight="1">
      <c r="A96" s="41"/>
      <c r="B96" s="42"/>
      <c r="C96" s="102" t="s">
        <v>305</v>
      </c>
      <c r="D96" s="43"/>
      <c r="E96" s="43"/>
      <c r="F96" s="43"/>
      <c r="G96" s="43"/>
      <c r="H96" s="43"/>
      <c r="I96" s="43"/>
      <c r="J96" s="195">
        <f>BK96</f>
        <v>0</v>
      </c>
      <c r="K96" s="43"/>
      <c r="L96" s="47"/>
      <c r="M96" s="98"/>
      <c r="N96" s="196"/>
      <c r="O96" s="99"/>
      <c r="P96" s="197">
        <f>P97</f>
        <v>0</v>
      </c>
      <c r="Q96" s="99"/>
      <c r="R96" s="197">
        <f>R97</f>
        <v>0</v>
      </c>
      <c r="S96" s="99"/>
      <c r="T96" s="198">
        <f>T97</f>
        <v>0</v>
      </c>
      <c r="U96" s="41"/>
      <c r="V96" s="41"/>
      <c r="W96" s="41"/>
      <c r="X96" s="41"/>
      <c r="Y96" s="41"/>
      <c r="Z96" s="41"/>
      <c r="AA96" s="41"/>
      <c r="AB96" s="41"/>
      <c r="AC96" s="41"/>
      <c r="AD96" s="41"/>
      <c r="AE96" s="41"/>
      <c r="AT96" s="20" t="s">
        <v>75</v>
      </c>
      <c r="AU96" s="20" t="s">
        <v>290</v>
      </c>
      <c r="BK96" s="199">
        <f>BK97</f>
        <v>0</v>
      </c>
    </row>
    <row r="97" s="12" customFormat="1" ht="25.92" customHeight="1">
      <c r="A97" s="12"/>
      <c r="B97" s="200"/>
      <c r="C97" s="201"/>
      <c r="D97" s="202" t="s">
        <v>75</v>
      </c>
      <c r="E97" s="203" t="s">
        <v>306</v>
      </c>
      <c r="F97" s="203" t="s">
        <v>307</v>
      </c>
      <c r="G97" s="201"/>
      <c r="H97" s="201"/>
      <c r="I97" s="204"/>
      <c r="J97" s="205">
        <f>BK97</f>
        <v>0</v>
      </c>
      <c r="K97" s="201"/>
      <c r="L97" s="206"/>
      <c r="M97" s="207"/>
      <c r="N97" s="208"/>
      <c r="O97" s="208"/>
      <c r="P97" s="209">
        <f>P98+P114+P122+P132</f>
        <v>0</v>
      </c>
      <c r="Q97" s="208"/>
      <c r="R97" s="209">
        <f>R98+R114+R122+R132</f>
        <v>0</v>
      </c>
      <c r="S97" s="208"/>
      <c r="T97" s="210">
        <f>T98+T114+T122+T132</f>
        <v>0</v>
      </c>
      <c r="U97" s="12"/>
      <c r="V97" s="12"/>
      <c r="W97" s="12"/>
      <c r="X97" s="12"/>
      <c r="Y97" s="12"/>
      <c r="Z97" s="12"/>
      <c r="AA97" s="12"/>
      <c r="AB97" s="12"/>
      <c r="AC97" s="12"/>
      <c r="AD97" s="12"/>
      <c r="AE97" s="12"/>
      <c r="AR97" s="211" t="s">
        <v>83</v>
      </c>
      <c r="AT97" s="212" t="s">
        <v>75</v>
      </c>
      <c r="AU97" s="212" t="s">
        <v>76</v>
      </c>
      <c r="AY97" s="211" t="s">
        <v>308</v>
      </c>
      <c r="BK97" s="213">
        <f>BK98+BK114+BK122+BK132</f>
        <v>0</v>
      </c>
    </row>
    <row r="98" s="12" customFormat="1" ht="22.8" customHeight="1">
      <c r="A98" s="12"/>
      <c r="B98" s="200"/>
      <c r="C98" s="201"/>
      <c r="D98" s="202" t="s">
        <v>75</v>
      </c>
      <c r="E98" s="214" t="s">
        <v>83</v>
      </c>
      <c r="F98" s="214" t="s">
        <v>309</v>
      </c>
      <c r="G98" s="201"/>
      <c r="H98" s="201"/>
      <c r="I98" s="204"/>
      <c r="J98" s="215">
        <f>BK98</f>
        <v>0</v>
      </c>
      <c r="K98" s="201"/>
      <c r="L98" s="206"/>
      <c r="M98" s="207"/>
      <c r="N98" s="208"/>
      <c r="O98" s="208"/>
      <c r="P98" s="209">
        <f>SUM(P99:P113)</f>
        <v>0</v>
      </c>
      <c r="Q98" s="208"/>
      <c r="R98" s="209">
        <f>SUM(R99:R113)</f>
        <v>0</v>
      </c>
      <c r="S98" s="208"/>
      <c r="T98" s="210">
        <f>SUM(T99:T113)</f>
        <v>0</v>
      </c>
      <c r="U98" s="12"/>
      <c r="V98" s="12"/>
      <c r="W98" s="12"/>
      <c r="X98" s="12"/>
      <c r="Y98" s="12"/>
      <c r="Z98" s="12"/>
      <c r="AA98" s="12"/>
      <c r="AB98" s="12"/>
      <c r="AC98" s="12"/>
      <c r="AD98" s="12"/>
      <c r="AE98" s="12"/>
      <c r="AR98" s="211" t="s">
        <v>83</v>
      </c>
      <c r="AT98" s="212" t="s">
        <v>75</v>
      </c>
      <c r="AU98" s="212" t="s">
        <v>83</v>
      </c>
      <c r="AY98" s="211" t="s">
        <v>308</v>
      </c>
      <c r="BK98" s="213">
        <f>SUM(BK99:BK113)</f>
        <v>0</v>
      </c>
    </row>
    <row r="99" s="2" customFormat="1" ht="21.75" customHeight="1">
      <c r="A99" s="41"/>
      <c r="B99" s="42"/>
      <c r="C99" s="216" t="s">
        <v>83</v>
      </c>
      <c r="D99" s="216" t="s">
        <v>310</v>
      </c>
      <c r="E99" s="217" t="s">
        <v>11331</v>
      </c>
      <c r="F99" s="218" t="s">
        <v>11332</v>
      </c>
      <c r="G99" s="219" t="s">
        <v>442</v>
      </c>
      <c r="H99" s="220">
        <v>0.60699999999999998</v>
      </c>
      <c r="I99" s="221"/>
      <c r="J99" s="222">
        <f>ROUND(I99*H99,2)</f>
        <v>0</v>
      </c>
      <c r="K99" s="218" t="s">
        <v>314</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85</v>
      </c>
    </row>
    <row r="100" s="2" customFormat="1">
      <c r="A100" s="41"/>
      <c r="B100" s="42"/>
      <c r="C100" s="43"/>
      <c r="D100" s="229" t="s">
        <v>317</v>
      </c>
      <c r="E100" s="43"/>
      <c r="F100" s="230" t="s">
        <v>11333</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4" customFormat="1">
      <c r="A101" s="14"/>
      <c r="B101" s="249"/>
      <c r="C101" s="250"/>
      <c r="D101" s="236" t="s">
        <v>319</v>
      </c>
      <c r="E101" s="251" t="s">
        <v>19</v>
      </c>
      <c r="F101" s="252" t="s">
        <v>11334</v>
      </c>
      <c r="G101" s="250"/>
      <c r="H101" s="251" t="s">
        <v>19</v>
      </c>
      <c r="I101" s="253"/>
      <c r="J101" s="250"/>
      <c r="K101" s="250"/>
      <c r="L101" s="254"/>
      <c r="M101" s="255"/>
      <c r="N101" s="256"/>
      <c r="O101" s="256"/>
      <c r="P101" s="256"/>
      <c r="Q101" s="256"/>
      <c r="R101" s="256"/>
      <c r="S101" s="256"/>
      <c r="T101" s="257"/>
      <c r="U101" s="14"/>
      <c r="V101" s="14"/>
      <c r="W101" s="14"/>
      <c r="X101" s="14"/>
      <c r="Y101" s="14"/>
      <c r="Z101" s="14"/>
      <c r="AA101" s="14"/>
      <c r="AB101" s="14"/>
      <c r="AC101" s="14"/>
      <c r="AD101" s="14"/>
      <c r="AE101" s="14"/>
      <c r="AT101" s="258" t="s">
        <v>319</v>
      </c>
      <c r="AU101" s="258" t="s">
        <v>85</v>
      </c>
      <c r="AV101" s="14" t="s">
        <v>83</v>
      </c>
      <c r="AW101" s="14" t="s">
        <v>37</v>
      </c>
      <c r="AX101" s="14" t="s">
        <v>76</v>
      </c>
      <c r="AY101" s="258" t="s">
        <v>308</v>
      </c>
    </row>
    <row r="102" s="13" customFormat="1">
      <c r="A102" s="13"/>
      <c r="B102" s="234"/>
      <c r="C102" s="235"/>
      <c r="D102" s="236" t="s">
        <v>319</v>
      </c>
      <c r="E102" s="237" t="s">
        <v>19</v>
      </c>
      <c r="F102" s="238" t="s">
        <v>11335</v>
      </c>
      <c r="G102" s="235"/>
      <c r="H102" s="239">
        <v>0.34999999999999998</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4" customFormat="1">
      <c r="A103" s="14"/>
      <c r="B103" s="249"/>
      <c r="C103" s="250"/>
      <c r="D103" s="236" t="s">
        <v>319</v>
      </c>
      <c r="E103" s="251" t="s">
        <v>19</v>
      </c>
      <c r="F103" s="252" t="s">
        <v>11336</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13" customFormat="1">
      <c r="A104" s="13"/>
      <c r="B104" s="234"/>
      <c r="C104" s="235"/>
      <c r="D104" s="236" t="s">
        <v>319</v>
      </c>
      <c r="E104" s="237" t="s">
        <v>19</v>
      </c>
      <c r="F104" s="238" t="s">
        <v>11337</v>
      </c>
      <c r="G104" s="235"/>
      <c r="H104" s="239">
        <v>0.25700000000000001</v>
      </c>
      <c r="I104" s="240"/>
      <c r="J104" s="235"/>
      <c r="K104" s="235"/>
      <c r="L104" s="241"/>
      <c r="M104" s="242"/>
      <c r="N104" s="243"/>
      <c r="O104" s="243"/>
      <c r="P104" s="243"/>
      <c r="Q104" s="243"/>
      <c r="R104" s="243"/>
      <c r="S104" s="243"/>
      <c r="T104" s="244"/>
      <c r="U104" s="13"/>
      <c r="V104" s="13"/>
      <c r="W104" s="13"/>
      <c r="X104" s="13"/>
      <c r="Y104" s="13"/>
      <c r="Z104" s="13"/>
      <c r="AA104" s="13"/>
      <c r="AB104" s="13"/>
      <c r="AC104" s="13"/>
      <c r="AD104" s="13"/>
      <c r="AE104" s="13"/>
      <c r="AT104" s="245" t="s">
        <v>319</v>
      </c>
      <c r="AU104" s="245" t="s">
        <v>85</v>
      </c>
      <c r="AV104" s="13" t="s">
        <v>85</v>
      </c>
      <c r="AW104" s="13" t="s">
        <v>37</v>
      </c>
      <c r="AX104" s="13" t="s">
        <v>76</v>
      </c>
      <c r="AY104" s="245" t="s">
        <v>308</v>
      </c>
    </row>
    <row r="105" s="15" customFormat="1">
      <c r="A105" s="15"/>
      <c r="B105" s="259"/>
      <c r="C105" s="260"/>
      <c r="D105" s="236" t="s">
        <v>319</v>
      </c>
      <c r="E105" s="261" t="s">
        <v>19</v>
      </c>
      <c r="F105" s="262" t="s">
        <v>448</v>
      </c>
      <c r="G105" s="260"/>
      <c r="H105" s="263">
        <v>0.60699999999999998</v>
      </c>
      <c r="I105" s="264"/>
      <c r="J105" s="260"/>
      <c r="K105" s="260"/>
      <c r="L105" s="265"/>
      <c r="M105" s="266"/>
      <c r="N105" s="267"/>
      <c r="O105" s="267"/>
      <c r="P105" s="267"/>
      <c r="Q105" s="267"/>
      <c r="R105" s="267"/>
      <c r="S105" s="267"/>
      <c r="T105" s="268"/>
      <c r="U105" s="15"/>
      <c r="V105" s="15"/>
      <c r="W105" s="15"/>
      <c r="X105" s="15"/>
      <c r="Y105" s="15"/>
      <c r="Z105" s="15"/>
      <c r="AA105" s="15"/>
      <c r="AB105" s="15"/>
      <c r="AC105" s="15"/>
      <c r="AD105" s="15"/>
      <c r="AE105" s="15"/>
      <c r="AT105" s="269" t="s">
        <v>319</v>
      </c>
      <c r="AU105" s="269" t="s">
        <v>85</v>
      </c>
      <c r="AV105" s="15" t="s">
        <v>315</v>
      </c>
      <c r="AW105" s="15" t="s">
        <v>37</v>
      </c>
      <c r="AX105" s="15" t="s">
        <v>83</v>
      </c>
      <c r="AY105" s="269" t="s">
        <v>308</v>
      </c>
    </row>
    <row r="106" s="2" customFormat="1" ht="21.75" customHeight="1">
      <c r="A106" s="41"/>
      <c r="B106" s="42"/>
      <c r="C106" s="216" t="s">
        <v>85</v>
      </c>
      <c r="D106" s="216" t="s">
        <v>310</v>
      </c>
      <c r="E106" s="217" t="s">
        <v>653</v>
      </c>
      <c r="F106" s="218" t="s">
        <v>654</v>
      </c>
      <c r="G106" s="219" t="s">
        <v>442</v>
      </c>
      <c r="H106" s="220">
        <v>0.60699999999999998</v>
      </c>
      <c r="I106" s="221"/>
      <c r="J106" s="222">
        <f>ROUND(I106*H106,2)</f>
        <v>0</v>
      </c>
      <c r="K106" s="218" t="s">
        <v>314</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315</v>
      </c>
    </row>
    <row r="107" s="2" customFormat="1">
      <c r="A107" s="41"/>
      <c r="B107" s="42"/>
      <c r="C107" s="43"/>
      <c r="D107" s="229" t="s">
        <v>317</v>
      </c>
      <c r="E107" s="43"/>
      <c r="F107" s="230" t="s">
        <v>655</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2" customFormat="1" ht="16.5" customHeight="1">
      <c r="A108" s="41"/>
      <c r="B108" s="42"/>
      <c r="C108" s="216" t="s">
        <v>150</v>
      </c>
      <c r="D108" s="216" t="s">
        <v>310</v>
      </c>
      <c r="E108" s="217" t="s">
        <v>663</v>
      </c>
      <c r="F108" s="218" t="s">
        <v>664</v>
      </c>
      <c r="G108" s="219" t="s">
        <v>442</v>
      </c>
      <c r="H108" s="220">
        <v>0.60699999999999998</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342</v>
      </c>
    </row>
    <row r="109" s="2" customFormat="1">
      <c r="A109" s="41"/>
      <c r="B109" s="42"/>
      <c r="C109" s="43"/>
      <c r="D109" s="229" t="s">
        <v>317</v>
      </c>
      <c r="E109" s="43"/>
      <c r="F109" s="230" t="s">
        <v>665</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2" customFormat="1" ht="16.5" customHeight="1">
      <c r="A110" s="41"/>
      <c r="B110" s="42"/>
      <c r="C110" s="216" t="s">
        <v>315</v>
      </c>
      <c r="D110" s="216" t="s">
        <v>310</v>
      </c>
      <c r="E110" s="217" t="s">
        <v>666</v>
      </c>
      <c r="F110" s="218" t="s">
        <v>667</v>
      </c>
      <c r="G110" s="219" t="s">
        <v>493</v>
      </c>
      <c r="H110" s="220">
        <v>1.214</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352</v>
      </c>
    </row>
    <row r="111" s="2" customFormat="1">
      <c r="A111" s="41"/>
      <c r="B111" s="42"/>
      <c r="C111" s="43"/>
      <c r="D111" s="229" t="s">
        <v>317</v>
      </c>
      <c r="E111" s="43"/>
      <c r="F111" s="230" t="s">
        <v>668</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11371</v>
      </c>
      <c r="G112" s="235"/>
      <c r="H112" s="239">
        <v>1.214</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1.214</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12" customFormat="1" ht="22.8" customHeight="1">
      <c r="A114" s="12"/>
      <c r="B114" s="200"/>
      <c r="C114" s="201"/>
      <c r="D114" s="202" t="s">
        <v>75</v>
      </c>
      <c r="E114" s="214" t="s">
        <v>85</v>
      </c>
      <c r="F114" s="214" t="s">
        <v>1269</v>
      </c>
      <c r="G114" s="201"/>
      <c r="H114" s="201"/>
      <c r="I114" s="204"/>
      <c r="J114" s="215">
        <f>BK114</f>
        <v>0</v>
      </c>
      <c r="K114" s="201"/>
      <c r="L114" s="206"/>
      <c r="M114" s="207"/>
      <c r="N114" s="208"/>
      <c r="O114" s="208"/>
      <c r="P114" s="209">
        <f>SUM(P115:P121)</f>
        <v>0</v>
      </c>
      <c r="Q114" s="208"/>
      <c r="R114" s="209">
        <f>SUM(R115:R121)</f>
        <v>0</v>
      </c>
      <c r="S114" s="208"/>
      <c r="T114" s="210">
        <f>SUM(T115:T121)</f>
        <v>0</v>
      </c>
      <c r="U114" s="12"/>
      <c r="V114" s="12"/>
      <c r="W114" s="12"/>
      <c r="X114" s="12"/>
      <c r="Y114" s="12"/>
      <c r="Z114" s="12"/>
      <c r="AA114" s="12"/>
      <c r="AB114" s="12"/>
      <c r="AC114" s="12"/>
      <c r="AD114" s="12"/>
      <c r="AE114" s="12"/>
      <c r="AR114" s="211" t="s">
        <v>83</v>
      </c>
      <c r="AT114" s="212" t="s">
        <v>75</v>
      </c>
      <c r="AU114" s="212" t="s">
        <v>83</v>
      </c>
      <c r="AY114" s="211" t="s">
        <v>308</v>
      </c>
      <c r="BK114" s="213">
        <f>SUM(BK115:BK121)</f>
        <v>0</v>
      </c>
    </row>
    <row r="115" s="2" customFormat="1" ht="16.5" customHeight="1">
      <c r="A115" s="41"/>
      <c r="B115" s="42"/>
      <c r="C115" s="216" t="s">
        <v>336</v>
      </c>
      <c r="D115" s="216" t="s">
        <v>310</v>
      </c>
      <c r="E115" s="217" t="s">
        <v>11342</v>
      </c>
      <c r="F115" s="218" t="s">
        <v>11343</v>
      </c>
      <c r="G115" s="219" t="s">
        <v>442</v>
      </c>
      <c r="H115" s="220">
        <v>0.63800000000000001</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362</v>
      </c>
    </row>
    <row r="116" s="2" customFormat="1">
      <c r="A116" s="41"/>
      <c r="B116" s="42"/>
      <c r="C116" s="43"/>
      <c r="D116" s="229" t="s">
        <v>317</v>
      </c>
      <c r="E116" s="43"/>
      <c r="F116" s="230" t="s">
        <v>11344</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4" customFormat="1">
      <c r="A117" s="14"/>
      <c r="B117" s="249"/>
      <c r="C117" s="250"/>
      <c r="D117" s="236" t="s">
        <v>319</v>
      </c>
      <c r="E117" s="251" t="s">
        <v>19</v>
      </c>
      <c r="F117" s="252" t="s">
        <v>11334</v>
      </c>
      <c r="G117" s="250"/>
      <c r="H117" s="251" t="s">
        <v>19</v>
      </c>
      <c r="I117" s="253"/>
      <c r="J117" s="250"/>
      <c r="K117" s="250"/>
      <c r="L117" s="254"/>
      <c r="M117" s="255"/>
      <c r="N117" s="256"/>
      <c r="O117" s="256"/>
      <c r="P117" s="256"/>
      <c r="Q117" s="256"/>
      <c r="R117" s="256"/>
      <c r="S117" s="256"/>
      <c r="T117" s="257"/>
      <c r="U117" s="14"/>
      <c r="V117" s="14"/>
      <c r="W117" s="14"/>
      <c r="X117" s="14"/>
      <c r="Y117" s="14"/>
      <c r="Z117" s="14"/>
      <c r="AA117" s="14"/>
      <c r="AB117" s="14"/>
      <c r="AC117" s="14"/>
      <c r="AD117" s="14"/>
      <c r="AE117" s="14"/>
      <c r="AT117" s="258" t="s">
        <v>319</v>
      </c>
      <c r="AU117" s="258" t="s">
        <v>85</v>
      </c>
      <c r="AV117" s="14" t="s">
        <v>83</v>
      </c>
      <c r="AW117" s="14" t="s">
        <v>37</v>
      </c>
      <c r="AX117" s="14" t="s">
        <v>76</v>
      </c>
      <c r="AY117" s="258" t="s">
        <v>308</v>
      </c>
    </row>
    <row r="118" s="13" customFormat="1">
      <c r="A118" s="13"/>
      <c r="B118" s="234"/>
      <c r="C118" s="235"/>
      <c r="D118" s="236" t="s">
        <v>319</v>
      </c>
      <c r="E118" s="237" t="s">
        <v>19</v>
      </c>
      <c r="F118" s="238" t="s">
        <v>11345</v>
      </c>
      <c r="G118" s="235"/>
      <c r="H118" s="239">
        <v>0.36799999999999999</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4" customFormat="1">
      <c r="A119" s="14"/>
      <c r="B119" s="249"/>
      <c r="C119" s="250"/>
      <c r="D119" s="236" t="s">
        <v>319</v>
      </c>
      <c r="E119" s="251" t="s">
        <v>19</v>
      </c>
      <c r="F119" s="252" t="s">
        <v>11336</v>
      </c>
      <c r="G119" s="250"/>
      <c r="H119" s="251" t="s">
        <v>19</v>
      </c>
      <c r="I119" s="253"/>
      <c r="J119" s="250"/>
      <c r="K119" s="250"/>
      <c r="L119" s="254"/>
      <c r="M119" s="255"/>
      <c r="N119" s="256"/>
      <c r="O119" s="256"/>
      <c r="P119" s="256"/>
      <c r="Q119" s="256"/>
      <c r="R119" s="256"/>
      <c r="S119" s="256"/>
      <c r="T119" s="257"/>
      <c r="U119" s="14"/>
      <c r="V119" s="14"/>
      <c r="W119" s="14"/>
      <c r="X119" s="14"/>
      <c r="Y119" s="14"/>
      <c r="Z119" s="14"/>
      <c r="AA119" s="14"/>
      <c r="AB119" s="14"/>
      <c r="AC119" s="14"/>
      <c r="AD119" s="14"/>
      <c r="AE119" s="14"/>
      <c r="AT119" s="258" t="s">
        <v>319</v>
      </c>
      <c r="AU119" s="258" t="s">
        <v>85</v>
      </c>
      <c r="AV119" s="14" t="s">
        <v>83</v>
      </c>
      <c r="AW119" s="14" t="s">
        <v>37</v>
      </c>
      <c r="AX119" s="14" t="s">
        <v>76</v>
      </c>
      <c r="AY119" s="258" t="s">
        <v>308</v>
      </c>
    </row>
    <row r="120" s="13" customFormat="1">
      <c r="A120" s="13"/>
      <c r="B120" s="234"/>
      <c r="C120" s="235"/>
      <c r="D120" s="236" t="s">
        <v>319</v>
      </c>
      <c r="E120" s="237" t="s">
        <v>19</v>
      </c>
      <c r="F120" s="238" t="s">
        <v>11346</v>
      </c>
      <c r="G120" s="235"/>
      <c r="H120" s="239">
        <v>0.27000000000000002</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76</v>
      </c>
      <c r="AY120" s="245" t="s">
        <v>308</v>
      </c>
    </row>
    <row r="121" s="15" customFormat="1">
      <c r="A121" s="15"/>
      <c r="B121" s="259"/>
      <c r="C121" s="260"/>
      <c r="D121" s="236" t="s">
        <v>319</v>
      </c>
      <c r="E121" s="261" t="s">
        <v>19</v>
      </c>
      <c r="F121" s="262" t="s">
        <v>448</v>
      </c>
      <c r="G121" s="260"/>
      <c r="H121" s="263">
        <v>0.63800000000000001</v>
      </c>
      <c r="I121" s="264"/>
      <c r="J121" s="260"/>
      <c r="K121" s="260"/>
      <c r="L121" s="265"/>
      <c r="M121" s="266"/>
      <c r="N121" s="267"/>
      <c r="O121" s="267"/>
      <c r="P121" s="267"/>
      <c r="Q121" s="267"/>
      <c r="R121" s="267"/>
      <c r="S121" s="267"/>
      <c r="T121" s="268"/>
      <c r="U121" s="15"/>
      <c r="V121" s="15"/>
      <c r="W121" s="15"/>
      <c r="X121" s="15"/>
      <c r="Y121" s="15"/>
      <c r="Z121" s="15"/>
      <c r="AA121" s="15"/>
      <c r="AB121" s="15"/>
      <c r="AC121" s="15"/>
      <c r="AD121" s="15"/>
      <c r="AE121" s="15"/>
      <c r="AT121" s="269" t="s">
        <v>319</v>
      </c>
      <c r="AU121" s="269" t="s">
        <v>85</v>
      </c>
      <c r="AV121" s="15" t="s">
        <v>315</v>
      </c>
      <c r="AW121" s="15" t="s">
        <v>37</v>
      </c>
      <c r="AX121" s="15" t="s">
        <v>83</v>
      </c>
      <c r="AY121" s="269" t="s">
        <v>308</v>
      </c>
    </row>
    <row r="122" s="12" customFormat="1" ht="22.8" customHeight="1">
      <c r="A122" s="12"/>
      <c r="B122" s="200"/>
      <c r="C122" s="201"/>
      <c r="D122" s="202" t="s">
        <v>75</v>
      </c>
      <c r="E122" s="214" t="s">
        <v>357</v>
      </c>
      <c r="F122" s="214" t="s">
        <v>542</v>
      </c>
      <c r="G122" s="201"/>
      <c r="H122" s="201"/>
      <c r="I122" s="204"/>
      <c r="J122" s="215">
        <f>BK122</f>
        <v>0</v>
      </c>
      <c r="K122" s="201"/>
      <c r="L122" s="206"/>
      <c r="M122" s="207"/>
      <c r="N122" s="208"/>
      <c r="O122" s="208"/>
      <c r="P122" s="209">
        <f>SUM(P123:P131)</f>
        <v>0</v>
      </c>
      <c r="Q122" s="208"/>
      <c r="R122" s="209">
        <f>SUM(R123:R131)</f>
        <v>0</v>
      </c>
      <c r="S122" s="208"/>
      <c r="T122" s="210">
        <f>SUM(T123:T131)</f>
        <v>0</v>
      </c>
      <c r="U122" s="12"/>
      <c r="V122" s="12"/>
      <c r="W122" s="12"/>
      <c r="X122" s="12"/>
      <c r="Y122" s="12"/>
      <c r="Z122" s="12"/>
      <c r="AA122" s="12"/>
      <c r="AB122" s="12"/>
      <c r="AC122" s="12"/>
      <c r="AD122" s="12"/>
      <c r="AE122" s="12"/>
      <c r="AR122" s="211" t="s">
        <v>83</v>
      </c>
      <c r="AT122" s="212" t="s">
        <v>75</v>
      </c>
      <c r="AU122" s="212" t="s">
        <v>83</v>
      </c>
      <c r="AY122" s="211" t="s">
        <v>308</v>
      </c>
      <c r="BK122" s="213">
        <f>SUM(BK123:BK131)</f>
        <v>0</v>
      </c>
    </row>
    <row r="123" s="2" customFormat="1" ht="16.5" customHeight="1">
      <c r="A123" s="41"/>
      <c r="B123" s="42"/>
      <c r="C123" s="216" t="s">
        <v>342</v>
      </c>
      <c r="D123" s="216" t="s">
        <v>310</v>
      </c>
      <c r="E123" s="217" t="s">
        <v>11349</v>
      </c>
      <c r="F123" s="218" t="s">
        <v>11350</v>
      </c>
      <c r="G123" s="219" t="s">
        <v>323</v>
      </c>
      <c r="H123" s="220">
        <v>4</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8</v>
      </c>
    </row>
    <row r="124" s="2" customFormat="1">
      <c r="A124" s="41"/>
      <c r="B124" s="42"/>
      <c r="C124" s="43"/>
      <c r="D124" s="229" t="s">
        <v>317</v>
      </c>
      <c r="E124" s="43"/>
      <c r="F124" s="230" t="s">
        <v>11351</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2" customFormat="1" ht="24.15" customHeight="1">
      <c r="A125" s="41"/>
      <c r="B125" s="42"/>
      <c r="C125" s="280" t="s">
        <v>347</v>
      </c>
      <c r="D125" s="280" t="s">
        <v>1137</v>
      </c>
      <c r="E125" s="281" t="s">
        <v>11352</v>
      </c>
      <c r="F125" s="282" t="s">
        <v>11353</v>
      </c>
      <c r="G125" s="283" t="s">
        <v>323</v>
      </c>
      <c r="H125" s="284">
        <v>4</v>
      </c>
      <c r="I125" s="285"/>
      <c r="J125" s="286">
        <f>ROUND(I125*H125,2)</f>
        <v>0</v>
      </c>
      <c r="K125" s="282" t="s">
        <v>19</v>
      </c>
      <c r="L125" s="287"/>
      <c r="M125" s="288" t="s">
        <v>19</v>
      </c>
      <c r="N125" s="289"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352</v>
      </c>
      <c r="AT125" s="227" t="s">
        <v>1137</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381</v>
      </c>
    </row>
    <row r="126" s="2" customFormat="1" ht="16.5" customHeight="1">
      <c r="A126" s="41"/>
      <c r="B126" s="42"/>
      <c r="C126" s="216" t="s">
        <v>352</v>
      </c>
      <c r="D126" s="216" t="s">
        <v>310</v>
      </c>
      <c r="E126" s="217" t="s">
        <v>11372</v>
      </c>
      <c r="F126" s="218" t="s">
        <v>11373</v>
      </c>
      <c r="G126" s="219" t="s">
        <v>323</v>
      </c>
      <c r="H126" s="220">
        <v>6</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391</v>
      </c>
    </row>
    <row r="127" s="2" customFormat="1">
      <c r="A127" s="41"/>
      <c r="B127" s="42"/>
      <c r="C127" s="43"/>
      <c r="D127" s="229" t="s">
        <v>317</v>
      </c>
      <c r="E127" s="43"/>
      <c r="F127" s="230" t="s">
        <v>11374</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2" customFormat="1" ht="24.15" customHeight="1">
      <c r="A128" s="41"/>
      <c r="B128" s="42"/>
      <c r="C128" s="280" t="s">
        <v>357</v>
      </c>
      <c r="D128" s="280" t="s">
        <v>1137</v>
      </c>
      <c r="E128" s="281" t="s">
        <v>11375</v>
      </c>
      <c r="F128" s="282" t="s">
        <v>11376</v>
      </c>
      <c r="G128" s="283" t="s">
        <v>323</v>
      </c>
      <c r="H128" s="284">
        <v>6</v>
      </c>
      <c r="I128" s="285"/>
      <c r="J128" s="286">
        <f>ROUND(I128*H128,2)</f>
        <v>0</v>
      </c>
      <c r="K128" s="282" t="s">
        <v>19</v>
      </c>
      <c r="L128" s="287"/>
      <c r="M128" s="288" t="s">
        <v>19</v>
      </c>
      <c r="N128" s="289" t="s">
        <v>47</v>
      </c>
      <c r="O128" s="87"/>
      <c r="P128" s="225">
        <f>O128*H128</f>
        <v>0</v>
      </c>
      <c r="Q128" s="225">
        <v>0</v>
      </c>
      <c r="R128" s="225">
        <f>Q128*H128</f>
        <v>0</v>
      </c>
      <c r="S128" s="225">
        <v>0</v>
      </c>
      <c r="T128" s="226">
        <f>S128*H128</f>
        <v>0</v>
      </c>
      <c r="U128" s="41"/>
      <c r="V128" s="41"/>
      <c r="W128" s="41"/>
      <c r="X128" s="41"/>
      <c r="Y128" s="41"/>
      <c r="Z128" s="41"/>
      <c r="AA128" s="41"/>
      <c r="AB128" s="41"/>
      <c r="AC128" s="41"/>
      <c r="AD128" s="41"/>
      <c r="AE128" s="41"/>
      <c r="AR128" s="227" t="s">
        <v>352</v>
      </c>
      <c r="AT128" s="227" t="s">
        <v>1137</v>
      </c>
      <c r="AU128" s="227" t="s">
        <v>85</v>
      </c>
      <c r="AY128" s="20" t="s">
        <v>308</v>
      </c>
      <c r="BE128" s="228">
        <f>IF(N128="základní",J128,0)</f>
        <v>0</v>
      </c>
      <c r="BF128" s="228">
        <f>IF(N128="snížená",J128,0)</f>
        <v>0</v>
      </c>
      <c r="BG128" s="228">
        <f>IF(N128="zákl. přenesená",J128,0)</f>
        <v>0</v>
      </c>
      <c r="BH128" s="228">
        <f>IF(N128="sníž. přenesená",J128,0)</f>
        <v>0</v>
      </c>
      <c r="BI128" s="228">
        <f>IF(N128="nulová",J128,0)</f>
        <v>0</v>
      </c>
      <c r="BJ128" s="20" t="s">
        <v>83</v>
      </c>
      <c r="BK128" s="228">
        <f>ROUND(I128*H128,2)</f>
        <v>0</v>
      </c>
      <c r="BL128" s="20" t="s">
        <v>315</v>
      </c>
      <c r="BM128" s="227" t="s">
        <v>401</v>
      </c>
    </row>
    <row r="129" s="2" customFormat="1" ht="16.5" customHeight="1">
      <c r="A129" s="41"/>
      <c r="B129" s="42"/>
      <c r="C129" s="216" t="s">
        <v>362</v>
      </c>
      <c r="D129" s="216" t="s">
        <v>310</v>
      </c>
      <c r="E129" s="217" t="s">
        <v>11354</v>
      </c>
      <c r="F129" s="218" t="s">
        <v>11355</v>
      </c>
      <c r="G129" s="219" t="s">
        <v>323</v>
      </c>
      <c r="H129" s="220">
        <v>3</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411</v>
      </c>
    </row>
    <row r="130" s="2" customFormat="1">
      <c r="A130" s="41"/>
      <c r="B130" s="42"/>
      <c r="C130" s="43"/>
      <c r="D130" s="229" t="s">
        <v>317</v>
      </c>
      <c r="E130" s="43"/>
      <c r="F130" s="230" t="s">
        <v>11356</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2" customFormat="1" ht="16.5" customHeight="1">
      <c r="A131" s="41"/>
      <c r="B131" s="42"/>
      <c r="C131" s="280" t="s">
        <v>367</v>
      </c>
      <c r="D131" s="280" t="s">
        <v>1137</v>
      </c>
      <c r="E131" s="281" t="s">
        <v>11357</v>
      </c>
      <c r="F131" s="282" t="s">
        <v>11377</v>
      </c>
      <c r="G131" s="283" t="s">
        <v>323</v>
      </c>
      <c r="H131" s="284">
        <v>3</v>
      </c>
      <c r="I131" s="285"/>
      <c r="J131" s="286">
        <f>ROUND(I131*H131,2)</f>
        <v>0</v>
      </c>
      <c r="K131" s="282" t="s">
        <v>19</v>
      </c>
      <c r="L131" s="287"/>
      <c r="M131" s="288" t="s">
        <v>19</v>
      </c>
      <c r="N131" s="289"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352</v>
      </c>
      <c r="AT131" s="227" t="s">
        <v>1137</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420</v>
      </c>
    </row>
    <row r="132" s="12" customFormat="1" ht="22.8" customHeight="1">
      <c r="A132" s="12"/>
      <c r="B132" s="200"/>
      <c r="C132" s="201"/>
      <c r="D132" s="202" t="s">
        <v>75</v>
      </c>
      <c r="E132" s="214" t="s">
        <v>518</v>
      </c>
      <c r="F132" s="214" t="s">
        <v>519</v>
      </c>
      <c r="G132" s="201"/>
      <c r="H132" s="201"/>
      <c r="I132" s="204"/>
      <c r="J132" s="215">
        <f>BK132</f>
        <v>0</v>
      </c>
      <c r="K132" s="201"/>
      <c r="L132" s="206"/>
      <c r="M132" s="207"/>
      <c r="N132" s="208"/>
      <c r="O132" s="208"/>
      <c r="P132" s="209">
        <f>SUM(P133:P134)</f>
        <v>0</v>
      </c>
      <c r="Q132" s="208"/>
      <c r="R132" s="209">
        <f>SUM(R133:R134)</f>
        <v>0</v>
      </c>
      <c r="S132" s="208"/>
      <c r="T132" s="210">
        <f>SUM(T133:T134)</f>
        <v>0</v>
      </c>
      <c r="U132" s="12"/>
      <c r="V132" s="12"/>
      <c r="W132" s="12"/>
      <c r="X132" s="12"/>
      <c r="Y132" s="12"/>
      <c r="Z132" s="12"/>
      <c r="AA132" s="12"/>
      <c r="AB132" s="12"/>
      <c r="AC132" s="12"/>
      <c r="AD132" s="12"/>
      <c r="AE132" s="12"/>
      <c r="AR132" s="211" t="s">
        <v>83</v>
      </c>
      <c r="AT132" s="212" t="s">
        <v>75</v>
      </c>
      <c r="AU132" s="212" t="s">
        <v>83</v>
      </c>
      <c r="AY132" s="211" t="s">
        <v>308</v>
      </c>
      <c r="BK132" s="213">
        <f>SUM(BK133:BK134)</f>
        <v>0</v>
      </c>
    </row>
    <row r="133" s="2" customFormat="1" ht="16.5" customHeight="1">
      <c r="A133" s="41"/>
      <c r="B133" s="42"/>
      <c r="C133" s="216" t="s">
        <v>8</v>
      </c>
      <c r="D133" s="216" t="s">
        <v>310</v>
      </c>
      <c r="E133" s="217" t="s">
        <v>5286</v>
      </c>
      <c r="F133" s="218" t="s">
        <v>5287</v>
      </c>
      <c r="G133" s="219" t="s">
        <v>493</v>
      </c>
      <c r="H133" s="220">
        <v>4.907</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430</v>
      </c>
    </row>
    <row r="134" s="2" customFormat="1">
      <c r="A134" s="41"/>
      <c r="B134" s="42"/>
      <c r="C134" s="43"/>
      <c r="D134" s="229" t="s">
        <v>317</v>
      </c>
      <c r="E134" s="43"/>
      <c r="F134" s="230" t="s">
        <v>5288</v>
      </c>
      <c r="G134" s="43"/>
      <c r="H134" s="43"/>
      <c r="I134" s="231"/>
      <c r="J134" s="43"/>
      <c r="K134" s="43"/>
      <c r="L134" s="47"/>
      <c r="M134" s="270"/>
      <c r="N134" s="271"/>
      <c r="O134" s="272"/>
      <c r="P134" s="272"/>
      <c r="Q134" s="272"/>
      <c r="R134" s="272"/>
      <c r="S134" s="272"/>
      <c r="T134" s="273"/>
      <c r="U134" s="41"/>
      <c r="V134" s="41"/>
      <c r="W134" s="41"/>
      <c r="X134" s="41"/>
      <c r="Y134" s="41"/>
      <c r="Z134" s="41"/>
      <c r="AA134" s="41"/>
      <c r="AB134" s="41"/>
      <c r="AC134" s="41"/>
      <c r="AD134" s="41"/>
      <c r="AE134" s="41"/>
      <c r="AT134" s="20" t="s">
        <v>317</v>
      </c>
      <c r="AU134" s="20" t="s">
        <v>85</v>
      </c>
    </row>
    <row r="135" s="2" customFormat="1" ht="6.96" customHeight="1">
      <c r="A135" s="41"/>
      <c r="B135" s="62"/>
      <c r="C135" s="63"/>
      <c r="D135" s="63"/>
      <c r="E135" s="63"/>
      <c r="F135" s="63"/>
      <c r="G135" s="63"/>
      <c r="H135" s="63"/>
      <c r="I135" s="63"/>
      <c r="J135" s="63"/>
      <c r="K135" s="63"/>
      <c r="L135" s="47"/>
      <c r="M135" s="41"/>
      <c r="O135" s="41"/>
      <c r="P135" s="41"/>
      <c r="Q135" s="41"/>
      <c r="R135" s="41"/>
      <c r="S135" s="41"/>
      <c r="T135" s="41"/>
      <c r="U135" s="41"/>
      <c r="V135" s="41"/>
      <c r="W135" s="41"/>
      <c r="X135" s="41"/>
      <c r="Y135" s="41"/>
      <c r="Z135" s="41"/>
      <c r="AA135" s="41"/>
      <c r="AB135" s="41"/>
      <c r="AC135" s="41"/>
      <c r="AD135" s="41"/>
      <c r="AE135" s="41"/>
    </row>
  </sheetData>
  <sheetProtection sheet="1" autoFilter="0" formatColumns="0" formatRows="0" objects="1" scenarios="1" spinCount="100000" saltValue="qplgAo0S+WA7cwzwVsxYkX3fbm37ZTaCJ3tRodLq+zG3v3EG4logj7EQP9iZ6ggvbib9ttGcghkQY3DEykzSBA==" hashValue="vfnE7hw4yxJg6rNaBdbsphGDQPw0usJ2DDqELlENSF3dxP6qkbYbPMT3s9SH1LVUO4CzvG6BJC2TJmVf4jD5fA==" algorithmName="SHA-512" password="CC35"/>
  <autoFilter ref="C95:K134"/>
  <mergeCells count="15">
    <mergeCell ref="E7:H7"/>
    <mergeCell ref="E11:H11"/>
    <mergeCell ref="E9:H9"/>
    <mergeCell ref="E13:H13"/>
    <mergeCell ref="E22:H22"/>
    <mergeCell ref="E31:H31"/>
    <mergeCell ref="E52:H52"/>
    <mergeCell ref="E56:H56"/>
    <mergeCell ref="E54:H54"/>
    <mergeCell ref="E58:H58"/>
    <mergeCell ref="E82:H82"/>
    <mergeCell ref="E86:H86"/>
    <mergeCell ref="E84:H84"/>
    <mergeCell ref="E88:H88"/>
    <mergeCell ref="L2:V2"/>
  </mergeCells>
  <hyperlinks>
    <hyperlink ref="F100" r:id="rId1" display="https://podminky.urs.cz/item/CS_URS_2024_02/133212811"/>
    <hyperlink ref="F107" r:id="rId2" display="https://podminky.urs.cz/item/CS_URS_2024_02/162751117"/>
    <hyperlink ref="F109" r:id="rId3" display="https://podminky.urs.cz/item/CS_URS_2024_02/171251201"/>
    <hyperlink ref="F111" r:id="rId4" display="https://podminky.urs.cz/item/CS_URS_2024_02/171201231"/>
    <hyperlink ref="F116" r:id="rId5" display="https://podminky.urs.cz/item/CS_URS_2024_02/275313511"/>
    <hyperlink ref="F124" r:id="rId6" display="https://podminky.urs.cz/item/CS_URS_2024_02/936104211"/>
    <hyperlink ref="F127" r:id="rId7" display="https://podminky.urs.cz/item/CS_URS_2024_02/936124113"/>
    <hyperlink ref="F130" r:id="rId8" display="https://podminky.urs.cz/item/CS_URS_2024_02/936174311"/>
    <hyperlink ref="F134" r:id="rId9" display="https://podminky.urs.cz/item/CS_URS_2024_02/998011008"/>
  </hyperlinks>
  <pageMargins left="0.39375" right="0.39375" top="0.39375" bottom="0.39375" header="0" footer="0"/>
  <pageSetup paperSize="9" orientation="landscape" blackAndWhite="1" fitToHeight="100"/>
  <headerFooter>
    <oddFooter>&amp;CStrana &amp;P z &amp;N</oddFooter>
  </headerFooter>
  <drawing r:id="rId10"/>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102</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630</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ROUND(J98,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ROUND((SUM(BE98:BE346)),  2)</f>
        <v>0</v>
      </c>
      <c r="G35" s="41"/>
      <c r="H35" s="41"/>
      <c r="I35" s="161">
        <v>0.20999999999999999</v>
      </c>
      <c r="J35" s="160">
        <f>ROUND(((SUM(BE98:BE346))*I35),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ROUND((SUM(BF98:BF346)),  2)</f>
        <v>0</v>
      </c>
      <c r="G36" s="41"/>
      <c r="H36" s="41"/>
      <c r="I36" s="161">
        <v>0.12</v>
      </c>
      <c r="J36" s="160">
        <f>ROUND(((SUM(BF98:BF346))*I36),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ROUND((SUM(BG98:BG346)),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ROUND((SUM(BH98:BH346)),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ROUND((SUM(BI98:BI346)),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002.4 - Demolice - objekty vestaveb podchodu</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J98</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J99</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J100</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538</v>
      </c>
      <c r="E66" s="186"/>
      <c r="F66" s="186"/>
      <c r="G66" s="186"/>
      <c r="H66" s="186"/>
      <c r="I66" s="186"/>
      <c r="J66" s="187">
        <f>J133</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J222</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J236</f>
        <v>0</v>
      </c>
      <c r="K68" s="179"/>
      <c r="L68" s="183"/>
      <c r="S68" s="9"/>
      <c r="T68" s="9"/>
      <c r="U68" s="9"/>
      <c r="V68" s="9"/>
      <c r="W68" s="9"/>
      <c r="X68" s="9"/>
      <c r="Y68" s="9"/>
      <c r="Z68" s="9"/>
      <c r="AA68" s="9"/>
      <c r="AB68" s="9"/>
      <c r="AC68" s="9"/>
      <c r="AD68" s="9"/>
      <c r="AE68" s="9"/>
    </row>
    <row r="69" s="10" customFormat="1" ht="19.92" customHeight="1">
      <c r="A69" s="10"/>
      <c r="B69" s="184"/>
      <c r="C69" s="128"/>
      <c r="D69" s="185" t="s">
        <v>540</v>
      </c>
      <c r="E69" s="186"/>
      <c r="F69" s="186"/>
      <c r="G69" s="186"/>
      <c r="H69" s="186"/>
      <c r="I69" s="186"/>
      <c r="J69" s="187">
        <f>J237</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631</v>
      </c>
      <c r="E70" s="186"/>
      <c r="F70" s="186"/>
      <c r="G70" s="186"/>
      <c r="H70" s="186"/>
      <c r="I70" s="186"/>
      <c r="J70" s="187">
        <f>J243</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632</v>
      </c>
      <c r="E71" s="186"/>
      <c r="F71" s="186"/>
      <c r="G71" s="186"/>
      <c r="H71" s="186"/>
      <c r="I71" s="186"/>
      <c r="J71" s="187">
        <f>J255</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541</v>
      </c>
      <c r="E72" s="186"/>
      <c r="F72" s="186"/>
      <c r="G72" s="186"/>
      <c r="H72" s="186"/>
      <c r="I72" s="186"/>
      <c r="J72" s="187">
        <f>J262</f>
        <v>0</v>
      </c>
      <c r="K72" s="128"/>
      <c r="L72" s="188"/>
      <c r="S72" s="10"/>
      <c r="T72" s="10"/>
      <c r="U72" s="10"/>
      <c r="V72" s="10"/>
      <c r="W72" s="10"/>
      <c r="X72" s="10"/>
      <c r="Y72" s="10"/>
      <c r="Z72" s="10"/>
      <c r="AA72" s="10"/>
      <c r="AB72" s="10"/>
      <c r="AC72" s="10"/>
      <c r="AD72" s="10"/>
      <c r="AE72" s="10"/>
    </row>
    <row r="73" s="10" customFormat="1" ht="19.92" customHeight="1">
      <c r="A73" s="10"/>
      <c r="B73" s="184"/>
      <c r="C73" s="128"/>
      <c r="D73" s="185" t="s">
        <v>633</v>
      </c>
      <c r="E73" s="186"/>
      <c r="F73" s="186"/>
      <c r="G73" s="186"/>
      <c r="H73" s="186"/>
      <c r="I73" s="186"/>
      <c r="J73" s="187">
        <f>J303</f>
        <v>0</v>
      </c>
      <c r="K73" s="128"/>
      <c r="L73" s="188"/>
      <c r="S73" s="10"/>
      <c r="T73" s="10"/>
      <c r="U73" s="10"/>
      <c r="V73" s="10"/>
      <c r="W73" s="10"/>
      <c r="X73" s="10"/>
      <c r="Y73" s="10"/>
      <c r="Z73" s="10"/>
      <c r="AA73" s="10"/>
      <c r="AB73" s="10"/>
      <c r="AC73" s="10"/>
      <c r="AD73" s="10"/>
      <c r="AE73" s="10"/>
    </row>
    <row r="74" s="10" customFormat="1" ht="19.92" customHeight="1">
      <c r="A74" s="10"/>
      <c r="B74" s="184"/>
      <c r="C74" s="128"/>
      <c r="D74" s="185" t="s">
        <v>634</v>
      </c>
      <c r="E74" s="186"/>
      <c r="F74" s="186"/>
      <c r="G74" s="186"/>
      <c r="H74" s="186"/>
      <c r="I74" s="186"/>
      <c r="J74" s="187">
        <f>J325</f>
        <v>0</v>
      </c>
      <c r="K74" s="128"/>
      <c r="L74" s="188"/>
      <c r="S74" s="10"/>
      <c r="T74" s="10"/>
      <c r="U74" s="10"/>
      <c r="V74" s="10"/>
      <c r="W74" s="10"/>
      <c r="X74" s="10"/>
      <c r="Y74" s="10"/>
      <c r="Z74" s="10"/>
      <c r="AA74" s="10"/>
      <c r="AB74" s="10"/>
      <c r="AC74" s="10"/>
      <c r="AD74" s="10"/>
      <c r="AE74" s="10"/>
    </row>
    <row r="75" s="10" customFormat="1" ht="19.92" customHeight="1">
      <c r="A75" s="10"/>
      <c r="B75" s="184"/>
      <c r="C75" s="128"/>
      <c r="D75" s="185" t="s">
        <v>635</v>
      </c>
      <c r="E75" s="186"/>
      <c r="F75" s="186"/>
      <c r="G75" s="186"/>
      <c r="H75" s="186"/>
      <c r="I75" s="186"/>
      <c r="J75" s="187">
        <f>J331</f>
        <v>0</v>
      </c>
      <c r="K75" s="128"/>
      <c r="L75" s="188"/>
      <c r="S75" s="10"/>
      <c r="T75" s="10"/>
      <c r="U75" s="10"/>
      <c r="V75" s="10"/>
      <c r="W75" s="10"/>
      <c r="X75" s="10"/>
      <c r="Y75" s="10"/>
      <c r="Z75" s="10"/>
      <c r="AA75" s="10"/>
      <c r="AB75" s="10"/>
      <c r="AC75" s="10"/>
      <c r="AD75" s="10"/>
      <c r="AE75" s="10"/>
    </row>
    <row r="76" s="9" customFormat="1" ht="24.96" customHeight="1">
      <c r="A76" s="9"/>
      <c r="B76" s="178"/>
      <c r="C76" s="179"/>
      <c r="D76" s="180" t="s">
        <v>636</v>
      </c>
      <c r="E76" s="181"/>
      <c r="F76" s="181"/>
      <c r="G76" s="181"/>
      <c r="H76" s="181"/>
      <c r="I76" s="181"/>
      <c r="J76" s="182">
        <f>J341</f>
        <v>0</v>
      </c>
      <c r="K76" s="179"/>
      <c r="L76" s="183"/>
      <c r="S76" s="9"/>
      <c r="T76" s="9"/>
      <c r="U76" s="9"/>
      <c r="V76" s="9"/>
      <c r="W76" s="9"/>
      <c r="X76" s="9"/>
      <c r="Y76" s="9"/>
      <c r="Z76" s="9"/>
      <c r="AA76" s="9"/>
      <c r="AB76" s="9"/>
      <c r="AC76" s="9"/>
      <c r="AD76" s="9"/>
      <c r="AE76" s="9"/>
    </row>
    <row r="77" s="2" customFormat="1" ht="21.84" customHeight="1">
      <c r="A77" s="41"/>
      <c r="B77" s="42"/>
      <c r="C77" s="43"/>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62"/>
      <c r="C78" s="63"/>
      <c r="D78" s="63"/>
      <c r="E78" s="63"/>
      <c r="F78" s="63"/>
      <c r="G78" s="63"/>
      <c r="H78" s="63"/>
      <c r="I78" s="63"/>
      <c r="J78" s="63"/>
      <c r="K78" s="63"/>
      <c r="L78" s="148"/>
      <c r="S78" s="41"/>
      <c r="T78" s="41"/>
      <c r="U78" s="41"/>
      <c r="V78" s="41"/>
      <c r="W78" s="41"/>
      <c r="X78" s="41"/>
      <c r="Y78" s="41"/>
      <c r="Z78" s="41"/>
      <c r="AA78" s="41"/>
      <c r="AB78" s="41"/>
      <c r="AC78" s="41"/>
      <c r="AD78" s="41"/>
      <c r="AE78" s="41"/>
    </row>
    <row r="82" s="2" customFormat="1" ht="6.96" customHeight="1">
      <c r="A82" s="41"/>
      <c r="B82" s="64"/>
      <c r="C82" s="65"/>
      <c r="D82" s="65"/>
      <c r="E82" s="65"/>
      <c r="F82" s="65"/>
      <c r="G82" s="65"/>
      <c r="H82" s="65"/>
      <c r="I82" s="65"/>
      <c r="J82" s="65"/>
      <c r="K82" s="65"/>
      <c r="L82" s="148"/>
      <c r="S82" s="41"/>
      <c r="T82" s="41"/>
      <c r="U82" s="41"/>
      <c r="V82" s="41"/>
      <c r="W82" s="41"/>
      <c r="X82" s="41"/>
      <c r="Y82" s="41"/>
      <c r="Z82" s="41"/>
      <c r="AA82" s="41"/>
      <c r="AB82" s="41"/>
      <c r="AC82" s="41"/>
      <c r="AD82" s="41"/>
      <c r="AE82" s="41"/>
    </row>
    <row r="83" s="2" customFormat="1" ht="24.96" customHeight="1">
      <c r="A83" s="41"/>
      <c r="B83" s="42"/>
      <c r="C83" s="26" t="s">
        <v>293</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6.96" customHeight="1">
      <c r="A84" s="41"/>
      <c r="B84" s="42"/>
      <c r="C84" s="43"/>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16</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173" t="str">
        <f>E7</f>
        <v>DI_c10_Revitalizace Náměstí Republiky-PDPS</v>
      </c>
      <c r="F86" s="35"/>
      <c r="G86" s="35"/>
      <c r="H86" s="35"/>
      <c r="I86" s="43"/>
      <c r="J86" s="43"/>
      <c r="K86" s="43"/>
      <c r="L86" s="148"/>
      <c r="S86" s="41"/>
      <c r="T86" s="41"/>
      <c r="U86" s="41"/>
      <c r="V86" s="41"/>
      <c r="W86" s="41"/>
      <c r="X86" s="41"/>
      <c r="Y86" s="41"/>
      <c r="Z86" s="41"/>
      <c r="AA86" s="41"/>
      <c r="AB86" s="41"/>
      <c r="AC86" s="41"/>
      <c r="AD86" s="41"/>
      <c r="AE86" s="41"/>
    </row>
    <row r="87" s="1" customFormat="1" ht="12" customHeight="1">
      <c r="B87" s="24"/>
      <c r="C87" s="35" t="s">
        <v>283</v>
      </c>
      <c r="D87" s="25"/>
      <c r="E87" s="25"/>
      <c r="F87" s="25"/>
      <c r="G87" s="25"/>
      <c r="H87" s="25"/>
      <c r="I87" s="25"/>
      <c r="J87" s="25"/>
      <c r="K87" s="25"/>
      <c r="L87" s="23"/>
    </row>
    <row r="88" s="2" customFormat="1" ht="16.5" customHeight="1">
      <c r="A88" s="41"/>
      <c r="B88" s="42"/>
      <c r="C88" s="43"/>
      <c r="D88" s="43"/>
      <c r="E88" s="173" t="s">
        <v>284</v>
      </c>
      <c r="F88" s="43"/>
      <c r="G88" s="43"/>
      <c r="H88" s="43"/>
      <c r="I88" s="43"/>
      <c r="J88" s="43"/>
      <c r="K88" s="43"/>
      <c r="L88" s="148"/>
      <c r="S88" s="41"/>
      <c r="T88" s="41"/>
      <c r="U88" s="41"/>
      <c r="V88" s="41"/>
      <c r="W88" s="41"/>
      <c r="X88" s="41"/>
      <c r="Y88" s="41"/>
      <c r="Z88" s="41"/>
      <c r="AA88" s="41"/>
      <c r="AB88" s="41"/>
      <c r="AC88" s="41"/>
      <c r="AD88" s="41"/>
      <c r="AE88" s="41"/>
    </row>
    <row r="89" s="2" customFormat="1" ht="12" customHeight="1">
      <c r="A89" s="41"/>
      <c r="B89" s="42"/>
      <c r="C89" s="35" t="s">
        <v>285</v>
      </c>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6.5" customHeight="1">
      <c r="A90" s="41"/>
      <c r="B90" s="42"/>
      <c r="C90" s="43"/>
      <c r="D90" s="43"/>
      <c r="E90" s="72" t="str">
        <f>E11</f>
        <v>SO 002.4 - Demolice - objekty vestaveb podchodu</v>
      </c>
      <c r="F90" s="43"/>
      <c r="G90" s="43"/>
      <c r="H90" s="43"/>
      <c r="I90" s="43"/>
      <c r="J90" s="43"/>
      <c r="K90" s="43"/>
      <c r="L90" s="148"/>
      <c r="S90" s="41"/>
      <c r="T90" s="41"/>
      <c r="U90" s="41"/>
      <c r="V90" s="41"/>
      <c r="W90" s="41"/>
      <c r="X90" s="41"/>
      <c r="Y90" s="41"/>
      <c r="Z90" s="41"/>
      <c r="AA90" s="41"/>
      <c r="AB90" s="41"/>
      <c r="AC90" s="41"/>
      <c r="AD90" s="41"/>
      <c r="AE90" s="41"/>
    </row>
    <row r="91" s="2" customFormat="1" ht="6.96"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2" customFormat="1" ht="12" customHeight="1">
      <c r="A92" s="41"/>
      <c r="B92" s="42"/>
      <c r="C92" s="35" t="s">
        <v>21</v>
      </c>
      <c r="D92" s="43"/>
      <c r="E92" s="43"/>
      <c r="F92" s="30" t="str">
        <f>F14</f>
        <v xml:space="preserve"> </v>
      </c>
      <c r="G92" s="43"/>
      <c r="H92" s="43"/>
      <c r="I92" s="35" t="s">
        <v>23</v>
      </c>
      <c r="J92" s="75" t="str">
        <f>IF(J14="","",J14)</f>
        <v>31. 1. 2025</v>
      </c>
      <c r="K92" s="43"/>
      <c r="L92" s="148"/>
      <c r="S92" s="41"/>
      <c r="T92" s="41"/>
      <c r="U92" s="41"/>
      <c r="V92" s="41"/>
      <c r="W92" s="41"/>
      <c r="X92" s="41"/>
      <c r="Y92" s="41"/>
      <c r="Z92" s="41"/>
      <c r="AA92" s="41"/>
      <c r="AB92" s="41"/>
      <c r="AC92" s="41"/>
      <c r="AD92" s="41"/>
      <c r="AE92" s="41"/>
    </row>
    <row r="93" s="2" customFormat="1" ht="6.96" customHeight="1">
      <c r="A93" s="41"/>
      <c r="B93" s="42"/>
      <c r="C93" s="43"/>
      <c r="D93" s="43"/>
      <c r="E93" s="43"/>
      <c r="F93" s="43"/>
      <c r="G93" s="43"/>
      <c r="H93" s="43"/>
      <c r="I93" s="43"/>
      <c r="J93" s="43"/>
      <c r="K93" s="43"/>
      <c r="L93" s="148"/>
      <c r="S93" s="41"/>
      <c r="T93" s="41"/>
      <c r="U93" s="41"/>
      <c r="V93" s="41"/>
      <c r="W93" s="41"/>
      <c r="X93" s="41"/>
      <c r="Y93" s="41"/>
      <c r="Z93" s="41"/>
      <c r="AA93" s="41"/>
      <c r="AB93" s="41"/>
      <c r="AC93" s="41"/>
      <c r="AD93" s="41"/>
      <c r="AE93" s="41"/>
    </row>
    <row r="94" s="2" customFormat="1" ht="15.15" customHeight="1">
      <c r="A94" s="41"/>
      <c r="B94" s="42"/>
      <c r="C94" s="35" t="s">
        <v>25</v>
      </c>
      <c r="D94" s="43"/>
      <c r="E94" s="43"/>
      <c r="F94" s="30" t="str">
        <f>E17</f>
        <v>Statutární město Ostrava</v>
      </c>
      <c r="G94" s="43"/>
      <c r="H94" s="43"/>
      <c r="I94" s="35" t="s">
        <v>33</v>
      </c>
      <c r="J94" s="39" t="str">
        <f>E23</f>
        <v>AFRY CZ s.r.o.</v>
      </c>
      <c r="K94" s="43"/>
      <c r="L94" s="148"/>
      <c r="S94" s="41"/>
      <c r="T94" s="41"/>
      <c r="U94" s="41"/>
      <c r="V94" s="41"/>
      <c r="W94" s="41"/>
      <c r="X94" s="41"/>
      <c r="Y94" s="41"/>
      <c r="Z94" s="41"/>
      <c r="AA94" s="41"/>
      <c r="AB94" s="41"/>
      <c r="AC94" s="41"/>
      <c r="AD94" s="41"/>
      <c r="AE94" s="41"/>
    </row>
    <row r="95" s="2" customFormat="1" ht="15.15" customHeight="1">
      <c r="A95" s="41"/>
      <c r="B95" s="42"/>
      <c r="C95" s="35" t="s">
        <v>31</v>
      </c>
      <c r="D95" s="43"/>
      <c r="E95" s="43"/>
      <c r="F95" s="30" t="str">
        <f>IF(E20="","",E20)</f>
        <v>Vyplň údaj</v>
      </c>
      <c r="G95" s="43"/>
      <c r="H95" s="43"/>
      <c r="I95" s="35" t="s">
        <v>38</v>
      </c>
      <c r="J95" s="39" t="str">
        <f>E26</f>
        <v xml:space="preserve"> </v>
      </c>
      <c r="K95" s="43"/>
      <c r="L95" s="148"/>
      <c r="S95" s="41"/>
      <c r="T95" s="41"/>
      <c r="U95" s="41"/>
      <c r="V95" s="41"/>
      <c r="W95" s="41"/>
      <c r="X95" s="41"/>
      <c r="Y95" s="41"/>
      <c r="Z95" s="41"/>
      <c r="AA95" s="41"/>
      <c r="AB95" s="41"/>
      <c r="AC95" s="41"/>
      <c r="AD95" s="41"/>
      <c r="AE95" s="41"/>
    </row>
    <row r="96" s="2" customFormat="1" ht="10.32" customHeight="1">
      <c r="A96" s="41"/>
      <c r="B96" s="42"/>
      <c r="C96" s="43"/>
      <c r="D96" s="43"/>
      <c r="E96" s="43"/>
      <c r="F96" s="43"/>
      <c r="G96" s="43"/>
      <c r="H96" s="43"/>
      <c r="I96" s="43"/>
      <c r="J96" s="43"/>
      <c r="K96" s="43"/>
      <c r="L96" s="148"/>
      <c r="S96" s="41"/>
      <c r="T96" s="41"/>
      <c r="U96" s="41"/>
      <c r="V96" s="41"/>
      <c r="W96" s="41"/>
      <c r="X96" s="41"/>
      <c r="Y96" s="41"/>
      <c r="Z96" s="41"/>
      <c r="AA96" s="41"/>
      <c r="AB96" s="41"/>
      <c r="AC96" s="41"/>
      <c r="AD96" s="41"/>
      <c r="AE96" s="41"/>
    </row>
    <row r="97" s="11" customFormat="1" ht="29.28" customHeight="1">
      <c r="A97" s="189"/>
      <c r="B97" s="190"/>
      <c r="C97" s="191" t="s">
        <v>294</v>
      </c>
      <c r="D97" s="192" t="s">
        <v>61</v>
      </c>
      <c r="E97" s="192" t="s">
        <v>57</v>
      </c>
      <c r="F97" s="192" t="s">
        <v>58</v>
      </c>
      <c r="G97" s="192" t="s">
        <v>295</v>
      </c>
      <c r="H97" s="192" t="s">
        <v>296</v>
      </c>
      <c r="I97" s="192" t="s">
        <v>297</v>
      </c>
      <c r="J97" s="192" t="s">
        <v>289</v>
      </c>
      <c r="K97" s="193" t="s">
        <v>298</v>
      </c>
      <c r="L97" s="194"/>
      <c r="M97" s="95" t="s">
        <v>19</v>
      </c>
      <c r="N97" s="96" t="s">
        <v>46</v>
      </c>
      <c r="O97" s="96" t="s">
        <v>299</v>
      </c>
      <c r="P97" s="96" t="s">
        <v>300</v>
      </c>
      <c r="Q97" s="96" t="s">
        <v>301</v>
      </c>
      <c r="R97" s="96" t="s">
        <v>302</v>
      </c>
      <c r="S97" s="96" t="s">
        <v>303</v>
      </c>
      <c r="T97" s="97" t="s">
        <v>304</v>
      </c>
      <c r="U97" s="189"/>
      <c r="V97" s="189"/>
      <c r="W97" s="189"/>
      <c r="X97" s="189"/>
      <c r="Y97" s="189"/>
      <c r="Z97" s="189"/>
      <c r="AA97" s="189"/>
      <c r="AB97" s="189"/>
      <c r="AC97" s="189"/>
      <c r="AD97" s="189"/>
      <c r="AE97" s="189"/>
    </row>
    <row r="98" s="2" customFormat="1" ht="22.8" customHeight="1">
      <c r="A98" s="41"/>
      <c r="B98" s="42"/>
      <c r="C98" s="102" t="s">
        <v>305</v>
      </c>
      <c r="D98" s="43"/>
      <c r="E98" s="43"/>
      <c r="F98" s="43"/>
      <c r="G98" s="43"/>
      <c r="H98" s="43"/>
      <c r="I98" s="43"/>
      <c r="J98" s="195">
        <f>BK98</f>
        <v>0</v>
      </c>
      <c r="K98" s="43"/>
      <c r="L98" s="47"/>
      <c r="M98" s="98"/>
      <c r="N98" s="196"/>
      <c r="O98" s="99"/>
      <c r="P98" s="197">
        <f>P99+P236+P341</f>
        <v>0</v>
      </c>
      <c r="Q98" s="99"/>
      <c r="R98" s="197">
        <f>R99+R236+R341</f>
        <v>0</v>
      </c>
      <c r="S98" s="99"/>
      <c r="T98" s="198">
        <f>T99+T236+T341</f>
        <v>0</v>
      </c>
      <c r="U98" s="41"/>
      <c r="V98" s="41"/>
      <c r="W98" s="41"/>
      <c r="X98" s="41"/>
      <c r="Y98" s="41"/>
      <c r="Z98" s="41"/>
      <c r="AA98" s="41"/>
      <c r="AB98" s="41"/>
      <c r="AC98" s="41"/>
      <c r="AD98" s="41"/>
      <c r="AE98" s="41"/>
      <c r="AT98" s="20" t="s">
        <v>75</v>
      </c>
      <c r="AU98" s="20" t="s">
        <v>290</v>
      </c>
      <c r="BK98" s="199">
        <f>BK99+BK236+BK341</f>
        <v>0</v>
      </c>
    </row>
    <row r="99" s="12" customFormat="1" ht="25.92" customHeight="1">
      <c r="A99" s="12"/>
      <c r="B99" s="200"/>
      <c r="C99" s="201"/>
      <c r="D99" s="202" t="s">
        <v>75</v>
      </c>
      <c r="E99" s="203" t="s">
        <v>306</v>
      </c>
      <c r="F99" s="203" t="s">
        <v>307</v>
      </c>
      <c r="G99" s="201"/>
      <c r="H99" s="201"/>
      <c r="I99" s="204"/>
      <c r="J99" s="205">
        <f>BK99</f>
        <v>0</v>
      </c>
      <c r="K99" s="201"/>
      <c r="L99" s="206"/>
      <c r="M99" s="207"/>
      <c r="N99" s="208"/>
      <c r="O99" s="208"/>
      <c r="P99" s="209">
        <f>P100+P133+P222</f>
        <v>0</v>
      </c>
      <c r="Q99" s="208"/>
      <c r="R99" s="209">
        <f>R100+R133+R222</f>
        <v>0</v>
      </c>
      <c r="S99" s="208"/>
      <c r="T99" s="210">
        <f>T100+T133+T222</f>
        <v>0</v>
      </c>
      <c r="U99" s="12"/>
      <c r="V99" s="12"/>
      <c r="W99" s="12"/>
      <c r="X99" s="12"/>
      <c r="Y99" s="12"/>
      <c r="Z99" s="12"/>
      <c r="AA99" s="12"/>
      <c r="AB99" s="12"/>
      <c r="AC99" s="12"/>
      <c r="AD99" s="12"/>
      <c r="AE99" s="12"/>
      <c r="AR99" s="211" t="s">
        <v>83</v>
      </c>
      <c r="AT99" s="212" t="s">
        <v>75</v>
      </c>
      <c r="AU99" s="212" t="s">
        <v>76</v>
      </c>
      <c r="AY99" s="211" t="s">
        <v>308</v>
      </c>
      <c r="BK99" s="213">
        <f>BK100+BK133+BK222</f>
        <v>0</v>
      </c>
    </row>
    <row r="100" s="12" customFormat="1" ht="22.8" customHeight="1">
      <c r="A100" s="12"/>
      <c r="B100" s="200"/>
      <c r="C100" s="201"/>
      <c r="D100" s="202" t="s">
        <v>75</v>
      </c>
      <c r="E100" s="214" t="s">
        <v>83</v>
      </c>
      <c r="F100" s="214" t="s">
        <v>309</v>
      </c>
      <c r="G100" s="201"/>
      <c r="H100" s="201"/>
      <c r="I100" s="204"/>
      <c r="J100" s="215">
        <f>BK100</f>
        <v>0</v>
      </c>
      <c r="K100" s="201"/>
      <c r="L100" s="206"/>
      <c r="M100" s="207"/>
      <c r="N100" s="208"/>
      <c r="O100" s="208"/>
      <c r="P100" s="209">
        <f>SUM(P101:P132)</f>
        <v>0</v>
      </c>
      <c r="Q100" s="208"/>
      <c r="R100" s="209">
        <f>SUM(R101:R132)</f>
        <v>0</v>
      </c>
      <c r="S100" s="208"/>
      <c r="T100" s="210">
        <f>SUM(T101:T132)</f>
        <v>0</v>
      </c>
      <c r="U100" s="12"/>
      <c r="V100" s="12"/>
      <c r="W100" s="12"/>
      <c r="X100" s="12"/>
      <c r="Y100" s="12"/>
      <c r="Z100" s="12"/>
      <c r="AA100" s="12"/>
      <c r="AB100" s="12"/>
      <c r="AC100" s="12"/>
      <c r="AD100" s="12"/>
      <c r="AE100" s="12"/>
      <c r="AR100" s="211" t="s">
        <v>83</v>
      </c>
      <c r="AT100" s="212" t="s">
        <v>75</v>
      </c>
      <c r="AU100" s="212" t="s">
        <v>83</v>
      </c>
      <c r="AY100" s="211" t="s">
        <v>308</v>
      </c>
      <c r="BK100" s="213">
        <f>SUM(BK101:BK132)</f>
        <v>0</v>
      </c>
    </row>
    <row r="101" s="2" customFormat="1" ht="21.75" customHeight="1">
      <c r="A101" s="41"/>
      <c r="B101" s="42"/>
      <c r="C101" s="216" t="s">
        <v>83</v>
      </c>
      <c r="D101" s="216" t="s">
        <v>310</v>
      </c>
      <c r="E101" s="217" t="s">
        <v>637</v>
      </c>
      <c r="F101" s="218" t="s">
        <v>638</v>
      </c>
      <c r="G101" s="219" t="s">
        <v>442</v>
      </c>
      <c r="H101" s="220">
        <v>467.55799999999999</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85</v>
      </c>
    </row>
    <row r="102" s="2" customFormat="1">
      <c r="A102" s="41"/>
      <c r="B102" s="42"/>
      <c r="C102" s="43"/>
      <c r="D102" s="229" t="s">
        <v>317</v>
      </c>
      <c r="E102" s="43"/>
      <c r="F102" s="230" t="s">
        <v>639</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4" customFormat="1">
      <c r="A103" s="14"/>
      <c r="B103" s="249"/>
      <c r="C103" s="250"/>
      <c r="D103" s="236" t="s">
        <v>319</v>
      </c>
      <c r="E103" s="251" t="s">
        <v>19</v>
      </c>
      <c r="F103" s="252" t="s">
        <v>598</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14" customFormat="1">
      <c r="A104" s="14"/>
      <c r="B104" s="249"/>
      <c r="C104" s="250"/>
      <c r="D104" s="236" t="s">
        <v>319</v>
      </c>
      <c r="E104" s="251" t="s">
        <v>19</v>
      </c>
      <c r="F104" s="252" t="s">
        <v>640</v>
      </c>
      <c r="G104" s="250"/>
      <c r="H104" s="251" t="s">
        <v>19</v>
      </c>
      <c r="I104" s="253"/>
      <c r="J104" s="250"/>
      <c r="K104" s="250"/>
      <c r="L104" s="254"/>
      <c r="M104" s="255"/>
      <c r="N104" s="256"/>
      <c r="O104" s="256"/>
      <c r="P104" s="256"/>
      <c r="Q104" s="256"/>
      <c r="R104" s="256"/>
      <c r="S104" s="256"/>
      <c r="T104" s="257"/>
      <c r="U104" s="14"/>
      <c r="V104" s="14"/>
      <c r="W104" s="14"/>
      <c r="X104" s="14"/>
      <c r="Y104" s="14"/>
      <c r="Z104" s="14"/>
      <c r="AA104" s="14"/>
      <c r="AB104" s="14"/>
      <c r="AC104" s="14"/>
      <c r="AD104" s="14"/>
      <c r="AE104" s="14"/>
      <c r="AT104" s="258" t="s">
        <v>319</v>
      </c>
      <c r="AU104" s="258" t="s">
        <v>85</v>
      </c>
      <c r="AV104" s="14" t="s">
        <v>83</v>
      </c>
      <c r="AW104" s="14" t="s">
        <v>37</v>
      </c>
      <c r="AX104" s="14" t="s">
        <v>76</v>
      </c>
      <c r="AY104" s="258" t="s">
        <v>308</v>
      </c>
    </row>
    <row r="105" s="13" customFormat="1">
      <c r="A105" s="13"/>
      <c r="B105" s="234"/>
      <c r="C105" s="235"/>
      <c r="D105" s="236" t="s">
        <v>319</v>
      </c>
      <c r="E105" s="237" t="s">
        <v>19</v>
      </c>
      <c r="F105" s="238" t="s">
        <v>641</v>
      </c>
      <c r="G105" s="235"/>
      <c r="H105" s="239">
        <v>467.55799999999999</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76</v>
      </c>
      <c r="AY105" s="245" t="s">
        <v>308</v>
      </c>
    </row>
    <row r="106" s="15" customFormat="1">
      <c r="A106" s="15"/>
      <c r="B106" s="259"/>
      <c r="C106" s="260"/>
      <c r="D106" s="236" t="s">
        <v>319</v>
      </c>
      <c r="E106" s="261" t="s">
        <v>19</v>
      </c>
      <c r="F106" s="262" t="s">
        <v>448</v>
      </c>
      <c r="G106" s="260"/>
      <c r="H106" s="263">
        <v>467.55799999999999</v>
      </c>
      <c r="I106" s="264"/>
      <c r="J106" s="260"/>
      <c r="K106" s="260"/>
      <c r="L106" s="265"/>
      <c r="M106" s="266"/>
      <c r="N106" s="267"/>
      <c r="O106" s="267"/>
      <c r="P106" s="267"/>
      <c r="Q106" s="267"/>
      <c r="R106" s="267"/>
      <c r="S106" s="267"/>
      <c r="T106" s="268"/>
      <c r="U106" s="15"/>
      <c r="V106" s="15"/>
      <c r="W106" s="15"/>
      <c r="X106" s="15"/>
      <c r="Y106" s="15"/>
      <c r="Z106" s="15"/>
      <c r="AA106" s="15"/>
      <c r="AB106" s="15"/>
      <c r="AC106" s="15"/>
      <c r="AD106" s="15"/>
      <c r="AE106" s="15"/>
      <c r="AT106" s="269" t="s">
        <v>319</v>
      </c>
      <c r="AU106" s="269" t="s">
        <v>85</v>
      </c>
      <c r="AV106" s="15" t="s">
        <v>315</v>
      </c>
      <c r="AW106" s="15" t="s">
        <v>37</v>
      </c>
      <c r="AX106" s="15" t="s">
        <v>83</v>
      </c>
      <c r="AY106" s="269" t="s">
        <v>308</v>
      </c>
    </row>
    <row r="107" s="2" customFormat="1" ht="16.5" customHeight="1">
      <c r="A107" s="41"/>
      <c r="B107" s="42"/>
      <c r="C107" s="216" t="s">
        <v>85</v>
      </c>
      <c r="D107" s="216" t="s">
        <v>310</v>
      </c>
      <c r="E107" s="217" t="s">
        <v>642</v>
      </c>
      <c r="F107" s="218" t="s">
        <v>643</v>
      </c>
      <c r="G107" s="219" t="s">
        <v>442</v>
      </c>
      <c r="H107" s="220">
        <v>87</v>
      </c>
      <c r="I107" s="221"/>
      <c r="J107" s="222">
        <f>ROUND(I107*H107,2)</f>
        <v>0</v>
      </c>
      <c r="K107" s="218" t="s">
        <v>314</v>
      </c>
      <c r="L107" s="47"/>
      <c r="M107" s="223" t="s">
        <v>19</v>
      </c>
      <c r="N107" s="224" t="s">
        <v>47</v>
      </c>
      <c r="O107" s="87"/>
      <c r="P107" s="225">
        <f>O107*H107</f>
        <v>0</v>
      </c>
      <c r="Q107" s="225">
        <v>0</v>
      </c>
      <c r="R107" s="225">
        <f>Q107*H107</f>
        <v>0</v>
      </c>
      <c r="S107" s="225">
        <v>0</v>
      </c>
      <c r="T107" s="226">
        <f>S107*H107</f>
        <v>0</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315</v>
      </c>
    </row>
    <row r="108" s="2" customFormat="1">
      <c r="A108" s="41"/>
      <c r="B108" s="42"/>
      <c r="C108" s="43"/>
      <c r="D108" s="229" t="s">
        <v>317</v>
      </c>
      <c r="E108" s="43"/>
      <c r="F108" s="230" t="s">
        <v>644</v>
      </c>
      <c r="G108" s="43"/>
      <c r="H108" s="43"/>
      <c r="I108" s="231"/>
      <c r="J108" s="43"/>
      <c r="K108" s="43"/>
      <c r="L108" s="47"/>
      <c r="M108" s="232"/>
      <c r="N108" s="233"/>
      <c r="O108" s="87"/>
      <c r="P108" s="87"/>
      <c r="Q108" s="87"/>
      <c r="R108" s="87"/>
      <c r="S108" s="87"/>
      <c r="T108" s="88"/>
      <c r="U108" s="41"/>
      <c r="V108" s="41"/>
      <c r="W108" s="41"/>
      <c r="X108" s="41"/>
      <c r="Y108" s="41"/>
      <c r="Z108" s="41"/>
      <c r="AA108" s="41"/>
      <c r="AB108" s="41"/>
      <c r="AC108" s="41"/>
      <c r="AD108" s="41"/>
      <c r="AE108" s="41"/>
      <c r="AT108" s="20" t="s">
        <v>317</v>
      </c>
      <c r="AU108" s="20" t="s">
        <v>85</v>
      </c>
    </row>
    <row r="109" s="14" customFormat="1">
      <c r="A109" s="14"/>
      <c r="B109" s="249"/>
      <c r="C109" s="250"/>
      <c r="D109" s="236" t="s">
        <v>319</v>
      </c>
      <c r="E109" s="251" t="s">
        <v>19</v>
      </c>
      <c r="F109" s="252" t="s">
        <v>598</v>
      </c>
      <c r="G109" s="250"/>
      <c r="H109" s="251" t="s">
        <v>19</v>
      </c>
      <c r="I109" s="253"/>
      <c r="J109" s="250"/>
      <c r="K109" s="250"/>
      <c r="L109" s="254"/>
      <c r="M109" s="255"/>
      <c r="N109" s="256"/>
      <c r="O109" s="256"/>
      <c r="P109" s="256"/>
      <c r="Q109" s="256"/>
      <c r="R109" s="256"/>
      <c r="S109" s="256"/>
      <c r="T109" s="257"/>
      <c r="U109" s="14"/>
      <c r="V109" s="14"/>
      <c r="W109" s="14"/>
      <c r="X109" s="14"/>
      <c r="Y109" s="14"/>
      <c r="Z109" s="14"/>
      <c r="AA109" s="14"/>
      <c r="AB109" s="14"/>
      <c r="AC109" s="14"/>
      <c r="AD109" s="14"/>
      <c r="AE109" s="14"/>
      <c r="AT109" s="258" t="s">
        <v>319</v>
      </c>
      <c r="AU109" s="258" t="s">
        <v>85</v>
      </c>
      <c r="AV109" s="14" t="s">
        <v>83</v>
      </c>
      <c r="AW109" s="14" t="s">
        <v>37</v>
      </c>
      <c r="AX109" s="14" t="s">
        <v>76</v>
      </c>
      <c r="AY109" s="258" t="s">
        <v>308</v>
      </c>
    </row>
    <row r="110" s="14" customFormat="1">
      <c r="A110" s="14"/>
      <c r="B110" s="249"/>
      <c r="C110" s="250"/>
      <c r="D110" s="236" t="s">
        <v>319</v>
      </c>
      <c r="E110" s="251" t="s">
        <v>19</v>
      </c>
      <c r="F110" s="252" t="s">
        <v>645</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3" customFormat="1">
      <c r="A111" s="13"/>
      <c r="B111" s="234"/>
      <c r="C111" s="235"/>
      <c r="D111" s="236" t="s">
        <v>319</v>
      </c>
      <c r="E111" s="237" t="s">
        <v>19</v>
      </c>
      <c r="F111" s="238" t="s">
        <v>646</v>
      </c>
      <c r="G111" s="235"/>
      <c r="H111" s="239">
        <v>73.5</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4" customFormat="1">
      <c r="A112" s="14"/>
      <c r="B112" s="249"/>
      <c r="C112" s="250"/>
      <c r="D112" s="236" t="s">
        <v>319</v>
      </c>
      <c r="E112" s="251" t="s">
        <v>19</v>
      </c>
      <c r="F112" s="252" t="s">
        <v>647</v>
      </c>
      <c r="G112" s="250"/>
      <c r="H112" s="251" t="s">
        <v>19</v>
      </c>
      <c r="I112" s="253"/>
      <c r="J112" s="250"/>
      <c r="K112" s="250"/>
      <c r="L112" s="254"/>
      <c r="M112" s="255"/>
      <c r="N112" s="256"/>
      <c r="O112" s="256"/>
      <c r="P112" s="256"/>
      <c r="Q112" s="256"/>
      <c r="R112" s="256"/>
      <c r="S112" s="256"/>
      <c r="T112" s="257"/>
      <c r="U112" s="14"/>
      <c r="V112" s="14"/>
      <c r="W112" s="14"/>
      <c r="X112" s="14"/>
      <c r="Y112" s="14"/>
      <c r="Z112" s="14"/>
      <c r="AA112" s="14"/>
      <c r="AB112" s="14"/>
      <c r="AC112" s="14"/>
      <c r="AD112" s="14"/>
      <c r="AE112" s="14"/>
      <c r="AT112" s="258" t="s">
        <v>319</v>
      </c>
      <c r="AU112" s="258" t="s">
        <v>85</v>
      </c>
      <c r="AV112" s="14" t="s">
        <v>83</v>
      </c>
      <c r="AW112" s="14" t="s">
        <v>37</v>
      </c>
      <c r="AX112" s="14" t="s">
        <v>76</v>
      </c>
      <c r="AY112" s="258" t="s">
        <v>308</v>
      </c>
    </row>
    <row r="113" s="13" customFormat="1">
      <c r="A113" s="13"/>
      <c r="B113" s="234"/>
      <c r="C113" s="235"/>
      <c r="D113" s="236" t="s">
        <v>319</v>
      </c>
      <c r="E113" s="237" t="s">
        <v>19</v>
      </c>
      <c r="F113" s="238" t="s">
        <v>648</v>
      </c>
      <c r="G113" s="235"/>
      <c r="H113" s="239">
        <v>13.5</v>
      </c>
      <c r="I113" s="240"/>
      <c r="J113" s="235"/>
      <c r="K113" s="235"/>
      <c r="L113" s="241"/>
      <c r="M113" s="242"/>
      <c r="N113" s="243"/>
      <c r="O113" s="243"/>
      <c r="P113" s="243"/>
      <c r="Q113" s="243"/>
      <c r="R113" s="243"/>
      <c r="S113" s="243"/>
      <c r="T113" s="244"/>
      <c r="U113" s="13"/>
      <c r="V113" s="13"/>
      <c r="W113" s="13"/>
      <c r="X113" s="13"/>
      <c r="Y113" s="13"/>
      <c r="Z113" s="13"/>
      <c r="AA113" s="13"/>
      <c r="AB113" s="13"/>
      <c r="AC113" s="13"/>
      <c r="AD113" s="13"/>
      <c r="AE113" s="13"/>
      <c r="AT113" s="245" t="s">
        <v>319</v>
      </c>
      <c r="AU113" s="245" t="s">
        <v>85</v>
      </c>
      <c r="AV113" s="13" t="s">
        <v>85</v>
      </c>
      <c r="AW113" s="13" t="s">
        <v>37</v>
      </c>
      <c r="AX113" s="13" t="s">
        <v>76</v>
      </c>
      <c r="AY113" s="245" t="s">
        <v>308</v>
      </c>
    </row>
    <row r="114" s="15" customFormat="1">
      <c r="A114" s="15"/>
      <c r="B114" s="259"/>
      <c r="C114" s="260"/>
      <c r="D114" s="236" t="s">
        <v>319</v>
      </c>
      <c r="E114" s="261" t="s">
        <v>19</v>
      </c>
      <c r="F114" s="262" t="s">
        <v>448</v>
      </c>
      <c r="G114" s="260"/>
      <c r="H114" s="263">
        <v>87</v>
      </c>
      <c r="I114" s="264"/>
      <c r="J114" s="260"/>
      <c r="K114" s="260"/>
      <c r="L114" s="265"/>
      <c r="M114" s="266"/>
      <c r="N114" s="267"/>
      <c r="O114" s="267"/>
      <c r="P114" s="267"/>
      <c r="Q114" s="267"/>
      <c r="R114" s="267"/>
      <c r="S114" s="267"/>
      <c r="T114" s="268"/>
      <c r="U114" s="15"/>
      <c r="V114" s="15"/>
      <c r="W114" s="15"/>
      <c r="X114" s="15"/>
      <c r="Y114" s="15"/>
      <c r="Z114" s="15"/>
      <c r="AA114" s="15"/>
      <c r="AB114" s="15"/>
      <c r="AC114" s="15"/>
      <c r="AD114" s="15"/>
      <c r="AE114" s="15"/>
      <c r="AT114" s="269" t="s">
        <v>319</v>
      </c>
      <c r="AU114" s="269" t="s">
        <v>85</v>
      </c>
      <c r="AV114" s="15" t="s">
        <v>315</v>
      </c>
      <c r="AW114" s="15" t="s">
        <v>37</v>
      </c>
      <c r="AX114" s="15" t="s">
        <v>83</v>
      </c>
      <c r="AY114" s="269" t="s">
        <v>308</v>
      </c>
    </row>
    <row r="115" s="2" customFormat="1" ht="21.75" customHeight="1">
      <c r="A115" s="41"/>
      <c r="B115" s="42"/>
      <c r="C115" s="216" t="s">
        <v>150</v>
      </c>
      <c r="D115" s="216" t="s">
        <v>310</v>
      </c>
      <c r="E115" s="217" t="s">
        <v>649</v>
      </c>
      <c r="F115" s="218" t="s">
        <v>650</v>
      </c>
      <c r="G115" s="219" t="s">
        <v>442</v>
      </c>
      <c r="H115" s="220">
        <v>554.55799999999999</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342</v>
      </c>
    </row>
    <row r="116" s="2" customFormat="1">
      <c r="A116" s="41"/>
      <c r="B116" s="42"/>
      <c r="C116" s="43"/>
      <c r="D116" s="229" t="s">
        <v>317</v>
      </c>
      <c r="E116" s="43"/>
      <c r="F116" s="230" t="s">
        <v>651</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652</v>
      </c>
      <c r="G117" s="235"/>
      <c r="H117" s="239">
        <v>554.55799999999999</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76</v>
      </c>
      <c r="AY117" s="245" t="s">
        <v>308</v>
      </c>
    </row>
    <row r="118" s="15" customFormat="1">
      <c r="A118" s="15"/>
      <c r="B118" s="259"/>
      <c r="C118" s="260"/>
      <c r="D118" s="236" t="s">
        <v>319</v>
      </c>
      <c r="E118" s="261" t="s">
        <v>19</v>
      </c>
      <c r="F118" s="262" t="s">
        <v>448</v>
      </c>
      <c r="G118" s="260"/>
      <c r="H118" s="263">
        <v>554.55799999999999</v>
      </c>
      <c r="I118" s="264"/>
      <c r="J118" s="260"/>
      <c r="K118" s="260"/>
      <c r="L118" s="265"/>
      <c r="M118" s="266"/>
      <c r="N118" s="267"/>
      <c r="O118" s="267"/>
      <c r="P118" s="267"/>
      <c r="Q118" s="267"/>
      <c r="R118" s="267"/>
      <c r="S118" s="267"/>
      <c r="T118" s="268"/>
      <c r="U118" s="15"/>
      <c r="V118" s="15"/>
      <c r="W118" s="15"/>
      <c r="X118" s="15"/>
      <c r="Y118" s="15"/>
      <c r="Z118" s="15"/>
      <c r="AA118" s="15"/>
      <c r="AB118" s="15"/>
      <c r="AC118" s="15"/>
      <c r="AD118" s="15"/>
      <c r="AE118" s="15"/>
      <c r="AT118" s="269" t="s">
        <v>319</v>
      </c>
      <c r="AU118" s="269" t="s">
        <v>85</v>
      </c>
      <c r="AV118" s="15" t="s">
        <v>315</v>
      </c>
      <c r="AW118" s="15" t="s">
        <v>37</v>
      </c>
      <c r="AX118" s="15" t="s">
        <v>83</v>
      </c>
      <c r="AY118" s="269" t="s">
        <v>308</v>
      </c>
    </row>
    <row r="119" s="2" customFormat="1" ht="21.75" customHeight="1">
      <c r="A119" s="41"/>
      <c r="B119" s="42"/>
      <c r="C119" s="216" t="s">
        <v>315</v>
      </c>
      <c r="D119" s="216" t="s">
        <v>310</v>
      </c>
      <c r="E119" s="217" t="s">
        <v>653</v>
      </c>
      <c r="F119" s="218" t="s">
        <v>654</v>
      </c>
      <c r="G119" s="219" t="s">
        <v>442</v>
      </c>
      <c r="H119" s="220">
        <v>554.55799999999999</v>
      </c>
      <c r="I119" s="221"/>
      <c r="J119" s="222">
        <f>ROUND(I119*H119,2)</f>
        <v>0</v>
      </c>
      <c r="K119" s="218" t="s">
        <v>314</v>
      </c>
      <c r="L119" s="47"/>
      <c r="M119" s="223" t="s">
        <v>19</v>
      </c>
      <c r="N119" s="224" t="s">
        <v>47</v>
      </c>
      <c r="O119" s="87"/>
      <c r="P119" s="225">
        <f>O119*H119</f>
        <v>0</v>
      </c>
      <c r="Q119" s="225">
        <v>0</v>
      </c>
      <c r="R119" s="225">
        <f>Q119*H119</f>
        <v>0</v>
      </c>
      <c r="S119" s="225">
        <v>0</v>
      </c>
      <c r="T119" s="226">
        <f>S119*H119</f>
        <v>0</v>
      </c>
      <c r="U119" s="41"/>
      <c r="V119" s="41"/>
      <c r="W119" s="41"/>
      <c r="X119" s="41"/>
      <c r="Y119" s="41"/>
      <c r="Z119" s="41"/>
      <c r="AA119" s="41"/>
      <c r="AB119" s="41"/>
      <c r="AC119" s="41"/>
      <c r="AD119" s="41"/>
      <c r="AE119" s="41"/>
      <c r="AR119" s="227" t="s">
        <v>315</v>
      </c>
      <c r="AT119" s="227" t="s">
        <v>310</v>
      </c>
      <c r="AU119" s="227" t="s">
        <v>85</v>
      </c>
      <c r="AY119" s="20" t="s">
        <v>308</v>
      </c>
      <c r="BE119" s="228">
        <f>IF(N119="základní",J119,0)</f>
        <v>0</v>
      </c>
      <c r="BF119" s="228">
        <f>IF(N119="snížená",J119,0)</f>
        <v>0</v>
      </c>
      <c r="BG119" s="228">
        <f>IF(N119="zákl. přenesená",J119,0)</f>
        <v>0</v>
      </c>
      <c r="BH119" s="228">
        <f>IF(N119="sníž. přenesená",J119,0)</f>
        <v>0</v>
      </c>
      <c r="BI119" s="228">
        <f>IF(N119="nulová",J119,0)</f>
        <v>0</v>
      </c>
      <c r="BJ119" s="20" t="s">
        <v>83</v>
      </c>
      <c r="BK119" s="228">
        <f>ROUND(I119*H119,2)</f>
        <v>0</v>
      </c>
      <c r="BL119" s="20" t="s">
        <v>315</v>
      </c>
      <c r="BM119" s="227" t="s">
        <v>352</v>
      </c>
    </row>
    <row r="120" s="2" customFormat="1">
      <c r="A120" s="41"/>
      <c r="B120" s="42"/>
      <c r="C120" s="43"/>
      <c r="D120" s="229" t="s">
        <v>317</v>
      </c>
      <c r="E120" s="43"/>
      <c r="F120" s="230" t="s">
        <v>655</v>
      </c>
      <c r="G120" s="43"/>
      <c r="H120" s="43"/>
      <c r="I120" s="231"/>
      <c r="J120" s="43"/>
      <c r="K120" s="43"/>
      <c r="L120" s="47"/>
      <c r="M120" s="232"/>
      <c r="N120" s="233"/>
      <c r="O120" s="87"/>
      <c r="P120" s="87"/>
      <c r="Q120" s="87"/>
      <c r="R120" s="87"/>
      <c r="S120" s="87"/>
      <c r="T120" s="88"/>
      <c r="U120" s="41"/>
      <c r="V120" s="41"/>
      <c r="W120" s="41"/>
      <c r="X120" s="41"/>
      <c r="Y120" s="41"/>
      <c r="Z120" s="41"/>
      <c r="AA120" s="41"/>
      <c r="AB120" s="41"/>
      <c r="AC120" s="41"/>
      <c r="AD120" s="41"/>
      <c r="AE120" s="41"/>
      <c r="AT120" s="20" t="s">
        <v>317</v>
      </c>
      <c r="AU120" s="20" t="s">
        <v>85</v>
      </c>
    </row>
    <row r="121" s="2" customFormat="1" ht="24.15" customHeight="1">
      <c r="A121" s="41"/>
      <c r="B121" s="42"/>
      <c r="C121" s="216" t="s">
        <v>336</v>
      </c>
      <c r="D121" s="216" t="s">
        <v>310</v>
      </c>
      <c r="E121" s="217" t="s">
        <v>656</v>
      </c>
      <c r="F121" s="218" t="s">
        <v>657</v>
      </c>
      <c r="G121" s="219" t="s">
        <v>442</v>
      </c>
      <c r="H121" s="220">
        <v>1109.116</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362</v>
      </c>
    </row>
    <row r="122" s="2" customFormat="1">
      <c r="A122" s="41"/>
      <c r="B122" s="42"/>
      <c r="C122" s="43"/>
      <c r="D122" s="229" t="s">
        <v>317</v>
      </c>
      <c r="E122" s="43"/>
      <c r="F122" s="230" t="s">
        <v>658</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3" customFormat="1">
      <c r="A123" s="13"/>
      <c r="B123" s="234"/>
      <c r="C123" s="235"/>
      <c r="D123" s="236" t="s">
        <v>319</v>
      </c>
      <c r="E123" s="237" t="s">
        <v>19</v>
      </c>
      <c r="F123" s="238" t="s">
        <v>659</v>
      </c>
      <c r="G123" s="235"/>
      <c r="H123" s="239">
        <v>1109.116</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76</v>
      </c>
      <c r="AY123" s="245" t="s">
        <v>308</v>
      </c>
    </row>
    <row r="124" s="15" customFormat="1">
      <c r="A124" s="15"/>
      <c r="B124" s="259"/>
      <c r="C124" s="260"/>
      <c r="D124" s="236" t="s">
        <v>319</v>
      </c>
      <c r="E124" s="261" t="s">
        <v>19</v>
      </c>
      <c r="F124" s="262" t="s">
        <v>448</v>
      </c>
      <c r="G124" s="260"/>
      <c r="H124" s="263">
        <v>1109.116</v>
      </c>
      <c r="I124" s="264"/>
      <c r="J124" s="260"/>
      <c r="K124" s="260"/>
      <c r="L124" s="265"/>
      <c r="M124" s="266"/>
      <c r="N124" s="267"/>
      <c r="O124" s="267"/>
      <c r="P124" s="267"/>
      <c r="Q124" s="267"/>
      <c r="R124" s="267"/>
      <c r="S124" s="267"/>
      <c r="T124" s="268"/>
      <c r="U124" s="15"/>
      <c r="V124" s="15"/>
      <c r="W124" s="15"/>
      <c r="X124" s="15"/>
      <c r="Y124" s="15"/>
      <c r="Z124" s="15"/>
      <c r="AA124" s="15"/>
      <c r="AB124" s="15"/>
      <c r="AC124" s="15"/>
      <c r="AD124" s="15"/>
      <c r="AE124" s="15"/>
      <c r="AT124" s="269" t="s">
        <v>319</v>
      </c>
      <c r="AU124" s="269" t="s">
        <v>85</v>
      </c>
      <c r="AV124" s="15" t="s">
        <v>315</v>
      </c>
      <c r="AW124" s="15" t="s">
        <v>37</v>
      </c>
      <c r="AX124" s="15" t="s">
        <v>83</v>
      </c>
      <c r="AY124" s="269" t="s">
        <v>308</v>
      </c>
    </row>
    <row r="125" s="2" customFormat="1" ht="16.5" customHeight="1">
      <c r="A125" s="41"/>
      <c r="B125" s="42"/>
      <c r="C125" s="216" t="s">
        <v>342</v>
      </c>
      <c r="D125" s="216" t="s">
        <v>310</v>
      </c>
      <c r="E125" s="217" t="s">
        <v>660</v>
      </c>
      <c r="F125" s="218" t="s">
        <v>661</v>
      </c>
      <c r="G125" s="219" t="s">
        <v>442</v>
      </c>
      <c r="H125" s="220">
        <v>554.55799999999999</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315</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315</v>
      </c>
      <c r="BM125" s="227" t="s">
        <v>8</v>
      </c>
    </row>
    <row r="126" s="2" customFormat="1">
      <c r="A126" s="41"/>
      <c r="B126" s="42"/>
      <c r="C126" s="43"/>
      <c r="D126" s="229" t="s">
        <v>317</v>
      </c>
      <c r="E126" s="43"/>
      <c r="F126" s="230" t="s">
        <v>662</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2" customFormat="1" ht="16.5" customHeight="1">
      <c r="A127" s="41"/>
      <c r="B127" s="42"/>
      <c r="C127" s="216" t="s">
        <v>347</v>
      </c>
      <c r="D127" s="216" t="s">
        <v>310</v>
      </c>
      <c r="E127" s="217" t="s">
        <v>663</v>
      </c>
      <c r="F127" s="218" t="s">
        <v>664</v>
      </c>
      <c r="G127" s="219" t="s">
        <v>442</v>
      </c>
      <c r="H127" s="220">
        <v>554.55799999999999</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381</v>
      </c>
    </row>
    <row r="128" s="2" customFormat="1">
      <c r="A128" s="41"/>
      <c r="B128" s="42"/>
      <c r="C128" s="43"/>
      <c r="D128" s="229" t="s">
        <v>317</v>
      </c>
      <c r="E128" s="43"/>
      <c r="F128" s="230" t="s">
        <v>665</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2" customFormat="1" ht="16.5" customHeight="1">
      <c r="A129" s="41"/>
      <c r="B129" s="42"/>
      <c r="C129" s="216" t="s">
        <v>352</v>
      </c>
      <c r="D129" s="216" t="s">
        <v>310</v>
      </c>
      <c r="E129" s="217" t="s">
        <v>666</v>
      </c>
      <c r="F129" s="218" t="s">
        <v>667</v>
      </c>
      <c r="G129" s="219" t="s">
        <v>493</v>
      </c>
      <c r="H129" s="220">
        <v>1109.116</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391</v>
      </c>
    </row>
    <row r="130" s="2" customFormat="1">
      <c r="A130" s="41"/>
      <c r="B130" s="42"/>
      <c r="C130" s="43"/>
      <c r="D130" s="229" t="s">
        <v>317</v>
      </c>
      <c r="E130" s="43"/>
      <c r="F130" s="230" t="s">
        <v>668</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13" customFormat="1">
      <c r="A131" s="13"/>
      <c r="B131" s="234"/>
      <c r="C131" s="235"/>
      <c r="D131" s="236" t="s">
        <v>319</v>
      </c>
      <c r="E131" s="237" t="s">
        <v>19</v>
      </c>
      <c r="F131" s="238" t="s">
        <v>659</v>
      </c>
      <c r="G131" s="235"/>
      <c r="H131" s="239">
        <v>1109.116</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76</v>
      </c>
      <c r="AY131" s="245" t="s">
        <v>308</v>
      </c>
    </row>
    <row r="132" s="15" customFormat="1">
      <c r="A132" s="15"/>
      <c r="B132" s="259"/>
      <c r="C132" s="260"/>
      <c r="D132" s="236" t="s">
        <v>319</v>
      </c>
      <c r="E132" s="261" t="s">
        <v>19</v>
      </c>
      <c r="F132" s="262" t="s">
        <v>448</v>
      </c>
      <c r="G132" s="260"/>
      <c r="H132" s="263">
        <v>1109.116</v>
      </c>
      <c r="I132" s="264"/>
      <c r="J132" s="260"/>
      <c r="K132" s="260"/>
      <c r="L132" s="265"/>
      <c r="M132" s="266"/>
      <c r="N132" s="267"/>
      <c r="O132" s="267"/>
      <c r="P132" s="267"/>
      <c r="Q132" s="267"/>
      <c r="R132" s="267"/>
      <c r="S132" s="267"/>
      <c r="T132" s="268"/>
      <c r="U132" s="15"/>
      <c r="V132" s="15"/>
      <c r="W132" s="15"/>
      <c r="X132" s="15"/>
      <c r="Y132" s="15"/>
      <c r="Z132" s="15"/>
      <c r="AA132" s="15"/>
      <c r="AB132" s="15"/>
      <c r="AC132" s="15"/>
      <c r="AD132" s="15"/>
      <c r="AE132" s="15"/>
      <c r="AT132" s="269" t="s">
        <v>319</v>
      </c>
      <c r="AU132" s="269" t="s">
        <v>85</v>
      </c>
      <c r="AV132" s="15" t="s">
        <v>315</v>
      </c>
      <c r="AW132" s="15" t="s">
        <v>37</v>
      </c>
      <c r="AX132" s="15" t="s">
        <v>83</v>
      </c>
      <c r="AY132" s="269" t="s">
        <v>308</v>
      </c>
    </row>
    <row r="133" s="12" customFormat="1" ht="22.8" customHeight="1">
      <c r="A133" s="12"/>
      <c r="B133" s="200"/>
      <c r="C133" s="201"/>
      <c r="D133" s="202" t="s">
        <v>75</v>
      </c>
      <c r="E133" s="214" t="s">
        <v>357</v>
      </c>
      <c r="F133" s="214" t="s">
        <v>542</v>
      </c>
      <c r="G133" s="201"/>
      <c r="H133" s="201"/>
      <c r="I133" s="204"/>
      <c r="J133" s="215">
        <f>BK133</f>
        <v>0</v>
      </c>
      <c r="K133" s="201"/>
      <c r="L133" s="206"/>
      <c r="M133" s="207"/>
      <c r="N133" s="208"/>
      <c r="O133" s="208"/>
      <c r="P133" s="209">
        <f>SUM(P134:P221)</f>
        <v>0</v>
      </c>
      <c r="Q133" s="208"/>
      <c r="R133" s="209">
        <f>SUM(R134:R221)</f>
        <v>0</v>
      </c>
      <c r="S133" s="208"/>
      <c r="T133" s="210">
        <f>SUM(T134:T221)</f>
        <v>0</v>
      </c>
      <c r="U133" s="12"/>
      <c r="V133" s="12"/>
      <c r="W133" s="12"/>
      <c r="X133" s="12"/>
      <c r="Y133" s="12"/>
      <c r="Z133" s="12"/>
      <c r="AA133" s="12"/>
      <c r="AB133" s="12"/>
      <c r="AC133" s="12"/>
      <c r="AD133" s="12"/>
      <c r="AE133" s="12"/>
      <c r="AR133" s="211" t="s">
        <v>83</v>
      </c>
      <c r="AT133" s="212" t="s">
        <v>75</v>
      </c>
      <c r="AU133" s="212" t="s">
        <v>83</v>
      </c>
      <c r="AY133" s="211" t="s">
        <v>308</v>
      </c>
      <c r="BK133" s="213">
        <f>SUM(BK134:BK221)</f>
        <v>0</v>
      </c>
    </row>
    <row r="134" s="2" customFormat="1" ht="16.5" customHeight="1">
      <c r="A134" s="41"/>
      <c r="B134" s="42"/>
      <c r="C134" s="216" t="s">
        <v>357</v>
      </c>
      <c r="D134" s="216" t="s">
        <v>310</v>
      </c>
      <c r="E134" s="217" t="s">
        <v>669</v>
      </c>
      <c r="F134" s="218" t="s">
        <v>670</v>
      </c>
      <c r="G134" s="219" t="s">
        <v>442</v>
      </c>
      <c r="H134" s="220">
        <v>222.13200000000001</v>
      </c>
      <c r="I134" s="221"/>
      <c r="J134" s="222">
        <f>ROUND(I134*H134,2)</f>
        <v>0</v>
      </c>
      <c r="K134" s="218" t="s">
        <v>314</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401</v>
      </c>
    </row>
    <row r="135" s="2" customFormat="1">
      <c r="A135" s="41"/>
      <c r="B135" s="42"/>
      <c r="C135" s="43"/>
      <c r="D135" s="229" t="s">
        <v>317</v>
      </c>
      <c r="E135" s="43"/>
      <c r="F135" s="230" t="s">
        <v>671</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4" customFormat="1">
      <c r="A136" s="14"/>
      <c r="B136" s="249"/>
      <c r="C136" s="250"/>
      <c r="D136" s="236" t="s">
        <v>319</v>
      </c>
      <c r="E136" s="251" t="s">
        <v>19</v>
      </c>
      <c r="F136" s="252" t="s">
        <v>672</v>
      </c>
      <c r="G136" s="250"/>
      <c r="H136" s="251" t="s">
        <v>19</v>
      </c>
      <c r="I136" s="253"/>
      <c r="J136" s="250"/>
      <c r="K136" s="250"/>
      <c r="L136" s="254"/>
      <c r="M136" s="255"/>
      <c r="N136" s="256"/>
      <c r="O136" s="256"/>
      <c r="P136" s="256"/>
      <c r="Q136" s="256"/>
      <c r="R136" s="256"/>
      <c r="S136" s="256"/>
      <c r="T136" s="257"/>
      <c r="U136" s="14"/>
      <c r="V136" s="14"/>
      <c r="W136" s="14"/>
      <c r="X136" s="14"/>
      <c r="Y136" s="14"/>
      <c r="Z136" s="14"/>
      <c r="AA136" s="14"/>
      <c r="AB136" s="14"/>
      <c r="AC136" s="14"/>
      <c r="AD136" s="14"/>
      <c r="AE136" s="14"/>
      <c r="AT136" s="258" t="s">
        <v>319</v>
      </c>
      <c r="AU136" s="258" t="s">
        <v>85</v>
      </c>
      <c r="AV136" s="14" t="s">
        <v>83</v>
      </c>
      <c r="AW136" s="14" t="s">
        <v>37</v>
      </c>
      <c r="AX136" s="14" t="s">
        <v>76</v>
      </c>
      <c r="AY136" s="258" t="s">
        <v>308</v>
      </c>
    </row>
    <row r="137" s="13" customFormat="1">
      <c r="A137" s="13"/>
      <c r="B137" s="234"/>
      <c r="C137" s="235"/>
      <c r="D137" s="236" t="s">
        <v>319</v>
      </c>
      <c r="E137" s="237" t="s">
        <v>19</v>
      </c>
      <c r="F137" s="238" t="s">
        <v>673</v>
      </c>
      <c r="G137" s="235"/>
      <c r="H137" s="239">
        <v>65.259</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674</v>
      </c>
      <c r="G138" s="235"/>
      <c r="H138" s="239">
        <v>72.900000000000006</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3" customFormat="1">
      <c r="A139" s="13"/>
      <c r="B139" s="234"/>
      <c r="C139" s="235"/>
      <c r="D139" s="236" t="s">
        <v>319</v>
      </c>
      <c r="E139" s="237" t="s">
        <v>19</v>
      </c>
      <c r="F139" s="238" t="s">
        <v>675</v>
      </c>
      <c r="G139" s="235"/>
      <c r="H139" s="239">
        <v>19.088999999999999</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3" customFormat="1">
      <c r="A140" s="13"/>
      <c r="B140" s="234"/>
      <c r="C140" s="235"/>
      <c r="D140" s="236" t="s">
        <v>319</v>
      </c>
      <c r="E140" s="237" t="s">
        <v>19</v>
      </c>
      <c r="F140" s="238" t="s">
        <v>676</v>
      </c>
      <c r="G140" s="235"/>
      <c r="H140" s="239">
        <v>23.568999999999999</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3" customFormat="1">
      <c r="A141" s="13"/>
      <c r="B141" s="234"/>
      <c r="C141" s="235"/>
      <c r="D141" s="236" t="s">
        <v>319</v>
      </c>
      <c r="E141" s="237" t="s">
        <v>19</v>
      </c>
      <c r="F141" s="238" t="s">
        <v>677</v>
      </c>
      <c r="G141" s="235"/>
      <c r="H141" s="239">
        <v>24.254999999999999</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678</v>
      </c>
      <c r="G142" s="235"/>
      <c r="H142" s="239">
        <v>17.059999999999999</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222.13199999999998</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16.5" customHeight="1">
      <c r="A144" s="41"/>
      <c r="B144" s="42"/>
      <c r="C144" s="216" t="s">
        <v>362</v>
      </c>
      <c r="D144" s="216" t="s">
        <v>310</v>
      </c>
      <c r="E144" s="217" t="s">
        <v>543</v>
      </c>
      <c r="F144" s="218" t="s">
        <v>544</v>
      </c>
      <c r="G144" s="219" t="s">
        <v>442</v>
      </c>
      <c r="H144" s="220">
        <v>331.81</v>
      </c>
      <c r="I144" s="221"/>
      <c r="J144" s="222">
        <f>ROUND(I144*H144,2)</f>
        <v>0</v>
      </c>
      <c r="K144" s="218" t="s">
        <v>314</v>
      </c>
      <c r="L144" s="47"/>
      <c r="M144" s="223" t="s">
        <v>19</v>
      </c>
      <c r="N144" s="224" t="s">
        <v>47</v>
      </c>
      <c r="O144" s="87"/>
      <c r="P144" s="225">
        <f>O144*H144</f>
        <v>0</v>
      </c>
      <c r="Q144" s="225">
        <v>0</v>
      </c>
      <c r="R144" s="225">
        <f>Q144*H144</f>
        <v>0</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411</v>
      </c>
    </row>
    <row r="145" s="2" customFormat="1">
      <c r="A145" s="41"/>
      <c r="B145" s="42"/>
      <c r="C145" s="43"/>
      <c r="D145" s="229" t="s">
        <v>317</v>
      </c>
      <c r="E145" s="43"/>
      <c r="F145" s="230" t="s">
        <v>545</v>
      </c>
      <c r="G145" s="43"/>
      <c r="H145" s="43"/>
      <c r="I145" s="231"/>
      <c r="J145" s="43"/>
      <c r="K145" s="43"/>
      <c r="L145" s="47"/>
      <c r="M145" s="232"/>
      <c r="N145" s="233"/>
      <c r="O145" s="87"/>
      <c r="P145" s="87"/>
      <c r="Q145" s="87"/>
      <c r="R145" s="87"/>
      <c r="S145" s="87"/>
      <c r="T145" s="88"/>
      <c r="U145" s="41"/>
      <c r="V145" s="41"/>
      <c r="W145" s="41"/>
      <c r="X145" s="41"/>
      <c r="Y145" s="41"/>
      <c r="Z145" s="41"/>
      <c r="AA145" s="41"/>
      <c r="AB145" s="41"/>
      <c r="AC145" s="41"/>
      <c r="AD145" s="41"/>
      <c r="AE145" s="41"/>
      <c r="AT145" s="20" t="s">
        <v>317</v>
      </c>
      <c r="AU145" s="20" t="s">
        <v>85</v>
      </c>
    </row>
    <row r="146" s="14" customFormat="1">
      <c r="A146" s="14"/>
      <c r="B146" s="249"/>
      <c r="C146" s="250"/>
      <c r="D146" s="236" t="s">
        <v>319</v>
      </c>
      <c r="E146" s="251" t="s">
        <v>19</v>
      </c>
      <c r="F146" s="252" t="s">
        <v>672</v>
      </c>
      <c r="G146" s="250"/>
      <c r="H146" s="251" t="s">
        <v>19</v>
      </c>
      <c r="I146" s="253"/>
      <c r="J146" s="250"/>
      <c r="K146" s="250"/>
      <c r="L146" s="254"/>
      <c r="M146" s="255"/>
      <c r="N146" s="256"/>
      <c r="O146" s="256"/>
      <c r="P146" s="256"/>
      <c r="Q146" s="256"/>
      <c r="R146" s="256"/>
      <c r="S146" s="256"/>
      <c r="T146" s="257"/>
      <c r="U146" s="14"/>
      <c r="V146" s="14"/>
      <c r="W146" s="14"/>
      <c r="X146" s="14"/>
      <c r="Y146" s="14"/>
      <c r="Z146" s="14"/>
      <c r="AA146" s="14"/>
      <c r="AB146" s="14"/>
      <c r="AC146" s="14"/>
      <c r="AD146" s="14"/>
      <c r="AE146" s="14"/>
      <c r="AT146" s="258" t="s">
        <v>319</v>
      </c>
      <c r="AU146" s="258" t="s">
        <v>85</v>
      </c>
      <c r="AV146" s="14" t="s">
        <v>83</v>
      </c>
      <c r="AW146" s="14" t="s">
        <v>37</v>
      </c>
      <c r="AX146" s="14" t="s">
        <v>76</v>
      </c>
      <c r="AY146" s="258" t="s">
        <v>308</v>
      </c>
    </row>
    <row r="147" s="14" customFormat="1">
      <c r="A147" s="14"/>
      <c r="B147" s="249"/>
      <c r="C147" s="250"/>
      <c r="D147" s="236" t="s">
        <v>319</v>
      </c>
      <c r="E147" s="251" t="s">
        <v>19</v>
      </c>
      <c r="F147" s="252" t="s">
        <v>679</v>
      </c>
      <c r="G147" s="250"/>
      <c r="H147" s="251" t="s">
        <v>19</v>
      </c>
      <c r="I147" s="253"/>
      <c r="J147" s="250"/>
      <c r="K147" s="250"/>
      <c r="L147" s="254"/>
      <c r="M147" s="255"/>
      <c r="N147" s="256"/>
      <c r="O147" s="256"/>
      <c r="P147" s="256"/>
      <c r="Q147" s="256"/>
      <c r="R147" s="256"/>
      <c r="S147" s="256"/>
      <c r="T147" s="257"/>
      <c r="U147" s="14"/>
      <c r="V147" s="14"/>
      <c r="W147" s="14"/>
      <c r="X147" s="14"/>
      <c r="Y147" s="14"/>
      <c r="Z147" s="14"/>
      <c r="AA147" s="14"/>
      <c r="AB147" s="14"/>
      <c r="AC147" s="14"/>
      <c r="AD147" s="14"/>
      <c r="AE147" s="14"/>
      <c r="AT147" s="258" t="s">
        <v>319</v>
      </c>
      <c r="AU147" s="258" t="s">
        <v>85</v>
      </c>
      <c r="AV147" s="14" t="s">
        <v>83</v>
      </c>
      <c r="AW147" s="14" t="s">
        <v>37</v>
      </c>
      <c r="AX147" s="14" t="s">
        <v>76</v>
      </c>
      <c r="AY147" s="258" t="s">
        <v>308</v>
      </c>
    </row>
    <row r="148" s="13" customFormat="1">
      <c r="A148" s="13"/>
      <c r="B148" s="234"/>
      <c r="C148" s="235"/>
      <c r="D148" s="236" t="s">
        <v>319</v>
      </c>
      <c r="E148" s="237" t="s">
        <v>19</v>
      </c>
      <c r="F148" s="238" t="s">
        <v>680</v>
      </c>
      <c r="G148" s="235"/>
      <c r="H148" s="239">
        <v>157.709</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3" customFormat="1">
      <c r="A149" s="13"/>
      <c r="B149" s="234"/>
      <c r="C149" s="235"/>
      <c r="D149" s="236" t="s">
        <v>319</v>
      </c>
      <c r="E149" s="237" t="s">
        <v>19</v>
      </c>
      <c r="F149" s="238" t="s">
        <v>681</v>
      </c>
      <c r="G149" s="235"/>
      <c r="H149" s="239">
        <v>61.856999999999999</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3" customFormat="1">
      <c r="A150" s="13"/>
      <c r="B150" s="234"/>
      <c r="C150" s="235"/>
      <c r="D150" s="236" t="s">
        <v>319</v>
      </c>
      <c r="E150" s="237" t="s">
        <v>19</v>
      </c>
      <c r="F150" s="238" t="s">
        <v>682</v>
      </c>
      <c r="G150" s="235"/>
      <c r="H150" s="239">
        <v>31.780000000000001</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3" customFormat="1">
      <c r="A151" s="13"/>
      <c r="B151" s="234"/>
      <c r="C151" s="235"/>
      <c r="D151" s="236" t="s">
        <v>319</v>
      </c>
      <c r="E151" s="237" t="s">
        <v>19</v>
      </c>
      <c r="F151" s="238" t="s">
        <v>683</v>
      </c>
      <c r="G151" s="235"/>
      <c r="H151" s="239">
        <v>-22.713000000000001</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4" customFormat="1">
      <c r="A152" s="14"/>
      <c r="B152" s="249"/>
      <c r="C152" s="250"/>
      <c r="D152" s="236" t="s">
        <v>319</v>
      </c>
      <c r="E152" s="251" t="s">
        <v>19</v>
      </c>
      <c r="F152" s="252" t="s">
        <v>684</v>
      </c>
      <c r="G152" s="250"/>
      <c r="H152" s="251" t="s">
        <v>19</v>
      </c>
      <c r="I152" s="253"/>
      <c r="J152" s="250"/>
      <c r="K152" s="250"/>
      <c r="L152" s="254"/>
      <c r="M152" s="255"/>
      <c r="N152" s="256"/>
      <c r="O152" s="256"/>
      <c r="P152" s="256"/>
      <c r="Q152" s="256"/>
      <c r="R152" s="256"/>
      <c r="S152" s="256"/>
      <c r="T152" s="257"/>
      <c r="U152" s="14"/>
      <c r="V152" s="14"/>
      <c r="W152" s="14"/>
      <c r="X152" s="14"/>
      <c r="Y152" s="14"/>
      <c r="Z152" s="14"/>
      <c r="AA152" s="14"/>
      <c r="AB152" s="14"/>
      <c r="AC152" s="14"/>
      <c r="AD152" s="14"/>
      <c r="AE152" s="14"/>
      <c r="AT152" s="258" t="s">
        <v>319</v>
      </c>
      <c r="AU152" s="258" t="s">
        <v>85</v>
      </c>
      <c r="AV152" s="14" t="s">
        <v>83</v>
      </c>
      <c r="AW152" s="14" t="s">
        <v>37</v>
      </c>
      <c r="AX152" s="14" t="s">
        <v>76</v>
      </c>
      <c r="AY152" s="258" t="s">
        <v>308</v>
      </c>
    </row>
    <row r="153" s="13" customFormat="1">
      <c r="A153" s="13"/>
      <c r="B153" s="234"/>
      <c r="C153" s="235"/>
      <c r="D153" s="236" t="s">
        <v>319</v>
      </c>
      <c r="E153" s="237" t="s">
        <v>19</v>
      </c>
      <c r="F153" s="238" t="s">
        <v>685</v>
      </c>
      <c r="G153" s="235"/>
      <c r="H153" s="239">
        <v>7.8559999999999999</v>
      </c>
      <c r="I153" s="240"/>
      <c r="J153" s="235"/>
      <c r="K153" s="235"/>
      <c r="L153" s="241"/>
      <c r="M153" s="242"/>
      <c r="N153" s="243"/>
      <c r="O153" s="243"/>
      <c r="P153" s="243"/>
      <c r="Q153" s="243"/>
      <c r="R153" s="243"/>
      <c r="S153" s="243"/>
      <c r="T153" s="244"/>
      <c r="U153" s="13"/>
      <c r="V153" s="13"/>
      <c r="W153" s="13"/>
      <c r="X153" s="13"/>
      <c r="Y153" s="13"/>
      <c r="Z153" s="13"/>
      <c r="AA153" s="13"/>
      <c r="AB153" s="13"/>
      <c r="AC153" s="13"/>
      <c r="AD153" s="13"/>
      <c r="AE153" s="13"/>
      <c r="AT153" s="245" t="s">
        <v>319</v>
      </c>
      <c r="AU153" s="245" t="s">
        <v>85</v>
      </c>
      <c r="AV153" s="13" t="s">
        <v>85</v>
      </c>
      <c r="AW153" s="13" t="s">
        <v>37</v>
      </c>
      <c r="AX153" s="13" t="s">
        <v>76</v>
      </c>
      <c r="AY153" s="245" t="s">
        <v>308</v>
      </c>
    </row>
    <row r="154" s="14" customFormat="1">
      <c r="A154" s="14"/>
      <c r="B154" s="249"/>
      <c r="C154" s="250"/>
      <c r="D154" s="236" t="s">
        <v>319</v>
      </c>
      <c r="E154" s="251" t="s">
        <v>19</v>
      </c>
      <c r="F154" s="252" t="s">
        <v>686</v>
      </c>
      <c r="G154" s="250"/>
      <c r="H154" s="251" t="s">
        <v>19</v>
      </c>
      <c r="I154" s="253"/>
      <c r="J154" s="250"/>
      <c r="K154" s="250"/>
      <c r="L154" s="254"/>
      <c r="M154" s="255"/>
      <c r="N154" s="256"/>
      <c r="O154" s="256"/>
      <c r="P154" s="256"/>
      <c r="Q154" s="256"/>
      <c r="R154" s="256"/>
      <c r="S154" s="256"/>
      <c r="T154" s="257"/>
      <c r="U154" s="14"/>
      <c r="V154" s="14"/>
      <c r="W154" s="14"/>
      <c r="X154" s="14"/>
      <c r="Y154" s="14"/>
      <c r="Z154" s="14"/>
      <c r="AA154" s="14"/>
      <c r="AB154" s="14"/>
      <c r="AC154" s="14"/>
      <c r="AD154" s="14"/>
      <c r="AE154" s="14"/>
      <c r="AT154" s="258" t="s">
        <v>319</v>
      </c>
      <c r="AU154" s="258" t="s">
        <v>85</v>
      </c>
      <c r="AV154" s="14" t="s">
        <v>83</v>
      </c>
      <c r="AW154" s="14" t="s">
        <v>37</v>
      </c>
      <c r="AX154" s="14" t="s">
        <v>76</v>
      </c>
      <c r="AY154" s="258" t="s">
        <v>308</v>
      </c>
    </row>
    <row r="155" s="13" customFormat="1">
      <c r="A155" s="13"/>
      <c r="B155" s="234"/>
      <c r="C155" s="235"/>
      <c r="D155" s="236" t="s">
        <v>319</v>
      </c>
      <c r="E155" s="237" t="s">
        <v>19</v>
      </c>
      <c r="F155" s="238" t="s">
        <v>687</v>
      </c>
      <c r="G155" s="235"/>
      <c r="H155" s="239">
        <v>75.632999999999996</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76</v>
      </c>
      <c r="AY155" s="245" t="s">
        <v>308</v>
      </c>
    </row>
    <row r="156" s="13" customFormat="1">
      <c r="A156" s="13"/>
      <c r="B156" s="234"/>
      <c r="C156" s="235"/>
      <c r="D156" s="236" t="s">
        <v>319</v>
      </c>
      <c r="E156" s="237" t="s">
        <v>19</v>
      </c>
      <c r="F156" s="238" t="s">
        <v>688</v>
      </c>
      <c r="G156" s="235"/>
      <c r="H156" s="239">
        <v>19.687999999999999</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5" customFormat="1">
      <c r="A157" s="15"/>
      <c r="B157" s="259"/>
      <c r="C157" s="260"/>
      <c r="D157" s="236" t="s">
        <v>319</v>
      </c>
      <c r="E157" s="261" t="s">
        <v>19</v>
      </c>
      <c r="F157" s="262" t="s">
        <v>448</v>
      </c>
      <c r="G157" s="260"/>
      <c r="H157" s="263">
        <v>331.81</v>
      </c>
      <c r="I157" s="264"/>
      <c r="J157" s="260"/>
      <c r="K157" s="260"/>
      <c r="L157" s="265"/>
      <c r="M157" s="266"/>
      <c r="N157" s="267"/>
      <c r="O157" s="267"/>
      <c r="P157" s="267"/>
      <c r="Q157" s="267"/>
      <c r="R157" s="267"/>
      <c r="S157" s="267"/>
      <c r="T157" s="268"/>
      <c r="U157" s="15"/>
      <c r="V157" s="15"/>
      <c r="W157" s="15"/>
      <c r="X157" s="15"/>
      <c r="Y157" s="15"/>
      <c r="Z157" s="15"/>
      <c r="AA157" s="15"/>
      <c r="AB157" s="15"/>
      <c r="AC157" s="15"/>
      <c r="AD157" s="15"/>
      <c r="AE157" s="15"/>
      <c r="AT157" s="269" t="s">
        <v>319</v>
      </c>
      <c r="AU157" s="269" t="s">
        <v>85</v>
      </c>
      <c r="AV157" s="15" t="s">
        <v>315</v>
      </c>
      <c r="AW157" s="15" t="s">
        <v>37</v>
      </c>
      <c r="AX157" s="15" t="s">
        <v>83</v>
      </c>
      <c r="AY157" s="269" t="s">
        <v>308</v>
      </c>
    </row>
    <row r="158" s="2" customFormat="1" ht="16.5" customHeight="1">
      <c r="A158" s="41"/>
      <c r="B158" s="42"/>
      <c r="C158" s="216" t="s">
        <v>367</v>
      </c>
      <c r="D158" s="216" t="s">
        <v>310</v>
      </c>
      <c r="E158" s="217" t="s">
        <v>689</v>
      </c>
      <c r="F158" s="218" t="s">
        <v>690</v>
      </c>
      <c r="G158" s="219" t="s">
        <v>313</v>
      </c>
      <c r="H158" s="220">
        <v>42.710000000000001</v>
      </c>
      <c r="I158" s="221"/>
      <c r="J158" s="222">
        <f>ROUND(I158*H158,2)</f>
        <v>0</v>
      </c>
      <c r="K158" s="218" t="s">
        <v>314</v>
      </c>
      <c r="L158" s="47"/>
      <c r="M158" s="223" t="s">
        <v>19</v>
      </c>
      <c r="N158" s="224" t="s">
        <v>47</v>
      </c>
      <c r="O158" s="87"/>
      <c r="P158" s="225">
        <f>O158*H158</f>
        <v>0</v>
      </c>
      <c r="Q158" s="225">
        <v>0</v>
      </c>
      <c r="R158" s="225">
        <f>Q158*H158</f>
        <v>0</v>
      </c>
      <c r="S158" s="225">
        <v>0</v>
      </c>
      <c r="T158" s="226">
        <f>S158*H158</f>
        <v>0</v>
      </c>
      <c r="U158" s="41"/>
      <c r="V158" s="41"/>
      <c r="W158" s="41"/>
      <c r="X158" s="41"/>
      <c r="Y158" s="41"/>
      <c r="Z158" s="41"/>
      <c r="AA158" s="41"/>
      <c r="AB158" s="41"/>
      <c r="AC158" s="41"/>
      <c r="AD158" s="41"/>
      <c r="AE158" s="41"/>
      <c r="AR158" s="227" t="s">
        <v>315</v>
      </c>
      <c r="AT158" s="227" t="s">
        <v>310</v>
      </c>
      <c r="AU158" s="227" t="s">
        <v>85</v>
      </c>
      <c r="AY158" s="20" t="s">
        <v>308</v>
      </c>
      <c r="BE158" s="228">
        <f>IF(N158="základní",J158,0)</f>
        <v>0</v>
      </c>
      <c r="BF158" s="228">
        <f>IF(N158="snížená",J158,0)</f>
        <v>0</v>
      </c>
      <c r="BG158" s="228">
        <f>IF(N158="zákl. přenesená",J158,0)</f>
        <v>0</v>
      </c>
      <c r="BH158" s="228">
        <f>IF(N158="sníž. přenesená",J158,0)</f>
        <v>0</v>
      </c>
      <c r="BI158" s="228">
        <f>IF(N158="nulová",J158,0)</f>
        <v>0</v>
      </c>
      <c r="BJ158" s="20" t="s">
        <v>83</v>
      </c>
      <c r="BK158" s="228">
        <f>ROUND(I158*H158,2)</f>
        <v>0</v>
      </c>
      <c r="BL158" s="20" t="s">
        <v>315</v>
      </c>
      <c r="BM158" s="227" t="s">
        <v>420</v>
      </c>
    </row>
    <row r="159" s="2" customFormat="1">
      <c r="A159" s="41"/>
      <c r="B159" s="42"/>
      <c r="C159" s="43"/>
      <c r="D159" s="229" t="s">
        <v>317</v>
      </c>
      <c r="E159" s="43"/>
      <c r="F159" s="230" t="s">
        <v>691</v>
      </c>
      <c r="G159" s="43"/>
      <c r="H159" s="43"/>
      <c r="I159" s="231"/>
      <c r="J159" s="43"/>
      <c r="K159" s="43"/>
      <c r="L159" s="47"/>
      <c r="M159" s="232"/>
      <c r="N159" s="233"/>
      <c r="O159" s="87"/>
      <c r="P159" s="87"/>
      <c r="Q159" s="87"/>
      <c r="R159" s="87"/>
      <c r="S159" s="87"/>
      <c r="T159" s="88"/>
      <c r="U159" s="41"/>
      <c r="V159" s="41"/>
      <c r="W159" s="41"/>
      <c r="X159" s="41"/>
      <c r="Y159" s="41"/>
      <c r="Z159" s="41"/>
      <c r="AA159" s="41"/>
      <c r="AB159" s="41"/>
      <c r="AC159" s="41"/>
      <c r="AD159" s="41"/>
      <c r="AE159" s="41"/>
      <c r="AT159" s="20" t="s">
        <v>317</v>
      </c>
      <c r="AU159" s="20" t="s">
        <v>85</v>
      </c>
    </row>
    <row r="160" s="14" customFormat="1">
      <c r="A160" s="14"/>
      <c r="B160" s="249"/>
      <c r="C160" s="250"/>
      <c r="D160" s="236" t="s">
        <v>319</v>
      </c>
      <c r="E160" s="251" t="s">
        <v>19</v>
      </c>
      <c r="F160" s="252" t="s">
        <v>692</v>
      </c>
      <c r="G160" s="250"/>
      <c r="H160" s="251" t="s">
        <v>19</v>
      </c>
      <c r="I160" s="253"/>
      <c r="J160" s="250"/>
      <c r="K160" s="250"/>
      <c r="L160" s="254"/>
      <c r="M160" s="255"/>
      <c r="N160" s="256"/>
      <c r="O160" s="256"/>
      <c r="P160" s="256"/>
      <c r="Q160" s="256"/>
      <c r="R160" s="256"/>
      <c r="S160" s="256"/>
      <c r="T160" s="257"/>
      <c r="U160" s="14"/>
      <c r="V160" s="14"/>
      <c r="W160" s="14"/>
      <c r="X160" s="14"/>
      <c r="Y160" s="14"/>
      <c r="Z160" s="14"/>
      <c r="AA160" s="14"/>
      <c r="AB160" s="14"/>
      <c r="AC160" s="14"/>
      <c r="AD160" s="14"/>
      <c r="AE160" s="14"/>
      <c r="AT160" s="258" t="s">
        <v>319</v>
      </c>
      <c r="AU160" s="258" t="s">
        <v>85</v>
      </c>
      <c r="AV160" s="14" t="s">
        <v>83</v>
      </c>
      <c r="AW160" s="14" t="s">
        <v>37</v>
      </c>
      <c r="AX160" s="14" t="s">
        <v>76</v>
      </c>
      <c r="AY160" s="258" t="s">
        <v>308</v>
      </c>
    </row>
    <row r="161" s="13" customFormat="1">
      <c r="A161" s="13"/>
      <c r="B161" s="234"/>
      <c r="C161" s="235"/>
      <c r="D161" s="236" t="s">
        <v>319</v>
      </c>
      <c r="E161" s="237" t="s">
        <v>19</v>
      </c>
      <c r="F161" s="238" t="s">
        <v>693</v>
      </c>
      <c r="G161" s="235"/>
      <c r="H161" s="239">
        <v>34.710000000000001</v>
      </c>
      <c r="I161" s="240"/>
      <c r="J161" s="235"/>
      <c r="K161" s="235"/>
      <c r="L161" s="241"/>
      <c r="M161" s="242"/>
      <c r="N161" s="243"/>
      <c r="O161" s="243"/>
      <c r="P161" s="243"/>
      <c r="Q161" s="243"/>
      <c r="R161" s="243"/>
      <c r="S161" s="243"/>
      <c r="T161" s="244"/>
      <c r="U161" s="13"/>
      <c r="V161" s="13"/>
      <c r="W161" s="13"/>
      <c r="X161" s="13"/>
      <c r="Y161" s="13"/>
      <c r="Z161" s="13"/>
      <c r="AA161" s="13"/>
      <c r="AB161" s="13"/>
      <c r="AC161" s="13"/>
      <c r="AD161" s="13"/>
      <c r="AE161" s="13"/>
      <c r="AT161" s="245" t="s">
        <v>319</v>
      </c>
      <c r="AU161" s="245" t="s">
        <v>85</v>
      </c>
      <c r="AV161" s="13" t="s">
        <v>85</v>
      </c>
      <c r="AW161" s="13" t="s">
        <v>37</v>
      </c>
      <c r="AX161" s="13" t="s">
        <v>76</v>
      </c>
      <c r="AY161" s="245" t="s">
        <v>308</v>
      </c>
    </row>
    <row r="162" s="14" customFormat="1">
      <c r="A162" s="14"/>
      <c r="B162" s="249"/>
      <c r="C162" s="250"/>
      <c r="D162" s="236" t="s">
        <v>319</v>
      </c>
      <c r="E162" s="251" t="s">
        <v>19</v>
      </c>
      <c r="F162" s="252" t="s">
        <v>694</v>
      </c>
      <c r="G162" s="250"/>
      <c r="H162" s="251" t="s">
        <v>19</v>
      </c>
      <c r="I162" s="253"/>
      <c r="J162" s="250"/>
      <c r="K162" s="250"/>
      <c r="L162" s="254"/>
      <c r="M162" s="255"/>
      <c r="N162" s="256"/>
      <c r="O162" s="256"/>
      <c r="P162" s="256"/>
      <c r="Q162" s="256"/>
      <c r="R162" s="256"/>
      <c r="S162" s="256"/>
      <c r="T162" s="257"/>
      <c r="U162" s="14"/>
      <c r="V162" s="14"/>
      <c r="W162" s="14"/>
      <c r="X162" s="14"/>
      <c r="Y162" s="14"/>
      <c r="Z162" s="14"/>
      <c r="AA162" s="14"/>
      <c r="AB162" s="14"/>
      <c r="AC162" s="14"/>
      <c r="AD162" s="14"/>
      <c r="AE162" s="14"/>
      <c r="AT162" s="258" t="s">
        <v>319</v>
      </c>
      <c r="AU162" s="258" t="s">
        <v>85</v>
      </c>
      <c r="AV162" s="14" t="s">
        <v>83</v>
      </c>
      <c r="AW162" s="14" t="s">
        <v>37</v>
      </c>
      <c r="AX162" s="14" t="s">
        <v>76</v>
      </c>
      <c r="AY162" s="258" t="s">
        <v>308</v>
      </c>
    </row>
    <row r="163" s="13" customFormat="1">
      <c r="A163" s="13"/>
      <c r="B163" s="234"/>
      <c r="C163" s="235"/>
      <c r="D163" s="236" t="s">
        <v>319</v>
      </c>
      <c r="E163" s="237" t="s">
        <v>19</v>
      </c>
      <c r="F163" s="238" t="s">
        <v>695</v>
      </c>
      <c r="G163" s="235"/>
      <c r="H163" s="239">
        <v>8</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76</v>
      </c>
      <c r="AY163" s="245" t="s">
        <v>308</v>
      </c>
    </row>
    <row r="164" s="15" customFormat="1">
      <c r="A164" s="15"/>
      <c r="B164" s="259"/>
      <c r="C164" s="260"/>
      <c r="D164" s="236" t="s">
        <v>319</v>
      </c>
      <c r="E164" s="261" t="s">
        <v>19</v>
      </c>
      <c r="F164" s="262" t="s">
        <v>448</v>
      </c>
      <c r="G164" s="260"/>
      <c r="H164" s="263">
        <v>42.710000000000001</v>
      </c>
      <c r="I164" s="264"/>
      <c r="J164" s="260"/>
      <c r="K164" s="260"/>
      <c r="L164" s="265"/>
      <c r="M164" s="266"/>
      <c r="N164" s="267"/>
      <c r="O164" s="267"/>
      <c r="P164" s="267"/>
      <c r="Q164" s="267"/>
      <c r="R164" s="267"/>
      <c r="S164" s="267"/>
      <c r="T164" s="268"/>
      <c r="U164" s="15"/>
      <c r="V164" s="15"/>
      <c r="W164" s="15"/>
      <c r="X164" s="15"/>
      <c r="Y164" s="15"/>
      <c r="Z164" s="15"/>
      <c r="AA164" s="15"/>
      <c r="AB164" s="15"/>
      <c r="AC164" s="15"/>
      <c r="AD164" s="15"/>
      <c r="AE164" s="15"/>
      <c r="AT164" s="269" t="s">
        <v>319</v>
      </c>
      <c r="AU164" s="269" t="s">
        <v>85</v>
      </c>
      <c r="AV164" s="15" t="s">
        <v>315</v>
      </c>
      <c r="AW164" s="15" t="s">
        <v>37</v>
      </c>
      <c r="AX164" s="15" t="s">
        <v>83</v>
      </c>
      <c r="AY164" s="269" t="s">
        <v>308</v>
      </c>
    </row>
    <row r="165" s="2" customFormat="1" ht="16.5" customHeight="1">
      <c r="A165" s="41"/>
      <c r="B165" s="42"/>
      <c r="C165" s="216" t="s">
        <v>8</v>
      </c>
      <c r="D165" s="216" t="s">
        <v>310</v>
      </c>
      <c r="E165" s="217" t="s">
        <v>696</v>
      </c>
      <c r="F165" s="218" t="s">
        <v>697</v>
      </c>
      <c r="G165" s="219" t="s">
        <v>442</v>
      </c>
      <c r="H165" s="220">
        <v>39.887999999999998</v>
      </c>
      <c r="I165" s="221"/>
      <c r="J165" s="222">
        <f>ROUND(I165*H165,2)</f>
        <v>0</v>
      </c>
      <c r="K165" s="218" t="s">
        <v>19</v>
      </c>
      <c r="L165" s="47"/>
      <c r="M165" s="223" t="s">
        <v>19</v>
      </c>
      <c r="N165" s="224" t="s">
        <v>47</v>
      </c>
      <c r="O165" s="87"/>
      <c r="P165" s="225">
        <f>O165*H165</f>
        <v>0</v>
      </c>
      <c r="Q165" s="225">
        <v>0</v>
      </c>
      <c r="R165" s="225">
        <f>Q165*H165</f>
        <v>0</v>
      </c>
      <c r="S165" s="225">
        <v>0</v>
      </c>
      <c r="T165" s="226">
        <f>S165*H165</f>
        <v>0</v>
      </c>
      <c r="U165" s="41"/>
      <c r="V165" s="41"/>
      <c r="W165" s="41"/>
      <c r="X165" s="41"/>
      <c r="Y165" s="41"/>
      <c r="Z165" s="41"/>
      <c r="AA165" s="41"/>
      <c r="AB165" s="41"/>
      <c r="AC165" s="41"/>
      <c r="AD165" s="41"/>
      <c r="AE165" s="41"/>
      <c r="AR165" s="227" t="s">
        <v>315</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315</v>
      </c>
      <c r="BM165" s="227" t="s">
        <v>430</v>
      </c>
    </row>
    <row r="166" s="14" customFormat="1">
      <c r="A166" s="14"/>
      <c r="B166" s="249"/>
      <c r="C166" s="250"/>
      <c r="D166" s="236" t="s">
        <v>319</v>
      </c>
      <c r="E166" s="251" t="s">
        <v>19</v>
      </c>
      <c r="F166" s="252" t="s">
        <v>698</v>
      </c>
      <c r="G166" s="250"/>
      <c r="H166" s="251" t="s">
        <v>19</v>
      </c>
      <c r="I166" s="253"/>
      <c r="J166" s="250"/>
      <c r="K166" s="250"/>
      <c r="L166" s="254"/>
      <c r="M166" s="255"/>
      <c r="N166" s="256"/>
      <c r="O166" s="256"/>
      <c r="P166" s="256"/>
      <c r="Q166" s="256"/>
      <c r="R166" s="256"/>
      <c r="S166" s="256"/>
      <c r="T166" s="257"/>
      <c r="U166" s="14"/>
      <c r="V166" s="14"/>
      <c r="W166" s="14"/>
      <c r="X166" s="14"/>
      <c r="Y166" s="14"/>
      <c r="Z166" s="14"/>
      <c r="AA166" s="14"/>
      <c r="AB166" s="14"/>
      <c r="AC166" s="14"/>
      <c r="AD166" s="14"/>
      <c r="AE166" s="14"/>
      <c r="AT166" s="258" t="s">
        <v>319</v>
      </c>
      <c r="AU166" s="258" t="s">
        <v>85</v>
      </c>
      <c r="AV166" s="14" t="s">
        <v>83</v>
      </c>
      <c r="AW166" s="14" t="s">
        <v>37</v>
      </c>
      <c r="AX166" s="14" t="s">
        <v>76</v>
      </c>
      <c r="AY166" s="258" t="s">
        <v>308</v>
      </c>
    </row>
    <row r="167" s="13" customFormat="1">
      <c r="A167" s="13"/>
      <c r="B167" s="234"/>
      <c r="C167" s="235"/>
      <c r="D167" s="236" t="s">
        <v>319</v>
      </c>
      <c r="E167" s="237" t="s">
        <v>19</v>
      </c>
      <c r="F167" s="238" t="s">
        <v>699</v>
      </c>
      <c r="G167" s="235"/>
      <c r="H167" s="239">
        <v>39.887999999999998</v>
      </c>
      <c r="I167" s="240"/>
      <c r="J167" s="235"/>
      <c r="K167" s="235"/>
      <c r="L167" s="241"/>
      <c r="M167" s="242"/>
      <c r="N167" s="243"/>
      <c r="O167" s="243"/>
      <c r="P167" s="243"/>
      <c r="Q167" s="243"/>
      <c r="R167" s="243"/>
      <c r="S167" s="243"/>
      <c r="T167" s="244"/>
      <c r="U167" s="13"/>
      <c r="V167" s="13"/>
      <c r="W167" s="13"/>
      <c r="X167" s="13"/>
      <c r="Y167" s="13"/>
      <c r="Z167" s="13"/>
      <c r="AA167" s="13"/>
      <c r="AB167" s="13"/>
      <c r="AC167" s="13"/>
      <c r="AD167" s="13"/>
      <c r="AE167" s="13"/>
      <c r="AT167" s="245" t="s">
        <v>319</v>
      </c>
      <c r="AU167" s="245" t="s">
        <v>85</v>
      </c>
      <c r="AV167" s="13" t="s">
        <v>85</v>
      </c>
      <c r="AW167" s="13" t="s">
        <v>37</v>
      </c>
      <c r="AX167" s="13" t="s">
        <v>76</v>
      </c>
      <c r="AY167" s="245" t="s">
        <v>308</v>
      </c>
    </row>
    <row r="168" s="15" customFormat="1">
      <c r="A168" s="15"/>
      <c r="B168" s="259"/>
      <c r="C168" s="260"/>
      <c r="D168" s="236" t="s">
        <v>319</v>
      </c>
      <c r="E168" s="261" t="s">
        <v>19</v>
      </c>
      <c r="F168" s="262" t="s">
        <v>448</v>
      </c>
      <c r="G168" s="260"/>
      <c r="H168" s="263">
        <v>39.887999999999998</v>
      </c>
      <c r="I168" s="264"/>
      <c r="J168" s="260"/>
      <c r="K168" s="260"/>
      <c r="L168" s="265"/>
      <c r="M168" s="266"/>
      <c r="N168" s="267"/>
      <c r="O168" s="267"/>
      <c r="P168" s="267"/>
      <c r="Q168" s="267"/>
      <c r="R168" s="267"/>
      <c r="S168" s="267"/>
      <c r="T168" s="268"/>
      <c r="U168" s="15"/>
      <c r="V168" s="15"/>
      <c r="W168" s="15"/>
      <c r="X168" s="15"/>
      <c r="Y168" s="15"/>
      <c r="Z168" s="15"/>
      <c r="AA168" s="15"/>
      <c r="AB168" s="15"/>
      <c r="AC168" s="15"/>
      <c r="AD168" s="15"/>
      <c r="AE168" s="15"/>
      <c r="AT168" s="269" t="s">
        <v>319</v>
      </c>
      <c r="AU168" s="269" t="s">
        <v>85</v>
      </c>
      <c r="AV168" s="15" t="s">
        <v>315</v>
      </c>
      <c r="AW168" s="15" t="s">
        <v>37</v>
      </c>
      <c r="AX168" s="15" t="s">
        <v>83</v>
      </c>
      <c r="AY168" s="269" t="s">
        <v>308</v>
      </c>
    </row>
    <row r="169" s="2" customFormat="1" ht="16.5" customHeight="1">
      <c r="A169" s="41"/>
      <c r="B169" s="42"/>
      <c r="C169" s="216" t="s">
        <v>376</v>
      </c>
      <c r="D169" s="216" t="s">
        <v>310</v>
      </c>
      <c r="E169" s="217" t="s">
        <v>700</v>
      </c>
      <c r="F169" s="218" t="s">
        <v>701</v>
      </c>
      <c r="G169" s="219" t="s">
        <v>313</v>
      </c>
      <c r="H169" s="220">
        <v>42.649000000000001</v>
      </c>
      <c r="I169" s="221"/>
      <c r="J169" s="222">
        <f>ROUND(I169*H169,2)</f>
        <v>0</v>
      </c>
      <c r="K169" s="218" t="s">
        <v>314</v>
      </c>
      <c r="L169" s="47"/>
      <c r="M169" s="223" t="s">
        <v>19</v>
      </c>
      <c r="N169" s="224" t="s">
        <v>47</v>
      </c>
      <c r="O169" s="87"/>
      <c r="P169" s="225">
        <f>O169*H169</f>
        <v>0</v>
      </c>
      <c r="Q169" s="225">
        <v>0</v>
      </c>
      <c r="R169" s="225">
        <f>Q169*H169</f>
        <v>0</v>
      </c>
      <c r="S169" s="225">
        <v>0</v>
      </c>
      <c r="T169" s="226">
        <f>S169*H169</f>
        <v>0</v>
      </c>
      <c r="U169" s="41"/>
      <c r="V169" s="41"/>
      <c r="W169" s="41"/>
      <c r="X169" s="41"/>
      <c r="Y169" s="41"/>
      <c r="Z169" s="41"/>
      <c r="AA169" s="41"/>
      <c r="AB169" s="41"/>
      <c r="AC169" s="41"/>
      <c r="AD169" s="41"/>
      <c r="AE169" s="41"/>
      <c r="AR169" s="227" t="s">
        <v>315</v>
      </c>
      <c r="AT169" s="227" t="s">
        <v>310</v>
      </c>
      <c r="AU169" s="227" t="s">
        <v>85</v>
      </c>
      <c r="AY169" s="20" t="s">
        <v>308</v>
      </c>
      <c r="BE169" s="228">
        <f>IF(N169="základní",J169,0)</f>
        <v>0</v>
      </c>
      <c r="BF169" s="228">
        <f>IF(N169="snížená",J169,0)</f>
        <v>0</v>
      </c>
      <c r="BG169" s="228">
        <f>IF(N169="zákl. přenesená",J169,0)</f>
        <v>0</v>
      </c>
      <c r="BH169" s="228">
        <f>IF(N169="sníž. přenesená",J169,0)</f>
        <v>0</v>
      </c>
      <c r="BI169" s="228">
        <f>IF(N169="nulová",J169,0)</f>
        <v>0</v>
      </c>
      <c r="BJ169" s="20" t="s">
        <v>83</v>
      </c>
      <c r="BK169" s="228">
        <f>ROUND(I169*H169,2)</f>
        <v>0</v>
      </c>
      <c r="BL169" s="20" t="s">
        <v>315</v>
      </c>
      <c r="BM169" s="227" t="s">
        <v>596</v>
      </c>
    </row>
    <row r="170" s="2" customFormat="1">
      <c r="A170" s="41"/>
      <c r="B170" s="42"/>
      <c r="C170" s="43"/>
      <c r="D170" s="229" t="s">
        <v>317</v>
      </c>
      <c r="E170" s="43"/>
      <c r="F170" s="230" t="s">
        <v>702</v>
      </c>
      <c r="G170" s="43"/>
      <c r="H170" s="43"/>
      <c r="I170" s="231"/>
      <c r="J170" s="43"/>
      <c r="K170" s="43"/>
      <c r="L170" s="47"/>
      <c r="M170" s="232"/>
      <c r="N170" s="233"/>
      <c r="O170" s="87"/>
      <c r="P170" s="87"/>
      <c r="Q170" s="87"/>
      <c r="R170" s="87"/>
      <c r="S170" s="87"/>
      <c r="T170" s="88"/>
      <c r="U170" s="41"/>
      <c r="V170" s="41"/>
      <c r="W170" s="41"/>
      <c r="X170" s="41"/>
      <c r="Y170" s="41"/>
      <c r="Z170" s="41"/>
      <c r="AA170" s="41"/>
      <c r="AB170" s="41"/>
      <c r="AC170" s="41"/>
      <c r="AD170" s="41"/>
      <c r="AE170" s="41"/>
      <c r="AT170" s="20" t="s">
        <v>317</v>
      </c>
      <c r="AU170" s="20" t="s">
        <v>85</v>
      </c>
    </row>
    <row r="171" s="14" customFormat="1">
      <c r="A171" s="14"/>
      <c r="B171" s="249"/>
      <c r="C171" s="250"/>
      <c r="D171" s="236" t="s">
        <v>319</v>
      </c>
      <c r="E171" s="251" t="s">
        <v>19</v>
      </c>
      <c r="F171" s="252" t="s">
        <v>598</v>
      </c>
      <c r="G171" s="250"/>
      <c r="H171" s="251" t="s">
        <v>19</v>
      </c>
      <c r="I171" s="253"/>
      <c r="J171" s="250"/>
      <c r="K171" s="250"/>
      <c r="L171" s="254"/>
      <c r="M171" s="255"/>
      <c r="N171" s="256"/>
      <c r="O171" s="256"/>
      <c r="P171" s="256"/>
      <c r="Q171" s="256"/>
      <c r="R171" s="256"/>
      <c r="S171" s="256"/>
      <c r="T171" s="257"/>
      <c r="U171" s="14"/>
      <c r="V171" s="14"/>
      <c r="W171" s="14"/>
      <c r="X171" s="14"/>
      <c r="Y171" s="14"/>
      <c r="Z171" s="14"/>
      <c r="AA171" s="14"/>
      <c r="AB171" s="14"/>
      <c r="AC171" s="14"/>
      <c r="AD171" s="14"/>
      <c r="AE171" s="14"/>
      <c r="AT171" s="258" t="s">
        <v>319</v>
      </c>
      <c r="AU171" s="258" t="s">
        <v>85</v>
      </c>
      <c r="AV171" s="14" t="s">
        <v>83</v>
      </c>
      <c r="AW171" s="14" t="s">
        <v>37</v>
      </c>
      <c r="AX171" s="14" t="s">
        <v>76</v>
      </c>
      <c r="AY171" s="258" t="s">
        <v>308</v>
      </c>
    </row>
    <row r="172" s="13" customFormat="1">
      <c r="A172" s="13"/>
      <c r="B172" s="234"/>
      <c r="C172" s="235"/>
      <c r="D172" s="236" t="s">
        <v>319</v>
      </c>
      <c r="E172" s="237" t="s">
        <v>19</v>
      </c>
      <c r="F172" s="238" t="s">
        <v>703</v>
      </c>
      <c r="G172" s="235"/>
      <c r="H172" s="239">
        <v>42.649000000000001</v>
      </c>
      <c r="I172" s="240"/>
      <c r="J172" s="235"/>
      <c r="K172" s="235"/>
      <c r="L172" s="241"/>
      <c r="M172" s="242"/>
      <c r="N172" s="243"/>
      <c r="O172" s="243"/>
      <c r="P172" s="243"/>
      <c r="Q172" s="243"/>
      <c r="R172" s="243"/>
      <c r="S172" s="243"/>
      <c r="T172" s="244"/>
      <c r="U172" s="13"/>
      <c r="V172" s="13"/>
      <c r="W172" s="13"/>
      <c r="X172" s="13"/>
      <c r="Y172" s="13"/>
      <c r="Z172" s="13"/>
      <c r="AA172" s="13"/>
      <c r="AB172" s="13"/>
      <c r="AC172" s="13"/>
      <c r="AD172" s="13"/>
      <c r="AE172" s="13"/>
      <c r="AT172" s="245" t="s">
        <v>319</v>
      </c>
      <c r="AU172" s="245" t="s">
        <v>85</v>
      </c>
      <c r="AV172" s="13" t="s">
        <v>85</v>
      </c>
      <c r="AW172" s="13" t="s">
        <v>37</v>
      </c>
      <c r="AX172" s="13" t="s">
        <v>76</v>
      </c>
      <c r="AY172" s="245" t="s">
        <v>308</v>
      </c>
    </row>
    <row r="173" s="15" customFormat="1">
      <c r="A173" s="15"/>
      <c r="B173" s="259"/>
      <c r="C173" s="260"/>
      <c r="D173" s="236" t="s">
        <v>319</v>
      </c>
      <c r="E173" s="261" t="s">
        <v>19</v>
      </c>
      <c r="F173" s="262" t="s">
        <v>448</v>
      </c>
      <c r="G173" s="260"/>
      <c r="H173" s="263">
        <v>42.649000000000001</v>
      </c>
      <c r="I173" s="264"/>
      <c r="J173" s="260"/>
      <c r="K173" s="260"/>
      <c r="L173" s="265"/>
      <c r="M173" s="266"/>
      <c r="N173" s="267"/>
      <c r="O173" s="267"/>
      <c r="P173" s="267"/>
      <c r="Q173" s="267"/>
      <c r="R173" s="267"/>
      <c r="S173" s="267"/>
      <c r="T173" s="268"/>
      <c r="U173" s="15"/>
      <c r="V173" s="15"/>
      <c r="W173" s="15"/>
      <c r="X173" s="15"/>
      <c r="Y173" s="15"/>
      <c r="Z173" s="15"/>
      <c r="AA173" s="15"/>
      <c r="AB173" s="15"/>
      <c r="AC173" s="15"/>
      <c r="AD173" s="15"/>
      <c r="AE173" s="15"/>
      <c r="AT173" s="269" t="s">
        <v>319</v>
      </c>
      <c r="AU173" s="269" t="s">
        <v>85</v>
      </c>
      <c r="AV173" s="15" t="s">
        <v>315</v>
      </c>
      <c r="AW173" s="15" t="s">
        <v>37</v>
      </c>
      <c r="AX173" s="15" t="s">
        <v>83</v>
      </c>
      <c r="AY173" s="269" t="s">
        <v>308</v>
      </c>
    </row>
    <row r="174" s="2" customFormat="1" ht="21.75" customHeight="1">
      <c r="A174" s="41"/>
      <c r="B174" s="42"/>
      <c r="C174" s="216" t="s">
        <v>381</v>
      </c>
      <c r="D174" s="216" t="s">
        <v>310</v>
      </c>
      <c r="E174" s="217" t="s">
        <v>704</v>
      </c>
      <c r="F174" s="218" t="s">
        <v>705</v>
      </c>
      <c r="G174" s="219" t="s">
        <v>442</v>
      </c>
      <c r="H174" s="220">
        <v>12.622</v>
      </c>
      <c r="I174" s="221"/>
      <c r="J174" s="222">
        <f>ROUND(I174*H174,2)</f>
        <v>0</v>
      </c>
      <c r="K174" s="218" t="s">
        <v>314</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606</v>
      </c>
    </row>
    <row r="175" s="2" customFormat="1">
      <c r="A175" s="41"/>
      <c r="B175" s="42"/>
      <c r="C175" s="43"/>
      <c r="D175" s="229" t="s">
        <v>317</v>
      </c>
      <c r="E175" s="43"/>
      <c r="F175" s="230" t="s">
        <v>706</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4" customFormat="1">
      <c r="A176" s="14"/>
      <c r="B176" s="249"/>
      <c r="C176" s="250"/>
      <c r="D176" s="236" t="s">
        <v>319</v>
      </c>
      <c r="E176" s="251" t="s">
        <v>19</v>
      </c>
      <c r="F176" s="252" t="s">
        <v>598</v>
      </c>
      <c r="G176" s="250"/>
      <c r="H176" s="251" t="s">
        <v>19</v>
      </c>
      <c r="I176" s="253"/>
      <c r="J176" s="250"/>
      <c r="K176" s="250"/>
      <c r="L176" s="254"/>
      <c r="M176" s="255"/>
      <c r="N176" s="256"/>
      <c r="O176" s="256"/>
      <c r="P176" s="256"/>
      <c r="Q176" s="256"/>
      <c r="R176" s="256"/>
      <c r="S176" s="256"/>
      <c r="T176" s="257"/>
      <c r="U176" s="14"/>
      <c r="V176" s="14"/>
      <c r="W176" s="14"/>
      <c r="X176" s="14"/>
      <c r="Y176" s="14"/>
      <c r="Z176" s="14"/>
      <c r="AA176" s="14"/>
      <c r="AB176" s="14"/>
      <c r="AC176" s="14"/>
      <c r="AD176" s="14"/>
      <c r="AE176" s="14"/>
      <c r="AT176" s="258" t="s">
        <v>319</v>
      </c>
      <c r="AU176" s="258" t="s">
        <v>85</v>
      </c>
      <c r="AV176" s="14" t="s">
        <v>83</v>
      </c>
      <c r="AW176" s="14" t="s">
        <v>37</v>
      </c>
      <c r="AX176" s="14" t="s">
        <v>76</v>
      </c>
      <c r="AY176" s="258" t="s">
        <v>308</v>
      </c>
    </row>
    <row r="177" s="14" customFormat="1">
      <c r="A177" s="14"/>
      <c r="B177" s="249"/>
      <c r="C177" s="250"/>
      <c r="D177" s="236" t="s">
        <v>319</v>
      </c>
      <c r="E177" s="251" t="s">
        <v>19</v>
      </c>
      <c r="F177" s="252" t="s">
        <v>707</v>
      </c>
      <c r="G177" s="250"/>
      <c r="H177" s="251" t="s">
        <v>19</v>
      </c>
      <c r="I177" s="253"/>
      <c r="J177" s="250"/>
      <c r="K177" s="250"/>
      <c r="L177" s="254"/>
      <c r="M177" s="255"/>
      <c r="N177" s="256"/>
      <c r="O177" s="256"/>
      <c r="P177" s="256"/>
      <c r="Q177" s="256"/>
      <c r="R177" s="256"/>
      <c r="S177" s="256"/>
      <c r="T177" s="257"/>
      <c r="U177" s="14"/>
      <c r="V177" s="14"/>
      <c r="W177" s="14"/>
      <c r="X177" s="14"/>
      <c r="Y177" s="14"/>
      <c r="Z177" s="14"/>
      <c r="AA177" s="14"/>
      <c r="AB177" s="14"/>
      <c r="AC177" s="14"/>
      <c r="AD177" s="14"/>
      <c r="AE177" s="14"/>
      <c r="AT177" s="258" t="s">
        <v>319</v>
      </c>
      <c r="AU177" s="258" t="s">
        <v>85</v>
      </c>
      <c r="AV177" s="14" t="s">
        <v>83</v>
      </c>
      <c r="AW177" s="14" t="s">
        <v>37</v>
      </c>
      <c r="AX177" s="14" t="s">
        <v>76</v>
      </c>
      <c r="AY177" s="258" t="s">
        <v>308</v>
      </c>
    </row>
    <row r="178" s="13" customFormat="1">
      <c r="A178" s="13"/>
      <c r="B178" s="234"/>
      <c r="C178" s="235"/>
      <c r="D178" s="236" t="s">
        <v>319</v>
      </c>
      <c r="E178" s="237" t="s">
        <v>19</v>
      </c>
      <c r="F178" s="238" t="s">
        <v>708</v>
      </c>
      <c r="G178" s="235"/>
      <c r="H178" s="239">
        <v>12.622</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5" customFormat="1">
      <c r="A179" s="15"/>
      <c r="B179" s="259"/>
      <c r="C179" s="260"/>
      <c r="D179" s="236" t="s">
        <v>319</v>
      </c>
      <c r="E179" s="261" t="s">
        <v>19</v>
      </c>
      <c r="F179" s="262" t="s">
        <v>448</v>
      </c>
      <c r="G179" s="260"/>
      <c r="H179" s="263">
        <v>12.622</v>
      </c>
      <c r="I179" s="264"/>
      <c r="J179" s="260"/>
      <c r="K179" s="260"/>
      <c r="L179" s="265"/>
      <c r="M179" s="266"/>
      <c r="N179" s="267"/>
      <c r="O179" s="267"/>
      <c r="P179" s="267"/>
      <c r="Q179" s="267"/>
      <c r="R179" s="267"/>
      <c r="S179" s="267"/>
      <c r="T179" s="268"/>
      <c r="U179" s="15"/>
      <c r="V179" s="15"/>
      <c r="W179" s="15"/>
      <c r="X179" s="15"/>
      <c r="Y179" s="15"/>
      <c r="Z179" s="15"/>
      <c r="AA179" s="15"/>
      <c r="AB179" s="15"/>
      <c r="AC179" s="15"/>
      <c r="AD179" s="15"/>
      <c r="AE179" s="15"/>
      <c r="AT179" s="269" t="s">
        <v>319</v>
      </c>
      <c r="AU179" s="269" t="s">
        <v>85</v>
      </c>
      <c r="AV179" s="15" t="s">
        <v>315</v>
      </c>
      <c r="AW179" s="15" t="s">
        <v>37</v>
      </c>
      <c r="AX179" s="15" t="s">
        <v>83</v>
      </c>
      <c r="AY179" s="269" t="s">
        <v>308</v>
      </c>
    </row>
    <row r="180" s="2" customFormat="1" ht="21.75" customHeight="1">
      <c r="A180" s="41"/>
      <c r="B180" s="42"/>
      <c r="C180" s="216" t="s">
        <v>386</v>
      </c>
      <c r="D180" s="216" t="s">
        <v>310</v>
      </c>
      <c r="E180" s="217" t="s">
        <v>709</v>
      </c>
      <c r="F180" s="218" t="s">
        <v>710</v>
      </c>
      <c r="G180" s="219" t="s">
        <v>442</v>
      </c>
      <c r="H180" s="220">
        <v>606.10199999999998</v>
      </c>
      <c r="I180" s="221"/>
      <c r="J180" s="222">
        <f>ROUND(I180*H180,2)</f>
        <v>0</v>
      </c>
      <c r="K180" s="218" t="s">
        <v>314</v>
      </c>
      <c r="L180" s="47"/>
      <c r="M180" s="223" t="s">
        <v>19</v>
      </c>
      <c r="N180" s="224" t="s">
        <v>47</v>
      </c>
      <c r="O180" s="87"/>
      <c r="P180" s="225">
        <f>O180*H180</f>
        <v>0</v>
      </c>
      <c r="Q180" s="225">
        <v>0</v>
      </c>
      <c r="R180" s="225">
        <f>Q180*H180</f>
        <v>0</v>
      </c>
      <c r="S180" s="225">
        <v>0</v>
      </c>
      <c r="T180" s="226">
        <f>S180*H180</f>
        <v>0</v>
      </c>
      <c r="U180" s="41"/>
      <c r="V180" s="41"/>
      <c r="W180" s="41"/>
      <c r="X180" s="41"/>
      <c r="Y180" s="41"/>
      <c r="Z180" s="41"/>
      <c r="AA180" s="41"/>
      <c r="AB180" s="41"/>
      <c r="AC180" s="41"/>
      <c r="AD180" s="41"/>
      <c r="AE180" s="41"/>
      <c r="AR180" s="227" t="s">
        <v>315</v>
      </c>
      <c r="AT180" s="227" t="s">
        <v>310</v>
      </c>
      <c r="AU180" s="227" t="s">
        <v>85</v>
      </c>
      <c r="AY180" s="20" t="s">
        <v>308</v>
      </c>
      <c r="BE180" s="228">
        <f>IF(N180="základní",J180,0)</f>
        <v>0</v>
      </c>
      <c r="BF180" s="228">
        <f>IF(N180="snížená",J180,0)</f>
        <v>0</v>
      </c>
      <c r="BG180" s="228">
        <f>IF(N180="zákl. přenesená",J180,0)</f>
        <v>0</v>
      </c>
      <c r="BH180" s="228">
        <f>IF(N180="sníž. přenesená",J180,0)</f>
        <v>0</v>
      </c>
      <c r="BI180" s="228">
        <f>IF(N180="nulová",J180,0)</f>
        <v>0</v>
      </c>
      <c r="BJ180" s="20" t="s">
        <v>83</v>
      </c>
      <c r="BK180" s="228">
        <f>ROUND(I180*H180,2)</f>
        <v>0</v>
      </c>
      <c r="BL180" s="20" t="s">
        <v>315</v>
      </c>
      <c r="BM180" s="227" t="s">
        <v>611</v>
      </c>
    </row>
    <row r="181" s="2" customFormat="1">
      <c r="A181" s="41"/>
      <c r="B181" s="42"/>
      <c r="C181" s="43"/>
      <c r="D181" s="229" t="s">
        <v>317</v>
      </c>
      <c r="E181" s="43"/>
      <c r="F181" s="230" t="s">
        <v>711</v>
      </c>
      <c r="G181" s="43"/>
      <c r="H181" s="43"/>
      <c r="I181" s="231"/>
      <c r="J181" s="43"/>
      <c r="K181" s="43"/>
      <c r="L181" s="47"/>
      <c r="M181" s="232"/>
      <c r="N181" s="233"/>
      <c r="O181" s="87"/>
      <c r="P181" s="87"/>
      <c r="Q181" s="87"/>
      <c r="R181" s="87"/>
      <c r="S181" s="87"/>
      <c r="T181" s="88"/>
      <c r="U181" s="41"/>
      <c r="V181" s="41"/>
      <c r="W181" s="41"/>
      <c r="X181" s="41"/>
      <c r="Y181" s="41"/>
      <c r="Z181" s="41"/>
      <c r="AA181" s="41"/>
      <c r="AB181" s="41"/>
      <c r="AC181" s="41"/>
      <c r="AD181" s="41"/>
      <c r="AE181" s="41"/>
      <c r="AT181" s="20" t="s">
        <v>317</v>
      </c>
      <c r="AU181" s="20" t="s">
        <v>85</v>
      </c>
    </row>
    <row r="182" s="14" customFormat="1">
      <c r="A182" s="14"/>
      <c r="B182" s="249"/>
      <c r="C182" s="250"/>
      <c r="D182" s="236" t="s">
        <v>319</v>
      </c>
      <c r="E182" s="251" t="s">
        <v>19</v>
      </c>
      <c r="F182" s="252" t="s">
        <v>598</v>
      </c>
      <c r="G182" s="250"/>
      <c r="H182" s="251" t="s">
        <v>19</v>
      </c>
      <c r="I182" s="253"/>
      <c r="J182" s="250"/>
      <c r="K182" s="250"/>
      <c r="L182" s="254"/>
      <c r="M182" s="255"/>
      <c r="N182" s="256"/>
      <c r="O182" s="256"/>
      <c r="P182" s="256"/>
      <c r="Q182" s="256"/>
      <c r="R182" s="256"/>
      <c r="S182" s="256"/>
      <c r="T182" s="257"/>
      <c r="U182" s="14"/>
      <c r="V182" s="14"/>
      <c r="W182" s="14"/>
      <c r="X182" s="14"/>
      <c r="Y182" s="14"/>
      <c r="Z182" s="14"/>
      <c r="AA182" s="14"/>
      <c r="AB182" s="14"/>
      <c r="AC182" s="14"/>
      <c r="AD182" s="14"/>
      <c r="AE182" s="14"/>
      <c r="AT182" s="258" t="s">
        <v>319</v>
      </c>
      <c r="AU182" s="258" t="s">
        <v>85</v>
      </c>
      <c r="AV182" s="14" t="s">
        <v>83</v>
      </c>
      <c r="AW182" s="14" t="s">
        <v>37</v>
      </c>
      <c r="AX182" s="14" t="s">
        <v>76</v>
      </c>
      <c r="AY182" s="258" t="s">
        <v>308</v>
      </c>
    </row>
    <row r="183" s="13" customFormat="1">
      <c r="A183" s="13"/>
      <c r="B183" s="234"/>
      <c r="C183" s="235"/>
      <c r="D183" s="236" t="s">
        <v>319</v>
      </c>
      <c r="E183" s="237" t="s">
        <v>19</v>
      </c>
      <c r="F183" s="238" t="s">
        <v>712</v>
      </c>
      <c r="G183" s="235"/>
      <c r="H183" s="239">
        <v>314.476</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76</v>
      </c>
      <c r="AY183" s="245" t="s">
        <v>308</v>
      </c>
    </row>
    <row r="184" s="13" customFormat="1">
      <c r="A184" s="13"/>
      <c r="B184" s="234"/>
      <c r="C184" s="235"/>
      <c r="D184" s="236" t="s">
        <v>319</v>
      </c>
      <c r="E184" s="237" t="s">
        <v>19</v>
      </c>
      <c r="F184" s="238" t="s">
        <v>713</v>
      </c>
      <c r="G184" s="235"/>
      <c r="H184" s="239">
        <v>14.214</v>
      </c>
      <c r="I184" s="240"/>
      <c r="J184" s="235"/>
      <c r="K184" s="235"/>
      <c r="L184" s="241"/>
      <c r="M184" s="242"/>
      <c r="N184" s="243"/>
      <c r="O184" s="243"/>
      <c r="P184" s="243"/>
      <c r="Q184" s="243"/>
      <c r="R184" s="243"/>
      <c r="S184" s="243"/>
      <c r="T184" s="244"/>
      <c r="U184" s="13"/>
      <c r="V184" s="13"/>
      <c r="W184" s="13"/>
      <c r="X184" s="13"/>
      <c r="Y184" s="13"/>
      <c r="Z184" s="13"/>
      <c r="AA184" s="13"/>
      <c r="AB184" s="13"/>
      <c r="AC184" s="13"/>
      <c r="AD184" s="13"/>
      <c r="AE184" s="13"/>
      <c r="AT184" s="245" t="s">
        <v>319</v>
      </c>
      <c r="AU184" s="245" t="s">
        <v>85</v>
      </c>
      <c r="AV184" s="13" t="s">
        <v>85</v>
      </c>
      <c r="AW184" s="13" t="s">
        <v>37</v>
      </c>
      <c r="AX184" s="13" t="s">
        <v>76</v>
      </c>
      <c r="AY184" s="245" t="s">
        <v>308</v>
      </c>
    </row>
    <row r="185" s="13" customFormat="1">
      <c r="A185" s="13"/>
      <c r="B185" s="234"/>
      <c r="C185" s="235"/>
      <c r="D185" s="236" t="s">
        <v>319</v>
      </c>
      <c r="E185" s="237" t="s">
        <v>19</v>
      </c>
      <c r="F185" s="238" t="s">
        <v>714</v>
      </c>
      <c r="G185" s="235"/>
      <c r="H185" s="239">
        <v>34.756</v>
      </c>
      <c r="I185" s="240"/>
      <c r="J185" s="235"/>
      <c r="K185" s="235"/>
      <c r="L185" s="241"/>
      <c r="M185" s="242"/>
      <c r="N185" s="243"/>
      <c r="O185" s="243"/>
      <c r="P185" s="243"/>
      <c r="Q185" s="243"/>
      <c r="R185" s="243"/>
      <c r="S185" s="243"/>
      <c r="T185" s="244"/>
      <c r="U185" s="13"/>
      <c r="V185" s="13"/>
      <c r="W185" s="13"/>
      <c r="X185" s="13"/>
      <c r="Y185" s="13"/>
      <c r="Z185" s="13"/>
      <c r="AA185" s="13"/>
      <c r="AB185" s="13"/>
      <c r="AC185" s="13"/>
      <c r="AD185" s="13"/>
      <c r="AE185" s="13"/>
      <c r="AT185" s="245" t="s">
        <v>319</v>
      </c>
      <c r="AU185" s="245" t="s">
        <v>85</v>
      </c>
      <c r="AV185" s="13" t="s">
        <v>85</v>
      </c>
      <c r="AW185" s="13" t="s">
        <v>37</v>
      </c>
      <c r="AX185" s="13" t="s">
        <v>76</v>
      </c>
      <c r="AY185" s="245" t="s">
        <v>308</v>
      </c>
    </row>
    <row r="186" s="13" customFormat="1">
      <c r="A186" s="13"/>
      <c r="B186" s="234"/>
      <c r="C186" s="235"/>
      <c r="D186" s="236" t="s">
        <v>319</v>
      </c>
      <c r="E186" s="237" t="s">
        <v>19</v>
      </c>
      <c r="F186" s="238" t="s">
        <v>715</v>
      </c>
      <c r="G186" s="235"/>
      <c r="H186" s="239">
        <v>125.232</v>
      </c>
      <c r="I186" s="240"/>
      <c r="J186" s="235"/>
      <c r="K186" s="235"/>
      <c r="L186" s="241"/>
      <c r="M186" s="242"/>
      <c r="N186" s="243"/>
      <c r="O186" s="243"/>
      <c r="P186" s="243"/>
      <c r="Q186" s="243"/>
      <c r="R186" s="243"/>
      <c r="S186" s="243"/>
      <c r="T186" s="244"/>
      <c r="U186" s="13"/>
      <c r="V186" s="13"/>
      <c r="W186" s="13"/>
      <c r="X186" s="13"/>
      <c r="Y186" s="13"/>
      <c r="Z186" s="13"/>
      <c r="AA186" s="13"/>
      <c r="AB186" s="13"/>
      <c r="AC186" s="13"/>
      <c r="AD186" s="13"/>
      <c r="AE186" s="13"/>
      <c r="AT186" s="245" t="s">
        <v>319</v>
      </c>
      <c r="AU186" s="245" t="s">
        <v>85</v>
      </c>
      <c r="AV186" s="13" t="s">
        <v>85</v>
      </c>
      <c r="AW186" s="13" t="s">
        <v>37</v>
      </c>
      <c r="AX186" s="13" t="s">
        <v>76</v>
      </c>
      <c r="AY186" s="245" t="s">
        <v>308</v>
      </c>
    </row>
    <row r="187" s="13" customFormat="1">
      <c r="A187" s="13"/>
      <c r="B187" s="234"/>
      <c r="C187" s="235"/>
      <c r="D187" s="236" t="s">
        <v>319</v>
      </c>
      <c r="E187" s="237" t="s">
        <v>19</v>
      </c>
      <c r="F187" s="238" t="s">
        <v>716</v>
      </c>
      <c r="G187" s="235"/>
      <c r="H187" s="239">
        <v>116.224</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76</v>
      </c>
      <c r="AY187" s="245" t="s">
        <v>308</v>
      </c>
    </row>
    <row r="188" s="13" customFormat="1">
      <c r="A188" s="13"/>
      <c r="B188" s="234"/>
      <c r="C188" s="235"/>
      <c r="D188" s="236" t="s">
        <v>319</v>
      </c>
      <c r="E188" s="237" t="s">
        <v>19</v>
      </c>
      <c r="F188" s="238" t="s">
        <v>717</v>
      </c>
      <c r="G188" s="235"/>
      <c r="H188" s="239">
        <v>1.2</v>
      </c>
      <c r="I188" s="240"/>
      <c r="J188" s="235"/>
      <c r="K188" s="235"/>
      <c r="L188" s="241"/>
      <c r="M188" s="242"/>
      <c r="N188" s="243"/>
      <c r="O188" s="243"/>
      <c r="P188" s="243"/>
      <c r="Q188" s="243"/>
      <c r="R188" s="243"/>
      <c r="S188" s="243"/>
      <c r="T188" s="244"/>
      <c r="U188" s="13"/>
      <c r="V188" s="13"/>
      <c r="W188" s="13"/>
      <c r="X188" s="13"/>
      <c r="Y188" s="13"/>
      <c r="Z188" s="13"/>
      <c r="AA188" s="13"/>
      <c r="AB188" s="13"/>
      <c r="AC188" s="13"/>
      <c r="AD188" s="13"/>
      <c r="AE188" s="13"/>
      <c r="AT188" s="245" t="s">
        <v>319</v>
      </c>
      <c r="AU188" s="245" t="s">
        <v>85</v>
      </c>
      <c r="AV188" s="13" t="s">
        <v>85</v>
      </c>
      <c r="AW188" s="13" t="s">
        <v>37</v>
      </c>
      <c r="AX188" s="13" t="s">
        <v>76</v>
      </c>
      <c r="AY188" s="245" t="s">
        <v>308</v>
      </c>
    </row>
    <row r="189" s="15" customFormat="1">
      <c r="A189" s="15"/>
      <c r="B189" s="259"/>
      <c r="C189" s="260"/>
      <c r="D189" s="236" t="s">
        <v>319</v>
      </c>
      <c r="E189" s="261" t="s">
        <v>19</v>
      </c>
      <c r="F189" s="262" t="s">
        <v>448</v>
      </c>
      <c r="G189" s="260"/>
      <c r="H189" s="263">
        <v>606.10200000000009</v>
      </c>
      <c r="I189" s="264"/>
      <c r="J189" s="260"/>
      <c r="K189" s="260"/>
      <c r="L189" s="265"/>
      <c r="M189" s="266"/>
      <c r="N189" s="267"/>
      <c r="O189" s="267"/>
      <c r="P189" s="267"/>
      <c r="Q189" s="267"/>
      <c r="R189" s="267"/>
      <c r="S189" s="267"/>
      <c r="T189" s="268"/>
      <c r="U189" s="15"/>
      <c r="V189" s="15"/>
      <c r="W189" s="15"/>
      <c r="X189" s="15"/>
      <c r="Y189" s="15"/>
      <c r="Z189" s="15"/>
      <c r="AA189" s="15"/>
      <c r="AB189" s="15"/>
      <c r="AC189" s="15"/>
      <c r="AD189" s="15"/>
      <c r="AE189" s="15"/>
      <c r="AT189" s="269" t="s">
        <v>319</v>
      </c>
      <c r="AU189" s="269" t="s">
        <v>85</v>
      </c>
      <c r="AV189" s="15" t="s">
        <v>315</v>
      </c>
      <c r="AW189" s="15" t="s">
        <v>37</v>
      </c>
      <c r="AX189" s="15" t="s">
        <v>83</v>
      </c>
      <c r="AY189" s="269" t="s">
        <v>308</v>
      </c>
    </row>
    <row r="190" s="2" customFormat="1" ht="16.5" customHeight="1">
      <c r="A190" s="41"/>
      <c r="B190" s="42"/>
      <c r="C190" s="216" t="s">
        <v>391</v>
      </c>
      <c r="D190" s="216" t="s">
        <v>310</v>
      </c>
      <c r="E190" s="217" t="s">
        <v>718</v>
      </c>
      <c r="F190" s="218" t="s">
        <v>719</v>
      </c>
      <c r="G190" s="219" t="s">
        <v>313</v>
      </c>
      <c r="H190" s="220">
        <v>113.93000000000001</v>
      </c>
      <c r="I190" s="221"/>
      <c r="J190" s="222">
        <f>ROUND(I190*H190,2)</f>
        <v>0</v>
      </c>
      <c r="K190" s="218" t="s">
        <v>314</v>
      </c>
      <c r="L190" s="47"/>
      <c r="M190" s="223" t="s">
        <v>19</v>
      </c>
      <c r="N190" s="224" t="s">
        <v>47</v>
      </c>
      <c r="O190" s="87"/>
      <c r="P190" s="225">
        <f>O190*H190</f>
        <v>0</v>
      </c>
      <c r="Q190" s="225">
        <v>0</v>
      </c>
      <c r="R190" s="225">
        <f>Q190*H190</f>
        <v>0</v>
      </c>
      <c r="S190" s="225">
        <v>0</v>
      </c>
      <c r="T190" s="226">
        <f>S190*H190</f>
        <v>0</v>
      </c>
      <c r="U190" s="41"/>
      <c r="V190" s="41"/>
      <c r="W190" s="41"/>
      <c r="X190" s="41"/>
      <c r="Y190" s="41"/>
      <c r="Z190" s="41"/>
      <c r="AA190" s="41"/>
      <c r="AB190" s="41"/>
      <c r="AC190" s="41"/>
      <c r="AD190" s="41"/>
      <c r="AE190" s="41"/>
      <c r="AR190" s="227" t="s">
        <v>315</v>
      </c>
      <c r="AT190" s="227" t="s">
        <v>310</v>
      </c>
      <c r="AU190" s="227" t="s">
        <v>85</v>
      </c>
      <c r="AY190" s="20" t="s">
        <v>308</v>
      </c>
      <c r="BE190" s="228">
        <f>IF(N190="základní",J190,0)</f>
        <v>0</v>
      </c>
      <c r="BF190" s="228">
        <f>IF(N190="snížená",J190,0)</f>
        <v>0</v>
      </c>
      <c r="BG190" s="228">
        <f>IF(N190="zákl. přenesená",J190,0)</f>
        <v>0</v>
      </c>
      <c r="BH190" s="228">
        <f>IF(N190="sníž. přenesená",J190,0)</f>
        <v>0</v>
      </c>
      <c r="BI190" s="228">
        <f>IF(N190="nulová",J190,0)</f>
        <v>0</v>
      </c>
      <c r="BJ190" s="20" t="s">
        <v>83</v>
      </c>
      <c r="BK190" s="228">
        <f>ROUND(I190*H190,2)</f>
        <v>0</v>
      </c>
      <c r="BL190" s="20" t="s">
        <v>315</v>
      </c>
      <c r="BM190" s="227" t="s">
        <v>616</v>
      </c>
    </row>
    <row r="191" s="2" customFormat="1">
      <c r="A191" s="41"/>
      <c r="B191" s="42"/>
      <c r="C191" s="43"/>
      <c r="D191" s="229" t="s">
        <v>317</v>
      </c>
      <c r="E191" s="43"/>
      <c r="F191" s="230" t="s">
        <v>720</v>
      </c>
      <c r="G191" s="43"/>
      <c r="H191" s="43"/>
      <c r="I191" s="231"/>
      <c r="J191" s="43"/>
      <c r="K191" s="43"/>
      <c r="L191" s="47"/>
      <c r="M191" s="232"/>
      <c r="N191" s="233"/>
      <c r="O191" s="87"/>
      <c r="P191" s="87"/>
      <c r="Q191" s="87"/>
      <c r="R191" s="87"/>
      <c r="S191" s="87"/>
      <c r="T191" s="88"/>
      <c r="U191" s="41"/>
      <c r="V191" s="41"/>
      <c r="W191" s="41"/>
      <c r="X191" s="41"/>
      <c r="Y191" s="41"/>
      <c r="Z191" s="41"/>
      <c r="AA191" s="41"/>
      <c r="AB191" s="41"/>
      <c r="AC191" s="41"/>
      <c r="AD191" s="41"/>
      <c r="AE191" s="41"/>
      <c r="AT191" s="20" t="s">
        <v>317</v>
      </c>
      <c r="AU191" s="20" t="s">
        <v>85</v>
      </c>
    </row>
    <row r="192" s="14" customFormat="1">
      <c r="A192" s="14"/>
      <c r="B192" s="249"/>
      <c r="C192" s="250"/>
      <c r="D192" s="236" t="s">
        <v>319</v>
      </c>
      <c r="E192" s="251" t="s">
        <v>19</v>
      </c>
      <c r="F192" s="252" t="s">
        <v>598</v>
      </c>
      <c r="G192" s="250"/>
      <c r="H192" s="251" t="s">
        <v>19</v>
      </c>
      <c r="I192" s="253"/>
      <c r="J192" s="250"/>
      <c r="K192" s="250"/>
      <c r="L192" s="254"/>
      <c r="M192" s="255"/>
      <c r="N192" s="256"/>
      <c r="O192" s="256"/>
      <c r="P192" s="256"/>
      <c r="Q192" s="256"/>
      <c r="R192" s="256"/>
      <c r="S192" s="256"/>
      <c r="T192" s="257"/>
      <c r="U192" s="14"/>
      <c r="V192" s="14"/>
      <c r="W192" s="14"/>
      <c r="X192" s="14"/>
      <c r="Y192" s="14"/>
      <c r="Z192" s="14"/>
      <c r="AA192" s="14"/>
      <c r="AB192" s="14"/>
      <c r="AC192" s="14"/>
      <c r="AD192" s="14"/>
      <c r="AE192" s="14"/>
      <c r="AT192" s="258" t="s">
        <v>319</v>
      </c>
      <c r="AU192" s="258" t="s">
        <v>85</v>
      </c>
      <c r="AV192" s="14" t="s">
        <v>83</v>
      </c>
      <c r="AW192" s="14" t="s">
        <v>37</v>
      </c>
      <c r="AX192" s="14" t="s">
        <v>76</v>
      </c>
      <c r="AY192" s="258" t="s">
        <v>308</v>
      </c>
    </row>
    <row r="193" s="13" customFormat="1">
      <c r="A193" s="13"/>
      <c r="B193" s="234"/>
      <c r="C193" s="235"/>
      <c r="D193" s="236" t="s">
        <v>319</v>
      </c>
      <c r="E193" s="237" t="s">
        <v>19</v>
      </c>
      <c r="F193" s="238" t="s">
        <v>721</v>
      </c>
      <c r="G193" s="235"/>
      <c r="H193" s="239">
        <v>73.530000000000001</v>
      </c>
      <c r="I193" s="240"/>
      <c r="J193" s="235"/>
      <c r="K193" s="235"/>
      <c r="L193" s="241"/>
      <c r="M193" s="242"/>
      <c r="N193" s="243"/>
      <c r="O193" s="243"/>
      <c r="P193" s="243"/>
      <c r="Q193" s="243"/>
      <c r="R193" s="243"/>
      <c r="S193" s="243"/>
      <c r="T193" s="244"/>
      <c r="U193" s="13"/>
      <c r="V193" s="13"/>
      <c r="W193" s="13"/>
      <c r="X193" s="13"/>
      <c r="Y193" s="13"/>
      <c r="Z193" s="13"/>
      <c r="AA193" s="13"/>
      <c r="AB193" s="13"/>
      <c r="AC193" s="13"/>
      <c r="AD193" s="13"/>
      <c r="AE193" s="13"/>
      <c r="AT193" s="245" t="s">
        <v>319</v>
      </c>
      <c r="AU193" s="245" t="s">
        <v>85</v>
      </c>
      <c r="AV193" s="13" t="s">
        <v>85</v>
      </c>
      <c r="AW193" s="13" t="s">
        <v>37</v>
      </c>
      <c r="AX193" s="13" t="s">
        <v>76</v>
      </c>
      <c r="AY193" s="245" t="s">
        <v>308</v>
      </c>
    </row>
    <row r="194" s="13" customFormat="1">
      <c r="A194" s="13"/>
      <c r="B194" s="234"/>
      <c r="C194" s="235"/>
      <c r="D194" s="236" t="s">
        <v>319</v>
      </c>
      <c r="E194" s="237" t="s">
        <v>19</v>
      </c>
      <c r="F194" s="238" t="s">
        <v>722</v>
      </c>
      <c r="G194" s="235"/>
      <c r="H194" s="239">
        <v>15.43</v>
      </c>
      <c r="I194" s="240"/>
      <c r="J194" s="235"/>
      <c r="K194" s="235"/>
      <c r="L194" s="241"/>
      <c r="M194" s="242"/>
      <c r="N194" s="243"/>
      <c r="O194" s="243"/>
      <c r="P194" s="243"/>
      <c r="Q194" s="243"/>
      <c r="R194" s="243"/>
      <c r="S194" s="243"/>
      <c r="T194" s="244"/>
      <c r="U194" s="13"/>
      <c r="V194" s="13"/>
      <c r="W194" s="13"/>
      <c r="X194" s="13"/>
      <c r="Y194" s="13"/>
      <c r="Z194" s="13"/>
      <c r="AA194" s="13"/>
      <c r="AB194" s="13"/>
      <c r="AC194" s="13"/>
      <c r="AD194" s="13"/>
      <c r="AE194" s="13"/>
      <c r="AT194" s="245" t="s">
        <v>319</v>
      </c>
      <c r="AU194" s="245" t="s">
        <v>85</v>
      </c>
      <c r="AV194" s="13" t="s">
        <v>85</v>
      </c>
      <c r="AW194" s="13" t="s">
        <v>37</v>
      </c>
      <c r="AX194" s="13" t="s">
        <v>76</v>
      </c>
      <c r="AY194" s="245" t="s">
        <v>308</v>
      </c>
    </row>
    <row r="195" s="13" customFormat="1">
      <c r="A195" s="13"/>
      <c r="B195" s="234"/>
      <c r="C195" s="235"/>
      <c r="D195" s="236" t="s">
        <v>319</v>
      </c>
      <c r="E195" s="237" t="s">
        <v>19</v>
      </c>
      <c r="F195" s="238" t="s">
        <v>723</v>
      </c>
      <c r="G195" s="235"/>
      <c r="H195" s="239">
        <v>24.969999999999999</v>
      </c>
      <c r="I195" s="240"/>
      <c r="J195" s="235"/>
      <c r="K195" s="235"/>
      <c r="L195" s="241"/>
      <c r="M195" s="242"/>
      <c r="N195" s="243"/>
      <c r="O195" s="243"/>
      <c r="P195" s="243"/>
      <c r="Q195" s="243"/>
      <c r="R195" s="243"/>
      <c r="S195" s="243"/>
      <c r="T195" s="244"/>
      <c r="U195" s="13"/>
      <c r="V195" s="13"/>
      <c r="W195" s="13"/>
      <c r="X195" s="13"/>
      <c r="Y195" s="13"/>
      <c r="Z195" s="13"/>
      <c r="AA195" s="13"/>
      <c r="AB195" s="13"/>
      <c r="AC195" s="13"/>
      <c r="AD195" s="13"/>
      <c r="AE195" s="13"/>
      <c r="AT195" s="245" t="s">
        <v>319</v>
      </c>
      <c r="AU195" s="245" t="s">
        <v>85</v>
      </c>
      <c r="AV195" s="13" t="s">
        <v>85</v>
      </c>
      <c r="AW195" s="13" t="s">
        <v>37</v>
      </c>
      <c r="AX195" s="13" t="s">
        <v>76</v>
      </c>
      <c r="AY195" s="245" t="s">
        <v>308</v>
      </c>
    </row>
    <row r="196" s="15" customFormat="1">
      <c r="A196" s="15"/>
      <c r="B196" s="259"/>
      <c r="C196" s="260"/>
      <c r="D196" s="236" t="s">
        <v>319</v>
      </c>
      <c r="E196" s="261" t="s">
        <v>19</v>
      </c>
      <c r="F196" s="262" t="s">
        <v>448</v>
      </c>
      <c r="G196" s="260"/>
      <c r="H196" s="263">
        <v>113.93000000000001</v>
      </c>
      <c r="I196" s="264"/>
      <c r="J196" s="260"/>
      <c r="K196" s="260"/>
      <c r="L196" s="265"/>
      <c r="M196" s="266"/>
      <c r="N196" s="267"/>
      <c r="O196" s="267"/>
      <c r="P196" s="267"/>
      <c r="Q196" s="267"/>
      <c r="R196" s="267"/>
      <c r="S196" s="267"/>
      <c r="T196" s="268"/>
      <c r="U196" s="15"/>
      <c r="V196" s="15"/>
      <c r="W196" s="15"/>
      <c r="X196" s="15"/>
      <c r="Y196" s="15"/>
      <c r="Z196" s="15"/>
      <c r="AA196" s="15"/>
      <c r="AB196" s="15"/>
      <c r="AC196" s="15"/>
      <c r="AD196" s="15"/>
      <c r="AE196" s="15"/>
      <c r="AT196" s="269" t="s">
        <v>319</v>
      </c>
      <c r="AU196" s="269" t="s">
        <v>85</v>
      </c>
      <c r="AV196" s="15" t="s">
        <v>315</v>
      </c>
      <c r="AW196" s="15" t="s">
        <v>37</v>
      </c>
      <c r="AX196" s="15" t="s">
        <v>83</v>
      </c>
      <c r="AY196" s="269" t="s">
        <v>308</v>
      </c>
    </row>
    <row r="197" s="2" customFormat="1" ht="21.75" customHeight="1">
      <c r="A197" s="41"/>
      <c r="B197" s="42"/>
      <c r="C197" s="216" t="s">
        <v>396</v>
      </c>
      <c r="D197" s="216" t="s">
        <v>310</v>
      </c>
      <c r="E197" s="217" t="s">
        <v>724</v>
      </c>
      <c r="F197" s="218" t="s">
        <v>725</v>
      </c>
      <c r="G197" s="219" t="s">
        <v>313</v>
      </c>
      <c r="H197" s="220">
        <v>91.364000000000004</v>
      </c>
      <c r="I197" s="221"/>
      <c r="J197" s="222">
        <f>ROUND(I197*H197,2)</f>
        <v>0</v>
      </c>
      <c r="K197" s="218" t="s">
        <v>314</v>
      </c>
      <c r="L197" s="47"/>
      <c r="M197" s="223" t="s">
        <v>19</v>
      </c>
      <c r="N197" s="224" t="s">
        <v>47</v>
      </c>
      <c r="O197" s="87"/>
      <c r="P197" s="225">
        <f>O197*H197</f>
        <v>0</v>
      </c>
      <c r="Q197" s="225">
        <v>0</v>
      </c>
      <c r="R197" s="225">
        <f>Q197*H197</f>
        <v>0</v>
      </c>
      <c r="S197" s="225">
        <v>0</v>
      </c>
      <c r="T197" s="226">
        <f>S197*H197</f>
        <v>0</v>
      </c>
      <c r="U197" s="41"/>
      <c r="V197" s="41"/>
      <c r="W197" s="41"/>
      <c r="X197" s="41"/>
      <c r="Y197" s="41"/>
      <c r="Z197" s="41"/>
      <c r="AA197" s="41"/>
      <c r="AB197" s="41"/>
      <c r="AC197" s="41"/>
      <c r="AD197" s="41"/>
      <c r="AE197" s="41"/>
      <c r="AR197" s="227" t="s">
        <v>315</v>
      </c>
      <c r="AT197" s="227" t="s">
        <v>310</v>
      </c>
      <c r="AU197" s="227" t="s">
        <v>85</v>
      </c>
      <c r="AY197" s="20" t="s">
        <v>308</v>
      </c>
      <c r="BE197" s="228">
        <f>IF(N197="základní",J197,0)</f>
        <v>0</v>
      </c>
      <c r="BF197" s="228">
        <f>IF(N197="snížená",J197,0)</f>
        <v>0</v>
      </c>
      <c r="BG197" s="228">
        <f>IF(N197="zákl. přenesená",J197,0)</f>
        <v>0</v>
      </c>
      <c r="BH197" s="228">
        <f>IF(N197="sníž. přenesená",J197,0)</f>
        <v>0</v>
      </c>
      <c r="BI197" s="228">
        <f>IF(N197="nulová",J197,0)</f>
        <v>0</v>
      </c>
      <c r="BJ197" s="20" t="s">
        <v>83</v>
      </c>
      <c r="BK197" s="228">
        <f>ROUND(I197*H197,2)</f>
        <v>0</v>
      </c>
      <c r="BL197" s="20" t="s">
        <v>315</v>
      </c>
      <c r="BM197" s="227" t="s">
        <v>620</v>
      </c>
    </row>
    <row r="198" s="2" customFormat="1">
      <c r="A198" s="41"/>
      <c r="B198" s="42"/>
      <c r="C198" s="43"/>
      <c r="D198" s="229" t="s">
        <v>317</v>
      </c>
      <c r="E198" s="43"/>
      <c r="F198" s="230" t="s">
        <v>726</v>
      </c>
      <c r="G198" s="43"/>
      <c r="H198" s="43"/>
      <c r="I198" s="231"/>
      <c r="J198" s="43"/>
      <c r="K198" s="43"/>
      <c r="L198" s="47"/>
      <c r="M198" s="232"/>
      <c r="N198" s="233"/>
      <c r="O198" s="87"/>
      <c r="P198" s="87"/>
      <c r="Q198" s="87"/>
      <c r="R198" s="87"/>
      <c r="S198" s="87"/>
      <c r="T198" s="88"/>
      <c r="U198" s="41"/>
      <c r="V198" s="41"/>
      <c r="W198" s="41"/>
      <c r="X198" s="41"/>
      <c r="Y198" s="41"/>
      <c r="Z198" s="41"/>
      <c r="AA198" s="41"/>
      <c r="AB198" s="41"/>
      <c r="AC198" s="41"/>
      <c r="AD198" s="41"/>
      <c r="AE198" s="41"/>
      <c r="AT198" s="20" t="s">
        <v>317</v>
      </c>
      <c r="AU198" s="20" t="s">
        <v>85</v>
      </c>
    </row>
    <row r="199" s="14" customFormat="1">
      <c r="A199" s="14"/>
      <c r="B199" s="249"/>
      <c r="C199" s="250"/>
      <c r="D199" s="236" t="s">
        <v>319</v>
      </c>
      <c r="E199" s="251" t="s">
        <v>19</v>
      </c>
      <c r="F199" s="252" t="s">
        <v>598</v>
      </c>
      <c r="G199" s="250"/>
      <c r="H199" s="251" t="s">
        <v>19</v>
      </c>
      <c r="I199" s="253"/>
      <c r="J199" s="250"/>
      <c r="K199" s="250"/>
      <c r="L199" s="254"/>
      <c r="M199" s="255"/>
      <c r="N199" s="256"/>
      <c r="O199" s="256"/>
      <c r="P199" s="256"/>
      <c r="Q199" s="256"/>
      <c r="R199" s="256"/>
      <c r="S199" s="256"/>
      <c r="T199" s="257"/>
      <c r="U199" s="14"/>
      <c r="V199" s="14"/>
      <c r="W199" s="14"/>
      <c r="X199" s="14"/>
      <c r="Y199" s="14"/>
      <c r="Z199" s="14"/>
      <c r="AA199" s="14"/>
      <c r="AB199" s="14"/>
      <c r="AC199" s="14"/>
      <c r="AD199" s="14"/>
      <c r="AE199" s="14"/>
      <c r="AT199" s="258" t="s">
        <v>319</v>
      </c>
      <c r="AU199" s="258" t="s">
        <v>85</v>
      </c>
      <c r="AV199" s="14" t="s">
        <v>83</v>
      </c>
      <c r="AW199" s="14" t="s">
        <v>37</v>
      </c>
      <c r="AX199" s="14" t="s">
        <v>76</v>
      </c>
      <c r="AY199" s="258" t="s">
        <v>308</v>
      </c>
    </row>
    <row r="200" s="13" customFormat="1">
      <c r="A200" s="13"/>
      <c r="B200" s="234"/>
      <c r="C200" s="235"/>
      <c r="D200" s="236" t="s">
        <v>319</v>
      </c>
      <c r="E200" s="237" t="s">
        <v>19</v>
      </c>
      <c r="F200" s="238" t="s">
        <v>727</v>
      </c>
      <c r="G200" s="235"/>
      <c r="H200" s="239">
        <v>91.364000000000004</v>
      </c>
      <c r="I200" s="240"/>
      <c r="J200" s="235"/>
      <c r="K200" s="235"/>
      <c r="L200" s="241"/>
      <c r="M200" s="242"/>
      <c r="N200" s="243"/>
      <c r="O200" s="243"/>
      <c r="P200" s="243"/>
      <c r="Q200" s="243"/>
      <c r="R200" s="243"/>
      <c r="S200" s="243"/>
      <c r="T200" s="244"/>
      <c r="U200" s="13"/>
      <c r="V200" s="13"/>
      <c r="W200" s="13"/>
      <c r="X200" s="13"/>
      <c r="Y200" s="13"/>
      <c r="Z200" s="13"/>
      <c r="AA200" s="13"/>
      <c r="AB200" s="13"/>
      <c r="AC200" s="13"/>
      <c r="AD200" s="13"/>
      <c r="AE200" s="13"/>
      <c r="AT200" s="245" t="s">
        <v>319</v>
      </c>
      <c r="AU200" s="245" t="s">
        <v>85</v>
      </c>
      <c r="AV200" s="13" t="s">
        <v>85</v>
      </c>
      <c r="AW200" s="13" t="s">
        <v>37</v>
      </c>
      <c r="AX200" s="13" t="s">
        <v>76</v>
      </c>
      <c r="AY200" s="245" t="s">
        <v>308</v>
      </c>
    </row>
    <row r="201" s="15" customFormat="1">
      <c r="A201" s="15"/>
      <c r="B201" s="259"/>
      <c r="C201" s="260"/>
      <c r="D201" s="236" t="s">
        <v>319</v>
      </c>
      <c r="E201" s="261" t="s">
        <v>19</v>
      </c>
      <c r="F201" s="262" t="s">
        <v>448</v>
      </c>
      <c r="G201" s="260"/>
      <c r="H201" s="263">
        <v>91.364000000000004</v>
      </c>
      <c r="I201" s="264"/>
      <c r="J201" s="260"/>
      <c r="K201" s="260"/>
      <c r="L201" s="265"/>
      <c r="M201" s="266"/>
      <c r="N201" s="267"/>
      <c r="O201" s="267"/>
      <c r="P201" s="267"/>
      <c r="Q201" s="267"/>
      <c r="R201" s="267"/>
      <c r="S201" s="267"/>
      <c r="T201" s="268"/>
      <c r="U201" s="15"/>
      <c r="V201" s="15"/>
      <c r="W201" s="15"/>
      <c r="X201" s="15"/>
      <c r="Y201" s="15"/>
      <c r="Z201" s="15"/>
      <c r="AA201" s="15"/>
      <c r="AB201" s="15"/>
      <c r="AC201" s="15"/>
      <c r="AD201" s="15"/>
      <c r="AE201" s="15"/>
      <c r="AT201" s="269" t="s">
        <v>319</v>
      </c>
      <c r="AU201" s="269" t="s">
        <v>85</v>
      </c>
      <c r="AV201" s="15" t="s">
        <v>315</v>
      </c>
      <c r="AW201" s="15" t="s">
        <v>37</v>
      </c>
      <c r="AX201" s="15" t="s">
        <v>83</v>
      </c>
      <c r="AY201" s="269" t="s">
        <v>308</v>
      </c>
    </row>
    <row r="202" s="2" customFormat="1" ht="16.5" customHeight="1">
      <c r="A202" s="41"/>
      <c r="B202" s="42"/>
      <c r="C202" s="216" t="s">
        <v>401</v>
      </c>
      <c r="D202" s="216" t="s">
        <v>310</v>
      </c>
      <c r="E202" s="217" t="s">
        <v>728</v>
      </c>
      <c r="F202" s="218" t="s">
        <v>729</v>
      </c>
      <c r="G202" s="219" t="s">
        <v>313</v>
      </c>
      <c r="H202" s="220">
        <v>68.400000000000006</v>
      </c>
      <c r="I202" s="221"/>
      <c r="J202" s="222">
        <f>ROUND(I202*H202,2)</f>
        <v>0</v>
      </c>
      <c r="K202" s="218" t="s">
        <v>314</v>
      </c>
      <c r="L202" s="47"/>
      <c r="M202" s="223" t="s">
        <v>19</v>
      </c>
      <c r="N202" s="224" t="s">
        <v>47</v>
      </c>
      <c r="O202" s="87"/>
      <c r="P202" s="225">
        <f>O202*H202</f>
        <v>0</v>
      </c>
      <c r="Q202" s="225">
        <v>0</v>
      </c>
      <c r="R202" s="225">
        <f>Q202*H202</f>
        <v>0</v>
      </c>
      <c r="S202" s="225">
        <v>0</v>
      </c>
      <c r="T202" s="226">
        <f>S202*H202</f>
        <v>0</v>
      </c>
      <c r="U202" s="41"/>
      <c r="V202" s="41"/>
      <c r="W202" s="41"/>
      <c r="X202" s="41"/>
      <c r="Y202" s="41"/>
      <c r="Z202" s="41"/>
      <c r="AA202" s="41"/>
      <c r="AB202" s="41"/>
      <c r="AC202" s="41"/>
      <c r="AD202" s="41"/>
      <c r="AE202" s="41"/>
      <c r="AR202" s="227" t="s">
        <v>315</v>
      </c>
      <c r="AT202" s="227" t="s">
        <v>310</v>
      </c>
      <c r="AU202" s="227" t="s">
        <v>85</v>
      </c>
      <c r="AY202" s="20" t="s">
        <v>308</v>
      </c>
      <c r="BE202" s="228">
        <f>IF(N202="základní",J202,0)</f>
        <v>0</v>
      </c>
      <c r="BF202" s="228">
        <f>IF(N202="snížená",J202,0)</f>
        <v>0</v>
      </c>
      <c r="BG202" s="228">
        <f>IF(N202="zákl. přenesená",J202,0)</f>
        <v>0</v>
      </c>
      <c r="BH202" s="228">
        <f>IF(N202="sníž. přenesená",J202,0)</f>
        <v>0</v>
      </c>
      <c r="BI202" s="228">
        <f>IF(N202="nulová",J202,0)</f>
        <v>0</v>
      </c>
      <c r="BJ202" s="20" t="s">
        <v>83</v>
      </c>
      <c r="BK202" s="228">
        <f>ROUND(I202*H202,2)</f>
        <v>0</v>
      </c>
      <c r="BL202" s="20" t="s">
        <v>315</v>
      </c>
      <c r="BM202" s="227" t="s">
        <v>627</v>
      </c>
    </row>
    <row r="203" s="2" customFormat="1">
      <c r="A203" s="41"/>
      <c r="B203" s="42"/>
      <c r="C203" s="43"/>
      <c r="D203" s="229" t="s">
        <v>317</v>
      </c>
      <c r="E203" s="43"/>
      <c r="F203" s="230" t="s">
        <v>730</v>
      </c>
      <c r="G203" s="43"/>
      <c r="H203" s="43"/>
      <c r="I203" s="231"/>
      <c r="J203" s="43"/>
      <c r="K203" s="43"/>
      <c r="L203" s="47"/>
      <c r="M203" s="232"/>
      <c r="N203" s="233"/>
      <c r="O203" s="87"/>
      <c r="P203" s="87"/>
      <c r="Q203" s="87"/>
      <c r="R203" s="87"/>
      <c r="S203" s="87"/>
      <c r="T203" s="88"/>
      <c r="U203" s="41"/>
      <c r="V203" s="41"/>
      <c r="W203" s="41"/>
      <c r="X203" s="41"/>
      <c r="Y203" s="41"/>
      <c r="Z203" s="41"/>
      <c r="AA203" s="41"/>
      <c r="AB203" s="41"/>
      <c r="AC203" s="41"/>
      <c r="AD203" s="41"/>
      <c r="AE203" s="41"/>
      <c r="AT203" s="20" t="s">
        <v>317</v>
      </c>
      <c r="AU203" s="20" t="s">
        <v>85</v>
      </c>
    </row>
    <row r="204" s="14" customFormat="1">
      <c r="A204" s="14"/>
      <c r="B204" s="249"/>
      <c r="C204" s="250"/>
      <c r="D204" s="236" t="s">
        <v>319</v>
      </c>
      <c r="E204" s="251" t="s">
        <v>19</v>
      </c>
      <c r="F204" s="252" t="s">
        <v>731</v>
      </c>
      <c r="G204" s="250"/>
      <c r="H204" s="251" t="s">
        <v>19</v>
      </c>
      <c r="I204" s="253"/>
      <c r="J204" s="250"/>
      <c r="K204" s="250"/>
      <c r="L204" s="254"/>
      <c r="M204" s="255"/>
      <c r="N204" s="256"/>
      <c r="O204" s="256"/>
      <c r="P204" s="256"/>
      <c r="Q204" s="256"/>
      <c r="R204" s="256"/>
      <c r="S204" s="256"/>
      <c r="T204" s="257"/>
      <c r="U204" s="14"/>
      <c r="V204" s="14"/>
      <c r="W204" s="14"/>
      <c r="X204" s="14"/>
      <c r="Y204" s="14"/>
      <c r="Z204" s="14"/>
      <c r="AA204" s="14"/>
      <c r="AB204" s="14"/>
      <c r="AC204" s="14"/>
      <c r="AD204" s="14"/>
      <c r="AE204" s="14"/>
      <c r="AT204" s="258" t="s">
        <v>319</v>
      </c>
      <c r="AU204" s="258" t="s">
        <v>85</v>
      </c>
      <c r="AV204" s="14" t="s">
        <v>83</v>
      </c>
      <c r="AW204" s="14" t="s">
        <v>37</v>
      </c>
      <c r="AX204" s="14" t="s">
        <v>76</v>
      </c>
      <c r="AY204" s="258" t="s">
        <v>308</v>
      </c>
    </row>
    <row r="205" s="13" customFormat="1">
      <c r="A205" s="13"/>
      <c r="B205" s="234"/>
      <c r="C205" s="235"/>
      <c r="D205" s="236" t="s">
        <v>319</v>
      </c>
      <c r="E205" s="237" t="s">
        <v>19</v>
      </c>
      <c r="F205" s="238" t="s">
        <v>732</v>
      </c>
      <c r="G205" s="235"/>
      <c r="H205" s="239">
        <v>68.400000000000006</v>
      </c>
      <c r="I205" s="240"/>
      <c r="J205" s="235"/>
      <c r="K205" s="235"/>
      <c r="L205" s="241"/>
      <c r="M205" s="242"/>
      <c r="N205" s="243"/>
      <c r="O205" s="243"/>
      <c r="P205" s="243"/>
      <c r="Q205" s="243"/>
      <c r="R205" s="243"/>
      <c r="S205" s="243"/>
      <c r="T205" s="244"/>
      <c r="U205" s="13"/>
      <c r="V205" s="13"/>
      <c r="W205" s="13"/>
      <c r="X205" s="13"/>
      <c r="Y205" s="13"/>
      <c r="Z205" s="13"/>
      <c r="AA205" s="13"/>
      <c r="AB205" s="13"/>
      <c r="AC205" s="13"/>
      <c r="AD205" s="13"/>
      <c r="AE205" s="13"/>
      <c r="AT205" s="245" t="s">
        <v>319</v>
      </c>
      <c r="AU205" s="245" t="s">
        <v>85</v>
      </c>
      <c r="AV205" s="13" t="s">
        <v>85</v>
      </c>
      <c r="AW205" s="13" t="s">
        <v>37</v>
      </c>
      <c r="AX205" s="13" t="s">
        <v>76</v>
      </c>
      <c r="AY205" s="245" t="s">
        <v>308</v>
      </c>
    </row>
    <row r="206" s="15" customFormat="1">
      <c r="A206" s="15"/>
      <c r="B206" s="259"/>
      <c r="C206" s="260"/>
      <c r="D206" s="236" t="s">
        <v>319</v>
      </c>
      <c r="E206" s="261" t="s">
        <v>19</v>
      </c>
      <c r="F206" s="262" t="s">
        <v>448</v>
      </c>
      <c r="G206" s="260"/>
      <c r="H206" s="263">
        <v>68.400000000000006</v>
      </c>
      <c r="I206" s="264"/>
      <c r="J206" s="260"/>
      <c r="K206" s="260"/>
      <c r="L206" s="265"/>
      <c r="M206" s="266"/>
      <c r="N206" s="267"/>
      <c r="O206" s="267"/>
      <c r="P206" s="267"/>
      <c r="Q206" s="267"/>
      <c r="R206" s="267"/>
      <c r="S206" s="267"/>
      <c r="T206" s="268"/>
      <c r="U206" s="15"/>
      <c r="V206" s="15"/>
      <c r="W206" s="15"/>
      <c r="X206" s="15"/>
      <c r="Y206" s="15"/>
      <c r="Z206" s="15"/>
      <c r="AA206" s="15"/>
      <c r="AB206" s="15"/>
      <c r="AC206" s="15"/>
      <c r="AD206" s="15"/>
      <c r="AE206" s="15"/>
      <c r="AT206" s="269" t="s">
        <v>319</v>
      </c>
      <c r="AU206" s="269" t="s">
        <v>85</v>
      </c>
      <c r="AV206" s="15" t="s">
        <v>315</v>
      </c>
      <c r="AW206" s="15" t="s">
        <v>37</v>
      </c>
      <c r="AX206" s="15" t="s">
        <v>83</v>
      </c>
      <c r="AY206" s="269" t="s">
        <v>308</v>
      </c>
    </row>
    <row r="207" s="2" customFormat="1" ht="16.5" customHeight="1">
      <c r="A207" s="41"/>
      <c r="B207" s="42"/>
      <c r="C207" s="216" t="s">
        <v>406</v>
      </c>
      <c r="D207" s="216" t="s">
        <v>310</v>
      </c>
      <c r="E207" s="217" t="s">
        <v>733</v>
      </c>
      <c r="F207" s="218" t="s">
        <v>734</v>
      </c>
      <c r="G207" s="219" t="s">
        <v>313</v>
      </c>
      <c r="H207" s="220">
        <v>77.900000000000006</v>
      </c>
      <c r="I207" s="221"/>
      <c r="J207" s="222">
        <f>ROUND(I207*H207,2)</f>
        <v>0</v>
      </c>
      <c r="K207" s="218" t="s">
        <v>314</v>
      </c>
      <c r="L207" s="47"/>
      <c r="M207" s="223" t="s">
        <v>19</v>
      </c>
      <c r="N207" s="224" t="s">
        <v>47</v>
      </c>
      <c r="O207" s="87"/>
      <c r="P207" s="225">
        <f>O207*H207</f>
        <v>0</v>
      </c>
      <c r="Q207" s="225">
        <v>0</v>
      </c>
      <c r="R207" s="225">
        <f>Q207*H207</f>
        <v>0</v>
      </c>
      <c r="S207" s="225">
        <v>0</v>
      </c>
      <c r="T207" s="226">
        <f>S207*H207</f>
        <v>0</v>
      </c>
      <c r="U207" s="41"/>
      <c r="V207" s="41"/>
      <c r="W207" s="41"/>
      <c r="X207" s="41"/>
      <c r="Y207" s="41"/>
      <c r="Z207" s="41"/>
      <c r="AA207" s="41"/>
      <c r="AB207" s="41"/>
      <c r="AC207" s="41"/>
      <c r="AD207" s="41"/>
      <c r="AE207" s="41"/>
      <c r="AR207" s="227" t="s">
        <v>315</v>
      </c>
      <c r="AT207" s="227" t="s">
        <v>310</v>
      </c>
      <c r="AU207" s="227" t="s">
        <v>85</v>
      </c>
      <c r="AY207" s="20" t="s">
        <v>308</v>
      </c>
      <c r="BE207" s="228">
        <f>IF(N207="základní",J207,0)</f>
        <v>0</v>
      </c>
      <c r="BF207" s="228">
        <f>IF(N207="snížená",J207,0)</f>
        <v>0</v>
      </c>
      <c r="BG207" s="228">
        <f>IF(N207="zákl. přenesená",J207,0)</f>
        <v>0</v>
      </c>
      <c r="BH207" s="228">
        <f>IF(N207="sníž. přenesená",J207,0)</f>
        <v>0</v>
      </c>
      <c r="BI207" s="228">
        <f>IF(N207="nulová",J207,0)</f>
        <v>0</v>
      </c>
      <c r="BJ207" s="20" t="s">
        <v>83</v>
      </c>
      <c r="BK207" s="228">
        <f>ROUND(I207*H207,2)</f>
        <v>0</v>
      </c>
      <c r="BL207" s="20" t="s">
        <v>315</v>
      </c>
      <c r="BM207" s="227" t="s">
        <v>735</v>
      </c>
    </row>
    <row r="208" s="2" customFormat="1">
      <c r="A208" s="41"/>
      <c r="B208" s="42"/>
      <c r="C208" s="43"/>
      <c r="D208" s="229" t="s">
        <v>317</v>
      </c>
      <c r="E208" s="43"/>
      <c r="F208" s="230" t="s">
        <v>736</v>
      </c>
      <c r="G208" s="43"/>
      <c r="H208" s="43"/>
      <c r="I208" s="231"/>
      <c r="J208" s="43"/>
      <c r="K208" s="43"/>
      <c r="L208" s="47"/>
      <c r="M208" s="232"/>
      <c r="N208" s="233"/>
      <c r="O208" s="87"/>
      <c r="P208" s="87"/>
      <c r="Q208" s="87"/>
      <c r="R208" s="87"/>
      <c r="S208" s="87"/>
      <c r="T208" s="88"/>
      <c r="U208" s="41"/>
      <c r="V208" s="41"/>
      <c r="W208" s="41"/>
      <c r="X208" s="41"/>
      <c r="Y208" s="41"/>
      <c r="Z208" s="41"/>
      <c r="AA208" s="41"/>
      <c r="AB208" s="41"/>
      <c r="AC208" s="41"/>
      <c r="AD208" s="41"/>
      <c r="AE208" s="41"/>
      <c r="AT208" s="20" t="s">
        <v>317</v>
      </c>
      <c r="AU208" s="20" t="s">
        <v>85</v>
      </c>
    </row>
    <row r="209" s="14" customFormat="1">
      <c r="A209" s="14"/>
      <c r="B209" s="249"/>
      <c r="C209" s="250"/>
      <c r="D209" s="236" t="s">
        <v>319</v>
      </c>
      <c r="E209" s="251" t="s">
        <v>19</v>
      </c>
      <c r="F209" s="252" t="s">
        <v>598</v>
      </c>
      <c r="G209" s="250"/>
      <c r="H209" s="251" t="s">
        <v>19</v>
      </c>
      <c r="I209" s="253"/>
      <c r="J209" s="250"/>
      <c r="K209" s="250"/>
      <c r="L209" s="254"/>
      <c r="M209" s="255"/>
      <c r="N209" s="256"/>
      <c r="O209" s="256"/>
      <c r="P209" s="256"/>
      <c r="Q209" s="256"/>
      <c r="R209" s="256"/>
      <c r="S209" s="256"/>
      <c r="T209" s="257"/>
      <c r="U209" s="14"/>
      <c r="V209" s="14"/>
      <c r="W209" s="14"/>
      <c r="X209" s="14"/>
      <c r="Y209" s="14"/>
      <c r="Z209" s="14"/>
      <c r="AA209" s="14"/>
      <c r="AB209" s="14"/>
      <c r="AC209" s="14"/>
      <c r="AD209" s="14"/>
      <c r="AE209" s="14"/>
      <c r="AT209" s="258" t="s">
        <v>319</v>
      </c>
      <c r="AU209" s="258" t="s">
        <v>85</v>
      </c>
      <c r="AV209" s="14" t="s">
        <v>83</v>
      </c>
      <c r="AW209" s="14" t="s">
        <v>37</v>
      </c>
      <c r="AX209" s="14" t="s">
        <v>76</v>
      </c>
      <c r="AY209" s="258" t="s">
        <v>308</v>
      </c>
    </row>
    <row r="210" s="13" customFormat="1">
      <c r="A210" s="13"/>
      <c r="B210" s="234"/>
      <c r="C210" s="235"/>
      <c r="D210" s="236" t="s">
        <v>319</v>
      </c>
      <c r="E210" s="237" t="s">
        <v>19</v>
      </c>
      <c r="F210" s="238" t="s">
        <v>737</v>
      </c>
      <c r="G210" s="235"/>
      <c r="H210" s="239">
        <v>77.900000000000006</v>
      </c>
      <c r="I210" s="240"/>
      <c r="J210" s="235"/>
      <c r="K210" s="235"/>
      <c r="L210" s="241"/>
      <c r="M210" s="242"/>
      <c r="N210" s="243"/>
      <c r="O210" s="243"/>
      <c r="P210" s="243"/>
      <c r="Q210" s="243"/>
      <c r="R210" s="243"/>
      <c r="S210" s="243"/>
      <c r="T210" s="244"/>
      <c r="U210" s="13"/>
      <c r="V210" s="13"/>
      <c r="W210" s="13"/>
      <c r="X210" s="13"/>
      <c r="Y210" s="13"/>
      <c r="Z210" s="13"/>
      <c r="AA210" s="13"/>
      <c r="AB210" s="13"/>
      <c r="AC210" s="13"/>
      <c r="AD210" s="13"/>
      <c r="AE210" s="13"/>
      <c r="AT210" s="245" t="s">
        <v>319</v>
      </c>
      <c r="AU210" s="245" t="s">
        <v>85</v>
      </c>
      <c r="AV210" s="13" t="s">
        <v>85</v>
      </c>
      <c r="AW210" s="13" t="s">
        <v>37</v>
      </c>
      <c r="AX210" s="13" t="s">
        <v>76</v>
      </c>
      <c r="AY210" s="245" t="s">
        <v>308</v>
      </c>
    </row>
    <row r="211" s="15" customFormat="1">
      <c r="A211" s="15"/>
      <c r="B211" s="259"/>
      <c r="C211" s="260"/>
      <c r="D211" s="236" t="s">
        <v>319</v>
      </c>
      <c r="E211" s="261" t="s">
        <v>19</v>
      </c>
      <c r="F211" s="262" t="s">
        <v>448</v>
      </c>
      <c r="G211" s="260"/>
      <c r="H211" s="263">
        <v>77.900000000000006</v>
      </c>
      <c r="I211" s="264"/>
      <c r="J211" s="260"/>
      <c r="K211" s="260"/>
      <c r="L211" s="265"/>
      <c r="M211" s="266"/>
      <c r="N211" s="267"/>
      <c r="O211" s="267"/>
      <c r="P211" s="267"/>
      <c r="Q211" s="267"/>
      <c r="R211" s="267"/>
      <c r="S211" s="267"/>
      <c r="T211" s="268"/>
      <c r="U211" s="15"/>
      <c r="V211" s="15"/>
      <c r="W211" s="15"/>
      <c r="X211" s="15"/>
      <c r="Y211" s="15"/>
      <c r="Z211" s="15"/>
      <c r="AA211" s="15"/>
      <c r="AB211" s="15"/>
      <c r="AC211" s="15"/>
      <c r="AD211" s="15"/>
      <c r="AE211" s="15"/>
      <c r="AT211" s="269" t="s">
        <v>319</v>
      </c>
      <c r="AU211" s="269" t="s">
        <v>85</v>
      </c>
      <c r="AV211" s="15" t="s">
        <v>315</v>
      </c>
      <c r="AW211" s="15" t="s">
        <v>37</v>
      </c>
      <c r="AX211" s="15" t="s">
        <v>83</v>
      </c>
      <c r="AY211" s="269" t="s">
        <v>308</v>
      </c>
    </row>
    <row r="212" s="2" customFormat="1" ht="16.5" customHeight="1">
      <c r="A212" s="41"/>
      <c r="B212" s="42"/>
      <c r="C212" s="216" t="s">
        <v>411</v>
      </c>
      <c r="D212" s="216" t="s">
        <v>310</v>
      </c>
      <c r="E212" s="217" t="s">
        <v>738</v>
      </c>
      <c r="F212" s="218" t="s">
        <v>739</v>
      </c>
      <c r="G212" s="219" t="s">
        <v>313</v>
      </c>
      <c r="H212" s="220">
        <v>77.658000000000001</v>
      </c>
      <c r="I212" s="221"/>
      <c r="J212" s="222">
        <f>ROUND(I212*H212,2)</f>
        <v>0</v>
      </c>
      <c r="K212" s="218" t="s">
        <v>314</v>
      </c>
      <c r="L212" s="47"/>
      <c r="M212" s="223" t="s">
        <v>19</v>
      </c>
      <c r="N212" s="224" t="s">
        <v>47</v>
      </c>
      <c r="O212" s="87"/>
      <c r="P212" s="225">
        <f>O212*H212</f>
        <v>0</v>
      </c>
      <c r="Q212" s="225">
        <v>0</v>
      </c>
      <c r="R212" s="225">
        <f>Q212*H212</f>
        <v>0</v>
      </c>
      <c r="S212" s="225">
        <v>0</v>
      </c>
      <c r="T212" s="226">
        <f>S212*H212</f>
        <v>0</v>
      </c>
      <c r="U212" s="41"/>
      <c r="V212" s="41"/>
      <c r="W212" s="41"/>
      <c r="X212" s="41"/>
      <c r="Y212" s="41"/>
      <c r="Z212" s="41"/>
      <c r="AA212" s="41"/>
      <c r="AB212" s="41"/>
      <c r="AC212" s="41"/>
      <c r="AD212" s="41"/>
      <c r="AE212" s="41"/>
      <c r="AR212" s="227" t="s">
        <v>315</v>
      </c>
      <c r="AT212" s="227" t="s">
        <v>310</v>
      </c>
      <c r="AU212" s="227" t="s">
        <v>85</v>
      </c>
      <c r="AY212" s="20" t="s">
        <v>308</v>
      </c>
      <c r="BE212" s="228">
        <f>IF(N212="základní",J212,0)</f>
        <v>0</v>
      </c>
      <c r="BF212" s="228">
        <f>IF(N212="snížená",J212,0)</f>
        <v>0</v>
      </c>
      <c r="BG212" s="228">
        <f>IF(N212="zákl. přenesená",J212,0)</f>
        <v>0</v>
      </c>
      <c r="BH212" s="228">
        <f>IF(N212="sníž. přenesená",J212,0)</f>
        <v>0</v>
      </c>
      <c r="BI212" s="228">
        <f>IF(N212="nulová",J212,0)</f>
        <v>0</v>
      </c>
      <c r="BJ212" s="20" t="s">
        <v>83</v>
      </c>
      <c r="BK212" s="228">
        <f>ROUND(I212*H212,2)</f>
        <v>0</v>
      </c>
      <c r="BL212" s="20" t="s">
        <v>315</v>
      </c>
      <c r="BM212" s="227" t="s">
        <v>740</v>
      </c>
    </row>
    <row r="213" s="2" customFormat="1">
      <c r="A213" s="41"/>
      <c r="B213" s="42"/>
      <c r="C213" s="43"/>
      <c r="D213" s="229" t="s">
        <v>317</v>
      </c>
      <c r="E213" s="43"/>
      <c r="F213" s="230" t="s">
        <v>741</v>
      </c>
      <c r="G213" s="43"/>
      <c r="H213" s="43"/>
      <c r="I213" s="231"/>
      <c r="J213" s="43"/>
      <c r="K213" s="43"/>
      <c r="L213" s="47"/>
      <c r="M213" s="232"/>
      <c r="N213" s="233"/>
      <c r="O213" s="87"/>
      <c r="P213" s="87"/>
      <c r="Q213" s="87"/>
      <c r="R213" s="87"/>
      <c r="S213" s="87"/>
      <c r="T213" s="88"/>
      <c r="U213" s="41"/>
      <c r="V213" s="41"/>
      <c r="W213" s="41"/>
      <c r="X213" s="41"/>
      <c r="Y213" s="41"/>
      <c r="Z213" s="41"/>
      <c r="AA213" s="41"/>
      <c r="AB213" s="41"/>
      <c r="AC213" s="41"/>
      <c r="AD213" s="41"/>
      <c r="AE213" s="41"/>
      <c r="AT213" s="20" t="s">
        <v>317</v>
      </c>
      <c r="AU213" s="20" t="s">
        <v>85</v>
      </c>
    </row>
    <row r="214" s="14" customFormat="1">
      <c r="A214" s="14"/>
      <c r="B214" s="249"/>
      <c r="C214" s="250"/>
      <c r="D214" s="236" t="s">
        <v>319</v>
      </c>
      <c r="E214" s="251" t="s">
        <v>19</v>
      </c>
      <c r="F214" s="252" t="s">
        <v>598</v>
      </c>
      <c r="G214" s="250"/>
      <c r="H214" s="251" t="s">
        <v>19</v>
      </c>
      <c r="I214" s="253"/>
      <c r="J214" s="250"/>
      <c r="K214" s="250"/>
      <c r="L214" s="254"/>
      <c r="M214" s="255"/>
      <c r="N214" s="256"/>
      <c r="O214" s="256"/>
      <c r="P214" s="256"/>
      <c r="Q214" s="256"/>
      <c r="R214" s="256"/>
      <c r="S214" s="256"/>
      <c r="T214" s="257"/>
      <c r="U214" s="14"/>
      <c r="V214" s="14"/>
      <c r="W214" s="14"/>
      <c r="X214" s="14"/>
      <c r="Y214" s="14"/>
      <c r="Z214" s="14"/>
      <c r="AA214" s="14"/>
      <c r="AB214" s="14"/>
      <c r="AC214" s="14"/>
      <c r="AD214" s="14"/>
      <c r="AE214" s="14"/>
      <c r="AT214" s="258" t="s">
        <v>319</v>
      </c>
      <c r="AU214" s="258" t="s">
        <v>85</v>
      </c>
      <c r="AV214" s="14" t="s">
        <v>83</v>
      </c>
      <c r="AW214" s="14" t="s">
        <v>37</v>
      </c>
      <c r="AX214" s="14" t="s">
        <v>76</v>
      </c>
      <c r="AY214" s="258" t="s">
        <v>308</v>
      </c>
    </row>
    <row r="215" s="13" customFormat="1">
      <c r="A215" s="13"/>
      <c r="B215" s="234"/>
      <c r="C215" s="235"/>
      <c r="D215" s="236" t="s">
        <v>319</v>
      </c>
      <c r="E215" s="237" t="s">
        <v>19</v>
      </c>
      <c r="F215" s="238" t="s">
        <v>742</v>
      </c>
      <c r="G215" s="235"/>
      <c r="H215" s="239">
        <v>47.710000000000001</v>
      </c>
      <c r="I215" s="240"/>
      <c r="J215" s="235"/>
      <c r="K215" s="235"/>
      <c r="L215" s="241"/>
      <c r="M215" s="242"/>
      <c r="N215" s="243"/>
      <c r="O215" s="243"/>
      <c r="P215" s="243"/>
      <c r="Q215" s="243"/>
      <c r="R215" s="243"/>
      <c r="S215" s="243"/>
      <c r="T215" s="244"/>
      <c r="U215" s="13"/>
      <c r="V215" s="13"/>
      <c r="W215" s="13"/>
      <c r="X215" s="13"/>
      <c r="Y215" s="13"/>
      <c r="Z215" s="13"/>
      <c r="AA215" s="13"/>
      <c r="AB215" s="13"/>
      <c r="AC215" s="13"/>
      <c r="AD215" s="13"/>
      <c r="AE215" s="13"/>
      <c r="AT215" s="245" t="s">
        <v>319</v>
      </c>
      <c r="AU215" s="245" t="s">
        <v>85</v>
      </c>
      <c r="AV215" s="13" t="s">
        <v>85</v>
      </c>
      <c r="AW215" s="13" t="s">
        <v>37</v>
      </c>
      <c r="AX215" s="13" t="s">
        <v>76</v>
      </c>
      <c r="AY215" s="245" t="s">
        <v>308</v>
      </c>
    </row>
    <row r="216" s="13" customFormat="1">
      <c r="A216" s="13"/>
      <c r="B216" s="234"/>
      <c r="C216" s="235"/>
      <c r="D216" s="236" t="s">
        <v>319</v>
      </c>
      <c r="E216" s="237" t="s">
        <v>19</v>
      </c>
      <c r="F216" s="238" t="s">
        <v>743</v>
      </c>
      <c r="G216" s="235"/>
      <c r="H216" s="239">
        <v>29.948</v>
      </c>
      <c r="I216" s="240"/>
      <c r="J216" s="235"/>
      <c r="K216" s="235"/>
      <c r="L216" s="241"/>
      <c r="M216" s="242"/>
      <c r="N216" s="243"/>
      <c r="O216" s="243"/>
      <c r="P216" s="243"/>
      <c r="Q216" s="243"/>
      <c r="R216" s="243"/>
      <c r="S216" s="243"/>
      <c r="T216" s="244"/>
      <c r="U216" s="13"/>
      <c r="V216" s="13"/>
      <c r="W216" s="13"/>
      <c r="X216" s="13"/>
      <c r="Y216" s="13"/>
      <c r="Z216" s="13"/>
      <c r="AA216" s="13"/>
      <c r="AB216" s="13"/>
      <c r="AC216" s="13"/>
      <c r="AD216" s="13"/>
      <c r="AE216" s="13"/>
      <c r="AT216" s="245" t="s">
        <v>319</v>
      </c>
      <c r="AU216" s="245" t="s">
        <v>85</v>
      </c>
      <c r="AV216" s="13" t="s">
        <v>85</v>
      </c>
      <c r="AW216" s="13" t="s">
        <v>37</v>
      </c>
      <c r="AX216" s="13" t="s">
        <v>76</v>
      </c>
      <c r="AY216" s="245" t="s">
        <v>308</v>
      </c>
    </row>
    <row r="217" s="15" customFormat="1">
      <c r="A217" s="15"/>
      <c r="B217" s="259"/>
      <c r="C217" s="260"/>
      <c r="D217" s="236" t="s">
        <v>319</v>
      </c>
      <c r="E217" s="261" t="s">
        <v>19</v>
      </c>
      <c r="F217" s="262" t="s">
        <v>448</v>
      </c>
      <c r="G217" s="260"/>
      <c r="H217" s="263">
        <v>77.658000000000001</v>
      </c>
      <c r="I217" s="264"/>
      <c r="J217" s="260"/>
      <c r="K217" s="260"/>
      <c r="L217" s="265"/>
      <c r="M217" s="266"/>
      <c r="N217" s="267"/>
      <c r="O217" s="267"/>
      <c r="P217" s="267"/>
      <c r="Q217" s="267"/>
      <c r="R217" s="267"/>
      <c r="S217" s="267"/>
      <c r="T217" s="268"/>
      <c r="U217" s="15"/>
      <c r="V217" s="15"/>
      <c r="W217" s="15"/>
      <c r="X217" s="15"/>
      <c r="Y217" s="15"/>
      <c r="Z217" s="15"/>
      <c r="AA217" s="15"/>
      <c r="AB217" s="15"/>
      <c r="AC217" s="15"/>
      <c r="AD217" s="15"/>
      <c r="AE217" s="15"/>
      <c r="AT217" s="269" t="s">
        <v>319</v>
      </c>
      <c r="AU217" s="269" t="s">
        <v>85</v>
      </c>
      <c r="AV217" s="15" t="s">
        <v>315</v>
      </c>
      <c r="AW217" s="15" t="s">
        <v>37</v>
      </c>
      <c r="AX217" s="15" t="s">
        <v>83</v>
      </c>
      <c r="AY217" s="269" t="s">
        <v>308</v>
      </c>
    </row>
    <row r="218" s="2" customFormat="1" ht="16.5" customHeight="1">
      <c r="A218" s="41"/>
      <c r="B218" s="42"/>
      <c r="C218" s="216" t="s">
        <v>7</v>
      </c>
      <c r="D218" s="216" t="s">
        <v>310</v>
      </c>
      <c r="E218" s="217" t="s">
        <v>744</v>
      </c>
      <c r="F218" s="218" t="s">
        <v>745</v>
      </c>
      <c r="G218" s="219" t="s">
        <v>313</v>
      </c>
      <c r="H218" s="220">
        <v>3.6000000000000001</v>
      </c>
      <c r="I218" s="221"/>
      <c r="J218" s="222">
        <f>ROUND(I218*H218,2)</f>
        <v>0</v>
      </c>
      <c r="K218" s="218" t="s">
        <v>314</v>
      </c>
      <c r="L218" s="47"/>
      <c r="M218" s="223" t="s">
        <v>19</v>
      </c>
      <c r="N218" s="224" t="s">
        <v>47</v>
      </c>
      <c r="O218" s="87"/>
      <c r="P218" s="225">
        <f>O218*H218</f>
        <v>0</v>
      </c>
      <c r="Q218" s="225">
        <v>0</v>
      </c>
      <c r="R218" s="225">
        <f>Q218*H218</f>
        <v>0</v>
      </c>
      <c r="S218" s="225">
        <v>0</v>
      </c>
      <c r="T218" s="226">
        <f>S218*H218</f>
        <v>0</v>
      </c>
      <c r="U218" s="41"/>
      <c r="V218" s="41"/>
      <c r="W218" s="41"/>
      <c r="X218" s="41"/>
      <c r="Y218" s="41"/>
      <c r="Z218" s="41"/>
      <c r="AA218" s="41"/>
      <c r="AB218" s="41"/>
      <c r="AC218" s="41"/>
      <c r="AD218" s="41"/>
      <c r="AE218" s="41"/>
      <c r="AR218" s="227" t="s">
        <v>315</v>
      </c>
      <c r="AT218" s="227" t="s">
        <v>310</v>
      </c>
      <c r="AU218" s="227" t="s">
        <v>85</v>
      </c>
      <c r="AY218" s="20" t="s">
        <v>308</v>
      </c>
      <c r="BE218" s="228">
        <f>IF(N218="základní",J218,0)</f>
        <v>0</v>
      </c>
      <c r="BF218" s="228">
        <f>IF(N218="snížená",J218,0)</f>
        <v>0</v>
      </c>
      <c r="BG218" s="228">
        <f>IF(N218="zákl. přenesená",J218,0)</f>
        <v>0</v>
      </c>
      <c r="BH218" s="228">
        <f>IF(N218="sníž. přenesená",J218,0)</f>
        <v>0</v>
      </c>
      <c r="BI218" s="228">
        <f>IF(N218="nulová",J218,0)</f>
        <v>0</v>
      </c>
      <c r="BJ218" s="20" t="s">
        <v>83</v>
      </c>
      <c r="BK218" s="228">
        <f>ROUND(I218*H218,2)</f>
        <v>0</v>
      </c>
      <c r="BL218" s="20" t="s">
        <v>315</v>
      </c>
      <c r="BM218" s="227" t="s">
        <v>746</v>
      </c>
    </row>
    <row r="219" s="2" customFormat="1">
      <c r="A219" s="41"/>
      <c r="B219" s="42"/>
      <c r="C219" s="43"/>
      <c r="D219" s="229" t="s">
        <v>317</v>
      </c>
      <c r="E219" s="43"/>
      <c r="F219" s="230" t="s">
        <v>747</v>
      </c>
      <c r="G219" s="43"/>
      <c r="H219" s="43"/>
      <c r="I219" s="231"/>
      <c r="J219" s="43"/>
      <c r="K219" s="43"/>
      <c r="L219" s="47"/>
      <c r="M219" s="232"/>
      <c r="N219" s="233"/>
      <c r="O219" s="87"/>
      <c r="P219" s="87"/>
      <c r="Q219" s="87"/>
      <c r="R219" s="87"/>
      <c r="S219" s="87"/>
      <c r="T219" s="88"/>
      <c r="U219" s="41"/>
      <c r="V219" s="41"/>
      <c r="W219" s="41"/>
      <c r="X219" s="41"/>
      <c r="Y219" s="41"/>
      <c r="Z219" s="41"/>
      <c r="AA219" s="41"/>
      <c r="AB219" s="41"/>
      <c r="AC219" s="41"/>
      <c r="AD219" s="41"/>
      <c r="AE219" s="41"/>
      <c r="AT219" s="20" t="s">
        <v>317</v>
      </c>
      <c r="AU219" s="20" t="s">
        <v>85</v>
      </c>
    </row>
    <row r="220" s="13" customFormat="1">
      <c r="A220" s="13"/>
      <c r="B220" s="234"/>
      <c r="C220" s="235"/>
      <c r="D220" s="236" t="s">
        <v>319</v>
      </c>
      <c r="E220" s="237" t="s">
        <v>19</v>
      </c>
      <c r="F220" s="238" t="s">
        <v>748</v>
      </c>
      <c r="G220" s="235"/>
      <c r="H220" s="239">
        <v>3.6000000000000001</v>
      </c>
      <c r="I220" s="240"/>
      <c r="J220" s="235"/>
      <c r="K220" s="235"/>
      <c r="L220" s="241"/>
      <c r="M220" s="242"/>
      <c r="N220" s="243"/>
      <c r="O220" s="243"/>
      <c r="P220" s="243"/>
      <c r="Q220" s="243"/>
      <c r="R220" s="243"/>
      <c r="S220" s="243"/>
      <c r="T220" s="244"/>
      <c r="U220" s="13"/>
      <c r="V220" s="13"/>
      <c r="W220" s="13"/>
      <c r="X220" s="13"/>
      <c r="Y220" s="13"/>
      <c r="Z220" s="13"/>
      <c r="AA220" s="13"/>
      <c r="AB220" s="13"/>
      <c r="AC220" s="13"/>
      <c r="AD220" s="13"/>
      <c r="AE220" s="13"/>
      <c r="AT220" s="245" t="s">
        <v>319</v>
      </c>
      <c r="AU220" s="245" t="s">
        <v>85</v>
      </c>
      <c r="AV220" s="13" t="s">
        <v>85</v>
      </c>
      <c r="AW220" s="13" t="s">
        <v>37</v>
      </c>
      <c r="AX220" s="13" t="s">
        <v>76</v>
      </c>
      <c r="AY220" s="245" t="s">
        <v>308</v>
      </c>
    </row>
    <row r="221" s="15" customFormat="1">
      <c r="A221" s="15"/>
      <c r="B221" s="259"/>
      <c r="C221" s="260"/>
      <c r="D221" s="236" t="s">
        <v>319</v>
      </c>
      <c r="E221" s="261" t="s">
        <v>19</v>
      </c>
      <c r="F221" s="262" t="s">
        <v>448</v>
      </c>
      <c r="G221" s="260"/>
      <c r="H221" s="263">
        <v>3.6000000000000001</v>
      </c>
      <c r="I221" s="264"/>
      <c r="J221" s="260"/>
      <c r="K221" s="260"/>
      <c r="L221" s="265"/>
      <c r="M221" s="266"/>
      <c r="N221" s="267"/>
      <c r="O221" s="267"/>
      <c r="P221" s="267"/>
      <c r="Q221" s="267"/>
      <c r="R221" s="267"/>
      <c r="S221" s="267"/>
      <c r="T221" s="268"/>
      <c r="U221" s="15"/>
      <c r="V221" s="15"/>
      <c r="W221" s="15"/>
      <c r="X221" s="15"/>
      <c r="Y221" s="15"/>
      <c r="Z221" s="15"/>
      <c r="AA221" s="15"/>
      <c r="AB221" s="15"/>
      <c r="AC221" s="15"/>
      <c r="AD221" s="15"/>
      <c r="AE221" s="15"/>
      <c r="AT221" s="269" t="s">
        <v>319</v>
      </c>
      <c r="AU221" s="269" t="s">
        <v>85</v>
      </c>
      <c r="AV221" s="15" t="s">
        <v>315</v>
      </c>
      <c r="AW221" s="15" t="s">
        <v>37</v>
      </c>
      <c r="AX221" s="15" t="s">
        <v>83</v>
      </c>
      <c r="AY221" s="269" t="s">
        <v>308</v>
      </c>
    </row>
    <row r="222" s="12" customFormat="1" ht="22.8" customHeight="1">
      <c r="A222" s="12"/>
      <c r="B222" s="200"/>
      <c r="C222" s="201"/>
      <c r="D222" s="202" t="s">
        <v>75</v>
      </c>
      <c r="E222" s="214" t="s">
        <v>489</v>
      </c>
      <c r="F222" s="214" t="s">
        <v>490</v>
      </c>
      <c r="G222" s="201"/>
      <c r="H222" s="201"/>
      <c r="I222" s="204"/>
      <c r="J222" s="215">
        <f>BK222</f>
        <v>0</v>
      </c>
      <c r="K222" s="201"/>
      <c r="L222" s="206"/>
      <c r="M222" s="207"/>
      <c r="N222" s="208"/>
      <c r="O222" s="208"/>
      <c r="P222" s="209">
        <f>SUM(P223:P235)</f>
        <v>0</v>
      </c>
      <c r="Q222" s="208"/>
      <c r="R222" s="209">
        <f>SUM(R223:R235)</f>
        <v>0</v>
      </c>
      <c r="S222" s="208"/>
      <c r="T222" s="210">
        <f>SUM(T223:T235)</f>
        <v>0</v>
      </c>
      <c r="U222" s="12"/>
      <c r="V222" s="12"/>
      <c r="W222" s="12"/>
      <c r="X222" s="12"/>
      <c r="Y222" s="12"/>
      <c r="Z222" s="12"/>
      <c r="AA222" s="12"/>
      <c r="AB222" s="12"/>
      <c r="AC222" s="12"/>
      <c r="AD222" s="12"/>
      <c r="AE222" s="12"/>
      <c r="AR222" s="211" t="s">
        <v>83</v>
      </c>
      <c r="AT222" s="212" t="s">
        <v>75</v>
      </c>
      <c r="AU222" s="212" t="s">
        <v>83</v>
      </c>
      <c r="AY222" s="211" t="s">
        <v>308</v>
      </c>
      <c r="BK222" s="213">
        <f>SUM(BK223:BK235)</f>
        <v>0</v>
      </c>
    </row>
    <row r="223" s="2" customFormat="1" ht="16.5" customHeight="1">
      <c r="A223" s="41"/>
      <c r="B223" s="42"/>
      <c r="C223" s="216" t="s">
        <v>420</v>
      </c>
      <c r="D223" s="216" t="s">
        <v>310</v>
      </c>
      <c r="E223" s="217" t="s">
        <v>574</v>
      </c>
      <c r="F223" s="218" t="s">
        <v>575</v>
      </c>
      <c r="G223" s="219" t="s">
        <v>493</v>
      </c>
      <c r="H223" s="220">
        <v>3243.0819999999999</v>
      </c>
      <c r="I223" s="221"/>
      <c r="J223" s="222">
        <f>ROUND(I223*H223,2)</f>
        <v>0</v>
      </c>
      <c r="K223" s="218" t="s">
        <v>314</v>
      </c>
      <c r="L223" s="47"/>
      <c r="M223" s="223" t="s">
        <v>19</v>
      </c>
      <c r="N223" s="224" t="s">
        <v>47</v>
      </c>
      <c r="O223" s="87"/>
      <c r="P223" s="225">
        <f>O223*H223</f>
        <v>0</v>
      </c>
      <c r="Q223" s="225">
        <v>0</v>
      </c>
      <c r="R223" s="225">
        <f>Q223*H223</f>
        <v>0</v>
      </c>
      <c r="S223" s="225">
        <v>0</v>
      </c>
      <c r="T223" s="226">
        <f>S223*H223</f>
        <v>0</v>
      </c>
      <c r="U223" s="41"/>
      <c r="V223" s="41"/>
      <c r="W223" s="41"/>
      <c r="X223" s="41"/>
      <c r="Y223" s="41"/>
      <c r="Z223" s="41"/>
      <c r="AA223" s="41"/>
      <c r="AB223" s="41"/>
      <c r="AC223" s="41"/>
      <c r="AD223" s="41"/>
      <c r="AE223" s="41"/>
      <c r="AR223" s="227" t="s">
        <v>315</v>
      </c>
      <c r="AT223" s="227" t="s">
        <v>310</v>
      </c>
      <c r="AU223" s="227" t="s">
        <v>85</v>
      </c>
      <c r="AY223" s="20" t="s">
        <v>308</v>
      </c>
      <c r="BE223" s="228">
        <f>IF(N223="základní",J223,0)</f>
        <v>0</v>
      </c>
      <c r="BF223" s="228">
        <f>IF(N223="snížená",J223,0)</f>
        <v>0</v>
      </c>
      <c r="BG223" s="228">
        <f>IF(N223="zákl. přenesená",J223,0)</f>
        <v>0</v>
      </c>
      <c r="BH223" s="228">
        <f>IF(N223="sníž. přenesená",J223,0)</f>
        <v>0</v>
      </c>
      <c r="BI223" s="228">
        <f>IF(N223="nulová",J223,0)</f>
        <v>0</v>
      </c>
      <c r="BJ223" s="20" t="s">
        <v>83</v>
      </c>
      <c r="BK223" s="228">
        <f>ROUND(I223*H223,2)</f>
        <v>0</v>
      </c>
      <c r="BL223" s="20" t="s">
        <v>315</v>
      </c>
      <c r="BM223" s="227" t="s">
        <v>749</v>
      </c>
    </row>
    <row r="224" s="2" customFormat="1">
      <c r="A224" s="41"/>
      <c r="B224" s="42"/>
      <c r="C224" s="43"/>
      <c r="D224" s="229" t="s">
        <v>317</v>
      </c>
      <c r="E224" s="43"/>
      <c r="F224" s="230" t="s">
        <v>576</v>
      </c>
      <c r="G224" s="43"/>
      <c r="H224" s="43"/>
      <c r="I224" s="231"/>
      <c r="J224" s="43"/>
      <c r="K224" s="43"/>
      <c r="L224" s="47"/>
      <c r="M224" s="232"/>
      <c r="N224" s="233"/>
      <c r="O224" s="87"/>
      <c r="P224" s="87"/>
      <c r="Q224" s="87"/>
      <c r="R224" s="87"/>
      <c r="S224" s="87"/>
      <c r="T224" s="88"/>
      <c r="U224" s="41"/>
      <c r="V224" s="41"/>
      <c r="W224" s="41"/>
      <c r="X224" s="41"/>
      <c r="Y224" s="41"/>
      <c r="Z224" s="41"/>
      <c r="AA224" s="41"/>
      <c r="AB224" s="41"/>
      <c r="AC224" s="41"/>
      <c r="AD224" s="41"/>
      <c r="AE224" s="41"/>
      <c r="AT224" s="20" t="s">
        <v>317</v>
      </c>
      <c r="AU224" s="20" t="s">
        <v>85</v>
      </c>
    </row>
    <row r="225" s="2" customFormat="1" ht="16.5" customHeight="1">
      <c r="A225" s="41"/>
      <c r="B225" s="42"/>
      <c r="C225" s="216" t="s">
        <v>425</v>
      </c>
      <c r="D225" s="216" t="s">
        <v>310</v>
      </c>
      <c r="E225" s="217" t="s">
        <v>577</v>
      </c>
      <c r="F225" s="218" t="s">
        <v>578</v>
      </c>
      <c r="G225" s="219" t="s">
        <v>493</v>
      </c>
      <c r="H225" s="220">
        <v>3243.0819999999999</v>
      </c>
      <c r="I225" s="221"/>
      <c r="J225" s="222">
        <f>ROUND(I225*H225,2)</f>
        <v>0</v>
      </c>
      <c r="K225" s="218" t="s">
        <v>314</v>
      </c>
      <c r="L225" s="47"/>
      <c r="M225" s="223" t="s">
        <v>19</v>
      </c>
      <c r="N225" s="224" t="s">
        <v>47</v>
      </c>
      <c r="O225" s="87"/>
      <c r="P225" s="225">
        <f>O225*H225</f>
        <v>0</v>
      </c>
      <c r="Q225" s="225">
        <v>0</v>
      </c>
      <c r="R225" s="225">
        <f>Q225*H225</f>
        <v>0</v>
      </c>
      <c r="S225" s="225">
        <v>0</v>
      </c>
      <c r="T225" s="226">
        <f>S225*H225</f>
        <v>0</v>
      </c>
      <c r="U225" s="41"/>
      <c r="V225" s="41"/>
      <c r="W225" s="41"/>
      <c r="X225" s="41"/>
      <c r="Y225" s="41"/>
      <c r="Z225" s="41"/>
      <c r="AA225" s="41"/>
      <c r="AB225" s="41"/>
      <c r="AC225" s="41"/>
      <c r="AD225" s="41"/>
      <c r="AE225" s="41"/>
      <c r="AR225" s="227" t="s">
        <v>315</v>
      </c>
      <c r="AT225" s="227" t="s">
        <v>310</v>
      </c>
      <c r="AU225" s="227" t="s">
        <v>85</v>
      </c>
      <c r="AY225" s="20" t="s">
        <v>308</v>
      </c>
      <c r="BE225" s="228">
        <f>IF(N225="základní",J225,0)</f>
        <v>0</v>
      </c>
      <c r="BF225" s="228">
        <f>IF(N225="snížená",J225,0)</f>
        <v>0</v>
      </c>
      <c r="BG225" s="228">
        <f>IF(N225="zákl. přenesená",J225,0)</f>
        <v>0</v>
      </c>
      <c r="BH225" s="228">
        <f>IF(N225="sníž. přenesená",J225,0)</f>
        <v>0</v>
      </c>
      <c r="BI225" s="228">
        <f>IF(N225="nulová",J225,0)</f>
        <v>0</v>
      </c>
      <c r="BJ225" s="20" t="s">
        <v>83</v>
      </c>
      <c r="BK225" s="228">
        <f>ROUND(I225*H225,2)</f>
        <v>0</v>
      </c>
      <c r="BL225" s="20" t="s">
        <v>315</v>
      </c>
      <c r="BM225" s="227" t="s">
        <v>750</v>
      </c>
    </row>
    <row r="226" s="2" customFormat="1">
      <c r="A226" s="41"/>
      <c r="B226" s="42"/>
      <c r="C226" s="43"/>
      <c r="D226" s="229" t="s">
        <v>317</v>
      </c>
      <c r="E226" s="43"/>
      <c r="F226" s="230" t="s">
        <v>579</v>
      </c>
      <c r="G226" s="43"/>
      <c r="H226" s="43"/>
      <c r="I226" s="231"/>
      <c r="J226" s="43"/>
      <c r="K226" s="43"/>
      <c r="L226" s="47"/>
      <c r="M226" s="232"/>
      <c r="N226" s="233"/>
      <c r="O226" s="87"/>
      <c r="P226" s="87"/>
      <c r="Q226" s="87"/>
      <c r="R226" s="87"/>
      <c r="S226" s="87"/>
      <c r="T226" s="88"/>
      <c r="U226" s="41"/>
      <c r="V226" s="41"/>
      <c r="W226" s="41"/>
      <c r="X226" s="41"/>
      <c r="Y226" s="41"/>
      <c r="Z226" s="41"/>
      <c r="AA226" s="41"/>
      <c r="AB226" s="41"/>
      <c r="AC226" s="41"/>
      <c r="AD226" s="41"/>
      <c r="AE226" s="41"/>
      <c r="AT226" s="20" t="s">
        <v>317</v>
      </c>
      <c r="AU226" s="20" t="s">
        <v>85</v>
      </c>
    </row>
    <row r="227" s="2" customFormat="1" ht="16.5" customHeight="1">
      <c r="A227" s="41"/>
      <c r="B227" s="42"/>
      <c r="C227" s="216" t="s">
        <v>430</v>
      </c>
      <c r="D227" s="216" t="s">
        <v>310</v>
      </c>
      <c r="E227" s="217" t="s">
        <v>580</v>
      </c>
      <c r="F227" s="218" t="s">
        <v>581</v>
      </c>
      <c r="G227" s="219" t="s">
        <v>493</v>
      </c>
      <c r="H227" s="220">
        <v>35673.902000000002</v>
      </c>
      <c r="I227" s="221"/>
      <c r="J227" s="222">
        <f>ROUND(I227*H227,2)</f>
        <v>0</v>
      </c>
      <c r="K227" s="218" t="s">
        <v>314</v>
      </c>
      <c r="L227" s="47"/>
      <c r="M227" s="223" t="s">
        <v>19</v>
      </c>
      <c r="N227" s="224" t="s">
        <v>47</v>
      </c>
      <c r="O227" s="87"/>
      <c r="P227" s="225">
        <f>O227*H227</f>
        <v>0</v>
      </c>
      <c r="Q227" s="225">
        <v>0</v>
      </c>
      <c r="R227" s="225">
        <f>Q227*H227</f>
        <v>0</v>
      </c>
      <c r="S227" s="225">
        <v>0</v>
      </c>
      <c r="T227" s="226">
        <f>S227*H227</f>
        <v>0</v>
      </c>
      <c r="U227" s="41"/>
      <c r="V227" s="41"/>
      <c r="W227" s="41"/>
      <c r="X227" s="41"/>
      <c r="Y227" s="41"/>
      <c r="Z227" s="41"/>
      <c r="AA227" s="41"/>
      <c r="AB227" s="41"/>
      <c r="AC227" s="41"/>
      <c r="AD227" s="41"/>
      <c r="AE227" s="41"/>
      <c r="AR227" s="227" t="s">
        <v>315</v>
      </c>
      <c r="AT227" s="227" t="s">
        <v>310</v>
      </c>
      <c r="AU227" s="227" t="s">
        <v>85</v>
      </c>
      <c r="AY227" s="20" t="s">
        <v>308</v>
      </c>
      <c r="BE227" s="228">
        <f>IF(N227="základní",J227,0)</f>
        <v>0</v>
      </c>
      <c r="BF227" s="228">
        <f>IF(N227="snížená",J227,0)</f>
        <v>0</v>
      </c>
      <c r="BG227" s="228">
        <f>IF(N227="zákl. přenesená",J227,0)</f>
        <v>0</v>
      </c>
      <c r="BH227" s="228">
        <f>IF(N227="sníž. přenesená",J227,0)</f>
        <v>0</v>
      </c>
      <c r="BI227" s="228">
        <f>IF(N227="nulová",J227,0)</f>
        <v>0</v>
      </c>
      <c r="BJ227" s="20" t="s">
        <v>83</v>
      </c>
      <c r="BK227" s="228">
        <f>ROUND(I227*H227,2)</f>
        <v>0</v>
      </c>
      <c r="BL227" s="20" t="s">
        <v>315</v>
      </c>
      <c r="BM227" s="227" t="s">
        <v>751</v>
      </c>
    </row>
    <row r="228" s="2" customFormat="1">
      <c r="A228" s="41"/>
      <c r="B228" s="42"/>
      <c r="C228" s="43"/>
      <c r="D228" s="229" t="s">
        <v>317</v>
      </c>
      <c r="E228" s="43"/>
      <c r="F228" s="230" t="s">
        <v>582</v>
      </c>
      <c r="G228" s="43"/>
      <c r="H228" s="43"/>
      <c r="I228" s="231"/>
      <c r="J228" s="43"/>
      <c r="K228" s="43"/>
      <c r="L228" s="47"/>
      <c r="M228" s="232"/>
      <c r="N228" s="233"/>
      <c r="O228" s="87"/>
      <c r="P228" s="87"/>
      <c r="Q228" s="87"/>
      <c r="R228" s="87"/>
      <c r="S228" s="87"/>
      <c r="T228" s="88"/>
      <c r="U228" s="41"/>
      <c r="V228" s="41"/>
      <c r="W228" s="41"/>
      <c r="X228" s="41"/>
      <c r="Y228" s="41"/>
      <c r="Z228" s="41"/>
      <c r="AA228" s="41"/>
      <c r="AB228" s="41"/>
      <c r="AC228" s="41"/>
      <c r="AD228" s="41"/>
      <c r="AE228" s="41"/>
      <c r="AT228" s="20" t="s">
        <v>317</v>
      </c>
      <c r="AU228" s="20" t="s">
        <v>85</v>
      </c>
    </row>
    <row r="229" s="13" customFormat="1">
      <c r="A229" s="13"/>
      <c r="B229" s="234"/>
      <c r="C229" s="235"/>
      <c r="D229" s="236" t="s">
        <v>319</v>
      </c>
      <c r="E229" s="237" t="s">
        <v>19</v>
      </c>
      <c r="F229" s="238" t="s">
        <v>752</v>
      </c>
      <c r="G229" s="235"/>
      <c r="H229" s="239">
        <v>35673.902000000002</v>
      </c>
      <c r="I229" s="240"/>
      <c r="J229" s="235"/>
      <c r="K229" s="235"/>
      <c r="L229" s="241"/>
      <c r="M229" s="242"/>
      <c r="N229" s="243"/>
      <c r="O229" s="243"/>
      <c r="P229" s="243"/>
      <c r="Q229" s="243"/>
      <c r="R229" s="243"/>
      <c r="S229" s="243"/>
      <c r="T229" s="244"/>
      <c r="U229" s="13"/>
      <c r="V229" s="13"/>
      <c r="W229" s="13"/>
      <c r="X229" s="13"/>
      <c r="Y229" s="13"/>
      <c r="Z229" s="13"/>
      <c r="AA229" s="13"/>
      <c r="AB229" s="13"/>
      <c r="AC229" s="13"/>
      <c r="AD229" s="13"/>
      <c r="AE229" s="13"/>
      <c r="AT229" s="245" t="s">
        <v>319</v>
      </c>
      <c r="AU229" s="245" t="s">
        <v>85</v>
      </c>
      <c r="AV229" s="13" t="s">
        <v>85</v>
      </c>
      <c r="AW229" s="13" t="s">
        <v>37</v>
      </c>
      <c r="AX229" s="13" t="s">
        <v>76</v>
      </c>
      <c r="AY229" s="245" t="s">
        <v>308</v>
      </c>
    </row>
    <row r="230" s="15" customFormat="1">
      <c r="A230" s="15"/>
      <c r="B230" s="259"/>
      <c r="C230" s="260"/>
      <c r="D230" s="236" t="s">
        <v>319</v>
      </c>
      <c r="E230" s="261" t="s">
        <v>19</v>
      </c>
      <c r="F230" s="262" t="s">
        <v>448</v>
      </c>
      <c r="G230" s="260"/>
      <c r="H230" s="263">
        <v>35673.902000000002</v>
      </c>
      <c r="I230" s="264"/>
      <c r="J230" s="260"/>
      <c r="K230" s="260"/>
      <c r="L230" s="265"/>
      <c r="M230" s="266"/>
      <c r="N230" s="267"/>
      <c r="O230" s="267"/>
      <c r="P230" s="267"/>
      <c r="Q230" s="267"/>
      <c r="R230" s="267"/>
      <c r="S230" s="267"/>
      <c r="T230" s="268"/>
      <c r="U230" s="15"/>
      <c r="V230" s="15"/>
      <c r="W230" s="15"/>
      <c r="X230" s="15"/>
      <c r="Y230" s="15"/>
      <c r="Z230" s="15"/>
      <c r="AA230" s="15"/>
      <c r="AB230" s="15"/>
      <c r="AC230" s="15"/>
      <c r="AD230" s="15"/>
      <c r="AE230" s="15"/>
      <c r="AT230" s="269" t="s">
        <v>319</v>
      </c>
      <c r="AU230" s="269" t="s">
        <v>85</v>
      </c>
      <c r="AV230" s="15" t="s">
        <v>315</v>
      </c>
      <c r="AW230" s="15" t="s">
        <v>37</v>
      </c>
      <c r="AX230" s="15" t="s">
        <v>83</v>
      </c>
      <c r="AY230" s="269" t="s">
        <v>308</v>
      </c>
    </row>
    <row r="231" s="2" customFormat="1" ht="21.75" customHeight="1">
      <c r="A231" s="41"/>
      <c r="B231" s="42"/>
      <c r="C231" s="216" t="s">
        <v>753</v>
      </c>
      <c r="D231" s="216" t="s">
        <v>310</v>
      </c>
      <c r="E231" s="217" t="s">
        <v>584</v>
      </c>
      <c r="F231" s="218" t="s">
        <v>585</v>
      </c>
      <c r="G231" s="219" t="s">
        <v>493</v>
      </c>
      <c r="H231" s="220">
        <v>1713.0820000000001</v>
      </c>
      <c r="I231" s="221"/>
      <c r="J231" s="222">
        <f>ROUND(I231*H231,2)</f>
        <v>0</v>
      </c>
      <c r="K231" s="218" t="s">
        <v>314</v>
      </c>
      <c r="L231" s="47"/>
      <c r="M231" s="223" t="s">
        <v>19</v>
      </c>
      <c r="N231" s="224" t="s">
        <v>47</v>
      </c>
      <c r="O231" s="87"/>
      <c r="P231" s="225">
        <f>O231*H231</f>
        <v>0</v>
      </c>
      <c r="Q231" s="225">
        <v>0</v>
      </c>
      <c r="R231" s="225">
        <f>Q231*H231</f>
        <v>0</v>
      </c>
      <c r="S231" s="225">
        <v>0</v>
      </c>
      <c r="T231" s="226">
        <f>S231*H231</f>
        <v>0</v>
      </c>
      <c r="U231" s="41"/>
      <c r="V231" s="41"/>
      <c r="W231" s="41"/>
      <c r="X231" s="41"/>
      <c r="Y231" s="41"/>
      <c r="Z231" s="41"/>
      <c r="AA231" s="41"/>
      <c r="AB231" s="41"/>
      <c r="AC231" s="41"/>
      <c r="AD231" s="41"/>
      <c r="AE231" s="41"/>
      <c r="AR231" s="227" t="s">
        <v>315</v>
      </c>
      <c r="AT231" s="227" t="s">
        <v>310</v>
      </c>
      <c r="AU231" s="227" t="s">
        <v>85</v>
      </c>
      <c r="AY231" s="20" t="s">
        <v>308</v>
      </c>
      <c r="BE231" s="228">
        <f>IF(N231="základní",J231,0)</f>
        <v>0</v>
      </c>
      <c r="BF231" s="228">
        <f>IF(N231="snížená",J231,0)</f>
        <v>0</v>
      </c>
      <c r="BG231" s="228">
        <f>IF(N231="zákl. přenesená",J231,0)</f>
        <v>0</v>
      </c>
      <c r="BH231" s="228">
        <f>IF(N231="sníž. přenesená",J231,0)</f>
        <v>0</v>
      </c>
      <c r="BI231" s="228">
        <f>IF(N231="nulová",J231,0)</f>
        <v>0</v>
      </c>
      <c r="BJ231" s="20" t="s">
        <v>83</v>
      </c>
      <c r="BK231" s="228">
        <f>ROUND(I231*H231,2)</f>
        <v>0</v>
      </c>
      <c r="BL231" s="20" t="s">
        <v>315</v>
      </c>
      <c r="BM231" s="227" t="s">
        <v>754</v>
      </c>
    </row>
    <row r="232" s="2" customFormat="1">
      <c r="A232" s="41"/>
      <c r="B232" s="42"/>
      <c r="C232" s="43"/>
      <c r="D232" s="229" t="s">
        <v>317</v>
      </c>
      <c r="E232" s="43"/>
      <c r="F232" s="230" t="s">
        <v>586</v>
      </c>
      <c r="G232" s="43"/>
      <c r="H232" s="43"/>
      <c r="I232" s="231"/>
      <c r="J232" s="43"/>
      <c r="K232" s="43"/>
      <c r="L232" s="47"/>
      <c r="M232" s="232"/>
      <c r="N232" s="233"/>
      <c r="O232" s="87"/>
      <c r="P232" s="87"/>
      <c r="Q232" s="87"/>
      <c r="R232" s="87"/>
      <c r="S232" s="87"/>
      <c r="T232" s="88"/>
      <c r="U232" s="41"/>
      <c r="V232" s="41"/>
      <c r="W232" s="41"/>
      <c r="X232" s="41"/>
      <c r="Y232" s="41"/>
      <c r="Z232" s="41"/>
      <c r="AA232" s="41"/>
      <c r="AB232" s="41"/>
      <c r="AC232" s="41"/>
      <c r="AD232" s="41"/>
      <c r="AE232" s="41"/>
      <c r="AT232" s="20" t="s">
        <v>317</v>
      </c>
      <c r="AU232" s="20" t="s">
        <v>85</v>
      </c>
    </row>
    <row r="233" s="2" customFormat="1" ht="24.15" customHeight="1">
      <c r="A233" s="41"/>
      <c r="B233" s="42"/>
      <c r="C233" s="216" t="s">
        <v>596</v>
      </c>
      <c r="D233" s="216" t="s">
        <v>310</v>
      </c>
      <c r="E233" s="217" t="s">
        <v>755</v>
      </c>
      <c r="F233" s="218" t="s">
        <v>756</v>
      </c>
      <c r="G233" s="219" t="s">
        <v>493</v>
      </c>
      <c r="H233" s="220">
        <v>1500</v>
      </c>
      <c r="I233" s="221"/>
      <c r="J233" s="222">
        <f>ROUND(I233*H233,2)</f>
        <v>0</v>
      </c>
      <c r="K233" s="218" t="s">
        <v>314</v>
      </c>
      <c r="L233" s="47"/>
      <c r="M233" s="223" t="s">
        <v>19</v>
      </c>
      <c r="N233" s="224" t="s">
        <v>47</v>
      </c>
      <c r="O233" s="87"/>
      <c r="P233" s="225">
        <f>O233*H233</f>
        <v>0</v>
      </c>
      <c r="Q233" s="225">
        <v>0</v>
      </c>
      <c r="R233" s="225">
        <f>Q233*H233</f>
        <v>0</v>
      </c>
      <c r="S233" s="225">
        <v>0</v>
      </c>
      <c r="T233" s="226">
        <f>S233*H233</f>
        <v>0</v>
      </c>
      <c r="U233" s="41"/>
      <c r="V233" s="41"/>
      <c r="W233" s="41"/>
      <c r="X233" s="41"/>
      <c r="Y233" s="41"/>
      <c r="Z233" s="41"/>
      <c r="AA233" s="41"/>
      <c r="AB233" s="41"/>
      <c r="AC233" s="41"/>
      <c r="AD233" s="41"/>
      <c r="AE233" s="41"/>
      <c r="AR233" s="227" t="s">
        <v>315</v>
      </c>
      <c r="AT233" s="227" t="s">
        <v>310</v>
      </c>
      <c r="AU233" s="227" t="s">
        <v>85</v>
      </c>
      <c r="AY233" s="20" t="s">
        <v>308</v>
      </c>
      <c r="BE233" s="228">
        <f>IF(N233="základní",J233,0)</f>
        <v>0</v>
      </c>
      <c r="BF233" s="228">
        <f>IF(N233="snížená",J233,0)</f>
        <v>0</v>
      </c>
      <c r="BG233" s="228">
        <f>IF(N233="zákl. přenesená",J233,0)</f>
        <v>0</v>
      </c>
      <c r="BH233" s="228">
        <f>IF(N233="sníž. přenesená",J233,0)</f>
        <v>0</v>
      </c>
      <c r="BI233" s="228">
        <f>IF(N233="nulová",J233,0)</f>
        <v>0</v>
      </c>
      <c r="BJ233" s="20" t="s">
        <v>83</v>
      </c>
      <c r="BK233" s="228">
        <f>ROUND(I233*H233,2)</f>
        <v>0</v>
      </c>
      <c r="BL233" s="20" t="s">
        <v>315</v>
      </c>
      <c r="BM233" s="227" t="s">
        <v>757</v>
      </c>
    </row>
    <row r="234" s="2" customFormat="1">
      <c r="A234" s="41"/>
      <c r="B234" s="42"/>
      <c r="C234" s="43"/>
      <c r="D234" s="229" t="s">
        <v>317</v>
      </c>
      <c r="E234" s="43"/>
      <c r="F234" s="230" t="s">
        <v>758</v>
      </c>
      <c r="G234" s="43"/>
      <c r="H234" s="43"/>
      <c r="I234" s="231"/>
      <c r="J234" s="43"/>
      <c r="K234" s="43"/>
      <c r="L234" s="47"/>
      <c r="M234" s="232"/>
      <c r="N234" s="233"/>
      <c r="O234" s="87"/>
      <c r="P234" s="87"/>
      <c r="Q234" s="87"/>
      <c r="R234" s="87"/>
      <c r="S234" s="87"/>
      <c r="T234" s="88"/>
      <c r="U234" s="41"/>
      <c r="V234" s="41"/>
      <c r="W234" s="41"/>
      <c r="X234" s="41"/>
      <c r="Y234" s="41"/>
      <c r="Z234" s="41"/>
      <c r="AA234" s="41"/>
      <c r="AB234" s="41"/>
      <c r="AC234" s="41"/>
      <c r="AD234" s="41"/>
      <c r="AE234" s="41"/>
      <c r="AT234" s="20" t="s">
        <v>317</v>
      </c>
      <c r="AU234" s="20" t="s">
        <v>85</v>
      </c>
    </row>
    <row r="235" s="2" customFormat="1" ht="16.5" customHeight="1">
      <c r="A235" s="41"/>
      <c r="B235" s="42"/>
      <c r="C235" s="216" t="s">
        <v>759</v>
      </c>
      <c r="D235" s="216" t="s">
        <v>310</v>
      </c>
      <c r="E235" s="217" t="s">
        <v>588</v>
      </c>
      <c r="F235" s="218" t="s">
        <v>589</v>
      </c>
      <c r="G235" s="219" t="s">
        <v>493</v>
      </c>
      <c r="H235" s="220">
        <v>-30</v>
      </c>
      <c r="I235" s="221"/>
      <c r="J235" s="222">
        <f>ROUND(I235*H235,2)</f>
        <v>0</v>
      </c>
      <c r="K235" s="218" t="s">
        <v>19</v>
      </c>
      <c r="L235" s="47"/>
      <c r="M235" s="223" t="s">
        <v>19</v>
      </c>
      <c r="N235" s="224" t="s">
        <v>47</v>
      </c>
      <c r="O235" s="87"/>
      <c r="P235" s="225">
        <f>O235*H235</f>
        <v>0</v>
      </c>
      <c r="Q235" s="225">
        <v>0</v>
      </c>
      <c r="R235" s="225">
        <f>Q235*H235</f>
        <v>0</v>
      </c>
      <c r="S235" s="225">
        <v>0</v>
      </c>
      <c r="T235" s="226">
        <f>S235*H235</f>
        <v>0</v>
      </c>
      <c r="U235" s="41"/>
      <c r="V235" s="41"/>
      <c r="W235" s="41"/>
      <c r="X235" s="41"/>
      <c r="Y235" s="41"/>
      <c r="Z235" s="41"/>
      <c r="AA235" s="41"/>
      <c r="AB235" s="41"/>
      <c r="AC235" s="41"/>
      <c r="AD235" s="41"/>
      <c r="AE235" s="41"/>
      <c r="AR235" s="227" t="s">
        <v>315</v>
      </c>
      <c r="AT235" s="227" t="s">
        <v>310</v>
      </c>
      <c r="AU235" s="227" t="s">
        <v>85</v>
      </c>
      <c r="AY235" s="20" t="s">
        <v>308</v>
      </c>
      <c r="BE235" s="228">
        <f>IF(N235="základní",J235,0)</f>
        <v>0</v>
      </c>
      <c r="BF235" s="228">
        <f>IF(N235="snížená",J235,0)</f>
        <v>0</v>
      </c>
      <c r="BG235" s="228">
        <f>IF(N235="zákl. přenesená",J235,0)</f>
        <v>0</v>
      </c>
      <c r="BH235" s="228">
        <f>IF(N235="sníž. přenesená",J235,0)</f>
        <v>0</v>
      </c>
      <c r="BI235" s="228">
        <f>IF(N235="nulová",J235,0)</f>
        <v>0</v>
      </c>
      <c r="BJ235" s="20" t="s">
        <v>83</v>
      </c>
      <c r="BK235" s="228">
        <f>ROUND(I235*H235,2)</f>
        <v>0</v>
      </c>
      <c r="BL235" s="20" t="s">
        <v>315</v>
      </c>
      <c r="BM235" s="227" t="s">
        <v>760</v>
      </c>
    </row>
    <row r="236" s="12" customFormat="1" ht="25.92" customHeight="1">
      <c r="A236" s="12"/>
      <c r="B236" s="200"/>
      <c r="C236" s="201"/>
      <c r="D236" s="202" t="s">
        <v>75</v>
      </c>
      <c r="E236" s="203" t="s">
        <v>590</v>
      </c>
      <c r="F236" s="203" t="s">
        <v>591</v>
      </c>
      <c r="G236" s="201"/>
      <c r="H236" s="201"/>
      <c r="I236" s="204"/>
      <c r="J236" s="205">
        <f>BK236</f>
        <v>0</v>
      </c>
      <c r="K236" s="201"/>
      <c r="L236" s="206"/>
      <c r="M236" s="207"/>
      <c r="N236" s="208"/>
      <c r="O236" s="208"/>
      <c r="P236" s="209">
        <f>P237+P243+P255+P262+P303+P325+P331</f>
        <v>0</v>
      </c>
      <c r="Q236" s="208"/>
      <c r="R236" s="209">
        <f>R237+R243+R255+R262+R303+R325+R331</f>
        <v>0</v>
      </c>
      <c r="S236" s="208"/>
      <c r="T236" s="210">
        <f>T237+T243+T255+T262+T303+T325+T331</f>
        <v>0</v>
      </c>
      <c r="U236" s="12"/>
      <c r="V236" s="12"/>
      <c r="W236" s="12"/>
      <c r="X236" s="12"/>
      <c r="Y236" s="12"/>
      <c r="Z236" s="12"/>
      <c r="AA236" s="12"/>
      <c r="AB236" s="12"/>
      <c r="AC236" s="12"/>
      <c r="AD236" s="12"/>
      <c r="AE236" s="12"/>
      <c r="AR236" s="211" t="s">
        <v>85</v>
      </c>
      <c r="AT236" s="212" t="s">
        <v>75</v>
      </c>
      <c r="AU236" s="212" t="s">
        <v>76</v>
      </c>
      <c r="AY236" s="211" t="s">
        <v>308</v>
      </c>
      <c r="BK236" s="213">
        <f>BK237+BK243+BK255+BK262+BK303+BK325+BK331</f>
        <v>0</v>
      </c>
    </row>
    <row r="237" s="12" customFormat="1" ht="22.8" customHeight="1">
      <c r="A237" s="12"/>
      <c r="B237" s="200"/>
      <c r="C237" s="201"/>
      <c r="D237" s="202" t="s">
        <v>75</v>
      </c>
      <c r="E237" s="214" t="s">
        <v>592</v>
      </c>
      <c r="F237" s="214" t="s">
        <v>593</v>
      </c>
      <c r="G237" s="201"/>
      <c r="H237" s="201"/>
      <c r="I237" s="204"/>
      <c r="J237" s="215">
        <f>BK237</f>
        <v>0</v>
      </c>
      <c r="K237" s="201"/>
      <c r="L237" s="206"/>
      <c r="M237" s="207"/>
      <c r="N237" s="208"/>
      <c r="O237" s="208"/>
      <c r="P237" s="209">
        <f>SUM(P238:P242)</f>
        <v>0</v>
      </c>
      <c r="Q237" s="208"/>
      <c r="R237" s="209">
        <f>SUM(R238:R242)</f>
        <v>0</v>
      </c>
      <c r="S237" s="208"/>
      <c r="T237" s="210">
        <f>SUM(T238:T242)</f>
        <v>0</v>
      </c>
      <c r="U237" s="12"/>
      <c r="V237" s="12"/>
      <c r="W237" s="12"/>
      <c r="X237" s="12"/>
      <c r="Y237" s="12"/>
      <c r="Z237" s="12"/>
      <c r="AA237" s="12"/>
      <c r="AB237" s="12"/>
      <c r="AC237" s="12"/>
      <c r="AD237" s="12"/>
      <c r="AE237" s="12"/>
      <c r="AR237" s="211" t="s">
        <v>85</v>
      </c>
      <c r="AT237" s="212" t="s">
        <v>75</v>
      </c>
      <c r="AU237" s="212" t="s">
        <v>83</v>
      </c>
      <c r="AY237" s="211" t="s">
        <v>308</v>
      </c>
      <c r="BK237" s="213">
        <f>SUM(BK238:BK242)</f>
        <v>0</v>
      </c>
    </row>
    <row r="238" s="2" customFormat="1" ht="16.5" customHeight="1">
      <c r="A238" s="41"/>
      <c r="B238" s="42"/>
      <c r="C238" s="216" t="s">
        <v>606</v>
      </c>
      <c r="D238" s="216" t="s">
        <v>310</v>
      </c>
      <c r="E238" s="217" t="s">
        <v>594</v>
      </c>
      <c r="F238" s="218" t="s">
        <v>595</v>
      </c>
      <c r="G238" s="219" t="s">
        <v>313</v>
      </c>
      <c r="H238" s="220">
        <v>56.579999999999998</v>
      </c>
      <c r="I238" s="221"/>
      <c r="J238" s="222">
        <f>ROUND(I238*H238,2)</f>
        <v>0</v>
      </c>
      <c r="K238" s="218" t="s">
        <v>314</v>
      </c>
      <c r="L238" s="47"/>
      <c r="M238" s="223" t="s">
        <v>19</v>
      </c>
      <c r="N238" s="224" t="s">
        <v>47</v>
      </c>
      <c r="O238" s="87"/>
      <c r="P238" s="225">
        <f>O238*H238</f>
        <v>0</v>
      </c>
      <c r="Q238" s="225">
        <v>0</v>
      </c>
      <c r="R238" s="225">
        <f>Q238*H238</f>
        <v>0</v>
      </c>
      <c r="S238" s="225">
        <v>0</v>
      </c>
      <c r="T238" s="226">
        <f>S238*H238</f>
        <v>0</v>
      </c>
      <c r="U238" s="41"/>
      <c r="V238" s="41"/>
      <c r="W238" s="41"/>
      <c r="X238" s="41"/>
      <c r="Y238" s="41"/>
      <c r="Z238" s="41"/>
      <c r="AA238" s="41"/>
      <c r="AB238" s="41"/>
      <c r="AC238" s="41"/>
      <c r="AD238" s="41"/>
      <c r="AE238" s="41"/>
      <c r="AR238" s="227" t="s">
        <v>391</v>
      </c>
      <c r="AT238" s="227" t="s">
        <v>310</v>
      </c>
      <c r="AU238" s="227" t="s">
        <v>85</v>
      </c>
      <c r="AY238" s="20" t="s">
        <v>308</v>
      </c>
      <c r="BE238" s="228">
        <f>IF(N238="základní",J238,0)</f>
        <v>0</v>
      </c>
      <c r="BF238" s="228">
        <f>IF(N238="snížená",J238,0)</f>
        <v>0</v>
      </c>
      <c r="BG238" s="228">
        <f>IF(N238="zákl. přenesená",J238,0)</f>
        <v>0</v>
      </c>
      <c r="BH238" s="228">
        <f>IF(N238="sníž. přenesená",J238,0)</f>
        <v>0</v>
      </c>
      <c r="BI238" s="228">
        <f>IF(N238="nulová",J238,0)</f>
        <v>0</v>
      </c>
      <c r="BJ238" s="20" t="s">
        <v>83</v>
      </c>
      <c r="BK238" s="228">
        <f>ROUND(I238*H238,2)</f>
        <v>0</v>
      </c>
      <c r="BL238" s="20" t="s">
        <v>391</v>
      </c>
      <c r="BM238" s="227" t="s">
        <v>761</v>
      </c>
    </row>
    <row r="239" s="2" customFormat="1">
      <c r="A239" s="41"/>
      <c r="B239" s="42"/>
      <c r="C239" s="43"/>
      <c r="D239" s="229" t="s">
        <v>317</v>
      </c>
      <c r="E239" s="43"/>
      <c r="F239" s="230" t="s">
        <v>597</v>
      </c>
      <c r="G239" s="43"/>
      <c r="H239" s="43"/>
      <c r="I239" s="231"/>
      <c r="J239" s="43"/>
      <c r="K239" s="43"/>
      <c r="L239" s="47"/>
      <c r="M239" s="232"/>
      <c r="N239" s="233"/>
      <c r="O239" s="87"/>
      <c r="P239" s="87"/>
      <c r="Q239" s="87"/>
      <c r="R239" s="87"/>
      <c r="S239" s="87"/>
      <c r="T239" s="88"/>
      <c r="U239" s="41"/>
      <c r="V239" s="41"/>
      <c r="W239" s="41"/>
      <c r="X239" s="41"/>
      <c r="Y239" s="41"/>
      <c r="Z239" s="41"/>
      <c r="AA239" s="41"/>
      <c r="AB239" s="41"/>
      <c r="AC239" s="41"/>
      <c r="AD239" s="41"/>
      <c r="AE239" s="41"/>
      <c r="AT239" s="20" t="s">
        <v>317</v>
      </c>
      <c r="AU239" s="20" t="s">
        <v>85</v>
      </c>
    </row>
    <row r="240" s="14" customFormat="1">
      <c r="A240" s="14"/>
      <c r="B240" s="249"/>
      <c r="C240" s="250"/>
      <c r="D240" s="236" t="s">
        <v>319</v>
      </c>
      <c r="E240" s="251" t="s">
        <v>19</v>
      </c>
      <c r="F240" s="252" t="s">
        <v>731</v>
      </c>
      <c r="G240" s="250"/>
      <c r="H240" s="251" t="s">
        <v>19</v>
      </c>
      <c r="I240" s="253"/>
      <c r="J240" s="250"/>
      <c r="K240" s="250"/>
      <c r="L240" s="254"/>
      <c r="M240" s="255"/>
      <c r="N240" s="256"/>
      <c r="O240" s="256"/>
      <c r="P240" s="256"/>
      <c r="Q240" s="256"/>
      <c r="R240" s="256"/>
      <c r="S240" s="256"/>
      <c r="T240" s="257"/>
      <c r="U240" s="14"/>
      <c r="V240" s="14"/>
      <c r="W240" s="14"/>
      <c r="X240" s="14"/>
      <c r="Y240" s="14"/>
      <c r="Z240" s="14"/>
      <c r="AA240" s="14"/>
      <c r="AB240" s="14"/>
      <c r="AC240" s="14"/>
      <c r="AD240" s="14"/>
      <c r="AE240" s="14"/>
      <c r="AT240" s="258" t="s">
        <v>319</v>
      </c>
      <c r="AU240" s="258" t="s">
        <v>85</v>
      </c>
      <c r="AV240" s="14" t="s">
        <v>83</v>
      </c>
      <c r="AW240" s="14" t="s">
        <v>37</v>
      </c>
      <c r="AX240" s="14" t="s">
        <v>76</v>
      </c>
      <c r="AY240" s="258" t="s">
        <v>308</v>
      </c>
    </row>
    <row r="241" s="13" customFormat="1">
      <c r="A241" s="13"/>
      <c r="B241" s="234"/>
      <c r="C241" s="235"/>
      <c r="D241" s="236" t="s">
        <v>319</v>
      </c>
      <c r="E241" s="237" t="s">
        <v>19</v>
      </c>
      <c r="F241" s="238" t="s">
        <v>762</v>
      </c>
      <c r="G241" s="235"/>
      <c r="H241" s="239">
        <v>56.579999999999998</v>
      </c>
      <c r="I241" s="240"/>
      <c r="J241" s="235"/>
      <c r="K241" s="235"/>
      <c r="L241" s="241"/>
      <c r="M241" s="242"/>
      <c r="N241" s="243"/>
      <c r="O241" s="243"/>
      <c r="P241" s="243"/>
      <c r="Q241" s="243"/>
      <c r="R241" s="243"/>
      <c r="S241" s="243"/>
      <c r="T241" s="244"/>
      <c r="U241" s="13"/>
      <c r="V241" s="13"/>
      <c r="W241" s="13"/>
      <c r="X241" s="13"/>
      <c r="Y241" s="13"/>
      <c r="Z241" s="13"/>
      <c r="AA241" s="13"/>
      <c r="AB241" s="13"/>
      <c r="AC241" s="13"/>
      <c r="AD241" s="13"/>
      <c r="AE241" s="13"/>
      <c r="AT241" s="245" t="s">
        <v>319</v>
      </c>
      <c r="AU241" s="245" t="s">
        <v>85</v>
      </c>
      <c r="AV241" s="13" t="s">
        <v>85</v>
      </c>
      <c r="AW241" s="13" t="s">
        <v>37</v>
      </c>
      <c r="AX241" s="13" t="s">
        <v>76</v>
      </c>
      <c r="AY241" s="245" t="s">
        <v>308</v>
      </c>
    </row>
    <row r="242" s="15" customFormat="1">
      <c r="A242" s="15"/>
      <c r="B242" s="259"/>
      <c r="C242" s="260"/>
      <c r="D242" s="236" t="s">
        <v>319</v>
      </c>
      <c r="E242" s="261" t="s">
        <v>19</v>
      </c>
      <c r="F242" s="262" t="s">
        <v>448</v>
      </c>
      <c r="G242" s="260"/>
      <c r="H242" s="263">
        <v>56.579999999999998</v>
      </c>
      <c r="I242" s="264"/>
      <c r="J242" s="260"/>
      <c r="K242" s="260"/>
      <c r="L242" s="265"/>
      <c r="M242" s="266"/>
      <c r="N242" s="267"/>
      <c r="O242" s="267"/>
      <c r="P242" s="267"/>
      <c r="Q242" s="267"/>
      <c r="R242" s="267"/>
      <c r="S242" s="267"/>
      <c r="T242" s="268"/>
      <c r="U242" s="15"/>
      <c r="V242" s="15"/>
      <c r="W242" s="15"/>
      <c r="X242" s="15"/>
      <c r="Y242" s="15"/>
      <c r="Z242" s="15"/>
      <c r="AA242" s="15"/>
      <c r="AB242" s="15"/>
      <c r="AC242" s="15"/>
      <c r="AD242" s="15"/>
      <c r="AE242" s="15"/>
      <c r="AT242" s="269" t="s">
        <v>319</v>
      </c>
      <c r="AU242" s="269" t="s">
        <v>85</v>
      </c>
      <c r="AV242" s="15" t="s">
        <v>315</v>
      </c>
      <c r="AW242" s="15" t="s">
        <v>37</v>
      </c>
      <c r="AX242" s="15" t="s">
        <v>83</v>
      </c>
      <c r="AY242" s="269" t="s">
        <v>308</v>
      </c>
    </row>
    <row r="243" s="12" customFormat="1" ht="22.8" customHeight="1">
      <c r="A243" s="12"/>
      <c r="B243" s="200"/>
      <c r="C243" s="201"/>
      <c r="D243" s="202" t="s">
        <v>75</v>
      </c>
      <c r="E243" s="214" t="s">
        <v>763</v>
      </c>
      <c r="F243" s="214" t="s">
        <v>764</v>
      </c>
      <c r="G243" s="201"/>
      <c r="H243" s="201"/>
      <c r="I243" s="204"/>
      <c r="J243" s="215">
        <f>BK243</f>
        <v>0</v>
      </c>
      <c r="K243" s="201"/>
      <c r="L243" s="206"/>
      <c r="M243" s="207"/>
      <c r="N243" s="208"/>
      <c r="O243" s="208"/>
      <c r="P243" s="209">
        <f>SUM(P244:P254)</f>
        <v>0</v>
      </c>
      <c r="Q243" s="208"/>
      <c r="R243" s="209">
        <f>SUM(R244:R254)</f>
        <v>0</v>
      </c>
      <c r="S243" s="208"/>
      <c r="T243" s="210">
        <f>SUM(T244:T254)</f>
        <v>0</v>
      </c>
      <c r="U243" s="12"/>
      <c r="V243" s="12"/>
      <c r="W243" s="12"/>
      <c r="X243" s="12"/>
      <c r="Y243" s="12"/>
      <c r="Z243" s="12"/>
      <c r="AA243" s="12"/>
      <c r="AB243" s="12"/>
      <c r="AC243" s="12"/>
      <c r="AD243" s="12"/>
      <c r="AE243" s="12"/>
      <c r="AR243" s="211" t="s">
        <v>85</v>
      </c>
      <c r="AT243" s="212" t="s">
        <v>75</v>
      </c>
      <c r="AU243" s="212" t="s">
        <v>83</v>
      </c>
      <c r="AY243" s="211" t="s">
        <v>308</v>
      </c>
      <c r="BK243" s="213">
        <f>SUM(BK244:BK254)</f>
        <v>0</v>
      </c>
    </row>
    <row r="244" s="2" customFormat="1" ht="16.5" customHeight="1">
      <c r="A244" s="41"/>
      <c r="B244" s="42"/>
      <c r="C244" s="216" t="s">
        <v>765</v>
      </c>
      <c r="D244" s="216" t="s">
        <v>310</v>
      </c>
      <c r="E244" s="217" t="s">
        <v>766</v>
      </c>
      <c r="F244" s="218" t="s">
        <v>767</v>
      </c>
      <c r="G244" s="219" t="s">
        <v>768</v>
      </c>
      <c r="H244" s="220">
        <v>1</v>
      </c>
      <c r="I244" s="221"/>
      <c r="J244" s="222">
        <f>ROUND(I244*H244,2)</f>
        <v>0</v>
      </c>
      <c r="K244" s="218" t="s">
        <v>19</v>
      </c>
      <c r="L244" s="47"/>
      <c r="M244" s="223" t="s">
        <v>19</v>
      </c>
      <c r="N244" s="224" t="s">
        <v>47</v>
      </c>
      <c r="O244" s="87"/>
      <c r="P244" s="225">
        <f>O244*H244</f>
        <v>0</v>
      </c>
      <c r="Q244" s="225">
        <v>0</v>
      </c>
      <c r="R244" s="225">
        <f>Q244*H244</f>
        <v>0</v>
      </c>
      <c r="S244" s="225">
        <v>0</v>
      </c>
      <c r="T244" s="226">
        <f>S244*H244</f>
        <v>0</v>
      </c>
      <c r="U244" s="41"/>
      <c r="V244" s="41"/>
      <c r="W244" s="41"/>
      <c r="X244" s="41"/>
      <c r="Y244" s="41"/>
      <c r="Z244" s="41"/>
      <c r="AA244" s="41"/>
      <c r="AB244" s="41"/>
      <c r="AC244" s="41"/>
      <c r="AD244" s="41"/>
      <c r="AE244" s="41"/>
      <c r="AR244" s="227" t="s">
        <v>391</v>
      </c>
      <c r="AT244" s="227" t="s">
        <v>310</v>
      </c>
      <c r="AU244" s="227" t="s">
        <v>85</v>
      </c>
      <c r="AY244" s="20" t="s">
        <v>308</v>
      </c>
      <c r="BE244" s="228">
        <f>IF(N244="základní",J244,0)</f>
        <v>0</v>
      </c>
      <c r="BF244" s="228">
        <f>IF(N244="snížená",J244,0)</f>
        <v>0</v>
      </c>
      <c r="BG244" s="228">
        <f>IF(N244="zákl. přenesená",J244,0)</f>
        <v>0</v>
      </c>
      <c r="BH244" s="228">
        <f>IF(N244="sníž. přenesená",J244,0)</f>
        <v>0</v>
      </c>
      <c r="BI244" s="228">
        <f>IF(N244="nulová",J244,0)</f>
        <v>0</v>
      </c>
      <c r="BJ244" s="20" t="s">
        <v>83</v>
      </c>
      <c r="BK244" s="228">
        <f>ROUND(I244*H244,2)</f>
        <v>0</v>
      </c>
      <c r="BL244" s="20" t="s">
        <v>391</v>
      </c>
      <c r="BM244" s="227" t="s">
        <v>769</v>
      </c>
    </row>
    <row r="245" s="2" customFormat="1" ht="16.5" customHeight="1">
      <c r="A245" s="41"/>
      <c r="B245" s="42"/>
      <c r="C245" s="216" t="s">
        <v>611</v>
      </c>
      <c r="D245" s="216" t="s">
        <v>310</v>
      </c>
      <c r="E245" s="217" t="s">
        <v>770</v>
      </c>
      <c r="F245" s="218" t="s">
        <v>771</v>
      </c>
      <c r="G245" s="219" t="s">
        <v>772</v>
      </c>
      <c r="H245" s="220">
        <v>15</v>
      </c>
      <c r="I245" s="221"/>
      <c r="J245" s="222">
        <f>ROUND(I245*H245,2)</f>
        <v>0</v>
      </c>
      <c r="K245" s="218" t="s">
        <v>314</v>
      </c>
      <c r="L245" s="47"/>
      <c r="M245" s="223" t="s">
        <v>19</v>
      </c>
      <c r="N245" s="224" t="s">
        <v>47</v>
      </c>
      <c r="O245" s="87"/>
      <c r="P245" s="225">
        <f>O245*H245</f>
        <v>0</v>
      </c>
      <c r="Q245" s="225">
        <v>0</v>
      </c>
      <c r="R245" s="225">
        <f>Q245*H245</f>
        <v>0</v>
      </c>
      <c r="S245" s="225">
        <v>0</v>
      </c>
      <c r="T245" s="226">
        <f>S245*H245</f>
        <v>0</v>
      </c>
      <c r="U245" s="41"/>
      <c r="V245" s="41"/>
      <c r="W245" s="41"/>
      <c r="X245" s="41"/>
      <c r="Y245" s="41"/>
      <c r="Z245" s="41"/>
      <c r="AA245" s="41"/>
      <c r="AB245" s="41"/>
      <c r="AC245" s="41"/>
      <c r="AD245" s="41"/>
      <c r="AE245" s="41"/>
      <c r="AR245" s="227" t="s">
        <v>391</v>
      </c>
      <c r="AT245" s="227" t="s">
        <v>310</v>
      </c>
      <c r="AU245" s="227" t="s">
        <v>85</v>
      </c>
      <c r="AY245" s="20" t="s">
        <v>308</v>
      </c>
      <c r="BE245" s="228">
        <f>IF(N245="základní",J245,0)</f>
        <v>0</v>
      </c>
      <c r="BF245" s="228">
        <f>IF(N245="snížená",J245,0)</f>
        <v>0</v>
      </c>
      <c r="BG245" s="228">
        <f>IF(N245="zákl. přenesená",J245,0)</f>
        <v>0</v>
      </c>
      <c r="BH245" s="228">
        <f>IF(N245="sníž. přenesená",J245,0)</f>
        <v>0</v>
      </c>
      <c r="BI245" s="228">
        <f>IF(N245="nulová",J245,0)</f>
        <v>0</v>
      </c>
      <c r="BJ245" s="20" t="s">
        <v>83</v>
      </c>
      <c r="BK245" s="228">
        <f>ROUND(I245*H245,2)</f>
        <v>0</v>
      </c>
      <c r="BL245" s="20" t="s">
        <v>391</v>
      </c>
      <c r="BM245" s="227" t="s">
        <v>773</v>
      </c>
    </row>
    <row r="246" s="2" customFormat="1">
      <c r="A246" s="41"/>
      <c r="B246" s="42"/>
      <c r="C246" s="43"/>
      <c r="D246" s="229" t="s">
        <v>317</v>
      </c>
      <c r="E246" s="43"/>
      <c r="F246" s="230" t="s">
        <v>774</v>
      </c>
      <c r="G246" s="43"/>
      <c r="H246" s="43"/>
      <c r="I246" s="231"/>
      <c r="J246" s="43"/>
      <c r="K246" s="43"/>
      <c r="L246" s="47"/>
      <c r="M246" s="232"/>
      <c r="N246" s="233"/>
      <c r="O246" s="87"/>
      <c r="P246" s="87"/>
      <c r="Q246" s="87"/>
      <c r="R246" s="87"/>
      <c r="S246" s="87"/>
      <c r="T246" s="88"/>
      <c r="U246" s="41"/>
      <c r="V246" s="41"/>
      <c r="W246" s="41"/>
      <c r="X246" s="41"/>
      <c r="Y246" s="41"/>
      <c r="Z246" s="41"/>
      <c r="AA246" s="41"/>
      <c r="AB246" s="41"/>
      <c r="AC246" s="41"/>
      <c r="AD246" s="41"/>
      <c r="AE246" s="41"/>
      <c r="AT246" s="20" t="s">
        <v>317</v>
      </c>
      <c r="AU246" s="20" t="s">
        <v>85</v>
      </c>
    </row>
    <row r="247" s="2" customFormat="1" ht="16.5" customHeight="1">
      <c r="A247" s="41"/>
      <c r="B247" s="42"/>
      <c r="C247" s="216" t="s">
        <v>775</v>
      </c>
      <c r="D247" s="216" t="s">
        <v>310</v>
      </c>
      <c r="E247" s="217" t="s">
        <v>776</v>
      </c>
      <c r="F247" s="218" t="s">
        <v>777</v>
      </c>
      <c r="G247" s="219" t="s">
        <v>772</v>
      </c>
      <c r="H247" s="220">
        <v>5</v>
      </c>
      <c r="I247" s="221"/>
      <c r="J247" s="222">
        <f>ROUND(I247*H247,2)</f>
        <v>0</v>
      </c>
      <c r="K247" s="218" t="s">
        <v>314</v>
      </c>
      <c r="L247" s="47"/>
      <c r="M247" s="223" t="s">
        <v>19</v>
      </c>
      <c r="N247" s="224" t="s">
        <v>47</v>
      </c>
      <c r="O247" s="87"/>
      <c r="P247" s="225">
        <f>O247*H247</f>
        <v>0</v>
      </c>
      <c r="Q247" s="225">
        <v>0</v>
      </c>
      <c r="R247" s="225">
        <f>Q247*H247</f>
        <v>0</v>
      </c>
      <c r="S247" s="225">
        <v>0</v>
      </c>
      <c r="T247" s="226">
        <f>S247*H247</f>
        <v>0</v>
      </c>
      <c r="U247" s="41"/>
      <c r="V247" s="41"/>
      <c r="W247" s="41"/>
      <c r="X247" s="41"/>
      <c r="Y247" s="41"/>
      <c r="Z247" s="41"/>
      <c r="AA247" s="41"/>
      <c r="AB247" s="41"/>
      <c r="AC247" s="41"/>
      <c r="AD247" s="41"/>
      <c r="AE247" s="41"/>
      <c r="AR247" s="227" t="s">
        <v>391</v>
      </c>
      <c r="AT247" s="227" t="s">
        <v>310</v>
      </c>
      <c r="AU247" s="227" t="s">
        <v>85</v>
      </c>
      <c r="AY247" s="20" t="s">
        <v>308</v>
      </c>
      <c r="BE247" s="228">
        <f>IF(N247="základní",J247,0)</f>
        <v>0</v>
      </c>
      <c r="BF247" s="228">
        <f>IF(N247="snížená",J247,0)</f>
        <v>0</v>
      </c>
      <c r="BG247" s="228">
        <f>IF(N247="zákl. přenesená",J247,0)</f>
        <v>0</v>
      </c>
      <c r="BH247" s="228">
        <f>IF(N247="sníž. přenesená",J247,0)</f>
        <v>0</v>
      </c>
      <c r="BI247" s="228">
        <f>IF(N247="nulová",J247,0)</f>
        <v>0</v>
      </c>
      <c r="BJ247" s="20" t="s">
        <v>83</v>
      </c>
      <c r="BK247" s="228">
        <f>ROUND(I247*H247,2)</f>
        <v>0</v>
      </c>
      <c r="BL247" s="20" t="s">
        <v>391</v>
      </c>
      <c r="BM247" s="227" t="s">
        <v>778</v>
      </c>
    </row>
    <row r="248" s="2" customFormat="1">
      <c r="A248" s="41"/>
      <c r="B248" s="42"/>
      <c r="C248" s="43"/>
      <c r="D248" s="229" t="s">
        <v>317</v>
      </c>
      <c r="E248" s="43"/>
      <c r="F248" s="230" t="s">
        <v>779</v>
      </c>
      <c r="G248" s="43"/>
      <c r="H248" s="43"/>
      <c r="I248" s="231"/>
      <c r="J248" s="43"/>
      <c r="K248" s="43"/>
      <c r="L248" s="47"/>
      <c r="M248" s="232"/>
      <c r="N248" s="233"/>
      <c r="O248" s="87"/>
      <c r="P248" s="87"/>
      <c r="Q248" s="87"/>
      <c r="R248" s="87"/>
      <c r="S248" s="87"/>
      <c r="T248" s="88"/>
      <c r="U248" s="41"/>
      <c r="V248" s="41"/>
      <c r="W248" s="41"/>
      <c r="X248" s="41"/>
      <c r="Y248" s="41"/>
      <c r="Z248" s="41"/>
      <c r="AA248" s="41"/>
      <c r="AB248" s="41"/>
      <c r="AC248" s="41"/>
      <c r="AD248" s="41"/>
      <c r="AE248" s="41"/>
      <c r="AT248" s="20" t="s">
        <v>317</v>
      </c>
      <c r="AU248" s="20" t="s">
        <v>85</v>
      </c>
    </row>
    <row r="249" s="2" customFormat="1" ht="16.5" customHeight="1">
      <c r="A249" s="41"/>
      <c r="B249" s="42"/>
      <c r="C249" s="216" t="s">
        <v>616</v>
      </c>
      <c r="D249" s="216" t="s">
        <v>310</v>
      </c>
      <c r="E249" s="217" t="s">
        <v>780</v>
      </c>
      <c r="F249" s="218" t="s">
        <v>781</v>
      </c>
      <c r="G249" s="219" t="s">
        <v>772</v>
      </c>
      <c r="H249" s="220">
        <v>12</v>
      </c>
      <c r="I249" s="221"/>
      <c r="J249" s="222">
        <f>ROUND(I249*H249,2)</f>
        <v>0</v>
      </c>
      <c r="K249" s="218" t="s">
        <v>314</v>
      </c>
      <c r="L249" s="47"/>
      <c r="M249" s="223" t="s">
        <v>19</v>
      </c>
      <c r="N249" s="224" t="s">
        <v>47</v>
      </c>
      <c r="O249" s="87"/>
      <c r="P249" s="225">
        <f>O249*H249</f>
        <v>0</v>
      </c>
      <c r="Q249" s="225">
        <v>0</v>
      </c>
      <c r="R249" s="225">
        <f>Q249*H249</f>
        <v>0</v>
      </c>
      <c r="S249" s="225">
        <v>0</v>
      </c>
      <c r="T249" s="226">
        <f>S249*H249</f>
        <v>0</v>
      </c>
      <c r="U249" s="41"/>
      <c r="V249" s="41"/>
      <c r="W249" s="41"/>
      <c r="X249" s="41"/>
      <c r="Y249" s="41"/>
      <c r="Z249" s="41"/>
      <c r="AA249" s="41"/>
      <c r="AB249" s="41"/>
      <c r="AC249" s="41"/>
      <c r="AD249" s="41"/>
      <c r="AE249" s="41"/>
      <c r="AR249" s="227" t="s">
        <v>391</v>
      </c>
      <c r="AT249" s="227" t="s">
        <v>310</v>
      </c>
      <c r="AU249" s="227" t="s">
        <v>85</v>
      </c>
      <c r="AY249" s="20" t="s">
        <v>308</v>
      </c>
      <c r="BE249" s="228">
        <f>IF(N249="základní",J249,0)</f>
        <v>0</v>
      </c>
      <c r="BF249" s="228">
        <f>IF(N249="snížená",J249,0)</f>
        <v>0</v>
      </c>
      <c r="BG249" s="228">
        <f>IF(N249="zákl. přenesená",J249,0)</f>
        <v>0</v>
      </c>
      <c r="BH249" s="228">
        <f>IF(N249="sníž. přenesená",J249,0)</f>
        <v>0</v>
      </c>
      <c r="BI249" s="228">
        <f>IF(N249="nulová",J249,0)</f>
        <v>0</v>
      </c>
      <c r="BJ249" s="20" t="s">
        <v>83</v>
      </c>
      <c r="BK249" s="228">
        <f>ROUND(I249*H249,2)</f>
        <v>0</v>
      </c>
      <c r="BL249" s="20" t="s">
        <v>391</v>
      </c>
      <c r="BM249" s="227" t="s">
        <v>782</v>
      </c>
    </row>
    <row r="250" s="2" customFormat="1">
      <c r="A250" s="41"/>
      <c r="B250" s="42"/>
      <c r="C250" s="43"/>
      <c r="D250" s="229" t="s">
        <v>317</v>
      </c>
      <c r="E250" s="43"/>
      <c r="F250" s="230" t="s">
        <v>783</v>
      </c>
      <c r="G250" s="43"/>
      <c r="H250" s="43"/>
      <c r="I250" s="231"/>
      <c r="J250" s="43"/>
      <c r="K250" s="43"/>
      <c r="L250" s="47"/>
      <c r="M250" s="232"/>
      <c r="N250" s="233"/>
      <c r="O250" s="87"/>
      <c r="P250" s="87"/>
      <c r="Q250" s="87"/>
      <c r="R250" s="87"/>
      <c r="S250" s="87"/>
      <c r="T250" s="88"/>
      <c r="U250" s="41"/>
      <c r="V250" s="41"/>
      <c r="W250" s="41"/>
      <c r="X250" s="41"/>
      <c r="Y250" s="41"/>
      <c r="Z250" s="41"/>
      <c r="AA250" s="41"/>
      <c r="AB250" s="41"/>
      <c r="AC250" s="41"/>
      <c r="AD250" s="41"/>
      <c r="AE250" s="41"/>
      <c r="AT250" s="20" t="s">
        <v>317</v>
      </c>
      <c r="AU250" s="20" t="s">
        <v>85</v>
      </c>
    </row>
    <row r="251" s="2" customFormat="1" ht="16.5" customHeight="1">
      <c r="A251" s="41"/>
      <c r="B251" s="42"/>
      <c r="C251" s="216" t="s">
        <v>784</v>
      </c>
      <c r="D251" s="216" t="s">
        <v>310</v>
      </c>
      <c r="E251" s="217" t="s">
        <v>785</v>
      </c>
      <c r="F251" s="218" t="s">
        <v>786</v>
      </c>
      <c r="G251" s="219" t="s">
        <v>772</v>
      </c>
      <c r="H251" s="220">
        <v>2</v>
      </c>
      <c r="I251" s="221"/>
      <c r="J251" s="222">
        <f>ROUND(I251*H251,2)</f>
        <v>0</v>
      </c>
      <c r="K251" s="218" t="s">
        <v>314</v>
      </c>
      <c r="L251" s="47"/>
      <c r="M251" s="223" t="s">
        <v>19</v>
      </c>
      <c r="N251" s="224" t="s">
        <v>47</v>
      </c>
      <c r="O251" s="87"/>
      <c r="P251" s="225">
        <f>O251*H251</f>
        <v>0</v>
      </c>
      <c r="Q251" s="225">
        <v>0</v>
      </c>
      <c r="R251" s="225">
        <f>Q251*H251</f>
        <v>0</v>
      </c>
      <c r="S251" s="225">
        <v>0</v>
      </c>
      <c r="T251" s="226">
        <f>S251*H251</f>
        <v>0</v>
      </c>
      <c r="U251" s="41"/>
      <c r="V251" s="41"/>
      <c r="W251" s="41"/>
      <c r="X251" s="41"/>
      <c r="Y251" s="41"/>
      <c r="Z251" s="41"/>
      <c r="AA251" s="41"/>
      <c r="AB251" s="41"/>
      <c r="AC251" s="41"/>
      <c r="AD251" s="41"/>
      <c r="AE251" s="41"/>
      <c r="AR251" s="227" t="s">
        <v>391</v>
      </c>
      <c r="AT251" s="227" t="s">
        <v>310</v>
      </c>
      <c r="AU251" s="227" t="s">
        <v>85</v>
      </c>
      <c r="AY251" s="20" t="s">
        <v>308</v>
      </c>
      <c r="BE251" s="228">
        <f>IF(N251="základní",J251,0)</f>
        <v>0</v>
      </c>
      <c r="BF251" s="228">
        <f>IF(N251="snížená",J251,0)</f>
        <v>0</v>
      </c>
      <c r="BG251" s="228">
        <f>IF(N251="zákl. přenesená",J251,0)</f>
        <v>0</v>
      </c>
      <c r="BH251" s="228">
        <f>IF(N251="sníž. přenesená",J251,0)</f>
        <v>0</v>
      </c>
      <c r="BI251" s="228">
        <f>IF(N251="nulová",J251,0)</f>
        <v>0</v>
      </c>
      <c r="BJ251" s="20" t="s">
        <v>83</v>
      </c>
      <c r="BK251" s="228">
        <f>ROUND(I251*H251,2)</f>
        <v>0</v>
      </c>
      <c r="BL251" s="20" t="s">
        <v>391</v>
      </c>
      <c r="BM251" s="227" t="s">
        <v>787</v>
      </c>
    </row>
    <row r="252" s="2" customFormat="1">
      <c r="A252" s="41"/>
      <c r="B252" s="42"/>
      <c r="C252" s="43"/>
      <c r="D252" s="229" t="s">
        <v>317</v>
      </c>
      <c r="E252" s="43"/>
      <c r="F252" s="230" t="s">
        <v>788</v>
      </c>
      <c r="G252" s="43"/>
      <c r="H252" s="43"/>
      <c r="I252" s="231"/>
      <c r="J252" s="43"/>
      <c r="K252" s="43"/>
      <c r="L252" s="47"/>
      <c r="M252" s="232"/>
      <c r="N252" s="233"/>
      <c r="O252" s="87"/>
      <c r="P252" s="87"/>
      <c r="Q252" s="87"/>
      <c r="R252" s="87"/>
      <c r="S252" s="87"/>
      <c r="T252" s="88"/>
      <c r="U252" s="41"/>
      <c r="V252" s="41"/>
      <c r="W252" s="41"/>
      <c r="X252" s="41"/>
      <c r="Y252" s="41"/>
      <c r="Z252" s="41"/>
      <c r="AA252" s="41"/>
      <c r="AB252" s="41"/>
      <c r="AC252" s="41"/>
      <c r="AD252" s="41"/>
      <c r="AE252" s="41"/>
      <c r="AT252" s="20" t="s">
        <v>317</v>
      </c>
      <c r="AU252" s="20" t="s">
        <v>85</v>
      </c>
    </row>
    <row r="253" s="2" customFormat="1" ht="16.5" customHeight="1">
      <c r="A253" s="41"/>
      <c r="B253" s="42"/>
      <c r="C253" s="216" t="s">
        <v>620</v>
      </c>
      <c r="D253" s="216" t="s">
        <v>310</v>
      </c>
      <c r="E253" s="217" t="s">
        <v>789</v>
      </c>
      <c r="F253" s="218" t="s">
        <v>790</v>
      </c>
      <c r="G253" s="219" t="s">
        <v>772</v>
      </c>
      <c r="H253" s="220">
        <v>14</v>
      </c>
      <c r="I253" s="221"/>
      <c r="J253" s="222">
        <f>ROUND(I253*H253,2)</f>
        <v>0</v>
      </c>
      <c r="K253" s="218" t="s">
        <v>314</v>
      </c>
      <c r="L253" s="47"/>
      <c r="M253" s="223" t="s">
        <v>19</v>
      </c>
      <c r="N253" s="224" t="s">
        <v>47</v>
      </c>
      <c r="O253" s="87"/>
      <c r="P253" s="225">
        <f>O253*H253</f>
        <v>0</v>
      </c>
      <c r="Q253" s="225">
        <v>0</v>
      </c>
      <c r="R253" s="225">
        <f>Q253*H253</f>
        <v>0</v>
      </c>
      <c r="S253" s="225">
        <v>0</v>
      </c>
      <c r="T253" s="226">
        <f>S253*H253</f>
        <v>0</v>
      </c>
      <c r="U253" s="41"/>
      <c r="V253" s="41"/>
      <c r="W253" s="41"/>
      <c r="X253" s="41"/>
      <c r="Y253" s="41"/>
      <c r="Z253" s="41"/>
      <c r="AA253" s="41"/>
      <c r="AB253" s="41"/>
      <c r="AC253" s="41"/>
      <c r="AD253" s="41"/>
      <c r="AE253" s="41"/>
      <c r="AR253" s="227" t="s">
        <v>391</v>
      </c>
      <c r="AT253" s="227" t="s">
        <v>310</v>
      </c>
      <c r="AU253" s="227" t="s">
        <v>85</v>
      </c>
      <c r="AY253" s="20" t="s">
        <v>308</v>
      </c>
      <c r="BE253" s="228">
        <f>IF(N253="základní",J253,0)</f>
        <v>0</v>
      </c>
      <c r="BF253" s="228">
        <f>IF(N253="snížená",J253,0)</f>
        <v>0</v>
      </c>
      <c r="BG253" s="228">
        <f>IF(N253="zákl. přenesená",J253,0)</f>
        <v>0</v>
      </c>
      <c r="BH253" s="228">
        <f>IF(N253="sníž. přenesená",J253,0)</f>
        <v>0</v>
      </c>
      <c r="BI253" s="228">
        <f>IF(N253="nulová",J253,0)</f>
        <v>0</v>
      </c>
      <c r="BJ253" s="20" t="s">
        <v>83</v>
      </c>
      <c r="BK253" s="228">
        <f>ROUND(I253*H253,2)</f>
        <v>0</v>
      </c>
      <c r="BL253" s="20" t="s">
        <v>391</v>
      </c>
      <c r="BM253" s="227" t="s">
        <v>791</v>
      </c>
    </row>
    <row r="254" s="2" customFormat="1">
      <c r="A254" s="41"/>
      <c r="B254" s="42"/>
      <c r="C254" s="43"/>
      <c r="D254" s="229" t="s">
        <v>317</v>
      </c>
      <c r="E254" s="43"/>
      <c r="F254" s="230" t="s">
        <v>792</v>
      </c>
      <c r="G254" s="43"/>
      <c r="H254" s="43"/>
      <c r="I254" s="231"/>
      <c r="J254" s="43"/>
      <c r="K254" s="43"/>
      <c r="L254" s="47"/>
      <c r="M254" s="232"/>
      <c r="N254" s="233"/>
      <c r="O254" s="87"/>
      <c r="P254" s="87"/>
      <c r="Q254" s="87"/>
      <c r="R254" s="87"/>
      <c r="S254" s="87"/>
      <c r="T254" s="88"/>
      <c r="U254" s="41"/>
      <c r="V254" s="41"/>
      <c r="W254" s="41"/>
      <c r="X254" s="41"/>
      <c r="Y254" s="41"/>
      <c r="Z254" s="41"/>
      <c r="AA254" s="41"/>
      <c r="AB254" s="41"/>
      <c r="AC254" s="41"/>
      <c r="AD254" s="41"/>
      <c r="AE254" s="41"/>
      <c r="AT254" s="20" t="s">
        <v>317</v>
      </c>
      <c r="AU254" s="20" t="s">
        <v>85</v>
      </c>
    </row>
    <row r="255" s="12" customFormat="1" ht="22.8" customHeight="1">
      <c r="A255" s="12"/>
      <c r="B255" s="200"/>
      <c r="C255" s="201"/>
      <c r="D255" s="202" t="s">
        <v>75</v>
      </c>
      <c r="E255" s="214" t="s">
        <v>793</v>
      </c>
      <c r="F255" s="214" t="s">
        <v>183</v>
      </c>
      <c r="G255" s="201"/>
      <c r="H255" s="201"/>
      <c r="I255" s="204"/>
      <c r="J255" s="215">
        <f>BK255</f>
        <v>0</v>
      </c>
      <c r="K255" s="201"/>
      <c r="L255" s="206"/>
      <c r="M255" s="207"/>
      <c r="N255" s="208"/>
      <c r="O255" s="208"/>
      <c r="P255" s="209">
        <f>SUM(P256:P261)</f>
        <v>0</v>
      </c>
      <c r="Q255" s="208"/>
      <c r="R255" s="209">
        <f>SUM(R256:R261)</f>
        <v>0</v>
      </c>
      <c r="S255" s="208"/>
      <c r="T255" s="210">
        <f>SUM(T256:T261)</f>
        <v>0</v>
      </c>
      <c r="U255" s="12"/>
      <c r="V255" s="12"/>
      <c r="W255" s="12"/>
      <c r="X255" s="12"/>
      <c r="Y255" s="12"/>
      <c r="Z255" s="12"/>
      <c r="AA255" s="12"/>
      <c r="AB255" s="12"/>
      <c r="AC255" s="12"/>
      <c r="AD255" s="12"/>
      <c r="AE255" s="12"/>
      <c r="AR255" s="211" t="s">
        <v>85</v>
      </c>
      <c r="AT255" s="212" t="s">
        <v>75</v>
      </c>
      <c r="AU255" s="212" t="s">
        <v>83</v>
      </c>
      <c r="AY255" s="211" t="s">
        <v>308</v>
      </c>
      <c r="BK255" s="213">
        <f>SUM(BK256:BK261)</f>
        <v>0</v>
      </c>
    </row>
    <row r="256" s="2" customFormat="1" ht="16.5" customHeight="1">
      <c r="A256" s="41"/>
      <c r="B256" s="42"/>
      <c r="C256" s="216" t="s">
        <v>794</v>
      </c>
      <c r="D256" s="216" t="s">
        <v>310</v>
      </c>
      <c r="E256" s="217" t="s">
        <v>795</v>
      </c>
      <c r="F256" s="218" t="s">
        <v>796</v>
      </c>
      <c r="G256" s="219" t="s">
        <v>323</v>
      </c>
      <c r="H256" s="220">
        <v>23</v>
      </c>
      <c r="I256" s="221"/>
      <c r="J256" s="222">
        <f>ROUND(I256*H256,2)</f>
        <v>0</v>
      </c>
      <c r="K256" s="218" t="s">
        <v>314</v>
      </c>
      <c r="L256" s="47"/>
      <c r="M256" s="223" t="s">
        <v>19</v>
      </c>
      <c r="N256" s="224" t="s">
        <v>47</v>
      </c>
      <c r="O256" s="87"/>
      <c r="P256" s="225">
        <f>O256*H256</f>
        <v>0</v>
      </c>
      <c r="Q256" s="225">
        <v>0</v>
      </c>
      <c r="R256" s="225">
        <f>Q256*H256</f>
        <v>0</v>
      </c>
      <c r="S256" s="225">
        <v>0</v>
      </c>
      <c r="T256" s="226">
        <f>S256*H256</f>
        <v>0</v>
      </c>
      <c r="U256" s="41"/>
      <c r="V256" s="41"/>
      <c r="W256" s="41"/>
      <c r="X256" s="41"/>
      <c r="Y256" s="41"/>
      <c r="Z256" s="41"/>
      <c r="AA256" s="41"/>
      <c r="AB256" s="41"/>
      <c r="AC256" s="41"/>
      <c r="AD256" s="41"/>
      <c r="AE256" s="41"/>
      <c r="AR256" s="227" t="s">
        <v>391</v>
      </c>
      <c r="AT256" s="227" t="s">
        <v>310</v>
      </c>
      <c r="AU256" s="227" t="s">
        <v>85</v>
      </c>
      <c r="AY256" s="20" t="s">
        <v>308</v>
      </c>
      <c r="BE256" s="228">
        <f>IF(N256="základní",J256,0)</f>
        <v>0</v>
      </c>
      <c r="BF256" s="228">
        <f>IF(N256="snížená",J256,0)</f>
        <v>0</v>
      </c>
      <c r="BG256" s="228">
        <f>IF(N256="zákl. přenesená",J256,0)</f>
        <v>0</v>
      </c>
      <c r="BH256" s="228">
        <f>IF(N256="sníž. přenesená",J256,0)</f>
        <v>0</v>
      </c>
      <c r="BI256" s="228">
        <f>IF(N256="nulová",J256,0)</f>
        <v>0</v>
      </c>
      <c r="BJ256" s="20" t="s">
        <v>83</v>
      </c>
      <c r="BK256" s="228">
        <f>ROUND(I256*H256,2)</f>
        <v>0</v>
      </c>
      <c r="BL256" s="20" t="s">
        <v>391</v>
      </c>
      <c r="BM256" s="227" t="s">
        <v>797</v>
      </c>
    </row>
    <row r="257" s="2" customFormat="1">
      <c r="A257" s="41"/>
      <c r="B257" s="42"/>
      <c r="C257" s="43"/>
      <c r="D257" s="229" t="s">
        <v>317</v>
      </c>
      <c r="E257" s="43"/>
      <c r="F257" s="230" t="s">
        <v>798</v>
      </c>
      <c r="G257" s="43"/>
      <c r="H257" s="43"/>
      <c r="I257" s="231"/>
      <c r="J257" s="43"/>
      <c r="K257" s="43"/>
      <c r="L257" s="47"/>
      <c r="M257" s="232"/>
      <c r="N257" s="233"/>
      <c r="O257" s="87"/>
      <c r="P257" s="87"/>
      <c r="Q257" s="87"/>
      <c r="R257" s="87"/>
      <c r="S257" s="87"/>
      <c r="T257" s="88"/>
      <c r="U257" s="41"/>
      <c r="V257" s="41"/>
      <c r="W257" s="41"/>
      <c r="X257" s="41"/>
      <c r="Y257" s="41"/>
      <c r="Z257" s="41"/>
      <c r="AA257" s="41"/>
      <c r="AB257" s="41"/>
      <c r="AC257" s="41"/>
      <c r="AD257" s="41"/>
      <c r="AE257" s="41"/>
      <c r="AT257" s="20" t="s">
        <v>317</v>
      </c>
      <c r="AU257" s="20" t="s">
        <v>85</v>
      </c>
    </row>
    <row r="258" s="14" customFormat="1">
      <c r="A258" s="14"/>
      <c r="B258" s="249"/>
      <c r="C258" s="250"/>
      <c r="D258" s="236" t="s">
        <v>319</v>
      </c>
      <c r="E258" s="251" t="s">
        <v>19</v>
      </c>
      <c r="F258" s="252" t="s">
        <v>598</v>
      </c>
      <c r="G258" s="250"/>
      <c r="H258" s="251" t="s">
        <v>19</v>
      </c>
      <c r="I258" s="253"/>
      <c r="J258" s="250"/>
      <c r="K258" s="250"/>
      <c r="L258" s="254"/>
      <c r="M258" s="255"/>
      <c r="N258" s="256"/>
      <c r="O258" s="256"/>
      <c r="P258" s="256"/>
      <c r="Q258" s="256"/>
      <c r="R258" s="256"/>
      <c r="S258" s="256"/>
      <c r="T258" s="257"/>
      <c r="U258" s="14"/>
      <c r="V258" s="14"/>
      <c r="W258" s="14"/>
      <c r="X258" s="14"/>
      <c r="Y258" s="14"/>
      <c r="Z258" s="14"/>
      <c r="AA258" s="14"/>
      <c r="AB258" s="14"/>
      <c r="AC258" s="14"/>
      <c r="AD258" s="14"/>
      <c r="AE258" s="14"/>
      <c r="AT258" s="258" t="s">
        <v>319</v>
      </c>
      <c r="AU258" s="258" t="s">
        <v>85</v>
      </c>
      <c r="AV258" s="14" t="s">
        <v>83</v>
      </c>
      <c r="AW258" s="14" t="s">
        <v>37</v>
      </c>
      <c r="AX258" s="14" t="s">
        <v>76</v>
      </c>
      <c r="AY258" s="258" t="s">
        <v>308</v>
      </c>
    </row>
    <row r="259" s="14" customFormat="1">
      <c r="A259" s="14"/>
      <c r="B259" s="249"/>
      <c r="C259" s="250"/>
      <c r="D259" s="236" t="s">
        <v>319</v>
      </c>
      <c r="E259" s="251" t="s">
        <v>19</v>
      </c>
      <c r="F259" s="252" t="s">
        <v>799</v>
      </c>
      <c r="G259" s="250"/>
      <c r="H259" s="251" t="s">
        <v>19</v>
      </c>
      <c r="I259" s="253"/>
      <c r="J259" s="250"/>
      <c r="K259" s="250"/>
      <c r="L259" s="254"/>
      <c r="M259" s="255"/>
      <c r="N259" s="256"/>
      <c r="O259" s="256"/>
      <c r="P259" s="256"/>
      <c r="Q259" s="256"/>
      <c r="R259" s="256"/>
      <c r="S259" s="256"/>
      <c r="T259" s="257"/>
      <c r="U259" s="14"/>
      <c r="V259" s="14"/>
      <c r="W259" s="14"/>
      <c r="X259" s="14"/>
      <c r="Y259" s="14"/>
      <c r="Z259" s="14"/>
      <c r="AA259" s="14"/>
      <c r="AB259" s="14"/>
      <c r="AC259" s="14"/>
      <c r="AD259" s="14"/>
      <c r="AE259" s="14"/>
      <c r="AT259" s="258" t="s">
        <v>319</v>
      </c>
      <c r="AU259" s="258" t="s">
        <v>85</v>
      </c>
      <c r="AV259" s="14" t="s">
        <v>83</v>
      </c>
      <c r="AW259" s="14" t="s">
        <v>37</v>
      </c>
      <c r="AX259" s="14" t="s">
        <v>76</v>
      </c>
      <c r="AY259" s="258" t="s">
        <v>308</v>
      </c>
    </row>
    <row r="260" s="13" customFormat="1">
      <c r="A260" s="13"/>
      <c r="B260" s="234"/>
      <c r="C260" s="235"/>
      <c r="D260" s="236" t="s">
        <v>319</v>
      </c>
      <c r="E260" s="237" t="s">
        <v>19</v>
      </c>
      <c r="F260" s="238" t="s">
        <v>425</v>
      </c>
      <c r="G260" s="235"/>
      <c r="H260" s="239">
        <v>23</v>
      </c>
      <c r="I260" s="240"/>
      <c r="J260" s="235"/>
      <c r="K260" s="235"/>
      <c r="L260" s="241"/>
      <c r="M260" s="242"/>
      <c r="N260" s="243"/>
      <c r="O260" s="243"/>
      <c r="P260" s="243"/>
      <c r="Q260" s="243"/>
      <c r="R260" s="243"/>
      <c r="S260" s="243"/>
      <c r="T260" s="244"/>
      <c r="U260" s="13"/>
      <c r="V260" s="13"/>
      <c r="W260" s="13"/>
      <c r="X260" s="13"/>
      <c r="Y260" s="13"/>
      <c r="Z260" s="13"/>
      <c r="AA260" s="13"/>
      <c r="AB260" s="13"/>
      <c r="AC260" s="13"/>
      <c r="AD260" s="13"/>
      <c r="AE260" s="13"/>
      <c r="AT260" s="245" t="s">
        <v>319</v>
      </c>
      <c r="AU260" s="245" t="s">
        <v>85</v>
      </c>
      <c r="AV260" s="13" t="s">
        <v>85</v>
      </c>
      <c r="AW260" s="13" t="s">
        <v>37</v>
      </c>
      <c r="AX260" s="13" t="s">
        <v>76</v>
      </c>
      <c r="AY260" s="245" t="s">
        <v>308</v>
      </c>
    </row>
    <row r="261" s="15" customFormat="1">
      <c r="A261" s="15"/>
      <c r="B261" s="259"/>
      <c r="C261" s="260"/>
      <c r="D261" s="236" t="s">
        <v>319</v>
      </c>
      <c r="E261" s="261" t="s">
        <v>19</v>
      </c>
      <c r="F261" s="262" t="s">
        <v>448</v>
      </c>
      <c r="G261" s="260"/>
      <c r="H261" s="263">
        <v>23</v>
      </c>
      <c r="I261" s="264"/>
      <c r="J261" s="260"/>
      <c r="K261" s="260"/>
      <c r="L261" s="265"/>
      <c r="M261" s="266"/>
      <c r="N261" s="267"/>
      <c r="O261" s="267"/>
      <c r="P261" s="267"/>
      <c r="Q261" s="267"/>
      <c r="R261" s="267"/>
      <c r="S261" s="267"/>
      <c r="T261" s="268"/>
      <c r="U261" s="15"/>
      <c r="V261" s="15"/>
      <c r="W261" s="15"/>
      <c r="X261" s="15"/>
      <c r="Y261" s="15"/>
      <c r="Z261" s="15"/>
      <c r="AA261" s="15"/>
      <c r="AB261" s="15"/>
      <c r="AC261" s="15"/>
      <c r="AD261" s="15"/>
      <c r="AE261" s="15"/>
      <c r="AT261" s="269" t="s">
        <v>319</v>
      </c>
      <c r="AU261" s="269" t="s">
        <v>85</v>
      </c>
      <c r="AV261" s="15" t="s">
        <v>315</v>
      </c>
      <c r="AW261" s="15" t="s">
        <v>37</v>
      </c>
      <c r="AX261" s="15" t="s">
        <v>83</v>
      </c>
      <c r="AY261" s="269" t="s">
        <v>308</v>
      </c>
    </row>
    <row r="262" s="12" customFormat="1" ht="22.8" customHeight="1">
      <c r="A262" s="12"/>
      <c r="B262" s="200"/>
      <c r="C262" s="201"/>
      <c r="D262" s="202" t="s">
        <v>75</v>
      </c>
      <c r="E262" s="214" t="s">
        <v>602</v>
      </c>
      <c r="F262" s="214" t="s">
        <v>603</v>
      </c>
      <c r="G262" s="201"/>
      <c r="H262" s="201"/>
      <c r="I262" s="204"/>
      <c r="J262" s="215">
        <f>BK262</f>
        <v>0</v>
      </c>
      <c r="K262" s="201"/>
      <c r="L262" s="206"/>
      <c r="M262" s="207"/>
      <c r="N262" s="208"/>
      <c r="O262" s="208"/>
      <c r="P262" s="209">
        <f>SUM(P263:P302)</f>
        <v>0</v>
      </c>
      <c r="Q262" s="208"/>
      <c r="R262" s="209">
        <f>SUM(R263:R302)</f>
        <v>0</v>
      </c>
      <c r="S262" s="208"/>
      <c r="T262" s="210">
        <f>SUM(T263:T302)</f>
        <v>0</v>
      </c>
      <c r="U262" s="12"/>
      <c r="V262" s="12"/>
      <c r="W262" s="12"/>
      <c r="X262" s="12"/>
      <c r="Y262" s="12"/>
      <c r="Z262" s="12"/>
      <c r="AA262" s="12"/>
      <c r="AB262" s="12"/>
      <c r="AC262" s="12"/>
      <c r="AD262" s="12"/>
      <c r="AE262" s="12"/>
      <c r="AR262" s="211" t="s">
        <v>85</v>
      </c>
      <c r="AT262" s="212" t="s">
        <v>75</v>
      </c>
      <c r="AU262" s="212" t="s">
        <v>83</v>
      </c>
      <c r="AY262" s="211" t="s">
        <v>308</v>
      </c>
      <c r="BK262" s="213">
        <f>SUM(BK263:BK302)</f>
        <v>0</v>
      </c>
    </row>
    <row r="263" s="2" customFormat="1" ht="16.5" customHeight="1">
      <c r="A263" s="41"/>
      <c r="B263" s="42"/>
      <c r="C263" s="216" t="s">
        <v>627</v>
      </c>
      <c r="D263" s="216" t="s">
        <v>310</v>
      </c>
      <c r="E263" s="217" t="s">
        <v>800</v>
      </c>
      <c r="F263" s="218" t="s">
        <v>801</v>
      </c>
      <c r="G263" s="219" t="s">
        <v>474</v>
      </c>
      <c r="H263" s="220">
        <v>150.25</v>
      </c>
      <c r="I263" s="221"/>
      <c r="J263" s="222">
        <f>ROUND(I263*H263,2)</f>
        <v>0</v>
      </c>
      <c r="K263" s="218" t="s">
        <v>314</v>
      </c>
      <c r="L263" s="47"/>
      <c r="M263" s="223" t="s">
        <v>19</v>
      </c>
      <c r="N263" s="224" t="s">
        <v>47</v>
      </c>
      <c r="O263" s="87"/>
      <c r="P263" s="225">
        <f>O263*H263</f>
        <v>0</v>
      </c>
      <c r="Q263" s="225">
        <v>0</v>
      </c>
      <c r="R263" s="225">
        <f>Q263*H263</f>
        <v>0</v>
      </c>
      <c r="S263" s="225">
        <v>0</v>
      </c>
      <c r="T263" s="226">
        <f>S263*H263</f>
        <v>0</v>
      </c>
      <c r="U263" s="41"/>
      <c r="V263" s="41"/>
      <c r="W263" s="41"/>
      <c r="X263" s="41"/>
      <c r="Y263" s="41"/>
      <c r="Z263" s="41"/>
      <c r="AA263" s="41"/>
      <c r="AB263" s="41"/>
      <c r="AC263" s="41"/>
      <c r="AD263" s="41"/>
      <c r="AE263" s="41"/>
      <c r="AR263" s="227" t="s">
        <v>391</v>
      </c>
      <c r="AT263" s="227" t="s">
        <v>310</v>
      </c>
      <c r="AU263" s="227" t="s">
        <v>85</v>
      </c>
      <c r="AY263" s="20" t="s">
        <v>308</v>
      </c>
      <c r="BE263" s="228">
        <f>IF(N263="základní",J263,0)</f>
        <v>0</v>
      </c>
      <c r="BF263" s="228">
        <f>IF(N263="snížená",J263,0)</f>
        <v>0</v>
      </c>
      <c r="BG263" s="228">
        <f>IF(N263="zákl. přenesená",J263,0)</f>
        <v>0</v>
      </c>
      <c r="BH263" s="228">
        <f>IF(N263="sníž. přenesená",J263,0)</f>
        <v>0</v>
      </c>
      <c r="BI263" s="228">
        <f>IF(N263="nulová",J263,0)</f>
        <v>0</v>
      </c>
      <c r="BJ263" s="20" t="s">
        <v>83</v>
      </c>
      <c r="BK263" s="228">
        <f>ROUND(I263*H263,2)</f>
        <v>0</v>
      </c>
      <c r="BL263" s="20" t="s">
        <v>391</v>
      </c>
      <c r="BM263" s="227" t="s">
        <v>802</v>
      </c>
    </row>
    <row r="264" s="2" customFormat="1">
      <c r="A264" s="41"/>
      <c r="B264" s="42"/>
      <c r="C264" s="43"/>
      <c r="D264" s="229" t="s">
        <v>317</v>
      </c>
      <c r="E264" s="43"/>
      <c r="F264" s="230" t="s">
        <v>803</v>
      </c>
      <c r="G264" s="43"/>
      <c r="H264" s="43"/>
      <c r="I264" s="231"/>
      <c r="J264" s="43"/>
      <c r="K264" s="43"/>
      <c r="L264" s="47"/>
      <c r="M264" s="232"/>
      <c r="N264" s="233"/>
      <c r="O264" s="87"/>
      <c r="P264" s="87"/>
      <c r="Q264" s="87"/>
      <c r="R264" s="87"/>
      <c r="S264" s="87"/>
      <c r="T264" s="88"/>
      <c r="U264" s="41"/>
      <c r="V264" s="41"/>
      <c r="W264" s="41"/>
      <c r="X264" s="41"/>
      <c r="Y264" s="41"/>
      <c r="Z264" s="41"/>
      <c r="AA264" s="41"/>
      <c r="AB264" s="41"/>
      <c r="AC264" s="41"/>
      <c r="AD264" s="41"/>
      <c r="AE264" s="41"/>
      <c r="AT264" s="20" t="s">
        <v>317</v>
      </c>
      <c r="AU264" s="20" t="s">
        <v>85</v>
      </c>
    </row>
    <row r="265" s="14" customFormat="1">
      <c r="A265" s="14"/>
      <c r="B265" s="249"/>
      <c r="C265" s="250"/>
      <c r="D265" s="236" t="s">
        <v>319</v>
      </c>
      <c r="E265" s="251" t="s">
        <v>19</v>
      </c>
      <c r="F265" s="252" t="s">
        <v>598</v>
      </c>
      <c r="G265" s="250"/>
      <c r="H265" s="251" t="s">
        <v>19</v>
      </c>
      <c r="I265" s="253"/>
      <c r="J265" s="250"/>
      <c r="K265" s="250"/>
      <c r="L265" s="254"/>
      <c r="M265" s="255"/>
      <c r="N265" s="256"/>
      <c r="O265" s="256"/>
      <c r="P265" s="256"/>
      <c r="Q265" s="256"/>
      <c r="R265" s="256"/>
      <c r="S265" s="256"/>
      <c r="T265" s="257"/>
      <c r="U265" s="14"/>
      <c r="V265" s="14"/>
      <c r="W265" s="14"/>
      <c r="X265" s="14"/>
      <c r="Y265" s="14"/>
      <c r="Z265" s="14"/>
      <c r="AA265" s="14"/>
      <c r="AB265" s="14"/>
      <c r="AC265" s="14"/>
      <c r="AD265" s="14"/>
      <c r="AE265" s="14"/>
      <c r="AT265" s="258" t="s">
        <v>319</v>
      </c>
      <c r="AU265" s="258" t="s">
        <v>85</v>
      </c>
      <c r="AV265" s="14" t="s">
        <v>83</v>
      </c>
      <c r="AW265" s="14" t="s">
        <v>37</v>
      </c>
      <c r="AX265" s="14" t="s">
        <v>76</v>
      </c>
      <c r="AY265" s="258" t="s">
        <v>308</v>
      </c>
    </row>
    <row r="266" s="13" customFormat="1">
      <c r="A266" s="13"/>
      <c r="B266" s="234"/>
      <c r="C266" s="235"/>
      <c r="D266" s="236" t="s">
        <v>319</v>
      </c>
      <c r="E266" s="237" t="s">
        <v>19</v>
      </c>
      <c r="F266" s="238" t="s">
        <v>804</v>
      </c>
      <c r="G266" s="235"/>
      <c r="H266" s="239">
        <v>98.799999999999997</v>
      </c>
      <c r="I266" s="240"/>
      <c r="J266" s="235"/>
      <c r="K266" s="235"/>
      <c r="L266" s="241"/>
      <c r="M266" s="242"/>
      <c r="N266" s="243"/>
      <c r="O266" s="243"/>
      <c r="P266" s="243"/>
      <c r="Q266" s="243"/>
      <c r="R266" s="243"/>
      <c r="S266" s="243"/>
      <c r="T266" s="244"/>
      <c r="U266" s="13"/>
      <c r="V266" s="13"/>
      <c r="W266" s="13"/>
      <c r="X266" s="13"/>
      <c r="Y266" s="13"/>
      <c r="Z266" s="13"/>
      <c r="AA266" s="13"/>
      <c r="AB266" s="13"/>
      <c r="AC266" s="13"/>
      <c r="AD266" s="13"/>
      <c r="AE266" s="13"/>
      <c r="AT266" s="245" t="s">
        <v>319</v>
      </c>
      <c r="AU266" s="245" t="s">
        <v>85</v>
      </c>
      <c r="AV266" s="13" t="s">
        <v>85</v>
      </c>
      <c r="AW266" s="13" t="s">
        <v>37</v>
      </c>
      <c r="AX266" s="13" t="s">
        <v>76</v>
      </c>
      <c r="AY266" s="245" t="s">
        <v>308</v>
      </c>
    </row>
    <row r="267" s="13" customFormat="1">
      <c r="A267" s="13"/>
      <c r="B267" s="234"/>
      <c r="C267" s="235"/>
      <c r="D267" s="236" t="s">
        <v>319</v>
      </c>
      <c r="E267" s="237" t="s">
        <v>19</v>
      </c>
      <c r="F267" s="238" t="s">
        <v>805</v>
      </c>
      <c r="G267" s="235"/>
      <c r="H267" s="239">
        <v>5.2000000000000002</v>
      </c>
      <c r="I267" s="240"/>
      <c r="J267" s="235"/>
      <c r="K267" s="235"/>
      <c r="L267" s="241"/>
      <c r="M267" s="242"/>
      <c r="N267" s="243"/>
      <c r="O267" s="243"/>
      <c r="P267" s="243"/>
      <c r="Q267" s="243"/>
      <c r="R267" s="243"/>
      <c r="S267" s="243"/>
      <c r="T267" s="244"/>
      <c r="U267" s="13"/>
      <c r="V267" s="13"/>
      <c r="W267" s="13"/>
      <c r="X267" s="13"/>
      <c r="Y267" s="13"/>
      <c r="Z267" s="13"/>
      <c r="AA267" s="13"/>
      <c r="AB267" s="13"/>
      <c r="AC267" s="13"/>
      <c r="AD267" s="13"/>
      <c r="AE267" s="13"/>
      <c r="AT267" s="245" t="s">
        <v>319</v>
      </c>
      <c r="AU267" s="245" t="s">
        <v>85</v>
      </c>
      <c r="AV267" s="13" t="s">
        <v>85</v>
      </c>
      <c r="AW267" s="13" t="s">
        <v>37</v>
      </c>
      <c r="AX267" s="13" t="s">
        <v>76</v>
      </c>
      <c r="AY267" s="245" t="s">
        <v>308</v>
      </c>
    </row>
    <row r="268" s="13" customFormat="1">
      <c r="A268" s="13"/>
      <c r="B268" s="234"/>
      <c r="C268" s="235"/>
      <c r="D268" s="236" t="s">
        <v>319</v>
      </c>
      <c r="E268" s="237" t="s">
        <v>19</v>
      </c>
      <c r="F268" s="238" t="s">
        <v>806</v>
      </c>
      <c r="G268" s="235"/>
      <c r="H268" s="239">
        <v>35.200000000000003</v>
      </c>
      <c r="I268" s="240"/>
      <c r="J268" s="235"/>
      <c r="K268" s="235"/>
      <c r="L268" s="241"/>
      <c r="M268" s="242"/>
      <c r="N268" s="243"/>
      <c r="O268" s="243"/>
      <c r="P268" s="243"/>
      <c r="Q268" s="243"/>
      <c r="R268" s="243"/>
      <c r="S268" s="243"/>
      <c r="T268" s="244"/>
      <c r="U268" s="13"/>
      <c r="V268" s="13"/>
      <c r="W268" s="13"/>
      <c r="X268" s="13"/>
      <c r="Y268" s="13"/>
      <c r="Z268" s="13"/>
      <c r="AA268" s="13"/>
      <c r="AB268" s="13"/>
      <c r="AC268" s="13"/>
      <c r="AD268" s="13"/>
      <c r="AE268" s="13"/>
      <c r="AT268" s="245" t="s">
        <v>319</v>
      </c>
      <c r="AU268" s="245" t="s">
        <v>85</v>
      </c>
      <c r="AV268" s="13" t="s">
        <v>85</v>
      </c>
      <c r="AW268" s="13" t="s">
        <v>37</v>
      </c>
      <c r="AX268" s="13" t="s">
        <v>76</v>
      </c>
      <c r="AY268" s="245" t="s">
        <v>308</v>
      </c>
    </row>
    <row r="269" s="13" customFormat="1">
      <c r="A269" s="13"/>
      <c r="B269" s="234"/>
      <c r="C269" s="235"/>
      <c r="D269" s="236" t="s">
        <v>319</v>
      </c>
      <c r="E269" s="237" t="s">
        <v>19</v>
      </c>
      <c r="F269" s="238" t="s">
        <v>807</v>
      </c>
      <c r="G269" s="235"/>
      <c r="H269" s="239">
        <v>11.050000000000001</v>
      </c>
      <c r="I269" s="240"/>
      <c r="J269" s="235"/>
      <c r="K269" s="235"/>
      <c r="L269" s="241"/>
      <c r="M269" s="242"/>
      <c r="N269" s="243"/>
      <c r="O269" s="243"/>
      <c r="P269" s="243"/>
      <c r="Q269" s="243"/>
      <c r="R269" s="243"/>
      <c r="S269" s="243"/>
      <c r="T269" s="244"/>
      <c r="U269" s="13"/>
      <c r="V269" s="13"/>
      <c r="W269" s="13"/>
      <c r="X269" s="13"/>
      <c r="Y269" s="13"/>
      <c r="Z269" s="13"/>
      <c r="AA269" s="13"/>
      <c r="AB269" s="13"/>
      <c r="AC269" s="13"/>
      <c r="AD269" s="13"/>
      <c r="AE269" s="13"/>
      <c r="AT269" s="245" t="s">
        <v>319</v>
      </c>
      <c r="AU269" s="245" t="s">
        <v>85</v>
      </c>
      <c r="AV269" s="13" t="s">
        <v>85</v>
      </c>
      <c r="AW269" s="13" t="s">
        <v>37</v>
      </c>
      <c r="AX269" s="13" t="s">
        <v>76</v>
      </c>
      <c r="AY269" s="245" t="s">
        <v>308</v>
      </c>
    </row>
    <row r="270" s="15" customFormat="1">
      <c r="A270" s="15"/>
      <c r="B270" s="259"/>
      <c r="C270" s="260"/>
      <c r="D270" s="236" t="s">
        <v>319</v>
      </c>
      <c r="E270" s="261" t="s">
        <v>19</v>
      </c>
      <c r="F270" s="262" t="s">
        <v>448</v>
      </c>
      <c r="G270" s="260"/>
      <c r="H270" s="263">
        <v>150.25</v>
      </c>
      <c r="I270" s="264"/>
      <c r="J270" s="260"/>
      <c r="K270" s="260"/>
      <c r="L270" s="265"/>
      <c r="M270" s="266"/>
      <c r="N270" s="267"/>
      <c r="O270" s="267"/>
      <c r="P270" s="267"/>
      <c r="Q270" s="267"/>
      <c r="R270" s="267"/>
      <c r="S270" s="267"/>
      <c r="T270" s="268"/>
      <c r="U270" s="15"/>
      <c r="V270" s="15"/>
      <c r="W270" s="15"/>
      <c r="X270" s="15"/>
      <c r="Y270" s="15"/>
      <c r="Z270" s="15"/>
      <c r="AA270" s="15"/>
      <c r="AB270" s="15"/>
      <c r="AC270" s="15"/>
      <c r="AD270" s="15"/>
      <c r="AE270" s="15"/>
      <c r="AT270" s="269" t="s">
        <v>319</v>
      </c>
      <c r="AU270" s="269" t="s">
        <v>85</v>
      </c>
      <c r="AV270" s="15" t="s">
        <v>315</v>
      </c>
      <c r="AW270" s="15" t="s">
        <v>37</v>
      </c>
      <c r="AX270" s="15" t="s">
        <v>83</v>
      </c>
      <c r="AY270" s="269" t="s">
        <v>308</v>
      </c>
    </row>
    <row r="271" s="2" customFormat="1" ht="16.5" customHeight="1">
      <c r="A271" s="41"/>
      <c r="B271" s="42"/>
      <c r="C271" s="216" t="s">
        <v>808</v>
      </c>
      <c r="D271" s="216" t="s">
        <v>310</v>
      </c>
      <c r="E271" s="217" t="s">
        <v>604</v>
      </c>
      <c r="F271" s="218" t="s">
        <v>605</v>
      </c>
      <c r="G271" s="219" t="s">
        <v>474</v>
      </c>
      <c r="H271" s="220">
        <v>34.700000000000003</v>
      </c>
      <c r="I271" s="221"/>
      <c r="J271" s="222">
        <f>ROUND(I271*H271,2)</f>
        <v>0</v>
      </c>
      <c r="K271" s="218" t="s">
        <v>314</v>
      </c>
      <c r="L271" s="47"/>
      <c r="M271" s="223" t="s">
        <v>19</v>
      </c>
      <c r="N271" s="224" t="s">
        <v>47</v>
      </c>
      <c r="O271" s="87"/>
      <c r="P271" s="225">
        <f>O271*H271</f>
        <v>0</v>
      </c>
      <c r="Q271" s="225">
        <v>0</v>
      </c>
      <c r="R271" s="225">
        <f>Q271*H271</f>
        <v>0</v>
      </c>
      <c r="S271" s="225">
        <v>0</v>
      </c>
      <c r="T271" s="226">
        <f>S271*H271</f>
        <v>0</v>
      </c>
      <c r="U271" s="41"/>
      <c r="V271" s="41"/>
      <c r="W271" s="41"/>
      <c r="X271" s="41"/>
      <c r="Y271" s="41"/>
      <c r="Z271" s="41"/>
      <c r="AA271" s="41"/>
      <c r="AB271" s="41"/>
      <c r="AC271" s="41"/>
      <c r="AD271" s="41"/>
      <c r="AE271" s="41"/>
      <c r="AR271" s="227" t="s">
        <v>391</v>
      </c>
      <c r="AT271" s="227" t="s">
        <v>310</v>
      </c>
      <c r="AU271" s="227" t="s">
        <v>85</v>
      </c>
      <c r="AY271" s="20" t="s">
        <v>308</v>
      </c>
      <c r="BE271" s="228">
        <f>IF(N271="základní",J271,0)</f>
        <v>0</v>
      </c>
      <c r="BF271" s="228">
        <f>IF(N271="snížená",J271,0)</f>
        <v>0</v>
      </c>
      <c r="BG271" s="228">
        <f>IF(N271="zákl. přenesená",J271,0)</f>
        <v>0</v>
      </c>
      <c r="BH271" s="228">
        <f>IF(N271="sníž. přenesená",J271,0)</f>
        <v>0</v>
      </c>
      <c r="BI271" s="228">
        <f>IF(N271="nulová",J271,0)</f>
        <v>0</v>
      </c>
      <c r="BJ271" s="20" t="s">
        <v>83</v>
      </c>
      <c r="BK271" s="228">
        <f>ROUND(I271*H271,2)</f>
        <v>0</v>
      </c>
      <c r="BL271" s="20" t="s">
        <v>391</v>
      </c>
      <c r="BM271" s="227" t="s">
        <v>809</v>
      </c>
    </row>
    <row r="272" s="2" customFormat="1">
      <c r="A272" s="41"/>
      <c r="B272" s="42"/>
      <c r="C272" s="43"/>
      <c r="D272" s="229" t="s">
        <v>317</v>
      </c>
      <c r="E272" s="43"/>
      <c r="F272" s="230" t="s">
        <v>607</v>
      </c>
      <c r="G272" s="43"/>
      <c r="H272" s="43"/>
      <c r="I272" s="231"/>
      <c r="J272" s="43"/>
      <c r="K272" s="43"/>
      <c r="L272" s="47"/>
      <c r="M272" s="232"/>
      <c r="N272" s="233"/>
      <c r="O272" s="87"/>
      <c r="P272" s="87"/>
      <c r="Q272" s="87"/>
      <c r="R272" s="87"/>
      <c r="S272" s="87"/>
      <c r="T272" s="88"/>
      <c r="U272" s="41"/>
      <c r="V272" s="41"/>
      <c r="W272" s="41"/>
      <c r="X272" s="41"/>
      <c r="Y272" s="41"/>
      <c r="Z272" s="41"/>
      <c r="AA272" s="41"/>
      <c r="AB272" s="41"/>
      <c r="AC272" s="41"/>
      <c r="AD272" s="41"/>
      <c r="AE272" s="41"/>
      <c r="AT272" s="20" t="s">
        <v>317</v>
      </c>
      <c r="AU272" s="20" t="s">
        <v>85</v>
      </c>
    </row>
    <row r="273" s="14" customFormat="1">
      <c r="A273" s="14"/>
      <c r="B273" s="249"/>
      <c r="C273" s="250"/>
      <c r="D273" s="236" t="s">
        <v>319</v>
      </c>
      <c r="E273" s="251" t="s">
        <v>19</v>
      </c>
      <c r="F273" s="252" t="s">
        <v>598</v>
      </c>
      <c r="G273" s="250"/>
      <c r="H273" s="251" t="s">
        <v>19</v>
      </c>
      <c r="I273" s="253"/>
      <c r="J273" s="250"/>
      <c r="K273" s="250"/>
      <c r="L273" s="254"/>
      <c r="M273" s="255"/>
      <c r="N273" s="256"/>
      <c r="O273" s="256"/>
      <c r="P273" s="256"/>
      <c r="Q273" s="256"/>
      <c r="R273" s="256"/>
      <c r="S273" s="256"/>
      <c r="T273" s="257"/>
      <c r="U273" s="14"/>
      <c r="V273" s="14"/>
      <c r="W273" s="14"/>
      <c r="X273" s="14"/>
      <c r="Y273" s="14"/>
      <c r="Z273" s="14"/>
      <c r="AA273" s="14"/>
      <c r="AB273" s="14"/>
      <c r="AC273" s="14"/>
      <c r="AD273" s="14"/>
      <c r="AE273" s="14"/>
      <c r="AT273" s="258" t="s">
        <v>319</v>
      </c>
      <c r="AU273" s="258" t="s">
        <v>85</v>
      </c>
      <c r="AV273" s="14" t="s">
        <v>83</v>
      </c>
      <c r="AW273" s="14" t="s">
        <v>37</v>
      </c>
      <c r="AX273" s="14" t="s">
        <v>76</v>
      </c>
      <c r="AY273" s="258" t="s">
        <v>308</v>
      </c>
    </row>
    <row r="274" s="13" customFormat="1">
      <c r="A274" s="13"/>
      <c r="B274" s="234"/>
      <c r="C274" s="235"/>
      <c r="D274" s="236" t="s">
        <v>319</v>
      </c>
      <c r="E274" s="237" t="s">
        <v>19</v>
      </c>
      <c r="F274" s="238" t="s">
        <v>810</v>
      </c>
      <c r="G274" s="235"/>
      <c r="H274" s="239">
        <v>12.6</v>
      </c>
      <c r="I274" s="240"/>
      <c r="J274" s="235"/>
      <c r="K274" s="235"/>
      <c r="L274" s="241"/>
      <c r="M274" s="242"/>
      <c r="N274" s="243"/>
      <c r="O274" s="243"/>
      <c r="P274" s="243"/>
      <c r="Q274" s="243"/>
      <c r="R274" s="243"/>
      <c r="S274" s="243"/>
      <c r="T274" s="244"/>
      <c r="U274" s="13"/>
      <c r="V274" s="13"/>
      <c r="W274" s="13"/>
      <c r="X274" s="13"/>
      <c r="Y274" s="13"/>
      <c r="Z274" s="13"/>
      <c r="AA274" s="13"/>
      <c r="AB274" s="13"/>
      <c r="AC274" s="13"/>
      <c r="AD274" s="13"/>
      <c r="AE274" s="13"/>
      <c r="AT274" s="245" t="s">
        <v>319</v>
      </c>
      <c r="AU274" s="245" t="s">
        <v>85</v>
      </c>
      <c r="AV274" s="13" t="s">
        <v>85</v>
      </c>
      <c r="AW274" s="13" t="s">
        <v>37</v>
      </c>
      <c r="AX274" s="13" t="s">
        <v>76</v>
      </c>
      <c r="AY274" s="245" t="s">
        <v>308</v>
      </c>
    </row>
    <row r="275" s="13" customFormat="1">
      <c r="A275" s="13"/>
      <c r="B275" s="234"/>
      <c r="C275" s="235"/>
      <c r="D275" s="236" t="s">
        <v>319</v>
      </c>
      <c r="E275" s="237" t="s">
        <v>19</v>
      </c>
      <c r="F275" s="238" t="s">
        <v>811</v>
      </c>
      <c r="G275" s="235"/>
      <c r="H275" s="239">
        <v>22.100000000000001</v>
      </c>
      <c r="I275" s="240"/>
      <c r="J275" s="235"/>
      <c r="K275" s="235"/>
      <c r="L275" s="241"/>
      <c r="M275" s="242"/>
      <c r="N275" s="243"/>
      <c r="O275" s="243"/>
      <c r="P275" s="243"/>
      <c r="Q275" s="243"/>
      <c r="R275" s="243"/>
      <c r="S275" s="243"/>
      <c r="T275" s="244"/>
      <c r="U275" s="13"/>
      <c r="V275" s="13"/>
      <c r="W275" s="13"/>
      <c r="X275" s="13"/>
      <c r="Y275" s="13"/>
      <c r="Z275" s="13"/>
      <c r="AA275" s="13"/>
      <c r="AB275" s="13"/>
      <c r="AC275" s="13"/>
      <c r="AD275" s="13"/>
      <c r="AE275" s="13"/>
      <c r="AT275" s="245" t="s">
        <v>319</v>
      </c>
      <c r="AU275" s="245" t="s">
        <v>85</v>
      </c>
      <c r="AV275" s="13" t="s">
        <v>85</v>
      </c>
      <c r="AW275" s="13" t="s">
        <v>37</v>
      </c>
      <c r="AX275" s="13" t="s">
        <v>76</v>
      </c>
      <c r="AY275" s="245" t="s">
        <v>308</v>
      </c>
    </row>
    <row r="276" s="15" customFormat="1">
      <c r="A276" s="15"/>
      <c r="B276" s="259"/>
      <c r="C276" s="260"/>
      <c r="D276" s="236" t="s">
        <v>319</v>
      </c>
      <c r="E276" s="261" t="s">
        <v>19</v>
      </c>
      <c r="F276" s="262" t="s">
        <v>448</v>
      </c>
      <c r="G276" s="260"/>
      <c r="H276" s="263">
        <v>34.700000000000003</v>
      </c>
      <c r="I276" s="264"/>
      <c r="J276" s="260"/>
      <c r="K276" s="260"/>
      <c r="L276" s="265"/>
      <c r="M276" s="266"/>
      <c r="N276" s="267"/>
      <c r="O276" s="267"/>
      <c r="P276" s="267"/>
      <c r="Q276" s="267"/>
      <c r="R276" s="267"/>
      <c r="S276" s="267"/>
      <c r="T276" s="268"/>
      <c r="U276" s="15"/>
      <c r="V276" s="15"/>
      <c r="W276" s="15"/>
      <c r="X276" s="15"/>
      <c r="Y276" s="15"/>
      <c r="Z276" s="15"/>
      <c r="AA276" s="15"/>
      <c r="AB276" s="15"/>
      <c r="AC276" s="15"/>
      <c r="AD276" s="15"/>
      <c r="AE276" s="15"/>
      <c r="AT276" s="269" t="s">
        <v>319</v>
      </c>
      <c r="AU276" s="269" t="s">
        <v>85</v>
      </c>
      <c r="AV276" s="15" t="s">
        <v>315</v>
      </c>
      <c r="AW276" s="15" t="s">
        <v>37</v>
      </c>
      <c r="AX276" s="15" t="s">
        <v>83</v>
      </c>
      <c r="AY276" s="269" t="s">
        <v>308</v>
      </c>
    </row>
    <row r="277" s="2" customFormat="1" ht="16.5" customHeight="1">
      <c r="A277" s="41"/>
      <c r="B277" s="42"/>
      <c r="C277" s="216" t="s">
        <v>735</v>
      </c>
      <c r="D277" s="216" t="s">
        <v>310</v>
      </c>
      <c r="E277" s="217" t="s">
        <v>614</v>
      </c>
      <c r="F277" s="218" t="s">
        <v>615</v>
      </c>
      <c r="G277" s="219" t="s">
        <v>313</v>
      </c>
      <c r="H277" s="220">
        <v>56.579999999999998</v>
      </c>
      <c r="I277" s="221"/>
      <c r="J277" s="222">
        <f>ROUND(I277*H277,2)</f>
        <v>0</v>
      </c>
      <c r="K277" s="218" t="s">
        <v>314</v>
      </c>
      <c r="L277" s="47"/>
      <c r="M277" s="223" t="s">
        <v>19</v>
      </c>
      <c r="N277" s="224" t="s">
        <v>47</v>
      </c>
      <c r="O277" s="87"/>
      <c r="P277" s="225">
        <f>O277*H277</f>
        <v>0</v>
      </c>
      <c r="Q277" s="225">
        <v>0</v>
      </c>
      <c r="R277" s="225">
        <f>Q277*H277</f>
        <v>0</v>
      </c>
      <c r="S277" s="225">
        <v>0</v>
      </c>
      <c r="T277" s="226">
        <f>S277*H277</f>
        <v>0</v>
      </c>
      <c r="U277" s="41"/>
      <c r="V277" s="41"/>
      <c r="W277" s="41"/>
      <c r="X277" s="41"/>
      <c r="Y277" s="41"/>
      <c r="Z277" s="41"/>
      <c r="AA277" s="41"/>
      <c r="AB277" s="41"/>
      <c r="AC277" s="41"/>
      <c r="AD277" s="41"/>
      <c r="AE277" s="41"/>
      <c r="AR277" s="227" t="s">
        <v>391</v>
      </c>
      <c r="AT277" s="227" t="s">
        <v>310</v>
      </c>
      <c r="AU277" s="227" t="s">
        <v>85</v>
      </c>
      <c r="AY277" s="20" t="s">
        <v>308</v>
      </c>
      <c r="BE277" s="228">
        <f>IF(N277="základní",J277,0)</f>
        <v>0</v>
      </c>
      <c r="BF277" s="228">
        <f>IF(N277="snížená",J277,0)</f>
        <v>0</v>
      </c>
      <c r="BG277" s="228">
        <f>IF(N277="zákl. přenesená",J277,0)</f>
        <v>0</v>
      </c>
      <c r="BH277" s="228">
        <f>IF(N277="sníž. přenesená",J277,0)</f>
        <v>0</v>
      </c>
      <c r="BI277" s="228">
        <f>IF(N277="nulová",J277,0)</f>
        <v>0</v>
      </c>
      <c r="BJ277" s="20" t="s">
        <v>83</v>
      </c>
      <c r="BK277" s="228">
        <f>ROUND(I277*H277,2)</f>
        <v>0</v>
      </c>
      <c r="BL277" s="20" t="s">
        <v>391</v>
      </c>
      <c r="BM277" s="227" t="s">
        <v>812</v>
      </c>
    </row>
    <row r="278" s="2" customFormat="1">
      <c r="A278" s="41"/>
      <c r="B278" s="42"/>
      <c r="C278" s="43"/>
      <c r="D278" s="229" t="s">
        <v>317</v>
      </c>
      <c r="E278" s="43"/>
      <c r="F278" s="230" t="s">
        <v>617</v>
      </c>
      <c r="G278" s="43"/>
      <c r="H278" s="43"/>
      <c r="I278" s="231"/>
      <c r="J278" s="43"/>
      <c r="K278" s="43"/>
      <c r="L278" s="47"/>
      <c r="M278" s="232"/>
      <c r="N278" s="233"/>
      <c r="O278" s="87"/>
      <c r="P278" s="87"/>
      <c r="Q278" s="87"/>
      <c r="R278" s="87"/>
      <c r="S278" s="87"/>
      <c r="T278" s="88"/>
      <c r="U278" s="41"/>
      <c r="V278" s="41"/>
      <c r="W278" s="41"/>
      <c r="X278" s="41"/>
      <c r="Y278" s="41"/>
      <c r="Z278" s="41"/>
      <c r="AA278" s="41"/>
      <c r="AB278" s="41"/>
      <c r="AC278" s="41"/>
      <c r="AD278" s="41"/>
      <c r="AE278" s="41"/>
      <c r="AT278" s="20" t="s">
        <v>317</v>
      </c>
      <c r="AU278" s="20" t="s">
        <v>85</v>
      </c>
    </row>
    <row r="279" s="14" customFormat="1">
      <c r="A279" s="14"/>
      <c r="B279" s="249"/>
      <c r="C279" s="250"/>
      <c r="D279" s="236" t="s">
        <v>319</v>
      </c>
      <c r="E279" s="251" t="s">
        <v>19</v>
      </c>
      <c r="F279" s="252" t="s">
        <v>731</v>
      </c>
      <c r="G279" s="250"/>
      <c r="H279" s="251" t="s">
        <v>19</v>
      </c>
      <c r="I279" s="253"/>
      <c r="J279" s="250"/>
      <c r="K279" s="250"/>
      <c r="L279" s="254"/>
      <c r="M279" s="255"/>
      <c r="N279" s="256"/>
      <c r="O279" s="256"/>
      <c r="P279" s="256"/>
      <c r="Q279" s="256"/>
      <c r="R279" s="256"/>
      <c r="S279" s="256"/>
      <c r="T279" s="257"/>
      <c r="U279" s="14"/>
      <c r="V279" s="14"/>
      <c r="W279" s="14"/>
      <c r="X279" s="14"/>
      <c r="Y279" s="14"/>
      <c r="Z279" s="14"/>
      <c r="AA279" s="14"/>
      <c r="AB279" s="14"/>
      <c r="AC279" s="14"/>
      <c r="AD279" s="14"/>
      <c r="AE279" s="14"/>
      <c r="AT279" s="258" t="s">
        <v>319</v>
      </c>
      <c r="AU279" s="258" t="s">
        <v>85</v>
      </c>
      <c r="AV279" s="14" t="s">
        <v>83</v>
      </c>
      <c r="AW279" s="14" t="s">
        <v>37</v>
      </c>
      <c r="AX279" s="14" t="s">
        <v>76</v>
      </c>
      <c r="AY279" s="258" t="s">
        <v>308</v>
      </c>
    </row>
    <row r="280" s="13" customFormat="1">
      <c r="A280" s="13"/>
      <c r="B280" s="234"/>
      <c r="C280" s="235"/>
      <c r="D280" s="236" t="s">
        <v>319</v>
      </c>
      <c r="E280" s="237" t="s">
        <v>19</v>
      </c>
      <c r="F280" s="238" t="s">
        <v>762</v>
      </c>
      <c r="G280" s="235"/>
      <c r="H280" s="239">
        <v>56.579999999999998</v>
      </c>
      <c r="I280" s="240"/>
      <c r="J280" s="235"/>
      <c r="K280" s="235"/>
      <c r="L280" s="241"/>
      <c r="M280" s="242"/>
      <c r="N280" s="243"/>
      <c r="O280" s="243"/>
      <c r="P280" s="243"/>
      <c r="Q280" s="243"/>
      <c r="R280" s="243"/>
      <c r="S280" s="243"/>
      <c r="T280" s="244"/>
      <c r="U280" s="13"/>
      <c r="V280" s="13"/>
      <c r="W280" s="13"/>
      <c r="X280" s="13"/>
      <c r="Y280" s="13"/>
      <c r="Z280" s="13"/>
      <c r="AA280" s="13"/>
      <c r="AB280" s="13"/>
      <c r="AC280" s="13"/>
      <c r="AD280" s="13"/>
      <c r="AE280" s="13"/>
      <c r="AT280" s="245" t="s">
        <v>319</v>
      </c>
      <c r="AU280" s="245" t="s">
        <v>85</v>
      </c>
      <c r="AV280" s="13" t="s">
        <v>85</v>
      </c>
      <c r="AW280" s="13" t="s">
        <v>37</v>
      </c>
      <c r="AX280" s="13" t="s">
        <v>76</v>
      </c>
      <c r="AY280" s="245" t="s">
        <v>308</v>
      </c>
    </row>
    <row r="281" s="15" customFormat="1">
      <c r="A281" s="15"/>
      <c r="B281" s="259"/>
      <c r="C281" s="260"/>
      <c r="D281" s="236" t="s">
        <v>319</v>
      </c>
      <c r="E281" s="261" t="s">
        <v>19</v>
      </c>
      <c r="F281" s="262" t="s">
        <v>448</v>
      </c>
      <c r="G281" s="260"/>
      <c r="H281" s="263">
        <v>56.579999999999998</v>
      </c>
      <c r="I281" s="264"/>
      <c r="J281" s="260"/>
      <c r="K281" s="260"/>
      <c r="L281" s="265"/>
      <c r="M281" s="266"/>
      <c r="N281" s="267"/>
      <c r="O281" s="267"/>
      <c r="P281" s="267"/>
      <c r="Q281" s="267"/>
      <c r="R281" s="267"/>
      <c r="S281" s="267"/>
      <c r="T281" s="268"/>
      <c r="U281" s="15"/>
      <c r="V281" s="15"/>
      <c r="W281" s="15"/>
      <c r="X281" s="15"/>
      <c r="Y281" s="15"/>
      <c r="Z281" s="15"/>
      <c r="AA281" s="15"/>
      <c r="AB281" s="15"/>
      <c r="AC281" s="15"/>
      <c r="AD281" s="15"/>
      <c r="AE281" s="15"/>
      <c r="AT281" s="269" t="s">
        <v>319</v>
      </c>
      <c r="AU281" s="269" t="s">
        <v>85</v>
      </c>
      <c r="AV281" s="15" t="s">
        <v>315</v>
      </c>
      <c r="AW281" s="15" t="s">
        <v>37</v>
      </c>
      <c r="AX281" s="15" t="s">
        <v>83</v>
      </c>
      <c r="AY281" s="269" t="s">
        <v>308</v>
      </c>
    </row>
    <row r="282" s="2" customFormat="1" ht="16.5" customHeight="1">
      <c r="A282" s="41"/>
      <c r="B282" s="42"/>
      <c r="C282" s="216" t="s">
        <v>813</v>
      </c>
      <c r="D282" s="216" t="s">
        <v>310</v>
      </c>
      <c r="E282" s="217" t="s">
        <v>814</v>
      </c>
      <c r="F282" s="218" t="s">
        <v>815</v>
      </c>
      <c r="G282" s="219" t="s">
        <v>313</v>
      </c>
      <c r="H282" s="220">
        <v>2707.8699999999999</v>
      </c>
      <c r="I282" s="221"/>
      <c r="J282" s="222">
        <f>ROUND(I282*H282,2)</f>
        <v>0</v>
      </c>
      <c r="K282" s="218" t="s">
        <v>314</v>
      </c>
      <c r="L282" s="47"/>
      <c r="M282" s="223" t="s">
        <v>19</v>
      </c>
      <c r="N282" s="224" t="s">
        <v>47</v>
      </c>
      <c r="O282" s="87"/>
      <c r="P282" s="225">
        <f>O282*H282</f>
        <v>0</v>
      </c>
      <c r="Q282" s="225">
        <v>0</v>
      </c>
      <c r="R282" s="225">
        <f>Q282*H282</f>
        <v>0</v>
      </c>
      <c r="S282" s="225">
        <v>0</v>
      </c>
      <c r="T282" s="226">
        <f>S282*H282</f>
        <v>0</v>
      </c>
      <c r="U282" s="41"/>
      <c r="V282" s="41"/>
      <c r="W282" s="41"/>
      <c r="X282" s="41"/>
      <c r="Y282" s="41"/>
      <c r="Z282" s="41"/>
      <c r="AA282" s="41"/>
      <c r="AB282" s="41"/>
      <c r="AC282" s="41"/>
      <c r="AD282" s="41"/>
      <c r="AE282" s="41"/>
      <c r="AR282" s="227" t="s">
        <v>391</v>
      </c>
      <c r="AT282" s="227" t="s">
        <v>310</v>
      </c>
      <c r="AU282" s="227" t="s">
        <v>85</v>
      </c>
      <c r="AY282" s="20" t="s">
        <v>308</v>
      </c>
      <c r="BE282" s="228">
        <f>IF(N282="základní",J282,0)</f>
        <v>0</v>
      </c>
      <c r="BF282" s="228">
        <f>IF(N282="snížená",J282,0)</f>
        <v>0</v>
      </c>
      <c r="BG282" s="228">
        <f>IF(N282="zákl. přenesená",J282,0)</f>
        <v>0</v>
      </c>
      <c r="BH282" s="228">
        <f>IF(N282="sníž. přenesená",J282,0)</f>
        <v>0</v>
      </c>
      <c r="BI282" s="228">
        <f>IF(N282="nulová",J282,0)</f>
        <v>0</v>
      </c>
      <c r="BJ282" s="20" t="s">
        <v>83</v>
      </c>
      <c r="BK282" s="228">
        <f>ROUND(I282*H282,2)</f>
        <v>0</v>
      </c>
      <c r="BL282" s="20" t="s">
        <v>391</v>
      </c>
      <c r="BM282" s="227" t="s">
        <v>816</v>
      </c>
    </row>
    <row r="283" s="2" customFormat="1">
      <c r="A283" s="41"/>
      <c r="B283" s="42"/>
      <c r="C283" s="43"/>
      <c r="D283" s="229" t="s">
        <v>317</v>
      </c>
      <c r="E283" s="43"/>
      <c r="F283" s="230" t="s">
        <v>817</v>
      </c>
      <c r="G283" s="43"/>
      <c r="H283" s="43"/>
      <c r="I283" s="231"/>
      <c r="J283" s="43"/>
      <c r="K283" s="43"/>
      <c r="L283" s="47"/>
      <c r="M283" s="232"/>
      <c r="N283" s="233"/>
      <c r="O283" s="87"/>
      <c r="P283" s="87"/>
      <c r="Q283" s="87"/>
      <c r="R283" s="87"/>
      <c r="S283" s="87"/>
      <c r="T283" s="88"/>
      <c r="U283" s="41"/>
      <c r="V283" s="41"/>
      <c r="W283" s="41"/>
      <c r="X283" s="41"/>
      <c r="Y283" s="41"/>
      <c r="Z283" s="41"/>
      <c r="AA283" s="41"/>
      <c r="AB283" s="41"/>
      <c r="AC283" s="41"/>
      <c r="AD283" s="41"/>
      <c r="AE283" s="41"/>
      <c r="AT283" s="20" t="s">
        <v>317</v>
      </c>
      <c r="AU283" s="20" t="s">
        <v>85</v>
      </c>
    </row>
    <row r="284" s="14" customFormat="1">
      <c r="A284" s="14"/>
      <c r="B284" s="249"/>
      <c r="C284" s="250"/>
      <c r="D284" s="236" t="s">
        <v>319</v>
      </c>
      <c r="E284" s="251" t="s">
        <v>19</v>
      </c>
      <c r="F284" s="252" t="s">
        <v>598</v>
      </c>
      <c r="G284" s="250"/>
      <c r="H284" s="251" t="s">
        <v>19</v>
      </c>
      <c r="I284" s="253"/>
      <c r="J284" s="250"/>
      <c r="K284" s="250"/>
      <c r="L284" s="254"/>
      <c r="M284" s="255"/>
      <c r="N284" s="256"/>
      <c r="O284" s="256"/>
      <c r="P284" s="256"/>
      <c r="Q284" s="256"/>
      <c r="R284" s="256"/>
      <c r="S284" s="256"/>
      <c r="T284" s="257"/>
      <c r="U284" s="14"/>
      <c r="V284" s="14"/>
      <c r="W284" s="14"/>
      <c r="X284" s="14"/>
      <c r="Y284" s="14"/>
      <c r="Z284" s="14"/>
      <c r="AA284" s="14"/>
      <c r="AB284" s="14"/>
      <c r="AC284" s="14"/>
      <c r="AD284" s="14"/>
      <c r="AE284" s="14"/>
      <c r="AT284" s="258" t="s">
        <v>319</v>
      </c>
      <c r="AU284" s="258" t="s">
        <v>85</v>
      </c>
      <c r="AV284" s="14" t="s">
        <v>83</v>
      </c>
      <c r="AW284" s="14" t="s">
        <v>37</v>
      </c>
      <c r="AX284" s="14" t="s">
        <v>76</v>
      </c>
      <c r="AY284" s="258" t="s">
        <v>308</v>
      </c>
    </row>
    <row r="285" s="14" customFormat="1">
      <c r="A285" s="14"/>
      <c r="B285" s="249"/>
      <c r="C285" s="250"/>
      <c r="D285" s="236" t="s">
        <v>319</v>
      </c>
      <c r="E285" s="251" t="s">
        <v>19</v>
      </c>
      <c r="F285" s="252" t="s">
        <v>818</v>
      </c>
      <c r="G285" s="250"/>
      <c r="H285" s="251" t="s">
        <v>19</v>
      </c>
      <c r="I285" s="253"/>
      <c r="J285" s="250"/>
      <c r="K285" s="250"/>
      <c r="L285" s="254"/>
      <c r="M285" s="255"/>
      <c r="N285" s="256"/>
      <c r="O285" s="256"/>
      <c r="P285" s="256"/>
      <c r="Q285" s="256"/>
      <c r="R285" s="256"/>
      <c r="S285" s="256"/>
      <c r="T285" s="257"/>
      <c r="U285" s="14"/>
      <c r="V285" s="14"/>
      <c r="W285" s="14"/>
      <c r="X285" s="14"/>
      <c r="Y285" s="14"/>
      <c r="Z285" s="14"/>
      <c r="AA285" s="14"/>
      <c r="AB285" s="14"/>
      <c r="AC285" s="14"/>
      <c r="AD285" s="14"/>
      <c r="AE285" s="14"/>
      <c r="AT285" s="258" t="s">
        <v>319</v>
      </c>
      <c r="AU285" s="258" t="s">
        <v>85</v>
      </c>
      <c r="AV285" s="14" t="s">
        <v>83</v>
      </c>
      <c r="AW285" s="14" t="s">
        <v>37</v>
      </c>
      <c r="AX285" s="14" t="s">
        <v>76</v>
      </c>
      <c r="AY285" s="258" t="s">
        <v>308</v>
      </c>
    </row>
    <row r="286" s="13" customFormat="1">
      <c r="A286" s="13"/>
      <c r="B286" s="234"/>
      <c r="C286" s="235"/>
      <c r="D286" s="236" t="s">
        <v>319</v>
      </c>
      <c r="E286" s="237" t="s">
        <v>19</v>
      </c>
      <c r="F286" s="238" t="s">
        <v>819</v>
      </c>
      <c r="G286" s="235"/>
      <c r="H286" s="239">
        <v>2707.8699999999999</v>
      </c>
      <c r="I286" s="240"/>
      <c r="J286" s="235"/>
      <c r="K286" s="235"/>
      <c r="L286" s="241"/>
      <c r="M286" s="242"/>
      <c r="N286" s="243"/>
      <c r="O286" s="243"/>
      <c r="P286" s="243"/>
      <c r="Q286" s="243"/>
      <c r="R286" s="243"/>
      <c r="S286" s="243"/>
      <c r="T286" s="244"/>
      <c r="U286" s="13"/>
      <c r="V286" s="13"/>
      <c r="W286" s="13"/>
      <c r="X286" s="13"/>
      <c r="Y286" s="13"/>
      <c r="Z286" s="13"/>
      <c r="AA286" s="13"/>
      <c r="AB286" s="13"/>
      <c r="AC286" s="13"/>
      <c r="AD286" s="13"/>
      <c r="AE286" s="13"/>
      <c r="AT286" s="245" t="s">
        <v>319</v>
      </c>
      <c r="AU286" s="245" t="s">
        <v>85</v>
      </c>
      <c r="AV286" s="13" t="s">
        <v>85</v>
      </c>
      <c r="AW286" s="13" t="s">
        <v>37</v>
      </c>
      <c r="AX286" s="13" t="s">
        <v>76</v>
      </c>
      <c r="AY286" s="245" t="s">
        <v>308</v>
      </c>
    </row>
    <row r="287" s="15" customFormat="1">
      <c r="A287" s="15"/>
      <c r="B287" s="259"/>
      <c r="C287" s="260"/>
      <c r="D287" s="236" t="s">
        <v>319</v>
      </c>
      <c r="E287" s="261" t="s">
        <v>19</v>
      </c>
      <c r="F287" s="262" t="s">
        <v>448</v>
      </c>
      <c r="G287" s="260"/>
      <c r="H287" s="263">
        <v>2707.8699999999999</v>
      </c>
      <c r="I287" s="264"/>
      <c r="J287" s="260"/>
      <c r="K287" s="260"/>
      <c r="L287" s="265"/>
      <c r="M287" s="266"/>
      <c r="N287" s="267"/>
      <c r="O287" s="267"/>
      <c r="P287" s="267"/>
      <c r="Q287" s="267"/>
      <c r="R287" s="267"/>
      <c r="S287" s="267"/>
      <c r="T287" s="268"/>
      <c r="U287" s="15"/>
      <c r="V287" s="15"/>
      <c r="W287" s="15"/>
      <c r="X287" s="15"/>
      <c r="Y287" s="15"/>
      <c r="Z287" s="15"/>
      <c r="AA287" s="15"/>
      <c r="AB287" s="15"/>
      <c r="AC287" s="15"/>
      <c r="AD287" s="15"/>
      <c r="AE287" s="15"/>
      <c r="AT287" s="269" t="s">
        <v>319</v>
      </c>
      <c r="AU287" s="269" t="s">
        <v>85</v>
      </c>
      <c r="AV287" s="15" t="s">
        <v>315</v>
      </c>
      <c r="AW287" s="15" t="s">
        <v>37</v>
      </c>
      <c r="AX287" s="15" t="s">
        <v>83</v>
      </c>
      <c r="AY287" s="269" t="s">
        <v>308</v>
      </c>
    </row>
    <row r="288" s="2" customFormat="1" ht="16.5" customHeight="1">
      <c r="A288" s="41"/>
      <c r="B288" s="42"/>
      <c r="C288" s="216" t="s">
        <v>740</v>
      </c>
      <c r="D288" s="216" t="s">
        <v>310</v>
      </c>
      <c r="E288" s="217" t="s">
        <v>820</v>
      </c>
      <c r="F288" s="218" t="s">
        <v>821</v>
      </c>
      <c r="G288" s="219" t="s">
        <v>313</v>
      </c>
      <c r="H288" s="220">
        <v>102.33</v>
      </c>
      <c r="I288" s="221"/>
      <c r="J288" s="222">
        <f>ROUND(I288*H288,2)</f>
        <v>0</v>
      </c>
      <c r="K288" s="218" t="s">
        <v>314</v>
      </c>
      <c r="L288" s="47"/>
      <c r="M288" s="223" t="s">
        <v>19</v>
      </c>
      <c r="N288" s="224" t="s">
        <v>47</v>
      </c>
      <c r="O288" s="87"/>
      <c r="P288" s="225">
        <f>O288*H288</f>
        <v>0</v>
      </c>
      <c r="Q288" s="225">
        <v>0</v>
      </c>
      <c r="R288" s="225">
        <f>Q288*H288</f>
        <v>0</v>
      </c>
      <c r="S288" s="225">
        <v>0</v>
      </c>
      <c r="T288" s="226">
        <f>S288*H288</f>
        <v>0</v>
      </c>
      <c r="U288" s="41"/>
      <c r="V288" s="41"/>
      <c r="W288" s="41"/>
      <c r="X288" s="41"/>
      <c r="Y288" s="41"/>
      <c r="Z288" s="41"/>
      <c r="AA288" s="41"/>
      <c r="AB288" s="41"/>
      <c r="AC288" s="41"/>
      <c r="AD288" s="41"/>
      <c r="AE288" s="41"/>
      <c r="AR288" s="227" t="s">
        <v>391</v>
      </c>
      <c r="AT288" s="227" t="s">
        <v>310</v>
      </c>
      <c r="AU288" s="227" t="s">
        <v>85</v>
      </c>
      <c r="AY288" s="20" t="s">
        <v>308</v>
      </c>
      <c r="BE288" s="228">
        <f>IF(N288="základní",J288,0)</f>
        <v>0</v>
      </c>
      <c r="BF288" s="228">
        <f>IF(N288="snížená",J288,0)</f>
        <v>0</v>
      </c>
      <c r="BG288" s="228">
        <f>IF(N288="zákl. přenesená",J288,0)</f>
        <v>0</v>
      </c>
      <c r="BH288" s="228">
        <f>IF(N288="sníž. přenesená",J288,0)</f>
        <v>0</v>
      </c>
      <c r="BI288" s="228">
        <f>IF(N288="nulová",J288,0)</f>
        <v>0</v>
      </c>
      <c r="BJ288" s="20" t="s">
        <v>83</v>
      </c>
      <c r="BK288" s="228">
        <f>ROUND(I288*H288,2)</f>
        <v>0</v>
      </c>
      <c r="BL288" s="20" t="s">
        <v>391</v>
      </c>
      <c r="BM288" s="227" t="s">
        <v>822</v>
      </c>
    </row>
    <row r="289" s="2" customFormat="1">
      <c r="A289" s="41"/>
      <c r="B289" s="42"/>
      <c r="C289" s="43"/>
      <c r="D289" s="229" t="s">
        <v>317</v>
      </c>
      <c r="E289" s="43"/>
      <c r="F289" s="230" t="s">
        <v>823</v>
      </c>
      <c r="G289" s="43"/>
      <c r="H289" s="43"/>
      <c r="I289" s="231"/>
      <c r="J289" s="43"/>
      <c r="K289" s="43"/>
      <c r="L289" s="47"/>
      <c r="M289" s="232"/>
      <c r="N289" s="233"/>
      <c r="O289" s="87"/>
      <c r="P289" s="87"/>
      <c r="Q289" s="87"/>
      <c r="R289" s="87"/>
      <c r="S289" s="87"/>
      <c r="T289" s="88"/>
      <c r="U289" s="41"/>
      <c r="V289" s="41"/>
      <c r="W289" s="41"/>
      <c r="X289" s="41"/>
      <c r="Y289" s="41"/>
      <c r="Z289" s="41"/>
      <c r="AA289" s="41"/>
      <c r="AB289" s="41"/>
      <c r="AC289" s="41"/>
      <c r="AD289" s="41"/>
      <c r="AE289" s="41"/>
      <c r="AT289" s="20" t="s">
        <v>317</v>
      </c>
      <c r="AU289" s="20" t="s">
        <v>85</v>
      </c>
    </row>
    <row r="290" s="14" customFormat="1">
      <c r="A290" s="14"/>
      <c r="B290" s="249"/>
      <c r="C290" s="250"/>
      <c r="D290" s="236" t="s">
        <v>319</v>
      </c>
      <c r="E290" s="251" t="s">
        <v>19</v>
      </c>
      <c r="F290" s="252" t="s">
        <v>598</v>
      </c>
      <c r="G290" s="250"/>
      <c r="H290" s="251" t="s">
        <v>19</v>
      </c>
      <c r="I290" s="253"/>
      <c r="J290" s="250"/>
      <c r="K290" s="250"/>
      <c r="L290" s="254"/>
      <c r="M290" s="255"/>
      <c r="N290" s="256"/>
      <c r="O290" s="256"/>
      <c r="P290" s="256"/>
      <c r="Q290" s="256"/>
      <c r="R290" s="256"/>
      <c r="S290" s="256"/>
      <c r="T290" s="257"/>
      <c r="U290" s="14"/>
      <c r="V290" s="14"/>
      <c r="W290" s="14"/>
      <c r="X290" s="14"/>
      <c r="Y290" s="14"/>
      <c r="Z290" s="14"/>
      <c r="AA290" s="14"/>
      <c r="AB290" s="14"/>
      <c r="AC290" s="14"/>
      <c r="AD290" s="14"/>
      <c r="AE290" s="14"/>
      <c r="AT290" s="258" t="s">
        <v>319</v>
      </c>
      <c r="AU290" s="258" t="s">
        <v>85</v>
      </c>
      <c r="AV290" s="14" t="s">
        <v>83</v>
      </c>
      <c r="AW290" s="14" t="s">
        <v>37</v>
      </c>
      <c r="AX290" s="14" t="s">
        <v>76</v>
      </c>
      <c r="AY290" s="258" t="s">
        <v>308</v>
      </c>
    </row>
    <row r="291" s="14" customFormat="1">
      <c r="A291" s="14"/>
      <c r="B291" s="249"/>
      <c r="C291" s="250"/>
      <c r="D291" s="236" t="s">
        <v>319</v>
      </c>
      <c r="E291" s="251" t="s">
        <v>19</v>
      </c>
      <c r="F291" s="252" t="s">
        <v>824</v>
      </c>
      <c r="G291" s="250"/>
      <c r="H291" s="251" t="s">
        <v>19</v>
      </c>
      <c r="I291" s="253"/>
      <c r="J291" s="250"/>
      <c r="K291" s="250"/>
      <c r="L291" s="254"/>
      <c r="M291" s="255"/>
      <c r="N291" s="256"/>
      <c r="O291" s="256"/>
      <c r="P291" s="256"/>
      <c r="Q291" s="256"/>
      <c r="R291" s="256"/>
      <c r="S291" s="256"/>
      <c r="T291" s="257"/>
      <c r="U291" s="14"/>
      <c r="V291" s="14"/>
      <c r="W291" s="14"/>
      <c r="X291" s="14"/>
      <c r="Y291" s="14"/>
      <c r="Z291" s="14"/>
      <c r="AA291" s="14"/>
      <c r="AB291" s="14"/>
      <c r="AC291" s="14"/>
      <c r="AD291" s="14"/>
      <c r="AE291" s="14"/>
      <c r="AT291" s="258" t="s">
        <v>319</v>
      </c>
      <c r="AU291" s="258" t="s">
        <v>85</v>
      </c>
      <c r="AV291" s="14" t="s">
        <v>83</v>
      </c>
      <c r="AW291" s="14" t="s">
        <v>37</v>
      </c>
      <c r="AX291" s="14" t="s">
        <v>76</v>
      </c>
      <c r="AY291" s="258" t="s">
        <v>308</v>
      </c>
    </row>
    <row r="292" s="13" customFormat="1">
      <c r="A292" s="13"/>
      <c r="B292" s="234"/>
      <c r="C292" s="235"/>
      <c r="D292" s="236" t="s">
        <v>319</v>
      </c>
      <c r="E292" s="237" t="s">
        <v>19</v>
      </c>
      <c r="F292" s="238" t="s">
        <v>825</v>
      </c>
      <c r="G292" s="235"/>
      <c r="H292" s="239">
        <v>102.33</v>
      </c>
      <c r="I292" s="240"/>
      <c r="J292" s="235"/>
      <c r="K292" s="235"/>
      <c r="L292" s="241"/>
      <c r="M292" s="242"/>
      <c r="N292" s="243"/>
      <c r="O292" s="243"/>
      <c r="P292" s="243"/>
      <c r="Q292" s="243"/>
      <c r="R292" s="243"/>
      <c r="S292" s="243"/>
      <c r="T292" s="244"/>
      <c r="U292" s="13"/>
      <c r="V292" s="13"/>
      <c r="W292" s="13"/>
      <c r="X292" s="13"/>
      <c r="Y292" s="13"/>
      <c r="Z292" s="13"/>
      <c r="AA292" s="13"/>
      <c r="AB292" s="13"/>
      <c r="AC292" s="13"/>
      <c r="AD292" s="13"/>
      <c r="AE292" s="13"/>
      <c r="AT292" s="245" t="s">
        <v>319</v>
      </c>
      <c r="AU292" s="245" t="s">
        <v>85</v>
      </c>
      <c r="AV292" s="13" t="s">
        <v>85</v>
      </c>
      <c r="AW292" s="13" t="s">
        <v>37</v>
      </c>
      <c r="AX292" s="13" t="s">
        <v>76</v>
      </c>
      <c r="AY292" s="245" t="s">
        <v>308</v>
      </c>
    </row>
    <row r="293" s="15" customFormat="1">
      <c r="A293" s="15"/>
      <c r="B293" s="259"/>
      <c r="C293" s="260"/>
      <c r="D293" s="236" t="s">
        <v>319</v>
      </c>
      <c r="E293" s="261" t="s">
        <v>19</v>
      </c>
      <c r="F293" s="262" t="s">
        <v>448</v>
      </c>
      <c r="G293" s="260"/>
      <c r="H293" s="263">
        <v>102.33</v>
      </c>
      <c r="I293" s="264"/>
      <c r="J293" s="260"/>
      <c r="K293" s="260"/>
      <c r="L293" s="265"/>
      <c r="M293" s="266"/>
      <c r="N293" s="267"/>
      <c r="O293" s="267"/>
      <c r="P293" s="267"/>
      <c r="Q293" s="267"/>
      <c r="R293" s="267"/>
      <c r="S293" s="267"/>
      <c r="T293" s="268"/>
      <c r="U293" s="15"/>
      <c r="V293" s="15"/>
      <c r="W293" s="15"/>
      <c r="X293" s="15"/>
      <c r="Y293" s="15"/>
      <c r="Z293" s="15"/>
      <c r="AA293" s="15"/>
      <c r="AB293" s="15"/>
      <c r="AC293" s="15"/>
      <c r="AD293" s="15"/>
      <c r="AE293" s="15"/>
      <c r="AT293" s="269" t="s">
        <v>319</v>
      </c>
      <c r="AU293" s="269" t="s">
        <v>85</v>
      </c>
      <c r="AV293" s="15" t="s">
        <v>315</v>
      </c>
      <c r="AW293" s="15" t="s">
        <v>37</v>
      </c>
      <c r="AX293" s="15" t="s">
        <v>83</v>
      </c>
      <c r="AY293" s="269" t="s">
        <v>308</v>
      </c>
    </row>
    <row r="294" s="2" customFormat="1" ht="16.5" customHeight="1">
      <c r="A294" s="41"/>
      <c r="B294" s="42"/>
      <c r="C294" s="216" t="s">
        <v>826</v>
      </c>
      <c r="D294" s="216" t="s">
        <v>310</v>
      </c>
      <c r="E294" s="217" t="s">
        <v>827</v>
      </c>
      <c r="F294" s="218" t="s">
        <v>828</v>
      </c>
      <c r="G294" s="219" t="s">
        <v>313</v>
      </c>
      <c r="H294" s="220">
        <v>2810.1999999999998</v>
      </c>
      <c r="I294" s="221"/>
      <c r="J294" s="222">
        <f>ROUND(I294*H294,2)</f>
        <v>0</v>
      </c>
      <c r="K294" s="218" t="s">
        <v>314</v>
      </c>
      <c r="L294" s="47"/>
      <c r="M294" s="223" t="s">
        <v>19</v>
      </c>
      <c r="N294" s="224" t="s">
        <v>47</v>
      </c>
      <c r="O294" s="87"/>
      <c r="P294" s="225">
        <f>O294*H294</f>
        <v>0</v>
      </c>
      <c r="Q294" s="225">
        <v>0</v>
      </c>
      <c r="R294" s="225">
        <f>Q294*H294</f>
        <v>0</v>
      </c>
      <c r="S294" s="225">
        <v>0</v>
      </c>
      <c r="T294" s="226">
        <f>S294*H294</f>
        <v>0</v>
      </c>
      <c r="U294" s="41"/>
      <c r="V294" s="41"/>
      <c r="W294" s="41"/>
      <c r="X294" s="41"/>
      <c r="Y294" s="41"/>
      <c r="Z294" s="41"/>
      <c r="AA294" s="41"/>
      <c r="AB294" s="41"/>
      <c r="AC294" s="41"/>
      <c r="AD294" s="41"/>
      <c r="AE294" s="41"/>
      <c r="AR294" s="227" t="s">
        <v>391</v>
      </c>
      <c r="AT294" s="227" t="s">
        <v>310</v>
      </c>
      <c r="AU294" s="227" t="s">
        <v>85</v>
      </c>
      <c r="AY294" s="20" t="s">
        <v>308</v>
      </c>
      <c r="BE294" s="228">
        <f>IF(N294="základní",J294,0)</f>
        <v>0</v>
      </c>
      <c r="BF294" s="228">
        <f>IF(N294="snížená",J294,0)</f>
        <v>0</v>
      </c>
      <c r="BG294" s="228">
        <f>IF(N294="zákl. přenesená",J294,0)</f>
        <v>0</v>
      </c>
      <c r="BH294" s="228">
        <f>IF(N294="sníž. přenesená",J294,0)</f>
        <v>0</v>
      </c>
      <c r="BI294" s="228">
        <f>IF(N294="nulová",J294,0)</f>
        <v>0</v>
      </c>
      <c r="BJ294" s="20" t="s">
        <v>83</v>
      </c>
      <c r="BK294" s="228">
        <f>ROUND(I294*H294,2)</f>
        <v>0</v>
      </c>
      <c r="BL294" s="20" t="s">
        <v>391</v>
      </c>
      <c r="BM294" s="227" t="s">
        <v>829</v>
      </c>
    </row>
    <row r="295" s="2" customFormat="1">
      <c r="A295" s="41"/>
      <c r="B295" s="42"/>
      <c r="C295" s="43"/>
      <c r="D295" s="229" t="s">
        <v>317</v>
      </c>
      <c r="E295" s="43"/>
      <c r="F295" s="230" t="s">
        <v>830</v>
      </c>
      <c r="G295" s="43"/>
      <c r="H295" s="43"/>
      <c r="I295" s="231"/>
      <c r="J295" s="43"/>
      <c r="K295" s="43"/>
      <c r="L295" s="47"/>
      <c r="M295" s="232"/>
      <c r="N295" s="233"/>
      <c r="O295" s="87"/>
      <c r="P295" s="87"/>
      <c r="Q295" s="87"/>
      <c r="R295" s="87"/>
      <c r="S295" s="87"/>
      <c r="T295" s="88"/>
      <c r="U295" s="41"/>
      <c r="V295" s="41"/>
      <c r="W295" s="41"/>
      <c r="X295" s="41"/>
      <c r="Y295" s="41"/>
      <c r="Z295" s="41"/>
      <c r="AA295" s="41"/>
      <c r="AB295" s="41"/>
      <c r="AC295" s="41"/>
      <c r="AD295" s="41"/>
      <c r="AE295" s="41"/>
      <c r="AT295" s="20" t="s">
        <v>317</v>
      </c>
      <c r="AU295" s="20" t="s">
        <v>85</v>
      </c>
    </row>
    <row r="296" s="13" customFormat="1">
      <c r="A296" s="13"/>
      <c r="B296" s="234"/>
      <c r="C296" s="235"/>
      <c r="D296" s="236" t="s">
        <v>319</v>
      </c>
      <c r="E296" s="237" t="s">
        <v>19</v>
      </c>
      <c r="F296" s="238" t="s">
        <v>831</v>
      </c>
      <c r="G296" s="235"/>
      <c r="H296" s="239">
        <v>2810.1999999999998</v>
      </c>
      <c r="I296" s="240"/>
      <c r="J296" s="235"/>
      <c r="K296" s="235"/>
      <c r="L296" s="241"/>
      <c r="M296" s="242"/>
      <c r="N296" s="243"/>
      <c r="O296" s="243"/>
      <c r="P296" s="243"/>
      <c r="Q296" s="243"/>
      <c r="R296" s="243"/>
      <c r="S296" s="243"/>
      <c r="T296" s="244"/>
      <c r="U296" s="13"/>
      <c r="V296" s="13"/>
      <c r="W296" s="13"/>
      <c r="X296" s="13"/>
      <c r="Y296" s="13"/>
      <c r="Z296" s="13"/>
      <c r="AA296" s="13"/>
      <c r="AB296" s="13"/>
      <c r="AC296" s="13"/>
      <c r="AD296" s="13"/>
      <c r="AE296" s="13"/>
      <c r="AT296" s="245" t="s">
        <v>319</v>
      </c>
      <c r="AU296" s="245" t="s">
        <v>85</v>
      </c>
      <c r="AV296" s="13" t="s">
        <v>85</v>
      </c>
      <c r="AW296" s="13" t="s">
        <v>37</v>
      </c>
      <c r="AX296" s="13" t="s">
        <v>76</v>
      </c>
      <c r="AY296" s="245" t="s">
        <v>308</v>
      </c>
    </row>
    <row r="297" s="15" customFormat="1">
      <c r="A297" s="15"/>
      <c r="B297" s="259"/>
      <c r="C297" s="260"/>
      <c r="D297" s="236" t="s">
        <v>319</v>
      </c>
      <c r="E297" s="261" t="s">
        <v>19</v>
      </c>
      <c r="F297" s="262" t="s">
        <v>448</v>
      </c>
      <c r="G297" s="260"/>
      <c r="H297" s="263">
        <v>2810.1999999999998</v>
      </c>
      <c r="I297" s="264"/>
      <c r="J297" s="260"/>
      <c r="K297" s="260"/>
      <c r="L297" s="265"/>
      <c r="M297" s="266"/>
      <c r="N297" s="267"/>
      <c r="O297" s="267"/>
      <c r="P297" s="267"/>
      <c r="Q297" s="267"/>
      <c r="R297" s="267"/>
      <c r="S297" s="267"/>
      <c r="T297" s="268"/>
      <c r="U297" s="15"/>
      <c r="V297" s="15"/>
      <c r="W297" s="15"/>
      <c r="X297" s="15"/>
      <c r="Y297" s="15"/>
      <c r="Z297" s="15"/>
      <c r="AA297" s="15"/>
      <c r="AB297" s="15"/>
      <c r="AC297" s="15"/>
      <c r="AD297" s="15"/>
      <c r="AE297" s="15"/>
      <c r="AT297" s="269" t="s">
        <v>319</v>
      </c>
      <c r="AU297" s="269" t="s">
        <v>85</v>
      </c>
      <c r="AV297" s="15" t="s">
        <v>315</v>
      </c>
      <c r="AW297" s="15" t="s">
        <v>37</v>
      </c>
      <c r="AX297" s="15" t="s">
        <v>83</v>
      </c>
      <c r="AY297" s="269" t="s">
        <v>308</v>
      </c>
    </row>
    <row r="298" s="2" customFormat="1" ht="16.5" customHeight="1">
      <c r="A298" s="41"/>
      <c r="B298" s="42"/>
      <c r="C298" s="216" t="s">
        <v>746</v>
      </c>
      <c r="D298" s="216" t="s">
        <v>310</v>
      </c>
      <c r="E298" s="217" t="s">
        <v>624</v>
      </c>
      <c r="F298" s="218" t="s">
        <v>625</v>
      </c>
      <c r="G298" s="219" t="s">
        <v>626</v>
      </c>
      <c r="H298" s="220">
        <v>5800</v>
      </c>
      <c r="I298" s="221"/>
      <c r="J298" s="222">
        <f>ROUND(I298*H298,2)</f>
        <v>0</v>
      </c>
      <c r="K298" s="218" t="s">
        <v>314</v>
      </c>
      <c r="L298" s="47"/>
      <c r="M298" s="223" t="s">
        <v>19</v>
      </c>
      <c r="N298" s="224" t="s">
        <v>47</v>
      </c>
      <c r="O298" s="87"/>
      <c r="P298" s="225">
        <f>O298*H298</f>
        <v>0</v>
      </c>
      <c r="Q298" s="225">
        <v>0</v>
      </c>
      <c r="R298" s="225">
        <f>Q298*H298</f>
        <v>0</v>
      </c>
      <c r="S298" s="225">
        <v>0</v>
      </c>
      <c r="T298" s="226">
        <f>S298*H298</f>
        <v>0</v>
      </c>
      <c r="U298" s="41"/>
      <c r="V298" s="41"/>
      <c r="W298" s="41"/>
      <c r="X298" s="41"/>
      <c r="Y298" s="41"/>
      <c r="Z298" s="41"/>
      <c r="AA298" s="41"/>
      <c r="AB298" s="41"/>
      <c r="AC298" s="41"/>
      <c r="AD298" s="41"/>
      <c r="AE298" s="41"/>
      <c r="AR298" s="227" t="s">
        <v>391</v>
      </c>
      <c r="AT298" s="227" t="s">
        <v>310</v>
      </c>
      <c r="AU298" s="227" t="s">
        <v>85</v>
      </c>
      <c r="AY298" s="20" t="s">
        <v>308</v>
      </c>
      <c r="BE298" s="228">
        <f>IF(N298="základní",J298,0)</f>
        <v>0</v>
      </c>
      <c r="BF298" s="228">
        <f>IF(N298="snížená",J298,0)</f>
        <v>0</v>
      </c>
      <c r="BG298" s="228">
        <f>IF(N298="zákl. přenesená",J298,0)</f>
        <v>0</v>
      </c>
      <c r="BH298" s="228">
        <f>IF(N298="sníž. přenesená",J298,0)</f>
        <v>0</v>
      </c>
      <c r="BI298" s="228">
        <f>IF(N298="nulová",J298,0)</f>
        <v>0</v>
      </c>
      <c r="BJ298" s="20" t="s">
        <v>83</v>
      </c>
      <c r="BK298" s="228">
        <f>ROUND(I298*H298,2)</f>
        <v>0</v>
      </c>
      <c r="BL298" s="20" t="s">
        <v>391</v>
      </c>
      <c r="BM298" s="227" t="s">
        <v>832</v>
      </c>
    </row>
    <row r="299" s="2" customFormat="1">
      <c r="A299" s="41"/>
      <c r="B299" s="42"/>
      <c r="C299" s="43"/>
      <c r="D299" s="229" t="s">
        <v>317</v>
      </c>
      <c r="E299" s="43"/>
      <c r="F299" s="230" t="s">
        <v>628</v>
      </c>
      <c r="G299" s="43"/>
      <c r="H299" s="43"/>
      <c r="I299" s="231"/>
      <c r="J299" s="43"/>
      <c r="K299" s="43"/>
      <c r="L299" s="47"/>
      <c r="M299" s="232"/>
      <c r="N299" s="233"/>
      <c r="O299" s="87"/>
      <c r="P299" s="87"/>
      <c r="Q299" s="87"/>
      <c r="R299" s="87"/>
      <c r="S299" s="87"/>
      <c r="T299" s="88"/>
      <c r="U299" s="41"/>
      <c r="V299" s="41"/>
      <c r="W299" s="41"/>
      <c r="X299" s="41"/>
      <c r="Y299" s="41"/>
      <c r="Z299" s="41"/>
      <c r="AA299" s="41"/>
      <c r="AB299" s="41"/>
      <c r="AC299" s="41"/>
      <c r="AD299" s="41"/>
      <c r="AE299" s="41"/>
      <c r="AT299" s="20" t="s">
        <v>317</v>
      </c>
      <c r="AU299" s="20" t="s">
        <v>85</v>
      </c>
    </row>
    <row r="300" s="14" customFormat="1">
      <c r="A300" s="14"/>
      <c r="B300" s="249"/>
      <c r="C300" s="250"/>
      <c r="D300" s="236" t="s">
        <v>319</v>
      </c>
      <c r="E300" s="251" t="s">
        <v>19</v>
      </c>
      <c r="F300" s="252" t="s">
        <v>731</v>
      </c>
      <c r="G300" s="250"/>
      <c r="H300" s="251" t="s">
        <v>19</v>
      </c>
      <c r="I300" s="253"/>
      <c r="J300" s="250"/>
      <c r="K300" s="250"/>
      <c r="L300" s="254"/>
      <c r="M300" s="255"/>
      <c r="N300" s="256"/>
      <c r="O300" s="256"/>
      <c r="P300" s="256"/>
      <c r="Q300" s="256"/>
      <c r="R300" s="256"/>
      <c r="S300" s="256"/>
      <c r="T300" s="257"/>
      <c r="U300" s="14"/>
      <c r="V300" s="14"/>
      <c r="W300" s="14"/>
      <c r="X300" s="14"/>
      <c r="Y300" s="14"/>
      <c r="Z300" s="14"/>
      <c r="AA300" s="14"/>
      <c r="AB300" s="14"/>
      <c r="AC300" s="14"/>
      <c r="AD300" s="14"/>
      <c r="AE300" s="14"/>
      <c r="AT300" s="258" t="s">
        <v>319</v>
      </c>
      <c r="AU300" s="258" t="s">
        <v>85</v>
      </c>
      <c r="AV300" s="14" t="s">
        <v>83</v>
      </c>
      <c r="AW300" s="14" t="s">
        <v>37</v>
      </c>
      <c r="AX300" s="14" t="s">
        <v>76</v>
      </c>
      <c r="AY300" s="258" t="s">
        <v>308</v>
      </c>
    </row>
    <row r="301" s="13" customFormat="1">
      <c r="A301" s="13"/>
      <c r="B301" s="234"/>
      <c r="C301" s="235"/>
      <c r="D301" s="236" t="s">
        <v>319</v>
      </c>
      <c r="E301" s="237" t="s">
        <v>19</v>
      </c>
      <c r="F301" s="238" t="s">
        <v>833</v>
      </c>
      <c r="G301" s="235"/>
      <c r="H301" s="239">
        <v>5800</v>
      </c>
      <c r="I301" s="240"/>
      <c r="J301" s="235"/>
      <c r="K301" s="235"/>
      <c r="L301" s="241"/>
      <c r="M301" s="242"/>
      <c r="N301" s="243"/>
      <c r="O301" s="243"/>
      <c r="P301" s="243"/>
      <c r="Q301" s="243"/>
      <c r="R301" s="243"/>
      <c r="S301" s="243"/>
      <c r="T301" s="244"/>
      <c r="U301" s="13"/>
      <c r="V301" s="13"/>
      <c r="W301" s="13"/>
      <c r="X301" s="13"/>
      <c r="Y301" s="13"/>
      <c r="Z301" s="13"/>
      <c r="AA301" s="13"/>
      <c r="AB301" s="13"/>
      <c r="AC301" s="13"/>
      <c r="AD301" s="13"/>
      <c r="AE301" s="13"/>
      <c r="AT301" s="245" t="s">
        <v>319</v>
      </c>
      <c r="AU301" s="245" t="s">
        <v>85</v>
      </c>
      <c r="AV301" s="13" t="s">
        <v>85</v>
      </c>
      <c r="AW301" s="13" t="s">
        <v>37</v>
      </c>
      <c r="AX301" s="13" t="s">
        <v>76</v>
      </c>
      <c r="AY301" s="245" t="s">
        <v>308</v>
      </c>
    </row>
    <row r="302" s="15" customFormat="1">
      <c r="A302" s="15"/>
      <c r="B302" s="259"/>
      <c r="C302" s="260"/>
      <c r="D302" s="236" t="s">
        <v>319</v>
      </c>
      <c r="E302" s="261" t="s">
        <v>19</v>
      </c>
      <c r="F302" s="262" t="s">
        <v>448</v>
      </c>
      <c r="G302" s="260"/>
      <c r="H302" s="263">
        <v>5800</v>
      </c>
      <c r="I302" s="264"/>
      <c r="J302" s="260"/>
      <c r="K302" s="260"/>
      <c r="L302" s="265"/>
      <c r="M302" s="266"/>
      <c r="N302" s="267"/>
      <c r="O302" s="267"/>
      <c r="P302" s="267"/>
      <c r="Q302" s="267"/>
      <c r="R302" s="267"/>
      <c r="S302" s="267"/>
      <c r="T302" s="268"/>
      <c r="U302" s="15"/>
      <c r="V302" s="15"/>
      <c r="W302" s="15"/>
      <c r="X302" s="15"/>
      <c r="Y302" s="15"/>
      <c r="Z302" s="15"/>
      <c r="AA302" s="15"/>
      <c r="AB302" s="15"/>
      <c r="AC302" s="15"/>
      <c r="AD302" s="15"/>
      <c r="AE302" s="15"/>
      <c r="AT302" s="269" t="s">
        <v>319</v>
      </c>
      <c r="AU302" s="269" t="s">
        <v>85</v>
      </c>
      <c r="AV302" s="15" t="s">
        <v>315</v>
      </c>
      <c r="AW302" s="15" t="s">
        <v>37</v>
      </c>
      <c r="AX302" s="15" t="s">
        <v>83</v>
      </c>
      <c r="AY302" s="269" t="s">
        <v>308</v>
      </c>
    </row>
    <row r="303" s="12" customFormat="1" ht="22.8" customHeight="1">
      <c r="A303" s="12"/>
      <c r="B303" s="200"/>
      <c r="C303" s="201"/>
      <c r="D303" s="202" t="s">
        <v>75</v>
      </c>
      <c r="E303" s="214" t="s">
        <v>834</v>
      </c>
      <c r="F303" s="214" t="s">
        <v>835</v>
      </c>
      <c r="G303" s="201"/>
      <c r="H303" s="201"/>
      <c r="I303" s="204"/>
      <c r="J303" s="215">
        <f>BK303</f>
        <v>0</v>
      </c>
      <c r="K303" s="201"/>
      <c r="L303" s="206"/>
      <c r="M303" s="207"/>
      <c r="N303" s="208"/>
      <c r="O303" s="208"/>
      <c r="P303" s="209">
        <f>SUM(P304:P324)</f>
        <v>0</v>
      </c>
      <c r="Q303" s="208"/>
      <c r="R303" s="209">
        <f>SUM(R304:R324)</f>
        <v>0</v>
      </c>
      <c r="S303" s="208"/>
      <c r="T303" s="210">
        <f>SUM(T304:T324)</f>
        <v>0</v>
      </c>
      <c r="U303" s="12"/>
      <c r="V303" s="12"/>
      <c r="W303" s="12"/>
      <c r="X303" s="12"/>
      <c r="Y303" s="12"/>
      <c r="Z303" s="12"/>
      <c r="AA303" s="12"/>
      <c r="AB303" s="12"/>
      <c r="AC303" s="12"/>
      <c r="AD303" s="12"/>
      <c r="AE303" s="12"/>
      <c r="AR303" s="211" t="s">
        <v>85</v>
      </c>
      <c r="AT303" s="212" t="s">
        <v>75</v>
      </c>
      <c r="AU303" s="212" t="s">
        <v>83</v>
      </c>
      <c r="AY303" s="211" t="s">
        <v>308</v>
      </c>
      <c r="BK303" s="213">
        <f>SUM(BK304:BK324)</f>
        <v>0</v>
      </c>
    </row>
    <row r="304" s="2" customFormat="1" ht="16.5" customHeight="1">
      <c r="A304" s="41"/>
      <c r="B304" s="42"/>
      <c r="C304" s="216" t="s">
        <v>836</v>
      </c>
      <c r="D304" s="216" t="s">
        <v>310</v>
      </c>
      <c r="E304" s="217" t="s">
        <v>837</v>
      </c>
      <c r="F304" s="218" t="s">
        <v>838</v>
      </c>
      <c r="G304" s="219" t="s">
        <v>313</v>
      </c>
      <c r="H304" s="220">
        <v>110.34999999999999</v>
      </c>
      <c r="I304" s="221"/>
      <c r="J304" s="222">
        <f>ROUND(I304*H304,2)</f>
        <v>0</v>
      </c>
      <c r="K304" s="218" t="s">
        <v>314</v>
      </c>
      <c r="L304" s="47"/>
      <c r="M304" s="223" t="s">
        <v>19</v>
      </c>
      <c r="N304" s="224" t="s">
        <v>47</v>
      </c>
      <c r="O304" s="87"/>
      <c r="P304" s="225">
        <f>O304*H304</f>
        <v>0</v>
      </c>
      <c r="Q304" s="225">
        <v>0</v>
      </c>
      <c r="R304" s="225">
        <f>Q304*H304</f>
        <v>0</v>
      </c>
      <c r="S304" s="225">
        <v>0</v>
      </c>
      <c r="T304" s="226">
        <f>S304*H304</f>
        <v>0</v>
      </c>
      <c r="U304" s="41"/>
      <c r="V304" s="41"/>
      <c r="W304" s="41"/>
      <c r="X304" s="41"/>
      <c r="Y304" s="41"/>
      <c r="Z304" s="41"/>
      <c r="AA304" s="41"/>
      <c r="AB304" s="41"/>
      <c r="AC304" s="41"/>
      <c r="AD304" s="41"/>
      <c r="AE304" s="41"/>
      <c r="AR304" s="227" t="s">
        <v>391</v>
      </c>
      <c r="AT304" s="227" t="s">
        <v>310</v>
      </c>
      <c r="AU304" s="227" t="s">
        <v>85</v>
      </c>
      <c r="AY304" s="20" t="s">
        <v>308</v>
      </c>
      <c r="BE304" s="228">
        <f>IF(N304="základní",J304,0)</f>
        <v>0</v>
      </c>
      <c r="BF304" s="228">
        <f>IF(N304="snížená",J304,0)</f>
        <v>0</v>
      </c>
      <c r="BG304" s="228">
        <f>IF(N304="zákl. přenesená",J304,0)</f>
        <v>0</v>
      </c>
      <c r="BH304" s="228">
        <f>IF(N304="sníž. přenesená",J304,0)</f>
        <v>0</v>
      </c>
      <c r="BI304" s="228">
        <f>IF(N304="nulová",J304,0)</f>
        <v>0</v>
      </c>
      <c r="BJ304" s="20" t="s">
        <v>83</v>
      </c>
      <c r="BK304" s="228">
        <f>ROUND(I304*H304,2)</f>
        <v>0</v>
      </c>
      <c r="BL304" s="20" t="s">
        <v>391</v>
      </c>
      <c r="BM304" s="227" t="s">
        <v>839</v>
      </c>
    </row>
    <row r="305" s="2" customFormat="1">
      <c r="A305" s="41"/>
      <c r="B305" s="42"/>
      <c r="C305" s="43"/>
      <c r="D305" s="229" t="s">
        <v>317</v>
      </c>
      <c r="E305" s="43"/>
      <c r="F305" s="230" t="s">
        <v>840</v>
      </c>
      <c r="G305" s="43"/>
      <c r="H305" s="43"/>
      <c r="I305" s="231"/>
      <c r="J305" s="43"/>
      <c r="K305" s="43"/>
      <c r="L305" s="47"/>
      <c r="M305" s="232"/>
      <c r="N305" s="233"/>
      <c r="O305" s="87"/>
      <c r="P305" s="87"/>
      <c r="Q305" s="87"/>
      <c r="R305" s="87"/>
      <c r="S305" s="87"/>
      <c r="T305" s="88"/>
      <c r="U305" s="41"/>
      <c r="V305" s="41"/>
      <c r="W305" s="41"/>
      <c r="X305" s="41"/>
      <c r="Y305" s="41"/>
      <c r="Z305" s="41"/>
      <c r="AA305" s="41"/>
      <c r="AB305" s="41"/>
      <c r="AC305" s="41"/>
      <c r="AD305" s="41"/>
      <c r="AE305" s="41"/>
      <c r="AT305" s="20" t="s">
        <v>317</v>
      </c>
      <c r="AU305" s="20" t="s">
        <v>85</v>
      </c>
    </row>
    <row r="306" s="14" customFormat="1">
      <c r="A306" s="14"/>
      <c r="B306" s="249"/>
      <c r="C306" s="250"/>
      <c r="D306" s="236" t="s">
        <v>319</v>
      </c>
      <c r="E306" s="251" t="s">
        <v>19</v>
      </c>
      <c r="F306" s="252" t="s">
        <v>598</v>
      </c>
      <c r="G306" s="250"/>
      <c r="H306" s="251" t="s">
        <v>19</v>
      </c>
      <c r="I306" s="253"/>
      <c r="J306" s="250"/>
      <c r="K306" s="250"/>
      <c r="L306" s="254"/>
      <c r="M306" s="255"/>
      <c r="N306" s="256"/>
      <c r="O306" s="256"/>
      <c r="P306" s="256"/>
      <c r="Q306" s="256"/>
      <c r="R306" s="256"/>
      <c r="S306" s="256"/>
      <c r="T306" s="257"/>
      <c r="U306" s="14"/>
      <c r="V306" s="14"/>
      <c r="W306" s="14"/>
      <c r="X306" s="14"/>
      <c r="Y306" s="14"/>
      <c r="Z306" s="14"/>
      <c r="AA306" s="14"/>
      <c r="AB306" s="14"/>
      <c r="AC306" s="14"/>
      <c r="AD306" s="14"/>
      <c r="AE306" s="14"/>
      <c r="AT306" s="258" t="s">
        <v>319</v>
      </c>
      <c r="AU306" s="258" t="s">
        <v>85</v>
      </c>
      <c r="AV306" s="14" t="s">
        <v>83</v>
      </c>
      <c r="AW306" s="14" t="s">
        <v>37</v>
      </c>
      <c r="AX306" s="14" t="s">
        <v>76</v>
      </c>
      <c r="AY306" s="258" t="s">
        <v>308</v>
      </c>
    </row>
    <row r="307" s="13" customFormat="1">
      <c r="A307" s="13"/>
      <c r="B307" s="234"/>
      <c r="C307" s="235"/>
      <c r="D307" s="236" t="s">
        <v>319</v>
      </c>
      <c r="E307" s="237" t="s">
        <v>19</v>
      </c>
      <c r="F307" s="238" t="s">
        <v>841</v>
      </c>
      <c r="G307" s="235"/>
      <c r="H307" s="239">
        <v>34.840000000000003</v>
      </c>
      <c r="I307" s="240"/>
      <c r="J307" s="235"/>
      <c r="K307" s="235"/>
      <c r="L307" s="241"/>
      <c r="M307" s="242"/>
      <c r="N307" s="243"/>
      <c r="O307" s="243"/>
      <c r="P307" s="243"/>
      <c r="Q307" s="243"/>
      <c r="R307" s="243"/>
      <c r="S307" s="243"/>
      <c r="T307" s="244"/>
      <c r="U307" s="13"/>
      <c r="V307" s="13"/>
      <c r="W307" s="13"/>
      <c r="X307" s="13"/>
      <c r="Y307" s="13"/>
      <c r="Z307" s="13"/>
      <c r="AA307" s="13"/>
      <c r="AB307" s="13"/>
      <c r="AC307" s="13"/>
      <c r="AD307" s="13"/>
      <c r="AE307" s="13"/>
      <c r="AT307" s="245" t="s">
        <v>319</v>
      </c>
      <c r="AU307" s="245" t="s">
        <v>85</v>
      </c>
      <c r="AV307" s="13" t="s">
        <v>85</v>
      </c>
      <c r="AW307" s="13" t="s">
        <v>37</v>
      </c>
      <c r="AX307" s="13" t="s">
        <v>76</v>
      </c>
      <c r="AY307" s="245" t="s">
        <v>308</v>
      </c>
    </row>
    <row r="308" s="13" customFormat="1">
      <c r="A308" s="13"/>
      <c r="B308" s="234"/>
      <c r="C308" s="235"/>
      <c r="D308" s="236" t="s">
        <v>319</v>
      </c>
      <c r="E308" s="237" t="s">
        <v>19</v>
      </c>
      <c r="F308" s="238" t="s">
        <v>842</v>
      </c>
      <c r="G308" s="235"/>
      <c r="H308" s="239">
        <v>34.289999999999999</v>
      </c>
      <c r="I308" s="240"/>
      <c r="J308" s="235"/>
      <c r="K308" s="235"/>
      <c r="L308" s="241"/>
      <c r="M308" s="242"/>
      <c r="N308" s="243"/>
      <c r="O308" s="243"/>
      <c r="P308" s="243"/>
      <c r="Q308" s="243"/>
      <c r="R308" s="243"/>
      <c r="S308" s="243"/>
      <c r="T308" s="244"/>
      <c r="U308" s="13"/>
      <c r="V308" s="13"/>
      <c r="W308" s="13"/>
      <c r="X308" s="13"/>
      <c r="Y308" s="13"/>
      <c r="Z308" s="13"/>
      <c r="AA308" s="13"/>
      <c r="AB308" s="13"/>
      <c r="AC308" s="13"/>
      <c r="AD308" s="13"/>
      <c r="AE308" s="13"/>
      <c r="AT308" s="245" t="s">
        <v>319</v>
      </c>
      <c r="AU308" s="245" t="s">
        <v>85</v>
      </c>
      <c r="AV308" s="13" t="s">
        <v>85</v>
      </c>
      <c r="AW308" s="13" t="s">
        <v>37</v>
      </c>
      <c r="AX308" s="13" t="s">
        <v>76</v>
      </c>
      <c r="AY308" s="245" t="s">
        <v>308</v>
      </c>
    </row>
    <row r="309" s="13" customFormat="1">
      <c r="A309" s="13"/>
      <c r="B309" s="234"/>
      <c r="C309" s="235"/>
      <c r="D309" s="236" t="s">
        <v>319</v>
      </c>
      <c r="E309" s="237" t="s">
        <v>19</v>
      </c>
      <c r="F309" s="238" t="s">
        <v>843</v>
      </c>
      <c r="G309" s="235"/>
      <c r="H309" s="239">
        <v>41.219999999999999</v>
      </c>
      <c r="I309" s="240"/>
      <c r="J309" s="235"/>
      <c r="K309" s="235"/>
      <c r="L309" s="241"/>
      <c r="M309" s="242"/>
      <c r="N309" s="243"/>
      <c r="O309" s="243"/>
      <c r="P309" s="243"/>
      <c r="Q309" s="243"/>
      <c r="R309" s="243"/>
      <c r="S309" s="243"/>
      <c r="T309" s="244"/>
      <c r="U309" s="13"/>
      <c r="V309" s="13"/>
      <c r="W309" s="13"/>
      <c r="X309" s="13"/>
      <c r="Y309" s="13"/>
      <c r="Z309" s="13"/>
      <c r="AA309" s="13"/>
      <c r="AB309" s="13"/>
      <c r="AC309" s="13"/>
      <c r="AD309" s="13"/>
      <c r="AE309" s="13"/>
      <c r="AT309" s="245" t="s">
        <v>319</v>
      </c>
      <c r="AU309" s="245" t="s">
        <v>85</v>
      </c>
      <c r="AV309" s="13" t="s">
        <v>85</v>
      </c>
      <c r="AW309" s="13" t="s">
        <v>37</v>
      </c>
      <c r="AX309" s="13" t="s">
        <v>76</v>
      </c>
      <c r="AY309" s="245" t="s">
        <v>308</v>
      </c>
    </row>
    <row r="310" s="15" customFormat="1">
      <c r="A310" s="15"/>
      <c r="B310" s="259"/>
      <c r="C310" s="260"/>
      <c r="D310" s="236" t="s">
        <v>319</v>
      </c>
      <c r="E310" s="261" t="s">
        <v>19</v>
      </c>
      <c r="F310" s="262" t="s">
        <v>448</v>
      </c>
      <c r="G310" s="260"/>
      <c r="H310" s="263">
        <v>110.34999999999999</v>
      </c>
      <c r="I310" s="264"/>
      <c r="J310" s="260"/>
      <c r="K310" s="260"/>
      <c r="L310" s="265"/>
      <c r="M310" s="266"/>
      <c r="N310" s="267"/>
      <c r="O310" s="267"/>
      <c r="P310" s="267"/>
      <c r="Q310" s="267"/>
      <c r="R310" s="267"/>
      <c r="S310" s="267"/>
      <c r="T310" s="268"/>
      <c r="U310" s="15"/>
      <c r="V310" s="15"/>
      <c r="W310" s="15"/>
      <c r="X310" s="15"/>
      <c r="Y310" s="15"/>
      <c r="Z310" s="15"/>
      <c r="AA310" s="15"/>
      <c r="AB310" s="15"/>
      <c r="AC310" s="15"/>
      <c r="AD310" s="15"/>
      <c r="AE310" s="15"/>
      <c r="AT310" s="269" t="s">
        <v>319</v>
      </c>
      <c r="AU310" s="269" t="s">
        <v>85</v>
      </c>
      <c r="AV310" s="15" t="s">
        <v>315</v>
      </c>
      <c r="AW310" s="15" t="s">
        <v>37</v>
      </c>
      <c r="AX310" s="15" t="s">
        <v>83</v>
      </c>
      <c r="AY310" s="269" t="s">
        <v>308</v>
      </c>
    </row>
    <row r="311" s="2" customFormat="1" ht="16.5" customHeight="1">
      <c r="A311" s="41"/>
      <c r="B311" s="42"/>
      <c r="C311" s="216" t="s">
        <v>749</v>
      </c>
      <c r="D311" s="216" t="s">
        <v>310</v>
      </c>
      <c r="E311" s="217" t="s">
        <v>844</v>
      </c>
      <c r="F311" s="218" t="s">
        <v>838</v>
      </c>
      <c r="G311" s="219" t="s">
        <v>313</v>
      </c>
      <c r="H311" s="220">
        <v>49</v>
      </c>
      <c r="I311" s="221"/>
      <c r="J311" s="222">
        <f>ROUND(I311*H311,2)</f>
        <v>0</v>
      </c>
      <c r="K311" s="218" t="s">
        <v>314</v>
      </c>
      <c r="L311" s="47"/>
      <c r="M311" s="223" t="s">
        <v>19</v>
      </c>
      <c r="N311" s="224" t="s">
        <v>47</v>
      </c>
      <c r="O311" s="87"/>
      <c r="P311" s="225">
        <f>O311*H311</f>
        <v>0</v>
      </c>
      <c r="Q311" s="225">
        <v>0</v>
      </c>
      <c r="R311" s="225">
        <f>Q311*H311</f>
        <v>0</v>
      </c>
      <c r="S311" s="225">
        <v>0</v>
      </c>
      <c r="T311" s="226">
        <f>S311*H311</f>
        <v>0</v>
      </c>
      <c r="U311" s="41"/>
      <c r="V311" s="41"/>
      <c r="W311" s="41"/>
      <c r="X311" s="41"/>
      <c r="Y311" s="41"/>
      <c r="Z311" s="41"/>
      <c r="AA311" s="41"/>
      <c r="AB311" s="41"/>
      <c r="AC311" s="41"/>
      <c r="AD311" s="41"/>
      <c r="AE311" s="41"/>
      <c r="AR311" s="227" t="s">
        <v>391</v>
      </c>
      <c r="AT311" s="227" t="s">
        <v>310</v>
      </c>
      <c r="AU311" s="227" t="s">
        <v>85</v>
      </c>
      <c r="AY311" s="20" t="s">
        <v>308</v>
      </c>
      <c r="BE311" s="228">
        <f>IF(N311="základní",J311,0)</f>
        <v>0</v>
      </c>
      <c r="BF311" s="228">
        <f>IF(N311="snížená",J311,0)</f>
        <v>0</v>
      </c>
      <c r="BG311" s="228">
        <f>IF(N311="zákl. přenesená",J311,0)</f>
        <v>0</v>
      </c>
      <c r="BH311" s="228">
        <f>IF(N311="sníž. přenesená",J311,0)</f>
        <v>0</v>
      </c>
      <c r="BI311" s="228">
        <f>IF(N311="nulová",J311,0)</f>
        <v>0</v>
      </c>
      <c r="BJ311" s="20" t="s">
        <v>83</v>
      </c>
      <c r="BK311" s="228">
        <f>ROUND(I311*H311,2)</f>
        <v>0</v>
      </c>
      <c r="BL311" s="20" t="s">
        <v>391</v>
      </c>
      <c r="BM311" s="227" t="s">
        <v>845</v>
      </c>
    </row>
    <row r="312" s="2" customFormat="1">
      <c r="A312" s="41"/>
      <c r="B312" s="42"/>
      <c r="C312" s="43"/>
      <c r="D312" s="229" t="s">
        <v>317</v>
      </c>
      <c r="E312" s="43"/>
      <c r="F312" s="230" t="s">
        <v>846</v>
      </c>
      <c r="G312" s="43"/>
      <c r="H312" s="43"/>
      <c r="I312" s="231"/>
      <c r="J312" s="43"/>
      <c r="K312" s="43"/>
      <c r="L312" s="47"/>
      <c r="M312" s="232"/>
      <c r="N312" s="233"/>
      <c r="O312" s="87"/>
      <c r="P312" s="87"/>
      <c r="Q312" s="87"/>
      <c r="R312" s="87"/>
      <c r="S312" s="87"/>
      <c r="T312" s="88"/>
      <c r="U312" s="41"/>
      <c r="V312" s="41"/>
      <c r="W312" s="41"/>
      <c r="X312" s="41"/>
      <c r="Y312" s="41"/>
      <c r="Z312" s="41"/>
      <c r="AA312" s="41"/>
      <c r="AB312" s="41"/>
      <c r="AC312" s="41"/>
      <c r="AD312" s="41"/>
      <c r="AE312" s="41"/>
      <c r="AT312" s="20" t="s">
        <v>317</v>
      </c>
      <c r="AU312" s="20" t="s">
        <v>85</v>
      </c>
    </row>
    <row r="313" s="14" customFormat="1">
      <c r="A313" s="14"/>
      <c r="B313" s="249"/>
      <c r="C313" s="250"/>
      <c r="D313" s="236" t="s">
        <v>319</v>
      </c>
      <c r="E313" s="251" t="s">
        <v>19</v>
      </c>
      <c r="F313" s="252" t="s">
        <v>598</v>
      </c>
      <c r="G313" s="250"/>
      <c r="H313" s="251" t="s">
        <v>19</v>
      </c>
      <c r="I313" s="253"/>
      <c r="J313" s="250"/>
      <c r="K313" s="250"/>
      <c r="L313" s="254"/>
      <c r="M313" s="255"/>
      <c r="N313" s="256"/>
      <c r="O313" s="256"/>
      <c r="P313" s="256"/>
      <c r="Q313" s="256"/>
      <c r="R313" s="256"/>
      <c r="S313" s="256"/>
      <c r="T313" s="257"/>
      <c r="U313" s="14"/>
      <c r="V313" s="14"/>
      <c r="W313" s="14"/>
      <c r="X313" s="14"/>
      <c r="Y313" s="14"/>
      <c r="Z313" s="14"/>
      <c r="AA313" s="14"/>
      <c r="AB313" s="14"/>
      <c r="AC313" s="14"/>
      <c r="AD313" s="14"/>
      <c r="AE313" s="14"/>
      <c r="AT313" s="258" t="s">
        <v>319</v>
      </c>
      <c r="AU313" s="258" t="s">
        <v>85</v>
      </c>
      <c r="AV313" s="14" t="s">
        <v>83</v>
      </c>
      <c r="AW313" s="14" t="s">
        <v>37</v>
      </c>
      <c r="AX313" s="14" t="s">
        <v>76</v>
      </c>
      <c r="AY313" s="258" t="s">
        <v>308</v>
      </c>
    </row>
    <row r="314" s="13" customFormat="1">
      <c r="A314" s="13"/>
      <c r="B314" s="234"/>
      <c r="C314" s="235"/>
      <c r="D314" s="236" t="s">
        <v>319</v>
      </c>
      <c r="E314" s="237" t="s">
        <v>19</v>
      </c>
      <c r="F314" s="238" t="s">
        <v>847</v>
      </c>
      <c r="G314" s="235"/>
      <c r="H314" s="239">
        <v>17.564</v>
      </c>
      <c r="I314" s="240"/>
      <c r="J314" s="235"/>
      <c r="K314" s="235"/>
      <c r="L314" s="241"/>
      <c r="M314" s="242"/>
      <c r="N314" s="243"/>
      <c r="O314" s="243"/>
      <c r="P314" s="243"/>
      <c r="Q314" s="243"/>
      <c r="R314" s="243"/>
      <c r="S314" s="243"/>
      <c r="T314" s="244"/>
      <c r="U314" s="13"/>
      <c r="V314" s="13"/>
      <c r="W314" s="13"/>
      <c r="X314" s="13"/>
      <c r="Y314" s="13"/>
      <c r="Z314" s="13"/>
      <c r="AA314" s="13"/>
      <c r="AB314" s="13"/>
      <c r="AC314" s="13"/>
      <c r="AD314" s="13"/>
      <c r="AE314" s="13"/>
      <c r="AT314" s="245" t="s">
        <v>319</v>
      </c>
      <c r="AU314" s="245" t="s">
        <v>85</v>
      </c>
      <c r="AV314" s="13" t="s">
        <v>85</v>
      </c>
      <c r="AW314" s="13" t="s">
        <v>37</v>
      </c>
      <c r="AX314" s="13" t="s">
        <v>76</v>
      </c>
      <c r="AY314" s="245" t="s">
        <v>308</v>
      </c>
    </row>
    <row r="315" s="13" customFormat="1">
      <c r="A315" s="13"/>
      <c r="B315" s="234"/>
      <c r="C315" s="235"/>
      <c r="D315" s="236" t="s">
        <v>319</v>
      </c>
      <c r="E315" s="237" t="s">
        <v>19</v>
      </c>
      <c r="F315" s="238" t="s">
        <v>848</v>
      </c>
      <c r="G315" s="235"/>
      <c r="H315" s="239">
        <v>16.449999999999999</v>
      </c>
      <c r="I315" s="240"/>
      <c r="J315" s="235"/>
      <c r="K315" s="235"/>
      <c r="L315" s="241"/>
      <c r="M315" s="242"/>
      <c r="N315" s="243"/>
      <c r="O315" s="243"/>
      <c r="P315" s="243"/>
      <c r="Q315" s="243"/>
      <c r="R315" s="243"/>
      <c r="S315" s="243"/>
      <c r="T315" s="244"/>
      <c r="U315" s="13"/>
      <c r="V315" s="13"/>
      <c r="W315" s="13"/>
      <c r="X315" s="13"/>
      <c r="Y315" s="13"/>
      <c r="Z315" s="13"/>
      <c r="AA315" s="13"/>
      <c r="AB315" s="13"/>
      <c r="AC315" s="13"/>
      <c r="AD315" s="13"/>
      <c r="AE315" s="13"/>
      <c r="AT315" s="245" t="s">
        <v>319</v>
      </c>
      <c r="AU315" s="245" t="s">
        <v>85</v>
      </c>
      <c r="AV315" s="13" t="s">
        <v>85</v>
      </c>
      <c r="AW315" s="13" t="s">
        <v>37</v>
      </c>
      <c r="AX315" s="13" t="s">
        <v>76</v>
      </c>
      <c r="AY315" s="245" t="s">
        <v>308</v>
      </c>
    </row>
    <row r="316" s="13" customFormat="1">
      <c r="A316" s="13"/>
      <c r="B316" s="234"/>
      <c r="C316" s="235"/>
      <c r="D316" s="236" t="s">
        <v>319</v>
      </c>
      <c r="E316" s="237" t="s">
        <v>19</v>
      </c>
      <c r="F316" s="238" t="s">
        <v>849</v>
      </c>
      <c r="G316" s="235"/>
      <c r="H316" s="239">
        <v>14.986000000000001</v>
      </c>
      <c r="I316" s="240"/>
      <c r="J316" s="235"/>
      <c r="K316" s="235"/>
      <c r="L316" s="241"/>
      <c r="M316" s="242"/>
      <c r="N316" s="243"/>
      <c r="O316" s="243"/>
      <c r="P316" s="243"/>
      <c r="Q316" s="243"/>
      <c r="R316" s="243"/>
      <c r="S316" s="243"/>
      <c r="T316" s="244"/>
      <c r="U316" s="13"/>
      <c r="V316" s="13"/>
      <c r="W316" s="13"/>
      <c r="X316" s="13"/>
      <c r="Y316" s="13"/>
      <c r="Z316" s="13"/>
      <c r="AA316" s="13"/>
      <c r="AB316" s="13"/>
      <c r="AC316" s="13"/>
      <c r="AD316" s="13"/>
      <c r="AE316" s="13"/>
      <c r="AT316" s="245" t="s">
        <v>319</v>
      </c>
      <c r="AU316" s="245" t="s">
        <v>85</v>
      </c>
      <c r="AV316" s="13" t="s">
        <v>85</v>
      </c>
      <c r="AW316" s="13" t="s">
        <v>37</v>
      </c>
      <c r="AX316" s="13" t="s">
        <v>76</v>
      </c>
      <c r="AY316" s="245" t="s">
        <v>308</v>
      </c>
    </row>
    <row r="317" s="15" customFormat="1">
      <c r="A317" s="15"/>
      <c r="B317" s="259"/>
      <c r="C317" s="260"/>
      <c r="D317" s="236" t="s">
        <v>319</v>
      </c>
      <c r="E317" s="261" t="s">
        <v>19</v>
      </c>
      <c r="F317" s="262" t="s">
        <v>448</v>
      </c>
      <c r="G317" s="260"/>
      <c r="H317" s="263">
        <v>49</v>
      </c>
      <c r="I317" s="264"/>
      <c r="J317" s="260"/>
      <c r="K317" s="260"/>
      <c r="L317" s="265"/>
      <c r="M317" s="266"/>
      <c r="N317" s="267"/>
      <c r="O317" s="267"/>
      <c r="P317" s="267"/>
      <c r="Q317" s="267"/>
      <c r="R317" s="267"/>
      <c r="S317" s="267"/>
      <c r="T317" s="268"/>
      <c r="U317" s="15"/>
      <c r="V317" s="15"/>
      <c r="W317" s="15"/>
      <c r="X317" s="15"/>
      <c r="Y317" s="15"/>
      <c r="Z317" s="15"/>
      <c r="AA317" s="15"/>
      <c r="AB317" s="15"/>
      <c r="AC317" s="15"/>
      <c r="AD317" s="15"/>
      <c r="AE317" s="15"/>
      <c r="AT317" s="269" t="s">
        <v>319</v>
      </c>
      <c r="AU317" s="269" t="s">
        <v>85</v>
      </c>
      <c r="AV317" s="15" t="s">
        <v>315</v>
      </c>
      <c r="AW317" s="15" t="s">
        <v>37</v>
      </c>
      <c r="AX317" s="15" t="s">
        <v>83</v>
      </c>
      <c r="AY317" s="269" t="s">
        <v>308</v>
      </c>
    </row>
    <row r="318" s="2" customFormat="1" ht="16.5" customHeight="1">
      <c r="A318" s="41"/>
      <c r="B318" s="42"/>
      <c r="C318" s="216" t="s">
        <v>850</v>
      </c>
      <c r="D318" s="216" t="s">
        <v>310</v>
      </c>
      <c r="E318" s="217" t="s">
        <v>851</v>
      </c>
      <c r="F318" s="218" t="s">
        <v>852</v>
      </c>
      <c r="G318" s="219" t="s">
        <v>313</v>
      </c>
      <c r="H318" s="220">
        <v>2127.7399999999998</v>
      </c>
      <c r="I318" s="221"/>
      <c r="J318" s="222">
        <f>ROUND(I318*H318,2)</f>
        <v>0</v>
      </c>
      <c r="K318" s="218" t="s">
        <v>314</v>
      </c>
      <c r="L318" s="47"/>
      <c r="M318" s="223" t="s">
        <v>19</v>
      </c>
      <c r="N318" s="224" t="s">
        <v>47</v>
      </c>
      <c r="O318" s="87"/>
      <c r="P318" s="225">
        <f>O318*H318</f>
        <v>0</v>
      </c>
      <c r="Q318" s="225">
        <v>0</v>
      </c>
      <c r="R318" s="225">
        <f>Q318*H318</f>
        <v>0</v>
      </c>
      <c r="S318" s="225">
        <v>0</v>
      </c>
      <c r="T318" s="226">
        <f>S318*H318</f>
        <v>0</v>
      </c>
      <c r="U318" s="41"/>
      <c r="V318" s="41"/>
      <c r="W318" s="41"/>
      <c r="X318" s="41"/>
      <c r="Y318" s="41"/>
      <c r="Z318" s="41"/>
      <c r="AA318" s="41"/>
      <c r="AB318" s="41"/>
      <c r="AC318" s="41"/>
      <c r="AD318" s="41"/>
      <c r="AE318" s="41"/>
      <c r="AR318" s="227" t="s">
        <v>391</v>
      </c>
      <c r="AT318" s="227" t="s">
        <v>310</v>
      </c>
      <c r="AU318" s="227" t="s">
        <v>85</v>
      </c>
      <c r="AY318" s="20" t="s">
        <v>308</v>
      </c>
      <c r="BE318" s="228">
        <f>IF(N318="základní",J318,0)</f>
        <v>0</v>
      </c>
      <c r="BF318" s="228">
        <f>IF(N318="snížená",J318,0)</f>
        <v>0</v>
      </c>
      <c r="BG318" s="228">
        <f>IF(N318="zákl. přenesená",J318,0)</f>
        <v>0</v>
      </c>
      <c r="BH318" s="228">
        <f>IF(N318="sníž. přenesená",J318,0)</f>
        <v>0</v>
      </c>
      <c r="BI318" s="228">
        <f>IF(N318="nulová",J318,0)</f>
        <v>0</v>
      </c>
      <c r="BJ318" s="20" t="s">
        <v>83</v>
      </c>
      <c r="BK318" s="228">
        <f>ROUND(I318*H318,2)</f>
        <v>0</v>
      </c>
      <c r="BL318" s="20" t="s">
        <v>391</v>
      </c>
      <c r="BM318" s="227" t="s">
        <v>853</v>
      </c>
    </row>
    <row r="319" s="2" customFormat="1">
      <c r="A319" s="41"/>
      <c r="B319" s="42"/>
      <c r="C319" s="43"/>
      <c r="D319" s="229" t="s">
        <v>317</v>
      </c>
      <c r="E319" s="43"/>
      <c r="F319" s="230" t="s">
        <v>854</v>
      </c>
      <c r="G319" s="43"/>
      <c r="H319" s="43"/>
      <c r="I319" s="231"/>
      <c r="J319" s="43"/>
      <c r="K319" s="43"/>
      <c r="L319" s="47"/>
      <c r="M319" s="232"/>
      <c r="N319" s="233"/>
      <c r="O319" s="87"/>
      <c r="P319" s="87"/>
      <c r="Q319" s="87"/>
      <c r="R319" s="87"/>
      <c r="S319" s="87"/>
      <c r="T319" s="88"/>
      <c r="U319" s="41"/>
      <c r="V319" s="41"/>
      <c r="W319" s="41"/>
      <c r="X319" s="41"/>
      <c r="Y319" s="41"/>
      <c r="Z319" s="41"/>
      <c r="AA319" s="41"/>
      <c r="AB319" s="41"/>
      <c r="AC319" s="41"/>
      <c r="AD319" s="41"/>
      <c r="AE319" s="41"/>
      <c r="AT319" s="20" t="s">
        <v>317</v>
      </c>
      <c r="AU319" s="20" t="s">
        <v>85</v>
      </c>
    </row>
    <row r="320" s="14" customFormat="1">
      <c r="A320" s="14"/>
      <c r="B320" s="249"/>
      <c r="C320" s="250"/>
      <c r="D320" s="236" t="s">
        <v>319</v>
      </c>
      <c r="E320" s="251" t="s">
        <v>19</v>
      </c>
      <c r="F320" s="252" t="s">
        <v>598</v>
      </c>
      <c r="G320" s="250"/>
      <c r="H320" s="251" t="s">
        <v>19</v>
      </c>
      <c r="I320" s="253"/>
      <c r="J320" s="250"/>
      <c r="K320" s="250"/>
      <c r="L320" s="254"/>
      <c r="M320" s="255"/>
      <c r="N320" s="256"/>
      <c r="O320" s="256"/>
      <c r="P320" s="256"/>
      <c r="Q320" s="256"/>
      <c r="R320" s="256"/>
      <c r="S320" s="256"/>
      <c r="T320" s="257"/>
      <c r="U320" s="14"/>
      <c r="V320" s="14"/>
      <c r="W320" s="14"/>
      <c r="X320" s="14"/>
      <c r="Y320" s="14"/>
      <c r="Z320" s="14"/>
      <c r="AA320" s="14"/>
      <c r="AB320" s="14"/>
      <c r="AC320" s="14"/>
      <c r="AD320" s="14"/>
      <c r="AE320" s="14"/>
      <c r="AT320" s="258" t="s">
        <v>319</v>
      </c>
      <c r="AU320" s="258" t="s">
        <v>85</v>
      </c>
      <c r="AV320" s="14" t="s">
        <v>83</v>
      </c>
      <c r="AW320" s="14" t="s">
        <v>37</v>
      </c>
      <c r="AX320" s="14" t="s">
        <v>76</v>
      </c>
      <c r="AY320" s="258" t="s">
        <v>308</v>
      </c>
    </row>
    <row r="321" s="14" customFormat="1">
      <c r="A321" s="14"/>
      <c r="B321" s="249"/>
      <c r="C321" s="250"/>
      <c r="D321" s="236" t="s">
        <v>319</v>
      </c>
      <c r="E321" s="251" t="s">
        <v>19</v>
      </c>
      <c r="F321" s="252" t="s">
        <v>855</v>
      </c>
      <c r="G321" s="250"/>
      <c r="H321" s="251" t="s">
        <v>19</v>
      </c>
      <c r="I321" s="253"/>
      <c r="J321" s="250"/>
      <c r="K321" s="250"/>
      <c r="L321" s="254"/>
      <c r="M321" s="255"/>
      <c r="N321" s="256"/>
      <c r="O321" s="256"/>
      <c r="P321" s="256"/>
      <c r="Q321" s="256"/>
      <c r="R321" s="256"/>
      <c r="S321" s="256"/>
      <c r="T321" s="257"/>
      <c r="U321" s="14"/>
      <c r="V321" s="14"/>
      <c r="W321" s="14"/>
      <c r="X321" s="14"/>
      <c r="Y321" s="14"/>
      <c r="Z321" s="14"/>
      <c r="AA321" s="14"/>
      <c r="AB321" s="14"/>
      <c r="AC321" s="14"/>
      <c r="AD321" s="14"/>
      <c r="AE321" s="14"/>
      <c r="AT321" s="258" t="s">
        <v>319</v>
      </c>
      <c r="AU321" s="258" t="s">
        <v>85</v>
      </c>
      <c r="AV321" s="14" t="s">
        <v>83</v>
      </c>
      <c r="AW321" s="14" t="s">
        <v>37</v>
      </c>
      <c r="AX321" s="14" t="s">
        <v>76</v>
      </c>
      <c r="AY321" s="258" t="s">
        <v>308</v>
      </c>
    </row>
    <row r="322" s="13" customFormat="1">
      <c r="A322" s="13"/>
      <c r="B322" s="234"/>
      <c r="C322" s="235"/>
      <c r="D322" s="236" t="s">
        <v>319</v>
      </c>
      <c r="E322" s="237" t="s">
        <v>19</v>
      </c>
      <c r="F322" s="238" t="s">
        <v>856</v>
      </c>
      <c r="G322" s="235"/>
      <c r="H322" s="239">
        <v>325.06999999999999</v>
      </c>
      <c r="I322" s="240"/>
      <c r="J322" s="235"/>
      <c r="K322" s="235"/>
      <c r="L322" s="241"/>
      <c r="M322" s="242"/>
      <c r="N322" s="243"/>
      <c r="O322" s="243"/>
      <c r="P322" s="243"/>
      <c r="Q322" s="243"/>
      <c r="R322" s="243"/>
      <c r="S322" s="243"/>
      <c r="T322" s="244"/>
      <c r="U322" s="13"/>
      <c r="V322" s="13"/>
      <c r="W322" s="13"/>
      <c r="X322" s="13"/>
      <c r="Y322" s="13"/>
      <c r="Z322" s="13"/>
      <c r="AA322" s="13"/>
      <c r="AB322" s="13"/>
      <c r="AC322" s="13"/>
      <c r="AD322" s="13"/>
      <c r="AE322" s="13"/>
      <c r="AT322" s="245" t="s">
        <v>319</v>
      </c>
      <c r="AU322" s="245" t="s">
        <v>85</v>
      </c>
      <c r="AV322" s="13" t="s">
        <v>85</v>
      </c>
      <c r="AW322" s="13" t="s">
        <v>37</v>
      </c>
      <c r="AX322" s="13" t="s">
        <v>76</v>
      </c>
      <c r="AY322" s="245" t="s">
        <v>308</v>
      </c>
    </row>
    <row r="323" s="13" customFormat="1">
      <c r="A323" s="13"/>
      <c r="B323" s="234"/>
      <c r="C323" s="235"/>
      <c r="D323" s="236" t="s">
        <v>319</v>
      </c>
      <c r="E323" s="237" t="s">
        <v>19</v>
      </c>
      <c r="F323" s="238" t="s">
        <v>857</v>
      </c>
      <c r="G323" s="235"/>
      <c r="H323" s="239">
        <v>1802.6700000000001</v>
      </c>
      <c r="I323" s="240"/>
      <c r="J323" s="235"/>
      <c r="K323" s="235"/>
      <c r="L323" s="241"/>
      <c r="M323" s="242"/>
      <c r="N323" s="243"/>
      <c r="O323" s="243"/>
      <c r="P323" s="243"/>
      <c r="Q323" s="243"/>
      <c r="R323" s="243"/>
      <c r="S323" s="243"/>
      <c r="T323" s="244"/>
      <c r="U323" s="13"/>
      <c r="V323" s="13"/>
      <c r="W323" s="13"/>
      <c r="X323" s="13"/>
      <c r="Y323" s="13"/>
      <c r="Z323" s="13"/>
      <c r="AA323" s="13"/>
      <c r="AB323" s="13"/>
      <c r="AC323" s="13"/>
      <c r="AD323" s="13"/>
      <c r="AE323" s="13"/>
      <c r="AT323" s="245" t="s">
        <v>319</v>
      </c>
      <c r="AU323" s="245" t="s">
        <v>85</v>
      </c>
      <c r="AV323" s="13" t="s">
        <v>85</v>
      </c>
      <c r="AW323" s="13" t="s">
        <v>37</v>
      </c>
      <c r="AX323" s="13" t="s">
        <v>76</v>
      </c>
      <c r="AY323" s="245" t="s">
        <v>308</v>
      </c>
    </row>
    <row r="324" s="15" customFormat="1">
      <c r="A324" s="15"/>
      <c r="B324" s="259"/>
      <c r="C324" s="260"/>
      <c r="D324" s="236" t="s">
        <v>319</v>
      </c>
      <c r="E324" s="261" t="s">
        <v>19</v>
      </c>
      <c r="F324" s="262" t="s">
        <v>448</v>
      </c>
      <c r="G324" s="260"/>
      <c r="H324" s="263">
        <v>2127.7400000000002</v>
      </c>
      <c r="I324" s="264"/>
      <c r="J324" s="260"/>
      <c r="K324" s="260"/>
      <c r="L324" s="265"/>
      <c r="M324" s="266"/>
      <c r="N324" s="267"/>
      <c r="O324" s="267"/>
      <c r="P324" s="267"/>
      <c r="Q324" s="267"/>
      <c r="R324" s="267"/>
      <c r="S324" s="267"/>
      <c r="T324" s="268"/>
      <c r="U324" s="15"/>
      <c r="V324" s="15"/>
      <c r="W324" s="15"/>
      <c r="X324" s="15"/>
      <c r="Y324" s="15"/>
      <c r="Z324" s="15"/>
      <c r="AA324" s="15"/>
      <c r="AB324" s="15"/>
      <c r="AC324" s="15"/>
      <c r="AD324" s="15"/>
      <c r="AE324" s="15"/>
      <c r="AT324" s="269" t="s">
        <v>319</v>
      </c>
      <c r="AU324" s="269" t="s">
        <v>85</v>
      </c>
      <c r="AV324" s="15" t="s">
        <v>315</v>
      </c>
      <c r="AW324" s="15" t="s">
        <v>37</v>
      </c>
      <c r="AX324" s="15" t="s">
        <v>83</v>
      </c>
      <c r="AY324" s="269" t="s">
        <v>308</v>
      </c>
    </row>
    <row r="325" s="12" customFormat="1" ht="22.8" customHeight="1">
      <c r="A325" s="12"/>
      <c r="B325" s="200"/>
      <c r="C325" s="201"/>
      <c r="D325" s="202" t="s">
        <v>75</v>
      </c>
      <c r="E325" s="214" t="s">
        <v>858</v>
      </c>
      <c r="F325" s="214" t="s">
        <v>859</v>
      </c>
      <c r="G325" s="201"/>
      <c r="H325" s="201"/>
      <c r="I325" s="204"/>
      <c r="J325" s="215">
        <f>BK325</f>
        <v>0</v>
      </c>
      <c r="K325" s="201"/>
      <c r="L325" s="206"/>
      <c r="M325" s="207"/>
      <c r="N325" s="208"/>
      <c r="O325" s="208"/>
      <c r="P325" s="209">
        <f>SUM(P326:P330)</f>
        <v>0</v>
      </c>
      <c r="Q325" s="208"/>
      <c r="R325" s="209">
        <f>SUM(R326:R330)</f>
        <v>0</v>
      </c>
      <c r="S325" s="208"/>
      <c r="T325" s="210">
        <f>SUM(T326:T330)</f>
        <v>0</v>
      </c>
      <c r="U325" s="12"/>
      <c r="V325" s="12"/>
      <c r="W325" s="12"/>
      <c r="X325" s="12"/>
      <c r="Y325" s="12"/>
      <c r="Z325" s="12"/>
      <c r="AA325" s="12"/>
      <c r="AB325" s="12"/>
      <c r="AC325" s="12"/>
      <c r="AD325" s="12"/>
      <c r="AE325" s="12"/>
      <c r="AR325" s="211" t="s">
        <v>85</v>
      </c>
      <c r="AT325" s="212" t="s">
        <v>75</v>
      </c>
      <c r="AU325" s="212" t="s">
        <v>83</v>
      </c>
      <c r="AY325" s="211" t="s">
        <v>308</v>
      </c>
      <c r="BK325" s="213">
        <f>SUM(BK326:BK330)</f>
        <v>0</v>
      </c>
    </row>
    <row r="326" s="2" customFormat="1" ht="16.5" customHeight="1">
      <c r="A326" s="41"/>
      <c r="B326" s="42"/>
      <c r="C326" s="216" t="s">
        <v>750</v>
      </c>
      <c r="D326" s="216" t="s">
        <v>310</v>
      </c>
      <c r="E326" s="217" t="s">
        <v>860</v>
      </c>
      <c r="F326" s="218" t="s">
        <v>861</v>
      </c>
      <c r="G326" s="219" t="s">
        <v>313</v>
      </c>
      <c r="H326" s="220">
        <v>51.57</v>
      </c>
      <c r="I326" s="221"/>
      <c r="J326" s="222">
        <f>ROUND(I326*H326,2)</f>
        <v>0</v>
      </c>
      <c r="K326" s="218" t="s">
        <v>314</v>
      </c>
      <c r="L326" s="47"/>
      <c r="M326" s="223" t="s">
        <v>19</v>
      </c>
      <c r="N326" s="224" t="s">
        <v>47</v>
      </c>
      <c r="O326" s="87"/>
      <c r="P326" s="225">
        <f>O326*H326</f>
        <v>0</v>
      </c>
      <c r="Q326" s="225">
        <v>0</v>
      </c>
      <c r="R326" s="225">
        <f>Q326*H326</f>
        <v>0</v>
      </c>
      <c r="S326" s="225">
        <v>0</v>
      </c>
      <c r="T326" s="226">
        <f>S326*H326</f>
        <v>0</v>
      </c>
      <c r="U326" s="41"/>
      <c r="V326" s="41"/>
      <c r="W326" s="41"/>
      <c r="X326" s="41"/>
      <c r="Y326" s="41"/>
      <c r="Z326" s="41"/>
      <c r="AA326" s="41"/>
      <c r="AB326" s="41"/>
      <c r="AC326" s="41"/>
      <c r="AD326" s="41"/>
      <c r="AE326" s="41"/>
      <c r="AR326" s="227" t="s">
        <v>391</v>
      </c>
      <c r="AT326" s="227" t="s">
        <v>310</v>
      </c>
      <c r="AU326" s="227" t="s">
        <v>85</v>
      </c>
      <c r="AY326" s="20" t="s">
        <v>308</v>
      </c>
      <c r="BE326" s="228">
        <f>IF(N326="základní",J326,0)</f>
        <v>0</v>
      </c>
      <c r="BF326" s="228">
        <f>IF(N326="snížená",J326,0)</f>
        <v>0</v>
      </c>
      <c r="BG326" s="228">
        <f>IF(N326="zákl. přenesená",J326,0)</f>
        <v>0</v>
      </c>
      <c r="BH326" s="228">
        <f>IF(N326="sníž. přenesená",J326,0)</f>
        <v>0</v>
      </c>
      <c r="BI326" s="228">
        <f>IF(N326="nulová",J326,0)</f>
        <v>0</v>
      </c>
      <c r="BJ326" s="20" t="s">
        <v>83</v>
      </c>
      <c r="BK326" s="228">
        <f>ROUND(I326*H326,2)</f>
        <v>0</v>
      </c>
      <c r="BL326" s="20" t="s">
        <v>391</v>
      </c>
      <c r="BM326" s="227" t="s">
        <v>862</v>
      </c>
    </row>
    <row r="327" s="2" customFormat="1">
      <c r="A327" s="41"/>
      <c r="B327" s="42"/>
      <c r="C327" s="43"/>
      <c r="D327" s="229" t="s">
        <v>317</v>
      </c>
      <c r="E327" s="43"/>
      <c r="F327" s="230" t="s">
        <v>863</v>
      </c>
      <c r="G327" s="43"/>
      <c r="H327" s="43"/>
      <c r="I327" s="231"/>
      <c r="J327" s="43"/>
      <c r="K327" s="43"/>
      <c r="L327" s="47"/>
      <c r="M327" s="232"/>
      <c r="N327" s="233"/>
      <c r="O327" s="87"/>
      <c r="P327" s="87"/>
      <c r="Q327" s="87"/>
      <c r="R327" s="87"/>
      <c r="S327" s="87"/>
      <c r="T327" s="88"/>
      <c r="U327" s="41"/>
      <c r="V327" s="41"/>
      <c r="W327" s="41"/>
      <c r="X327" s="41"/>
      <c r="Y327" s="41"/>
      <c r="Z327" s="41"/>
      <c r="AA327" s="41"/>
      <c r="AB327" s="41"/>
      <c r="AC327" s="41"/>
      <c r="AD327" s="41"/>
      <c r="AE327" s="41"/>
      <c r="AT327" s="20" t="s">
        <v>317</v>
      </c>
      <c r="AU327" s="20" t="s">
        <v>85</v>
      </c>
    </row>
    <row r="328" s="14" customFormat="1">
      <c r="A328" s="14"/>
      <c r="B328" s="249"/>
      <c r="C328" s="250"/>
      <c r="D328" s="236" t="s">
        <v>319</v>
      </c>
      <c r="E328" s="251" t="s">
        <v>19</v>
      </c>
      <c r="F328" s="252" t="s">
        <v>598</v>
      </c>
      <c r="G328" s="250"/>
      <c r="H328" s="251" t="s">
        <v>19</v>
      </c>
      <c r="I328" s="253"/>
      <c r="J328" s="250"/>
      <c r="K328" s="250"/>
      <c r="L328" s="254"/>
      <c r="M328" s="255"/>
      <c r="N328" s="256"/>
      <c r="O328" s="256"/>
      <c r="P328" s="256"/>
      <c r="Q328" s="256"/>
      <c r="R328" s="256"/>
      <c r="S328" s="256"/>
      <c r="T328" s="257"/>
      <c r="U328" s="14"/>
      <c r="V328" s="14"/>
      <c r="W328" s="14"/>
      <c r="X328" s="14"/>
      <c r="Y328" s="14"/>
      <c r="Z328" s="14"/>
      <c r="AA328" s="14"/>
      <c r="AB328" s="14"/>
      <c r="AC328" s="14"/>
      <c r="AD328" s="14"/>
      <c r="AE328" s="14"/>
      <c r="AT328" s="258" t="s">
        <v>319</v>
      </c>
      <c r="AU328" s="258" t="s">
        <v>85</v>
      </c>
      <c r="AV328" s="14" t="s">
        <v>83</v>
      </c>
      <c r="AW328" s="14" t="s">
        <v>37</v>
      </c>
      <c r="AX328" s="14" t="s">
        <v>76</v>
      </c>
      <c r="AY328" s="258" t="s">
        <v>308</v>
      </c>
    </row>
    <row r="329" s="13" customFormat="1">
      <c r="A329" s="13"/>
      <c r="B329" s="234"/>
      <c r="C329" s="235"/>
      <c r="D329" s="236" t="s">
        <v>319</v>
      </c>
      <c r="E329" s="237" t="s">
        <v>19</v>
      </c>
      <c r="F329" s="238" t="s">
        <v>864</v>
      </c>
      <c r="G329" s="235"/>
      <c r="H329" s="239">
        <v>51.57</v>
      </c>
      <c r="I329" s="240"/>
      <c r="J329" s="235"/>
      <c r="K329" s="235"/>
      <c r="L329" s="241"/>
      <c r="M329" s="242"/>
      <c r="N329" s="243"/>
      <c r="O329" s="243"/>
      <c r="P329" s="243"/>
      <c r="Q329" s="243"/>
      <c r="R329" s="243"/>
      <c r="S329" s="243"/>
      <c r="T329" s="244"/>
      <c r="U329" s="13"/>
      <c r="V329" s="13"/>
      <c r="W329" s="13"/>
      <c r="X329" s="13"/>
      <c r="Y329" s="13"/>
      <c r="Z329" s="13"/>
      <c r="AA329" s="13"/>
      <c r="AB329" s="13"/>
      <c r="AC329" s="13"/>
      <c r="AD329" s="13"/>
      <c r="AE329" s="13"/>
      <c r="AT329" s="245" t="s">
        <v>319</v>
      </c>
      <c r="AU329" s="245" t="s">
        <v>85</v>
      </c>
      <c r="AV329" s="13" t="s">
        <v>85</v>
      </c>
      <c r="AW329" s="13" t="s">
        <v>37</v>
      </c>
      <c r="AX329" s="13" t="s">
        <v>76</v>
      </c>
      <c r="AY329" s="245" t="s">
        <v>308</v>
      </c>
    </row>
    <row r="330" s="15" customFormat="1">
      <c r="A330" s="15"/>
      <c r="B330" s="259"/>
      <c r="C330" s="260"/>
      <c r="D330" s="236" t="s">
        <v>319</v>
      </c>
      <c r="E330" s="261" t="s">
        <v>19</v>
      </c>
      <c r="F330" s="262" t="s">
        <v>448</v>
      </c>
      <c r="G330" s="260"/>
      <c r="H330" s="263">
        <v>51.57</v>
      </c>
      <c r="I330" s="264"/>
      <c r="J330" s="260"/>
      <c r="K330" s="260"/>
      <c r="L330" s="265"/>
      <c r="M330" s="266"/>
      <c r="N330" s="267"/>
      <c r="O330" s="267"/>
      <c r="P330" s="267"/>
      <c r="Q330" s="267"/>
      <c r="R330" s="267"/>
      <c r="S330" s="267"/>
      <c r="T330" s="268"/>
      <c r="U330" s="15"/>
      <c r="V330" s="15"/>
      <c r="W330" s="15"/>
      <c r="X330" s="15"/>
      <c r="Y330" s="15"/>
      <c r="Z330" s="15"/>
      <c r="AA330" s="15"/>
      <c r="AB330" s="15"/>
      <c r="AC330" s="15"/>
      <c r="AD330" s="15"/>
      <c r="AE330" s="15"/>
      <c r="AT330" s="269" t="s">
        <v>319</v>
      </c>
      <c r="AU330" s="269" t="s">
        <v>85</v>
      </c>
      <c r="AV330" s="15" t="s">
        <v>315</v>
      </c>
      <c r="AW330" s="15" t="s">
        <v>37</v>
      </c>
      <c r="AX330" s="15" t="s">
        <v>83</v>
      </c>
      <c r="AY330" s="269" t="s">
        <v>308</v>
      </c>
    </row>
    <row r="331" s="12" customFormat="1" ht="22.8" customHeight="1">
      <c r="A331" s="12"/>
      <c r="B331" s="200"/>
      <c r="C331" s="201"/>
      <c r="D331" s="202" t="s">
        <v>75</v>
      </c>
      <c r="E331" s="214" t="s">
        <v>865</v>
      </c>
      <c r="F331" s="214" t="s">
        <v>866</v>
      </c>
      <c r="G331" s="201"/>
      <c r="H331" s="201"/>
      <c r="I331" s="204"/>
      <c r="J331" s="215">
        <f>BK331</f>
        <v>0</v>
      </c>
      <c r="K331" s="201"/>
      <c r="L331" s="206"/>
      <c r="M331" s="207"/>
      <c r="N331" s="208"/>
      <c r="O331" s="208"/>
      <c r="P331" s="209">
        <f>SUM(P332:P340)</f>
        <v>0</v>
      </c>
      <c r="Q331" s="208"/>
      <c r="R331" s="209">
        <f>SUM(R332:R340)</f>
        <v>0</v>
      </c>
      <c r="S331" s="208"/>
      <c r="T331" s="210">
        <f>SUM(T332:T340)</f>
        <v>0</v>
      </c>
      <c r="U331" s="12"/>
      <c r="V331" s="12"/>
      <c r="W331" s="12"/>
      <c r="X331" s="12"/>
      <c r="Y331" s="12"/>
      <c r="Z331" s="12"/>
      <c r="AA331" s="12"/>
      <c r="AB331" s="12"/>
      <c r="AC331" s="12"/>
      <c r="AD331" s="12"/>
      <c r="AE331" s="12"/>
      <c r="AR331" s="211" t="s">
        <v>85</v>
      </c>
      <c r="AT331" s="212" t="s">
        <v>75</v>
      </c>
      <c r="AU331" s="212" t="s">
        <v>83</v>
      </c>
      <c r="AY331" s="211" t="s">
        <v>308</v>
      </c>
      <c r="BK331" s="213">
        <f>SUM(BK332:BK340)</f>
        <v>0</v>
      </c>
    </row>
    <row r="332" s="2" customFormat="1" ht="16.5" customHeight="1">
      <c r="A332" s="41"/>
      <c r="B332" s="42"/>
      <c r="C332" s="216" t="s">
        <v>867</v>
      </c>
      <c r="D332" s="216" t="s">
        <v>310</v>
      </c>
      <c r="E332" s="217" t="s">
        <v>868</v>
      </c>
      <c r="F332" s="218" t="s">
        <v>869</v>
      </c>
      <c r="G332" s="219" t="s">
        <v>313</v>
      </c>
      <c r="H332" s="220">
        <v>416.19299999999998</v>
      </c>
      <c r="I332" s="221"/>
      <c r="J332" s="222">
        <f>ROUND(I332*H332,2)</f>
        <v>0</v>
      </c>
      <c r="K332" s="218" t="s">
        <v>314</v>
      </c>
      <c r="L332" s="47"/>
      <c r="M332" s="223" t="s">
        <v>19</v>
      </c>
      <c r="N332" s="224" t="s">
        <v>47</v>
      </c>
      <c r="O332" s="87"/>
      <c r="P332" s="225">
        <f>O332*H332</f>
        <v>0</v>
      </c>
      <c r="Q332" s="225">
        <v>0</v>
      </c>
      <c r="R332" s="225">
        <f>Q332*H332</f>
        <v>0</v>
      </c>
      <c r="S332" s="225">
        <v>0</v>
      </c>
      <c r="T332" s="226">
        <f>S332*H332</f>
        <v>0</v>
      </c>
      <c r="U332" s="41"/>
      <c r="V332" s="41"/>
      <c r="W332" s="41"/>
      <c r="X332" s="41"/>
      <c r="Y332" s="41"/>
      <c r="Z332" s="41"/>
      <c r="AA332" s="41"/>
      <c r="AB332" s="41"/>
      <c r="AC332" s="41"/>
      <c r="AD332" s="41"/>
      <c r="AE332" s="41"/>
      <c r="AR332" s="227" t="s">
        <v>391</v>
      </c>
      <c r="AT332" s="227" t="s">
        <v>310</v>
      </c>
      <c r="AU332" s="227" t="s">
        <v>85</v>
      </c>
      <c r="AY332" s="20" t="s">
        <v>308</v>
      </c>
      <c r="BE332" s="228">
        <f>IF(N332="základní",J332,0)</f>
        <v>0</v>
      </c>
      <c r="BF332" s="228">
        <f>IF(N332="snížená",J332,0)</f>
        <v>0</v>
      </c>
      <c r="BG332" s="228">
        <f>IF(N332="zákl. přenesená",J332,0)</f>
        <v>0</v>
      </c>
      <c r="BH332" s="228">
        <f>IF(N332="sníž. přenesená",J332,0)</f>
        <v>0</v>
      </c>
      <c r="BI332" s="228">
        <f>IF(N332="nulová",J332,0)</f>
        <v>0</v>
      </c>
      <c r="BJ332" s="20" t="s">
        <v>83</v>
      </c>
      <c r="BK332" s="228">
        <f>ROUND(I332*H332,2)</f>
        <v>0</v>
      </c>
      <c r="BL332" s="20" t="s">
        <v>391</v>
      </c>
      <c r="BM332" s="227" t="s">
        <v>870</v>
      </c>
    </row>
    <row r="333" s="2" customFormat="1">
      <c r="A333" s="41"/>
      <c r="B333" s="42"/>
      <c r="C333" s="43"/>
      <c r="D333" s="229" t="s">
        <v>317</v>
      </c>
      <c r="E333" s="43"/>
      <c r="F333" s="230" t="s">
        <v>871</v>
      </c>
      <c r="G333" s="43"/>
      <c r="H333" s="43"/>
      <c r="I333" s="231"/>
      <c r="J333" s="43"/>
      <c r="K333" s="43"/>
      <c r="L333" s="47"/>
      <c r="M333" s="232"/>
      <c r="N333" s="233"/>
      <c r="O333" s="87"/>
      <c r="P333" s="87"/>
      <c r="Q333" s="87"/>
      <c r="R333" s="87"/>
      <c r="S333" s="87"/>
      <c r="T333" s="88"/>
      <c r="U333" s="41"/>
      <c r="V333" s="41"/>
      <c r="W333" s="41"/>
      <c r="X333" s="41"/>
      <c r="Y333" s="41"/>
      <c r="Z333" s="41"/>
      <c r="AA333" s="41"/>
      <c r="AB333" s="41"/>
      <c r="AC333" s="41"/>
      <c r="AD333" s="41"/>
      <c r="AE333" s="41"/>
      <c r="AT333" s="20" t="s">
        <v>317</v>
      </c>
      <c r="AU333" s="20" t="s">
        <v>85</v>
      </c>
    </row>
    <row r="334" s="14" customFormat="1">
      <c r="A334" s="14"/>
      <c r="B334" s="249"/>
      <c r="C334" s="250"/>
      <c r="D334" s="236" t="s">
        <v>319</v>
      </c>
      <c r="E334" s="251" t="s">
        <v>19</v>
      </c>
      <c r="F334" s="252" t="s">
        <v>672</v>
      </c>
      <c r="G334" s="250"/>
      <c r="H334" s="251" t="s">
        <v>19</v>
      </c>
      <c r="I334" s="253"/>
      <c r="J334" s="250"/>
      <c r="K334" s="250"/>
      <c r="L334" s="254"/>
      <c r="M334" s="255"/>
      <c r="N334" s="256"/>
      <c r="O334" s="256"/>
      <c r="P334" s="256"/>
      <c r="Q334" s="256"/>
      <c r="R334" s="256"/>
      <c r="S334" s="256"/>
      <c r="T334" s="257"/>
      <c r="U334" s="14"/>
      <c r="V334" s="14"/>
      <c r="W334" s="14"/>
      <c r="X334" s="14"/>
      <c r="Y334" s="14"/>
      <c r="Z334" s="14"/>
      <c r="AA334" s="14"/>
      <c r="AB334" s="14"/>
      <c r="AC334" s="14"/>
      <c r="AD334" s="14"/>
      <c r="AE334" s="14"/>
      <c r="AT334" s="258" t="s">
        <v>319</v>
      </c>
      <c r="AU334" s="258" t="s">
        <v>85</v>
      </c>
      <c r="AV334" s="14" t="s">
        <v>83</v>
      </c>
      <c r="AW334" s="14" t="s">
        <v>37</v>
      </c>
      <c r="AX334" s="14" t="s">
        <v>76</v>
      </c>
      <c r="AY334" s="258" t="s">
        <v>308</v>
      </c>
    </row>
    <row r="335" s="14" customFormat="1">
      <c r="A335" s="14"/>
      <c r="B335" s="249"/>
      <c r="C335" s="250"/>
      <c r="D335" s="236" t="s">
        <v>319</v>
      </c>
      <c r="E335" s="251" t="s">
        <v>19</v>
      </c>
      <c r="F335" s="252" t="s">
        <v>872</v>
      </c>
      <c r="G335" s="250"/>
      <c r="H335" s="251" t="s">
        <v>19</v>
      </c>
      <c r="I335" s="253"/>
      <c r="J335" s="250"/>
      <c r="K335" s="250"/>
      <c r="L335" s="254"/>
      <c r="M335" s="255"/>
      <c r="N335" s="256"/>
      <c r="O335" s="256"/>
      <c r="P335" s="256"/>
      <c r="Q335" s="256"/>
      <c r="R335" s="256"/>
      <c r="S335" s="256"/>
      <c r="T335" s="257"/>
      <c r="U335" s="14"/>
      <c r="V335" s="14"/>
      <c r="W335" s="14"/>
      <c r="X335" s="14"/>
      <c r="Y335" s="14"/>
      <c r="Z335" s="14"/>
      <c r="AA335" s="14"/>
      <c r="AB335" s="14"/>
      <c r="AC335" s="14"/>
      <c r="AD335" s="14"/>
      <c r="AE335" s="14"/>
      <c r="AT335" s="258" t="s">
        <v>319</v>
      </c>
      <c r="AU335" s="258" t="s">
        <v>85</v>
      </c>
      <c r="AV335" s="14" t="s">
        <v>83</v>
      </c>
      <c r="AW335" s="14" t="s">
        <v>37</v>
      </c>
      <c r="AX335" s="14" t="s">
        <v>76</v>
      </c>
      <c r="AY335" s="258" t="s">
        <v>308</v>
      </c>
    </row>
    <row r="336" s="13" customFormat="1">
      <c r="A336" s="13"/>
      <c r="B336" s="234"/>
      <c r="C336" s="235"/>
      <c r="D336" s="236" t="s">
        <v>319</v>
      </c>
      <c r="E336" s="237" t="s">
        <v>19</v>
      </c>
      <c r="F336" s="238" t="s">
        <v>873</v>
      </c>
      <c r="G336" s="235"/>
      <c r="H336" s="239">
        <v>206.90100000000001</v>
      </c>
      <c r="I336" s="240"/>
      <c r="J336" s="235"/>
      <c r="K336" s="235"/>
      <c r="L336" s="241"/>
      <c r="M336" s="242"/>
      <c r="N336" s="243"/>
      <c r="O336" s="243"/>
      <c r="P336" s="243"/>
      <c r="Q336" s="243"/>
      <c r="R336" s="243"/>
      <c r="S336" s="243"/>
      <c r="T336" s="244"/>
      <c r="U336" s="13"/>
      <c r="V336" s="13"/>
      <c r="W336" s="13"/>
      <c r="X336" s="13"/>
      <c r="Y336" s="13"/>
      <c r="Z336" s="13"/>
      <c r="AA336" s="13"/>
      <c r="AB336" s="13"/>
      <c r="AC336" s="13"/>
      <c r="AD336" s="13"/>
      <c r="AE336" s="13"/>
      <c r="AT336" s="245" t="s">
        <v>319</v>
      </c>
      <c r="AU336" s="245" t="s">
        <v>85</v>
      </c>
      <c r="AV336" s="13" t="s">
        <v>85</v>
      </c>
      <c r="AW336" s="13" t="s">
        <v>37</v>
      </c>
      <c r="AX336" s="13" t="s">
        <v>76</v>
      </c>
      <c r="AY336" s="245" t="s">
        <v>308</v>
      </c>
    </row>
    <row r="337" s="13" customFormat="1">
      <c r="A337" s="13"/>
      <c r="B337" s="234"/>
      <c r="C337" s="235"/>
      <c r="D337" s="236" t="s">
        <v>319</v>
      </c>
      <c r="E337" s="237" t="s">
        <v>19</v>
      </c>
      <c r="F337" s="238" t="s">
        <v>874</v>
      </c>
      <c r="G337" s="235"/>
      <c r="H337" s="239">
        <v>292.81299999999999</v>
      </c>
      <c r="I337" s="240"/>
      <c r="J337" s="235"/>
      <c r="K337" s="235"/>
      <c r="L337" s="241"/>
      <c r="M337" s="242"/>
      <c r="N337" s="243"/>
      <c r="O337" s="243"/>
      <c r="P337" s="243"/>
      <c r="Q337" s="243"/>
      <c r="R337" s="243"/>
      <c r="S337" s="243"/>
      <c r="T337" s="244"/>
      <c r="U337" s="13"/>
      <c r="V337" s="13"/>
      <c r="W337" s="13"/>
      <c r="X337" s="13"/>
      <c r="Y337" s="13"/>
      <c r="Z337" s="13"/>
      <c r="AA337" s="13"/>
      <c r="AB337" s="13"/>
      <c r="AC337" s="13"/>
      <c r="AD337" s="13"/>
      <c r="AE337" s="13"/>
      <c r="AT337" s="245" t="s">
        <v>319</v>
      </c>
      <c r="AU337" s="245" t="s">
        <v>85</v>
      </c>
      <c r="AV337" s="13" t="s">
        <v>85</v>
      </c>
      <c r="AW337" s="13" t="s">
        <v>37</v>
      </c>
      <c r="AX337" s="13" t="s">
        <v>76</v>
      </c>
      <c r="AY337" s="245" t="s">
        <v>308</v>
      </c>
    </row>
    <row r="338" s="13" customFormat="1">
      <c r="A338" s="13"/>
      <c r="B338" s="234"/>
      <c r="C338" s="235"/>
      <c r="D338" s="236" t="s">
        <v>319</v>
      </c>
      <c r="E338" s="237" t="s">
        <v>19</v>
      </c>
      <c r="F338" s="238" t="s">
        <v>875</v>
      </c>
      <c r="G338" s="235"/>
      <c r="H338" s="239">
        <v>-53.609999999999999</v>
      </c>
      <c r="I338" s="240"/>
      <c r="J338" s="235"/>
      <c r="K338" s="235"/>
      <c r="L338" s="241"/>
      <c r="M338" s="242"/>
      <c r="N338" s="243"/>
      <c r="O338" s="243"/>
      <c r="P338" s="243"/>
      <c r="Q338" s="243"/>
      <c r="R338" s="243"/>
      <c r="S338" s="243"/>
      <c r="T338" s="244"/>
      <c r="U338" s="13"/>
      <c r="V338" s="13"/>
      <c r="W338" s="13"/>
      <c r="X338" s="13"/>
      <c r="Y338" s="13"/>
      <c r="Z338" s="13"/>
      <c r="AA338" s="13"/>
      <c r="AB338" s="13"/>
      <c r="AC338" s="13"/>
      <c r="AD338" s="13"/>
      <c r="AE338" s="13"/>
      <c r="AT338" s="245" t="s">
        <v>319</v>
      </c>
      <c r="AU338" s="245" t="s">
        <v>85</v>
      </c>
      <c r="AV338" s="13" t="s">
        <v>85</v>
      </c>
      <c r="AW338" s="13" t="s">
        <v>37</v>
      </c>
      <c r="AX338" s="13" t="s">
        <v>76</v>
      </c>
      <c r="AY338" s="245" t="s">
        <v>308</v>
      </c>
    </row>
    <row r="339" s="13" customFormat="1">
      <c r="A339" s="13"/>
      <c r="B339" s="234"/>
      <c r="C339" s="235"/>
      <c r="D339" s="236" t="s">
        <v>319</v>
      </c>
      <c r="E339" s="237" t="s">
        <v>19</v>
      </c>
      <c r="F339" s="238" t="s">
        <v>876</v>
      </c>
      <c r="G339" s="235"/>
      <c r="H339" s="239">
        <v>-29.911000000000001</v>
      </c>
      <c r="I339" s="240"/>
      <c r="J339" s="235"/>
      <c r="K339" s="235"/>
      <c r="L339" s="241"/>
      <c r="M339" s="242"/>
      <c r="N339" s="243"/>
      <c r="O339" s="243"/>
      <c r="P339" s="243"/>
      <c r="Q339" s="243"/>
      <c r="R339" s="243"/>
      <c r="S339" s="243"/>
      <c r="T339" s="244"/>
      <c r="U339" s="13"/>
      <c r="V339" s="13"/>
      <c r="W339" s="13"/>
      <c r="X339" s="13"/>
      <c r="Y339" s="13"/>
      <c r="Z339" s="13"/>
      <c r="AA339" s="13"/>
      <c r="AB339" s="13"/>
      <c r="AC339" s="13"/>
      <c r="AD339" s="13"/>
      <c r="AE339" s="13"/>
      <c r="AT339" s="245" t="s">
        <v>319</v>
      </c>
      <c r="AU339" s="245" t="s">
        <v>85</v>
      </c>
      <c r="AV339" s="13" t="s">
        <v>85</v>
      </c>
      <c r="AW339" s="13" t="s">
        <v>37</v>
      </c>
      <c r="AX339" s="13" t="s">
        <v>76</v>
      </c>
      <c r="AY339" s="245" t="s">
        <v>308</v>
      </c>
    </row>
    <row r="340" s="15" customFormat="1">
      <c r="A340" s="15"/>
      <c r="B340" s="259"/>
      <c r="C340" s="260"/>
      <c r="D340" s="236" t="s">
        <v>319</v>
      </c>
      <c r="E340" s="261" t="s">
        <v>19</v>
      </c>
      <c r="F340" s="262" t="s">
        <v>448</v>
      </c>
      <c r="G340" s="260"/>
      <c r="H340" s="263">
        <v>416.19299999999998</v>
      </c>
      <c r="I340" s="264"/>
      <c r="J340" s="260"/>
      <c r="K340" s="260"/>
      <c r="L340" s="265"/>
      <c r="M340" s="266"/>
      <c r="N340" s="267"/>
      <c r="O340" s="267"/>
      <c r="P340" s="267"/>
      <c r="Q340" s="267"/>
      <c r="R340" s="267"/>
      <c r="S340" s="267"/>
      <c r="T340" s="268"/>
      <c r="U340" s="15"/>
      <c r="V340" s="15"/>
      <c r="W340" s="15"/>
      <c r="X340" s="15"/>
      <c r="Y340" s="15"/>
      <c r="Z340" s="15"/>
      <c r="AA340" s="15"/>
      <c r="AB340" s="15"/>
      <c r="AC340" s="15"/>
      <c r="AD340" s="15"/>
      <c r="AE340" s="15"/>
      <c r="AT340" s="269" t="s">
        <v>319</v>
      </c>
      <c r="AU340" s="269" t="s">
        <v>85</v>
      </c>
      <c r="AV340" s="15" t="s">
        <v>315</v>
      </c>
      <c r="AW340" s="15" t="s">
        <v>37</v>
      </c>
      <c r="AX340" s="15" t="s">
        <v>83</v>
      </c>
      <c r="AY340" s="269" t="s">
        <v>308</v>
      </c>
    </row>
    <row r="341" s="12" customFormat="1" ht="25.92" customHeight="1">
      <c r="A341" s="12"/>
      <c r="B341" s="200"/>
      <c r="C341" s="201"/>
      <c r="D341" s="202" t="s">
        <v>75</v>
      </c>
      <c r="E341" s="203" t="s">
        <v>877</v>
      </c>
      <c r="F341" s="203" t="s">
        <v>878</v>
      </c>
      <c r="G341" s="201"/>
      <c r="H341" s="201"/>
      <c r="I341" s="204"/>
      <c r="J341" s="205">
        <f>BK341</f>
        <v>0</v>
      </c>
      <c r="K341" s="201"/>
      <c r="L341" s="206"/>
      <c r="M341" s="207"/>
      <c r="N341" s="208"/>
      <c r="O341" s="208"/>
      <c r="P341" s="209">
        <f>SUM(P342:P346)</f>
        <v>0</v>
      </c>
      <c r="Q341" s="208"/>
      <c r="R341" s="209">
        <f>SUM(R342:R346)</f>
        <v>0</v>
      </c>
      <c r="S341" s="208"/>
      <c r="T341" s="210">
        <f>SUM(T342:T346)</f>
        <v>0</v>
      </c>
      <c r="U341" s="12"/>
      <c r="V341" s="12"/>
      <c r="W341" s="12"/>
      <c r="X341" s="12"/>
      <c r="Y341" s="12"/>
      <c r="Z341" s="12"/>
      <c r="AA341" s="12"/>
      <c r="AB341" s="12"/>
      <c r="AC341" s="12"/>
      <c r="AD341" s="12"/>
      <c r="AE341" s="12"/>
      <c r="AR341" s="211" t="s">
        <v>315</v>
      </c>
      <c r="AT341" s="212" t="s">
        <v>75</v>
      </c>
      <c r="AU341" s="212" t="s">
        <v>76</v>
      </c>
      <c r="AY341" s="211" t="s">
        <v>308</v>
      </c>
      <c r="BK341" s="213">
        <f>SUM(BK342:BK346)</f>
        <v>0</v>
      </c>
    </row>
    <row r="342" s="2" customFormat="1" ht="16.5" customHeight="1">
      <c r="A342" s="41"/>
      <c r="B342" s="42"/>
      <c r="C342" s="216" t="s">
        <v>751</v>
      </c>
      <c r="D342" s="216" t="s">
        <v>310</v>
      </c>
      <c r="E342" s="217" t="s">
        <v>879</v>
      </c>
      <c r="F342" s="218" t="s">
        <v>880</v>
      </c>
      <c r="G342" s="219" t="s">
        <v>881</v>
      </c>
      <c r="H342" s="220">
        <v>200</v>
      </c>
      <c r="I342" s="221"/>
      <c r="J342" s="222">
        <f>ROUND(I342*H342,2)</f>
        <v>0</v>
      </c>
      <c r="K342" s="218" t="s">
        <v>314</v>
      </c>
      <c r="L342" s="47"/>
      <c r="M342" s="223" t="s">
        <v>19</v>
      </c>
      <c r="N342" s="224" t="s">
        <v>47</v>
      </c>
      <c r="O342" s="87"/>
      <c r="P342" s="225">
        <f>O342*H342</f>
        <v>0</v>
      </c>
      <c r="Q342" s="225">
        <v>0</v>
      </c>
      <c r="R342" s="225">
        <f>Q342*H342</f>
        <v>0</v>
      </c>
      <c r="S342" s="225">
        <v>0</v>
      </c>
      <c r="T342" s="226">
        <f>S342*H342</f>
        <v>0</v>
      </c>
      <c r="U342" s="41"/>
      <c r="V342" s="41"/>
      <c r="W342" s="41"/>
      <c r="X342" s="41"/>
      <c r="Y342" s="41"/>
      <c r="Z342" s="41"/>
      <c r="AA342" s="41"/>
      <c r="AB342" s="41"/>
      <c r="AC342" s="41"/>
      <c r="AD342" s="41"/>
      <c r="AE342" s="41"/>
      <c r="AR342" s="227" t="s">
        <v>882</v>
      </c>
      <c r="AT342" s="227" t="s">
        <v>310</v>
      </c>
      <c r="AU342" s="227" t="s">
        <v>83</v>
      </c>
      <c r="AY342" s="20" t="s">
        <v>308</v>
      </c>
      <c r="BE342" s="228">
        <f>IF(N342="základní",J342,0)</f>
        <v>0</v>
      </c>
      <c r="BF342" s="228">
        <f>IF(N342="snížená",J342,0)</f>
        <v>0</v>
      </c>
      <c r="BG342" s="228">
        <f>IF(N342="zákl. přenesená",J342,0)</f>
        <v>0</v>
      </c>
      <c r="BH342" s="228">
        <f>IF(N342="sníž. přenesená",J342,0)</f>
        <v>0</v>
      </c>
      <c r="BI342" s="228">
        <f>IF(N342="nulová",J342,0)</f>
        <v>0</v>
      </c>
      <c r="BJ342" s="20" t="s">
        <v>83</v>
      </c>
      <c r="BK342" s="228">
        <f>ROUND(I342*H342,2)</f>
        <v>0</v>
      </c>
      <c r="BL342" s="20" t="s">
        <v>882</v>
      </c>
      <c r="BM342" s="227" t="s">
        <v>883</v>
      </c>
    </row>
    <row r="343" s="2" customFormat="1">
      <c r="A343" s="41"/>
      <c r="B343" s="42"/>
      <c r="C343" s="43"/>
      <c r="D343" s="229" t="s">
        <v>317</v>
      </c>
      <c r="E343" s="43"/>
      <c r="F343" s="230" t="s">
        <v>884</v>
      </c>
      <c r="G343" s="43"/>
      <c r="H343" s="43"/>
      <c r="I343" s="231"/>
      <c r="J343" s="43"/>
      <c r="K343" s="43"/>
      <c r="L343" s="47"/>
      <c r="M343" s="232"/>
      <c r="N343" s="233"/>
      <c r="O343" s="87"/>
      <c r="P343" s="87"/>
      <c r="Q343" s="87"/>
      <c r="R343" s="87"/>
      <c r="S343" s="87"/>
      <c r="T343" s="88"/>
      <c r="U343" s="41"/>
      <c r="V343" s="41"/>
      <c r="W343" s="41"/>
      <c r="X343" s="41"/>
      <c r="Y343" s="41"/>
      <c r="Z343" s="41"/>
      <c r="AA343" s="41"/>
      <c r="AB343" s="41"/>
      <c r="AC343" s="41"/>
      <c r="AD343" s="41"/>
      <c r="AE343" s="41"/>
      <c r="AT343" s="20" t="s">
        <v>317</v>
      </c>
      <c r="AU343" s="20" t="s">
        <v>83</v>
      </c>
    </row>
    <row r="344" s="14" customFormat="1">
      <c r="A344" s="14"/>
      <c r="B344" s="249"/>
      <c r="C344" s="250"/>
      <c r="D344" s="236" t="s">
        <v>319</v>
      </c>
      <c r="E344" s="251" t="s">
        <v>19</v>
      </c>
      <c r="F344" s="252" t="s">
        <v>885</v>
      </c>
      <c r="G344" s="250"/>
      <c r="H344" s="251" t="s">
        <v>19</v>
      </c>
      <c r="I344" s="253"/>
      <c r="J344" s="250"/>
      <c r="K344" s="250"/>
      <c r="L344" s="254"/>
      <c r="M344" s="255"/>
      <c r="N344" s="256"/>
      <c r="O344" s="256"/>
      <c r="P344" s="256"/>
      <c r="Q344" s="256"/>
      <c r="R344" s="256"/>
      <c r="S344" s="256"/>
      <c r="T344" s="257"/>
      <c r="U344" s="14"/>
      <c r="V344" s="14"/>
      <c r="W344" s="14"/>
      <c r="X344" s="14"/>
      <c r="Y344" s="14"/>
      <c r="Z344" s="14"/>
      <c r="AA344" s="14"/>
      <c r="AB344" s="14"/>
      <c r="AC344" s="14"/>
      <c r="AD344" s="14"/>
      <c r="AE344" s="14"/>
      <c r="AT344" s="258" t="s">
        <v>319</v>
      </c>
      <c r="AU344" s="258" t="s">
        <v>83</v>
      </c>
      <c r="AV344" s="14" t="s">
        <v>83</v>
      </c>
      <c r="AW344" s="14" t="s">
        <v>37</v>
      </c>
      <c r="AX344" s="14" t="s">
        <v>76</v>
      </c>
      <c r="AY344" s="258" t="s">
        <v>308</v>
      </c>
    </row>
    <row r="345" s="13" customFormat="1">
      <c r="A345" s="13"/>
      <c r="B345" s="234"/>
      <c r="C345" s="235"/>
      <c r="D345" s="236" t="s">
        <v>319</v>
      </c>
      <c r="E345" s="237" t="s">
        <v>19</v>
      </c>
      <c r="F345" s="238" t="s">
        <v>886</v>
      </c>
      <c r="G345" s="235"/>
      <c r="H345" s="239">
        <v>200</v>
      </c>
      <c r="I345" s="240"/>
      <c r="J345" s="235"/>
      <c r="K345" s="235"/>
      <c r="L345" s="241"/>
      <c r="M345" s="242"/>
      <c r="N345" s="243"/>
      <c r="O345" s="243"/>
      <c r="P345" s="243"/>
      <c r="Q345" s="243"/>
      <c r="R345" s="243"/>
      <c r="S345" s="243"/>
      <c r="T345" s="244"/>
      <c r="U345" s="13"/>
      <c r="V345" s="13"/>
      <c r="W345" s="13"/>
      <c r="X345" s="13"/>
      <c r="Y345" s="13"/>
      <c r="Z345" s="13"/>
      <c r="AA345" s="13"/>
      <c r="AB345" s="13"/>
      <c r="AC345" s="13"/>
      <c r="AD345" s="13"/>
      <c r="AE345" s="13"/>
      <c r="AT345" s="245" t="s">
        <v>319</v>
      </c>
      <c r="AU345" s="245" t="s">
        <v>83</v>
      </c>
      <c r="AV345" s="13" t="s">
        <v>85</v>
      </c>
      <c r="AW345" s="13" t="s">
        <v>37</v>
      </c>
      <c r="AX345" s="13" t="s">
        <v>76</v>
      </c>
      <c r="AY345" s="245" t="s">
        <v>308</v>
      </c>
    </row>
    <row r="346" s="15" customFormat="1">
      <c r="A346" s="15"/>
      <c r="B346" s="259"/>
      <c r="C346" s="260"/>
      <c r="D346" s="236" t="s">
        <v>319</v>
      </c>
      <c r="E346" s="261" t="s">
        <v>19</v>
      </c>
      <c r="F346" s="262" t="s">
        <v>448</v>
      </c>
      <c r="G346" s="260"/>
      <c r="H346" s="263">
        <v>200</v>
      </c>
      <c r="I346" s="264"/>
      <c r="J346" s="260"/>
      <c r="K346" s="260"/>
      <c r="L346" s="265"/>
      <c r="M346" s="274"/>
      <c r="N346" s="275"/>
      <c r="O346" s="275"/>
      <c r="P346" s="275"/>
      <c r="Q346" s="275"/>
      <c r="R346" s="275"/>
      <c r="S346" s="275"/>
      <c r="T346" s="276"/>
      <c r="U346" s="15"/>
      <c r="V346" s="15"/>
      <c r="W346" s="15"/>
      <c r="X346" s="15"/>
      <c r="Y346" s="15"/>
      <c r="Z346" s="15"/>
      <c r="AA346" s="15"/>
      <c r="AB346" s="15"/>
      <c r="AC346" s="15"/>
      <c r="AD346" s="15"/>
      <c r="AE346" s="15"/>
      <c r="AT346" s="269" t="s">
        <v>319</v>
      </c>
      <c r="AU346" s="269" t="s">
        <v>83</v>
      </c>
      <c r="AV346" s="15" t="s">
        <v>315</v>
      </c>
      <c r="AW346" s="15" t="s">
        <v>37</v>
      </c>
      <c r="AX346" s="15" t="s">
        <v>83</v>
      </c>
      <c r="AY346" s="269" t="s">
        <v>308</v>
      </c>
    </row>
    <row r="347" s="2" customFormat="1" ht="6.96" customHeight="1">
      <c r="A347" s="41"/>
      <c r="B347" s="62"/>
      <c r="C347" s="63"/>
      <c r="D347" s="63"/>
      <c r="E347" s="63"/>
      <c r="F347" s="63"/>
      <c r="G347" s="63"/>
      <c r="H347" s="63"/>
      <c r="I347" s="63"/>
      <c r="J347" s="63"/>
      <c r="K347" s="63"/>
      <c r="L347" s="47"/>
      <c r="M347" s="41"/>
      <c r="O347" s="41"/>
      <c r="P347" s="41"/>
      <c r="Q347" s="41"/>
      <c r="R347" s="41"/>
      <c r="S347" s="41"/>
      <c r="T347" s="41"/>
      <c r="U347" s="41"/>
      <c r="V347" s="41"/>
      <c r="W347" s="41"/>
      <c r="X347" s="41"/>
      <c r="Y347" s="41"/>
      <c r="Z347" s="41"/>
      <c r="AA347" s="41"/>
      <c r="AB347" s="41"/>
      <c r="AC347" s="41"/>
      <c r="AD347" s="41"/>
      <c r="AE347" s="41"/>
    </row>
  </sheetData>
  <sheetProtection sheet="1" autoFilter="0" formatColumns="0" formatRows="0" objects="1" scenarios="1" spinCount="100000" saltValue="Ad5/pZvbBDagTtt64fiCyF5yZVB3uTUT6KM9KRubXT4mus0SK5X8iC204fc4LPe9mPG/3vNNpx9kKd3+zQ41IA==" hashValue="ZsePqTodxQN2HFWZP+neUwGA2CZTGMWMuEMlW5wjM271zPlT3hfwajfur4vADTcnp/tM9H1FXCrtB1g5O0qa5w==" algorithmName="SHA-512" password="CC35"/>
  <autoFilter ref="C97:K346"/>
  <mergeCells count="12">
    <mergeCell ref="E7:H7"/>
    <mergeCell ref="E9:H9"/>
    <mergeCell ref="E11:H11"/>
    <mergeCell ref="E20:H20"/>
    <mergeCell ref="E29:H29"/>
    <mergeCell ref="E50:H50"/>
    <mergeCell ref="E52:H52"/>
    <mergeCell ref="E54:H54"/>
    <mergeCell ref="E86:H86"/>
    <mergeCell ref="E88:H88"/>
    <mergeCell ref="E90:H90"/>
    <mergeCell ref="L2:V2"/>
  </mergeCells>
  <hyperlinks>
    <hyperlink ref="F102" r:id="rId1" display="https://podminky.urs.cz/item/CS_URS_2024_02/122251103"/>
    <hyperlink ref="F108" r:id="rId2" display="https://podminky.urs.cz/item/CS_URS_2024_02/133251101"/>
    <hyperlink ref="F116" r:id="rId3" display="https://podminky.urs.cz/item/CS_URS_2024_02/162251102"/>
    <hyperlink ref="F120" r:id="rId4" display="https://podminky.urs.cz/item/CS_URS_2024_02/162751117"/>
    <hyperlink ref="F122" r:id="rId5" display="https://podminky.urs.cz/item/CS_URS_2024_02/162751119"/>
    <hyperlink ref="F126" r:id="rId6" display="https://podminky.urs.cz/item/CS_URS_2024_02/167151101"/>
    <hyperlink ref="F128" r:id="rId7" display="https://podminky.urs.cz/item/CS_URS_2024_02/171251201"/>
    <hyperlink ref="F130" r:id="rId8" display="https://podminky.urs.cz/item/CS_URS_2024_02/171201231"/>
    <hyperlink ref="F135" r:id="rId9" display="https://podminky.urs.cz/item/CS_URS_2024_02/961044111"/>
    <hyperlink ref="F145" r:id="rId10" display="https://podminky.urs.cz/item/CS_URS_2024_02/962052211"/>
    <hyperlink ref="F159" r:id="rId11" display="https://podminky.urs.cz/item/CS_URS_2024_02/962084130"/>
    <hyperlink ref="F170" r:id="rId12" display="https://podminky.urs.cz/item/CS_URS_2024_02/963053935"/>
    <hyperlink ref="F175" r:id="rId13" display="https://podminky.urs.cz/item/CS_URS_2024_02/965042141"/>
    <hyperlink ref="F181" r:id="rId14" display="https://podminky.urs.cz/item/CS_URS_2024_02/965042241"/>
    <hyperlink ref="F191" r:id="rId15" display="https://podminky.urs.cz/item/CS_URS_2024_02/965081213"/>
    <hyperlink ref="F198" r:id="rId16" display="https://podminky.urs.cz/item/CS_URS_2024_02/965081333"/>
    <hyperlink ref="F203" r:id="rId17" display="https://podminky.urs.cz/item/CS_URS_2024_02/968072246"/>
    <hyperlink ref="F208" r:id="rId18" display="https://podminky.urs.cz/item/CS_URS_2024_02/968072455"/>
    <hyperlink ref="F213" r:id="rId19" display="https://podminky.urs.cz/item/CS_URS_2024_02/968072746"/>
    <hyperlink ref="F219" r:id="rId20" display="https://podminky.urs.cz/item/CS_URS_2024_02/968082015"/>
    <hyperlink ref="F224" r:id="rId21" display="https://podminky.urs.cz/item/CS_URS_2024_02/997013111"/>
    <hyperlink ref="F226" r:id="rId22" display="https://podminky.urs.cz/item/CS_URS_2024_02/997013501"/>
    <hyperlink ref="F228" r:id="rId23" display="https://podminky.urs.cz/item/CS_URS_2024_02/997013509"/>
    <hyperlink ref="F232" r:id="rId24" display="https://podminky.urs.cz/item/CS_URS_2024_02/997013631"/>
    <hyperlink ref="F234" r:id="rId25" display="https://podminky.urs.cz/item/CS_URS_2024_02/997013869"/>
    <hyperlink ref="F239" r:id="rId26" display="https://podminky.urs.cz/item/CS_URS_2024_02/712340832"/>
    <hyperlink ref="F246" r:id="rId27" display="https://podminky.urs.cz/item/CS_URS_2024_02/725110811"/>
    <hyperlink ref="F248" r:id="rId28" display="https://podminky.urs.cz/item/CS_URS_2024_02/725122813"/>
    <hyperlink ref="F250" r:id="rId29" display="https://podminky.urs.cz/item/CS_URS_2024_02/725210821"/>
    <hyperlink ref="F252" r:id="rId30" display="https://podminky.urs.cz/item/CS_URS_2024_02/725330820"/>
    <hyperlink ref="F254" r:id="rId31" display="https://podminky.urs.cz/item/CS_URS_2024_02/725820801"/>
    <hyperlink ref="F257" r:id="rId32" display="https://podminky.urs.cz/item/CS_URS_2024_02/751398825"/>
    <hyperlink ref="F264" r:id="rId33" display="https://podminky.urs.cz/item/CS_URS_2024_02/767161814"/>
    <hyperlink ref="F272" r:id="rId34" display="https://podminky.urs.cz/item/CS_URS_2024_02/767161850"/>
    <hyperlink ref="F278" r:id="rId35" display="https://podminky.urs.cz/item/CS_URS_2024_02/767392802"/>
    <hyperlink ref="F283" r:id="rId36" display="https://podminky.urs.cz/item/CS_URS_2024_02/767581801"/>
    <hyperlink ref="F289" r:id="rId37" display="https://podminky.urs.cz/item/CS_URS_2024_02/767581803"/>
    <hyperlink ref="F295" r:id="rId38" display="https://podminky.urs.cz/item/CS_URS_2024_02/767582800"/>
    <hyperlink ref="F299" r:id="rId39" display="https://podminky.urs.cz/item/CS_URS_2024_02/767996704"/>
    <hyperlink ref="F305" r:id="rId40" display="https://podminky.urs.cz/item/CS_URS_2024_02/772231811"/>
    <hyperlink ref="F312" r:id="rId41" display="https://podminky.urs.cz/item/CS_URS_2024_02/772231821"/>
    <hyperlink ref="F319" r:id="rId42" display="https://podminky.urs.cz/item/CS_URS_2024_02/772522811"/>
    <hyperlink ref="F327" r:id="rId43" display="https://podminky.urs.cz/item/CS_URS_2024_02/776201811"/>
    <hyperlink ref="F333" r:id="rId44" display="https://podminky.urs.cz/item/CS_URS_2024_02/782131811"/>
    <hyperlink ref="F343" r:id="rId45" display="https://podminky.urs.cz/item/CS_URS_2024_02/HZS1291"/>
  </hyperlinks>
  <pageMargins left="0.39375" right="0.39375" top="0.39375" bottom="0.39375" header="0" footer="0"/>
  <pageSetup paperSize="9" orientation="landscape" blackAndWhite="1" fitToHeight="100"/>
  <headerFooter>
    <oddFooter>&amp;CStrana &amp;P z &amp;N</oddFooter>
  </headerFooter>
  <drawing r:id="rId46"/>
</worksheet>
</file>

<file path=xl/worksheets/sheet6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275</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11378</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ROUND(J88,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ROUND((SUM(BE88:BE118)),  2)</f>
        <v>0</v>
      </c>
      <c r="G35" s="41"/>
      <c r="H35" s="41"/>
      <c r="I35" s="161">
        <v>0.20999999999999999</v>
      </c>
      <c r="J35" s="160">
        <f>ROUND(((SUM(BE88:BE118))*I35),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ROUND((SUM(BF88:BF118)),  2)</f>
        <v>0</v>
      </c>
      <c r="G36" s="41"/>
      <c r="H36" s="41"/>
      <c r="I36" s="161">
        <v>0.12</v>
      </c>
      <c r="J36" s="160">
        <f>ROUND(((SUM(BF88:BF118))*I36),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ROUND((SUM(BG88:BG118)),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ROUND((SUM(BH88:BH118)),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ROUND((SUM(BI88:BI118)),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903 - Orientační a informační systém</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J88</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11379</v>
      </c>
      <c r="E64" s="181"/>
      <c r="F64" s="181"/>
      <c r="G64" s="181"/>
      <c r="H64" s="181"/>
      <c r="I64" s="181"/>
      <c r="J64" s="182">
        <f>J89</f>
        <v>0</v>
      </c>
      <c r="K64" s="179"/>
      <c r="L64" s="183"/>
      <c r="S64" s="9"/>
      <c r="T64" s="9"/>
      <c r="U64" s="9"/>
      <c r="V64" s="9"/>
      <c r="W64" s="9"/>
      <c r="X64" s="9"/>
      <c r="Y64" s="9"/>
      <c r="Z64" s="9"/>
      <c r="AA64" s="9"/>
      <c r="AB64" s="9"/>
      <c r="AC64" s="9"/>
      <c r="AD64" s="9"/>
      <c r="AE64" s="9"/>
    </row>
    <row r="65" s="10" customFormat="1" ht="19.92" customHeight="1">
      <c r="A65" s="10"/>
      <c r="B65" s="184"/>
      <c r="C65" s="128"/>
      <c r="D65" s="185" t="s">
        <v>11380</v>
      </c>
      <c r="E65" s="186"/>
      <c r="F65" s="186"/>
      <c r="G65" s="186"/>
      <c r="H65" s="186"/>
      <c r="I65" s="186"/>
      <c r="J65" s="187">
        <f>J90</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11381</v>
      </c>
      <c r="E66" s="186"/>
      <c r="F66" s="186"/>
      <c r="G66" s="186"/>
      <c r="H66" s="186"/>
      <c r="I66" s="186"/>
      <c r="J66" s="187">
        <f>J107</f>
        <v>0</v>
      </c>
      <c r="K66" s="128"/>
      <c r="L66" s="188"/>
      <c r="S66" s="10"/>
      <c r="T66" s="10"/>
      <c r="U66" s="10"/>
      <c r="V66" s="10"/>
      <c r="W66" s="10"/>
      <c r="X66" s="10"/>
      <c r="Y66" s="10"/>
      <c r="Z66" s="10"/>
      <c r="AA66" s="10"/>
      <c r="AB66" s="10"/>
      <c r="AC66" s="10"/>
      <c r="AD66" s="10"/>
      <c r="AE66" s="10"/>
    </row>
    <row r="67" s="2" customFormat="1" ht="21.84" customHeight="1">
      <c r="A67" s="41"/>
      <c r="B67" s="42"/>
      <c r="C67" s="43"/>
      <c r="D67" s="43"/>
      <c r="E67" s="43"/>
      <c r="F67" s="43"/>
      <c r="G67" s="43"/>
      <c r="H67" s="43"/>
      <c r="I67" s="43"/>
      <c r="J67" s="43"/>
      <c r="K67" s="43"/>
      <c r="L67" s="148"/>
      <c r="S67" s="41"/>
      <c r="T67" s="41"/>
      <c r="U67" s="41"/>
      <c r="V67" s="41"/>
      <c r="W67" s="41"/>
      <c r="X67" s="41"/>
      <c r="Y67" s="41"/>
      <c r="Z67" s="41"/>
      <c r="AA67" s="41"/>
      <c r="AB67" s="41"/>
      <c r="AC67" s="41"/>
      <c r="AD67" s="41"/>
      <c r="AE67" s="41"/>
    </row>
    <row r="68" s="2" customFormat="1" ht="6.96" customHeight="1">
      <c r="A68" s="41"/>
      <c r="B68" s="62"/>
      <c r="C68" s="63"/>
      <c r="D68" s="63"/>
      <c r="E68" s="63"/>
      <c r="F68" s="63"/>
      <c r="G68" s="63"/>
      <c r="H68" s="63"/>
      <c r="I68" s="63"/>
      <c r="J68" s="63"/>
      <c r="K68" s="63"/>
      <c r="L68" s="148"/>
      <c r="S68" s="41"/>
      <c r="T68" s="41"/>
      <c r="U68" s="41"/>
      <c r="V68" s="41"/>
      <c r="W68" s="41"/>
      <c r="X68" s="41"/>
      <c r="Y68" s="41"/>
      <c r="Z68" s="41"/>
      <c r="AA68" s="41"/>
      <c r="AB68" s="41"/>
      <c r="AC68" s="41"/>
      <c r="AD68" s="41"/>
      <c r="AE68" s="41"/>
    </row>
    <row r="72" s="2" customFormat="1" ht="6.96" customHeight="1">
      <c r="A72" s="41"/>
      <c r="B72" s="64"/>
      <c r="C72" s="65"/>
      <c r="D72" s="65"/>
      <c r="E72" s="65"/>
      <c r="F72" s="65"/>
      <c r="G72" s="65"/>
      <c r="H72" s="65"/>
      <c r="I72" s="65"/>
      <c r="J72" s="65"/>
      <c r="K72" s="65"/>
      <c r="L72" s="148"/>
      <c r="S72" s="41"/>
      <c r="T72" s="41"/>
      <c r="U72" s="41"/>
      <c r="V72" s="41"/>
      <c r="W72" s="41"/>
      <c r="X72" s="41"/>
      <c r="Y72" s="41"/>
      <c r="Z72" s="41"/>
      <c r="AA72" s="41"/>
      <c r="AB72" s="41"/>
      <c r="AC72" s="41"/>
      <c r="AD72" s="41"/>
      <c r="AE72" s="41"/>
    </row>
    <row r="73" s="2" customFormat="1" ht="24.96" customHeight="1">
      <c r="A73" s="41"/>
      <c r="B73" s="42"/>
      <c r="C73" s="26" t="s">
        <v>293</v>
      </c>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42"/>
      <c r="C74" s="43"/>
      <c r="D74" s="43"/>
      <c r="E74" s="43"/>
      <c r="F74" s="43"/>
      <c r="G74" s="43"/>
      <c r="H74" s="43"/>
      <c r="I74" s="43"/>
      <c r="J74" s="43"/>
      <c r="K74" s="43"/>
      <c r="L74" s="148"/>
      <c r="S74" s="41"/>
      <c r="T74" s="41"/>
      <c r="U74" s="41"/>
      <c r="V74" s="41"/>
      <c r="W74" s="41"/>
      <c r="X74" s="41"/>
      <c r="Y74" s="41"/>
      <c r="Z74" s="41"/>
      <c r="AA74" s="41"/>
      <c r="AB74" s="41"/>
      <c r="AC74" s="41"/>
      <c r="AD74" s="41"/>
      <c r="AE74" s="41"/>
    </row>
    <row r="75" s="2" customFormat="1" ht="12" customHeight="1">
      <c r="A75" s="41"/>
      <c r="B75" s="42"/>
      <c r="C75" s="35" t="s">
        <v>16</v>
      </c>
      <c r="D75" s="43"/>
      <c r="E75" s="43"/>
      <c r="F75" s="43"/>
      <c r="G75" s="43"/>
      <c r="H75" s="43"/>
      <c r="I75" s="43"/>
      <c r="J75" s="43"/>
      <c r="K75" s="43"/>
      <c r="L75" s="148"/>
      <c r="S75" s="41"/>
      <c r="T75" s="41"/>
      <c r="U75" s="41"/>
      <c r="V75" s="41"/>
      <c r="W75" s="41"/>
      <c r="X75" s="41"/>
      <c r="Y75" s="41"/>
      <c r="Z75" s="41"/>
      <c r="AA75" s="41"/>
      <c r="AB75" s="41"/>
      <c r="AC75" s="41"/>
      <c r="AD75" s="41"/>
      <c r="AE75" s="41"/>
    </row>
    <row r="76" s="2" customFormat="1" ht="16.5" customHeight="1">
      <c r="A76" s="41"/>
      <c r="B76" s="42"/>
      <c r="C76" s="43"/>
      <c r="D76" s="43"/>
      <c r="E76" s="173" t="str">
        <f>E7</f>
        <v>DI_c10_Revitalizace Náměstí Republiky-PDPS</v>
      </c>
      <c r="F76" s="35"/>
      <c r="G76" s="35"/>
      <c r="H76" s="35"/>
      <c r="I76" s="43"/>
      <c r="J76" s="43"/>
      <c r="K76" s="43"/>
      <c r="L76" s="148"/>
      <c r="S76" s="41"/>
      <c r="T76" s="41"/>
      <c r="U76" s="41"/>
      <c r="V76" s="41"/>
      <c r="W76" s="41"/>
      <c r="X76" s="41"/>
      <c r="Y76" s="41"/>
      <c r="Z76" s="41"/>
      <c r="AA76" s="41"/>
      <c r="AB76" s="41"/>
      <c r="AC76" s="41"/>
      <c r="AD76" s="41"/>
      <c r="AE76" s="41"/>
    </row>
    <row r="77" s="1" customFormat="1" ht="12" customHeight="1">
      <c r="B77" s="24"/>
      <c r="C77" s="35" t="s">
        <v>283</v>
      </c>
      <c r="D77" s="25"/>
      <c r="E77" s="25"/>
      <c r="F77" s="25"/>
      <c r="G77" s="25"/>
      <c r="H77" s="25"/>
      <c r="I77" s="25"/>
      <c r="J77" s="25"/>
      <c r="K77" s="25"/>
      <c r="L77" s="23"/>
    </row>
    <row r="78" s="2" customFormat="1" ht="16.5" customHeight="1">
      <c r="A78" s="41"/>
      <c r="B78" s="42"/>
      <c r="C78" s="43"/>
      <c r="D78" s="43"/>
      <c r="E78" s="173" t="s">
        <v>284</v>
      </c>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285</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72" t="str">
        <f>E11</f>
        <v>SO 903 - Orientační a informační systém</v>
      </c>
      <c r="F80" s="43"/>
      <c r="G80" s="43"/>
      <c r="H80" s="43"/>
      <c r="I80" s="43"/>
      <c r="J80" s="43"/>
      <c r="K80" s="43"/>
      <c r="L80" s="148"/>
      <c r="S80" s="41"/>
      <c r="T80" s="41"/>
      <c r="U80" s="41"/>
      <c r="V80" s="41"/>
      <c r="W80" s="41"/>
      <c r="X80" s="41"/>
      <c r="Y80" s="41"/>
      <c r="Z80" s="41"/>
      <c r="AA80" s="41"/>
      <c r="AB80" s="41"/>
      <c r="AC80" s="41"/>
      <c r="AD80" s="41"/>
      <c r="AE80" s="41"/>
    </row>
    <row r="81" s="2" customFormat="1" ht="6.96" customHeight="1">
      <c r="A81" s="41"/>
      <c r="B81" s="42"/>
      <c r="C81" s="43"/>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2" customHeight="1">
      <c r="A82" s="41"/>
      <c r="B82" s="42"/>
      <c r="C82" s="35" t="s">
        <v>21</v>
      </c>
      <c r="D82" s="43"/>
      <c r="E82" s="43"/>
      <c r="F82" s="30" t="str">
        <f>F14</f>
        <v xml:space="preserve"> </v>
      </c>
      <c r="G82" s="43"/>
      <c r="H82" s="43"/>
      <c r="I82" s="35" t="s">
        <v>23</v>
      </c>
      <c r="J82" s="75" t="str">
        <f>IF(J14="","",J14)</f>
        <v>31. 1. 2025</v>
      </c>
      <c r="K82" s="43"/>
      <c r="L82" s="148"/>
      <c r="S82" s="41"/>
      <c r="T82" s="41"/>
      <c r="U82" s="41"/>
      <c r="V82" s="41"/>
      <c r="W82" s="41"/>
      <c r="X82" s="41"/>
      <c r="Y82" s="41"/>
      <c r="Z82" s="41"/>
      <c r="AA82" s="41"/>
      <c r="AB82" s="41"/>
      <c r="AC82" s="41"/>
      <c r="AD82" s="41"/>
      <c r="AE82" s="41"/>
    </row>
    <row r="83" s="2" customFormat="1" ht="6.96" customHeight="1">
      <c r="A83" s="41"/>
      <c r="B83" s="42"/>
      <c r="C83" s="43"/>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5.15" customHeight="1">
      <c r="A84" s="41"/>
      <c r="B84" s="42"/>
      <c r="C84" s="35" t="s">
        <v>25</v>
      </c>
      <c r="D84" s="43"/>
      <c r="E84" s="43"/>
      <c r="F84" s="30" t="str">
        <f>E17</f>
        <v>Statutární město Ostrava</v>
      </c>
      <c r="G84" s="43"/>
      <c r="H84" s="43"/>
      <c r="I84" s="35" t="s">
        <v>33</v>
      </c>
      <c r="J84" s="39" t="str">
        <f>E23</f>
        <v>AFRY CZ s.r.o.</v>
      </c>
      <c r="K84" s="43"/>
      <c r="L84" s="148"/>
      <c r="S84" s="41"/>
      <c r="T84" s="41"/>
      <c r="U84" s="41"/>
      <c r="V84" s="41"/>
      <c r="W84" s="41"/>
      <c r="X84" s="41"/>
      <c r="Y84" s="41"/>
      <c r="Z84" s="41"/>
      <c r="AA84" s="41"/>
      <c r="AB84" s="41"/>
      <c r="AC84" s="41"/>
      <c r="AD84" s="41"/>
      <c r="AE84" s="41"/>
    </row>
    <row r="85" s="2" customFormat="1" ht="15.15" customHeight="1">
      <c r="A85" s="41"/>
      <c r="B85" s="42"/>
      <c r="C85" s="35" t="s">
        <v>31</v>
      </c>
      <c r="D85" s="43"/>
      <c r="E85" s="43"/>
      <c r="F85" s="30" t="str">
        <f>IF(E20="","",E20)</f>
        <v>Vyplň údaj</v>
      </c>
      <c r="G85" s="43"/>
      <c r="H85" s="43"/>
      <c r="I85" s="35" t="s">
        <v>38</v>
      </c>
      <c r="J85" s="39" t="str">
        <f>E26</f>
        <v xml:space="preserve"> </v>
      </c>
      <c r="K85" s="43"/>
      <c r="L85" s="148"/>
      <c r="S85" s="41"/>
      <c r="T85" s="41"/>
      <c r="U85" s="41"/>
      <c r="V85" s="41"/>
      <c r="W85" s="41"/>
      <c r="X85" s="41"/>
      <c r="Y85" s="41"/>
      <c r="Z85" s="41"/>
      <c r="AA85" s="41"/>
      <c r="AB85" s="41"/>
      <c r="AC85" s="41"/>
      <c r="AD85" s="41"/>
      <c r="AE85" s="41"/>
    </row>
    <row r="86" s="2" customFormat="1" ht="10.32"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11" customFormat="1" ht="29.28" customHeight="1">
      <c r="A87" s="189"/>
      <c r="B87" s="190"/>
      <c r="C87" s="191" t="s">
        <v>294</v>
      </c>
      <c r="D87" s="192" t="s">
        <v>61</v>
      </c>
      <c r="E87" s="192" t="s">
        <v>57</v>
      </c>
      <c r="F87" s="192" t="s">
        <v>58</v>
      </c>
      <c r="G87" s="192" t="s">
        <v>295</v>
      </c>
      <c r="H87" s="192" t="s">
        <v>296</v>
      </c>
      <c r="I87" s="192" t="s">
        <v>297</v>
      </c>
      <c r="J87" s="192" t="s">
        <v>289</v>
      </c>
      <c r="K87" s="193" t="s">
        <v>298</v>
      </c>
      <c r="L87" s="194"/>
      <c r="M87" s="95" t="s">
        <v>19</v>
      </c>
      <c r="N87" s="96" t="s">
        <v>46</v>
      </c>
      <c r="O87" s="96" t="s">
        <v>299</v>
      </c>
      <c r="P87" s="96" t="s">
        <v>300</v>
      </c>
      <c r="Q87" s="96" t="s">
        <v>301</v>
      </c>
      <c r="R87" s="96" t="s">
        <v>302</v>
      </c>
      <c r="S87" s="96" t="s">
        <v>303</v>
      </c>
      <c r="T87" s="97" t="s">
        <v>304</v>
      </c>
      <c r="U87" s="189"/>
      <c r="V87" s="189"/>
      <c r="W87" s="189"/>
      <c r="X87" s="189"/>
      <c r="Y87" s="189"/>
      <c r="Z87" s="189"/>
      <c r="AA87" s="189"/>
      <c r="AB87" s="189"/>
      <c r="AC87" s="189"/>
      <c r="AD87" s="189"/>
      <c r="AE87" s="189"/>
    </row>
    <row r="88" s="2" customFormat="1" ht="22.8" customHeight="1">
      <c r="A88" s="41"/>
      <c r="B88" s="42"/>
      <c r="C88" s="102" t="s">
        <v>305</v>
      </c>
      <c r="D88" s="43"/>
      <c r="E88" s="43"/>
      <c r="F88" s="43"/>
      <c r="G88" s="43"/>
      <c r="H88" s="43"/>
      <c r="I88" s="43"/>
      <c r="J88" s="195">
        <f>BK88</f>
        <v>0</v>
      </c>
      <c r="K88" s="43"/>
      <c r="L88" s="47"/>
      <c r="M88" s="98"/>
      <c r="N88" s="196"/>
      <c r="O88" s="99"/>
      <c r="P88" s="197">
        <f>P89</f>
        <v>0</v>
      </c>
      <c r="Q88" s="99"/>
      <c r="R88" s="197">
        <f>R89</f>
        <v>0</v>
      </c>
      <c r="S88" s="99"/>
      <c r="T88" s="198">
        <f>T89</f>
        <v>0</v>
      </c>
      <c r="U88" s="41"/>
      <c r="V88" s="41"/>
      <c r="W88" s="41"/>
      <c r="X88" s="41"/>
      <c r="Y88" s="41"/>
      <c r="Z88" s="41"/>
      <c r="AA88" s="41"/>
      <c r="AB88" s="41"/>
      <c r="AC88" s="41"/>
      <c r="AD88" s="41"/>
      <c r="AE88" s="41"/>
      <c r="AT88" s="20" t="s">
        <v>75</v>
      </c>
      <c r="AU88" s="20" t="s">
        <v>290</v>
      </c>
      <c r="BK88" s="199">
        <f>BK89</f>
        <v>0</v>
      </c>
    </row>
    <row r="89" s="12" customFormat="1" ht="25.92" customHeight="1">
      <c r="A89" s="12"/>
      <c r="B89" s="200"/>
      <c r="C89" s="201"/>
      <c r="D89" s="202" t="s">
        <v>75</v>
      </c>
      <c r="E89" s="203" t="s">
        <v>4627</v>
      </c>
      <c r="F89" s="203" t="s">
        <v>4627</v>
      </c>
      <c r="G89" s="201"/>
      <c r="H89" s="201"/>
      <c r="I89" s="204"/>
      <c r="J89" s="205">
        <f>BK89</f>
        <v>0</v>
      </c>
      <c r="K89" s="201"/>
      <c r="L89" s="206"/>
      <c r="M89" s="207"/>
      <c r="N89" s="208"/>
      <c r="O89" s="208"/>
      <c r="P89" s="209">
        <f>P90+P107</f>
        <v>0</v>
      </c>
      <c r="Q89" s="208"/>
      <c r="R89" s="209">
        <f>R90+R107</f>
        <v>0</v>
      </c>
      <c r="S89" s="208"/>
      <c r="T89" s="210">
        <f>T90+T107</f>
        <v>0</v>
      </c>
      <c r="U89" s="12"/>
      <c r="V89" s="12"/>
      <c r="W89" s="12"/>
      <c r="X89" s="12"/>
      <c r="Y89" s="12"/>
      <c r="Z89" s="12"/>
      <c r="AA89" s="12"/>
      <c r="AB89" s="12"/>
      <c r="AC89" s="12"/>
      <c r="AD89" s="12"/>
      <c r="AE89" s="12"/>
      <c r="AR89" s="211" t="s">
        <v>83</v>
      </c>
      <c r="AT89" s="212" t="s">
        <v>75</v>
      </c>
      <c r="AU89" s="212" t="s">
        <v>76</v>
      </c>
      <c r="AY89" s="211" t="s">
        <v>308</v>
      </c>
      <c r="BK89" s="213">
        <f>BK90+BK107</f>
        <v>0</v>
      </c>
    </row>
    <row r="90" s="12" customFormat="1" ht="22.8" customHeight="1">
      <c r="A90" s="12"/>
      <c r="B90" s="200"/>
      <c r="C90" s="201"/>
      <c r="D90" s="202" t="s">
        <v>75</v>
      </c>
      <c r="E90" s="214" t="s">
        <v>11382</v>
      </c>
      <c r="F90" s="214" t="s">
        <v>11383</v>
      </c>
      <c r="G90" s="201"/>
      <c r="H90" s="201"/>
      <c r="I90" s="204"/>
      <c r="J90" s="215">
        <f>BK90</f>
        <v>0</v>
      </c>
      <c r="K90" s="201"/>
      <c r="L90" s="206"/>
      <c r="M90" s="207"/>
      <c r="N90" s="208"/>
      <c r="O90" s="208"/>
      <c r="P90" s="209">
        <f>SUM(P91:P106)</f>
        <v>0</v>
      </c>
      <c r="Q90" s="208"/>
      <c r="R90" s="209">
        <f>SUM(R91:R106)</f>
        <v>0</v>
      </c>
      <c r="S90" s="208"/>
      <c r="T90" s="210">
        <f>SUM(T91:T106)</f>
        <v>0</v>
      </c>
      <c r="U90" s="12"/>
      <c r="V90" s="12"/>
      <c r="W90" s="12"/>
      <c r="X90" s="12"/>
      <c r="Y90" s="12"/>
      <c r="Z90" s="12"/>
      <c r="AA90" s="12"/>
      <c r="AB90" s="12"/>
      <c r="AC90" s="12"/>
      <c r="AD90" s="12"/>
      <c r="AE90" s="12"/>
      <c r="AR90" s="211" t="s">
        <v>83</v>
      </c>
      <c r="AT90" s="212" t="s">
        <v>75</v>
      </c>
      <c r="AU90" s="212" t="s">
        <v>83</v>
      </c>
      <c r="AY90" s="211" t="s">
        <v>308</v>
      </c>
      <c r="BK90" s="213">
        <f>SUM(BK91:BK106)</f>
        <v>0</v>
      </c>
    </row>
    <row r="91" s="2" customFormat="1" ht="16.5" customHeight="1">
      <c r="A91" s="41"/>
      <c r="B91" s="42"/>
      <c r="C91" s="216" t="s">
        <v>83</v>
      </c>
      <c r="D91" s="216" t="s">
        <v>310</v>
      </c>
      <c r="E91" s="217" t="s">
        <v>11384</v>
      </c>
      <c r="F91" s="218" t="s">
        <v>11385</v>
      </c>
      <c r="G91" s="219" t="s">
        <v>323</v>
      </c>
      <c r="H91" s="220">
        <v>1</v>
      </c>
      <c r="I91" s="221"/>
      <c r="J91" s="222">
        <f>ROUND(I91*H91,2)</f>
        <v>0</v>
      </c>
      <c r="K91" s="218" t="s">
        <v>19</v>
      </c>
      <c r="L91" s="47"/>
      <c r="M91" s="223" t="s">
        <v>19</v>
      </c>
      <c r="N91" s="224" t="s">
        <v>47</v>
      </c>
      <c r="O91" s="87"/>
      <c r="P91" s="225">
        <f>O91*H91</f>
        <v>0</v>
      </c>
      <c r="Q91" s="225">
        <v>0</v>
      </c>
      <c r="R91" s="225">
        <f>Q91*H91</f>
        <v>0</v>
      </c>
      <c r="S91" s="225">
        <v>0</v>
      </c>
      <c r="T91" s="226">
        <f>S91*H91</f>
        <v>0</v>
      </c>
      <c r="U91" s="41"/>
      <c r="V91" s="41"/>
      <c r="W91" s="41"/>
      <c r="X91" s="41"/>
      <c r="Y91" s="41"/>
      <c r="Z91" s="41"/>
      <c r="AA91" s="41"/>
      <c r="AB91" s="41"/>
      <c r="AC91" s="41"/>
      <c r="AD91" s="41"/>
      <c r="AE91" s="41"/>
      <c r="AR91" s="227" t="s">
        <v>315</v>
      </c>
      <c r="AT91" s="227" t="s">
        <v>310</v>
      </c>
      <c r="AU91" s="227" t="s">
        <v>85</v>
      </c>
      <c r="AY91" s="20" t="s">
        <v>308</v>
      </c>
      <c r="BE91" s="228">
        <f>IF(N91="základní",J91,0)</f>
        <v>0</v>
      </c>
      <c r="BF91" s="228">
        <f>IF(N91="snížená",J91,0)</f>
        <v>0</v>
      </c>
      <c r="BG91" s="228">
        <f>IF(N91="zákl. přenesená",J91,0)</f>
        <v>0</v>
      </c>
      <c r="BH91" s="228">
        <f>IF(N91="sníž. přenesená",J91,0)</f>
        <v>0</v>
      </c>
      <c r="BI91" s="228">
        <f>IF(N91="nulová",J91,0)</f>
        <v>0</v>
      </c>
      <c r="BJ91" s="20" t="s">
        <v>83</v>
      </c>
      <c r="BK91" s="228">
        <f>ROUND(I91*H91,2)</f>
        <v>0</v>
      </c>
      <c r="BL91" s="20" t="s">
        <v>315</v>
      </c>
      <c r="BM91" s="227" t="s">
        <v>85</v>
      </c>
    </row>
    <row r="92" s="2" customFormat="1" ht="16.5" customHeight="1">
      <c r="A92" s="41"/>
      <c r="B92" s="42"/>
      <c r="C92" s="216" t="s">
        <v>85</v>
      </c>
      <c r="D92" s="216" t="s">
        <v>310</v>
      </c>
      <c r="E92" s="217" t="s">
        <v>11386</v>
      </c>
      <c r="F92" s="218" t="s">
        <v>11387</v>
      </c>
      <c r="G92" s="219" t="s">
        <v>323</v>
      </c>
      <c r="H92" s="220">
        <v>1</v>
      </c>
      <c r="I92" s="221"/>
      <c r="J92" s="222">
        <f>ROUND(I92*H92,2)</f>
        <v>0</v>
      </c>
      <c r="K92" s="218" t="s">
        <v>19</v>
      </c>
      <c r="L92" s="47"/>
      <c r="M92" s="223" t="s">
        <v>19</v>
      </c>
      <c r="N92" s="224" t="s">
        <v>47</v>
      </c>
      <c r="O92" s="87"/>
      <c r="P92" s="225">
        <f>O92*H92</f>
        <v>0</v>
      </c>
      <c r="Q92" s="225">
        <v>0</v>
      </c>
      <c r="R92" s="225">
        <f>Q92*H92</f>
        <v>0</v>
      </c>
      <c r="S92" s="225">
        <v>0</v>
      </c>
      <c r="T92" s="226">
        <f>S92*H92</f>
        <v>0</v>
      </c>
      <c r="U92" s="41"/>
      <c r="V92" s="41"/>
      <c r="W92" s="41"/>
      <c r="X92" s="41"/>
      <c r="Y92" s="41"/>
      <c r="Z92" s="41"/>
      <c r="AA92" s="41"/>
      <c r="AB92" s="41"/>
      <c r="AC92" s="41"/>
      <c r="AD92" s="41"/>
      <c r="AE92" s="41"/>
      <c r="AR92" s="227" t="s">
        <v>315</v>
      </c>
      <c r="AT92" s="227" t="s">
        <v>310</v>
      </c>
      <c r="AU92" s="227" t="s">
        <v>85</v>
      </c>
      <c r="AY92" s="20" t="s">
        <v>308</v>
      </c>
      <c r="BE92" s="228">
        <f>IF(N92="základní",J92,0)</f>
        <v>0</v>
      </c>
      <c r="BF92" s="228">
        <f>IF(N92="snížená",J92,0)</f>
        <v>0</v>
      </c>
      <c r="BG92" s="228">
        <f>IF(N92="zákl. přenesená",J92,0)</f>
        <v>0</v>
      </c>
      <c r="BH92" s="228">
        <f>IF(N92="sníž. přenesená",J92,0)</f>
        <v>0</v>
      </c>
      <c r="BI92" s="228">
        <f>IF(N92="nulová",J92,0)</f>
        <v>0</v>
      </c>
      <c r="BJ92" s="20" t="s">
        <v>83</v>
      </c>
      <c r="BK92" s="228">
        <f>ROUND(I92*H92,2)</f>
        <v>0</v>
      </c>
      <c r="BL92" s="20" t="s">
        <v>315</v>
      </c>
      <c r="BM92" s="227" t="s">
        <v>315</v>
      </c>
    </row>
    <row r="93" s="2" customFormat="1" ht="16.5" customHeight="1">
      <c r="A93" s="41"/>
      <c r="B93" s="42"/>
      <c r="C93" s="216" t="s">
        <v>150</v>
      </c>
      <c r="D93" s="216" t="s">
        <v>310</v>
      </c>
      <c r="E93" s="217" t="s">
        <v>11388</v>
      </c>
      <c r="F93" s="218" t="s">
        <v>11389</v>
      </c>
      <c r="G93" s="219" t="s">
        <v>323</v>
      </c>
      <c r="H93" s="220">
        <v>1</v>
      </c>
      <c r="I93" s="221"/>
      <c r="J93" s="222">
        <f>ROUND(I93*H93,2)</f>
        <v>0</v>
      </c>
      <c r="K93" s="218" t="s">
        <v>19</v>
      </c>
      <c r="L93" s="47"/>
      <c r="M93" s="223" t="s">
        <v>19</v>
      </c>
      <c r="N93" s="224" t="s">
        <v>47</v>
      </c>
      <c r="O93" s="87"/>
      <c r="P93" s="225">
        <f>O93*H93</f>
        <v>0</v>
      </c>
      <c r="Q93" s="225">
        <v>0</v>
      </c>
      <c r="R93" s="225">
        <f>Q93*H93</f>
        <v>0</v>
      </c>
      <c r="S93" s="225">
        <v>0</v>
      </c>
      <c r="T93" s="226">
        <f>S93*H93</f>
        <v>0</v>
      </c>
      <c r="U93" s="41"/>
      <c r="V93" s="41"/>
      <c r="W93" s="41"/>
      <c r="X93" s="41"/>
      <c r="Y93" s="41"/>
      <c r="Z93" s="41"/>
      <c r="AA93" s="41"/>
      <c r="AB93" s="41"/>
      <c r="AC93" s="41"/>
      <c r="AD93" s="41"/>
      <c r="AE93" s="41"/>
      <c r="AR93" s="227" t="s">
        <v>315</v>
      </c>
      <c r="AT93" s="227" t="s">
        <v>310</v>
      </c>
      <c r="AU93" s="227" t="s">
        <v>85</v>
      </c>
      <c r="AY93" s="20" t="s">
        <v>308</v>
      </c>
      <c r="BE93" s="228">
        <f>IF(N93="základní",J93,0)</f>
        <v>0</v>
      </c>
      <c r="BF93" s="228">
        <f>IF(N93="snížená",J93,0)</f>
        <v>0</v>
      </c>
      <c r="BG93" s="228">
        <f>IF(N93="zákl. přenesená",J93,0)</f>
        <v>0</v>
      </c>
      <c r="BH93" s="228">
        <f>IF(N93="sníž. přenesená",J93,0)</f>
        <v>0</v>
      </c>
      <c r="BI93" s="228">
        <f>IF(N93="nulová",J93,0)</f>
        <v>0</v>
      </c>
      <c r="BJ93" s="20" t="s">
        <v>83</v>
      </c>
      <c r="BK93" s="228">
        <f>ROUND(I93*H93,2)</f>
        <v>0</v>
      </c>
      <c r="BL93" s="20" t="s">
        <v>315</v>
      </c>
      <c r="BM93" s="227" t="s">
        <v>342</v>
      </c>
    </row>
    <row r="94" s="2" customFormat="1" ht="16.5" customHeight="1">
      <c r="A94" s="41"/>
      <c r="B94" s="42"/>
      <c r="C94" s="216" t="s">
        <v>315</v>
      </c>
      <c r="D94" s="216" t="s">
        <v>310</v>
      </c>
      <c r="E94" s="217" t="s">
        <v>11390</v>
      </c>
      <c r="F94" s="218" t="s">
        <v>11391</v>
      </c>
      <c r="G94" s="219" t="s">
        <v>323</v>
      </c>
      <c r="H94" s="220">
        <v>1</v>
      </c>
      <c r="I94" s="221"/>
      <c r="J94" s="222">
        <f>ROUND(I94*H94,2)</f>
        <v>0</v>
      </c>
      <c r="K94" s="218" t="s">
        <v>19</v>
      </c>
      <c r="L94" s="47"/>
      <c r="M94" s="223" t="s">
        <v>19</v>
      </c>
      <c r="N94" s="224" t="s">
        <v>47</v>
      </c>
      <c r="O94" s="87"/>
      <c r="P94" s="225">
        <f>O94*H94</f>
        <v>0</v>
      </c>
      <c r="Q94" s="225">
        <v>0</v>
      </c>
      <c r="R94" s="225">
        <f>Q94*H94</f>
        <v>0</v>
      </c>
      <c r="S94" s="225">
        <v>0</v>
      </c>
      <c r="T94" s="226">
        <f>S94*H94</f>
        <v>0</v>
      </c>
      <c r="U94" s="41"/>
      <c r="V94" s="41"/>
      <c r="W94" s="41"/>
      <c r="X94" s="41"/>
      <c r="Y94" s="41"/>
      <c r="Z94" s="41"/>
      <c r="AA94" s="41"/>
      <c r="AB94" s="41"/>
      <c r="AC94" s="41"/>
      <c r="AD94" s="41"/>
      <c r="AE94" s="41"/>
      <c r="AR94" s="227" t="s">
        <v>315</v>
      </c>
      <c r="AT94" s="227" t="s">
        <v>310</v>
      </c>
      <c r="AU94" s="227" t="s">
        <v>85</v>
      </c>
      <c r="AY94" s="20" t="s">
        <v>308</v>
      </c>
      <c r="BE94" s="228">
        <f>IF(N94="základní",J94,0)</f>
        <v>0</v>
      </c>
      <c r="BF94" s="228">
        <f>IF(N94="snížená",J94,0)</f>
        <v>0</v>
      </c>
      <c r="BG94" s="228">
        <f>IF(N94="zákl. přenesená",J94,0)</f>
        <v>0</v>
      </c>
      <c r="BH94" s="228">
        <f>IF(N94="sníž. přenesená",J94,0)</f>
        <v>0</v>
      </c>
      <c r="BI94" s="228">
        <f>IF(N94="nulová",J94,0)</f>
        <v>0</v>
      </c>
      <c r="BJ94" s="20" t="s">
        <v>83</v>
      </c>
      <c r="BK94" s="228">
        <f>ROUND(I94*H94,2)</f>
        <v>0</v>
      </c>
      <c r="BL94" s="20" t="s">
        <v>315</v>
      </c>
      <c r="BM94" s="227" t="s">
        <v>352</v>
      </c>
    </row>
    <row r="95" s="2" customFormat="1" ht="16.5" customHeight="1">
      <c r="A95" s="41"/>
      <c r="B95" s="42"/>
      <c r="C95" s="216" t="s">
        <v>336</v>
      </c>
      <c r="D95" s="216" t="s">
        <v>310</v>
      </c>
      <c r="E95" s="217" t="s">
        <v>11392</v>
      </c>
      <c r="F95" s="218" t="s">
        <v>11393</v>
      </c>
      <c r="G95" s="219" t="s">
        <v>323</v>
      </c>
      <c r="H95" s="220">
        <v>1</v>
      </c>
      <c r="I95" s="221"/>
      <c r="J95" s="222">
        <f>ROUND(I95*H95,2)</f>
        <v>0</v>
      </c>
      <c r="K95" s="218" t="s">
        <v>19</v>
      </c>
      <c r="L95" s="47"/>
      <c r="M95" s="223" t="s">
        <v>19</v>
      </c>
      <c r="N95" s="224" t="s">
        <v>47</v>
      </c>
      <c r="O95" s="87"/>
      <c r="P95" s="225">
        <f>O95*H95</f>
        <v>0</v>
      </c>
      <c r="Q95" s="225">
        <v>0</v>
      </c>
      <c r="R95" s="225">
        <f>Q95*H95</f>
        <v>0</v>
      </c>
      <c r="S95" s="225">
        <v>0</v>
      </c>
      <c r="T95" s="226">
        <f>S95*H95</f>
        <v>0</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362</v>
      </c>
    </row>
    <row r="96" s="2" customFormat="1" ht="16.5" customHeight="1">
      <c r="A96" s="41"/>
      <c r="B96" s="42"/>
      <c r="C96" s="216" t="s">
        <v>342</v>
      </c>
      <c r="D96" s="216" t="s">
        <v>310</v>
      </c>
      <c r="E96" s="217" t="s">
        <v>11394</v>
      </c>
      <c r="F96" s="218" t="s">
        <v>11395</v>
      </c>
      <c r="G96" s="219" t="s">
        <v>323</v>
      </c>
      <c r="H96" s="220">
        <v>1</v>
      </c>
      <c r="I96" s="221"/>
      <c r="J96" s="222">
        <f>ROUND(I96*H96,2)</f>
        <v>0</v>
      </c>
      <c r="K96" s="218" t="s">
        <v>19</v>
      </c>
      <c r="L96" s="47"/>
      <c r="M96" s="223" t="s">
        <v>19</v>
      </c>
      <c r="N96" s="224" t="s">
        <v>47</v>
      </c>
      <c r="O96" s="87"/>
      <c r="P96" s="225">
        <f>O96*H96</f>
        <v>0</v>
      </c>
      <c r="Q96" s="225">
        <v>0</v>
      </c>
      <c r="R96" s="225">
        <f>Q96*H96</f>
        <v>0</v>
      </c>
      <c r="S96" s="225">
        <v>0</v>
      </c>
      <c r="T96" s="226">
        <f>S96*H96</f>
        <v>0</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8</v>
      </c>
    </row>
    <row r="97" s="2" customFormat="1" ht="16.5" customHeight="1">
      <c r="A97" s="41"/>
      <c r="B97" s="42"/>
      <c r="C97" s="216" t="s">
        <v>347</v>
      </c>
      <c r="D97" s="216" t="s">
        <v>310</v>
      </c>
      <c r="E97" s="217" t="s">
        <v>11396</v>
      </c>
      <c r="F97" s="218" t="s">
        <v>11397</v>
      </c>
      <c r="G97" s="219" t="s">
        <v>323</v>
      </c>
      <c r="H97" s="220">
        <v>1</v>
      </c>
      <c r="I97" s="221"/>
      <c r="J97" s="222">
        <f>ROUND(I97*H97,2)</f>
        <v>0</v>
      </c>
      <c r="K97" s="218" t="s">
        <v>19</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381</v>
      </c>
    </row>
    <row r="98" s="2" customFormat="1" ht="16.5" customHeight="1">
      <c r="A98" s="41"/>
      <c r="B98" s="42"/>
      <c r="C98" s="216" t="s">
        <v>352</v>
      </c>
      <c r="D98" s="216" t="s">
        <v>310</v>
      </c>
      <c r="E98" s="217" t="s">
        <v>11398</v>
      </c>
      <c r="F98" s="218" t="s">
        <v>11399</v>
      </c>
      <c r="G98" s="219" t="s">
        <v>323</v>
      </c>
      <c r="H98" s="220">
        <v>5</v>
      </c>
      <c r="I98" s="221"/>
      <c r="J98" s="222">
        <f>ROUND(I98*H98,2)</f>
        <v>0</v>
      </c>
      <c r="K98" s="218" t="s">
        <v>19</v>
      </c>
      <c r="L98" s="47"/>
      <c r="M98" s="223" t="s">
        <v>19</v>
      </c>
      <c r="N98" s="224" t="s">
        <v>47</v>
      </c>
      <c r="O98" s="87"/>
      <c r="P98" s="225">
        <f>O98*H98</f>
        <v>0</v>
      </c>
      <c r="Q98" s="225">
        <v>0</v>
      </c>
      <c r="R98" s="225">
        <f>Q98*H98</f>
        <v>0</v>
      </c>
      <c r="S98" s="225">
        <v>0</v>
      </c>
      <c r="T98" s="226">
        <f>S98*H98</f>
        <v>0</v>
      </c>
      <c r="U98" s="41"/>
      <c r="V98" s="41"/>
      <c r="W98" s="41"/>
      <c r="X98" s="41"/>
      <c r="Y98" s="41"/>
      <c r="Z98" s="41"/>
      <c r="AA98" s="41"/>
      <c r="AB98" s="41"/>
      <c r="AC98" s="41"/>
      <c r="AD98" s="41"/>
      <c r="AE98" s="41"/>
      <c r="AR98" s="227" t="s">
        <v>315</v>
      </c>
      <c r="AT98" s="227" t="s">
        <v>310</v>
      </c>
      <c r="AU98" s="227" t="s">
        <v>85</v>
      </c>
      <c r="AY98" s="20" t="s">
        <v>308</v>
      </c>
      <c r="BE98" s="228">
        <f>IF(N98="základní",J98,0)</f>
        <v>0</v>
      </c>
      <c r="BF98" s="228">
        <f>IF(N98="snížená",J98,0)</f>
        <v>0</v>
      </c>
      <c r="BG98" s="228">
        <f>IF(N98="zákl. přenesená",J98,0)</f>
        <v>0</v>
      </c>
      <c r="BH98" s="228">
        <f>IF(N98="sníž. přenesená",J98,0)</f>
        <v>0</v>
      </c>
      <c r="BI98" s="228">
        <f>IF(N98="nulová",J98,0)</f>
        <v>0</v>
      </c>
      <c r="BJ98" s="20" t="s">
        <v>83</v>
      </c>
      <c r="BK98" s="228">
        <f>ROUND(I98*H98,2)</f>
        <v>0</v>
      </c>
      <c r="BL98" s="20" t="s">
        <v>315</v>
      </c>
      <c r="BM98" s="227" t="s">
        <v>391</v>
      </c>
    </row>
    <row r="99" s="2" customFormat="1" ht="16.5" customHeight="1">
      <c r="A99" s="41"/>
      <c r="B99" s="42"/>
      <c r="C99" s="216" t="s">
        <v>357</v>
      </c>
      <c r="D99" s="216" t="s">
        <v>310</v>
      </c>
      <c r="E99" s="217" t="s">
        <v>11400</v>
      </c>
      <c r="F99" s="218" t="s">
        <v>11401</v>
      </c>
      <c r="G99" s="219" t="s">
        <v>323</v>
      </c>
      <c r="H99" s="220">
        <v>1</v>
      </c>
      <c r="I99" s="221"/>
      <c r="J99" s="222">
        <f>ROUND(I99*H99,2)</f>
        <v>0</v>
      </c>
      <c r="K99" s="218" t="s">
        <v>19</v>
      </c>
      <c r="L99" s="47"/>
      <c r="M99" s="223" t="s">
        <v>19</v>
      </c>
      <c r="N99" s="224" t="s">
        <v>47</v>
      </c>
      <c r="O99" s="87"/>
      <c r="P99" s="225">
        <f>O99*H99</f>
        <v>0</v>
      </c>
      <c r="Q99" s="225">
        <v>0</v>
      </c>
      <c r="R99" s="225">
        <f>Q99*H99</f>
        <v>0</v>
      </c>
      <c r="S99" s="225">
        <v>0</v>
      </c>
      <c r="T99" s="226">
        <f>S99*H99</f>
        <v>0</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401</v>
      </c>
    </row>
    <row r="100" s="2" customFormat="1" ht="16.5" customHeight="1">
      <c r="A100" s="41"/>
      <c r="B100" s="42"/>
      <c r="C100" s="216" t="s">
        <v>362</v>
      </c>
      <c r="D100" s="216" t="s">
        <v>310</v>
      </c>
      <c r="E100" s="217" t="s">
        <v>11402</v>
      </c>
      <c r="F100" s="218" t="s">
        <v>11403</v>
      </c>
      <c r="G100" s="219" t="s">
        <v>323</v>
      </c>
      <c r="H100" s="220">
        <v>1</v>
      </c>
      <c r="I100" s="221"/>
      <c r="J100" s="222">
        <f>ROUND(I100*H100,2)</f>
        <v>0</v>
      </c>
      <c r="K100" s="218" t="s">
        <v>19</v>
      </c>
      <c r="L100" s="47"/>
      <c r="M100" s="223" t="s">
        <v>19</v>
      </c>
      <c r="N100" s="224" t="s">
        <v>47</v>
      </c>
      <c r="O100" s="87"/>
      <c r="P100" s="225">
        <f>O100*H100</f>
        <v>0</v>
      </c>
      <c r="Q100" s="225">
        <v>0</v>
      </c>
      <c r="R100" s="225">
        <f>Q100*H100</f>
        <v>0</v>
      </c>
      <c r="S100" s="225">
        <v>0</v>
      </c>
      <c r="T100" s="226">
        <f>S100*H100</f>
        <v>0</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411</v>
      </c>
    </row>
    <row r="101" s="2" customFormat="1" ht="16.5" customHeight="1">
      <c r="A101" s="41"/>
      <c r="B101" s="42"/>
      <c r="C101" s="216" t="s">
        <v>367</v>
      </c>
      <c r="D101" s="216" t="s">
        <v>310</v>
      </c>
      <c r="E101" s="217" t="s">
        <v>11404</v>
      </c>
      <c r="F101" s="218" t="s">
        <v>11405</v>
      </c>
      <c r="G101" s="219" t="s">
        <v>323</v>
      </c>
      <c r="H101" s="220">
        <v>1</v>
      </c>
      <c r="I101" s="221"/>
      <c r="J101" s="222">
        <f>ROUND(I101*H101,2)</f>
        <v>0</v>
      </c>
      <c r="K101" s="218" t="s">
        <v>19</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420</v>
      </c>
    </row>
    <row r="102" s="2" customFormat="1" ht="16.5" customHeight="1">
      <c r="A102" s="41"/>
      <c r="B102" s="42"/>
      <c r="C102" s="216" t="s">
        <v>8</v>
      </c>
      <c r="D102" s="216" t="s">
        <v>310</v>
      </c>
      <c r="E102" s="217" t="s">
        <v>11406</v>
      </c>
      <c r="F102" s="218" t="s">
        <v>11407</v>
      </c>
      <c r="G102" s="219" t="s">
        <v>323</v>
      </c>
      <c r="H102" s="220">
        <v>1</v>
      </c>
      <c r="I102" s="221"/>
      <c r="J102" s="222">
        <f>ROUND(I102*H102,2)</f>
        <v>0</v>
      </c>
      <c r="K102" s="218" t="s">
        <v>19</v>
      </c>
      <c r="L102" s="47"/>
      <c r="M102" s="223" t="s">
        <v>19</v>
      </c>
      <c r="N102" s="224" t="s">
        <v>47</v>
      </c>
      <c r="O102" s="87"/>
      <c r="P102" s="225">
        <f>O102*H102</f>
        <v>0</v>
      </c>
      <c r="Q102" s="225">
        <v>0</v>
      </c>
      <c r="R102" s="225">
        <f>Q102*H102</f>
        <v>0</v>
      </c>
      <c r="S102" s="225">
        <v>0</v>
      </c>
      <c r="T102" s="226">
        <f>S102*H102</f>
        <v>0</v>
      </c>
      <c r="U102" s="41"/>
      <c r="V102" s="41"/>
      <c r="W102" s="41"/>
      <c r="X102" s="41"/>
      <c r="Y102" s="41"/>
      <c r="Z102" s="41"/>
      <c r="AA102" s="41"/>
      <c r="AB102" s="41"/>
      <c r="AC102" s="41"/>
      <c r="AD102" s="41"/>
      <c r="AE102" s="41"/>
      <c r="AR102" s="227" t="s">
        <v>315</v>
      </c>
      <c r="AT102" s="227" t="s">
        <v>310</v>
      </c>
      <c r="AU102" s="227" t="s">
        <v>85</v>
      </c>
      <c r="AY102" s="20" t="s">
        <v>308</v>
      </c>
      <c r="BE102" s="228">
        <f>IF(N102="základní",J102,0)</f>
        <v>0</v>
      </c>
      <c r="BF102" s="228">
        <f>IF(N102="snížená",J102,0)</f>
        <v>0</v>
      </c>
      <c r="BG102" s="228">
        <f>IF(N102="zákl. přenesená",J102,0)</f>
        <v>0</v>
      </c>
      <c r="BH102" s="228">
        <f>IF(N102="sníž. přenesená",J102,0)</f>
        <v>0</v>
      </c>
      <c r="BI102" s="228">
        <f>IF(N102="nulová",J102,0)</f>
        <v>0</v>
      </c>
      <c r="BJ102" s="20" t="s">
        <v>83</v>
      </c>
      <c r="BK102" s="228">
        <f>ROUND(I102*H102,2)</f>
        <v>0</v>
      </c>
      <c r="BL102" s="20" t="s">
        <v>315</v>
      </c>
      <c r="BM102" s="227" t="s">
        <v>430</v>
      </c>
    </row>
    <row r="103" s="2" customFormat="1" ht="16.5" customHeight="1">
      <c r="A103" s="41"/>
      <c r="B103" s="42"/>
      <c r="C103" s="216" t="s">
        <v>376</v>
      </c>
      <c r="D103" s="216" t="s">
        <v>310</v>
      </c>
      <c r="E103" s="217" t="s">
        <v>11408</v>
      </c>
      <c r="F103" s="218" t="s">
        <v>11409</v>
      </c>
      <c r="G103" s="219" t="s">
        <v>323</v>
      </c>
      <c r="H103" s="220">
        <v>1</v>
      </c>
      <c r="I103" s="221"/>
      <c r="J103" s="222">
        <f>ROUND(I103*H103,2)</f>
        <v>0</v>
      </c>
      <c r="K103" s="218" t="s">
        <v>19</v>
      </c>
      <c r="L103" s="47"/>
      <c r="M103" s="223" t="s">
        <v>19</v>
      </c>
      <c r="N103" s="224"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596</v>
      </c>
    </row>
    <row r="104" s="2" customFormat="1" ht="16.5" customHeight="1">
      <c r="A104" s="41"/>
      <c r="B104" s="42"/>
      <c r="C104" s="216" t="s">
        <v>381</v>
      </c>
      <c r="D104" s="216" t="s">
        <v>310</v>
      </c>
      <c r="E104" s="217" t="s">
        <v>11410</v>
      </c>
      <c r="F104" s="218" t="s">
        <v>11411</v>
      </c>
      <c r="G104" s="219" t="s">
        <v>323</v>
      </c>
      <c r="H104" s="220">
        <v>1</v>
      </c>
      <c r="I104" s="221"/>
      <c r="J104" s="222">
        <f>ROUND(I104*H104,2)</f>
        <v>0</v>
      </c>
      <c r="K104" s="218" t="s">
        <v>19</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606</v>
      </c>
    </row>
    <row r="105" s="2" customFormat="1" ht="16.5" customHeight="1">
      <c r="A105" s="41"/>
      <c r="B105" s="42"/>
      <c r="C105" s="216" t="s">
        <v>386</v>
      </c>
      <c r="D105" s="216" t="s">
        <v>310</v>
      </c>
      <c r="E105" s="217" t="s">
        <v>11412</v>
      </c>
      <c r="F105" s="218" t="s">
        <v>11413</v>
      </c>
      <c r="G105" s="219" t="s">
        <v>323</v>
      </c>
      <c r="H105" s="220">
        <v>1</v>
      </c>
      <c r="I105" s="221"/>
      <c r="J105" s="222">
        <f>ROUND(I105*H105,2)</f>
        <v>0</v>
      </c>
      <c r="K105" s="218" t="s">
        <v>19</v>
      </c>
      <c r="L105" s="47"/>
      <c r="M105" s="223" t="s">
        <v>19</v>
      </c>
      <c r="N105" s="224" t="s">
        <v>47</v>
      </c>
      <c r="O105" s="87"/>
      <c r="P105" s="225">
        <f>O105*H105</f>
        <v>0</v>
      </c>
      <c r="Q105" s="225">
        <v>0</v>
      </c>
      <c r="R105" s="225">
        <f>Q105*H105</f>
        <v>0</v>
      </c>
      <c r="S105" s="225">
        <v>0</v>
      </c>
      <c r="T105" s="226">
        <f>S105*H105</f>
        <v>0</v>
      </c>
      <c r="U105" s="41"/>
      <c r="V105" s="41"/>
      <c r="W105" s="41"/>
      <c r="X105" s="41"/>
      <c r="Y105" s="41"/>
      <c r="Z105" s="41"/>
      <c r="AA105" s="41"/>
      <c r="AB105" s="41"/>
      <c r="AC105" s="41"/>
      <c r="AD105" s="41"/>
      <c r="AE105" s="41"/>
      <c r="AR105" s="227" t="s">
        <v>315</v>
      </c>
      <c r="AT105" s="227" t="s">
        <v>310</v>
      </c>
      <c r="AU105" s="227" t="s">
        <v>85</v>
      </c>
      <c r="AY105" s="20" t="s">
        <v>308</v>
      </c>
      <c r="BE105" s="228">
        <f>IF(N105="základní",J105,0)</f>
        <v>0</v>
      </c>
      <c r="BF105" s="228">
        <f>IF(N105="snížená",J105,0)</f>
        <v>0</v>
      </c>
      <c r="BG105" s="228">
        <f>IF(N105="zákl. přenesená",J105,0)</f>
        <v>0</v>
      </c>
      <c r="BH105" s="228">
        <f>IF(N105="sníž. přenesená",J105,0)</f>
        <v>0</v>
      </c>
      <c r="BI105" s="228">
        <f>IF(N105="nulová",J105,0)</f>
        <v>0</v>
      </c>
      <c r="BJ105" s="20" t="s">
        <v>83</v>
      </c>
      <c r="BK105" s="228">
        <f>ROUND(I105*H105,2)</f>
        <v>0</v>
      </c>
      <c r="BL105" s="20" t="s">
        <v>315</v>
      </c>
      <c r="BM105" s="227" t="s">
        <v>611</v>
      </c>
    </row>
    <row r="106" s="2" customFormat="1" ht="16.5" customHeight="1">
      <c r="A106" s="41"/>
      <c r="B106" s="42"/>
      <c r="C106" s="216" t="s">
        <v>391</v>
      </c>
      <c r="D106" s="216" t="s">
        <v>310</v>
      </c>
      <c r="E106" s="217" t="s">
        <v>11414</v>
      </c>
      <c r="F106" s="218" t="s">
        <v>11415</v>
      </c>
      <c r="G106" s="219" t="s">
        <v>323</v>
      </c>
      <c r="H106" s="220">
        <v>4</v>
      </c>
      <c r="I106" s="221"/>
      <c r="J106" s="222">
        <f>ROUND(I106*H106,2)</f>
        <v>0</v>
      </c>
      <c r="K106" s="218" t="s">
        <v>19</v>
      </c>
      <c r="L106" s="47"/>
      <c r="M106" s="223" t="s">
        <v>19</v>
      </c>
      <c r="N106" s="224"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616</v>
      </c>
    </row>
    <row r="107" s="12" customFormat="1" ht="22.8" customHeight="1">
      <c r="A107" s="12"/>
      <c r="B107" s="200"/>
      <c r="C107" s="201"/>
      <c r="D107" s="202" t="s">
        <v>75</v>
      </c>
      <c r="E107" s="214" t="s">
        <v>11416</v>
      </c>
      <c r="F107" s="214" t="s">
        <v>11417</v>
      </c>
      <c r="G107" s="201"/>
      <c r="H107" s="201"/>
      <c r="I107" s="204"/>
      <c r="J107" s="215">
        <f>BK107</f>
        <v>0</v>
      </c>
      <c r="K107" s="201"/>
      <c r="L107" s="206"/>
      <c r="M107" s="207"/>
      <c r="N107" s="208"/>
      <c r="O107" s="208"/>
      <c r="P107" s="209">
        <f>SUM(P108:P118)</f>
        <v>0</v>
      </c>
      <c r="Q107" s="208"/>
      <c r="R107" s="209">
        <f>SUM(R108:R118)</f>
        <v>0</v>
      </c>
      <c r="S107" s="208"/>
      <c r="T107" s="210">
        <f>SUM(T108:T118)</f>
        <v>0</v>
      </c>
      <c r="U107" s="12"/>
      <c r="V107" s="12"/>
      <c r="W107" s="12"/>
      <c r="X107" s="12"/>
      <c r="Y107" s="12"/>
      <c r="Z107" s="12"/>
      <c r="AA107" s="12"/>
      <c r="AB107" s="12"/>
      <c r="AC107" s="12"/>
      <c r="AD107" s="12"/>
      <c r="AE107" s="12"/>
      <c r="AR107" s="211" t="s">
        <v>83</v>
      </c>
      <c r="AT107" s="212" t="s">
        <v>75</v>
      </c>
      <c r="AU107" s="212" t="s">
        <v>83</v>
      </c>
      <c r="AY107" s="211" t="s">
        <v>308</v>
      </c>
      <c r="BK107" s="213">
        <f>SUM(BK108:BK118)</f>
        <v>0</v>
      </c>
    </row>
    <row r="108" s="2" customFormat="1" ht="24.15" customHeight="1">
      <c r="A108" s="41"/>
      <c r="B108" s="42"/>
      <c r="C108" s="216" t="s">
        <v>396</v>
      </c>
      <c r="D108" s="216" t="s">
        <v>310</v>
      </c>
      <c r="E108" s="217" t="s">
        <v>11418</v>
      </c>
      <c r="F108" s="218" t="s">
        <v>11419</v>
      </c>
      <c r="G108" s="219" t="s">
        <v>323</v>
      </c>
      <c r="H108" s="220">
        <v>6</v>
      </c>
      <c r="I108" s="221"/>
      <c r="J108" s="222">
        <f>ROUND(I108*H108,2)</f>
        <v>0</v>
      </c>
      <c r="K108" s="218" t="s">
        <v>19</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315</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315</v>
      </c>
      <c r="BM108" s="227" t="s">
        <v>620</v>
      </c>
    </row>
    <row r="109" s="14" customFormat="1">
      <c r="A109" s="14"/>
      <c r="B109" s="249"/>
      <c r="C109" s="250"/>
      <c r="D109" s="236" t="s">
        <v>319</v>
      </c>
      <c r="E109" s="251" t="s">
        <v>19</v>
      </c>
      <c r="F109" s="252" t="s">
        <v>11420</v>
      </c>
      <c r="G109" s="250"/>
      <c r="H109" s="251" t="s">
        <v>19</v>
      </c>
      <c r="I109" s="253"/>
      <c r="J109" s="250"/>
      <c r="K109" s="250"/>
      <c r="L109" s="254"/>
      <c r="M109" s="255"/>
      <c r="N109" s="256"/>
      <c r="O109" s="256"/>
      <c r="P109" s="256"/>
      <c r="Q109" s="256"/>
      <c r="R109" s="256"/>
      <c r="S109" s="256"/>
      <c r="T109" s="257"/>
      <c r="U109" s="14"/>
      <c r="V109" s="14"/>
      <c r="W109" s="14"/>
      <c r="X109" s="14"/>
      <c r="Y109" s="14"/>
      <c r="Z109" s="14"/>
      <c r="AA109" s="14"/>
      <c r="AB109" s="14"/>
      <c r="AC109" s="14"/>
      <c r="AD109" s="14"/>
      <c r="AE109" s="14"/>
      <c r="AT109" s="258" t="s">
        <v>319</v>
      </c>
      <c r="AU109" s="258" t="s">
        <v>85</v>
      </c>
      <c r="AV109" s="14" t="s">
        <v>83</v>
      </c>
      <c r="AW109" s="14" t="s">
        <v>37</v>
      </c>
      <c r="AX109" s="14" t="s">
        <v>76</v>
      </c>
      <c r="AY109" s="258" t="s">
        <v>308</v>
      </c>
    </row>
    <row r="110" s="14" customFormat="1">
      <c r="A110" s="14"/>
      <c r="B110" s="249"/>
      <c r="C110" s="250"/>
      <c r="D110" s="236" t="s">
        <v>319</v>
      </c>
      <c r="E110" s="251" t="s">
        <v>19</v>
      </c>
      <c r="F110" s="252" t="s">
        <v>11421</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3" customFormat="1">
      <c r="A111" s="13"/>
      <c r="B111" s="234"/>
      <c r="C111" s="235"/>
      <c r="D111" s="236" t="s">
        <v>319</v>
      </c>
      <c r="E111" s="237" t="s">
        <v>19</v>
      </c>
      <c r="F111" s="238" t="s">
        <v>11422</v>
      </c>
      <c r="G111" s="235"/>
      <c r="H111" s="239">
        <v>6</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5" customFormat="1">
      <c r="A112" s="15"/>
      <c r="B112" s="259"/>
      <c r="C112" s="260"/>
      <c r="D112" s="236" t="s">
        <v>319</v>
      </c>
      <c r="E112" s="261" t="s">
        <v>19</v>
      </c>
      <c r="F112" s="262" t="s">
        <v>448</v>
      </c>
      <c r="G112" s="260"/>
      <c r="H112" s="263">
        <v>6</v>
      </c>
      <c r="I112" s="264"/>
      <c r="J112" s="260"/>
      <c r="K112" s="260"/>
      <c r="L112" s="265"/>
      <c r="M112" s="266"/>
      <c r="N112" s="267"/>
      <c r="O112" s="267"/>
      <c r="P112" s="267"/>
      <c r="Q112" s="267"/>
      <c r="R112" s="267"/>
      <c r="S112" s="267"/>
      <c r="T112" s="268"/>
      <c r="U112" s="15"/>
      <c r="V112" s="15"/>
      <c r="W112" s="15"/>
      <c r="X112" s="15"/>
      <c r="Y112" s="15"/>
      <c r="Z112" s="15"/>
      <c r="AA112" s="15"/>
      <c r="AB112" s="15"/>
      <c r="AC112" s="15"/>
      <c r="AD112" s="15"/>
      <c r="AE112" s="15"/>
      <c r="AT112" s="269" t="s">
        <v>319</v>
      </c>
      <c r="AU112" s="269" t="s">
        <v>85</v>
      </c>
      <c r="AV112" s="15" t="s">
        <v>315</v>
      </c>
      <c r="AW112" s="15" t="s">
        <v>37</v>
      </c>
      <c r="AX112" s="15" t="s">
        <v>83</v>
      </c>
      <c r="AY112" s="269" t="s">
        <v>308</v>
      </c>
    </row>
    <row r="113" s="2" customFormat="1" ht="24.15" customHeight="1">
      <c r="A113" s="41"/>
      <c r="B113" s="42"/>
      <c r="C113" s="216" t="s">
        <v>401</v>
      </c>
      <c r="D113" s="216" t="s">
        <v>310</v>
      </c>
      <c r="E113" s="217" t="s">
        <v>11423</v>
      </c>
      <c r="F113" s="218" t="s">
        <v>11424</v>
      </c>
      <c r="G113" s="219" t="s">
        <v>323</v>
      </c>
      <c r="H113" s="220">
        <v>4</v>
      </c>
      <c r="I113" s="221"/>
      <c r="J113" s="222">
        <f>ROUND(I113*H113,2)</f>
        <v>0</v>
      </c>
      <c r="K113" s="218" t="s">
        <v>19</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627</v>
      </c>
    </row>
    <row r="114" s="14" customFormat="1">
      <c r="A114" s="14"/>
      <c r="B114" s="249"/>
      <c r="C114" s="250"/>
      <c r="D114" s="236" t="s">
        <v>319</v>
      </c>
      <c r="E114" s="251" t="s">
        <v>19</v>
      </c>
      <c r="F114" s="252" t="s">
        <v>11420</v>
      </c>
      <c r="G114" s="250"/>
      <c r="H114" s="251" t="s">
        <v>19</v>
      </c>
      <c r="I114" s="253"/>
      <c r="J114" s="250"/>
      <c r="K114" s="250"/>
      <c r="L114" s="254"/>
      <c r="M114" s="255"/>
      <c r="N114" s="256"/>
      <c r="O114" s="256"/>
      <c r="P114" s="256"/>
      <c r="Q114" s="256"/>
      <c r="R114" s="256"/>
      <c r="S114" s="256"/>
      <c r="T114" s="257"/>
      <c r="U114" s="14"/>
      <c r="V114" s="14"/>
      <c r="W114" s="14"/>
      <c r="X114" s="14"/>
      <c r="Y114" s="14"/>
      <c r="Z114" s="14"/>
      <c r="AA114" s="14"/>
      <c r="AB114" s="14"/>
      <c r="AC114" s="14"/>
      <c r="AD114" s="14"/>
      <c r="AE114" s="14"/>
      <c r="AT114" s="258" t="s">
        <v>319</v>
      </c>
      <c r="AU114" s="258" t="s">
        <v>85</v>
      </c>
      <c r="AV114" s="14" t="s">
        <v>83</v>
      </c>
      <c r="AW114" s="14" t="s">
        <v>37</v>
      </c>
      <c r="AX114" s="14" t="s">
        <v>76</v>
      </c>
      <c r="AY114" s="258" t="s">
        <v>308</v>
      </c>
    </row>
    <row r="115" s="14" customFormat="1">
      <c r="A115" s="14"/>
      <c r="B115" s="249"/>
      <c r="C115" s="250"/>
      <c r="D115" s="236" t="s">
        <v>319</v>
      </c>
      <c r="E115" s="251" t="s">
        <v>19</v>
      </c>
      <c r="F115" s="252" t="s">
        <v>11421</v>
      </c>
      <c r="G115" s="250"/>
      <c r="H115" s="251" t="s">
        <v>19</v>
      </c>
      <c r="I115" s="253"/>
      <c r="J115" s="250"/>
      <c r="K115" s="250"/>
      <c r="L115" s="254"/>
      <c r="M115" s="255"/>
      <c r="N115" s="256"/>
      <c r="O115" s="256"/>
      <c r="P115" s="256"/>
      <c r="Q115" s="256"/>
      <c r="R115" s="256"/>
      <c r="S115" s="256"/>
      <c r="T115" s="257"/>
      <c r="U115" s="14"/>
      <c r="V115" s="14"/>
      <c r="W115" s="14"/>
      <c r="X115" s="14"/>
      <c r="Y115" s="14"/>
      <c r="Z115" s="14"/>
      <c r="AA115" s="14"/>
      <c r="AB115" s="14"/>
      <c r="AC115" s="14"/>
      <c r="AD115" s="14"/>
      <c r="AE115" s="14"/>
      <c r="AT115" s="258" t="s">
        <v>319</v>
      </c>
      <c r="AU115" s="258" t="s">
        <v>85</v>
      </c>
      <c r="AV115" s="14" t="s">
        <v>83</v>
      </c>
      <c r="AW115" s="14" t="s">
        <v>37</v>
      </c>
      <c r="AX115" s="14" t="s">
        <v>76</v>
      </c>
      <c r="AY115" s="258" t="s">
        <v>308</v>
      </c>
    </row>
    <row r="116" s="13" customFormat="1">
      <c r="A116" s="13"/>
      <c r="B116" s="234"/>
      <c r="C116" s="235"/>
      <c r="D116" s="236" t="s">
        <v>319</v>
      </c>
      <c r="E116" s="237" t="s">
        <v>19</v>
      </c>
      <c r="F116" s="238" t="s">
        <v>11425</v>
      </c>
      <c r="G116" s="235"/>
      <c r="H116" s="239">
        <v>4</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76</v>
      </c>
      <c r="AY116" s="245" t="s">
        <v>308</v>
      </c>
    </row>
    <row r="117" s="15" customFormat="1">
      <c r="A117" s="15"/>
      <c r="B117" s="259"/>
      <c r="C117" s="260"/>
      <c r="D117" s="236" t="s">
        <v>319</v>
      </c>
      <c r="E117" s="261" t="s">
        <v>19</v>
      </c>
      <c r="F117" s="262" t="s">
        <v>448</v>
      </c>
      <c r="G117" s="260"/>
      <c r="H117" s="263">
        <v>4</v>
      </c>
      <c r="I117" s="264"/>
      <c r="J117" s="260"/>
      <c r="K117" s="260"/>
      <c r="L117" s="265"/>
      <c r="M117" s="266"/>
      <c r="N117" s="267"/>
      <c r="O117" s="267"/>
      <c r="P117" s="267"/>
      <c r="Q117" s="267"/>
      <c r="R117" s="267"/>
      <c r="S117" s="267"/>
      <c r="T117" s="268"/>
      <c r="U117" s="15"/>
      <c r="V117" s="15"/>
      <c r="W117" s="15"/>
      <c r="X117" s="15"/>
      <c r="Y117" s="15"/>
      <c r="Z117" s="15"/>
      <c r="AA117" s="15"/>
      <c r="AB117" s="15"/>
      <c r="AC117" s="15"/>
      <c r="AD117" s="15"/>
      <c r="AE117" s="15"/>
      <c r="AT117" s="269" t="s">
        <v>319</v>
      </c>
      <c r="AU117" s="269" t="s">
        <v>85</v>
      </c>
      <c r="AV117" s="15" t="s">
        <v>315</v>
      </c>
      <c r="AW117" s="15" t="s">
        <v>37</v>
      </c>
      <c r="AX117" s="15" t="s">
        <v>83</v>
      </c>
      <c r="AY117" s="269" t="s">
        <v>308</v>
      </c>
    </row>
    <row r="118" s="2" customFormat="1" ht="16.5" customHeight="1">
      <c r="A118" s="41"/>
      <c r="B118" s="42"/>
      <c r="C118" s="216" t="s">
        <v>406</v>
      </c>
      <c r="D118" s="216" t="s">
        <v>310</v>
      </c>
      <c r="E118" s="217" t="s">
        <v>11426</v>
      </c>
      <c r="F118" s="218" t="s">
        <v>11427</v>
      </c>
      <c r="G118" s="219" t="s">
        <v>323</v>
      </c>
      <c r="H118" s="220">
        <v>8</v>
      </c>
      <c r="I118" s="221"/>
      <c r="J118" s="222">
        <f>ROUND(I118*H118,2)</f>
        <v>0</v>
      </c>
      <c r="K118" s="218" t="s">
        <v>19</v>
      </c>
      <c r="L118" s="47"/>
      <c r="M118" s="293" t="s">
        <v>19</v>
      </c>
      <c r="N118" s="294" t="s">
        <v>47</v>
      </c>
      <c r="O118" s="272"/>
      <c r="P118" s="295">
        <f>O118*H118</f>
        <v>0</v>
      </c>
      <c r="Q118" s="295">
        <v>0</v>
      </c>
      <c r="R118" s="295">
        <f>Q118*H118</f>
        <v>0</v>
      </c>
      <c r="S118" s="295">
        <v>0</v>
      </c>
      <c r="T118" s="29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735</v>
      </c>
    </row>
    <row r="119" s="2" customFormat="1" ht="6.96" customHeight="1">
      <c r="A119" s="41"/>
      <c r="B119" s="62"/>
      <c r="C119" s="63"/>
      <c r="D119" s="63"/>
      <c r="E119" s="63"/>
      <c r="F119" s="63"/>
      <c r="G119" s="63"/>
      <c r="H119" s="63"/>
      <c r="I119" s="63"/>
      <c r="J119" s="63"/>
      <c r="K119" s="63"/>
      <c r="L119" s="47"/>
      <c r="M119" s="41"/>
      <c r="O119" s="41"/>
      <c r="P119" s="41"/>
      <c r="Q119" s="41"/>
      <c r="R119" s="41"/>
      <c r="S119" s="41"/>
      <c r="T119" s="41"/>
      <c r="U119" s="41"/>
      <c r="V119" s="41"/>
      <c r="W119" s="41"/>
      <c r="X119" s="41"/>
      <c r="Y119" s="41"/>
      <c r="Z119" s="41"/>
      <c r="AA119" s="41"/>
      <c r="AB119" s="41"/>
      <c r="AC119" s="41"/>
      <c r="AD119" s="41"/>
      <c r="AE119" s="41"/>
    </row>
  </sheetData>
  <sheetProtection sheet="1" autoFilter="0" formatColumns="0" formatRows="0" objects="1" scenarios="1" spinCount="100000" saltValue="7dD8yCD8wgGn9uR+07kgsUULkDHOB3CYORC++FQ0m1O3FhIZM2q22S5WpAhavlqmZEr7oEllXN2zkPFNPzG0dQ==" hashValue="6rXroHgeYpyWXXl3gbOG1SjUMHWD0jWamuXhp4xhymYu9GCF6iGagSdeESrU39QHQz3TcMv6le1OIB92SthS/w==" algorithmName="SHA-512" password="CC35"/>
  <autoFilter ref="C87:K118"/>
  <mergeCells count="12">
    <mergeCell ref="E7:H7"/>
    <mergeCell ref="E9:H9"/>
    <mergeCell ref="E11:H11"/>
    <mergeCell ref="E20:H20"/>
    <mergeCell ref="E29:H29"/>
    <mergeCell ref="E50:H50"/>
    <mergeCell ref="E52:H52"/>
    <mergeCell ref="E54:H54"/>
    <mergeCell ref="E76:H76"/>
    <mergeCell ref="E78:H78"/>
    <mergeCell ref="E80:H8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278</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11428</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ROUND(J94,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ROUND((SUM(BE94:BE138)),  2)</f>
        <v>0</v>
      </c>
      <c r="G35" s="41"/>
      <c r="H35" s="41"/>
      <c r="I35" s="161">
        <v>0.20999999999999999</v>
      </c>
      <c r="J35" s="160">
        <f>ROUND(((SUM(BE94:BE138))*I35),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ROUND((SUM(BF94:BF138)),  2)</f>
        <v>0</v>
      </c>
      <c r="G36" s="41"/>
      <c r="H36" s="41"/>
      <c r="I36" s="161">
        <v>0.12</v>
      </c>
      <c r="J36" s="160">
        <f>ROUND(((SUM(BF94:BF138))*I36),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ROUND((SUM(BG94:BG138)),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ROUND((SUM(BH94:BH138)),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ROUND((SUM(BI94:BI138)),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905 - Jízdenkové automaty</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J94</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8"/>
      <c r="D65" s="185" t="s">
        <v>1148</v>
      </c>
      <c r="E65" s="186"/>
      <c r="F65" s="186"/>
      <c r="G65" s="186"/>
      <c r="H65" s="186"/>
      <c r="I65" s="186"/>
      <c r="J65" s="187">
        <f>J96</f>
        <v>0</v>
      </c>
      <c r="K65" s="128"/>
      <c r="L65" s="188"/>
      <c r="S65" s="10"/>
      <c r="T65" s="10"/>
      <c r="U65" s="10"/>
      <c r="V65" s="10"/>
      <c r="W65" s="10"/>
      <c r="X65" s="10"/>
      <c r="Y65" s="10"/>
      <c r="Z65" s="10"/>
      <c r="AA65" s="10"/>
      <c r="AB65" s="10"/>
      <c r="AC65" s="10"/>
      <c r="AD65" s="10"/>
      <c r="AE65" s="10"/>
    </row>
    <row r="66" s="9" customFormat="1" ht="24.96" customHeight="1">
      <c r="A66" s="9"/>
      <c r="B66" s="178"/>
      <c r="C66" s="179"/>
      <c r="D66" s="180" t="s">
        <v>539</v>
      </c>
      <c r="E66" s="181"/>
      <c r="F66" s="181"/>
      <c r="G66" s="181"/>
      <c r="H66" s="181"/>
      <c r="I66" s="181"/>
      <c r="J66" s="182">
        <f>J99</f>
        <v>0</v>
      </c>
      <c r="K66" s="179"/>
      <c r="L66" s="183"/>
      <c r="S66" s="9"/>
      <c r="T66" s="9"/>
      <c r="U66" s="9"/>
      <c r="V66" s="9"/>
      <c r="W66" s="9"/>
      <c r="X66" s="9"/>
      <c r="Y66" s="9"/>
      <c r="Z66" s="9"/>
      <c r="AA66" s="9"/>
      <c r="AB66" s="9"/>
      <c r="AC66" s="9"/>
      <c r="AD66" s="9"/>
      <c r="AE66" s="9"/>
    </row>
    <row r="67" s="10" customFormat="1" ht="19.92" customHeight="1">
      <c r="A67" s="10"/>
      <c r="B67" s="184"/>
      <c r="C67" s="128"/>
      <c r="D67" s="185" t="s">
        <v>4359</v>
      </c>
      <c r="E67" s="186"/>
      <c r="F67" s="186"/>
      <c r="G67" s="186"/>
      <c r="H67" s="186"/>
      <c r="I67" s="186"/>
      <c r="J67" s="187">
        <f>J100</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3023</v>
      </c>
      <c r="E68" s="186"/>
      <c r="F68" s="186"/>
      <c r="G68" s="186"/>
      <c r="H68" s="186"/>
      <c r="I68" s="186"/>
      <c r="J68" s="187">
        <f>J107</f>
        <v>0</v>
      </c>
      <c r="K68" s="128"/>
      <c r="L68" s="188"/>
      <c r="S68" s="10"/>
      <c r="T68" s="10"/>
      <c r="U68" s="10"/>
      <c r="V68" s="10"/>
      <c r="W68" s="10"/>
      <c r="X68" s="10"/>
      <c r="Y68" s="10"/>
      <c r="Z68" s="10"/>
      <c r="AA68" s="10"/>
      <c r="AB68" s="10"/>
      <c r="AC68" s="10"/>
      <c r="AD68" s="10"/>
      <c r="AE68" s="10"/>
    </row>
    <row r="69" s="9" customFormat="1" ht="24.96" customHeight="1">
      <c r="A69" s="9"/>
      <c r="B69" s="178"/>
      <c r="C69" s="179"/>
      <c r="D69" s="180" t="s">
        <v>1074</v>
      </c>
      <c r="E69" s="181"/>
      <c r="F69" s="181"/>
      <c r="G69" s="181"/>
      <c r="H69" s="181"/>
      <c r="I69" s="181"/>
      <c r="J69" s="182">
        <f>J111</f>
        <v>0</v>
      </c>
      <c r="K69" s="179"/>
      <c r="L69" s="183"/>
      <c r="S69" s="9"/>
      <c r="T69" s="9"/>
      <c r="U69" s="9"/>
      <c r="V69" s="9"/>
      <c r="W69" s="9"/>
      <c r="X69" s="9"/>
      <c r="Y69" s="9"/>
      <c r="Z69" s="9"/>
      <c r="AA69" s="9"/>
      <c r="AB69" s="9"/>
      <c r="AC69" s="9"/>
      <c r="AD69" s="9"/>
      <c r="AE69" s="9"/>
    </row>
    <row r="70" s="10" customFormat="1" ht="19.92" customHeight="1">
      <c r="A70" s="10"/>
      <c r="B70" s="184"/>
      <c r="C70" s="128"/>
      <c r="D70" s="185" t="s">
        <v>1075</v>
      </c>
      <c r="E70" s="186"/>
      <c r="F70" s="186"/>
      <c r="G70" s="186"/>
      <c r="H70" s="186"/>
      <c r="I70" s="186"/>
      <c r="J70" s="187">
        <f>J112</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3024</v>
      </c>
      <c r="E71" s="186"/>
      <c r="F71" s="186"/>
      <c r="G71" s="186"/>
      <c r="H71" s="186"/>
      <c r="I71" s="186"/>
      <c r="J71" s="187">
        <f>J120</f>
        <v>0</v>
      </c>
      <c r="K71" s="128"/>
      <c r="L71" s="188"/>
      <c r="S71" s="10"/>
      <c r="T71" s="10"/>
      <c r="U71" s="10"/>
      <c r="V71" s="10"/>
      <c r="W71" s="10"/>
      <c r="X71" s="10"/>
      <c r="Y71" s="10"/>
      <c r="Z71" s="10"/>
      <c r="AA71" s="10"/>
      <c r="AB71" s="10"/>
      <c r="AC71" s="10"/>
      <c r="AD71" s="10"/>
      <c r="AE71" s="10"/>
    </row>
    <row r="72" s="10" customFormat="1" ht="19.92" customHeight="1">
      <c r="A72" s="10"/>
      <c r="B72" s="184"/>
      <c r="C72" s="128"/>
      <c r="D72" s="185" t="s">
        <v>3027</v>
      </c>
      <c r="E72" s="186"/>
      <c r="F72" s="186"/>
      <c r="G72" s="186"/>
      <c r="H72" s="186"/>
      <c r="I72" s="186"/>
      <c r="J72" s="187">
        <f>J124</f>
        <v>0</v>
      </c>
      <c r="K72" s="128"/>
      <c r="L72" s="188"/>
      <c r="S72" s="10"/>
      <c r="T72" s="10"/>
      <c r="U72" s="10"/>
      <c r="V72" s="10"/>
      <c r="W72" s="10"/>
      <c r="X72" s="10"/>
      <c r="Y72" s="10"/>
      <c r="Z72" s="10"/>
      <c r="AA72" s="10"/>
      <c r="AB72" s="10"/>
      <c r="AC72" s="10"/>
      <c r="AD72" s="10"/>
      <c r="AE72" s="10"/>
    </row>
    <row r="73" s="2" customFormat="1" ht="21.84" customHeight="1">
      <c r="A73" s="41"/>
      <c r="B73" s="42"/>
      <c r="C73" s="43"/>
      <c r="D73" s="43"/>
      <c r="E73" s="43"/>
      <c r="F73" s="43"/>
      <c r="G73" s="43"/>
      <c r="H73" s="43"/>
      <c r="I73" s="43"/>
      <c r="J73" s="43"/>
      <c r="K73" s="43"/>
      <c r="L73" s="148"/>
      <c r="S73" s="41"/>
      <c r="T73" s="41"/>
      <c r="U73" s="41"/>
      <c r="V73" s="41"/>
      <c r="W73" s="41"/>
      <c r="X73" s="41"/>
      <c r="Y73" s="41"/>
      <c r="Z73" s="41"/>
      <c r="AA73" s="41"/>
      <c r="AB73" s="41"/>
      <c r="AC73" s="41"/>
      <c r="AD73" s="41"/>
      <c r="AE73" s="41"/>
    </row>
    <row r="74" s="2" customFormat="1" ht="6.96" customHeight="1">
      <c r="A74" s="41"/>
      <c r="B74" s="62"/>
      <c r="C74" s="63"/>
      <c r="D74" s="63"/>
      <c r="E74" s="63"/>
      <c r="F74" s="63"/>
      <c r="G74" s="63"/>
      <c r="H74" s="63"/>
      <c r="I74" s="63"/>
      <c r="J74" s="63"/>
      <c r="K74" s="63"/>
      <c r="L74" s="148"/>
      <c r="S74" s="41"/>
      <c r="T74" s="41"/>
      <c r="U74" s="41"/>
      <c r="V74" s="41"/>
      <c r="W74" s="41"/>
      <c r="X74" s="41"/>
      <c r="Y74" s="41"/>
      <c r="Z74" s="41"/>
      <c r="AA74" s="41"/>
      <c r="AB74" s="41"/>
      <c r="AC74" s="41"/>
      <c r="AD74" s="41"/>
      <c r="AE74" s="41"/>
    </row>
    <row r="78" s="2" customFormat="1" ht="6.96" customHeight="1">
      <c r="A78" s="41"/>
      <c r="B78" s="64"/>
      <c r="C78" s="65"/>
      <c r="D78" s="65"/>
      <c r="E78" s="65"/>
      <c r="F78" s="65"/>
      <c r="G78" s="65"/>
      <c r="H78" s="65"/>
      <c r="I78" s="65"/>
      <c r="J78" s="65"/>
      <c r="K78" s="65"/>
      <c r="L78" s="148"/>
      <c r="S78" s="41"/>
      <c r="T78" s="41"/>
      <c r="U78" s="41"/>
      <c r="V78" s="41"/>
      <c r="W78" s="41"/>
      <c r="X78" s="41"/>
      <c r="Y78" s="41"/>
      <c r="Z78" s="41"/>
      <c r="AA78" s="41"/>
      <c r="AB78" s="41"/>
      <c r="AC78" s="41"/>
      <c r="AD78" s="41"/>
      <c r="AE78" s="41"/>
    </row>
    <row r="79" s="2" customFormat="1" ht="24.96" customHeight="1">
      <c r="A79" s="41"/>
      <c r="B79" s="42"/>
      <c r="C79" s="26" t="s">
        <v>293</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6.96" customHeight="1">
      <c r="A80" s="41"/>
      <c r="B80" s="42"/>
      <c r="C80" s="43"/>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2" customHeight="1">
      <c r="A81" s="41"/>
      <c r="B81" s="42"/>
      <c r="C81" s="35" t="s">
        <v>16</v>
      </c>
      <c r="D81" s="43"/>
      <c r="E81" s="43"/>
      <c r="F81" s="43"/>
      <c r="G81" s="43"/>
      <c r="H81" s="43"/>
      <c r="I81" s="43"/>
      <c r="J81" s="43"/>
      <c r="K81" s="43"/>
      <c r="L81" s="148"/>
      <c r="S81" s="41"/>
      <c r="T81" s="41"/>
      <c r="U81" s="41"/>
      <c r="V81" s="41"/>
      <c r="W81" s="41"/>
      <c r="X81" s="41"/>
      <c r="Y81" s="41"/>
      <c r="Z81" s="41"/>
      <c r="AA81" s="41"/>
      <c r="AB81" s="41"/>
      <c r="AC81" s="41"/>
      <c r="AD81" s="41"/>
      <c r="AE81" s="41"/>
    </row>
    <row r="82" s="2" customFormat="1" ht="16.5" customHeight="1">
      <c r="A82" s="41"/>
      <c r="B82" s="42"/>
      <c r="C82" s="43"/>
      <c r="D82" s="43"/>
      <c r="E82" s="173" t="str">
        <f>E7</f>
        <v>DI_c10_Revitalizace Náměstí Republiky-PDPS</v>
      </c>
      <c r="F82" s="35"/>
      <c r="G82" s="35"/>
      <c r="H82" s="35"/>
      <c r="I82" s="43"/>
      <c r="J82" s="43"/>
      <c r="K82" s="43"/>
      <c r="L82" s="148"/>
      <c r="S82" s="41"/>
      <c r="T82" s="41"/>
      <c r="U82" s="41"/>
      <c r="V82" s="41"/>
      <c r="W82" s="41"/>
      <c r="X82" s="41"/>
      <c r="Y82" s="41"/>
      <c r="Z82" s="41"/>
      <c r="AA82" s="41"/>
      <c r="AB82" s="41"/>
      <c r="AC82" s="41"/>
      <c r="AD82" s="41"/>
      <c r="AE82" s="41"/>
    </row>
    <row r="83" s="1" customFormat="1" ht="12" customHeight="1">
      <c r="B83" s="24"/>
      <c r="C83" s="35" t="s">
        <v>283</v>
      </c>
      <c r="D83" s="25"/>
      <c r="E83" s="25"/>
      <c r="F83" s="25"/>
      <c r="G83" s="25"/>
      <c r="H83" s="25"/>
      <c r="I83" s="25"/>
      <c r="J83" s="25"/>
      <c r="K83" s="25"/>
      <c r="L83" s="23"/>
    </row>
    <row r="84" s="2" customFormat="1" ht="16.5" customHeight="1">
      <c r="A84" s="41"/>
      <c r="B84" s="42"/>
      <c r="C84" s="43"/>
      <c r="D84" s="43"/>
      <c r="E84" s="173" t="s">
        <v>284</v>
      </c>
      <c r="F84" s="43"/>
      <c r="G84" s="43"/>
      <c r="H84" s="43"/>
      <c r="I84" s="43"/>
      <c r="J84" s="43"/>
      <c r="K84" s="43"/>
      <c r="L84" s="148"/>
      <c r="S84" s="41"/>
      <c r="T84" s="41"/>
      <c r="U84" s="41"/>
      <c r="V84" s="41"/>
      <c r="W84" s="41"/>
      <c r="X84" s="41"/>
      <c r="Y84" s="41"/>
      <c r="Z84" s="41"/>
      <c r="AA84" s="41"/>
      <c r="AB84" s="41"/>
      <c r="AC84" s="41"/>
      <c r="AD84" s="41"/>
      <c r="AE84" s="41"/>
    </row>
    <row r="85" s="2" customFormat="1" ht="12" customHeight="1">
      <c r="A85" s="41"/>
      <c r="B85" s="42"/>
      <c r="C85" s="35" t="s">
        <v>285</v>
      </c>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6.5" customHeight="1">
      <c r="A86" s="41"/>
      <c r="B86" s="42"/>
      <c r="C86" s="43"/>
      <c r="D86" s="43"/>
      <c r="E86" s="72" t="str">
        <f>E11</f>
        <v>SO 905 - Jízdenkové automaty</v>
      </c>
      <c r="F86" s="43"/>
      <c r="G86" s="43"/>
      <c r="H86" s="43"/>
      <c r="I86" s="43"/>
      <c r="J86" s="43"/>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2" customHeight="1">
      <c r="A88" s="41"/>
      <c r="B88" s="42"/>
      <c r="C88" s="35" t="s">
        <v>21</v>
      </c>
      <c r="D88" s="43"/>
      <c r="E88" s="43"/>
      <c r="F88" s="30" t="str">
        <f>F14</f>
        <v xml:space="preserve"> </v>
      </c>
      <c r="G88" s="43"/>
      <c r="H88" s="43"/>
      <c r="I88" s="35" t="s">
        <v>23</v>
      </c>
      <c r="J88" s="75" t="str">
        <f>IF(J14="","",J14)</f>
        <v>31. 1. 2025</v>
      </c>
      <c r="K88" s="43"/>
      <c r="L88" s="148"/>
      <c r="S88" s="41"/>
      <c r="T88" s="41"/>
      <c r="U88" s="41"/>
      <c r="V88" s="41"/>
      <c r="W88" s="41"/>
      <c r="X88" s="41"/>
      <c r="Y88" s="41"/>
      <c r="Z88" s="41"/>
      <c r="AA88" s="41"/>
      <c r="AB88" s="41"/>
      <c r="AC88" s="41"/>
      <c r="AD88" s="41"/>
      <c r="AE88" s="41"/>
    </row>
    <row r="89" s="2" customFormat="1" ht="6.96" customHeight="1">
      <c r="A89" s="41"/>
      <c r="B89" s="42"/>
      <c r="C89" s="43"/>
      <c r="D89" s="43"/>
      <c r="E89" s="43"/>
      <c r="F89" s="43"/>
      <c r="G89" s="43"/>
      <c r="H89" s="43"/>
      <c r="I89" s="43"/>
      <c r="J89" s="43"/>
      <c r="K89" s="43"/>
      <c r="L89" s="148"/>
      <c r="S89" s="41"/>
      <c r="T89" s="41"/>
      <c r="U89" s="41"/>
      <c r="V89" s="41"/>
      <c r="W89" s="41"/>
      <c r="X89" s="41"/>
      <c r="Y89" s="41"/>
      <c r="Z89" s="41"/>
      <c r="AA89" s="41"/>
      <c r="AB89" s="41"/>
      <c r="AC89" s="41"/>
      <c r="AD89" s="41"/>
      <c r="AE89" s="41"/>
    </row>
    <row r="90" s="2" customFormat="1" ht="15.15" customHeight="1">
      <c r="A90" s="41"/>
      <c r="B90" s="42"/>
      <c r="C90" s="35" t="s">
        <v>25</v>
      </c>
      <c r="D90" s="43"/>
      <c r="E90" s="43"/>
      <c r="F90" s="30" t="str">
        <f>E17</f>
        <v>Statutární město Ostrava</v>
      </c>
      <c r="G90" s="43"/>
      <c r="H90" s="43"/>
      <c r="I90" s="35" t="s">
        <v>33</v>
      </c>
      <c r="J90" s="39" t="str">
        <f>E23</f>
        <v>AFRY CZ s.r.o.</v>
      </c>
      <c r="K90" s="43"/>
      <c r="L90" s="148"/>
      <c r="S90" s="41"/>
      <c r="T90" s="41"/>
      <c r="U90" s="41"/>
      <c r="V90" s="41"/>
      <c r="W90" s="41"/>
      <c r="X90" s="41"/>
      <c r="Y90" s="41"/>
      <c r="Z90" s="41"/>
      <c r="AA90" s="41"/>
      <c r="AB90" s="41"/>
      <c r="AC90" s="41"/>
      <c r="AD90" s="41"/>
      <c r="AE90" s="41"/>
    </row>
    <row r="91" s="2" customFormat="1" ht="15.15" customHeight="1">
      <c r="A91" s="41"/>
      <c r="B91" s="42"/>
      <c r="C91" s="35" t="s">
        <v>31</v>
      </c>
      <c r="D91" s="43"/>
      <c r="E91" s="43"/>
      <c r="F91" s="30" t="str">
        <f>IF(E20="","",E20)</f>
        <v>Vyplň údaj</v>
      </c>
      <c r="G91" s="43"/>
      <c r="H91" s="43"/>
      <c r="I91" s="35" t="s">
        <v>38</v>
      </c>
      <c r="J91" s="39" t="str">
        <f>E26</f>
        <v xml:space="preserve"> </v>
      </c>
      <c r="K91" s="43"/>
      <c r="L91" s="148"/>
      <c r="S91" s="41"/>
      <c r="T91" s="41"/>
      <c r="U91" s="41"/>
      <c r="V91" s="41"/>
      <c r="W91" s="41"/>
      <c r="X91" s="41"/>
      <c r="Y91" s="41"/>
      <c r="Z91" s="41"/>
      <c r="AA91" s="41"/>
      <c r="AB91" s="41"/>
      <c r="AC91" s="41"/>
      <c r="AD91" s="41"/>
      <c r="AE91" s="41"/>
    </row>
    <row r="92" s="2" customFormat="1" ht="10.32" customHeight="1">
      <c r="A92" s="41"/>
      <c r="B92" s="42"/>
      <c r="C92" s="43"/>
      <c r="D92" s="43"/>
      <c r="E92" s="43"/>
      <c r="F92" s="43"/>
      <c r="G92" s="43"/>
      <c r="H92" s="43"/>
      <c r="I92" s="43"/>
      <c r="J92" s="43"/>
      <c r="K92" s="43"/>
      <c r="L92" s="148"/>
      <c r="S92" s="41"/>
      <c r="T92" s="41"/>
      <c r="U92" s="41"/>
      <c r="V92" s="41"/>
      <c r="W92" s="41"/>
      <c r="X92" s="41"/>
      <c r="Y92" s="41"/>
      <c r="Z92" s="41"/>
      <c r="AA92" s="41"/>
      <c r="AB92" s="41"/>
      <c r="AC92" s="41"/>
      <c r="AD92" s="41"/>
      <c r="AE92" s="41"/>
    </row>
    <row r="93" s="11" customFormat="1" ht="29.28" customHeight="1">
      <c r="A93" s="189"/>
      <c r="B93" s="190"/>
      <c r="C93" s="191" t="s">
        <v>294</v>
      </c>
      <c r="D93" s="192" t="s">
        <v>61</v>
      </c>
      <c r="E93" s="192" t="s">
        <v>57</v>
      </c>
      <c r="F93" s="192" t="s">
        <v>58</v>
      </c>
      <c r="G93" s="192" t="s">
        <v>295</v>
      </c>
      <c r="H93" s="192" t="s">
        <v>296</v>
      </c>
      <c r="I93" s="192" t="s">
        <v>297</v>
      </c>
      <c r="J93" s="192" t="s">
        <v>289</v>
      </c>
      <c r="K93" s="193" t="s">
        <v>298</v>
      </c>
      <c r="L93" s="194"/>
      <c r="M93" s="95" t="s">
        <v>19</v>
      </c>
      <c r="N93" s="96" t="s">
        <v>46</v>
      </c>
      <c r="O93" s="96" t="s">
        <v>299</v>
      </c>
      <c r="P93" s="96" t="s">
        <v>300</v>
      </c>
      <c r="Q93" s="96" t="s">
        <v>301</v>
      </c>
      <c r="R93" s="96" t="s">
        <v>302</v>
      </c>
      <c r="S93" s="96" t="s">
        <v>303</v>
      </c>
      <c r="T93" s="97" t="s">
        <v>304</v>
      </c>
      <c r="U93" s="189"/>
      <c r="V93" s="189"/>
      <c r="W93" s="189"/>
      <c r="X93" s="189"/>
      <c r="Y93" s="189"/>
      <c r="Z93" s="189"/>
      <c r="AA93" s="189"/>
      <c r="AB93" s="189"/>
      <c r="AC93" s="189"/>
      <c r="AD93" s="189"/>
      <c r="AE93" s="189"/>
    </row>
    <row r="94" s="2" customFormat="1" ht="22.8" customHeight="1">
      <c r="A94" s="41"/>
      <c r="B94" s="42"/>
      <c r="C94" s="102" t="s">
        <v>305</v>
      </c>
      <c r="D94" s="43"/>
      <c r="E94" s="43"/>
      <c r="F94" s="43"/>
      <c r="G94" s="43"/>
      <c r="H94" s="43"/>
      <c r="I94" s="43"/>
      <c r="J94" s="195">
        <f>BK94</f>
        <v>0</v>
      </c>
      <c r="K94" s="43"/>
      <c r="L94" s="47"/>
      <c r="M94" s="98"/>
      <c r="N94" s="196"/>
      <c r="O94" s="99"/>
      <c r="P94" s="197">
        <f>P95+P99+P111</f>
        <v>0</v>
      </c>
      <c r="Q94" s="99"/>
      <c r="R94" s="197">
        <f>R95+R99+R111</f>
        <v>0</v>
      </c>
      <c r="S94" s="99"/>
      <c r="T94" s="198">
        <f>T95+T99+T111</f>
        <v>0</v>
      </c>
      <c r="U94" s="41"/>
      <c r="V94" s="41"/>
      <c r="W94" s="41"/>
      <c r="X94" s="41"/>
      <c r="Y94" s="41"/>
      <c r="Z94" s="41"/>
      <c r="AA94" s="41"/>
      <c r="AB94" s="41"/>
      <c r="AC94" s="41"/>
      <c r="AD94" s="41"/>
      <c r="AE94" s="41"/>
      <c r="AT94" s="20" t="s">
        <v>75</v>
      </c>
      <c r="AU94" s="20" t="s">
        <v>290</v>
      </c>
      <c r="BK94" s="199">
        <f>BK95+BK99+BK111</f>
        <v>0</v>
      </c>
    </row>
    <row r="95" s="12" customFormat="1" ht="25.92" customHeight="1">
      <c r="A95" s="12"/>
      <c r="B95" s="200"/>
      <c r="C95" s="201"/>
      <c r="D95" s="202" t="s">
        <v>75</v>
      </c>
      <c r="E95" s="203" t="s">
        <v>306</v>
      </c>
      <c r="F95" s="203" t="s">
        <v>307</v>
      </c>
      <c r="G95" s="201"/>
      <c r="H95" s="201"/>
      <c r="I95" s="204"/>
      <c r="J95" s="205">
        <f>BK95</f>
        <v>0</v>
      </c>
      <c r="K95" s="201"/>
      <c r="L95" s="206"/>
      <c r="M95" s="207"/>
      <c r="N95" s="208"/>
      <c r="O95" s="208"/>
      <c r="P95" s="209">
        <f>P96</f>
        <v>0</v>
      </c>
      <c r="Q95" s="208"/>
      <c r="R95" s="209">
        <f>R96</f>
        <v>0</v>
      </c>
      <c r="S95" s="208"/>
      <c r="T95" s="210">
        <f>T96</f>
        <v>0</v>
      </c>
      <c r="U95" s="12"/>
      <c r="V95" s="12"/>
      <c r="W95" s="12"/>
      <c r="X95" s="12"/>
      <c r="Y95" s="12"/>
      <c r="Z95" s="12"/>
      <c r="AA95" s="12"/>
      <c r="AB95" s="12"/>
      <c r="AC95" s="12"/>
      <c r="AD95" s="12"/>
      <c r="AE95" s="12"/>
      <c r="AR95" s="211" t="s">
        <v>83</v>
      </c>
      <c r="AT95" s="212" t="s">
        <v>75</v>
      </c>
      <c r="AU95" s="212" t="s">
        <v>76</v>
      </c>
      <c r="AY95" s="211" t="s">
        <v>308</v>
      </c>
      <c r="BK95" s="213">
        <f>BK96</f>
        <v>0</v>
      </c>
    </row>
    <row r="96" s="12" customFormat="1" ht="22.8" customHeight="1">
      <c r="A96" s="12"/>
      <c r="B96" s="200"/>
      <c r="C96" s="201"/>
      <c r="D96" s="202" t="s">
        <v>75</v>
      </c>
      <c r="E96" s="214" t="s">
        <v>85</v>
      </c>
      <c r="F96" s="214" t="s">
        <v>1269</v>
      </c>
      <c r="G96" s="201"/>
      <c r="H96" s="201"/>
      <c r="I96" s="204"/>
      <c r="J96" s="215">
        <f>BK96</f>
        <v>0</v>
      </c>
      <c r="K96" s="201"/>
      <c r="L96" s="206"/>
      <c r="M96" s="207"/>
      <c r="N96" s="208"/>
      <c r="O96" s="208"/>
      <c r="P96" s="209">
        <f>SUM(P97:P98)</f>
        <v>0</v>
      </c>
      <c r="Q96" s="208"/>
      <c r="R96" s="209">
        <f>SUM(R97:R98)</f>
        <v>0</v>
      </c>
      <c r="S96" s="208"/>
      <c r="T96" s="210">
        <f>SUM(T97:T98)</f>
        <v>0</v>
      </c>
      <c r="U96" s="12"/>
      <c r="V96" s="12"/>
      <c r="W96" s="12"/>
      <c r="X96" s="12"/>
      <c r="Y96" s="12"/>
      <c r="Z96" s="12"/>
      <c r="AA96" s="12"/>
      <c r="AB96" s="12"/>
      <c r="AC96" s="12"/>
      <c r="AD96" s="12"/>
      <c r="AE96" s="12"/>
      <c r="AR96" s="211" t="s">
        <v>83</v>
      </c>
      <c r="AT96" s="212" t="s">
        <v>75</v>
      </c>
      <c r="AU96" s="212" t="s">
        <v>83</v>
      </c>
      <c r="AY96" s="211" t="s">
        <v>308</v>
      </c>
      <c r="BK96" s="213">
        <f>SUM(BK97:BK98)</f>
        <v>0</v>
      </c>
    </row>
    <row r="97" s="2" customFormat="1" ht="21.75" customHeight="1">
      <c r="A97" s="41"/>
      <c r="B97" s="42"/>
      <c r="C97" s="216" t="s">
        <v>83</v>
      </c>
      <c r="D97" s="216" t="s">
        <v>310</v>
      </c>
      <c r="E97" s="217" t="s">
        <v>11429</v>
      </c>
      <c r="F97" s="218" t="s">
        <v>11430</v>
      </c>
      <c r="G97" s="219" t="s">
        <v>442</v>
      </c>
      <c r="H97" s="220">
        <v>0.5</v>
      </c>
      <c r="I97" s="221"/>
      <c r="J97" s="222">
        <f>ROUND(I97*H97,2)</f>
        <v>0</v>
      </c>
      <c r="K97" s="218" t="s">
        <v>314</v>
      </c>
      <c r="L97" s="47"/>
      <c r="M97" s="223" t="s">
        <v>19</v>
      </c>
      <c r="N97" s="224" t="s">
        <v>47</v>
      </c>
      <c r="O97" s="87"/>
      <c r="P97" s="225">
        <f>O97*H97</f>
        <v>0</v>
      </c>
      <c r="Q97" s="225">
        <v>0</v>
      </c>
      <c r="R97" s="225">
        <f>Q97*H97</f>
        <v>0</v>
      </c>
      <c r="S97" s="225">
        <v>0</v>
      </c>
      <c r="T97" s="226">
        <f>S97*H97</f>
        <v>0</v>
      </c>
      <c r="U97" s="41"/>
      <c r="V97" s="41"/>
      <c r="W97" s="41"/>
      <c r="X97" s="41"/>
      <c r="Y97" s="41"/>
      <c r="Z97" s="41"/>
      <c r="AA97" s="41"/>
      <c r="AB97" s="41"/>
      <c r="AC97" s="41"/>
      <c r="AD97" s="41"/>
      <c r="AE97" s="41"/>
      <c r="AR97" s="227" t="s">
        <v>315</v>
      </c>
      <c r="AT97" s="227" t="s">
        <v>310</v>
      </c>
      <c r="AU97" s="227" t="s">
        <v>85</v>
      </c>
      <c r="AY97" s="20" t="s">
        <v>308</v>
      </c>
      <c r="BE97" s="228">
        <f>IF(N97="základní",J97,0)</f>
        <v>0</v>
      </c>
      <c r="BF97" s="228">
        <f>IF(N97="snížená",J97,0)</f>
        <v>0</v>
      </c>
      <c r="BG97" s="228">
        <f>IF(N97="zákl. přenesená",J97,0)</f>
        <v>0</v>
      </c>
      <c r="BH97" s="228">
        <f>IF(N97="sníž. přenesená",J97,0)</f>
        <v>0</v>
      </c>
      <c r="BI97" s="228">
        <f>IF(N97="nulová",J97,0)</f>
        <v>0</v>
      </c>
      <c r="BJ97" s="20" t="s">
        <v>83</v>
      </c>
      <c r="BK97" s="228">
        <f>ROUND(I97*H97,2)</f>
        <v>0</v>
      </c>
      <c r="BL97" s="20" t="s">
        <v>315</v>
      </c>
      <c r="BM97" s="227" t="s">
        <v>85</v>
      </c>
    </row>
    <row r="98" s="2" customFormat="1">
      <c r="A98" s="41"/>
      <c r="B98" s="42"/>
      <c r="C98" s="43"/>
      <c r="D98" s="229" t="s">
        <v>317</v>
      </c>
      <c r="E98" s="43"/>
      <c r="F98" s="230" t="s">
        <v>11431</v>
      </c>
      <c r="G98" s="43"/>
      <c r="H98" s="43"/>
      <c r="I98" s="231"/>
      <c r="J98" s="43"/>
      <c r="K98" s="43"/>
      <c r="L98" s="47"/>
      <c r="M98" s="232"/>
      <c r="N98" s="233"/>
      <c r="O98" s="87"/>
      <c r="P98" s="87"/>
      <c r="Q98" s="87"/>
      <c r="R98" s="87"/>
      <c r="S98" s="87"/>
      <c r="T98" s="88"/>
      <c r="U98" s="41"/>
      <c r="V98" s="41"/>
      <c r="W98" s="41"/>
      <c r="X98" s="41"/>
      <c r="Y98" s="41"/>
      <c r="Z98" s="41"/>
      <c r="AA98" s="41"/>
      <c r="AB98" s="41"/>
      <c r="AC98" s="41"/>
      <c r="AD98" s="41"/>
      <c r="AE98" s="41"/>
      <c r="AT98" s="20" t="s">
        <v>317</v>
      </c>
      <c r="AU98" s="20" t="s">
        <v>85</v>
      </c>
    </row>
    <row r="99" s="12" customFormat="1" ht="25.92" customHeight="1">
      <c r="A99" s="12"/>
      <c r="B99" s="200"/>
      <c r="C99" s="201"/>
      <c r="D99" s="202" t="s">
        <v>75</v>
      </c>
      <c r="E99" s="203" t="s">
        <v>590</v>
      </c>
      <c r="F99" s="203" t="s">
        <v>591</v>
      </c>
      <c r="G99" s="201"/>
      <c r="H99" s="201"/>
      <c r="I99" s="204"/>
      <c r="J99" s="205">
        <f>BK99</f>
        <v>0</v>
      </c>
      <c r="K99" s="201"/>
      <c r="L99" s="206"/>
      <c r="M99" s="207"/>
      <c r="N99" s="208"/>
      <c r="O99" s="208"/>
      <c r="P99" s="209">
        <f>P100+P107</f>
        <v>0</v>
      </c>
      <c r="Q99" s="208"/>
      <c r="R99" s="209">
        <f>R100+R107</f>
        <v>0</v>
      </c>
      <c r="S99" s="208"/>
      <c r="T99" s="210">
        <f>T100+T107</f>
        <v>0</v>
      </c>
      <c r="U99" s="12"/>
      <c r="V99" s="12"/>
      <c r="W99" s="12"/>
      <c r="X99" s="12"/>
      <c r="Y99" s="12"/>
      <c r="Z99" s="12"/>
      <c r="AA99" s="12"/>
      <c r="AB99" s="12"/>
      <c r="AC99" s="12"/>
      <c r="AD99" s="12"/>
      <c r="AE99" s="12"/>
      <c r="AR99" s="211" t="s">
        <v>85</v>
      </c>
      <c r="AT99" s="212" t="s">
        <v>75</v>
      </c>
      <c r="AU99" s="212" t="s">
        <v>76</v>
      </c>
      <c r="AY99" s="211" t="s">
        <v>308</v>
      </c>
      <c r="BK99" s="213">
        <f>BK100+BK107</f>
        <v>0</v>
      </c>
    </row>
    <row r="100" s="12" customFormat="1" ht="22.8" customHeight="1">
      <c r="A100" s="12"/>
      <c r="B100" s="200"/>
      <c r="C100" s="201"/>
      <c r="D100" s="202" t="s">
        <v>75</v>
      </c>
      <c r="E100" s="214" t="s">
        <v>4460</v>
      </c>
      <c r="F100" s="214" t="s">
        <v>4461</v>
      </c>
      <c r="G100" s="201"/>
      <c r="H100" s="201"/>
      <c r="I100" s="204"/>
      <c r="J100" s="215">
        <f>BK100</f>
        <v>0</v>
      </c>
      <c r="K100" s="201"/>
      <c r="L100" s="206"/>
      <c r="M100" s="207"/>
      <c r="N100" s="208"/>
      <c r="O100" s="208"/>
      <c r="P100" s="209">
        <f>SUM(P101:P106)</f>
        <v>0</v>
      </c>
      <c r="Q100" s="208"/>
      <c r="R100" s="209">
        <f>SUM(R101:R106)</f>
        <v>0</v>
      </c>
      <c r="S100" s="208"/>
      <c r="T100" s="210">
        <f>SUM(T101:T106)</f>
        <v>0</v>
      </c>
      <c r="U100" s="12"/>
      <c r="V100" s="12"/>
      <c r="W100" s="12"/>
      <c r="X100" s="12"/>
      <c r="Y100" s="12"/>
      <c r="Z100" s="12"/>
      <c r="AA100" s="12"/>
      <c r="AB100" s="12"/>
      <c r="AC100" s="12"/>
      <c r="AD100" s="12"/>
      <c r="AE100" s="12"/>
      <c r="AR100" s="211" t="s">
        <v>85</v>
      </c>
      <c r="AT100" s="212" t="s">
        <v>75</v>
      </c>
      <c r="AU100" s="212" t="s">
        <v>83</v>
      </c>
      <c r="AY100" s="211" t="s">
        <v>308</v>
      </c>
      <c r="BK100" s="213">
        <f>SUM(BK101:BK106)</f>
        <v>0</v>
      </c>
    </row>
    <row r="101" s="2" customFormat="1" ht="21.75" customHeight="1">
      <c r="A101" s="41"/>
      <c r="B101" s="42"/>
      <c r="C101" s="216" t="s">
        <v>85</v>
      </c>
      <c r="D101" s="216" t="s">
        <v>310</v>
      </c>
      <c r="E101" s="217" t="s">
        <v>11432</v>
      </c>
      <c r="F101" s="218" t="s">
        <v>11433</v>
      </c>
      <c r="G101" s="219" t="s">
        <v>323</v>
      </c>
      <c r="H101" s="220">
        <v>3</v>
      </c>
      <c r="I101" s="221"/>
      <c r="J101" s="222">
        <f>ROUND(I101*H101,2)</f>
        <v>0</v>
      </c>
      <c r="K101" s="218" t="s">
        <v>314</v>
      </c>
      <c r="L101" s="47"/>
      <c r="M101" s="223" t="s">
        <v>19</v>
      </c>
      <c r="N101" s="224" t="s">
        <v>47</v>
      </c>
      <c r="O101" s="87"/>
      <c r="P101" s="225">
        <f>O101*H101</f>
        <v>0</v>
      </c>
      <c r="Q101" s="225">
        <v>0</v>
      </c>
      <c r="R101" s="225">
        <f>Q101*H101</f>
        <v>0</v>
      </c>
      <c r="S101" s="225">
        <v>0</v>
      </c>
      <c r="T101" s="226">
        <f>S101*H101</f>
        <v>0</v>
      </c>
      <c r="U101" s="41"/>
      <c r="V101" s="41"/>
      <c r="W101" s="41"/>
      <c r="X101" s="41"/>
      <c r="Y101" s="41"/>
      <c r="Z101" s="41"/>
      <c r="AA101" s="41"/>
      <c r="AB101" s="41"/>
      <c r="AC101" s="41"/>
      <c r="AD101" s="41"/>
      <c r="AE101" s="41"/>
      <c r="AR101" s="227" t="s">
        <v>391</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391</v>
      </c>
      <c r="BM101" s="227" t="s">
        <v>315</v>
      </c>
    </row>
    <row r="102" s="2" customFormat="1">
      <c r="A102" s="41"/>
      <c r="B102" s="42"/>
      <c r="C102" s="43"/>
      <c r="D102" s="229" t="s">
        <v>317</v>
      </c>
      <c r="E102" s="43"/>
      <c r="F102" s="230" t="s">
        <v>11434</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2" customFormat="1" ht="16.5" customHeight="1">
      <c r="A103" s="41"/>
      <c r="B103" s="42"/>
      <c r="C103" s="280" t="s">
        <v>150</v>
      </c>
      <c r="D103" s="280" t="s">
        <v>1137</v>
      </c>
      <c r="E103" s="281" t="s">
        <v>4812</v>
      </c>
      <c r="F103" s="282" t="s">
        <v>11435</v>
      </c>
      <c r="G103" s="283" t="s">
        <v>323</v>
      </c>
      <c r="H103" s="284">
        <v>3</v>
      </c>
      <c r="I103" s="285"/>
      <c r="J103" s="286">
        <f>ROUND(I103*H103,2)</f>
        <v>0</v>
      </c>
      <c r="K103" s="282" t="s">
        <v>4814</v>
      </c>
      <c r="L103" s="287"/>
      <c r="M103" s="288" t="s">
        <v>19</v>
      </c>
      <c r="N103" s="289" t="s">
        <v>47</v>
      </c>
      <c r="O103" s="87"/>
      <c r="P103" s="225">
        <f>O103*H103</f>
        <v>0</v>
      </c>
      <c r="Q103" s="225">
        <v>0</v>
      </c>
      <c r="R103" s="225">
        <f>Q103*H103</f>
        <v>0</v>
      </c>
      <c r="S103" s="225">
        <v>0</v>
      </c>
      <c r="T103" s="226">
        <f>S103*H103</f>
        <v>0</v>
      </c>
      <c r="U103" s="41"/>
      <c r="V103" s="41"/>
      <c r="W103" s="41"/>
      <c r="X103" s="41"/>
      <c r="Y103" s="41"/>
      <c r="Z103" s="41"/>
      <c r="AA103" s="41"/>
      <c r="AB103" s="41"/>
      <c r="AC103" s="41"/>
      <c r="AD103" s="41"/>
      <c r="AE103" s="41"/>
      <c r="AR103" s="227" t="s">
        <v>616</v>
      </c>
      <c r="AT103" s="227" t="s">
        <v>1137</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391</v>
      </c>
      <c r="BM103" s="227" t="s">
        <v>342</v>
      </c>
    </row>
    <row r="104" s="2" customFormat="1" ht="21.75" customHeight="1">
      <c r="A104" s="41"/>
      <c r="B104" s="42"/>
      <c r="C104" s="216" t="s">
        <v>315</v>
      </c>
      <c r="D104" s="216" t="s">
        <v>310</v>
      </c>
      <c r="E104" s="217" t="s">
        <v>11436</v>
      </c>
      <c r="F104" s="218" t="s">
        <v>11437</v>
      </c>
      <c r="G104" s="219" t="s">
        <v>323</v>
      </c>
      <c r="H104" s="220">
        <v>3</v>
      </c>
      <c r="I104" s="221"/>
      <c r="J104" s="222">
        <f>ROUND(I104*H104,2)</f>
        <v>0</v>
      </c>
      <c r="K104" s="218" t="s">
        <v>314</v>
      </c>
      <c r="L104" s="47"/>
      <c r="M104" s="223" t="s">
        <v>19</v>
      </c>
      <c r="N104" s="224" t="s">
        <v>47</v>
      </c>
      <c r="O104" s="87"/>
      <c r="P104" s="225">
        <f>O104*H104</f>
        <v>0</v>
      </c>
      <c r="Q104" s="225">
        <v>0</v>
      </c>
      <c r="R104" s="225">
        <f>Q104*H104</f>
        <v>0</v>
      </c>
      <c r="S104" s="225">
        <v>0</v>
      </c>
      <c r="T104" s="226">
        <f>S104*H104</f>
        <v>0</v>
      </c>
      <c r="U104" s="41"/>
      <c r="V104" s="41"/>
      <c r="W104" s="41"/>
      <c r="X104" s="41"/>
      <c r="Y104" s="41"/>
      <c r="Z104" s="41"/>
      <c r="AA104" s="41"/>
      <c r="AB104" s="41"/>
      <c r="AC104" s="41"/>
      <c r="AD104" s="41"/>
      <c r="AE104" s="41"/>
      <c r="AR104" s="227" t="s">
        <v>391</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391</v>
      </c>
      <c r="BM104" s="227" t="s">
        <v>352</v>
      </c>
    </row>
    <row r="105" s="2" customFormat="1">
      <c r="A105" s="41"/>
      <c r="B105" s="42"/>
      <c r="C105" s="43"/>
      <c r="D105" s="229" t="s">
        <v>317</v>
      </c>
      <c r="E105" s="43"/>
      <c r="F105" s="230" t="s">
        <v>11438</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2" customFormat="1" ht="16.5" customHeight="1">
      <c r="A106" s="41"/>
      <c r="B106" s="42"/>
      <c r="C106" s="280" t="s">
        <v>336</v>
      </c>
      <c r="D106" s="280" t="s">
        <v>1137</v>
      </c>
      <c r="E106" s="281" t="s">
        <v>4833</v>
      </c>
      <c r="F106" s="282" t="s">
        <v>11439</v>
      </c>
      <c r="G106" s="283" t="s">
        <v>323</v>
      </c>
      <c r="H106" s="284">
        <v>3</v>
      </c>
      <c r="I106" s="285"/>
      <c r="J106" s="286">
        <f>ROUND(I106*H106,2)</f>
        <v>0</v>
      </c>
      <c r="K106" s="282" t="s">
        <v>4814</v>
      </c>
      <c r="L106" s="287"/>
      <c r="M106" s="288" t="s">
        <v>19</v>
      </c>
      <c r="N106" s="289" t="s">
        <v>47</v>
      </c>
      <c r="O106" s="87"/>
      <c r="P106" s="225">
        <f>O106*H106</f>
        <v>0</v>
      </c>
      <c r="Q106" s="225">
        <v>0</v>
      </c>
      <c r="R106" s="225">
        <f>Q106*H106</f>
        <v>0</v>
      </c>
      <c r="S106" s="225">
        <v>0</v>
      </c>
      <c r="T106" s="226">
        <f>S106*H106</f>
        <v>0</v>
      </c>
      <c r="U106" s="41"/>
      <c r="V106" s="41"/>
      <c r="W106" s="41"/>
      <c r="X106" s="41"/>
      <c r="Y106" s="41"/>
      <c r="Z106" s="41"/>
      <c r="AA106" s="41"/>
      <c r="AB106" s="41"/>
      <c r="AC106" s="41"/>
      <c r="AD106" s="41"/>
      <c r="AE106" s="41"/>
      <c r="AR106" s="227" t="s">
        <v>616</v>
      </c>
      <c r="AT106" s="227" t="s">
        <v>1137</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391</v>
      </c>
      <c r="BM106" s="227" t="s">
        <v>362</v>
      </c>
    </row>
    <row r="107" s="12" customFormat="1" ht="22.8" customHeight="1">
      <c r="A107" s="12"/>
      <c r="B107" s="200"/>
      <c r="C107" s="201"/>
      <c r="D107" s="202" t="s">
        <v>75</v>
      </c>
      <c r="E107" s="214" t="s">
        <v>3223</v>
      </c>
      <c r="F107" s="214" t="s">
        <v>3224</v>
      </c>
      <c r="G107" s="201"/>
      <c r="H107" s="201"/>
      <c r="I107" s="204"/>
      <c r="J107" s="215">
        <f>BK107</f>
        <v>0</v>
      </c>
      <c r="K107" s="201"/>
      <c r="L107" s="206"/>
      <c r="M107" s="207"/>
      <c r="N107" s="208"/>
      <c r="O107" s="208"/>
      <c r="P107" s="209">
        <f>SUM(P108:P110)</f>
        <v>0</v>
      </c>
      <c r="Q107" s="208"/>
      <c r="R107" s="209">
        <f>SUM(R108:R110)</f>
        <v>0</v>
      </c>
      <c r="S107" s="208"/>
      <c r="T107" s="210">
        <f>SUM(T108:T110)</f>
        <v>0</v>
      </c>
      <c r="U107" s="12"/>
      <c r="V107" s="12"/>
      <c r="W107" s="12"/>
      <c r="X107" s="12"/>
      <c r="Y107" s="12"/>
      <c r="Z107" s="12"/>
      <c r="AA107" s="12"/>
      <c r="AB107" s="12"/>
      <c r="AC107" s="12"/>
      <c r="AD107" s="12"/>
      <c r="AE107" s="12"/>
      <c r="AR107" s="211" t="s">
        <v>85</v>
      </c>
      <c r="AT107" s="212" t="s">
        <v>75</v>
      </c>
      <c r="AU107" s="212" t="s">
        <v>83</v>
      </c>
      <c r="AY107" s="211" t="s">
        <v>308</v>
      </c>
      <c r="BK107" s="213">
        <f>SUM(BK108:BK110)</f>
        <v>0</v>
      </c>
    </row>
    <row r="108" s="2" customFormat="1" ht="16.5" customHeight="1">
      <c r="A108" s="41"/>
      <c r="B108" s="42"/>
      <c r="C108" s="216" t="s">
        <v>342</v>
      </c>
      <c r="D108" s="216" t="s">
        <v>310</v>
      </c>
      <c r="E108" s="217" t="s">
        <v>7697</v>
      </c>
      <c r="F108" s="218" t="s">
        <v>7698</v>
      </c>
      <c r="G108" s="219" t="s">
        <v>474</v>
      </c>
      <c r="H108" s="220">
        <v>158</v>
      </c>
      <c r="I108" s="221"/>
      <c r="J108" s="222">
        <f>ROUND(I108*H108,2)</f>
        <v>0</v>
      </c>
      <c r="K108" s="218" t="s">
        <v>314</v>
      </c>
      <c r="L108" s="47"/>
      <c r="M108" s="223" t="s">
        <v>19</v>
      </c>
      <c r="N108" s="224" t="s">
        <v>47</v>
      </c>
      <c r="O108" s="87"/>
      <c r="P108" s="225">
        <f>O108*H108</f>
        <v>0</v>
      </c>
      <c r="Q108" s="225">
        <v>0</v>
      </c>
      <c r="R108" s="225">
        <f>Q108*H108</f>
        <v>0</v>
      </c>
      <c r="S108" s="225">
        <v>0</v>
      </c>
      <c r="T108" s="226">
        <f>S108*H108</f>
        <v>0</v>
      </c>
      <c r="U108" s="41"/>
      <c r="V108" s="41"/>
      <c r="W108" s="41"/>
      <c r="X108" s="41"/>
      <c r="Y108" s="41"/>
      <c r="Z108" s="41"/>
      <c r="AA108" s="41"/>
      <c r="AB108" s="41"/>
      <c r="AC108" s="41"/>
      <c r="AD108" s="41"/>
      <c r="AE108" s="41"/>
      <c r="AR108" s="227" t="s">
        <v>391</v>
      </c>
      <c r="AT108" s="227" t="s">
        <v>310</v>
      </c>
      <c r="AU108" s="227" t="s">
        <v>85</v>
      </c>
      <c r="AY108" s="20" t="s">
        <v>308</v>
      </c>
      <c r="BE108" s="228">
        <f>IF(N108="základní",J108,0)</f>
        <v>0</v>
      </c>
      <c r="BF108" s="228">
        <f>IF(N108="snížená",J108,0)</f>
        <v>0</v>
      </c>
      <c r="BG108" s="228">
        <f>IF(N108="zákl. přenesená",J108,0)</f>
        <v>0</v>
      </c>
      <c r="BH108" s="228">
        <f>IF(N108="sníž. přenesená",J108,0)</f>
        <v>0</v>
      </c>
      <c r="BI108" s="228">
        <f>IF(N108="nulová",J108,0)</f>
        <v>0</v>
      </c>
      <c r="BJ108" s="20" t="s">
        <v>83</v>
      </c>
      <c r="BK108" s="228">
        <f>ROUND(I108*H108,2)</f>
        <v>0</v>
      </c>
      <c r="BL108" s="20" t="s">
        <v>391</v>
      </c>
      <c r="BM108" s="227" t="s">
        <v>8</v>
      </c>
    </row>
    <row r="109" s="2" customFormat="1">
      <c r="A109" s="41"/>
      <c r="B109" s="42"/>
      <c r="C109" s="43"/>
      <c r="D109" s="229" t="s">
        <v>317</v>
      </c>
      <c r="E109" s="43"/>
      <c r="F109" s="230" t="s">
        <v>7699</v>
      </c>
      <c r="G109" s="43"/>
      <c r="H109" s="43"/>
      <c r="I109" s="231"/>
      <c r="J109" s="43"/>
      <c r="K109" s="43"/>
      <c r="L109" s="47"/>
      <c r="M109" s="232"/>
      <c r="N109" s="233"/>
      <c r="O109" s="87"/>
      <c r="P109" s="87"/>
      <c r="Q109" s="87"/>
      <c r="R109" s="87"/>
      <c r="S109" s="87"/>
      <c r="T109" s="88"/>
      <c r="U109" s="41"/>
      <c r="V109" s="41"/>
      <c r="W109" s="41"/>
      <c r="X109" s="41"/>
      <c r="Y109" s="41"/>
      <c r="Z109" s="41"/>
      <c r="AA109" s="41"/>
      <c r="AB109" s="41"/>
      <c r="AC109" s="41"/>
      <c r="AD109" s="41"/>
      <c r="AE109" s="41"/>
      <c r="AT109" s="20" t="s">
        <v>317</v>
      </c>
      <c r="AU109" s="20" t="s">
        <v>85</v>
      </c>
    </row>
    <row r="110" s="2" customFormat="1" ht="16.5" customHeight="1">
      <c r="A110" s="41"/>
      <c r="B110" s="42"/>
      <c r="C110" s="280" t="s">
        <v>347</v>
      </c>
      <c r="D110" s="280" t="s">
        <v>1137</v>
      </c>
      <c r="E110" s="281" t="s">
        <v>7704</v>
      </c>
      <c r="F110" s="282" t="s">
        <v>7700</v>
      </c>
      <c r="G110" s="283" t="s">
        <v>474</v>
      </c>
      <c r="H110" s="284">
        <v>158</v>
      </c>
      <c r="I110" s="285"/>
      <c r="J110" s="286">
        <f>ROUND(I110*H110,2)</f>
        <v>0</v>
      </c>
      <c r="K110" s="282" t="s">
        <v>4814</v>
      </c>
      <c r="L110" s="287"/>
      <c r="M110" s="288" t="s">
        <v>19</v>
      </c>
      <c r="N110" s="289"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616</v>
      </c>
      <c r="AT110" s="227" t="s">
        <v>1137</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391</v>
      </c>
      <c r="BM110" s="227" t="s">
        <v>381</v>
      </c>
    </row>
    <row r="111" s="12" customFormat="1" ht="25.92" customHeight="1">
      <c r="A111" s="12"/>
      <c r="B111" s="200"/>
      <c r="C111" s="201"/>
      <c r="D111" s="202" t="s">
        <v>75</v>
      </c>
      <c r="E111" s="203" t="s">
        <v>1137</v>
      </c>
      <c r="F111" s="203" t="s">
        <v>1138</v>
      </c>
      <c r="G111" s="201"/>
      <c r="H111" s="201"/>
      <c r="I111" s="204"/>
      <c r="J111" s="205">
        <f>BK111</f>
        <v>0</v>
      </c>
      <c r="K111" s="201"/>
      <c r="L111" s="206"/>
      <c r="M111" s="207"/>
      <c r="N111" s="208"/>
      <c r="O111" s="208"/>
      <c r="P111" s="209">
        <f>P112+P120+P124</f>
        <v>0</v>
      </c>
      <c r="Q111" s="208"/>
      <c r="R111" s="209">
        <f>R112+R120+R124</f>
        <v>0</v>
      </c>
      <c r="S111" s="208"/>
      <c r="T111" s="210">
        <f>T112+T120+T124</f>
        <v>0</v>
      </c>
      <c r="U111" s="12"/>
      <c r="V111" s="12"/>
      <c r="W111" s="12"/>
      <c r="X111" s="12"/>
      <c r="Y111" s="12"/>
      <c r="Z111" s="12"/>
      <c r="AA111" s="12"/>
      <c r="AB111" s="12"/>
      <c r="AC111" s="12"/>
      <c r="AD111" s="12"/>
      <c r="AE111" s="12"/>
      <c r="AR111" s="211" t="s">
        <v>150</v>
      </c>
      <c r="AT111" s="212" t="s">
        <v>75</v>
      </c>
      <c r="AU111" s="212" t="s">
        <v>76</v>
      </c>
      <c r="AY111" s="211" t="s">
        <v>308</v>
      </c>
      <c r="BK111" s="213">
        <f>BK112+BK120+BK124</f>
        <v>0</v>
      </c>
    </row>
    <row r="112" s="12" customFormat="1" ht="22.8" customHeight="1">
      <c r="A112" s="12"/>
      <c r="B112" s="200"/>
      <c r="C112" s="201"/>
      <c r="D112" s="202" t="s">
        <v>75</v>
      </c>
      <c r="E112" s="214" t="s">
        <v>1139</v>
      </c>
      <c r="F112" s="214" t="s">
        <v>1140</v>
      </c>
      <c r="G112" s="201"/>
      <c r="H112" s="201"/>
      <c r="I112" s="204"/>
      <c r="J112" s="215">
        <f>BK112</f>
        <v>0</v>
      </c>
      <c r="K112" s="201"/>
      <c r="L112" s="206"/>
      <c r="M112" s="207"/>
      <c r="N112" s="208"/>
      <c r="O112" s="208"/>
      <c r="P112" s="209">
        <f>SUM(P113:P119)</f>
        <v>0</v>
      </c>
      <c r="Q112" s="208"/>
      <c r="R112" s="209">
        <f>SUM(R113:R119)</f>
        <v>0</v>
      </c>
      <c r="S112" s="208"/>
      <c r="T112" s="210">
        <f>SUM(T113:T119)</f>
        <v>0</v>
      </c>
      <c r="U112" s="12"/>
      <c r="V112" s="12"/>
      <c r="W112" s="12"/>
      <c r="X112" s="12"/>
      <c r="Y112" s="12"/>
      <c r="Z112" s="12"/>
      <c r="AA112" s="12"/>
      <c r="AB112" s="12"/>
      <c r="AC112" s="12"/>
      <c r="AD112" s="12"/>
      <c r="AE112" s="12"/>
      <c r="AR112" s="211" t="s">
        <v>150</v>
      </c>
      <c r="AT112" s="212" t="s">
        <v>75</v>
      </c>
      <c r="AU112" s="212" t="s">
        <v>83</v>
      </c>
      <c r="AY112" s="211" t="s">
        <v>308</v>
      </c>
      <c r="BK112" s="213">
        <f>SUM(BK113:BK119)</f>
        <v>0</v>
      </c>
    </row>
    <row r="113" s="2" customFormat="1" ht="24.15" customHeight="1">
      <c r="A113" s="41"/>
      <c r="B113" s="42"/>
      <c r="C113" s="216" t="s">
        <v>352</v>
      </c>
      <c r="D113" s="216" t="s">
        <v>310</v>
      </c>
      <c r="E113" s="217" t="s">
        <v>4841</v>
      </c>
      <c r="F113" s="218" t="s">
        <v>4842</v>
      </c>
      <c r="G113" s="219" t="s">
        <v>323</v>
      </c>
      <c r="H113" s="220">
        <v>1</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782</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782</v>
      </c>
      <c r="BM113" s="227" t="s">
        <v>391</v>
      </c>
    </row>
    <row r="114" s="2" customFormat="1">
      <c r="A114" s="41"/>
      <c r="B114" s="42"/>
      <c r="C114" s="43"/>
      <c r="D114" s="229" t="s">
        <v>317</v>
      </c>
      <c r="E114" s="43"/>
      <c r="F114" s="230" t="s">
        <v>4843</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2" customFormat="1" ht="24.15" customHeight="1">
      <c r="A115" s="41"/>
      <c r="B115" s="42"/>
      <c r="C115" s="216" t="s">
        <v>357</v>
      </c>
      <c r="D115" s="216" t="s">
        <v>310</v>
      </c>
      <c r="E115" s="217" t="s">
        <v>4462</v>
      </c>
      <c r="F115" s="218" t="s">
        <v>4463</v>
      </c>
      <c r="G115" s="219" t="s">
        <v>474</v>
      </c>
      <c r="H115" s="220">
        <v>322</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782</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782</v>
      </c>
      <c r="BM115" s="227" t="s">
        <v>401</v>
      </c>
    </row>
    <row r="116" s="2" customFormat="1">
      <c r="A116" s="41"/>
      <c r="B116" s="42"/>
      <c r="C116" s="43"/>
      <c r="D116" s="229" t="s">
        <v>317</v>
      </c>
      <c r="E116" s="43"/>
      <c r="F116" s="230" t="s">
        <v>4465</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2" customFormat="1" ht="16.5" customHeight="1">
      <c r="A117" s="41"/>
      <c r="B117" s="42"/>
      <c r="C117" s="280" t="s">
        <v>362</v>
      </c>
      <c r="D117" s="280" t="s">
        <v>1137</v>
      </c>
      <c r="E117" s="281" t="s">
        <v>4844</v>
      </c>
      <c r="F117" s="282" t="s">
        <v>4845</v>
      </c>
      <c r="G117" s="283" t="s">
        <v>474</v>
      </c>
      <c r="H117" s="284">
        <v>370.30000000000001</v>
      </c>
      <c r="I117" s="285"/>
      <c r="J117" s="286">
        <f>ROUND(I117*H117,2)</f>
        <v>0</v>
      </c>
      <c r="K117" s="282" t="s">
        <v>314</v>
      </c>
      <c r="L117" s="287"/>
      <c r="M117" s="288" t="s">
        <v>19</v>
      </c>
      <c r="N117" s="289" t="s">
        <v>47</v>
      </c>
      <c r="O117" s="87"/>
      <c r="P117" s="225">
        <f>O117*H117</f>
        <v>0</v>
      </c>
      <c r="Q117" s="225">
        <v>0</v>
      </c>
      <c r="R117" s="225">
        <f>Q117*H117</f>
        <v>0</v>
      </c>
      <c r="S117" s="225">
        <v>0</v>
      </c>
      <c r="T117" s="226">
        <f>S117*H117</f>
        <v>0</v>
      </c>
      <c r="U117" s="41"/>
      <c r="V117" s="41"/>
      <c r="W117" s="41"/>
      <c r="X117" s="41"/>
      <c r="Y117" s="41"/>
      <c r="Z117" s="41"/>
      <c r="AA117" s="41"/>
      <c r="AB117" s="41"/>
      <c r="AC117" s="41"/>
      <c r="AD117" s="41"/>
      <c r="AE117" s="41"/>
      <c r="AR117" s="227" t="s">
        <v>3255</v>
      </c>
      <c r="AT117" s="227" t="s">
        <v>1137</v>
      </c>
      <c r="AU117" s="227" t="s">
        <v>85</v>
      </c>
      <c r="AY117" s="20" t="s">
        <v>308</v>
      </c>
      <c r="BE117" s="228">
        <f>IF(N117="základní",J117,0)</f>
        <v>0</v>
      </c>
      <c r="BF117" s="228">
        <f>IF(N117="snížená",J117,0)</f>
        <v>0</v>
      </c>
      <c r="BG117" s="228">
        <f>IF(N117="zákl. přenesená",J117,0)</f>
        <v>0</v>
      </c>
      <c r="BH117" s="228">
        <f>IF(N117="sníž. přenesená",J117,0)</f>
        <v>0</v>
      </c>
      <c r="BI117" s="228">
        <f>IF(N117="nulová",J117,0)</f>
        <v>0</v>
      </c>
      <c r="BJ117" s="20" t="s">
        <v>83</v>
      </c>
      <c r="BK117" s="228">
        <f>ROUND(I117*H117,2)</f>
        <v>0</v>
      </c>
      <c r="BL117" s="20" t="s">
        <v>782</v>
      </c>
      <c r="BM117" s="227" t="s">
        <v>411</v>
      </c>
    </row>
    <row r="118" s="13" customFormat="1">
      <c r="A118" s="13"/>
      <c r="B118" s="234"/>
      <c r="C118" s="235"/>
      <c r="D118" s="236" t="s">
        <v>319</v>
      </c>
      <c r="E118" s="237" t="s">
        <v>19</v>
      </c>
      <c r="F118" s="238" t="s">
        <v>11440</v>
      </c>
      <c r="G118" s="235"/>
      <c r="H118" s="239">
        <v>370.30000000000001</v>
      </c>
      <c r="I118" s="240"/>
      <c r="J118" s="235"/>
      <c r="K118" s="235"/>
      <c r="L118" s="241"/>
      <c r="M118" s="242"/>
      <c r="N118" s="243"/>
      <c r="O118" s="243"/>
      <c r="P118" s="243"/>
      <c r="Q118" s="243"/>
      <c r="R118" s="243"/>
      <c r="S118" s="243"/>
      <c r="T118" s="244"/>
      <c r="U118" s="13"/>
      <c r="V118" s="13"/>
      <c r="W118" s="13"/>
      <c r="X118" s="13"/>
      <c r="Y118" s="13"/>
      <c r="Z118" s="13"/>
      <c r="AA118" s="13"/>
      <c r="AB118" s="13"/>
      <c r="AC118" s="13"/>
      <c r="AD118" s="13"/>
      <c r="AE118" s="13"/>
      <c r="AT118" s="245" t="s">
        <v>319</v>
      </c>
      <c r="AU118" s="245" t="s">
        <v>85</v>
      </c>
      <c r="AV118" s="13" t="s">
        <v>85</v>
      </c>
      <c r="AW118" s="13" t="s">
        <v>37</v>
      </c>
      <c r="AX118" s="13" t="s">
        <v>76</v>
      </c>
      <c r="AY118" s="245" t="s">
        <v>308</v>
      </c>
    </row>
    <row r="119" s="15" customFormat="1">
      <c r="A119" s="15"/>
      <c r="B119" s="259"/>
      <c r="C119" s="260"/>
      <c r="D119" s="236" t="s">
        <v>319</v>
      </c>
      <c r="E119" s="261" t="s">
        <v>19</v>
      </c>
      <c r="F119" s="262" t="s">
        <v>448</v>
      </c>
      <c r="G119" s="260"/>
      <c r="H119" s="263">
        <v>370.30000000000001</v>
      </c>
      <c r="I119" s="264"/>
      <c r="J119" s="260"/>
      <c r="K119" s="260"/>
      <c r="L119" s="265"/>
      <c r="M119" s="266"/>
      <c r="N119" s="267"/>
      <c r="O119" s="267"/>
      <c r="P119" s="267"/>
      <c r="Q119" s="267"/>
      <c r="R119" s="267"/>
      <c r="S119" s="267"/>
      <c r="T119" s="268"/>
      <c r="U119" s="15"/>
      <c r="V119" s="15"/>
      <c r="W119" s="15"/>
      <c r="X119" s="15"/>
      <c r="Y119" s="15"/>
      <c r="Z119" s="15"/>
      <c r="AA119" s="15"/>
      <c r="AB119" s="15"/>
      <c r="AC119" s="15"/>
      <c r="AD119" s="15"/>
      <c r="AE119" s="15"/>
      <c r="AT119" s="269" t="s">
        <v>319</v>
      </c>
      <c r="AU119" s="269" t="s">
        <v>85</v>
      </c>
      <c r="AV119" s="15" t="s">
        <v>315</v>
      </c>
      <c r="AW119" s="15" t="s">
        <v>37</v>
      </c>
      <c r="AX119" s="15" t="s">
        <v>83</v>
      </c>
      <c r="AY119" s="269" t="s">
        <v>308</v>
      </c>
    </row>
    <row r="120" s="12" customFormat="1" ht="22.8" customHeight="1">
      <c r="A120" s="12"/>
      <c r="B120" s="200"/>
      <c r="C120" s="201"/>
      <c r="D120" s="202" t="s">
        <v>75</v>
      </c>
      <c r="E120" s="214" t="s">
        <v>3404</v>
      </c>
      <c r="F120" s="214" t="s">
        <v>3405</v>
      </c>
      <c r="G120" s="201"/>
      <c r="H120" s="201"/>
      <c r="I120" s="204"/>
      <c r="J120" s="215">
        <f>BK120</f>
        <v>0</v>
      </c>
      <c r="K120" s="201"/>
      <c r="L120" s="206"/>
      <c r="M120" s="207"/>
      <c r="N120" s="208"/>
      <c r="O120" s="208"/>
      <c r="P120" s="209">
        <f>SUM(P121:P123)</f>
        <v>0</v>
      </c>
      <c r="Q120" s="208"/>
      <c r="R120" s="209">
        <f>SUM(R121:R123)</f>
        <v>0</v>
      </c>
      <c r="S120" s="208"/>
      <c r="T120" s="210">
        <f>SUM(T121:T123)</f>
        <v>0</v>
      </c>
      <c r="U120" s="12"/>
      <c r="V120" s="12"/>
      <c r="W120" s="12"/>
      <c r="X120" s="12"/>
      <c r="Y120" s="12"/>
      <c r="Z120" s="12"/>
      <c r="AA120" s="12"/>
      <c r="AB120" s="12"/>
      <c r="AC120" s="12"/>
      <c r="AD120" s="12"/>
      <c r="AE120" s="12"/>
      <c r="AR120" s="211" t="s">
        <v>150</v>
      </c>
      <c r="AT120" s="212" t="s">
        <v>75</v>
      </c>
      <c r="AU120" s="212" t="s">
        <v>83</v>
      </c>
      <c r="AY120" s="211" t="s">
        <v>308</v>
      </c>
      <c r="BK120" s="213">
        <f>SUM(BK121:BK123)</f>
        <v>0</v>
      </c>
    </row>
    <row r="121" s="2" customFormat="1" ht="21.75" customHeight="1">
      <c r="A121" s="41"/>
      <c r="B121" s="42"/>
      <c r="C121" s="216" t="s">
        <v>367</v>
      </c>
      <c r="D121" s="216" t="s">
        <v>310</v>
      </c>
      <c r="E121" s="217" t="s">
        <v>11441</v>
      </c>
      <c r="F121" s="218" t="s">
        <v>11442</v>
      </c>
      <c r="G121" s="219" t="s">
        <v>474</v>
      </c>
      <c r="H121" s="220">
        <v>80</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782</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782</v>
      </c>
      <c r="BM121" s="227" t="s">
        <v>420</v>
      </c>
    </row>
    <row r="122" s="2" customFormat="1">
      <c r="A122" s="41"/>
      <c r="B122" s="42"/>
      <c r="C122" s="43"/>
      <c r="D122" s="229" t="s">
        <v>317</v>
      </c>
      <c r="E122" s="43"/>
      <c r="F122" s="230" t="s">
        <v>11443</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ht="16.5" customHeight="1">
      <c r="A123" s="41"/>
      <c r="B123" s="42"/>
      <c r="C123" s="280" t="s">
        <v>8</v>
      </c>
      <c r="D123" s="280" t="s">
        <v>1137</v>
      </c>
      <c r="E123" s="281" t="s">
        <v>11444</v>
      </c>
      <c r="F123" s="282" t="s">
        <v>11445</v>
      </c>
      <c r="G123" s="283" t="s">
        <v>474</v>
      </c>
      <c r="H123" s="284">
        <v>80</v>
      </c>
      <c r="I123" s="285"/>
      <c r="J123" s="286">
        <f>ROUND(I123*H123,2)</f>
        <v>0</v>
      </c>
      <c r="K123" s="282" t="s">
        <v>314</v>
      </c>
      <c r="L123" s="287"/>
      <c r="M123" s="288" t="s">
        <v>19</v>
      </c>
      <c r="N123" s="289"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3255</v>
      </c>
      <c r="AT123" s="227" t="s">
        <v>1137</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782</v>
      </c>
      <c r="BM123" s="227" t="s">
        <v>430</v>
      </c>
    </row>
    <row r="124" s="12" customFormat="1" ht="22.8" customHeight="1">
      <c r="A124" s="12"/>
      <c r="B124" s="200"/>
      <c r="C124" s="201"/>
      <c r="D124" s="202" t="s">
        <v>75</v>
      </c>
      <c r="E124" s="214" t="s">
        <v>4059</v>
      </c>
      <c r="F124" s="214" t="s">
        <v>4060</v>
      </c>
      <c r="G124" s="201"/>
      <c r="H124" s="201"/>
      <c r="I124" s="204"/>
      <c r="J124" s="215">
        <f>BK124</f>
        <v>0</v>
      </c>
      <c r="K124" s="201"/>
      <c r="L124" s="206"/>
      <c r="M124" s="207"/>
      <c r="N124" s="208"/>
      <c r="O124" s="208"/>
      <c r="P124" s="209">
        <f>SUM(P125:P138)</f>
        <v>0</v>
      </c>
      <c r="Q124" s="208"/>
      <c r="R124" s="209">
        <f>SUM(R125:R138)</f>
        <v>0</v>
      </c>
      <c r="S124" s="208"/>
      <c r="T124" s="210">
        <f>SUM(T125:T138)</f>
        <v>0</v>
      </c>
      <c r="U124" s="12"/>
      <c r="V124" s="12"/>
      <c r="W124" s="12"/>
      <c r="X124" s="12"/>
      <c r="Y124" s="12"/>
      <c r="Z124" s="12"/>
      <c r="AA124" s="12"/>
      <c r="AB124" s="12"/>
      <c r="AC124" s="12"/>
      <c r="AD124" s="12"/>
      <c r="AE124" s="12"/>
      <c r="AR124" s="211" t="s">
        <v>150</v>
      </c>
      <c r="AT124" s="212" t="s">
        <v>75</v>
      </c>
      <c r="AU124" s="212" t="s">
        <v>83</v>
      </c>
      <c r="AY124" s="211" t="s">
        <v>308</v>
      </c>
      <c r="BK124" s="213">
        <f>SUM(BK125:BK138)</f>
        <v>0</v>
      </c>
    </row>
    <row r="125" s="2" customFormat="1" ht="16.5" customHeight="1">
      <c r="A125" s="41"/>
      <c r="B125" s="42"/>
      <c r="C125" s="216" t="s">
        <v>376</v>
      </c>
      <c r="D125" s="216" t="s">
        <v>310</v>
      </c>
      <c r="E125" s="217" t="s">
        <v>4073</v>
      </c>
      <c r="F125" s="218" t="s">
        <v>4074</v>
      </c>
      <c r="G125" s="219" t="s">
        <v>4064</v>
      </c>
      <c r="H125" s="220">
        <v>1</v>
      </c>
      <c r="I125" s="221"/>
      <c r="J125" s="222">
        <f>ROUND(I125*H125,2)</f>
        <v>0</v>
      </c>
      <c r="K125" s="218" t="s">
        <v>314</v>
      </c>
      <c r="L125" s="47"/>
      <c r="M125" s="223" t="s">
        <v>19</v>
      </c>
      <c r="N125" s="224" t="s">
        <v>47</v>
      </c>
      <c r="O125" s="87"/>
      <c r="P125" s="225">
        <f>O125*H125</f>
        <v>0</v>
      </c>
      <c r="Q125" s="225">
        <v>0</v>
      </c>
      <c r="R125" s="225">
        <f>Q125*H125</f>
        <v>0</v>
      </c>
      <c r="S125" s="225">
        <v>0</v>
      </c>
      <c r="T125" s="226">
        <f>S125*H125</f>
        <v>0</v>
      </c>
      <c r="U125" s="41"/>
      <c r="V125" s="41"/>
      <c r="W125" s="41"/>
      <c r="X125" s="41"/>
      <c r="Y125" s="41"/>
      <c r="Z125" s="41"/>
      <c r="AA125" s="41"/>
      <c r="AB125" s="41"/>
      <c r="AC125" s="41"/>
      <c r="AD125" s="41"/>
      <c r="AE125" s="41"/>
      <c r="AR125" s="227" t="s">
        <v>782</v>
      </c>
      <c r="AT125" s="227" t="s">
        <v>310</v>
      </c>
      <c r="AU125" s="227" t="s">
        <v>85</v>
      </c>
      <c r="AY125" s="20" t="s">
        <v>308</v>
      </c>
      <c r="BE125" s="228">
        <f>IF(N125="základní",J125,0)</f>
        <v>0</v>
      </c>
      <c r="BF125" s="228">
        <f>IF(N125="snížená",J125,0)</f>
        <v>0</v>
      </c>
      <c r="BG125" s="228">
        <f>IF(N125="zákl. přenesená",J125,0)</f>
        <v>0</v>
      </c>
      <c r="BH125" s="228">
        <f>IF(N125="sníž. přenesená",J125,0)</f>
        <v>0</v>
      </c>
      <c r="BI125" s="228">
        <f>IF(N125="nulová",J125,0)</f>
        <v>0</v>
      </c>
      <c r="BJ125" s="20" t="s">
        <v>83</v>
      </c>
      <c r="BK125" s="228">
        <f>ROUND(I125*H125,2)</f>
        <v>0</v>
      </c>
      <c r="BL125" s="20" t="s">
        <v>782</v>
      </c>
      <c r="BM125" s="227" t="s">
        <v>596</v>
      </c>
    </row>
    <row r="126" s="2" customFormat="1">
      <c r="A126" s="41"/>
      <c r="B126" s="42"/>
      <c r="C126" s="43"/>
      <c r="D126" s="229" t="s">
        <v>317</v>
      </c>
      <c r="E126" s="43"/>
      <c r="F126" s="230" t="s">
        <v>4076</v>
      </c>
      <c r="G126" s="43"/>
      <c r="H126" s="43"/>
      <c r="I126" s="231"/>
      <c r="J126" s="43"/>
      <c r="K126" s="43"/>
      <c r="L126" s="47"/>
      <c r="M126" s="232"/>
      <c r="N126" s="233"/>
      <c r="O126" s="87"/>
      <c r="P126" s="87"/>
      <c r="Q126" s="87"/>
      <c r="R126" s="87"/>
      <c r="S126" s="87"/>
      <c r="T126" s="88"/>
      <c r="U126" s="41"/>
      <c r="V126" s="41"/>
      <c r="W126" s="41"/>
      <c r="X126" s="41"/>
      <c r="Y126" s="41"/>
      <c r="Z126" s="41"/>
      <c r="AA126" s="41"/>
      <c r="AB126" s="41"/>
      <c r="AC126" s="41"/>
      <c r="AD126" s="41"/>
      <c r="AE126" s="41"/>
      <c r="AT126" s="20" t="s">
        <v>317</v>
      </c>
      <c r="AU126" s="20" t="s">
        <v>85</v>
      </c>
    </row>
    <row r="127" s="2" customFormat="1" ht="33" customHeight="1">
      <c r="A127" s="41"/>
      <c r="B127" s="42"/>
      <c r="C127" s="216" t="s">
        <v>381</v>
      </c>
      <c r="D127" s="216" t="s">
        <v>310</v>
      </c>
      <c r="E127" s="217" t="s">
        <v>4078</v>
      </c>
      <c r="F127" s="218" t="s">
        <v>4665</v>
      </c>
      <c r="G127" s="219" t="s">
        <v>442</v>
      </c>
      <c r="H127" s="220">
        <v>0.5</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782</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782</v>
      </c>
      <c r="BM127" s="227" t="s">
        <v>606</v>
      </c>
    </row>
    <row r="128" s="2" customFormat="1">
      <c r="A128" s="41"/>
      <c r="B128" s="42"/>
      <c r="C128" s="43"/>
      <c r="D128" s="229" t="s">
        <v>317</v>
      </c>
      <c r="E128" s="43"/>
      <c r="F128" s="230" t="s">
        <v>4081</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2" customFormat="1" ht="24.15" customHeight="1">
      <c r="A129" s="41"/>
      <c r="B129" s="42"/>
      <c r="C129" s="216" t="s">
        <v>386</v>
      </c>
      <c r="D129" s="216" t="s">
        <v>310</v>
      </c>
      <c r="E129" s="217" t="s">
        <v>4874</v>
      </c>
      <c r="F129" s="218" t="s">
        <v>4875</v>
      </c>
      <c r="G129" s="219" t="s">
        <v>442</v>
      </c>
      <c r="H129" s="220">
        <v>0.5</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782</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782</v>
      </c>
      <c r="BM129" s="227" t="s">
        <v>611</v>
      </c>
    </row>
    <row r="130" s="2" customFormat="1">
      <c r="A130" s="41"/>
      <c r="B130" s="42"/>
      <c r="C130" s="43"/>
      <c r="D130" s="229" t="s">
        <v>317</v>
      </c>
      <c r="E130" s="43"/>
      <c r="F130" s="230" t="s">
        <v>4876</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2" customFormat="1" ht="33" customHeight="1">
      <c r="A131" s="41"/>
      <c r="B131" s="42"/>
      <c r="C131" s="216" t="s">
        <v>391</v>
      </c>
      <c r="D131" s="216" t="s">
        <v>310</v>
      </c>
      <c r="E131" s="217" t="s">
        <v>4407</v>
      </c>
      <c r="F131" s="218" t="s">
        <v>4408</v>
      </c>
      <c r="G131" s="219" t="s">
        <v>474</v>
      </c>
      <c r="H131" s="220">
        <v>80</v>
      </c>
      <c r="I131" s="221"/>
      <c r="J131" s="222">
        <f>ROUND(I131*H131,2)</f>
        <v>0</v>
      </c>
      <c r="K131" s="218" t="s">
        <v>314</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782</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782</v>
      </c>
      <c r="BM131" s="227" t="s">
        <v>616</v>
      </c>
    </row>
    <row r="132" s="2" customFormat="1">
      <c r="A132" s="41"/>
      <c r="B132" s="42"/>
      <c r="C132" s="43"/>
      <c r="D132" s="229" t="s">
        <v>317</v>
      </c>
      <c r="E132" s="43"/>
      <c r="F132" s="230" t="s">
        <v>4410</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317</v>
      </c>
      <c r="AU132" s="20" t="s">
        <v>85</v>
      </c>
    </row>
    <row r="133" s="2" customFormat="1" ht="33" customHeight="1">
      <c r="A133" s="41"/>
      <c r="B133" s="42"/>
      <c r="C133" s="216" t="s">
        <v>396</v>
      </c>
      <c r="D133" s="216" t="s">
        <v>310</v>
      </c>
      <c r="E133" s="217" t="s">
        <v>4877</v>
      </c>
      <c r="F133" s="218" t="s">
        <v>4878</v>
      </c>
      <c r="G133" s="219" t="s">
        <v>474</v>
      </c>
      <c r="H133" s="220">
        <v>80</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782</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782</v>
      </c>
      <c r="BM133" s="227" t="s">
        <v>620</v>
      </c>
    </row>
    <row r="134" s="2" customFormat="1">
      <c r="A134" s="41"/>
      <c r="B134" s="42"/>
      <c r="C134" s="43"/>
      <c r="D134" s="229" t="s">
        <v>317</v>
      </c>
      <c r="E134" s="43"/>
      <c r="F134" s="230" t="s">
        <v>4879</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2" customFormat="1" ht="21.75" customHeight="1">
      <c r="A135" s="41"/>
      <c r="B135" s="42"/>
      <c r="C135" s="216" t="s">
        <v>401</v>
      </c>
      <c r="D135" s="216" t="s">
        <v>310</v>
      </c>
      <c r="E135" s="217" t="s">
        <v>4880</v>
      </c>
      <c r="F135" s="218" t="s">
        <v>4881</v>
      </c>
      <c r="G135" s="219" t="s">
        <v>474</v>
      </c>
      <c r="H135" s="220">
        <v>80</v>
      </c>
      <c r="I135" s="221"/>
      <c r="J135" s="222">
        <f>ROUND(I135*H135,2)</f>
        <v>0</v>
      </c>
      <c r="K135" s="218" t="s">
        <v>314</v>
      </c>
      <c r="L135" s="47"/>
      <c r="M135" s="223" t="s">
        <v>19</v>
      </c>
      <c r="N135" s="224" t="s">
        <v>47</v>
      </c>
      <c r="O135" s="87"/>
      <c r="P135" s="225">
        <f>O135*H135</f>
        <v>0</v>
      </c>
      <c r="Q135" s="225">
        <v>0</v>
      </c>
      <c r="R135" s="225">
        <f>Q135*H135</f>
        <v>0</v>
      </c>
      <c r="S135" s="225">
        <v>0</v>
      </c>
      <c r="T135" s="226">
        <f>S135*H135</f>
        <v>0</v>
      </c>
      <c r="U135" s="41"/>
      <c r="V135" s="41"/>
      <c r="W135" s="41"/>
      <c r="X135" s="41"/>
      <c r="Y135" s="41"/>
      <c r="Z135" s="41"/>
      <c r="AA135" s="41"/>
      <c r="AB135" s="41"/>
      <c r="AC135" s="41"/>
      <c r="AD135" s="41"/>
      <c r="AE135" s="41"/>
      <c r="AR135" s="227" t="s">
        <v>782</v>
      </c>
      <c r="AT135" s="227" t="s">
        <v>310</v>
      </c>
      <c r="AU135" s="227" t="s">
        <v>85</v>
      </c>
      <c r="AY135" s="20" t="s">
        <v>308</v>
      </c>
      <c r="BE135" s="228">
        <f>IF(N135="základní",J135,0)</f>
        <v>0</v>
      </c>
      <c r="BF135" s="228">
        <f>IF(N135="snížená",J135,0)</f>
        <v>0</v>
      </c>
      <c r="BG135" s="228">
        <f>IF(N135="zákl. přenesená",J135,0)</f>
        <v>0</v>
      </c>
      <c r="BH135" s="228">
        <f>IF(N135="sníž. přenesená",J135,0)</f>
        <v>0</v>
      </c>
      <c r="BI135" s="228">
        <f>IF(N135="nulová",J135,0)</f>
        <v>0</v>
      </c>
      <c r="BJ135" s="20" t="s">
        <v>83</v>
      </c>
      <c r="BK135" s="228">
        <f>ROUND(I135*H135,2)</f>
        <v>0</v>
      </c>
      <c r="BL135" s="20" t="s">
        <v>782</v>
      </c>
      <c r="BM135" s="227" t="s">
        <v>627</v>
      </c>
    </row>
    <row r="136" s="2" customFormat="1">
      <c r="A136" s="41"/>
      <c r="B136" s="42"/>
      <c r="C136" s="43"/>
      <c r="D136" s="229" t="s">
        <v>317</v>
      </c>
      <c r="E136" s="43"/>
      <c r="F136" s="230" t="s">
        <v>4882</v>
      </c>
      <c r="G136" s="43"/>
      <c r="H136" s="43"/>
      <c r="I136" s="231"/>
      <c r="J136" s="43"/>
      <c r="K136" s="43"/>
      <c r="L136" s="47"/>
      <c r="M136" s="232"/>
      <c r="N136" s="233"/>
      <c r="O136" s="87"/>
      <c r="P136" s="87"/>
      <c r="Q136" s="87"/>
      <c r="R136" s="87"/>
      <c r="S136" s="87"/>
      <c r="T136" s="88"/>
      <c r="U136" s="41"/>
      <c r="V136" s="41"/>
      <c r="W136" s="41"/>
      <c r="X136" s="41"/>
      <c r="Y136" s="41"/>
      <c r="Z136" s="41"/>
      <c r="AA136" s="41"/>
      <c r="AB136" s="41"/>
      <c r="AC136" s="41"/>
      <c r="AD136" s="41"/>
      <c r="AE136" s="41"/>
      <c r="AT136" s="20" t="s">
        <v>317</v>
      </c>
      <c r="AU136" s="20" t="s">
        <v>85</v>
      </c>
    </row>
    <row r="137" s="2" customFormat="1" ht="21.75" customHeight="1">
      <c r="A137" s="41"/>
      <c r="B137" s="42"/>
      <c r="C137" s="216" t="s">
        <v>406</v>
      </c>
      <c r="D137" s="216" t="s">
        <v>310</v>
      </c>
      <c r="E137" s="217" t="s">
        <v>4886</v>
      </c>
      <c r="F137" s="218" t="s">
        <v>4887</v>
      </c>
      <c r="G137" s="219" t="s">
        <v>474</v>
      </c>
      <c r="H137" s="220">
        <v>80</v>
      </c>
      <c r="I137" s="221"/>
      <c r="J137" s="222">
        <f>ROUND(I137*H137,2)</f>
        <v>0</v>
      </c>
      <c r="K137" s="218" t="s">
        <v>314</v>
      </c>
      <c r="L137" s="47"/>
      <c r="M137" s="223" t="s">
        <v>19</v>
      </c>
      <c r="N137" s="224" t="s">
        <v>47</v>
      </c>
      <c r="O137" s="87"/>
      <c r="P137" s="225">
        <f>O137*H137</f>
        <v>0</v>
      </c>
      <c r="Q137" s="225">
        <v>0</v>
      </c>
      <c r="R137" s="225">
        <f>Q137*H137</f>
        <v>0</v>
      </c>
      <c r="S137" s="225">
        <v>0</v>
      </c>
      <c r="T137" s="226">
        <f>S137*H137</f>
        <v>0</v>
      </c>
      <c r="U137" s="41"/>
      <c r="V137" s="41"/>
      <c r="W137" s="41"/>
      <c r="X137" s="41"/>
      <c r="Y137" s="41"/>
      <c r="Z137" s="41"/>
      <c r="AA137" s="41"/>
      <c r="AB137" s="41"/>
      <c r="AC137" s="41"/>
      <c r="AD137" s="41"/>
      <c r="AE137" s="41"/>
      <c r="AR137" s="227" t="s">
        <v>782</v>
      </c>
      <c r="AT137" s="227" t="s">
        <v>310</v>
      </c>
      <c r="AU137" s="227" t="s">
        <v>85</v>
      </c>
      <c r="AY137" s="20" t="s">
        <v>308</v>
      </c>
      <c r="BE137" s="228">
        <f>IF(N137="základní",J137,0)</f>
        <v>0</v>
      </c>
      <c r="BF137" s="228">
        <f>IF(N137="snížená",J137,0)</f>
        <v>0</v>
      </c>
      <c r="BG137" s="228">
        <f>IF(N137="zákl. přenesená",J137,0)</f>
        <v>0</v>
      </c>
      <c r="BH137" s="228">
        <f>IF(N137="sníž. přenesená",J137,0)</f>
        <v>0</v>
      </c>
      <c r="BI137" s="228">
        <f>IF(N137="nulová",J137,0)</f>
        <v>0</v>
      </c>
      <c r="BJ137" s="20" t="s">
        <v>83</v>
      </c>
      <c r="BK137" s="228">
        <f>ROUND(I137*H137,2)</f>
        <v>0</v>
      </c>
      <c r="BL137" s="20" t="s">
        <v>782</v>
      </c>
      <c r="BM137" s="227" t="s">
        <v>735</v>
      </c>
    </row>
    <row r="138" s="2" customFormat="1">
      <c r="A138" s="41"/>
      <c r="B138" s="42"/>
      <c r="C138" s="43"/>
      <c r="D138" s="229" t="s">
        <v>317</v>
      </c>
      <c r="E138" s="43"/>
      <c r="F138" s="230" t="s">
        <v>4888</v>
      </c>
      <c r="G138" s="43"/>
      <c r="H138" s="43"/>
      <c r="I138" s="231"/>
      <c r="J138" s="43"/>
      <c r="K138" s="43"/>
      <c r="L138" s="47"/>
      <c r="M138" s="270"/>
      <c r="N138" s="271"/>
      <c r="O138" s="272"/>
      <c r="P138" s="272"/>
      <c r="Q138" s="272"/>
      <c r="R138" s="272"/>
      <c r="S138" s="272"/>
      <c r="T138" s="273"/>
      <c r="U138" s="41"/>
      <c r="V138" s="41"/>
      <c r="W138" s="41"/>
      <c r="X138" s="41"/>
      <c r="Y138" s="41"/>
      <c r="Z138" s="41"/>
      <c r="AA138" s="41"/>
      <c r="AB138" s="41"/>
      <c r="AC138" s="41"/>
      <c r="AD138" s="41"/>
      <c r="AE138" s="41"/>
      <c r="AT138" s="20" t="s">
        <v>317</v>
      </c>
      <c r="AU138" s="20" t="s">
        <v>85</v>
      </c>
    </row>
    <row r="139" s="2" customFormat="1" ht="6.96" customHeight="1">
      <c r="A139" s="41"/>
      <c r="B139" s="62"/>
      <c r="C139" s="63"/>
      <c r="D139" s="63"/>
      <c r="E139" s="63"/>
      <c r="F139" s="63"/>
      <c r="G139" s="63"/>
      <c r="H139" s="63"/>
      <c r="I139" s="63"/>
      <c r="J139" s="63"/>
      <c r="K139" s="63"/>
      <c r="L139" s="47"/>
      <c r="M139" s="41"/>
      <c r="O139" s="41"/>
      <c r="P139" s="41"/>
      <c r="Q139" s="41"/>
      <c r="R139" s="41"/>
      <c r="S139" s="41"/>
      <c r="T139" s="41"/>
      <c r="U139" s="41"/>
      <c r="V139" s="41"/>
      <c r="W139" s="41"/>
      <c r="X139" s="41"/>
      <c r="Y139" s="41"/>
      <c r="Z139" s="41"/>
      <c r="AA139" s="41"/>
      <c r="AB139" s="41"/>
      <c r="AC139" s="41"/>
      <c r="AD139" s="41"/>
      <c r="AE139" s="41"/>
    </row>
  </sheetData>
  <sheetProtection sheet="1" autoFilter="0" formatColumns="0" formatRows="0" objects="1" scenarios="1" spinCount="100000" saltValue="TtMyWMCvO91xURtEJC+FN0cuF2EdzaZ8TCxShr7GgCeBpD+nyy0CoAbe4vij2vWHXdjzKE0tNdrbnGuC01PONw==" hashValue="Uxv2jYf3gCNUvpU021B3fLBffQi2M6SX0+xpTa1/h6Y2RhH7dK6sTuhWbCZqNjUk85HQ4PKnb41bYsfYBR1OuA==" algorithmName="SHA-512" password="CC35"/>
  <autoFilter ref="C93:K138"/>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8" r:id="rId1" display="https://podminky.urs.cz/item/CS_URS_2024_02/272321511"/>
    <hyperlink ref="F102" r:id="rId2" display="https://podminky.urs.cz/item/CS_URS_2024_02/741210103"/>
    <hyperlink ref="F105" r:id="rId3" display="https://podminky.urs.cz/item/CS_URS_2024_02/741210621"/>
    <hyperlink ref="F109" r:id="rId4" display="https://podminky.urs.cz/item/CS_URS_2024_02/742110102"/>
    <hyperlink ref="F114" r:id="rId5" display="https://podminky.urs.cz/item/CS_URS_2024_02/210280002"/>
    <hyperlink ref="F116" r:id="rId6" display="https://podminky.urs.cz/item/CS_URS_2024_02/210812011"/>
    <hyperlink ref="F122" r:id="rId7" display="https://podminky.urs.cz/item/CS_URS_2024_02/460791212"/>
    <hyperlink ref="F126" r:id="rId8" display="https://podminky.urs.cz/item/CS_URS_2024_02/460010025"/>
    <hyperlink ref="F128" r:id="rId9" display="https://podminky.urs.cz/item/CS_URS_2024_02/460131113"/>
    <hyperlink ref="F130" r:id="rId10" display="https://podminky.urs.cz/item/CS_URS_2024_02/460391123"/>
    <hyperlink ref="F132" r:id="rId11" display="https://podminky.urs.cz/item/CS_URS_2024_02/460161172"/>
    <hyperlink ref="F134" r:id="rId12" display="https://podminky.urs.cz/item/CS_URS_2024_02/460431182"/>
    <hyperlink ref="F136" r:id="rId13" display="https://podminky.urs.cz/item/CS_URS_2024_02/460661111"/>
    <hyperlink ref="F138" r:id="rId14" display="https://podminky.urs.cz/item/CS_URS_2024_02/460671113"/>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6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281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11446</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ROUND(J92,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ROUND((SUM(BE92:BE193)),  2)</f>
        <v>0</v>
      </c>
      <c r="G35" s="41"/>
      <c r="H35" s="41"/>
      <c r="I35" s="161">
        <v>0.20999999999999999</v>
      </c>
      <c r="J35" s="160">
        <f>ROUND(((SUM(BE92:BE193))*I35),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ROUND((SUM(BF92:BF193)),  2)</f>
        <v>0</v>
      </c>
      <c r="G36" s="41"/>
      <c r="H36" s="41"/>
      <c r="I36" s="161">
        <v>0.12</v>
      </c>
      <c r="J36" s="160">
        <f>ROUND(((SUM(BF92:BF193))*I36),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ROUND((SUM(BG92:BG193)),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ROUND((SUM(BH92:BH193)),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ROUND((SUM(BI92:BI193)),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910 - Provizorní tramvajové zastávky</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J92</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J94</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2298</v>
      </c>
      <c r="E66" s="186"/>
      <c r="F66" s="186"/>
      <c r="G66" s="186"/>
      <c r="H66" s="186"/>
      <c r="I66" s="186"/>
      <c r="J66" s="187">
        <f>J100</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1519</v>
      </c>
      <c r="E67" s="186"/>
      <c r="F67" s="186"/>
      <c r="G67" s="186"/>
      <c r="H67" s="186"/>
      <c r="I67" s="186"/>
      <c r="J67" s="187">
        <f>J117</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538</v>
      </c>
      <c r="E68" s="186"/>
      <c r="F68" s="186"/>
      <c r="G68" s="186"/>
      <c r="H68" s="186"/>
      <c r="I68" s="186"/>
      <c r="J68" s="187">
        <f>J138</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438</v>
      </c>
      <c r="E69" s="186"/>
      <c r="F69" s="186"/>
      <c r="G69" s="186"/>
      <c r="H69" s="186"/>
      <c r="I69" s="186"/>
      <c r="J69" s="187">
        <f>J180</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439</v>
      </c>
      <c r="E70" s="186"/>
      <c r="F70" s="186"/>
      <c r="G70" s="186"/>
      <c r="H70" s="186"/>
      <c r="I70" s="186"/>
      <c r="J70" s="187">
        <f>J191</f>
        <v>0</v>
      </c>
      <c r="K70" s="128"/>
      <c r="L70" s="188"/>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8"/>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8"/>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8"/>
      <c r="S76" s="41"/>
      <c r="T76" s="41"/>
      <c r="U76" s="41"/>
      <c r="V76" s="41"/>
      <c r="W76" s="41"/>
      <c r="X76" s="41"/>
      <c r="Y76" s="41"/>
      <c r="Z76" s="41"/>
      <c r="AA76" s="41"/>
      <c r="AB76" s="41"/>
      <c r="AC76" s="41"/>
      <c r="AD76" s="41"/>
      <c r="AE76" s="41"/>
    </row>
    <row r="77" s="2" customFormat="1" ht="24.96" customHeight="1">
      <c r="A77" s="41"/>
      <c r="B77" s="42"/>
      <c r="C77" s="26" t="s">
        <v>293</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173" t="str">
        <f>E7</f>
        <v>DI_c10_Revitalizace Náměstí Republiky-PDPS</v>
      </c>
      <c r="F80" s="35"/>
      <c r="G80" s="35"/>
      <c r="H80" s="35"/>
      <c r="I80" s="43"/>
      <c r="J80" s="43"/>
      <c r="K80" s="43"/>
      <c r="L80" s="148"/>
      <c r="S80" s="41"/>
      <c r="T80" s="41"/>
      <c r="U80" s="41"/>
      <c r="V80" s="41"/>
      <c r="W80" s="41"/>
      <c r="X80" s="41"/>
      <c r="Y80" s="41"/>
      <c r="Z80" s="41"/>
      <c r="AA80" s="41"/>
      <c r="AB80" s="41"/>
      <c r="AC80" s="41"/>
      <c r="AD80" s="41"/>
      <c r="AE80" s="41"/>
    </row>
    <row r="81" s="1" customFormat="1" ht="12" customHeight="1">
      <c r="B81" s="24"/>
      <c r="C81" s="35" t="s">
        <v>283</v>
      </c>
      <c r="D81" s="25"/>
      <c r="E81" s="25"/>
      <c r="F81" s="25"/>
      <c r="G81" s="25"/>
      <c r="H81" s="25"/>
      <c r="I81" s="25"/>
      <c r="J81" s="25"/>
      <c r="K81" s="25"/>
      <c r="L81" s="23"/>
    </row>
    <row r="82" s="2" customFormat="1" ht="16.5" customHeight="1">
      <c r="A82" s="41"/>
      <c r="B82" s="42"/>
      <c r="C82" s="43"/>
      <c r="D82" s="43"/>
      <c r="E82" s="173" t="s">
        <v>284</v>
      </c>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285</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72" t="str">
        <f>E11</f>
        <v>SO 910 - Provizorní tramvajové zastávky</v>
      </c>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31. 1. 2025</v>
      </c>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Statutární město Ostrava</v>
      </c>
      <c r="G88" s="43"/>
      <c r="H88" s="43"/>
      <c r="I88" s="35" t="s">
        <v>33</v>
      </c>
      <c r="J88" s="39" t="str">
        <f>E23</f>
        <v>AFRY CZ s.r.o.</v>
      </c>
      <c r="K88" s="43"/>
      <c r="L88" s="148"/>
      <c r="S88" s="41"/>
      <c r="T88" s="41"/>
      <c r="U88" s="41"/>
      <c r="V88" s="41"/>
      <c r="W88" s="41"/>
      <c r="X88" s="41"/>
      <c r="Y88" s="41"/>
      <c r="Z88" s="41"/>
      <c r="AA88" s="41"/>
      <c r="AB88" s="41"/>
      <c r="AC88" s="41"/>
      <c r="AD88" s="41"/>
      <c r="AE88" s="41"/>
    </row>
    <row r="89" s="2" customFormat="1" ht="15.15" customHeight="1">
      <c r="A89" s="41"/>
      <c r="B89" s="42"/>
      <c r="C89" s="35" t="s">
        <v>31</v>
      </c>
      <c r="D89" s="43"/>
      <c r="E89" s="43"/>
      <c r="F89" s="30" t="str">
        <f>IF(E20="","",E20)</f>
        <v>Vyplň údaj</v>
      </c>
      <c r="G89" s="43"/>
      <c r="H89" s="43"/>
      <c r="I89" s="35" t="s">
        <v>38</v>
      </c>
      <c r="J89" s="39" t="str">
        <f>E26</f>
        <v xml:space="preserve"> </v>
      </c>
      <c r="K89" s="43"/>
      <c r="L89" s="148"/>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11" customFormat="1" ht="29.28" customHeight="1">
      <c r="A91" s="189"/>
      <c r="B91" s="190"/>
      <c r="C91" s="191" t="s">
        <v>294</v>
      </c>
      <c r="D91" s="192" t="s">
        <v>61</v>
      </c>
      <c r="E91" s="192" t="s">
        <v>57</v>
      </c>
      <c r="F91" s="192" t="s">
        <v>58</v>
      </c>
      <c r="G91" s="192" t="s">
        <v>295</v>
      </c>
      <c r="H91" s="192" t="s">
        <v>296</v>
      </c>
      <c r="I91" s="192" t="s">
        <v>297</v>
      </c>
      <c r="J91" s="192" t="s">
        <v>289</v>
      </c>
      <c r="K91" s="193" t="s">
        <v>298</v>
      </c>
      <c r="L91" s="194"/>
      <c r="M91" s="95" t="s">
        <v>19</v>
      </c>
      <c r="N91" s="96" t="s">
        <v>46</v>
      </c>
      <c r="O91" s="96" t="s">
        <v>299</v>
      </c>
      <c r="P91" s="96" t="s">
        <v>300</v>
      </c>
      <c r="Q91" s="96" t="s">
        <v>301</v>
      </c>
      <c r="R91" s="96" t="s">
        <v>302</v>
      </c>
      <c r="S91" s="96" t="s">
        <v>303</v>
      </c>
      <c r="T91" s="97" t="s">
        <v>304</v>
      </c>
      <c r="U91" s="189"/>
      <c r="V91" s="189"/>
      <c r="W91" s="189"/>
      <c r="X91" s="189"/>
      <c r="Y91" s="189"/>
      <c r="Z91" s="189"/>
      <c r="AA91" s="189"/>
      <c r="AB91" s="189"/>
      <c r="AC91" s="189"/>
      <c r="AD91" s="189"/>
      <c r="AE91" s="189"/>
    </row>
    <row r="92" s="2" customFormat="1" ht="22.8" customHeight="1">
      <c r="A92" s="41"/>
      <c r="B92" s="42"/>
      <c r="C92" s="102" t="s">
        <v>305</v>
      </c>
      <c r="D92" s="43"/>
      <c r="E92" s="43"/>
      <c r="F92" s="43"/>
      <c r="G92" s="43"/>
      <c r="H92" s="43"/>
      <c r="I92" s="43"/>
      <c r="J92" s="195">
        <f>BK92</f>
        <v>0</v>
      </c>
      <c r="K92" s="43"/>
      <c r="L92" s="47"/>
      <c r="M92" s="98"/>
      <c r="N92" s="196"/>
      <c r="O92" s="99"/>
      <c r="P92" s="197">
        <f>P93</f>
        <v>0</v>
      </c>
      <c r="Q92" s="99"/>
      <c r="R92" s="197">
        <f>R93</f>
        <v>18.0229097</v>
      </c>
      <c r="S92" s="99"/>
      <c r="T92" s="198">
        <f>T93</f>
        <v>12.200000000000001</v>
      </c>
      <c r="U92" s="41"/>
      <c r="V92" s="41"/>
      <c r="W92" s="41"/>
      <c r="X92" s="41"/>
      <c r="Y92" s="41"/>
      <c r="Z92" s="41"/>
      <c r="AA92" s="41"/>
      <c r="AB92" s="41"/>
      <c r="AC92" s="41"/>
      <c r="AD92" s="41"/>
      <c r="AE92" s="41"/>
      <c r="AT92" s="20" t="s">
        <v>75</v>
      </c>
      <c r="AU92" s="20" t="s">
        <v>290</v>
      </c>
      <c r="BK92" s="199">
        <f>BK93</f>
        <v>0</v>
      </c>
    </row>
    <row r="93" s="12" customFormat="1" ht="25.92" customHeight="1">
      <c r="A93" s="12"/>
      <c r="B93" s="200"/>
      <c r="C93" s="201"/>
      <c r="D93" s="202" t="s">
        <v>75</v>
      </c>
      <c r="E93" s="203" t="s">
        <v>306</v>
      </c>
      <c r="F93" s="203" t="s">
        <v>307</v>
      </c>
      <c r="G93" s="201"/>
      <c r="H93" s="201"/>
      <c r="I93" s="204"/>
      <c r="J93" s="205">
        <f>BK93</f>
        <v>0</v>
      </c>
      <c r="K93" s="201"/>
      <c r="L93" s="206"/>
      <c r="M93" s="207"/>
      <c r="N93" s="208"/>
      <c r="O93" s="208"/>
      <c r="P93" s="209">
        <f>P94+P100+P117+P138+P180+P191</f>
        <v>0</v>
      </c>
      <c r="Q93" s="208"/>
      <c r="R93" s="209">
        <f>R94+R100+R117+R138+R180+R191</f>
        <v>18.0229097</v>
      </c>
      <c r="S93" s="208"/>
      <c r="T93" s="210">
        <f>T94+T100+T117+T138+T180+T191</f>
        <v>12.200000000000001</v>
      </c>
      <c r="U93" s="12"/>
      <c r="V93" s="12"/>
      <c r="W93" s="12"/>
      <c r="X93" s="12"/>
      <c r="Y93" s="12"/>
      <c r="Z93" s="12"/>
      <c r="AA93" s="12"/>
      <c r="AB93" s="12"/>
      <c r="AC93" s="12"/>
      <c r="AD93" s="12"/>
      <c r="AE93" s="12"/>
      <c r="AR93" s="211" t="s">
        <v>83</v>
      </c>
      <c r="AT93" s="212" t="s">
        <v>75</v>
      </c>
      <c r="AU93" s="212" t="s">
        <v>76</v>
      </c>
      <c r="AY93" s="211" t="s">
        <v>308</v>
      </c>
      <c r="BK93" s="213">
        <f>BK94+BK100+BK117+BK138+BK180+BK191</f>
        <v>0</v>
      </c>
    </row>
    <row r="94" s="12" customFormat="1" ht="22.8" customHeight="1">
      <c r="A94" s="12"/>
      <c r="B94" s="200"/>
      <c r="C94" s="201"/>
      <c r="D94" s="202" t="s">
        <v>75</v>
      </c>
      <c r="E94" s="214" t="s">
        <v>83</v>
      </c>
      <c r="F94" s="214" t="s">
        <v>309</v>
      </c>
      <c r="G94" s="201"/>
      <c r="H94" s="201"/>
      <c r="I94" s="204"/>
      <c r="J94" s="215">
        <f>BK94</f>
        <v>0</v>
      </c>
      <c r="K94" s="201"/>
      <c r="L94" s="206"/>
      <c r="M94" s="207"/>
      <c r="N94" s="208"/>
      <c r="O94" s="208"/>
      <c r="P94" s="209">
        <f>SUM(P95:P99)</f>
        <v>0</v>
      </c>
      <c r="Q94" s="208"/>
      <c r="R94" s="209">
        <f>SUM(R95:R99)</f>
        <v>0</v>
      </c>
      <c r="S94" s="208"/>
      <c r="T94" s="210">
        <f>SUM(T95:T99)</f>
        <v>9.2000000000000011</v>
      </c>
      <c r="U94" s="12"/>
      <c r="V94" s="12"/>
      <c r="W94" s="12"/>
      <c r="X94" s="12"/>
      <c r="Y94" s="12"/>
      <c r="Z94" s="12"/>
      <c r="AA94" s="12"/>
      <c r="AB94" s="12"/>
      <c r="AC94" s="12"/>
      <c r="AD94" s="12"/>
      <c r="AE94" s="12"/>
      <c r="AR94" s="211" t="s">
        <v>83</v>
      </c>
      <c r="AT94" s="212" t="s">
        <v>75</v>
      </c>
      <c r="AU94" s="212" t="s">
        <v>83</v>
      </c>
      <c r="AY94" s="211" t="s">
        <v>308</v>
      </c>
      <c r="BK94" s="213">
        <f>SUM(BK95:BK99)</f>
        <v>0</v>
      </c>
    </row>
    <row r="95" s="2" customFormat="1" ht="24.15" customHeight="1">
      <c r="A95" s="41"/>
      <c r="B95" s="42"/>
      <c r="C95" s="216" t="s">
        <v>83</v>
      </c>
      <c r="D95" s="216" t="s">
        <v>310</v>
      </c>
      <c r="E95" s="217" t="s">
        <v>1093</v>
      </c>
      <c r="F95" s="218" t="s">
        <v>1094</v>
      </c>
      <c r="G95" s="219" t="s">
        <v>474</v>
      </c>
      <c r="H95" s="220">
        <v>40</v>
      </c>
      <c r="I95" s="221"/>
      <c r="J95" s="222">
        <f>ROUND(I95*H95,2)</f>
        <v>0</v>
      </c>
      <c r="K95" s="218" t="s">
        <v>314</v>
      </c>
      <c r="L95" s="47"/>
      <c r="M95" s="223" t="s">
        <v>19</v>
      </c>
      <c r="N95" s="224" t="s">
        <v>47</v>
      </c>
      <c r="O95" s="87"/>
      <c r="P95" s="225">
        <f>O95*H95</f>
        <v>0</v>
      </c>
      <c r="Q95" s="225">
        <v>0</v>
      </c>
      <c r="R95" s="225">
        <f>Q95*H95</f>
        <v>0</v>
      </c>
      <c r="S95" s="225">
        <v>0.23000000000000001</v>
      </c>
      <c r="T95" s="226">
        <f>S95*H95</f>
        <v>9.2000000000000011</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11447</v>
      </c>
    </row>
    <row r="96" s="2" customFormat="1">
      <c r="A96" s="41"/>
      <c r="B96" s="42"/>
      <c r="C96" s="43"/>
      <c r="D96" s="229" t="s">
        <v>317</v>
      </c>
      <c r="E96" s="43"/>
      <c r="F96" s="230" t="s">
        <v>1096</v>
      </c>
      <c r="G96" s="43"/>
      <c r="H96" s="43"/>
      <c r="I96" s="231"/>
      <c r="J96" s="43"/>
      <c r="K96" s="43"/>
      <c r="L96" s="47"/>
      <c r="M96" s="232"/>
      <c r="N96" s="233"/>
      <c r="O96" s="87"/>
      <c r="P96" s="87"/>
      <c r="Q96" s="87"/>
      <c r="R96" s="87"/>
      <c r="S96" s="87"/>
      <c r="T96" s="88"/>
      <c r="U96" s="41"/>
      <c r="V96" s="41"/>
      <c r="W96" s="41"/>
      <c r="X96" s="41"/>
      <c r="Y96" s="41"/>
      <c r="Z96" s="41"/>
      <c r="AA96" s="41"/>
      <c r="AB96" s="41"/>
      <c r="AC96" s="41"/>
      <c r="AD96" s="41"/>
      <c r="AE96" s="41"/>
      <c r="AT96" s="20" t="s">
        <v>317</v>
      </c>
      <c r="AU96" s="20" t="s">
        <v>85</v>
      </c>
    </row>
    <row r="97" s="13" customFormat="1">
      <c r="A97" s="13"/>
      <c r="B97" s="234"/>
      <c r="C97" s="235"/>
      <c r="D97" s="236" t="s">
        <v>319</v>
      </c>
      <c r="E97" s="237" t="s">
        <v>19</v>
      </c>
      <c r="F97" s="238" t="s">
        <v>11448</v>
      </c>
      <c r="G97" s="235"/>
      <c r="H97" s="239">
        <v>20</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76</v>
      </c>
      <c r="AY97" s="245" t="s">
        <v>308</v>
      </c>
    </row>
    <row r="98" s="13" customFormat="1">
      <c r="A98" s="13"/>
      <c r="B98" s="234"/>
      <c r="C98" s="235"/>
      <c r="D98" s="236" t="s">
        <v>319</v>
      </c>
      <c r="E98" s="237" t="s">
        <v>19</v>
      </c>
      <c r="F98" s="238" t="s">
        <v>11449</v>
      </c>
      <c r="G98" s="235"/>
      <c r="H98" s="239">
        <v>20</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76</v>
      </c>
      <c r="AY98" s="245" t="s">
        <v>308</v>
      </c>
    </row>
    <row r="99" s="15" customFormat="1">
      <c r="A99" s="15"/>
      <c r="B99" s="259"/>
      <c r="C99" s="260"/>
      <c r="D99" s="236" t="s">
        <v>319</v>
      </c>
      <c r="E99" s="261" t="s">
        <v>19</v>
      </c>
      <c r="F99" s="262" t="s">
        <v>448</v>
      </c>
      <c r="G99" s="260"/>
      <c r="H99" s="263">
        <v>40</v>
      </c>
      <c r="I99" s="264"/>
      <c r="J99" s="260"/>
      <c r="K99" s="260"/>
      <c r="L99" s="265"/>
      <c r="M99" s="266"/>
      <c r="N99" s="267"/>
      <c r="O99" s="267"/>
      <c r="P99" s="267"/>
      <c r="Q99" s="267"/>
      <c r="R99" s="267"/>
      <c r="S99" s="267"/>
      <c r="T99" s="268"/>
      <c r="U99" s="15"/>
      <c r="V99" s="15"/>
      <c r="W99" s="15"/>
      <c r="X99" s="15"/>
      <c r="Y99" s="15"/>
      <c r="Z99" s="15"/>
      <c r="AA99" s="15"/>
      <c r="AB99" s="15"/>
      <c r="AC99" s="15"/>
      <c r="AD99" s="15"/>
      <c r="AE99" s="15"/>
      <c r="AT99" s="269" t="s">
        <v>319</v>
      </c>
      <c r="AU99" s="269" t="s">
        <v>85</v>
      </c>
      <c r="AV99" s="15" t="s">
        <v>315</v>
      </c>
      <c r="AW99" s="15" t="s">
        <v>37</v>
      </c>
      <c r="AX99" s="15" t="s">
        <v>83</v>
      </c>
      <c r="AY99" s="269" t="s">
        <v>308</v>
      </c>
    </row>
    <row r="100" s="12" customFormat="1" ht="22.8" customHeight="1">
      <c r="A100" s="12"/>
      <c r="B100" s="200"/>
      <c r="C100" s="201"/>
      <c r="D100" s="202" t="s">
        <v>75</v>
      </c>
      <c r="E100" s="214" t="s">
        <v>150</v>
      </c>
      <c r="F100" s="214" t="s">
        <v>2342</v>
      </c>
      <c r="G100" s="201"/>
      <c r="H100" s="201"/>
      <c r="I100" s="204"/>
      <c r="J100" s="215">
        <f>BK100</f>
        <v>0</v>
      </c>
      <c r="K100" s="201"/>
      <c r="L100" s="206"/>
      <c r="M100" s="207"/>
      <c r="N100" s="208"/>
      <c r="O100" s="208"/>
      <c r="P100" s="209">
        <f>SUM(P101:P116)</f>
        <v>0</v>
      </c>
      <c r="Q100" s="208"/>
      <c r="R100" s="209">
        <f>SUM(R101:R116)</f>
        <v>1.8989999999999998</v>
      </c>
      <c r="S100" s="208"/>
      <c r="T100" s="210">
        <f>SUM(T101:T116)</f>
        <v>0</v>
      </c>
      <c r="U100" s="12"/>
      <c r="V100" s="12"/>
      <c r="W100" s="12"/>
      <c r="X100" s="12"/>
      <c r="Y100" s="12"/>
      <c r="Z100" s="12"/>
      <c r="AA100" s="12"/>
      <c r="AB100" s="12"/>
      <c r="AC100" s="12"/>
      <c r="AD100" s="12"/>
      <c r="AE100" s="12"/>
      <c r="AR100" s="211" t="s">
        <v>83</v>
      </c>
      <c r="AT100" s="212" t="s">
        <v>75</v>
      </c>
      <c r="AU100" s="212" t="s">
        <v>83</v>
      </c>
      <c r="AY100" s="211" t="s">
        <v>308</v>
      </c>
      <c r="BK100" s="213">
        <f>SUM(BK101:BK116)</f>
        <v>0</v>
      </c>
    </row>
    <row r="101" s="2" customFormat="1" ht="24.15" customHeight="1">
      <c r="A101" s="41"/>
      <c r="B101" s="42"/>
      <c r="C101" s="216" t="s">
        <v>85</v>
      </c>
      <c r="D101" s="216" t="s">
        <v>310</v>
      </c>
      <c r="E101" s="217" t="s">
        <v>11450</v>
      </c>
      <c r="F101" s="218" t="s">
        <v>11451</v>
      </c>
      <c r="G101" s="219" t="s">
        <v>474</v>
      </c>
      <c r="H101" s="220">
        <v>100</v>
      </c>
      <c r="I101" s="221"/>
      <c r="J101" s="222">
        <f>ROUND(I101*H101,2)</f>
        <v>0</v>
      </c>
      <c r="K101" s="218" t="s">
        <v>314</v>
      </c>
      <c r="L101" s="47"/>
      <c r="M101" s="223" t="s">
        <v>19</v>
      </c>
      <c r="N101" s="224" t="s">
        <v>47</v>
      </c>
      <c r="O101" s="87"/>
      <c r="P101" s="225">
        <f>O101*H101</f>
        <v>0</v>
      </c>
      <c r="Q101" s="225">
        <v>0.018839999999999999</v>
      </c>
      <c r="R101" s="225">
        <f>Q101*H101</f>
        <v>1.8839999999999999</v>
      </c>
      <c r="S101" s="225">
        <v>0</v>
      </c>
      <c r="T101" s="226">
        <f>S101*H101</f>
        <v>0</v>
      </c>
      <c r="U101" s="41"/>
      <c r="V101" s="41"/>
      <c r="W101" s="41"/>
      <c r="X101" s="41"/>
      <c r="Y101" s="41"/>
      <c r="Z101" s="41"/>
      <c r="AA101" s="41"/>
      <c r="AB101" s="41"/>
      <c r="AC101" s="41"/>
      <c r="AD101" s="41"/>
      <c r="AE101" s="41"/>
      <c r="AR101" s="227" t="s">
        <v>315</v>
      </c>
      <c r="AT101" s="227" t="s">
        <v>310</v>
      </c>
      <c r="AU101" s="227" t="s">
        <v>85</v>
      </c>
      <c r="AY101" s="20" t="s">
        <v>308</v>
      </c>
      <c r="BE101" s="228">
        <f>IF(N101="základní",J101,0)</f>
        <v>0</v>
      </c>
      <c r="BF101" s="228">
        <f>IF(N101="snížená",J101,0)</f>
        <v>0</v>
      </c>
      <c r="BG101" s="228">
        <f>IF(N101="zákl. přenesená",J101,0)</f>
        <v>0</v>
      </c>
      <c r="BH101" s="228">
        <f>IF(N101="sníž. přenesená",J101,0)</f>
        <v>0</v>
      </c>
      <c r="BI101" s="228">
        <f>IF(N101="nulová",J101,0)</f>
        <v>0</v>
      </c>
      <c r="BJ101" s="20" t="s">
        <v>83</v>
      </c>
      <c r="BK101" s="228">
        <f>ROUND(I101*H101,2)</f>
        <v>0</v>
      </c>
      <c r="BL101" s="20" t="s">
        <v>315</v>
      </c>
      <c r="BM101" s="227" t="s">
        <v>11452</v>
      </c>
    </row>
    <row r="102" s="2" customFormat="1">
      <c r="A102" s="41"/>
      <c r="B102" s="42"/>
      <c r="C102" s="43"/>
      <c r="D102" s="229" t="s">
        <v>317</v>
      </c>
      <c r="E102" s="43"/>
      <c r="F102" s="230" t="s">
        <v>11453</v>
      </c>
      <c r="G102" s="43"/>
      <c r="H102" s="43"/>
      <c r="I102" s="231"/>
      <c r="J102" s="43"/>
      <c r="K102" s="43"/>
      <c r="L102" s="47"/>
      <c r="M102" s="232"/>
      <c r="N102" s="233"/>
      <c r="O102" s="87"/>
      <c r="P102" s="87"/>
      <c r="Q102" s="87"/>
      <c r="R102" s="87"/>
      <c r="S102" s="87"/>
      <c r="T102" s="88"/>
      <c r="U102" s="41"/>
      <c r="V102" s="41"/>
      <c r="W102" s="41"/>
      <c r="X102" s="41"/>
      <c r="Y102" s="41"/>
      <c r="Z102" s="41"/>
      <c r="AA102" s="41"/>
      <c r="AB102" s="41"/>
      <c r="AC102" s="41"/>
      <c r="AD102" s="41"/>
      <c r="AE102" s="41"/>
      <c r="AT102" s="20" t="s">
        <v>317</v>
      </c>
      <c r="AU102" s="20" t="s">
        <v>85</v>
      </c>
    </row>
    <row r="103" s="14" customFormat="1">
      <c r="A103" s="14"/>
      <c r="B103" s="249"/>
      <c r="C103" s="250"/>
      <c r="D103" s="236" t="s">
        <v>319</v>
      </c>
      <c r="E103" s="251" t="s">
        <v>19</v>
      </c>
      <c r="F103" s="252" t="s">
        <v>11454</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14" customFormat="1">
      <c r="A104" s="14"/>
      <c r="B104" s="249"/>
      <c r="C104" s="250"/>
      <c r="D104" s="236" t="s">
        <v>319</v>
      </c>
      <c r="E104" s="251" t="s">
        <v>19</v>
      </c>
      <c r="F104" s="252" t="s">
        <v>11455</v>
      </c>
      <c r="G104" s="250"/>
      <c r="H104" s="251" t="s">
        <v>19</v>
      </c>
      <c r="I104" s="253"/>
      <c r="J104" s="250"/>
      <c r="K104" s="250"/>
      <c r="L104" s="254"/>
      <c r="M104" s="255"/>
      <c r="N104" s="256"/>
      <c r="O104" s="256"/>
      <c r="P104" s="256"/>
      <c r="Q104" s="256"/>
      <c r="R104" s="256"/>
      <c r="S104" s="256"/>
      <c r="T104" s="257"/>
      <c r="U104" s="14"/>
      <c r="V104" s="14"/>
      <c r="W104" s="14"/>
      <c r="X104" s="14"/>
      <c r="Y104" s="14"/>
      <c r="Z104" s="14"/>
      <c r="AA104" s="14"/>
      <c r="AB104" s="14"/>
      <c r="AC104" s="14"/>
      <c r="AD104" s="14"/>
      <c r="AE104" s="14"/>
      <c r="AT104" s="258" t="s">
        <v>319</v>
      </c>
      <c r="AU104" s="258" t="s">
        <v>85</v>
      </c>
      <c r="AV104" s="14" t="s">
        <v>83</v>
      </c>
      <c r="AW104" s="14" t="s">
        <v>37</v>
      </c>
      <c r="AX104" s="14" t="s">
        <v>76</v>
      </c>
      <c r="AY104" s="258" t="s">
        <v>308</v>
      </c>
    </row>
    <row r="105" s="13" customFormat="1">
      <c r="A105" s="13"/>
      <c r="B105" s="234"/>
      <c r="C105" s="235"/>
      <c r="D105" s="236" t="s">
        <v>319</v>
      </c>
      <c r="E105" s="237" t="s">
        <v>19</v>
      </c>
      <c r="F105" s="238" t="s">
        <v>11456</v>
      </c>
      <c r="G105" s="235"/>
      <c r="H105" s="239">
        <v>100</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83</v>
      </c>
      <c r="AY105" s="245" t="s">
        <v>308</v>
      </c>
    </row>
    <row r="106" s="2" customFormat="1" ht="24.15" customHeight="1">
      <c r="A106" s="41"/>
      <c r="B106" s="42"/>
      <c r="C106" s="216" t="s">
        <v>150</v>
      </c>
      <c r="D106" s="216" t="s">
        <v>310</v>
      </c>
      <c r="E106" s="217" t="s">
        <v>11457</v>
      </c>
      <c r="F106" s="218" t="s">
        <v>11458</v>
      </c>
      <c r="G106" s="219" t="s">
        <v>474</v>
      </c>
      <c r="H106" s="220">
        <v>100</v>
      </c>
      <c r="I106" s="221"/>
      <c r="J106" s="222">
        <f>ROUND(I106*H106,2)</f>
        <v>0</v>
      </c>
      <c r="K106" s="218" t="s">
        <v>314</v>
      </c>
      <c r="L106" s="47"/>
      <c r="M106" s="223" t="s">
        <v>19</v>
      </c>
      <c r="N106" s="224" t="s">
        <v>47</v>
      </c>
      <c r="O106" s="87"/>
      <c r="P106" s="225">
        <f>O106*H106</f>
        <v>0</v>
      </c>
      <c r="Q106" s="225">
        <v>0.00014999999999999999</v>
      </c>
      <c r="R106" s="225">
        <f>Q106*H106</f>
        <v>0.014999999999999999</v>
      </c>
      <c r="S106" s="225">
        <v>0</v>
      </c>
      <c r="T106" s="226">
        <f>S106*H106</f>
        <v>0</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11459</v>
      </c>
    </row>
    <row r="107" s="2" customFormat="1">
      <c r="A107" s="41"/>
      <c r="B107" s="42"/>
      <c r="C107" s="43"/>
      <c r="D107" s="229" t="s">
        <v>317</v>
      </c>
      <c r="E107" s="43"/>
      <c r="F107" s="230" t="s">
        <v>11460</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4" customFormat="1">
      <c r="A108" s="14"/>
      <c r="B108" s="249"/>
      <c r="C108" s="250"/>
      <c r="D108" s="236" t="s">
        <v>319</v>
      </c>
      <c r="E108" s="251" t="s">
        <v>19</v>
      </c>
      <c r="F108" s="252" t="s">
        <v>11461</v>
      </c>
      <c r="G108" s="250"/>
      <c r="H108" s="251" t="s">
        <v>19</v>
      </c>
      <c r="I108" s="253"/>
      <c r="J108" s="250"/>
      <c r="K108" s="250"/>
      <c r="L108" s="254"/>
      <c r="M108" s="255"/>
      <c r="N108" s="256"/>
      <c r="O108" s="256"/>
      <c r="P108" s="256"/>
      <c r="Q108" s="256"/>
      <c r="R108" s="256"/>
      <c r="S108" s="256"/>
      <c r="T108" s="257"/>
      <c r="U108" s="14"/>
      <c r="V108" s="14"/>
      <c r="W108" s="14"/>
      <c r="X108" s="14"/>
      <c r="Y108" s="14"/>
      <c r="Z108" s="14"/>
      <c r="AA108" s="14"/>
      <c r="AB108" s="14"/>
      <c r="AC108" s="14"/>
      <c r="AD108" s="14"/>
      <c r="AE108" s="14"/>
      <c r="AT108" s="258" t="s">
        <v>319</v>
      </c>
      <c r="AU108" s="258" t="s">
        <v>85</v>
      </c>
      <c r="AV108" s="14" t="s">
        <v>83</v>
      </c>
      <c r="AW108" s="14" t="s">
        <v>37</v>
      </c>
      <c r="AX108" s="14" t="s">
        <v>76</v>
      </c>
      <c r="AY108" s="258" t="s">
        <v>308</v>
      </c>
    </row>
    <row r="109" s="14" customFormat="1">
      <c r="A109" s="14"/>
      <c r="B109" s="249"/>
      <c r="C109" s="250"/>
      <c r="D109" s="236" t="s">
        <v>319</v>
      </c>
      <c r="E109" s="251" t="s">
        <v>19</v>
      </c>
      <c r="F109" s="252" t="s">
        <v>11455</v>
      </c>
      <c r="G109" s="250"/>
      <c r="H109" s="251" t="s">
        <v>19</v>
      </c>
      <c r="I109" s="253"/>
      <c r="J109" s="250"/>
      <c r="K109" s="250"/>
      <c r="L109" s="254"/>
      <c r="M109" s="255"/>
      <c r="N109" s="256"/>
      <c r="O109" s="256"/>
      <c r="P109" s="256"/>
      <c r="Q109" s="256"/>
      <c r="R109" s="256"/>
      <c r="S109" s="256"/>
      <c r="T109" s="257"/>
      <c r="U109" s="14"/>
      <c r="V109" s="14"/>
      <c r="W109" s="14"/>
      <c r="X109" s="14"/>
      <c r="Y109" s="14"/>
      <c r="Z109" s="14"/>
      <c r="AA109" s="14"/>
      <c r="AB109" s="14"/>
      <c r="AC109" s="14"/>
      <c r="AD109" s="14"/>
      <c r="AE109" s="14"/>
      <c r="AT109" s="258" t="s">
        <v>319</v>
      </c>
      <c r="AU109" s="258" t="s">
        <v>85</v>
      </c>
      <c r="AV109" s="14" t="s">
        <v>83</v>
      </c>
      <c r="AW109" s="14" t="s">
        <v>37</v>
      </c>
      <c r="AX109" s="14" t="s">
        <v>76</v>
      </c>
      <c r="AY109" s="258" t="s">
        <v>308</v>
      </c>
    </row>
    <row r="110" s="14" customFormat="1">
      <c r="A110" s="14"/>
      <c r="B110" s="249"/>
      <c r="C110" s="250"/>
      <c r="D110" s="236" t="s">
        <v>319</v>
      </c>
      <c r="E110" s="251" t="s">
        <v>19</v>
      </c>
      <c r="F110" s="252" t="s">
        <v>11462</v>
      </c>
      <c r="G110" s="250"/>
      <c r="H110" s="251" t="s">
        <v>19</v>
      </c>
      <c r="I110" s="253"/>
      <c r="J110" s="250"/>
      <c r="K110" s="250"/>
      <c r="L110" s="254"/>
      <c r="M110" s="255"/>
      <c r="N110" s="256"/>
      <c r="O110" s="256"/>
      <c r="P110" s="256"/>
      <c r="Q110" s="256"/>
      <c r="R110" s="256"/>
      <c r="S110" s="256"/>
      <c r="T110" s="257"/>
      <c r="U110" s="14"/>
      <c r="V110" s="14"/>
      <c r="W110" s="14"/>
      <c r="X110" s="14"/>
      <c r="Y110" s="14"/>
      <c r="Z110" s="14"/>
      <c r="AA110" s="14"/>
      <c r="AB110" s="14"/>
      <c r="AC110" s="14"/>
      <c r="AD110" s="14"/>
      <c r="AE110" s="14"/>
      <c r="AT110" s="258" t="s">
        <v>319</v>
      </c>
      <c r="AU110" s="258" t="s">
        <v>85</v>
      </c>
      <c r="AV110" s="14" t="s">
        <v>83</v>
      </c>
      <c r="AW110" s="14" t="s">
        <v>37</v>
      </c>
      <c r="AX110" s="14" t="s">
        <v>76</v>
      </c>
      <c r="AY110" s="258" t="s">
        <v>308</v>
      </c>
    </row>
    <row r="111" s="13" customFormat="1">
      <c r="A111" s="13"/>
      <c r="B111" s="234"/>
      <c r="C111" s="235"/>
      <c r="D111" s="236" t="s">
        <v>319</v>
      </c>
      <c r="E111" s="237" t="s">
        <v>19</v>
      </c>
      <c r="F111" s="238" t="s">
        <v>11456</v>
      </c>
      <c r="G111" s="235"/>
      <c r="H111" s="239">
        <v>100</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83</v>
      </c>
      <c r="AY111" s="245" t="s">
        <v>308</v>
      </c>
    </row>
    <row r="112" s="2" customFormat="1" ht="24.15" customHeight="1">
      <c r="A112" s="41"/>
      <c r="B112" s="42"/>
      <c r="C112" s="216" t="s">
        <v>315</v>
      </c>
      <c r="D112" s="216" t="s">
        <v>310</v>
      </c>
      <c r="E112" s="217" t="s">
        <v>11463</v>
      </c>
      <c r="F112" s="218" t="s">
        <v>11464</v>
      </c>
      <c r="G112" s="219" t="s">
        <v>474</v>
      </c>
      <c r="H112" s="220">
        <v>100</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11465</v>
      </c>
    </row>
    <row r="113" s="2" customFormat="1">
      <c r="A113" s="41"/>
      <c r="B113" s="42"/>
      <c r="C113" s="43"/>
      <c r="D113" s="229" t="s">
        <v>317</v>
      </c>
      <c r="E113" s="43"/>
      <c r="F113" s="230" t="s">
        <v>11466</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4" customFormat="1">
      <c r="A114" s="14"/>
      <c r="B114" s="249"/>
      <c r="C114" s="250"/>
      <c r="D114" s="236" t="s">
        <v>319</v>
      </c>
      <c r="E114" s="251" t="s">
        <v>19</v>
      </c>
      <c r="F114" s="252" t="s">
        <v>11467</v>
      </c>
      <c r="G114" s="250"/>
      <c r="H114" s="251" t="s">
        <v>19</v>
      </c>
      <c r="I114" s="253"/>
      <c r="J114" s="250"/>
      <c r="K114" s="250"/>
      <c r="L114" s="254"/>
      <c r="M114" s="255"/>
      <c r="N114" s="256"/>
      <c r="O114" s="256"/>
      <c r="P114" s="256"/>
      <c r="Q114" s="256"/>
      <c r="R114" s="256"/>
      <c r="S114" s="256"/>
      <c r="T114" s="257"/>
      <c r="U114" s="14"/>
      <c r="V114" s="14"/>
      <c r="W114" s="14"/>
      <c r="X114" s="14"/>
      <c r="Y114" s="14"/>
      <c r="Z114" s="14"/>
      <c r="AA114" s="14"/>
      <c r="AB114" s="14"/>
      <c r="AC114" s="14"/>
      <c r="AD114" s="14"/>
      <c r="AE114" s="14"/>
      <c r="AT114" s="258" t="s">
        <v>319</v>
      </c>
      <c r="AU114" s="258" t="s">
        <v>85</v>
      </c>
      <c r="AV114" s="14" t="s">
        <v>83</v>
      </c>
      <c r="AW114" s="14" t="s">
        <v>37</v>
      </c>
      <c r="AX114" s="14" t="s">
        <v>76</v>
      </c>
      <c r="AY114" s="258" t="s">
        <v>308</v>
      </c>
    </row>
    <row r="115" s="14" customFormat="1">
      <c r="A115" s="14"/>
      <c r="B115" s="249"/>
      <c r="C115" s="250"/>
      <c r="D115" s="236" t="s">
        <v>319</v>
      </c>
      <c r="E115" s="251" t="s">
        <v>19</v>
      </c>
      <c r="F115" s="252" t="s">
        <v>11455</v>
      </c>
      <c r="G115" s="250"/>
      <c r="H115" s="251" t="s">
        <v>19</v>
      </c>
      <c r="I115" s="253"/>
      <c r="J115" s="250"/>
      <c r="K115" s="250"/>
      <c r="L115" s="254"/>
      <c r="M115" s="255"/>
      <c r="N115" s="256"/>
      <c r="O115" s="256"/>
      <c r="P115" s="256"/>
      <c r="Q115" s="256"/>
      <c r="R115" s="256"/>
      <c r="S115" s="256"/>
      <c r="T115" s="257"/>
      <c r="U115" s="14"/>
      <c r="V115" s="14"/>
      <c r="W115" s="14"/>
      <c r="X115" s="14"/>
      <c r="Y115" s="14"/>
      <c r="Z115" s="14"/>
      <c r="AA115" s="14"/>
      <c r="AB115" s="14"/>
      <c r="AC115" s="14"/>
      <c r="AD115" s="14"/>
      <c r="AE115" s="14"/>
      <c r="AT115" s="258" t="s">
        <v>319</v>
      </c>
      <c r="AU115" s="258" t="s">
        <v>85</v>
      </c>
      <c r="AV115" s="14" t="s">
        <v>83</v>
      </c>
      <c r="AW115" s="14" t="s">
        <v>37</v>
      </c>
      <c r="AX115" s="14" t="s">
        <v>76</v>
      </c>
      <c r="AY115" s="258" t="s">
        <v>308</v>
      </c>
    </row>
    <row r="116" s="13" customFormat="1">
      <c r="A116" s="13"/>
      <c r="B116" s="234"/>
      <c r="C116" s="235"/>
      <c r="D116" s="236" t="s">
        <v>319</v>
      </c>
      <c r="E116" s="237" t="s">
        <v>19</v>
      </c>
      <c r="F116" s="238" t="s">
        <v>11456</v>
      </c>
      <c r="G116" s="235"/>
      <c r="H116" s="239">
        <v>100</v>
      </c>
      <c r="I116" s="240"/>
      <c r="J116" s="235"/>
      <c r="K116" s="235"/>
      <c r="L116" s="241"/>
      <c r="M116" s="242"/>
      <c r="N116" s="243"/>
      <c r="O116" s="243"/>
      <c r="P116" s="243"/>
      <c r="Q116" s="243"/>
      <c r="R116" s="243"/>
      <c r="S116" s="243"/>
      <c r="T116" s="244"/>
      <c r="U116" s="13"/>
      <c r="V116" s="13"/>
      <c r="W116" s="13"/>
      <c r="X116" s="13"/>
      <c r="Y116" s="13"/>
      <c r="Z116" s="13"/>
      <c r="AA116" s="13"/>
      <c r="AB116" s="13"/>
      <c r="AC116" s="13"/>
      <c r="AD116" s="13"/>
      <c r="AE116" s="13"/>
      <c r="AT116" s="245" t="s">
        <v>319</v>
      </c>
      <c r="AU116" s="245" t="s">
        <v>85</v>
      </c>
      <c r="AV116" s="13" t="s">
        <v>85</v>
      </c>
      <c r="AW116" s="13" t="s">
        <v>37</v>
      </c>
      <c r="AX116" s="13" t="s">
        <v>83</v>
      </c>
      <c r="AY116" s="245" t="s">
        <v>308</v>
      </c>
    </row>
    <row r="117" s="12" customFormat="1" ht="22.8" customHeight="1">
      <c r="A117" s="12"/>
      <c r="B117" s="200"/>
      <c r="C117" s="201"/>
      <c r="D117" s="202" t="s">
        <v>75</v>
      </c>
      <c r="E117" s="214" t="s">
        <v>315</v>
      </c>
      <c r="F117" s="214" t="s">
        <v>1613</v>
      </c>
      <c r="G117" s="201"/>
      <c r="H117" s="201"/>
      <c r="I117" s="204"/>
      <c r="J117" s="215">
        <f>BK117</f>
        <v>0</v>
      </c>
      <c r="K117" s="201"/>
      <c r="L117" s="206"/>
      <c r="M117" s="207"/>
      <c r="N117" s="208"/>
      <c r="O117" s="208"/>
      <c r="P117" s="209">
        <f>SUM(P118:P137)</f>
        <v>0</v>
      </c>
      <c r="Q117" s="208"/>
      <c r="R117" s="209">
        <f>SUM(R118:R137)</f>
        <v>8.6876800000000003</v>
      </c>
      <c r="S117" s="208"/>
      <c r="T117" s="210">
        <f>SUM(T118:T137)</f>
        <v>0</v>
      </c>
      <c r="U117" s="12"/>
      <c r="V117" s="12"/>
      <c r="W117" s="12"/>
      <c r="X117" s="12"/>
      <c r="Y117" s="12"/>
      <c r="Z117" s="12"/>
      <c r="AA117" s="12"/>
      <c r="AB117" s="12"/>
      <c r="AC117" s="12"/>
      <c r="AD117" s="12"/>
      <c r="AE117" s="12"/>
      <c r="AR117" s="211" t="s">
        <v>83</v>
      </c>
      <c r="AT117" s="212" t="s">
        <v>75</v>
      </c>
      <c r="AU117" s="212" t="s">
        <v>83</v>
      </c>
      <c r="AY117" s="211" t="s">
        <v>308</v>
      </c>
      <c r="BK117" s="213">
        <f>SUM(BK118:BK137)</f>
        <v>0</v>
      </c>
    </row>
    <row r="118" s="2" customFormat="1" ht="16.5" customHeight="1">
      <c r="A118" s="41"/>
      <c r="B118" s="42"/>
      <c r="C118" s="216" t="s">
        <v>336</v>
      </c>
      <c r="D118" s="216" t="s">
        <v>310</v>
      </c>
      <c r="E118" s="217" t="s">
        <v>11468</v>
      </c>
      <c r="F118" s="218" t="s">
        <v>11469</v>
      </c>
      <c r="G118" s="219" t="s">
        <v>313</v>
      </c>
      <c r="H118" s="220">
        <v>272</v>
      </c>
      <c r="I118" s="221"/>
      <c r="J118" s="222">
        <f>ROUND(I118*H118,2)</f>
        <v>0</v>
      </c>
      <c r="K118" s="218" t="s">
        <v>314</v>
      </c>
      <c r="L118" s="47"/>
      <c r="M118" s="223" t="s">
        <v>19</v>
      </c>
      <c r="N118" s="224" t="s">
        <v>47</v>
      </c>
      <c r="O118" s="87"/>
      <c r="P118" s="225">
        <f>O118*H118</f>
        <v>0</v>
      </c>
      <c r="Q118" s="225">
        <v>0.031820000000000001</v>
      </c>
      <c r="R118" s="225">
        <f>Q118*H118</f>
        <v>8.6550399999999996</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11470</v>
      </c>
    </row>
    <row r="119" s="2" customFormat="1">
      <c r="A119" s="41"/>
      <c r="B119" s="42"/>
      <c r="C119" s="43"/>
      <c r="D119" s="229" t="s">
        <v>317</v>
      </c>
      <c r="E119" s="43"/>
      <c r="F119" s="230" t="s">
        <v>11471</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4" customFormat="1">
      <c r="A120" s="14"/>
      <c r="B120" s="249"/>
      <c r="C120" s="250"/>
      <c r="D120" s="236" t="s">
        <v>319</v>
      </c>
      <c r="E120" s="251" t="s">
        <v>19</v>
      </c>
      <c r="F120" s="252" t="s">
        <v>11472</v>
      </c>
      <c r="G120" s="250"/>
      <c r="H120" s="251" t="s">
        <v>19</v>
      </c>
      <c r="I120" s="253"/>
      <c r="J120" s="250"/>
      <c r="K120" s="250"/>
      <c r="L120" s="254"/>
      <c r="M120" s="255"/>
      <c r="N120" s="256"/>
      <c r="O120" s="256"/>
      <c r="P120" s="256"/>
      <c r="Q120" s="256"/>
      <c r="R120" s="256"/>
      <c r="S120" s="256"/>
      <c r="T120" s="257"/>
      <c r="U120" s="14"/>
      <c r="V120" s="14"/>
      <c r="W120" s="14"/>
      <c r="X120" s="14"/>
      <c r="Y120" s="14"/>
      <c r="Z120" s="14"/>
      <c r="AA120" s="14"/>
      <c r="AB120" s="14"/>
      <c r="AC120" s="14"/>
      <c r="AD120" s="14"/>
      <c r="AE120" s="14"/>
      <c r="AT120" s="258" t="s">
        <v>319</v>
      </c>
      <c r="AU120" s="258" t="s">
        <v>85</v>
      </c>
      <c r="AV120" s="14" t="s">
        <v>83</v>
      </c>
      <c r="AW120" s="14" t="s">
        <v>37</v>
      </c>
      <c r="AX120" s="14" t="s">
        <v>76</v>
      </c>
      <c r="AY120" s="258" t="s">
        <v>308</v>
      </c>
    </row>
    <row r="121" s="13" customFormat="1">
      <c r="A121" s="13"/>
      <c r="B121" s="234"/>
      <c r="C121" s="235"/>
      <c r="D121" s="236" t="s">
        <v>319</v>
      </c>
      <c r="E121" s="237" t="s">
        <v>19</v>
      </c>
      <c r="F121" s="238" t="s">
        <v>11473</v>
      </c>
      <c r="G121" s="235"/>
      <c r="H121" s="239">
        <v>250</v>
      </c>
      <c r="I121" s="240"/>
      <c r="J121" s="235"/>
      <c r="K121" s="235"/>
      <c r="L121" s="241"/>
      <c r="M121" s="242"/>
      <c r="N121" s="243"/>
      <c r="O121" s="243"/>
      <c r="P121" s="243"/>
      <c r="Q121" s="243"/>
      <c r="R121" s="243"/>
      <c r="S121" s="243"/>
      <c r="T121" s="244"/>
      <c r="U121" s="13"/>
      <c r="V121" s="13"/>
      <c r="W121" s="13"/>
      <c r="X121" s="13"/>
      <c r="Y121" s="13"/>
      <c r="Z121" s="13"/>
      <c r="AA121" s="13"/>
      <c r="AB121" s="13"/>
      <c r="AC121" s="13"/>
      <c r="AD121" s="13"/>
      <c r="AE121" s="13"/>
      <c r="AT121" s="245" t="s">
        <v>319</v>
      </c>
      <c r="AU121" s="245" t="s">
        <v>85</v>
      </c>
      <c r="AV121" s="13" t="s">
        <v>85</v>
      </c>
      <c r="AW121" s="13" t="s">
        <v>37</v>
      </c>
      <c r="AX121" s="13" t="s">
        <v>76</v>
      </c>
      <c r="AY121" s="245" t="s">
        <v>308</v>
      </c>
    </row>
    <row r="122" s="13" customFormat="1">
      <c r="A122" s="13"/>
      <c r="B122" s="234"/>
      <c r="C122" s="235"/>
      <c r="D122" s="236" t="s">
        <v>319</v>
      </c>
      <c r="E122" s="237" t="s">
        <v>19</v>
      </c>
      <c r="F122" s="238" t="s">
        <v>11474</v>
      </c>
      <c r="G122" s="235"/>
      <c r="H122" s="239">
        <v>22</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76</v>
      </c>
      <c r="AY122" s="245" t="s">
        <v>308</v>
      </c>
    </row>
    <row r="123" s="15" customFormat="1">
      <c r="A123" s="15"/>
      <c r="B123" s="259"/>
      <c r="C123" s="260"/>
      <c r="D123" s="236" t="s">
        <v>319</v>
      </c>
      <c r="E123" s="261" t="s">
        <v>19</v>
      </c>
      <c r="F123" s="262" t="s">
        <v>448</v>
      </c>
      <c r="G123" s="260"/>
      <c r="H123" s="263">
        <v>272</v>
      </c>
      <c r="I123" s="264"/>
      <c r="J123" s="260"/>
      <c r="K123" s="260"/>
      <c r="L123" s="265"/>
      <c r="M123" s="266"/>
      <c r="N123" s="267"/>
      <c r="O123" s="267"/>
      <c r="P123" s="267"/>
      <c r="Q123" s="267"/>
      <c r="R123" s="267"/>
      <c r="S123" s="267"/>
      <c r="T123" s="268"/>
      <c r="U123" s="15"/>
      <c r="V123" s="15"/>
      <c r="W123" s="15"/>
      <c r="X123" s="15"/>
      <c r="Y123" s="15"/>
      <c r="Z123" s="15"/>
      <c r="AA123" s="15"/>
      <c r="AB123" s="15"/>
      <c r="AC123" s="15"/>
      <c r="AD123" s="15"/>
      <c r="AE123" s="15"/>
      <c r="AT123" s="269" t="s">
        <v>319</v>
      </c>
      <c r="AU123" s="269" t="s">
        <v>85</v>
      </c>
      <c r="AV123" s="15" t="s">
        <v>315</v>
      </c>
      <c r="AW123" s="15" t="s">
        <v>37</v>
      </c>
      <c r="AX123" s="15" t="s">
        <v>83</v>
      </c>
      <c r="AY123" s="269" t="s">
        <v>308</v>
      </c>
    </row>
    <row r="124" s="2" customFormat="1" ht="16.5" customHeight="1">
      <c r="A124" s="41"/>
      <c r="B124" s="42"/>
      <c r="C124" s="216" t="s">
        <v>342</v>
      </c>
      <c r="D124" s="216" t="s">
        <v>310</v>
      </c>
      <c r="E124" s="217" t="s">
        <v>11475</v>
      </c>
      <c r="F124" s="218" t="s">
        <v>11476</v>
      </c>
      <c r="G124" s="219" t="s">
        <v>313</v>
      </c>
      <c r="H124" s="220">
        <v>272</v>
      </c>
      <c r="I124" s="221"/>
      <c r="J124" s="222">
        <f>ROUND(I124*H124,2)</f>
        <v>0</v>
      </c>
      <c r="K124" s="218" t="s">
        <v>314</v>
      </c>
      <c r="L124" s="47"/>
      <c r="M124" s="223" t="s">
        <v>19</v>
      </c>
      <c r="N124" s="224" t="s">
        <v>47</v>
      </c>
      <c r="O124" s="87"/>
      <c r="P124" s="225">
        <f>O124*H124</f>
        <v>0</v>
      </c>
      <c r="Q124" s="225">
        <v>0.00012</v>
      </c>
      <c r="R124" s="225">
        <f>Q124*H124</f>
        <v>0.032640000000000002</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11477</v>
      </c>
    </row>
    <row r="125" s="2" customFormat="1">
      <c r="A125" s="41"/>
      <c r="B125" s="42"/>
      <c r="C125" s="43"/>
      <c r="D125" s="229" t="s">
        <v>317</v>
      </c>
      <c r="E125" s="43"/>
      <c r="F125" s="230" t="s">
        <v>11478</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14" customFormat="1">
      <c r="A126" s="14"/>
      <c r="B126" s="249"/>
      <c r="C126" s="250"/>
      <c r="D126" s="236" t="s">
        <v>319</v>
      </c>
      <c r="E126" s="251" t="s">
        <v>19</v>
      </c>
      <c r="F126" s="252" t="s">
        <v>11479</v>
      </c>
      <c r="G126" s="250"/>
      <c r="H126" s="251" t="s">
        <v>19</v>
      </c>
      <c r="I126" s="253"/>
      <c r="J126" s="250"/>
      <c r="K126" s="250"/>
      <c r="L126" s="254"/>
      <c r="M126" s="255"/>
      <c r="N126" s="256"/>
      <c r="O126" s="256"/>
      <c r="P126" s="256"/>
      <c r="Q126" s="256"/>
      <c r="R126" s="256"/>
      <c r="S126" s="256"/>
      <c r="T126" s="257"/>
      <c r="U126" s="14"/>
      <c r="V126" s="14"/>
      <c r="W126" s="14"/>
      <c r="X126" s="14"/>
      <c r="Y126" s="14"/>
      <c r="Z126" s="14"/>
      <c r="AA126" s="14"/>
      <c r="AB126" s="14"/>
      <c r="AC126" s="14"/>
      <c r="AD126" s="14"/>
      <c r="AE126" s="14"/>
      <c r="AT126" s="258" t="s">
        <v>319</v>
      </c>
      <c r="AU126" s="258" t="s">
        <v>85</v>
      </c>
      <c r="AV126" s="14" t="s">
        <v>83</v>
      </c>
      <c r="AW126" s="14" t="s">
        <v>37</v>
      </c>
      <c r="AX126" s="14" t="s">
        <v>76</v>
      </c>
      <c r="AY126" s="258" t="s">
        <v>308</v>
      </c>
    </row>
    <row r="127" s="14" customFormat="1">
      <c r="A127" s="14"/>
      <c r="B127" s="249"/>
      <c r="C127" s="250"/>
      <c r="D127" s="236" t="s">
        <v>319</v>
      </c>
      <c r="E127" s="251" t="s">
        <v>19</v>
      </c>
      <c r="F127" s="252" t="s">
        <v>11480</v>
      </c>
      <c r="G127" s="250"/>
      <c r="H127" s="251" t="s">
        <v>19</v>
      </c>
      <c r="I127" s="253"/>
      <c r="J127" s="250"/>
      <c r="K127" s="250"/>
      <c r="L127" s="254"/>
      <c r="M127" s="255"/>
      <c r="N127" s="256"/>
      <c r="O127" s="256"/>
      <c r="P127" s="256"/>
      <c r="Q127" s="256"/>
      <c r="R127" s="256"/>
      <c r="S127" s="256"/>
      <c r="T127" s="257"/>
      <c r="U127" s="14"/>
      <c r="V127" s="14"/>
      <c r="W127" s="14"/>
      <c r="X127" s="14"/>
      <c r="Y127" s="14"/>
      <c r="Z127" s="14"/>
      <c r="AA127" s="14"/>
      <c r="AB127" s="14"/>
      <c r="AC127" s="14"/>
      <c r="AD127" s="14"/>
      <c r="AE127" s="14"/>
      <c r="AT127" s="258" t="s">
        <v>319</v>
      </c>
      <c r="AU127" s="258" t="s">
        <v>85</v>
      </c>
      <c r="AV127" s="14" t="s">
        <v>83</v>
      </c>
      <c r="AW127" s="14" t="s">
        <v>37</v>
      </c>
      <c r="AX127" s="14" t="s">
        <v>76</v>
      </c>
      <c r="AY127" s="258" t="s">
        <v>308</v>
      </c>
    </row>
    <row r="128" s="14" customFormat="1">
      <c r="A128" s="14"/>
      <c r="B128" s="249"/>
      <c r="C128" s="250"/>
      <c r="D128" s="236" t="s">
        <v>319</v>
      </c>
      <c r="E128" s="251" t="s">
        <v>19</v>
      </c>
      <c r="F128" s="252" t="s">
        <v>11462</v>
      </c>
      <c r="G128" s="250"/>
      <c r="H128" s="251" t="s">
        <v>19</v>
      </c>
      <c r="I128" s="253"/>
      <c r="J128" s="250"/>
      <c r="K128" s="250"/>
      <c r="L128" s="254"/>
      <c r="M128" s="255"/>
      <c r="N128" s="256"/>
      <c r="O128" s="256"/>
      <c r="P128" s="256"/>
      <c r="Q128" s="256"/>
      <c r="R128" s="256"/>
      <c r="S128" s="256"/>
      <c r="T128" s="257"/>
      <c r="U128" s="14"/>
      <c r="V128" s="14"/>
      <c r="W128" s="14"/>
      <c r="X128" s="14"/>
      <c r="Y128" s="14"/>
      <c r="Z128" s="14"/>
      <c r="AA128" s="14"/>
      <c r="AB128" s="14"/>
      <c r="AC128" s="14"/>
      <c r="AD128" s="14"/>
      <c r="AE128" s="14"/>
      <c r="AT128" s="258" t="s">
        <v>319</v>
      </c>
      <c r="AU128" s="258" t="s">
        <v>85</v>
      </c>
      <c r="AV128" s="14" t="s">
        <v>83</v>
      </c>
      <c r="AW128" s="14" t="s">
        <v>37</v>
      </c>
      <c r="AX128" s="14" t="s">
        <v>76</v>
      </c>
      <c r="AY128" s="258" t="s">
        <v>308</v>
      </c>
    </row>
    <row r="129" s="13" customFormat="1">
      <c r="A129" s="13"/>
      <c r="B129" s="234"/>
      <c r="C129" s="235"/>
      <c r="D129" s="236" t="s">
        <v>319</v>
      </c>
      <c r="E129" s="237" t="s">
        <v>19</v>
      </c>
      <c r="F129" s="238" t="s">
        <v>11473</v>
      </c>
      <c r="G129" s="235"/>
      <c r="H129" s="239">
        <v>250</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3" customFormat="1">
      <c r="A130" s="13"/>
      <c r="B130" s="234"/>
      <c r="C130" s="235"/>
      <c r="D130" s="236" t="s">
        <v>319</v>
      </c>
      <c r="E130" s="237" t="s">
        <v>19</v>
      </c>
      <c r="F130" s="238" t="s">
        <v>11474</v>
      </c>
      <c r="G130" s="235"/>
      <c r="H130" s="239">
        <v>22</v>
      </c>
      <c r="I130" s="240"/>
      <c r="J130" s="235"/>
      <c r="K130" s="235"/>
      <c r="L130" s="241"/>
      <c r="M130" s="242"/>
      <c r="N130" s="243"/>
      <c r="O130" s="243"/>
      <c r="P130" s="243"/>
      <c r="Q130" s="243"/>
      <c r="R130" s="243"/>
      <c r="S130" s="243"/>
      <c r="T130" s="244"/>
      <c r="U130" s="13"/>
      <c r="V130" s="13"/>
      <c r="W130" s="13"/>
      <c r="X130" s="13"/>
      <c r="Y130" s="13"/>
      <c r="Z130" s="13"/>
      <c r="AA130" s="13"/>
      <c r="AB130" s="13"/>
      <c r="AC130" s="13"/>
      <c r="AD130" s="13"/>
      <c r="AE130" s="13"/>
      <c r="AT130" s="245" t="s">
        <v>319</v>
      </c>
      <c r="AU130" s="245" t="s">
        <v>85</v>
      </c>
      <c r="AV130" s="13" t="s">
        <v>85</v>
      </c>
      <c r="AW130" s="13" t="s">
        <v>37</v>
      </c>
      <c r="AX130" s="13" t="s">
        <v>76</v>
      </c>
      <c r="AY130" s="245" t="s">
        <v>308</v>
      </c>
    </row>
    <row r="131" s="15" customFormat="1">
      <c r="A131" s="15"/>
      <c r="B131" s="259"/>
      <c r="C131" s="260"/>
      <c r="D131" s="236" t="s">
        <v>319</v>
      </c>
      <c r="E131" s="261" t="s">
        <v>19</v>
      </c>
      <c r="F131" s="262" t="s">
        <v>448</v>
      </c>
      <c r="G131" s="260"/>
      <c r="H131" s="263">
        <v>272</v>
      </c>
      <c r="I131" s="264"/>
      <c r="J131" s="260"/>
      <c r="K131" s="260"/>
      <c r="L131" s="265"/>
      <c r="M131" s="266"/>
      <c r="N131" s="267"/>
      <c r="O131" s="267"/>
      <c r="P131" s="267"/>
      <c r="Q131" s="267"/>
      <c r="R131" s="267"/>
      <c r="S131" s="267"/>
      <c r="T131" s="268"/>
      <c r="U131" s="15"/>
      <c r="V131" s="15"/>
      <c r="W131" s="15"/>
      <c r="X131" s="15"/>
      <c r="Y131" s="15"/>
      <c r="Z131" s="15"/>
      <c r="AA131" s="15"/>
      <c r="AB131" s="15"/>
      <c r="AC131" s="15"/>
      <c r="AD131" s="15"/>
      <c r="AE131" s="15"/>
      <c r="AT131" s="269" t="s">
        <v>319</v>
      </c>
      <c r="AU131" s="269" t="s">
        <v>85</v>
      </c>
      <c r="AV131" s="15" t="s">
        <v>315</v>
      </c>
      <c r="AW131" s="15" t="s">
        <v>37</v>
      </c>
      <c r="AX131" s="15" t="s">
        <v>83</v>
      </c>
      <c r="AY131" s="269" t="s">
        <v>308</v>
      </c>
    </row>
    <row r="132" s="2" customFormat="1" ht="16.5" customHeight="1">
      <c r="A132" s="41"/>
      <c r="B132" s="42"/>
      <c r="C132" s="216" t="s">
        <v>347</v>
      </c>
      <c r="D132" s="216" t="s">
        <v>310</v>
      </c>
      <c r="E132" s="217" t="s">
        <v>11481</v>
      </c>
      <c r="F132" s="218" t="s">
        <v>11482</v>
      </c>
      <c r="G132" s="219" t="s">
        <v>313</v>
      </c>
      <c r="H132" s="220">
        <v>272</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11483</v>
      </c>
    </row>
    <row r="133" s="2" customFormat="1">
      <c r="A133" s="41"/>
      <c r="B133" s="42"/>
      <c r="C133" s="43"/>
      <c r="D133" s="229" t="s">
        <v>317</v>
      </c>
      <c r="E133" s="43"/>
      <c r="F133" s="230" t="s">
        <v>11484</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4" customFormat="1">
      <c r="A134" s="14"/>
      <c r="B134" s="249"/>
      <c r="C134" s="250"/>
      <c r="D134" s="236" t="s">
        <v>319</v>
      </c>
      <c r="E134" s="251" t="s">
        <v>19</v>
      </c>
      <c r="F134" s="252" t="s">
        <v>11485</v>
      </c>
      <c r="G134" s="250"/>
      <c r="H134" s="251" t="s">
        <v>19</v>
      </c>
      <c r="I134" s="253"/>
      <c r="J134" s="250"/>
      <c r="K134" s="250"/>
      <c r="L134" s="254"/>
      <c r="M134" s="255"/>
      <c r="N134" s="256"/>
      <c r="O134" s="256"/>
      <c r="P134" s="256"/>
      <c r="Q134" s="256"/>
      <c r="R134" s="256"/>
      <c r="S134" s="256"/>
      <c r="T134" s="257"/>
      <c r="U134" s="14"/>
      <c r="V134" s="14"/>
      <c r="W134" s="14"/>
      <c r="X134" s="14"/>
      <c r="Y134" s="14"/>
      <c r="Z134" s="14"/>
      <c r="AA134" s="14"/>
      <c r="AB134" s="14"/>
      <c r="AC134" s="14"/>
      <c r="AD134" s="14"/>
      <c r="AE134" s="14"/>
      <c r="AT134" s="258" t="s">
        <v>319</v>
      </c>
      <c r="AU134" s="258" t="s">
        <v>85</v>
      </c>
      <c r="AV134" s="14" t="s">
        <v>83</v>
      </c>
      <c r="AW134" s="14" t="s">
        <v>37</v>
      </c>
      <c r="AX134" s="14" t="s">
        <v>76</v>
      </c>
      <c r="AY134" s="258" t="s">
        <v>308</v>
      </c>
    </row>
    <row r="135" s="13" customFormat="1">
      <c r="A135" s="13"/>
      <c r="B135" s="234"/>
      <c r="C135" s="235"/>
      <c r="D135" s="236" t="s">
        <v>319</v>
      </c>
      <c r="E135" s="237" t="s">
        <v>19</v>
      </c>
      <c r="F135" s="238" t="s">
        <v>11473</v>
      </c>
      <c r="G135" s="235"/>
      <c r="H135" s="239">
        <v>250</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11474</v>
      </c>
      <c r="G136" s="235"/>
      <c r="H136" s="239">
        <v>22</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5" customFormat="1">
      <c r="A137" s="15"/>
      <c r="B137" s="259"/>
      <c r="C137" s="260"/>
      <c r="D137" s="236" t="s">
        <v>319</v>
      </c>
      <c r="E137" s="261" t="s">
        <v>19</v>
      </c>
      <c r="F137" s="262" t="s">
        <v>448</v>
      </c>
      <c r="G137" s="260"/>
      <c r="H137" s="263">
        <v>272</v>
      </c>
      <c r="I137" s="264"/>
      <c r="J137" s="260"/>
      <c r="K137" s="260"/>
      <c r="L137" s="265"/>
      <c r="M137" s="266"/>
      <c r="N137" s="267"/>
      <c r="O137" s="267"/>
      <c r="P137" s="267"/>
      <c r="Q137" s="267"/>
      <c r="R137" s="267"/>
      <c r="S137" s="267"/>
      <c r="T137" s="268"/>
      <c r="U137" s="15"/>
      <c r="V137" s="15"/>
      <c r="W137" s="15"/>
      <c r="X137" s="15"/>
      <c r="Y137" s="15"/>
      <c r="Z137" s="15"/>
      <c r="AA137" s="15"/>
      <c r="AB137" s="15"/>
      <c r="AC137" s="15"/>
      <c r="AD137" s="15"/>
      <c r="AE137" s="15"/>
      <c r="AT137" s="269" t="s">
        <v>319</v>
      </c>
      <c r="AU137" s="269" t="s">
        <v>85</v>
      </c>
      <c r="AV137" s="15" t="s">
        <v>315</v>
      </c>
      <c r="AW137" s="15" t="s">
        <v>37</v>
      </c>
      <c r="AX137" s="15" t="s">
        <v>83</v>
      </c>
      <c r="AY137" s="269" t="s">
        <v>308</v>
      </c>
    </row>
    <row r="138" s="12" customFormat="1" ht="22.8" customHeight="1">
      <c r="A138" s="12"/>
      <c r="B138" s="200"/>
      <c r="C138" s="201"/>
      <c r="D138" s="202" t="s">
        <v>75</v>
      </c>
      <c r="E138" s="214" t="s">
        <v>357</v>
      </c>
      <c r="F138" s="214" t="s">
        <v>542</v>
      </c>
      <c r="G138" s="201"/>
      <c r="H138" s="201"/>
      <c r="I138" s="204"/>
      <c r="J138" s="215">
        <f>BK138</f>
        <v>0</v>
      </c>
      <c r="K138" s="201"/>
      <c r="L138" s="206"/>
      <c r="M138" s="207"/>
      <c r="N138" s="208"/>
      <c r="O138" s="208"/>
      <c r="P138" s="209">
        <f>SUM(P139:P179)</f>
        <v>0</v>
      </c>
      <c r="Q138" s="208"/>
      <c r="R138" s="209">
        <f>SUM(R139:R179)</f>
        <v>7.4362297000000002</v>
      </c>
      <c r="S138" s="208"/>
      <c r="T138" s="210">
        <f>SUM(T139:T179)</f>
        <v>3</v>
      </c>
      <c r="U138" s="12"/>
      <c r="V138" s="12"/>
      <c r="W138" s="12"/>
      <c r="X138" s="12"/>
      <c r="Y138" s="12"/>
      <c r="Z138" s="12"/>
      <c r="AA138" s="12"/>
      <c r="AB138" s="12"/>
      <c r="AC138" s="12"/>
      <c r="AD138" s="12"/>
      <c r="AE138" s="12"/>
      <c r="AR138" s="211" t="s">
        <v>83</v>
      </c>
      <c r="AT138" s="212" t="s">
        <v>75</v>
      </c>
      <c r="AU138" s="212" t="s">
        <v>83</v>
      </c>
      <c r="AY138" s="211" t="s">
        <v>308</v>
      </c>
      <c r="BK138" s="213">
        <f>SUM(BK139:BK179)</f>
        <v>0</v>
      </c>
    </row>
    <row r="139" s="2" customFormat="1" ht="24.15" customHeight="1">
      <c r="A139" s="41"/>
      <c r="B139" s="42"/>
      <c r="C139" s="216" t="s">
        <v>352</v>
      </c>
      <c r="D139" s="216" t="s">
        <v>310</v>
      </c>
      <c r="E139" s="217" t="s">
        <v>11486</v>
      </c>
      <c r="F139" s="218" t="s">
        <v>11487</v>
      </c>
      <c r="G139" s="219" t="s">
        <v>474</v>
      </c>
      <c r="H139" s="220">
        <v>189</v>
      </c>
      <c r="I139" s="221"/>
      <c r="J139" s="222">
        <f>ROUND(I139*H139,2)</f>
        <v>0</v>
      </c>
      <c r="K139" s="218" t="s">
        <v>19</v>
      </c>
      <c r="L139" s="47"/>
      <c r="M139" s="223" t="s">
        <v>19</v>
      </c>
      <c r="N139" s="224" t="s">
        <v>47</v>
      </c>
      <c r="O139" s="87"/>
      <c r="P139" s="225">
        <f>O139*H139</f>
        <v>0</v>
      </c>
      <c r="Q139" s="225">
        <v>0.0035400000000000002</v>
      </c>
      <c r="R139" s="225">
        <f>Q139*H139</f>
        <v>0.66905999999999999</v>
      </c>
      <c r="S139" s="225">
        <v>0</v>
      </c>
      <c r="T139" s="226">
        <f>S139*H139</f>
        <v>0</v>
      </c>
      <c r="U139" s="41"/>
      <c r="V139" s="41"/>
      <c r="W139" s="41"/>
      <c r="X139" s="41"/>
      <c r="Y139" s="41"/>
      <c r="Z139" s="41"/>
      <c r="AA139" s="41"/>
      <c r="AB139" s="41"/>
      <c r="AC139" s="41"/>
      <c r="AD139" s="41"/>
      <c r="AE139" s="41"/>
      <c r="AR139" s="227" t="s">
        <v>315</v>
      </c>
      <c r="AT139" s="227" t="s">
        <v>310</v>
      </c>
      <c r="AU139" s="227" t="s">
        <v>85</v>
      </c>
      <c r="AY139" s="20" t="s">
        <v>308</v>
      </c>
      <c r="BE139" s="228">
        <f>IF(N139="základní",J139,0)</f>
        <v>0</v>
      </c>
      <c r="BF139" s="228">
        <f>IF(N139="snížená",J139,0)</f>
        <v>0</v>
      </c>
      <c r="BG139" s="228">
        <f>IF(N139="zákl. přenesená",J139,0)</f>
        <v>0</v>
      </c>
      <c r="BH139" s="228">
        <f>IF(N139="sníž. přenesená",J139,0)</f>
        <v>0</v>
      </c>
      <c r="BI139" s="228">
        <f>IF(N139="nulová",J139,0)</f>
        <v>0</v>
      </c>
      <c r="BJ139" s="20" t="s">
        <v>83</v>
      </c>
      <c r="BK139" s="228">
        <f>ROUND(I139*H139,2)</f>
        <v>0</v>
      </c>
      <c r="BL139" s="20" t="s">
        <v>315</v>
      </c>
      <c r="BM139" s="227" t="s">
        <v>11488</v>
      </c>
    </row>
    <row r="140" s="14" customFormat="1">
      <c r="A140" s="14"/>
      <c r="B140" s="249"/>
      <c r="C140" s="250"/>
      <c r="D140" s="236" t="s">
        <v>319</v>
      </c>
      <c r="E140" s="251" t="s">
        <v>19</v>
      </c>
      <c r="F140" s="252" t="s">
        <v>11489</v>
      </c>
      <c r="G140" s="250"/>
      <c r="H140" s="251" t="s">
        <v>19</v>
      </c>
      <c r="I140" s="253"/>
      <c r="J140" s="250"/>
      <c r="K140" s="250"/>
      <c r="L140" s="254"/>
      <c r="M140" s="255"/>
      <c r="N140" s="256"/>
      <c r="O140" s="256"/>
      <c r="P140" s="256"/>
      <c r="Q140" s="256"/>
      <c r="R140" s="256"/>
      <c r="S140" s="256"/>
      <c r="T140" s="257"/>
      <c r="U140" s="14"/>
      <c r="V140" s="14"/>
      <c r="W140" s="14"/>
      <c r="X140" s="14"/>
      <c r="Y140" s="14"/>
      <c r="Z140" s="14"/>
      <c r="AA140" s="14"/>
      <c r="AB140" s="14"/>
      <c r="AC140" s="14"/>
      <c r="AD140" s="14"/>
      <c r="AE140" s="14"/>
      <c r="AT140" s="258" t="s">
        <v>319</v>
      </c>
      <c r="AU140" s="258" t="s">
        <v>85</v>
      </c>
      <c r="AV140" s="14" t="s">
        <v>83</v>
      </c>
      <c r="AW140" s="14" t="s">
        <v>37</v>
      </c>
      <c r="AX140" s="14" t="s">
        <v>76</v>
      </c>
      <c r="AY140" s="258" t="s">
        <v>308</v>
      </c>
    </row>
    <row r="141" s="13" customFormat="1">
      <c r="A141" s="13"/>
      <c r="B141" s="234"/>
      <c r="C141" s="235"/>
      <c r="D141" s="236" t="s">
        <v>319</v>
      </c>
      <c r="E141" s="237" t="s">
        <v>19</v>
      </c>
      <c r="F141" s="238" t="s">
        <v>11490</v>
      </c>
      <c r="G141" s="235"/>
      <c r="H141" s="239">
        <v>155</v>
      </c>
      <c r="I141" s="240"/>
      <c r="J141" s="235"/>
      <c r="K141" s="235"/>
      <c r="L141" s="241"/>
      <c r="M141" s="242"/>
      <c r="N141" s="243"/>
      <c r="O141" s="243"/>
      <c r="P141" s="243"/>
      <c r="Q141" s="243"/>
      <c r="R141" s="243"/>
      <c r="S141" s="243"/>
      <c r="T141" s="244"/>
      <c r="U141" s="13"/>
      <c r="V141" s="13"/>
      <c r="W141" s="13"/>
      <c r="X141" s="13"/>
      <c r="Y141" s="13"/>
      <c r="Z141" s="13"/>
      <c r="AA141" s="13"/>
      <c r="AB141" s="13"/>
      <c r="AC141" s="13"/>
      <c r="AD141" s="13"/>
      <c r="AE141" s="13"/>
      <c r="AT141" s="245" t="s">
        <v>319</v>
      </c>
      <c r="AU141" s="245" t="s">
        <v>85</v>
      </c>
      <c r="AV141" s="13" t="s">
        <v>85</v>
      </c>
      <c r="AW141" s="13" t="s">
        <v>37</v>
      </c>
      <c r="AX141" s="13" t="s">
        <v>76</v>
      </c>
      <c r="AY141" s="245" t="s">
        <v>308</v>
      </c>
    </row>
    <row r="142" s="13" customFormat="1">
      <c r="A142" s="13"/>
      <c r="B142" s="234"/>
      <c r="C142" s="235"/>
      <c r="D142" s="236" t="s">
        <v>319</v>
      </c>
      <c r="E142" s="237" t="s">
        <v>19</v>
      </c>
      <c r="F142" s="238" t="s">
        <v>11491</v>
      </c>
      <c r="G142" s="235"/>
      <c r="H142" s="239">
        <v>34</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5" customFormat="1">
      <c r="A143" s="15"/>
      <c r="B143" s="259"/>
      <c r="C143" s="260"/>
      <c r="D143" s="236" t="s">
        <v>319</v>
      </c>
      <c r="E143" s="261" t="s">
        <v>19</v>
      </c>
      <c r="F143" s="262" t="s">
        <v>448</v>
      </c>
      <c r="G143" s="260"/>
      <c r="H143" s="263">
        <v>189</v>
      </c>
      <c r="I143" s="264"/>
      <c r="J143" s="260"/>
      <c r="K143" s="260"/>
      <c r="L143" s="265"/>
      <c r="M143" s="266"/>
      <c r="N143" s="267"/>
      <c r="O143" s="267"/>
      <c r="P143" s="267"/>
      <c r="Q143" s="267"/>
      <c r="R143" s="267"/>
      <c r="S143" s="267"/>
      <c r="T143" s="268"/>
      <c r="U143" s="15"/>
      <c r="V143" s="15"/>
      <c r="W143" s="15"/>
      <c r="X143" s="15"/>
      <c r="Y143" s="15"/>
      <c r="Z143" s="15"/>
      <c r="AA143" s="15"/>
      <c r="AB143" s="15"/>
      <c r="AC143" s="15"/>
      <c r="AD143" s="15"/>
      <c r="AE143" s="15"/>
      <c r="AT143" s="269" t="s">
        <v>319</v>
      </c>
      <c r="AU143" s="269" t="s">
        <v>85</v>
      </c>
      <c r="AV143" s="15" t="s">
        <v>315</v>
      </c>
      <c r="AW143" s="15" t="s">
        <v>37</v>
      </c>
      <c r="AX143" s="15" t="s">
        <v>83</v>
      </c>
      <c r="AY143" s="269" t="s">
        <v>308</v>
      </c>
    </row>
    <row r="144" s="2" customFormat="1" ht="24.15" customHeight="1">
      <c r="A144" s="41"/>
      <c r="B144" s="42"/>
      <c r="C144" s="216" t="s">
        <v>357</v>
      </c>
      <c r="D144" s="216" t="s">
        <v>310</v>
      </c>
      <c r="E144" s="217" t="s">
        <v>11492</v>
      </c>
      <c r="F144" s="218" t="s">
        <v>11493</v>
      </c>
      <c r="G144" s="219" t="s">
        <v>474</v>
      </c>
      <c r="H144" s="220">
        <v>9</v>
      </c>
      <c r="I144" s="221"/>
      <c r="J144" s="222">
        <f>ROUND(I144*H144,2)</f>
        <v>0</v>
      </c>
      <c r="K144" s="218" t="s">
        <v>19</v>
      </c>
      <c r="L144" s="47"/>
      <c r="M144" s="223" t="s">
        <v>19</v>
      </c>
      <c r="N144" s="224" t="s">
        <v>47</v>
      </c>
      <c r="O144" s="87"/>
      <c r="P144" s="225">
        <f>O144*H144</f>
        <v>0</v>
      </c>
      <c r="Q144" s="225">
        <v>0.0021900000000000001</v>
      </c>
      <c r="R144" s="225">
        <f>Q144*H144</f>
        <v>0.019710000000000002</v>
      </c>
      <c r="S144" s="225">
        <v>0</v>
      </c>
      <c r="T144" s="226">
        <f>S144*H144</f>
        <v>0</v>
      </c>
      <c r="U144" s="41"/>
      <c r="V144" s="41"/>
      <c r="W144" s="41"/>
      <c r="X144" s="41"/>
      <c r="Y144" s="41"/>
      <c r="Z144" s="41"/>
      <c r="AA144" s="41"/>
      <c r="AB144" s="41"/>
      <c r="AC144" s="41"/>
      <c r="AD144" s="41"/>
      <c r="AE144" s="41"/>
      <c r="AR144" s="227" t="s">
        <v>315</v>
      </c>
      <c r="AT144" s="227" t="s">
        <v>310</v>
      </c>
      <c r="AU144" s="227" t="s">
        <v>85</v>
      </c>
      <c r="AY144" s="20" t="s">
        <v>308</v>
      </c>
      <c r="BE144" s="228">
        <f>IF(N144="základní",J144,0)</f>
        <v>0</v>
      </c>
      <c r="BF144" s="228">
        <f>IF(N144="snížená",J144,0)</f>
        <v>0</v>
      </c>
      <c r="BG144" s="228">
        <f>IF(N144="zákl. přenesená",J144,0)</f>
        <v>0</v>
      </c>
      <c r="BH144" s="228">
        <f>IF(N144="sníž. přenesená",J144,0)</f>
        <v>0</v>
      </c>
      <c r="BI144" s="228">
        <f>IF(N144="nulová",J144,0)</f>
        <v>0</v>
      </c>
      <c r="BJ144" s="20" t="s">
        <v>83</v>
      </c>
      <c r="BK144" s="228">
        <f>ROUND(I144*H144,2)</f>
        <v>0</v>
      </c>
      <c r="BL144" s="20" t="s">
        <v>315</v>
      </c>
      <c r="BM144" s="227" t="s">
        <v>11494</v>
      </c>
    </row>
    <row r="145" s="14" customFormat="1">
      <c r="A145" s="14"/>
      <c r="B145" s="249"/>
      <c r="C145" s="250"/>
      <c r="D145" s="236" t="s">
        <v>319</v>
      </c>
      <c r="E145" s="251" t="s">
        <v>19</v>
      </c>
      <c r="F145" s="252" t="s">
        <v>11489</v>
      </c>
      <c r="G145" s="250"/>
      <c r="H145" s="251" t="s">
        <v>19</v>
      </c>
      <c r="I145" s="253"/>
      <c r="J145" s="250"/>
      <c r="K145" s="250"/>
      <c r="L145" s="254"/>
      <c r="M145" s="255"/>
      <c r="N145" s="256"/>
      <c r="O145" s="256"/>
      <c r="P145" s="256"/>
      <c r="Q145" s="256"/>
      <c r="R145" s="256"/>
      <c r="S145" s="256"/>
      <c r="T145" s="257"/>
      <c r="U145" s="14"/>
      <c r="V145" s="14"/>
      <c r="W145" s="14"/>
      <c r="X145" s="14"/>
      <c r="Y145" s="14"/>
      <c r="Z145" s="14"/>
      <c r="AA145" s="14"/>
      <c r="AB145" s="14"/>
      <c r="AC145" s="14"/>
      <c r="AD145" s="14"/>
      <c r="AE145" s="14"/>
      <c r="AT145" s="258" t="s">
        <v>319</v>
      </c>
      <c r="AU145" s="258" t="s">
        <v>85</v>
      </c>
      <c r="AV145" s="14" t="s">
        <v>83</v>
      </c>
      <c r="AW145" s="14" t="s">
        <v>37</v>
      </c>
      <c r="AX145" s="14" t="s">
        <v>76</v>
      </c>
      <c r="AY145" s="258" t="s">
        <v>308</v>
      </c>
    </row>
    <row r="146" s="13" customFormat="1">
      <c r="A146" s="13"/>
      <c r="B146" s="234"/>
      <c r="C146" s="235"/>
      <c r="D146" s="236" t="s">
        <v>319</v>
      </c>
      <c r="E146" s="237" t="s">
        <v>19</v>
      </c>
      <c r="F146" s="238" t="s">
        <v>11495</v>
      </c>
      <c r="G146" s="235"/>
      <c r="H146" s="239">
        <v>9</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83</v>
      </c>
      <c r="AY146" s="245" t="s">
        <v>308</v>
      </c>
    </row>
    <row r="147" s="2" customFormat="1" ht="16.5" customHeight="1">
      <c r="A147" s="41"/>
      <c r="B147" s="42"/>
      <c r="C147" s="216" t="s">
        <v>362</v>
      </c>
      <c r="D147" s="216" t="s">
        <v>310</v>
      </c>
      <c r="E147" s="217" t="s">
        <v>11496</v>
      </c>
      <c r="F147" s="218" t="s">
        <v>11497</v>
      </c>
      <c r="G147" s="219" t="s">
        <v>313</v>
      </c>
      <c r="H147" s="220">
        <v>94.5</v>
      </c>
      <c r="I147" s="221"/>
      <c r="J147" s="222">
        <f>ROUND(I147*H147,2)</f>
        <v>0</v>
      </c>
      <c r="K147" s="218" t="s">
        <v>314</v>
      </c>
      <c r="L147" s="47"/>
      <c r="M147" s="223" t="s">
        <v>19</v>
      </c>
      <c r="N147" s="224" t="s">
        <v>47</v>
      </c>
      <c r="O147" s="87"/>
      <c r="P147" s="225">
        <f>O147*H147</f>
        <v>0</v>
      </c>
      <c r="Q147" s="225">
        <v>6.9999999999999994E-05</v>
      </c>
      <c r="R147" s="225">
        <f>Q147*H147</f>
        <v>0.0066149999999999994</v>
      </c>
      <c r="S147" s="225">
        <v>0</v>
      </c>
      <c r="T147" s="226">
        <f>S147*H147</f>
        <v>0</v>
      </c>
      <c r="U147" s="41"/>
      <c r="V147" s="41"/>
      <c r="W147" s="41"/>
      <c r="X147" s="41"/>
      <c r="Y147" s="41"/>
      <c r="Z147" s="41"/>
      <c r="AA147" s="41"/>
      <c r="AB147" s="41"/>
      <c r="AC147" s="41"/>
      <c r="AD147" s="41"/>
      <c r="AE147" s="41"/>
      <c r="AR147" s="227" t="s">
        <v>315</v>
      </c>
      <c r="AT147" s="227" t="s">
        <v>310</v>
      </c>
      <c r="AU147" s="227" t="s">
        <v>85</v>
      </c>
      <c r="AY147" s="20" t="s">
        <v>308</v>
      </c>
      <c r="BE147" s="228">
        <f>IF(N147="základní",J147,0)</f>
        <v>0</v>
      </c>
      <c r="BF147" s="228">
        <f>IF(N147="snížená",J147,0)</f>
        <v>0</v>
      </c>
      <c r="BG147" s="228">
        <f>IF(N147="zákl. přenesená",J147,0)</f>
        <v>0</v>
      </c>
      <c r="BH147" s="228">
        <f>IF(N147="sníž. přenesená",J147,0)</f>
        <v>0</v>
      </c>
      <c r="BI147" s="228">
        <f>IF(N147="nulová",J147,0)</f>
        <v>0</v>
      </c>
      <c r="BJ147" s="20" t="s">
        <v>83</v>
      </c>
      <c r="BK147" s="228">
        <f>ROUND(I147*H147,2)</f>
        <v>0</v>
      </c>
      <c r="BL147" s="20" t="s">
        <v>315</v>
      </c>
      <c r="BM147" s="227" t="s">
        <v>11498</v>
      </c>
    </row>
    <row r="148" s="2" customFormat="1">
      <c r="A148" s="41"/>
      <c r="B148" s="42"/>
      <c r="C148" s="43"/>
      <c r="D148" s="229" t="s">
        <v>317</v>
      </c>
      <c r="E148" s="43"/>
      <c r="F148" s="230" t="s">
        <v>11499</v>
      </c>
      <c r="G148" s="43"/>
      <c r="H148" s="43"/>
      <c r="I148" s="231"/>
      <c r="J148" s="43"/>
      <c r="K148" s="43"/>
      <c r="L148" s="47"/>
      <c r="M148" s="232"/>
      <c r="N148" s="233"/>
      <c r="O148" s="87"/>
      <c r="P148" s="87"/>
      <c r="Q148" s="87"/>
      <c r="R148" s="87"/>
      <c r="S148" s="87"/>
      <c r="T148" s="88"/>
      <c r="U148" s="41"/>
      <c r="V148" s="41"/>
      <c r="W148" s="41"/>
      <c r="X148" s="41"/>
      <c r="Y148" s="41"/>
      <c r="Z148" s="41"/>
      <c r="AA148" s="41"/>
      <c r="AB148" s="41"/>
      <c r="AC148" s="41"/>
      <c r="AD148" s="41"/>
      <c r="AE148" s="41"/>
      <c r="AT148" s="20" t="s">
        <v>317</v>
      </c>
      <c r="AU148" s="20" t="s">
        <v>85</v>
      </c>
    </row>
    <row r="149" s="14" customFormat="1">
      <c r="A149" s="14"/>
      <c r="B149" s="249"/>
      <c r="C149" s="250"/>
      <c r="D149" s="236" t="s">
        <v>319</v>
      </c>
      <c r="E149" s="251" t="s">
        <v>19</v>
      </c>
      <c r="F149" s="252" t="s">
        <v>11489</v>
      </c>
      <c r="G149" s="250"/>
      <c r="H149" s="251" t="s">
        <v>19</v>
      </c>
      <c r="I149" s="253"/>
      <c r="J149" s="250"/>
      <c r="K149" s="250"/>
      <c r="L149" s="254"/>
      <c r="M149" s="255"/>
      <c r="N149" s="256"/>
      <c r="O149" s="256"/>
      <c r="P149" s="256"/>
      <c r="Q149" s="256"/>
      <c r="R149" s="256"/>
      <c r="S149" s="256"/>
      <c r="T149" s="257"/>
      <c r="U149" s="14"/>
      <c r="V149" s="14"/>
      <c r="W149" s="14"/>
      <c r="X149" s="14"/>
      <c r="Y149" s="14"/>
      <c r="Z149" s="14"/>
      <c r="AA149" s="14"/>
      <c r="AB149" s="14"/>
      <c r="AC149" s="14"/>
      <c r="AD149" s="14"/>
      <c r="AE149" s="14"/>
      <c r="AT149" s="258" t="s">
        <v>319</v>
      </c>
      <c r="AU149" s="258" t="s">
        <v>85</v>
      </c>
      <c r="AV149" s="14" t="s">
        <v>83</v>
      </c>
      <c r="AW149" s="14" t="s">
        <v>37</v>
      </c>
      <c r="AX149" s="14" t="s">
        <v>76</v>
      </c>
      <c r="AY149" s="258" t="s">
        <v>308</v>
      </c>
    </row>
    <row r="150" s="13" customFormat="1">
      <c r="A150" s="13"/>
      <c r="B150" s="234"/>
      <c r="C150" s="235"/>
      <c r="D150" s="236" t="s">
        <v>319</v>
      </c>
      <c r="E150" s="237" t="s">
        <v>19</v>
      </c>
      <c r="F150" s="238" t="s">
        <v>11500</v>
      </c>
      <c r="G150" s="235"/>
      <c r="H150" s="239">
        <v>72.5</v>
      </c>
      <c r="I150" s="240"/>
      <c r="J150" s="235"/>
      <c r="K150" s="235"/>
      <c r="L150" s="241"/>
      <c r="M150" s="242"/>
      <c r="N150" s="243"/>
      <c r="O150" s="243"/>
      <c r="P150" s="243"/>
      <c r="Q150" s="243"/>
      <c r="R150" s="243"/>
      <c r="S150" s="243"/>
      <c r="T150" s="244"/>
      <c r="U150" s="13"/>
      <c r="V150" s="13"/>
      <c r="W150" s="13"/>
      <c r="X150" s="13"/>
      <c r="Y150" s="13"/>
      <c r="Z150" s="13"/>
      <c r="AA150" s="13"/>
      <c r="AB150" s="13"/>
      <c r="AC150" s="13"/>
      <c r="AD150" s="13"/>
      <c r="AE150" s="13"/>
      <c r="AT150" s="245" t="s">
        <v>319</v>
      </c>
      <c r="AU150" s="245" t="s">
        <v>85</v>
      </c>
      <c r="AV150" s="13" t="s">
        <v>85</v>
      </c>
      <c r="AW150" s="13" t="s">
        <v>37</v>
      </c>
      <c r="AX150" s="13" t="s">
        <v>76</v>
      </c>
      <c r="AY150" s="245" t="s">
        <v>308</v>
      </c>
    </row>
    <row r="151" s="13" customFormat="1">
      <c r="A151" s="13"/>
      <c r="B151" s="234"/>
      <c r="C151" s="235"/>
      <c r="D151" s="236" t="s">
        <v>319</v>
      </c>
      <c r="E151" s="237" t="s">
        <v>19</v>
      </c>
      <c r="F151" s="238" t="s">
        <v>11501</v>
      </c>
      <c r="G151" s="235"/>
      <c r="H151" s="239">
        <v>22</v>
      </c>
      <c r="I151" s="240"/>
      <c r="J151" s="235"/>
      <c r="K151" s="235"/>
      <c r="L151" s="241"/>
      <c r="M151" s="242"/>
      <c r="N151" s="243"/>
      <c r="O151" s="243"/>
      <c r="P151" s="243"/>
      <c r="Q151" s="243"/>
      <c r="R151" s="243"/>
      <c r="S151" s="243"/>
      <c r="T151" s="244"/>
      <c r="U151" s="13"/>
      <c r="V151" s="13"/>
      <c r="W151" s="13"/>
      <c r="X151" s="13"/>
      <c r="Y151" s="13"/>
      <c r="Z151" s="13"/>
      <c r="AA151" s="13"/>
      <c r="AB151" s="13"/>
      <c r="AC151" s="13"/>
      <c r="AD151" s="13"/>
      <c r="AE151" s="13"/>
      <c r="AT151" s="245" t="s">
        <v>319</v>
      </c>
      <c r="AU151" s="245" t="s">
        <v>85</v>
      </c>
      <c r="AV151" s="13" t="s">
        <v>85</v>
      </c>
      <c r="AW151" s="13" t="s">
        <v>37</v>
      </c>
      <c r="AX151" s="13" t="s">
        <v>76</v>
      </c>
      <c r="AY151" s="245" t="s">
        <v>308</v>
      </c>
    </row>
    <row r="152" s="15" customFormat="1">
      <c r="A152" s="15"/>
      <c r="B152" s="259"/>
      <c r="C152" s="260"/>
      <c r="D152" s="236" t="s">
        <v>319</v>
      </c>
      <c r="E152" s="261" t="s">
        <v>19</v>
      </c>
      <c r="F152" s="262" t="s">
        <v>448</v>
      </c>
      <c r="G152" s="260"/>
      <c r="H152" s="263">
        <v>94.5</v>
      </c>
      <c r="I152" s="264"/>
      <c r="J152" s="260"/>
      <c r="K152" s="260"/>
      <c r="L152" s="265"/>
      <c r="M152" s="266"/>
      <c r="N152" s="267"/>
      <c r="O152" s="267"/>
      <c r="P152" s="267"/>
      <c r="Q152" s="267"/>
      <c r="R152" s="267"/>
      <c r="S152" s="267"/>
      <c r="T152" s="268"/>
      <c r="U152" s="15"/>
      <c r="V152" s="15"/>
      <c r="W152" s="15"/>
      <c r="X152" s="15"/>
      <c r="Y152" s="15"/>
      <c r="Z152" s="15"/>
      <c r="AA152" s="15"/>
      <c r="AB152" s="15"/>
      <c r="AC152" s="15"/>
      <c r="AD152" s="15"/>
      <c r="AE152" s="15"/>
      <c r="AT152" s="269" t="s">
        <v>319</v>
      </c>
      <c r="AU152" s="269" t="s">
        <v>85</v>
      </c>
      <c r="AV152" s="15" t="s">
        <v>315</v>
      </c>
      <c r="AW152" s="15" t="s">
        <v>37</v>
      </c>
      <c r="AX152" s="15" t="s">
        <v>83</v>
      </c>
      <c r="AY152" s="269" t="s">
        <v>308</v>
      </c>
    </row>
    <row r="153" s="2" customFormat="1" ht="24.15" customHeight="1">
      <c r="A153" s="41"/>
      <c r="B153" s="42"/>
      <c r="C153" s="216" t="s">
        <v>367</v>
      </c>
      <c r="D153" s="216" t="s">
        <v>310</v>
      </c>
      <c r="E153" s="217" t="s">
        <v>2080</v>
      </c>
      <c r="F153" s="218" t="s">
        <v>2081</v>
      </c>
      <c r="G153" s="219" t="s">
        <v>313</v>
      </c>
      <c r="H153" s="220">
        <v>124.47</v>
      </c>
      <c r="I153" s="221"/>
      <c r="J153" s="222">
        <f>ROUND(I153*H153,2)</f>
        <v>0</v>
      </c>
      <c r="K153" s="218" t="s">
        <v>314</v>
      </c>
      <c r="L153" s="47"/>
      <c r="M153" s="223" t="s">
        <v>19</v>
      </c>
      <c r="N153" s="224" t="s">
        <v>47</v>
      </c>
      <c r="O153" s="87"/>
      <c r="P153" s="225">
        <f>O153*H153</f>
        <v>0</v>
      </c>
      <c r="Q153" s="225">
        <v>1.0000000000000001E-05</v>
      </c>
      <c r="R153" s="225">
        <f>Q153*H153</f>
        <v>0.0012447000000000001</v>
      </c>
      <c r="S153" s="225">
        <v>0</v>
      </c>
      <c r="T153" s="226">
        <f>S153*H153</f>
        <v>0</v>
      </c>
      <c r="U153" s="41"/>
      <c r="V153" s="41"/>
      <c r="W153" s="41"/>
      <c r="X153" s="41"/>
      <c r="Y153" s="41"/>
      <c r="Z153" s="41"/>
      <c r="AA153" s="41"/>
      <c r="AB153" s="41"/>
      <c r="AC153" s="41"/>
      <c r="AD153" s="41"/>
      <c r="AE153" s="41"/>
      <c r="AR153" s="227" t="s">
        <v>315</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315</v>
      </c>
      <c r="BM153" s="227" t="s">
        <v>11502</v>
      </c>
    </row>
    <row r="154" s="2" customFormat="1">
      <c r="A154" s="41"/>
      <c r="B154" s="42"/>
      <c r="C154" s="43"/>
      <c r="D154" s="229" t="s">
        <v>317</v>
      </c>
      <c r="E154" s="43"/>
      <c r="F154" s="230" t="s">
        <v>2083</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4" customFormat="1">
      <c r="A155" s="14"/>
      <c r="B155" s="249"/>
      <c r="C155" s="250"/>
      <c r="D155" s="236" t="s">
        <v>319</v>
      </c>
      <c r="E155" s="251" t="s">
        <v>19</v>
      </c>
      <c r="F155" s="252" t="s">
        <v>11489</v>
      </c>
      <c r="G155" s="250"/>
      <c r="H155" s="251" t="s">
        <v>19</v>
      </c>
      <c r="I155" s="253"/>
      <c r="J155" s="250"/>
      <c r="K155" s="250"/>
      <c r="L155" s="254"/>
      <c r="M155" s="255"/>
      <c r="N155" s="256"/>
      <c r="O155" s="256"/>
      <c r="P155" s="256"/>
      <c r="Q155" s="256"/>
      <c r="R155" s="256"/>
      <c r="S155" s="256"/>
      <c r="T155" s="257"/>
      <c r="U155" s="14"/>
      <c r="V155" s="14"/>
      <c r="W155" s="14"/>
      <c r="X155" s="14"/>
      <c r="Y155" s="14"/>
      <c r="Z155" s="14"/>
      <c r="AA155" s="14"/>
      <c r="AB155" s="14"/>
      <c r="AC155" s="14"/>
      <c r="AD155" s="14"/>
      <c r="AE155" s="14"/>
      <c r="AT155" s="258" t="s">
        <v>319</v>
      </c>
      <c r="AU155" s="258" t="s">
        <v>85</v>
      </c>
      <c r="AV155" s="14" t="s">
        <v>83</v>
      </c>
      <c r="AW155" s="14" t="s">
        <v>37</v>
      </c>
      <c r="AX155" s="14" t="s">
        <v>76</v>
      </c>
      <c r="AY155" s="258" t="s">
        <v>308</v>
      </c>
    </row>
    <row r="156" s="13" customFormat="1">
      <c r="A156" s="13"/>
      <c r="B156" s="234"/>
      <c r="C156" s="235"/>
      <c r="D156" s="236" t="s">
        <v>319</v>
      </c>
      <c r="E156" s="237" t="s">
        <v>19</v>
      </c>
      <c r="F156" s="238" t="s">
        <v>11503</v>
      </c>
      <c r="G156" s="235"/>
      <c r="H156" s="239">
        <v>62</v>
      </c>
      <c r="I156" s="240"/>
      <c r="J156" s="235"/>
      <c r="K156" s="235"/>
      <c r="L156" s="241"/>
      <c r="M156" s="242"/>
      <c r="N156" s="243"/>
      <c r="O156" s="243"/>
      <c r="P156" s="243"/>
      <c r="Q156" s="243"/>
      <c r="R156" s="243"/>
      <c r="S156" s="243"/>
      <c r="T156" s="244"/>
      <c r="U156" s="13"/>
      <c r="V156" s="13"/>
      <c r="W156" s="13"/>
      <c r="X156" s="13"/>
      <c r="Y156" s="13"/>
      <c r="Z156" s="13"/>
      <c r="AA156" s="13"/>
      <c r="AB156" s="13"/>
      <c r="AC156" s="13"/>
      <c r="AD156" s="13"/>
      <c r="AE156" s="13"/>
      <c r="AT156" s="245" t="s">
        <v>319</v>
      </c>
      <c r="AU156" s="245" t="s">
        <v>85</v>
      </c>
      <c r="AV156" s="13" t="s">
        <v>85</v>
      </c>
      <c r="AW156" s="13" t="s">
        <v>37</v>
      </c>
      <c r="AX156" s="13" t="s">
        <v>76</v>
      </c>
      <c r="AY156" s="245" t="s">
        <v>308</v>
      </c>
    </row>
    <row r="157" s="13" customFormat="1">
      <c r="A157" s="13"/>
      <c r="B157" s="234"/>
      <c r="C157" s="235"/>
      <c r="D157" s="236" t="s">
        <v>319</v>
      </c>
      <c r="E157" s="237" t="s">
        <v>19</v>
      </c>
      <c r="F157" s="238" t="s">
        <v>11504</v>
      </c>
      <c r="G157" s="235"/>
      <c r="H157" s="239">
        <v>13.6</v>
      </c>
      <c r="I157" s="240"/>
      <c r="J157" s="235"/>
      <c r="K157" s="235"/>
      <c r="L157" s="241"/>
      <c r="M157" s="242"/>
      <c r="N157" s="243"/>
      <c r="O157" s="243"/>
      <c r="P157" s="243"/>
      <c r="Q157" s="243"/>
      <c r="R157" s="243"/>
      <c r="S157" s="243"/>
      <c r="T157" s="244"/>
      <c r="U157" s="13"/>
      <c r="V157" s="13"/>
      <c r="W157" s="13"/>
      <c r="X157" s="13"/>
      <c r="Y157" s="13"/>
      <c r="Z157" s="13"/>
      <c r="AA157" s="13"/>
      <c r="AB157" s="13"/>
      <c r="AC157" s="13"/>
      <c r="AD157" s="13"/>
      <c r="AE157" s="13"/>
      <c r="AT157" s="245" t="s">
        <v>319</v>
      </c>
      <c r="AU157" s="245" t="s">
        <v>85</v>
      </c>
      <c r="AV157" s="13" t="s">
        <v>85</v>
      </c>
      <c r="AW157" s="13" t="s">
        <v>37</v>
      </c>
      <c r="AX157" s="13" t="s">
        <v>76</v>
      </c>
      <c r="AY157" s="245" t="s">
        <v>308</v>
      </c>
    </row>
    <row r="158" s="13" customFormat="1">
      <c r="A158" s="13"/>
      <c r="B158" s="234"/>
      <c r="C158" s="235"/>
      <c r="D158" s="236" t="s">
        <v>319</v>
      </c>
      <c r="E158" s="237" t="s">
        <v>19</v>
      </c>
      <c r="F158" s="238" t="s">
        <v>11505</v>
      </c>
      <c r="G158" s="235"/>
      <c r="H158" s="239">
        <v>1.6200000000000001</v>
      </c>
      <c r="I158" s="240"/>
      <c r="J158" s="235"/>
      <c r="K158" s="235"/>
      <c r="L158" s="241"/>
      <c r="M158" s="242"/>
      <c r="N158" s="243"/>
      <c r="O158" s="243"/>
      <c r="P158" s="243"/>
      <c r="Q158" s="243"/>
      <c r="R158" s="243"/>
      <c r="S158" s="243"/>
      <c r="T158" s="244"/>
      <c r="U158" s="13"/>
      <c r="V158" s="13"/>
      <c r="W158" s="13"/>
      <c r="X158" s="13"/>
      <c r="Y158" s="13"/>
      <c r="Z158" s="13"/>
      <c r="AA158" s="13"/>
      <c r="AB158" s="13"/>
      <c r="AC158" s="13"/>
      <c r="AD158" s="13"/>
      <c r="AE158" s="13"/>
      <c r="AT158" s="245" t="s">
        <v>319</v>
      </c>
      <c r="AU158" s="245" t="s">
        <v>85</v>
      </c>
      <c r="AV158" s="13" t="s">
        <v>85</v>
      </c>
      <c r="AW158" s="13" t="s">
        <v>37</v>
      </c>
      <c r="AX158" s="13" t="s">
        <v>76</v>
      </c>
      <c r="AY158" s="245" t="s">
        <v>308</v>
      </c>
    </row>
    <row r="159" s="13" customFormat="1">
      <c r="A159" s="13"/>
      <c r="B159" s="234"/>
      <c r="C159" s="235"/>
      <c r="D159" s="236" t="s">
        <v>319</v>
      </c>
      <c r="E159" s="237" t="s">
        <v>19</v>
      </c>
      <c r="F159" s="238" t="s">
        <v>11506</v>
      </c>
      <c r="G159" s="235"/>
      <c r="H159" s="239">
        <v>36.25</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76</v>
      </c>
      <c r="AY159" s="245" t="s">
        <v>308</v>
      </c>
    </row>
    <row r="160" s="13" customFormat="1">
      <c r="A160" s="13"/>
      <c r="B160" s="234"/>
      <c r="C160" s="235"/>
      <c r="D160" s="236" t="s">
        <v>319</v>
      </c>
      <c r="E160" s="237" t="s">
        <v>19</v>
      </c>
      <c r="F160" s="238" t="s">
        <v>11507</v>
      </c>
      <c r="G160" s="235"/>
      <c r="H160" s="239">
        <v>11</v>
      </c>
      <c r="I160" s="240"/>
      <c r="J160" s="235"/>
      <c r="K160" s="235"/>
      <c r="L160" s="241"/>
      <c r="M160" s="242"/>
      <c r="N160" s="243"/>
      <c r="O160" s="243"/>
      <c r="P160" s="243"/>
      <c r="Q160" s="243"/>
      <c r="R160" s="243"/>
      <c r="S160" s="243"/>
      <c r="T160" s="244"/>
      <c r="U160" s="13"/>
      <c r="V160" s="13"/>
      <c r="W160" s="13"/>
      <c r="X160" s="13"/>
      <c r="Y160" s="13"/>
      <c r="Z160" s="13"/>
      <c r="AA160" s="13"/>
      <c r="AB160" s="13"/>
      <c r="AC160" s="13"/>
      <c r="AD160" s="13"/>
      <c r="AE160" s="13"/>
      <c r="AT160" s="245" t="s">
        <v>319</v>
      </c>
      <c r="AU160" s="245" t="s">
        <v>85</v>
      </c>
      <c r="AV160" s="13" t="s">
        <v>85</v>
      </c>
      <c r="AW160" s="13" t="s">
        <v>37</v>
      </c>
      <c r="AX160" s="13" t="s">
        <v>76</v>
      </c>
      <c r="AY160" s="245" t="s">
        <v>308</v>
      </c>
    </row>
    <row r="161" s="15" customFormat="1">
      <c r="A161" s="15"/>
      <c r="B161" s="259"/>
      <c r="C161" s="260"/>
      <c r="D161" s="236" t="s">
        <v>319</v>
      </c>
      <c r="E161" s="261" t="s">
        <v>19</v>
      </c>
      <c r="F161" s="262" t="s">
        <v>448</v>
      </c>
      <c r="G161" s="260"/>
      <c r="H161" s="263">
        <v>124.47</v>
      </c>
      <c r="I161" s="264"/>
      <c r="J161" s="260"/>
      <c r="K161" s="260"/>
      <c r="L161" s="265"/>
      <c r="M161" s="266"/>
      <c r="N161" s="267"/>
      <c r="O161" s="267"/>
      <c r="P161" s="267"/>
      <c r="Q161" s="267"/>
      <c r="R161" s="267"/>
      <c r="S161" s="267"/>
      <c r="T161" s="268"/>
      <c r="U161" s="15"/>
      <c r="V161" s="15"/>
      <c r="W161" s="15"/>
      <c r="X161" s="15"/>
      <c r="Y161" s="15"/>
      <c r="Z161" s="15"/>
      <c r="AA161" s="15"/>
      <c r="AB161" s="15"/>
      <c r="AC161" s="15"/>
      <c r="AD161" s="15"/>
      <c r="AE161" s="15"/>
      <c r="AT161" s="269" t="s">
        <v>319</v>
      </c>
      <c r="AU161" s="269" t="s">
        <v>85</v>
      </c>
      <c r="AV161" s="15" t="s">
        <v>315</v>
      </c>
      <c r="AW161" s="15" t="s">
        <v>37</v>
      </c>
      <c r="AX161" s="15" t="s">
        <v>83</v>
      </c>
      <c r="AY161" s="269" t="s">
        <v>308</v>
      </c>
    </row>
    <row r="162" s="2" customFormat="1" ht="24.15" customHeight="1">
      <c r="A162" s="41"/>
      <c r="B162" s="42"/>
      <c r="C162" s="216" t="s">
        <v>8</v>
      </c>
      <c r="D162" s="216" t="s">
        <v>310</v>
      </c>
      <c r="E162" s="217" t="s">
        <v>9077</v>
      </c>
      <c r="F162" s="218" t="s">
        <v>9078</v>
      </c>
      <c r="G162" s="219" t="s">
        <v>474</v>
      </c>
      <c r="H162" s="220">
        <v>40</v>
      </c>
      <c r="I162" s="221"/>
      <c r="J162" s="222">
        <f>ROUND(I162*H162,2)</f>
        <v>0</v>
      </c>
      <c r="K162" s="218" t="s">
        <v>314</v>
      </c>
      <c r="L162" s="47"/>
      <c r="M162" s="223" t="s">
        <v>19</v>
      </c>
      <c r="N162" s="224" t="s">
        <v>47</v>
      </c>
      <c r="O162" s="87"/>
      <c r="P162" s="225">
        <f>O162*H162</f>
        <v>0</v>
      </c>
      <c r="Q162" s="225">
        <v>0.16849</v>
      </c>
      <c r="R162" s="225">
        <f>Q162*H162</f>
        <v>6.7396000000000003</v>
      </c>
      <c r="S162" s="225">
        <v>0</v>
      </c>
      <c r="T162" s="226">
        <f>S162*H162</f>
        <v>0</v>
      </c>
      <c r="U162" s="41"/>
      <c r="V162" s="41"/>
      <c r="W162" s="41"/>
      <c r="X162" s="41"/>
      <c r="Y162" s="41"/>
      <c r="Z162" s="41"/>
      <c r="AA162" s="41"/>
      <c r="AB162" s="41"/>
      <c r="AC162" s="41"/>
      <c r="AD162" s="41"/>
      <c r="AE162" s="41"/>
      <c r="AR162" s="227" t="s">
        <v>315</v>
      </c>
      <c r="AT162" s="227" t="s">
        <v>310</v>
      </c>
      <c r="AU162" s="227" t="s">
        <v>85</v>
      </c>
      <c r="AY162" s="20" t="s">
        <v>308</v>
      </c>
      <c r="BE162" s="228">
        <f>IF(N162="základní",J162,0)</f>
        <v>0</v>
      </c>
      <c r="BF162" s="228">
        <f>IF(N162="snížená",J162,0)</f>
        <v>0</v>
      </c>
      <c r="BG162" s="228">
        <f>IF(N162="zákl. přenesená",J162,0)</f>
        <v>0</v>
      </c>
      <c r="BH162" s="228">
        <f>IF(N162="sníž. přenesená",J162,0)</f>
        <v>0</v>
      </c>
      <c r="BI162" s="228">
        <f>IF(N162="nulová",J162,0)</f>
        <v>0</v>
      </c>
      <c r="BJ162" s="20" t="s">
        <v>83</v>
      </c>
      <c r="BK162" s="228">
        <f>ROUND(I162*H162,2)</f>
        <v>0</v>
      </c>
      <c r="BL162" s="20" t="s">
        <v>315</v>
      </c>
      <c r="BM162" s="227" t="s">
        <v>11508</v>
      </c>
    </row>
    <row r="163" s="2" customFormat="1">
      <c r="A163" s="41"/>
      <c r="B163" s="42"/>
      <c r="C163" s="43"/>
      <c r="D163" s="229" t="s">
        <v>317</v>
      </c>
      <c r="E163" s="43"/>
      <c r="F163" s="230" t="s">
        <v>9080</v>
      </c>
      <c r="G163" s="43"/>
      <c r="H163" s="43"/>
      <c r="I163" s="231"/>
      <c r="J163" s="43"/>
      <c r="K163" s="43"/>
      <c r="L163" s="47"/>
      <c r="M163" s="232"/>
      <c r="N163" s="233"/>
      <c r="O163" s="87"/>
      <c r="P163" s="87"/>
      <c r="Q163" s="87"/>
      <c r="R163" s="87"/>
      <c r="S163" s="87"/>
      <c r="T163" s="88"/>
      <c r="U163" s="41"/>
      <c r="V163" s="41"/>
      <c r="W163" s="41"/>
      <c r="X163" s="41"/>
      <c r="Y163" s="41"/>
      <c r="Z163" s="41"/>
      <c r="AA163" s="41"/>
      <c r="AB163" s="41"/>
      <c r="AC163" s="41"/>
      <c r="AD163" s="41"/>
      <c r="AE163" s="41"/>
      <c r="AT163" s="20" t="s">
        <v>317</v>
      </c>
      <c r="AU163" s="20" t="s">
        <v>85</v>
      </c>
    </row>
    <row r="164" s="14" customFormat="1">
      <c r="A164" s="14"/>
      <c r="B164" s="249"/>
      <c r="C164" s="250"/>
      <c r="D164" s="236" t="s">
        <v>319</v>
      </c>
      <c r="E164" s="251" t="s">
        <v>19</v>
      </c>
      <c r="F164" s="252" t="s">
        <v>11509</v>
      </c>
      <c r="G164" s="250"/>
      <c r="H164" s="251" t="s">
        <v>19</v>
      </c>
      <c r="I164" s="253"/>
      <c r="J164" s="250"/>
      <c r="K164" s="250"/>
      <c r="L164" s="254"/>
      <c r="M164" s="255"/>
      <c r="N164" s="256"/>
      <c r="O164" s="256"/>
      <c r="P164" s="256"/>
      <c r="Q164" s="256"/>
      <c r="R164" s="256"/>
      <c r="S164" s="256"/>
      <c r="T164" s="257"/>
      <c r="U164" s="14"/>
      <c r="V164" s="14"/>
      <c r="W164" s="14"/>
      <c r="X164" s="14"/>
      <c r="Y164" s="14"/>
      <c r="Z164" s="14"/>
      <c r="AA164" s="14"/>
      <c r="AB164" s="14"/>
      <c r="AC164" s="14"/>
      <c r="AD164" s="14"/>
      <c r="AE164" s="14"/>
      <c r="AT164" s="258" t="s">
        <v>319</v>
      </c>
      <c r="AU164" s="258" t="s">
        <v>85</v>
      </c>
      <c r="AV164" s="14" t="s">
        <v>83</v>
      </c>
      <c r="AW164" s="14" t="s">
        <v>37</v>
      </c>
      <c r="AX164" s="14" t="s">
        <v>76</v>
      </c>
      <c r="AY164" s="258" t="s">
        <v>308</v>
      </c>
    </row>
    <row r="165" s="13" customFormat="1">
      <c r="A165" s="13"/>
      <c r="B165" s="234"/>
      <c r="C165" s="235"/>
      <c r="D165" s="236" t="s">
        <v>319</v>
      </c>
      <c r="E165" s="237" t="s">
        <v>19</v>
      </c>
      <c r="F165" s="238" t="s">
        <v>11510</v>
      </c>
      <c r="G165" s="235"/>
      <c r="H165" s="239">
        <v>20</v>
      </c>
      <c r="I165" s="240"/>
      <c r="J165" s="235"/>
      <c r="K165" s="235"/>
      <c r="L165" s="241"/>
      <c r="M165" s="242"/>
      <c r="N165" s="243"/>
      <c r="O165" s="243"/>
      <c r="P165" s="243"/>
      <c r="Q165" s="243"/>
      <c r="R165" s="243"/>
      <c r="S165" s="243"/>
      <c r="T165" s="244"/>
      <c r="U165" s="13"/>
      <c r="V165" s="13"/>
      <c r="W165" s="13"/>
      <c r="X165" s="13"/>
      <c r="Y165" s="13"/>
      <c r="Z165" s="13"/>
      <c r="AA165" s="13"/>
      <c r="AB165" s="13"/>
      <c r="AC165" s="13"/>
      <c r="AD165" s="13"/>
      <c r="AE165" s="13"/>
      <c r="AT165" s="245" t="s">
        <v>319</v>
      </c>
      <c r="AU165" s="245" t="s">
        <v>85</v>
      </c>
      <c r="AV165" s="13" t="s">
        <v>85</v>
      </c>
      <c r="AW165" s="13" t="s">
        <v>37</v>
      </c>
      <c r="AX165" s="13" t="s">
        <v>76</v>
      </c>
      <c r="AY165" s="245" t="s">
        <v>308</v>
      </c>
    </row>
    <row r="166" s="13" customFormat="1">
      <c r="A166" s="13"/>
      <c r="B166" s="234"/>
      <c r="C166" s="235"/>
      <c r="D166" s="236" t="s">
        <v>319</v>
      </c>
      <c r="E166" s="237" t="s">
        <v>19</v>
      </c>
      <c r="F166" s="238" t="s">
        <v>11511</v>
      </c>
      <c r="G166" s="235"/>
      <c r="H166" s="239">
        <v>20</v>
      </c>
      <c r="I166" s="240"/>
      <c r="J166" s="235"/>
      <c r="K166" s="235"/>
      <c r="L166" s="241"/>
      <c r="M166" s="242"/>
      <c r="N166" s="243"/>
      <c r="O166" s="243"/>
      <c r="P166" s="243"/>
      <c r="Q166" s="243"/>
      <c r="R166" s="243"/>
      <c r="S166" s="243"/>
      <c r="T166" s="244"/>
      <c r="U166" s="13"/>
      <c r="V166" s="13"/>
      <c r="W166" s="13"/>
      <c r="X166" s="13"/>
      <c r="Y166" s="13"/>
      <c r="Z166" s="13"/>
      <c r="AA166" s="13"/>
      <c r="AB166" s="13"/>
      <c r="AC166" s="13"/>
      <c r="AD166" s="13"/>
      <c r="AE166" s="13"/>
      <c r="AT166" s="245" t="s">
        <v>319</v>
      </c>
      <c r="AU166" s="245" t="s">
        <v>85</v>
      </c>
      <c r="AV166" s="13" t="s">
        <v>85</v>
      </c>
      <c r="AW166" s="13" t="s">
        <v>37</v>
      </c>
      <c r="AX166" s="13" t="s">
        <v>76</v>
      </c>
      <c r="AY166" s="245" t="s">
        <v>308</v>
      </c>
    </row>
    <row r="167" s="15" customFormat="1">
      <c r="A167" s="15"/>
      <c r="B167" s="259"/>
      <c r="C167" s="260"/>
      <c r="D167" s="236" t="s">
        <v>319</v>
      </c>
      <c r="E167" s="261" t="s">
        <v>19</v>
      </c>
      <c r="F167" s="262" t="s">
        <v>448</v>
      </c>
      <c r="G167" s="260"/>
      <c r="H167" s="263">
        <v>40</v>
      </c>
      <c r="I167" s="264"/>
      <c r="J167" s="260"/>
      <c r="K167" s="260"/>
      <c r="L167" s="265"/>
      <c r="M167" s="266"/>
      <c r="N167" s="267"/>
      <c r="O167" s="267"/>
      <c r="P167" s="267"/>
      <c r="Q167" s="267"/>
      <c r="R167" s="267"/>
      <c r="S167" s="267"/>
      <c r="T167" s="268"/>
      <c r="U167" s="15"/>
      <c r="V167" s="15"/>
      <c r="W167" s="15"/>
      <c r="X167" s="15"/>
      <c r="Y167" s="15"/>
      <c r="Z167" s="15"/>
      <c r="AA167" s="15"/>
      <c r="AB167" s="15"/>
      <c r="AC167" s="15"/>
      <c r="AD167" s="15"/>
      <c r="AE167" s="15"/>
      <c r="AT167" s="269" t="s">
        <v>319</v>
      </c>
      <c r="AU167" s="269" t="s">
        <v>85</v>
      </c>
      <c r="AV167" s="15" t="s">
        <v>315</v>
      </c>
      <c r="AW167" s="15" t="s">
        <v>37</v>
      </c>
      <c r="AX167" s="15" t="s">
        <v>83</v>
      </c>
      <c r="AY167" s="269" t="s">
        <v>308</v>
      </c>
    </row>
    <row r="168" s="2" customFormat="1" ht="21.75" customHeight="1">
      <c r="A168" s="41"/>
      <c r="B168" s="42"/>
      <c r="C168" s="216" t="s">
        <v>376</v>
      </c>
      <c r="D168" s="216" t="s">
        <v>310</v>
      </c>
      <c r="E168" s="217" t="s">
        <v>11512</v>
      </c>
      <c r="F168" s="218" t="s">
        <v>11513</v>
      </c>
      <c r="G168" s="219" t="s">
        <v>313</v>
      </c>
      <c r="H168" s="220">
        <v>300</v>
      </c>
      <c r="I168" s="221"/>
      <c r="J168" s="222">
        <f>ROUND(I168*H168,2)</f>
        <v>0</v>
      </c>
      <c r="K168" s="218" t="s">
        <v>314</v>
      </c>
      <c r="L168" s="47"/>
      <c r="M168" s="223" t="s">
        <v>19</v>
      </c>
      <c r="N168" s="224" t="s">
        <v>47</v>
      </c>
      <c r="O168" s="87"/>
      <c r="P168" s="225">
        <f>O168*H168</f>
        <v>0</v>
      </c>
      <c r="Q168" s="225">
        <v>0</v>
      </c>
      <c r="R168" s="225">
        <f>Q168*H168</f>
        <v>0</v>
      </c>
      <c r="S168" s="225">
        <v>0.01</v>
      </c>
      <c r="T168" s="226">
        <f>S168*H168</f>
        <v>3</v>
      </c>
      <c r="U168" s="41"/>
      <c r="V168" s="41"/>
      <c r="W168" s="41"/>
      <c r="X168" s="41"/>
      <c r="Y168" s="41"/>
      <c r="Z168" s="41"/>
      <c r="AA168" s="41"/>
      <c r="AB168" s="41"/>
      <c r="AC168" s="41"/>
      <c r="AD168" s="41"/>
      <c r="AE168" s="41"/>
      <c r="AR168" s="227" t="s">
        <v>315</v>
      </c>
      <c r="AT168" s="227" t="s">
        <v>310</v>
      </c>
      <c r="AU168" s="227" t="s">
        <v>85</v>
      </c>
      <c r="AY168" s="20" t="s">
        <v>308</v>
      </c>
      <c r="BE168" s="228">
        <f>IF(N168="základní",J168,0)</f>
        <v>0</v>
      </c>
      <c r="BF168" s="228">
        <f>IF(N168="snížená",J168,0)</f>
        <v>0</v>
      </c>
      <c r="BG168" s="228">
        <f>IF(N168="zákl. přenesená",J168,0)</f>
        <v>0</v>
      </c>
      <c r="BH168" s="228">
        <f>IF(N168="sníž. přenesená",J168,0)</f>
        <v>0</v>
      </c>
      <c r="BI168" s="228">
        <f>IF(N168="nulová",J168,0)</f>
        <v>0</v>
      </c>
      <c r="BJ168" s="20" t="s">
        <v>83</v>
      </c>
      <c r="BK168" s="228">
        <f>ROUND(I168*H168,2)</f>
        <v>0</v>
      </c>
      <c r="BL168" s="20" t="s">
        <v>315</v>
      </c>
      <c r="BM168" s="227" t="s">
        <v>11514</v>
      </c>
    </row>
    <row r="169" s="2" customFormat="1">
      <c r="A169" s="41"/>
      <c r="B169" s="42"/>
      <c r="C169" s="43"/>
      <c r="D169" s="229" t="s">
        <v>317</v>
      </c>
      <c r="E169" s="43"/>
      <c r="F169" s="230" t="s">
        <v>11515</v>
      </c>
      <c r="G169" s="43"/>
      <c r="H169" s="43"/>
      <c r="I169" s="231"/>
      <c r="J169" s="43"/>
      <c r="K169" s="43"/>
      <c r="L169" s="47"/>
      <c r="M169" s="232"/>
      <c r="N169" s="233"/>
      <c r="O169" s="87"/>
      <c r="P169" s="87"/>
      <c r="Q169" s="87"/>
      <c r="R169" s="87"/>
      <c r="S169" s="87"/>
      <c r="T169" s="88"/>
      <c r="U169" s="41"/>
      <c r="V169" s="41"/>
      <c r="W169" s="41"/>
      <c r="X169" s="41"/>
      <c r="Y169" s="41"/>
      <c r="Z169" s="41"/>
      <c r="AA169" s="41"/>
      <c r="AB169" s="41"/>
      <c r="AC169" s="41"/>
      <c r="AD169" s="41"/>
      <c r="AE169" s="41"/>
      <c r="AT169" s="20" t="s">
        <v>317</v>
      </c>
      <c r="AU169" s="20" t="s">
        <v>85</v>
      </c>
    </row>
    <row r="170" s="13" customFormat="1">
      <c r="A170" s="13"/>
      <c r="B170" s="234"/>
      <c r="C170" s="235"/>
      <c r="D170" s="236" t="s">
        <v>319</v>
      </c>
      <c r="E170" s="237" t="s">
        <v>19</v>
      </c>
      <c r="F170" s="238" t="s">
        <v>11516</v>
      </c>
      <c r="G170" s="235"/>
      <c r="H170" s="239">
        <v>300</v>
      </c>
      <c r="I170" s="240"/>
      <c r="J170" s="235"/>
      <c r="K170" s="235"/>
      <c r="L170" s="241"/>
      <c r="M170" s="242"/>
      <c r="N170" s="243"/>
      <c r="O170" s="243"/>
      <c r="P170" s="243"/>
      <c r="Q170" s="243"/>
      <c r="R170" s="243"/>
      <c r="S170" s="243"/>
      <c r="T170" s="244"/>
      <c r="U170" s="13"/>
      <c r="V170" s="13"/>
      <c r="W170" s="13"/>
      <c r="X170" s="13"/>
      <c r="Y170" s="13"/>
      <c r="Z170" s="13"/>
      <c r="AA170" s="13"/>
      <c r="AB170" s="13"/>
      <c r="AC170" s="13"/>
      <c r="AD170" s="13"/>
      <c r="AE170" s="13"/>
      <c r="AT170" s="245" t="s">
        <v>319</v>
      </c>
      <c r="AU170" s="245" t="s">
        <v>85</v>
      </c>
      <c r="AV170" s="13" t="s">
        <v>85</v>
      </c>
      <c r="AW170" s="13" t="s">
        <v>37</v>
      </c>
      <c r="AX170" s="13" t="s">
        <v>83</v>
      </c>
      <c r="AY170" s="245" t="s">
        <v>308</v>
      </c>
    </row>
    <row r="171" s="2" customFormat="1" ht="24.15" customHeight="1">
      <c r="A171" s="41"/>
      <c r="B171" s="42"/>
      <c r="C171" s="216" t="s">
        <v>381</v>
      </c>
      <c r="D171" s="216" t="s">
        <v>310</v>
      </c>
      <c r="E171" s="217" t="s">
        <v>11517</v>
      </c>
      <c r="F171" s="218" t="s">
        <v>11518</v>
      </c>
      <c r="G171" s="219" t="s">
        <v>313</v>
      </c>
      <c r="H171" s="220">
        <v>171.63</v>
      </c>
      <c r="I171" s="221"/>
      <c r="J171" s="222">
        <f>ROUND(I171*H171,2)</f>
        <v>0</v>
      </c>
      <c r="K171" s="218" t="s">
        <v>19</v>
      </c>
      <c r="L171" s="47"/>
      <c r="M171" s="223" t="s">
        <v>19</v>
      </c>
      <c r="N171" s="224" t="s">
        <v>47</v>
      </c>
      <c r="O171" s="87"/>
      <c r="P171" s="225">
        <f>O171*H171</f>
        <v>0</v>
      </c>
      <c r="Q171" s="225">
        <v>0</v>
      </c>
      <c r="R171" s="225">
        <f>Q171*H171</f>
        <v>0</v>
      </c>
      <c r="S171" s="225">
        <v>0</v>
      </c>
      <c r="T171" s="226">
        <f>S171*H171</f>
        <v>0</v>
      </c>
      <c r="U171" s="41"/>
      <c r="V171" s="41"/>
      <c r="W171" s="41"/>
      <c r="X171" s="41"/>
      <c r="Y171" s="41"/>
      <c r="Z171" s="41"/>
      <c r="AA171" s="41"/>
      <c r="AB171" s="41"/>
      <c r="AC171" s="41"/>
      <c r="AD171" s="41"/>
      <c r="AE171" s="41"/>
      <c r="AR171" s="227" t="s">
        <v>315</v>
      </c>
      <c r="AT171" s="227" t="s">
        <v>310</v>
      </c>
      <c r="AU171" s="227" t="s">
        <v>85</v>
      </c>
      <c r="AY171" s="20" t="s">
        <v>308</v>
      </c>
      <c r="BE171" s="228">
        <f>IF(N171="základní",J171,0)</f>
        <v>0</v>
      </c>
      <c r="BF171" s="228">
        <f>IF(N171="snížená",J171,0)</f>
        <v>0</v>
      </c>
      <c r="BG171" s="228">
        <f>IF(N171="zákl. přenesená",J171,0)</f>
        <v>0</v>
      </c>
      <c r="BH171" s="228">
        <f>IF(N171="sníž. přenesená",J171,0)</f>
        <v>0</v>
      </c>
      <c r="BI171" s="228">
        <f>IF(N171="nulová",J171,0)</f>
        <v>0</v>
      </c>
      <c r="BJ171" s="20" t="s">
        <v>83</v>
      </c>
      <c r="BK171" s="228">
        <f>ROUND(I171*H171,2)</f>
        <v>0</v>
      </c>
      <c r="BL171" s="20" t="s">
        <v>315</v>
      </c>
      <c r="BM171" s="227" t="s">
        <v>11519</v>
      </c>
    </row>
    <row r="172" s="14" customFormat="1">
      <c r="A172" s="14"/>
      <c r="B172" s="249"/>
      <c r="C172" s="250"/>
      <c r="D172" s="236" t="s">
        <v>319</v>
      </c>
      <c r="E172" s="251" t="s">
        <v>19</v>
      </c>
      <c r="F172" s="252" t="s">
        <v>11520</v>
      </c>
      <c r="G172" s="250"/>
      <c r="H172" s="251" t="s">
        <v>19</v>
      </c>
      <c r="I172" s="253"/>
      <c r="J172" s="250"/>
      <c r="K172" s="250"/>
      <c r="L172" s="254"/>
      <c r="M172" s="255"/>
      <c r="N172" s="256"/>
      <c r="O172" s="256"/>
      <c r="P172" s="256"/>
      <c r="Q172" s="256"/>
      <c r="R172" s="256"/>
      <c r="S172" s="256"/>
      <c r="T172" s="257"/>
      <c r="U172" s="14"/>
      <c r="V172" s="14"/>
      <c r="W172" s="14"/>
      <c r="X172" s="14"/>
      <c r="Y172" s="14"/>
      <c r="Z172" s="14"/>
      <c r="AA172" s="14"/>
      <c r="AB172" s="14"/>
      <c r="AC172" s="14"/>
      <c r="AD172" s="14"/>
      <c r="AE172" s="14"/>
      <c r="AT172" s="258" t="s">
        <v>319</v>
      </c>
      <c r="AU172" s="258" t="s">
        <v>85</v>
      </c>
      <c r="AV172" s="14" t="s">
        <v>83</v>
      </c>
      <c r="AW172" s="14" t="s">
        <v>37</v>
      </c>
      <c r="AX172" s="14" t="s">
        <v>76</v>
      </c>
      <c r="AY172" s="258" t="s">
        <v>308</v>
      </c>
    </row>
    <row r="173" s="13" customFormat="1">
      <c r="A173" s="13"/>
      <c r="B173" s="234"/>
      <c r="C173" s="235"/>
      <c r="D173" s="236" t="s">
        <v>319</v>
      </c>
      <c r="E173" s="237" t="s">
        <v>19</v>
      </c>
      <c r="F173" s="238" t="s">
        <v>11521</v>
      </c>
      <c r="G173" s="235"/>
      <c r="H173" s="239">
        <v>171.63</v>
      </c>
      <c r="I173" s="240"/>
      <c r="J173" s="235"/>
      <c r="K173" s="235"/>
      <c r="L173" s="241"/>
      <c r="M173" s="242"/>
      <c r="N173" s="243"/>
      <c r="O173" s="243"/>
      <c r="P173" s="243"/>
      <c r="Q173" s="243"/>
      <c r="R173" s="243"/>
      <c r="S173" s="243"/>
      <c r="T173" s="244"/>
      <c r="U173" s="13"/>
      <c r="V173" s="13"/>
      <c r="W173" s="13"/>
      <c r="X173" s="13"/>
      <c r="Y173" s="13"/>
      <c r="Z173" s="13"/>
      <c r="AA173" s="13"/>
      <c r="AB173" s="13"/>
      <c r="AC173" s="13"/>
      <c r="AD173" s="13"/>
      <c r="AE173" s="13"/>
      <c r="AT173" s="245" t="s">
        <v>319</v>
      </c>
      <c r="AU173" s="245" t="s">
        <v>85</v>
      </c>
      <c r="AV173" s="13" t="s">
        <v>85</v>
      </c>
      <c r="AW173" s="13" t="s">
        <v>37</v>
      </c>
      <c r="AX173" s="13" t="s">
        <v>83</v>
      </c>
      <c r="AY173" s="245" t="s">
        <v>308</v>
      </c>
    </row>
    <row r="174" s="2" customFormat="1" ht="37.8" customHeight="1">
      <c r="A174" s="41"/>
      <c r="B174" s="42"/>
      <c r="C174" s="216" t="s">
        <v>386</v>
      </c>
      <c r="D174" s="216" t="s">
        <v>310</v>
      </c>
      <c r="E174" s="217" t="s">
        <v>1749</v>
      </c>
      <c r="F174" s="218" t="s">
        <v>1750</v>
      </c>
      <c r="G174" s="219" t="s">
        <v>474</v>
      </c>
      <c r="H174" s="220">
        <v>40</v>
      </c>
      <c r="I174" s="221"/>
      <c r="J174" s="222">
        <f>ROUND(I174*H174,2)</f>
        <v>0</v>
      </c>
      <c r="K174" s="218" t="s">
        <v>902</v>
      </c>
      <c r="L174" s="47"/>
      <c r="M174" s="223" t="s">
        <v>19</v>
      </c>
      <c r="N174" s="224" t="s">
        <v>47</v>
      </c>
      <c r="O174" s="87"/>
      <c r="P174" s="225">
        <f>O174*H174</f>
        <v>0</v>
      </c>
      <c r="Q174" s="225">
        <v>0</v>
      </c>
      <c r="R174" s="225">
        <f>Q174*H174</f>
        <v>0</v>
      </c>
      <c r="S174" s="225">
        <v>0</v>
      </c>
      <c r="T174" s="226">
        <f>S174*H174</f>
        <v>0</v>
      </c>
      <c r="U174" s="41"/>
      <c r="V174" s="41"/>
      <c r="W174" s="41"/>
      <c r="X174" s="41"/>
      <c r="Y174" s="41"/>
      <c r="Z174" s="41"/>
      <c r="AA174" s="41"/>
      <c r="AB174" s="41"/>
      <c r="AC174" s="41"/>
      <c r="AD174" s="41"/>
      <c r="AE174" s="41"/>
      <c r="AR174" s="227" t="s">
        <v>315</v>
      </c>
      <c r="AT174" s="227" t="s">
        <v>310</v>
      </c>
      <c r="AU174" s="227" t="s">
        <v>85</v>
      </c>
      <c r="AY174" s="20" t="s">
        <v>308</v>
      </c>
      <c r="BE174" s="228">
        <f>IF(N174="základní",J174,0)</f>
        <v>0</v>
      </c>
      <c r="BF174" s="228">
        <f>IF(N174="snížená",J174,0)</f>
        <v>0</v>
      </c>
      <c r="BG174" s="228">
        <f>IF(N174="zákl. přenesená",J174,0)</f>
        <v>0</v>
      </c>
      <c r="BH174" s="228">
        <f>IF(N174="sníž. přenesená",J174,0)</f>
        <v>0</v>
      </c>
      <c r="BI174" s="228">
        <f>IF(N174="nulová",J174,0)</f>
        <v>0</v>
      </c>
      <c r="BJ174" s="20" t="s">
        <v>83</v>
      </c>
      <c r="BK174" s="228">
        <f>ROUND(I174*H174,2)</f>
        <v>0</v>
      </c>
      <c r="BL174" s="20" t="s">
        <v>315</v>
      </c>
      <c r="BM174" s="227" t="s">
        <v>11522</v>
      </c>
    </row>
    <row r="175" s="2" customFormat="1">
      <c r="A175" s="41"/>
      <c r="B175" s="42"/>
      <c r="C175" s="43"/>
      <c r="D175" s="229" t="s">
        <v>317</v>
      </c>
      <c r="E175" s="43"/>
      <c r="F175" s="230" t="s">
        <v>11523</v>
      </c>
      <c r="G175" s="43"/>
      <c r="H175" s="43"/>
      <c r="I175" s="231"/>
      <c r="J175" s="43"/>
      <c r="K175" s="43"/>
      <c r="L175" s="47"/>
      <c r="M175" s="232"/>
      <c r="N175" s="233"/>
      <c r="O175" s="87"/>
      <c r="P175" s="87"/>
      <c r="Q175" s="87"/>
      <c r="R175" s="87"/>
      <c r="S175" s="87"/>
      <c r="T175" s="88"/>
      <c r="U175" s="41"/>
      <c r="V175" s="41"/>
      <c r="W175" s="41"/>
      <c r="X175" s="41"/>
      <c r="Y175" s="41"/>
      <c r="Z175" s="41"/>
      <c r="AA175" s="41"/>
      <c r="AB175" s="41"/>
      <c r="AC175" s="41"/>
      <c r="AD175" s="41"/>
      <c r="AE175" s="41"/>
      <c r="AT175" s="20" t="s">
        <v>317</v>
      </c>
      <c r="AU175" s="20" t="s">
        <v>85</v>
      </c>
    </row>
    <row r="176" s="14" customFormat="1">
      <c r="A176" s="14"/>
      <c r="B176" s="249"/>
      <c r="C176" s="250"/>
      <c r="D176" s="236" t="s">
        <v>319</v>
      </c>
      <c r="E176" s="251" t="s">
        <v>19</v>
      </c>
      <c r="F176" s="252" t="s">
        <v>11524</v>
      </c>
      <c r="G176" s="250"/>
      <c r="H176" s="251" t="s">
        <v>19</v>
      </c>
      <c r="I176" s="253"/>
      <c r="J176" s="250"/>
      <c r="K176" s="250"/>
      <c r="L176" s="254"/>
      <c r="M176" s="255"/>
      <c r="N176" s="256"/>
      <c r="O176" s="256"/>
      <c r="P176" s="256"/>
      <c r="Q176" s="256"/>
      <c r="R176" s="256"/>
      <c r="S176" s="256"/>
      <c r="T176" s="257"/>
      <c r="U176" s="14"/>
      <c r="V176" s="14"/>
      <c r="W176" s="14"/>
      <c r="X176" s="14"/>
      <c r="Y176" s="14"/>
      <c r="Z176" s="14"/>
      <c r="AA176" s="14"/>
      <c r="AB176" s="14"/>
      <c r="AC176" s="14"/>
      <c r="AD176" s="14"/>
      <c r="AE176" s="14"/>
      <c r="AT176" s="258" t="s">
        <v>319</v>
      </c>
      <c r="AU176" s="258" t="s">
        <v>85</v>
      </c>
      <c r="AV176" s="14" t="s">
        <v>83</v>
      </c>
      <c r="AW176" s="14" t="s">
        <v>37</v>
      </c>
      <c r="AX176" s="14" t="s">
        <v>76</v>
      </c>
      <c r="AY176" s="258" t="s">
        <v>308</v>
      </c>
    </row>
    <row r="177" s="13" customFormat="1">
      <c r="A177" s="13"/>
      <c r="B177" s="234"/>
      <c r="C177" s="235"/>
      <c r="D177" s="236" t="s">
        <v>319</v>
      </c>
      <c r="E177" s="237" t="s">
        <v>19</v>
      </c>
      <c r="F177" s="238" t="s">
        <v>11510</v>
      </c>
      <c r="G177" s="235"/>
      <c r="H177" s="239">
        <v>20</v>
      </c>
      <c r="I177" s="240"/>
      <c r="J177" s="235"/>
      <c r="K177" s="235"/>
      <c r="L177" s="241"/>
      <c r="M177" s="242"/>
      <c r="N177" s="243"/>
      <c r="O177" s="243"/>
      <c r="P177" s="243"/>
      <c r="Q177" s="243"/>
      <c r="R177" s="243"/>
      <c r="S177" s="243"/>
      <c r="T177" s="244"/>
      <c r="U177" s="13"/>
      <c r="V177" s="13"/>
      <c r="W177" s="13"/>
      <c r="X177" s="13"/>
      <c r="Y177" s="13"/>
      <c r="Z177" s="13"/>
      <c r="AA177" s="13"/>
      <c r="AB177" s="13"/>
      <c r="AC177" s="13"/>
      <c r="AD177" s="13"/>
      <c r="AE177" s="13"/>
      <c r="AT177" s="245" t="s">
        <v>319</v>
      </c>
      <c r="AU177" s="245" t="s">
        <v>85</v>
      </c>
      <c r="AV177" s="13" t="s">
        <v>85</v>
      </c>
      <c r="AW177" s="13" t="s">
        <v>37</v>
      </c>
      <c r="AX177" s="13" t="s">
        <v>76</v>
      </c>
      <c r="AY177" s="245" t="s">
        <v>308</v>
      </c>
    </row>
    <row r="178" s="13" customFormat="1">
      <c r="A178" s="13"/>
      <c r="B178" s="234"/>
      <c r="C178" s="235"/>
      <c r="D178" s="236" t="s">
        <v>319</v>
      </c>
      <c r="E178" s="237" t="s">
        <v>19</v>
      </c>
      <c r="F178" s="238" t="s">
        <v>11511</v>
      </c>
      <c r="G178" s="235"/>
      <c r="H178" s="239">
        <v>20</v>
      </c>
      <c r="I178" s="240"/>
      <c r="J178" s="235"/>
      <c r="K178" s="235"/>
      <c r="L178" s="241"/>
      <c r="M178" s="242"/>
      <c r="N178" s="243"/>
      <c r="O178" s="243"/>
      <c r="P178" s="243"/>
      <c r="Q178" s="243"/>
      <c r="R178" s="243"/>
      <c r="S178" s="243"/>
      <c r="T178" s="244"/>
      <c r="U178" s="13"/>
      <c r="V178" s="13"/>
      <c r="W178" s="13"/>
      <c r="X178" s="13"/>
      <c r="Y178" s="13"/>
      <c r="Z178" s="13"/>
      <c r="AA178" s="13"/>
      <c r="AB178" s="13"/>
      <c r="AC178" s="13"/>
      <c r="AD178" s="13"/>
      <c r="AE178" s="13"/>
      <c r="AT178" s="245" t="s">
        <v>319</v>
      </c>
      <c r="AU178" s="245" t="s">
        <v>85</v>
      </c>
      <c r="AV178" s="13" t="s">
        <v>85</v>
      </c>
      <c r="AW178" s="13" t="s">
        <v>37</v>
      </c>
      <c r="AX178" s="13" t="s">
        <v>76</v>
      </c>
      <c r="AY178" s="245" t="s">
        <v>308</v>
      </c>
    </row>
    <row r="179" s="15" customFormat="1">
      <c r="A179" s="15"/>
      <c r="B179" s="259"/>
      <c r="C179" s="260"/>
      <c r="D179" s="236" t="s">
        <v>319</v>
      </c>
      <c r="E179" s="261" t="s">
        <v>19</v>
      </c>
      <c r="F179" s="262" t="s">
        <v>448</v>
      </c>
      <c r="G179" s="260"/>
      <c r="H179" s="263">
        <v>40</v>
      </c>
      <c r="I179" s="264"/>
      <c r="J179" s="260"/>
      <c r="K179" s="260"/>
      <c r="L179" s="265"/>
      <c r="M179" s="266"/>
      <c r="N179" s="267"/>
      <c r="O179" s="267"/>
      <c r="P179" s="267"/>
      <c r="Q179" s="267"/>
      <c r="R179" s="267"/>
      <c r="S179" s="267"/>
      <c r="T179" s="268"/>
      <c r="U179" s="15"/>
      <c r="V179" s="15"/>
      <c r="W179" s="15"/>
      <c r="X179" s="15"/>
      <c r="Y179" s="15"/>
      <c r="Z179" s="15"/>
      <c r="AA179" s="15"/>
      <c r="AB179" s="15"/>
      <c r="AC179" s="15"/>
      <c r="AD179" s="15"/>
      <c r="AE179" s="15"/>
      <c r="AT179" s="269" t="s">
        <v>319</v>
      </c>
      <c r="AU179" s="269" t="s">
        <v>85</v>
      </c>
      <c r="AV179" s="15" t="s">
        <v>315</v>
      </c>
      <c r="AW179" s="15" t="s">
        <v>37</v>
      </c>
      <c r="AX179" s="15" t="s">
        <v>83</v>
      </c>
      <c r="AY179" s="269" t="s">
        <v>308</v>
      </c>
    </row>
    <row r="180" s="12" customFormat="1" ht="22.8" customHeight="1">
      <c r="A180" s="12"/>
      <c r="B180" s="200"/>
      <c r="C180" s="201"/>
      <c r="D180" s="202" t="s">
        <v>75</v>
      </c>
      <c r="E180" s="214" t="s">
        <v>489</v>
      </c>
      <c r="F180" s="214" t="s">
        <v>490</v>
      </c>
      <c r="G180" s="201"/>
      <c r="H180" s="201"/>
      <c r="I180" s="204"/>
      <c r="J180" s="215">
        <f>BK180</f>
        <v>0</v>
      </c>
      <c r="K180" s="201"/>
      <c r="L180" s="206"/>
      <c r="M180" s="207"/>
      <c r="N180" s="208"/>
      <c r="O180" s="208"/>
      <c r="P180" s="209">
        <f>SUM(P181:P190)</f>
        <v>0</v>
      </c>
      <c r="Q180" s="208"/>
      <c r="R180" s="209">
        <f>SUM(R181:R190)</f>
        <v>0</v>
      </c>
      <c r="S180" s="208"/>
      <c r="T180" s="210">
        <f>SUM(T181:T190)</f>
        <v>0</v>
      </c>
      <c r="U180" s="12"/>
      <c r="V180" s="12"/>
      <c r="W180" s="12"/>
      <c r="X180" s="12"/>
      <c r="Y180" s="12"/>
      <c r="Z180" s="12"/>
      <c r="AA180" s="12"/>
      <c r="AB180" s="12"/>
      <c r="AC180" s="12"/>
      <c r="AD180" s="12"/>
      <c r="AE180" s="12"/>
      <c r="AR180" s="211" t="s">
        <v>83</v>
      </c>
      <c r="AT180" s="212" t="s">
        <v>75</v>
      </c>
      <c r="AU180" s="212" t="s">
        <v>83</v>
      </c>
      <c r="AY180" s="211" t="s">
        <v>308</v>
      </c>
      <c r="BK180" s="213">
        <f>SUM(BK181:BK190)</f>
        <v>0</v>
      </c>
    </row>
    <row r="181" s="2" customFormat="1" ht="24.15" customHeight="1">
      <c r="A181" s="41"/>
      <c r="B181" s="42"/>
      <c r="C181" s="216" t="s">
        <v>391</v>
      </c>
      <c r="D181" s="216" t="s">
        <v>310</v>
      </c>
      <c r="E181" s="217" t="s">
        <v>946</v>
      </c>
      <c r="F181" s="218" t="s">
        <v>947</v>
      </c>
      <c r="G181" s="219" t="s">
        <v>493</v>
      </c>
      <c r="H181" s="220">
        <v>8.8000000000000007</v>
      </c>
      <c r="I181" s="221"/>
      <c r="J181" s="222">
        <f>ROUND(I181*H181,2)</f>
        <v>0</v>
      </c>
      <c r="K181" s="218" t="s">
        <v>314</v>
      </c>
      <c r="L181" s="47"/>
      <c r="M181" s="223" t="s">
        <v>19</v>
      </c>
      <c r="N181" s="224" t="s">
        <v>47</v>
      </c>
      <c r="O181" s="87"/>
      <c r="P181" s="225">
        <f>O181*H181</f>
        <v>0</v>
      </c>
      <c r="Q181" s="225">
        <v>0</v>
      </c>
      <c r="R181" s="225">
        <f>Q181*H181</f>
        <v>0</v>
      </c>
      <c r="S181" s="225">
        <v>0</v>
      </c>
      <c r="T181" s="226">
        <f>S181*H181</f>
        <v>0</v>
      </c>
      <c r="U181" s="41"/>
      <c r="V181" s="41"/>
      <c r="W181" s="41"/>
      <c r="X181" s="41"/>
      <c r="Y181" s="41"/>
      <c r="Z181" s="41"/>
      <c r="AA181" s="41"/>
      <c r="AB181" s="41"/>
      <c r="AC181" s="41"/>
      <c r="AD181" s="41"/>
      <c r="AE181" s="41"/>
      <c r="AR181" s="227" t="s">
        <v>315</v>
      </c>
      <c r="AT181" s="227" t="s">
        <v>310</v>
      </c>
      <c r="AU181" s="227" t="s">
        <v>85</v>
      </c>
      <c r="AY181" s="20" t="s">
        <v>308</v>
      </c>
      <c r="BE181" s="228">
        <f>IF(N181="základní",J181,0)</f>
        <v>0</v>
      </c>
      <c r="BF181" s="228">
        <f>IF(N181="snížená",J181,0)</f>
        <v>0</v>
      </c>
      <c r="BG181" s="228">
        <f>IF(N181="zákl. přenesená",J181,0)</f>
        <v>0</v>
      </c>
      <c r="BH181" s="228">
        <f>IF(N181="sníž. přenesená",J181,0)</f>
        <v>0</v>
      </c>
      <c r="BI181" s="228">
        <f>IF(N181="nulová",J181,0)</f>
        <v>0</v>
      </c>
      <c r="BJ181" s="20" t="s">
        <v>83</v>
      </c>
      <c r="BK181" s="228">
        <f>ROUND(I181*H181,2)</f>
        <v>0</v>
      </c>
      <c r="BL181" s="20" t="s">
        <v>315</v>
      </c>
      <c r="BM181" s="227" t="s">
        <v>11525</v>
      </c>
    </row>
    <row r="182" s="2" customFormat="1">
      <c r="A182" s="41"/>
      <c r="B182" s="42"/>
      <c r="C182" s="43"/>
      <c r="D182" s="229" t="s">
        <v>317</v>
      </c>
      <c r="E182" s="43"/>
      <c r="F182" s="230" t="s">
        <v>949</v>
      </c>
      <c r="G182" s="43"/>
      <c r="H182" s="43"/>
      <c r="I182" s="231"/>
      <c r="J182" s="43"/>
      <c r="K182" s="43"/>
      <c r="L182" s="47"/>
      <c r="M182" s="232"/>
      <c r="N182" s="233"/>
      <c r="O182" s="87"/>
      <c r="P182" s="87"/>
      <c r="Q182" s="87"/>
      <c r="R182" s="87"/>
      <c r="S182" s="87"/>
      <c r="T182" s="88"/>
      <c r="U182" s="41"/>
      <c r="V182" s="41"/>
      <c r="W182" s="41"/>
      <c r="X182" s="41"/>
      <c r="Y182" s="41"/>
      <c r="Z182" s="41"/>
      <c r="AA182" s="41"/>
      <c r="AB182" s="41"/>
      <c r="AC182" s="41"/>
      <c r="AD182" s="41"/>
      <c r="AE182" s="41"/>
      <c r="AT182" s="20" t="s">
        <v>317</v>
      </c>
      <c r="AU182" s="20" t="s">
        <v>85</v>
      </c>
    </row>
    <row r="183" s="13" customFormat="1">
      <c r="A183" s="13"/>
      <c r="B183" s="234"/>
      <c r="C183" s="235"/>
      <c r="D183" s="236" t="s">
        <v>319</v>
      </c>
      <c r="E183" s="237" t="s">
        <v>19</v>
      </c>
      <c r="F183" s="238" t="s">
        <v>11526</v>
      </c>
      <c r="G183" s="235"/>
      <c r="H183" s="239">
        <v>8.8000000000000007</v>
      </c>
      <c r="I183" s="240"/>
      <c r="J183" s="235"/>
      <c r="K183" s="235"/>
      <c r="L183" s="241"/>
      <c r="M183" s="242"/>
      <c r="N183" s="243"/>
      <c r="O183" s="243"/>
      <c r="P183" s="243"/>
      <c r="Q183" s="243"/>
      <c r="R183" s="243"/>
      <c r="S183" s="243"/>
      <c r="T183" s="244"/>
      <c r="U183" s="13"/>
      <c r="V183" s="13"/>
      <c r="W183" s="13"/>
      <c r="X183" s="13"/>
      <c r="Y183" s="13"/>
      <c r="Z183" s="13"/>
      <c r="AA183" s="13"/>
      <c r="AB183" s="13"/>
      <c r="AC183" s="13"/>
      <c r="AD183" s="13"/>
      <c r="AE183" s="13"/>
      <c r="AT183" s="245" t="s">
        <v>319</v>
      </c>
      <c r="AU183" s="245" t="s">
        <v>85</v>
      </c>
      <c r="AV183" s="13" t="s">
        <v>85</v>
      </c>
      <c r="AW183" s="13" t="s">
        <v>37</v>
      </c>
      <c r="AX183" s="13" t="s">
        <v>83</v>
      </c>
      <c r="AY183" s="245" t="s">
        <v>308</v>
      </c>
    </row>
    <row r="184" s="2" customFormat="1" ht="24.15" customHeight="1">
      <c r="A184" s="41"/>
      <c r="B184" s="42"/>
      <c r="C184" s="216" t="s">
        <v>396</v>
      </c>
      <c r="D184" s="216" t="s">
        <v>310</v>
      </c>
      <c r="E184" s="217" t="s">
        <v>952</v>
      </c>
      <c r="F184" s="218" t="s">
        <v>953</v>
      </c>
      <c r="G184" s="219" t="s">
        <v>493</v>
      </c>
      <c r="H184" s="220">
        <v>167.19999999999999</v>
      </c>
      <c r="I184" s="221"/>
      <c r="J184" s="222">
        <f>ROUND(I184*H184,2)</f>
        <v>0</v>
      </c>
      <c r="K184" s="218" t="s">
        <v>314</v>
      </c>
      <c r="L184" s="47"/>
      <c r="M184" s="223" t="s">
        <v>19</v>
      </c>
      <c r="N184" s="224" t="s">
        <v>47</v>
      </c>
      <c r="O184" s="87"/>
      <c r="P184" s="225">
        <f>O184*H184</f>
        <v>0</v>
      </c>
      <c r="Q184" s="225">
        <v>0</v>
      </c>
      <c r="R184" s="225">
        <f>Q184*H184</f>
        <v>0</v>
      </c>
      <c r="S184" s="225">
        <v>0</v>
      </c>
      <c r="T184" s="226">
        <f>S184*H184</f>
        <v>0</v>
      </c>
      <c r="U184" s="41"/>
      <c r="V184" s="41"/>
      <c r="W184" s="41"/>
      <c r="X184" s="41"/>
      <c r="Y184" s="41"/>
      <c r="Z184" s="41"/>
      <c r="AA184" s="41"/>
      <c r="AB184" s="41"/>
      <c r="AC184" s="41"/>
      <c r="AD184" s="41"/>
      <c r="AE184" s="41"/>
      <c r="AR184" s="227" t="s">
        <v>315</v>
      </c>
      <c r="AT184" s="227" t="s">
        <v>310</v>
      </c>
      <c r="AU184" s="227" t="s">
        <v>85</v>
      </c>
      <c r="AY184" s="20" t="s">
        <v>308</v>
      </c>
      <c r="BE184" s="228">
        <f>IF(N184="základní",J184,0)</f>
        <v>0</v>
      </c>
      <c r="BF184" s="228">
        <f>IF(N184="snížená",J184,0)</f>
        <v>0</v>
      </c>
      <c r="BG184" s="228">
        <f>IF(N184="zákl. přenesená",J184,0)</f>
        <v>0</v>
      </c>
      <c r="BH184" s="228">
        <f>IF(N184="sníž. přenesená",J184,0)</f>
        <v>0</v>
      </c>
      <c r="BI184" s="228">
        <f>IF(N184="nulová",J184,0)</f>
        <v>0</v>
      </c>
      <c r="BJ184" s="20" t="s">
        <v>83</v>
      </c>
      <c r="BK184" s="228">
        <f>ROUND(I184*H184,2)</f>
        <v>0</v>
      </c>
      <c r="BL184" s="20" t="s">
        <v>315</v>
      </c>
      <c r="BM184" s="227" t="s">
        <v>11527</v>
      </c>
    </row>
    <row r="185" s="2" customFormat="1">
      <c r="A185" s="41"/>
      <c r="B185" s="42"/>
      <c r="C185" s="43"/>
      <c r="D185" s="229" t="s">
        <v>317</v>
      </c>
      <c r="E185" s="43"/>
      <c r="F185" s="230" t="s">
        <v>955</v>
      </c>
      <c r="G185" s="43"/>
      <c r="H185" s="43"/>
      <c r="I185" s="231"/>
      <c r="J185" s="43"/>
      <c r="K185" s="43"/>
      <c r="L185" s="47"/>
      <c r="M185" s="232"/>
      <c r="N185" s="233"/>
      <c r="O185" s="87"/>
      <c r="P185" s="87"/>
      <c r="Q185" s="87"/>
      <c r="R185" s="87"/>
      <c r="S185" s="87"/>
      <c r="T185" s="88"/>
      <c r="U185" s="41"/>
      <c r="V185" s="41"/>
      <c r="W185" s="41"/>
      <c r="X185" s="41"/>
      <c r="Y185" s="41"/>
      <c r="Z185" s="41"/>
      <c r="AA185" s="41"/>
      <c r="AB185" s="41"/>
      <c r="AC185" s="41"/>
      <c r="AD185" s="41"/>
      <c r="AE185" s="41"/>
      <c r="AT185" s="20" t="s">
        <v>317</v>
      </c>
      <c r="AU185" s="20" t="s">
        <v>85</v>
      </c>
    </row>
    <row r="186" s="14" customFormat="1">
      <c r="A186" s="14"/>
      <c r="B186" s="249"/>
      <c r="C186" s="250"/>
      <c r="D186" s="236" t="s">
        <v>319</v>
      </c>
      <c r="E186" s="251" t="s">
        <v>19</v>
      </c>
      <c r="F186" s="252" t="s">
        <v>1112</v>
      </c>
      <c r="G186" s="250"/>
      <c r="H186" s="251" t="s">
        <v>19</v>
      </c>
      <c r="I186" s="253"/>
      <c r="J186" s="250"/>
      <c r="K186" s="250"/>
      <c r="L186" s="254"/>
      <c r="M186" s="255"/>
      <c r="N186" s="256"/>
      <c r="O186" s="256"/>
      <c r="P186" s="256"/>
      <c r="Q186" s="256"/>
      <c r="R186" s="256"/>
      <c r="S186" s="256"/>
      <c r="T186" s="257"/>
      <c r="U186" s="14"/>
      <c r="V186" s="14"/>
      <c r="W186" s="14"/>
      <c r="X186" s="14"/>
      <c r="Y186" s="14"/>
      <c r="Z186" s="14"/>
      <c r="AA186" s="14"/>
      <c r="AB186" s="14"/>
      <c r="AC186" s="14"/>
      <c r="AD186" s="14"/>
      <c r="AE186" s="14"/>
      <c r="AT186" s="258" t="s">
        <v>319</v>
      </c>
      <c r="AU186" s="258" t="s">
        <v>85</v>
      </c>
      <c r="AV186" s="14" t="s">
        <v>83</v>
      </c>
      <c r="AW186" s="14" t="s">
        <v>37</v>
      </c>
      <c r="AX186" s="14" t="s">
        <v>76</v>
      </c>
      <c r="AY186" s="258" t="s">
        <v>308</v>
      </c>
    </row>
    <row r="187" s="13" customFormat="1">
      <c r="A187" s="13"/>
      <c r="B187" s="234"/>
      <c r="C187" s="235"/>
      <c r="D187" s="236" t="s">
        <v>319</v>
      </c>
      <c r="E187" s="237" t="s">
        <v>19</v>
      </c>
      <c r="F187" s="238" t="s">
        <v>11528</v>
      </c>
      <c r="G187" s="235"/>
      <c r="H187" s="239">
        <v>167.19999999999999</v>
      </c>
      <c r="I187" s="240"/>
      <c r="J187" s="235"/>
      <c r="K187" s="235"/>
      <c r="L187" s="241"/>
      <c r="M187" s="242"/>
      <c r="N187" s="243"/>
      <c r="O187" s="243"/>
      <c r="P187" s="243"/>
      <c r="Q187" s="243"/>
      <c r="R187" s="243"/>
      <c r="S187" s="243"/>
      <c r="T187" s="244"/>
      <c r="U187" s="13"/>
      <c r="V187" s="13"/>
      <c r="W187" s="13"/>
      <c r="X187" s="13"/>
      <c r="Y187" s="13"/>
      <c r="Z187" s="13"/>
      <c r="AA187" s="13"/>
      <c r="AB187" s="13"/>
      <c r="AC187" s="13"/>
      <c r="AD187" s="13"/>
      <c r="AE187" s="13"/>
      <c r="AT187" s="245" t="s">
        <v>319</v>
      </c>
      <c r="AU187" s="245" t="s">
        <v>85</v>
      </c>
      <c r="AV187" s="13" t="s">
        <v>85</v>
      </c>
      <c r="AW187" s="13" t="s">
        <v>37</v>
      </c>
      <c r="AX187" s="13" t="s">
        <v>83</v>
      </c>
      <c r="AY187" s="245" t="s">
        <v>308</v>
      </c>
    </row>
    <row r="188" s="2" customFormat="1" ht="24.15" customHeight="1">
      <c r="A188" s="41"/>
      <c r="B188" s="42"/>
      <c r="C188" s="216" t="s">
        <v>401</v>
      </c>
      <c r="D188" s="216" t="s">
        <v>310</v>
      </c>
      <c r="E188" s="217" t="s">
        <v>514</v>
      </c>
      <c r="F188" s="218" t="s">
        <v>515</v>
      </c>
      <c r="G188" s="219" t="s">
        <v>493</v>
      </c>
      <c r="H188" s="220">
        <v>8.8000000000000007</v>
      </c>
      <c r="I188" s="221"/>
      <c r="J188" s="222">
        <f>ROUND(I188*H188,2)</f>
        <v>0</v>
      </c>
      <c r="K188" s="218" t="s">
        <v>314</v>
      </c>
      <c r="L188" s="47"/>
      <c r="M188" s="223" t="s">
        <v>19</v>
      </c>
      <c r="N188" s="224" t="s">
        <v>47</v>
      </c>
      <c r="O188" s="87"/>
      <c r="P188" s="225">
        <f>O188*H188</f>
        <v>0</v>
      </c>
      <c r="Q188" s="225">
        <v>0</v>
      </c>
      <c r="R188" s="225">
        <f>Q188*H188</f>
        <v>0</v>
      </c>
      <c r="S188" s="225">
        <v>0</v>
      </c>
      <c r="T188" s="226">
        <f>S188*H188</f>
        <v>0</v>
      </c>
      <c r="U188" s="41"/>
      <c r="V188" s="41"/>
      <c r="W188" s="41"/>
      <c r="X188" s="41"/>
      <c r="Y188" s="41"/>
      <c r="Z188" s="41"/>
      <c r="AA188" s="41"/>
      <c r="AB188" s="41"/>
      <c r="AC188" s="41"/>
      <c r="AD188" s="41"/>
      <c r="AE188" s="41"/>
      <c r="AR188" s="227" t="s">
        <v>315</v>
      </c>
      <c r="AT188" s="227" t="s">
        <v>310</v>
      </c>
      <c r="AU188" s="227" t="s">
        <v>85</v>
      </c>
      <c r="AY188" s="20" t="s">
        <v>308</v>
      </c>
      <c r="BE188" s="228">
        <f>IF(N188="základní",J188,0)</f>
        <v>0</v>
      </c>
      <c r="BF188" s="228">
        <f>IF(N188="snížená",J188,0)</f>
        <v>0</v>
      </c>
      <c r="BG188" s="228">
        <f>IF(N188="zákl. přenesená",J188,0)</f>
        <v>0</v>
      </c>
      <c r="BH188" s="228">
        <f>IF(N188="sníž. přenesená",J188,0)</f>
        <v>0</v>
      </c>
      <c r="BI188" s="228">
        <f>IF(N188="nulová",J188,0)</f>
        <v>0</v>
      </c>
      <c r="BJ188" s="20" t="s">
        <v>83</v>
      </c>
      <c r="BK188" s="228">
        <f>ROUND(I188*H188,2)</f>
        <v>0</v>
      </c>
      <c r="BL188" s="20" t="s">
        <v>315</v>
      </c>
      <c r="BM188" s="227" t="s">
        <v>11529</v>
      </c>
    </row>
    <row r="189" s="2" customFormat="1">
      <c r="A189" s="41"/>
      <c r="B189" s="42"/>
      <c r="C189" s="43"/>
      <c r="D189" s="229" t="s">
        <v>317</v>
      </c>
      <c r="E189" s="43"/>
      <c r="F189" s="230" t="s">
        <v>517</v>
      </c>
      <c r="G189" s="43"/>
      <c r="H189" s="43"/>
      <c r="I189" s="231"/>
      <c r="J189" s="43"/>
      <c r="K189" s="43"/>
      <c r="L189" s="47"/>
      <c r="M189" s="232"/>
      <c r="N189" s="233"/>
      <c r="O189" s="87"/>
      <c r="P189" s="87"/>
      <c r="Q189" s="87"/>
      <c r="R189" s="87"/>
      <c r="S189" s="87"/>
      <c r="T189" s="88"/>
      <c r="U189" s="41"/>
      <c r="V189" s="41"/>
      <c r="W189" s="41"/>
      <c r="X189" s="41"/>
      <c r="Y189" s="41"/>
      <c r="Z189" s="41"/>
      <c r="AA189" s="41"/>
      <c r="AB189" s="41"/>
      <c r="AC189" s="41"/>
      <c r="AD189" s="41"/>
      <c r="AE189" s="41"/>
      <c r="AT189" s="20" t="s">
        <v>317</v>
      </c>
      <c r="AU189" s="20" t="s">
        <v>85</v>
      </c>
    </row>
    <row r="190" s="13" customFormat="1">
      <c r="A190" s="13"/>
      <c r="B190" s="234"/>
      <c r="C190" s="235"/>
      <c r="D190" s="236" t="s">
        <v>319</v>
      </c>
      <c r="E190" s="237" t="s">
        <v>19</v>
      </c>
      <c r="F190" s="238" t="s">
        <v>11530</v>
      </c>
      <c r="G190" s="235"/>
      <c r="H190" s="239">
        <v>8.8000000000000007</v>
      </c>
      <c r="I190" s="240"/>
      <c r="J190" s="235"/>
      <c r="K190" s="235"/>
      <c r="L190" s="241"/>
      <c r="M190" s="242"/>
      <c r="N190" s="243"/>
      <c r="O190" s="243"/>
      <c r="P190" s="243"/>
      <c r="Q190" s="243"/>
      <c r="R190" s="243"/>
      <c r="S190" s="243"/>
      <c r="T190" s="244"/>
      <c r="U190" s="13"/>
      <c r="V190" s="13"/>
      <c r="W190" s="13"/>
      <c r="X190" s="13"/>
      <c r="Y190" s="13"/>
      <c r="Z190" s="13"/>
      <c r="AA190" s="13"/>
      <c r="AB190" s="13"/>
      <c r="AC190" s="13"/>
      <c r="AD190" s="13"/>
      <c r="AE190" s="13"/>
      <c r="AT190" s="245" t="s">
        <v>319</v>
      </c>
      <c r="AU190" s="245" t="s">
        <v>85</v>
      </c>
      <c r="AV190" s="13" t="s">
        <v>85</v>
      </c>
      <c r="AW190" s="13" t="s">
        <v>37</v>
      </c>
      <c r="AX190" s="13" t="s">
        <v>83</v>
      </c>
      <c r="AY190" s="245" t="s">
        <v>308</v>
      </c>
    </row>
    <row r="191" s="12" customFormat="1" ht="22.8" customHeight="1">
      <c r="A191" s="12"/>
      <c r="B191" s="200"/>
      <c r="C191" s="201"/>
      <c r="D191" s="202" t="s">
        <v>75</v>
      </c>
      <c r="E191" s="214" t="s">
        <v>518</v>
      </c>
      <c r="F191" s="214" t="s">
        <v>519</v>
      </c>
      <c r="G191" s="201"/>
      <c r="H191" s="201"/>
      <c r="I191" s="204"/>
      <c r="J191" s="215">
        <f>BK191</f>
        <v>0</v>
      </c>
      <c r="K191" s="201"/>
      <c r="L191" s="206"/>
      <c r="M191" s="207"/>
      <c r="N191" s="208"/>
      <c r="O191" s="208"/>
      <c r="P191" s="209">
        <f>SUM(P192:P193)</f>
        <v>0</v>
      </c>
      <c r="Q191" s="208"/>
      <c r="R191" s="209">
        <f>SUM(R192:R193)</f>
        <v>0</v>
      </c>
      <c r="S191" s="208"/>
      <c r="T191" s="210">
        <f>SUM(T192:T193)</f>
        <v>0</v>
      </c>
      <c r="U191" s="12"/>
      <c r="V191" s="12"/>
      <c r="W191" s="12"/>
      <c r="X191" s="12"/>
      <c r="Y191" s="12"/>
      <c r="Z191" s="12"/>
      <c r="AA191" s="12"/>
      <c r="AB191" s="12"/>
      <c r="AC191" s="12"/>
      <c r="AD191" s="12"/>
      <c r="AE191" s="12"/>
      <c r="AR191" s="211" t="s">
        <v>83</v>
      </c>
      <c r="AT191" s="212" t="s">
        <v>75</v>
      </c>
      <c r="AU191" s="212" t="s">
        <v>83</v>
      </c>
      <c r="AY191" s="211" t="s">
        <v>308</v>
      </c>
      <c r="BK191" s="213">
        <f>SUM(BK192:BK193)</f>
        <v>0</v>
      </c>
    </row>
    <row r="192" s="2" customFormat="1" ht="24.15" customHeight="1">
      <c r="A192" s="41"/>
      <c r="B192" s="42"/>
      <c r="C192" s="216" t="s">
        <v>406</v>
      </c>
      <c r="D192" s="216" t="s">
        <v>310</v>
      </c>
      <c r="E192" s="217" t="s">
        <v>1514</v>
      </c>
      <c r="F192" s="218" t="s">
        <v>1515</v>
      </c>
      <c r="G192" s="219" t="s">
        <v>493</v>
      </c>
      <c r="H192" s="220">
        <v>18.023</v>
      </c>
      <c r="I192" s="221"/>
      <c r="J192" s="222">
        <f>ROUND(I192*H192,2)</f>
        <v>0</v>
      </c>
      <c r="K192" s="218" t="s">
        <v>314</v>
      </c>
      <c r="L192" s="47"/>
      <c r="M192" s="223" t="s">
        <v>19</v>
      </c>
      <c r="N192" s="224" t="s">
        <v>47</v>
      </c>
      <c r="O192" s="87"/>
      <c r="P192" s="225">
        <f>O192*H192</f>
        <v>0</v>
      </c>
      <c r="Q192" s="225">
        <v>0</v>
      </c>
      <c r="R192" s="225">
        <f>Q192*H192</f>
        <v>0</v>
      </c>
      <c r="S192" s="225">
        <v>0</v>
      </c>
      <c r="T192" s="226">
        <f>S192*H192</f>
        <v>0</v>
      </c>
      <c r="U192" s="41"/>
      <c r="V192" s="41"/>
      <c r="W192" s="41"/>
      <c r="X192" s="41"/>
      <c r="Y192" s="41"/>
      <c r="Z192" s="41"/>
      <c r="AA192" s="41"/>
      <c r="AB192" s="41"/>
      <c r="AC192" s="41"/>
      <c r="AD192" s="41"/>
      <c r="AE192" s="41"/>
      <c r="AR192" s="227" t="s">
        <v>315</v>
      </c>
      <c r="AT192" s="227" t="s">
        <v>310</v>
      </c>
      <c r="AU192" s="227" t="s">
        <v>85</v>
      </c>
      <c r="AY192" s="20" t="s">
        <v>308</v>
      </c>
      <c r="BE192" s="228">
        <f>IF(N192="základní",J192,0)</f>
        <v>0</v>
      </c>
      <c r="BF192" s="228">
        <f>IF(N192="snížená",J192,0)</f>
        <v>0</v>
      </c>
      <c r="BG192" s="228">
        <f>IF(N192="zákl. přenesená",J192,0)</f>
        <v>0</v>
      </c>
      <c r="BH192" s="228">
        <f>IF(N192="sníž. přenesená",J192,0)</f>
        <v>0</v>
      </c>
      <c r="BI192" s="228">
        <f>IF(N192="nulová",J192,0)</f>
        <v>0</v>
      </c>
      <c r="BJ192" s="20" t="s">
        <v>83</v>
      </c>
      <c r="BK192" s="228">
        <f>ROUND(I192*H192,2)</f>
        <v>0</v>
      </c>
      <c r="BL192" s="20" t="s">
        <v>315</v>
      </c>
      <c r="BM192" s="227" t="s">
        <v>11531</v>
      </c>
    </row>
    <row r="193" s="2" customFormat="1">
      <c r="A193" s="41"/>
      <c r="B193" s="42"/>
      <c r="C193" s="43"/>
      <c r="D193" s="229" t="s">
        <v>317</v>
      </c>
      <c r="E193" s="43"/>
      <c r="F193" s="230" t="s">
        <v>1517</v>
      </c>
      <c r="G193" s="43"/>
      <c r="H193" s="43"/>
      <c r="I193" s="231"/>
      <c r="J193" s="43"/>
      <c r="K193" s="43"/>
      <c r="L193" s="47"/>
      <c r="M193" s="270"/>
      <c r="N193" s="271"/>
      <c r="O193" s="272"/>
      <c r="P193" s="272"/>
      <c r="Q193" s="272"/>
      <c r="R193" s="272"/>
      <c r="S193" s="272"/>
      <c r="T193" s="273"/>
      <c r="U193" s="41"/>
      <c r="V193" s="41"/>
      <c r="W193" s="41"/>
      <c r="X193" s="41"/>
      <c r="Y193" s="41"/>
      <c r="Z193" s="41"/>
      <c r="AA193" s="41"/>
      <c r="AB193" s="41"/>
      <c r="AC193" s="41"/>
      <c r="AD193" s="41"/>
      <c r="AE193" s="41"/>
      <c r="AT193" s="20" t="s">
        <v>317</v>
      </c>
      <c r="AU193" s="20" t="s">
        <v>85</v>
      </c>
    </row>
    <row r="194" s="2" customFormat="1" ht="6.96" customHeight="1">
      <c r="A194" s="41"/>
      <c r="B194" s="62"/>
      <c r="C194" s="63"/>
      <c r="D194" s="63"/>
      <c r="E194" s="63"/>
      <c r="F194" s="63"/>
      <c r="G194" s="63"/>
      <c r="H194" s="63"/>
      <c r="I194" s="63"/>
      <c r="J194" s="63"/>
      <c r="K194" s="63"/>
      <c r="L194" s="47"/>
      <c r="M194" s="41"/>
      <c r="O194" s="41"/>
      <c r="P194" s="41"/>
      <c r="Q194" s="41"/>
      <c r="R194" s="41"/>
      <c r="S194" s="41"/>
      <c r="T194" s="41"/>
      <c r="U194" s="41"/>
      <c r="V194" s="41"/>
      <c r="W194" s="41"/>
      <c r="X194" s="41"/>
      <c r="Y194" s="41"/>
      <c r="Z194" s="41"/>
      <c r="AA194" s="41"/>
      <c r="AB194" s="41"/>
      <c r="AC194" s="41"/>
      <c r="AD194" s="41"/>
      <c r="AE194" s="41"/>
    </row>
  </sheetData>
  <sheetProtection sheet="1" autoFilter="0" formatColumns="0" formatRows="0" objects="1" scenarios="1" spinCount="100000" saltValue="/2qn9ebwHqTiNPmOteChLXSfIfzlaGTtkKbSIaozXYSyAYPcy0kqv2k1bigyjOTAesN0Nx99z8r0DYoC97/ZRA==" hashValue="Q43SlRjvjDGRwJDxmLQxs4OdsVJ+9n7NfWG0igq4P1nbFagQu4RazrcLeoTSuDmHPrkQVHHWksFeLkR3pnr99Q==" algorithmName="SHA-512" password="CC35"/>
  <autoFilter ref="C91:K193"/>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201111"/>
    <hyperlink ref="F102" r:id="rId2" display="https://podminky.urs.cz/item/CS_URS_2024_02/348185121"/>
    <hyperlink ref="F107" r:id="rId3" display="https://podminky.urs.cz/item/CS_URS_2024_02/348185131"/>
    <hyperlink ref="F113" r:id="rId4" display="https://podminky.urs.cz/item/CS_URS_2024_02/348185211"/>
    <hyperlink ref="F119" r:id="rId5" display="https://podminky.urs.cz/item/CS_URS_2024_02/421953011"/>
    <hyperlink ref="F125" r:id="rId6" display="https://podminky.urs.cz/item/CS_URS_2024_02/421953112"/>
    <hyperlink ref="F133" r:id="rId7" display="https://podminky.urs.cz/item/CS_URS_2024_02/421953211"/>
    <hyperlink ref="F148" r:id="rId8" display="https://podminky.urs.cz/item/CS_URS_2024_02/915321111"/>
    <hyperlink ref="F154" r:id="rId9" display="https://podminky.urs.cz/item/CS_URS_2024_02/915621111"/>
    <hyperlink ref="F163" r:id="rId10" display="https://podminky.urs.cz/item/CS_URS_2024_02/916241113"/>
    <hyperlink ref="F169" r:id="rId11" display="https://podminky.urs.cz/item/CS_URS_2024_02/938908411"/>
    <hyperlink ref="F175" r:id="rId12" display="https://podminky.urs.cz/item/CS_URS_2024_01/979024443"/>
    <hyperlink ref="F182" r:id="rId13" display="https://podminky.urs.cz/item/CS_URS_2024_02/997221571"/>
    <hyperlink ref="F185" r:id="rId14" display="https://podminky.urs.cz/item/CS_URS_2024_02/997221579"/>
    <hyperlink ref="F189" r:id="rId15" display="https://podminky.urs.cz/item/CS_URS_2024_02/997221861"/>
    <hyperlink ref="F193" r:id="rId16" display="https://podminky.urs.cz/item/CS_URS_2024_02/998225111"/>
  </hyperlinks>
  <pageMargins left="0.39375" right="0.39375" top="0.39375" bottom="0.39375" header="0" footer="0"/>
  <pageSetup paperSize="9" orientation="landscape" blackAndWhite="1" fitToHeight="100"/>
  <headerFooter>
    <oddFooter>&amp;CStrana &amp;P z &amp;N</oddFooter>
  </headerFooter>
  <drawing r:id="rId17"/>
</worksheet>
</file>

<file path=xl/worksheets/sheet63.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10" customWidth="1"/>
    <col min="2" max="2" width="1.667969" style="310" customWidth="1"/>
    <col min="3" max="4" width="5" style="310" customWidth="1"/>
    <col min="5" max="5" width="11.66016" style="310" customWidth="1"/>
    <col min="6" max="6" width="9.160156" style="310" customWidth="1"/>
    <col min="7" max="7" width="5" style="310" customWidth="1"/>
    <col min="8" max="8" width="77.83203" style="310" customWidth="1"/>
    <col min="9" max="10" width="20" style="310" customWidth="1"/>
    <col min="11" max="11" width="1.667969" style="310" customWidth="1"/>
  </cols>
  <sheetData>
    <row r="1" s="1" customFormat="1" ht="37.5" customHeight="1"/>
    <row r="2" s="1" customFormat="1" ht="7.5" customHeight="1">
      <c r="B2" s="311"/>
      <c r="C2" s="312"/>
      <c r="D2" s="312"/>
      <c r="E2" s="312"/>
      <c r="F2" s="312"/>
      <c r="G2" s="312"/>
      <c r="H2" s="312"/>
      <c r="I2" s="312"/>
      <c r="J2" s="312"/>
      <c r="K2" s="313"/>
    </row>
    <row r="3" s="17" customFormat="1" ht="45" customHeight="1">
      <c r="B3" s="314"/>
      <c r="C3" s="315" t="s">
        <v>11532</v>
      </c>
      <c r="D3" s="315"/>
      <c r="E3" s="315"/>
      <c r="F3" s="315"/>
      <c r="G3" s="315"/>
      <c r="H3" s="315"/>
      <c r="I3" s="315"/>
      <c r="J3" s="315"/>
      <c r="K3" s="316"/>
    </row>
    <row r="4" s="1" customFormat="1" ht="25.5" customHeight="1">
      <c r="B4" s="317"/>
      <c r="C4" s="318" t="s">
        <v>11533</v>
      </c>
      <c r="D4" s="318"/>
      <c r="E4" s="318"/>
      <c r="F4" s="318"/>
      <c r="G4" s="318"/>
      <c r="H4" s="318"/>
      <c r="I4" s="318"/>
      <c r="J4" s="318"/>
      <c r="K4" s="319"/>
    </row>
    <row r="5" s="1" customFormat="1" ht="5.25" customHeight="1">
      <c r="B5" s="317"/>
      <c r="C5" s="320"/>
      <c r="D5" s="320"/>
      <c r="E5" s="320"/>
      <c r="F5" s="320"/>
      <c r="G5" s="320"/>
      <c r="H5" s="320"/>
      <c r="I5" s="320"/>
      <c r="J5" s="320"/>
      <c r="K5" s="319"/>
    </row>
    <row r="6" s="1" customFormat="1" ht="15" customHeight="1">
      <c r="B6" s="317"/>
      <c r="C6" s="321" t="s">
        <v>11534</v>
      </c>
      <c r="D6" s="321"/>
      <c r="E6" s="321"/>
      <c r="F6" s="321"/>
      <c r="G6" s="321"/>
      <c r="H6" s="321"/>
      <c r="I6" s="321"/>
      <c r="J6" s="321"/>
      <c r="K6" s="319"/>
    </row>
    <row r="7" s="1" customFormat="1" ht="15" customHeight="1">
      <c r="B7" s="322"/>
      <c r="C7" s="321" t="s">
        <v>11535</v>
      </c>
      <c r="D7" s="321"/>
      <c r="E7" s="321"/>
      <c r="F7" s="321"/>
      <c r="G7" s="321"/>
      <c r="H7" s="321"/>
      <c r="I7" s="321"/>
      <c r="J7" s="321"/>
      <c r="K7" s="319"/>
    </row>
    <row r="8" s="1" customFormat="1" ht="12.75" customHeight="1">
      <c r="B8" s="322"/>
      <c r="C8" s="321"/>
      <c r="D8" s="321"/>
      <c r="E8" s="321"/>
      <c r="F8" s="321"/>
      <c r="G8" s="321"/>
      <c r="H8" s="321"/>
      <c r="I8" s="321"/>
      <c r="J8" s="321"/>
      <c r="K8" s="319"/>
    </row>
    <row r="9" s="1" customFormat="1" ht="15" customHeight="1">
      <c r="B9" s="322"/>
      <c r="C9" s="321" t="s">
        <v>11536</v>
      </c>
      <c r="D9" s="321"/>
      <c r="E9" s="321"/>
      <c r="F9" s="321"/>
      <c r="G9" s="321"/>
      <c r="H9" s="321"/>
      <c r="I9" s="321"/>
      <c r="J9" s="321"/>
      <c r="K9" s="319"/>
    </row>
    <row r="10" s="1" customFormat="1" ht="15" customHeight="1">
      <c r="B10" s="322"/>
      <c r="C10" s="321"/>
      <c r="D10" s="321" t="s">
        <v>11537</v>
      </c>
      <c r="E10" s="321"/>
      <c r="F10" s="321"/>
      <c r="G10" s="321"/>
      <c r="H10" s="321"/>
      <c r="I10" s="321"/>
      <c r="J10" s="321"/>
      <c r="K10" s="319"/>
    </row>
    <row r="11" s="1" customFormat="1" ht="15" customHeight="1">
      <c r="B11" s="322"/>
      <c r="C11" s="323"/>
      <c r="D11" s="321" t="s">
        <v>11538</v>
      </c>
      <c r="E11" s="321"/>
      <c r="F11" s="321"/>
      <c r="G11" s="321"/>
      <c r="H11" s="321"/>
      <c r="I11" s="321"/>
      <c r="J11" s="321"/>
      <c r="K11" s="319"/>
    </row>
    <row r="12" s="1" customFormat="1" ht="15" customHeight="1">
      <c r="B12" s="322"/>
      <c r="C12" s="323"/>
      <c r="D12" s="321"/>
      <c r="E12" s="321"/>
      <c r="F12" s="321"/>
      <c r="G12" s="321"/>
      <c r="H12" s="321"/>
      <c r="I12" s="321"/>
      <c r="J12" s="321"/>
      <c r="K12" s="319"/>
    </row>
    <row r="13" s="1" customFormat="1" ht="15" customHeight="1">
      <c r="B13" s="322"/>
      <c r="C13" s="323"/>
      <c r="D13" s="324" t="s">
        <v>11539</v>
      </c>
      <c r="E13" s="321"/>
      <c r="F13" s="321"/>
      <c r="G13" s="321"/>
      <c r="H13" s="321"/>
      <c r="I13" s="321"/>
      <c r="J13" s="321"/>
      <c r="K13" s="319"/>
    </row>
    <row r="14" s="1" customFormat="1" ht="12.75" customHeight="1">
      <c r="B14" s="322"/>
      <c r="C14" s="323"/>
      <c r="D14" s="323"/>
      <c r="E14" s="323"/>
      <c r="F14" s="323"/>
      <c r="G14" s="323"/>
      <c r="H14" s="323"/>
      <c r="I14" s="323"/>
      <c r="J14" s="323"/>
      <c r="K14" s="319"/>
    </row>
    <row r="15" s="1" customFormat="1" ht="15" customHeight="1">
      <c r="B15" s="322"/>
      <c r="C15" s="323"/>
      <c r="D15" s="321" t="s">
        <v>11540</v>
      </c>
      <c r="E15" s="321"/>
      <c r="F15" s="321"/>
      <c r="G15" s="321"/>
      <c r="H15" s="321"/>
      <c r="I15" s="321"/>
      <c r="J15" s="321"/>
      <c r="K15" s="319"/>
    </row>
    <row r="16" s="1" customFormat="1" ht="15" customHeight="1">
      <c r="B16" s="322"/>
      <c r="C16" s="323"/>
      <c r="D16" s="321" t="s">
        <v>11541</v>
      </c>
      <c r="E16" s="321"/>
      <c r="F16" s="321"/>
      <c r="G16" s="321"/>
      <c r="H16" s="321"/>
      <c r="I16" s="321"/>
      <c r="J16" s="321"/>
      <c r="K16" s="319"/>
    </row>
    <row r="17" s="1" customFormat="1" ht="15" customHeight="1">
      <c r="B17" s="322"/>
      <c r="C17" s="323"/>
      <c r="D17" s="321" t="s">
        <v>11542</v>
      </c>
      <c r="E17" s="321"/>
      <c r="F17" s="321"/>
      <c r="G17" s="321"/>
      <c r="H17" s="321"/>
      <c r="I17" s="321"/>
      <c r="J17" s="321"/>
      <c r="K17" s="319"/>
    </row>
    <row r="18" s="1" customFormat="1" ht="15" customHeight="1">
      <c r="B18" s="322"/>
      <c r="C18" s="323"/>
      <c r="D18" s="323"/>
      <c r="E18" s="325" t="s">
        <v>82</v>
      </c>
      <c r="F18" s="321" t="s">
        <v>11543</v>
      </c>
      <c r="G18" s="321"/>
      <c r="H18" s="321"/>
      <c r="I18" s="321"/>
      <c r="J18" s="321"/>
      <c r="K18" s="319"/>
    </row>
    <row r="19" s="1" customFormat="1" ht="15" customHeight="1">
      <c r="B19" s="322"/>
      <c r="C19" s="323"/>
      <c r="D19" s="323"/>
      <c r="E19" s="325" t="s">
        <v>11544</v>
      </c>
      <c r="F19" s="321" t="s">
        <v>11545</v>
      </c>
      <c r="G19" s="321"/>
      <c r="H19" s="321"/>
      <c r="I19" s="321"/>
      <c r="J19" s="321"/>
      <c r="K19" s="319"/>
    </row>
    <row r="20" s="1" customFormat="1" ht="15" customHeight="1">
      <c r="B20" s="322"/>
      <c r="C20" s="323"/>
      <c r="D20" s="323"/>
      <c r="E20" s="325" t="s">
        <v>11546</v>
      </c>
      <c r="F20" s="321" t="s">
        <v>11547</v>
      </c>
      <c r="G20" s="321"/>
      <c r="H20" s="321"/>
      <c r="I20" s="321"/>
      <c r="J20" s="321"/>
      <c r="K20" s="319"/>
    </row>
    <row r="21" s="1" customFormat="1" ht="15" customHeight="1">
      <c r="B21" s="322"/>
      <c r="C21" s="323"/>
      <c r="D21" s="323"/>
      <c r="E21" s="325" t="s">
        <v>11548</v>
      </c>
      <c r="F21" s="321" t="s">
        <v>11549</v>
      </c>
      <c r="G21" s="321"/>
      <c r="H21" s="321"/>
      <c r="I21" s="321"/>
      <c r="J21" s="321"/>
      <c r="K21" s="319"/>
    </row>
    <row r="22" s="1" customFormat="1" ht="15" customHeight="1">
      <c r="B22" s="322"/>
      <c r="C22" s="323"/>
      <c r="D22" s="323"/>
      <c r="E22" s="325" t="s">
        <v>4626</v>
      </c>
      <c r="F22" s="321" t="s">
        <v>4627</v>
      </c>
      <c r="G22" s="321"/>
      <c r="H22" s="321"/>
      <c r="I22" s="321"/>
      <c r="J22" s="321"/>
      <c r="K22" s="319"/>
    </row>
    <row r="23" s="1" customFormat="1" ht="15" customHeight="1">
      <c r="B23" s="322"/>
      <c r="C23" s="323"/>
      <c r="D23" s="323"/>
      <c r="E23" s="325" t="s">
        <v>89</v>
      </c>
      <c r="F23" s="321" t="s">
        <v>11550</v>
      </c>
      <c r="G23" s="321"/>
      <c r="H23" s="321"/>
      <c r="I23" s="321"/>
      <c r="J23" s="321"/>
      <c r="K23" s="319"/>
    </row>
    <row r="24" s="1" customFormat="1" ht="12.75" customHeight="1">
      <c r="B24" s="322"/>
      <c r="C24" s="323"/>
      <c r="D24" s="323"/>
      <c r="E24" s="323"/>
      <c r="F24" s="323"/>
      <c r="G24" s="323"/>
      <c r="H24" s="323"/>
      <c r="I24" s="323"/>
      <c r="J24" s="323"/>
      <c r="K24" s="319"/>
    </row>
    <row r="25" s="1" customFormat="1" ht="15" customHeight="1">
      <c r="B25" s="322"/>
      <c r="C25" s="321" t="s">
        <v>11551</v>
      </c>
      <c r="D25" s="321"/>
      <c r="E25" s="321"/>
      <c r="F25" s="321"/>
      <c r="G25" s="321"/>
      <c r="H25" s="321"/>
      <c r="I25" s="321"/>
      <c r="J25" s="321"/>
      <c r="K25" s="319"/>
    </row>
    <row r="26" s="1" customFormat="1" ht="15" customHeight="1">
      <c r="B26" s="322"/>
      <c r="C26" s="321" t="s">
        <v>11552</v>
      </c>
      <c r="D26" s="321"/>
      <c r="E26" s="321"/>
      <c r="F26" s="321"/>
      <c r="G26" s="321"/>
      <c r="H26" s="321"/>
      <c r="I26" s="321"/>
      <c r="J26" s="321"/>
      <c r="K26" s="319"/>
    </row>
    <row r="27" s="1" customFormat="1" ht="15" customHeight="1">
      <c r="B27" s="322"/>
      <c r="C27" s="321"/>
      <c r="D27" s="321" t="s">
        <v>11553</v>
      </c>
      <c r="E27" s="321"/>
      <c r="F27" s="321"/>
      <c r="G27" s="321"/>
      <c r="H27" s="321"/>
      <c r="I27" s="321"/>
      <c r="J27" s="321"/>
      <c r="K27" s="319"/>
    </row>
    <row r="28" s="1" customFormat="1" ht="15" customHeight="1">
      <c r="B28" s="322"/>
      <c r="C28" s="323"/>
      <c r="D28" s="321" t="s">
        <v>11554</v>
      </c>
      <c r="E28" s="321"/>
      <c r="F28" s="321"/>
      <c r="G28" s="321"/>
      <c r="H28" s="321"/>
      <c r="I28" s="321"/>
      <c r="J28" s="321"/>
      <c r="K28" s="319"/>
    </row>
    <row r="29" s="1" customFormat="1" ht="12.75" customHeight="1">
      <c r="B29" s="322"/>
      <c r="C29" s="323"/>
      <c r="D29" s="323"/>
      <c r="E29" s="323"/>
      <c r="F29" s="323"/>
      <c r="G29" s="323"/>
      <c r="H29" s="323"/>
      <c r="I29" s="323"/>
      <c r="J29" s="323"/>
      <c r="K29" s="319"/>
    </row>
    <row r="30" s="1" customFormat="1" ht="15" customHeight="1">
      <c r="B30" s="322"/>
      <c r="C30" s="323"/>
      <c r="D30" s="321" t="s">
        <v>11555</v>
      </c>
      <c r="E30" s="321"/>
      <c r="F30" s="321"/>
      <c r="G30" s="321"/>
      <c r="H30" s="321"/>
      <c r="I30" s="321"/>
      <c r="J30" s="321"/>
      <c r="K30" s="319"/>
    </row>
    <row r="31" s="1" customFormat="1" ht="15" customHeight="1">
      <c r="B31" s="322"/>
      <c r="C31" s="323"/>
      <c r="D31" s="321" t="s">
        <v>11556</v>
      </c>
      <c r="E31" s="321"/>
      <c r="F31" s="321"/>
      <c r="G31" s="321"/>
      <c r="H31" s="321"/>
      <c r="I31" s="321"/>
      <c r="J31" s="321"/>
      <c r="K31" s="319"/>
    </row>
    <row r="32" s="1" customFormat="1" ht="12.75" customHeight="1">
      <c r="B32" s="322"/>
      <c r="C32" s="323"/>
      <c r="D32" s="323"/>
      <c r="E32" s="323"/>
      <c r="F32" s="323"/>
      <c r="G32" s="323"/>
      <c r="H32" s="323"/>
      <c r="I32" s="323"/>
      <c r="J32" s="323"/>
      <c r="K32" s="319"/>
    </row>
    <row r="33" s="1" customFormat="1" ht="15" customHeight="1">
      <c r="B33" s="322"/>
      <c r="C33" s="323"/>
      <c r="D33" s="321" t="s">
        <v>11557</v>
      </c>
      <c r="E33" s="321"/>
      <c r="F33" s="321"/>
      <c r="G33" s="321"/>
      <c r="H33" s="321"/>
      <c r="I33" s="321"/>
      <c r="J33" s="321"/>
      <c r="K33" s="319"/>
    </row>
    <row r="34" s="1" customFormat="1" ht="15" customHeight="1">
      <c r="B34" s="322"/>
      <c r="C34" s="323"/>
      <c r="D34" s="321" t="s">
        <v>11558</v>
      </c>
      <c r="E34" s="321"/>
      <c r="F34" s="321"/>
      <c r="G34" s="321"/>
      <c r="H34" s="321"/>
      <c r="I34" s="321"/>
      <c r="J34" s="321"/>
      <c r="K34" s="319"/>
    </row>
    <row r="35" s="1" customFormat="1" ht="15" customHeight="1">
      <c r="B35" s="322"/>
      <c r="C35" s="323"/>
      <c r="D35" s="321" t="s">
        <v>11559</v>
      </c>
      <c r="E35" s="321"/>
      <c r="F35" s="321"/>
      <c r="G35" s="321"/>
      <c r="H35" s="321"/>
      <c r="I35" s="321"/>
      <c r="J35" s="321"/>
      <c r="K35" s="319"/>
    </row>
    <row r="36" s="1" customFormat="1" ht="15" customHeight="1">
      <c r="B36" s="322"/>
      <c r="C36" s="323"/>
      <c r="D36" s="321"/>
      <c r="E36" s="324" t="s">
        <v>294</v>
      </c>
      <c r="F36" s="321"/>
      <c r="G36" s="321" t="s">
        <v>11560</v>
      </c>
      <c r="H36" s="321"/>
      <c r="I36" s="321"/>
      <c r="J36" s="321"/>
      <c r="K36" s="319"/>
    </row>
    <row r="37" s="1" customFormat="1" ht="30.75" customHeight="1">
      <c r="B37" s="322"/>
      <c r="C37" s="323"/>
      <c r="D37" s="321"/>
      <c r="E37" s="324" t="s">
        <v>11561</v>
      </c>
      <c r="F37" s="321"/>
      <c r="G37" s="321" t="s">
        <v>11562</v>
      </c>
      <c r="H37" s="321"/>
      <c r="I37" s="321"/>
      <c r="J37" s="321"/>
      <c r="K37" s="319"/>
    </row>
    <row r="38" s="1" customFormat="1" ht="15" customHeight="1">
      <c r="B38" s="322"/>
      <c r="C38" s="323"/>
      <c r="D38" s="321"/>
      <c r="E38" s="324" t="s">
        <v>57</v>
      </c>
      <c r="F38" s="321"/>
      <c r="G38" s="321" t="s">
        <v>11563</v>
      </c>
      <c r="H38" s="321"/>
      <c r="I38" s="321"/>
      <c r="J38" s="321"/>
      <c r="K38" s="319"/>
    </row>
    <row r="39" s="1" customFormat="1" ht="15" customHeight="1">
      <c r="B39" s="322"/>
      <c r="C39" s="323"/>
      <c r="D39" s="321"/>
      <c r="E39" s="324" t="s">
        <v>58</v>
      </c>
      <c r="F39" s="321"/>
      <c r="G39" s="321" t="s">
        <v>11564</v>
      </c>
      <c r="H39" s="321"/>
      <c r="I39" s="321"/>
      <c r="J39" s="321"/>
      <c r="K39" s="319"/>
    </row>
    <row r="40" s="1" customFormat="1" ht="15" customHeight="1">
      <c r="B40" s="322"/>
      <c r="C40" s="323"/>
      <c r="D40" s="321"/>
      <c r="E40" s="324" t="s">
        <v>295</v>
      </c>
      <c r="F40" s="321"/>
      <c r="G40" s="321" t="s">
        <v>11565</v>
      </c>
      <c r="H40" s="321"/>
      <c r="I40" s="321"/>
      <c r="J40" s="321"/>
      <c r="K40" s="319"/>
    </row>
    <row r="41" s="1" customFormat="1" ht="15" customHeight="1">
      <c r="B41" s="322"/>
      <c r="C41" s="323"/>
      <c r="D41" s="321"/>
      <c r="E41" s="324" t="s">
        <v>296</v>
      </c>
      <c r="F41" s="321"/>
      <c r="G41" s="321" t="s">
        <v>11566</v>
      </c>
      <c r="H41" s="321"/>
      <c r="I41" s="321"/>
      <c r="J41" s="321"/>
      <c r="K41" s="319"/>
    </row>
    <row r="42" s="1" customFormat="1" ht="15" customHeight="1">
      <c r="B42" s="322"/>
      <c r="C42" s="323"/>
      <c r="D42" s="321"/>
      <c r="E42" s="324" t="s">
        <v>11567</v>
      </c>
      <c r="F42" s="321"/>
      <c r="G42" s="321" t="s">
        <v>11568</v>
      </c>
      <c r="H42" s="321"/>
      <c r="I42" s="321"/>
      <c r="J42" s="321"/>
      <c r="K42" s="319"/>
    </row>
    <row r="43" s="1" customFormat="1" ht="15" customHeight="1">
      <c r="B43" s="322"/>
      <c r="C43" s="323"/>
      <c r="D43" s="321"/>
      <c r="E43" s="324"/>
      <c r="F43" s="321"/>
      <c r="G43" s="321" t="s">
        <v>11569</v>
      </c>
      <c r="H43" s="321"/>
      <c r="I43" s="321"/>
      <c r="J43" s="321"/>
      <c r="K43" s="319"/>
    </row>
    <row r="44" s="1" customFormat="1" ht="15" customHeight="1">
      <c r="B44" s="322"/>
      <c r="C44" s="323"/>
      <c r="D44" s="321"/>
      <c r="E44" s="324" t="s">
        <v>11570</v>
      </c>
      <c r="F44" s="321"/>
      <c r="G44" s="321" t="s">
        <v>11571</v>
      </c>
      <c r="H44" s="321"/>
      <c r="I44" s="321"/>
      <c r="J44" s="321"/>
      <c r="K44" s="319"/>
    </row>
    <row r="45" s="1" customFormat="1" ht="15" customHeight="1">
      <c r="B45" s="322"/>
      <c r="C45" s="323"/>
      <c r="D45" s="321"/>
      <c r="E45" s="324" t="s">
        <v>298</v>
      </c>
      <c r="F45" s="321"/>
      <c r="G45" s="321" t="s">
        <v>11572</v>
      </c>
      <c r="H45" s="321"/>
      <c r="I45" s="321"/>
      <c r="J45" s="321"/>
      <c r="K45" s="319"/>
    </row>
    <row r="46" s="1" customFormat="1" ht="12.75" customHeight="1">
      <c r="B46" s="322"/>
      <c r="C46" s="323"/>
      <c r="D46" s="321"/>
      <c r="E46" s="321"/>
      <c r="F46" s="321"/>
      <c r="G46" s="321"/>
      <c r="H46" s="321"/>
      <c r="I46" s="321"/>
      <c r="J46" s="321"/>
      <c r="K46" s="319"/>
    </row>
    <row r="47" s="1" customFormat="1" ht="15" customHeight="1">
      <c r="B47" s="322"/>
      <c r="C47" s="323"/>
      <c r="D47" s="321" t="s">
        <v>11573</v>
      </c>
      <c r="E47" s="321"/>
      <c r="F47" s="321"/>
      <c r="G47" s="321"/>
      <c r="H47" s="321"/>
      <c r="I47" s="321"/>
      <c r="J47" s="321"/>
      <c r="K47" s="319"/>
    </row>
    <row r="48" s="1" customFormat="1" ht="15" customHeight="1">
      <c r="B48" s="322"/>
      <c r="C48" s="323"/>
      <c r="D48" s="323"/>
      <c r="E48" s="321" t="s">
        <v>11574</v>
      </c>
      <c r="F48" s="321"/>
      <c r="G48" s="321"/>
      <c r="H48" s="321"/>
      <c r="I48" s="321"/>
      <c r="J48" s="321"/>
      <c r="K48" s="319"/>
    </row>
    <row r="49" s="1" customFormat="1" ht="15" customHeight="1">
      <c r="B49" s="322"/>
      <c r="C49" s="323"/>
      <c r="D49" s="323"/>
      <c r="E49" s="321" t="s">
        <v>11575</v>
      </c>
      <c r="F49" s="321"/>
      <c r="G49" s="321"/>
      <c r="H49" s="321"/>
      <c r="I49" s="321"/>
      <c r="J49" s="321"/>
      <c r="K49" s="319"/>
    </row>
    <row r="50" s="1" customFormat="1" ht="15" customHeight="1">
      <c r="B50" s="322"/>
      <c r="C50" s="323"/>
      <c r="D50" s="323"/>
      <c r="E50" s="321" t="s">
        <v>11576</v>
      </c>
      <c r="F50" s="321"/>
      <c r="G50" s="321"/>
      <c r="H50" s="321"/>
      <c r="I50" s="321"/>
      <c r="J50" s="321"/>
      <c r="K50" s="319"/>
    </row>
    <row r="51" s="1" customFormat="1" ht="15" customHeight="1">
      <c r="B51" s="322"/>
      <c r="C51" s="323"/>
      <c r="D51" s="321" t="s">
        <v>11577</v>
      </c>
      <c r="E51" s="321"/>
      <c r="F51" s="321"/>
      <c r="G51" s="321"/>
      <c r="H51" s="321"/>
      <c r="I51" s="321"/>
      <c r="J51" s="321"/>
      <c r="K51" s="319"/>
    </row>
    <row r="52" s="1" customFormat="1" ht="25.5" customHeight="1">
      <c r="B52" s="317"/>
      <c r="C52" s="318" t="s">
        <v>11578</v>
      </c>
      <c r="D52" s="318"/>
      <c r="E52" s="318"/>
      <c r="F52" s="318"/>
      <c r="G52" s="318"/>
      <c r="H52" s="318"/>
      <c r="I52" s="318"/>
      <c r="J52" s="318"/>
      <c r="K52" s="319"/>
    </row>
    <row r="53" s="1" customFormat="1" ht="5.25" customHeight="1">
      <c r="B53" s="317"/>
      <c r="C53" s="320"/>
      <c r="D53" s="320"/>
      <c r="E53" s="320"/>
      <c r="F53" s="320"/>
      <c r="G53" s="320"/>
      <c r="H53" s="320"/>
      <c r="I53" s="320"/>
      <c r="J53" s="320"/>
      <c r="K53" s="319"/>
    </row>
    <row r="54" s="1" customFormat="1" ht="15" customHeight="1">
      <c r="B54" s="317"/>
      <c r="C54" s="321" t="s">
        <v>11579</v>
      </c>
      <c r="D54" s="321"/>
      <c r="E54" s="321"/>
      <c r="F54" s="321"/>
      <c r="G54" s="321"/>
      <c r="H54" s="321"/>
      <c r="I54" s="321"/>
      <c r="J54" s="321"/>
      <c r="K54" s="319"/>
    </row>
    <row r="55" s="1" customFormat="1" ht="15" customHeight="1">
      <c r="B55" s="317"/>
      <c r="C55" s="321" t="s">
        <v>11580</v>
      </c>
      <c r="D55" s="321"/>
      <c r="E55" s="321"/>
      <c r="F55" s="321"/>
      <c r="G55" s="321"/>
      <c r="H55" s="321"/>
      <c r="I55" s="321"/>
      <c r="J55" s="321"/>
      <c r="K55" s="319"/>
    </row>
    <row r="56" s="1" customFormat="1" ht="12.75" customHeight="1">
      <c r="B56" s="317"/>
      <c r="C56" s="321"/>
      <c r="D56" s="321"/>
      <c r="E56" s="321"/>
      <c r="F56" s="321"/>
      <c r="G56" s="321"/>
      <c r="H56" s="321"/>
      <c r="I56" s="321"/>
      <c r="J56" s="321"/>
      <c r="K56" s="319"/>
    </row>
    <row r="57" s="1" customFormat="1" ht="15" customHeight="1">
      <c r="B57" s="317"/>
      <c r="C57" s="321" t="s">
        <v>11581</v>
      </c>
      <c r="D57" s="321"/>
      <c r="E57" s="321"/>
      <c r="F57" s="321"/>
      <c r="G57" s="321"/>
      <c r="H57" s="321"/>
      <c r="I57" s="321"/>
      <c r="J57" s="321"/>
      <c r="K57" s="319"/>
    </row>
    <row r="58" s="1" customFormat="1" ht="15" customHeight="1">
      <c r="B58" s="317"/>
      <c r="C58" s="323"/>
      <c r="D58" s="321" t="s">
        <v>11582</v>
      </c>
      <c r="E58" s="321"/>
      <c r="F58" s="321"/>
      <c r="G58" s="321"/>
      <c r="H58" s="321"/>
      <c r="I58" s="321"/>
      <c r="J58" s="321"/>
      <c r="K58" s="319"/>
    </row>
    <row r="59" s="1" customFormat="1" ht="15" customHeight="1">
      <c r="B59" s="317"/>
      <c r="C59" s="323"/>
      <c r="D59" s="321" t="s">
        <v>11583</v>
      </c>
      <c r="E59" s="321"/>
      <c r="F59" s="321"/>
      <c r="G59" s="321"/>
      <c r="H59" s="321"/>
      <c r="I59" s="321"/>
      <c r="J59" s="321"/>
      <c r="K59" s="319"/>
    </row>
    <row r="60" s="1" customFormat="1" ht="15" customHeight="1">
      <c r="B60" s="317"/>
      <c r="C60" s="323"/>
      <c r="D60" s="321" t="s">
        <v>11584</v>
      </c>
      <c r="E60" s="321"/>
      <c r="F60" s="321"/>
      <c r="G60" s="321"/>
      <c r="H60" s="321"/>
      <c r="I60" s="321"/>
      <c r="J60" s="321"/>
      <c r="K60" s="319"/>
    </row>
    <row r="61" s="1" customFormat="1" ht="15" customHeight="1">
      <c r="B61" s="317"/>
      <c r="C61" s="323"/>
      <c r="D61" s="321" t="s">
        <v>11585</v>
      </c>
      <c r="E61" s="321"/>
      <c r="F61" s="321"/>
      <c r="G61" s="321"/>
      <c r="H61" s="321"/>
      <c r="I61" s="321"/>
      <c r="J61" s="321"/>
      <c r="K61" s="319"/>
    </row>
    <row r="62" s="1" customFormat="1" ht="15" customHeight="1">
      <c r="B62" s="317"/>
      <c r="C62" s="323"/>
      <c r="D62" s="326" t="s">
        <v>11586</v>
      </c>
      <c r="E62" s="326"/>
      <c r="F62" s="326"/>
      <c r="G62" s="326"/>
      <c r="H62" s="326"/>
      <c r="I62" s="326"/>
      <c r="J62" s="326"/>
      <c r="K62" s="319"/>
    </row>
    <row r="63" s="1" customFormat="1" ht="15" customHeight="1">
      <c r="B63" s="317"/>
      <c r="C63" s="323"/>
      <c r="D63" s="321" t="s">
        <v>11587</v>
      </c>
      <c r="E63" s="321"/>
      <c r="F63" s="321"/>
      <c r="G63" s="321"/>
      <c r="H63" s="321"/>
      <c r="I63" s="321"/>
      <c r="J63" s="321"/>
      <c r="K63" s="319"/>
    </row>
    <row r="64" s="1" customFormat="1" ht="12.75" customHeight="1">
      <c r="B64" s="317"/>
      <c r="C64" s="323"/>
      <c r="D64" s="323"/>
      <c r="E64" s="327"/>
      <c r="F64" s="323"/>
      <c r="G64" s="323"/>
      <c r="H64" s="323"/>
      <c r="I64" s="323"/>
      <c r="J64" s="323"/>
      <c r="K64" s="319"/>
    </row>
    <row r="65" s="1" customFormat="1" ht="15" customHeight="1">
      <c r="B65" s="317"/>
      <c r="C65" s="323"/>
      <c r="D65" s="321" t="s">
        <v>11588</v>
      </c>
      <c r="E65" s="321"/>
      <c r="F65" s="321"/>
      <c r="G65" s="321"/>
      <c r="H65" s="321"/>
      <c r="I65" s="321"/>
      <c r="J65" s="321"/>
      <c r="K65" s="319"/>
    </row>
    <row r="66" s="1" customFormat="1" ht="15" customHeight="1">
      <c r="B66" s="317"/>
      <c r="C66" s="323"/>
      <c r="D66" s="326" t="s">
        <v>11589</v>
      </c>
      <c r="E66" s="326"/>
      <c r="F66" s="326"/>
      <c r="G66" s="326"/>
      <c r="H66" s="326"/>
      <c r="I66" s="326"/>
      <c r="J66" s="326"/>
      <c r="K66" s="319"/>
    </row>
    <row r="67" s="1" customFormat="1" ht="15" customHeight="1">
      <c r="B67" s="317"/>
      <c r="C67" s="323"/>
      <c r="D67" s="321" t="s">
        <v>11590</v>
      </c>
      <c r="E67" s="321"/>
      <c r="F67" s="321"/>
      <c r="G67" s="321"/>
      <c r="H67" s="321"/>
      <c r="I67" s="321"/>
      <c r="J67" s="321"/>
      <c r="K67" s="319"/>
    </row>
    <row r="68" s="1" customFormat="1" ht="15" customHeight="1">
      <c r="B68" s="317"/>
      <c r="C68" s="323"/>
      <c r="D68" s="321" t="s">
        <v>11591</v>
      </c>
      <c r="E68" s="321"/>
      <c r="F68" s="321"/>
      <c r="G68" s="321"/>
      <c r="H68" s="321"/>
      <c r="I68" s="321"/>
      <c r="J68" s="321"/>
      <c r="K68" s="319"/>
    </row>
    <row r="69" s="1" customFormat="1" ht="15" customHeight="1">
      <c r="B69" s="317"/>
      <c r="C69" s="323"/>
      <c r="D69" s="321" t="s">
        <v>11592</v>
      </c>
      <c r="E69" s="321"/>
      <c r="F69" s="321"/>
      <c r="G69" s="321"/>
      <c r="H69" s="321"/>
      <c r="I69" s="321"/>
      <c r="J69" s="321"/>
      <c r="K69" s="319"/>
    </row>
    <row r="70" s="1" customFormat="1" ht="15" customHeight="1">
      <c r="B70" s="317"/>
      <c r="C70" s="323"/>
      <c r="D70" s="321" t="s">
        <v>11593</v>
      </c>
      <c r="E70" s="321"/>
      <c r="F70" s="321"/>
      <c r="G70" s="321"/>
      <c r="H70" s="321"/>
      <c r="I70" s="321"/>
      <c r="J70" s="321"/>
      <c r="K70" s="319"/>
    </row>
    <row r="71" s="1" customFormat="1" ht="12.75" customHeight="1">
      <c r="B71" s="328"/>
      <c r="C71" s="329"/>
      <c r="D71" s="329"/>
      <c r="E71" s="329"/>
      <c r="F71" s="329"/>
      <c r="G71" s="329"/>
      <c r="H71" s="329"/>
      <c r="I71" s="329"/>
      <c r="J71" s="329"/>
      <c r="K71" s="330"/>
    </row>
    <row r="72" s="1" customFormat="1" ht="18.75" customHeight="1">
      <c r="B72" s="331"/>
      <c r="C72" s="331"/>
      <c r="D72" s="331"/>
      <c r="E72" s="331"/>
      <c r="F72" s="331"/>
      <c r="G72" s="331"/>
      <c r="H72" s="331"/>
      <c r="I72" s="331"/>
      <c r="J72" s="331"/>
      <c r="K72" s="332"/>
    </row>
    <row r="73" s="1" customFormat="1" ht="18.75" customHeight="1">
      <c r="B73" s="332"/>
      <c r="C73" s="332"/>
      <c r="D73" s="332"/>
      <c r="E73" s="332"/>
      <c r="F73" s="332"/>
      <c r="G73" s="332"/>
      <c r="H73" s="332"/>
      <c r="I73" s="332"/>
      <c r="J73" s="332"/>
      <c r="K73" s="332"/>
    </row>
    <row r="74" s="1" customFormat="1" ht="7.5" customHeight="1">
      <c r="B74" s="333"/>
      <c r="C74" s="334"/>
      <c r="D74" s="334"/>
      <c r="E74" s="334"/>
      <c r="F74" s="334"/>
      <c r="G74" s="334"/>
      <c r="H74" s="334"/>
      <c r="I74" s="334"/>
      <c r="J74" s="334"/>
      <c r="K74" s="335"/>
    </row>
    <row r="75" s="1" customFormat="1" ht="45" customHeight="1">
      <c r="B75" s="336"/>
      <c r="C75" s="337" t="s">
        <v>11594</v>
      </c>
      <c r="D75" s="337"/>
      <c r="E75" s="337"/>
      <c r="F75" s="337"/>
      <c r="G75" s="337"/>
      <c r="H75" s="337"/>
      <c r="I75" s="337"/>
      <c r="J75" s="337"/>
      <c r="K75" s="338"/>
    </row>
    <row r="76" s="1" customFormat="1" ht="17.25" customHeight="1">
      <c r="B76" s="336"/>
      <c r="C76" s="339" t="s">
        <v>11595</v>
      </c>
      <c r="D76" s="339"/>
      <c r="E76" s="339"/>
      <c r="F76" s="339" t="s">
        <v>11596</v>
      </c>
      <c r="G76" s="340"/>
      <c r="H76" s="339" t="s">
        <v>58</v>
      </c>
      <c r="I76" s="339" t="s">
        <v>61</v>
      </c>
      <c r="J76" s="339" t="s">
        <v>11597</v>
      </c>
      <c r="K76" s="338"/>
    </row>
    <row r="77" s="1" customFormat="1" ht="17.25" customHeight="1">
      <c r="B77" s="336"/>
      <c r="C77" s="341" t="s">
        <v>11598</v>
      </c>
      <c r="D77" s="341"/>
      <c r="E77" s="341"/>
      <c r="F77" s="342" t="s">
        <v>11599</v>
      </c>
      <c r="G77" s="343"/>
      <c r="H77" s="341"/>
      <c r="I77" s="341"/>
      <c r="J77" s="341" t="s">
        <v>11600</v>
      </c>
      <c r="K77" s="338"/>
    </row>
    <row r="78" s="1" customFormat="1" ht="5.25" customHeight="1">
      <c r="B78" s="336"/>
      <c r="C78" s="344"/>
      <c r="D78" s="344"/>
      <c r="E78" s="344"/>
      <c r="F78" s="344"/>
      <c r="G78" s="345"/>
      <c r="H78" s="344"/>
      <c r="I78" s="344"/>
      <c r="J78" s="344"/>
      <c r="K78" s="338"/>
    </row>
    <row r="79" s="1" customFormat="1" ht="15" customHeight="1">
      <c r="B79" s="336"/>
      <c r="C79" s="324" t="s">
        <v>57</v>
      </c>
      <c r="D79" s="346"/>
      <c r="E79" s="346"/>
      <c r="F79" s="347" t="s">
        <v>11601</v>
      </c>
      <c r="G79" s="348"/>
      <c r="H79" s="324" t="s">
        <v>11602</v>
      </c>
      <c r="I79" s="324" t="s">
        <v>11603</v>
      </c>
      <c r="J79" s="324">
        <v>20</v>
      </c>
      <c r="K79" s="338"/>
    </row>
    <row r="80" s="1" customFormat="1" ht="15" customHeight="1">
      <c r="B80" s="336"/>
      <c r="C80" s="324" t="s">
        <v>11604</v>
      </c>
      <c r="D80" s="324"/>
      <c r="E80" s="324"/>
      <c r="F80" s="347" t="s">
        <v>11601</v>
      </c>
      <c r="G80" s="348"/>
      <c r="H80" s="324" t="s">
        <v>11605</v>
      </c>
      <c r="I80" s="324" t="s">
        <v>11603</v>
      </c>
      <c r="J80" s="324">
        <v>120</v>
      </c>
      <c r="K80" s="338"/>
    </row>
    <row r="81" s="1" customFormat="1" ht="15" customHeight="1">
      <c r="B81" s="349"/>
      <c r="C81" s="324" t="s">
        <v>11606</v>
      </c>
      <c r="D81" s="324"/>
      <c r="E81" s="324"/>
      <c r="F81" s="347" t="s">
        <v>11607</v>
      </c>
      <c r="G81" s="348"/>
      <c r="H81" s="324" t="s">
        <v>11608</v>
      </c>
      <c r="I81" s="324" t="s">
        <v>11603</v>
      </c>
      <c r="J81" s="324">
        <v>50</v>
      </c>
      <c r="K81" s="338"/>
    </row>
    <row r="82" s="1" customFormat="1" ht="15" customHeight="1">
      <c r="B82" s="349"/>
      <c r="C82" s="324" t="s">
        <v>11609</v>
      </c>
      <c r="D82" s="324"/>
      <c r="E82" s="324"/>
      <c r="F82" s="347" t="s">
        <v>11601</v>
      </c>
      <c r="G82" s="348"/>
      <c r="H82" s="324" t="s">
        <v>11610</v>
      </c>
      <c r="I82" s="324" t="s">
        <v>11611</v>
      </c>
      <c r="J82" s="324"/>
      <c r="K82" s="338"/>
    </row>
    <row r="83" s="1" customFormat="1" ht="15" customHeight="1">
      <c r="B83" s="349"/>
      <c r="C83" s="350" t="s">
        <v>11612</v>
      </c>
      <c r="D83" s="350"/>
      <c r="E83" s="350"/>
      <c r="F83" s="351" t="s">
        <v>11607</v>
      </c>
      <c r="G83" s="350"/>
      <c r="H83" s="350" t="s">
        <v>11613</v>
      </c>
      <c r="I83" s="350" t="s">
        <v>11603</v>
      </c>
      <c r="J83" s="350">
        <v>15</v>
      </c>
      <c r="K83" s="338"/>
    </row>
    <row r="84" s="1" customFormat="1" ht="15" customHeight="1">
      <c r="B84" s="349"/>
      <c r="C84" s="350" t="s">
        <v>11614</v>
      </c>
      <c r="D84" s="350"/>
      <c r="E84" s="350"/>
      <c r="F84" s="351" t="s">
        <v>11607</v>
      </c>
      <c r="G84" s="350"/>
      <c r="H84" s="350" t="s">
        <v>11615</v>
      </c>
      <c r="I84" s="350" t="s">
        <v>11603</v>
      </c>
      <c r="J84" s="350">
        <v>15</v>
      </c>
      <c r="K84" s="338"/>
    </row>
    <row r="85" s="1" customFormat="1" ht="15" customHeight="1">
      <c r="B85" s="349"/>
      <c r="C85" s="350" t="s">
        <v>11616</v>
      </c>
      <c r="D85" s="350"/>
      <c r="E85" s="350"/>
      <c r="F85" s="351" t="s">
        <v>11607</v>
      </c>
      <c r="G85" s="350"/>
      <c r="H85" s="350" t="s">
        <v>11617</v>
      </c>
      <c r="I85" s="350" t="s">
        <v>11603</v>
      </c>
      <c r="J85" s="350">
        <v>20</v>
      </c>
      <c r="K85" s="338"/>
    </row>
    <row r="86" s="1" customFormat="1" ht="15" customHeight="1">
      <c r="B86" s="349"/>
      <c r="C86" s="350" t="s">
        <v>11618</v>
      </c>
      <c r="D86" s="350"/>
      <c r="E86" s="350"/>
      <c r="F86" s="351" t="s">
        <v>11607</v>
      </c>
      <c r="G86" s="350"/>
      <c r="H86" s="350" t="s">
        <v>11619</v>
      </c>
      <c r="I86" s="350" t="s">
        <v>11603</v>
      </c>
      <c r="J86" s="350">
        <v>20</v>
      </c>
      <c r="K86" s="338"/>
    </row>
    <row r="87" s="1" customFormat="1" ht="15" customHeight="1">
      <c r="B87" s="349"/>
      <c r="C87" s="324" t="s">
        <v>11620</v>
      </c>
      <c r="D87" s="324"/>
      <c r="E87" s="324"/>
      <c r="F87" s="347" t="s">
        <v>11607</v>
      </c>
      <c r="G87" s="348"/>
      <c r="H87" s="324" t="s">
        <v>11621</v>
      </c>
      <c r="I87" s="324" t="s">
        <v>11603</v>
      </c>
      <c r="J87" s="324">
        <v>50</v>
      </c>
      <c r="K87" s="338"/>
    </row>
    <row r="88" s="1" customFormat="1" ht="15" customHeight="1">
      <c r="B88" s="349"/>
      <c r="C88" s="324" t="s">
        <v>11622</v>
      </c>
      <c r="D88" s="324"/>
      <c r="E88" s="324"/>
      <c r="F88" s="347" t="s">
        <v>11607</v>
      </c>
      <c r="G88" s="348"/>
      <c r="H88" s="324" t="s">
        <v>11623</v>
      </c>
      <c r="I88" s="324" t="s">
        <v>11603</v>
      </c>
      <c r="J88" s="324">
        <v>20</v>
      </c>
      <c r="K88" s="338"/>
    </row>
    <row r="89" s="1" customFormat="1" ht="15" customHeight="1">
      <c r="B89" s="349"/>
      <c r="C89" s="324" t="s">
        <v>11624</v>
      </c>
      <c r="D89" s="324"/>
      <c r="E89" s="324"/>
      <c r="F89" s="347" t="s">
        <v>11607</v>
      </c>
      <c r="G89" s="348"/>
      <c r="H89" s="324" t="s">
        <v>11625</v>
      </c>
      <c r="I89" s="324" t="s">
        <v>11603</v>
      </c>
      <c r="J89" s="324">
        <v>20</v>
      </c>
      <c r="K89" s="338"/>
    </row>
    <row r="90" s="1" customFormat="1" ht="15" customHeight="1">
      <c r="B90" s="349"/>
      <c r="C90" s="324" t="s">
        <v>11626</v>
      </c>
      <c r="D90" s="324"/>
      <c r="E90" s="324"/>
      <c r="F90" s="347" t="s">
        <v>11607</v>
      </c>
      <c r="G90" s="348"/>
      <c r="H90" s="324" t="s">
        <v>11627</v>
      </c>
      <c r="I90" s="324" t="s">
        <v>11603</v>
      </c>
      <c r="J90" s="324">
        <v>50</v>
      </c>
      <c r="K90" s="338"/>
    </row>
    <row r="91" s="1" customFormat="1" ht="15" customHeight="1">
      <c r="B91" s="349"/>
      <c r="C91" s="324" t="s">
        <v>11628</v>
      </c>
      <c r="D91" s="324"/>
      <c r="E91" s="324"/>
      <c r="F91" s="347" t="s">
        <v>11607</v>
      </c>
      <c r="G91" s="348"/>
      <c r="H91" s="324" t="s">
        <v>11628</v>
      </c>
      <c r="I91" s="324" t="s">
        <v>11603</v>
      </c>
      <c r="J91" s="324">
        <v>50</v>
      </c>
      <c r="K91" s="338"/>
    </row>
    <row r="92" s="1" customFormat="1" ht="15" customHeight="1">
      <c r="B92" s="349"/>
      <c r="C92" s="324" t="s">
        <v>11629</v>
      </c>
      <c r="D92" s="324"/>
      <c r="E92" s="324"/>
      <c r="F92" s="347" t="s">
        <v>11607</v>
      </c>
      <c r="G92" s="348"/>
      <c r="H92" s="324" t="s">
        <v>11630</v>
      </c>
      <c r="I92" s="324" t="s">
        <v>11603</v>
      </c>
      <c r="J92" s="324">
        <v>255</v>
      </c>
      <c r="K92" s="338"/>
    </row>
    <row r="93" s="1" customFormat="1" ht="15" customHeight="1">
      <c r="B93" s="349"/>
      <c r="C93" s="324" t="s">
        <v>11631</v>
      </c>
      <c r="D93" s="324"/>
      <c r="E93" s="324"/>
      <c r="F93" s="347" t="s">
        <v>11601</v>
      </c>
      <c r="G93" s="348"/>
      <c r="H93" s="324" t="s">
        <v>11632</v>
      </c>
      <c r="I93" s="324" t="s">
        <v>11633</v>
      </c>
      <c r="J93" s="324"/>
      <c r="K93" s="338"/>
    </row>
    <row r="94" s="1" customFormat="1" ht="15" customHeight="1">
      <c r="B94" s="349"/>
      <c r="C94" s="324" t="s">
        <v>11634</v>
      </c>
      <c r="D94" s="324"/>
      <c r="E94" s="324"/>
      <c r="F94" s="347" t="s">
        <v>11601</v>
      </c>
      <c r="G94" s="348"/>
      <c r="H94" s="324" t="s">
        <v>11635</v>
      </c>
      <c r="I94" s="324" t="s">
        <v>11636</v>
      </c>
      <c r="J94" s="324"/>
      <c r="K94" s="338"/>
    </row>
    <row r="95" s="1" customFormat="1" ht="15" customHeight="1">
      <c r="B95" s="349"/>
      <c r="C95" s="324" t="s">
        <v>11637</v>
      </c>
      <c r="D95" s="324"/>
      <c r="E95" s="324"/>
      <c r="F95" s="347" t="s">
        <v>11601</v>
      </c>
      <c r="G95" s="348"/>
      <c r="H95" s="324" t="s">
        <v>11637</v>
      </c>
      <c r="I95" s="324" t="s">
        <v>11636</v>
      </c>
      <c r="J95" s="324"/>
      <c r="K95" s="338"/>
    </row>
    <row r="96" s="1" customFormat="1" ht="15" customHeight="1">
      <c r="B96" s="349"/>
      <c r="C96" s="324" t="s">
        <v>42</v>
      </c>
      <c r="D96" s="324"/>
      <c r="E96" s="324"/>
      <c r="F96" s="347" t="s">
        <v>11601</v>
      </c>
      <c r="G96" s="348"/>
      <c r="H96" s="324" t="s">
        <v>11638</v>
      </c>
      <c r="I96" s="324" t="s">
        <v>11636</v>
      </c>
      <c r="J96" s="324"/>
      <c r="K96" s="338"/>
    </row>
    <row r="97" s="1" customFormat="1" ht="15" customHeight="1">
      <c r="B97" s="349"/>
      <c r="C97" s="324" t="s">
        <v>52</v>
      </c>
      <c r="D97" s="324"/>
      <c r="E97" s="324"/>
      <c r="F97" s="347" t="s">
        <v>11601</v>
      </c>
      <c r="G97" s="348"/>
      <c r="H97" s="324" t="s">
        <v>11639</v>
      </c>
      <c r="I97" s="324" t="s">
        <v>11636</v>
      </c>
      <c r="J97" s="324"/>
      <c r="K97" s="338"/>
    </row>
    <row r="98" s="1" customFormat="1" ht="15" customHeight="1">
      <c r="B98" s="352"/>
      <c r="C98" s="353"/>
      <c r="D98" s="353"/>
      <c r="E98" s="353"/>
      <c r="F98" s="353"/>
      <c r="G98" s="353"/>
      <c r="H98" s="353"/>
      <c r="I98" s="353"/>
      <c r="J98" s="353"/>
      <c r="K98" s="354"/>
    </row>
    <row r="99" s="1" customFormat="1" ht="18.75" customHeight="1">
      <c r="B99" s="355"/>
      <c r="C99" s="356"/>
      <c r="D99" s="356"/>
      <c r="E99" s="356"/>
      <c r="F99" s="356"/>
      <c r="G99" s="356"/>
      <c r="H99" s="356"/>
      <c r="I99" s="356"/>
      <c r="J99" s="356"/>
      <c r="K99" s="355"/>
    </row>
    <row r="100" s="1" customFormat="1" ht="18.75" customHeight="1">
      <c r="B100" s="332"/>
      <c r="C100" s="332"/>
      <c r="D100" s="332"/>
      <c r="E100" s="332"/>
      <c r="F100" s="332"/>
      <c r="G100" s="332"/>
      <c r="H100" s="332"/>
      <c r="I100" s="332"/>
      <c r="J100" s="332"/>
      <c r="K100" s="332"/>
    </row>
    <row r="101" s="1" customFormat="1" ht="7.5" customHeight="1">
      <c r="B101" s="333"/>
      <c r="C101" s="334"/>
      <c r="D101" s="334"/>
      <c r="E101" s="334"/>
      <c r="F101" s="334"/>
      <c r="G101" s="334"/>
      <c r="H101" s="334"/>
      <c r="I101" s="334"/>
      <c r="J101" s="334"/>
      <c r="K101" s="335"/>
    </row>
    <row r="102" s="1" customFormat="1" ht="45" customHeight="1">
      <c r="B102" s="336"/>
      <c r="C102" s="337" t="s">
        <v>11640</v>
      </c>
      <c r="D102" s="337"/>
      <c r="E102" s="337"/>
      <c r="F102" s="337"/>
      <c r="G102" s="337"/>
      <c r="H102" s="337"/>
      <c r="I102" s="337"/>
      <c r="J102" s="337"/>
      <c r="K102" s="338"/>
    </row>
    <row r="103" s="1" customFormat="1" ht="17.25" customHeight="1">
      <c r="B103" s="336"/>
      <c r="C103" s="339" t="s">
        <v>11595</v>
      </c>
      <c r="D103" s="339"/>
      <c r="E103" s="339"/>
      <c r="F103" s="339" t="s">
        <v>11596</v>
      </c>
      <c r="G103" s="340"/>
      <c r="H103" s="339" t="s">
        <v>58</v>
      </c>
      <c r="I103" s="339" t="s">
        <v>61</v>
      </c>
      <c r="J103" s="339" t="s">
        <v>11597</v>
      </c>
      <c r="K103" s="338"/>
    </row>
    <row r="104" s="1" customFormat="1" ht="17.25" customHeight="1">
      <c r="B104" s="336"/>
      <c r="C104" s="341" t="s">
        <v>11598</v>
      </c>
      <c r="D104" s="341"/>
      <c r="E104" s="341"/>
      <c r="F104" s="342" t="s">
        <v>11599</v>
      </c>
      <c r="G104" s="343"/>
      <c r="H104" s="341"/>
      <c r="I104" s="341"/>
      <c r="J104" s="341" t="s">
        <v>11600</v>
      </c>
      <c r="K104" s="338"/>
    </row>
    <row r="105" s="1" customFormat="1" ht="5.25" customHeight="1">
      <c r="B105" s="336"/>
      <c r="C105" s="339"/>
      <c r="D105" s="339"/>
      <c r="E105" s="339"/>
      <c r="F105" s="339"/>
      <c r="G105" s="357"/>
      <c r="H105" s="339"/>
      <c r="I105" s="339"/>
      <c r="J105" s="339"/>
      <c r="K105" s="338"/>
    </row>
    <row r="106" s="1" customFormat="1" ht="15" customHeight="1">
      <c r="B106" s="336"/>
      <c r="C106" s="324" t="s">
        <v>57</v>
      </c>
      <c r="D106" s="346"/>
      <c r="E106" s="346"/>
      <c r="F106" s="347" t="s">
        <v>11601</v>
      </c>
      <c r="G106" s="324"/>
      <c r="H106" s="324" t="s">
        <v>11641</v>
      </c>
      <c r="I106" s="324" t="s">
        <v>11603</v>
      </c>
      <c r="J106" s="324">
        <v>20</v>
      </c>
      <c r="K106" s="338"/>
    </row>
    <row r="107" s="1" customFormat="1" ht="15" customHeight="1">
      <c r="B107" s="336"/>
      <c r="C107" s="324" t="s">
        <v>11604</v>
      </c>
      <c r="D107" s="324"/>
      <c r="E107" s="324"/>
      <c r="F107" s="347" t="s">
        <v>11601</v>
      </c>
      <c r="G107" s="324"/>
      <c r="H107" s="324" t="s">
        <v>11641</v>
      </c>
      <c r="I107" s="324" t="s">
        <v>11603</v>
      </c>
      <c r="J107" s="324">
        <v>120</v>
      </c>
      <c r="K107" s="338"/>
    </row>
    <row r="108" s="1" customFormat="1" ht="15" customHeight="1">
      <c r="B108" s="349"/>
      <c r="C108" s="324" t="s">
        <v>11606</v>
      </c>
      <c r="D108" s="324"/>
      <c r="E108" s="324"/>
      <c r="F108" s="347" t="s">
        <v>11607</v>
      </c>
      <c r="G108" s="324"/>
      <c r="H108" s="324" t="s">
        <v>11641</v>
      </c>
      <c r="I108" s="324" t="s">
        <v>11603</v>
      </c>
      <c r="J108" s="324">
        <v>50</v>
      </c>
      <c r="K108" s="338"/>
    </row>
    <row r="109" s="1" customFormat="1" ht="15" customHeight="1">
      <c r="B109" s="349"/>
      <c r="C109" s="324" t="s">
        <v>11609</v>
      </c>
      <c r="D109" s="324"/>
      <c r="E109" s="324"/>
      <c r="F109" s="347" t="s">
        <v>11601</v>
      </c>
      <c r="G109" s="324"/>
      <c r="H109" s="324" t="s">
        <v>11641</v>
      </c>
      <c r="I109" s="324" t="s">
        <v>11611</v>
      </c>
      <c r="J109" s="324"/>
      <c r="K109" s="338"/>
    </row>
    <row r="110" s="1" customFormat="1" ht="15" customHeight="1">
      <c r="B110" s="349"/>
      <c r="C110" s="324" t="s">
        <v>11620</v>
      </c>
      <c r="D110" s="324"/>
      <c r="E110" s="324"/>
      <c r="F110" s="347" t="s">
        <v>11607</v>
      </c>
      <c r="G110" s="324"/>
      <c r="H110" s="324" t="s">
        <v>11641</v>
      </c>
      <c r="I110" s="324" t="s">
        <v>11603</v>
      </c>
      <c r="J110" s="324">
        <v>50</v>
      </c>
      <c r="K110" s="338"/>
    </row>
    <row r="111" s="1" customFormat="1" ht="15" customHeight="1">
      <c r="B111" s="349"/>
      <c r="C111" s="324" t="s">
        <v>11628</v>
      </c>
      <c r="D111" s="324"/>
      <c r="E111" s="324"/>
      <c r="F111" s="347" t="s">
        <v>11607</v>
      </c>
      <c r="G111" s="324"/>
      <c r="H111" s="324" t="s">
        <v>11641</v>
      </c>
      <c r="I111" s="324" t="s">
        <v>11603</v>
      </c>
      <c r="J111" s="324">
        <v>50</v>
      </c>
      <c r="K111" s="338"/>
    </row>
    <row r="112" s="1" customFormat="1" ht="15" customHeight="1">
      <c r="B112" s="349"/>
      <c r="C112" s="324" t="s">
        <v>11626</v>
      </c>
      <c r="D112" s="324"/>
      <c r="E112" s="324"/>
      <c r="F112" s="347" t="s">
        <v>11607</v>
      </c>
      <c r="G112" s="324"/>
      <c r="H112" s="324" t="s">
        <v>11641</v>
      </c>
      <c r="I112" s="324" t="s">
        <v>11603</v>
      </c>
      <c r="J112" s="324">
        <v>50</v>
      </c>
      <c r="K112" s="338"/>
    </row>
    <row r="113" s="1" customFormat="1" ht="15" customHeight="1">
      <c r="B113" s="349"/>
      <c r="C113" s="324" t="s">
        <v>57</v>
      </c>
      <c r="D113" s="324"/>
      <c r="E113" s="324"/>
      <c r="F113" s="347" t="s">
        <v>11601</v>
      </c>
      <c r="G113" s="324"/>
      <c r="H113" s="324" t="s">
        <v>11642</v>
      </c>
      <c r="I113" s="324" t="s">
        <v>11603</v>
      </c>
      <c r="J113" s="324">
        <v>20</v>
      </c>
      <c r="K113" s="338"/>
    </row>
    <row r="114" s="1" customFormat="1" ht="15" customHeight="1">
      <c r="B114" s="349"/>
      <c r="C114" s="324" t="s">
        <v>11643</v>
      </c>
      <c r="D114" s="324"/>
      <c r="E114" s="324"/>
      <c r="F114" s="347" t="s">
        <v>11601</v>
      </c>
      <c r="G114" s="324"/>
      <c r="H114" s="324" t="s">
        <v>11644</v>
      </c>
      <c r="I114" s="324" t="s">
        <v>11603</v>
      </c>
      <c r="J114" s="324">
        <v>120</v>
      </c>
      <c r="K114" s="338"/>
    </row>
    <row r="115" s="1" customFormat="1" ht="15" customHeight="1">
      <c r="B115" s="349"/>
      <c r="C115" s="324" t="s">
        <v>42</v>
      </c>
      <c r="D115" s="324"/>
      <c r="E115" s="324"/>
      <c r="F115" s="347" t="s">
        <v>11601</v>
      </c>
      <c r="G115" s="324"/>
      <c r="H115" s="324" t="s">
        <v>11645</v>
      </c>
      <c r="I115" s="324" t="s">
        <v>11636</v>
      </c>
      <c r="J115" s="324"/>
      <c r="K115" s="338"/>
    </row>
    <row r="116" s="1" customFormat="1" ht="15" customHeight="1">
      <c r="B116" s="349"/>
      <c r="C116" s="324" t="s">
        <v>52</v>
      </c>
      <c r="D116" s="324"/>
      <c r="E116" s="324"/>
      <c r="F116" s="347" t="s">
        <v>11601</v>
      </c>
      <c r="G116" s="324"/>
      <c r="H116" s="324" t="s">
        <v>11646</v>
      </c>
      <c r="I116" s="324" t="s">
        <v>11636</v>
      </c>
      <c r="J116" s="324"/>
      <c r="K116" s="338"/>
    </row>
    <row r="117" s="1" customFormat="1" ht="15" customHeight="1">
      <c r="B117" s="349"/>
      <c r="C117" s="324" t="s">
        <v>61</v>
      </c>
      <c r="D117" s="324"/>
      <c r="E117" s="324"/>
      <c r="F117" s="347" t="s">
        <v>11601</v>
      </c>
      <c r="G117" s="324"/>
      <c r="H117" s="324" t="s">
        <v>11647</v>
      </c>
      <c r="I117" s="324" t="s">
        <v>11648</v>
      </c>
      <c r="J117" s="324"/>
      <c r="K117" s="338"/>
    </row>
    <row r="118" s="1" customFormat="1" ht="15" customHeight="1">
      <c r="B118" s="352"/>
      <c r="C118" s="358"/>
      <c r="D118" s="358"/>
      <c r="E118" s="358"/>
      <c r="F118" s="358"/>
      <c r="G118" s="358"/>
      <c r="H118" s="358"/>
      <c r="I118" s="358"/>
      <c r="J118" s="358"/>
      <c r="K118" s="354"/>
    </row>
    <row r="119" s="1" customFormat="1" ht="18.75" customHeight="1">
      <c r="B119" s="359"/>
      <c r="C119" s="360"/>
      <c r="D119" s="360"/>
      <c r="E119" s="360"/>
      <c r="F119" s="361"/>
      <c r="G119" s="360"/>
      <c r="H119" s="360"/>
      <c r="I119" s="360"/>
      <c r="J119" s="360"/>
      <c r="K119" s="359"/>
    </row>
    <row r="120" s="1" customFormat="1" ht="18.75" customHeight="1">
      <c r="B120" s="332"/>
      <c r="C120" s="332"/>
      <c r="D120" s="332"/>
      <c r="E120" s="332"/>
      <c r="F120" s="332"/>
      <c r="G120" s="332"/>
      <c r="H120" s="332"/>
      <c r="I120" s="332"/>
      <c r="J120" s="332"/>
      <c r="K120" s="332"/>
    </row>
    <row r="121" s="1" customFormat="1" ht="7.5" customHeight="1">
      <c r="B121" s="362"/>
      <c r="C121" s="363"/>
      <c r="D121" s="363"/>
      <c r="E121" s="363"/>
      <c r="F121" s="363"/>
      <c r="G121" s="363"/>
      <c r="H121" s="363"/>
      <c r="I121" s="363"/>
      <c r="J121" s="363"/>
      <c r="K121" s="364"/>
    </row>
    <row r="122" s="1" customFormat="1" ht="45" customHeight="1">
      <c r="B122" s="365"/>
      <c r="C122" s="315" t="s">
        <v>11649</v>
      </c>
      <c r="D122" s="315"/>
      <c r="E122" s="315"/>
      <c r="F122" s="315"/>
      <c r="G122" s="315"/>
      <c r="H122" s="315"/>
      <c r="I122" s="315"/>
      <c r="J122" s="315"/>
      <c r="K122" s="366"/>
    </row>
    <row r="123" s="1" customFormat="1" ht="17.25" customHeight="1">
      <c r="B123" s="367"/>
      <c r="C123" s="339" t="s">
        <v>11595</v>
      </c>
      <c r="D123" s="339"/>
      <c r="E123" s="339"/>
      <c r="F123" s="339" t="s">
        <v>11596</v>
      </c>
      <c r="G123" s="340"/>
      <c r="H123" s="339" t="s">
        <v>58</v>
      </c>
      <c r="I123" s="339" t="s">
        <v>61</v>
      </c>
      <c r="J123" s="339" t="s">
        <v>11597</v>
      </c>
      <c r="K123" s="368"/>
    </row>
    <row r="124" s="1" customFormat="1" ht="17.25" customHeight="1">
      <c r="B124" s="367"/>
      <c r="C124" s="341" t="s">
        <v>11598</v>
      </c>
      <c r="D124" s="341"/>
      <c r="E124" s="341"/>
      <c r="F124" s="342" t="s">
        <v>11599</v>
      </c>
      <c r="G124" s="343"/>
      <c r="H124" s="341"/>
      <c r="I124" s="341"/>
      <c r="J124" s="341" t="s">
        <v>11600</v>
      </c>
      <c r="K124" s="368"/>
    </row>
    <row r="125" s="1" customFormat="1" ht="5.25" customHeight="1">
      <c r="B125" s="369"/>
      <c r="C125" s="344"/>
      <c r="D125" s="344"/>
      <c r="E125" s="344"/>
      <c r="F125" s="344"/>
      <c r="G125" s="370"/>
      <c r="H125" s="344"/>
      <c r="I125" s="344"/>
      <c r="J125" s="344"/>
      <c r="K125" s="371"/>
    </row>
    <row r="126" s="1" customFormat="1" ht="15" customHeight="1">
      <c r="B126" s="369"/>
      <c r="C126" s="324" t="s">
        <v>11604</v>
      </c>
      <c r="D126" s="346"/>
      <c r="E126" s="346"/>
      <c r="F126" s="347" t="s">
        <v>11601</v>
      </c>
      <c r="G126" s="324"/>
      <c r="H126" s="324" t="s">
        <v>11641</v>
      </c>
      <c r="I126" s="324" t="s">
        <v>11603</v>
      </c>
      <c r="J126" s="324">
        <v>120</v>
      </c>
      <c r="K126" s="372"/>
    </row>
    <row r="127" s="1" customFormat="1" ht="15" customHeight="1">
      <c r="B127" s="369"/>
      <c r="C127" s="324" t="s">
        <v>11650</v>
      </c>
      <c r="D127" s="324"/>
      <c r="E127" s="324"/>
      <c r="F127" s="347" t="s">
        <v>11601</v>
      </c>
      <c r="G127" s="324"/>
      <c r="H127" s="324" t="s">
        <v>11651</v>
      </c>
      <c r="I127" s="324" t="s">
        <v>11603</v>
      </c>
      <c r="J127" s="324" t="s">
        <v>11652</v>
      </c>
      <c r="K127" s="372"/>
    </row>
    <row r="128" s="1" customFormat="1" ht="15" customHeight="1">
      <c r="B128" s="369"/>
      <c r="C128" s="324" t="s">
        <v>89</v>
      </c>
      <c r="D128" s="324"/>
      <c r="E128" s="324"/>
      <c r="F128" s="347" t="s">
        <v>11601</v>
      </c>
      <c r="G128" s="324"/>
      <c r="H128" s="324" t="s">
        <v>11653</v>
      </c>
      <c r="I128" s="324" t="s">
        <v>11603</v>
      </c>
      <c r="J128" s="324" t="s">
        <v>11652</v>
      </c>
      <c r="K128" s="372"/>
    </row>
    <row r="129" s="1" customFormat="1" ht="15" customHeight="1">
      <c r="B129" s="369"/>
      <c r="C129" s="324" t="s">
        <v>11612</v>
      </c>
      <c r="D129" s="324"/>
      <c r="E129" s="324"/>
      <c r="F129" s="347" t="s">
        <v>11607</v>
      </c>
      <c r="G129" s="324"/>
      <c r="H129" s="324" t="s">
        <v>11613</v>
      </c>
      <c r="I129" s="324" t="s">
        <v>11603</v>
      </c>
      <c r="J129" s="324">
        <v>15</v>
      </c>
      <c r="K129" s="372"/>
    </row>
    <row r="130" s="1" customFormat="1" ht="15" customHeight="1">
      <c r="B130" s="369"/>
      <c r="C130" s="350" t="s">
        <v>11614</v>
      </c>
      <c r="D130" s="350"/>
      <c r="E130" s="350"/>
      <c r="F130" s="351" t="s">
        <v>11607</v>
      </c>
      <c r="G130" s="350"/>
      <c r="H130" s="350" t="s">
        <v>11615</v>
      </c>
      <c r="I130" s="350" t="s">
        <v>11603</v>
      </c>
      <c r="J130" s="350">
        <v>15</v>
      </c>
      <c r="K130" s="372"/>
    </row>
    <row r="131" s="1" customFormat="1" ht="15" customHeight="1">
      <c r="B131" s="369"/>
      <c r="C131" s="350" t="s">
        <v>11616</v>
      </c>
      <c r="D131" s="350"/>
      <c r="E131" s="350"/>
      <c r="F131" s="351" t="s">
        <v>11607</v>
      </c>
      <c r="G131" s="350"/>
      <c r="H131" s="350" t="s">
        <v>11617</v>
      </c>
      <c r="I131" s="350" t="s">
        <v>11603</v>
      </c>
      <c r="J131" s="350">
        <v>20</v>
      </c>
      <c r="K131" s="372"/>
    </row>
    <row r="132" s="1" customFormat="1" ht="15" customHeight="1">
      <c r="B132" s="369"/>
      <c r="C132" s="350" t="s">
        <v>11618</v>
      </c>
      <c r="D132" s="350"/>
      <c r="E132" s="350"/>
      <c r="F132" s="351" t="s">
        <v>11607</v>
      </c>
      <c r="G132" s="350"/>
      <c r="H132" s="350" t="s">
        <v>11619</v>
      </c>
      <c r="I132" s="350" t="s">
        <v>11603</v>
      </c>
      <c r="J132" s="350">
        <v>20</v>
      </c>
      <c r="K132" s="372"/>
    </row>
    <row r="133" s="1" customFormat="1" ht="15" customHeight="1">
      <c r="B133" s="369"/>
      <c r="C133" s="324" t="s">
        <v>11606</v>
      </c>
      <c r="D133" s="324"/>
      <c r="E133" s="324"/>
      <c r="F133" s="347" t="s">
        <v>11607</v>
      </c>
      <c r="G133" s="324"/>
      <c r="H133" s="324" t="s">
        <v>11641</v>
      </c>
      <c r="I133" s="324" t="s">
        <v>11603</v>
      </c>
      <c r="J133" s="324">
        <v>50</v>
      </c>
      <c r="K133" s="372"/>
    </row>
    <row r="134" s="1" customFormat="1" ht="15" customHeight="1">
      <c r="B134" s="369"/>
      <c r="C134" s="324" t="s">
        <v>11620</v>
      </c>
      <c r="D134" s="324"/>
      <c r="E134" s="324"/>
      <c r="F134" s="347" t="s">
        <v>11607</v>
      </c>
      <c r="G134" s="324"/>
      <c r="H134" s="324" t="s">
        <v>11641</v>
      </c>
      <c r="I134" s="324" t="s">
        <v>11603</v>
      </c>
      <c r="J134" s="324">
        <v>50</v>
      </c>
      <c r="K134" s="372"/>
    </row>
    <row r="135" s="1" customFormat="1" ht="15" customHeight="1">
      <c r="B135" s="369"/>
      <c r="C135" s="324" t="s">
        <v>11626</v>
      </c>
      <c r="D135" s="324"/>
      <c r="E135" s="324"/>
      <c r="F135" s="347" t="s">
        <v>11607</v>
      </c>
      <c r="G135" s="324"/>
      <c r="H135" s="324" t="s">
        <v>11641</v>
      </c>
      <c r="I135" s="324" t="s">
        <v>11603</v>
      </c>
      <c r="J135" s="324">
        <v>50</v>
      </c>
      <c r="K135" s="372"/>
    </row>
    <row r="136" s="1" customFormat="1" ht="15" customHeight="1">
      <c r="B136" s="369"/>
      <c r="C136" s="324" t="s">
        <v>11628</v>
      </c>
      <c r="D136" s="324"/>
      <c r="E136" s="324"/>
      <c r="F136" s="347" t="s">
        <v>11607</v>
      </c>
      <c r="G136" s="324"/>
      <c r="H136" s="324" t="s">
        <v>11641</v>
      </c>
      <c r="I136" s="324" t="s">
        <v>11603</v>
      </c>
      <c r="J136" s="324">
        <v>50</v>
      </c>
      <c r="K136" s="372"/>
    </row>
    <row r="137" s="1" customFormat="1" ht="15" customHeight="1">
      <c r="B137" s="369"/>
      <c r="C137" s="324" t="s">
        <v>11629</v>
      </c>
      <c r="D137" s="324"/>
      <c r="E137" s="324"/>
      <c r="F137" s="347" t="s">
        <v>11607</v>
      </c>
      <c r="G137" s="324"/>
      <c r="H137" s="324" t="s">
        <v>11654</v>
      </c>
      <c r="I137" s="324" t="s">
        <v>11603</v>
      </c>
      <c r="J137" s="324">
        <v>255</v>
      </c>
      <c r="K137" s="372"/>
    </row>
    <row r="138" s="1" customFormat="1" ht="15" customHeight="1">
      <c r="B138" s="369"/>
      <c r="C138" s="324" t="s">
        <v>11631</v>
      </c>
      <c r="D138" s="324"/>
      <c r="E138" s="324"/>
      <c r="F138" s="347" t="s">
        <v>11601</v>
      </c>
      <c r="G138" s="324"/>
      <c r="H138" s="324" t="s">
        <v>11655</v>
      </c>
      <c r="I138" s="324" t="s">
        <v>11633</v>
      </c>
      <c r="J138" s="324"/>
      <c r="K138" s="372"/>
    </row>
    <row r="139" s="1" customFormat="1" ht="15" customHeight="1">
      <c r="B139" s="369"/>
      <c r="C139" s="324" t="s">
        <v>11634</v>
      </c>
      <c r="D139" s="324"/>
      <c r="E139" s="324"/>
      <c r="F139" s="347" t="s">
        <v>11601</v>
      </c>
      <c r="G139" s="324"/>
      <c r="H139" s="324" t="s">
        <v>11656</v>
      </c>
      <c r="I139" s="324" t="s">
        <v>11636</v>
      </c>
      <c r="J139" s="324"/>
      <c r="K139" s="372"/>
    </row>
    <row r="140" s="1" customFormat="1" ht="15" customHeight="1">
      <c r="B140" s="369"/>
      <c r="C140" s="324" t="s">
        <v>11637</v>
      </c>
      <c r="D140" s="324"/>
      <c r="E140" s="324"/>
      <c r="F140" s="347" t="s">
        <v>11601</v>
      </c>
      <c r="G140" s="324"/>
      <c r="H140" s="324" t="s">
        <v>11637</v>
      </c>
      <c r="I140" s="324" t="s">
        <v>11636</v>
      </c>
      <c r="J140" s="324"/>
      <c r="K140" s="372"/>
    </row>
    <row r="141" s="1" customFormat="1" ht="15" customHeight="1">
      <c r="B141" s="369"/>
      <c r="C141" s="324" t="s">
        <v>42</v>
      </c>
      <c r="D141" s="324"/>
      <c r="E141" s="324"/>
      <c r="F141" s="347" t="s">
        <v>11601</v>
      </c>
      <c r="G141" s="324"/>
      <c r="H141" s="324" t="s">
        <v>11657</v>
      </c>
      <c r="I141" s="324" t="s">
        <v>11636</v>
      </c>
      <c r="J141" s="324"/>
      <c r="K141" s="372"/>
    </row>
    <row r="142" s="1" customFormat="1" ht="15" customHeight="1">
      <c r="B142" s="369"/>
      <c r="C142" s="324" t="s">
        <v>11658</v>
      </c>
      <c r="D142" s="324"/>
      <c r="E142" s="324"/>
      <c r="F142" s="347" t="s">
        <v>11601</v>
      </c>
      <c r="G142" s="324"/>
      <c r="H142" s="324" t="s">
        <v>11659</v>
      </c>
      <c r="I142" s="324" t="s">
        <v>11636</v>
      </c>
      <c r="J142" s="324"/>
      <c r="K142" s="372"/>
    </row>
    <row r="143" s="1" customFormat="1" ht="15" customHeight="1">
      <c r="B143" s="373"/>
      <c r="C143" s="374"/>
      <c r="D143" s="374"/>
      <c r="E143" s="374"/>
      <c r="F143" s="374"/>
      <c r="G143" s="374"/>
      <c r="H143" s="374"/>
      <c r="I143" s="374"/>
      <c r="J143" s="374"/>
      <c r="K143" s="375"/>
    </row>
    <row r="144" s="1" customFormat="1" ht="18.75" customHeight="1">
      <c r="B144" s="360"/>
      <c r="C144" s="360"/>
      <c r="D144" s="360"/>
      <c r="E144" s="360"/>
      <c r="F144" s="361"/>
      <c r="G144" s="360"/>
      <c r="H144" s="360"/>
      <c r="I144" s="360"/>
      <c r="J144" s="360"/>
      <c r="K144" s="360"/>
    </row>
    <row r="145" s="1" customFormat="1" ht="18.75" customHeight="1">
      <c r="B145" s="332"/>
      <c r="C145" s="332"/>
      <c r="D145" s="332"/>
      <c r="E145" s="332"/>
      <c r="F145" s="332"/>
      <c r="G145" s="332"/>
      <c r="H145" s="332"/>
      <c r="I145" s="332"/>
      <c r="J145" s="332"/>
      <c r="K145" s="332"/>
    </row>
    <row r="146" s="1" customFormat="1" ht="7.5" customHeight="1">
      <c r="B146" s="333"/>
      <c r="C146" s="334"/>
      <c r="D146" s="334"/>
      <c r="E146" s="334"/>
      <c r="F146" s="334"/>
      <c r="G146" s="334"/>
      <c r="H146" s="334"/>
      <c r="I146" s="334"/>
      <c r="J146" s="334"/>
      <c r="K146" s="335"/>
    </row>
    <row r="147" s="1" customFormat="1" ht="45" customHeight="1">
      <c r="B147" s="336"/>
      <c r="C147" s="337" t="s">
        <v>11660</v>
      </c>
      <c r="D147" s="337"/>
      <c r="E147" s="337"/>
      <c r="F147" s="337"/>
      <c r="G147" s="337"/>
      <c r="H147" s="337"/>
      <c r="I147" s="337"/>
      <c r="J147" s="337"/>
      <c r="K147" s="338"/>
    </row>
    <row r="148" s="1" customFormat="1" ht="17.25" customHeight="1">
      <c r="B148" s="336"/>
      <c r="C148" s="339" t="s">
        <v>11595</v>
      </c>
      <c r="D148" s="339"/>
      <c r="E148" s="339"/>
      <c r="F148" s="339" t="s">
        <v>11596</v>
      </c>
      <c r="G148" s="340"/>
      <c r="H148" s="339" t="s">
        <v>58</v>
      </c>
      <c r="I148" s="339" t="s">
        <v>61</v>
      </c>
      <c r="J148" s="339" t="s">
        <v>11597</v>
      </c>
      <c r="K148" s="338"/>
    </row>
    <row r="149" s="1" customFormat="1" ht="17.25" customHeight="1">
      <c r="B149" s="336"/>
      <c r="C149" s="341" t="s">
        <v>11598</v>
      </c>
      <c r="D149" s="341"/>
      <c r="E149" s="341"/>
      <c r="F149" s="342" t="s">
        <v>11599</v>
      </c>
      <c r="G149" s="343"/>
      <c r="H149" s="341"/>
      <c r="I149" s="341"/>
      <c r="J149" s="341" t="s">
        <v>11600</v>
      </c>
      <c r="K149" s="338"/>
    </row>
    <row r="150" s="1" customFormat="1" ht="5.25" customHeight="1">
      <c r="B150" s="349"/>
      <c r="C150" s="344"/>
      <c r="D150" s="344"/>
      <c r="E150" s="344"/>
      <c r="F150" s="344"/>
      <c r="G150" s="345"/>
      <c r="H150" s="344"/>
      <c r="I150" s="344"/>
      <c r="J150" s="344"/>
      <c r="K150" s="372"/>
    </row>
    <row r="151" s="1" customFormat="1" ht="15" customHeight="1">
      <c r="B151" s="349"/>
      <c r="C151" s="376" t="s">
        <v>11604</v>
      </c>
      <c r="D151" s="324"/>
      <c r="E151" s="324"/>
      <c r="F151" s="377" t="s">
        <v>11601</v>
      </c>
      <c r="G151" s="324"/>
      <c r="H151" s="376" t="s">
        <v>11641</v>
      </c>
      <c r="I151" s="376" t="s">
        <v>11603</v>
      </c>
      <c r="J151" s="376">
        <v>120</v>
      </c>
      <c r="K151" s="372"/>
    </row>
    <row r="152" s="1" customFormat="1" ht="15" customHeight="1">
      <c r="B152" s="349"/>
      <c r="C152" s="376" t="s">
        <v>11650</v>
      </c>
      <c r="D152" s="324"/>
      <c r="E152" s="324"/>
      <c r="F152" s="377" t="s">
        <v>11601</v>
      </c>
      <c r="G152" s="324"/>
      <c r="H152" s="376" t="s">
        <v>11661</v>
      </c>
      <c r="I152" s="376" t="s">
        <v>11603</v>
      </c>
      <c r="J152" s="376" t="s">
        <v>11652</v>
      </c>
      <c r="K152" s="372"/>
    </row>
    <row r="153" s="1" customFormat="1" ht="15" customHeight="1">
      <c r="B153" s="349"/>
      <c r="C153" s="376" t="s">
        <v>89</v>
      </c>
      <c r="D153" s="324"/>
      <c r="E153" s="324"/>
      <c r="F153" s="377" t="s">
        <v>11601</v>
      </c>
      <c r="G153" s="324"/>
      <c r="H153" s="376" t="s">
        <v>11662</v>
      </c>
      <c r="I153" s="376" t="s">
        <v>11603</v>
      </c>
      <c r="J153" s="376" t="s">
        <v>11652</v>
      </c>
      <c r="K153" s="372"/>
    </row>
    <row r="154" s="1" customFormat="1" ht="15" customHeight="1">
      <c r="B154" s="349"/>
      <c r="C154" s="376" t="s">
        <v>11606</v>
      </c>
      <c r="D154" s="324"/>
      <c r="E154" s="324"/>
      <c r="F154" s="377" t="s">
        <v>11607</v>
      </c>
      <c r="G154" s="324"/>
      <c r="H154" s="376" t="s">
        <v>11641</v>
      </c>
      <c r="I154" s="376" t="s">
        <v>11603</v>
      </c>
      <c r="J154" s="376">
        <v>50</v>
      </c>
      <c r="K154" s="372"/>
    </row>
    <row r="155" s="1" customFormat="1" ht="15" customHeight="1">
      <c r="B155" s="349"/>
      <c r="C155" s="376" t="s">
        <v>11609</v>
      </c>
      <c r="D155" s="324"/>
      <c r="E155" s="324"/>
      <c r="F155" s="377" t="s">
        <v>11601</v>
      </c>
      <c r="G155" s="324"/>
      <c r="H155" s="376" t="s">
        <v>11641</v>
      </c>
      <c r="I155" s="376" t="s">
        <v>11611</v>
      </c>
      <c r="J155" s="376"/>
      <c r="K155" s="372"/>
    </row>
    <row r="156" s="1" customFormat="1" ht="15" customHeight="1">
      <c r="B156" s="349"/>
      <c r="C156" s="376" t="s">
        <v>11620</v>
      </c>
      <c r="D156" s="324"/>
      <c r="E156" s="324"/>
      <c r="F156" s="377" t="s">
        <v>11607</v>
      </c>
      <c r="G156" s="324"/>
      <c r="H156" s="376" t="s">
        <v>11641</v>
      </c>
      <c r="I156" s="376" t="s">
        <v>11603</v>
      </c>
      <c r="J156" s="376">
        <v>50</v>
      </c>
      <c r="K156" s="372"/>
    </row>
    <row r="157" s="1" customFormat="1" ht="15" customHeight="1">
      <c r="B157" s="349"/>
      <c r="C157" s="376" t="s">
        <v>11628</v>
      </c>
      <c r="D157" s="324"/>
      <c r="E157" s="324"/>
      <c r="F157" s="377" t="s">
        <v>11607</v>
      </c>
      <c r="G157" s="324"/>
      <c r="H157" s="376" t="s">
        <v>11641</v>
      </c>
      <c r="I157" s="376" t="s">
        <v>11603</v>
      </c>
      <c r="J157" s="376">
        <v>50</v>
      </c>
      <c r="K157" s="372"/>
    </row>
    <row r="158" s="1" customFormat="1" ht="15" customHeight="1">
      <c r="B158" s="349"/>
      <c r="C158" s="376" t="s">
        <v>11626</v>
      </c>
      <c r="D158" s="324"/>
      <c r="E158" s="324"/>
      <c r="F158" s="377" t="s">
        <v>11607</v>
      </c>
      <c r="G158" s="324"/>
      <c r="H158" s="376" t="s">
        <v>11641</v>
      </c>
      <c r="I158" s="376" t="s">
        <v>11603</v>
      </c>
      <c r="J158" s="376">
        <v>50</v>
      </c>
      <c r="K158" s="372"/>
    </row>
    <row r="159" s="1" customFormat="1" ht="15" customHeight="1">
      <c r="B159" s="349"/>
      <c r="C159" s="376" t="s">
        <v>288</v>
      </c>
      <c r="D159" s="324"/>
      <c r="E159" s="324"/>
      <c r="F159" s="377" t="s">
        <v>11601</v>
      </c>
      <c r="G159" s="324"/>
      <c r="H159" s="376" t="s">
        <v>11663</v>
      </c>
      <c r="I159" s="376" t="s">
        <v>11603</v>
      </c>
      <c r="J159" s="376" t="s">
        <v>11664</v>
      </c>
      <c r="K159" s="372"/>
    </row>
    <row r="160" s="1" customFormat="1" ht="15" customHeight="1">
      <c r="B160" s="349"/>
      <c r="C160" s="376" t="s">
        <v>11665</v>
      </c>
      <c r="D160" s="324"/>
      <c r="E160" s="324"/>
      <c r="F160" s="377" t="s">
        <v>11601</v>
      </c>
      <c r="G160" s="324"/>
      <c r="H160" s="376" t="s">
        <v>11666</v>
      </c>
      <c r="I160" s="376" t="s">
        <v>11636</v>
      </c>
      <c r="J160" s="376"/>
      <c r="K160" s="372"/>
    </row>
    <row r="161" s="1" customFormat="1" ht="15" customHeight="1">
      <c r="B161" s="378"/>
      <c r="C161" s="358"/>
      <c r="D161" s="358"/>
      <c r="E161" s="358"/>
      <c r="F161" s="358"/>
      <c r="G161" s="358"/>
      <c r="H161" s="358"/>
      <c r="I161" s="358"/>
      <c r="J161" s="358"/>
      <c r="K161" s="379"/>
    </row>
    <row r="162" s="1" customFormat="1" ht="18.75" customHeight="1">
      <c r="B162" s="360"/>
      <c r="C162" s="370"/>
      <c r="D162" s="370"/>
      <c r="E162" s="370"/>
      <c r="F162" s="380"/>
      <c r="G162" s="370"/>
      <c r="H162" s="370"/>
      <c r="I162" s="370"/>
      <c r="J162" s="370"/>
      <c r="K162" s="360"/>
    </row>
    <row r="163" s="1" customFormat="1" ht="18.75" customHeight="1">
      <c r="B163" s="332"/>
      <c r="C163" s="332"/>
      <c r="D163" s="332"/>
      <c r="E163" s="332"/>
      <c r="F163" s="332"/>
      <c r="G163" s="332"/>
      <c r="H163" s="332"/>
      <c r="I163" s="332"/>
      <c r="J163" s="332"/>
      <c r="K163" s="332"/>
    </row>
    <row r="164" s="1" customFormat="1" ht="7.5" customHeight="1">
      <c r="B164" s="311"/>
      <c r="C164" s="312"/>
      <c r="D164" s="312"/>
      <c r="E164" s="312"/>
      <c r="F164" s="312"/>
      <c r="G164" s="312"/>
      <c r="H164" s="312"/>
      <c r="I164" s="312"/>
      <c r="J164" s="312"/>
      <c r="K164" s="313"/>
    </row>
    <row r="165" s="1" customFormat="1" ht="45" customHeight="1">
      <c r="B165" s="314"/>
      <c r="C165" s="315" t="s">
        <v>11667</v>
      </c>
      <c r="D165" s="315"/>
      <c r="E165" s="315"/>
      <c r="F165" s="315"/>
      <c r="G165" s="315"/>
      <c r="H165" s="315"/>
      <c r="I165" s="315"/>
      <c r="J165" s="315"/>
      <c r="K165" s="316"/>
    </row>
    <row r="166" s="1" customFormat="1" ht="17.25" customHeight="1">
      <c r="B166" s="314"/>
      <c r="C166" s="339" t="s">
        <v>11595</v>
      </c>
      <c r="D166" s="339"/>
      <c r="E166" s="339"/>
      <c r="F166" s="339" t="s">
        <v>11596</v>
      </c>
      <c r="G166" s="381"/>
      <c r="H166" s="382" t="s">
        <v>58</v>
      </c>
      <c r="I166" s="382" t="s">
        <v>61</v>
      </c>
      <c r="J166" s="339" t="s">
        <v>11597</v>
      </c>
      <c r="K166" s="316"/>
    </row>
    <row r="167" s="1" customFormat="1" ht="17.25" customHeight="1">
      <c r="B167" s="317"/>
      <c r="C167" s="341" t="s">
        <v>11598</v>
      </c>
      <c r="D167" s="341"/>
      <c r="E167" s="341"/>
      <c r="F167" s="342" t="s">
        <v>11599</v>
      </c>
      <c r="G167" s="383"/>
      <c r="H167" s="384"/>
      <c r="I167" s="384"/>
      <c r="J167" s="341" t="s">
        <v>11600</v>
      </c>
      <c r="K167" s="319"/>
    </row>
    <row r="168" s="1" customFormat="1" ht="5.25" customHeight="1">
      <c r="B168" s="349"/>
      <c r="C168" s="344"/>
      <c r="D168" s="344"/>
      <c r="E168" s="344"/>
      <c r="F168" s="344"/>
      <c r="G168" s="345"/>
      <c r="H168" s="344"/>
      <c r="I168" s="344"/>
      <c r="J168" s="344"/>
      <c r="K168" s="372"/>
    </row>
    <row r="169" s="1" customFormat="1" ht="15" customHeight="1">
      <c r="B169" s="349"/>
      <c r="C169" s="324" t="s">
        <v>11604</v>
      </c>
      <c r="D169" s="324"/>
      <c r="E169" s="324"/>
      <c r="F169" s="347" t="s">
        <v>11601</v>
      </c>
      <c r="G169" s="324"/>
      <c r="H169" s="324" t="s">
        <v>11641</v>
      </c>
      <c r="I169" s="324" t="s">
        <v>11603</v>
      </c>
      <c r="J169" s="324">
        <v>120</v>
      </c>
      <c r="K169" s="372"/>
    </row>
    <row r="170" s="1" customFormat="1" ht="15" customHeight="1">
      <c r="B170" s="349"/>
      <c r="C170" s="324" t="s">
        <v>11650</v>
      </c>
      <c r="D170" s="324"/>
      <c r="E170" s="324"/>
      <c r="F170" s="347" t="s">
        <v>11601</v>
      </c>
      <c r="G170" s="324"/>
      <c r="H170" s="324" t="s">
        <v>11651</v>
      </c>
      <c r="I170" s="324" t="s">
        <v>11603</v>
      </c>
      <c r="J170" s="324" t="s">
        <v>11652</v>
      </c>
      <c r="K170" s="372"/>
    </row>
    <row r="171" s="1" customFormat="1" ht="15" customHeight="1">
      <c r="B171" s="349"/>
      <c r="C171" s="324" t="s">
        <v>89</v>
      </c>
      <c r="D171" s="324"/>
      <c r="E171" s="324"/>
      <c r="F171" s="347" t="s">
        <v>11601</v>
      </c>
      <c r="G171" s="324"/>
      <c r="H171" s="324" t="s">
        <v>11668</v>
      </c>
      <c r="I171" s="324" t="s">
        <v>11603</v>
      </c>
      <c r="J171" s="324" t="s">
        <v>11652</v>
      </c>
      <c r="K171" s="372"/>
    </row>
    <row r="172" s="1" customFormat="1" ht="15" customHeight="1">
      <c r="B172" s="349"/>
      <c r="C172" s="324" t="s">
        <v>11606</v>
      </c>
      <c r="D172" s="324"/>
      <c r="E172" s="324"/>
      <c r="F172" s="347" t="s">
        <v>11607</v>
      </c>
      <c r="G172" s="324"/>
      <c r="H172" s="324" t="s">
        <v>11668</v>
      </c>
      <c r="I172" s="324" t="s">
        <v>11603</v>
      </c>
      <c r="J172" s="324">
        <v>50</v>
      </c>
      <c r="K172" s="372"/>
    </row>
    <row r="173" s="1" customFormat="1" ht="15" customHeight="1">
      <c r="B173" s="349"/>
      <c r="C173" s="324" t="s">
        <v>11609</v>
      </c>
      <c r="D173" s="324"/>
      <c r="E173" s="324"/>
      <c r="F173" s="347" t="s">
        <v>11601</v>
      </c>
      <c r="G173" s="324"/>
      <c r="H173" s="324" t="s">
        <v>11668</v>
      </c>
      <c r="I173" s="324" t="s">
        <v>11611</v>
      </c>
      <c r="J173" s="324"/>
      <c r="K173" s="372"/>
    </row>
    <row r="174" s="1" customFormat="1" ht="15" customHeight="1">
      <c r="B174" s="349"/>
      <c r="C174" s="324" t="s">
        <v>11620</v>
      </c>
      <c r="D174" s="324"/>
      <c r="E174" s="324"/>
      <c r="F174" s="347" t="s">
        <v>11607</v>
      </c>
      <c r="G174" s="324"/>
      <c r="H174" s="324" t="s">
        <v>11668</v>
      </c>
      <c r="I174" s="324" t="s">
        <v>11603</v>
      </c>
      <c r="J174" s="324">
        <v>50</v>
      </c>
      <c r="K174" s="372"/>
    </row>
    <row r="175" s="1" customFormat="1" ht="15" customHeight="1">
      <c r="B175" s="349"/>
      <c r="C175" s="324" t="s">
        <v>11628</v>
      </c>
      <c r="D175" s="324"/>
      <c r="E175" s="324"/>
      <c r="F175" s="347" t="s">
        <v>11607</v>
      </c>
      <c r="G175" s="324"/>
      <c r="H175" s="324" t="s">
        <v>11668</v>
      </c>
      <c r="I175" s="324" t="s">
        <v>11603</v>
      </c>
      <c r="J175" s="324">
        <v>50</v>
      </c>
      <c r="K175" s="372"/>
    </row>
    <row r="176" s="1" customFormat="1" ht="15" customHeight="1">
      <c r="B176" s="349"/>
      <c r="C176" s="324" t="s">
        <v>11626</v>
      </c>
      <c r="D176" s="324"/>
      <c r="E176" s="324"/>
      <c r="F176" s="347" t="s">
        <v>11607</v>
      </c>
      <c r="G176" s="324"/>
      <c r="H176" s="324" t="s">
        <v>11668</v>
      </c>
      <c r="I176" s="324" t="s">
        <v>11603</v>
      </c>
      <c r="J176" s="324">
        <v>50</v>
      </c>
      <c r="K176" s="372"/>
    </row>
    <row r="177" s="1" customFormat="1" ht="15" customHeight="1">
      <c r="B177" s="349"/>
      <c r="C177" s="324" t="s">
        <v>294</v>
      </c>
      <c r="D177" s="324"/>
      <c r="E177" s="324"/>
      <c r="F177" s="347" t="s">
        <v>11601</v>
      </c>
      <c r="G177" s="324"/>
      <c r="H177" s="324" t="s">
        <v>11669</v>
      </c>
      <c r="I177" s="324" t="s">
        <v>11670</v>
      </c>
      <c r="J177" s="324"/>
      <c r="K177" s="372"/>
    </row>
    <row r="178" s="1" customFormat="1" ht="15" customHeight="1">
      <c r="B178" s="349"/>
      <c r="C178" s="324" t="s">
        <v>61</v>
      </c>
      <c r="D178" s="324"/>
      <c r="E178" s="324"/>
      <c r="F178" s="347" t="s">
        <v>11601</v>
      </c>
      <c r="G178" s="324"/>
      <c r="H178" s="324" t="s">
        <v>11671</v>
      </c>
      <c r="I178" s="324" t="s">
        <v>11672</v>
      </c>
      <c r="J178" s="324">
        <v>1</v>
      </c>
      <c r="K178" s="372"/>
    </row>
    <row r="179" s="1" customFormat="1" ht="15" customHeight="1">
      <c r="B179" s="349"/>
      <c r="C179" s="324" t="s">
        <v>57</v>
      </c>
      <c r="D179" s="324"/>
      <c r="E179" s="324"/>
      <c r="F179" s="347" t="s">
        <v>11601</v>
      </c>
      <c r="G179" s="324"/>
      <c r="H179" s="324" t="s">
        <v>11673</v>
      </c>
      <c r="I179" s="324" t="s">
        <v>11603</v>
      </c>
      <c r="J179" s="324">
        <v>20</v>
      </c>
      <c r="K179" s="372"/>
    </row>
    <row r="180" s="1" customFormat="1" ht="15" customHeight="1">
      <c r="B180" s="349"/>
      <c r="C180" s="324" t="s">
        <v>58</v>
      </c>
      <c r="D180" s="324"/>
      <c r="E180" s="324"/>
      <c r="F180" s="347" t="s">
        <v>11601</v>
      </c>
      <c r="G180" s="324"/>
      <c r="H180" s="324" t="s">
        <v>11674</v>
      </c>
      <c r="I180" s="324" t="s">
        <v>11603</v>
      </c>
      <c r="J180" s="324">
        <v>255</v>
      </c>
      <c r="K180" s="372"/>
    </row>
    <row r="181" s="1" customFormat="1" ht="15" customHeight="1">
      <c r="B181" s="349"/>
      <c r="C181" s="324" t="s">
        <v>295</v>
      </c>
      <c r="D181" s="324"/>
      <c r="E181" s="324"/>
      <c r="F181" s="347" t="s">
        <v>11601</v>
      </c>
      <c r="G181" s="324"/>
      <c r="H181" s="324" t="s">
        <v>11565</v>
      </c>
      <c r="I181" s="324" t="s">
        <v>11603</v>
      </c>
      <c r="J181" s="324">
        <v>10</v>
      </c>
      <c r="K181" s="372"/>
    </row>
    <row r="182" s="1" customFormat="1" ht="15" customHeight="1">
      <c r="B182" s="349"/>
      <c r="C182" s="324" t="s">
        <v>296</v>
      </c>
      <c r="D182" s="324"/>
      <c r="E182" s="324"/>
      <c r="F182" s="347" t="s">
        <v>11601</v>
      </c>
      <c r="G182" s="324"/>
      <c r="H182" s="324" t="s">
        <v>11675</v>
      </c>
      <c r="I182" s="324" t="s">
        <v>11636</v>
      </c>
      <c r="J182" s="324"/>
      <c r="K182" s="372"/>
    </row>
    <row r="183" s="1" customFormat="1" ht="15" customHeight="1">
      <c r="B183" s="349"/>
      <c r="C183" s="324" t="s">
        <v>11676</v>
      </c>
      <c r="D183" s="324"/>
      <c r="E183" s="324"/>
      <c r="F183" s="347" t="s">
        <v>11601</v>
      </c>
      <c r="G183" s="324"/>
      <c r="H183" s="324" t="s">
        <v>11677</v>
      </c>
      <c r="I183" s="324" t="s">
        <v>11636</v>
      </c>
      <c r="J183" s="324"/>
      <c r="K183" s="372"/>
    </row>
    <row r="184" s="1" customFormat="1" ht="15" customHeight="1">
      <c r="B184" s="349"/>
      <c r="C184" s="324" t="s">
        <v>11665</v>
      </c>
      <c r="D184" s="324"/>
      <c r="E184" s="324"/>
      <c r="F184" s="347" t="s">
        <v>11601</v>
      </c>
      <c r="G184" s="324"/>
      <c r="H184" s="324" t="s">
        <v>11678</v>
      </c>
      <c r="I184" s="324" t="s">
        <v>11636</v>
      </c>
      <c r="J184" s="324"/>
      <c r="K184" s="372"/>
    </row>
    <row r="185" s="1" customFormat="1" ht="15" customHeight="1">
      <c r="B185" s="349"/>
      <c r="C185" s="324" t="s">
        <v>298</v>
      </c>
      <c r="D185" s="324"/>
      <c r="E185" s="324"/>
      <c r="F185" s="347" t="s">
        <v>11607</v>
      </c>
      <c r="G185" s="324"/>
      <c r="H185" s="324" t="s">
        <v>11679</v>
      </c>
      <c r="I185" s="324" t="s">
        <v>11603</v>
      </c>
      <c r="J185" s="324">
        <v>50</v>
      </c>
      <c r="K185" s="372"/>
    </row>
    <row r="186" s="1" customFormat="1" ht="15" customHeight="1">
      <c r="B186" s="349"/>
      <c r="C186" s="324" t="s">
        <v>11680</v>
      </c>
      <c r="D186" s="324"/>
      <c r="E186" s="324"/>
      <c r="F186" s="347" t="s">
        <v>11607</v>
      </c>
      <c r="G186" s="324"/>
      <c r="H186" s="324" t="s">
        <v>11681</v>
      </c>
      <c r="I186" s="324" t="s">
        <v>11682</v>
      </c>
      <c r="J186" s="324"/>
      <c r="K186" s="372"/>
    </row>
    <row r="187" s="1" customFormat="1" ht="15" customHeight="1">
      <c r="B187" s="349"/>
      <c r="C187" s="324" t="s">
        <v>11683</v>
      </c>
      <c r="D187" s="324"/>
      <c r="E187" s="324"/>
      <c r="F187" s="347" t="s">
        <v>11607</v>
      </c>
      <c r="G187" s="324"/>
      <c r="H187" s="324" t="s">
        <v>11684</v>
      </c>
      <c r="I187" s="324" t="s">
        <v>11682</v>
      </c>
      <c r="J187" s="324"/>
      <c r="K187" s="372"/>
    </row>
    <row r="188" s="1" customFormat="1" ht="15" customHeight="1">
      <c r="B188" s="349"/>
      <c r="C188" s="324" t="s">
        <v>11685</v>
      </c>
      <c r="D188" s="324"/>
      <c r="E188" s="324"/>
      <c r="F188" s="347" t="s">
        <v>11607</v>
      </c>
      <c r="G188" s="324"/>
      <c r="H188" s="324" t="s">
        <v>11686</v>
      </c>
      <c r="I188" s="324" t="s">
        <v>11682</v>
      </c>
      <c r="J188" s="324"/>
      <c r="K188" s="372"/>
    </row>
    <row r="189" s="1" customFormat="1" ht="15" customHeight="1">
      <c r="B189" s="349"/>
      <c r="C189" s="385" t="s">
        <v>11687</v>
      </c>
      <c r="D189" s="324"/>
      <c r="E189" s="324"/>
      <c r="F189" s="347" t="s">
        <v>11607</v>
      </c>
      <c r="G189" s="324"/>
      <c r="H189" s="324" t="s">
        <v>11688</v>
      </c>
      <c r="I189" s="324" t="s">
        <v>11689</v>
      </c>
      <c r="J189" s="386" t="s">
        <v>11690</v>
      </c>
      <c r="K189" s="372"/>
    </row>
    <row r="190" s="18" customFormat="1" ht="15" customHeight="1">
      <c r="B190" s="387"/>
      <c r="C190" s="388" t="s">
        <v>11691</v>
      </c>
      <c r="D190" s="389"/>
      <c r="E190" s="389"/>
      <c r="F190" s="390" t="s">
        <v>11607</v>
      </c>
      <c r="G190" s="389"/>
      <c r="H190" s="389" t="s">
        <v>11692</v>
      </c>
      <c r="I190" s="389" t="s">
        <v>11689</v>
      </c>
      <c r="J190" s="391" t="s">
        <v>11690</v>
      </c>
      <c r="K190" s="392"/>
    </row>
    <row r="191" s="1" customFormat="1" ht="15" customHeight="1">
      <c r="B191" s="349"/>
      <c r="C191" s="385" t="s">
        <v>46</v>
      </c>
      <c r="D191" s="324"/>
      <c r="E191" s="324"/>
      <c r="F191" s="347" t="s">
        <v>11601</v>
      </c>
      <c r="G191" s="324"/>
      <c r="H191" s="321" t="s">
        <v>11693</v>
      </c>
      <c r="I191" s="324" t="s">
        <v>11694</v>
      </c>
      <c r="J191" s="324"/>
      <c r="K191" s="372"/>
    </row>
    <row r="192" s="1" customFormat="1" ht="15" customHeight="1">
      <c r="B192" s="349"/>
      <c r="C192" s="385" t="s">
        <v>11695</v>
      </c>
      <c r="D192" s="324"/>
      <c r="E192" s="324"/>
      <c r="F192" s="347" t="s">
        <v>11601</v>
      </c>
      <c r="G192" s="324"/>
      <c r="H192" s="324" t="s">
        <v>11696</v>
      </c>
      <c r="I192" s="324" t="s">
        <v>11636</v>
      </c>
      <c r="J192" s="324"/>
      <c r="K192" s="372"/>
    </row>
    <row r="193" s="1" customFormat="1" ht="15" customHeight="1">
      <c r="B193" s="349"/>
      <c r="C193" s="385" t="s">
        <v>11697</v>
      </c>
      <c r="D193" s="324"/>
      <c r="E193" s="324"/>
      <c r="F193" s="347" t="s">
        <v>11601</v>
      </c>
      <c r="G193" s="324"/>
      <c r="H193" s="324" t="s">
        <v>11698</v>
      </c>
      <c r="I193" s="324" t="s">
        <v>11636</v>
      </c>
      <c r="J193" s="324"/>
      <c r="K193" s="372"/>
    </row>
    <row r="194" s="1" customFormat="1" ht="15" customHeight="1">
      <c r="B194" s="349"/>
      <c r="C194" s="385" t="s">
        <v>11699</v>
      </c>
      <c r="D194" s="324"/>
      <c r="E194" s="324"/>
      <c r="F194" s="347" t="s">
        <v>11607</v>
      </c>
      <c r="G194" s="324"/>
      <c r="H194" s="324" t="s">
        <v>11700</v>
      </c>
      <c r="I194" s="324" t="s">
        <v>11636</v>
      </c>
      <c r="J194" s="324"/>
      <c r="K194" s="372"/>
    </row>
    <row r="195" s="1" customFormat="1" ht="15" customHeight="1">
      <c r="B195" s="378"/>
      <c r="C195" s="393"/>
      <c r="D195" s="358"/>
      <c r="E195" s="358"/>
      <c r="F195" s="358"/>
      <c r="G195" s="358"/>
      <c r="H195" s="358"/>
      <c r="I195" s="358"/>
      <c r="J195" s="358"/>
      <c r="K195" s="379"/>
    </row>
    <row r="196" s="1" customFormat="1" ht="18.75" customHeight="1">
      <c r="B196" s="360"/>
      <c r="C196" s="370"/>
      <c r="D196" s="370"/>
      <c r="E196" s="370"/>
      <c r="F196" s="380"/>
      <c r="G196" s="370"/>
      <c r="H196" s="370"/>
      <c r="I196" s="370"/>
      <c r="J196" s="370"/>
      <c r="K196" s="360"/>
    </row>
    <row r="197" s="1" customFormat="1" ht="18.75" customHeight="1">
      <c r="B197" s="360"/>
      <c r="C197" s="370"/>
      <c r="D197" s="370"/>
      <c r="E197" s="370"/>
      <c r="F197" s="380"/>
      <c r="G197" s="370"/>
      <c r="H197" s="370"/>
      <c r="I197" s="370"/>
      <c r="J197" s="370"/>
      <c r="K197" s="360"/>
    </row>
    <row r="198" s="1" customFormat="1" ht="18.75" customHeight="1">
      <c r="B198" s="332"/>
      <c r="C198" s="332"/>
      <c r="D198" s="332"/>
      <c r="E198" s="332"/>
      <c r="F198" s="332"/>
      <c r="G198" s="332"/>
      <c r="H198" s="332"/>
      <c r="I198" s="332"/>
      <c r="J198" s="332"/>
      <c r="K198" s="332"/>
    </row>
    <row r="199" s="1" customFormat="1" ht="13.5">
      <c r="B199" s="311"/>
      <c r="C199" s="312"/>
      <c r="D199" s="312"/>
      <c r="E199" s="312"/>
      <c r="F199" s="312"/>
      <c r="G199" s="312"/>
      <c r="H199" s="312"/>
      <c r="I199" s="312"/>
      <c r="J199" s="312"/>
      <c r="K199" s="313"/>
    </row>
    <row r="200" s="1" customFormat="1" ht="21">
      <c r="B200" s="314"/>
      <c r="C200" s="315" t="s">
        <v>11701</v>
      </c>
      <c r="D200" s="315"/>
      <c r="E200" s="315"/>
      <c r="F200" s="315"/>
      <c r="G200" s="315"/>
      <c r="H200" s="315"/>
      <c r="I200" s="315"/>
      <c r="J200" s="315"/>
      <c r="K200" s="316"/>
    </row>
    <row r="201" s="1" customFormat="1" ht="25.5" customHeight="1">
      <c r="B201" s="314"/>
      <c r="C201" s="394" t="s">
        <v>11702</v>
      </c>
      <c r="D201" s="394"/>
      <c r="E201" s="394"/>
      <c r="F201" s="394" t="s">
        <v>11703</v>
      </c>
      <c r="G201" s="395"/>
      <c r="H201" s="394" t="s">
        <v>11704</v>
      </c>
      <c r="I201" s="394"/>
      <c r="J201" s="394"/>
      <c r="K201" s="316"/>
    </row>
    <row r="202" s="1" customFormat="1" ht="5.25" customHeight="1">
      <c r="B202" s="349"/>
      <c r="C202" s="344"/>
      <c r="D202" s="344"/>
      <c r="E202" s="344"/>
      <c r="F202" s="344"/>
      <c r="G202" s="370"/>
      <c r="H202" s="344"/>
      <c r="I202" s="344"/>
      <c r="J202" s="344"/>
      <c r="K202" s="372"/>
    </row>
    <row r="203" s="1" customFormat="1" ht="15" customHeight="1">
      <c r="B203" s="349"/>
      <c r="C203" s="324" t="s">
        <v>11694</v>
      </c>
      <c r="D203" s="324"/>
      <c r="E203" s="324"/>
      <c r="F203" s="347" t="s">
        <v>47</v>
      </c>
      <c r="G203" s="324"/>
      <c r="H203" s="324" t="s">
        <v>11705</v>
      </c>
      <c r="I203" s="324"/>
      <c r="J203" s="324"/>
      <c r="K203" s="372"/>
    </row>
    <row r="204" s="1" customFormat="1" ht="15" customHeight="1">
      <c r="B204" s="349"/>
      <c r="C204" s="324"/>
      <c r="D204" s="324"/>
      <c r="E204" s="324"/>
      <c r="F204" s="347" t="s">
        <v>48</v>
      </c>
      <c r="G204" s="324"/>
      <c r="H204" s="324" t="s">
        <v>11706</v>
      </c>
      <c r="I204" s="324"/>
      <c r="J204" s="324"/>
      <c r="K204" s="372"/>
    </row>
    <row r="205" s="1" customFormat="1" ht="15" customHeight="1">
      <c r="B205" s="349"/>
      <c r="C205" s="324"/>
      <c r="D205" s="324"/>
      <c r="E205" s="324"/>
      <c r="F205" s="347" t="s">
        <v>51</v>
      </c>
      <c r="G205" s="324"/>
      <c r="H205" s="324" t="s">
        <v>11707</v>
      </c>
      <c r="I205" s="324"/>
      <c r="J205" s="324"/>
      <c r="K205" s="372"/>
    </row>
    <row r="206" s="1" customFormat="1" ht="15" customHeight="1">
      <c r="B206" s="349"/>
      <c r="C206" s="324"/>
      <c r="D206" s="324"/>
      <c r="E206" s="324"/>
      <c r="F206" s="347" t="s">
        <v>49</v>
      </c>
      <c r="G206" s="324"/>
      <c r="H206" s="324" t="s">
        <v>11708</v>
      </c>
      <c r="I206" s="324"/>
      <c r="J206" s="324"/>
      <c r="K206" s="372"/>
    </row>
    <row r="207" s="1" customFormat="1" ht="15" customHeight="1">
      <c r="B207" s="349"/>
      <c r="C207" s="324"/>
      <c r="D207" s="324"/>
      <c r="E207" s="324"/>
      <c r="F207" s="347" t="s">
        <v>50</v>
      </c>
      <c r="G207" s="324"/>
      <c r="H207" s="324" t="s">
        <v>11709</v>
      </c>
      <c r="I207" s="324"/>
      <c r="J207" s="324"/>
      <c r="K207" s="372"/>
    </row>
    <row r="208" s="1" customFormat="1" ht="15" customHeight="1">
      <c r="B208" s="349"/>
      <c r="C208" s="324"/>
      <c r="D208" s="324"/>
      <c r="E208" s="324"/>
      <c r="F208" s="347"/>
      <c r="G208" s="324"/>
      <c r="H208" s="324"/>
      <c r="I208" s="324"/>
      <c r="J208" s="324"/>
      <c r="K208" s="372"/>
    </row>
    <row r="209" s="1" customFormat="1" ht="15" customHeight="1">
      <c r="B209" s="349"/>
      <c r="C209" s="324" t="s">
        <v>11648</v>
      </c>
      <c r="D209" s="324"/>
      <c r="E209" s="324"/>
      <c r="F209" s="347" t="s">
        <v>82</v>
      </c>
      <c r="G209" s="324"/>
      <c r="H209" s="324" t="s">
        <v>11710</v>
      </c>
      <c r="I209" s="324"/>
      <c r="J209" s="324"/>
      <c r="K209" s="372"/>
    </row>
    <row r="210" s="1" customFormat="1" ht="15" customHeight="1">
      <c r="B210" s="349"/>
      <c r="C210" s="324"/>
      <c r="D210" s="324"/>
      <c r="E210" s="324"/>
      <c r="F210" s="347" t="s">
        <v>11546</v>
      </c>
      <c r="G210" s="324"/>
      <c r="H210" s="324" t="s">
        <v>11547</v>
      </c>
      <c r="I210" s="324"/>
      <c r="J210" s="324"/>
      <c r="K210" s="372"/>
    </row>
    <row r="211" s="1" customFormat="1" ht="15" customHeight="1">
      <c r="B211" s="349"/>
      <c r="C211" s="324"/>
      <c r="D211" s="324"/>
      <c r="E211" s="324"/>
      <c r="F211" s="347" t="s">
        <v>11544</v>
      </c>
      <c r="G211" s="324"/>
      <c r="H211" s="324" t="s">
        <v>11711</v>
      </c>
      <c r="I211" s="324"/>
      <c r="J211" s="324"/>
      <c r="K211" s="372"/>
    </row>
    <row r="212" s="1" customFormat="1" ht="15" customHeight="1">
      <c r="B212" s="396"/>
      <c r="C212" s="324"/>
      <c r="D212" s="324"/>
      <c r="E212" s="324"/>
      <c r="F212" s="347" t="s">
        <v>11548</v>
      </c>
      <c r="G212" s="385"/>
      <c r="H212" s="376" t="s">
        <v>11549</v>
      </c>
      <c r="I212" s="376"/>
      <c r="J212" s="376"/>
      <c r="K212" s="397"/>
    </row>
    <row r="213" s="1" customFormat="1" ht="15" customHeight="1">
      <c r="B213" s="396"/>
      <c r="C213" s="324"/>
      <c r="D213" s="324"/>
      <c r="E213" s="324"/>
      <c r="F213" s="347" t="s">
        <v>4626</v>
      </c>
      <c r="G213" s="385"/>
      <c r="H213" s="376" t="s">
        <v>11712</v>
      </c>
      <c r="I213" s="376"/>
      <c r="J213" s="376"/>
      <c r="K213" s="397"/>
    </row>
    <row r="214" s="1" customFormat="1" ht="15" customHeight="1">
      <c r="B214" s="396"/>
      <c r="C214" s="324"/>
      <c r="D214" s="324"/>
      <c r="E214" s="324"/>
      <c r="F214" s="347"/>
      <c r="G214" s="385"/>
      <c r="H214" s="376"/>
      <c r="I214" s="376"/>
      <c r="J214" s="376"/>
      <c r="K214" s="397"/>
    </row>
    <row r="215" s="1" customFormat="1" ht="15" customHeight="1">
      <c r="B215" s="396"/>
      <c r="C215" s="324" t="s">
        <v>11672</v>
      </c>
      <c r="D215" s="324"/>
      <c r="E215" s="324"/>
      <c r="F215" s="347">
        <v>1</v>
      </c>
      <c r="G215" s="385"/>
      <c r="H215" s="376" t="s">
        <v>11713</v>
      </c>
      <c r="I215" s="376"/>
      <c r="J215" s="376"/>
      <c r="K215" s="397"/>
    </row>
    <row r="216" s="1" customFormat="1" ht="15" customHeight="1">
      <c r="B216" s="396"/>
      <c r="C216" s="324"/>
      <c r="D216" s="324"/>
      <c r="E216" s="324"/>
      <c r="F216" s="347">
        <v>2</v>
      </c>
      <c r="G216" s="385"/>
      <c r="H216" s="376" t="s">
        <v>11714</v>
      </c>
      <c r="I216" s="376"/>
      <c r="J216" s="376"/>
      <c r="K216" s="397"/>
    </row>
    <row r="217" s="1" customFormat="1" ht="15" customHeight="1">
      <c r="B217" s="396"/>
      <c r="C217" s="324"/>
      <c r="D217" s="324"/>
      <c r="E217" s="324"/>
      <c r="F217" s="347">
        <v>3</v>
      </c>
      <c r="G217" s="385"/>
      <c r="H217" s="376" t="s">
        <v>11715</v>
      </c>
      <c r="I217" s="376"/>
      <c r="J217" s="376"/>
      <c r="K217" s="397"/>
    </row>
    <row r="218" s="1" customFormat="1" ht="15" customHeight="1">
      <c r="B218" s="396"/>
      <c r="C218" s="324"/>
      <c r="D218" s="324"/>
      <c r="E218" s="324"/>
      <c r="F218" s="347">
        <v>4</v>
      </c>
      <c r="G218" s="385"/>
      <c r="H218" s="376" t="s">
        <v>11716</v>
      </c>
      <c r="I218" s="376"/>
      <c r="J218" s="376"/>
      <c r="K218" s="397"/>
    </row>
    <row r="219" s="1" customFormat="1" ht="12.75" customHeight="1">
      <c r="B219" s="398"/>
      <c r="C219" s="399"/>
      <c r="D219" s="399"/>
      <c r="E219" s="399"/>
      <c r="F219" s="399"/>
      <c r="G219" s="399"/>
      <c r="H219" s="399"/>
      <c r="I219" s="399"/>
      <c r="J219" s="399"/>
      <c r="K219" s="400"/>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105</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887</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ROUND(J92,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ROUND((SUM(BE92:BE155)),  2)</f>
        <v>0</v>
      </c>
      <c r="G35" s="41"/>
      <c r="H35" s="41"/>
      <c r="I35" s="161">
        <v>0.20999999999999999</v>
      </c>
      <c r="J35" s="160">
        <f>ROUND(((SUM(BE92:BE155))*I35),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ROUND((SUM(BF92:BF155)),  2)</f>
        <v>0</v>
      </c>
      <c r="G36" s="41"/>
      <c r="H36" s="41"/>
      <c r="I36" s="161">
        <v>0.12</v>
      </c>
      <c r="J36" s="160">
        <f>ROUND(((SUM(BF92:BF155))*I36),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ROUND((SUM(BG92:BG155)),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ROUND((SUM(BH92:BH155)),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ROUND((SUM(BI92:BI155)),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002.5 - Demolice-objekty související s tramvajovým mostem</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J92</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8"/>
      <c r="D65" s="185" t="s">
        <v>292</v>
      </c>
      <c r="E65" s="186"/>
      <c r="F65" s="186"/>
      <c r="G65" s="186"/>
      <c r="H65" s="186"/>
      <c r="I65" s="186"/>
      <c r="J65" s="187">
        <f>J94</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538</v>
      </c>
      <c r="E66" s="186"/>
      <c r="F66" s="186"/>
      <c r="G66" s="186"/>
      <c r="H66" s="186"/>
      <c r="I66" s="186"/>
      <c r="J66" s="187">
        <f>J98</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438</v>
      </c>
      <c r="E67" s="186"/>
      <c r="F67" s="186"/>
      <c r="G67" s="186"/>
      <c r="H67" s="186"/>
      <c r="I67" s="186"/>
      <c r="J67" s="187">
        <f>J114</f>
        <v>0</v>
      </c>
      <c r="K67" s="128"/>
      <c r="L67" s="188"/>
      <c r="S67" s="10"/>
      <c r="T67" s="10"/>
      <c r="U67" s="10"/>
      <c r="V67" s="10"/>
      <c r="W67" s="10"/>
      <c r="X67" s="10"/>
      <c r="Y67" s="10"/>
      <c r="Z67" s="10"/>
      <c r="AA67" s="10"/>
      <c r="AB67" s="10"/>
      <c r="AC67" s="10"/>
      <c r="AD67" s="10"/>
      <c r="AE67" s="10"/>
    </row>
    <row r="68" s="10" customFormat="1" ht="19.92" customHeight="1">
      <c r="A68" s="10"/>
      <c r="B68" s="184"/>
      <c r="C68" s="128"/>
      <c r="D68" s="185" t="s">
        <v>439</v>
      </c>
      <c r="E68" s="186"/>
      <c r="F68" s="186"/>
      <c r="G68" s="186"/>
      <c r="H68" s="186"/>
      <c r="I68" s="186"/>
      <c r="J68" s="187">
        <f>J148</f>
        <v>0</v>
      </c>
      <c r="K68" s="128"/>
      <c r="L68" s="188"/>
      <c r="S68" s="10"/>
      <c r="T68" s="10"/>
      <c r="U68" s="10"/>
      <c r="V68" s="10"/>
      <c r="W68" s="10"/>
      <c r="X68" s="10"/>
      <c r="Y68" s="10"/>
      <c r="Z68" s="10"/>
      <c r="AA68" s="10"/>
      <c r="AB68" s="10"/>
      <c r="AC68" s="10"/>
      <c r="AD68" s="10"/>
      <c r="AE68" s="10"/>
    </row>
    <row r="69" s="9" customFormat="1" ht="24.96" customHeight="1">
      <c r="A69" s="9"/>
      <c r="B69" s="178"/>
      <c r="C69" s="179"/>
      <c r="D69" s="180" t="s">
        <v>539</v>
      </c>
      <c r="E69" s="181"/>
      <c r="F69" s="181"/>
      <c r="G69" s="181"/>
      <c r="H69" s="181"/>
      <c r="I69" s="181"/>
      <c r="J69" s="182">
        <f>J151</f>
        <v>0</v>
      </c>
      <c r="K69" s="179"/>
      <c r="L69" s="183"/>
      <c r="S69" s="9"/>
      <c r="T69" s="9"/>
      <c r="U69" s="9"/>
      <c r="V69" s="9"/>
      <c r="W69" s="9"/>
      <c r="X69" s="9"/>
      <c r="Y69" s="9"/>
      <c r="Z69" s="9"/>
      <c r="AA69" s="9"/>
      <c r="AB69" s="9"/>
      <c r="AC69" s="9"/>
      <c r="AD69" s="9"/>
      <c r="AE69" s="9"/>
    </row>
    <row r="70" s="10" customFormat="1" ht="19.92" customHeight="1">
      <c r="A70" s="10"/>
      <c r="B70" s="184"/>
      <c r="C70" s="128"/>
      <c r="D70" s="185" t="s">
        <v>888</v>
      </c>
      <c r="E70" s="186"/>
      <c r="F70" s="186"/>
      <c r="G70" s="186"/>
      <c r="H70" s="186"/>
      <c r="I70" s="186"/>
      <c r="J70" s="187">
        <f>J152</f>
        <v>0</v>
      </c>
      <c r="K70" s="128"/>
      <c r="L70" s="188"/>
      <c r="S70" s="10"/>
      <c r="T70" s="10"/>
      <c r="U70" s="10"/>
      <c r="V70" s="10"/>
      <c r="W70" s="10"/>
      <c r="X70" s="10"/>
      <c r="Y70" s="10"/>
      <c r="Z70" s="10"/>
      <c r="AA70" s="10"/>
      <c r="AB70" s="10"/>
      <c r="AC70" s="10"/>
      <c r="AD70" s="10"/>
      <c r="AE70" s="10"/>
    </row>
    <row r="71" s="2" customFormat="1" ht="21.84" customHeight="1">
      <c r="A71" s="41"/>
      <c r="B71" s="42"/>
      <c r="C71" s="43"/>
      <c r="D71" s="43"/>
      <c r="E71" s="43"/>
      <c r="F71" s="43"/>
      <c r="G71" s="43"/>
      <c r="H71" s="43"/>
      <c r="I71" s="43"/>
      <c r="J71" s="43"/>
      <c r="K71" s="43"/>
      <c r="L71" s="148"/>
      <c r="S71" s="41"/>
      <c r="T71" s="41"/>
      <c r="U71" s="41"/>
      <c r="V71" s="41"/>
      <c r="W71" s="41"/>
      <c r="X71" s="41"/>
      <c r="Y71" s="41"/>
      <c r="Z71" s="41"/>
      <c r="AA71" s="41"/>
      <c r="AB71" s="41"/>
      <c r="AC71" s="41"/>
      <c r="AD71" s="41"/>
      <c r="AE71" s="41"/>
    </row>
    <row r="72" s="2" customFormat="1" ht="6.96" customHeight="1">
      <c r="A72" s="41"/>
      <c r="B72" s="62"/>
      <c r="C72" s="63"/>
      <c r="D72" s="63"/>
      <c r="E72" s="63"/>
      <c r="F72" s="63"/>
      <c r="G72" s="63"/>
      <c r="H72" s="63"/>
      <c r="I72" s="63"/>
      <c r="J72" s="63"/>
      <c r="K72" s="63"/>
      <c r="L72" s="148"/>
      <c r="S72" s="41"/>
      <c r="T72" s="41"/>
      <c r="U72" s="41"/>
      <c r="V72" s="41"/>
      <c r="W72" s="41"/>
      <c r="X72" s="41"/>
      <c r="Y72" s="41"/>
      <c r="Z72" s="41"/>
      <c r="AA72" s="41"/>
      <c r="AB72" s="41"/>
      <c r="AC72" s="41"/>
      <c r="AD72" s="41"/>
      <c r="AE72" s="41"/>
    </row>
    <row r="76" s="2" customFormat="1" ht="6.96" customHeight="1">
      <c r="A76" s="41"/>
      <c r="B76" s="64"/>
      <c r="C76" s="65"/>
      <c r="D76" s="65"/>
      <c r="E76" s="65"/>
      <c r="F76" s="65"/>
      <c r="G76" s="65"/>
      <c r="H76" s="65"/>
      <c r="I76" s="65"/>
      <c r="J76" s="65"/>
      <c r="K76" s="65"/>
      <c r="L76" s="148"/>
      <c r="S76" s="41"/>
      <c r="T76" s="41"/>
      <c r="U76" s="41"/>
      <c r="V76" s="41"/>
      <c r="W76" s="41"/>
      <c r="X76" s="41"/>
      <c r="Y76" s="41"/>
      <c r="Z76" s="41"/>
      <c r="AA76" s="41"/>
      <c r="AB76" s="41"/>
      <c r="AC76" s="41"/>
      <c r="AD76" s="41"/>
      <c r="AE76" s="41"/>
    </row>
    <row r="77" s="2" customFormat="1" ht="24.96" customHeight="1">
      <c r="A77" s="41"/>
      <c r="B77" s="42"/>
      <c r="C77" s="26" t="s">
        <v>293</v>
      </c>
      <c r="D77" s="43"/>
      <c r="E77" s="43"/>
      <c r="F77" s="43"/>
      <c r="G77" s="43"/>
      <c r="H77" s="43"/>
      <c r="I77" s="43"/>
      <c r="J77" s="43"/>
      <c r="K77" s="43"/>
      <c r="L77" s="148"/>
      <c r="S77" s="41"/>
      <c r="T77" s="41"/>
      <c r="U77" s="41"/>
      <c r="V77" s="41"/>
      <c r="W77" s="41"/>
      <c r="X77" s="41"/>
      <c r="Y77" s="41"/>
      <c r="Z77" s="41"/>
      <c r="AA77" s="41"/>
      <c r="AB77" s="41"/>
      <c r="AC77" s="41"/>
      <c r="AD77" s="41"/>
      <c r="AE77" s="41"/>
    </row>
    <row r="78" s="2" customFormat="1" ht="6.96" customHeight="1">
      <c r="A78" s="41"/>
      <c r="B78" s="42"/>
      <c r="C78" s="43"/>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12" customHeight="1">
      <c r="A79" s="41"/>
      <c r="B79" s="42"/>
      <c r="C79" s="35" t="s">
        <v>16</v>
      </c>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6.5" customHeight="1">
      <c r="A80" s="41"/>
      <c r="B80" s="42"/>
      <c r="C80" s="43"/>
      <c r="D80" s="43"/>
      <c r="E80" s="173" t="str">
        <f>E7</f>
        <v>DI_c10_Revitalizace Náměstí Republiky-PDPS</v>
      </c>
      <c r="F80" s="35"/>
      <c r="G80" s="35"/>
      <c r="H80" s="35"/>
      <c r="I80" s="43"/>
      <c r="J80" s="43"/>
      <c r="K80" s="43"/>
      <c r="L80" s="148"/>
      <c r="S80" s="41"/>
      <c r="T80" s="41"/>
      <c r="U80" s="41"/>
      <c r="V80" s="41"/>
      <c r="W80" s="41"/>
      <c r="X80" s="41"/>
      <c r="Y80" s="41"/>
      <c r="Z80" s="41"/>
      <c r="AA80" s="41"/>
      <c r="AB80" s="41"/>
      <c r="AC80" s="41"/>
      <c r="AD80" s="41"/>
      <c r="AE80" s="41"/>
    </row>
    <row r="81" s="1" customFormat="1" ht="12" customHeight="1">
      <c r="B81" s="24"/>
      <c r="C81" s="35" t="s">
        <v>283</v>
      </c>
      <c r="D81" s="25"/>
      <c r="E81" s="25"/>
      <c r="F81" s="25"/>
      <c r="G81" s="25"/>
      <c r="H81" s="25"/>
      <c r="I81" s="25"/>
      <c r="J81" s="25"/>
      <c r="K81" s="25"/>
      <c r="L81" s="23"/>
    </row>
    <row r="82" s="2" customFormat="1" ht="16.5" customHeight="1">
      <c r="A82" s="41"/>
      <c r="B82" s="42"/>
      <c r="C82" s="43"/>
      <c r="D82" s="43"/>
      <c r="E82" s="173" t="s">
        <v>284</v>
      </c>
      <c r="F82" s="43"/>
      <c r="G82" s="43"/>
      <c r="H82" s="43"/>
      <c r="I82" s="43"/>
      <c r="J82" s="43"/>
      <c r="K82" s="43"/>
      <c r="L82" s="148"/>
      <c r="S82" s="41"/>
      <c r="T82" s="41"/>
      <c r="U82" s="41"/>
      <c r="V82" s="41"/>
      <c r="W82" s="41"/>
      <c r="X82" s="41"/>
      <c r="Y82" s="41"/>
      <c r="Z82" s="41"/>
      <c r="AA82" s="41"/>
      <c r="AB82" s="41"/>
      <c r="AC82" s="41"/>
      <c r="AD82" s="41"/>
      <c r="AE82" s="41"/>
    </row>
    <row r="83" s="2" customFormat="1" ht="12" customHeight="1">
      <c r="A83" s="41"/>
      <c r="B83" s="42"/>
      <c r="C83" s="35" t="s">
        <v>285</v>
      </c>
      <c r="D83" s="43"/>
      <c r="E83" s="43"/>
      <c r="F83" s="43"/>
      <c r="G83" s="43"/>
      <c r="H83" s="43"/>
      <c r="I83" s="43"/>
      <c r="J83" s="43"/>
      <c r="K83" s="43"/>
      <c r="L83" s="148"/>
      <c r="S83" s="41"/>
      <c r="T83" s="41"/>
      <c r="U83" s="41"/>
      <c r="V83" s="41"/>
      <c r="W83" s="41"/>
      <c r="X83" s="41"/>
      <c r="Y83" s="41"/>
      <c r="Z83" s="41"/>
      <c r="AA83" s="41"/>
      <c r="AB83" s="41"/>
      <c r="AC83" s="41"/>
      <c r="AD83" s="41"/>
      <c r="AE83" s="41"/>
    </row>
    <row r="84" s="2" customFormat="1" ht="16.5" customHeight="1">
      <c r="A84" s="41"/>
      <c r="B84" s="42"/>
      <c r="C84" s="43"/>
      <c r="D84" s="43"/>
      <c r="E84" s="72" t="str">
        <f>E11</f>
        <v>SO 002.5 - Demolice-objekty související s tramvajovým mostem</v>
      </c>
      <c r="F84" s="43"/>
      <c r="G84" s="43"/>
      <c r="H84" s="43"/>
      <c r="I84" s="43"/>
      <c r="J84" s="43"/>
      <c r="K84" s="43"/>
      <c r="L84" s="148"/>
      <c r="S84" s="41"/>
      <c r="T84" s="41"/>
      <c r="U84" s="41"/>
      <c r="V84" s="41"/>
      <c r="W84" s="41"/>
      <c r="X84" s="41"/>
      <c r="Y84" s="41"/>
      <c r="Z84" s="41"/>
      <c r="AA84" s="41"/>
      <c r="AB84" s="41"/>
      <c r="AC84" s="41"/>
      <c r="AD84" s="41"/>
      <c r="AE84" s="41"/>
    </row>
    <row r="85" s="2" customFormat="1" ht="6.96" customHeight="1">
      <c r="A85" s="41"/>
      <c r="B85" s="42"/>
      <c r="C85" s="43"/>
      <c r="D85" s="43"/>
      <c r="E85" s="43"/>
      <c r="F85" s="43"/>
      <c r="G85" s="43"/>
      <c r="H85" s="43"/>
      <c r="I85" s="43"/>
      <c r="J85" s="43"/>
      <c r="K85" s="43"/>
      <c r="L85" s="148"/>
      <c r="S85" s="41"/>
      <c r="T85" s="41"/>
      <c r="U85" s="41"/>
      <c r="V85" s="41"/>
      <c r="W85" s="41"/>
      <c r="X85" s="41"/>
      <c r="Y85" s="41"/>
      <c r="Z85" s="41"/>
      <c r="AA85" s="41"/>
      <c r="AB85" s="41"/>
      <c r="AC85" s="41"/>
      <c r="AD85" s="41"/>
      <c r="AE85" s="41"/>
    </row>
    <row r="86" s="2" customFormat="1" ht="12" customHeight="1">
      <c r="A86" s="41"/>
      <c r="B86" s="42"/>
      <c r="C86" s="35" t="s">
        <v>21</v>
      </c>
      <c r="D86" s="43"/>
      <c r="E86" s="43"/>
      <c r="F86" s="30" t="str">
        <f>F14</f>
        <v xml:space="preserve"> </v>
      </c>
      <c r="G86" s="43"/>
      <c r="H86" s="43"/>
      <c r="I86" s="35" t="s">
        <v>23</v>
      </c>
      <c r="J86" s="75" t="str">
        <f>IF(J14="","",J14)</f>
        <v>31. 1. 2025</v>
      </c>
      <c r="K86" s="43"/>
      <c r="L86" s="148"/>
      <c r="S86" s="41"/>
      <c r="T86" s="41"/>
      <c r="U86" s="41"/>
      <c r="V86" s="41"/>
      <c r="W86" s="41"/>
      <c r="X86" s="41"/>
      <c r="Y86" s="41"/>
      <c r="Z86" s="41"/>
      <c r="AA86" s="41"/>
      <c r="AB86" s="41"/>
      <c r="AC86" s="41"/>
      <c r="AD86" s="41"/>
      <c r="AE86" s="41"/>
    </row>
    <row r="87" s="2" customFormat="1" ht="6.96" customHeight="1">
      <c r="A87" s="41"/>
      <c r="B87" s="42"/>
      <c r="C87" s="43"/>
      <c r="D87" s="43"/>
      <c r="E87" s="43"/>
      <c r="F87" s="43"/>
      <c r="G87" s="43"/>
      <c r="H87" s="43"/>
      <c r="I87" s="43"/>
      <c r="J87" s="43"/>
      <c r="K87" s="43"/>
      <c r="L87" s="148"/>
      <c r="S87" s="41"/>
      <c r="T87" s="41"/>
      <c r="U87" s="41"/>
      <c r="V87" s="41"/>
      <c r="W87" s="41"/>
      <c r="X87" s="41"/>
      <c r="Y87" s="41"/>
      <c r="Z87" s="41"/>
      <c r="AA87" s="41"/>
      <c r="AB87" s="41"/>
      <c r="AC87" s="41"/>
      <c r="AD87" s="41"/>
      <c r="AE87" s="41"/>
    </row>
    <row r="88" s="2" customFormat="1" ht="15.15" customHeight="1">
      <c r="A88" s="41"/>
      <c r="B88" s="42"/>
      <c r="C88" s="35" t="s">
        <v>25</v>
      </c>
      <c r="D88" s="43"/>
      <c r="E88" s="43"/>
      <c r="F88" s="30" t="str">
        <f>E17</f>
        <v>Statutární město Ostrava</v>
      </c>
      <c r="G88" s="43"/>
      <c r="H88" s="43"/>
      <c r="I88" s="35" t="s">
        <v>33</v>
      </c>
      <c r="J88" s="39" t="str">
        <f>E23</f>
        <v>AFRY CZ s.r.o.</v>
      </c>
      <c r="K88" s="43"/>
      <c r="L88" s="148"/>
      <c r="S88" s="41"/>
      <c r="T88" s="41"/>
      <c r="U88" s="41"/>
      <c r="V88" s="41"/>
      <c r="W88" s="41"/>
      <c r="X88" s="41"/>
      <c r="Y88" s="41"/>
      <c r="Z88" s="41"/>
      <c r="AA88" s="41"/>
      <c r="AB88" s="41"/>
      <c r="AC88" s="41"/>
      <c r="AD88" s="41"/>
      <c r="AE88" s="41"/>
    </row>
    <row r="89" s="2" customFormat="1" ht="15.15" customHeight="1">
      <c r="A89" s="41"/>
      <c r="B89" s="42"/>
      <c r="C89" s="35" t="s">
        <v>31</v>
      </c>
      <c r="D89" s="43"/>
      <c r="E89" s="43"/>
      <c r="F89" s="30" t="str">
        <f>IF(E20="","",E20)</f>
        <v>Vyplň údaj</v>
      </c>
      <c r="G89" s="43"/>
      <c r="H89" s="43"/>
      <c r="I89" s="35" t="s">
        <v>38</v>
      </c>
      <c r="J89" s="39" t="str">
        <f>E26</f>
        <v xml:space="preserve"> </v>
      </c>
      <c r="K89" s="43"/>
      <c r="L89" s="148"/>
      <c r="S89" s="41"/>
      <c r="T89" s="41"/>
      <c r="U89" s="41"/>
      <c r="V89" s="41"/>
      <c r="W89" s="41"/>
      <c r="X89" s="41"/>
      <c r="Y89" s="41"/>
      <c r="Z89" s="41"/>
      <c r="AA89" s="41"/>
      <c r="AB89" s="41"/>
      <c r="AC89" s="41"/>
      <c r="AD89" s="41"/>
      <c r="AE89" s="41"/>
    </row>
    <row r="90" s="2" customFormat="1" ht="10.32" customHeight="1">
      <c r="A90" s="41"/>
      <c r="B90" s="42"/>
      <c r="C90" s="43"/>
      <c r="D90" s="43"/>
      <c r="E90" s="43"/>
      <c r="F90" s="43"/>
      <c r="G90" s="43"/>
      <c r="H90" s="43"/>
      <c r="I90" s="43"/>
      <c r="J90" s="43"/>
      <c r="K90" s="43"/>
      <c r="L90" s="148"/>
      <c r="S90" s="41"/>
      <c r="T90" s="41"/>
      <c r="U90" s="41"/>
      <c r="V90" s="41"/>
      <c r="W90" s="41"/>
      <c r="X90" s="41"/>
      <c r="Y90" s="41"/>
      <c r="Z90" s="41"/>
      <c r="AA90" s="41"/>
      <c r="AB90" s="41"/>
      <c r="AC90" s="41"/>
      <c r="AD90" s="41"/>
      <c r="AE90" s="41"/>
    </row>
    <row r="91" s="11" customFormat="1" ht="29.28" customHeight="1">
      <c r="A91" s="189"/>
      <c r="B91" s="190"/>
      <c r="C91" s="191" t="s">
        <v>294</v>
      </c>
      <c r="D91" s="192" t="s">
        <v>61</v>
      </c>
      <c r="E91" s="192" t="s">
        <v>57</v>
      </c>
      <c r="F91" s="192" t="s">
        <v>58</v>
      </c>
      <c r="G91" s="192" t="s">
        <v>295</v>
      </c>
      <c r="H91" s="192" t="s">
        <v>296</v>
      </c>
      <c r="I91" s="192" t="s">
        <v>297</v>
      </c>
      <c r="J91" s="192" t="s">
        <v>289</v>
      </c>
      <c r="K91" s="193" t="s">
        <v>298</v>
      </c>
      <c r="L91" s="194"/>
      <c r="M91" s="95" t="s">
        <v>19</v>
      </c>
      <c r="N91" s="96" t="s">
        <v>46</v>
      </c>
      <c r="O91" s="96" t="s">
        <v>299</v>
      </c>
      <c r="P91" s="96" t="s">
        <v>300</v>
      </c>
      <c r="Q91" s="96" t="s">
        <v>301</v>
      </c>
      <c r="R91" s="96" t="s">
        <v>302</v>
      </c>
      <c r="S91" s="96" t="s">
        <v>303</v>
      </c>
      <c r="T91" s="97" t="s">
        <v>304</v>
      </c>
      <c r="U91" s="189"/>
      <c r="V91" s="189"/>
      <c r="W91" s="189"/>
      <c r="X91" s="189"/>
      <c r="Y91" s="189"/>
      <c r="Z91" s="189"/>
      <c r="AA91" s="189"/>
      <c r="AB91" s="189"/>
      <c r="AC91" s="189"/>
      <c r="AD91" s="189"/>
      <c r="AE91" s="189"/>
    </row>
    <row r="92" s="2" customFormat="1" ht="22.8" customHeight="1">
      <c r="A92" s="41"/>
      <c r="B92" s="42"/>
      <c r="C92" s="102" t="s">
        <v>305</v>
      </c>
      <c r="D92" s="43"/>
      <c r="E92" s="43"/>
      <c r="F92" s="43"/>
      <c r="G92" s="43"/>
      <c r="H92" s="43"/>
      <c r="I92" s="43"/>
      <c r="J92" s="195">
        <f>BK92</f>
        <v>0</v>
      </c>
      <c r="K92" s="43"/>
      <c r="L92" s="47"/>
      <c r="M92" s="98"/>
      <c r="N92" s="196"/>
      <c r="O92" s="99"/>
      <c r="P92" s="197">
        <f>P93+P151</f>
        <v>0</v>
      </c>
      <c r="Q92" s="99"/>
      <c r="R92" s="197">
        <f>R93+R151</f>
        <v>0.037196</v>
      </c>
      <c r="S92" s="99"/>
      <c r="T92" s="198">
        <f>T93+T151</f>
        <v>759.09900000000005</v>
      </c>
      <c r="U92" s="41"/>
      <c r="V92" s="41"/>
      <c r="W92" s="41"/>
      <c r="X92" s="41"/>
      <c r="Y92" s="41"/>
      <c r="Z92" s="41"/>
      <c r="AA92" s="41"/>
      <c r="AB92" s="41"/>
      <c r="AC92" s="41"/>
      <c r="AD92" s="41"/>
      <c r="AE92" s="41"/>
      <c r="AT92" s="20" t="s">
        <v>75</v>
      </c>
      <c r="AU92" s="20" t="s">
        <v>290</v>
      </c>
      <c r="BK92" s="199">
        <f>BK93+BK151</f>
        <v>0</v>
      </c>
    </row>
    <row r="93" s="12" customFormat="1" ht="25.92" customHeight="1">
      <c r="A93" s="12"/>
      <c r="B93" s="200"/>
      <c r="C93" s="201"/>
      <c r="D93" s="202" t="s">
        <v>75</v>
      </c>
      <c r="E93" s="203" t="s">
        <v>306</v>
      </c>
      <c r="F93" s="203" t="s">
        <v>307</v>
      </c>
      <c r="G93" s="201"/>
      <c r="H93" s="201"/>
      <c r="I93" s="204"/>
      <c r="J93" s="205">
        <f>BK93</f>
        <v>0</v>
      </c>
      <c r="K93" s="201"/>
      <c r="L93" s="206"/>
      <c r="M93" s="207"/>
      <c r="N93" s="208"/>
      <c r="O93" s="208"/>
      <c r="P93" s="209">
        <f>P94+P98+P114+P148</f>
        <v>0</v>
      </c>
      <c r="Q93" s="208"/>
      <c r="R93" s="209">
        <f>R94+R98+R114+R148</f>
        <v>0.037196</v>
      </c>
      <c r="S93" s="208"/>
      <c r="T93" s="210">
        <f>T94+T98+T114+T148</f>
        <v>756.49900000000002</v>
      </c>
      <c r="U93" s="12"/>
      <c r="V93" s="12"/>
      <c r="W93" s="12"/>
      <c r="X93" s="12"/>
      <c r="Y93" s="12"/>
      <c r="Z93" s="12"/>
      <c r="AA93" s="12"/>
      <c r="AB93" s="12"/>
      <c r="AC93" s="12"/>
      <c r="AD93" s="12"/>
      <c r="AE93" s="12"/>
      <c r="AR93" s="211" t="s">
        <v>83</v>
      </c>
      <c r="AT93" s="212" t="s">
        <v>75</v>
      </c>
      <c r="AU93" s="212" t="s">
        <v>76</v>
      </c>
      <c r="AY93" s="211" t="s">
        <v>308</v>
      </c>
      <c r="BK93" s="213">
        <f>BK94+BK98+BK114+BK148</f>
        <v>0</v>
      </c>
    </row>
    <row r="94" s="12" customFormat="1" ht="22.8" customHeight="1">
      <c r="A94" s="12"/>
      <c r="B94" s="200"/>
      <c r="C94" s="201"/>
      <c r="D94" s="202" t="s">
        <v>75</v>
      </c>
      <c r="E94" s="214" t="s">
        <v>83</v>
      </c>
      <c r="F94" s="214" t="s">
        <v>309</v>
      </c>
      <c r="G94" s="201"/>
      <c r="H94" s="201"/>
      <c r="I94" s="204"/>
      <c r="J94" s="215">
        <f>BK94</f>
        <v>0</v>
      </c>
      <c r="K94" s="201"/>
      <c r="L94" s="206"/>
      <c r="M94" s="207"/>
      <c r="N94" s="208"/>
      <c r="O94" s="208"/>
      <c r="P94" s="209">
        <f>SUM(P95:P97)</f>
        <v>0</v>
      </c>
      <c r="Q94" s="208"/>
      <c r="R94" s="209">
        <f>SUM(R95:R97)</f>
        <v>0</v>
      </c>
      <c r="S94" s="208"/>
      <c r="T94" s="210">
        <f>SUM(T95:T97)</f>
        <v>32.340000000000003</v>
      </c>
      <c r="U94" s="12"/>
      <c r="V94" s="12"/>
      <c r="W94" s="12"/>
      <c r="X94" s="12"/>
      <c r="Y94" s="12"/>
      <c r="Z94" s="12"/>
      <c r="AA94" s="12"/>
      <c r="AB94" s="12"/>
      <c r="AC94" s="12"/>
      <c r="AD94" s="12"/>
      <c r="AE94" s="12"/>
      <c r="AR94" s="211" t="s">
        <v>83</v>
      </c>
      <c r="AT94" s="212" t="s">
        <v>75</v>
      </c>
      <c r="AU94" s="212" t="s">
        <v>83</v>
      </c>
      <c r="AY94" s="211" t="s">
        <v>308</v>
      </c>
      <c r="BK94" s="213">
        <f>SUM(BK95:BK97)</f>
        <v>0</v>
      </c>
    </row>
    <row r="95" s="2" customFormat="1" ht="33" customHeight="1">
      <c r="A95" s="41"/>
      <c r="B95" s="42"/>
      <c r="C95" s="216" t="s">
        <v>83</v>
      </c>
      <c r="D95" s="216" t="s">
        <v>310</v>
      </c>
      <c r="E95" s="217" t="s">
        <v>889</v>
      </c>
      <c r="F95" s="218" t="s">
        <v>890</v>
      </c>
      <c r="G95" s="219" t="s">
        <v>313</v>
      </c>
      <c r="H95" s="220">
        <v>330</v>
      </c>
      <c r="I95" s="221"/>
      <c r="J95" s="222">
        <f>ROUND(I95*H95,2)</f>
        <v>0</v>
      </c>
      <c r="K95" s="218" t="s">
        <v>314</v>
      </c>
      <c r="L95" s="47"/>
      <c r="M95" s="223" t="s">
        <v>19</v>
      </c>
      <c r="N95" s="224" t="s">
        <v>47</v>
      </c>
      <c r="O95" s="87"/>
      <c r="P95" s="225">
        <f>O95*H95</f>
        <v>0</v>
      </c>
      <c r="Q95" s="225">
        <v>0</v>
      </c>
      <c r="R95" s="225">
        <f>Q95*H95</f>
        <v>0</v>
      </c>
      <c r="S95" s="225">
        <v>0.098000000000000004</v>
      </c>
      <c r="T95" s="226">
        <f>S95*H95</f>
        <v>32.340000000000003</v>
      </c>
      <c r="U95" s="41"/>
      <c r="V95" s="41"/>
      <c r="W95" s="41"/>
      <c r="X95" s="41"/>
      <c r="Y95" s="41"/>
      <c r="Z95" s="41"/>
      <c r="AA95" s="41"/>
      <c r="AB95" s="41"/>
      <c r="AC95" s="41"/>
      <c r="AD95" s="41"/>
      <c r="AE95" s="41"/>
      <c r="AR95" s="227" t="s">
        <v>315</v>
      </c>
      <c r="AT95" s="227" t="s">
        <v>310</v>
      </c>
      <c r="AU95" s="227" t="s">
        <v>85</v>
      </c>
      <c r="AY95" s="20" t="s">
        <v>308</v>
      </c>
      <c r="BE95" s="228">
        <f>IF(N95="základní",J95,0)</f>
        <v>0</v>
      </c>
      <c r="BF95" s="228">
        <f>IF(N95="snížená",J95,0)</f>
        <v>0</v>
      </c>
      <c r="BG95" s="228">
        <f>IF(N95="zákl. přenesená",J95,0)</f>
        <v>0</v>
      </c>
      <c r="BH95" s="228">
        <f>IF(N95="sníž. přenesená",J95,0)</f>
        <v>0</v>
      </c>
      <c r="BI95" s="228">
        <f>IF(N95="nulová",J95,0)</f>
        <v>0</v>
      </c>
      <c r="BJ95" s="20" t="s">
        <v>83</v>
      </c>
      <c r="BK95" s="228">
        <f>ROUND(I95*H95,2)</f>
        <v>0</v>
      </c>
      <c r="BL95" s="20" t="s">
        <v>315</v>
      </c>
      <c r="BM95" s="227" t="s">
        <v>891</v>
      </c>
    </row>
    <row r="96" s="2" customFormat="1">
      <c r="A96" s="41"/>
      <c r="B96" s="42"/>
      <c r="C96" s="43"/>
      <c r="D96" s="229" t="s">
        <v>317</v>
      </c>
      <c r="E96" s="43"/>
      <c r="F96" s="230" t="s">
        <v>892</v>
      </c>
      <c r="G96" s="43"/>
      <c r="H96" s="43"/>
      <c r="I96" s="231"/>
      <c r="J96" s="43"/>
      <c r="K96" s="43"/>
      <c r="L96" s="47"/>
      <c r="M96" s="232"/>
      <c r="N96" s="233"/>
      <c r="O96" s="87"/>
      <c r="P96" s="87"/>
      <c r="Q96" s="87"/>
      <c r="R96" s="87"/>
      <c r="S96" s="87"/>
      <c r="T96" s="88"/>
      <c r="U96" s="41"/>
      <c r="V96" s="41"/>
      <c r="W96" s="41"/>
      <c r="X96" s="41"/>
      <c r="Y96" s="41"/>
      <c r="Z96" s="41"/>
      <c r="AA96" s="41"/>
      <c r="AB96" s="41"/>
      <c r="AC96" s="41"/>
      <c r="AD96" s="41"/>
      <c r="AE96" s="41"/>
      <c r="AT96" s="20" t="s">
        <v>317</v>
      </c>
      <c r="AU96" s="20" t="s">
        <v>85</v>
      </c>
    </row>
    <row r="97" s="13" customFormat="1">
      <c r="A97" s="13"/>
      <c r="B97" s="234"/>
      <c r="C97" s="235"/>
      <c r="D97" s="236" t="s">
        <v>319</v>
      </c>
      <c r="E97" s="237" t="s">
        <v>19</v>
      </c>
      <c r="F97" s="238" t="s">
        <v>893</v>
      </c>
      <c r="G97" s="235"/>
      <c r="H97" s="239">
        <v>330</v>
      </c>
      <c r="I97" s="240"/>
      <c r="J97" s="235"/>
      <c r="K97" s="235"/>
      <c r="L97" s="241"/>
      <c r="M97" s="242"/>
      <c r="N97" s="243"/>
      <c r="O97" s="243"/>
      <c r="P97" s="243"/>
      <c r="Q97" s="243"/>
      <c r="R97" s="243"/>
      <c r="S97" s="243"/>
      <c r="T97" s="244"/>
      <c r="U97" s="13"/>
      <c r="V97" s="13"/>
      <c r="W97" s="13"/>
      <c r="X97" s="13"/>
      <c r="Y97" s="13"/>
      <c r="Z97" s="13"/>
      <c r="AA97" s="13"/>
      <c r="AB97" s="13"/>
      <c r="AC97" s="13"/>
      <c r="AD97" s="13"/>
      <c r="AE97" s="13"/>
      <c r="AT97" s="245" t="s">
        <v>319</v>
      </c>
      <c r="AU97" s="245" t="s">
        <v>85</v>
      </c>
      <c r="AV97" s="13" t="s">
        <v>85</v>
      </c>
      <c r="AW97" s="13" t="s">
        <v>37</v>
      </c>
      <c r="AX97" s="13" t="s">
        <v>83</v>
      </c>
      <c r="AY97" s="245" t="s">
        <v>308</v>
      </c>
    </row>
    <row r="98" s="12" customFormat="1" ht="22.8" customHeight="1">
      <c r="A98" s="12"/>
      <c r="B98" s="200"/>
      <c r="C98" s="201"/>
      <c r="D98" s="202" t="s">
        <v>75</v>
      </c>
      <c r="E98" s="214" t="s">
        <v>357</v>
      </c>
      <c r="F98" s="214" t="s">
        <v>542</v>
      </c>
      <c r="G98" s="201"/>
      <c r="H98" s="201"/>
      <c r="I98" s="204"/>
      <c r="J98" s="215">
        <f>BK98</f>
        <v>0</v>
      </c>
      <c r="K98" s="201"/>
      <c r="L98" s="206"/>
      <c r="M98" s="207"/>
      <c r="N98" s="208"/>
      <c r="O98" s="208"/>
      <c r="P98" s="209">
        <f>SUM(P99:P113)</f>
        <v>0</v>
      </c>
      <c r="Q98" s="208"/>
      <c r="R98" s="209">
        <f>SUM(R99:R113)</f>
        <v>0.037196</v>
      </c>
      <c r="S98" s="208"/>
      <c r="T98" s="210">
        <f>SUM(T99:T113)</f>
        <v>724.15899999999999</v>
      </c>
      <c r="U98" s="12"/>
      <c r="V98" s="12"/>
      <c r="W98" s="12"/>
      <c r="X98" s="12"/>
      <c r="Y98" s="12"/>
      <c r="Z98" s="12"/>
      <c r="AA98" s="12"/>
      <c r="AB98" s="12"/>
      <c r="AC98" s="12"/>
      <c r="AD98" s="12"/>
      <c r="AE98" s="12"/>
      <c r="AR98" s="211" t="s">
        <v>83</v>
      </c>
      <c r="AT98" s="212" t="s">
        <v>75</v>
      </c>
      <c r="AU98" s="212" t="s">
        <v>83</v>
      </c>
      <c r="AY98" s="211" t="s">
        <v>308</v>
      </c>
      <c r="BK98" s="213">
        <f>SUM(BK99:BK113)</f>
        <v>0</v>
      </c>
    </row>
    <row r="99" s="2" customFormat="1" ht="16.5" customHeight="1">
      <c r="A99" s="41"/>
      <c r="B99" s="42"/>
      <c r="C99" s="216" t="s">
        <v>85</v>
      </c>
      <c r="D99" s="216" t="s">
        <v>310</v>
      </c>
      <c r="E99" s="217" t="s">
        <v>894</v>
      </c>
      <c r="F99" s="218" t="s">
        <v>895</v>
      </c>
      <c r="G99" s="219" t="s">
        <v>626</v>
      </c>
      <c r="H99" s="220">
        <v>1400</v>
      </c>
      <c r="I99" s="221"/>
      <c r="J99" s="222">
        <f>ROUND(I99*H99,2)</f>
        <v>0</v>
      </c>
      <c r="K99" s="218" t="s">
        <v>314</v>
      </c>
      <c r="L99" s="47"/>
      <c r="M99" s="223" t="s">
        <v>19</v>
      </c>
      <c r="N99" s="224" t="s">
        <v>47</v>
      </c>
      <c r="O99" s="87"/>
      <c r="P99" s="225">
        <f>O99*H99</f>
        <v>0</v>
      </c>
      <c r="Q99" s="225">
        <v>0</v>
      </c>
      <c r="R99" s="225">
        <f>Q99*H99</f>
        <v>0</v>
      </c>
      <c r="S99" s="225">
        <v>0.001</v>
      </c>
      <c r="T99" s="226">
        <f>S99*H99</f>
        <v>1.4000000000000001</v>
      </c>
      <c r="U99" s="41"/>
      <c r="V99" s="41"/>
      <c r="W99" s="41"/>
      <c r="X99" s="41"/>
      <c r="Y99" s="41"/>
      <c r="Z99" s="41"/>
      <c r="AA99" s="41"/>
      <c r="AB99" s="41"/>
      <c r="AC99" s="41"/>
      <c r="AD99" s="41"/>
      <c r="AE99" s="41"/>
      <c r="AR99" s="227" t="s">
        <v>315</v>
      </c>
      <c r="AT99" s="227" t="s">
        <v>310</v>
      </c>
      <c r="AU99" s="227" t="s">
        <v>85</v>
      </c>
      <c r="AY99" s="20" t="s">
        <v>308</v>
      </c>
      <c r="BE99" s="228">
        <f>IF(N99="základní",J99,0)</f>
        <v>0</v>
      </c>
      <c r="BF99" s="228">
        <f>IF(N99="snížená",J99,0)</f>
        <v>0</v>
      </c>
      <c r="BG99" s="228">
        <f>IF(N99="zákl. přenesená",J99,0)</f>
        <v>0</v>
      </c>
      <c r="BH99" s="228">
        <f>IF(N99="sníž. přenesená",J99,0)</f>
        <v>0</v>
      </c>
      <c r="BI99" s="228">
        <f>IF(N99="nulová",J99,0)</f>
        <v>0</v>
      </c>
      <c r="BJ99" s="20" t="s">
        <v>83</v>
      </c>
      <c r="BK99" s="228">
        <f>ROUND(I99*H99,2)</f>
        <v>0</v>
      </c>
      <c r="BL99" s="20" t="s">
        <v>315</v>
      </c>
      <c r="BM99" s="227" t="s">
        <v>896</v>
      </c>
    </row>
    <row r="100" s="2" customFormat="1">
      <c r="A100" s="41"/>
      <c r="B100" s="42"/>
      <c r="C100" s="43"/>
      <c r="D100" s="229" t="s">
        <v>317</v>
      </c>
      <c r="E100" s="43"/>
      <c r="F100" s="230" t="s">
        <v>897</v>
      </c>
      <c r="G100" s="43"/>
      <c r="H100" s="43"/>
      <c r="I100" s="231"/>
      <c r="J100" s="43"/>
      <c r="K100" s="43"/>
      <c r="L100" s="47"/>
      <c r="M100" s="232"/>
      <c r="N100" s="233"/>
      <c r="O100" s="87"/>
      <c r="P100" s="87"/>
      <c r="Q100" s="87"/>
      <c r="R100" s="87"/>
      <c r="S100" s="87"/>
      <c r="T100" s="88"/>
      <c r="U100" s="41"/>
      <c r="V100" s="41"/>
      <c r="W100" s="41"/>
      <c r="X100" s="41"/>
      <c r="Y100" s="41"/>
      <c r="Z100" s="41"/>
      <c r="AA100" s="41"/>
      <c r="AB100" s="41"/>
      <c r="AC100" s="41"/>
      <c r="AD100" s="41"/>
      <c r="AE100" s="41"/>
      <c r="AT100" s="20" t="s">
        <v>317</v>
      </c>
      <c r="AU100" s="20" t="s">
        <v>85</v>
      </c>
    </row>
    <row r="101" s="13" customFormat="1">
      <c r="A101" s="13"/>
      <c r="B101" s="234"/>
      <c r="C101" s="235"/>
      <c r="D101" s="236" t="s">
        <v>319</v>
      </c>
      <c r="E101" s="237" t="s">
        <v>19</v>
      </c>
      <c r="F101" s="238" t="s">
        <v>898</v>
      </c>
      <c r="G101" s="235"/>
      <c r="H101" s="239">
        <v>1400</v>
      </c>
      <c r="I101" s="240"/>
      <c r="J101" s="235"/>
      <c r="K101" s="235"/>
      <c r="L101" s="241"/>
      <c r="M101" s="242"/>
      <c r="N101" s="243"/>
      <c r="O101" s="243"/>
      <c r="P101" s="243"/>
      <c r="Q101" s="243"/>
      <c r="R101" s="243"/>
      <c r="S101" s="243"/>
      <c r="T101" s="244"/>
      <c r="U101" s="13"/>
      <c r="V101" s="13"/>
      <c r="W101" s="13"/>
      <c r="X101" s="13"/>
      <c r="Y101" s="13"/>
      <c r="Z101" s="13"/>
      <c r="AA101" s="13"/>
      <c r="AB101" s="13"/>
      <c r="AC101" s="13"/>
      <c r="AD101" s="13"/>
      <c r="AE101" s="13"/>
      <c r="AT101" s="245" t="s">
        <v>319</v>
      </c>
      <c r="AU101" s="245" t="s">
        <v>85</v>
      </c>
      <c r="AV101" s="13" t="s">
        <v>85</v>
      </c>
      <c r="AW101" s="13" t="s">
        <v>37</v>
      </c>
      <c r="AX101" s="13" t="s">
        <v>83</v>
      </c>
      <c r="AY101" s="245" t="s">
        <v>308</v>
      </c>
    </row>
    <row r="102" s="14" customFormat="1">
      <c r="A102" s="14"/>
      <c r="B102" s="249"/>
      <c r="C102" s="250"/>
      <c r="D102" s="236" t="s">
        <v>319</v>
      </c>
      <c r="E102" s="251" t="s">
        <v>19</v>
      </c>
      <c r="F102" s="252" t="s">
        <v>899</v>
      </c>
      <c r="G102" s="250"/>
      <c r="H102" s="251" t="s">
        <v>19</v>
      </c>
      <c r="I102" s="253"/>
      <c r="J102" s="250"/>
      <c r="K102" s="250"/>
      <c r="L102" s="254"/>
      <c r="M102" s="255"/>
      <c r="N102" s="256"/>
      <c r="O102" s="256"/>
      <c r="P102" s="256"/>
      <c r="Q102" s="256"/>
      <c r="R102" s="256"/>
      <c r="S102" s="256"/>
      <c r="T102" s="257"/>
      <c r="U102" s="14"/>
      <c r="V102" s="14"/>
      <c r="W102" s="14"/>
      <c r="X102" s="14"/>
      <c r="Y102" s="14"/>
      <c r="Z102" s="14"/>
      <c r="AA102" s="14"/>
      <c r="AB102" s="14"/>
      <c r="AC102" s="14"/>
      <c r="AD102" s="14"/>
      <c r="AE102" s="14"/>
      <c r="AT102" s="258" t="s">
        <v>319</v>
      </c>
      <c r="AU102" s="258" t="s">
        <v>85</v>
      </c>
      <c r="AV102" s="14" t="s">
        <v>83</v>
      </c>
      <c r="AW102" s="14" t="s">
        <v>37</v>
      </c>
      <c r="AX102" s="14" t="s">
        <v>76</v>
      </c>
      <c r="AY102" s="258" t="s">
        <v>308</v>
      </c>
    </row>
    <row r="103" s="2" customFormat="1" ht="24.15" customHeight="1">
      <c r="A103" s="41"/>
      <c r="B103" s="42"/>
      <c r="C103" s="216" t="s">
        <v>150</v>
      </c>
      <c r="D103" s="216" t="s">
        <v>310</v>
      </c>
      <c r="E103" s="217" t="s">
        <v>900</v>
      </c>
      <c r="F103" s="218" t="s">
        <v>901</v>
      </c>
      <c r="G103" s="219" t="s">
        <v>474</v>
      </c>
      <c r="H103" s="220">
        <v>36.030000000000001</v>
      </c>
      <c r="I103" s="221"/>
      <c r="J103" s="222">
        <f>ROUND(I103*H103,2)</f>
        <v>0</v>
      </c>
      <c r="K103" s="218" t="s">
        <v>902</v>
      </c>
      <c r="L103" s="47"/>
      <c r="M103" s="223" t="s">
        <v>19</v>
      </c>
      <c r="N103" s="224" t="s">
        <v>47</v>
      </c>
      <c r="O103" s="87"/>
      <c r="P103" s="225">
        <f>O103*H103</f>
        <v>0</v>
      </c>
      <c r="Q103" s="225">
        <v>0.00020000000000000001</v>
      </c>
      <c r="R103" s="225">
        <f>Q103*H103</f>
        <v>0.0072060000000000006</v>
      </c>
      <c r="S103" s="225">
        <v>0</v>
      </c>
      <c r="T103" s="226">
        <f>S103*H103</f>
        <v>0</v>
      </c>
      <c r="U103" s="41"/>
      <c r="V103" s="41"/>
      <c r="W103" s="41"/>
      <c r="X103" s="41"/>
      <c r="Y103" s="41"/>
      <c r="Z103" s="41"/>
      <c r="AA103" s="41"/>
      <c r="AB103" s="41"/>
      <c r="AC103" s="41"/>
      <c r="AD103" s="41"/>
      <c r="AE103" s="41"/>
      <c r="AR103" s="227" t="s">
        <v>315</v>
      </c>
      <c r="AT103" s="227" t="s">
        <v>310</v>
      </c>
      <c r="AU103" s="227" t="s">
        <v>85</v>
      </c>
      <c r="AY103" s="20" t="s">
        <v>308</v>
      </c>
      <c r="BE103" s="228">
        <f>IF(N103="základní",J103,0)</f>
        <v>0</v>
      </c>
      <c r="BF103" s="228">
        <f>IF(N103="snížená",J103,0)</f>
        <v>0</v>
      </c>
      <c r="BG103" s="228">
        <f>IF(N103="zákl. přenesená",J103,0)</f>
        <v>0</v>
      </c>
      <c r="BH103" s="228">
        <f>IF(N103="sníž. přenesená",J103,0)</f>
        <v>0</v>
      </c>
      <c r="BI103" s="228">
        <f>IF(N103="nulová",J103,0)</f>
        <v>0</v>
      </c>
      <c r="BJ103" s="20" t="s">
        <v>83</v>
      </c>
      <c r="BK103" s="228">
        <f>ROUND(I103*H103,2)</f>
        <v>0</v>
      </c>
      <c r="BL103" s="20" t="s">
        <v>315</v>
      </c>
      <c r="BM103" s="227" t="s">
        <v>903</v>
      </c>
    </row>
    <row r="104" s="2" customFormat="1">
      <c r="A104" s="41"/>
      <c r="B104" s="42"/>
      <c r="C104" s="43"/>
      <c r="D104" s="229" t="s">
        <v>317</v>
      </c>
      <c r="E104" s="43"/>
      <c r="F104" s="230" t="s">
        <v>904</v>
      </c>
      <c r="G104" s="43"/>
      <c r="H104" s="43"/>
      <c r="I104" s="231"/>
      <c r="J104" s="43"/>
      <c r="K104" s="43"/>
      <c r="L104" s="47"/>
      <c r="M104" s="232"/>
      <c r="N104" s="233"/>
      <c r="O104" s="87"/>
      <c r="P104" s="87"/>
      <c r="Q104" s="87"/>
      <c r="R104" s="87"/>
      <c r="S104" s="87"/>
      <c r="T104" s="88"/>
      <c r="U104" s="41"/>
      <c r="V104" s="41"/>
      <c r="W104" s="41"/>
      <c r="X104" s="41"/>
      <c r="Y104" s="41"/>
      <c r="Z104" s="41"/>
      <c r="AA104" s="41"/>
      <c r="AB104" s="41"/>
      <c r="AC104" s="41"/>
      <c r="AD104" s="41"/>
      <c r="AE104" s="41"/>
      <c r="AT104" s="20" t="s">
        <v>317</v>
      </c>
      <c r="AU104" s="20" t="s">
        <v>85</v>
      </c>
    </row>
    <row r="105" s="13" customFormat="1">
      <c r="A105" s="13"/>
      <c r="B105" s="234"/>
      <c r="C105" s="235"/>
      <c r="D105" s="236" t="s">
        <v>319</v>
      </c>
      <c r="E105" s="237" t="s">
        <v>19</v>
      </c>
      <c r="F105" s="238" t="s">
        <v>905</v>
      </c>
      <c r="G105" s="235"/>
      <c r="H105" s="239">
        <v>36.030000000000001</v>
      </c>
      <c r="I105" s="240"/>
      <c r="J105" s="235"/>
      <c r="K105" s="235"/>
      <c r="L105" s="241"/>
      <c r="M105" s="242"/>
      <c r="N105" s="243"/>
      <c r="O105" s="243"/>
      <c r="P105" s="243"/>
      <c r="Q105" s="243"/>
      <c r="R105" s="243"/>
      <c r="S105" s="243"/>
      <c r="T105" s="244"/>
      <c r="U105" s="13"/>
      <c r="V105" s="13"/>
      <c r="W105" s="13"/>
      <c r="X105" s="13"/>
      <c r="Y105" s="13"/>
      <c r="Z105" s="13"/>
      <c r="AA105" s="13"/>
      <c r="AB105" s="13"/>
      <c r="AC105" s="13"/>
      <c r="AD105" s="13"/>
      <c r="AE105" s="13"/>
      <c r="AT105" s="245" t="s">
        <v>319</v>
      </c>
      <c r="AU105" s="245" t="s">
        <v>85</v>
      </c>
      <c r="AV105" s="13" t="s">
        <v>85</v>
      </c>
      <c r="AW105" s="13" t="s">
        <v>37</v>
      </c>
      <c r="AX105" s="13" t="s">
        <v>83</v>
      </c>
      <c r="AY105" s="245" t="s">
        <v>308</v>
      </c>
    </row>
    <row r="106" s="14" customFormat="1">
      <c r="A106" s="14"/>
      <c r="B106" s="249"/>
      <c r="C106" s="250"/>
      <c r="D106" s="236" t="s">
        <v>319</v>
      </c>
      <c r="E106" s="251" t="s">
        <v>19</v>
      </c>
      <c r="F106" s="252" t="s">
        <v>906</v>
      </c>
      <c r="G106" s="250"/>
      <c r="H106" s="251" t="s">
        <v>19</v>
      </c>
      <c r="I106" s="253"/>
      <c r="J106" s="250"/>
      <c r="K106" s="250"/>
      <c r="L106" s="254"/>
      <c r="M106" s="255"/>
      <c r="N106" s="256"/>
      <c r="O106" s="256"/>
      <c r="P106" s="256"/>
      <c r="Q106" s="256"/>
      <c r="R106" s="256"/>
      <c r="S106" s="256"/>
      <c r="T106" s="257"/>
      <c r="U106" s="14"/>
      <c r="V106" s="14"/>
      <c r="W106" s="14"/>
      <c r="X106" s="14"/>
      <c r="Y106" s="14"/>
      <c r="Z106" s="14"/>
      <c r="AA106" s="14"/>
      <c r="AB106" s="14"/>
      <c r="AC106" s="14"/>
      <c r="AD106" s="14"/>
      <c r="AE106" s="14"/>
      <c r="AT106" s="258" t="s">
        <v>319</v>
      </c>
      <c r="AU106" s="258" t="s">
        <v>85</v>
      </c>
      <c r="AV106" s="14" t="s">
        <v>83</v>
      </c>
      <c r="AW106" s="14" t="s">
        <v>37</v>
      </c>
      <c r="AX106" s="14" t="s">
        <v>76</v>
      </c>
      <c r="AY106" s="258" t="s">
        <v>308</v>
      </c>
    </row>
    <row r="107" s="2" customFormat="1" ht="16.5" customHeight="1">
      <c r="A107" s="41"/>
      <c r="B107" s="42"/>
      <c r="C107" s="216" t="s">
        <v>315</v>
      </c>
      <c r="D107" s="216" t="s">
        <v>310</v>
      </c>
      <c r="E107" s="217" t="s">
        <v>907</v>
      </c>
      <c r="F107" s="218" t="s">
        <v>908</v>
      </c>
      <c r="G107" s="219" t="s">
        <v>442</v>
      </c>
      <c r="H107" s="220">
        <v>13.9</v>
      </c>
      <c r="I107" s="221"/>
      <c r="J107" s="222">
        <f>ROUND(I107*H107,2)</f>
        <v>0</v>
      </c>
      <c r="K107" s="218" t="s">
        <v>19</v>
      </c>
      <c r="L107" s="47"/>
      <c r="M107" s="223" t="s">
        <v>19</v>
      </c>
      <c r="N107" s="224" t="s">
        <v>47</v>
      </c>
      <c r="O107" s="87"/>
      <c r="P107" s="225">
        <f>O107*H107</f>
        <v>0</v>
      </c>
      <c r="Q107" s="225">
        <v>0.00010000000000000001</v>
      </c>
      <c r="R107" s="225">
        <f>Q107*H107</f>
        <v>0.0013900000000000002</v>
      </c>
      <c r="S107" s="225">
        <v>2.4100000000000001</v>
      </c>
      <c r="T107" s="226">
        <f>S107*H107</f>
        <v>33.499000000000002</v>
      </c>
      <c r="U107" s="41"/>
      <c r="V107" s="41"/>
      <c r="W107" s="41"/>
      <c r="X107" s="41"/>
      <c r="Y107" s="41"/>
      <c r="Z107" s="41"/>
      <c r="AA107" s="41"/>
      <c r="AB107" s="41"/>
      <c r="AC107" s="41"/>
      <c r="AD107" s="41"/>
      <c r="AE107" s="41"/>
      <c r="AR107" s="227" t="s">
        <v>315</v>
      </c>
      <c r="AT107" s="227" t="s">
        <v>310</v>
      </c>
      <c r="AU107" s="227" t="s">
        <v>85</v>
      </c>
      <c r="AY107" s="20" t="s">
        <v>308</v>
      </c>
      <c r="BE107" s="228">
        <f>IF(N107="základní",J107,0)</f>
        <v>0</v>
      </c>
      <c r="BF107" s="228">
        <f>IF(N107="snížená",J107,0)</f>
        <v>0</v>
      </c>
      <c r="BG107" s="228">
        <f>IF(N107="zákl. přenesená",J107,0)</f>
        <v>0</v>
      </c>
      <c r="BH107" s="228">
        <f>IF(N107="sníž. přenesená",J107,0)</f>
        <v>0</v>
      </c>
      <c r="BI107" s="228">
        <f>IF(N107="nulová",J107,0)</f>
        <v>0</v>
      </c>
      <c r="BJ107" s="20" t="s">
        <v>83</v>
      </c>
      <c r="BK107" s="228">
        <f>ROUND(I107*H107,2)</f>
        <v>0</v>
      </c>
      <c r="BL107" s="20" t="s">
        <v>315</v>
      </c>
      <c r="BM107" s="227" t="s">
        <v>909</v>
      </c>
    </row>
    <row r="108" s="13" customFormat="1">
      <c r="A108" s="13"/>
      <c r="B108" s="234"/>
      <c r="C108" s="235"/>
      <c r="D108" s="236" t="s">
        <v>319</v>
      </c>
      <c r="E108" s="237" t="s">
        <v>19</v>
      </c>
      <c r="F108" s="238" t="s">
        <v>910</v>
      </c>
      <c r="G108" s="235"/>
      <c r="H108" s="239">
        <v>13.9</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83</v>
      </c>
      <c r="AY108" s="245" t="s">
        <v>308</v>
      </c>
    </row>
    <row r="109" s="2" customFormat="1" ht="16.5" customHeight="1">
      <c r="A109" s="41"/>
      <c r="B109" s="42"/>
      <c r="C109" s="216" t="s">
        <v>336</v>
      </c>
      <c r="D109" s="216" t="s">
        <v>310</v>
      </c>
      <c r="E109" s="217" t="s">
        <v>911</v>
      </c>
      <c r="F109" s="218" t="s">
        <v>912</v>
      </c>
      <c r="G109" s="219" t="s">
        <v>442</v>
      </c>
      <c r="H109" s="220">
        <v>286</v>
      </c>
      <c r="I109" s="221"/>
      <c r="J109" s="222">
        <f>ROUND(I109*H109,2)</f>
        <v>0</v>
      </c>
      <c r="K109" s="218" t="s">
        <v>314</v>
      </c>
      <c r="L109" s="47"/>
      <c r="M109" s="223" t="s">
        <v>19</v>
      </c>
      <c r="N109" s="224" t="s">
        <v>47</v>
      </c>
      <c r="O109" s="87"/>
      <c r="P109" s="225">
        <f>O109*H109</f>
        <v>0</v>
      </c>
      <c r="Q109" s="225">
        <v>0.00010000000000000001</v>
      </c>
      <c r="R109" s="225">
        <f>Q109*H109</f>
        <v>0.0286</v>
      </c>
      <c r="S109" s="225">
        <v>2.4100000000000001</v>
      </c>
      <c r="T109" s="226">
        <f>S109*H109</f>
        <v>689.25999999999999</v>
      </c>
      <c r="U109" s="41"/>
      <c r="V109" s="41"/>
      <c r="W109" s="41"/>
      <c r="X109" s="41"/>
      <c r="Y109" s="41"/>
      <c r="Z109" s="41"/>
      <c r="AA109" s="41"/>
      <c r="AB109" s="41"/>
      <c r="AC109" s="41"/>
      <c r="AD109" s="41"/>
      <c r="AE109" s="41"/>
      <c r="AR109" s="227" t="s">
        <v>315</v>
      </c>
      <c r="AT109" s="227" t="s">
        <v>310</v>
      </c>
      <c r="AU109" s="227" t="s">
        <v>85</v>
      </c>
      <c r="AY109" s="20" t="s">
        <v>308</v>
      </c>
      <c r="BE109" s="228">
        <f>IF(N109="základní",J109,0)</f>
        <v>0</v>
      </c>
      <c r="BF109" s="228">
        <f>IF(N109="snížená",J109,0)</f>
        <v>0</v>
      </c>
      <c r="BG109" s="228">
        <f>IF(N109="zákl. přenesená",J109,0)</f>
        <v>0</v>
      </c>
      <c r="BH109" s="228">
        <f>IF(N109="sníž. přenesená",J109,0)</f>
        <v>0</v>
      </c>
      <c r="BI109" s="228">
        <f>IF(N109="nulová",J109,0)</f>
        <v>0</v>
      </c>
      <c r="BJ109" s="20" t="s">
        <v>83</v>
      </c>
      <c r="BK109" s="228">
        <f>ROUND(I109*H109,2)</f>
        <v>0</v>
      </c>
      <c r="BL109" s="20" t="s">
        <v>315</v>
      </c>
      <c r="BM109" s="227" t="s">
        <v>913</v>
      </c>
    </row>
    <row r="110" s="2" customFormat="1">
      <c r="A110" s="41"/>
      <c r="B110" s="42"/>
      <c r="C110" s="43"/>
      <c r="D110" s="229" t="s">
        <v>317</v>
      </c>
      <c r="E110" s="43"/>
      <c r="F110" s="230" t="s">
        <v>914</v>
      </c>
      <c r="G110" s="43"/>
      <c r="H110" s="43"/>
      <c r="I110" s="231"/>
      <c r="J110" s="43"/>
      <c r="K110" s="43"/>
      <c r="L110" s="47"/>
      <c r="M110" s="232"/>
      <c r="N110" s="233"/>
      <c r="O110" s="87"/>
      <c r="P110" s="87"/>
      <c r="Q110" s="87"/>
      <c r="R110" s="87"/>
      <c r="S110" s="87"/>
      <c r="T110" s="88"/>
      <c r="U110" s="41"/>
      <c r="V110" s="41"/>
      <c r="W110" s="41"/>
      <c r="X110" s="41"/>
      <c r="Y110" s="41"/>
      <c r="Z110" s="41"/>
      <c r="AA110" s="41"/>
      <c r="AB110" s="41"/>
      <c r="AC110" s="41"/>
      <c r="AD110" s="41"/>
      <c r="AE110" s="41"/>
      <c r="AT110" s="20" t="s">
        <v>317</v>
      </c>
      <c r="AU110" s="20" t="s">
        <v>85</v>
      </c>
    </row>
    <row r="111" s="13" customFormat="1">
      <c r="A111" s="13"/>
      <c r="B111" s="234"/>
      <c r="C111" s="235"/>
      <c r="D111" s="236" t="s">
        <v>319</v>
      </c>
      <c r="E111" s="237" t="s">
        <v>19</v>
      </c>
      <c r="F111" s="238" t="s">
        <v>915</v>
      </c>
      <c r="G111" s="235"/>
      <c r="H111" s="239">
        <v>260</v>
      </c>
      <c r="I111" s="240"/>
      <c r="J111" s="235"/>
      <c r="K111" s="235"/>
      <c r="L111" s="241"/>
      <c r="M111" s="242"/>
      <c r="N111" s="243"/>
      <c r="O111" s="243"/>
      <c r="P111" s="243"/>
      <c r="Q111" s="243"/>
      <c r="R111" s="243"/>
      <c r="S111" s="243"/>
      <c r="T111" s="244"/>
      <c r="U111" s="13"/>
      <c r="V111" s="13"/>
      <c r="W111" s="13"/>
      <c r="X111" s="13"/>
      <c r="Y111" s="13"/>
      <c r="Z111" s="13"/>
      <c r="AA111" s="13"/>
      <c r="AB111" s="13"/>
      <c r="AC111" s="13"/>
      <c r="AD111" s="13"/>
      <c r="AE111" s="13"/>
      <c r="AT111" s="245" t="s">
        <v>319</v>
      </c>
      <c r="AU111" s="245" t="s">
        <v>85</v>
      </c>
      <c r="AV111" s="13" t="s">
        <v>85</v>
      </c>
      <c r="AW111" s="13" t="s">
        <v>37</v>
      </c>
      <c r="AX111" s="13" t="s">
        <v>76</v>
      </c>
      <c r="AY111" s="245" t="s">
        <v>308</v>
      </c>
    </row>
    <row r="112" s="13" customFormat="1">
      <c r="A112" s="13"/>
      <c r="B112" s="234"/>
      <c r="C112" s="235"/>
      <c r="D112" s="236" t="s">
        <v>319</v>
      </c>
      <c r="E112" s="237" t="s">
        <v>19</v>
      </c>
      <c r="F112" s="238" t="s">
        <v>916</v>
      </c>
      <c r="G112" s="235"/>
      <c r="H112" s="239">
        <v>26</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76</v>
      </c>
      <c r="AY112" s="245" t="s">
        <v>308</v>
      </c>
    </row>
    <row r="113" s="15" customFormat="1">
      <c r="A113" s="15"/>
      <c r="B113" s="259"/>
      <c r="C113" s="260"/>
      <c r="D113" s="236" t="s">
        <v>319</v>
      </c>
      <c r="E113" s="261" t="s">
        <v>19</v>
      </c>
      <c r="F113" s="262" t="s">
        <v>448</v>
      </c>
      <c r="G113" s="260"/>
      <c r="H113" s="263">
        <v>286</v>
      </c>
      <c r="I113" s="264"/>
      <c r="J113" s="260"/>
      <c r="K113" s="260"/>
      <c r="L113" s="265"/>
      <c r="M113" s="266"/>
      <c r="N113" s="267"/>
      <c r="O113" s="267"/>
      <c r="P113" s="267"/>
      <c r="Q113" s="267"/>
      <c r="R113" s="267"/>
      <c r="S113" s="267"/>
      <c r="T113" s="268"/>
      <c r="U113" s="15"/>
      <c r="V113" s="15"/>
      <c r="W113" s="15"/>
      <c r="X113" s="15"/>
      <c r="Y113" s="15"/>
      <c r="Z113" s="15"/>
      <c r="AA113" s="15"/>
      <c r="AB113" s="15"/>
      <c r="AC113" s="15"/>
      <c r="AD113" s="15"/>
      <c r="AE113" s="15"/>
      <c r="AT113" s="269" t="s">
        <v>319</v>
      </c>
      <c r="AU113" s="269" t="s">
        <v>85</v>
      </c>
      <c r="AV113" s="15" t="s">
        <v>315</v>
      </c>
      <c r="AW113" s="15" t="s">
        <v>37</v>
      </c>
      <c r="AX113" s="15" t="s">
        <v>83</v>
      </c>
      <c r="AY113" s="269" t="s">
        <v>308</v>
      </c>
    </row>
    <row r="114" s="12" customFormat="1" ht="22.8" customHeight="1">
      <c r="A114" s="12"/>
      <c r="B114" s="200"/>
      <c r="C114" s="201"/>
      <c r="D114" s="202" t="s">
        <v>75</v>
      </c>
      <c r="E114" s="214" t="s">
        <v>489</v>
      </c>
      <c r="F114" s="214" t="s">
        <v>490</v>
      </c>
      <c r="G114" s="201"/>
      <c r="H114" s="201"/>
      <c r="I114" s="204"/>
      <c r="J114" s="215">
        <f>BK114</f>
        <v>0</v>
      </c>
      <c r="K114" s="201"/>
      <c r="L114" s="206"/>
      <c r="M114" s="207"/>
      <c r="N114" s="208"/>
      <c r="O114" s="208"/>
      <c r="P114" s="209">
        <f>SUM(P115:P147)</f>
        <v>0</v>
      </c>
      <c r="Q114" s="208"/>
      <c r="R114" s="209">
        <f>SUM(R115:R147)</f>
        <v>0</v>
      </c>
      <c r="S114" s="208"/>
      <c r="T114" s="210">
        <f>SUM(T115:T147)</f>
        <v>0</v>
      </c>
      <c r="U114" s="12"/>
      <c r="V114" s="12"/>
      <c r="W114" s="12"/>
      <c r="X114" s="12"/>
      <c r="Y114" s="12"/>
      <c r="Z114" s="12"/>
      <c r="AA114" s="12"/>
      <c r="AB114" s="12"/>
      <c r="AC114" s="12"/>
      <c r="AD114" s="12"/>
      <c r="AE114" s="12"/>
      <c r="AR114" s="211" t="s">
        <v>83</v>
      </c>
      <c r="AT114" s="212" t="s">
        <v>75</v>
      </c>
      <c r="AU114" s="212" t="s">
        <v>83</v>
      </c>
      <c r="AY114" s="211" t="s">
        <v>308</v>
      </c>
      <c r="BK114" s="213">
        <f>SUM(BK115:BK147)</f>
        <v>0</v>
      </c>
    </row>
    <row r="115" s="2" customFormat="1" ht="21.75" customHeight="1">
      <c r="A115" s="41"/>
      <c r="B115" s="42"/>
      <c r="C115" s="216" t="s">
        <v>342</v>
      </c>
      <c r="D115" s="216" t="s">
        <v>310</v>
      </c>
      <c r="E115" s="217" t="s">
        <v>917</v>
      </c>
      <c r="F115" s="218" t="s">
        <v>918</v>
      </c>
      <c r="G115" s="219" t="s">
        <v>493</v>
      </c>
      <c r="H115" s="220">
        <v>689.25999999999999</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919</v>
      </c>
    </row>
    <row r="116" s="2" customFormat="1">
      <c r="A116" s="41"/>
      <c r="B116" s="42"/>
      <c r="C116" s="43"/>
      <c r="D116" s="229" t="s">
        <v>317</v>
      </c>
      <c r="E116" s="43"/>
      <c r="F116" s="230" t="s">
        <v>920</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921</v>
      </c>
      <c r="G117" s="235"/>
      <c r="H117" s="239">
        <v>689.25999999999999</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16.5" customHeight="1">
      <c r="A118" s="41"/>
      <c r="B118" s="42"/>
      <c r="C118" s="216" t="s">
        <v>347</v>
      </c>
      <c r="D118" s="216" t="s">
        <v>310</v>
      </c>
      <c r="E118" s="217" t="s">
        <v>922</v>
      </c>
      <c r="F118" s="218" t="s">
        <v>923</v>
      </c>
      <c r="G118" s="219" t="s">
        <v>493</v>
      </c>
      <c r="H118" s="220">
        <v>13095.940000000001</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924</v>
      </c>
    </row>
    <row r="119" s="2" customFormat="1">
      <c r="A119" s="41"/>
      <c r="B119" s="42"/>
      <c r="C119" s="43"/>
      <c r="D119" s="229" t="s">
        <v>317</v>
      </c>
      <c r="E119" s="43"/>
      <c r="F119" s="230" t="s">
        <v>925</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926</v>
      </c>
      <c r="G120" s="235"/>
      <c r="H120" s="239">
        <v>13095.940000000001</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16.5" customHeight="1">
      <c r="A121" s="41"/>
      <c r="B121" s="42"/>
      <c r="C121" s="216" t="s">
        <v>352</v>
      </c>
      <c r="D121" s="216" t="s">
        <v>310</v>
      </c>
      <c r="E121" s="217" t="s">
        <v>927</v>
      </c>
      <c r="F121" s="218" t="s">
        <v>928</v>
      </c>
      <c r="G121" s="219" t="s">
        <v>493</v>
      </c>
      <c r="H121" s="220">
        <v>759.09900000000005</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929</v>
      </c>
    </row>
    <row r="122" s="2" customFormat="1">
      <c r="A122" s="41"/>
      <c r="B122" s="42"/>
      <c r="C122" s="43"/>
      <c r="D122" s="229" t="s">
        <v>317</v>
      </c>
      <c r="E122" s="43"/>
      <c r="F122" s="230" t="s">
        <v>930</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2" customFormat="1" ht="24.15" customHeight="1">
      <c r="A123" s="41"/>
      <c r="B123" s="42"/>
      <c r="C123" s="216" t="s">
        <v>357</v>
      </c>
      <c r="D123" s="216" t="s">
        <v>310</v>
      </c>
      <c r="E123" s="217" t="s">
        <v>931</v>
      </c>
      <c r="F123" s="218" t="s">
        <v>932</v>
      </c>
      <c r="G123" s="219" t="s">
        <v>493</v>
      </c>
      <c r="H123" s="220">
        <v>2.6000000000000001</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933</v>
      </c>
    </row>
    <row r="124" s="2" customFormat="1">
      <c r="A124" s="41"/>
      <c r="B124" s="42"/>
      <c r="C124" s="43"/>
      <c r="D124" s="229" t="s">
        <v>317</v>
      </c>
      <c r="E124" s="43"/>
      <c r="F124" s="230" t="s">
        <v>934</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935</v>
      </c>
      <c r="G125" s="235"/>
      <c r="H125" s="239">
        <v>2.6000000000000001</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83</v>
      </c>
      <c r="AY125" s="245" t="s">
        <v>308</v>
      </c>
    </row>
    <row r="126" s="2" customFormat="1" ht="24.15" customHeight="1">
      <c r="A126" s="41"/>
      <c r="B126" s="42"/>
      <c r="C126" s="216" t="s">
        <v>362</v>
      </c>
      <c r="D126" s="216" t="s">
        <v>310</v>
      </c>
      <c r="E126" s="217" t="s">
        <v>936</v>
      </c>
      <c r="F126" s="218" t="s">
        <v>937</v>
      </c>
      <c r="G126" s="219" t="s">
        <v>493</v>
      </c>
      <c r="H126" s="220">
        <v>722.75900000000001</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938</v>
      </c>
    </row>
    <row r="127" s="2" customFormat="1">
      <c r="A127" s="41"/>
      <c r="B127" s="42"/>
      <c r="C127" s="43"/>
      <c r="D127" s="229" t="s">
        <v>317</v>
      </c>
      <c r="E127" s="43"/>
      <c r="F127" s="230" t="s">
        <v>939</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3" customFormat="1">
      <c r="A128" s="13"/>
      <c r="B128" s="234"/>
      <c r="C128" s="235"/>
      <c r="D128" s="236" t="s">
        <v>319</v>
      </c>
      <c r="E128" s="237" t="s">
        <v>19</v>
      </c>
      <c r="F128" s="238" t="s">
        <v>921</v>
      </c>
      <c r="G128" s="235"/>
      <c r="H128" s="239">
        <v>689.25999999999999</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76</v>
      </c>
      <c r="AY128" s="245" t="s">
        <v>308</v>
      </c>
    </row>
    <row r="129" s="13" customFormat="1">
      <c r="A129" s="13"/>
      <c r="B129" s="234"/>
      <c r="C129" s="235"/>
      <c r="D129" s="236" t="s">
        <v>319</v>
      </c>
      <c r="E129" s="237" t="s">
        <v>19</v>
      </c>
      <c r="F129" s="238" t="s">
        <v>940</v>
      </c>
      <c r="G129" s="235"/>
      <c r="H129" s="239">
        <v>33.499000000000002</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76</v>
      </c>
      <c r="AY129" s="245" t="s">
        <v>308</v>
      </c>
    </row>
    <row r="130" s="15" customFormat="1">
      <c r="A130" s="15"/>
      <c r="B130" s="259"/>
      <c r="C130" s="260"/>
      <c r="D130" s="236" t="s">
        <v>319</v>
      </c>
      <c r="E130" s="261" t="s">
        <v>19</v>
      </c>
      <c r="F130" s="262" t="s">
        <v>448</v>
      </c>
      <c r="G130" s="260"/>
      <c r="H130" s="263">
        <v>722.75900000000001</v>
      </c>
      <c r="I130" s="264"/>
      <c r="J130" s="260"/>
      <c r="K130" s="260"/>
      <c r="L130" s="265"/>
      <c r="M130" s="266"/>
      <c r="N130" s="267"/>
      <c r="O130" s="267"/>
      <c r="P130" s="267"/>
      <c r="Q130" s="267"/>
      <c r="R130" s="267"/>
      <c r="S130" s="267"/>
      <c r="T130" s="268"/>
      <c r="U130" s="15"/>
      <c r="V130" s="15"/>
      <c r="W130" s="15"/>
      <c r="X130" s="15"/>
      <c r="Y130" s="15"/>
      <c r="Z130" s="15"/>
      <c r="AA130" s="15"/>
      <c r="AB130" s="15"/>
      <c r="AC130" s="15"/>
      <c r="AD130" s="15"/>
      <c r="AE130" s="15"/>
      <c r="AT130" s="269" t="s">
        <v>319</v>
      </c>
      <c r="AU130" s="269" t="s">
        <v>85</v>
      </c>
      <c r="AV130" s="15" t="s">
        <v>315</v>
      </c>
      <c r="AW130" s="15" t="s">
        <v>37</v>
      </c>
      <c r="AX130" s="15" t="s">
        <v>83</v>
      </c>
      <c r="AY130" s="269" t="s">
        <v>308</v>
      </c>
    </row>
    <row r="131" s="2" customFormat="1" ht="24.15" customHeight="1">
      <c r="A131" s="41"/>
      <c r="B131" s="42"/>
      <c r="C131" s="216" t="s">
        <v>367</v>
      </c>
      <c r="D131" s="216" t="s">
        <v>310</v>
      </c>
      <c r="E131" s="217" t="s">
        <v>941</v>
      </c>
      <c r="F131" s="218" t="s">
        <v>942</v>
      </c>
      <c r="G131" s="219" t="s">
        <v>493</v>
      </c>
      <c r="H131" s="220">
        <v>32.340000000000003</v>
      </c>
      <c r="I131" s="221"/>
      <c r="J131" s="222">
        <f>ROUND(I131*H131,2)</f>
        <v>0</v>
      </c>
      <c r="K131" s="218" t="s">
        <v>314</v>
      </c>
      <c r="L131" s="47"/>
      <c r="M131" s="223" t="s">
        <v>19</v>
      </c>
      <c r="N131" s="224" t="s">
        <v>47</v>
      </c>
      <c r="O131" s="87"/>
      <c r="P131" s="225">
        <f>O131*H131</f>
        <v>0</v>
      </c>
      <c r="Q131" s="225">
        <v>0</v>
      </c>
      <c r="R131" s="225">
        <f>Q131*H131</f>
        <v>0</v>
      </c>
      <c r="S131" s="225">
        <v>0</v>
      </c>
      <c r="T131" s="226">
        <f>S131*H131</f>
        <v>0</v>
      </c>
      <c r="U131" s="41"/>
      <c r="V131" s="41"/>
      <c r="W131" s="41"/>
      <c r="X131" s="41"/>
      <c r="Y131" s="41"/>
      <c r="Z131" s="41"/>
      <c r="AA131" s="41"/>
      <c r="AB131" s="41"/>
      <c r="AC131" s="41"/>
      <c r="AD131" s="41"/>
      <c r="AE131" s="41"/>
      <c r="AR131" s="227" t="s">
        <v>315</v>
      </c>
      <c r="AT131" s="227" t="s">
        <v>310</v>
      </c>
      <c r="AU131" s="227" t="s">
        <v>85</v>
      </c>
      <c r="AY131" s="20" t="s">
        <v>308</v>
      </c>
      <c r="BE131" s="228">
        <f>IF(N131="základní",J131,0)</f>
        <v>0</v>
      </c>
      <c r="BF131" s="228">
        <f>IF(N131="snížená",J131,0)</f>
        <v>0</v>
      </c>
      <c r="BG131" s="228">
        <f>IF(N131="zákl. přenesená",J131,0)</f>
        <v>0</v>
      </c>
      <c r="BH131" s="228">
        <f>IF(N131="sníž. přenesená",J131,0)</f>
        <v>0</v>
      </c>
      <c r="BI131" s="228">
        <f>IF(N131="nulová",J131,0)</f>
        <v>0</v>
      </c>
      <c r="BJ131" s="20" t="s">
        <v>83</v>
      </c>
      <c r="BK131" s="228">
        <f>ROUND(I131*H131,2)</f>
        <v>0</v>
      </c>
      <c r="BL131" s="20" t="s">
        <v>315</v>
      </c>
      <c r="BM131" s="227" t="s">
        <v>943</v>
      </c>
    </row>
    <row r="132" s="2" customFormat="1">
      <c r="A132" s="41"/>
      <c r="B132" s="42"/>
      <c r="C132" s="43"/>
      <c r="D132" s="229" t="s">
        <v>317</v>
      </c>
      <c r="E132" s="43"/>
      <c r="F132" s="230" t="s">
        <v>944</v>
      </c>
      <c r="G132" s="43"/>
      <c r="H132" s="43"/>
      <c r="I132" s="231"/>
      <c r="J132" s="43"/>
      <c r="K132" s="43"/>
      <c r="L132" s="47"/>
      <c r="M132" s="232"/>
      <c r="N132" s="233"/>
      <c r="O132" s="87"/>
      <c r="P132" s="87"/>
      <c r="Q132" s="87"/>
      <c r="R132" s="87"/>
      <c r="S132" s="87"/>
      <c r="T132" s="88"/>
      <c r="U132" s="41"/>
      <c r="V132" s="41"/>
      <c r="W132" s="41"/>
      <c r="X132" s="41"/>
      <c r="Y132" s="41"/>
      <c r="Z132" s="41"/>
      <c r="AA132" s="41"/>
      <c r="AB132" s="41"/>
      <c r="AC132" s="41"/>
      <c r="AD132" s="41"/>
      <c r="AE132" s="41"/>
      <c r="AT132" s="20" t="s">
        <v>317</v>
      </c>
      <c r="AU132" s="20" t="s">
        <v>85</v>
      </c>
    </row>
    <row r="133" s="13" customFormat="1">
      <c r="A133" s="13"/>
      <c r="B133" s="234"/>
      <c r="C133" s="235"/>
      <c r="D133" s="236" t="s">
        <v>319</v>
      </c>
      <c r="E133" s="237" t="s">
        <v>19</v>
      </c>
      <c r="F133" s="238" t="s">
        <v>945</v>
      </c>
      <c r="G133" s="235"/>
      <c r="H133" s="239">
        <v>32.340000000000003</v>
      </c>
      <c r="I133" s="240"/>
      <c r="J133" s="235"/>
      <c r="K133" s="235"/>
      <c r="L133" s="241"/>
      <c r="M133" s="242"/>
      <c r="N133" s="243"/>
      <c r="O133" s="243"/>
      <c r="P133" s="243"/>
      <c r="Q133" s="243"/>
      <c r="R133" s="243"/>
      <c r="S133" s="243"/>
      <c r="T133" s="244"/>
      <c r="U133" s="13"/>
      <c r="V133" s="13"/>
      <c r="W133" s="13"/>
      <c r="X133" s="13"/>
      <c r="Y133" s="13"/>
      <c r="Z133" s="13"/>
      <c r="AA133" s="13"/>
      <c r="AB133" s="13"/>
      <c r="AC133" s="13"/>
      <c r="AD133" s="13"/>
      <c r="AE133" s="13"/>
      <c r="AT133" s="245" t="s">
        <v>319</v>
      </c>
      <c r="AU133" s="245" t="s">
        <v>85</v>
      </c>
      <c r="AV133" s="13" t="s">
        <v>85</v>
      </c>
      <c r="AW133" s="13" t="s">
        <v>37</v>
      </c>
      <c r="AX133" s="13" t="s">
        <v>83</v>
      </c>
      <c r="AY133" s="245" t="s">
        <v>308</v>
      </c>
    </row>
    <row r="134" s="2" customFormat="1" ht="24.15" customHeight="1">
      <c r="A134" s="41"/>
      <c r="B134" s="42"/>
      <c r="C134" s="216" t="s">
        <v>8</v>
      </c>
      <c r="D134" s="216" t="s">
        <v>310</v>
      </c>
      <c r="E134" s="217" t="s">
        <v>946</v>
      </c>
      <c r="F134" s="218" t="s">
        <v>947</v>
      </c>
      <c r="G134" s="219" t="s">
        <v>493</v>
      </c>
      <c r="H134" s="220">
        <v>69.838999999999999</v>
      </c>
      <c r="I134" s="221"/>
      <c r="J134" s="222">
        <f>ROUND(I134*H134,2)</f>
        <v>0</v>
      </c>
      <c r="K134" s="218" t="s">
        <v>314</v>
      </c>
      <c r="L134" s="47"/>
      <c r="M134" s="223" t="s">
        <v>19</v>
      </c>
      <c r="N134" s="224" t="s">
        <v>47</v>
      </c>
      <c r="O134" s="87"/>
      <c r="P134" s="225">
        <f>O134*H134</f>
        <v>0</v>
      </c>
      <c r="Q134" s="225">
        <v>0</v>
      </c>
      <c r="R134" s="225">
        <f>Q134*H134</f>
        <v>0</v>
      </c>
      <c r="S134" s="225">
        <v>0</v>
      </c>
      <c r="T134" s="226">
        <f>S134*H134</f>
        <v>0</v>
      </c>
      <c r="U134" s="41"/>
      <c r="V134" s="41"/>
      <c r="W134" s="41"/>
      <c r="X134" s="41"/>
      <c r="Y134" s="41"/>
      <c r="Z134" s="41"/>
      <c r="AA134" s="41"/>
      <c r="AB134" s="41"/>
      <c r="AC134" s="41"/>
      <c r="AD134" s="41"/>
      <c r="AE134" s="41"/>
      <c r="AR134" s="227" t="s">
        <v>315</v>
      </c>
      <c r="AT134" s="227" t="s">
        <v>310</v>
      </c>
      <c r="AU134" s="227" t="s">
        <v>85</v>
      </c>
      <c r="AY134" s="20" t="s">
        <v>308</v>
      </c>
      <c r="BE134" s="228">
        <f>IF(N134="základní",J134,0)</f>
        <v>0</v>
      </c>
      <c r="BF134" s="228">
        <f>IF(N134="snížená",J134,0)</f>
        <v>0</v>
      </c>
      <c r="BG134" s="228">
        <f>IF(N134="zákl. přenesená",J134,0)</f>
        <v>0</v>
      </c>
      <c r="BH134" s="228">
        <f>IF(N134="sníž. přenesená",J134,0)</f>
        <v>0</v>
      </c>
      <c r="BI134" s="228">
        <f>IF(N134="nulová",J134,0)</f>
        <v>0</v>
      </c>
      <c r="BJ134" s="20" t="s">
        <v>83</v>
      </c>
      <c r="BK134" s="228">
        <f>ROUND(I134*H134,2)</f>
        <v>0</v>
      </c>
      <c r="BL134" s="20" t="s">
        <v>315</v>
      </c>
      <c r="BM134" s="227" t="s">
        <v>948</v>
      </c>
    </row>
    <row r="135" s="2" customFormat="1">
      <c r="A135" s="41"/>
      <c r="B135" s="42"/>
      <c r="C135" s="43"/>
      <c r="D135" s="229" t="s">
        <v>317</v>
      </c>
      <c r="E135" s="43"/>
      <c r="F135" s="230" t="s">
        <v>949</v>
      </c>
      <c r="G135" s="43"/>
      <c r="H135" s="43"/>
      <c r="I135" s="231"/>
      <c r="J135" s="43"/>
      <c r="K135" s="43"/>
      <c r="L135" s="47"/>
      <c r="M135" s="232"/>
      <c r="N135" s="233"/>
      <c r="O135" s="87"/>
      <c r="P135" s="87"/>
      <c r="Q135" s="87"/>
      <c r="R135" s="87"/>
      <c r="S135" s="87"/>
      <c r="T135" s="88"/>
      <c r="U135" s="41"/>
      <c r="V135" s="41"/>
      <c r="W135" s="41"/>
      <c r="X135" s="41"/>
      <c r="Y135" s="41"/>
      <c r="Z135" s="41"/>
      <c r="AA135" s="41"/>
      <c r="AB135" s="41"/>
      <c r="AC135" s="41"/>
      <c r="AD135" s="41"/>
      <c r="AE135" s="41"/>
      <c r="AT135" s="20" t="s">
        <v>317</v>
      </c>
      <c r="AU135" s="20" t="s">
        <v>85</v>
      </c>
    </row>
    <row r="136" s="13" customFormat="1">
      <c r="A136" s="13"/>
      <c r="B136" s="234"/>
      <c r="C136" s="235"/>
      <c r="D136" s="236" t="s">
        <v>319</v>
      </c>
      <c r="E136" s="237" t="s">
        <v>19</v>
      </c>
      <c r="F136" s="238" t="s">
        <v>945</v>
      </c>
      <c r="G136" s="235"/>
      <c r="H136" s="239">
        <v>32.340000000000003</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950</v>
      </c>
      <c r="G137" s="235"/>
      <c r="H137" s="239">
        <v>1.3999999999999999</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951</v>
      </c>
      <c r="G138" s="235"/>
      <c r="H138" s="239">
        <v>2.6000000000000001</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3" customFormat="1">
      <c r="A139" s="13"/>
      <c r="B139" s="234"/>
      <c r="C139" s="235"/>
      <c r="D139" s="236" t="s">
        <v>319</v>
      </c>
      <c r="E139" s="237" t="s">
        <v>19</v>
      </c>
      <c r="F139" s="238" t="s">
        <v>940</v>
      </c>
      <c r="G139" s="235"/>
      <c r="H139" s="239">
        <v>33.499000000000002</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5" customFormat="1">
      <c r="A140" s="15"/>
      <c r="B140" s="259"/>
      <c r="C140" s="260"/>
      <c r="D140" s="236" t="s">
        <v>319</v>
      </c>
      <c r="E140" s="261" t="s">
        <v>19</v>
      </c>
      <c r="F140" s="262" t="s">
        <v>448</v>
      </c>
      <c r="G140" s="260"/>
      <c r="H140" s="263">
        <v>69.838999999999999</v>
      </c>
      <c r="I140" s="264"/>
      <c r="J140" s="260"/>
      <c r="K140" s="260"/>
      <c r="L140" s="265"/>
      <c r="M140" s="266"/>
      <c r="N140" s="267"/>
      <c r="O140" s="267"/>
      <c r="P140" s="267"/>
      <c r="Q140" s="267"/>
      <c r="R140" s="267"/>
      <c r="S140" s="267"/>
      <c r="T140" s="268"/>
      <c r="U140" s="15"/>
      <c r="V140" s="15"/>
      <c r="W140" s="15"/>
      <c r="X140" s="15"/>
      <c r="Y140" s="15"/>
      <c r="Z140" s="15"/>
      <c r="AA140" s="15"/>
      <c r="AB140" s="15"/>
      <c r="AC140" s="15"/>
      <c r="AD140" s="15"/>
      <c r="AE140" s="15"/>
      <c r="AT140" s="269" t="s">
        <v>319</v>
      </c>
      <c r="AU140" s="269" t="s">
        <v>85</v>
      </c>
      <c r="AV140" s="15" t="s">
        <v>315</v>
      </c>
      <c r="AW140" s="15" t="s">
        <v>37</v>
      </c>
      <c r="AX140" s="15" t="s">
        <v>83</v>
      </c>
      <c r="AY140" s="269" t="s">
        <v>308</v>
      </c>
    </row>
    <row r="141" s="2" customFormat="1" ht="24.15" customHeight="1">
      <c r="A141" s="41"/>
      <c r="B141" s="42"/>
      <c r="C141" s="216" t="s">
        <v>376</v>
      </c>
      <c r="D141" s="216" t="s">
        <v>310</v>
      </c>
      <c r="E141" s="217" t="s">
        <v>952</v>
      </c>
      <c r="F141" s="218" t="s">
        <v>953</v>
      </c>
      <c r="G141" s="219" t="s">
        <v>493</v>
      </c>
      <c r="H141" s="220">
        <v>1326.941</v>
      </c>
      <c r="I141" s="221"/>
      <c r="J141" s="222">
        <f>ROUND(I141*H141,2)</f>
        <v>0</v>
      </c>
      <c r="K141" s="218" t="s">
        <v>314</v>
      </c>
      <c r="L141" s="47"/>
      <c r="M141" s="223" t="s">
        <v>19</v>
      </c>
      <c r="N141" s="224" t="s">
        <v>47</v>
      </c>
      <c r="O141" s="87"/>
      <c r="P141" s="225">
        <f>O141*H141</f>
        <v>0</v>
      </c>
      <c r="Q141" s="225">
        <v>0</v>
      </c>
      <c r="R141" s="225">
        <f>Q141*H141</f>
        <v>0</v>
      </c>
      <c r="S141" s="225">
        <v>0</v>
      </c>
      <c r="T141" s="226">
        <f>S141*H141</f>
        <v>0</v>
      </c>
      <c r="U141" s="41"/>
      <c r="V141" s="41"/>
      <c r="W141" s="41"/>
      <c r="X141" s="41"/>
      <c r="Y141" s="41"/>
      <c r="Z141" s="41"/>
      <c r="AA141" s="41"/>
      <c r="AB141" s="41"/>
      <c r="AC141" s="41"/>
      <c r="AD141" s="41"/>
      <c r="AE141" s="41"/>
      <c r="AR141" s="227" t="s">
        <v>315</v>
      </c>
      <c r="AT141" s="227" t="s">
        <v>310</v>
      </c>
      <c r="AU141" s="227" t="s">
        <v>85</v>
      </c>
      <c r="AY141" s="20" t="s">
        <v>308</v>
      </c>
      <c r="BE141" s="228">
        <f>IF(N141="základní",J141,0)</f>
        <v>0</v>
      </c>
      <c r="BF141" s="228">
        <f>IF(N141="snížená",J141,0)</f>
        <v>0</v>
      </c>
      <c r="BG141" s="228">
        <f>IF(N141="zákl. přenesená",J141,0)</f>
        <v>0</v>
      </c>
      <c r="BH141" s="228">
        <f>IF(N141="sníž. přenesená",J141,0)</f>
        <v>0</v>
      </c>
      <c r="BI141" s="228">
        <f>IF(N141="nulová",J141,0)</f>
        <v>0</v>
      </c>
      <c r="BJ141" s="20" t="s">
        <v>83</v>
      </c>
      <c r="BK141" s="228">
        <f>ROUND(I141*H141,2)</f>
        <v>0</v>
      </c>
      <c r="BL141" s="20" t="s">
        <v>315</v>
      </c>
      <c r="BM141" s="227" t="s">
        <v>954</v>
      </c>
    </row>
    <row r="142" s="2" customFormat="1">
      <c r="A142" s="41"/>
      <c r="B142" s="42"/>
      <c r="C142" s="43"/>
      <c r="D142" s="229" t="s">
        <v>317</v>
      </c>
      <c r="E142" s="43"/>
      <c r="F142" s="230" t="s">
        <v>955</v>
      </c>
      <c r="G142" s="43"/>
      <c r="H142" s="43"/>
      <c r="I142" s="231"/>
      <c r="J142" s="43"/>
      <c r="K142" s="43"/>
      <c r="L142" s="47"/>
      <c r="M142" s="232"/>
      <c r="N142" s="233"/>
      <c r="O142" s="87"/>
      <c r="P142" s="87"/>
      <c r="Q142" s="87"/>
      <c r="R142" s="87"/>
      <c r="S142" s="87"/>
      <c r="T142" s="88"/>
      <c r="U142" s="41"/>
      <c r="V142" s="41"/>
      <c r="W142" s="41"/>
      <c r="X142" s="41"/>
      <c r="Y142" s="41"/>
      <c r="Z142" s="41"/>
      <c r="AA142" s="41"/>
      <c r="AB142" s="41"/>
      <c r="AC142" s="41"/>
      <c r="AD142" s="41"/>
      <c r="AE142" s="41"/>
      <c r="AT142" s="20" t="s">
        <v>317</v>
      </c>
      <c r="AU142" s="20" t="s">
        <v>85</v>
      </c>
    </row>
    <row r="143" s="13" customFormat="1">
      <c r="A143" s="13"/>
      <c r="B143" s="234"/>
      <c r="C143" s="235"/>
      <c r="D143" s="236" t="s">
        <v>319</v>
      </c>
      <c r="E143" s="237" t="s">
        <v>19</v>
      </c>
      <c r="F143" s="238" t="s">
        <v>956</v>
      </c>
      <c r="G143" s="235"/>
      <c r="H143" s="239">
        <v>614.46000000000004</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957</v>
      </c>
      <c r="G144" s="235"/>
      <c r="H144" s="239">
        <v>26.600000000000001</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958</v>
      </c>
      <c r="G145" s="235"/>
      <c r="H145" s="239">
        <v>49.399999999999999</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959</v>
      </c>
      <c r="G146" s="235"/>
      <c r="H146" s="239">
        <v>636.48099999999999</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5" customFormat="1">
      <c r="A147" s="15"/>
      <c r="B147" s="259"/>
      <c r="C147" s="260"/>
      <c r="D147" s="236" t="s">
        <v>319</v>
      </c>
      <c r="E147" s="261" t="s">
        <v>19</v>
      </c>
      <c r="F147" s="262" t="s">
        <v>448</v>
      </c>
      <c r="G147" s="260"/>
      <c r="H147" s="263">
        <v>1326.941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319</v>
      </c>
      <c r="AU147" s="269" t="s">
        <v>85</v>
      </c>
      <c r="AV147" s="15" t="s">
        <v>315</v>
      </c>
      <c r="AW147" s="15" t="s">
        <v>37</v>
      </c>
      <c r="AX147" s="15" t="s">
        <v>83</v>
      </c>
      <c r="AY147" s="269" t="s">
        <v>308</v>
      </c>
    </row>
    <row r="148" s="12" customFormat="1" ht="22.8" customHeight="1">
      <c r="A148" s="12"/>
      <c r="B148" s="200"/>
      <c r="C148" s="201"/>
      <c r="D148" s="202" t="s">
        <v>75</v>
      </c>
      <c r="E148" s="214" t="s">
        <v>518</v>
      </c>
      <c r="F148" s="214" t="s">
        <v>519</v>
      </c>
      <c r="G148" s="201"/>
      <c r="H148" s="201"/>
      <c r="I148" s="204"/>
      <c r="J148" s="215">
        <f>BK148</f>
        <v>0</v>
      </c>
      <c r="K148" s="201"/>
      <c r="L148" s="206"/>
      <c r="M148" s="207"/>
      <c r="N148" s="208"/>
      <c r="O148" s="208"/>
      <c r="P148" s="209">
        <f>SUM(P149:P150)</f>
        <v>0</v>
      </c>
      <c r="Q148" s="208"/>
      <c r="R148" s="209">
        <f>SUM(R149:R150)</f>
        <v>0</v>
      </c>
      <c r="S148" s="208"/>
      <c r="T148" s="210">
        <f>SUM(T149:T150)</f>
        <v>0</v>
      </c>
      <c r="U148" s="12"/>
      <c r="V148" s="12"/>
      <c r="W148" s="12"/>
      <c r="X148" s="12"/>
      <c r="Y148" s="12"/>
      <c r="Z148" s="12"/>
      <c r="AA148" s="12"/>
      <c r="AB148" s="12"/>
      <c r="AC148" s="12"/>
      <c r="AD148" s="12"/>
      <c r="AE148" s="12"/>
      <c r="AR148" s="211" t="s">
        <v>83</v>
      </c>
      <c r="AT148" s="212" t="s">
        <v>75</v>
      </c>
      <c r="AU148" s="212" t="s">
        <v>83</v>
      </c>
      <c r="AY148" s="211" t="s">
        <v>308</v>
      </c>
      <c r="BK148" s="213">
        <f>SUM(BK149:BK150)</f>
        <v>0</v>
      </c>
    </row>
    <row r="149" s="2" customFormat="1" ht="16.5" customHeight="1">
      <c r="A149" s="41"/>
      <c r="B149" s="42"/>
      <c r="C149" s="216" t="s">
        <v>381</v>
      </c>
      <c r="D149" s="216" t="s">
        <v>310</v>
      </c>
      <c r="E149" s="217" t="s">
        <v>960</v>
      </c>
      <c r="F149" s="218" t="s">
        <v>961</v>
      </c>
      <c r="G149" s="219" t="s">
        <v>493</v>
      </c>
      <c r="H149" s="220">
        <v>0.036999999999999998</v>
      </c>
      <c r="I149" s="221"/>
      <c r="J149" s="222">
        <f>ROUND(I149*H149,2)</f>
        <v>0</v>
      </c>
      <c r="K149" s="218" t="s">
        <v>902</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962</v>
      </c>
    </row>
    <row r="150" s="2" customFormat="1">
      <c r="A150" s="41"/>
      <c r="B150" s="42"/>
      <c r="C150" s="43"/>
      <c r="D150" s="229" t="s">
        <v>317</v>
      </c>
      <c r="E150" s="43"/>
      <c r="F150" s="230" t="s">
        <v>963</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2" customFormat="1" ht="25.92" customHeight="1">
      <c r="A151" s="12"/>
      <c r="B151" s="200"/>
      <c r="C151" s="201"/>
      <c r="D151" s="202" t="s">
        <v>75</v>
      </c>
      <c r="E151" s="203" t="s">
        <v>590</v>
      </c>
      <c r="F151" s="203" t="s">
        <v>591</v>
      </c>
      <c r="G151" s="201"/>
      <c r="H151" s="201"/>
      <c r="I151" s="204"/>
      <c r="J151" s="205">
        <f>BK151</f>
        <v>0</v>
      </c>
      <c r="K151" s="201"/>
      <c r="L151" s="206"/>
      <c r="M151" s="207"/>
      <c r="N151" s="208"/>
      <c r="O151" s="208"/>
      <c r="P151" s="209">
        <f>P152</f>
        <v>0</v>
      </c>
      <c r="Q151" s="208"/>
      <c r="R151" s="209">
        <f>R152</f>
        <v>0</v>
      </c>
      <c r="S151" s="208"/>
      <c r="T151" s="210">
        <f>T152</f>
        <v>2.6000000000000001</v>
      </c>
      <c r="U151" s="12"/>
      <c r="V151" s="12"/>
      <c r="W151" s="12"/>
      <c r="X151" s="12"/>
      <c r="Y151" s="12"/>
      <c r="Z151" s="12"/>
      <c r="AA151" s="12"/>
      <c r="AB151" s="12"/>
      <c r="AC151" s="12"/>
      <c r="AD151" s="12"/>
      <c r="AE151" s="12"/>
      <c r="AR151" s="211" t="s">
        <v>85</v>
      </c>
      <c r="AT151" s="212" t="s">
        <v>75</v>
      </c>
      <c r="AU151" s="212" t="s">
        <v>76</v>
      </c>
      <c r="AY151" s="211" t="s">
        <v>308</v>
      </c>
      <c r="BK151" s="213">
        <f>BK152</f>
        <v>0</v>
      </c>
    </row>
    <row r="152" s="12" customFormat="1" ht="22.8" customHeight="1">
      <c r="A152" s="12"/>
      <c r="B152" s="200"/>
      <c r="C152" s="201"/>
      <c r="D152" s="202" t="s">
        <v>75</v>
      </c>
      <c r="E152" s="214" t="s">
        <v>964</v>
      </c>
      <c r="F152" s="214" t="s">
        <v>965</v>
      </c>
      <c r="G152" s="201"/>
      <c r="H152" s="201"/>
      <c r="I152" s="204"/>
      <c r="J152" s="215">
        <f>BK152</f>
        <v>0</v>
      </c>
      <c r="K152" s="201"/>
      <c r="L152" s="206"/>
      <c r="M152" s="207"/>
      <c r="N152" s="208"/>
      <c r="O152" s="208"/>
      <c r="P152" s="209">
        <f>SUM(P153:P155)</f>
        <v>0</v>
      </c>
      <c r="Q152" s="208"/>
      <c r="R152" s="209">
        <f>SUM(R153:R155)</f>
        <v>0</v>
      </c>
      <c r="S152" s="208"/>
      <c r="T152" s="210">
        <f>SUM(T153:T155)</f>
        <v>2.6000000000000001</v>
      </c>
      <c r="U152" s="12"/>
      <c r="V152" s="12"/>
      <c r="W152" s="12"/>
      <c r="X152" s="12"/>
      <c r="Y152" s="12"/>
      <c r="Z152" s="12"/>
      <c r="AA152" s="12"/>
      <c r="AB152" s="12"/>
      <c r="AC152" s="12"/>
      <c r="AD152" s="12"/>
      <c r="AE152" s="12"/>
      <c r="AR152" s="211" t="s">
        <v>85</v>
      </c>
      <c r="AT152" s="212" t="s">
        <v>75</v>
      </c>
      <c r="AU152" s="212" t="s">
        <v>83</v>
      </c>
      <c r="AY152" s="211" t="s">
        <v>308</v>
      </c>
      <c r="BK152" s="213">
        <f>SUM(BK153:BK155)</f>
        <v>0</v>
      </c>
    </row>
    <row r="153" s="2" customFormat="1" ht="16.5" customHeight="1">
      <c r="A153" s="41"/>
      <c r="B153" s="42"/>
      <c r="C153" s="216" t="s">
        <v>386</v>
      </c>
      <c r="D153" s="216" t="s">
        <v>310</v>
      </c>
      <c r="E153" s="217" t="s">
        <v>966</v>
      </c>
      <c r="F153" s="218" t="s">
        <v>967</v>
      </c>
      <c r="G153" s="219" t="s">
        <v>313</v>
      </c>
      <c r="H153" s="220">
        <v>650</v>
      </c>
      <c r="I153" s="221"/>
      <c r="J153" s="222">
        <f>ROUND(I153*H153,2)</f>
        <v>0</v>
      </c>
      <c r="K153" s="218" t="s">
        <v>902</v>
      </c>
      <c r="L153" s="47"/>
      <c r="M153" s="223" t="s">
        <v>19</v>
      </c>
      <c r="N153" s="224" t="s">
        <v>47</v>
      </c>
      <c r="O153" s="87"/>
      <c r="P153" s="225">
        <f>O153*H153</f>
        <v>0</v>
      </c>
      <c r="Q153" s="225">
        <v>0</v>
      </c>
      <c r="R153" s="225">
        <f>Q153*H153</f>
        <v>0</v>
      </c>
      <c r="S153" s="225">
        <v>0.0040000000000000001</v>
      </c>
      <c r="T153" s="226">
        <f>S153*H153</f>
        <v>2.6000000000000001</v>
      </c>
      <c r="U153" s="41"/>
      <c r="V153" s="41"/>
      <c r="W153" s="41"/>
      <c r="X153" s="41"/>
      <c r="Y153" s="41"/>
      <c r="Z153" s="41"/>
      <c r="AA153" s="41"/>
      <c r="AB153" s="41"/>
      <c r="AC153" s="41"/>
      <c r="AD153" s="41"/>
      <c r="AE153" s="41"/>
      <c r="AR153" s="227" t="s">
        <v>391</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391</v>
      </c>
      <c r="BM153" s="227" t="s">
        <v>968</v>
      </c>
    </row>
    <row r="154" s="2" customFormat="1">
      <c r="A154" s="41"/>
      <c r="B154" s="42"/>
      <c r="C154" s="43"/>
      <c r="D154" s="229" t="s">
        <v>317</v>
      </c>
      <c r="E154" s="43"/>
      <c r="F154" s="230" t="s">
        <v>969</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970</v>
      </c>
      <c r="G155" s="235"/>
      <c r="H155" s="239">
        <v>650</v>
      </c>
      <c r="I155" s="240"/>
      <c r="J155" s="235"/>
      <c r="K155" s="235"/>
      <c r="L155" s="241"/>
      <c r="M155" s="246"/>
      <c r="N155" s="247"/>
      <c r="O155" s="247"/>
      <c r="P155" s="247"/>
      <c r="Q155" s="247"/>
      <c r="R155" s="247"/>
      <c r="S155" s="247"/>
      <c r="T155" s="248"/>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2" customFormat="1" ht="6.96" customHeight="1">
      <c r="A156" s="41"/>
      <c r="B156" s="62"/>
      <c r="C156" s="63"/>
      <c r="D156" s="63"/>
      <c r="E156" s="63"/>
      <c r="F156" s="63"/>
      <c r="G156" s="63"/>
      <c r="H156" s="63"/>
      <c r="I156" s="63"/>
      <c r="J156" s="63"/>
      <c r="K156" s="63"/>
      <c r="L156" s="47"/>
      <c r="M156" s="41"/>
      <c r="O156" s="41"/>
      <c r="P156" s="41"/>
      <c r="Q156" s="41"/>
      <c r="R156" s="41"/>
      <c r="S156" s="41"/>
      <c r="T156" s="41"/>
      <c r="U156" s="41"/>
      <c r="V156" s="41"/>
      <c r="W156" s="41"/>
      <c r="X156" s="41"/>
      <c r="Y156" s="41"/>
      <c r="Z156" s="41"/>
      <c r="AA156" s="41"/>
      <c r="AB156" s="41"/>
      <c r="AC156" s="41"/>
      <c r="AD156" s="41"/>
      <c r="AE156" s="41"/>
    </row>
  </sheetData>
  <sheetProtection sheet="1" autoFilter="0" formatColumns="0" formatRows="0" objects="1" scenarios="1" spinCount="100000" saltValue="5/Rcr9w5xAXX4y37Qan2ciRCkX3IwdwsdT9mCwj5UqEBtscmCOiiaRk9Wwsj4pl/2p4ekZ+l80/e5OUo57wnKA==" hashValue="9VsB7VGCY0lT4gMUN8saoFBMNgHpmnWdEBRZTfkhBY62xPBk8l0GzWsj/dbjLoB5YomQkZcNzkR/fFp4JD3Wsg==" algorithmName="SHA-512" password="CC35"/>
  <autoFilter ref="C91:K155"/>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6" r:id="rId1" display="https://podminky.urs.cz/item/CS_URS_2024_02/113107241"/>
    <hyperlink ref="F100" r:id="rId2" display="https://podminky.urs.cz/item/CS_URS_2024_02/966075211"/>
    <hyperlink ref="F104" r:id="rId3" display="https://podminky.urs.cz/item/CS_URS_2024_01/977211112"/>
    <hyperlink ref="F110" r:id="rId4" display="https://podminky.urs.cz/item/CS_URS_2024_02/981511114"/>
    <hyperlink ref="F116" r:id="rId5" display="https://podminky.urs.cz/item/CS_URS_2024_02/997006512"/>
    <hyperlink ref="F119" r:id="rId6" display="https://podminky.urs.cz/item/CS_URS_2024_02/997006519"/>
    <hyperlink ref="F122" r:id="rId7" display="https://podminky.urs.cz/item/CS_URS_2024_02/997006551"/>
    <hyperlink ref="F124" r:id="rId8" display="https://podminky.urs.cz/item/CS_URS_2024_02/997013814"/>
    <hyperlink ref="F127" r:id="rId9" display="https://podminky.urs.cz/item/CS_URS_2024_02/997013862"/>
    <hyperlink ref="F132" r:id="rId10" display="https://podminky.urs.cz/item/CS_URS_2024_02/997013875"/>
    <hyperlink ref="F135" r:id="rId11" display="https://podminky.urs.cz/item/CS_URS_2024_02/997221571"/>
    <hyperlink ref="F142" r:id="rId12" display="https://podminky.urs.cz/item/CS_URS_2024_02/997221579"/>
    <hyperlink ref="F150" r:id="rId13" display="https://podminky.urs.cz/item/CS_URS_2024_01/998001123"/>
    <hyperlink ref="F154" r:id="rId14" display="https://podminky.urs.cz/item/CS_URS_2024_01/711131811"/>
  </hyperlinks>
  <pageMargins left="0.39375" right="0.39375" top="0.39375" bottom="0.39375" header="0" footer="0"/>
  <pageSetup paperSize="9" orientation="landscape" blackAndWhite="1" fitToHeight="100"/>
  <headerFooter>
    <oddFooter>&amp;CStrana &amp;P z &amp;N</oddFooter>
  </headerFooter>
  <drawing r:id="rId15"/>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108</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971</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ROUND((SUM(BE93:BE167)),  2)</f>
        <v>0</v>
      </c>
      <c r="G35" s="41"/>
      <c r="H35" s="41"/>
      <c r="I35" s="161">
        <v>0.20999999999999999</v>
      </c>
      <c r="J35" s="160">
        <f>ROUND(((SUM(BE93:BE167))*I35),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ROUND((SUM(BF93:BF167)),  2)</f>
        <v>0</v>
      </c>
      <c r="G36" s="41"/>
      <c r="H36" s="41"/>
      <c r="I36" s="161">
        <v>0.12</v>
      </c>
      <c r="J36" s="160">
        <f>ROUND(((SUM(BF93:BF167))*I36),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ROUND((SUM(BG93:BG167)),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ROUND((SUM(BH93:BH167)),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ROUND((SUM(BI93:BI167)),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002.7 - Demolice-objekty podchod ČSAD</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538</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438</v>
      </c>
      <c r="E66" s="186"/>
      <c r="F66" s="186"/>
      <c r="G66" s="186"/>
      <c r="H66" s="186"/>
      <c r="I66" s="186"/>
      <c r="J66" s="187">
        <f>J109</f>
        <v>0</v>
      </c>
      <c r="K66" s="128"/>
      <c r="L66" s="188"/>
      <c r="S66" s="10"/>
      <c r="T66" s="10"/>
      <c r="U66" s="10"/>
      <c r="V66" s="10"/>
      <c r="W66" s="10"/>
      <c r="X66" s="10"/>
      <c r="Y66" s="10"/>
      <c r="Z66" s="10"/>
      <c r="AA66" s="10"/>
      <c r="AB66" s="10"/>
      <c r="AC66" s="10"/>
      <c r="AD66" s="10"/>
      <c r="AE66" s="10"/>
    </row>
    <row r="67" s="9" customFormat="1" ht="24.96" customHeight="1">
      <c r="A67" s="9"/>
      <c r="B67" s="178"/>
      <c r="C67" s="179"/>
      <c r="D67" s="180" t="s">
        <v>539</v>
      </c>
      <c r="E67" s="181"/>
      <c r="F67" s="181"/>
      <c r="G67" s="181"/>
      <c r="H67" s="181"/>
      <c r="I67" s="181"/>
      <c r="J67" s="182">
        <f>J151</f>
        <v>0</v>
      </c>
      <c r="K67" s="179"/>
      <c r="L67" s="183"/>
      <c r="S67" s="9"/>
      <c r="T67" s="9"/>
      <c r="U67" s="9"/>
      <c r="V67" s="9"/>
      <c r="W67" s="9"/>
      <c r="X67" s="9"/>
      <c r="Y67" s="9"/>
      <c r="Z67" s="9"/>
      <c r="AA67" s="9"/>
      <c r="AB67" s="9"/>
      <c r="AC67" s="9"/>
      <c r="AD67" s="9"/>
      <c r="AE67" s="9"/>
    </row>
    <row r="68" s="10" customFormat="1" ht="19.92" customHeight="1">
      <c r="A68" s="10"/>
      <c r="B68" s="184"/>
      <c r="C68" s="128"/>
      <c r="D68" s="185" t="s">
        <v>888</v>
      </c>
      <c r="E68" s="186"/>
      <c r="F68" s="186"/>
      <c r="G68" s="186"/>
      <c r="H68" s="186"/>
      <c r="I68" s="186"/>
      <c r="J68" s="187">
        <f>J152</f>
        <v>0</v>
      </c>
      <c r="K68" s="128"/>
      <c r="L68" s="188"/>
      <c r="S68" s="10"/>
      <c r="T68" s="10"/>
      <c r="U68" s="10"/>
      <c r="V68" s="10"/>
      <c r="W68" s="10"/>
      <c r="X68" s="10"/>
      <c r="Y68" s="10"/>
      <c r="Z68" s="10"/>
      <c r="AA68" s="10"/>
      <c r="AB68" s="10"/>
      <c r="AC68" s="10"/>
      <c r="AD68" s="10"/>
      <c r="AE68" s="10"/>
    </row>
    <row r="69" s="10" customFormat="1" ht="19.92" customHeight="1">
      <c r="A69" s="10"/>
      <c r="B69" s="184"/>
      <c r="C69" s="128"/>
      <c r="D69" s="185" t="s">
        <v>972</v>
      </c>
      <c r="E69" s="186"/>
      <c r="F69" s="186"/>
      <c r="G69" s="186"/>
      <c r="H69" s="186"/>
      <c r="I69" s="186"/>
      <c r="J69" s="187">
        <f>J156</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973</v>
      </c>
      <c r="E70" s="186"/>
      <c r="F70" s="186"/>
      <c r="G70" s="186"/>
      <c r="H70" s="186"/>
      <c r="I70" s="186"/>
      <c r="J70" s="187">
        <f>J160</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974</v>
      </c>
      <c r="E71" s="186"/>
      <c r="F71" s="186"/>
      <c r="G71" s="186"/>
      <c r="H71" s="186"/>
      <c r="I71" s="186"/>
      <c r="J71" s="187">
        <f>J164</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002.7 - Demolice-objekty podchod ČSAD</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P94+P151</f>
        <v>0</v>
      </c>
      <c r="Q93" s="99"/>
      <c r="R93" s="197">
        <f>R94+R151</f>
        <v>0.0052000000000000006</v>
      </c>
      <c r="S93" s="99"/>
      <c r="T93" s="198">
        <f>T94+T151</f>
        <v>136.33772500000001</v>
      </c>
      <c r="U93" s="41"/>
      <c r="V93" s="41"/>
      <c r="W93" s="41"/>
      <c r="X93" s="41"/>
      <c r="Y93" s="41"/>
      <c r="Z93" s="41"/>
      <c r="AA93" s="41"/>
      <c r="AB93" s="41"/>
      <c r="AC93" s="41"/>
      <c r="AD93" s="41"/>
      <c r="AE93" s="41"/>
      <c r="AT93" s="20" t="s">
        <v>75</v>
      </c>
      <c r="AU93" s="20" t="s">
        <v>290</v>
      </c>
      <c r="BK93" s="199">
        <f>BK94+BK151</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P95+P109</f>
        <v>0</v>
      </c>
      <c r="Q94" s="208"/>
      <c r="R94" s="209">
        <f>R95+R109</f>
        <v>0.0052000000000000006</v>
      </c>
      <c r="S94" s="208"/>
      <c r="T94" s="210">
        <f>T95+T109</f>
        <v>127.47000000000001</v>
      </c>
      <c r="U94" s="12"/>
      <c r="V94" s="12"/>
      <c r="W94" s="12"/>
      <c r="X94" s="12"/>
      <c r="Y94" s="12"/>
      <c r="Z94" s="12"/>
      <c r="AA94" s="12"/>
      <c r="AB94" s="12"/>
      <c r="AC94" s="12"/>
      <c r="AD94" s="12"/>
      <c r="AE94" s="12"/>
      <c r="AR94" s="211" t="s">
        <v>83</v>
      </c>
      <c r="AT94" s="212" t="s">
        <v>75</v>
      </c>
      <c r="AU94" s="212" t="s">
        <v>76</v>
      </c>
      <c r="AY94" s="211" t="s">
        <v>308</v>
      </c>
      <c r="BK94" s="213">
        <f>BK95+BK109</f>
        <v>0</v>
      </c>
    </row>
    <row r="95" s="12" customFormat="1" ht="22.8" customHeight="1">
      <c r="A95" s="12"/>
      <c r="B95" s="200"/>
      <c r="C95" s="201"/>
      <c r="D95" s="202" t="s">
        <v>75</v>
      </c>
      <c r="E95" s="214" t="s">
        <v>357</v>
      </c>
      <c r="F95" s="214" t="s">
        <v>542</v>
      </c>
      <c r="G95" s="201"/>
      <c r="H95" s="201"/>
      <c r="I95" s="204"/>
      <c r="J95" s="215">
        <f>BK95</f>
        <v>0</v>
      </c>
      <c r="K95" s="201"/>
      <c r="L95" s="206"/>
      <c r="M95" s="207"/>
      <c r="N95" s="208"/>
      <c r="O95" s="208"/>
      <c r="P95" s="209">
        <f>SUM(P96:P108)</f>
        <v>0</v>
      </c>
      <c r="Q95" s="208"/>
      <c r="R95" s="209">
        <f>SUM(R96:R108)</f>
        <v>0.0052000000000000006</v>
      </c>
      <c r="S95" s="208"/>
      <c r="T95" s="210">
        <f>SUM(T96:T108)</f>
        <v>127.47000000000001</v>
      </c>
      <c r="U95" s="12"/>
      <c r="V95" s="12"/>
      <c r="W95" s="12"/>
      <c r="X95" s="12"/>
      <c r="Y95" s="12"/>
      <c r="Z95" s="12"/>
      <c r="AA95" s="12"/>
      <c r="AB95" s="12"/>
      <c r="AC95" s="12"/>
      <c r="AD95" s="12"/>
      <c r="AE95" s="12"/>
      <c r="AR95" s="211" t="s">
        <v>83</v>
      </c>
      <c r="AT95" s="212" t="s">
        <v>75</v>
      </c>
      <c r="AU95" s="212" t="s">
        <v>83</v>
      </c>
      <c r="AY95" s="211" t="s">
        <v>308</v>
      </c>
      <c r="BK95" s="213">
        <f>SUM(BK96:BK108)</f>
        <v>0</v>
      </c>
    </row>
    <row r="96" s="2" customFormat="1" ht="16.5" customHeight="1">
      <c r="A96" s="41"/>
      <c r="B96" s="42"/>
      <c r="C96" s="216" t="s">
        <v>83</v>
      </c>
      <c r="D96" s="216" t="s">
        <v>310</v>
      </c>
      <c r="E96" s="217" t="s">
        <v>894</v>
      </c>
      <c r="F96" s="218" t="s">
        <v>895</v>
      </c>
      <c r="G96" s="219" t="s">
        <v>626</v>
      </c>
      <c r="H96" s="220">
        <v>250</v>
      </c>
      <c r="I96" s="221"/>
      <c r="J96" s="222">
        <f>ROUND(I96*H96,2)</f>
        <v>0</v>
      </c>
      <c r="K96" s="218" t="s">
        <v>314</v>
      </c>
      <c r="L96" s="47"/>
      <c r="M96" s="223" t="s">
        <v>19</v>
      </c>
      <c r="N96" s="224" t="s">
        <v>47</v>
      </c>
      <c r="O96" s="87"/>
      <c r="P96" s="225">
        <f>O96*H96</f>
        <v>0</v>
      </c>
      <c r="Q96" s="225">
        <v>0</v>
      </c>
      <c r="R96" s="225">
        <f>Q96*H96</f>
        <v>0</v>
      </c>
      <c r="S96" s="225">
        <v>0.001</v>
      </c>
      <c r="T96" s="226">
        <f>S96*H96</f>
        <v>0.25</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896</v>
      </c>
    </row>
    <row r="97" s="2" customFormat="1">
      <c r="A97" s="41"/>
      <c r="B97" s="42"/>
      <c r="C97" s="43"/>
      <c r="D97" s="229" t="s">
        <v>317</v>
      </c>
      <c r="E97" s="43"/>
      <c r="F97" s="230" t="s">
        <v>897</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3" customFormat="1">
      <c r="A98" s="13"/>
      <c r="B98" s="234"/>
      <c r="C98" s="235"/>
      <c r="D98" s="236" t="s">
        <v>319</v>
      </c>
      <c r="E98" s="237" t="s">
        <v>19</v>
      </c>
      <c r="F98" s="238" t="s">
        <v>975</v>
      </c>
      <c r="G98" s="235"/>
      <c r="H98" s="239">
        <v>250</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14" customFormat="1">
      <c r="A99" s="14"/>
      <c r="B99" s="249"/>
      <c r="C99" s="250"/>
      <c r="D99" s="236" t="s">
        <v>319</v>
      </c>
      <c r="E99" s="251" t="s">
        <v>19</v>
      </c>
      <c r="F99" s="252" t="s">
        <v>899</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2" customFormat="1" ht="16.5" customHeight="1">
      <c r="A100" s="41"/>
      <c r="B100" s="42"/>
      <c r="C100" s="216" t="s">
        <v>85</v>
      </c>
      <c r="D100" s="216" t="s">
        <v>310</v>
      </c>
      <c r="E100" s="217" t="s">
        <v>976</v>
      </c>
      <c r="F100" s="218" t="s">
        <v>977</v>
      </c>
      <c r="G100" s="219" t="s">
        <v>493</v>
      </c>
      <c r="H100" s="220">
        <v>1.8999999999999999</v>
      </c>
      <c r="I100" s="221"/>
      <c r="J100" s="222">
        <f>ROUND(I100*H100,2)</f>
        <v>0</v>
      </c>
      <c r="K100" s="218" t="s">
        <v>314</v>
      </c>
      <c r="L100" s="47"/>
      <c r="M100" s="223" t="s">
        <v>19</v>
      </c>
      <c r="N100" s="224" t="s">
        <v>47</v>
      </c>
      <c r="O100" s="87"/>
      <c r="P100" s="225">
        <f>O100*H100</f>
        <v>0</v>
      </c>
      <c r="Q100" s="225">
        <v>0</v>
      </c>
      <c r="R100" s="225">
        <f>Q100*H100</f>
        <v>0</v>
      </c>
      <c r="S100" s="225">
        <v>1</v>
      </c>
      <c r="T100" s="226">
        <f>S100*H100</f>
        <v>1.8999999999999999</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978</v>
      </c>
    </row>
    <row r="101" s="2" customFormat="1">
      <c r="A101" s="41"/>
      <c r="B101" s="42"/>
      <c r="C101" s="43"/>
      <c r="D101" s="229" t="s">
        <v>317</v>
      </c>
      <c r="E101" s="43"/>
      <c r="F101" s="230" t="s">
        <v>979</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980</v>
      </c>
      <c r="G102" s="235"/>
      <c r="H102" s="239">
        <v>1.8999999999999999</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83</v>
      </c>
      <c r="AY102" s="245" t="s">
        <v>308</v>
      </c>
    </row>
    <row r="103" s="14" customFormat="1">
      <c r="A103" s="14"/>
      <c r="B103" s="249"/>
      <c r="C103" s="250"/>
      <c r="D103" s="236" t="s">
        <v>319</v>
      </c>
      <c r="E103" s="251" t="s">
        <v>19</v>
      </c>
      <c r="F103" s="252" t="s">
        <v>981</v>
      </c>
      <c r="G103" s="250"/>
      <c r="H103" s="251" t="s">
        <v>19</v>
      </c>
      <c r="I103" s="253"/>
      <c r="J103" s="250"/>
      <c r="K103" s="250"/>
      <c r="L103" s="254"/>
      <c r="M103" s="255"/>
      <c r="N103" s="256"/>
      <c r="O103" s="256"/>
      <c r="P103" s="256"/>
      <c r="Q103" s="256"/>
      <c r="R103" s="256"/>
      <c r="S103" s="256"/>
      <c r="T103" s="257"/>
      <c r="U103" s="14"/>
      <c r="V103" s="14"/>
      <c r="W103" s="14"/>
      <c r="X103" s="14"/>
      <c r="Y103" s="14"/>
      <c r="Z103" s="14"/>
      <c r="AA103" s="14"/>
      <c r="AB103" s="14"/>
      <c r="AC103" s="14"/>
      <c r="AD103" s="14"/>
      <c r="AE103" s="14"/>
      <c r="AT103" s="258" t="s">
        <v>319</v>
      </c>
      <c r="AU103" s="258" t="s">
        <v>85</v>
      </c>
      <c r="AV103" s="14" t="s">
        <v>83</v>
      </c>
      <c r="AW103" s="14" t="s">
        <v>37</v>
      </c>
      <c r="AX103" s="14" t="s">
        <v>76</v>
      </c>
      <c r="AY103" s="258" t="s">
        <v>308</v>
      </c>
    </row>
    <row r="104" s="2" customFormat="1" ht="16.5" customHeight="1">
      <c r="A104" s="41"/>
      <c r="B104" s="42"/>
      <c r="C104" s="216" t="s">
        <v>150</v>
      </c>
      <c r="D104" s="216" t="s">
        <v>310</v>
      </c>
      <c r="E104" s="217" t="s">
        <v>911</v>
      </c>
      <c r="F104" s="218" t="s">
        <v>912</v>
      </c>
      <c r="G104" s="219" t="s">
        <v>442</v>
      </c>
      <c r="H104" s="220">
        <v>52</v>
      </c>
      <c r="I104" s="221"/>
      <c r="J104" s="222">
        <f>ROUND(I104*H104,2)</f>
        <v>0</v>
      </c>
      <c r="K104" s="218" t="s">
        <v>314</v>
      </c>
      <c r="L104" s="47"/>
      <c r="M104" s="223" t="s">
        <v>19</v>
      </c>
      <c r="N104" s="224" t="s">
        <v>47</v>
      </c>
      <c r="O104" s="87"/>
      <c r="P104" s="225">
        <f>O104*H104</f>
        <v>0</v>
      </c>
      <c r="Q104" s="225">
        <v>0.00010000000000000001</v>
      </c>
      <c r="R104" s="225">
        <f>Q104*H104</f>
        <v>0.0052000000000000006</v>
      </c>
      <c r="S104" s="225">
        <v>2.4100000000000001</v>
      </c>
      <c r="T104" s="226">
        <f>S104*H104</f>
        <v>125.32000000000001</v>
      </c>
      <c r="U104" s="41"/>
      <c r="V104" s="41"/>
      <c r="W104" s="41"/>
      <c r="X104" s="41"/>
      <c r="Y104" s="41"/>
      <c r="Z104" s="41"/>
      <c r="AA104" s="41"/>
      <c r="AB104" s="41"/>
      <c r="AC104" s="41"/>
      <c r="AD104" s="41"/>
      <c r="AE104" s="41"/>
      <c r="AR104" s="227" t="s">
        <v>315</v>
      </c>
      <c r="AT104" s="227" t="s">
        <v>310</v>
      </c>
      <c r="AU104" s="227" t="s">
        <v>85</v>
      </c>
      <c r="AY104" s="20" t="s">
        <v>308</v>
      </c>
      <c r="BE104" s="228">
        <f>IF(N104="základní",J104,0)</f>
        <v>0</v>
      </c>
      <c r="BF104" s="228">
        <f>IF(N104="snížená",J104,0)</f>
        <v>0</v>
      </c>
      <c r="BG104" s="228">
        <f>IF(N104="zákl. přenesená",J104,0)</f>
        <v>0</v>
      </c>
      <c r="BH104" s="228">
        <f>IF(N104="sníž. přenesená",J104,0)</f>
        <v>0</v>
      </c>
      <c r="BI104" s="228">
        <f>IF(N104="nulová",J104,0)</f>
        <v>0</v>
      </c>
      <c r="BJ104" s="20" t="s">
        <v>83</v>
      </c>
      <c r="BK104" s="228">
        <f>ROUND(I104*H104,2)</f>
        <v>0</v>
      </c>
      <c r="BL104" s="20" t="s">
        <v>315</v>
      </c>
      <c r="BM104" s="227" t="s">
        <v>913</v>
      </c>
    </row>
    <row r="105" s="2" customFormat="1">
      <c r="A105" s="41"/>
      <c r="B105" s="42"/>
      <c r="C105" s="43"/>
      <c r="D105" s="229" t="s">
        <v>317</v>
      </c>
      <c r="E105" s="43"/>
      <c r="F105" s="230" t="s">
        <v>914</v>
      </c>
      <c r="G105" s="43"/>
      <c r="H105" s="43"/>
      <c r="I105" s="231"/>
      <c r="J105" s="43"/>
      <c r="K105" s="43"/>
      <c r="L105" s="47"/>
      <c r="M105" s="232"/>
      <c r="N105" s="233"/>
      <c r="O105" s="87"/>
      <c r="P105" s="87"/>
      <c r="Q105" s="87"/>
      <c r="R105" s="87"/>
      <c r="S105" s="87"/>
      <c r="T105" s="88"/>
      <c r="U105" s="41"/>
      <c r="V105" s="41"/>
      <c r="W105" s="41"/>
      <c r="X105" s="41"/>
      <c r="Y105" s="41"/>
      <c r="Z105" s="41"/>
      <c r="AA105" s="41"/>
      <c r="AB105" s="41"/>
      <c r="AC105" s="41"/>
      <c r="AD105" s="41"/>
      <c r="AE105" s="41"/>
      <c r="AT105" s="20" t="s">
        <v>317</v>
      </c>
      <c r="AU105" s="20" t="s">
        <v>85</v>
      </c>
    </row>
    <row r="106" s="13" customFormat="1">
      <c r="A106" s="13"/>
      <c r="B106" s="234"/>
      <c r="C106" s="235"/>
      <c r="D106" s="236" t="s">
        <v>319</v>
      </c>
      <c r="E106" s="237" t="s">
        <v>19</v>
      </c>
      <c r="F106" s="238" t="s">
        <v>982</v>
      </c>
      <c r="G106" s="235"/>
      <c r="H106" s="239">
        <v>28</v>
      </c>
      <c r="I106" s="240"/>
      <c r="J106" s="235"/>
      <c r="K106" s="235"/>
      <c r="L106" s="241"/>
      <c r="M106" s="242"/>
      <c r="N106" s="243"/>
      <c r="O106" s="243"/>
      <c r="P106" s="243"/>
      <c r="Q106" s="243"/>
      <c r="R106" s="243"/>
      <c r="S106" s="243"/>
      <c r="T106" s="244"/>
      <c r="U106" s="13"/>
      <c r="V106" s="13"/>
      <c r="W106" s="13"/>
      <c r="X106" s="13"/>
      <c r="Y106" s="13"/>
      <c r="Z106" s="13"/>
      <c r="AA106" s="13"/>
      <c r="AB106" s="13"/>
      <c r="AC106" s="13"/>
      <c r="AD106" s="13"/>
      <c r="AE106" s="13"/>
      <c r="AT106" s="245" t="s">
        <v>319</v>
      </c>
      <c r="AU106" s="245" t="s">
        <v>85</v>
      </c>
      <c r="AV106" s="13" t="s">
        <v>85</v>
      </c>
      <c r="AW106" s="13" t="s">
        <v>37</v>
      </c>
      <c r="AX106" s="13" t="s">
        <v>76</v>
      </c>
      <c r="AY106" s="245" t="s">
        <v>308</v>
      </c>
    </row>
    <row r="107" s="13" customFormat="1">
      <c r="A107" s="13"/>
      <c r="B107" s="234"/>
      <c r="C107" s="235"/>
      <c r="D107" s="236" t="s">
        <v>319</v>
      </c>
      <c r="E107" s="237" t="s">
        <v>19</v>
      </c>
      <c r="F107" s="238" t="s">
        <v>983</v>
      </c>
      <c r="G107" s="235"/>
      <c r="H107" s="239">
        <v>24</v>
      </c>
      <c r="I107" s="240"/>
      <c r="J107" s="235"/>
      <c r="K107" s="235"/>
      <c r="L107" s="241"/>
      <c r="M107" s="242"/>
      <c r="N107" s="243"/>
      <c r="O107" s="243"/>
      <c r="P107" s="243"/>
      <c r="Q107" s="243"/>
      <c r="R107" s="243"/>
      <c r="S107" s="243"/>
      <c r="T107" s="244"/>
      <c r="U107" s="13"/>
      <c r="V107" s="13"/>
      <c r="W107" s="13"/>
      <c r="X107" s="13"/>
      <c r="Y107" s="13"/>
      <c r="Z107" s="13"/>
      <c r="AA107" s="13"/>
      <c r="AB107" s="13"/>
      <c r="AC107" s="13"/>
      <c r="AD107" s="13"/>
      <c r="AE107" s="13"/>
      <c r="AT107" s="245" t="s">
        <v>319</v>
      </c>
      <c r="AU107" s="245" t="s">
        <v>85</v>
      </c>
      <c r="AV107" s="13" t="s">
        <v>85</v>
      </c>
      <c r="AW107" s="13" t="s">
        <v>37</v>
      </c>
      <c r="AX107" s="13" t="s">
        <v>76</v>
      </c>
      <c r="AY107" s="245" t="s">
        <v>308</v>
      </c>
    </row>
    <row r="108" s="15" customFormat="1">
      <c r="A108" s="15"/>
      <c r="B108" s="259"/>
      <c r="C108" s="260"/>
      <c r="D108" s="236" t="s">
        <v>319</v>
      </c>
      <c r="E108" s="261" t="s">
        <v>19</v>
      </c>
      <c r="F108" s="262" t="s">
        <v>448</v>
      </c>
      <c r="G108" s="260"/>
      <c r="H108" s="263">
        <v>52</v>
      </c>
      <c r="I108" s="264"/>
      <c r="J108" s="260"/>
      <c r="K108" s="260"/>
      <c r="L108" s="265"/>
      <c r="M108" s="266"/>
      <c r="N108" s="267"/>
      <c r="O108" s="267"/>
      <c r="P108" s="267"/>
      <c r="Q108" s="267"/>
      <c r="R108" s="267"/>
      <c r="S108" s="267"/>
      <c r="T108" s="268"/>
      <c r="U108" s="15"/>
      <c r="V108" s="15"/>
      <c r="W108" s="15"/>
      <c r="X108" s="15"/>
      <c r="Y108" s="15"/>
      <c r="Z108" s="15"/>
      <c r="AA108" s="15"/>
      <c r="AB108" s="15"/>
      <c r="AC108" s="15"/>
      <c r="AD108" s="15"/>
      <c r="AE108" s="15"/>
      <c r="AT108" s="269" t="s">
        <v>319</v>
      </c>
      <c r="AU108" s="269" t="s">
        <v>85</v>
      </c>
      <c r="AV108" s="15" t="s">
        <v>315</v>
      </c>
      <c r="AW108" s="15" t="s">
        <v>37</v>
      </c>
      <c r="AX108" s="15" t="s">
        <v>83</v>
      </c>
      <c r="AY108" s="269" t="s">
        <v>308</v>
      </c>
    </row>
    <row r="109" s="12" customFormat="1" ht="22.8" customHeight="1">
      <c r="A109" s="12"/>
      <c r="B109" s="200"/>
      <c r="C109" s="201"/>
      <c r="D109" s="202" t="s">
        <v>75</v>
      </c>
      <c r="E109" s="214" t="s">
        <v>489</v>
      </c>
      <c r="F109" s="214" t="s">
        <v>490</v>
      </c>
      <c r="G109" s="201"/>
      <c r="H109" s="201"/>
      <c r="I109" s="204"/>
      <c r="J109" s="215">
        <f>BK109</f>
        <v>0</v>
      </c>
      <c r="K109" s="201"/>
      <c r="L109" s="206"/>
      <c r="M109" s="207"/>
      <c r="N109" s="208"/>
      <c r="O109" s="208"/>
      <c r="P109" s="209">
        <f>SUM(P110:P150)</f>
        <v>0</v>
      </c>
      <c r="Q109" s="208"/>
      <c r="R109" s="209">
        <f>SUM(R110:R150)</f>
        <v>0</v>
      </c>
      <c r="S109" s="208"/>
      <c r="T109" s="210">
        <f>SUM(T110:T150)</f>
        <v>0</v>
      </c>
      <c r="U109" s="12"/>
      <c r="V109" s="12"/>
      <c r="W109" s="12"/>
      <c r="X109" s="12"/>
      <c r="Y109" s="12"/>
      <c r="Z109" s="12"/>
      <c r="AA109" s="12"/>
      <c r="AB109" s="12"/>
      <c r="AC109" s="12"/>
      <c r="AD109" s="12"/>
      <c r="AE109" s="12"/>
      <c r="AR109" s="211" t="s">
        <v>83</v>
      </c>
      <c r="AT109" s="212" t="s">
        <v>75</v>
      </c>
      <c r="AU109" s="212" t="s">
        <v>83</v>
      </c>
      <c r="AY109" s="211" t="s">
        <v>308</v>
      </c>
      <c r="BK109" s="213">
        <f>SUM(BK110:BK150)</f>
        <v>0</v>
      </c>
    </row>
    <row r="110" s="2" customFormat="1" ht="21.75" customHeight="1">
      <c r="A110" s="41"/>
      <c r="B110" s="42"/>
      <c r="C110" s="216" t="s">
        <v>315</v>
      </c>
      <c r="D110" s="216" t="s">
        <v>310</v>
      </c>
      <c r="E110" s="217" t="s">
        <v>917</v>
      </c>
      <c r="F110" s="218" t="s">
        <v>918</v>
      </c>
      <c r="G110" s="219" t="s">
        <v>493</v>
      </c>
      <c r="H110" s="220">
        <v>125.31999999999999</v>
      </c>
      <c r="I110" s="221"/>
      <c r="J110" s="222">
        <f>ROUND(I110*H110,2)</f>
        <v>0</v>
      </c>
      <c r="K110" s="218" t="s">
        <v>314</v>
      </c>
      <c r="L110" s="47"/>
      <c r="M110" s="223" t="s">
        <v>19</v>
      </c>
      <c r="N110" s="224" t="s">
        <v>47</v>
      </c>
      <c r="O110" s="87"/>
      <c r="P110" s="225">
        <f>O110*H110</f>
        <v>0</v>
      </c>
      <c r="Q110" s="225">
        <v>0</v>
      </c>
      <c r="R110" s="225">
        <f>Q110*H110</f>
        <v>0</v>
      </c>
      <c r="S110" s="225">
        <v>0</v>
      </c>
      <c r="T110" s="226">
        <f>S110*H110</f>
        <v>0</v>
      </c>
      <c r="U110" s="41"/>
      <c r="V110" s="41"/>
      <c r="W110" s="41"/>
      <c r="X110" s="41"/>
      <c r="Y110" s="41"/>
      <c r="Z110" s="41"/>
      <c r="AA110" s="41"/>
      <c r="AB110" s="41"/>
      <c r="AC110" s="41"/>
      <c r="AD110" s="41"/>
      <c r="AE110" s="41"/>
      <c r="AR110" s="227" t="s">
        <v>315</v>
      </c>
      <c r="AT110" s="227" t="s">
        <v>310</v>
      </c>
      <c r="AU110" s="227" t="s">
        <v>85</v>
      </c>
      <c r="AY110" s="20" t="s">
        <v>308</v>
      </c>
      <c r="BE110" s="228">
        <f>IF(N110="základní",J110,0)</f>
        <v>0</v>
      </c>
      <c r="BF110" s="228">
        <f>IF(N110="snížená",J110,0)</f>
        <v>0</v>
      </c>
      <c r="BG110" s="228">
        <f>IF(N110="zákl. přenesená",J110,0)</f>
        <v>0</v>
      </c>
      <c r="BH110" s="228">
        <f>IF(N110="sníž. přenesená",J110,0)</f>
        <v>0</v>
      </c>
      <c r="BI110" s="228">
        <f>IF(N110="nulová",J110,0)</f>
        <v>0</v>
      </c>
      <c r="BJ110" s="20" t="s">
        <v>83</v>
      </c>
      <c r="BK110" s="228">
        <f>ROUND(I110*H110,2)</f>
        <v>0</v>
      </c>
      <c r="BL110" s="20" t="s">
        <v>315</v>
      </c>
      <c r="BM110" s="227" t="s">
        <v>919</v>
      </c>
    </row>
    <row r="111" s="2" customFormat="1">
      <c r="A111" s="41"/>
      <c r="B111" s="42"/>
      <c r="C111" s="43"/>
      <c r="D111" s="229" t="s">
        <v>317</v>
      </c>
      <c r="E111" s="43"/>
      <c r="F111" s="230" t="s">
        <v>920</v>
      </c>
      <c r="G111" s="43"/>
      <c r="H111" s="43"/>
      <c r="I111" s="231"/>
      <c r="J111" s="43"/>
      <c r="K111" s="43"/>
      <c r="L111" s="47"/>
      <c r="M111" s="232"/>
      <c r="N111" s="233"/>
      <c r="O111" s="87"/>
      <c r="P111" s="87"/>
      <c r="Q111" s="87"/>
      <c r="R111" s="87"/>
      <c r="S111" s="87"/>
      <c r="T111" s="88"/>
      <c r="U111" s="41"/>
      <c r="V111" s="41"/>
      <c r="W111" s="41"/>
      <c r="X111" s="41"/>
      <c r="Y111" s="41"/>
      <c r="Z111" s="41"/>
      <c r="AA111" s="41"/>
      <c r="AB111" s="41"/>
      <c r="AC111" s="41"/>
      <c r="AD111" s="41"/>
      <c r="AE111" s="41"/>
      <c r="AT111" s="20" t="s">
        <v>317</v>
      </c>
      <c r="AU111" s="20" t="s">
        <v>85</v>
      </c>
    </row>
    <row r="112" s="13" customFormat="1">
      <c r="A112" s="13"/>
      <c r="B112" s="234"/>
      <c r="C112" s="235"/>
      <c r="D112" s="236" t="s">
        <v>319</v>
      </c>
      <c r="E112" s="237" t="s">
        <v>19</v>
      </c>
      <c r="F112" s="238" t="s">
        <v>984</v>
      </c>
      <c r="G112" s="235"/>
      <c r="H112" s="239">
        <v>125.31999999999999</v>
      </c>
      <c r="I112" s="240"/>
      <c r="J112" s="235"/>
      <c r="K112" s="235"/>
      <c r="L112" s="241"/>
      <c r="M112" s="242"/>
      <c r="N112" s="243"/>
      <c r="O112" s="243"/>
      <c r="P112" s="243"/>
      <c r="Q112" s="243"/>
      <c r="R112" s="243"/>
      <c r="S112" s="243"/>
      <c r="T112" s="244"/>
      <c r="U112" s="13"/>
      <c r="V112" s="13"/>
      <c r="W112" s="13"/>
      <c r="X112" s="13"/>
      <c r="Y112" s="13"/>
      <c r="Z112" s="13"/>
      <c r="AA112" s="13"/>
      <c r="AB112" s="13"/>
      <c r="AC112" s="13"/>
      <c r="AD112" s="13"/>
      <c r="AE112" s="13"/>
      <c r="AT112" s="245" t="s">
        <v>319</v>
      </c>
      <c r="AU112" s="245" t="s">
        <v>85</v>
      </c>
      <c r="AV112" s="13" t="s">
        <v>85</v>
      </c>
      <c r="AW112" s="13" t="s">
        <v>37</v>
      </c>
      <c r="AX112" s="13" t="s">
        <v>83</v>
      </c>
      <c r="AY112" s="245" t="s">
        <v>308</v>
      </c>
    </row>
    <row r="113" s="2" customFormat="1" ht="16.5" customHeight="1">
      <c r="A113" s="41"/>
      <c r="B113" s="42"/>
      <c r="C113" s="216" t="s">
        <v>336</v>
      </c>
      <c r="D113" s="216" t="s">
        <v>310</v>
      </c>
      <c r="E113" s="217" t="s">
        <v>922</v>
      </c>
      <c r="F113" s="218" t="s">
        <v>923</v>
      </c>
      <c r="G113" s="219" t="s">
        <v>493</v>
      </c>
      <c r="H113" s="220">
        <v>2381.0799999999999</v>
      </c>
      <c r="I113" s="221"/>
      <c r="J113" s="222">
        <f>ROUND(I113*H113,2)</f>
        <v>0</v>
      </c>
      <c r="K113" s="218" t="s">
        <v>314</v>
      </c>
      <c r="L113" s="47"/>
      <c r="M113" s="223" t="s">
        <v>19</v>
      </c>
      <c r="N113" s="224" t="s">
        <v>47</v>
      </c>
      <c r="O113" s="87"/>
      <c r="P113" s="225">
        <f>O113*H113</f>
        <v>0</v>
      </c>
      <c r="Q113" s="225">
        <v>0</v>
      </c>
      <c r="R113" s="225">
        <f>Q113*H113</f>
        <v>0</v>
      </c>
      <c r="S113" s="225">
        <v>0</v>
      </c>
      <c r="T113" s="226">
        <f>S113*H113</f>
        <v>0</v>
      </c>
      <c r="U113" s="41"/>
      <c r="V113" s="41"/>
      <c r="W113" s="41"/>
      <c r="X113" s="41"/>
      <c r="Y113" s="41"/>
      <c r="Z113" s="41"/>
      <c r="AA113" s="41"/>
      <c r="AB113" s="41"/>
      <c r="AC113" s="41"/>
      <c r="AD113" s="41"/>
      <c r="AE113" s="41"/>
      <c r="AR113" s="227" t="s">
        <v>315</v>
      </c>
      <c r="AT113" s="227" t="s">
        <v>310</v>
      </c>
      <c r="AU113" s="227" t="s">
        <v>85</v>
      </c>
      <c r="AY113" s="20" t="s">
        <v>308</v>
      </c>
      <c r="BE113" s="228">
        <f>IF(N113="základní",J113,0)</f>
        <v>0</v>
      </c>
      <c r="BF113" s="228">
        <f>IF(N113="snížená",J113,0)</f>
        <v>0</v>
      </c>
      <c r="BG113" s="228">
        <f>IF(N113="zákl. přenesená",J113,0)</f>
        <v>0</v>
      </c>
      <c r="BH113" s="228">
        <f>IF(N113="sníž. přenesená",J113,0)</f>
        <v>0</v>
      </c>
      <c r="BI113" s="228">
        <f>IF(N113="nulová",J113,0)</f>
        <v>0</v>
      </c>
      <c r="BJ113" s="20" t="s">
        <v>83</v>
      </c>
      <c r="BK113" s="228">
        <f>ROUND(I113*H113,2)</f>
        <v>0</v>
      </c>
      <c r="BL113" s="20" t="s">
        <v>315</v>
      </c>
      <c r="BM113" s="227" t="s">
        <v>924</v>
      </c>
    </row>
    <row r="114" s="2" customFormat="1">
      <c r="A114" s="41"/>
      <c r="B114" s="42"/>
      <c r="C114" s="43"/>
      <c r="D114" s="229" t="s">
        <v>317</v>
      </c>
      <c r="E114" s="43"/>
      <c r="F114" s="230" t="s">
        <v>925</v>
      </c>
      <c r="G114" s="43"/>
      <c r="H114" s="43"/>
      <c r="I114" s="231"/>
      <c r="J114" s="43"/>
      <c r="K114" s="43"/>
      <c r="L114" s="47"/>
      <c r="M114" s="232"/>
      <c r="N114" s="233"/>
      <c r="O114" s="87"/>
      <c r="P114" s="87"/>
      <c r="Q114" s="87"/>
      <c r="R114" s="87"/>
      <c r="S114" s="87"/>
      <c r="T114" s="88"/>
      <c r="U114" s="41"/>
      <c r="V114" s="41"/>
      <c r="W114" s="41"/>
      <c r="X114" s="41"/>
      <c r="Y114" s="41"/>
      <c r="Z114" s="41"/>
      <c r="AA114" s="41"/>
      <c r="AB114" s="41"/>
      <c r="AC114" s="41"/>
      <c r="AD114" s="41"/>
      <c r="AE114" s="41"/>
      <c r="AT114" s="20" t="s">
        <v>317</v>
      </c>
      <c r="AU114" s="20" t="s">
        <v>85</v>
      </c>
    </row>
    <row r="115" s="13" customFormat="1">
      <c r="A115" s="13"/>
      <c r="B115" s="234"/>
      <c r="C115" s="235"/>
      <c r="D115" s="236" t="s">
        <v>319</v>
      </c>
      <c r="E115" s="237" t="s">
        <v>19</v>
      </c>
      <c r="F115" s="238" t="s">
        <v>985</v>
      </c>
      <c r="G115" s="235"/>
      <c r="H115" s="239">
        <v>2381.0799999999999</v>
      </c>
      <c r="I115" s="240"/>
      <c r="J115" s="235"/>
      <c r="K115" s="235"/>
      <c r="L115" s="241"/>
      <c r="M115" s="242"/>
      <c r="N115" s="243"/>
      <c r="O115" s="243"/>
      <c r="P115" s="243"/>
      <c r="Q115" s="243"/>
      <c r="R115" s="243"/>
      <c r="S115" s="243"/>
      <c r="T115" s="244"/>
      <c r="U115" s="13"/>
      <c r="V115" s="13"/>
      <c r="W115" s="13"/>
      <c r="X115" s="13"/>
      <c r="Y115" s="13"/>
      <c r="Z115" s="13"/>
      <c r="AA115" s="13"/>
      <c r="AB115" s="13"/>
      <c r="AC115" s="13"/>
      <c r="AD115" s="13"/>
      <c r="AE115" s="13"/>
      <c r="AT115" s="245" t="s">
        <v>319</v>
      </c>
      <c r="AU115" s="245" t="s">
        <v>85</v>
      </c>
      <c r="AV115" s="13" t="s">
        <v>85</v>
      </c>
      <c r="AW115" s="13" t="s">
        <v>37</v>
      </c>
      <c r="AX115" s="13" t="s">
        <v>83</v>
      </c>
      <c r="AY115" s="245" t="s">
        <v>308</v>
      </c>
    </row>
    <row r="116" s="2" customFormat="1" ht="16.5" customHeight="1">
      <c r="A116" s="41"/>
      <c r="B116" s="42"/>
      <c r="C116" s="216" t="s">
        <v>342</v>
      </c>
      <c r="D116" s="216" t="s">
        <v>310</v>
      </c>
      <c r="E116" s="217" t="s">
        <v>927</v>
      </c>
      <c r="F116" s="218" t="s">
        <v>928</v>
      </c>
      <c r="G116" s="219" t="s">
        <v>493</v>
      </c>
      <c r="H116" s="220">
        <v>136.33799999999999</v>
      </c>
      <c r="I116" s="221"/>
      <c r="J116" s="222">
        <f>ROUND(I116*H116,2)</f>
        <v>0</v>
      </c>
      <c r="K116" s="218" t="s">
        <v>314</v>
      </c>
      <c r="L116" s="47"/>
      <c r="M116" s="223" t="s">
        <v>19</v>
      </c>
      <c r="N116" s="224" t="s">
        <v>47</v>
      </c>
      <c r="O116" s="87"/>
      <c r="P116" s="225">
        <f>O116*H116</f>
        <v>0</v>
      </c>
      <c r="Q116" s="225">
        <v>0</v>
      </c>
      <c r="R116" s="225">
        <f>Q116*H116</f>
        <v>0</v>
      </c>
      <c r="S116" s="225">
        <v>0</v>
      </c>
      <c r="T116" s="226">
        <f>S116*H116</f>
        <v>0</v>
      </c>
      <c r="U116" s="41"/>
      <c r="V116" s="41"/>
      <c r="W116" s="41"/>
      <c r="X116" s="41"/>
      <c r="Y116" s="41"/>
      <c r="Z116" s="41"/>
      <c r="AA116" s="41"/>
      <c r="AB116" s="41"/>
      <c r="AC116" s="41"/>
      <c r="AD116" s="41"/>
      <c r="AE116" s="41"/>
      <c r="AR116" s="227" t="s">
        <v>315</v>
      </c>
      <c r="AT116" s="227" t="s">
        <v>310</v>
      </c>
      <c r="AU116" s="227" t="s">
        <v>85</v>
      </c>
      <c r="AY116" s="20" t="s">
        <v>308</v>
      </c>
      <c r="BE116" s="228">
        <f>IF(N116="základní",J116,0)</f>
        <v>0</v>
      </c>
      <c r="BF116" s="228">
        <f>IF(N116="snížená",J116,0)</f>
        <v>0</v>
      </c>
      <c r="BG116" s="228">
        <f>IF(N116="zákl. přenesená",J116,0)</f>
        <v>0</v>
      </c>
      <c r="BH116" s="228">
        <f>IF(N116="sníž. přenesená",J116,0)</f>
        <v>0</v>
      </c>
      <c r="BI116" s="228">
        <f>IF(N116="nulová",J116,0)</f>
        <v>0</v>
      </c>
      <c r="BJ116" s="20" t="s">
        <v>83</v>
      </c>
      <c r="BK116" s="228">
        <f>ROUND(I116*H116,2)</f>
        <v>0</v>
      </c>
      <c r="BL116" s="20" t="s">
        <v>315</v>
      </c>
      <c r="BM116" s="227" t="s">
        <v>986</v>
      </c>
    </row>
    <row r="117" s="2" customFormat="1">
      <c r="A117" s="41"/>
      <c r="B117" s="42"/>
      <c r="C117" s="43"/>
      <c r="D117" s="229" t="s">
        <v>317</v>
      </c>
      <c r="E117" s="43"/>
      <c r="F117" s="230" t="s">
        <v>930</v>
      </c>
      <c r="G117" s="43"/>
      <c r="H117" s="43"/>
      <c r="I117" s="231"/>
      <c r="J117" s="43"/>
      <c r="K117" s="43"/>
      <c r="L117" s="47"/>
      <c r="M117" s="232"/>
      <c r="N117" s="233"/>
      <c r="O117" s="87"/>
      <c r="P117" s="87"/>
      <c r="Q117" s="87"/>
      <c r="R117" s="87"/>
      <c r="S117" s="87"/>
      <c r="T117" s="88"/>
      <c r="U117" s="41"/>
      <c r="V117" s="41"/>
      <c r="W117" s="41"/>
      <c r="X117" s="41"/>
      <c r="Y117" s="41"/>
      <c r="Z117" s="41"/>
      <c r="AA117" s="41"/>
      <c r="AB117" s="41"/>
      <c r="AC117" s="41"/>
      <c r="AD117" s="41"/>
      <c r="AE117" s="41"/>
      <c r="AT117" s="20" t="s">
        <v>317</v>
      </c>
      <c r="AU117" s="20" t="s">
        <v>85</v>
      </c>
    </row>
    <row r="118" s="2" customFormat="1" ht="24.15" customHeight="1">
      <c r="A118" s="41"/>
      <c r="B118" s="42"/>
      <c r="C118" s="216" t="s">
        <v>347</v>
      </c>
      <c r="D118" s="216" t="s">
        <v>310</v>
      </c>
      <c r="E118" s="217" t="s">
        <v>987</v>
      </c>
      <c r="F118" s="218" t="s">
        <v>988</v>
      </c>
      <c r="G118" s="219" t="s">
        <v>493</v>
      </c>
      <c r="H118" s="220">
        <v>1.3600000000000001</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989</v>
      </c>
    </row>
    <row r="119" s="2" customFormat="1">
      <c r="A119" s="41"/>
      <c r="B119" s="42"/>
      <c r="C119" s="43"/>
      <c r="D119" s="229" t="s">
        <v>317</v>
      </c>
      <c r="E119" s="43"/>
      <c r="F119" s="230" t="s">
        <v>990</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13" customFormat="1">
      <c r="A120" s="13"/>
      <c r="B120" s="234"/>
      <c r="C120" s="235"/>
      <c r="D120" s="236" t="s">
        <v>319</v>
      </c>
      <c r="E120" s="237" t="s">
        <v>19</v>
      </c>
      <c r="F120" s="238" t="s">
        <v>991</v>
      </c>
      <c r="G120" s="235"/>
      <c r="H120" s="239">
        <v>1.3600000000000001</v>
      </c>
      <c r="I120" s="240"/>
      <c r="J120" s="235"/>
      <c r="K120" s="235"/>
      <c r="L120" s="241"/>
      <c r="M120" s="242"/>
      <c r="N120" s="243"/>
      <c r="O120" s="243"/>
      <c r="P120" s="243"/>
      <c r="Q120" s="243"/>
      <c r="R120" s="243"/>
      <c r="S120" s="243"/>
      <c r="T120" s="244"/>
      <c r="U120" s="13"/>
      <c r="V120" s="13"/>
      <c r="W120" s="13"/>
      <c r="X120" s="13"/>
      <c r="Y120" s="13"/>
      <c r="Z120" s="13"/>
      <c r="AA120" s="13"/>
      <c r="AB120" s="13"/>
      <c r="AC120" s="13"/>
      <c r="AD120" s="13"/>
      <c r="AE120" s="13"/>
      <c r="AT120" s="245" t="s">
        <v>319</v>
      </c>
      <c r="AU120" s="245" t="s">
        <v>85</v>
      </c>
      <c r="AV120" s="13" t="s">
        <v>85</v>
      </c>
      <c r="AW120" s="13" t="s">
        <v>37</v>
      </c>
      <c r="AX120" s="13" t="s">
        <v>83</v>
      </c>
      <c r="AY120" s="245" t="s">
        <v>308</v>
      </c>
    </row>
    <row r="121" s="2" customFormat="1" ht="24.15" customHeight="1">
      <c r="A121" s="41"/>
      <c r="B121" s="42"/>
      <c r="C121" s="216" t="s">
        <v>352</v>
      </c>
      <c r="D121" s="216" t="s">
        <v>310</v>
      </c>
      <c r="E121" s="217" t="s">
        <v>509</v>
      </c>
      <c r="F121" s="218" t="s">
        <v>510</v>
      </c>
      <c r="G121" s="219" t="s">
        <v>493</v>
      </c>
      <c r="H121" s="220">
        <v>0.16</v>
      </c>
      <c r="I121" s="221"/>
      <c r="J121" s="222">
        <f>ROUND(I121*H121,2)</f>
        <v>0</v>
      </c>
      <c r="K121" s="218" t="s">
        <v>314</v>
      </c>
      <c r="L121" s="47"/>
      <c r="M121" s="223" t="s">
        <v>19</v>
      </c>
      <c r="N121" s="224" t="s">
        <v>47</v>
      </c>
      <c r="O121" s="87"/>
      <c r="P121" s="225">
        <f>O121*H121</f>
        <v>0</v>
      </c>
      <c r="Q121" s="225">
        <v>0</v>
      </c>
      <c r="R121" s="225">
        <f>Q121*H121</f>
        <v>0</v>
      </c>
      <c r="S121" s="225">
        <v>0</v>
      </c>
      <c r="T121" s="226">
        <f>S121*H121</f>
        <v>0</v>
      </c>
      <c r="U121" s="41"/>
      <c r="V121" s="41"/>
      <c r="W121" s="41"/>
      <c r="X121" s="41"/>
      <c r="Y121" s="41"/>
      <c r="Z121" s="41"/>
      <c r="AA121" s="41"/>
      <c r="AB121" s="41"/>
      <c r="AC121" s="41"/>
      <c r="AD121" s="41"/>
      <c r="AE121" s="41"/>
      <c r="AR121" s="227" t="s">
        <v>315</v>
      </c>
      <c r="AT121" s="227" t="s">
        <v>310</v>
      </c>
      <c r="AU121" s="227" t="s">
        <v>85</v>
      </c>
      <c r="AY121" s="20" t="s">
        <v>308</v>
      </c>
      <c r="BE121" s="228">
        <f>IF(N121="základní",J121,0)</f>
        <v>0</v>
      </c>
      <c r="BF121" s="228">
        <f>IF(N121="snížená",J121,0)</f>
        <v>0</v>
      </c>
      <c r="BG121" s="228">
        <f>IF(N121="zákl. přenesená",J121,0)</f>
        <v>0</v>
      </c>
      <c r="BH121" s="228">
        <f>IF(N121="sníž. přenesená",J121,0)</f>
        <v>0</v>
      </c>
      <c r="BI121" s="228">
        <f>IF(N121="nulová",J121,0)</f>
        <v>0</v>
      </c>
      <c r="BJ121" s="20" t="s">
        <v>83</v>
      </c>
      <c r="BK121" s="228">
        <f>ROUND(I121*H121,2)</f>
        <v>0</v>
      </c>
      <c r="BL121" s="20" t="s">
        <v>315</v>
      </c>
      <c r="BM121" s="227" t="s">
        <v>992</v>
      </c>
    </row>
    <row r="122" s="2" customFormat="1">
      <c r="A122" s="41"/>
      <c r="B122" s="42"/>
      <c r="C122" s="43"/>
      <c r="D122" s="229" t="s">
        <v>317</v>
      </c>
      <c r="E122" s="43"/>
      <c r="F122" s="230" t="s">
        <v>512</v>
      </c>
      <c r="G122" s="43"/>
      <c r="H122" s="43"/>
      <c r="I122" s="231"/>
      <c r="J122" s="43"/>
      <c r="K122" s="43"/>
      <c r="L122" s="47"/>
      <c r="M122" s="232"/>
      <c r="N122" s="233"/>
      <c r="O122" s="87"/>
      <c r="P122" s="87"/>
      <c r="Q122" s="87"/>
      <c r="R122" s="87"/>
      <c r="S122" s="87"/>
      <c r="T122" s="88"/>
      <c r="U122" s="41"/>
      <c r="V122" s="41"/>
      <c r="W122" s="41"/>
      <c r="X122" s="41"/>
      <c r="Y122" s="41"/>
      <c r="Z122" s="41"/>
      <c r="AA122" s="41"/>
      <c r="AB122" s="41"/>
      <c r="AC122" s="41"/>
      <c r="AD122" s="41"/>
      <c r="AE122" s="41"/>
      <c r="AT122" s="20" t="s">
        <v>317</v>
      </c>
      <c r="AU122" s="20" t="s">
        <v>85</v>
      </c>
    </row>
    <row r="123" s="13" customFormat="1">
      <c r="A123" s="13"/>
      <c r="B123" s="234"/>
      <c r="C123" s="235"/>
      <c r="D123" s="236" t="s">
        <v>319</v>
      </c>
      <c r="E123" s="237" t="s">
        <v>19</v>
      </c>
      <c r="F123" s="238" t="s">
        <v>993</v>
      </c>
      <c r="G123" s="235"/>
      <c r="H123" s="239">
        <v>0.16</v>
      </c>
      <c r="I123" s="240"/>
      <c r="J123" s="235"/>
      <c r="K123" s="235"/>
      <c r="L123" s="241"/>
      <c r="M123" s="242"/>
      <c r="N123" s="243"/>
      <c r="O123" s="243"/>
      <c r="P123" s="243"/>
      <c r="Q123" s="243"/>
      <c r="R123" s="243"/>
      <c r="S123" s="243"/>
      <c r="T123" s="244"/>
      <c r="U123" s="13"/>
      <c r="V123" s="13"/>
      <c r="W123" s="13"/>
      <c r="X123" s="13"/>
      <c r="Y123" s="13"/>
      <c r="Z123" s="13"/>
      <c r="AA123" s="13"/>
      <c r="AB123" s="13"/>
      <c r="AC123" s="13"/>
      <c r="AD123" s="13"/>
      <c r="AE123" s="13"/>
      <c r="AT123" s="245" t="s">
        <v>319</v>
      </c>
      <c r="AU123" s="245" t="s">
        <v>85</v>
      </c>
      <c r="AV123" s="13" t="s">
        <v>85</v>
      </c>
      <c r="AW123" s="13" t="s">
        <v>37</v>
      </c>
      <c r="AX123" s="13" t="s">
        <v>83</v>
      </c>
      <c r="AY123" s="245" t="s">
        <v>308</v>
      </c>
    </row>
    <row r="124" s="2" customFormat="1" ht="24.15" customHeight="1">
      <c r="A124" s="41"/>
      <c r="B124" s="42"/>
      <c r="C124" s="216" t="s">
        <v>357</v>
      </c>
      <c r="D124" s="216" t="s">
        <v>310</v>
      </c>
      <c r="E124" s="217" t="s">
        <v>931</v>
      </c>
      <c r="F124" s="218" t="s">
        <v>932</v>
      </c>
      <c r="G124" s="219" t="s">
        <v>493</v>
      </c>
      <c r="H124" s="220">
        <v>0.41999999999999998</v>
      </c>
      <c r="I124" s="221"/>
      <c r="J124" s="222">
        <f>ROUND(I124*H124,2)</f>
        <v>0</v>
      </c>
      <c r="K124" s="218" t="s">
        <v>314</v>
      </c>
      <c r="L124" s="47"/>
      <c r="M124" s="223" t="s">
        <v>19</v>
      </c>
      <c r="N124" s="224" t="s">
        <v>47</v>
      </c>
      <c r="O124" s="87"/>
      <c r="P124" s="225">
        <f>O124*H124</f>
        <v>0</v>
      </c>
      <c r="Q124" s="225">
        <v>0</v>
      </c>
      <c r="R124" s="225">
        <f>Q124*H124</f>
        <v>0</v>
      </c>
      <c r="S124" s="225">
        <v>0</v>
      </c>
      <c r="T124" s="226">
        <f>S124*H124</f>
        <v>0</v>
      </c>
      <c r="U124" s="41"/>
      <c r="V124" s="41"/>
      <c r="W124" s="41"/>
      <c r="X124" s="41"/>
      <c r="Y124" s="41"/>
      <c r="Z124" s="41"/>
      <c r="AA124" s="41"/>
      <c r="AB124" s="41"/>
      <c r="AC124" s="41"/>
      <c r="AD124" s="41"/>
      <c r="AE124" s="41"/>
      <c r="AR124" s="227" t="s">
        <v>315</v>
      </c>
      <c r="AT124" s="227" t="s">
        <v>310</v>
      </c>
      <c r="AU124" s="227" t="s">
        <v>85</v>
      </c>
      <c r="AY124" s="20" t="s">
        <v>308</v>
      </c>
      <c r="BE124" s="228">
        <f>IF(N124="základní",J124,0)</f>
        <v>0</v>
      </c>
      <c r="BF124" s="228">
        <f>IF(N124="snížená",J124,0)</f>
        <v>0</v>
      </c>
      <c r="BG124" s="228">
        <f>IF(N124="zákl. přenesená",J124,0)</f>
        <v>0</v>
      </c>
      <c r="BH124" s="228">
        <f>IF(N124="sníž. přenesená",J124,0)</f>
        <v>0</v>
      </c>
      <c r="BI124" s="228">
        <f>IF(N124="nulová",J124,0)</f>
        <v>0</v>
      </c>
      <c r="BJ124" s="20" t="s">
        <v>83</v>
      </c>
      <c r="BK124" s="228">
        <f>ROUND(I124*H124,2)</f>
        <v>0</v>
      </c>
      <c r="BL124" s="20" t="s">
        <v>315</v>
      </c>
      <c r="BM124" s="227" t="s">
        <v>994</v>
      </c>
    </row>
    <row r="125" s="2" customFormat="1">
      <c r="A125" s="41"/>
      <c r="B125" s="42"/>
      <c r="C125" s="43"/>
      <c r="D125" s="229" t="s">
        <v>317</v>
      </c>
      <c r="E125" s="43"/>
      <c r="F125" s="230" t="s">
        <v>934</v>
      </c>
      <c r="G125" s="43"/>
      <c r="H125" s="43"/>
      <c r="I125" s="231"/>
      <c r="J125" s="43"/>
      <c r="K125" s="43"/>
      <c r="L125" s="47"/>
      <c r="M125" s="232"/>
      <c r="N125" s="233"/>
      <c r="O125" s="87"/>
      <c r="P125" s="87"/>
      <c r="Q125" s="87"/>
      <c r="R125" s="87"/>
      <c r="S125" s="87"/>
      <c r="T125" s="88"/>
      <c r="U125" s="41"/>
      <c r="V125" s="41"/>
      <c r="W125" s="41"/>
      <c r="X125" s="41"/>
      <c r="Y125" s="41"/>
      <c r="Z125" s="41"/>
      <c r="AA125" s="41"/>
      <c r="AB125" s="41"/>
      <c r="AC125" s="41"/>
      <c r="AD125" s="41"/>
      <c r="AE125" s="41"/>
      <c r="AT125" s="20" t="s">
        <v>317</v>
      </c>
      <c r="AU125" s="20" t="s">
        <v>85</v>
      </c>
    </row>
    <row r="126" s="13" customFormat="1">
      <c r="A126" s="13"/>
      <c r="B126" s="234"/>
      <c r="C126" s="235"/>
      <c r="D126" s="236" t="s">
        <v>319</v>
      </c>
      <c r="E126" s="237" t="s">
        <v>19</v>
      </c>
      <c r="F126" s="238" t="s">
        <v>995</v>
      </c>
      <c r="G126" s="235"/>
      <c r="H126" s="239">
        <v>0.41999999999999998</v>
      </c>
      <c r="I126" s="240"/>
      <c r="J126" s="235"/>
      <c r="K126" s="235"/>
      <c r="L126" s="241"/>
      <c r="M126" s="242"/>
      <c r="N126" s="243"/>
      <c r="O126" s="243"/>
      <c r="P126" s="243"/>
      <c r="Q126" s="243"/>
      <c r="R126" s="243"/>
      <c r="S126" s="243"/>
      <c r="T126" s="244"/>
      <c r="U126" s="13"/>
      <c r="V126" s="13"/>
      <c r="W126" s="13"/>
      <c r="X126" s="13"/>
      <c r="Y126" s="13"/>
      <c r="Z126" s="13"/>
      <c r="AA126" s="13"/>
      <c r="AB126" s="13"/>
      <c r="AC126" s="13"/>
      <c r="AD126" s="13"/>
      <c r="AE126" s="13"/>
      <c r="AT126" s="245" t="s">
        <v>319</v>
      </c>
      <c r="AU126" s="245" t="s">
        <v>85</v>
      </c>
      <c r="AV126" s="13" t="s">
        <v>85</v>
      </c>
      <c r="AW126" s="13" t="s">
        <v>37</v>
      </c>
      <c r="AX126" s="13" t="s">
        <v>83</v>
      </c>
      <c r="AY126" s="245" t="s">
        <v>308</v>
      </c>
    </row>
    <row r="127" s="2" customFormat="1" ht="24.15" customHeight="1">
      <c r="A127" s="41"/>
      <c r="B127" s="42"/>
      <c r="C127" s="216" t="s">
        <v>362</v>
      </c>
      <c r="D127" s="216" t="s">
        <v>310</v>
      </c>
      <c r="E127" s="217" t="s">
        <v>936</v>
      </c>
      <c r="F127" s="218" t="s">
        <v>937</v>
      </c>
      <c r="G127" s="219" t="s">
        <v>493</v>
      </c>
      <c r="H127" s="220">
        <v>125.31999999999999</v>
      </c>
      <c r="I127" s="221"/>
      <c r="J127" s="222">
        <f>ROUND(I127*H127,2)</f>
        <v>0</v>
      </c>
      <c r="K127" s="218" t="s">
        <v>314</v>
      </c>
      <c r="L127" s="47"/>
      <c r="M127" s="223" t="s">
        <v>19</v>
      </c>
      <c r="N127" s="224" t="s">
        <v>47</v>
      </c>
      <c r="O127" s="87"/>
      <c r="P127" s="225">
        <f>O127*H127</f>
        <v>0</v>
      </c>
      <c r="Q127" s="225">
        <v>0</v>
      </c>
      <c r="R127" s="225">
        <f>Q127*H127</f>
        <v>0</v>
      </c>
      <c r="S127" s="225">
        <v>0</v>
      </c>
      <c r="T127" s="226">
        <f>S127*H127</f>
        <v>0</v>
      </c>
      <c r="U127" s="41"/>
      <c r="V127" s="41"/>
      <c r="W127" s="41"/>
      <c r="X127" s="41"/>
      <c r="Y127" s="41"/>
      <c r="Z127" s="41"/>
      <c r="AA127" s="41"/>
      <c r="AB127" s="41"/>
      <c r="AC127" s="41"/>
      <c r="AD127" s="41"/>
      <c r="AE127" s="41"/>
      <c r="AR127" s="227" t="s">
        <v>315</v>
      </c>
      <c r="AT127" s="227" t="s">
        <v>310</v>
      </c>
      <c r="AU127" s="227" t="s">
        <v>85</v>
      </c>
      <c r="AY127" s="20" t="s">
        <v>308</v>
      </c>
      <c r="BE127" s="228">
        <f>IF(N127="základní",J127,0)</f>
        <v>0</v>
      </c>
      <c r="BF127" s="228">
        <f>IF(N127="snížená",J127,0)</f>
        <v>0</v>
      </c>
      <c r="BG127" s="228">
        <f>IF(N127="zákl. přenesená",J127,0)</f>
        <v>0</v>
      </c>
      <c r="BH127" s="228">
        <f>IF(N127="sníž. přenesená",J127,0)</f>
        <v>0</v>
      </c>
      <c r="BI127" s="228">
        <f>IF(N127="nulová",J127,0)</f>
        <v>0</v>
      </c>
      <c r="BJ127" s="20" t="s">
        <v>83</v>
      </c>
      <c r="BK127" s="228">
        <f>ROUND(I127*H127,2)</f>
        <v>0</v>
      </c>
      <c r="BL127" s="20" t="s">
        <v>315</v>
      </c>
      <c r="BM127" s="227" t="s">
        <v>938</v>
      </c>
    </row>
    <row r="128" s="2" customFormat="1">
      <c r="A128" s="41"/>
      <c r="B128" s="42"/>
      <c r="C128" s="43"/>
      <c r="D128" s="229" t="s">
        <v>317</v>
      </c>
      <c r="E128" s="43"/>
      <c r="F128" s="230" t="s">
        <v>939</v>
      </c>
      <c r="G128" s="43"/>
      <c r="H128" s="43"/>
      <c r="I128" s="231"/>
      <c r="J128" s="43"/>
      <c r="K128" s="43"/>
      <c r="L128" s="47"/>
      <c r="M128" s="232"/>
      <c r="N128" s="233"/>
      <c r="O128" s="87"/>
      <c r="P128" s="87"/>
      <c r="Q128" s="87"/>
      <c r="R128" s="87"/>
      <c r="S128" s="87"/>
      <c r="T128" s="88"/>
      <c r="U128" s="41"/>
      <c r="V128" s="41"/>
      <c r="W128" s="41"/>
      <c r="X128" s="41"/>
      <c r="Y128" s="41"/>
      <c r="Z128" s="41"/>
      <c r="AA128" s="41"/>
      <c r="AB128" s="41"/>
      <c r="AC128" s="41"/>
      <c r="AD128" s="41"/>
      <c r="AE128" s="41"/>
      <c r="AT128" s="20" t="s">
        <v>317</v>
      </c>
      <c r="AU128" s="20" t="s">
        <v>85</v>
      </c>
    </row>
    <row r="129" s="13" customFormat="1">
      <c r="A129" s="13"/>
      <c r="B129" s="234"/>
      <c r="C129" s="235"/>
      <c r="D129" s="236" t="s">
        <v>319</v>
      </c>
      <c r="E129" s="237" t="s">
        <v>19</v>
      </c>
      <c r="F129" s="238" t="s">
        <v>984</v>
      </c>
      <c r="G129" s="235"/>
      <c r="H129" s="239">
        <v>125.31999999999999</v>
      </c>
      <c r="I129" s="240"/>
      <c r="J129" s="235"/>
      <c r="K129" s="235"/>
      <c r="L129" s="241"/>
      <c r="M129" s="242"/>
      <c r="N129" s="243"/>
      <c r="O129" s="243"/>
      <c r="P129" s="243"/>
      <c r="Q129" s="243"/>
      <c r="R129" s="243"/>
      <c r="S129" s="243"/>
      <c r="T129" s="244"/>
      <c r="U129" s="13"/>
      <c r="V129" s="13"/>
      <c r="W129" s="13"/>
      <c r="X129" s="13"/>
      <c r="Y129" s="13"/>
      <c r="Z129" s="13"/>
      <c r="AA129" s="13"/>
      <c r="AB129" s="13"/>
      <c r="AC129" s="13"/>
      <c r="AD129" s="13"/>
      <c r="AE129" s="13"/>
      <c r="AT129" s="245" t="s">
        <v>319</v>
      </c>
      <c r="AU129" s="245" t="s">
        <v>85</v>
      </c>
      <c r="AV129" s="13" t="s">
        <v>85</v>
      </c>
      <c r="AW129" s="13" t="s">
        <v>37</v>
      </c>
      <c r="AX129" s="13" t="s">
        <v>83</v>
      </c>
      <c r="AY129" s="245" t="s">
        <v>308</v>
      </c>
    </row>
    <row r="130" s="2" customFormat="1" ht="24.15" customHeight="1">
      <c r="A130" s="41"/>
      <c r="B130" s="42"/>
      <c r="C130" s="216" t="s">
        <v>367</v>
      </c>
      <c r="D130" s="216" t="s">
        <v>310</v>
      </c>
      <c r="E130" s="217" t="s">
        <v>996</v>
      </c>
      <c r="F130" s="218" t="s">
        <v>997</v>
      </c>
      <c r="G130" s="219" t="s">
        <v>493</v>
      </c>
      <c r="H130" s="220">
        <v>6.9279999999999999</v>
      </c>
      <c r="I130" s="221"/>
      <c r="J130" s="222">
        <f>ROUND(I130*H130,2)</f>
        <v>0</v>
      </c>
      <c r="K130" s="218" t="s">
        <v>314</v>
      </c>
      <c r="L130" s="47"/>
      <c r="M130" s="223" t="s">
        <v>19</v>
      </c>
      <c r="N130" s="224" t="s">
        <v>47</v>
      </c>
      <c r="O130" s="87"/>
      <c r="P130" s="225">
        <f>O130*H130</f>
        <v>0</v>
      </c>
      <c r="Q130" s="225">
        <v>0</v>
      </c>
      <c r="R130" s="225">
        <f>Q130*H130</f>
        <v>0</v>
      </c>
      <c r="S130" s="225">
        <v>0</v>
      </c>
      <c r="T130" s="226">
        <f>S130*H130</f>
        <v>0</v>
      </c>
      <c r="U130" s="41"/>
      <c r="V130" s="41"/>
      <c r="W130" s="41"/>
      <c r="X130" s="41"/>
      <c r="Y130" s="41"/>
      <c r="Z130" s="41"/>
      <c r="AA130" s="41"/>
      <c r="AB130" s="41"/>
      <c r="AC130" s="41"/>
      <c r="AD130" s="41"/>
      <c r="AE130" s="41"/>
      <c r="AR130" s="227" t="s">
        <v>315</v>
      </c>
      <c r="AT130" s="227" t="s">
        <v>310</v>
      </c>
      <c r="AU130" s="227" t="s">
        <v>85</v>
      </c>
      <c r="AY130" s="20" t="s">
        <v>308</v>
      </c>
      <c r="BE130" s="228">
        <f>IF(N130="základní",J130,0)</f>
        <v>0</v>
      </c>
      <c r="BF130" s="228">
        <f>IF(N130="snížená",J130,0)</f>
        <v>0</v>
      </c>
      <c r="BG130" s="228">
        <f>IF(N130="zákl. přenesená",J130,0)</f>
        <v>0</v>
      </c>
      <c r="BH130" s="228">
        <f>IF(N130="sníž. přenesená",J130,0)</f>
        <v>0</v>
      </c>
      <c r="BI130" s="228">
        <f>IF(N130="nulová",J130,0)</f>
        <v>0</v>
      </c>
      <c r="BJ130" s="20" t="s">
        <v>83</v>
      </c>
      <c r="BK130" s="228">
        <f>ROUND(I130*H130,2)</f>
        <v>0</v>
      </c>
      <c r="BL130" s="20" t="s">
        <v>315</v>
      </c>
      <c r="BM130" s="227" t="s">
        <v>998</v>
      </c>
    </row>
    <row r="131" s="2" customFormat="1">
      <c r="A131" s="41"/>
      <c r="B131" s="42"/>
      <c r="C131" s="43"/>
      <c r="D131" s="229" t="s">
        <v>317</v>
      </c>
      <c r="E131" s="43"/>
      <c r="F131" s="230" t="s">
        <v>999</v>
      </c>
      <c r="G131" s="43"/>
      <c r="H131" s="43"/>
      <c r="I131" s="231"/>
      <c r="J131" s="43"/>
      <c r="K131" s="43"/>
      <c r="L131" s="47"/>
      <c r="M131" s="232"/>
      <c r="N131" s="233"/>
      <c r="O131" s="87"/>
      <c r="P131" s="87"/>
      <c r="Q131" s="87"/>
      <c r="R131" s="87"/>
      <c r="S131" s="87"/>
      <c r="T131" s="88"/>
      <c r="U131" s="41"/>
      <c r="V131" s="41"/>
      <c r="W131" s="41"/>
      <c r="X131" s="41"/>
      <c r="Y131" s="41"/>
      <c r="Z131" s="41"/>
      <c r="AA131" s="41"/>
      <c r="AB131" s="41"/>
      <c r="AC131" s="41"/>
      <c r="AD131" s="41"/>
      <c r="AE131" s="41"/>
      <c r="AT131" s="20" t="s">
        <v>317</v>
      </c>
      <c r="AU131" s="20" t="s">
        <v>85</v>
      </c>
    </row>
    <row r="132" s="13" customFormat="1">
      <c r="A132" s="13"/>
      <c r="B132" s="234"/>
      <c r="C132" s="235"/>
      <c r="D132" s="236" t="s">
        <v>319</v>
      </c>
      <c r="E132" s="237" t="s">
        <v>19</v>
      </c>
      <c r="F132" s="238" t="s">
        <v>1000</v>
      </c>
      <c r="G132" s="235"/>
      <c r="H132" s="239">
        <v>6.9279999999999999</v>
      </c>
      <c r="I132" s="240"/>
      <c r="J132" s="235"/>
      <c r="K132" s="235"/>
      <c r="L132" s="241"/>
      <c r="M132" s="242"/>
      <c r="N132" s="243"/>
      <c r="O132" s="243"/>
      <c r="P132" s="243"/>
      <c r="Q132" s="243"/>
      <c r="R132" s="243"/>
      <c r="S132" s="243"/>
      <c r="T132" s="244"/>
      <c r="U132" s="13"/>
      <c r="V132" s="13"/>
      <c r="W132" s="13"/>
      <c r="X132" s="13"/>
      <c r="Y132" s="13"/>
      <c r="Z132" s="13"/>
      <c r="AA132" s="13"/>
      <c r="AB132" s="13"/>
      <c r="AC132" s="13"/>
      <c r="AD132" s="13"/>
      <c r="AE132" s="13"/>
      <c r="AT132" s="245" t="s">
        <v>319</v>
      </c>
      <c r="AU132" s="245" t="s">
        <v>85</v>
      </c>
      <c r="AV132" s="13" t="s">
        <v>85</v>
      </c>
      <c r="AW132" s="13" t="s">
        <v>37</v>
      </c>
      <c r="AX132" s="13" t="s">
        <v>83</v>
      </c>
      <c r="AY132" s="245" t="s">
        <v>308</v>
      </c>
    </row>
    <row r="133" s="2" customFormat="1" ht="24.15" customHeight="1">
      <c r="A133" s="41"/>
      <c r="B133" s="42"/>
      <c r="C133" s="216" t="s">
        <v>8</v>
      </c>
      <c r="D133" s="216" t="s">
        <v>310</v>
      </c>
      <c r="E133" s="217" t="s">
        <v>946</v>
      </c>
      <c r="F133" s="218" t="s">
        <v>947</v>
      </c>
      <c r="G133" s="219" t="s">
        <v>493</v>
      </c>
      <c r="H133" s="220">
        <v>11.018000000000001</v>
      </c>
      <c r="I133" s="221"/>
      <c r="J133" s="222">
        <f>ROUND(I133*H133,2)</f>
        <v>0</v>
      </c>
      <c r="K133" s="218" t="s">
        <v>314</v>
      </c>
      <c r="L133" s="47"/>
      <c r="M133" s="223" t="s">
        <v>19</v>
      </c>
      <c r="N133" s="224" t="s">
        <v>47</v>
      </c>
      <c r="O133" s="87"/>
      <c r="P133" s="225">
        <f>O133*H133</f>
        <v>0</v>
      </c>
      <c r="Q133" s="225">
        <v>0</v>
      </c>
      <c r="R133" s="225">
        <f>Q133*H133</f>
        <v>0</v>
      </c>
      <c r="S133" s="225">
        <v>0</v>
      </c>
      <c r="T133" s="226">
        <f>S133*H133</f>
        <v>0</v>
      </c>
      <c r="U133" s="41"/>
      <c r="V133" s="41"/>
      <c r="W133" s="41"/>
      <c r="X133" s="41"/>
      <c r="Y133" s="41"/>
      <c r="Z133" s="41"/>
      <c r="AA133" s="41"/>
      <c r="AB133" s="41"/>
      <c r="AC133" s="41"/>
      <c r="AD133" s="41"/>
      <c r="AE133" s="41"/>
      <c r="AR133" s="227" t="s">
        <v>315</v>
      </c>
      <c r="AT133" s="227" t="s">
        <v>310</v>
      </c>
      <c r="AU133" s="227" t="s">
        <v>85</v>
      </c>
      <c r="AY133" s="20" t="s">
        <v>308</v>
      </c>
      <c r="BE133" s="228">
        <f>IF(N133="základní",J133,0)</f>
        <v>0</v>
      </c>
      <c r="BF133" s="228">
        <f>IF(N133="snížená",J133,0)</f>
        <v>0</v>
      </c>
      <c r="BG133" s="228">
        <f>IF(N133="zákl. přenesená",J133,0)</f>
        <v>0</v>
      </c>
      <c r="BH133" s="228">
        <f>IF(N133="sníž. přenesená",J133,0)</f>
        <v>0</v>
      </c>
      <c r="BI133" s="228">
        <f>IF(N133="nulová",J133,0)</f>
        <v>0</v>
      </c>
      <c r="BJ133" s="20" t="s">
        <v>83</v>
      </c>
      <c r="BK133" s="228">
        <f>ROUND(I133*H133,2)</f>
        <v>0</v>
      </c>
      <c r="BL133" s="20" t="s">
        <v>315</v>
      </c>
      <c r="BM133" s="227" t="s">
        <v>948</v>
      </c>
    </row>
    <row r="134" s="2" customFormat="1">
      <c r="A134" s="41"/>
      <c r="B134" s="42"/>
      <c r="C134" s="43"/>
      <c r="D134" s="229" t="s">
        <v>317</v>
      </c>
      <c r="E134" s="43"/>
      <c r="F134" s="230" t="s">
        <v>949</v>
      </c>
      <c r="G134" s="43"/>
      <c r="H134" s="43"/>
      <c r="I134" s="231"/>
      <c r="J134" s="43"/>
      <c r="K134" s="43"/>
      <c r="L134" s="47"/>
      <c r="M134" s="232"/>
      <c r="N134" s="233"/>
      <c r="O134" s="87"/>
      <c r="P134" s="87"/>
      <c r="Q134" s="87"/>
      <c r="R134" s="87"/>
      <c r="S134" s="87"/>
      <c r="T134" s="88"/>
      <c r="U134" s="41"/>
      <c r="V134" s="41"/>
      <c r="W134" s="41"/>
      <c r="X134" s="41"/>
      <c r="Y134" s="41"/>
      <c r="Z134" s="41"/>
      <c r="AA134" s="41"/>
      <c r="AB134" s="41"/>
      <c r="AC134" s="41"/>
      <c r="AD134" s="41"/>
      <c r="AE134" s="41"/>
      <c r="AT134" s="20" t="s">
        <v>317</v>
      </c>
      <c r="AU134" s="20" t="s">
        <v>85</v>
      </c>
    </row>
    <row r="135" s="13" customFormat="1">
      <c r="A135" s="13"/>
      <c r="B135" s="234"/>
      <c r="C135" s="235"/>
      <c r="D135" s="236" t="s">
        <v>319</v>
      </c>
      <c r="E135" s="237" t="s">
        <v>19</v>
      </c>
      <c r="F135" s="238" t="s">
        <v>1001</v>
      </c>
      <c r="G135" s="235"/>
      <c r="H135" s="239">
        <v>0.25</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1002</v>
      </c>
      <c r="G136" s="235"/>
      <c r="H136" s="239">
        <v>1.8999999999999999</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993</v>
      </c>
      <c r="G137" s="235"/>
      <c r="H137" s="239">
        <v>0.16</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1000</v>
      </c>
      <c r="G138" s="235"/>
      <c r="H138" s="239">
        <v>6.9279999999999999</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3" customFormat="1">
      <c r="A139" s="13"/>
      <c r="B139" s="234"/>
      <c r="C139" s="235"/>
      <c r="D139" s="236" t="s">
        <v>319</v>
      </c>
      <c r="E139" s="237" t="s">
        <v>19</v>
      </c>
      <c r="F139" s="238" t="s">
        <v>991</v>
      </c>
      <c r="G139" s="235"/>
      <c r="H139" s="239">
        <v>1.3600000000000001</v>
      </c>
      <c r="I139" s="240"/>
      <c r="J139" s="235"/>
      <c r="K139" s="235"/>
      <c r="L139" s="241"/>
      <c r="M139" s="242"/>
      <c r="N139" s="243"/>
      <c r="O139" s="243"/>
      <c r="P139" s="243"/>
      <c r="Q139" s="243"/>
      <c r="R139" s="243"/>
      <c r="S139" s="243"/>
      <c r="T139" s="244"/>
      <c r="U139" s="13"/>
      <c r="V139" s="13"/>
      <c r="W139" s="13"/>
      <c r="X139" s="13"/>
      <c r="Y139" s="13"/>
      <c r="Z139" s="13"/>
      <c r="AA139" s="13"/>
      <c r="AB139" s="13"/>
      <c r="AC139" s="13"/>
      <c r="AD139" s="13"/>
      <c r="AE139" s="13"/>
      <c r="AT139" s="245" t="s">
        <v>319</v>
      </c>
      <c r="AU139" s="245" t="s">
        <v>85</v>
      </c>
      <c r="AV139" s="13" t="s">
        <v>85</v>
      </c>
      <c r="AW139" s="13" t="s">
        <v>37</v>
      </c>
      <c r="AX139" s="13" t="s">
        <v>76</v>
      </c>
      <c r="AY139" s="245" t="s">
        <v>308</v>
      </c>
    </row>
    <row r="140" s="13" customFormat="1">
      <c r="A140" s="13"/>
      <c r="B140" s="234"/>
      <c r="C140" s="235"/>
      <c r="D140" s="236" t="s">
        <v>319</v>
      </c>
      <c r="E140" s="237" t="s">
        <v>19</v>
      </c>
      <c r="F140" s="238" t="s">
        <v>1003</v>
      </c>
      <c r="G140" s="235"/>
      <c r="H140" s="239">
        <v>0.41999999999999998</v>
      </c>
      <c r="I140" s="240"/>
      <c r="J140" s="235"/>
      <c r="K140" s="235"/>
      <c r="L140" s="241"/>
      <c r="M140" s="242"/>
      <c r="N140" s="243"/>
      <c r="O140" s="243"/>
      <c r="P140" s="243"/>
      <c r="Q140" s="243"/>
      <c r="R140" s="243"/>
      <c r="S140" s="243"/>
      <c r="T140" s="244"/>
      <c r="U140" s="13"/>
      <c r="V140" s="13"/>
      <c r="W140" s="13"/>
      <c r="X140" s="13"/>
      <c r="Y140" s="13"/>
      <c r="Z140" s="13"/>
      <c r="AA140" s="13"/>
      <c r="AB140" s="13"/>
      <c r="AC140" s="13"/>
      <c r="AD140" s="13"/>
      <c r="AE140" s="13"/>
      <c r="AT140" s="245" t="s">
        <v>319</v>
      </c>
      <c r="AU140" s="245" t="s">
        <v>85</v>
      </c>
      <c r="AV140" s="13" t="s">
        <v>85</v>
      </c>
      <c r="AW140" s="13" t="s">
        <v>37</v>
      </c>
      <c r="AX140" s="13" t="s">
        <v>76</v>
      </c>
      <c r="AY140" s="245" t="s">
        <v>308</v>
      </c>
    </row>
    <row r="141" s="15" customFormat="1">
      <c r="A141" s="15"/>
      <c r="B141" s="259"/>
      <c r="C141" s="260"/>
      <c r="D141" s="236" t="s">
        <v>319</v>
      </c>
      <c r="E141" s="261" t="s">
        <v>19</v>
      </c>
      <c r="F141" s="262" t="s">
        <v>448</v>
      </c>
      <c r="G141" s="260"/>
      <c r="H141" s="263">
        <v>11.017999999999999</v>
      </c>
      <c r="I141" s="264"/>
      <c r="J141" s="260"/>
      <c r="K141" s="260"/>
      <c r="L141" s="265"/>
      <c r="M141" s="266"/>
      <c r="N141" s="267"/>
      <c r="O141" s="267"/>
      <c r="P141" s="267"/>
      <c r="Q141" s="267"/>
      <c r="R141" s="267"/>
      <c r="S141" s="267"/>
      <c r="T141" s="268"/>
      <c r="U141" s="15"/>
      <c r="V141" s="15"/>
      <c r="W141" s="15"/>
      <c r="X141" s="15"/>
      <c r="Y141" s="15"/>
      <c r="Z141" s="15"/>
      <c r="AA141" s="15"/>
      <c r="AB141" s="15"/>
      <c r="AC141" s="15"/>
      <c r="AD141" s="15"/>
      <c r="AE141" s="15"/>
      <c r="AT141" s="269" t="s">
        <v>319</v>
      </c>
      <c r="AU141" s="269" t="s">
        <v>85</v>
      </c>
      <c r="AV141" s="15" t="s">
        <v>315</v>
      </c>
      <c r="AW141" s="15" t="s">
        <v>37</v>
      </c>
      <c r="AX141" s="15" t="s">
        <v>83</v>
      </c>
      <c r="AY141" s="269" t="s">
        <v>308</v>
      </c>
    </row>
    <row r="142" s="2" customFormat="1" ht="24.15" customHeight="1">
      <c r="A142" s="41"/>
      <c r="B142" s="42"/>
      <c r="C142" s="216" t="s">
        <v>376</v>
      </c>
      <c r="D142" s="216" t="s">
        <v>310</v>
      </c>
      <c r="E142" s="217" t="s">
        <v>952</v>
      </c>
      <c r="F142" s="218" t="s">
        <v>953</v>
      </c>
      <c r="G142" s="219" t="s">
        <v>493</v>
      </c>
      <c r="H142" s="220">
        <v>209.33699999999999</v>
      </c>
      <c r="I142" s="221"/>
      <c r="J142" s="222">
        <f>ROUND(I142*H142,2)</f>
        <v>0</v>
      </c>
      <c r="K142" s="218" t="s">
        <v>314</v>
      </c>
      <c r="L142" s="47"/>
      <c r="M142" s="223" t="s">
        <v>19</v>
      </c>
      <c r="N142" s="224" t="s">
        <v>47</v>
      </c>
      <c r="O142" s="87"/>
      <c r="P142" s="225">
        <f>O142*H142</f>
        <v>0</v>
      </c>
      <c r="Q142" s="225">
        <v>0</v>
      </c>
      <c r="R142" s="225">
        <f>Q142*H142</f>
        <v>0</v>
      </c>
      <c r="S142" s="225">
        <v>0</v>
      </c>
      <c r="T142" s="226">
        <f>S142*H142</f>
        <v>0</v>
      </c>
      <c r="U142" s="41"/>
      <c r="V142" s="41"/>
      <c r="W142" s="41"/>
      <c r="X142" s="41"/>
      <c r="Y142" s="41"/>
      <c r="Z142" s="41"/>
      <c r="AA142" s="41"/>
      <c r="AB142" s="41"/>
      <c r="AC142" s="41"/>
      <c r="AD142" s="41"/>
      <c r="AE142" s="41"/>
      <c r="AR142" s="227" t="s">
        <v>315</v>
      </c>
      <c r="AT142" s="227" t="s">
        <v>310</v>
      </c>
      <c r="AU142" s="227" t="s">
        <v>85</v>
      </c>
      <c r="AY142" s="20" t="s">
        <v>308</v>
      </c>
      <c r="BE142" s="228">
        <f>IF(N142="základní",J142,0)</f>
        <v>0</v>
      </c>
      <c r="BF142" s="228">
        <f>IF(N142="snížená",J142,0)</f>
        <v>0</v>
      </c>
      <c r="BG142" s="228">
        <f>IF(N142="zákl. přenesená",J142,0)</f>
        <v>0</v>
      </c>
      <c r="BH142" s="228">
        <f>IF(N142="sníž. přenesená",J142,0)</f>
        <v>0</v>
      </c>
      <c r="BI142" s="228">
        <f>IF(N142="nulová",J142,0)</f>
        <v>0</v>
      </c>
      <c r="BJ142" s="20" t="s">
        <v>83</v>
      </c>
      <c r="BK142" s="228">
        <f>ROUND(I142*H142,2)</f>
        <v>0</v>
      </c>
      <c r="BL142" s="20" t="s">
        <v>315</v>
      </c>
      <c r="BM142" s="227" t="s">
        <v>954</v>
      </c>
    </row>
    <row r="143" s="2" customFormat="1">
      <c r="A143" s="41"/>
      <c r="B143" s="42"/>
      <c r="C143" s="43"/>
      <c r="D143" s="229" t="s">
        <v>317</v>
      </c>
      <c r="E143" s="43"/>
      <c r="F143" s="230" t="s">
        <v>955</v>
      </c>
      <c r="G143" s="43"/>
      <c r="H143" s="43"/>
      <c r="I143" s="231"/>
      <c r="J143" s="43"/>
      <c r="K143" s="43"/>
      <c r="L143" s="47"/>
      <c r="M143" s="232"/>
      <c r="N143" s="233"/>
      <c r="O143" s="87"/>
      <c r="P143" s="87"/>
      <c r="Q143" s="87"/>
      <c r="R143" s="87"/>
      <c r="S143" s="87"/>
      <c r="T143" s="88"/>
      <c r="U143" s="41"/>
      <c r="V143" s="41"/>
      <c r="W143" s="41"/>
      <c r="X143" s="41"/>
      <c r="Y143" s="41"/>
      <c r="Z143" s="41"/>
      <c r="AA143" s="41"/>
      <c r="AB143" s="41"/>
      <c r="AC143" s="41"/>
      <c r="AD143" s="41"/>
      <c r="AE143" s="41"/>
      <c r="AT143" s="20" t="s">
        <v>317</v>
      </c>
      <c r="AU143" s="20" t="s">
        <v>85</v>
      </c>
    </row>
    <row r="144" s="13" customFormat="1">
      <c r="A144" s="13"/>
      <c r="B144" s="234"/>
      <c r="C144" s="235"/>
      <c r="D144" s="236" t="s">
        <v>319</v>
      </c>
      <c r="E144" s="237" t="s">
        <v>19</v>
      </c>
      <c r="F144" s="238" t="s">
        <v>1004</v>
      </c>
      <c r="G144" s="235"/>
      <c r="H144" s="239">
        <v>4.75</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1005</v>
      </c>
      <c r="G145" s="235"/>
      <c r="H145" s="239">
        <v>36.100000000000001</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1006</v>
      </c>
      <c r="G146" s="235"/>
      <c r="H146" s="239">
        <v>3.044</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3" customFormat="1">
      <c r="A147" s="13"/>
      <c r="B147" s="234"/>
      <c r="C147" s="235"/>
      <c r="D147" s="236" t="s">
        <v>319</v>
      </c>
      <c r="E147" s="237" t="s">
        <v>19</v>
      </c>
      <c r="F147" s="238" t="s">
        <v>1007</v>
      </c>
      <c r="G147" s="235"/>
      <c r="H147" s="239">
        <v>131.62299999999999</v>
      </c>
      <c r="I147" s="240"/>
      <c r="J147" s="235"/>
      <c r="K147" s="235"/>
      <c r="L147" s="241"/>
      <c r="M147" s="242"/>
      <c r="N147" s="243"/>
      <c r="O147" s="243"/>
      <c r="P147" s="243"/>
      <c r="Q147" s="243"/>
      <c r="R147" s="243"/>
      <c r="S147" s="243"/>
      <c r="T147" s="244"/>
      <c r="U147" s="13"/>
      <c r="V147" s="13"/>
      <c r="W147" s="13"/>
      <c r="X147" s="13"/>
      <c r="Y147" s="13"/>
      <c r="Z147" s="13"/>
      <c r="AA147" s="13"/>
      <c r="AB147" s="13"/>
      <c r="AC147" s="13"/>
      <c r="AD147" s="13"/>
      <c r="AE147" s="13"/>
      <c r="AT147" s="245" t="s">
        <v>319</v>
      </c>
      <c r="AU147" s="245" t="s">
        <v>85</v>
      </c>
      <c r="AV147" s="13" t="s">
        <v>85</v>
      </c>
      <c r="AW147" s="13" t="s">
        <v>37</v>
      </c>
      <c r="AX147" s="13" t="s">
        <v>76</v>
      </c>
      <c r="AY147" s="245" t="s">
        <v>308</v>
      </c>
    </row>
    <row r="148" s="13" customFormat="1">
      <c r="A148" s="13"/>
      <c r="B148" s="234"/>
      <c r="C148" s="235"/>
      <c r="D148" s="236" t="s">
        <v>319</v>
      </c>
      <c r="E148" s="237" t="s">
        <v>19</v>
      </c>
      <c r="F148" s="238" t="s">
        <v>1008</v>
      </c>
      <c r="G148" s="235"/>
      <c r="H148" s="239">
        <v>25.84</v>
      </c>
      <c r="I148" s="240"/>
      <c r="J148" s="235"/>
      <c r="K148" s="235"/>
      <c r="L148" s="241"/>
      <c r="M148" s="242"/>
      <c r="N148" s="243"/>
      <c r="O148" s="243"/>
      <c r="P148" s="243"/>
      <c r="Q148" s="243"/>
      <c r="R148" s="243"/>
      <c r="S148" s="243"/>
      <c r="T148" s="244"/>
      <c r="U148" s="13"/>
      <c r="V148" s="13"/>
      <c r="W148" s="13"/>
      <c r="X148" s="13"/>
      <c r="Y148" s="13"/>
      <c r="Z148" s="13"/>
      <c r="AA148" s="13"/>
      <c r="AB148" s="13"/>
      <c r="AC148" s="13"/>
      <c r="AD148" s="13"/>
      <c r="AE148" s="13"/>
      <c r="AT148" s="245" t="s">
        <v>319</v>
      </c>
      <c r="AU148" s="245" t="s">
        <v>85</v>
      </c>
      <c r="AV148" s="13" t="s">
        <v>85</v>
      </c>
      <c r="AW148" s="13" t="s">
        <v>37</v>
      </c>
      <c r="AX148" s="13" t="s">
        <v>76</v>
      </c>
      <c r="AY148" s="245" t="s">
        <v>308</v>
      </c>
    </row>
    <row r="149" s="13" customFormat="1">
      <c r="A149" s="13"/>
      <c r="B149" s="234"/>
      <c r="C149" s="235"/>
      <c r="D149" s="236" t="s">
        <v>319</v>
      </c>
      <c r="E149" s="237" t="s">
        <v>19</v>
      </c>
      <c r="F149" s="238" t="s">
        <v>1009</v>
      </c>
      <c r="G149" s="235"/>
      <c r="H149" s="239">
        <v>7.9800000000000004</v>
      </c>
      <c r="I149" s="240"/>
      <c r="J149" s="235"/>
      <c r="K149" s="235"/>
      <c r="L149" s="241"/>
      <c r="M149" s="242"/>
      <c r="N149" s="243"/>
      <c r="O149" s="243"/>
      <c r="P149" s="243"/>
      <c r="Q149" s="243"/>
      <c r="R149" s="243"/>
      <c r="S149" s="243"/>
      <c r="T149" s="244"/>
      <c r="U149" s="13"/>
      <c r="V149" s="13"/>
      <c r="W149" s="13"/>
      <c r="X149" s="13"/>
      <c r="Y149" s="13"/>
      <c r="Z149" s="13"/>
      <c r="AA149" s="13"/>
      <c r="AB149" s="13"/>
      <c r="AC149" s="13"/>
      <c r="AD149" s="13"/>
      <c r="AE149" s="13"/>
      <c r="AT149" s="245" t="s">
        <v>319</v>
      </c>
      <c r="AU149" s="245" t="s">
        <v>85</v>
      </c>
      <c r="AV149" s="13" t="s">
        <v>85</v>
      </c>
      <c r="AW149" s="13" t="s">
        <v>37</v>
      </c>
      <c r="AX149" s="13" t="s">
        <v>76</v>
      </c>
      <c r="AY149" s="245" t="s">
        <v>308</v>
      </c>
    </row>
    <row r="150" s="15" customFormat="1">
      <c r="A150" s="15"/>
      <c r="B150" s="259"/>
      <c r="C150" s="260"/>
      <c r="D150" s="236" t="s">
        <v>319</v>
      </c>
      <c r="E150" s="261" t="s">
        <v>19</v>
      </c>
      <c r="F150" s="262" t="s">
        <v>448</v>
      </c>
      <c r="G150" s="260"/>
      <c r="H150" s="263">
        <v>209.33699999999999</v>
      </c>
      <c r="I150" s="264"/>
      <c r="J150" s="260"/>
      <c r="K150" s="260"/>
      <c r="L150" s="265"/>
      <c r="M150" s="266"/>
      <c r="N150" s="267"/>
      <c r="O150" s="267"/>
      <c r="P150" s="267"/>
      <c r="Q150" s="267"/>
      <c r="R150" s="267"/>
      <c r="S150" s="267"/>
      <c r="T150" s="268"/>
      <c r="U150" s="15"/>
      <c r="V150" s="15"/>
      <c r="W150" s="15"/>
      <c r="X150" s="15"/>
      <c r="Y150" s="15"/>
      <c r="Z150" s="15"/>
      <c r="AA150" s="15"/>
      <c r="AB150" s="15"/>
      <c r="AC150" s="15"/>
      <c r="AD150" s="15"/>
      <c r="AE150" s="15"/>
      <c r="AT150" s="269" t="s">
        <v>319</v>
      </c>
      <c r="AU150" s="269" t="s">
        <v>85</v>
      </c>
      <c r="AV150" s="15" t="s">
        <v>315</v>
      </c>
      <c r="AW150" s="15" t="s">
        <v>37</v>
      </c>
      <c r="AX150" s="15" t="s">
        <v>83</v>
      </c>
      <c r="AY150" s="269" t="s">
        <v>308</v>
      </c>
    </row>
    <row r="151" s="12" customFormat="1" ht="25.92" customHeight="1">
      <c r="A151" s="12"/>
      <c r="B151" s="200"/>
      <c r="C151" s="201"/>
      <c r="D151" s="202" t="s">
        <v>75</v>
      </c>
      <c r="E151" s="203" t="s">
        <v>590</v>
      </c>
      <c r="F151" s="203" t="s">
        <v>591</v>
      </c>
      <c r="G151" s="201"/>
      <c r="H151" s="201"/>
      <c r="I151" s="204"/>
      <c r="J151" s="205">
        <f>BK151</f>
        <v>0</v>
      </c>
      <c r="K151" s="201"/>
      <c r="L151" s="206"/>
      <c r="M151" s="207"/>
      <c r="N151" s="208"/>
      <c r="O151" s="208"/>
      <c r="P151" s="209">
        <f>P152+P156+P160+P164</f>
        <v>0</v>
      </c>
      <c r="Q151" s="208"/>
      <c r="R151" s="209">
        <f>R152+R156+R160+R164</f>
        <v>0</v>
      </c>
      <c r="S151" s="208"/>
      <c r="T151" s="210">
        <f>T152+T156+T160+T164</f>
        <v>8.8677250000000001</v>
      </c>
      <c r="U151" s="12"/>
      <c r="V151" s="12"/>
      <c r="W151" s="12"/>
      <c r="X151" s="12"/>
      <c r="Y151" s="12"/>
      <c r="Z151" s="12"/>
      <c r="AA151" s="12"/>
      <c r="AB151" s="12"/>
      <c r="AC151" s="12"/>
      <c r="AD151" s="12"/>
      <c r="AE151" s="12"/>
      <c r="AR151" s="211" t="s">
        <v>85</v>
      </c>
      <c r="AT151" s="212" t="s">
        <v>75</v>
      </c>
      <c r="AU151" s="212" t="s">
        <v>76</v>
      </c>
      <c r="AY151" s="211" t="s">
        <v>308</v>
      </c>
      <c r="BK151" s="213">
        <f>BK152+BK156+BK160+BK164</f>
        <v>0</v>
      </c>
    </row>
    <row r="152" s="12" customFormat="1" ht="22.8" customHeight="1">
      <c r="A152" s="12"/>
      <c r="B152" s="200"/>
      <c r="C152" s="201"/>
      <c r="D152" s="202" t="s">
        <v>75</v>
      </c>
      <c r="E152" s="214" t="s">
        <v>964</v>
      </c>
      <c r="F152" s="214" t="s">
        <v>965</v>
      </c>
      <c r="G152" s="201"/>
      <c r="H152" s="201"/>
      <c r="I152" s="204"/>
      <c r="J152" s="215">
        <f>BK152</f>
        <v>0</v>
      </c>
      <c r="K152" s="201"/>
      <c r="L152" s="206"/>
      <c r="M152" s="207"/>
      <c r="N152" s="208"/>
      <c r="O152" s="208"/>
      <c r="P152" s="209">
        <f>SUM(P153:P155)</f>
        <v>0</v>
      </c>
      <c r="Q152" s="208"/>
      <c r="R152" s="209">
        <f>SUM(R153:R155)</f>
        <v>0</v>
      </c>
      <c r="S152" s="208"/>
      <c r="T152" s="210">
        <f>SUM(T153:T155)</f>
        <v>0.41999999999999998</v>
      </c>
      <c r="U152" s="12"/>
      <c r="V152" s="12"/>
      <c r="W152" s="12"/>
      <c r="X152" s="12"/>
      <c r="Y152" s="12"/>
      <c r="Z152" s="12"/>
      <c r="AA152" s="12"/>
      <c r="AB152" s="12"/>
      <c r="AC152" s="12"/>
      <c r="AD152" s="12"/>
      <c r="AE152" s="12"/>
      <c r="AR152" s="211" t="s">
        <v>85</v>
      </c>
      <c r="AT152" s="212" t="s">
        <v>75</v>
      </c>
      <c r="AU152" s="212" t="s">
        <v>83</v>
      </c>
      <c r="AY152" s="211" t="s">
        <v>308</v>
      </c>
      <c r="BK152" s="213">
        <f>SUM(BK153:BK155)</f>
        <v>0</v>
      </c>
    </row>
    <row r="153" s="2" customFormat="1" ht="16.5" customHeight="1">
      <c r="A153" s="41"/>
      <c r="B153" s="42"/>
      <c r="C153" s="216" t="s">
        <v>381</v>
      </c>
      <c r="D153" s="216" t="s">
        <v>310</v>
      </c>
      <c r="E153" s="217" t="s">
        <v>966</v>
      </c>
      <c r="F153" s="218" t="s">
        <v>967</v>
      </c>
      <c r="G153" s="219" t="s">
        <v>313</v>
      </c>
      <c r="H153" s="220">
        <v>105</v>
      </c>
      <c r="I153" s="221"/>
      <c r="J153" s="222">
        <f>ROUND(I153*H153,2)</f>
        <v>0</v>
      </c>
      <c r="K153" s="218" t="s">
        <v>902</v>
      </c>
      <c r="L153" s="47"/>
      <c r="M153" s="223" t="s">
        <v>19</v>
      </c>
      <c r="N153" s="224" t="s">
        <v>47</v>
      </c>
      <c r="O153" s="87"/>
      <c r="P153" s="225">
        <f>O153*H153</f>
        <v>0</v>
      </c>
      <c r="Q153" s="225">
        <v>0</v>
      </c>
      <c r="R153" s="225">
        <f>Q153*H153</f>
        <v>0</v>
      </c>
      <c r="S153" s="225">
        <v>0.0040000000000000001</v>
      </c>
      <c r="T153" s="226">
        <f>S153*H153</f>
        <v>0.41999999999999998</v>
      </c>
      <c r="U153" s="41"/>
      <c r="V153" s="41"/>
      <c r="W153" s="41"/>
      <c r="X153" s="41"/>
      <c r="Y153" s="41"/>
      <c r="Z153" s="41"/>
      <c r="AA153" s="41"/>
      <c r="AB153" s="41"/>
      <c r="AC153" s="41"/>
      <c r="AD153" s="41"/>
      <c r="AE153" s="41"/>
      <c r="AR153" s="227" t="s">
        <v>391</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391</v>
      </c>
      <c r="BM153" s="227" t="s">
        <v>968</v>
      </c>
    </row>
    <row r="154" s="2" customFormat="1">
      <c r="A154" s="41"/>
      <c r="B154" s="42"/>
      <c r="C154" s="43"/>
      <c r="D154" s="229" t="s">
        <v>317</v>
      </c>
      <c r="E154" s="43"/>
      <c r="F154" s="230" t="s">
        <v>969</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1010</v>
      </c>
      <c r="G155" s="235"/>
      <c r="H155" s="239">
        <v>105</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12" customFormat="1" ht="22.8" customHeight="1">
      <c r="A156" s="12"/>
      <c r="B156" s="200"/>
      <c r="C156" s="201"/>
      <c r="D156" s="202" t="s">
        <v>75</v>
      </c>
      <c r="E156" s="214" t="s">
        <v>1011</v>
      </c>
      <c r="F156" s="214" t="s">
        <v>1012</v>
      </c>
      <c r="G156" s="201"/>
      <c r="H156" s="201"/>
      <c r="I156" s="204"/>
      <c r="J156" s="215">
        <f>BK156</f>
        <v>0</v>
      </c>
      <c r="K156" s="201"/>
      <c r="L156" s="206"/>
      <c r="M156" s="207"/>
      <c r="N156" s="208"/>
      <c r="O156" s="208"/>
      <c r="P156" s="209">
        <f>SUM(P157:P159)</f>
        <v>0</v>
      </c>
      <c r="Q156" s="208"/>
      <c r="R156" s="209">
        <f>SUM(R157:R159)</f>
        <v>0</v>
      </c>
      <c r="S156" s="208"/>
      <c r="T156" s="210">
        <f>SUM(T157:T159)</f>
        <v>0.16022499999999998</v>
      </c>
      <c r="U156" s="12"/>
      <c r="V156" s="12"/>
      <c r="W156" s="12"/>
      <c r="X156" s="12"/>
      <c r="Y156" s="12"/>
      <c r="Z156" s="12"/>
      <c r="AA156" s="12"/>
      <c r="AB156" s="12"/>
      <c r="AC156" s="12"/>
      <c r="AD156" s="12"/>
      <c r="AE156" s="12"/>
      <c r="AR156" s="211" t="s">
        <v>85</v>
      </c>
      <c r="AT156" s="212" t="s">
        <v>75</v>
      </c>
      <c r="AU156" s="212" t="s">
        <v>83</v>
      </c>
      <c r="AY156" s="211" t="s">
        <v>308</v>
      </c>
      <c r="BK156" s="213">
        <f>SUM(BK157:BK159)</f>
        <v>0</v>
      </c>
    </row>
    <row r="157" s="2" customFormat="1" ht="16.5" customHeight="1">
      <c r="A157" s="41"/>
      <c r="B157" s="42"/>
      <c r="C157" s="216" t="s">
        <v>386</v>
      </c>
      <c r="D157" s="216" t="s">
        <v>310</v>
      </c>
      <c r="E157" s="217" t="s">
        <v>1013</v>
      </c>
      <c r="F157" s="218" t="s">
        <v>1014</v>
      </c>
      <c r="G157" s="219" t="s">
        <v>313</v>
      </c>
      <c r="H157" s="220">
        <v>6.5</v>
      </c>
      <c r="I157" s="221"/>
      <c r="J157" s="222">
        <f>ROUND(I157*H157,2)</f>
        <v>0</v>
      </c>
      <c r="K157" s="218" t="s">
        <v>314</v>
      </c>
      <c r="L157" s="47"/>
      <c r="M157" s="223" t="s">
        <v>19</v>
      </c>
      <c r="N157" s="224" t="s">
        <v>47</v>
      </c>
      <c r="O157" s="87"/>
      <c r="P157" s="225">
        <f>O157*H157</f>
        <v>0</v>
      </c>
      <c r="Q157" s="225">
        <v>0</v>
      </c>
      <c r="R157" s="225">
        <f>Q157*H157</f>
        <v>0</v>
      </c>
      <c r="S157" s="225">
        <v>0.024649999999999998</v>
      </c>
      <c r="T157" s="226">
        <f>S157*H157</f>
        <v>0.16022499999999998</v>
      </c>
      <c r="U157" s="41"/>
      <c r="V157" s="41"/>
      <c r="W157" s="41"/>
      <c r="X157" s="41"/>
      <c r="Y157" s="41"/>
      <c r="Z157" s="41"/>
      <c r="AA157" s="41"/>
      <c r="AB157" s="41"/>
      <c r="AC157" s="41"/>
      <c r="AD157" s="41"/>
      <c r="AE157" s="41"/>
      <c r="AR157" s="227" t="s">
        <v>391</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391</v>
      </c>
      <c r="BM157" s="227" t="s">
        <v>1015</v>
      </c>
    </row>
    <row r="158" s="2" customFormat="1">
      <c r="A158" s="41"/>
      <c r="B158" s="42"/>
      <c r="C158" s="43"/>
      <c r="D158" s="229" t="s">
        <v>317</v>
      </c>
      <c r="E158" s="43"/>
      <c r="F158" s="230" t="s">
        <v>1016</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13" customFormat="1">
      <c r="A159" s="13"/>
      <c r="B159" s="234"/>
      <c r="C159" s="235"/>
      <c r="D159" s="236" t="s">
        <v>319</v>
      </c>
      <c r="E159" s="237" t="s">
        <v>19</v>
      </c>
      <c r="F159" s="238" t="s">
        <v>1017</v>
      </c>
      <c r="G159" s="235"/>
      <c r="H159" s="239">
        <v>6.5</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83</v>
      </c>
      <c r="AY159" s="245" t="s">
        <v>308</v>
      </c>
    </row>
    <row r="160" s="12" customFormat="1" ht="22.8" customHeight="1">
      <c r="A160" s="12"/>
      <c r="B160" s="200"/>
      <c r="C160" s="201"/>
      <c r="D160" s="202" t="s">
        <v>75</v>
      </c>
      <c r="E160" s="214" t="s">
        <v>1018</v>
      </c>
      <c r="F160" s="214" t="s">
        <v>1019</v>
      </c>
      <c r="G160" s="201"/>
      <c r="H160" s="201"/>
      <c r="I160" s="204"/>
      <c r="J160" s="215">
        <f>BK160</f>
        <v>0</v>
      </c>
      <c r="K160" s="201"/>
      <c r="L160" s="206"/>
      <c r="M160" s="207"/>
      <c r="N160" s="208"/>
      <c r="O160" s="208"/>
      <c r="P160" s="209">
        <f>SUM(P161:P163)</f>
        <v>0</v>
      </c>
      <c r="Q160" s="208"/>
      <c r="R160" s="209">
        <f>SUM(R161:R163)</f>
        <v>0</v>
      </c>
      <c r="S160" s="208"/>
      <c r="T160" s="210">
        <f>SUM(T161:T163)</f>
        <v>6.9275000000000002</v>
      </c>
      <c r="U160" s="12"/>
      <c r="V160" s="12"/>
      <c r="W160" s="12"/>
      <c r="X160" s="12"/>
      <c r="Y160" s="12"/>
      <c r="Z160" s="12"/>
      <c r="AA160" s="12"/>
      <c r="AB160" s="12"/>
      <c r="AC160" s="12"/>
      <c r="AD160" s="12"/>
      <c r="AE160" s="12"/>
      <c r="AR160" s="211" t="s">
        <v>85</v>
      </c>
      <c r="AT160" s="212" t="s">
        <v>75</v>
      </c>
      <c r="AU160" s="212" t="s">
        <v>83</v>
      </c>
      <c r="AY160" s="211" t="s">
        <v>308</v>
      </c>
      <c r="BK160" s="213">
        <f>SUM(BK161:BK163)</f>
        <v>0</v>
      </c>
    </row>
    <row r="161" s="2" customFormat="1" ht="16.5" customHeight="1">
      <c r="A161" s="41"/>
      <c r="B161" s="42"/>
      <c r="C161" s="216" t="s">
        <v>391</v>
      </c>
      <c r="D161" s="216" t="s">
        <v>310</v>
      </c>
      <c r="E161" s="217" t="s">
        <v>1020</v>
      </c>
      <c r="F161" s="218" t="s">
        <v>1021</v>
      </c>
      <c r="G161" s="219" t="s">
        <v>313</v>
      </c>
      <c r="H161" s="220">
        <v>85</v>
      </c>
      <c r="I161" s="221"/>
      <c r="J161" s="222">
        <f>ROUND(I161*H161,2)</f>
        <v>0</v>
      </c>
      <c r="K161" s="218" t="s">
        <v>314</v>
      </c>
      <c r="L161" s="47"/>
      <c r="M161" s="223" t="s">
        <v>19</v>
      </c>
      <c r="N161" s="224" t="s">
        <v>47</v>
      </c>
      <c r="O161" s="87"/>
      <c r="P161" s="225">
        <f>O161*H161</f>
        <v>0</v>
      </c>
      <c r="Q161" s="225">
        <v>0</v>
      </c>
      <c r="R161" s="225">
        <f>Q161*H161</f>
        <v>0</v>
      </c>
      <c r="S161" s="225">
        <v>0.081500000000000003</v>
      </c>
      <c r="T161" s="226">
        <f>S161*H161</f>
        <v>6.9275000000000002</v>
      </c>
      <c r="U161" s="41"/>
      <c r="V161" s="41"/>
      <c r="W161" s="41"/>
      <c r="X161" s="41"/>
      <c r="Y161" s="41"/>
      <c r="Z161" s="41"/>
      <c r="AA161" s="41"/>
      <c r="AB161" s="41"/>
      <c r="AC161" s="41"/>
      <c r="AD161" s="41"/>
      <c r="AE161" s="41"/>
      <c r="AR161" s="227" t="s">
        <v>391</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391</v>
      </c>
      <c r="BM161" s="227" t="s">
        <v>1022</v>
      </c>
    </row>
    <row r="162" s="2" customFormat="1">
      <c r="A162" s="41"/>
      <c r="B162" s="42"/>
      <c r="C162" s="43"/>
      <c r="D162" s="229" t="s">
        <v>317</v>
      </c>
      <c r="E162" s="43"/>
      <c r="F162" s="230" t="s">
        <v>1023</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3" customFormat="1">
      <c r="A163" s="13"/>
      <c r="B163" s="234"/>
      <c r="C163" s="235"/>
      <c r="D163" s="236" t="s">
        <v>319</v>
      </c>
      <c r="E163" s="237" t="s">
        <v>19</v>
      </c>
      <c r="F163" s="238" t="s">
        <v>1024</v>
      </c>
      <c r="G163" s="235"/>
      <c r="H163" s="239">
        <v>85</v>
      </c>
      <c r="I163" s="240"/>
      <c r="J163" s="235"/>
      <c r="K163" s="235"/>
      <c r="L163" s="241"/>
      <c r="M163" s="242"/>
      <c r="N163" s="243"/>
      <c r="O163" s="243"/>
      <c r="P163" s="243"/>
      <c r="Q163" s="243"/>
      <c r="R163" s="243"/>
      <c r="S163" s="243"/>
      <c r="T163" s="244"/>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12" customFormat="1" ht="22.8" customHeight="1">
      <c r="A164" s="12"/>
      <c r="B164" s="200"/>
      <c r="C164" s="201"/>
      <c r="D164" s="202" t="s">
        <v>75</v>
      </c>
      <c r="E164" s="214" t="s">
        <v>1025</v>
      </c>
      <c r="F164" s="214" t="s">
        <v>1026</v>
      </c>
      <c r="G164" s="201"/>
      <c r="H164" s="201"/>
      <c r="I164" s="204"/>
      <c r="J164" s="215">
        <f>BK164</f>
        <v>0</v>
      </c>
      <c r="K164" s="201"/>
      <c r="L164" s="206"/>
      <c r="M164" s="207"/>
      <c r="N164" s="208"/>
      <c r="O164" s="208"/>
      <c r="P164" s="209">
        <f>SUM(P165:P167)</f>
        <v>0</v>
      </c>
      <c r="Q164" s="208"/>
      <c r="R164" s="209">
        <f>SUM(R165:R167)</f>
        <v>0</v>
      </c>
      <c r="S164" s="208"/>
      <c r="T164" s="210">
        <f>SUM(T165:T167)</f>
        <v>1.3600000000000001</v>
      </c>
      <c r="U164" s="12"/>
      <c r="V164" s="12"/>
      <c r="W164" s="12"/>
      <c r="X164" s="12"/>
      <c r="Y164" s="12"/>
      <c r="Z164" s="12"/>
      <c r="AA164" s="12"/>
      <c r="AB164" s="12"/>
      <c r="AC164" s="12"/>
      <c r="AD164" s="12"/>
      <c r="AE164" s="12"/>
      <c r="AR164" s="211" t="s">
        <v>85</v>
      </c>
      <c r="AT164" s="212" t="s">
        <v>75</v>
      </c>
      <c r="AU164" s="212" t="s">
        <v>83</v>
      </c>
      <c r="AY164" s="211" t="s">
        <v>308</v>
      </c>
      <c r="BK164" s="213">
        <f>SUM(BK165:BK167)</f>
        <v>0</v>
      </c>
    </row>
    <row r="165" s="2" customFormat="1" ht="16.5" customHeight="1">
      <c r="A165" s="41"/>
      <c r="B165" s="42"/>
      <c r="C165" s="216" t="s">
        <v>396</v>
      </c>
      <c r="D165" s="216" t="s">
        <v>310</v>
      </c>
      <c r="E165" s="217" t="s">
        <v>1027</v>
      </c>
      <c r="F165" s="218" t="s">
        <v>1028</v>
      </c>
      <c r="G165" s="219" t="s">
        <v>313</v>
      </c>
      <c r="H165" s="220">
        <v>80</v>
      </c>
      <c r="I165" s="221"/>
      <c r="J165" s="222">
        <f>ROUND(I165*H165,2)</f>
        <v>0</v>
      </c>
      <c r="K165" s="218" t="s">
        <v>314</v>
      </c>
      <c r="L165" s="47"/>
      <c r="M165" s="223" t="s">
        <v>19</v>
      </c>
      <c r="N165" s="224" t="s">
        <v>47</v>
      </c>
      <c r="O165" s="87"/>
      <c r="P165" s="225">
        <f>O165*H165</f>
        <v>0</v>
      </c>
      <c r="Q165" s="225">
        <v>0</v>
      </c>
      <c r="R165" s="225">
        <f>Q165*H165</f>
        <v>0</v>
      </c>
      <c r="S165" s="225">
        <v>0.017000000000000001</v>
      </c>
      <c r="T165" s="226">
        <f>S165*H165</f>
        <v>1.3600000000000001</v>
      </c>
      <c r="U165" s="41"/>
      <c r="V165" s="41"/>
      <c r="W165" s="41"/>
      <c r="X165" s="41"/>
      <c r="Y165" s="41"/>
      <c r="Z165" s="41"/>
      <c r="AA165" s="41"/>
      <c r="AB165" s="41"/>
      <c r="AC165" s="41"/>
      <c r="AD165" s="41"/>
      <c r="AE165" s="41"/>
      <c r="AR165" s="227" t="s">
        <v>391</v>
      </c>
      <c r="AT165" s="227" t="s">
        <v>310</v>
      </c>
      <c r="AU165" s="227" t="s">
        <v>85</v>
      </c>
      <c r="AY165" s="20" t="s">
        <v>308</v>
      </c>
      <c r="BE165" s="228">
        <f>IF(N165="základní",J165,0)</f>
        <v>0</v>
      </c>
      <c r="BF165" s="228">
        <f>IF(N165="snížená",J165,0)</f>
        <v>0</v>
      </c>
      <c r="BG165" s="228">
        <f>IF(N165="zákl. přenesená",J165,0)</f>
        <v>0</v>
      </c>
      <c r="BH165" s="228">
        <f>IF(N165="sníž. přenesená",J165,0)</f>
        <v>0</v>
      </c>
      <c r="BI165" s="228">
        <f>IF(N165="nulová",J165,0)</f>
        <v>0</v>
      </c>
      <c r="BJ165" s="20" t="s">
        <v>83</v>
      </c>
      <c r="BK165" s="228">
        <f>ROUND(I165*H165,2)</f>
        <v>0</v>
      </c>
      <c r="BL165" s="20" t="s">
        <v>391</v>
      </c>
      <c r="BM165" s="227" t="s">
        <v>1029</v>
      </c>
    </row>
    <row r="166" s="2" customFormat="1">
      <c r="A166" s="41"/>
      <c r="B166" s="42"/>
      <c r="C166" s="43"/>
      <c r="D166" s="229" t="s">
        <v>317</v>
      </c>
      <c r="E166" s="43"/>
      <c r="F166" s="230" t="s">
        <v>1030</v>
      </c>
      <c r="G166" s="43"/>
      <c r="H166" s="43"/>
      <c r="I166" s="231"/>
      <c r="J166" s="43"/>
      <c r="K166" s="43"/>
      <c r="L166" s="47"/>
      <c r="M166" s="232"/>
      <c r="N166" s="233"/>
      <c r="O166" s="87"/>
      <c r="P166" s="87"/>
      <c r="Q166" s="87"/>
      <c r="R166" s="87"/>
      <c r="S166" s="87"/>
      <c r="T166" s="88"/>
      <c r="U166" s="41"/>
      <c r="V166" s="41"/>
      <c r="W166" s="41"/>
      <c r="X166" s="41"/>
      <c r="Y166" s="41"/>
      <c r="Z166" s="41"/>
      <c r="AA166" s="41"/>
      <c r="AB166" s="41"/>
      <c r="AC166" s="41"/>
      <c r="AD166" s="41"/>
      <c r="AE166" s="41"/>
      <c r="AT166" s="20" t="s">
        <v>317</v>
      </c>
      <c r="AU166" s="20" t="s">
        <v>85</v>
      </c>
    </row>
    <row r="167" s="13" customFormat="1">
      <c r="A167" s="13"/>
      <c r="B167" s="234"/>
      <c r="C167" s="235"/>
      <c r="D167" s="236" t="s">
        <v>319</v>
      </c>
      <c r="E167" s="237" t="s">
        <v>19</v>
      </c>
      <c r="F167" s="238" t="s">
        <v>1031</v>
      </c>
      <c r="G167" s="235"/>
      <c r="H167" s="239">
        <v>80</v>
      </c>
      <c r="I167" s="240"/>
      <c r="J167" s="235"/>
      <c r="K167" s="235"/>
      <c r="L167" s="241"/>
      <c r="M167" s="246"/>
      <c r="N167" s="247"/>
      <c r="O167" s="247"/>
      <c r="P167" s="247"/>
      <c r="Q167" s="247"/>
      <c r="R167" s="247"/>
      <c r="S167" s="247"/>
      <c r="T167" s="248"/>
      <c r="U167" s="13"/>
      <c r="V167" s="13"/>
      <c r="W167" s="13"/>
      <c r="X167" s="13"/>
      <c r="Y167" s="13"/>
      <c r="Z167" s="13"/>
      <c r="AA167" s="13"/>
      <c r="AB167" s="13"/>
      <c r="AC167" s="13"/>
      <c r="AD167" s="13"/>
      <c r="AE167" s="13"/>
      <c r="AT167" s="245" t="s">
        <v>319</v>
      </c>
      <c r="AU167" s="245" t="s">
        <v>85</v>
      </c>
      <c r="AV167" s="13" t="s">
        <v>85</v>
      </c>
      <c r="AW167" s="13" t="s">
        <v>37</v>
      </c>
      <c r="AX167" s="13" t="s">
        <v>83</v>
      </c>
      <c r="AY167" s="245" t="s">
        <v>308</v>
      </c>
    </row>
    <row r="168" s="2" customFormat="1" ht="6.96" customHeight="1">
      <c r="A168" s="41"/>
      <c r="B168" s="62"/>
      <c r="C168" s="63"/>
      <c r="D168" s="63"/>
      <c r="E168" s="63"/>
      <c r="F168" s="63"/>
      <c r="G168" s="63"/>
      <c r="H168" s="63"/>
      <c r="I168" s="63"/>
      <c r="J168" s="63"/>
      <c r="K168" s="63"/>
      <c r="L168" s="47"/>
      <c r="M168" s="41"/>
      <c r="O168" s="41"/>
      <c r="P168" s="41"/>
      <c r="Q168" s="41"/>
      <c r="R168" s="41"/>
      <c r="S168" s="41"/>
      <c r="T168" s="41"/>
      <c r="U168" s="41"/>
      <c r="V168" s="41"/>
      <c r="W168" s="41"/>
      <c r="X168" s="41"/>
      <c r="Y168" s="41"/>
      <c r="Z168" s="41"/>
      <c r="AA168" s="41"/>
      <c r="AB168" s="41"/>
      <c r="AC168" s="41"/>
      <c r="AD168" s="41"/>
      <c r="AE168" s="41"/>
    </row>
  </sheetData>
  <sheetProtection sheet="1" autoFilter="0" formatColumns="0" formatRows="0" objects="1" scenarios="1" spinCount="100000" saltValue="mqnKC2niyiL/PgSWXZkfe2vpBno4VXS40w+mVnrxls+ZJ0k5qf7YyYqveGui+NsJtHBm4+Pqtk4qSZBGoD1PHA==" hashValue="As1hSJCZaAOsVDov3tfxkSN21gazGV825aqg3pdFuL/lt5ySKs+Lhu00YHuTvaMGjSUiA2Xzxsd6IIfPXwbW7g==" algorithmName="SHA-512" password="CC35"/>
  <autoFilter ref="C92:K167"/>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5" r:id="rId3" display="https://podminky.urs.cz/item/CS_URS_2024_02/981511114"/>
    <hyperlink ref="F111" r:id="rId4" display="https://podminky.urs.cz/item/CS_URS_2024_02/997006512"/>
    <hyperlink ref="F114" r:id="rId5" display="https://podminky.urs.cz/item/CS_URS_2024_02/997006519"/>
    <hyperlink ref="F117" r:id="rId6" display="https://podminky.urs.cz/item/CS_URS_2024_02/997006551"/>
    <hyperlink ref="F119" r:id="rId7" display="https://podminky.urs.cz/item/CS_URS_2024_02/997013804"/>
    <hyperlink ref="F122" r:id="rId8" display="https://podminky.urs.cz/item/CS_URS_2024_02/997013813"/>
    <hyperlink ref="F125" r:id="rId9" display="https://podminky.urs.cz/item/CS_URS_2024_02/997013814"/>
    <hyperlink ref="F128" r:id="rId10" display="https://podminky.urs.cz/item/CS_URS_2024_02/997013862"/>
    <hyperlink ref="F131" r:id="rId11" display="https://podminky.urs.cz/item/CS_URS_2024_02/997013867"/>
    <hyperlink ref="F134" r:id="rId12" display="https://podminky.urs.cz/item/CS_URS_2024_02/997221571"/>
    <hyperlink ref="F143" r:id="rId13" display="https://podminky.urs.cz/item/CS_URS_2024_02/997221579"/>
    <hyperlink ref="F154" r:id="rId14" display="https://podminky.urs.cz/item/CS_URS_2024_01/711131811"/>
    <hyperlink ref="F158" r:id="rId15" display="https://podminky.urs.cz/item/CS_URS_2024_02/766431812R"/>
    <hyperlink ref="F162" r:id="rId16" display="https://podminky.urs.cz/item/CS_URS_2024_02/781471810"/>
    <hyperlink ref="F166" r:id="rId17"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8"/>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111</v>
      </c>
    </row>
    <row r="3" s="1" customFormat="1" ht="6.96" customHeight="1">
      <c r="B3" s="142"/>
      <c r="C3" s="143"/>
      <c r="D3" s="143"/>
      <c r="E3" s="143"/>
      <c r="F3" s="143"/>
      <c r="G3" s="143"/>
      <c r="H3" s="143"/>
      <c r="I3" s="143"/>
      <c r="J3" s="143"/>
      <c r="K3" s="143"/>
      <c r="L3" s="23"/>
      <c r="AT3" s="20" t="s">
        <v>85</v>
      </c>
    </row>
    <row r="4" s="1" customFormat="1" ht="24.96" customHeight="1">
      <c r="B4" s="23"/>
      <c r="D4" s="144" t="s">
        <v>282</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DI_c10_Revitalizace Náměstí Republiky-PDPS</v>
      </c>
      <c r="F7" s="146"/>
      <c r="G7" s="146"/>
      <c r="H7" s="146"/>
      <c r="L7" s="23"/>
    </row>
    <row r="8" s="1" customFormat="1" ht="12" customHeight="1">
      <c r="B8" s="23"/>
      <c r="D8" s="146" t="s">
        <v>283</v>
      </c>
      <c r="L8" s="23"/>
    </row>
    <row r="9" s="2" customFormat="1" ht="16.5" customHeight="1">
      <c r="A9" s="41"/>
      <c r="B9" s="47"/>
      <c r="C9" s="41"/>
      <c r="D9" s="41"/>
      <c r="E9" s="147" t="s">
        <v>284</v>
      </c>
      <c r="F9" s="41"/>
      <c r="G9" s="41"/>
      <c r="H9" s="41"/>
      <c r="I9" s="41"/>
      <c r="J9" s="41"/>
      <c r="K9" s="41"/>
      <c r="L9" s="148"/>
      <c r="S9" s="41"/>
      <c r="T9" s="41"/>
      <c r="U9" s="41"/>
      <c r="V9" s="41"/>
      <c r="W9" s="41"/>
      <c r="X9" s="41"/>
      <c r="Y9" s="41"/>
      <c r="Z9" s="41"/>
      <c r="AA9" s="41"/>
      <c r="AB9" s="41"/>
      <c r="AC9" s="41"/>
      <c r="AD9" s="41"/>
      <c r="AE9" s="41"/>
    </row>
    <row r="10" s="2" customFormat="1" ht="12" customHeight="1">
      <c r="A10" s="41"/>
      <c r="B10" s="47"/>
      <c r="C10" s="41"/>
      <c r="D10" s="146" t="s">
        <v>285</v>
      </c>
      <c r="E10" s="41"/>
      <c r="F10" s="41"/>
      <c r="G10" s="41"/>
      <c r="H10" s="41"/>
      <c r="I10" s="41"/>
      <c r="J10" s="41"/>
      <c r="K10" s="41"/>
      <c r="L10" s="148"/>
      <c r="S10" s="41"/>
      <c r="T10" s="41"/>
      <c r="U10" s="41"/>
      <c r="V10" s="41"/>
      <c r="W10" s="41"/>
      <c r="X10" s="41"/>
      <c r="Y10" s="41"/>
      <c r="Z10" s="41"/>
      <c r="AA10" s="41"/>
      <c r="AB10" s="41"/>
      <c r="AC10" s="41"/>
      <c r="AD10" s="41"/>
      <c r="AE10" s="41"/>
    </row>
    <row r="11" s="2" customFormat="1" ht="16.5" customHeight="1">
      <c r="A11" s="41"/>
      <c r="B11" s="47"/>
      <c r="C11" s="41"/>
      <c r="D11" s="41"/>
      <c r="E11" s="149" t="s">
        <v>1032</v>
      </c>
      <c r="F11" s="41"/>
      <c r="G11" s="41"/>
      <c r="H11" s="41"/>
      <c r="I11" s="41"/>
      <c r="J11" s="41"/>
      <c r="K11" s="41"/>
      <c r="L11" s="148"/>
      <c r="S11" s="41"/>
      <c r="T11" s="41"/>
      <c r="U11" s="41"/>
      <c r="V11" s="41"/>
      <c r="W11" s="41"/>
      <c r="X11" s="41"/>
      <c r="Y11" s="41"/>
      <c r="Z11" s="41"/>
      <c r="AA11" s="41"/>
      <c r="AB11" s="41"/>
      <c r="AC11" s="41"/>
      <c r="AD11" s="41"/>
      <c r="AE11" s="41"/>
    </row>
    <row r="12" s="2" customFormat="1">
      <c r="A12" s="41"/>
      <c r="B12" s="47"/>
      <c r="C12" s="41"/>
      <c r="D12" s="41"/>
      <c r="E12" s="41"/>
      <c r="F12" s="41"/>
      <c r="G12" s="41"/>
      <c r="H12" s="41"/>
      <c r="I12" s="41"/>
      <c r="J12" s="41"/>
      <c r="K12" s="41"/>
      <c r="L12" s="148"/>
      <c r="S12" s="41"/>
      <c r="T12" s="41"/>
      <c r="U12" s="41"/>
      <c r="V12" s="41"/>
      <c r="W12" s="41"/>
      <c r="X12" s="41"/>
      <c r="Y12" s="41"/>
      <c r="Z12" s="41"/>
      <c r="AA12" s="41"/>
      <c r="AB12" s="41"/>
      <c r="AC12" s="41"/>
      <c r="AD12" s="41"/>
      <c r="AE12" s="41"/>
    </row>
    <row r="13" s="2" customFormat="1" ht="12" customHeight="1">
      <c r="A13" s="41"/>
      <c r="B13" s="47"/>
      <c r="C13" s="41"/>
      <c r="D13" s="146" t="s">
        <v>18</v>
      </c>
      <c r="E13" s="41"/>
      <c r="F13" s="136" t="s">
        <v>19</v>
      </c>
      <c r="G13" s="41"/>
      <c r="H13" s="41"/>
      <c r="I13" s="146" t="s">
        <v>20</v>
      </c>
      <c r="J13" s="136" t="s">
        <v>19</v>
      </c>
      <c r="K13" s="41"/>
      <c r="L13" s="148"/>
      <c r="S13" s="41"/>
      <c r="T13" s="41"/>
      <c r="U13" s="41"/>
      <c r="V13" s="41"/>
      <c r="W13" s="41"/>
      <c r="X13" s="41"/>
      <c r="Y13" s="41"/>
      <c r="Z13" s="41"/>
      <c r="AA13" s="41"/>
      <c r="AB13" s="41"/>
      <c r="AC13" s="41"/>
      <c r="AD13" s="41"/>
      <c r="AE13" s="41"/>
    </row>
    <row r="14" s="2" customFormat="1" ht="12" customHeight="1">
      <c r="A14" s="41"/>
      <c r="B14" s="47"/>
      <c r="C14" s="41"/>
      <c r="D14" s="146" t="s">
        <v>21</v>
      </c>
      <c r="E14" s="41"/>
      <c r="F14" s="136" t="s">
        <v>39</v>
      </c>
      <c r="G14" s="41"/>
      <c r="H14" s="41"/>
      <c r="I14" s="146" t="s">
        <v>23</v>
      </c>
      <c r="J14" s="150" t="str">
        <f>'Rekapitulace stavby'!AN8</f>
        <v>31. 1. 2025</v>
      </c>
      <c r="K14" s="41"/>
      <c r="L14" s="148"/>
      <c r="S14" s="41"/>
      <c r="T14" s="41"/>
      <c r="U14" s="41"/>
      <c r="V14" s="41"/>
      <c r="W14" s="41"/>
      <c r="X14" s="41"/>
      <c r="Y14" s="41"/>
      <c r="Z14" s="41"/>
      <c r="AA14" s="41"/>
      <c r="AB14" s="41"/>
      <c r="AC14" s="41"/>
      <c r="AD14" s="41"/>
      <c r="AE14" s="41"/>
    </row>
    <row r="15" s="2" customFormat="1" ht="10.8" customHeight="1">
      <c r="A15" s="41"/>
      <c r="B15" s="47"/>
      <c r="C15" s="41"/>
      <c r="D15" s="41"/>
      <c r="E15" s="41"/>
      <c r="F15" s="41"/>
      <c r="G15" s="41"/>
      <c r="H15" s="41"/>
      <c r="I15" s="41"/>
      <c r="J15" s="41"/>
      <c r="K15" s="41"/>
      <c r="L15" s="148"/>
      <c r="S15" s="41"/>
      <c r="T15" s="41"/>
      <c r="U15" s="41"/>
      <c r="V15" s="41"/>
      <c r="W15" s="41"/>
      <c r="X15" s="41"/>
      <c r="Y15" s="41"/>
      <c r="Z15" s="41"/>
      <c r="AA15" s="41"/>
      <c r="AB15" s="41"/>
      <c r="AC15" s="41"/>
      <c r="AD15" s="41"/>
      <c r="AE15" s="41"/>
    </row>
    <row r="16" s="2" customFormat="1" ht="12" customHeight="1">
      <c r="A16" s="41"/>
      <c r="B16" s="47"/>
      <c r="C16" s="41"/>
      <c r="D16" s="146" t="s">
        <v>25</v>
      </c>
      <c r="E16" s="41"/>
      <c r="F16" s="41"/>
      <c r="G16" s="41"/>
      <c r="H16" s="41"/>
      <c r="I16" s="146" t="s">
        <v>26</v>
      </c>
      <c r="J16" s="136" t="str">
        <f>IF('Rekapitulace stavby'!AN10="","",'Rekapitulace stavby'!AN10)</f>
        <v>00845451</v>
      </c>
      <c r="K16" s="41"/>
      <c r="L16" s="148"/>
      <c r="S16" s="41"/>
      <c r="T16" s="41"/>
      <c r="U16" s="41"/>
      <c r="V16" s="41"/>
      <c r="W16" s="41"/>
      <c r="X16" s="41"/>
      <c r="Y16" s="41"/>
      <c r="Z16" s="41"/>
      <c r="AA16" s="41"/>
      <c r="AB16" s="41"/>
      <c r="AC16" s="41"/>
      <c r="AD16" s="41"/>
      <c r="AE16" s="41"/>
    </row>
    <row r="17" s="2" customFormat="1" ht="18" customHeight="1">
      <c r="A17" s="41"/>
      <c r="B17" s="47"/>
      <c r="C17" s="41"/>
      <c r="D17" s="41"/>
      <c r="E17" s="136" t="str">
        <f>IF('Rekapitulace stavby'!E11="","",'Rekapitulace stavby'!E11)</f>
        <v>Statutární město Ostrava</v>
      </c>
      <c r="F17" s="41"/>
      <c r="G17" s="41"/>
      <c r="H17" s="41"/>
      <c r="I17" s="146" t="s">
        <v>29</v>
      </c>
      <c r="J17" s="136" t="str">
        <f>IF('Rekapitulace stavby'!AN11="","",'Rekapitulace stavby'!AN11)</f>
        <v>CZ00845451</v>
      </c>
      <c r="K17" s="41"/>
      <c r="L17" s="148"/>
      <c r="S17" s="41"/>
      <c r="T17" s="41"/>
      <c r="U17" s="41"/>
      <c r="V17" s="41"/>
      <c r="W17" s="41"/>
      <c r="X17" s="41"/>
      <c r="Y17" s="41"/>
      <c r="Z17" s="41"/>
      <c r="AA17" s="41"/>
      <c r="AB17" s="41"/>
      <c r="AC17" s="41"/>
      <c r="AD17" s="41"/>
      <c r="AE17" s="41"/>
    </row>
    <row r="18" s="2" customFormat="1" ht="6.96" customHeight="1">
      <c r="A18" s="41"/>
      <c r="B18" s="47"/>
      <c r="C18" s="41"/>
      <c r="D18" s="41"/>
      <c r="E18" s="41"/>
      <c r="F18" s="41"/>
      <c r="G18" s="41"/>
      <c r="H18" s="41"/>
      <c r="I18" s="41"/>
      <c r="J18" s="41"/>
      <c r="K18" s="41"/>
      <c r="L18" s="148"/>
      <c r="S18" s="41"/>
      <c r="T18" s="41"/>
      <c r="U18" s="41"/>
      <c r="V18" s="41"/>
      <c r="W18" s="41"/>
      <c r="X18" s="41"/>
      <c r="Y18" s="41"/>
      <c r="Z18" s="41"/>
      <c r="AA18" s="41"/>
      <c r="AB18" s="41"/>
      <c r="AC18" s="41"/>
      <c r="AD18" s="41"/>
      <c r="AE18" s="41"/>
    </row>
    <row r="19" s="2" customFormat="1" ht="12" customHeight="1">
      <c r="A19" s="41"/>
      <c r="B19" s="47"/>
      <c r="C19" s="41"/>
      <c r="D19" s="146" t="s">
        <v>31</v>
      </c>
      <c r="E19" s="41"/>
      <c r="F19" s="41"/>
      <c r="G19" s="41"/>
      <c r="H19" s="41"/>
      <c r="I19" s="146" t="s">
        <v>26</v>
      </c>
      <c r="J19" s="36" t="str">
        <f>'Rekapitulace stavby'!AN13</f>
        <v>Vyplň údaj</v>
      </c>
      <c r="K19" s="41"/>
      <c r="L19" s="148"/>
      <c r="S19" s="41"/>
      <c r="T19" s="41"/>
      <c r="U19" s="41"/>
      <c r="V19" s="41"/>
      <c r="W19" s="41"/>
      <c r="X19" s="41"/>
      <c r="Y19" s="41"/>
      <c r="Z19" s="41"/>
      <c r="AA19" s="41"/>
      <c r="AB19" s="41"/>
      <c r="AC19" s="41"/>
      <c r="AD19" s="41"/>
      <c r="AE19" s="41"/>
    </row>
    <row r="20" s="2" customFormat="1" ht="18" customHeight="1">
      <c r="A20" s="41"/>
      <c r="B20" s="47"/>
      <c r="C20" s="41"/>
      <c r="D20" s="41"/>
      <c r="E20" s="36" t="str">
        <f>'Rekapitulace stavby'!E14</f>
        <v>Vyplň údaj</v>
      </c>
      <c r="F20" s="136"/>
      <c r="G20" s="136"/>
      <c r="H20" s="136"/>
      <c r="I20" s="146" t="s">
        <v>29</v>
      </c>
      <c r="J20" s="36" t="str">
        <f>'Rekapitulace stavby'!AN14</f>
        <v>Vyplň údaj</v>
      </c>
      <c r="K20" s="41"/>
      <c r="L20" s="148"/>
      <c r="S20" s="41"/>
      <c r="T20" s="41"/>
      <c r="U20" s="41"/>
      <c r="V20" s="41"/>
      <c r="W20" s="41"/>
      <c r="X20" s="41"/>
      <c r="Y20" s="41"/>
      <c r="Z20" s="41"/>
      <c r="AA20" s="41"/>
      <c r="AB20" s="41"/>
      <c r="AC20" s="41"/>
      <c r="AD20" s="41"/>
      <c r="AE20" s="41"/>
    </row>
    <row r="21" s="2" customFormat="1" ht="6.96" customHeight="1">
      <c r="A21" s="41"/>
      <c r="B21" s="47"/>
      <c r="C21" s="41"/>
      <c r="D21" s="41"/>
      <c r="E21" s="41"/>
      <c r="F21" s="41"/>
      <c r="G21" s="41"/>
      <c r="H21" s="41"/>
      <c r="I21" s="41"/>
      <c r="J21" s="41"/>
      <c r="K21" s="41"/>
      <c r="L21" s="148"/>
      <c r="S21" s="41"/>
      <c r="T21" s="41"/>
      <c r="U21" s="41"/>
      <c r="V21" s="41"/>
      <c r="W21" s="41"/>
      <c r="X21" s="41"/>
      <c r="Y21" s="41"/>
      <c r="Z21" s="41"/>
      <c r="AA21" s="41"/>
      <c r="AB21" s="41"/>
      <c r="AC21" s="41"/>
      <c r="AD21" s="41"/>
      <c r="AE21" s="41"/>
    </row>
    <row r="22" s="2" customFormat="1" ht="12" customHeight="1">
      <c r="A22" s="41"/>
      <c r="B22" s="47"/>
      <c r="C22" s="41"/>
      <c r="D22" s="146" t="s">
        <v>33</v>
      </c>
      <c r="E22" s="41"/>
      <c r="F22" s="41"/>
      <c r="G22" s="41"/>
      <c r="H22" s="41"/>
      <c r="I22" s="146" t="s">
        <v>26</v>
      </c>
      <c r="J22" s="136" t="str">
        <f>IF('Rekapitulace stavby'!AN16="","",'Rekapitulace stavby'!AN16)</f>
        <v>45306605</v>
      </c>
      <c r="K22" s="41"/>
      <c r="L22" s="148"/>
      <c r="S22" s="41"/>
      <c r="T22" s="41"/>
      <c r="U22" s="41"/>
      <c r="V22" s="41"/>
      <c r="W22" s="41"/>
      <c r="X22" s="41"/>
      <c r="Y22" s="41"/>
      <c r="Z22" s="41"/>
      <c r="AA22" s="41"/>
      <c r="AB22" s="41"/>
      <c r="AC22" s="41"/>
      <c r="AD22" s="41"/>
      <c r="AE22" s="41"/>
    </row>
    <row r="23" s="2" customFormat="1" ht="18" customHeight="1">
      <c r="A23" s="41"/>
      <c r="B23" s="47"/>
      <c r="C23" s="41"/>
      <c r="D23" s="41"/>
      <c r="E23" s="136" t="str">
        <f>IF('Rekapitulace stavby'!E17="","",'Rekapitulace stavby'!E17)</f>
        <v>AFRY CZ s.r.o.</v>
      </c>
      <c r="F23" s="41"/>
      <c r="G23" s="41"/>
      <c r="H23" s="41"/>
      <c r="I23" s="146" t="s">
        <v>29</v>
      </c>
      <c r="J23" s="136" t="str">
        <f>IF('Rekapitulace stavby'!AN17="","",'Rekapitulace stavby'!AN17)</f>
        <v>CZ45306605</v>
      </c>
      <c r="K23" s="41"/>
      <c r="L23" s="148"/>
      <c r="S23" s="41"/>
      <c r="T23" s="41"/>
      <c r="U23" s="41"/>
      <c r="V23" s="41"/>
      <c r="W23" s="41"/>
      <c r="X23" s="41"/>
      <c r="Y23" s="41"/>
      <c r="Z23" s="41"/>
      <c r="AA23" s="41"/>
      <c r="AB23" s="41"/>
      <c r="AC23" s="41"/>
      <c r="AD23" s="41"/>
      <c r="AE23" s="41"/>
    </row>
    <row r="24" s="2" customFormat="1" ht="6.96" customHeight="1">
      <c r="A24" s="41"/>
      <c r="B24" s="47"/>
      <c r="C24" s="41"/>
      <c r="D24" s="41"/>
      <c r="E24" s="41"/>
      <c r="F24" s="41"/>
      <c r="G24" s="41"/>
      <c r="H24" s="41"/>
      <c r="I24" s="41"/>
      <c r="J24" s="41"/>
      <c r="K24" s="41"/>
      <c r="L24" s="148"/>
      <c r="S24" s="41"/>
      <c r="T24" s="41"/>
      <c r="U24" s="41"/>
      <c r="V24" s="41"/>
      <c r="W24" s="41"/>
      <c r="X24" s="41"/>
      <c r="Y24" s="41"/>
      <c r="Z24" s="41"/>
      <c r="AA24" s="41"/>
      <c r="AB24" s="41"/>
      <c r="AC24" s="41"/>
      <c r="AD24" s="41"/>
      <c r="AE24" s="41"/>
    </row>
    <row r="25" s="2" customFormat="1" ht="12" customHeight="1">
      <c r="A25" s="41"/>
      <c r="B25" s="47"/>
      <c r="C25" s="41"/>
      <c r="D25" s="146" t="s">
        <v>38</v>
      </c>
      <c r="E25" s="41"/>
      <c r="F25" s="41"/>
      <c r="G25" s="41"/>
      <c r="H25" s="41"/>
      <c r="I25" s="146" t="s">
        <v>26</v>
      </c>
      <c r="J25" s="136" t="str">
        <f>IF('Rekapitulace stavby'!AN19="","",'Rekapitulace stavby'!AN19)</f>
        <v/>
      </c>
      <c r="K25" s="41"/>
      <c r="L25" s="148"/>
      <c r="S25" s="41"/>
      <c r="T25" s="41"/>
      <c r="U25" s="41"/>
      <c r="V25" s="41"/>
      <c r="W25" s="41"/>
      <c r="X25" s="41"/>
      <c r="Y25" s="41"/>
      <c r="Z25" s="41"/>
      <c r="AA25" s="41"/>
      <c r="AB25" s="41"/>
      <c r="AC25" s="41"/>
      <c r="AD25" s="41"/>
      <c r="AE25" s="41"/>
    </row>
    <row r="26" s="2" customFormat="1" ht="18" customHeight="1">
      <c r="A26" s="41"/>
      <c r="B26" s="47"/>
      <c r="C26" s="41"/>
      <c r="D26" s="41"/>
      <c r="E26" s="136" t="str">
        <f>IF('Rekapitulace stavby'!E20="","",'Rekapitulace stavby'!E20)</f>
        <v xml:space="preserve"> </v>
      </c>
      <c r="F26" s="41"/>
      <c r="G26" s="41"/>
      <c r="H26" s="41"/>
      <c r="I26" s="146" t="s">
        <v>29</v>
      </c>
      <c r="J26" s="136" t="str">
        <f>IF('Rekapitulace stavby'!AN20="","",'Rekapitulace stavby'!AN20)</f>
        <v/>
      </c>
      <c r="K26" s="41"/>
      <c r="L26" s="148"/>
      <c r="S26" s="41"/>
      <c r="T26" s="41"/>
      <c r="U26" s="41"/>
      <c r="V26" s="41"/>
      <c r="W26" s="41"/>
      <c r="X26" s="41"/>
      <c r="Y26" s="41"/>
      <c r="Z26" s="41"/>
      <c r="AA26" s="41"/>
      <c r="AB26" s="41"/>
      <c r="AC26" s="41"/>
      <c r="AD26" s="41"/>
      <c r="AE26" s="41"/>
    </row>
    <row r="27" s="2" customFormat="1" ht="6.96" customHeight="1">
      <c r="A27" s="41"/>
      <c r="B27" s="47"/>
      <c r="C27" s="41"/>
      <c r="D27" s="41"/>
      <c r="E27" s="41"/>
      <c r="F27" s="41"/>
      <c r="G27" s="41"/>
      <c r="H27" s="41"/>
      <c r="I27" s="41"/>
      <c r="J27" s="41"/>
      <c r="K27" s="41"/>
      <c r="L27" s="148"/>
      <c r="S27" s="41"/>
      <c r="T27" s="41"/>
      <c r="U27" s="41"/>
      <c r="V27" s="41"/>
      <c r="W27" s="41"/>
      <c r="X27" s="41"/>
      <c r="Y27" s="41"/>
      <c r="Z27" s="41"/>
      <c r="AA27" s="41"/>
      <c r="AB27" s="41"/>
      <c r="AC27" s="41"/>
      <c r="AD27" s="41"/>
      <c r="AE27" s="41"/>
    </row>
    <row r="28" s="2" customFormat="1" ht="12" customHeight="1">
      <c r="A28" s="41"/>
      <c r="B28" s="47"/>
      <c r="C28" s="41"/>
      <c r="D28" s="146" t="s">
        <v>40</v>
      </c>
      <c r="E28" s="41"/>
      <c r="F28" s="41"/>
      <c r="G28" s="41"/>
      <c r="H28" s="41"/>
      <c r="I28" s="41"/>
      <c r="J28" s="41"/>
      <c r="K28" s="41"/>
      <c r="L28" s="148"/>
      <c r="S28" s="41"/>
      <c r="T28" s="41"/>
      <c r="U28" s="41"/>
      <c r="V28" s="41"/>
      <c r="W28" s="41"/>
      <c r="X28" s="41"/>
      <c r="Y28" s="41"/>
      <c r="Z28" s="41"/>
      <c r="AA28" s="41"/>
      <c r="AB28" s="41"/>
      <c r="AC28" s="41"/>
      <c r="AD28" s="41"/>
      <c r="AE28" s="41"/>
    </row>
    <row r="29" s="8" customFormat="1" ht="16.5" customHeight="1">
      <c r="A29" s="151"/>
      <c r="B29" s="152"/>
      <c r="C29" s="151"/>
      <c r="D29" s="151"/>
      <c r="E29" s="153" t="s">
        <v>19</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1"/>
      <c r="B30" s="47"/>
      <c r="C30" s="41"/>
      <c r="D30" s="41"/>
      <c r="E30" s="41"/>
      <c r="F30" s="41"/>
      <c r="G30" s="41"/>
      <c r="H30" s="41"/>
      <c r="I30" s="41"/>
      <c r="J30" s="41"/>
      <c r="K30" s="41"/>
      <c r="L30" s="148"/>
      <c r="S30" s="41"/>
      <c r="T30" s="41"/>
      <c r="U30" s="41"/>
      <c r="V30" s="41"/>
      <c r="W30" s="41"/>
      <c r="X30" s="41"/>
      <c r="Y30" s="41"/>
      <c r="Z30" s="41"/>
      <c r="AA30" s="41"/>
      <c r="AB30" s="41"/>
      <c r="AC30" s="41"/>
      <c r="AD30" s="41"/>
      <c r="AE30" s="41"/>
    </row>
    <row r="31" s="2" customFormat="1" ht="6.96" customHeight="1">
      <c r="A31" s="41"/>
      <c r="B31" s="47"/>
      <c r="C31" s="41"/>
      <c r="D31" s="155"/>
      <c r="E31" s="155"/>
      <c r="F31" s="155"/>
      <c r="G31" s="155"/>
      <c r="H31" s="155"/>
      <c r="I31" s="155"/>
      <c r="J31" s="155"/>
      <c r="K31" s="155"/>
      <c r="L31" s="148"/>
      <c r="S31" s="41"/>
      <c r="T31" s="41"/>
      <c r="U31" s="41"/>
      <c r="V31" s="41"/>
      <c r="W31" s="41"/>
      <c r="X31" s="41"/>
      <c r="Y31" s="41"/>
      <c r="Z31" s="41"/>
      <c r="AA31" s="41"/>
      <c r="AB31" s="41"/>
      <c r="AC31" s="41"/>
      <c r="AD31" s="41"/>
      <c r="AE31" s="41"/>
    </row>
    <row r="32" s="2" customFormat="1" ht="25.44" customHeight="1">
      <c r="A32" s="41"/>
      <c r="B32" s="47"/>
      <c r="C32" s="41"/>
      <c r="D32" s="156" t="s">
        <v>42</v>
      </c>
      <c r="E32" s="41"/>
      <c r="F32" s="41"/>
      <c r="G32" s="41"/>
      <c r="H32" s="41"/>
      <c r="I32" s="41"/>
      <c r="J32" s="157">
        <f>ROUND(J93, 2)</f>
        <v>0</v>
      </c>
      <c r="K32" s="41"/>
      <c r="L32" s="148"/>
      <c r="S32" s="41"/>
      <c r="T32" s="41"/>
      <c r="U32" s="41"/>
      <c r="V32" s="41"/>
      <c r="W32" s="41"/>
      <c r="X32" s="41"/>
      <c r="Y32" s="41"/>
      <c r="Z32" s="41"/>
      <c r="AA32" s="41"/>
      <c r="AB32" s="41"/>
      <c r="AC32" s="41"/>
      <c r="AD32" s="41"/>
      <c r="AE32" s="41"/>
    </row>
    <row r="33" s="2" customFormat="1" ht="6.96" customHeight="1">
      <c r="A33" s="41"/>
      <c r="B33" s="47"/>
      <c r="C33" s="41"/>
      <c r="D33" s="155"/>
      <c r="E33" s="155"/>
      <c r="F33" s="155"/>
      <c r="G33" s="155"/>
      <c r="H33" s="155"/>
      <c r="I33" s="155"/>
      <c r="J33" s="155"/>
      <c r="K33" s="155"/>
      <c r="L33" s="148"/>
      <c r="S33" s="41"/>
      <c r="T33" s="41"/>
      <c r="U33" s="41"/>
      <c r="V33" s="41"/>
      <c r="W33" s="41"/>
      <c r="X33" s="41"/>
      <c r="Y33" s="41"/>
      <c r="Z33" s="41"/>
      <c r="AA33" s="41"/>
      <c r="AB33" s="41"/>
      <c r="AC33" s="41"/>
      <c r="AD33" s="41"/>
      <c r="AE33" s="41"/>
    </row>
    <row r="34" s="2" customFormat="1" ht="14.4" customHeight="1">
      <c r="A34" s="41"/>
      <c r="B34" s="47"/>
      <c r="C34" s="41"/>
      <c r="D34" s="41"/>
      <c r="E34" s="41"/>
      <c r="F34" s="158" t="s">
        <v>44</v>
      </c>
      <c r="G34" s="41"/>
      <c r="H34" s="41"/>
      <c r="I34" s="158" t="s">
        <v>43</v>
      </c>
      <c r="J34" s="158" t="s">
        <v>45</v>
      </c>
      <c r="K34" s="41"/>
      <c r="L34" s="148"/>
      <c r="S34" s="41"/>
      <c r="T34" s="41"/>
      <c r="U34" s="41"/>
      <c r="V34" s="41"/>
      <c r="W34" s="41"/>
      <c r="X34" s="41"/>
      <c r="Y34" s="41"/>
      <c r="Z34" s="41"/>
      <c r="AA34" s="41"/>
      <c r="AB34" s="41"/>
      <c r="AC34" s="41"/>
      <c r="AD34" s="41"/>
      <c r="AE34" s="41"/>
    </row>
    <row r="35" s="2" customFormat="1" ht="14.4" customHeight="1">
      <c r="A35" s="41"/>
      <c r="B35" s="47"/>
      <c r="C35" s="41"/>
      <c r="D35" s="159" t="s">
        <v>46</v>
      </c>
      <c r="E35" s="146" t="s">
        <v>47</v>
      </c>
      <c r="F35" s="160">
        <f>ROUND((SUM(BE93:BE163)),  2)</f>
        <v>0</v>
      </c>
      <c r="G35" s="41"/>
      <c r="H35" s="41"/>
      <c r="I35" s="161">
        <v>0.20999999999999999</v>
      </c>
      <c r="J35" s="160">
        <f>ROUND(((SUM(BE93:BE163))*I35),  2)</f>
        <v>0</v>
      </c>
      <c r="K35" s="41"/>
      <c r="L35" s="148"/>
      <c r="S35" s="41"/>
      <c r="T35" s="41"/>
      <c r="U35" s="41"/>
      <c r="V35" s="41"/>
      <c r="W35" s="41"/>
      <c r="X35" s="41"/>
      <c r="Y35" s="41"/>
      <c r="Z35" s="41"/>
      <c r="AA35" s="41"/>
      <c r="AB35" s="41"/>
      <c r="AC35" s="41"/>
      <c r="AD35" s="41"/>
      <c r="AE35" s="41"/>
    </row>
    <row r="36" s="2" customFormat="1" ht="14.4" customHeight="1">
      <c r="A36" s="41"/>
      <c r="B36" s="47"/>
      <c r="C36" s="41"/>
      <c r="D36" s="41"/>
      <c r="E36" s="146" t="s">
        <v>48</v>
      </c>
      <c r="F36" s="160">
        <f>ROUND((SUM(BF93:BF163)),  2)</f>
        <v>0</v>
      </c>
      <c r="G36" s="41"/>
      <c r="H36" s="41"/>
      <c r="I36" s="161">
        <v>0.12</v>
      </c>
      <c r="J36" s="160">
        <f>ROUND(((SUM(BF93:BF163))*I36),  2)</f>
        <v>0</v>
      </c>
      <c r="K36" s="41"/>
      <c r="L36" s="148"/>
      <c r="S36" s="41"/>
      <c r="T36" s="41"/>
      <c r="U36" s="41"/>
      <c r="V36" s="41"/>
      <c r="W36" s="41"/>
      <c r="X36" s="41"/>
      <c r="Y36" s="41"/>
      <c r="Z36" s="41"/>
      <c r="AA36" s="41"/>
      <c r="AB36" s="41"/>
      <c r="AC36" s="41"/>
      <c r="AD36" s="41"/>
      <c r="AE36" s="41"/>
    </row>
    <row r="37" hidden="1" s="2" customFormat="1" ht="14.4" customHeight="1">
      <c r="A37" s="41"/>
      <c r="B37" s="47"/>
      <c r="C37" s="41"/>
      <c r="D37" s="41"/>
      <c r="E37" s="146" t="s">
        <v>49</v>
      </c>
      <c r="F37" s="160">
        <f>ROUND((SUM(BG93:BG163)),  2)</f>
        <v>0</v>
      </c>
      <c r="G37" s="41"/>
      <c r="H37" s="41"/>
      <c r="I37" s="161">
        <v>0.20999999999999999</v>
      </c>
      <c r="J37" s="160">
        <f>0</f>
        <v>0</v>
      </c>
      <c r="K37" s="41"/>
      <c r="L37" s="148"/>
      <c r="S37" s="41"/>
      <c r="T37" s="41"/>
      <c r="U37" s="41"/>
      <c r="V37" s="41"/>
      <c r="W37" s="41"/>
      <c r="X37" s="41"/>
      <c r="Y37" s="41"/>
      <c r="Z37" s="41"/>
      <c r="AA37" s="41"/>
      <c r="AB37" s="41"/>
      <c r="AC37" s="41"/>
      <c r="AD37" s="41"/>
      <c r="AE37" s="41"/>
    </row>
    <row r="38" hidden="1" s="2" customFormat="1" ht="14.4" customHeight="1">
      <c r="A38" s="41"/>
      <c r="B38" s="47"/>
      <c r="C38" s="41"/>
      <c r="D38" s="41"/>
      <c r="E38" s="146" t="s">
        <v>50</v>
      </c>
      <c r="F38" s="160">
        <f>ROUND((SUM(BH93:BH163)),  2)</f>
        <v>0</v>
      </c>
      <c r="G38" s="41"/>
      <c r="H38" s="41"/>
      <c r="I38" s="161">
        <v>0.12</v>
      </c>
      <c r="J38" s="160">
        <f>0</f>
        <v>0</v>
      </c>
      <c r="K38" s="41"/>
      <c r="L38" s="148"/>
      <c r="S38" s="41"/>
      <c r="T38" s="41"/>
      <c r="U38" s="41"/>
      <c r="V38" s="41"/>
      <c r="W38" s="41"/>
      <c r="X38" s="41"/>
      <c r="Y38" s="41"/>
      <c r="Z38" s="41"/>
      <c r="AA38" s="41"/>
      <c r="AB38" s="41"/>
      <c r="AC38" s="41"/>
      <c r="AD38" s="41"/>
      <c r="AE38" s="41"/>
    </row>
    <row r="39" hidden="1" s="2" customFormat="1" ht="14.4" customHeight="1">
      <c r="A39" s="41"/>
      <c r="B39" s="47"/>
      <c r="C39" s="41"/>
      <c r="D39" s="41"/>
      <c r="E39" s="146" t="s">
        <v>51</v>
      </c>
      <c r="F39" s="160">
        <f>ROUND((SUM(BI93:BI163)),  2)</f>
        <v>0</v>
      </c>
      <c r="G39" s="41"/>
      <c r="H39" s="41"/>
      <c r="I39" s="161">
        <v>0</v>
      </c>
      <c r="J39" s="160">
        <f>0</f>
        <v>0</v>
      </c>
      <c r="K39" s="41"/>
      <c r="L39" s="148"/>
      <c r="S39" s="41"/>
      <c r="T39" s="41"/>
      <c r="U39" s="41"/>
      <c r="V39" s="41"/>
      <c r="W39" s="41"/>
      <c r="X39" s="41"/>
      <c r="Y39" s="41"/>
      <c r="Z39" s="41"/>
      <c r="AA39" s="41"/>
      <c r="AB39" s="41"/>
      <c r="AC39" s="41"/>
      <c r="AD39" s="41"/>
      <c r="AE39" s="41"/>
    </row>
    <row r="40" s="2" customFormat="1" ht="6.96" customHeight="1">
      <c r="A40" s="41"/>
      <c r="B40" s="47"/>
      <c r="C40" s="41"/>
      <c r="D40" s="41"/>
      <c r="E40" s="41"/>
      <c r="F40" s="41"/>
      <c r="G40" s="41"/>
      <c r="H40" s="41"/>
      <c r="I40" s="41"/>
      <c r="J40" s="41"/>
      <c r="K40" s="41"/>
      <c r="L40" s="148"/>
      <c r="S40" s="41"/>
      <c r="T40" s="41"/>
      <c r="U40" s="41"/>
      <c r="V40" s="41"/>
      <c r="W40" s="41"/>
      <c r="X40" s="41"/>
      <c r="Y40" s="41"/>
      <c r="Z40" s="41"/>
      <c r="AA40" s="41"/>
      <c r="AB40" s="41"/>
      <c r="AC40" s="41"/>
      <c r="AD40" s="41"/>
      <c r="AE40" s="41"/>
    </row>
    <row r="41" s="2" customFormat="1" ht="25.44" customHeight="1">
      <c r="A41" s="41"/>
      <c r="B41" s="47"/>
      <c r="C41" s="162"/>
      <c r="D41" s="163" t="s">
        <v>52</v>
      </c>
      <c r="E41" s="164"/>
      <c r="F41" s="164"/>
      <c r="G41" s="165" t="s">
        <v>53</v>
      </c>
      <c r="H41" s="166" t="s">
        <v>54</v>
      </c>
      <c r="I41" s="164"/>
      <c r="J41" s="167">
        <f>SUM(J32:J39)</f>
        <v>0</v>
      </c>
      <c r="K41" s="168"/>
      <c r="L41" s="148"/>
      <c r="S41" s="41"/>
      <c r="T41" s="41"/>
      <c r="U41" s="41"/>
      <c r="V41" s="41"/>
      <c r="W41" s="41"/>
      <c r="X41" s="41"/>
      <c r="Y41" s="41"/>
      <c r="Z41" s="41"/>
      <c r="AA41" s="41"/>
      <c r="AB41" s="41"/>
      <c r="AC41" s="41"/>
      <c r="AD41" s="41"/>
      <c r="AE41" s="41"/>
    </row>
    <row r="42" s="2" customFormat="1" ht="14.4" customHeight="1">
      <c r="A42" s="41"/>
      <c r="B42" s="169"/>
      <c r="C42" s="170"/>
      <c r="D42" s="170"/>
      <c r="E42" s="170"/>
      <c r="F42" s="170"/>
      <c r="G42" s="170"/>
      <c r="H42" s="170"/>
      <c r="I42" s="170"/>
      <c r="J42" s="170"/>
      <c r="K42" s="170"/>
      <c r="L42" s="148"/>
      <c r="S42" s="41"/>
      <c r="T42" s="41"/>
      <c r="U42" s="41"/>
      <c r="V42" s="41"/>
      <c r="W42" s="41"/>
      <c r="X42" s="41"/>
      <c r="Y42" s="41"/>
      <c r="Z42" s="41"/>
      <c r="AA42" s="41"/>
      <c r="AB42" s="41"/>
      <c r="AC42" s="41"/>
      <c r="AD42" s="41"/>
      <c r="AE42" s="41"/>
    </row>
    <row r="46" s="2" customFormat="1" ht="6.96" customHeight="1">
      <c r="A46" s="41"/>
      <c r="B46" s="171"/>
      <c r="C46" s="172"/>
      <c r="D46" s="172"/>
      <c r="E46" s="172"/>
      <c r="F46" s="172"/>
      <c r="G46" s="172"/>
      <c r="H46" s="172"/>
      <c r="I46" s="172"/>
      <c r="J46" s="172"/>
      <c r="K46" s="172"/>
      <c r="L46" s="148"/>
      <c r="S46" s="41"/>
      <c r="T46" s="41"/>
      <c r="U46" s="41"/>
      <c r="V46" s="41"/>
      <c r="W46" s="41"/>
      <c r="X46" s="41"/>
      <c r="Y46" s="41"/>
      <c r="Z46" s="41"/>
      <c r="AA46" s="41"/>
      <c r="AB46" s="41"/>
      <c r="AC46" s="41"/>
      <c r="AD46" s="41"/>
      <c r="AE46" s="41"/>
    </row>
    <row r="47" s="2" customFormat="1" ht="24.96" customHeight="1">
      <c r="A47" s="41"/>
      <c r="B47" s="42"/>
      <c r="C47" s="26" t="s">
        <v>287</v>
      </c>
      <c r="D47" s="43"/>
      <c r="E47" s="43"/>
      <c r="F47" s="43"/>
      <c r="G47" s="43"/>
      <c r="H47" s="43"/>
      <c r="I47" s="43"/>
      <c r="J47" s="43"/>
      <c r="K47" s="43"/>
      <c r="L47" s="148"/>
      <c r="S47" s="41"/>
      <c r="T47" s="41"/>
      <c r="U47" s="41"/>
      <c r="V47" s="41"/>
      <c r="W47" s="41"/>
      <c r="X47" s="41"/>
      <c r="Y47" s="41"/>
      <c r="Z47" s="41"/>
      <c r="AA47" s="41"/>
      <c r="AB47" s="41"/>
      <c r="AC47" s="41"/>
      <c r="AD47" s="41"/>
      <c r="AE47" s="41"/>
    </row>
    <row r="48" s="2" customFormat="1" ht="6.96" customHeight="1">
      <c r="A48" s="41"/>
      <c r="B48" s="42"/>
      <c r="C48" s="43"/>
      <c r="D48" s="43"/>
      <c r="E48" s="43"/>
      <c r="F48" s="43"/>
      <c r="G48" s="43"/>
      <c r="H48" s="43"/>
      <c r="I48" s="43"/>
      <c r="J48" s="43"/>
      <c r="K48" s="43"/>
      <c r="L48" s="148"/>
      <c r="S48" s="41"/>
      <c r="T48" s="41"/>
      <c r="U48" s="41"/>
      <c r="V48" s="41"/>
      <c r="W48" s="41"/>
      <c r="X48" s="41"/>
      <c r="Y48" s="41"/>
      <c r="Z48" s="41"/>
      <c r="AA48" s="41"/>
      <c r="AB48" s="41"/>
      <c r="AC48" s="41"/>
      <c r="AD48" s="41"/>
      <c r="AE48" s="41"/>
    </row>
    <row r="49" s="2" customFormat="1" ht="12" customHeight="1">
      <c r="A49" s="41"/>
      <c r="B49" s="42"/>
      <c r="C49" s="35" t="s">
        <v>16</v>
      </c>
      <c r="D49" s="43"/>
      <c r="E49" s="43"/>
      <c r="F49" s="43"/>
      <c r="G49" s="43"/>
      <c r="H49" s="43"/>
      <c r="I49" s="43"/>
      <c r="J49" s="43"/>
      <c r="K49" s="43"/>
      <c r="L49" s="148"/>
      <c r="S49" s="41"/>
      <c r="T49" s="41"/>
      <c r="U49" s="41"/>
      <c r="V49" s="41"/>
      <c r="W49" s="41"/>
      <c r="X49" s="41"/>
      <c r="Y49" s="41"/>
      <c r="Z49" s="41"/>
      <c r="AA49" s="41"/>
      <c r="AB49" s="41"/>
      <c r="AC49" s="41"/>
      <c r="AD49" s="41"/>
      <c r="AE49" s="41"/>
    </row>
    <row r="50" s="2" customFormat="1" ht="16.5" customHeight="1">
      <c r="A50" s="41"/>
      <c r="B50" s="42"/>
      <c r="C50" s="43"/>
      <c r="D50" s="43"/>
      <c r="E50" s="173" t="str">
        <f>E7</f>
        <v>DI_c10_Revitalizace Náměstí Republiky-PDPS</v>
      </c>
      <c r="F50" s="35"/>
      <c r="G50" s="35"/>
      <c r="H50" s="35"/>
      <c r="I50" s="43"/>
      <c r="J50" s="43"/>
      <c r="K50" s="43"/>
      <c r="L50" s="148"/>
      <c r="S50" s="41"/>
      <c r="T50" s="41"/>
      <c r="U50" s="41"/>
      <c r="V50" s="41"/>
      <c r="W50" s="41"/>
      <c r="X50" s="41"/>
      <c r="Y50" s="41"/>
      <c r="Z50" s="41"/>
      <c r="AA50" s="41"/>
      <c r="AB50" s="41"/>
      <c r="AC50" s="41"/>
      <c r="AD50" s="41"/>
      <c r="AE50" s="41"/>
    </row>
    <row r="51" s="1" customFormat="1" ht="12" customHeight="1">
      <c r="B51" s="24"/>
      <c r="C51" s="35" t="s">
        <v>283</v>
      </c>
      <c r="D51" s="25"/>
      <c r="E51" s="25"/>
      <c r="F51" s="25"/>
      <c r="G51" s="25"/>
      <c r="H51" s="25"/>
      <c r="I51" s="25"/>
      <c r="J51" s="25"/>
      <c r="K51" s="25"/>
      <c r="L51" s="23"/>
    </row>
    <row r="52" s="2" customFormat="1" ht="16.5" customHeight="1">
      <c r="A52" s="41"/>
      <c r="B52" s="42"/>
      <c r="C52" s="43"/>
      <c r="D52" s="43"/>
      <c r="E52" s="173" t="s">
        <v>284</v>
      </c>
      <c r="F52" s="43"/>
      <c r="G52" s="43"/>
      <c r="H52" s="43"/>
      <c r="I52" s="43"/>
      <c r="J52" s="43"/>
      <c r="K52" s="43"/>
      <c r="L52" s="148"/>
      <c r="S52" s="41"/>
      <c r="T52" s="41"/>
      <c r="U52" s="41"/>
      <c r="V52" s="41"/>
      <c r="W52" s="41"/>
      <c r="X52" s="41"/>
      <c r="Y52" s="41"/>
      <c r="Z52" s="41"/>
      <c r="AA52" s="41"/>
      <c r="AB52" s="41"/>
      <c r="AC52" s="41"/>
      <c r="AD52" s="41"/>
      <c r="AE52" s="41"/>
    </row>
    <row r="53" s="2" customFormat="1" ht="12" customHeight="1">
      <c r="A53" s="41"/>
      <c r="B53" s="42"/>
      <c r="C53" s="35" t="s">
        <v>285</v>
      </c>
      <c r="D53" s="43"/>
      <c r="E53" s="43"/>
      <c r="F53" s="43"/>
      <c r="G53" s="43"/>
      <c r="H53" s="43"/>
      <c r="I53" s="43"/>
      <c r="J53" s="43"/>
      <c r="K53" s="43"/>
      <c r="L53" s="148"/>
      <c r="S53" s="41"/>
      <c r="T53" s="41"/>
      <c r="U53" s="41"/>
      <c r="V53" s="41"/>
      <c r="W53" s="41"/>
      <c r="X53" s="41"/>
      <c r="Y53" s="41"/>
      <c r="Z53" s="41"/>
      <c r="AA53" s="41"/>
      <c r="AB53" s="41"/>
      <c r="AC53" s="41"/>
      <c r="AD53" s="41"/>
      <c r="AE53" s="41"/>
    </row>
    <row r="54" s="2" customFormat="1" ht="16.5" customHeight="1">
      <c r="A54" s="41"/>
      <c r="B54" s="42"/>
      <c r="C54" s="43"/>
      <c r="D54" s="43"/>
      <c r="E54" s="72" t="str">
        <f>E11</f>
        <v>SO 002.8 - Demolice-objekty podchod TIETO</v>
      </c>
      <c r="F54" s="43"/>
      <c r="G54" s="43"/>
      <c r="H54" s="43"/>
      <c r="I54" s="43"/>
      <c r="J54" s="43"/>
      <c r="K54" s="43"/>
      <c r="L54" s="148"/>
      <c r="S54" s="41"/>
      <c r="T54" s="41"/>
      <c r="U54" s="41"/>
      <c r="V54" s="41"/>
      <c r="W54" s="41"/>
      <c r="X54" s="41"/>
      <c r="Y54" s="41"/>
      <c r="Z54" s="41"/>
      <c r="AA54" s="41"/>
      <c r="AB54" s="41"/>
      <c r="AC54" s="41"/>
      <c r="AD54" s="41"/>
      <c r="AE54" s="41"/>
    </row>
    <row r="55" s="2" customFormat="1" ht="6.96" customHeight="1">
      <c r="A55" s="41"/>
      <c r="B55" s="42"/>
      <c r="C55" s="43"/>
      <c r="D55" s="43"/>
      <c r="E55" s="43"/>
      <c r="F55" s="43"/>
      <c r="G55" s="43"/>
      <c r="H55" s="43"/>
      <c r="I55" s="43"/>
      <c r="J55" s="43"/>
      <c r="K55" s="43"/>
      <c r="L55" s="148"/>
      <c r="S55" s="41"/>
      <c r="T55" s="41"/>
      <c r="U55" s="41"/>
      <c r="V55" s="41"/>
      <c r="W55" s="41"/>
      <c r="X55" s="41"/>
      <c r="Y55" s="41"/>
      <c r="Z55" s="41"/>
      <c r="AA55" s="41"/>
      <c r="AB55" s="41"/>
      <c r="AC55" s="41"/>
      <c r="AD55" s="41"/>
      <c r="AE55" s="41"/>
    </row>
    <row r="56" s="2" customFormat="1" ht="12" customHeight="1">
      <c r="A56" s="41"/>
      <c r="B56" s="42"/>
      <c r="C56" s="35" t="s">
        <v>21</v>
      </c>
      <c r="D56" s="43"/>
      <c r="E56" s="43"/>
      <c r="F56" s="30" t="str">
        <f>F14</f>
        <v xml:space="preserve"> </v>
      </c>
      <c r="G56" s="43"/>
      <c r="H56" s="43"/>
      <c r="I56" s="35" t="s">
        <v>23</v>
      </c>
      <c r="J56" s="75" t="str">
        <f>IF(J14="","",J14)</f>
        <v>31. 1. 2025</v>
      </c>
      <c r="K56" s="43"/>
      <c r="L56" s="148"/>
      <c r="S56" s="41"/>
      <c r="T56" s="41"/>
      <c r="U56" s="41"/>
      <c r="V56" s="41"/>
      <c r="W56" s="41"/>
      <c r="X56" s="41"/>
      <c r="Y56" s="41"/>
      <c r="Z56" s="41"/>
      <c r="AA56" s="41"/>
      <c r="AB56" s="41"/>
      <c r="AC56" s="41"/>
      <c r="AD56" s="41"/>
      <c r="AE56" s="41"/>
    </row>
    <row r="57" s="2" customFormat="1" ht="6.96" customHeight="1">
      <c r="A57" s="41"/>
      <c r="B57" s="42"/>
      <c r="C57" s="43"/>
      <c r="D57" s="43"/>
      <c r="E57" s="43"/>
      <c r="F57" s="43"/>
      <c r="G57" s="43"/>
      <c r="H57" s="43"/>
      <c r="I57" s="43"/>
      <c r="J57" s="43"/>
      <c r="K57" s="43"/>
      <c r="L57" s="148"/>
      <c r="S57" s="41"/>
      <c r="T57" s="41"/>
      <c r="U57" s="41"/>
      <c r="V57" s="41"/>
      <c r="W57" s="41"/>
      <c r="X57" s="41"/>
      <c r="Y57" s="41"/>
      <c r="Z57" s="41"/>
      <c r="AA57" s="41"/>
      <c r="AB57" s="41"/>
      <c r="AC57" s="41"/>
      <c r="AD57" s="41"/>
      <c r="AE57" s="41"/>
    </row>
    <row r="58" s="2" customFormat="1" ht="15.15" customHeight="1">
      <c r="A58" s="41"/>
      <c r="B58" s="42"/>
      <c r="C58" s="35" t="s">
        <v>25</v>
      </c>
      <c r="D58" s="43"/>
      <c r="E58" s="43"/>
      <c r="F58" s="30" t="str">
        <f>E17</f>
        <v>Statutární město Ostrava</v>
      </c>
      <c r="G58" s="43"/>
      <c r="H58" s="43"/>
      <c r="I58" s="35" t="s">
        <v>33</v>
      </c>
      <c r="J58" s="39" t="str">
        <f>E23</f>
        <v>AFRY CZ s.r.o.</v>
      </c>
      <c r="K58" s="43"/>
      <c r="L58" s="148"/>
      <c r="S58" s="41"/>
      <c r="T58" s="41"/>
      <c r="U58" s="41"/>
      <c r="V58" s="41"/>
      <c r="W58" s="41"/>
      <c r="X58" s="41"/>
      <c r="Y58" s="41"/>
      <c r="Z58" s="41"/>
      <c r="AA58" s="41"/>
      <c r="AB58" s="41"/>
      <c r="AC58" s="41"/>
      <c r="AD58" s="41"/>
      <c r="AE58" s="41"/>
    </row>
    <row r="59" s="2" customFormat="1" ht="15.15" customHeight="1">
      <c r="A59" s="41"/>
      <c r="B59" s="42"/>
      <c r="C59" s="35" t="s">
        <v>31</v>
      </c>
      <c r="D59" s="43"/>
      <c r="E59" s="43"/>
      <c r="F59" s="30" t="str">
        <f>IF(E20="","",E20)</f>
        <v>Vyplň údaj</v>
      </c>
      <c r="G59" s="43"/>
      <c r="H59" s="43"/>
      <c r="I59" s="35" t="s">
        <v>38</v>
      </c>
      <c r="J59" s="39" t="str">
        <f>E26</f>
        <v xml:space="preserve"> </v>
      </c>
      <c r="K59" s="43"/>
      <c r="L59" s="148"/>
      <c r="S59" s="41"/>
      <c r="T59" s="41"/>
      <c r="U59" s="41"/>
      <c r="V59" s="41"/>
      <c r="W59" s="41"/>
      <c r="X59" s="41"/>
      <c r="Y59" s="41"/>
      <c r="Z59" s="41"/>
      <c r="AA59" s="41"/>
      <c r="AB59" s="41"/>
      <c r="AC59" s="41"/>
      <c r="AD59" s="41"/>
      <c r="AE59" s="41"/>
    </row>
    <row r="60" s="2" customFormat="1" ht="10.32" customHeight="1">
      <c r="A60" s="41"/>
      <c r="B60" s="42"/>
      <c r="C60" s="43"/>
      <c r="D60" s="43"/>
      <c r="E60" s="43"/>
      <c r="F60" s="43"/>
      <c r="G60" s="43"/>
      <c r="H60" s="43"/>
      <c r="I60" s="43"/>
      <c r="J60" s="43"/>
      <c r="K60" s="43"/>
      <c r="L60" s="148"/>
      <c r="S60" s="41"/>
      <c r="T60" s="41"/>
      <c r="U60" s="41"/>
      <c r="V60" s="41"/>
      <c r="W60" s="41"/>
      <c r="X60" s="41"/>
      <c r="Y60" s="41"/>
      <c r="Z60" s="41"/>
      <c r="AA60" s="41"/>
      <c r="AB60" s="41"/>
      <c r="AC60" s="41"/>
      <c r="AD60" s="41"/>
      <c r="AE60" s="41"/>
    </row>
    <row r="61" s="2" customFormat="1" ht="29.28" customHeight="1">
      <c r="A61" s="41"/>
      <c r="B61" s="42"/>
      <c r="C61" s="174" t="s">
        <v>288</v>
      </c>
      <c r="D61" s="175"/>
      <c r="E61" s="175"/>
      <c r="F61" s="175"/>
      <c r="G61" s="175"/>
      <c r="H61" s="175"/>
      <c r="I61" s="175"/>
      <c r="J61" s="176" t="s">
        <v>289</v>
      </c>
      <c r="K61" s="175"/>
      <c r="L61" s="148"/>
      <c r="S61" s="41"/>
      <c r="T61" s="41"/>
      <c r="U61" s="41"/>
      <c r="V61" s="41"/>
      <c r="W61" s="41"/>
      <c r="X61" s="41"/>
      <c r="Y61" s="41"/>
      <c r="Z61" s="41"/>
      <c r="AA61" s="41"/>
      <c r="AB61" s="41"/>
      <c r="AC61" s="41"/>
      <c r="AD61" s="41"/>
      <c r="AE61" s="41"/>
    </row>
    <row r="62" s="2" customFormat="1" ht="10.32" customHeight="1">
      <c r="A62" s="41"/>
      <c r="B62" s="42"/>
      <c r="C62" s="43"/>
      <c r="D62" s="43"/>
      <c r="E62" s="43"/>
      <c r="F62" s="43"/>
      <c r="G62" s="43"/>
      <c r="H62" s="43"/>
      <c r="I62" s="43"/>
      <c r="J62" s="43"/>
      <c r="K62" s="43"/>
      <c r="L62" s="148"/>
      <c r="S62" s="41"/>
      <c r="T62" s="41"/>
      <c r="U62" s="41"/>
      <c r="V62" s="41"/>
      <c r="W62" s="41"/>
      <c r="X62" s="41"/>
      <c r="Y62" s="41"/>
      <c r="Z62" s="41"/>
      <c r="AA62" s="41"/>
      <c r="AB62" s="41"/>
      <c r="AC62" s="41"/>
      <c r="AD62" s="41"/>
      <c r="AE62" s="41"/>
    </row>
    <row r="63" s="2" customFormat="1" ht="22.8" customHeight="1">
      <c r="A63" s="41"/>
      <c r="B63" s="42"/>
      <c r="C63" s="177" t="s">
        <v>74</v>
      </c>
      <c r="D63" s="43"/>
      <c r="E63" s="43"/>
      <c r="F63" s="43"/>
      <c r="G63" s="43"/>
      <c r="H63" s="43"/>
      <c r="I63" s="43"/>
      <c r="J63" s="105">
        <f>J93</f>
        <v>0</v>
      </c>
      <c r="K63" s="43"/>
      <c r="L63" s="148"/>
      <c r="S63" s="41"/>
      <c r="T63" s="41"/>
      <c r="U63" s="41"/>
      <c r="V63" s="41"/>
      <c r="W63" s="41"/>
      <c r="X63" s="41"/>
      <c r="Y63" s="41"/>
      <c r="Z63" s="41"/>
      <c r="AA63" s="41"/>
      <c r="AB63" s="41"/>
      <c r="AC63" s="41"/>
      <c r="AD63" s="41"/>
      <c r="AE63" s="41"/>
      <c r="AU63" s="20" t="s">
        <v>290</v>
      </c>
    </row>
    <row r="64" s="9" customFormat="1" ht="24.96" customHeight="1">
      <c r="A64" s="9"/>
      <c r="B64" s="178"/>
      <c r="C64" s="179"/>
      <c r="D64" s="180" t="s">
        <v>291</v>
      </c>
      <c r="E64" s="181"/>
      <c r="F64" s="181"/>
      <c r="G64" s="181"/>
      <c r="H64" s="181"/>
      <c r="I64" s="181"/>
      <c r="J64" s="182">
        <f>J94</f>
        <v>0</v>
      </c>
      <c r="K64" s="179"/>
      <c r="L64" s="183"/>
      <c r="S64" s="9"/>
      <c r="T64" s="9"/>
      <c r="U64" s="9"/>
      <c r="V64" s="9"/>
      <c r="W64" s="9"/>
      <c r="X64" s="9"/>
      <c r="Y64" s="9"/>
      <c r="Z64" s="9"/>
      <c r="AA64" s="9"/>
      <c r="AB64" s="9"/>
      <c r="AC64" s="9"/>
      <c r="AD64" s="9"/>
      <c r="AE64" s="9"/>
    </row>
    <row r="65" s="10" customFormat="1" ht="19.92" customHeight="1">
      <c r="A65" s="10"/>
      <c r="B65" s="184"/>
      <c r="C65" s="128"/>
      <c r="D65" s="185" t="s">
        <v>538</v>
      </c>
      <c r="E65" s="186"/>
      <c r="F65" s="186"/>
      <c r="G65" s="186"/>
      <c r="H65" s="186"/>
      <c r="I65" s="186"/>
      <c r="J65" s="187">
        <f>J95</f>
        <v>0</v>
      </c>
      <c r="K65" s="128"/>
      <c r="L65" s="188"/>
      <c r="S65" s="10"/>
      <c r="T65" s="10"/>
      <c r="U65" s="10"/>
      <c r="V65" s="10"/>
      <c r="W65" s="10"/>
      <c r="X65" s="10"/>
      <c r="Y65" s="10"/>
      <c r="Z65" s="10"/>
      <c r="AA65" s="10"/>
      <c r="AB65" s="10"/>
      <c r="AC65" s="10"/>
      <c r="AD65" s="10"/>
      <c r="AE65" s="10"/>
    </row>
    <row r="66" s="10" customFormat="1" ht="19.92" customHeight="1">
      <c r="A66" s="10"/>
      <c r="B66" s="184"/>
      <c r="C66" s="128"/>
      <c r="D66" s="185" t="s">
        <v>438</v>
      </c>
      <c r="E66" s="186"/>
      <c r="F66" s="186"/>
      <c r="G66" s="186"/>
      <c r="H66" s="186"/>
      <c r="I66" s="186"/>
      <c r="J66" s="187">
        <f>J111</f>
        <v>0</v>
      </c>
      <c r="K66" s="128"/>
      <c r="L66" s="188"/>
      <c r="S66" s="10"/>
      <c r="T66" s="10"/>
      <c r="U66" s="10"/>
      <c r="V66" s="10"/>
      <c r="W66" s="10"/>
      <c r="X66" s="10"/>
      <c r="Y66" s="10"/>
      <c r="Z66" s="10"/>
      <c r="AA66" s="10"/>
      <c r="AB66" s="10"/>
      <c r="AC66" s="10"/>
      <c r="AD66" s="10"/>
      <c r="AE66" s="10"/>
    </row>
    <row r="67" s="10" customFormat="1" ht="19.92" customHeight="1">
      <c r="A67" s="10"/>
      <c r="B67" s="184"/>
      <c r="C67" s="128"/>
      <c r="D67" s="185" t="s">
        <v>439</v>
      </c>
      <c r="E67" s="186"/>
      <c r="F67" s="186"/>
      <c r="G67" s="186"/>
      <c r="H67" s="186"/>
      <c r="I67" s="186"/>
      <c r="J67" s="187">
        <f>J148</f>
        <v>0</v>
      </c>
      <c r="K67" s="128"/>
      <c r="L67" s="188"/>
      <c r="S67" s="10"/>
      <c r="T67" s="10"/>
      <c r="U67" s="10"/>
      <c r="V67" s="10"/>
      <c r="W67" s="10"/>
      <c r="X67" s="10"/>
      <c r="Y67" s="10"/>
      <c r="Z67" s="10"/>
      <c r="AA67" s="10"/>
      <c r="AB67" s="10"/>
      <c r="AC67" s="10"/>
      <c r="AD67" s="10"/>
      <c r="AE67" s="10"/>
    </row>
    <row r="68" s="9" customFormat="1" ht="24.96" customHeight="1">
      <c r="A68" s="9"/>
      <c r="B68" s="178"/>
      <c r="C68" s="179"/>
      <c r="D68" s="180" t="s">
        <v>539</v>
      </c>
      <c r="E68" s="181"/>
      <c r="F68" s="181"/>
      <c r="G68" s="181"/>
      <c r="H68" s="181"/>
      <c r="I68" s="181"/>
      <c r="J68" s="182">
        <f>J151</f>
        <v>0</v>
      </c>
      <c r="K68" s="179"/>
      <c r="L68" s="183"/>
      <c r="S68" s="9"/>
      <c r="T68" s="9"/>
      <c r="U68" s="9"/>
      <c r="V68" s="9"/>
      <c r="W68" s="9"/>
      <c r="X68" s="9"/>
      <c r="Y68" s="9"/>
      <c r="Z68" s="9"/>
      <c r="AA68" s="9"/>
      <c r="AB68" s="9"/>
      <c r="AC68" s="9"/>
      <c r="AD68" s="9"/>
      <c r="AE68" s="9"/>
    </row>
    <row r="69" s="10" customFormat="1" ht="19.92" customHeight="1">
      <c r="A69" s="10"/>
      <c r="B69" s="184"/>
      <c r="C69" s="128"/>
      <c r="D69" s="185" t="s">
        <v>888</v>
      </c>
      <c r="E69" s="186"/>
      <c r="F69" s="186"/>
      <c r="G69" s="186"/>
      <c r="H69" s="186"/>
      <c r="I69" s="186"/>
      <c r="J69" s="187">
        <f>J152</f>
        <v>0</v>
      </c>
      <c r="K69" s="128"/>
      <c r="L69" s="188"/>
      <c r="S69" s="10"/>
      <c r="T69" s="10"/>
      <c r="U69" s="10"/>
      <c r="V69" s="10"/>
      <c r="W69" s="10"/>
      <c r="X69" s="10"/>
      <c r="Y69" s="10"/>
      <c r="Z69" s="10"/>
      <c r="AA69" s="10"/>
      <c r="AB69" s="10"/>
      <c r="AC69" s="10"/>
      <c r="AD69" s="10"/>
      <c r="AE69" s="10"/>
    </row>
    <row r="70" s="10" customFormat="1" ht="19.92" customHeight="1">
      <c r="A70" s="10"/>
      <c r="B70" s="184"/>
      <c r="C70" s="128"/>
      <c r="D70" s="185" t="s">
        <v>972</v>
      </c>
      <c r="E70" s="186"/>
      <c r="F70" s="186"/>
      <c r="G70" s="186"/>
      <c r="H70" s="186"/>
      <c r="I70" s="186"/>
      <c r="J70" s="187">
        <f>J156</f>
        <v>0</v>
      </c>
      <c r="K70" s="128"/>
      <c r="L70" s="188"/>
      <c r="S70" s="10"/>
      <c r="T70" s="10"/>
      <c r="U70" s="10"/>
      <c r="V70" s="10"/>
      <c r="W70" s="10"/>
      <c r="X70" s="10"/>
      <c r="Y70" s="10"/>
      <c r="Z70" s="10"/>
      <c r="AA70" s="10"/>
      <c r="AB70" s="10"/>
      <c r="AC70" s="10"/>
      <c r="AD70" s="10"/>
      <c r="AE70" s="10"/>
    </row>
    <row r="71" s="10" customFormat="1" ht="19.92" customHeight="1">
      <c r="A71" s="10"/>
      <c r="B71" s="184"/>
      <c r="C71" s="128"/>
      <c r="D71" s="185" t="s">
        <v>974</v>
      </c>
      <c r="E71" s="186"/>
      <c r="F71" s="186"/>
      <c r="G71" s="186"/>
      <c r="H71" s="186"/>
      <c r="I71" s="186"/>
      <c r="J71" s="187">
        <f>J160</f>
        <v>0</v>
      </c>
      <c r="K71" s="128"/>
      <c r="L71" s="188"/>
      <c r="S71" s="10"/>
      <c r="T71" s="10"/>
      <c r="U71" s="10"/>
      <c r="V71" s="10"/>
      <c r="W71" s="10"/>
      <c r="X71" s="10"/>
      <c r="Y71" s="10"/>
      <c r="Z71" s="10"/>
      <c r="AA71" s="10"/>
      <c r="AB71" s="10"/>
      <c r="AC71" s="10"/>
      <c r="AD71" s="10"/>
      <c r="AE71" s="10"/>
    </row>
    <row r="72" s="2" customFormat="1" ht="21.84" customHeight="1">
      <c r="A72" s="41"/>
      <c r="B72" s="42"/>
      <c r="C72" s="43"/>
      <c r="D72" s="43"/>
      <c r="E72" s="43"/>
      <c r="F72" s="43"/>
      <c r="G72" s="43"/>
      <c r="H72" s="43"/>
      <c r="I72" s="43"/>
      <c r="J72" s="43"/>
      <c r="K72" s="43"/>
      <c r="L72" s="148"/>
      <c r="S72" s="41"/>
      <c r="T72" s="41"/>
      <c r="U72" s="41"/>
      <c r="V72" s="41"/>
      <c r="W72" s="41"/>
      <c r="X72" s="41"/>
      <c r="Y72" s="41"/>
      <c r="Z72" s="41"/>
      <c r="AA72" s="41"/>
      <c r="AB72" s="41"/>
      <c r="AC72" s="41"/>
      <c r="AD72" s="41"/>
      <c r="AE72" s="41"/>
    </row>
    <row r="73" s="2" customFormat="1" ht="6.96" customHeight="1">
      <c r="A73" s="41"/>
      <c r="B73" s="62"/>
      <c r="C73" s="63"/>
      <c r="D73" s="63"/>
      <c r="E73" s="63"/>
      <c r="F73" s="63"/>
      <c r="G73" s="63"/>
      <c r="H73" s="63"/>
      <c r="I73" s="63"/>
      <c r="J73" s="63"/>
      <c r="K73" s="63"/>
      <c r="L73" s="148"/>
      <c r="S73" s="41"/>
      <c r="T73" s="41"/>
      <c r="U73" s="41"/>
      <c r="V73" s="41"/>
      <c r="W73" s="41"/>
      <c r="X73" s="41"/>
      <c r="Y73" s="41"/>
      <c r="Z73" s="41"/>
      <c r="AA73" s="41"/>
      <c r="AB73" s="41"/>
      <c r="AC73" s="41"/>
      <c r="AD73" s="41"/>
      <c r="AE73" s="41"/>
    </row>
    <row r="77" s="2" customFormat="1" ht="6.96" customHeight="1">
      <c r="A77" s="41"/>
      <c r="B77" s="64"/>
      <c r="C77" s="65"/>
      <c r="D77" s="65"/>
      <c r="E77" s="65"/>
      <c r="F77" s="65"/>
      <c r="G77" s="65"/>
      <c r="H77" s="65"/>
      <c r="I77" s="65"/>
      <c r="J77" s="65"/>
      <c r="K77" s="65"/>
      <c r="L77" s="148"/>
      <c r="S77" s="41"/>
      <c r="T77" s="41"/>
      <c r="U77" s="41"/>
      <c r="V77" s="41"/>
      <c r="W77" s="41"/>
      <c r="X77" s="41"/>
      <c r="Y77" s="41"/>
      <c r="Z77" s="41"/>
      <c r="AA77" s="41"/>
      <c r="AB77" s="41"/>
      <c r="AC77" s="41"/>
      <c r="AD77" s="41"/>
      <c r="AE77" s="41"/>
    </row>
    <row r="78" s="2" customFormat="1" ht="24.96" customHeight="1">
      <c r="A78" s="41"/>
      <c r="B78" s="42"/>
      <c r="C78" s="26" t="s">
        <v>293</v>
      </c>
      <c r="D78" s="43"/>
      <c r="E78" s="43"/>
      <c r="F78" s="43"/>
      <c r="G78" s="43"/>
      <c r="H78" s="43"/>
      <c r="I78" s="43"/>
      <c r="J78" s="43"/>
      <c r="K78" s="43"/>
      <c r="L78" s="148"/>
      <c r="S78" s="41"/>
      <c r="T78" s="41"/>
      <c r="U78" s="41"/>
      <c r="V78" s="41"/>
      <c r="W78" s="41"/>
      <c r="X78" s="41"/>
      <c r="Y78" s="41"/>
      <c r="Z78" s="41"/>
      <c r="AA78" s="41"/>
      <c r="AB78" s="41"/>
      <c r="AC78" s="41"/>
      <c r="AD78" s="41"/>
      <c r="AE78" s="41"/>
    </row>
    <row r="79" s="2" customFormat="1" ht="6.96" customHeight="1">
      <c r="A79" s="41"/>
      <c r="B79" s="42"/>
      <c r="C79" s="43"/>
      <c r="D79" s="43"/>
      <c r="E79" s="43"/>
      <c r="F79" s="43"/>
      <c r="G79" s="43"/>
      <c r="H79" s="43"/>
      <c r="I79" s="43"/>
      <c r="J79" s="43"/>
      <c r="K79" s="43"/>
      <c r="L79" s="148"/>
      <c r="S79" s="41"/>
      <c r="T79" s="41"/>
      <c r="U79" s="41"/>
      <c r="V79" s="41"/>
      <c r="W79" s="41"/>
      <c r="X79" s="41"/>
      <c r="Y79" s="41"/>
      <c r="Z79" s="41"/>
      <c r="AA79" s="41"/>
      <c r="AB79" s="41"/>
      <c r="AC79" s="41"/>
      <c r="AD79" s="41"/>
      <c r="AE79" s="41"/>
    </row>
    <row r="80" s="2" customFormat="1" ht="12" customHeight="1">
      <c r="A80" s="41"/>
      <c r="B80" s="42"/>
      <c r="C80" s="35" t="s">
        <v>16</v>
      </c>
      <c r="D80" s="43"/>
      <c r="E80" s="43"/>
      <c r="F80" s="43"/>
      <c r="G80" s="43"/>
      <c r="H80" s="43"/>
      <c r="I80" s="43"/>
      <c r="J80" s="43"/>
      <c r="K80" s="43"/>
      <c r="L80" s="148"/>
      <c r="S80" s="41"/>
      <c r="T80" s="41"/>
      <c r="U80" s="41"/>
      <c r="V80" s="41"/>
      <c r="W80" s="41"/>
      <c r="X80" s="41"/>
      <c r="Y80" s="41"/>
      <c r="Z80" s="41"/>
      <c r="AA80" s="41"/>
      <c r="AB80" s="41"/>
      <c r="AC80" s="41"/>
      <c r="AD80" s="41"/>
      <c r="AE80" s="41"/>
    </row>
    <row r="81" s="2" customFormat="1" ht="16.5" customHeight="1">
      <c r="A81" s="41"/>
      <c r="B81" s="42"/>
      <c r="C81" s="43"/>
      <c r="D81" s="43"/>
      <c r="E81" s="173" t="str">
        <f>E7</f>
        <v>DI_c10_Revitalizace Náměstí Republiky-PDPS</v>
      </c>
      <c r="F81" s="35"/>
      <c r="G81" s="35"/>
      <c r="H81" s="35"/>
      <c r="I81" s="43"/>
      <c r="J81" s="43"/>
      <c r="K81" s="43"/>
      <c r="L81" s="148"/>
      <c r="S81" s="41"/>
      <c r="T81" s="41"/>
      <c r="U81" s="41"/>
      <c r="V81" s="41"/>
      <c r="W81" s="41"/>
      <c r="X81" s="41"/>
      <c r="Y81" s="41"/>
      <c r="Z81" s="41"/>
      <c r="AA81" s="41"/>
      <c r="AB81" s="41"/>
      <c r="AC81" s="41"/>
      <c r="AD81" s="41"/>
      <c r="AE81" s="41"/>
    </row>
    <row r="82" s="1" customFormat="1" ht="12" customHeight="1">
      <c r="B82" s="24"/>
      <c r="C82" s="35" t="s">
        <v>283</v>
      </c>
      <c r="D82" s="25"/>
      <c r="E82" s="25"/>
      <c r="F82" s="25"/>
      <c r="G82" s="25"/>
      <c r="H82" s="25"/>
      <c r="I82" s="25"/>
      <c r="J82" s="25"/>
      <c r="K82" s="25"/>
      <c r="L82" s="23"/>
    </row>
    <row r="83" s="2" customFormat="1" ht="16.5" customHeight="1">
      <c r="A83" s="41"/>
      <c r="B83" s="42"/>
      <c r="C83" s="43"/>
      <c r="D83" s="43"/>
      <c r="E83" s="173" t="s">
        <v>284</v>
      </c>
      <c r="F83" s="43"/>
      <c r="G83" s="43"/>
      <c r="H83" s="43"/>
      <c r="I83" s="43"/>
      <c r="J83" s="43"/>
      <c r="K83" s="43"/>
      <c r="L83" s="148"/>
      <c r="S83" s="41"/>
      <c r="T83" s="41"/>
      <c r="U83" s="41"/>
      <c r="V83" s="41"/>
      <c r="W83" s="41"/>
      <c r="X83" s="41"/>
      <c r="Y83" s="41"/>
      <c r="Z83" s="41"/>
      <c r="AA83" s="41"/>
      <c r="AB83" s="41"/>
      <c r="AC83" s="41"/>
      <c r="AD83" s="41"/>
      <c r="AE83" s="41"/>
    </row>
    <row r="84" s="2" customFormat="1" ht="12" customHeight="1">
      <c r="A84" s="41"/>
      <c r="B84" s="42"/>
      <c r="C84" s="35" t="s">
        <v>285</v>
      </c>
      <c r="D84" s="43"/>
      <c r="E84" s="43"/>
      <c r="F84" s="43"/>
      <c r="G84" s="43"/>
      <c r="H84" s="43"/>
      <c r="I84" s="43"/>
      <c r="J84" s="43"/>
      <c r="K84" s="43"/>
      <c r="L84" s="148"/>
      <c r="S84" s="41"/>
      <c r="T84" s="41"/>
      <c r="U84" s="41"/>
      <c r="V84" s="41"/>
      <c r="W84" s="41"/>
      <c r="X84" s="41"/>
      <c r="Y84" s="41"/>
      <c r="Z84" s="41"/>
      <c r="AA84" s="41"/>
      <c r="AB84" s="41"/>
      <c r="AC84" s="41"/>
      <c r="AD84" s="41"/>
      <c r="AE84" s="41"/>
    </row>
    <row r="85" s="2" customFormat="1" ht="16.5" customHeight="1">
      <c r="A85" s="41"/>
      <c r="B85" s="42"/>
      <c r="C85" s="43"/>
      <c r="D85" s="43"/>
      <c r="E85" s="72" t="str">
        <f>E11</f>
        <v>SO 002.8 - Demolice-objekty podchod TIETO</v>
      </c>
      <c r="F85" s="43"/>
      <c r="G85" s="43"/>
      <c r="H85" s="43"/>
      <c r="I85" s="43"/>
      <c r="J85" s="43"/>
      <c r="K85" s="43"/>
      <c r="L85" s="148"/>
      <c r="S85" s="41"/>
      <c r="T85" s="41"/>
      <c r="U85" s="41"/>
      <c r="V85" s="41"/>
      <c r="W85" s="41"/>
      <c r="X85" s="41"/>
      <c r="Y85" s="41"/>
      <c r="Z85" s="41"/>
      <c r="AA85" s="41"/>
      <c r="AB85" s="41"/>
      <c r="AC85" s="41"/>
      <c r="AD85" s="41"/>
      <c r="AE85" s="41"/>
    </row>
    <row r="86" s="2" customFormat="1" ht="6.96" customHeight="1">
      <c r="A86" s="41"/>
      <c r="B86" s="42"/>
      <c r="C86" s="43"/>
      <c r="D86" s="43"/>
      <c r="E86" s="43"/>
      <c r="F86" s="43"/>
      <c r="G86" s="43"/>
      <c r="H86" s="43"/>
      <c r="I86" s="43"/>
      <c r="J86" s="43"/>
      <c r="K86" s="43"/>
      <c r="L86" s="148"/>
      <c r="S86" s="41"/>
      <c r="T86" s="41"/>
      <c r="U86" s="41"/>
      <c r="V86" s="41"/>
      <c r="W86" s="41"/>
      <c r="X86" s="41"/>
      <c r="Y86" s="41"/>
      <c r="Z86" s="41"/>
      <c r="AA86" s="41"/>
      <c r="AB86" s="41"/>
      <c r="AC86" s="41"/>
      <c r="AD86" s="41"/>
      <c r="AE86" s="41"/>
    </row>
    <row r="87" s="2" customFormat="1" ht="12" customHeight="1">
      <c r="A87" s="41"/>
      <c r="B87" s="42"/>
      <c r="C87" s="35" t="s">
        <v>21</v>
      </c>
      <c r="D87" s="43"/>
      <c r="E87" s="43"/>
      <c r="F87" s="30" t="str">
        <f>F14</f>
        <v xml:space="preserve"> </v>
      </c>
      <c r="G87" s="43"/>
      <c r="H87" s="43"/>
      <c r="I87" s="35" t="s">
        <v>23</v>
      </c>
      <c r="J87" s="75" t="str">
        <f>IF(J14="","",J14)</f>
        <v>31. 1. 2025</v>
      </c>
      <c r="K87" s="43"/>
      <c r="L87" s="148"/>
      <c r="S87" s="41"/>
      <c r="T87" s="41"/>
      <c r="U87" s="41"/>
      <c r="V87" s="41"/>
      <c r="W87" s="41"/>
      <c r="X87" s="41"/>
      <c r="Y87" s="41"/>
      <c r="Z87" s="41"/>
      <c r="AA87" s="41"/>
      <c r="AB87" s="41"/>
      <c r="AC87" s="41"/>
      <c r="AD87" s="41"/>
      <c r="AE87" s="41"/>
    </row>
    <row r="88" s="2" customFormat="1" ht="6.96" customHeight="1">
      <c r="A88" s="41"/>
      <c r="B88" s="42"/>
      <c r="C88" s="43"/>
      <c r="D88" s="43"/>
      <c r="E88" s="43"/>
      <c r="F88" s="43"/>
      <c r="G88" s="43"/>
      <c r="H88" s="43"/>
      <c r="I88" s="43"/>
      <c r="J88" s="43"/>
      <c r="K88" s="43"/>
      <c r="L88" s="148"/>
      <c r="S88" s="41"/>
      <c r="T88" s="41"/>
      <c r="U88" s="41"/>
      <c r="V88" s="41"/>
      <c r="W88" s="41"/>
      <c r="X88" s="41"/>
      <c r="Y88" s="41"/>
      <c r="Z88" s="41"/>
      <c r="AA88" s="41"/>
      <c r="AB88" s="41"/>
      <c r="AC88" s="41"/>
      <c r="AD88" s="41"/>
      <c r="AE88" s="41"/>
    </row>
    <row r="89" s="2" customFormat="1" ht="15.15" customHeight="1">
      <c r="A89" s="41"/>
      <c r="B89" s="42"/>
      <c r="C89" s="35" t="s">
        <v>25</v>
      </c>
      <c r="D89" s="43"/>
      <c r="E89" s="43"/>
      <c r="F89" s="30" t="str">
        <f>E17</f>
        <v>Statutární město Ostrava</v>
      </c>
      <c r="G89" s="43"/>
      <c r="H89" s="43"/>
      <c r="I89" s="35" t="s">
        <v>33</v>
      </c>
      <c r="J89" s="39" t="str">
        <f>E23</f>
        <v>AFRY CZ s.r.o.</v>
      </c>
      <c r="K89" s="43"/>
      <c r="L89" s="148"/>
      <c r="S89" s="41"/>
      <c r="T89" s="41"/>
      <c r="U89" s="41"/>
      <c r="V89" s="41"/>
      <c r="W89" s="41"/>
      <c r="X89" s="41"/>
      <c r="Y89" s="41"/>
      <c r="Z89" s="41"/>
      <c r="AA89" s="41"/>
      <c r="AB89" s="41"/>
      <c r="AC89" s="41"/>
      <c r="AD89" s="41"/>
      <c r="AE89" s="41"/>
    </row>
    <row r="90" s="2" customFormat="1" ht="15.15" customHeight="1">
      <c r="A90" s="41"/>
      <c r="B90" s="42"/>
      <c r="C90" s="35" t="s">
        <v>31</v>
      </c>
      <c r="D90" s="43"/>
      <c r="E90" s="43"/>
      <c r="F90" s="30" t="str">
        <f>IF(E20="","",E20)</f>
        <v>Vyplň údaj</v>
      </c>
      <c r="G90" s="43"/>
      <c r="H90" s="43"/>
      <c r="I90" s="35" t="s">
        <v>38</v>
      </c>
      <c r="J90" s="39" t="str">
        <f>E26</f>
        <v xml:space="preserve"> </v>
      </c>
      <c r="K90" s="43"/>
      <c r="L90" s="148"/>
      <c r="S90" s="41"/>
      <c r="T90" s="41"/>
      <c r="U90" s="41"/>
      <c r="V90" s="41"/>
      <c r="W90" s="41"/>
      <c r="X90" s="41"/>
      <c r="Y90" s="41"/>
      <c r="Z90" s="41"/>
      <c r="AA90" s="41"/>
      <c r="AB90" s="41"/>
      <c r="AC90" s="41"/>
      <c r="AD90" s="41"/>
      <c r="AE90" s="41"/>
    </row>
    <row r="91" s="2" customFormat="1" ht="10.32" customHeight="1">
      <c r="A91" s="41"/>
      <c r="B91" s="42"/>
      <c r="C91" s="43"/>
      <c r="D91" s="43"/>
      <c r="E91" s="43"/>
      <c r="F91" s="43"/>
      <c r="G91" s="43"/>
      <c r="H91" s="43"/>
      <c r="I91" s="43"/>
      <c r="J91" s="43"/>
      <c r="K91" s="43"/>
      <c r="L91" s="148"/>
      <c r="S91" s="41"/>
      <c r="T91" s="41"/>
      <c r="U91" s="41"/>
      <c r="V91" s="41"/>
      <c r="W91" s="41"/>
      <c r="X91" s="41"/>
      <c r="Y91" s="41"/>
      <c r="Z91" s="41"/>
      <c r="AA91" s="41"/>
      <c r="AB91" s="41"/>
      <c r="AC91" s="41"/>
      <c r="AD91" s="41"/>
      <c r="AE91" s="41"/>
    </row>
    <row r="92" s="11" customFormat="1" ht="29.28" customHeight="1">
      <c r="A92" s="189"/>
      <c r="B92" s="190"/>
      <c r="C92" s="191" t="s">
        <v>294</v>
      </c>
      <c r="D92" s="192" t="s">
        <v>61</v>
      </c>
      <c r="E92" s="192" t="s">
        <v>57</v>
      </c>
      <c r="F92" s="192" t="s">
        <v>58</v>
      </c>
      <c r="G92" s="192" t="s">
        <v>295</v>
      </c>
      <c r="H92" s="192" t="s">
        <v>296</v>
      </c>
      <c r="I92" s="192" t="s">
        <v>297</v>
      </c>
      <c r="J92" s="192" t="s">
        <v>289</v>
      </c>
      <c r="K92" s="193" t="s">
        <v>298</v>
      </c>
      <c r="L92" s="194"/>
      <c r="M92" s="95" t="s">
        <v>19</v>
      </c>
      <c r="N92" s="96" t="s">
        <v>46</v>
      </c>
      <c r="O92" s="96" t="s">
        <v>299</v>
      </c>
      <c r="P92" s="96" t="s">
        <v>300</v>
      </c>
      <c r="Q92" s="96" t="s">
        <v>301</v>
      </c>
      <c r="R92" s="96" t="s">
        <v>302</v>
      </c>
      <c r="S92" s="96" t="s">
        <v>303</v>
      </c>
      <c r="T92" s="97" t="s">
        <v>304</v>
      </c>
      <c r="U92" s="189"/>
      <c r="V92" s="189"/>
      <c r="W92" s="189"/>
      <c r="X92" s="189"/>
      <c r="Y92" s="189"/>
      <c r="Z92" s="189"/>
      <c r="AA92" s="189"/>
      <c r="AB92" s="189"/>
      <c r="AC92" s="189"/>
      <c r="AD92" s="189"/>
      <c r="AE92" s="189"/>
    </row>
    <row r="93" s="2" customFormat="1" ht="22.8" customHeight="1">
      <c r="A93" s="41"/>
      <c r="B93" s="42"/>
      <c r="C93" s="102" t="s">
        <v>305</v>
      </c>
      <c r="D93" s="43"/>
      <c r="E93" s="43"/>
      <c r="F93" s="43"/>
      <c r="G93" s="43"/>
      <c r="H93" s="43"/>
      <c r="I93" s="43"/>
      <c r="J93" s="195">
        <f>BK93</f>
        <v>0</v>
      </c>
      <c r="K93" s="43"/>
      <c r="L93" s="47"/>
      <c r="M93" s="98"/>
      <c r="N93" s="196"/>
      <c r="O93" s="99"/>
      <c r="P93" s="197">
        <f>P94+P151</f>
        <v>0</v>
      </c>
      <c r="Q93" s="99"/>
      <c r="R93" s="197">
        <f>R94+R151</f>
        <v>0.0063</v>
      </c>
      <c r="S93" s="99"/>
      <c r="T93" s="198">
        <f>T94+T151</f>
        <v>159.60582000000002</v>
      </c>
      <c r="U93" s="41"/>
      <c r="V93" s="41"/>
      <c r="W93" s="41"/>
      <c r="X93" s="41"/>
      <c r="Y93" s="41"/>
      <c r="Z93" s="41"/>
      <c r="AA93" s="41"/>
      <c r="AB93" s="41"/>
      <c r="AC93" s="41"/>
      <c r="AD93" s="41"/>
      <c r="AE93" s="41"/>
      <c r="AT93" s="20" t="s">
        <v>75</v>
      </c>
      <c r="AU93" s="20" t="s">
        <v>290</v>
      </c>
      <c r="BK93" s="199">
        <f>BK94+BK151</f>
        <v>0</v>
      </c>
    </row>
    <row r="94" s="12" customFormat="1" ht="25.92" customHeight="1">
      <c r="A94" s="12"/>
      <c r="B94" s="200"/>
      <c r="C94" s="201"/>
      <c r="D94" s="202" t="s">
        <v>75</v>
      </c>
      <c r="E94" s="203" t="s">
        <v>306</v>
      </c>
      <c r="F94" s="203" t="s">
        <v>307</v>
      </c>
      <c r="G94" s="201"/>
      <c r="H94" s="201"/>
      <c r="I94" s="204"/>
      <c r="J94" s="205">
        <f>BK94</f>
        <v>0</v>
      </c>
      <c r="K94" s="201"/>
      <c r="L94" s="206"/>
      <c r="M94" s="207"/>
      <c r="N94" s="208"/>
      <c r="O94" s="208"/>
      <c r="P94" s="209">
        <f>P95+P111+P148</f>
        <v>0</v>
      </c>
      <c r="Q94" s="208"/>
      <c r="R94" s="209">
        <f>R95+R111+R148</f>
        <v>0.0063</v>
      </c>
      <c r="S94" s="208"/>
      <c r="T94" s="210">
        <f>T95+T111+T148</f>
        <v>157.35000000000002</v>
      </c>
      <c r="U94" s="12"/>
      <c r="V94" s="12"/>
      <c r="W94" s="12"/>
      <c r="X94" s="12"/>
      <c r="Y94" s="12"/>
      <c r="Z94" s="12"/>
      <c r="AA94" s="12"/>
      <c r="AB94" s="12"/>
      <c r="AC94" s="12"/>
      <c r="AD94" s="12"/>
      <c r="AE94" s="12"/>
      <c r="AR94" s="211" t="s">
        <v>83</v>
      </c>
      <c r="AT94" s="212" t="s">
        <v>75</v>
      </c>
      <c r="AU94" s="212" t="s">
        <v>76</v>
      </c>
      <c r="AY94" s="211" t="s">
        <v>308</v>
      </c>
      <c r="BK94" s="213">
        <f>BK95+BK111+BK148</f>
        <v>0</v>
      </c>
    </row>
    <row r="95" s="12" customFormat="1" ht="22.8" customHeight="1">
      <c r="A95" s="12"/>
      <c r="B95" s="200"/>
      <c r="C95" s="201"/>
      <c r="D95" s="202" t="s">
        <v>75</v>
      </c>
      <c r="E95" s="214" t="s">
        <v>357</v>
      </c>
      <c r="F95" s="214" t="s">
        <v>542</v>
      </c>
      <c r="G95" s="201"/>
      <c r="H95" s="201"/>
      <c r="I95" s="204"/>
      <c r="J95" s="215">
        <f>BK95</f>
        <v>0</v>
      </c>
      <c r="K95" s="201"/>
      <c r="L95" s="206"/>
      <c r="M95" s="207"/>
      <c r="N95" s="208"/>
      <c r="O95" s="208"/>
      <c r="P95" s="209">
        <f>SUM(P96:P110)</f>
        <v>0</v>
      </c>
      <c r="Q95" s="208"/>
      <c r="R95" s="209">
        <f>SUM(R96:R110)</f>
        <v>0.0063</v>
      </c>
      <c r="S95" s="208"/>
      <c r="T95" s="210">
        <f>SUM(T96:T110)</f>
        <v>157.35000000000002</v>
      </c>
      <c r="U95" s="12"/>
      <c r="V95" s="12"/>
      <c r="W95" s="12"/>
      <c r="X95" s="12"/>
      <c r="Y95" s="12"/>
      <c r="Z95" s="12"/>
      <c r="AA95" s="12"/>
      <c r="AB95" s="12"/>
      <c r="AC95" s="12"/>
      <c r="AD95" s="12"/>
      <c r="AE95" s="12"/>
      <c r="AR95" s="211" t="s">
        <v>83</v>
      </c>
      <c r="AT95" s="212" t="s">
        <v>75</v>
      </c>
      <c r="AU95" s="212" t="s">
        <v>83</v>
      </c>
      <c r="AY95" s="211" t="s">
        <v>308</v>
      </c>
      <c r="BK95" s="213">
        <f>SUM(BK96:BK110)</f>
        <v>0</v>
      </c>
    </row>
    <row r="96" s="2" customFormat="1" ht="16.5" customHeight="1">
      <c r="A96" s="41"/>
      <c r="B96" s="42"/>
      <c r="C96" s="216" t="s">
        <v>83</v>
      </c>
      <c r="D96" s="216" t="s">
        <v>310</v>
      </c>
      <c r="E96" s="217" t="s">
        <v>894</v>
      </c>
      <c r="F96" s="218" t="s">
        <v>895</v>
      </c>
      <c r="G96" s="219" t="s">
        <v>626</v>
      </c>
      <c r="H96" s="220">
        <v>1050</v>
      </c>
      <c r="I96" s="221"/>
      <c r="J96" s="222">
        <f>ROUND(I96*H96,2)</f>
        <v>0</v>
      </c>
      <c r="K96" s="218" t="s">
        <v>314</v>
      </c>
      <c r="L96" s="47"/>
      <c r="M96" s="223" t="s">
        <v>19</v>
      </c>
      <c r="N96" s="224" t="s">
        <v>47</v>
      </c>
      <c r="O96" s="87"/>
      <c r="P96" s="225">
        <f>O96*H96</f>
        <v>0</v>
      </c>
      <c r="Q96" s="225">
        <v>0</v>
      </c>
      <c r="R96" s="225">
        <f>Q96*H96</f>
        <v>0</v>
      </c>
      <c r="S96" s="225">
        <v>0.001</v>
      </c>
      <c r="T96" s="226">
        <f>S96*H96</f>
        <v>1.05</v>
      </c>
      <c r="U96" s="41"/>
      <c r="V96" s="41"/>
      <c r="W96" s="41"/>
      <c r="X96" s="41"/>
      <c r="Y96" s="41"/>
      <c r="Z96" s="41"/>
      <c r="AA96" s="41"/>
      <c r="AB96" s="41"/>
      <c r="AC96" s="41"/>
      <c r="AD96" s="41"/>
      <c r="AE96" s="41"/>
      <c r="AR96" s="227" t="s">
        <v>315</v>
      </c>
      <c r="AT96" s="227" t="s">
        <v>310</v>
      </c>
      <c r="AU96" s="227" t="s">
        <v>85</v>
      </c>
      <c r="AY96" s="20" t="s">
        <v>308</v>
      </c>
      <c r="BE96" s="228">
        <f>IF(N96="základní",J96,0)</f>
        <v>0</v>
      </c>
      <c r="BF96" s="228">
        <f>IF(N96="snížená",J96,0)</f>
        <v>0</v>
      </c>
      <c r="BG96" s="228">
        <f>IF(N96="zákl. přenesená",J96,0)</f>
        <v>0</v>
      </c>
      <c r="BH96" s="228">
        <f>IF(N96="sníž. přenesená",J96,0)</f>
        <v>0</v>
      </c>
      <c r="BI96" s="228">
        <f>IF(N96="nulová",J96,0)</f>
        <v>0</v>
      </c>
      <c r="BJ96" s="20" t="s">
        <v>83</v>
      </c>
      <c r="BK96" s="228">
        <f>ROUND(I96*H96,2)</f>
        <v>0</v>
      </c>
      <c r="BL96" s="20" t="s">
        <v>315</v>
      </c>
      <c r="BM96" s="227" t="s">
        <v>1033</v>
      </c>
    </row>
    <row r="97" s="2" customFormat="1">
      <c r="A97" s="41"/>
      <c r="B97" s="42"/>
      <c r="C97" s="43"/>
      <c r="D97" s="229" t="s">
        <v>317</v>
      </c>
      <c r="E97" s="43"/>
      <c r="F97" s="230" t="s">
        <v>897</v>
      </c>
      <c r="G97" s="43"/>
      <c r="H97" s="43"/>
      <c r="I97" s="231"/>
      <c r="J97" s="43"/>
      <c r="K97" s="43"/>
      <c r="L97" s="47"/>
      <c r="M97" s="232"/>
      <c r="N97" s="233"/>
      <c r="O97" s="87"/>
      <c r="P97" s="87"/>
      <c r="Q97" s="87"/>
      <c r="R97" s="87"/>
      <c r="S97" s="87"/>
      <c r="T97" s="88"/>
      <c r="U97" s="41"/>
      <c r="V97" s="41"/>
      <c r="W97" s="41"/>
      <c r="X97" s="41"/>
      <c r="Y97" s="41"/>
      <c r="Z97" s="41"/>
      <c r="AA97" s="41"/>
      <c r="AB97" s="41"/>
      <c r="AC97" s="41"/>
      <c r="AD97" s="41"/>
      <c r="AE97" s="41"/>
      <c r="AT97" s="20" t="s">
        <v>317</v>
      </c>
      <c r="AU97" s="20" t="s">
        <v>85</v>
      </c>
    </row>
    <row r="98" s="13" customFormat="1">
      <c r="A98" s="13"/>
      <c r="B98" s="234"/>
      <c r="C98" s="235"/>
      <c r="D98" s="236" t="s">
        <v>319</v>
      </c>
      <c r="E98" s="237" t="s">
        <v>19</v>
      </c>
      <c r="F98" s="238" t="s">
        <v>1034</v>
      </c>
      <c r="G98" s="235"/>
      <c r="H98" s="239">
        <v>1050</v>
      </c>
      <c r="I98" s="240"/>
      <c r="J98" s="235"/>
      <c r="K98" s="235"/>
      <c r="L98" s="241"/>
      <c r="M98" s="242"/>
      <c r="N98" s="243"/>
      <c r="O98" s="243"/>
      <c r="P98" s="243"/>
      <c r="Q98" s="243"/>
      <c r="R98" s="243"/>
      <c r="S98" s="243"/>
      <c r="T98" s="244"/>
      <c r="U98" s="13"/>
      <c r="V98" s="13"/>
      <c r="W98" s="13"/>
      <c r="X98" s="13"/>
      <c r="Y98" s="13"/>
      <c r="Z98" s="13"/>
      <c r="AA98" s="13"/>
      <c r="AB98" s="13"/>
      <c r="AC98" s="13"/>
      <c r="AD98" s="13"/>
      <c r="AE98" s="13"/>
      <c r="AT98" s="245" t="s">
        <v>319</v>
      </c>
      <c r="AU98" s="245" t="s">
        <v>85</v>
      </c>
      <c r="AV98" s="13" t="s">
        <v>85</v>
      </c>
      <c r="AW98" s="13" t="s">
        <v>37</v>
      </c>
      <c r="AX98" s="13" t="s">
        <v>83</v>
      </c>
      <c r="AY98" s="245" t="s">
        <v>308</v>
      </c>
    </row>
    <row r="99" s="14" customFormat="1">
      <c r="A99" s="14"/>
      <c r="B99" s="249"/>
      <c r="C99" s="250"/>
      <c r="D99" s="236" t="s">
        <v>319</v>
      </c>
      <c r="E99" s="251" t="s">
        <v>19</v>
      </c>
      <c r="F99" s="252" t="s">
        <v>899</v>
      </c>
      <c r="G99" s="250"/>
      <c r="H99" s="251" t="s">
        <v>19</v>
      </c>
      <c r="I99" s="253"/>
      <c r="J99" s="250"/>
      <c r="K99" s="250"/>
      <c r="L99" s="254"/>
      <c r="M99" s="255"/>
      <c r="N99" s="256"/>
      <c r="O99" s="256"/>
      <c r="P99" s="256"/>
      <c r="Q99" s="256"/>
      <c r="R99" s="256"/>
      <c r="S99" s="256"/>
      <c r="T99" s="257"/>
      <c r="U99" s="14"/>
      <c r="V99" s="14"/>
      <c r="W99" s="14"/>
      <c r="X99" s="14"/>
      <c r="Y99" s="14"/>
      <c r="Z99" s="14"/>
      <c r="AA99" s="14"/>
      <c r="AB99" s="14"/>
      <c r="AC99" s="14"/>
      <c r="AD99" s="14"/>
      <c r="AE99" s="14"/>
      <c r="AT99" s="258" t="s">
        <v>319</v>
      </c>
      <c r="AU99" s="258" t="s">
        <v>85</v>
      </c>
      <c r="AV99" s="14" t="s">
        <v>83</v>
      </c>
      <c r="AW99" s="14" t="s">
        <v>37</v>
      </c>
      <c r="AX99" s="14" t="s">
        <v>76</v>
      </c>
      <c r="AY99" s="258" t="s">
        <v>308</v>
      </c>
    </row>
    <row r="100" s="2" customFormat="1" ht="16.5" customHeight="1">
      <c r="A100" s="41"/>
      <c r="B100" s="42"/>
      <c r="C100" s="216" t="s">
        <v>85</v>
      </c>
      <c r="D100" s="216" t="s">
        <v>310</v>
      </c>
      <c r="E100" s="217" t="s">
        <v>976</v>
      </c>
      <c r="F100" s="218" t="s">
        <v>977</v>
      </c>
      <c r="G100" s="219" t="s">
        <v>493</v>
      </c>
      <c r="H100" s="220">
        <v>4.4699999999999998</v>
      </c>
      <c r="I100" s="221"/>
      <c r="J100" s="222">
        <f>ROUND(I100*H100,2)</f>
        <v>0</v>
      </c>
      <c r="K100" s="218" t="s">
        <v>314</v>
      </c>
      <c r="L100" s="47"/>
      <c r="M100" s="223" t="s">
        <v>19</v>
      </c>
      <c r="N100" s="224" t="s">
        <v>47</v>
      </c>
      <c r="O100" s="87"/>
      <c r="P100" s="225">
        <f>O100*H100</f>
        <v>0</v>
      </c>
      <c r="Q100" s="225">
        <v>0</v>
      </c>
      <c r="R100" s="225">
        <f>Q100*H100</f>
        <v>0</v>
      </c>
      <c r="S100" s="225">
        <v>1</v>
      </c>
      <c r="T100" s="226">
        <f>S100*H100</f>
        <v>4.4699999999999998</v>
      </c>
      <c r="U100" s="41"/>
      <c r="V100" s="41"/>
      <c r="W100" s="41"/>
      <c r="X100" s="41"/>
      <c r="Y100" s="41"/>
      <c r="Z100" s="41"/>
      <c r="AA100" s="41"/>
      <c r="AB100" s="41"/>
      <c r="AC100" s="41"/>
      <c r="AD100" s="41"/>
      <c r="AE100" s="41"/>
      <c r="AR100" s="227" t="s">
        <v>315</v>
      </c>
      <c r="AT100" s="227" t="s">
        <v>310</v>
      </c>
      <c r="AU100" s="227" t="s">
        <v>85</v>
      </c>
      <c r="AY100" s="20" t="s">
        <v>308</v>
      </c>
      <c r="BE100" s="228">
        <f>IF(N100="základní",J100,0)</f>
        <v>0</v>
      </c>
      <c r="BF100" s="228">
        <f>IF(N100="snížená",J100,0)</f>
        <v>0</v>
      </c>
      <c r="BG100" s="228">
        <f>IF(N100="zákl. přenesená",J100,0)</f>
        <v>0</v>
      </c>
      <c r="BH100" s="228">
        <f>IF(N100="sníž. přenesená",J100,0)</f>
        <v>0</v>
      </c>
      <c r="BI100" s="228">
        <f>IF(N100="nulová",J100,0)</f>
        <v>0</v>
      </c>
      <c r="BJ100" s="20" t="s">
        <v>83</v>
      </c>
      <c r="BK100" s="228">
        <f>ROUND(I100*H100,2)</f>
        <v>0</v>
      </c>
      <c r="BL100" s="20" t="s">
        <v>315</v>
      </c>
      <c r="BM100" s="227" t="s">
        <v>1035</v>
      </c>
    </row>
    <row r="101" s="2" customFormat="1">
      <c r="A101" s="41"/>
      <c r="B101" s="42"/>
      <c r="C101" s="43"/>
      <c r="D101" s="229" t="s">
        <v>317</v>
      </c>
      <c r="E101" s="43"/>
      <c r="F101" s="230" t="s">
        <v>979</v>
      </c>
      <c r="G101" s="43"/>
      <c r="H101" s="43"/>
      <c r="I101" s="231"/>
      <c r="J101" s="43"/>
      <c r="K101" s="43"/>
      <c r="L101" s="47"/>
      <c r="M101" s="232"/>
      <c r="N101" s="233"/>
      <c r="O101" s="87"/>
      <c r="P101" s="87"/>
      <c r="Q101" s="87"/>
      <c r="R101" s="87"/>
      <c r="S101" s="87"/>
      <c r="T101" s="88"/>
      <c r="U101" s="41"/>
      <c r="V101" s="41"/>
      <c r="W101" s="41"/>
      <c r="X101" s="41"/>
      <c r="Y101" s="41"/>
      <c r="Z101" s="41"/>
      <c r="AA101" s="41"/>
      <c r="AB101" s="41"/>
      <c r="AC101" s="41"/>
      <c r="AD101" s="41"/>
      <c r="AE101" s="41"/>
      <c r="AT101" s="20" t="s">
        <v>317</v>
      </c>
      <c r="AU101" s="20" t="s">
        <v>85</v>
      </c>
    </row>
    <row r="102" s="13" customFormat="1">
      <c r="A102" s="13"/>
      <c r="B102" s="234"/>
      <c r="C102" s="235"/>
      <c r="D102" s="236" t="s">
        <v>319</v>
      </c>
      <c r="E102" s="237" t="s">
        <v>19</v>
      </c>
      <c r="F102" s="238" t="s">
        <v>1036</v>
      </c>
      <c r="G102" s="235"/>
      <c r="H102" s="239">
        <v>2.3700000000000001</v>
      </c>
      <c r="I102" s="240"/>
      <c r="J102" s="235"/>
      <c r="K102" s="235"/>
      <c r="L102" s="241"/>
      <c r="M102" s="242"/>
      <c r="N102" s="243"/>
      <c r="O102" s="243"/>
      <c r="P102" s="243"/>
      <c r="Q102" s="243"/>
      <c r="R102" s="243"/>
      <c r="S102" s="243"/>
      <c r="T102" s="244"/>
      <c r="U102" s="13"/>
      <c r="V102" s="13"/>
      <c r="W102" s="13"/>
      <c r="X102" s="13"/>
      <c r="Y102" s="13"/>
      <c r="Z102" s="13"/>
      <c r="AA102" s="13"/>
      <c r="AB102" s="13"/>
      <c r="AC102" s="13"/>
      <c r="AD102" s="13"/>
      <c r="AE102" s="13"/>
      <c r="AT102" s="245" t="s">
        <v>319</v>
      </c>
      <c r="AU102" s="245" t="s">
        <v>85</v>
      </c>
      <c r="AV102" s="13" t="s">
        <v>85</v>
      </c>
      <c r="AW102" s="13" t="s">
        <v>37</v>
      </c>
      <c r="AX102" s="13" t="s">
        <v>76</v>
      </c>
      <c r="AY102" s="245" t="s">
        <v>308</v>
      </c>
    </row>
    <row r="103" s="13" customFormat="1">
      <c r="A103" s="13"/>
      <c r="B103" s="234"/>
      <c r="C103" s="235"/>
      <c r="D103" s="236" t="s">
        <v>319</v>
      </c>
      <c r="E103" s="237" t="s">
        <v>19</v>
      </c>
      <c r="F103" s="238" t="s">
        <v>1037</v>
      </c>
      <c r="G103" s="235"/>
      <c r="H103" s="239">
        <v>2.1000000000000001</v>
      </c>
      <c r="I103" s="240"/>
      <c r="J103" s="235"/>
      <c r="K103" s="235"/>
      <c r="L103" s="241"/>
      <c r="M103" s="242"/>
      <c r="N103" s="243"/>
      <c r="O103" s="243"/>
      <c r="P103" s="243"/>
      <c r="Q103" s="243"/>
      <c r="R103" s="243"/>
      <c r="S103" s="243"/>
      <c r="T103" s="244"/>
      <c r="U103" s="13"/>
      <c r="V103" s="13"/>
      <c r="W103" s="13"/>
      <c r="X103" s="13"/>
      <c r="Y103" s="13"/>
      <c r="Z103" s="13"/>
      <c r="AA103" s="13"/>
      <c r="AB103" s="13"/>
      <c r="AC103" s="13"/>
      <c r="AD103" s="13"/>
      <c r="AE103" s="13"/>
      <c r="AT103" s="245" t="s">
        <v>319</v>
      </c>
      <c r="AU103" s="245" t="s">
        <v>85</v>
      </c>
      <c r="AV103" s="13" t="s">
        <v>85</v>
      </c>
      <c r="AW103" s="13" t="s">
        <v>37</v>
      </c>
      <c r="AX103" s="13" t="s">
        <v>76</v>
      </c>
      <c r="AY103" s="245" t="s">
        <v>308</v>
      </c>
    </row>
    <row r="104" s="14" customFormat="1">
      <c r="A104" s="14"/>
      <c r="B104" s="249"/>
      <c r="C104" s="250"/>
      <c r="D104" s="236" t="s">
        <v>319</v>
      </c>
      <c r="E104" s="251" t="s">
        <v>19</v>
      </c>
      <c r="F104" s="252" t="s">
        <v>981</v>
      </c>
      <c r="G104" s="250"/>
      <c r="H104" s="251" t="s">
        <v>19</v>
      </c>
      <c r="I104" s="253"/>
      <c r="J104" s="250"/>
      <c r="K104" s="250"/>
      <c r="L104" s="254"/>
      <c r="M104" s="255"/>
      <c r="N104" s="256"/>
      <c r="O104" s="256"/>
      <c r="P104" s="256"/>
      <c r="Q104" s="256"/>
      <c r="R104" s="256"/>
      <c r="S104" s="256"/>
      <c r="T104" s="257"/>
      <c r="U104" s="14"/>
      <c r="V104" s="14"/>
      <c r="W104" s="14"/>
      <c r="X104" s="14"/>
      <c r="Y104" s="14"/>
      <c r="Z104" s="14"/>
      <c r="AA104" s="14"/>
      <c r="AB104" s="14"/>
      <c r="AC104" s="14"/>
      <c r="AD104" s="14"/>
      <c r="AE104" s="14"/>
      <c r="AT104" s="258" t="s">
        <v>319</v>
      </c>
      <c r="AU104" s="258" t="s">
        <v>85</v>
      </c>
      <c r="AV104" s="14" t="s">
        <v>83</v>
      </c>
      <c r="AW104" s="14" t="s">
        <v>37</v>
      </c>
      <c r="AX104" s="14" t="s">
        <v>76</v>
      </c>
      <c r="AY104" s="258" t="s">
        <v>308</v>
      </c>
    </row>
    <row r="105" s="15" customFormat="1">
      <c r="A105" s="15"/>
      <c r="B105" s="259"/>
      <c r="C105" s="260"/>
      <c r="D105" s="236" t="s">
        <v>319</v>
      </c>
      <c r="E105" s="261" t="s">
        <v>19</v>
      </c>
      <c r="F105" s="262" t="s">
        <v>448</v>
      </c>
      <c r="G105" s="260"/>
      <c r="H105" s="263">
        <v>4.4700000000000006</v>
      </c>
      <c r="I105" s="264"/>
      <c r="J105" s="260"/>
      <c r="K105" s="260"/>
      <c r="L105" s="265"/>
      <c r="M105" s="266"/>
      <c r="N105" s="267"/>
      <c r="O105" s="267"/>
      <c r="P105" s="267"/>
      <c r="Q105" s="267"/>
      <c r="R105" s="267"/>
      <c r="S105" s="267"/>
      <c r="T105" s="268"/>
      <c r="U105" s="15"/>
      <c r="V105" s="15"/>
      <c r="W105" s="15"/>
      <c r="X105" s="15"/>
      <c r="Y105" s="15"/>
      <c r="Z105" s="15"/>
      <c r="AA105" s="15"/>
      <c r="AB105" s="15"/>
      <c r="AC105" s="15"/>
      <c r="AD105" s="15"/>
      <c r="AE105" s="15"/>
      <c r="AT105" s="269" t="s">
        <v>319</v>
      </c>
      <c r="AU105" s="269" t="s">
        <v>85</v>
      </c>
      <c r="AV105" s="15" t="s">
        <v>315</v>
      </c>
      <c r="AW105" s="15" t="s">
        <v>37</v>
      </c>
      <c r="AX105" s="15" t="s">
        <v>83</v>
      </c>
      <c r="AY105" s="269" t="s">
        <v>308</v>
      </c>
    </row>
    <row r="106" s="2" customFormat="1" ht="16.5" customHeight="1">
      <c r="A106" s="41"/>
      <c r="B106" s="42"/>
      <c r="C106" s="216" t="s">
        <v>150</v>
      </c>
      <c r="D106" s="216" t="s">
        <v>310</v>
      </c>
      <c r="E106" s="217" t="s">
        <v>911</v>
      </c>
      <c r="F106" s="218" t="s">
        <v>912</v>
      </c>
      <c r="G106" s="219" t="s">
        <v>442</v>
      </c>
      <c r="H106" s="220">
        <v>63</v>
      </c>
      <c r="I106" s="221"/>
      <c r="J106" s="222">
        <f>ROUND(I106*H106,2)</f>
        <v>0</v>
      </c>
      <c r="K106" s="218" t="s">
        <v>314</v>
      </c>
      <c r="L106" s="47"/>
      <c r="M106" s="223" t="s">
        <v>19</v>
      </c>
      <c r="N106" s="224" t="s">
        <v>47</v>
      </c>
      <c r="O106" s="87"/>
      <c r="P106" s="225">
        <f>O106*H106</f>
        <v>0</v>
      </c>
      <c r="Q106" s="225">
        <v>0.00010000000000000001</v>
      </c>
      <c r="R106" s="225">
        <f>Q106*H106</f>
        <v>0.0063</v>
      </c>
      <c r="S106" s="225">
        <v>2.4100000000000001</v>
      </c>
      <c r="T106" s="226">
        <f>S106*H106</f>
        <v>151.83000000000001</v>
      </c>
      <c r="U106" s="41"/>
      <c r="V106" s="41"/>
      <c r="W106" s="41"/>
      <c r="X106" s="41"/>
      <c r="Y106" s="41"/>
      <c r="Z106" s="41"/>
      <c r="AA106" s="41"/>
      <c r="AB106" s="41"/>
      <c r="AC106" s="41"/>
      <c r="AD106" s="41"/>
      <c r="AE106" s="41"/>
      <c r="AR106" s="227" t="s">
        <v>315</v>
      </c>
      <c r="AT106" s="227" t="s">
        <v>310</v>
      </c>
      <c r="AU106" s="227" t="s">
        <v>85</v>
      </c>
      <c r="AY106" s="20" t="s">
        <v>308</v>
      </c>
      <c r="BE106" s="228">
        <f>IF(N106="základní",J106,0)</f>
        <v>0</v>
      </c>
      <c r="BF106" s="228">
        <f>IF(N106="snížená",J106,0)</f>
        <v>0</v>
      </c>
      <c r="BG106" s="228">
        <f>IF(N106="zákl. přenesená",J106,0)</f>
        <v>0</v>
      </c>
      <c r="BH106" s="228">
        <f>IF(N106="sníž. přenesená",J106,0)</f>
        <v>0</v>
      </c>
      <c r="BI106" s="228">
        <f>IF(N106="nulová",J106,0)</f>
        <v>0</v>
      </c>
      <c r="BJ106" s="20" t="s">
        <v>83</v>
      </c>
      <c r="BK106" s="228">
        <f>ROUND(I106*H106,2)</f>
        <v>0</v>
      </c>
      <c r="BL106" s="20" t="s">
        <v>315</v>
      </c>
      <c r="BM106" s="227" t="s">
        <v>1038</v>
      </c>
    </row>
    <row r="107" s="2" customFormat="1">
      <c r="A107" s="41"/>
      <c r="B107" s="42"/>
      <c r="C107" s="43"/>
      <c r="D107" s="229" t="s">
        <v>317</v>
      </c>
      <c r="E107" s="43"/>
      <c r="F107" s="230" t="s">
        <v>914</v>
      </c>
      <c r="G107" s="43"/>
      <c r="H107" s="43"/>
      <c r="I107" s="231"/>
      <c r="J107" s="43"/>
      <c r="K107" s="43"/>
      <c r="L107" s="47"/>
      <c r="M107" s="232"/>
      <c r="N107" s="233"/>
      <c r="O107" s="87"/>
      <c r="P107" s="87"/>
      <c r="Q107" s="87"/>
      <c r="R107" s="87"/>
      <c r="S107" s="87"/>
      <c r="T107" s="88"/>
      <c r="U107" s="41"/>
      <c r="V107" s="41"/>
      <c r="W107" s="41"/>
      <c r="X107" s="41"/>
      <c r="Y107" s="41"/>
      <c r="Z107" s="41"/>
      <c r="AA107" s="41"/>
      <c r="AB107" s="41"/>
      <c r="AC107" s="41"/>
      <c r="AD107" s="41"/>
      <c r="AE107" s="41"/>
      <c r="AT107" s="20" t="s">
        <v>317</v>
      </c>
      <c r="AU107" s="20" t="s">
        <v>85</v>
      </c>
    </row>
    <row r="108" s="13" customFormat="1">
      <c r="A108" s="13"/>
      <c r="B108" s="234"/>
      <c r="C108" s="235"/>
      <c r="D108" s="236" t="s">
        <v>319</v>
      </c>
      <c r="E108" s="237" t="s">
        <v>19</v>
      </c>
      <c r="F108" s="238" t="s">
        <v>1039</v>
      </c>
      <c r="G108" s="235"/>
      <c r="H108" s="239">
        <v>33</v>
      </c>
      <c r="I108" s="240"/>
      <c r="J108" s="235"/>
      <c r="K108" s="235"/>
      <c r="L108" s="241"/>
      <c r="M108" s="242"/>
      <c r="N108" s="243"/>
      <c r="O108" s="243"/>
      <c r="P108" s="243"/>
      <c r="Q108" s="243"/>
      <c r="R108" s="243"/>
      <c r="S108" s="243"/>
      <c r="T108" s="244"/>
      <c r="U108" s="13"/>
      <c r="V108" s="13"/>
      <c r="W108" s="13"/>
      <c r="X108" s="13"/>
      <c r="Y108" s="13"/>
      <c r="Z108" s="13"/>
      <c r="AA108" s="13"/>
      <c r="AB108" s="13"/>
      <c r="AC108" s="13"/>
      <c r="AD108" s="13"/>
      <c r="AE108" s="13"/>
      <c r="AT108" s="245" t="s">
        <v>319</v>
      </c>
      <c r="AU108" s="245" t="s">
        <v>85</v>
      </c>
      <c r="AV108" s="13" t="s">
        <v>85</v>
      </c>
      <c r="AW108" s="13" t="s">
        <v>37</v>
      </c>
      <c r="AX108" s="13" t="s">
        <v>76</v>
      </c>
      <c r="AY108" s="245" t="s">
        <v>308</v>
      </c>
    </row>
    <row r="109" s="13" customFormat="1">
      <c r="A109" s="13"/>
      <c r="B109" s="234"/>
      <c r="C109" s="235"/>
      <c r="D109" s="236" t="s">
        <v>319</v>
      </c>
      <c r="E109" s="237" t="s">
        <v>19</v>
      </c>
      <c r="F109" s="238" t="s">
        <v>1040</v>
      </c>
      <c r="G109" s="235"/>
      <c r="H109" s="239">
        <v>30</v>
      </c>
      <c r="I109" s="240"/>
      <c r="J109" s="235"/>
      <c r="K109" s="235"/>
      <c r="L109" s="241"/>
      <c r="M109" s="242"/>
      <c r="N109" s="243"/>
      <c r="O109" s="243"/>
      <c r="P109" s="243"/>
      <c r="Q109" s="243"/>
      <c r="R109" s="243"/>
      <c r="S109" s="243"/>
      <c r="T109" s="244"/>
      <c r="U109" s="13"/>
      <c r="V109" s="13"/>
      <c r="W109" s="13"/>
      <c r="X109" s="13"/>
      <c r="Y109" s="13"/>
      <c r="Z109" s="13"/>
      <c r="AA109" s="13"/>
      <c r="AB109" s="13"/>
      <c r="AC109" s="13"/>
      <c r="AD109" s="13"/>
      <c r="AE109" s="13"/>
      <c r="AT109" s="245" t="s">
        <v>319</v>
      </c>
      <c r="AU109" s="245" t="s">
        <v>85</v>
      </c>
      <c r="AV109" s="13" t="s">
        <v>85</v>
      </c>
      <c r="AW109" s="13" t="s">
        <v>37</v>
      </c>
      <c r="AX109" s="13" t="s">
        <v>76</v>
      </c>
      <c r="AY109" s="245" t="s">
        <v>308</v>
      </c>
    </row>
    <row r="110" s="15" customFormat="1">
      <c r="A110" s="15"/>
      <c r="B110" s="259"/>
      <c r="C110" s="260"/>
      <c r="D110" s="236" t="s">
        <v>319</v>
      </c>
      <c r="E110" s="261" t="s">
        <v>19</v>
      </c>
      <c r="F110" s="262" t="s">
        <v>448</v>
      </c>
      <c r="G110" s="260"/>
      <c r="H110" s="263">
        <v>63</v>
      </c>
      <c r="I110" s="264"/>
      <c r="J110" s="260"/>
      <c r="K110" s="260"/>
      <c r="L110" s="265"/>
      <c r="M110" s="266"/>
      <c r="N110" s="267"/>
      <c r="O110" s="267"/>
      <c r="P110" s="267"/>
      <c r="Q110" s="267"/>
      <c r="R110" s="267"/>
      <c r="S110" s="267"/>
      <c r="T110" s="268"/>
      <c r="U110" s="15"/>
      <c r="V110" s="15"/>
      <c r="W110" s="15"/>
      <c r="X110" s="15"/>
      <c r="Y110" s="15"/>
      <c r="Z110" s="15"/>
      <c r="AA110" s="15"/>
      <c r="AB110" s="15"/>
      <c r="AC110" s="15"/>
      <c r="AD110" s="15"/>
      <c r="AE110" s="15"/>
      <c r="AT110" s="269" t="s">
        <v>319</v>
      </c>
      <c r="AU110" s="269" t="s">
        <v>85</v>
      </c>
      <c r="AV110" s="15" t="s">
        <v>315</v>
      </c>
      <c r="AW110" s="15" t="s">
        <v>37</v>
      </c>
      <c r="AX110" s="15" t="s">
        <v>83</v>
      </c>
      <c r="AY110" s="269" t="s">
        <v>308</v>
      </c>
    </row>
    <row r="111" s="12" customFormat="1" ht="22.8" customHeight="1">
      <c r="A111" s="12"/>
      <c r="B111" s="200"/>
      <c r="C111" s="201"/>
      <c r="D111" s="202" t="s">
        <v>75</v>
      </c>
      <c r="E111" s="214" t="s">
        <v>489</v>
      </c>
      <c r="F111" s="214" t="s">
        <v>490</v>
      </c>
      <c r="G111" s="201"/>
      <c r="H111" s="201"/>
      <c r="I111" s="204"/>
      <c r="J111" s="215">
        <f>BK111</f>
        <v>0</v>
      </c>
      <c r="K111" s="201"/>
      <c r="L111" s="206"/>
      <c r="M111" s="207"/>
      <c r="N111" s="208"/>
      <c r="O111" s="208"/>
      <c r="P111" s="209">
        <f>SUM(P112:P147)</f>
        <v>0</v>
      </c>
      <c r="Q111" s="208"/>
      <c r="R111" s="209">
        <f>SUM(R112:R147)</f>
        <v>0</v>
      </c>
      <c r="S111" s="208"/>
      <c r="T111" s="210">
        <f>SUM(T112:T147)</f>
        <v>0</v>
      </c>
      <c r="U111" s="12"/>
      <c r="V111" s="12"/>
      <c r="W111" s="12"/>
      <c r="X111" s="12"/>
      <c r="Y111" s="12"/>
      <c r="Z111" s="12"/>
      <c r="AA111" s="12"/>
      <c r="AB111" s="12"/>
      <c r="AC111" s="12"/>
      <c r="AD111" s="12"/>
      <c r="AE111" s="12"/>
      <c r="AR111" s="211" t="s">
        <v>83</v>
      </c>
      <c r="AT111" s="212" t="s">
        <v>75</v>
      </c>
      <c r="AU111" s="212" t="s">
        <v>83</v>
      </c>
      <c r="AY111" s="211" t="s">
        <v>308</v>
      </c>
      <c r="BK111" s="213">
        <f>SUM(BK112:BK147)</f>
        <v>0</v>
      </c>
    </row>
    <row r="112" s="2" customFormat="1" ht="21.75" customHeight="1">
      <c r="A112" s="41"/>
      <c r="B112" s="42"/>
      <c r="C112" s="216" t="s">
        <v>315</v>
      </c>
      <c r="D112" s="216" t="s">
        <v>310</v>
      </c>
      <c r="E112" s="217" t="s">
        <v>917</v>
      </c>
      <c r="F112" s="218" t="s">
        <v>918</v>
      </c>
      <c r="G112" s="219" t="s">
        <v>493</v>
      </c>
      <c r="H112" s="220">
        <v>151.83000000000001</v>
      </c>
      <c r="I112" s="221"/>
      <c r="J112" s="222">
        <f>ROUND(I112*H112,2)</f>
        <v>0</v>
      </c>
      <c r="K112" s="218" t="s">
        <v>314</v>
      </c>
      <c r="L112" s="47"/>
      <c r="M112" s="223" t="s">
        <v>19</v>
      </c>
      <c r="N112" s="224" t="s">
        <v>47</v>
      </c>
      <c r="O112" s="87"/>
      <c r="P112" s="225">
        <f>O112*H112</f>
        <v>0</v>
      </c>
      <c r="Q112" s="225">
        <v>0</v>
      </c>
      <c r="R112" s="225">
        <f>Q112*H112</f>
        <v>0</v>
      </c>
      <c r="S112" s="225">
        <v>0</v>
      </c>
      <c r="T112" s="226">
        <f>S112*H112</f>
        <v>0</v>
      </c>
      <c r="U112" s="41"/>
      <c r="V112" s="41"/>
      <c r="W112" s="41"/>
      <c r="X112" s="41"/>
      <c r="Y112" s="41"/>
      <c r="Z112" s="41"/>
      <c r="AA112" s="41"/>
      <c r="AB112" s="41"/>
      <c r="AC112" s="41"/>
      <c r="AD112" s="41"/>
      <c r="AE112" s="41"/>
      <c r="AR112" s="227" t="s">
        <v>315</v>
      </c>
      <c r="AT112" s="227" t="s">
        <v>310</v>
      </c>
      <c r="AU112" s="227" t="s">
        <v>85</v>
      </c>
      <c r="AY112" s="20" t="s">
        <v>308</v>
      </c>
      <c r="BE112" s="228">
        <f>IF(N112="základní",J112,0)</f>
        <v>0</v>
      </c>
      <c r="BF112" s="228">
        <f>IF(N112="snížená",J112,0)</f>
        <v>0</v>
      </c>
      <c r="BG112" s="228">
        <f>IF(N112="zákl. přenesená",J112,0)</f>
        <v>0</v>
      </c>
      <c r="BH112" s="228">
        <f>IF(N112="sníž. přenesená",J112,0)</f>
        <v>0</v>
      </c>
      <c r="BI112" s="228">
        <f>IF(N112="nulová",J112,0)</f>
        <v>0</v>
      </c>
      <c r="BJ112" s="20" t="s">
        <v>83</v>
      </c>
      <c r="BK112" s="228">
        <f>ROUND(I112*H112,2)</f>
        <v>0</v>
      </c>
      <c r="BL112" s="20" t="s">
        <v>315</v>
      </c>
      <c r="BM112" s="227" t="s">
        <v>1041</v>
      </c>
    </row>
    <row r="113" s="2" customFormat="1">
      <c r="A113" s="41"/>
      <c r="B113" s="42"/>
      <c r="C113" s="43"/>
      <c r="D113" s="229" t="s">
        <v>317</v>
      </c>
      <c r="E113" s="43"/>
      <c r="F113" s="230" t="s">
        <v>920</v>
      </c>
      <c r="G113" s="43"/>
      <c r="H113" s="43"/>
      <c r="I113" s="231"/>
      <c r="J113" s="43"/>
      <c r="K113" s="43"/>
      <c r="L113" s="47"/>
      <c r="M113" s="232"/>
      <c r="N113" s="233"/>
      <c r="O113" s="87"/>
      <c r="P113" s="87"/>
      <c r="Q113" s="87"/>
      <c r="R113" s="87"/>
      <c r="S113" s="87"/>
      <c r="T113" s="88"/>
      <c r="U113" s="41"/>
      <c r="V113" s="41"/>
      <c r="W113" s="41"/>
      <c r="X113" s="41"/>
      <c r="Y113" s="41"/>
      <c r="Z113" s="41"/>
      <c r="AA113" s="41"/>
      <c r="AB113" s="41"/>
      <c r="AC113" s="41"/>
      <c r="AD113" s="41"/>
      <c r="AE113" s="41"/>
      <c r="AT113" s="20" t="s">
        <v>317</v>
      </c>
      <c r="AU113" s="20" t="s">
        <v>85</v>
      </c>
    </row>
    <row r="114" s="13" customFormat="1">
      <c r="A114" s="13"/>
      <c r="B114" s="234"/>
      <c r="C114" s="235"/>
      <c r="D114" s="236" t="s">
        <v>319</v>
      </c>
      <c r="E114" s="237" t="s">
        <v>19</v>
      </c>
      <c r="F114" s="238" t="s">
        <v>1042</v>
      </c>
      <c r="G114" s="235"/>
      <c r="H114" s="239">
        <v>151.83000000000001</v>
      </c>
      <c r="I114" s="240"/>
      <c r="J114" s="235"/>
      <c r="K114" s="235"/>
      <c r="L114" s="241"/>
      <c r="M114" s="242"/>
      <c r="N114" s="243"/>
      <c r="O114" s="243"/>
      <c r="P114" s="243"/>
      <c r="Q114" s="243"/>
      <c r="R114" s="243"/>
      <c r="S114" s="243"/>
      <c r="T114" s="244"/>
      <c r="U114" s="13"/>
      <c r="V114" s="13"/>
      <c r="W114" s="13"/>
      <c r="X114" s="13"/>
      <c r="Y114" s="13"/>
      <c r="Z114" s="13"/>
      <c r="AA114" s="13"/>
      <c r="AB114" s="13"/>
      <c r="AC114" s="13"/>
      <c r="AD114" s="13"/>
      <c r="AE114" s="13"/>
      <c r="AT114" s="245" t="s">
        <v>319</v>
      </c>
      <c r="AU114" s="245" t="s">
        <v>85</v>
      </c>
      <c r="AV114" s="13" t="s">
        <v>85</v>
      </c>
      <c r="AW114" s="13" t="s">
        <v>37</v>
      </c>
      <c r="AX114" s="13" t="s">
        <v>83</v>
      </c>
      <c r="AY114" s="245" t="s">
        <v>308</v>
      </c>
    </row>
    <row r="115" s="2" customFormat="1" ht="16.5" customHeight="1">
      <c r="A115" s="41"/>
      <c r="B115" s="42"/>
      <c r="C115" s="216" t="s">
        <v>336</v>
      </c>
      <c r="D115" s="216" t="s">
        <v>310</v>
      </c>
      <c r="E115" s="217" t="s">
        <v>922</v>
      </c>
      <c r="F115" s="218" t="s">
        <v>923</v>
      </c>
      <c r="G115" s="219" t="s">
        <v>493</v>
      </c>
      <c r="H115" s="220">
        <v>2884.77</v>
      </c>
      <c r="I115" s="221"/>
      <c r="J115" s="222">
        <f>ROUND(I115*H115,2)</f>
        <v>0</v>
      </c>
      <c r="K115" s="218" t="s">
        <v>314</v>
      </c>
      <c r="L115" s="47"/>
      <c r="M115" s="223" t="s">
        <v>19</v>
      </c>
      <c r="N115" s="224" t="s">
        <v>47</v>
      </c>
      <c r="O115" s="87"/>
      <c r="P115" s="225">
        <f>O115*H115</f>
        <v>0</v>
      </c>
      <c r="Q115" s="225">
        <v>0</v>
      </c>
      <c r="R115" s="225">
        <f>Q115*H115</f>
        <v>0</v>
      </c>
      <c r="S115" s="225">
        <v>0</v>
      </c>
      <c r="T115" s="226">
        <f>S115*H115</f>
        <v>0</v>
      </c>
      <c r="U115" s="41"/>
      <c r="V115" s="41"/>
      <c r="W115" s="41"/>
      <c r="X115" s="41"/>
      <c r="Y115" s="41"/>
      <c r="Z115" s="41"/>
      <c r="AA115" s="41"/>
      <c r="AB115" s="41"/>
      <c r="AC115" s="41"/>
      <c r="AD115" s="41"/>
      <c r="AE115" s="41"/>
      <c r="AR115" s="227" t="s">
        <v>315</v>
      </c>
      <c r="AT115" s="227" t="s">
        <v>310</v>
      </c>
      <c r="AU115" s="227" t="s">
        <v>85</v>
      </c>
      <c r="AY115" s="20" t="s">
        <v>308</v>
      </c>
      <c r="BE115" s="228">
        <f>IF(N115="základní",J115,0)</f>
        <v>0</v>
      </c>
      <c r="BF115" s="228">
        <f>IF(N115="snížená",J115,0)</f>
        <v>0</v>
      </c>
      <c r="BG115" s="228">
        <f>IF(N115="zákl. přenesená",J115,0)</f>
        <v>0</v>
      </c>
      <c r="BH115" s="228">
        <f>IF(N115="sníž. přenesená",J115,0)</f>
        <v>0</v>
      </c>
      <c r="BI115" s="228">
        <f>IF(N115="nulová",J115,0)</f>
        <v>0</v>
      </c>
      <c r="BJ115" s="20" t="s">
        <v>83</v>
      </c>
      <c r="BK115" s="228">
        <f>ROUND(I115*H115,2)</f>
        <v>0</v>
      </c>
      <c r="BL115" s="20" t="s">
        <v>315</v>
      </c>
      <c r="BM115" s="227" t="s">
        <v>1043</v>
      </c>
    </row>
    <row r="116" s="2" customFormat="1">
      <c r="A116" s="41"/>
      <c r="B116" s="42"/>
      <c r="C116" s="43"/>
      <c r="D116" s="229" t="s">
        <v>317</v>
      </c>
      <c r="E116" s="43"/>
      <c r="F116" s="230" t="s">
        <v>925</v>
      </c>
      <c r="G116" s="43"/>
      <c r="H116" s="43"/>
      <c r="I116" s="231"/>
      <c r="J116" s="43"/>
      <c r="K116" s="43"/>
      <c r="L116" s="47"/>
      <c r="M116" s="232"/>
      <c r="N116" s="233"/>
      <c r="O116" s="87"/>
      <c r="P116" s="87"/>
      <c r="Q116" s="87"/>
      <c r="R116" s="87"/>
      <c r="S116" s="87"/>
      <c r="T116" s="88"/>
      <c r="U116" s="41"/>
      <c r="V116" s="41"/>
      <c r="W116" s="41"/>
      <c r="X116" s="41"/>
      <c r="Y116" s="41"/>
      <c r="Z116" s="41"/>
      <c r="AA116" s="41"/>
      <c r="AB116" s="41"/>
      <c r="AC116" s="41"/>
      <c r="AD116" s="41"/>
      <c r="AE116" s="41"/>
      <c r="AT116" s="20" t="s">
        <v>317</v>
      </c>
      <c r="AU116" s="20" t="s">
        <v>85</v>
      </c>
    </row>
    <row r="117" s="13" customFormat="1">
      <c r="A117" s="13"/>
      <c r="B117" s="234"/>
      <c r="C117" s="235"/>
      <c r="D117" s="236" t="s">
        <v>319</v>
      </c>
      <c r="E117" s="237" t="s">
        <v>19</v>
      </c>
      <c r="F117" s="238" t="s">
        <v>1044</v>
      </c>
      <c r="G117" s="235"/>
      <c r="H117" s="239">
        <v>2884.77</v>
      </c>
      <c r="I117" s="240"/>
      <c r="J117" s="235"/>
      <c r="K117" s="235"/>
      <c r="L117" s="241"/>
      <c r="M117" s="242"/>
      <c r="N117" s="243"/>
      <c r="O117" s="243"/>
      <c r="P117" s="243"/>
      <c r="Q117" s="243"/>
      <c r="R117" s="243"/>
      <c r="S117" s="243"/>
      <c r="T117" s="244"/>
      <c r="U117" s="13"/>
      <c r="V117" s="13"/>
      <c r="W117" s="13"/>
      <c r="X117" s="13"/>
      <c r="Y117" s="13"/>
      <c r="Z117" s="13"/>
      <c r="AA117" s="13"/>
      <c r="AB117" s="13"/>
      <c r="AC117" s="13"/>
      <c r="AD117" s="13"/>
      <c r="AE117" s="13"/>
      <c r="AT117" s="245" t="s">
        <v>319</v>
      </c>
      <c r="AU117" s="245" t="s">
        <v>85</v>
      </c>
      <c r="AV117" s="13" t="s">
        <v>85</v>
      </c>
      <c r="AW117" s="13" t="s">
        <v>37</v>
      </c>
      <c r="AX117" s="13" t="s">
        <v>83</v>
      </c>
      <c r="AY117" s="245" t="s">
        <v>308</v>
      </c>
    </row>
    <row r="118" s="2" customFormat="1" ht="16.5" customHeight="1">
      <c r="A118" s="41"/>
      <c r="B118" s="42"/>
      <c r="C118" s="216" t="s">
        <v>342</v>
      </c>
      <c r="D118" s="216" t="s">
        <v>310</v>
      </c>
      <c r="E118" s="217" t="s">
        <v>927</v>
      </c>
      <c r="F118" s="218" t="s">
        <v>928</v>
      </c>
      <c r="G118" s="219" t="s">
        <v>493</v>
      </c>
      <c r="H118" s="220">
        <v>159.606</v>
      </c>
      <c r="I118" s="221"/>
      <c r="J118" s="222">
        <f>ROUND(I118*H118,2)</f>
        <v>0</v>
      </c>
      <c r="K118" s="218" t="s">
        <v>314</v>
      </c>
      <c r="L118" s="47"/>
      <c r="M118" s="223" t="s">
        <v>19</v>
      </c>
      <c r="N118" s="224" t="s">
        <v>47</v>
      </c>
      <c r="O118" s="87"/>
      <c r="P118" s="225">
        <f>O118*H118</f>
        <v>0</v>
      </c>
      <c r="Q118" s="225">
        <v>0</v>
      </c>
      <c r="R118" s="225">
        <f>Q118*H118</f>
        <v>0</v>
      </c>
      <c r="S118" s="225">
        <v>0</v>
      </c>
      <c r="T118" s="226">
        <f>S118*H118</f>
        <v>0</v>
      </c>
      <c r="U118" s="41"/>
      <c r="V118" s="41"/>
      <c r="W118" s="41"/>
      <c r="X118" s="41"/>
      <c r="Y118" s="41"/>
      <c r="Z118" s="41"/>
      <c r="AA118" s="41"/>
      <c r="AB118" s="41"/>
      <c r="AC118" s="41"/>
      <c r="AD118" s="41"/>
      <c r="AE118" s="41"/>
      <c r="AR118" s="227" t="s">
        <v>315</v>
      </c>
      <c r="AT118" s="227" t="s">
        <v>310</v>
      </c>
      <c r="AU118" s="227" t="s">
        <v>85</v>
      </c>
      <c r="AY118" s="20" t="s">
        <v>308</v>
      </c>
      <c r="BE118" s="228">
        <f>IF(N118="základní",J118,0)</f>
        <v>0</v>
      </c>
      <c r="BF118" s="228">
        <f>IF(N118="snížená",J118,0)</f>
        <v>0</v>
      </c>
      <c r="BG118" s="228">
        <f>IF(N118="zákl. přenesená",J118,0)</f>
        <v>0</v>
      </c>
      <c r="BH118" s="228">
        <f>IF(N118="sníž. přenesená",J118,0)</f>
        <v>0</v>
      </c>
      <c r="BI118" s="228">
        <f>IF(N118="nulová",J118,0)</f>
        <v>0</v>
      </c>
      <c r="BJ118" s="20" t="s">
        <v>83</v>
      </c>
      <c r="BK118" s="228">
        <f>ROUND(I118*H118,2)</f>
        <v>0</v>
      </c>
      <c r="BL118" s="20" t="s">
        <v>315</v>
      </c>
      <c r="BM118" s="227" t="s">
        <v>1045</v>
      </c>
    </row>
    <row r="119" s="2" customFormat="1">
      <c r="A119" s="41"/>
      <c r="B119" s="42"/>
      <c r="C119" s="43"/>
      <c r="D119" s="229" t="s">
        <v>317</v>
      </c>
      <c r="E119" s="43"/>
      <c r="F119" s="230" t="s">
        <v>930</v>
      </c>
      <c r="G119" s="43"/>
      <c r="H119" s="43"/>
      <c r="I119" s="231"/>
      <c r="J119" s="43"/>
      <c r="K119" s="43"/>
      <c r="L119" s="47"/>
      <c r="M119" s="232"/>
      <c r="N119" s="233"/>
      <c r="O119" s="87"/>
      <c r="P119" s="87"/>
      <c r="Q119" s="87"/>
      <c r="R119" s="87"/>
      <c r="S119" s="87"/>
      <c r="T119" s="88"/>
      <c r="U119" s="41"/>
      <c r="V119" s="41"/>
      <c r="W119" s="41"/>
      <c r="X119" s="41"/>
      <c r="Y119" s="41"/>
      <c r="Z119" s="41"/>
      <c r="AA119" s="41"/>
      <c r="AB119" s="41"/>
      <c r="AC119" s="41"/>
      <c r="AD119" s="41"/>
      <c r="AE119" s="41"/>
      <c r="AT119" s="20" t="s">
        <v>317</v>
      </c>
      <c r="AU119" s="20" t="s">
        <v>85</v>
      </c>
    </row>
    <row r="120" s="2" customFormat="1" ht="24.15" customHeight="1">
      <c r="A120" s="41"/>
      <c r="B120" s="42"/>
      <c r="C120" s="216" t="s">
        <v>347</v>
      </c>
      <c r="D120" s="216" t="s">
        <v>310</v>
      </c>
      <c r="E120" s="217" t="s">
        <v>987</v>
      </c>
      <c r="F120" s="218" t="s">
        <v>988</v>
      </c>
      <c r="G120" s="219" t="s">
        <v>493</v>
      </c>
      <c r="H120" s="220">
        <v>1.615</v>
      </c>
      <c r="I120" s="221"/>
      <c r="J120" s="222">
        <f>ROUND(I120*H120,2)</f>
        <v>0</v>
      </c>
      <c r="K120" s="218" t="s">
        <v>314</v>
      </c>
      <c r="L120" s="47"/>
      <c r="M120" s="223" t="s">
        <v>19</v>
      </c>
      <c r="N120" s="224" t="s">
        <v>47</v>
      </c>
      <c r="O120" s="87"/>
      <c r="P120" s="225">
        <f>O120*H120</f>
        <v>0</v>
      </c>
      <c r="Q120" s="225">
        <v>0</v>
      </c>
      <c r="R120" s="225">
        <f>Q120*H120</f>
        <v>0</v>
      </c>
      <c r="S120" s="225">
        <v>0</v>
      </c>
      <c r="T120" s="226">
        <f>S120*H120</f>
        <v>0</v>
      </c>
      <c r="U120" s="41"/>
      <c r="V120" s="41"/>
      <c r="W120" s="41"/>
      <c r="X120" s="41"/>
      <c r="Y120" s="41"/>
      <c r="Z120" s="41"/>
      <c r="AA120" s="41"/>
      <c r="AB120" s="41"/>
      <c r="AC120" s="41"/>
      <c r="AD120" s="41"/>
      <c r="AE120" s="41"/>
      <c r="AR120" s="227" t="s">
        <v>315</v>
      </c>
      <c r="AT120" s="227" t="s">
        <v>310</v>
      </c>
      <c r="AU120" s="227" t="s">
        <v>85</v>
      </c>
      <c r="AY120" s="20" t="s">
        <v>308</v>
      </c>
      <c r="BE120" s="228">
        <f>IF(N120="základní",J120,0)</f>
        <v>0</v>
      </c>
      <c r="BF120" s="228">
        <f>IF(N120="snížená",J120,0)</f>
        <v>0</v>
      </c>
      <c r="BG120" s="228">
        <f>IF(N120="zákl. přenesená",J120,0)</f>
        <v>0</v>
      </c>
      <c r="BH120" s="228">
        <f>IF(N120="sníž. přenesená",J120,0)</f>
        <v>0</v>
      </c>
      <c r="BI120" s="228">
        <f>IF(N120="nulová",J120,0)</f>
        <v>0</v>
      </c>
      <c r="BJ120" s="20" t="s">
        <v>83</v>
      </c>
      <c r="BK120" s="228">
        <f>ROUND(I120*H120,2)</f>
        <v>0</v>
      </c>
      <c r="BL120" s="20" t="s">
        <v>315</v>
      </c>
      <c r="BM120" s="227" t="s">
        <v>1046</v>
      </c>
    </row>
    <row r="121" s="2" customFormat="1">
      <c r="A121" s="41"/>
      <c r="B121" s="42"/>
      <c r="C121" s="43"/>
      <c r="D121" s="229" t="s">
        <v>317</v>
      </c>
      <c r="E121" s="43"/>
      <c r="F121" s="230" t="s">
        <v>990</v>
      </c>
      <c r="G121" s="43"/>
      <c r="H121" s="43"/>
      <c r="I121" s="231"/>
      <c r="J121" s="43"/>
      <c r="K121" s="43"/>
      <c r="L121" s="47"/>
      <c r="M121" s="232"/>
      <c r="N121" s="233"/>
      <c r="O121" s="87"/>
      <c r="P121" s="87"/>
      <c r="Q121" s="87"/>
      <c r="R121" s="87"/>
      <c r="S121" s="87"/>
      <c r="T121" s="88"/>
      <c r="U121" s="41"/>
      <c r="V121" s="41"/>
      <c r="W121" s="41"/>
      <c r="X121" s="41"/>
      <c r="Y121" s="41"/>
      <c r="Z121" s="41"/>
      <c r="AA121" s="41"/>
      <c r="AB121" s="41"/>
      <c r="AC121" s="41"/>
      <c r="AD121" s="41"/>
      <c r="AE121" s="41"/>
      <c r="AT121" s="20" t="s">
        <v>317</v>
      </c>
      <c r="AU121" s="20" t="s">
        <v>85</v>
      </c>
    </row>
    <row r="122" s="13" customFormat="1">
      <c r="A122" s="13"/>
      <c r="B122" s="234"/>
      <c r="C122" s="235"/>
      <c r="D122" s="236" t="s">
        <v>319</v>
      </c>
      <c r="E122" s="237" t="s">
        <v>19</v>
      </c>
      <c r="F122" s="238" t="s">
        <v>1047</v>
      </c>
      <c r="G122" s="235"/>
      <c r="H122" s="239">
        <v>1.615</v>
      </c>
      <c r="I122" s="240"/>
      <c r="J122" s="235"/>
      <c r="K122" s="235"/>
      <c r="L122" s="241"/>
      <c r="M122" s="242"/>
      <c r="N122" s="243"/>
      <c r="O122" s="243"/>
      <c r="P122" s="243"/>
      <c r="Q122" s="243"/>
      <c r="R122" s="243"/>
      <c r="S122" s="243"/>
      <c r="T122" s="244"/>
      <c r="U122" s="13"/>
      <c r="V122" s="13"/>
      <c r="W122" s="13"/>
      <c r="X122" s="13"/>
      <c r="Y122" s="13"/>
      <c r="Z122" s="13"/>
      <c r="AA122" s="13"/>
      <c r="AB122" s="13"/>
      <c r="AC122" s="13"/>
      <c r="AD122" s="13"/>
      <c r="AE122" s="13"/>
      <c r="AT122" s="245" t="s">
        <v>319</v>
      </c>
      <c r="AU122" s="245" t="s">
        <v>85</v>
      </c>
      <c r="AV122" s="13" t="s">
        <v>85</v>
      </c>
      <c r="AW122" s="13" t="s">
        <v>37</v>
      </c>
      <c r="AX122" s="13" t="s">
        <v>83</v>
      </c>
      <c r="AY122" s="245" t="s">
        <v>308</v>
      </c>
    </row>
    <row r="123" s="2" customFormat="1" ht="24.15" customHeight="1">
      <c r="A123" s="41"/>
      <c r="B123" s="42"/>
      <c r="C123" s="216" t="s">
        <v>352</v>
      </c>
      <c r="D123" s="216" t="s">
        <v>310</v>
      </c>
      <c r="E123" s="217" t="s">
        <v>509</v>
      </c>
      <c r="F123" s="218" t="s">
        <v>510</v>
      </c>
      <c r="G123" s="219" t="s">
        <v>493</v>
      </c>
      <c r="H123" s="220">
        <v>0.36499999999999999</v>
      </c>
      <c r="I123" s="221"/>
      <c r="J123" s="222">
        <f>ROUND(I123*H123,2)</f>
        <v>0</v>
      </c>
      <c r="K123" s="218" t="s">
        <v>314</v>
      </c>
      <c r="L123" s="47"/>
      <c r="M123" s="223" t="s">
        <v>19</v>
      </c>
      <c r="N123" s="224" t="s">
        <v>47</v>
      </c>
      <c r="O123" s="87"/>
      <c r="P123" s="225">
        <f>O123*H123</f>
        <v>0</v>
      </c>
      <c r="Q123" s="225">
        <v>0</v>
      </c>
      <c r="R123" s="225">
        <f>Q123*H123</f>
        <v>0</v>
      </c>
      <c r="S123" s="225">
        <v>0</v>
      </c>
      <c r="T123" s="226">
        <f>S123*H123</f>
        <v>0</v>
      </c>
      <c r="U123" s="41"/>
      <c r="V123" s="41"/>
      <c r="W123" s="41"/>
      <c r="X123" s="41"/>
      <c r="Y123" s="41"/>
      <c r="Z123" s="41"/>
      <c r="AA123" s="41"/>
      <c r="AB123" s="41"/>
      <c r="AC123" s="41"/>
      <c r="AD123" s="41"/>
      <c r="AE123" s="41"/>
      <c r="AR123" s="227" t="s">
        <v>315</v>
      </c>
      <c r="AT123" s="227" t="s">
        <v>310</v>
      </c>
      <c r="AU123" s="227" t="s">
        <v>85</v>
      </c>
      <c r="AY123" s="20" t="s">
        <v>308</v>
      </c>
      <c r="BE123" s="228">
        <f>IF(N123="základní",J123,0)</f>
        <v>0</v>
      </c>
      <c r="BF123" s="228">
        <f>IF(N123="snížená",J123,0)</f>
        <v>0</v>
      </c>
      <c r="BG123" s="228">
        <f>IF(N123="zákl. přenesená",J123,0)</f>
        <v>0</v>
      </c>
      <c r="BH123" s="228">
        <f>IF(N123="sníž. přenesená",J123,0)</f>
        <v>0</v>
      </c>
      <c r="BI123" s="228">
        <f>IF(N123="nulová",J123,0)</f>
        <v>0</v>
      </c>
      <c r="BJ123" s="20" t="s">
        <v>83</v>
      </c>
      <c r="BK123" s="228">
        <f>ROUND(I123*H123,2)</f>
        <v>0</v>
      </c>
      <c r="BL123" s="20" t="s">
        <v>315</v>
      </c>
      <c r="BM123" s="227" t="s">
        <v>1048</v>
      </c>
    </row>
    <row r="124" s="2" customFormat="1">
      <c r="A124" s="41"/>
      <c r="B124" s="42"/>
      <c r="C124" s="43"/>
      <c r="D124" s="229" t="s">
        <v>317</v>
      </c>
      <c r="E124" s="43"/>
      <c r="F124" s="230" t="s">
        <v>512</v>
      </c>
      <c r="G124" s="43"/>
      <c r="H124" s="43"/>
      <c r="I124" s="231"/>
      <c r="J124" s="43"/>
      <c r="K124" s="43"/>
      <c r="L124" s="47"/>
      <c r="M124" s="232"/>
      <c r="N124" s="233"/>
      <c r="O124" s="87"/>
      <c r="P124" s="87"/>
      <c r="Q124" s="87"/>
      <c r="R124" s="87"/>
      <c r="S124" s="87"/>
      <c r="T124" s="88"/>
      <c r="U124" s="41"/>
      <c r="V124" s="41"/>
      <c r="W124" s="41"/>
      <c r="X124" s="41"/>
      <c r="Y124" s="41"/>
      <c r="Z124" s="41"/>
      <c r="AA124" s="41"/>
      <c r="AB124" s="41"/>
      <c r="AC124" s="41"/>
      <c r="AD124" s="41"/>
      <c r="AE124" s="41"/>
      <c r="AT124" s="20" t="s">
        <v>317</v>
      </c>
      <c r="AU124" s="20" t="s">
        <v>85</v>
      </c>
    </row>
    <row r="125" s="13" customFormat="1">
      <c r="A125" s="13"/>
      <c r="B125" s="234"/>
      <c r="C125" s="235"/>
      <c r="D125" s="236" t="s">
        <v>319</v>
      </c>
      <c r="E125" s="237" t="s">
        <v>19</v>
      </c>
      <c r="F125" s="238" t="s">
        <v>1049</v>
      </c>
      <c r="G125" s="235"/>
      <c r="H125" s="239">
        <v>0.36499999999999999</v>
      </c>
      <c r="I125" s="240"/>
      <c r="J125" s="235"/>
      <c r="K125" s="235"/>
      <c r="L125" s="241"/>
      <c r="M125" s="242"/>
      <c r="N125" s="243"/>
      <c r="O125" s="243"/>
      <c r="P125" s="243"/>
      <c r="Q125" s="243"/>
      <c r="R125" s="243"/>
      <c r="S125" s="243"/>
      <c r="T125" s="244"/>
      <c r="U125" s="13"/>
      <c r="V125" s="13"/>
      <c r="W125" s="13"/>
      <c r="X125" s="13"/>
      <c r="Y125" s="13"/>
      <c r="Z125" s="13"/>
      <c r="AA125" s="13"/>
      <c r="AB125" s="13"/>
      <c r="AC125" s="13"/>
      <c r="AD125" s="13"/>
      <c r="AE125" s="13"/>
      <c r="AT125" s="245" t="s">
        <v>319</v>
      </c>
      <c r="AU125" s="245" t="s">
        <v>85</v>
      </c>
      <c r="AV125" s="13" t="s">
        <v>85</v>
      </c>
      <c r="AW125" s="13" t="s">
        <v>37</v>
      </c>
      <c r="AX125" s="13" t="s">
        <v>83</v>
      </c>
      <c r="AY125" s="245" t="s">
        <v>308</v>
      </c>
    </row>
    <row r="126" s="2" customFormat="1" ht="24.15" customHeight="1">
      <c r="A126" s="41"/>
      <c r="B126" s="42"/>
      <c r="C126" s="216" t="s">
        <v>357</v>
      </c>
      <c r="D126" s="216" t="s">
        <v>310</v>
      </c>
      <c r="E126" s="217" t="s">
        <v>931</v>
      </c>
      <c r="F126" s="218" t="s">
        <v>932</v>
      </c>
      <c r="G126" s="219" t="s">
        <v>493</v>
      </c>
      <c r="H126" s="220">
        <v>0.27600000000000002</v>
      </c>
      <c r="I126" s="221"/>
      <c r="J126" s="222">
        <f>ROUND(I126*H126,2)</f>
        <v>0</v>
      </c>
      <c r="K126" s="218" t="s">
        <v>314</v>
      </c>
      <c r="L126" s="47"/>
      <c r="M126" s="223" t="s">
        <v>19</v>
      </c>
      <c r="N126" s="224" t="s">
        <v>47</v>
      </c>
      <c r="O126" s="87"/>
      <c r="P126" s="225">
        <f>O126*H126</f>
        <v>0</v>
      </c>
      <c r="Q126" s="225">
        <v>0</v>
      </c>
      <c r="R126" s="225">
        <f>Q126*H126</f>
        <v>0</v>
      </c>
      <c r="S126" s="225">
        <v>0</v>
      </c>
      <c r="T126" s="226">
        <f>S126*H126</f>
        <v>0</v>
      </c>
      <c r="U126" s="41"/>
      <c r="V126" s="41"/>
      <c r="W126" s="41"/>
      <c r="X126" s="41"/>
      <c r="Y126" s="41"/>
      <c r="Z126" s="41"/>
      <c r="AA126" s="41"/>
      <c r="AB126" s="41"/>
      <c r="AC126" s="41"/>
      <c r="AD126" s="41"/>
      <c r="AE126" s="41"/>
      <c r="AR126" s="227" t="s">
        <v>315</v>
      </c>
      <c r="AT126" s="227" t="s">
        <v>310</v>
      </c>
      <c r="AU126" s="227" t="s">
        <v>85</v>
      </c>
      <c r="AY126" s="20" t="s">
        <v>308</v>
      </c>
      <c r="BE126" s="228">
        <f>IF(N126="základní",J126,0)</f>
        <v>0</v>
      </c>
      <c r="BF126" s="228">
        <f>IF(N126="snížená",J126,0)</f>
        <v>0</v>
      </c>
      <c r="BG126" s="228">
        <f>IF(N126="zákl. přenesená",J126,0)</f>
        <v>0</v>
      </c>
      <c r="BH126" s="228">
        <f>IF(N126="sníž. přenesená",J126,0)</f>
        <v>0</v>
      </c>
      <c r="BI126" s="228">
        <f>IF(N126="nulová",J126,0)</f>
        <v>0</v>
      </c>
      <c r="BJ126" s="20" t="s">
        <v>83</v>
      </c>
      <c r="BK126" s="228">
        <f>ROUND(I126*H126,2)</f>
        <v>0</v>
      </c>
      <c r="BL126" s="20" t="s">
        <v>315</v>
      </c>
      <c r="BM126" s="227" t="s">
        <v>1050</v>
      </c>
    </row>
    <row r="127" s="2" customFormat="1">
      <c r="A127" s="41"/>
      <c r="B127" s="42"/>
      <c r="C127" s="43"/>
      <c r="D127" s="229" t="s">
        <v>317</v>
      </c>
      <c r="E127" s="43"/>
      <c r="F127" s="230" t="s">
        <v>934</v>
      </c>
      <c r="G127" s="43"/>
      <c r="H127" s="43"/>
      <c r="I127" s="231"/>
      <c r="J127" s="43"/>
      <c r="K127" s="43"/>
      <c r="L127" s="47"/>
      <c r="M127" s="232"/>
      <c r="N127" s="233"/>
      <c r="O127" s="87"/>
      <c r="P127" s="87"/>
      <c r="Q127" s="87"/>
      <c r="R127" s="87"/>
      <c r="S127" s="87"/>
      <c r="T127" s="88"/>
      <c r="U127" s="41"/>
      <c r="V127" s="41"/>
      <c r="W127" s="41"/>
      <c r="X127" s="41"/>
      <c r="Y127" s="41"/>
      <c r="Z127" s="41"/>
      <c r="AA127" s="41"/>
      <c r="AB127" s="41"/>
      <c r="AC127" s="41"/>
      <c r="AD127" s="41"/>
      <c r="AE127" s="41"/>
      <c r="AT127" s="20" t="s">
        <v>317</v>
      </c>
      <c r="AU127" s="20" t="s">
        <v>85</v>
      </c>
    </row>
    <row r="128" s="13" customFormat="1">
      <c r="A128" s="13"/>
      <c r="B128" s="234"/>
      <c r="C128" s="235"/>
      <c r="D128" s="236" t="s">
        <v>319</v>
      </c>
      <c r="E128" s="237" t="s">
        <v>19</v>
      </c>
      <c r="F128" s="238" t="s">
        <v>1051</v>
      </c>
      <c r="G128" s="235"/>
      <c r="H128" s="239">
        <v>0.27600000000000002</v>
      </c>
      <c r="I128" s="240"/>
      <c r="J128" s="235"/>
      <c r="K128" s="235"/>
      <c r="L128" s="241"/>
      <c r="M128" s="242"/>
      <c r="N128" s="243"/>
      <c r="O128" s="243"/>
      <c r="P128" s="243"/>
      <c r="Q128" s="243"/>
      <c r="R128" s="243"/>
      <c r="S128" s="243"/>
      <c r="T128" s="244"/>
      <c r="U128" s="13"/>
      <c r="V128" s="13"/>
      <c r="W128" s="13"/>
      <c r="X128" s="13"/>
      <c r="Y128" s="13"/>
      <c r="Z128" s="13"/>
      <c r="AA128" s="13"/>
      <c r="AB128" s="13"/>
      <c r="AC128" s="13"/>
      <c r="AD128" s="13"/>
      <c r="AE128" s="13"/>
      <c r="AT128" s="245" t="s">
        <v>319</v>
      </c>
      <c r="AU128" s="245" t="s">
        <v>85</v>
      </c>
      <c r="AV128" s="13" t="s">
        <v>85</v>
      </c>
      <c r="AW128" s="13" t="s">
        <v>37</v>
      </c>
      <c r="AX128" s="13" t="s">
        <v>83</v>
      </c>
      <c r="AY128" s="245" t="s">
        <v>308</v>
      </c>
    </row>
    <row r="129" s="2" customFormat="1" ht="24.15" customHeight="1">
      <c r="A129" s="41"/>
      <c r="B129" s="42"/>
      <c r="C129" s="216" t="s">
        <v>362</v>
      </c>
      <c r="D129" s="216" t="s">
        <v>310</v>
      </c>
      <c r="E129" s="217" t="s">
        <v>936</v>
      </c>
      <c r="F129" s="218" t="s">
        <v>937</v>
      </c>
      <c r="G129" s="219" t="s">
        <v>493</v>
      </c>
      <c r="H129" s="220">
        <v>151.83000000000001</v>
      </c>
      <c r="I129" s="221"/>
      <c r="J129" s="222">
        <f>ROUND(I129*H129,2)</f>
        <v>0</v>
      </c>
      <c r="K129" s="218" t="s">
        <v>314</v>
      </c>
      <c r="L129" s="47"/>
      <c r="M129" s="223" t="s">
        <v>19</v>
      </c>
      <c r="N129" s="224" t="s">
        <v>47</v>
      </c>
      <c r="O129" s="87"/>
      <c r="P129" s="225">
        <f>O129*H129</f>
        <v>0</v>
      </c>
      <c r="Q129" s="225">
        <v>0</v>
      </c>
      <c r="R129" s="225">
        <f>Q129*H129</f>
        <v>0</v>
      </c>
      <c r="S129" s="225">
        <v>0</v>
      </c>
      <c r="T129" s="226">
        <f>S129*H129</f>
        <v>0</v>
      </c>
      <c r="U129" s="41"/>
      <c r="V129" s="41"/>
      <c r="W129" s="41"/>
      <c r="X129" s="41"/>
      <c r="Y129" s="41"/>
      <c r="Z129" s="41"/>
      <c r="AA129" s="41"/>
      <c r="AB129" s="41"/>
      <c r="AC129" s="41"/>
      <c r="AD129" s="41"/>
      <c r="AE129" s="41"/>
      <c r="AR129" s="227" t="s">
        <v>315</v>
      </c>
      <c r="AT129" s="227" t="s">
        <v>310</v>
      </c>
      <c r="AU129" s="227" t="s">
        <v>85</v>
      </c>
      <c r="AY129" s="20" t="s">
        <v>308</v>
      </c>
      <c r="BE129" s="228">
        <f>IF(N129="základní",J129,0)</f>
        <v>0</v>
      </c>
      <c r="BF129" s="228">
        <f>IF(N129="snížená",J129,0)</f>
        <v>0</v>
      </c>
      <c r="BG129" s="228">
        <f>IF(N129="zákl. přenesená",J129,0)</f>
        <v>0</v>
      </c>
      <c r="BH129" s="228">
        <f>IF(N129="sníž. přenesená",J129,0)</f>
        <v>0</v>
      </c>
      <c r="BI129" s="228">
        <f>IF(N129="nulová",J129,0)</f>
        <v>0</v>
      </c>
      <c r="BJ129" s="20" t="s">
        <v>83</v>
      </c>
      <c r="BK129" s="228">
        <f>ROUND(I129*H129,2)</f>
        <v>0</v>
      </c>
      <c r="BL129" s="20" t="s">
        <v>315</v>
      </c>
      <c r="BM129" s="227" t="s">
        <v>1052</v>
      </c>
    </row>
    <row r="130" s="2" customFormat="1">
      <c r="A130" s="41"/>
      <c r="B130" s="42"/>
      <c r="C130" s="43"/>
      <c r="D130" s="229" t="s">
        <v>317</v>
      </c>
      <c r="E130" s="43"/>
      <c r="F130" s="230" t="s">
        <v>939</v>
      </c>
      <c r="G130" s="43"/>
      <c r="H130" s="43"/>
      <c r="I130" s="231"/>
      <c r="J130" s="43"/>
      <c r="K130" s="43"/>
      <c r="L130" s="47"/>
      <c r="M130" s="232"/>
      <c r="N130" s="233"/>
      <c r="O130" s="87"/>
      <c r="P130" s="87"/>
      <c r="Q130" s="87"/>
      <c r="R130" s="87"/>
      <c r="S130" s="87"/>
      <c r="T130" s="88"/>
      <c r="U130" s="41"/>
      <c r="V130" s="41"/>
      <c r="W130" s="41"/>
      <c r="X130" s="41"/>
      <c r="Y130" s="41"/>
      <c r="Z130" s="41"/>
      <c r="AA130" s="41"/>
      <c r="AB130" s="41"/>
      <c r="AC130" s="41"/>
      <c r="AD130" s="41"/>
      <c r="AE130" s="41"/>
      <c r="AT130" s="20" t="s">
        <v>317</v>
      </c>
      <c r="AU130" s="20" t="s">
        <v>85</v>
      </c>
    </row>
    <row r="131" s="13" customFormat="1">
      <c r="A131" s="13"/>
      <c r="B131" s="234"/>
      <c r="C131" s="235"/>
      <c r="D131" s="236" t="s">
        <v>319</v>
      </c>
      <c r="E131" s="237" t="s">
        <v>19</v>
      </c>
      <c r="F131" s="238" t="s">
        <v>1042</v>
      </c>
      <c r="G131" s="235"/>
      <c r="H131" s="239">
        <v>151.83000000000001</v>
      </c>
      <c r="I131" s="240"/>
      <c r="J131" s="235"/>
      <c r="K131" s="235"/>
      <c r="L131" s="241"/>
      <c r="M131" s="242"/>
      <c r="N131" s="243"/>
      <c r="O131" s="243"/>
      <c r="P131" s="243"/>
      <c r="Q131" s="243"/>
      <c r="R131" s="243"/>
      <c r="S131" s="243"/>
      <c r="T131" s="244"/>
      <c r="U131" s="13"/>
      <c r="V131" s="13"/>
      <c r="W131" s="13"/>
      <c r="X131" s="13"/>
      <c r="Y131" s="13"/>
      <c r="Z131" s="13"/>
      <c r="AA131" s="13"/>
      <c r="AB131" s="13"/>
      <c r="AC131" s="13"/>
      <c r="AD131" s="13"/>
      <c r="AE131" s="13"/>
      <c r="AT131" s="245" t="s">
        <v>319</v>
      </c>
      <c r="AU131" s="245" t="s">
        <v>85</v>
      </c>
      <c r="AV131" s="13" t="s">
        <v>85</v>
      </c>
      <c r="AW131" s="13" t="s">
        <v>37</v>
      </c>
      <c r="AX131" s="13" t="s">
        <v>83</v>
      </c>
      <c r="AY131" s="245" t="s">
        <v>308</v>
      </c>
    </row>
    <row r="132" s="2" customFormat="1" ht="24.15" customHeight="1">
      <c r="A132" s="41"/>
      <c r="B132" s="42"/>
      <c r="C132" s="216" t="s">
        <v>367</v>
      </c>
      <c r="D132" s="216" t="s">
        <v>310</v>
      </c>
      <c r="E132" s="217" t="s">
        <v>946</v>
      </c>
      <c r="F132" s="218" t="s">
        <v>947</v>
      </c>
      <c r="G132" s="219" t="s">
        <v>493</v>
      </c>
      <c r="H132" s="220">
        <v>7.7759999999999998</v>
      </c>
      <c r="I132" s="221"/>
      <c r="J132" s="222">
        <f>ROUND(I132*H132,2)</f>
        <v>0</v>
      </c>
      <c r="K132" s="218" t="s">
        <v>314</v>
      </c>
      <c r="L132" s="47"/>
      <c r="M132" s="223" t="s">
        <v>19</v>
      </c>
      <c r="N132" s="224" t="s">
        <v>47</v>
      </c>
      <c r="O132" s="87"/>
      <c r="P132" s="225">
        <f>O132*H132</f>
        <v>0</v>
      </c>
      <c r="Q132" s="225">
        <v>0</v>
      </c>
      <c r="R132" s="225">
        <f>Q132*H132</f>
        <v>0</v>
      </c>
      <c r="S132" s="225">
        <v>0</v>
      </c>
      <c r="T132" s="226">
        <f>S132*H132</f>
        <v>0</v>
      </c>
      <c r="U132" s="41"/>
      <c r="V132" s="41"/>
      <c r="W132" s="41"/>
      <c r="X132" s="41"/>
      <c r="Y132" s="41"/>
      <c r="Z132" s="41"/>
      <c r="AA132" s="41"/>
      <c r="AB132" s="41"/>
      <c r="AC132" s="41"/>
      <c r="AD132" s="41"/>
      <c r="AE132" s="41"/>
      <c r="AR132" s="227" t="s">
        <v>315</v>
      </c>
      <c r="AT132" s="227" t="s">
        <v>310</v>
      </c>
      <c r="AU132" s="227" t="s">
        <v>85</v>
      </c>
      <c r="AY132" s="20" t="s">
        <v>308</v>
      </c>
      <c r="BE132" s="228">
        <f>IF(N132="základní",J132,0)</f>
        <v>0</v>
      </c>
      <c r="BF132" s="228">
        <f>IF(N132="snížená",J132,0)</f>
        <v>0</v>
      </c>
      <c r="BG132" s="228">
        <f>IF(N132="zákl. přenesená",J132,0)</f>
        <v>0</v>
      </c>
      <c r="BH132" s="228">
        <f>IF(N132="sníž. přenesená",J132,0)</f>
        <v>0</v>
      </c>
      <c r="BI132" s="228">
        <f>IF(N132="nulová",J132,0)</f>
        <v>0</v>
      </c>
      <c r="BJ132" s="20" t="s">
        <v>83</v>
      </c>
      <c r="BK132" s="228">
        <f>ROUND(I132*H132,2)</f>
        <v>0</v>
      </c>
      <c r="BL132" s="20" t="s">
        <v>315</v>
      </c>
      <c r="BM132" s="227" t="s">
        <v>1053</v>
      </c>
    </row>
    <row r="133" s="2" customFormat="1">
      <c r="A133" s="41"/>
      <c r="B133" s="42"/>
      <c r="C133" s="43"/>
      <c r="D133" s="229" t="s">
        <v>317</v>
      </c>
      <c r="E133" s="43"/>
      <c r="F133" s="230" t="s">
        <v>949</v>
      </c>
      <c r="G133" s="43"/>
      <c r="H133" s="43"/>
      <c r="I133" s="231"/>
      <c r="J133" s="43"/>
      <c r="K133" s="43"/>
      <c r="L133" s="47"/>
      <c r="M133" s="232"/>
      <c r="N133" s="233"/>
      <c r="O133" s="87"/>
      <c r="P133" s="87"/>
      <c r="Q133" s="87"/>
      <c r="R133" s="87"/>
      <c r="S133" s="87"/>
      <c r="T133" s="88"/>
      <c r="U133" s="41"/>
      <c r="V133" s="41"/>
      <c r="W133" s="41"/>
      <c r="X133" s="41"/>
      <c r="Y133" s="41"/>
      <c r="Z133" s="41"/>
      <c r="AA133" s="41"/>
      <c r="AB133" s="41"/>
      <c r="AC133" s="41"/>
      <c r="AD133" s="41"/>
      <c r="AE133" s="41"/>
      <c r="AT133" s="20" t="s">
        <v>317</v>
      </c>
      <c r="AU133" s="20" t="s">
        <v>85</v>
      </c>
    </row>
    <row r="134" s="13" customFormat="1">
      <c r="A134" s="13"/>
      <c r="B134" s="234"/>
      <c r="C134" s="235"/>
      <c r="D134" s="236" t="s">
        <v>319</v>
      </c>
      <c r="E134" s="237" t="s">
        <v>19</v>
      </c>
      <c r="F134" s="238" t="s">
        <v>1054</v>
      </c>
      <c r="G134" s="235"/>
      <c r="H134" s="239">
        <v>1.05</v>
      </c>
      <c r="I134" s="240"/>
      <c r="J134" s="235"/>
      <c r="K134" s="235"/>
      <c r="L134" s="241"/>
      <c r="M134" s="242"/>
      <c r="N134" s="243"/>
      <c r="O134" s="243"/>
      <c r="P134" s="243"/>
      <c r="Q134" s="243"/>
      <c r="R134" s="243"/>
      <c r="S134" s="243"/>
      <c r="T134" s="244"/>
      <c r="U134" s="13"/>
      <c r="V134" s="13"/>
      <c r="W134" s="13"/>
      <c r="X134" s="13"/>
      <c r="Y134" s="13"/>
      <c r="Z134" s="13"/>
      <c r="AA134" s="13"/>
      <c r="AB134" s="13"/>
      <c r="AC134" s="13"/>
      <c r="AD134" s="13"/>
      <c r="AE134" s="13"/>
      <c r="AT134" s="245" t="s">
        <v>319</v>
      </c>
      <c r="AU134" s="245" t="s">
        <v>85</v>
      </c>
      <c r="AV134" s="13" t="s">
        <v>85</v>
      </c>
      <c r="AW134" s="13" t="s">
        <v>37</v>
      </c>
      <c r="AX134" s="13" t="s">
        <v>76</v>
      </c>
      <c r="AY134" s="245" t="s">
        <v>308</v>
      </c>
    </row>
    <row r="135" s="13" customFormat="1">
      <c r="A135" s="13"/>
      <c r="B135" s="234"/>
      <c r="C135" s="235"/>
      <c r="D135" s="236" t="s">
        <v>319</v>
      </c>
      <c r="E135" s="237" t="s">
        <v>19</v>
      </c>
      <c r="F135" s="238" t="s">
        <v>1055</v>
      </c>
      <c r="G135" s="235"/>
      <c r="H135" s="239">
        <v>4.4699999999999998</v>
      </c>
      <c r="I135" s="240"/>
      <c r="J135" s="235"/>
      <c r="K135" s="235"/>
      <c r="L135" s="241"/>
      <c r="M135" s="242"/>
      <c r="N135" s="243"/>
      <c r="O135" s="243"/>
      <c r="P135" s="243"/>
      <c r="Q135" s="243"/>
      <c r="R135" s="243"/>
      <c r="S135" s="243"/>
      <c r="T135" s="244"/>
      <c r="U135" s="13"/>
      <c r="V135" s="13"/>
      <c r="W135" s="13"/>
      <c r="X135" s="13"/>
      <c r="Y135" s="13"/>
      <c r="Z135" s="13"/>
      <c r="AA135" s="13"/>
      <c r="AB135" s="13"/>
      <c r="AC135" s="13"/>
      <c r="AD135" s="13"/>
      <c r="AE135" s="13"/>
      <c r="AT135" s="245" t="s">
        <v>319</v>
      </c>
      <c r="AU135" s="245" t="s">
        <v>85</v>
      </c>
      <c r="AV135" s="13" t="s">
        <v>85</v>
      </c>
      <c r="AW135" s="13" t="s">
        <v>37</v>
      </c>
      <c r="AX135" s="13" t="s">
        <v>76</v>
      </c>
      <c r="AY135" s="245" t="s">
        <v>308</v>
      </c>
    </row>
    <row r="136" s="13" customFormat="1">
      <c r="A136" s="13"/>
      <c r="B136" s="234"/>
      <c r="C136" s="235"/>
      <c r="D136" s="236" t="s">
        <v>319</v>
      </c>
      <c r="E136" s="237" t="s">
        <v>19</v>
      </c>
      <c r="F136" s="238" t="s">
        <v>1049</v>
      </c>
      <c r="G136" s="235"/>
      <c r="H136" s="239">
        <v>0.36499999999999999</v>
      </c>
      <c r="I136" s="240"/>
      <c r="J136" s="235"/>
      <c r="K136" s="235"/>
      <c r="L136" s="241"/>
      <c r="M136" s="242"/>
      <c r="N136" s="243"/>
      <c r="O136" s="243"/>
      <c r="P136" s="243"/>
      <c r="Q136" s="243"/>
      <c r="R136" s="243"/>
      <c r="S136" s="243"/>
      <c r="T136" s="244"/>
      <c r="U136" s="13"/>
      <c r="V136" s="13"/>
      <c r="W136" s="13"/>
      <c r="X136" s="13"/>
      <c r="Y136" s="13"/>
      <c r="Z136" s="13"/>
      <c r="AA136" s="13"/>
      <c r="AB136" s="13"/>
      <c r="AC136" s="13"/>
      <c r="AD136" s="13"/>
      <c r="AE136" s="13"/>
      <c r="AT136" s="245" t="s">
        <v>319</v>
      </c>
      <c r="AU136" s="245" t="s">
        <v>85</v>
      </c>
      <c r="AV136" s="13" t="s">
        <v>85</v>
      </c>
      <c r="AW136" s="13" t="s">
        <v>37</v>
      </c>
      <c r="AX136" s="13" t="s">
        <v>76</v>
      </c>
      <c r="AY136" s="245" t="s">
        <v>308</v>
      </c>
    </row>
    <row r="137" s="13" customFormat="1">
      <c r="A137" s="13"/>
      <c r="B137" s="234"/>
      <c r="C137" s="235"/>
      <c r="D137" s="236" t="s">
        <v>319</v>
      </c>
      <c r="E137" s="237" t="s">
        <v>19</v>
      </c>
      <c r="F137" s="238" t="s">
        <v>1047</v>
      </c>
      <c r="G137" s="235"/>
      <c r="H137" s="239">
        <v>1.615</v>
      </c>
      <c r="I137" s="240"/>
      <c r="J137" s="235"/>
      <c r="K137" s="235"/>
      <c r="L137" s="241"/>
      <c r="M137" s="242"/>
      <c r="N137" s="243"/>
      <c r="O137" s="243"/>
      <c r="P137" s="243"/>
      <c r="Q137" s="243"/>
      <c r="R137" s="243"/>
      <c r="S137" s="243"/>
      <c r="T137" s="244"/>
      <c r="U137" s="13"/>
      <c r="V137" s="13"/>
      <c r="W137" s="13"/>
      <c r="X137" s="13"/>
      <c r="Y137" s="13"/>
      <c r="Z137" s="13"/>
      <c r="AA137" s="13"/>
      <c r="AB137" s="13"/>
      <c r="AC137" s="13"/>
      <c r="AD137" s="13"/>
      <c r="AE137" s="13"/>
      <c r="AT137" s="245" t="s">
        <v>319</v>
      </c>
      <c r="AU137" s="245" t="s">
        <v>85</v>
      </c>
      <c r="AV137" s="13" t="s">
        <v>85</v>
      </c>
      <c r="AW137" s="13" t="s">
        <v>37</v>
      </c>
      <c r="AX137" s="13" t="s">
        <v>76</v>
      </c>
      <c r="AY137" s="245" t="s">
        <v>308</v>
      </c>
    </row>
    <row r="138" s="13" customFormat="1">
      <c r="A138" s="13"/>
      <c r="B138" s="234"/>
      <c r="C138" s="235"/>
      <c r="D138" s="236" t="s">
        <v>319</v>
      </c>
      <c r="E138" s="237" t="s">
        <v>19</v>
      </c>
      <c r="F138" s="238" t="s">
        <v>1056</v>
      </c>
      <c r="G138" s="235"/>
      <c r="H138" s="239">
        <v>0.27600000000000002</v>
      </c>
      <c r="I138" s="240"/>
      <c r="J138" s="235"/>
      <c r="K138" s="235"/>
      <c r="L138" s="241"/>
      <c r="M138" s="242"/>
      <c r="N138" s="243"/>
      <c r="O138" s="243"/>
      <c r="P138" s="243"/>
      <c r="Q138" s="243"/>
      <c r="R138" s="243"/>
      <c r="S138" s="243"/>
      <c r="T138" s="244"/>
      <c r="U138" s="13"/>
      <c r="V138" s="13"/>
      <c r="W138" s="13"/>
      <c r="X138" s="13"/>
      <c r="Y138" s="13"/>
      <c r="Z138" s="13"/>
      <c r="AA138" s="13"/>
      <c r="AB138" s="13"/>
      <c r="AC138" s="13"/>
      <c r="AD138" s="13"/>
      <c r="AE138" s="13"/>
      <c r="AT138" s="245" t="s">
        <v>319</v>
      </c>
      <c r="AU138" s="245" t="s">
        <v>85</v>
      </c>
      <c r="AV138" s="13" t="s">
        <v>85</v>
      </c>
      <c r="AW138" s="13" t="s">
        <v>37</v>
      </c>
      <c r="AX138" s="13" t="s">
        <v>76</v>
      </c>
      <c r="AY138" s="245" t="s">
        <v>308</v>
      </c>
    </row>
    <row r="139" s="15" customFormat="1">
      <c r="A139" s="15"/>
      <c r="B139" s="259"/>
      <c r="C139" s="260"/>
      <c r="D139" s="236" t="s">
        <v>319</v>
      </c>
      <c r="E139" s="261" t="s">
        <v>19</v>
      </c>
      <c r="F139" s="262" t="s">
        <v>448</v>
      </c>
      <c r="G139" s="260"/>
      <c r="H139" s="263">
        <v>7.7759999999999998</v>
      </c>
      <c r="I139" s="264"/>
      <c r="J139" s="260"/>
      <c r="K139" s="260"/>
      <c r="L139" s="265"/>
      <c r="M139" s="266"/>
      <c r="N139" s="267"/>
      <c r="O139" s="267"/>
      <c r="P139" s="267"/>
      <c r="Q139" s="267"/>
      <c r="R139" s="267"/>
      <c r="S139" s="267"/>
      <c r="T139" s="268"/>
      <c r="U139" s="15"/>
      <c r="V139" s="15"/>
      <c r="W139" s="15"/>
      <c r="X139" s="15"/>
      <c r="Y139" s="15"/>
      <c r="Z139" s="15"/>
      <c r="AA139" s="15"/>
      <c r="AB139" s="15"/>
      <c r="AC139" s="15"/>
      <c r="AD139" s="15"/>
      <c r="AE139" s="15"/>
      <c r="AT139" s="269" t="s">
        <v>319</v>
      </c>
      <c r="AU139" s="269" t="s">
        <v>85</v>
      </c>
      <c r="AV139" s="15" t="s">
        <v>315</v>
      </c>
      <c r="AW139" s="15" t="s">
        <v>37</v>
      </c>
      <c r="AX139" s="15" t="s">
        <v>83</v>
      </c>
      <c r="AY139" s="269" t="s">
        <v>308</v>
      </c>
    </row>
    <row r="140" s="2" customFormat="1" ht="24.15" customHeight="1">
      <c r="A140" s="41"/>
      <c r="B140" s="42"/>
      <c r="C140" s="216" t="s">
        <v>8</v>
      </c>
      <c r="D140" s="216" t="s">
        <v>310</v>
      </c>
      <c r="E140" s="217" t="s">
        <v>952</v>
      </c>
      <c r="F140" s="218" t="s">
        <v>953</v>
      </c>
      <c r="G140" s="219" t="s">
        <v>493</v>
      </c>
      <c r="H140" s="220">
        <v>147.74100000000001</v>
      </c>
      <c r="I140" s="221"/>
      <c r="J140" s="222">
        <f>ROUND(I140*H140,2)</f>
        <v>0</v>
      </c>
      <c r="K140" s="218" t="s">
        <v>314</v>
      </c>
      <c r="L140" s="47"/>
      <c r="M140" s="223" t="s">
        <v>19</v>
      </c>
      <c r="N140" s="224" t="s">
        <v>47</v>
      </c>
      <c r="O140" s="87"/>
      <c r="P140" s="225">
        <f>O140*H140</f>
        <v>0</v>
      </c>
      <c r="Q140" s="225">
        <v>0</v>
      </c>
      <c r="R140" s="225">
        <f>Q140*H140</f>
        <v>0</v>
      </c>
      <c r="S140" s="225">
        <v>0</v>
      </c>
      <c r="T140" s="226">
        <f>S140*H140</f>
        <v>0</v>
      </c>
      <c r="U140" s="41"/>
      <c r="V140" s="41"/>
      <c r="W140" s="41"/>
      <c r="X140" s="41"/>
      <c r="Y140" s="41"/>
      <c r="Z140" s="41"/>
      <c r="AA140" s="41"/>
      <c r="AB140" s="41"/>
      <c r="AC140" s="41"/>
      <c r="AD140" s="41"/>
      <c r="AE140" s="41"/>
      <c r="AR140" s="227" t="s">
        <v>315</v>
      </c>
      <c r="AT140" s="227" t="s">
        <v>310</v>
      </c>
      <c r="AU140" s="227" t="s">
        <v>85</v>
      </c>
      <c r="AY140" s="20" t="s">
        <v>308</v>
      </c>
      <c r="BE140" s="228">
        <f>IF(N140="základní",J140,0)</f>
        <v>0</v>
      </c>
      <c r="BF140" s="228">
        <f>IF(N140="snížená",J140,0)</f>
        <v>0</v>
      </c>
      <c r="BG140" s="228">
        <f>IF(N140="zákl. přenesená",J140,0)</f>
        <v>0</v>
      </c>
      <c r="BH140" s="228">
        <f>IF(N140="sníž. přenesená",J140,0)</f>
        <v>0</v>
      </c>
      <c r="BI140" s="228">
        <f>IF(N140="nulová",J140,0)</f>
        <v>0</v>
      </c>
      <c r="BJ140" s="20" t="s">
        <v>83</v>
      </c>
      <c r="BK140" s="228">
        <f>ROUND(I140*H140,2)</f>
        <v>0</v>
      </c>
      <c r="BL140" s="20" t="s">
        <v>315</v>
      </c>
      <c r="BM140" s="227" t="s">
        <v>1057</v>
      </c>
    </row>
    <row r="141" s="2" customFormat="1">
      <c r="A141" s="41"/>
      <c r="B141" s="42"/>
      <c r="C141" s="43"/>
      <c r="D141" s="229" t="s">
        <v>317</v>
      </c>
      <c r="E141" s="43"/>
      <c r="F141" s="230" t="s">
        <v>955</v>
      </c>
      <c r="G141" s="43"/>
      <c r="H141" s="43"/>
      <c r="I141" s="231"/>
      <c r="J141" s="43"/>
      <c r="K141" s="43"/>
      <c r="L141" s="47"/>
      <c r="M141" s="232"/>
      <c r="N141" s="233"/>
      <c r="O141" s="87"/>
      <c r="P141" s="87"/>
      <c r="Q141" s="87"/>
      <c r="R141" s="87"/>
      <c r="S141" s="87"/>
      <c r="T141" s="88"/>
      <c r="U141" s="41"/>
      <c r="V141" s="41"/>
      <c r="W141" s="41"/>
      <c r="X141" s="41"/>
      <c r="Y141" s="41"/>
      <c r="Z141" s="41"/>
      <c r="AA141" s="41"/>
      <c r="AB141" s="41"/>
      <c r="AC141" s="41"/>
      <c r="AD141" s="41"/>
      <c r="AE141" s="41"/>
      <c r="AT141" s="20" t="s">
        <v>317</v>
      </c>
      <c r="AU141" s="20" t="s">
        <v>85</v>
      </c>
    </row>
    <row r="142" s="13" customFormat="1">
      <c r="A142" s="13"/>
      <c r="B142" s="234"/>
      <c r="C142" s="235"/>
      <c r="D142" s="236" t="s">
        <v>319</v>
      </c>
      <c r="E142" s="237" t="s">
        <v>19</v>
      </c>
      <c r="F142" s="238" t="s">
        <v>1058</v>
      </c>
      <c r="G142" s="235"/>
      <c r="H142" s="239">
        <v>19.949999999999999</v>
      </c>
      <c r="I142" s="240"/>
      <c r="J142" s="235"/>
      <c r="K142" s="235"/>
      <c r="L142" s="241"/>
      <c r="M142" s="242"/>
      <c r="N142" s="243"/>
      <c r="O142" s="243"/>
      <c r="P142" s="243"/>
      <c r="Q142" s="243"/>
      <c r="R142" s="243"/>
      <c r="S142" s="243"/>
      <c r="T142" s="244"/>
      <c r="U142" s="13"/>
      <c r="V142" s="13"/>
      <c r="W142" s="13"/>
      <c r="X142" s="13"/>
      <c r="Y142" s="13"/>
      <c r="Z142" s="13"/>
      <c r="AA142" s="13"/>
      <c r="AB142" s="13"/>
      <c r="AC142" s="13"/>
      <c r="AD142" s="13"/>
      <c r="AE142" s="13"/>
      <c r="AT142" s="245" t="s">
        <v>319</v>
      </c>
      <c r="AU142" s="245" t="s">
        <v>85</v>
      </c>
      <c r="AV142" s="13" t="s">
        <v>85</v>
      </c>
      <c r="AW142" s="13" t="s">
        <v>37</v>
      </c>
      <c r="AX142" s="13" t="s">
        <v>76</v>
      </c>
      <c r="AY142" s="245" t="s">
        <v>308</v>
      </c>
    </row>
    <row r="143" s="13" customFormat="1">
      <c r="A143" s="13"/>
      <c r="B143" s="234"/>
      <c r="C143" s="235"/>
      <c r="D143" s="236" t="s">
        <v>319</v>
      </c>
      <c r="E143" s="237" t="s">
        <v>19</v>
      </c>
      <c r="F143" s="238" t="s">
        <v>1059</v>
      </c>
      <c r="G143" s="235"/>
      <c r="H143" s="239">
        <v>84.930000000000007</v>
      </c>
      <c r="I143" s="240"/>
      <c r="J143" s="235"/>
      <c r="K143" s="235"/>
      <c r="L143" s="241"/>
      <c r="M143" s="242"/>
      <c r="N143" s="243"/>
      <c r="O143" s="243"/>
      <c r="P143" s="243"/>
      <c r="Q143" s="243"/>
      <c r="R143" s="243"/>
      <c r="S143" s="243"/>
      <c r="T143" s="244"/>
      <c r="U143" s="13"/>
      <c r="V143" s="13"/>
      <c r="W143" s="13"/>
      <c r="X143" s="13"/>
      <c r="Y143" s="13"/>
      <c r="Z143" s="13"/>
      <c r="AA143" s="13"/>
      <c r="AB143" s="13"/>
      <c r="AC143" s="13"/>
      <c r="AD143" s="13"/>
      <c r="AE143" s="13"/>
      <c r="AT143" s="245" t="s">
        <v>319</v>
      </c>
      <c r="AU143" s="245" t="s">
        <v>85</v>
      </c>
      <c r="AV143" s="13" t="s">
        <v>85</v>
      </c>
      <c r="AW143" s="13" t="s">
        <v>37</v>
      </c>
      <c r="AX143" s="13" t="s">
        <v>76</v>
      </c>
      <c r="AY143" s="245" t="s">
        <v>308</v>
      </c>
    </row>
    <row r="144" s="13" customFormat="1">
      <c r="A144" s="13"/>
      <c r="B144" s="234"/>
      <c r="C144" s="235"/>
      <c r="D144" s="236" t="s">
        <v>319</v>
      </c>
      <c r="E144" s="237" t="s">
        <v>19</v>
      </c>
      <c r="F144" s="238" t="s">
        <v>1060</v>
      </c>
      <c r="G144" s="235"/>
      <c r="H144" s="239">
        <v>6.9320000000000004</v>
      </c>
      <c r="I144" s="240"/>
      <c r="J144" s="235"/>
      <c r="K144" s="235"/>
      <c r="L144" s="241"/>
      <c r="M144" s="242"/>
      <c r="N144" s="243"/>
      <c r="O144" s="243"/>
      <c r="P144" s="243"/>
      <c r="Q144" s="243"/>
      <c r="R144" s="243"/>
      <c r="S144" s="243"/>
      <c r="T144" s="244"/>
      <c r="U144" s="13"/>
      <c r="V144" s="13"/>
      <c r="W144" s="13"/>
      <c r="X144" s="13"/>
      <c r="Y144" s="13"/>
      <c r="Z144" s="13"/>
      <c r="AA144" s="13"/>
      <c r="AB144" s="13"/>
      <c r="AC144" s="13"/>
      <c r="AD144" s="13"/>
      <c r="AE144" s="13"/>
      <c r="AT144" s="245" t="s">
        <v>319</v>
      </c>
      <c r="AU144" s="245" t="s">
        <v>85</v>
      </c>
      <c r="AV144" s="13" t="s">
        <v>85</v>
      </c>
      <c r="AW144" s="13" t="s">
        <v>37</v>
      </c>
      <c r="AX144" s="13" t="s">
        <v>76</v>
      </c>
      <c r="AY144" s="245" t="s">
        <v>308</v>
      </c>
    </row>
    <row r="145" s="13" customFormat="1">
      <c r="A145" s="13"/>
      <c r="B145" s="234"/>
      <c r="C145" s="235"/>
      <c r="D145" s="236" t="s">
        <v>319</v>
      </c>
      <c r="E145" s="237" t="s">
        <v>19</v>
      </c>
      <c r="F145" s="238" t="s">
        <v>1061</v>
      </c>
      <c r="G145" s="235"/>
      <c r="H145" s="239">
        <v>30.684999999999999</v>
      </c>
      <c r="I145" s="240"/>
      <c r="J145" s="235"/>
      <c r="K145" s="235"/>
      <c r="L145" s="241"/>
      <c r="M145" s="242"/>
      <c r="N145" s="243"/>
      <c r="O145" s="243"/>
      <c r="P145" s="243"/>
      <c r="Q145" s="243"/>
      <c r="R145" s="243"/>
      <c r="S145" s="243"/>
      <c r="T145" s="244"/>
      <c r="U145" s="13"/>
      <c r="V145" s="13"/>
      <c r="W145" s="13"/>
      <c r="X145" s="13"/>
      <c r="Y145" s="13"/>
      <c r="Z145" s="13"/>
      <c r="AA145" s="13"/>
      <c r="AB145" s="13"/>
      <c r="AC145" s="13"/>
      <c r="AD145" s="13"/>
      <c r="AE145" s="13"/>
      <c r="AT145" s="245" t="s">
        <v>319</v>
      </c>
      <c r="AU145" s="245" t="s">
        <v>85</v>
      </c>
      <c r="AV145" s="13" t="s">
        <v>85</v>
      </c>
      <c r="AW145" s="13" t="s">
        <v>37</v>
      </c>
      <c r="AX145" s="13" t="s">
        <v>76</v>
      </c>
      <c r="AY145" s="245" t="s">
        <v>308</v>
      </c>
    </row>
    <row r="146" s="13" customFormat="1">
      <c r="A146" s="13"/>
      <c r="B146" s="234"/>
      <c r="C146" s="235"/>
      <c r="D146" s="236" t="s">
        <v>319</v>
      </c>
      <c r="E146" s="237" t="s">
        <v>19</v>
      </c>
      <c r="F146" s="238" t="s">
        <v>1062</v>
      </c>
      <c r="G146" s="235"/>
      <c r="H146" s="239">
        <v>5.2439999999999998</v>
      </c>
      <c r="I146" s="240"/>
      <c r="J146" s="235"/>
      <c r="K146" s="235"/>
      <c r="L146" s="241"/>
      <c r="M146" s="242"/>
      <c r="N146" s="243"/>
      <c r="O146" s="243"/>
      <c r="P146" s="243"/>
      <c r="Q146" s="243"/>
      <c r="R146" s="243"/>
      <c r="S146" s="243"/>
      <c r="T146" s="244"/>
      <c r="U146" s="13"/>
      <c r="V146" s="13"/>
      <c r="W146" s="13"/>
      <c r="X146" s="13"/>
      <c r="Y146" s="13"/>
      <c r="Z146" s="13"/>
      <c r="AA146" s="13"/>
      <c r="AB146" s="13"/>
      <c r="AC146" s="13"/>
      <c r="AD146" s="13"/>
      <c r="AE146" s="13"/>
      <c r="AT146" s="245" t="s">
        <v>319</v>
      </c>
      <c r="AU146" s="245" t="s">
        <v>85</v>
      </c>
      <c r="AV146" s="13" t="s">
        <v>85</v>
      </c>
      <c r="AW146" s="13" t="s">
        <v>37</v>
      </c>
      <c r="AX146" s="13" t="s">
        <v>76</v>
      </c>
      <c r="AY146" s="245" t="s">
        <v>308</v>
      </c>
    </row>
    <row r="147" s="15" customFormat="1">
      <c r="A147" s="15"/>
      <c r="B147" s="259"/>
      <c r="C147" s="260"/>
      <c r="D147" s="236" t="s">
        <v>319</v>
      </c>
      <c r="E147" s="261" t="s">
        <v>19</v>
      </c>
      <c r="F147" s="262" t="s">
        <v>448</v>
      </c>
      <c r="G147" s="260"/>
      <c r="H147" s="263">
        <v>147.74100000000001</v>
      </c>
      <c r="I147" s="264"/>
      <c r="J147" s="260"/>
      <c r="K147" s="260"/>
      <c r="L147" s="265"/>
      <c r="M147" s="266"/>
      <c r="N147" s="267"/>
      <c r="O147" s="267"/>
      <c r="P147" s="267"/>
      <c r="Q147" s="267"/>
      <c r="R147" s="267"/>
      <c r="S147" s="267"/>
      <c r="T147" s="268"/>
      <c r="U147" s="15"/>
      <c r="V147" s="15"/>
      <c r="W147" s="15"/>
      <c r="X147" s="15"/>
      <c r="Y147" s="15"/>
      <c r="Z147" s="15"/>
      <c r="AA147" s="15"/>
      <c r="AB147" s="15"/>
      <c r="AC147" s="15"/>
      <c r="AD147" s="15"/>
      <c r="AE147" s="15"/>
      <c r="AT147" s="269" t="s">
        <v>319</v>
      </c>
      <c r="AU147" s="269" t="s">
        <v>85</v>
      </c>
      <c r="AV147" s="15" t="s">
        <v>315</v>
      </c>
      <c r="AW147" s="15" t="s">
        <v>37</v>
      </c>
      <c r="AX147" s="15" t="s">
        <v>83</v>
      </c>
      <c r="AY147" s="269" t="s">
        <v>308</v>
      </c>
    </row>
    <row r="148" s="12" customFormat="1" ht="22.8" customHeight="1">
      <c r="A148" s="12"/>
      <c r="B148" s="200"/>
      <c r="C148" s="201"/>
      <c r="D148" s="202" t="s">
        <v>75</v>
      </c>
      <c r="E148" s="214" t="s">
        <v>518</v>
      </c>
      <c r="F148" s="214" t="s">
        <v>519</v>
      </c>
      <c r="G148" s="201"/>
      <c r="H148" s="201"/>
      <c r="I148" s="204"/>
      <c r="J148" s="215">
        <f>BK148</f>
        <v>0</v>
      </c>
      <c r="K148" s="201"/>
      <c r="L148" s="206"/>
      <c r="M148" s="207"/>
      <c r="N148" s="208"/>
      <c r="O148" s="208"/>
      <c r="P148" s="209">
        <f>SUM(P149:P150)</f>
        <v>0</v>
      </c>
      <c r="Q148" s="208"/>
      <c r="R148" s="209">
        <f>SUM(R149:R150)</f>
        <v>0</v>
      </c>
      <c r="S148" s="208"/>
      <c r="T148" s="210">
        <f>SUM(T149:T150)</f>
        <v>0</v>
      </c>
      <c r="U148" s="12"/>
      <c r="V148" s="12"/>
      <c r="W148" s="12"/>
      <c r="X148" s="12"/>
      <c r="Y148" s="12"/>
      <c r="Z148" s="12"/>
      <c r="AA148" s="12"/>
      <c r="AB148" s="12"/>
      <c r="AC148" s="12"/>
      <c r="AD148" s="12"/>
      <c r="AE148" s="12"/>
      <c r="AR148" s="211" t="s">
        <v>83</v>
      </c>
      <c r="AT148" s="212" t="s">
        <v>75</v>
      </c>
      <c r="AU148" s="212" t="s">
        <v>83</v>
      </c>
      <c r="AY148" s="211" t="s">
        <v>308</v>
      </c>
      <c r="BK148" s="213">
        <f>SUM(BK149:BK150)</f>
        <v>0</v>
      </c>
    </row>
    <row r="149" s="2" customFormat="1" ht="16.5" customHeight="1">
      <c r="A149" s="41"/>
      <c r="B149" s="42"/>
      <c r="C149" s="216" t="s">
        <v>376</v>
      </c>
      <c r="D149" s="216" t="s">
        <v>310</v>
      </c>
      <c r="E149" s="217" t="s">
        <v>960</v>
      </c>
      <c r="F149" s="218" t="s">
        <v>961</v>
      </c>
      <c r="G149" s="219" t="s">
        <v>493</v>
      </c>
      <c r="H149" s="220">
        <v>0.0060000000000000001</v>
      </c>
      <c r="I149" s="221"/>
      <c r="J149" s="222">
        <f>ROUND(I149*H149,2)</f>
        <v>0</v>
      </c>
      <c r="K149" s="218" t="s">
        <v>902</v>
      </c>
      <c r="L149" s="47"/>
      <c r="M149" s="223" t="s">
        <v>19</v>
      </c>
      <c r="N149" s="224" t="s">
        <v>47</v>
      </c>
      <c r="O149" s="87"/>
      <c r="P149" s="225">
        <f>O149*H149</f>
        <v>0</v>
      </c>
      <c r="Q149" s="225">
        <v>0</v>
      </c>
      <c r="R149" s="225">
        <f>Q149*H149</f>
        <v>0</v>
      </c>
      <c r="S149" s="225">
        <v>0</v>
      </c>
      <c r="T149" s="226">
        <f>S149*H149</f>
        <v>0</v>
      </c>
      <c r="U149" s="41"/>
      <c r="V149" s="41"/>
      <c r="W149" s="41"/>
      <c r="X149" s="41"/>
      <c r="Y149" s="41"/>
      <c r="Z149" s="41"/>
      <c r="AA149" s="41"/>
      <c r="AB149" s="41"/>
      <c r="AC149" s="41"/>
      <c r="AD149" s="41"/>
      <c r="AE149" s="41"/>
      <c r="AR149" s="227" t="s">
        <v>315</v>
      </c>
      <c r="AT149" s="227" t="s">
        <v>310</v>
      </c>
      <c r="AU149" s="227" t="s">
        <v>85</v>
      </c>
      <c r="AY149" s="20" t="s">
        <v>308</v>
      </c>
      <c r="BE149" s="228">
        <f>IF(N149="základní",J149,0)</f>
        <v>0</v>
      </c>
      <c r="BF149" s="228">
        <f>IF(N149="snížená",J149,0)</f>
        <v>0</v>
      </c>
      <c r="BG149" s="228">
        <f>IF(N149="zákl. přenesená",J149,0)</f>
        <v>0</v>
      </c>
      <c r="BH149" s="228">
        <f>IF(N149="sníž. přenesená",J149,0)</f>
        <v>0</v>
      </c>
      <c r="BI149" s="228">
        <f>IF(N149="nulová",J149,0)</f>
        <v>0</v>
      </c>
      <c r="BJ149" s="20" t="s">
        <v>83</v>
      </c>
      <c r="BK149" s="228">
        <f>ROUND(I149*H149,2)</f>
        <v>0</v>
      </c>
      <c r="BL149" s="20" t="s">
        <v>315</v>
      </c>
      <c r="BM149" s="227" t="s">
        <v>1063</v>
      </c>
    </row>
    <row r="150" s="2" customFormat="1">
      <c r="A150" s="41"/>
      <c r="B150" s="42"/>
      <c r="C150" s="43"/>
      <c r="D150" s="229" t="s">
        <v>317</v>
      </c>
      <c r="E150" s="43"/>
      <c r="F150" s="230" t="s">
        <v>963</v>
      </c>
      <c r="G150" s="43"/>
      <c r="H150" s="43"/>
      <c r="I150" s="231"/>
      <c r="J150" s="43"/>
      <c r="K150" s="43"/>
      <c r="L150" s="47"/>
      <c r="M150" s="232"/>
      <c r="N150" s="233"/>
      <c r="O150" s="87"/>
      <c r="P150" s="87"/>
      <c r="Q150" s="87"/>
      <c r="R150" s="87"/>
      <c r="S150" s="87"/>
      <c r="T150" s="88"/>
      <c r="U150" s="41"/>
      <c r="V150" s="41"/>
      <c r="W150" s="41"/>
      <c r="X150" s="41"/>
      <c r="Y150" s="41"/>
      <c r="Z150" s="41"/>
      <c r="AA150" s="41"/>
      <c r="AB150" s="41"/>
      <c r="AC150" s="41"/>
      <c r="AD150" s="41"/>
      <c r="AE150" s="41"/>
      <c r="AT150" s="20" t="s">
        <v>317</v>
      </c>
      <c r="AU150" s="20" t="s">
        <v>85</v>
      </c>
    </row>
    <row r="151" s="12" customFormat="1" ht="25.92" customHeight="1">
      <c r="A151" s="12"/>
      <c r="B151" s="200"/>
      <c r="C151" s="201"/>
      <c r="D151" s="202" t="s">
        <v>75</v>
      </c>
      <c r="E151" s="203" t="s">
        <v>590</v>
      </c>
      <c r="F151" s="203" t="s">
        <v>591</v>
      </c>
      <c r="G151" s="201"/>
      <c r="H151" s="201"/>
      <c r="I151" s="204"/>
      <c r="J151" s="205">
        <f>BK151</f>
        <v>0</v>
      </c>
      <c r="K151" s="201"/>
      <c r="L151" s="206"/>
      <c r="M151" s="207"/>
      <c r="N151" s="208"/>
      <c r="O151" s="208"/>
      <c r="P151" s="209">
        <f>P152+P156+P160</f>
        <v>0</v>
      </c>
      <c r="Q151" s="208"/>
      <c r="R151" s="209">
        <f>R152+R156+R160</f>
        <v>0</v>
      </c>
      <c r="S151" s="208"/>
      <c r="T151" s="210">
        <f>T152+T156+T160</f>
        <v>2.2558199999999999</v>
      </c>
      <c r="U151" s="12"/>
      <c r="V151" s="12"/>
      <c r="W151" s="12"/>
      <c r="X151" s="12"/>
      <c r="Y151" s="12"/>
      <c r="Z151" s="12"/>
      <c r="AA151" s="12"/>
      <c r="AB151" s="12"/>
      <c r="AC151" s="12"/>
      <c r="AD151" s="12"/>
      <c r="AE151" s="12"/>
      <c r="AR151" s="211" t="s">
        <v>85</v>
      </c>
      <c r="AT151" s="212" t="s">
        <v>75</v>
      </c>
      <c r="AU151" s="212" t="s">
        <v>76</v>
      </c>
      <c r="AY151" s="211" t="s">
        <v>308</v>
      </c>
      <c r="BK151" s="213">
        <f>BK152+BK156+BK160</f>
        <v>0</v>
      </c>
    </row>
    <row r="152" s="12" customFormat="1" ht="22.8" customHeight="1">
      <c r="A152" s="12"/>
      <c r="B152" s="200"/>
      <c r="C152" s="201"/>
      <c r="D152" s="202" t="s">
        <v>75</v>
      </c>
      <c r="E152" s="214" t="s">
        <v>964</v>
      </c>
      <c r="F152" s="214" t="s">
        <v>965</v>
      </c>
      <c r="G152" s="201"/>
      <c r="H152" s="201"/>
      <c r="I152" s="204"/>
      <c r="J152" s="215">
        <f>BK152</f>
        <v>0</v>
      </c>
      <c r="K152" s="201"/>
      <c r="L152" s="206"/>
      <c r="M152" s="207"/>
      <c r="N152" s="208"/>
      <c r="O152" s="208"/>
      <c r="P152" s="209">
        <f>SUM(P153:P155)</f>
        <v>0</v>
      </c>
      <c r="Q152" s="208"/>
      <c r="R152" s="209">
        <f>SUM(R153:R155)</f>
        <v>0</v>
      </c>
      <c r="S152" s="208"/>
      <c r="T152" s="210">
        <f>SUM(T153:T155)</f>
        <v>0.27600000000000002</v>
      </c>
      <c r="U152" s="12"/>
      <c r="V152" s="12"/>
      <c r="W152" s="12"/>
      <c r="X152" s="12"/>
      <c r="Y152" s="12"/>
      <c r="Z152" s="12"/>
      <c r="AA152" s="12"/>
      <c r="AB152" s="12"/>
      <c r="AC152" s="12"/>
      <c r="AD152" s="12"/>
      <c r="AE152" s="12"/>
      <c r="AR152" s="211" t="s">
        <v>85</v>
      </c>
      <c r="AT152" s="212" t="s">
        <v>75</v>
      </c>
      <c r="AU152" s="212" t="s">
        <v>83</v>
      </c>
      <c r="AY152" s="211" t="s">
        <v>308</v>
      </c>
      <c r="BK152" s="213">
        <f>SUM(BK153:BK155)</f>
        <v>0</v>
      </c>
    </row>
    <row r="153" s="2" customFormat="1" ht="24.15" customHeight="1">
      <c r="A153" s="41"/>
      <c r="B153" s="42"/>
      <c r="C153" s="216" t="s">
        <v>381</v>
      </c>
      <c r="D153" s="216" t="s">
        <v>310</v>
      </c>
      <c r="E153" s="217" t="s">
        <v>1064</v>
      </c>
      <c r="F153" s="218" t="s">
        <v>1065</v>
      </c>
      <c r="G153" s="219" t="s">
        <v>313</v>
      </c>
      <c r="H153" s="220">
        <v>69</v>
      </c>
      <c r="I153" s="221"/>
      <c r="J153" s="222">
        <f>ROUND(I153*H153,2)</f>
        <v>0</v>
      </c>
      <c r="K153" s="218" t="s">
        <v>314</v>
      </c>
      <c r="L153" s="47"/>
      <c r="M153" s="223" t="s">
        <v>19</v>
      </c>
      <c r="N153" s="224" t="s">
        <v>47</v>
      </c>
      <c r="O153" s="87"/>
      <c r="P153" s="225">
        <f>O153*H153</f>
        <v>0</v>
      </c>
      <c r="Q153" s="225">
        <v>0</v>
      </c>
      <c r="R153" s="225">
        <f>Q153*H153</f>
        <v>0</v>
      </c>
      <c r="S153" s="225">
        <v>0.0040000000000000001</v>
      </c>
      <c r="T153" s="226">
        <f>S153*H153</f>
        <v>0.27600000000000002</v>
      </c>
      <c r="U153" s="41"/>
      <c r="V153" s="41"/>
      <c r="W153" s="41"/>
      <c r="X153" s="41"/>
      <c r="Y153" s="41"/>
      <c r="Z153" s="41"/>
      <c r="AA153" s="41"/>
      <c r="AB153" s="41"/>
      <c r="AC153" s="41"/>
      <c r="AD153" s="41"/>
      <c r="AE153" s="41"/>
      <c r="AR153" s="227" t="s">
        <v>391</v>
      </c>
      <c r="AT153" s="227" t="s">
        <v>310</v>
      </c>
      <c r="AU153" s="227" t="s">
        <v>85</v>
      </c>
      <c r="AY153" s="20" t="s">
        <v>308</v>
      </c>
      <c r="BE153" s="228">
        <f>IF(N153="základní",J153,0)</f>
        <v>0</v>
      </c>
      <c r="BF153" s="228">
        <f>IF(N153="snížená",J153,0)</f>
        <v>0</v>
      </c>
      <c r="BG153" s="228">
        <f>IF(N153="zákl. přenesená",J153,0)</f>
        <v>0</v>
      </c>
      <c r="BH153" s="228">
        <f>IF(N153="sníž. přenesená",J153,0)</f>
        <v>0</v>
      </c>
      <c r="BI153" s="228">
        <f>IF(N153="nulová",J153,0)</f>
        <v>0</v>
      </c>
      <c r="BJ153" s="20" t="s">
        <v>83</v>
      </c>
      <c r="BK153" s="228">
        <f>ROUND(I153*H153,2)</f>
        <v>0</v>
      </c>
      <c r="BL153" s="20" t="s">
        <v>391</v>
      </c>
      <c r="BM153" s="227" t="s">
        <v>1066</v>
      </c>
    </row>
    <row r="154" s="2" customFormat="1">
      <c r="A154" s="41"/>
      <c r="B154" s="42"/>
      <c r="C154" s="43"/>
      <c r="D154" s="229" t="s">
        <v>317</v>
      </c>
      <c r="E154" s="43"/>
      <c r="F154" s="230" t="s">
        <v>1067</v>
      </c>
      <c r="G154" s="43"/>
      <c r="H154" s="43"/>
      <c r="I154" s="231"/>
      <c r="J154" s="43"/>
      <c r="K154" s="43"/>
      <c r="L154" s="47"/>
      <c r="M154" s="232"/>
      <c r="N154" s="233"/>
      <c r="O154" s="87"/>
      <c r="P154" s="87"/>
      <c r="Q154" s="87"/>
      <c r="R154" s="87"/>
      <c r="S154" s="87"/>
      <c r="T154" s="88"/>
      <c r="U154" s="41"/>
      <c r="V154" s="41"/>
      <c r="W154" s="41"/>
      <c r="X154" s="41"/>
      <c r="Y154" s="41"/>
      <c r="Z154" s="41"/>
      <c r="AA154" s="41"/>
      <c r="AB154" s="41"/>
      <c r="AC154" s="41"/>
      <c r="AD154" s="41"/>
      <c r="AE154" s="41"/>
      <c r="AT154" s="20" t="s">
        <v>317</v>
      </c>
      <c r="AU154" s="20" t="s">
        <v>85</v>
      </c>
    </row>
    <row r="155" s="13" customFormat="1">
      <c r="A155" s="13"/>
      <c r="B155" s="234"/>
      <c r="C155" s="235"/>
      <c r="D155" s="236" t="s">
        <v>319</v>
      </c>
      <c r="E155" s="237" t="s">
        <v>19</v>
      </c>
      <c r="F155" s="238" t="s">
        <v>1068</v>
      </c>
      <c r="G155" s="235"/>
      <c r="H155" s="239">
        <v>69</v>
      </c>
      <c r="I155" s="240"/>
      <c r="J155" s="235"/>
      <c r="K155" s="235"/>
      <c r="L155" s="241"/>
      <c r="M155" s="242"/>
      <c r="N155" s="243"/>
      <c r="O155" s="243"/>
      <c r="P155" s="243"/>
      <c r="Q155" s="243"/>
      <c r="R155" s="243"/>
      <c r="S155" s="243"/>
      <c r="T155" s="244"/>
      <c r="U155" s="13"/>
      <c r="V155" s="13"/>
      <c r="W155" s="13"/>
      <c r="X155" s="13"/>
      <c r="Y155" s="13"/>
      <c r="Z155" s="13"/>
      <c r="AA155" s="13"/>
      <c r="AB155" s="13"/>
      <c r="AC155" s="13"/>
      <c r="AD155" s="13"/>
      <c r="AE155" s="13"/>
      <c r="AT155" s="245" t="s">
        <v>319</v>
      </c>
      <c r="AU155" s="245" t="s">
        <v>85</v>
      </c>
      <c r="AV155" s="13" t="s">
        <v>85</v>
      </c>
      <c r="AW155" s="13" t="s">
        <v>37</v>
      </c>
      <c r="AX155" s="13" t="s">
        <v>83</v>
      </c>
      <c r="AY155" s="245" t="s">
        <v>308</v>
      </c>
    </row>
    <row r="156" s="12" customFormat="1" ht="22.8" customHeight="1">
      <c r="A156" s="12"/>
      <c r="B156" s="200"/>
      <c r="C156" s="201"/>
      <c r="D156" s="202" t="s">
        <v>75</v>
      </c>
      <c r="E156" s="214" t="s">
        <v>1011</v>
      </c>
      <c r="F156" s="214" t="s">
        <v>1012</v>
      </c>
      <c r="G156" s="201"/>
      <c r="H156" s="201"/>
      <c r="I156" s="204"/>
      <c r="J156" s="215">
        <f>BK156</f>
        <v>0</v>
      </c>
      <c r="K156" s="201"/>
      <c r="L156" s="206"/>
      <c r="M156" s="207"/>
      <c r="N156" s="208"/>
      <c r="O156" s="208"/>
      <c r="P156" s="209">
        <f>SUM(P157:P159)</f>
        <v>0</v>
      </c>
      <c r="Q156" s="208"/>
      <c r="R156" s="209">
        <f>SUM(R157:R159)</f>
        <v>0</v>
      </c>
      <c r="S156" s="208"/>
      <c r="T156" s="210">
        <f>SUM(T157:T159)</f>
        <v>0.36481999999999998</v>
      </c>
      <c r="U156" s="12"/>
      <c r="V156" s="12"/>
      <c r="W156" s="12"/>
      <c r="X156" s="12"/>
      <c r="Y156" s="12"/>
      <c r="Z156" s="12"/>
      <c r="AA156" s="12"/>
      <c r="AB156" s="12"/>
      <c r="AC156" s="12"/>
      <c r="AD156" s="12"/>
      <c r="AE156" s="12"/>
      <c r="AR156" s="211" t="s">
        <v>85</v>
      </c>
      <c r="AT156" s="212" t="s">
        <v>75</v>
      </c>
      <c r="AU156" s="212" t="s">
        <v>83</v>
      </c>
      <c r="AY156" s="211" t="s">
        <v>308</v>
      </c>
      <c r="BK156" s="213">
        <f>SUM(BK157:BK159)</f>
        <v>0</v>
      </c>
    </row>
    <row r="157" s="2" customFormat="1" ht="16.5" customHeight="1">
      <c r="A157" s="41"/>
      <c r="B157" s="42"/>
      <c r="C157" s="216" t="s">
        <v>386</v>
      </c>
      <c r="D157" s="216" t="s">
        <v>310</v>
      </c>
      <c r="E157" s="217" t="s">
        <v>1013</v>
      </c>
      <c r="F157" s="218" t="s">
        <v>1014</v>
      </c>
      <c r="G157" s="219" t="s">
        <v>313</v>
      </c>
      <c r="H157" s="220">
        <v>14.800000000000001</v>
      </c>
      <c r="I157" s="221"/>
      <c r="J157" s="222">
        <f>ROUND(I157*H157,2)</f>
        <v>0</v>
      </c>
      <c r="K157" s="218" t="s">
        <v>314</v>
      </c>
      <c r="L157" s="47"/>
      <c r="M157" s="223" t="s">
        <v>19</v>
      </c>
      <c r="N157" s="224" t="s">
        <v>47</v>
      </c>
      <c r="O157" s="87"/>
      <c r="P157" s="225">
        <f>O157*H157</f>
        <v>0</v>
      </c>
      <c r="Q157" s="225">
        <v>0</v>
      </c>
      <c r="R157" s="225">
        <f>Q157*H157</f>
        <v>0</v>
      </c>
      <c r="S157" s="225">
        <v>0.024649999999999998</v>
      </c>
      <c r="T157" s="226">
        <f>S157*H157</f>
        <v>0.36481999999999998</v>
      </c>
      <c r="U157" s="41"/>
      <c r="V157" s="41"/>
      <c r="W157" s="41"/>
      <c r="X157" s="41"/>
      <c r="Y157" s="41"/>
      <c r="Z157" s="41"/>
      <c r="AA157" s="41"/>
      <c r="AB157" s="41"/>
      <c r="AC157" s="41"/>
      <c r="AD157" s="41"/>
      <c r="AE157" s="41"/>
      <c r="AR157" s="227" t="s">
        <v>391</v>
      </c>
      <c r="AT157" s="227" t="s">
        <v>310</v>
      </c>
      <c r="AU157" s="227" t="s">
        <v>85</v>
      </c>
      <c r="AY157" s="20" t="s">
        <v>308</v>
      </c>
      <c r="BE157" s="228">
        <f>IF(N157="základní",J157,0)</f>
        <v>0</v>
      </c>
      <c r="BF157" s="228">
        <f>IF(N157="snížená",J157,0)</f>
        <v>0</v>
      </c>
      <c r="BG157" s="228">
        <f>IF(N157="zákl. přenesená",J157,0)</f>
        <v>0</v>
      </c>
      <c r="BH157" s="228">
        <f>IF(N157="sníž. přenesená",J157,0)</f>
        <v>0</v>
      </c>
      <c r="BI157" s="228">
        <f>IF(N157="nulová",J157,0)</f>
        <v>0</v>
      </c>
      <c r="BJ157" s="20" t="s">
        <v>83</v>
      </c>
      <c r="BK157" s="228">
        <f>ROUND(I157*H157,2)</f>
        <v>0</v>
      </c>
      <c r="BL157" s="20" t="s">
        <v>391</v>
      </c>
      <c r="BM157" s="227" t="s">
        <v>1069</v>
      </c>
    </row>
    <row r="158" s="2" customFormat="1">
      <c r="A158" s="41"/>
      <c r="B158" s="42"/>
      <c r="C158" s="43"/>
      <c r="D158" s="229" t="s">
        <v>317</v>
      </c>
      <c r="E158" s="43"/>
      <c r="F158" s="230" t="s">
        <v>1016</v>
      </c>
      <c r="G158" s="43"/>
      <c r="H158" s="43"/>
      <c r="I158" s="231"/>
      <c r="J158" s="43"/>
      <c r="K158" s="43"/>
      <c r="L158" s="47"/>
      <c r="M158" s="232"/>
      <c r="N158" s="233"/>
      <c r="O158" s="87"/>
      <c r="P158" s="87"/>
      <c r="Q158" s="87"/>
      <c r="R158" s="87"/>
      <c r="S158" s="87"/>
      <c r="T158" s="88"/>
      <c r="U158" s="41"/>
      <c r="V158" s="41"/>
      <c r="W158" s="41"/>
      <c r="X158" s="41"/>
      <c r="Y158" s="41"/>
      <c r="Z158" s="41"/>
      <c r="AA158" s="41"/>
      <c r="AB158" s="41"/>
      <c r="AC158" s="41"/>
      <c r="AD158" s="41"/>
      <c r="AE158" s="41"/>
      <c r="AT158" s="20" t="s">
        <v>317</v>
      </c>
      <c r="AU158" s="20" t="s">
        <v>85</v>
      </c>
    </row>
    <row r="159" s="13" customFormat="1">
      <c r="A159" s="13"/>
      <c r="B159" s="234"/>
      <c r="C159" s="235"/>
      <c r="D159" s="236" t="s">
        <v>319</v>
      </c>
      <c r="E159" s="237" t="s">
        <v>19</v>
      </c>
      <c r="F159" s="238" t="s">
        <v>1070</v>
      </c>
      <c r="G159" s="235"/>
      <c r="H159" s="239">
        <v>14.800000000000001</v>
      </c>
      <c r="I159" s="240"/>
      <c r="J159" s="235"/>
      <c r="K159" s="235"/>
      <c r="L159" s="241"/>
      <c r="M159" s="242"/>
      <c r="N159" s="243"/>
      <c r="O159" s="243"/>
      <c r="P159" s="243"/>
      <c r="Q159" s="243"/>
      <c r="R159" s="243"/>
      <c r="S159" s="243"/>
      <c r="T159" s="244"/>
      <c r="U159" s="13"/>
      <c r="V159" s="13"/>
      <c r="W159" s="13"/>
      <c r="X159" s="13"/>
      <c r="Y159" s="13"/>
      <c r="Z159" s="13"/>
      <c r="AA159" s="13"/>
      <c r="AB159" s="13"/>
      <c r="AC159" s="13"/>
      <c r="AD159" s="13"/>
      <c r="AE159" s="13"/>
      <c r="AT159" s="245" t="s">
        <v>319</v>
      </c>
      <c r="AU159" s="245" t="s">
        <v>85</v>
      </c>
      <c r="AV159" s="13" t="s">
        <v>85</v>
      </c>
      <c r="AW159" s="13" t="s">
        <v>37</v>
      </c>
      <c r="AX159" s="13" t="s">
        <v>83</v>
      </c>
      <c r="AY159" s="245" t="s">
        <v>308</v>
      </c>
    </row>
    <row r="160" s="12" customFormat="1" ht="22.8" customHeight="1">
      <c r="A160" s="12"/>
      <c r="B160" s="200"/>
      <c r="C160" s="201"/>
      <c r="D160" s="202" t="s">
        <v>75</v>
      </c>
      <c r="E160" s="214" t="s">
        <v>1025</v>
      </c>
      <c r="F160" s="214" t="s">
        <v>1026</v>
      </c>
      <c r="G160" s="201"/>
      <c r="H160" s="201"/>
      <c r="I160" s="204"/>
      <c r="J160" s="215">
        <f>BK160</f>
        <v>0</v>
      </c>
      <c r="K160" s="201"/>
      <c r="L160" s="206"/>
      <c r="M160" s="207"/>
      <c r="N160" s="208"/>
      <c r="O160" s="208"/>
      <c r="P160" s="209">
        <f>SUM(P161:P163)</f>
        <v>0</v>
      </c>
      <c r="Q160" s="208"/>
      <c r="R160" s="209">
        <f>SUM(R161:R163)</f>
        <v>0</v>
      </c>
      <c r="S160" s="208"/>
      <c r="T160" s="210">
        <f>SUM(T161:T163)</f>
        <v>1.6150000000000002</v>
      </c>
      <c r="U160" s="12"/>
      <c r="V160" s="12"/>
      <c r="W160" s="12"/>
      <c r="X160" s="12"/>
      <c r="Y160" s="12"/>
      <c r="Z160" s="12"/>
      <c r="AA160" s="12"/>
      <c r="AB160" s="12"/>
      <c r="AC160" s="12"/>
      <c r="AD160" s="12"/>
      <c r="AE160" s="12"/>
      <c r="AR160" s="211" t="s">
        <v>85</v>
      </c>
      <c r="AT160" s="212" t="s">
        <v>75</v>
      </c>
      <c r="AU160" s="212" t="s">
        <v>83</v>
      </c>
      <c r="AY160" s="211" t="s">
        <v>308</v>
      </c>
      <c r="BK160" s="213">
        <f>SUM(BK161:BK163)</f>
        <v>0</v>
      </c>
    </row>
    <row r="161" s="2" customFormat="1" ht="16.5" customHeight="1">
      <c r="A161" s="41"/>
      <c r="B161" s="42"/>
      <c r="C161" s="216" t="s">
        <v>391</v>
      </c>
      <c r="D161" s="216" t="s">
        <v>310</v>
      </c>
      <c r="E161" s="217" t="s">
        <v>1027</v>
      </c>
      <c r="F161" s="218" t="s">
        <v>1028</v>
      </c>
      <c r="G161" s="219" t="s">
        <v>313</v>
      </c>
      <c r="H161" s="220">
        <v>95</v>
      </c>
      <c r="I161" s="221"/>
      <c r="J161" s="222">
        <f>ROUND(I161*H161,2)</f>
        <v>0</v>
      </c>
      <c r="K161" s="218" t="s">
        <v>314</v>
      </c>
      <c r="L161" s="47"/>
      <c r="M161" s="223" t="s">
        <v>19</v>
      </c>
      <c r="N161" s="224" t="s">
        <v>47</v>
      </c>
      <c r="O161" s="87"/>
      <c r="P161" s="225">
        <f>O161*H161</f>
        <v>0</v>
      </c>
      <c r="Q161" s="225">
        <v>0</v>
      </c>
      <c r="R161" s="225">
        <f>Q161*H161</f>
        <v>0</v>
      </c>
      <c r="S161" s="225">
        <v>0.017000000000000001</v>
      </c>
      <c r="T161" s="226">
        <f>S161*H161</f>
        <v>1.6150000000000002</v>
      </c>
      <c r="U161" s="41"/>
      <c r="V161" s="41"/>
      <c r="W161" s="41"/>
      <c r="X161" s="41"/>
      <c r="Y161" s="41"/>
      <c r="Z161" s="41"/>
      <c r="AA161" s="41"/>
      <c r="AB161" s="41"/>
      <c r="AC161" s="41"/>
      <c r="AD161" s="41"/>
      <c r="AE161" s="41"/>
      <c r="AR161" s="227" t="s">
        <v>391</v>
      </c>
      <c r="AT161" s="227" t="s">
        <v>310</v>
      </c>
      <c r="AU161" s="227" t="s">
        <v>85</v>
      </c>
      <c r="AY161" s="20" t="s">
        <v>308</v>
      </c>
      <c r="BE161" s="228">
        <f>IF(N161="základní",J161,0)</f>
        <v>0</v>
      </c>
      <c r="BF161" s="228">
        <f>IF(N161="snížená",J161,0)</f>
        <v>0</v>
      </c>
      <c r="BG161" s="228">
        <f>IF(N161="zákl. přenesená",J161,0)</f>
        <v>0</v>
      </c>
      <c r="BH161" s="228">
        <f>IF(N161="sníž. přenesená",J161,0)</f>
        <v>0</v>
      </c>
      <c r="BI161" s="228">
        <f>IF(N161="nulová",J161,0)</f>
        <v>0</v>
      </c>
      <c r="BJ161" s="20" t="s">
        <v>83</v>
      </c>
      <c r="BK161" s="228">
        <f>ROUND(I161*H161,2)</f>
        <v>0</v>
      </c>
      <c r="BL161" s="20" t="s">
        <v>391</v>
      </c>
      <c r="BM161" s="227" t="s">
        <v>1071</v>
      </c>
    </row>
    <row r="162" s="2" customFormat="1">
      <c r="A162" s="41"/>
      <c r="B162" s="42"/>
      <c r="C162" s="43"/>
      <c r="D162" s="229" t="s">
        <v>317</v>
      </c>
      <c r="E162" s="43"/>
      <c r="F162" s="230" t="s">
        <v>1030</v>
      </c>
      <c r="G162" s="43"/>
      <c r="H162" s="43"/>
      <c r="I162" s="231"/>
      <c r="J162" s="43"/>
      <c r="K162" s="43"/>
      <c r="L162" s="47"/>
      <c r="M162" s="232"/>
      <c r="N162" s="233"/>
      <c r="O162" s="87"/>
      <c r="P162" s="87"/>
      <c r="Q162" s="87"/>
      <c r="R162" s="87"/>
      <c r="S162" s="87"/>
      <c r="T162" s="88"/>
      <c r="U162" s="41"/>
      <c r="V162" s="41"/>
      <c r="W162" s="41"/>
      <c r="X162" s="41"/>
      <c r="Y162" s="41"/>
      <c r="Z162" s="41"/>
      <c r="AA162" s="41"/>
      <c r="AB162" s="41"/>
      <c r="AC162" s="41"/>
      <c r="AD162" s="41"/>
      <c r="AE162" s="41"/>
      <c r="AT162" s="20" t="s">
        <v>317</v>
      </c>
      <c r="AU162" s="20" t="s">
        <v>85</v>
      </c>
    </row>
    <row r="163" s="13" customFormat="1">
      <c r="A163" s="13"/>
      <c r="B163" s="234"/>
      <c r="C163" s="235"/>
      <c r="D163" s="236" t="s">
        <v>319</v>
      </c>
      <c r="E163" s="237" t="s">
        <v>19</v>
      </c>
      <c r="F163" s="238" t="s">
        <v>1072</v>
      </c>
      <c r="G163" s="235"/>
      <c r="H163" s="239">
        <v>95</v>
      </c>
      <c r="I163" s="240"/>
      <c r="J163" s="235"/>
      <c r="K163" s="235"/>
      <c r="L163" s="241"/>
      <c r="M163" s="246"/>
      <c r="N163" s="247"/>
      <c r="O163" s="247"/>
      <c r="P163" s="247"/>
      <c r="Q163" s="247"/>
      <c r="R163" s="247"/>
      <c r="S163" s="247"/>
      <c r="T163" s="248"/>
      <c r="U163" s="13"/>
      <c r="V163" s="13"/>
      <c r="W163" s="13"/>
      <c r="X163" s="13"/>
      <c r="Y163" s="13"/>
      <c r="Z163" s="13"/>
      <c r="AA163" s="13"/>
      <c r="AB163" s="13"/>
      <c r="AC163" s="13"/>
      <c r="AD163" s="13"/>
      <c r="AE163" s="13"/>
      <c r="AT163" s="245" t="s">
        <v>319</v>
      </c>
      <c r="AU163" s="245" t="s">
        <v>85</v>
      </c>
      <c r="AV163" s="13" t="s">
        <v>85</v>
      </c>
      <c r="AW163" s="13" t="s">
        <v>37</v>
      </c>
      <c r="AX163" s="13" t="s">
        <v>83</v>
      </c>
      <c r="AY163" s="245" t="s">
        <v>308</v>
      </c>
    </row>
    <row r="164" s="2" customFormat="1" ht="6.96" customHeight="1">
      <c r="A164" s="41"/>
      <c r="B164" s="62"/>
      <c r="C164" s="63"/>
      <c r="D164" s="63"/>
      <c r="E164" s="63"/>
      <c r="F164" s="63"/>
      <c r="G164" s="63"/>
      <c r="H164" s="63"/>
      <c r="I164" s="63"/>
      <c r="J164" s="63"/>
      <c r="K164" s="63"/>
      <c r="L164" s="47"/>
      <c r="M164" s="41"/>
      <c r="O164" s="41"/>
      <c r="P164" s="41"/>
      <c r="Q164" s="41"/>
      <c r="R164" s="41"/>
      <c r="S164" s="41"/>
      <c r="T164" s="41"/>
      <c r="U164" s="41"/>
      <c r="V164" s="41"/>
      <c r="W164" s="41"/>
      <c r="X164" s="41"/>
      <c r="Y164" s="41"/>
      <c r="Z164" s="41"/>
      <c r="AA164" s="41"/>
      <c r="AB164" s="41"/>
      <c r="AC164" s="41"/>
      <c r="AD164" s="41"/>
      <c r="AE164" s="41"/>
    </row>
  </sheetData>
  <sheetProtection sheet="1" autoFilter="0" formatColumns="0" formatRows="0" objects="1" scenarios="1" spinCount="100000" saltValue="r7Jx7MSnrEZroZe+N0rWoIzywu7DaXnK6rcvquwCckQ5jSGtLnxuNWwVnYne1FVMhBk9PBhhDDcFfK8ZeFTbqg==" hashValue="wpA3Fla+wKx3L1ZAoMvkLY+HzvWVFWJhHpHXpLj8Ro3C1fxXvWvs9s8KGItfmbPhWGNaR4c5bBHAsGq2EAuzvQ==" algorithmName="SHA-512" password="CC35"/>
  <autoFilter ref="C92:K163"/>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7" r:id="rId1" display="https://podminky.urs.cz/item/CS_URS_2024_02/966075211"/>
    <hyperlink ref="F101" r:id="rId2" display="https://podminky.urs.cz/item/CS_URS_2024_02/981332111"/>
    <hyperlink ref="F107" r:id="rId3" display="https://podminky.urs.cz/item/CS_URS_2024_02/981511114"/>
    <hyperlink ref="F113" r:id="rId4" display="https://podminky.urs.cz/item/CS_URS_2024_02/997006512"/>
    <hyperlink ref="F116" r:id="rId5" display="https://podminky.urs.cz/item/CS_URS_2024_02/997006519"/>
    <hyperlink ref="F119" r:id="rId6" display="https://podminky.urs.cz/item/CS_URS_2024_02/997006551"/>
    <hyperlink ref="F121" r:id="rId7" display="https://podminky.urs.cz/item/CS_URS_2024_02/997013804"/>
    <hyperlink ref="F124" r:id="rId8" display="https://podminky.urs.cz/item/CS_URS_2024_02/997013813"/>
    <hyperlink ref="F127" r:id="rId9" display="https://podminky.urs.cz/item/CS_URS_2024_02/997013814"/>
    <hyperlink ref="F130" r:id="rId10" display="https://podminky.urs.cz/item/CS_URS_2024_02/997013862"/>
    <hyperlink ref="F133" r:id="rId11" display="https://podminky.urs.cz/item/CS_URS_2024_02/997221571"/>
    <hyperlink ref="F141" r:id="rId12" display="https://podminky.urs.cz/item/CS_URS_2024_02/997221579"/>
    <hyperlink ref="F150" r:id="rId13" display="https://podminky.urs.cz/item/CS_URS_2024_01/998001123"/>
    <hyperlink ref="F154" r:id="rId14" display="https://podminky.urs.cz/item/CS_URS_2024_02/711131812"/>
    <hyperlink ref="F158" r:id="rId15" display="https://podminky.urs.cz/item/CS_URS_2024_02/766431812R"/>
    <hyperlink ref="F162" r:id="rId16" display="https://podminky.urs.cz/item/CS_URS_2024_02/787700803"/>
  </hyperlinks>
  <pageMargins left="0.39375" right="0.39375" top="0.39375" bottom="0.39375" header="0" footer="0"/>
  <pageSetup paperSize="9" orientation="landscape" blackAndWhite="1" fitToHeight="100"/>
  <headerFooter>
    <oddFooter>&amp;CStrana &amp;P z &amp;N</oddFooter>
  </headerFooter>
  <drawing r:id="rId17"/>
</worksheet>
</file>

<file path=docProps/core.xml><?xml version="1.0" encoding="utf-8"?>
<cp:coreProperties xmlns:dc="http://purl.org/dc/elements/1.1/" xmlns:dcterms="http://purl.org/dc/terms/" xmlns:xsi="http://www.w3.org/2001/XMLSchema-instance" xmlns:cp="http://schemas.openxmlformats.org/package/2006/metadata/core-properties">
  <dc:creator>DESKTOP-PIT1I3L\ntb</dc:creator>
  <cp:lastModifiedBy>DESKTOP-PIT1I3L\ntb</cp:lastModifiedBy>
  <dcterms:created xsi:type="dcterms:W3CDTF">2025-02-10T18:40:05Z</dcterms:created>
  <dcterms:modified xsi:type="dcterms:W3CDTF">2025-02-10T18:42:22Z</dcterms:modified>
</cp:coreProperties>
</file>